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16380" windowHeight="8190" tabRatio="633"/>
  </bookViews>
  <sheets>
    <sheet name="Title" sheetId="62" r:id="rId1"/>
    <sheet name="Champions" sheetId="116" r:id="rId2"/>
    <sheet name="Contenders" sheetId="117" r:id="rId3"/>
    <sheet name="Challengers" sheetId="118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CCC'!$A$6:$BG$771</definedName>
    <definedName name="_xlnm._FilterDatabase" localSheetId="3" hidden="1">Challengers!$A$6:$BG$365</definedName>
    <definedName name="_xlnm._FilterDatabase" localSheetId="1" hidden="1">Champions!$A$6:$BG$142</definedName>
    <definedName name="_xlnm._FilterDatabase" localSheetId="7" hidden="1">Changes!$A$7:$Y$7</definedName>
    <definedName name="_xlnm._FilterDatabase" localSheetId="2" hidden="1">Contenders!$A$6:$BG$276</definedName>
    <definedName name="_xlnm._FilterDatabase" localSheetId="5" hidden="1">Historical!$A$6:$AV$6</definedName>
    <definedName name="_xlnm._FilterDatabase" localSheetId="10" hidden="1">Notes!$A$185:$F$185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Challengers!$A$7:$BC$258</definedName>
    <definedName name="DataAll" localSheetId="1">Champions!$A$7:$BC$142</definedName>
    <definedName name="DataAll" localSheetId="2">Contenders!$A$7:$BC$276</definedName>
    <definedName name="DataAll" localSheetId="5">Historical!$A$7:$AV$666</definedName>
    <definedName name="DataAll">'All CCC'!$A$7:$BC$664</definedName>
    <definedName name="Deletions">Changes!$A$8:$I$773</definedName>
    <definedName name="FrozenAngels">Notes!$A$230:$J$265</definedName>
    <definedName name="NearChallengers">Notes!$A$186:$F$214</definedName>
    <definedName name="_xlnm.Print_Area" localSheetId="7">Changes!$A$1:$I$957</definedName>
    <definedName name="_xlnm.Print_Area" localSheetId="10">Notes!$A$1:$K$265</definedName>
    <definedName name="_xlnm.Print_Area" localSheetId="9">Revisions!$B$3:$K$248</definedName>
    <definedName name="_xlnm.Print_Area" localSheetId="8">Summary!$A$1:$AX$166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45621"/>
</workbook>
</file>

<file path=xl/calcChain.xml><?xml version="1.0" encoding="utf-8"?>
<calcChain xmlns="http://schemas.openxmlformats.org/spreadsheetml/2006/main">
  <c r="BG380" i="118" l="1"/>
  <c r="BE380" i="118"/>
  <c r="BC380" i="118"/>
  <c r="BB380" i="118"/>
  <c r="BA380" i="118"/>
  <c r="AZ380" i="118"/>
  <c r="AY380" i="118"/>
  <c r="AN380" i="118"/>
  <c r="AM380" i="118"/>
  <c r="AL380" i="118"/>
  <c r="AK380" i="118"/>
  <c r="AJ380" i="118"/>
  <c r="AI380" i="118"/>
  <c r="AH380" i="118"/>
  <c r="AG380" i="118"/>
  <c r="AF380" i="118"/>
  <c r="AE380" i="118"/>
  <c r="AD380" i="118"/>
  <c r="AC380" i="118"/>
  <c r="O380" i="118"/>
  <c r="K380" i="118"/>
  <c r="I380" i="118"/>
  <c r="E380" i="118"/>
  <c r="B380" i="118"/>
  <c r="BG379" i="118"/>
  <c r="BE379" i="118"/>
  <c r="BC379" i="118"/>
  <c r="BB379" i="118"/>
  <c r="BA379" i="118"/>
  <c r="AZ379" i="118"/>
  <c r="AY379" i="118"/>
  <c r="AN379" i="118"/>
  <c r="AM379" i="118"/>
  <c r="AL379" i="118"/>
  <c r="AK379" i="118"/>
  <c r="AJ379" i="118"/>
  <c r="AI379" i="118"/>
  <c r="AH379" i="118"/>
  <c r="AG379" i="118"/>
  <c r="AF379" i="118"/>
  <c r="AE379" i="118"/>
  <c r="AD379" i="118"/>
  <c r="AC379" i="118"/>
  <c r="O379" i="118"/>
  <c r="K379" i="118"/>
  <c r="I379" i="118"/>
  <c r="E379" i="118"/>
  <c r="B379" i="118"/>
  <c r="BG378" i="118"/>
  <c r="BE378" i="118"/>
  <c r="BC378" i="118"/>
  <c r="BB378" i="118"/>
  <c r="BA378" i="118"/>
  <c r="AZ378" i="118"/>
  <c r="AY378" i="118"/>
  <c r="AN378" i="118"/>
  <c r="AM378" i="118"/>
  <c r="AL378" i="118"/>
  <c r="AK378" i="118"/>
  <c r="AJ378" i="118"/>
  <c r="AI378" i="118"/>
  <c r="AH378" i="118"/>
  <c r="AG378" i="118"/>
  <c r="AF378" i="118"/>
  <c r="AE378" i="118"/>
  <c r="AD378" i="118"/>
  <c r="AC378" i="118"/>
  <c r="O378" i="118"/>
  <c r="K378" i="118"/>
  <c r="I378" i="118"/>
  <c r="E378" i="118"/>
  <c r="B378" i="118"/>
  <c r="BG377" i="118"/>
  <c r="BE377" i="118"/>
  <c r="BC377" i="118"/>
  <c r="BB377" i="118"/>
  <c r="BA377" i="118"/>
  <c r="AZ377" i="118"/>
  <c r="AY377" i="118"/>
  <c r="AN377" i="118"/>
  <c r="AM377" i="118"/>
  <c r="AL377" i="118"/>
  <c r="AK377" i="118"/>
  <c r="AJ377" i="118"/>
  <c r="AI377" i="118"/>
  <c r="AH377" i="118"/>
  <c r="AG377" i="118"/>
  <c r="AF377" i="118"/>
  <c r="AE377" i="118"/>
  <c r="AD377" i="118"/>
  <c r="AC377" i="118"/>
  <c r="O377" i="118"/>
  <c r="K377" i="118"/>
  <c r="I377" i="118"/>
  <c r="E377" i="118"/>
  <c r="B377" i="118"/>
  <c r="BG376" i="118"/>
  <c r="BE376" i="118"/>
  <c r="BC376" i="118"/>
  <c r="BB376" i="118"/>
  <c r="BA376" i="118"/>
  <c r="AZ376" i="118"/>
  <c r="AY376" i="118"/>
  <c r="AN376" i="118"/>
  <c r="AM376" i="118"/>
  <c r="AL376" i="118"/>
  <c r="AK376" i="118"/>
  <c r="AJ376" i="118"/>
  <c r="AI376" i="118"/>
  <c r="AH376" i="118"/>
  <c r="AG376" i="118"/>
  <c r="AF376" i="118"/>
  <c r="AE376" i="118"/>
  <c r="AD376" i="118"/>
  <c r="AC376" i="118"/>
  <c r="O376" i="118"/>
  <c r="K376" i="118"/>
  <c r="I376" i="118"/>
  <c r="E376" i="118"/>
  <c r="B376" i="118"/>
  <c r="BG375" i="118"/>
  <c r="BE375" i="118"/>
  <c r="BC375" i="118"/>
  <c r="BB375" i="118"/>
  <c r="BA375" i="118"/>
  <c r="AZ375" i="118"/>
  <c r="AY375" i="118"/>
  <c r="AN375" i="118"/>
  <c r="AM375" i="118"/>
  <c r="AL375" i="118"/>
  <c r="AK375" i="118"/>
  <c r="AJ375" i="118"/>
  <c r="AI375" i="118"/>
  <c r="AH375" i="118"/>
  <c r="AG375" i="118"/>
  <c r="AF375" i="118"/>
  <c r="AE375" i="118"/>
  <c r="AD375" i="118"/>
  <c r="AC375" i="118"/>
  <c r="O375" i="118"/>
  <c r="K375" i="118"/>
  <c r="I375" i="118"/>
  <c r="E375" i="118"/>
  <c r="B375" i="118"/>
  <c r="BG374" i="118"/>
  <c r="BE374" i="118"/>
  <c r="BC374" i="118"/>
  <c r="BB374" i="118"/>
  <c r="BA374" i="118"/>
  <c r="AZ374" i="118"/>
  <c r="AY374" i="118"/>
  <c r="AN374" i="118"/>
  <c r="AM374" i="118"/>
  <c r="AL374" i="118"/>
  <c r="AK374" i="118"/>
  <c r="AJ374" i="118"/>
  <c r="AI374" i="118"/>
  <c r="AH374" i="118"/>
  <c r="AG374" i="118"/>
  <c r="AF374" i="118"/>
  <c r="AE374" i="118"/>
  <c r="AD374" i="118"/>
  <c r="AC374" i="118"/>
  <c r="O374" i="118"/>
  <c r="K374" i="118"/>
  <c r="I374" i="118"/>
  <c r="E374" i="118"/>
  <c r="B374" i="118"/>
  <c r="BG373" i="118"/>
  <c r="BE373" i="118"/>
  <c r="BC373" i="118"/>
  <c r="BB373" i="118"/>
  <c r="BA373" i="118"/>
  <c r="AZ373" i="118"/>
  <c r="AY373" i="118"/>
  <c r="AN373" i="118"/>
  <c r="AM373" i="118"/>
  <c r="AL373" i="118"/>
  <c r="AK373" i="118"/>
  <c r="AJ373" i="118"/>
  <c r="AI373" i="118"/>
  <c r="AH373" i="118"/>
  <c r="AG373" i="118"/>
  <c r="AF373" i="118"/>
  <c r="AE373" i="118"/>
  <c r="AD373" i="118"/>
  <c r="AC373" i="118"/>
  <c r="O373" i="118"/>
  <c r="K373" i="118"/>
  <c r="I373" i="118"/>
  <c r="E373" i="118"/>
  <c r="B373" i="118"/>
  <c r="BG372" i="118"/>
  <c r="BE372" i="118"/>
  <c r="BC372" i="118"/>
  <c r="BB372" i="118"/>
  <c r="BA372" i="118"/>
  <c r="AZ372" i="118"/>
  <c r="AY372" i="118"/>
  <c r="AN372" i="118"/>
  <c r="AM372" i="118"/>
  <c r="AL372" i="118"/>
  <c r="AK372" i="118"/>
  <c r="AJ372" i="118"/>
  <c r="AI372" i="118"/>
  <c r="AH372" i="118"/>
  <c r="AG372" i="118"/>
  <c r="AF372" i="118"/>
  <c r="AE372" i="118"/>
  <c r="AD372" i="118"/>
  <c r="AC372" i="118"/>
  <c r="O372" i="118"/>
  <c r="K372" i="118"/>
  <c r="I372" i="118"/>
  <c r="E372" i="118"/>
  <c r="B372" i="118"/>
  <c r="BG371" i="118"/>
  <c r="BE371" i="118"/>
  <c r="BC371" i="118"/>
  <c r="BB371" i="118"/>
  <c r="BA371" i="118"/>
  <c r="AZ371" i="118"/>
  <c r="AY371" i="118"/>
  <c r="AN371" i="118"/>
  <c r="AM371" i="118"/>
  <c r="AL371" i="118"/>
  <c r="AK371" i="118"/>
  <c r="AJ371" i="118"/>
  <c r="AI371" i="118"/>
  <c r="AH371" i="118"/>
  <c r="AG371" i="118"/>
  <c r="AF371" i="118"/>
  <c r="AE371" i="118"/>
  <c r="AD371" i="118"/>
  <c r="AC371" i="118"/>
  <c r="O371" i="118"/>
  <c r="K371" i="118"/>
  <c r="I371" i="118"/>
  <c r="E371" i="118"/>
  <c r="B371" i="118"/>
  <c r="BG370" i="118"/>
  <c r="BE370" i="118"/>
  <c r="BC370" i="118"/>
  <c r="BB370" i="118"/>
  <c r="BA370" i="118"/>
  <c r="AZ370" i="118"/>
  <c r="AY370" i="118"/>
  <c r="AN370" i="118"/>
  <c r="AM370" i="118"/>
  <c r="AL370" i="118"/>
  <c r="AK370" i="118"/>
  <c r="AJ370" i="118"/>
  <c r="AI370" i="118"/>
  <c r="AH370" i="118"/>
  <c r="AG370" i="118"/>
  <c r="AF370" i="118"/>
  <c r="AE370" i="118"/>
  <c r="AD370" i="118"/>
  <c r="AC370" i="118"/>
  <c r="O370" i="118"/>
  <c r="K370" i="118"/>
  <c r="I370" i="118"/>
  <c r="E370" i="118"/>
  <c r="B370" i="118"/>
  <c r="BG367" i="118"/>
  <c r="BE367" i="118"/>
  <c r="BC367" i="118"/>
  <c r="BB367" i="118"/>
  <c r="BA367" i="118"/>
  <c r="AZ367" i="118"/>
  <c r="AY367" i="118"/>
  <c r="AN367" i="118"/>
  <c r="AM367" i="118"/>
  <c r="AL367" i="118"/>
  <c r="AK367" i="118"/>
  <c r="AJ367" i="118"/>
  <c r="AI367" i="118"/>
  <c r="AH367" i="118"/>
  <c r="AG367" i="118"/>
  <c r="AF367" i="118"/>
  <c r="AE367" i="118"/>
  <c r="AD367" i="118"/>
  <c r="AC367" i="118"/>
  <c r="O367" i="118"/>
  <c r="K367" i="118"/>
  <c r="I367" i="118"/>
  <c r="E367" i="118"/>
  <c r="B367" i="118"/>
  <c r="BF220" i="118"/>
  <c r="AR220" i="118"/>
  <c r="AS220" i="118" s="1"/>
  <c r="AT220" i="118" s="1"/>
  <c r="AU220" i="118" s="1"/>
  <c r="AV220" i="118" s="1"/>
  <c r="AQ220" i="118"/>
  <c r="AA220" i="118"/>
  <c r="V220" i="118"/>
  <c r="U220" i="118"/>
  <c r="T220" i="118"/>
  <c r="S220" i="118"/>
  <c r="R220" i="118"/>
  <c r="M220" i="118"/>
  <c r="J220" i="118" s="1"/>
  <c r="BF66" i="118"/>
  <c r="AS66" i="118"/>
  <c r="AT66" i="118" s="1"/>
  <c r="AU66" i="118" s="1"/>
  <c r="AV66" i="118" s="1"/>
  <c r="AR66" i="118"/>
  <c r="AQ66" i="118"/>
  <c r="AA66" i="118"/>
  <c r="V66" i="118"/>
  <c r="U66" i="118"/>
  <c r="AP66" i="118" s="1"/>
  <c r="T66" i="118"/>
  <c r="S66" i="118"/>
  <c r="R66" i="118"/>
  <c r="M66" i="118"/>
  <c r="Z66" i="118" s="1"/>
  <c r="BF176" i="118"/>
  <c r="AR176" i="118"/>
  <c r="AS176" i="118" s="1"/>
  <c r="AT176" i="118" s="1"/>
  <c r="AU176" i="118" s="1"/>
  <c r="AV176" i="118" s="1"/>
  <c r="AQ176" i="118"/>
  <c r="AA176" i="118"/>
  <c r="V176" i="118"/>
  <c r="U176" i="118"/>
  <c r="T176" i="118"/>
  <c r="S176" i="118"/>
  <c r="R176" i="118"/>
  <c r="M176" i="118"/>
  <c r="J176" i="118" s="1"/>
  <c r="BF318" i="118"/>
  <c r="AR318" i="118"/>
  <c r="AS318" i="118" s="1"/>
  <c r="AT318" i="118" s="1"/>
  <c r="AU318" i="118" s="1"/>
  <c r="AV318" i="118" s="1"/>
  <c r="AQ318" i="118"/>
  <c r="AA318" i="118"/>
  <c r="V318" i="118"/>
  <c r="U318" i="118"/>
  <c r="AP318" i="118" s="1"/>
  <c r="T318" i="118"/>
  <c r="S318" i="118"/>
  <c r="R318" i="118"/>
  <c r="M318" i="118"/>
  <c r="Z318" i="118" s="1"/>
  <c r="BF58" i="118"/>
  <c r="AR58" i="118"/>
  <c r="AS58" i="118" s="1"/>
  <c r="AT58" i="118" s="1"/>
  <c r="AU58" i="118" s="1"/>
  <c r="AV58" i="118" s="1"/>
  <c r="AQ58" i="118"/>
  <c r="AA58" i="118"/>
  <c r="V58" i="118"/>
  <c r="U58" i="118"/>
  <c r="T58" i="118"/>
  <c r="S58" i="118"/>
  <c r="R58" i="118"/>
  <c r="M58" i="118"/>
  <c r="J58" i="118" s="1"/>
  <c r="BF107" i="118"/>
  <c r="AR107" i="118"/>
  <c r="AS107" i="118" s="1"/>
  <c r="AT107" i="118" s="1"/>
  <c r="AU107" i="118" s="1"/>
  <c r="AV107" i="118" s="1"/>
  <c r="AQ107" i="118"/>
  <c r="AA107" i="118"/>
  <c r="V107" i="118"/>
  <c r="U107" i="118"/>
  <c r="T107" i="118"/>
  <c r="S107" i="118"/>
  <c r="R107" i="118"/>
  <c r="M107" i="118"/>
  <c r="Z107" i="118" s="1"/>
  <c r="BF196" i="118"/>
  <c r="AR196" i="118"/>
  <c r="AS196" i="118" s="1"/>
  <c r="AT196" i="118" s="1"/>
  <c r="AU196" i="118" s="1"/>
  <c r="AV196" i="118" s="1"/>
  <c r="AQ196" i="118"/>
  <c r="AA196" i="118"/>
  <c r="V196" i="118"/>
  <c r="U196" i="118"/>
  <c r="T196" i="118"/>
  <c r="S196" i="118"/>
  <c r="R196" i="118"/>
  <c r="M196" i="118"/>
  <c r="J196" i="118" s="1"/>
  <c r="BF150" i="118"/>
  <c r="AR150" i="118"/>
  <c r="AS150" i="118" s="1"/>
  <c r="AT150" i="118" s="1"/>
  <c r="AU150" i="118" s="1"/>
  <c r="AV150" i="118" s="1"/>
  <c r="AQ150" i="118"/>
  <c r="AA150" i="118"/>
  <c r="V150" i="118"/>
  <c r="U150" i="118"/>
  <c r="AP150" i="118" s="1"/>
  <c r="T150" i="118"/>
  <c r="S150" i="118"/>
  <c r="R150" i="118"/>
  <c r="M150" i="118"/>
  <c r="Z150" i="118" s="1"/>
  <c r="BF113" i="118"/>
  <c r="AR113" i="118"/>
  <c r="AS113" i="118" s="1"/>
  <c r="AT113" i="118" s="1"/>
  <c r="AU113" i="118" s="1"/>
  <c r="AV113" i="118" s="1"/>
  <c r="AQ113" i="118"/>
  <c r="AA113" i="118"/>
  <c r="V113" i="118"/>
  <c r="U113" i="118"/>
  <c r="T113" i="118"/>
  <c r="S113" i="118"/>
  <c r="R113" i="118"/>
  <c r="M113" i="118"/>
  <c r="J113" i="118" s="1"/>
  <c r="BF291" i="118"/>
  <c r="AR291" i="118"/>
  <c r="AS291" i="118" s="1"/>
  <c r="AT291" i="118" s="1"/>
  <c r="AU291" i="118" s="1"/>
  <c r="AV291" i="118" s="1"/>
  <c r="AQ291" i="118"/>
  <c r="AA291" i="118"/>
  <c r="V291" i="118"/>
  <c r="U291" i="118"/>
  <c r="W291" i="118" s="1"/>
  <c r="T291" i="118"/>
  <c r="S291" i="118"/>
  <c r="R291" i="118"/>
  <c r="M291" i="118"/>
  <c r="Z291" i="118" s="1"/>
  <c r="BF230" i="118"/>
  <c r="AR230" i="118"/>
  <c r="AS230" i="118" s="1"/>
  <c r="AT230" i="118" s="1"/>
  <c r="AU230" i="118" s="1"/>
  <c r="AV230" i="118" s="1"/>
  <c r="AQ230" i="118"/>
  <c r="AA230" i="118"/>
  <c r="V230" i="118"/>
  <c r="U230" i="118"/>
  <c r="T230" i="118"/>
  <c r="S230" i="118"/>
  <c r="R230" i="118"/>
  <c r="M230" i="118"/>
  <c r="J230" i="118" s="1"/>
  <c r="BF171" i="118"/>
  <c r="AR171" i="118"/>
  <c r="AQ171" i="118"/>
  <c r="AA171" i="118"/>
  <c r="V171" i="118"/>
  <c r="U171" i="118"/>
  <c r="AP171" i="118" s="1"/>
  <c r="T171" i="118"/>
  <c r="S171" i="118"/>
  <c r="R171" i="118"/>
  <c r="M171" i="118"/>
  <c r="Z171" i="118" s="1"/>
  <c r="BF121" i="118"/>
  <c r="AS121" i="118"/>
  <c r="AT121" i="118" s="1"/>
  <c r="AU121" i="118" s="1"/>
  <c r="AV121" i="118" s="1"/>
  <c r="AR121" i="118"/>
  <c r="AQ121" i="118"/>
  <c r="AA121" i="118"/>
  <c r="V121" i="118"/>
  <c r="U121" i="118"/>
  <c r="X121" i="118" s="1"/>
  <c r="T121" i="118"/>
  <c r="S121" i="118"/>
  <c r="R121" i="118"/>
  <c r="M121" i="118"/>
  <c r="Z121" i="118" s="1"/>
  <c r="J121" i="118"/>
  <c r="BF23" i="118"/>
  <c r="AR23" i="118"/>
  <c r="AS23" i="118" s="1"/>
  <c r="AT23" i="118" s="1"/>
  <c r="AU23" i="118" s="1"/>
  <c r="AV23" i="118" s="1"/>
  <c r="AW23" i="118" s="1"/>
  <c r="AX23" i="118" s="1"/>
  <c r="AQ23" i="118"/>
  <c r="AA23" i="118"/>
  <c r="V23" i="118"/>
  <c r="U23" i="118"/>
  <c r="AP23" i="118" s="1"/>
  <c r="T23" i="118"/>
  <c r="S23" i="118"/>
  <c r="R23" i="118"/>
  <c r="M23" i="118"/>
  <c r="Z23" i="118" s="1"/>
  <c r="BF216" i="118"/>
  <c r="AR216" i="118"/>
  <c r="AS216" i="118" s="1"/>
  <c r="AT216" i="118" s="1"/>
  <c r="AU216" i="118" s="1"/>
  <c r="AV216" i="118" s="1"/>
  <c r="AQ216" i="118"/>
  <c r="AA216" i="118"/>
  <c r="V216" i="118"/>
  <c r="U216" i="118"/>
  <c r="X216" i="118" s="1"/>
  <c r="T216" i="118"/>
  <c r="S216" i="118"/>
  <c r="R216" i="118"/>
  <c r="M216" i="118"/>
  <c r="Z216" i="118" s="1"/>
  <c r="BF246" i="118"/>
  <c r="AR246" i="118"/>
  <c r="AQ246" i="118"/>
  <c r="AA246" i="118"/>
  <c r="V246" i="118"/>
  <c r="U246" i="118"/>
  <c r="AP246" i="118" s="1"/>
  <c r="T246" i="118"/>
  <c r="S246" i="118"/>
  <c r="R246" i="118"/>
  <c r="M246" i="118"/>
  <c r="Z246" i="118" s="1"/>
  <c r="BF242" i="118"/>
  <c r="AR242" i="118"/>
  <c r="AS242" i="118" s="1"/>
  <c r="AT242" i="118" s="1"/>
  <c r="AU242" i="118" s="1"/>
  <c r="AV242" i="118" s="1"/>
  <c r="AQ242" i="118"/>
  <c r="AA242" i="118"/>
  <c r="Z242" i="118"/>
  <c r="V242" i="118"/>
  <c r="U242" i="118"/>
  <c r="T242" i="118"/>
  <c r="S242" i="118"/>
  <c r="R242" i="118"/>
  <c r="M242" i="118"/>
  <c r="J242" i="118" s="1"/>
  <c r="BF168" i="118"/>
  <c r="AR168" i="118"/>
  <c r="AS168" i="118" s="1"/>
  <c r="AT168" i="118" s="1"/>
  <c r="AU168" i="118" s="1"/>
  <c r="AV168" i="118" s="1"/>
  <c r="AQ168" i="118"/>
  <c r="AA168" i="118"/>
  <c r="V168" i="118"/>
  <c r="U168" i="118"/>
  <c r="AP168" i="118" s="1"/>
  <c r="T168" i="118"/>
  <c r="S168" i="118"/>
  <c r="R168" i="118"/>
  <c r="M168" i="118"/>
  <c r="Z168" i="118" s="1"/>
  <c r="BF240" i="118"/>
  <c r="AR240" i="118"/>
  <c r="AS240" i="118" s="1"/>
  <c r="AQ240" i="118"/>
  <c r="AA240" i="118"/>
  <c r="V240" i="118"/>
  <c r="U240" i="118"/>
  <c r="T240" i="118"/>
  <c r="S240" i="118"/>
  <c r="R240" i="118"/>
  <c r="M240" i="118"/>
  <c r="Z240" i="118" s="1"/>
  <c r="BF122" i="118"/>
  <c r="AR122" i="118"/>
  <c r="AS122" i="118" s="1"/>
  <c r="AT122" i="118" s="1"/>
  <c r="AU122" i="118" s="1"/>
  <c r="AV122" i="118" s="1"/>
  <c r="AQ122" i="118"/>
  <c r="AA122" i="118"/>
  <c r="V122" i="118"/>
  <c r="U122" i="118"/>
  <c r="T122" i="118"/>
  <c r="S122" i="118"/>
  <c r="R122" i="118"/>
  <c r="M122" i="118"/>
  <c r="Z122" i="118" s="1"/>
  <c r="BF298" i="118"/>
  <c r="AR298" i="118"/>
  <c r="AS298" i="118" s="1"/>
  <c r="AT298" i="118" s="1"/>
  <c r="AU298" i="118" s="1"/>
  <c r="AV298" i="118" s="1"/>
  <c r="AQ298" i="118"/>
  <c r="AP298" i="118"/>
  <c r="AA298" i="118"/>
  <c r="V298" i="118"/>
  <c r="U298" i="118"/>
  <c r="X298" i="118" s="1"/>
  <c r="T298" i="118"/>
  <c r="S298" i="118"/>
  <c r="R298" i="118"/>
  <c r="M298" i="118"/>
  <c r="Z298" i="118" s="1"/>
  <c r="J298" i="118"/>
  <c r="BF71" i="118"/>
  <c r="AR71" i="118"/>
  <c r="AS71" i="118" s="1"/>
  <c r="AT71" i="118" s="1"/>
  <c r="AU71" i="118" s="1"/>
  <c r="AV71" i="118" s="1"/>
  <c r="AQ71" i="118"/>
  <c r="AA71" i="118"/>
  <c r="V71" i="118"/>
  <c r="U71" i="118"/>
  <c r="AO71" i="118" s="1"/>
  <c r="T71" i="118"/>
  <c r="S71" i="118"/>
  <c r="R71" i="118"/>
  <c r="M71" i="118"/>
  <c r="J71" i="118" s="1"/>
  <c r="BF101" i="118"/>
  <c r="AR101" i="118"/>
  <c r="AS101" i="118" s="1"/>
  <c r="AT101" i="118" s="1"/>
  <c r="AQ101" i="118"/>
  <c r="AA101" i="118"/>
  <c r="V101" i="118"/>
  <c r="U101" i="118"/>
  <c r="T101" i="118"/>
  <c r="S101" i="118"/>
  <c r="R101" i="118"/>
  <c r="M101" i="118"/>
  <c r="Z101" i="118" s="1"/>
  <c r="BF110" i="118"/>
  <c r="AR110" i="118"/>
  <c r="AS110" i="118" s="1"/>
  <c r="AT110" i="118" s="1"/>
  <c r="AU110" i="118" s="1"/>
  <c r="AV110" i="118" s="1"/>
  <c r="AQ110" i="118"/>
  <c r="AA110" i="118"/>
  <c r="V110" i="118"/>
  <c r="U110" i="118"/>
  <c r="T110" i="118"/>
  <c r="S110" i="118"/>
  <c r="R110" i="118"/>
  <c r="M110" i="118"/>
  <c r="J110" i="118" s="1"/>
  <c r="BF312" i="118"/>
  <c r="AR312" i="118"/>
  <c r="AQ312" i="118"/>
  <c r="AA312" i="118"/>
  <c r="V312" i="118"/>
  <c r="U312" i="118"/>
  <c r="AP312" i="118" s="1"/>
  <c r="T312" i="118"/>
  <c r="S312" i="118"/>
  <c r="R312" i="118"/>
  <c r="M312" i="118"/>
  <c r="Z312" i="118" s="1"/>
  <c r="BF194" i="118"/>
  <c r="AR194" i="118"/>
  <c r="AS194" i="118" s="1"/>
  <c r="AT194" i="118" s="1"/>
  <c r="AU194" i="118" s="1"/>
  <c r="AV194" i="118" s="1"/>
  <c r="AQ194" i="118"/>
  <c r="AA194" i="118"/>
  <c r="V194" i="118"/>
  <c r="U194" i="118"/>
  <c r="T194" i="118"/>
  <c r="S194" i="118"/>
  <c r="R194" i="118"/>
  <c r="M194" i="118"/>
  <c r="J194" i="118" s="1"/>
  <c r="BF287" i="118"/>
  <c r="AR287" i="118"/>
  <c r="AS287" i="118" s="1"/>
  <c r="AT287" i="118" s="1"/>
  <c r="AU287" i="118" s="1"/>
  <c r="AV287" i="118" s="1"/>
  <c r="AQ287" i="118"/>
  <c r="AA287" i="118"/>
  <c r="V287" i="118"/>
  <c r="U287" i="118"/>
  <c r="AP287" i="118" s="1"/>
  <c r="T287" i="118"/>
  <c r="S287" i="118"/>
  <c r="R287" i="118"/>
  <c r="M287" i="118"/>
  <c r="J287" i="118" s="1"/>
  <c r="BF61" i="118"/>
  <c r="AR61" i="118"/>
  <c r="AS61" i="118" s="1"/>
  <c r="AT61" i="118" s="1"/>
  <c r="AU61" i="118" s="1"/>
  <c r="AV61" i="118" s="1"/>
  <c r="AQ61" i="118"/>
  <c r="AA61" i="118"/>
  <c r="V61" i="118"/>
  <c r="U61" i="118"/>
  <c r="AP61" i="118" s="1"/>
  <c r="T61" i="118"/>
  <c r="S61" i="118"/>
  <c r="R61" i="118"/>
  <c r="M61" i="118"/>
  <c r="Z61" i="118" s="1"/>
  <c r="BF233" i="118"/>
  <c r="AR233" i="118"/>
  <c r="AS233" i="118" s="1"/>
  <c r="AT233" i="118" s="1"/>
  <c r="AU233" i="118" s="1"/>
  <c r="AV233" i="118" s="1"/>
  <c r="AQ233" i="118"/>
  <c r="AA233" i="118"/>
  <c r="V233" i="118"/>
  <c r="U233" i="118"/>
  <c r="T233" i="118"/>
  <c r="S233" i="118"/>
  <c r="R233" i="118"/>
  <c r="M233" i="118"/>
  <c r="J233" i="118" s="1"/>
  <c r="BF60" i="118"/>
  <c r="AR60" i="118"/>
  <c r="AS60" i="118" s="1"/>
  <c r="AT60" i="118" s="1"/>
  <c r="AU60" i="118" s="1"/>
  <c r="AV60" i="118" s="1"/>
  <c r="AQ60" i="118"/>
  <c r="AA60" i="118"/>
  <c r="V60" i="118"/>
  <c r="U60" i="118"/>
  <c r="T60" i="118"/>
  <c r="S60" i="118"/>
  <c r="R60" i="118"/>
  <c r="M60" i="118"/>
  <c r="Z60" i="118" s="1"/>
  <c r="BF24" i="118"/>
  <c r="AR24" i="118"/>
  <c r="AS24" i="118" s="1"/>
  <c r="AT24" i="118" s="1"/>
  <c r="AU24" i="118" s="1"/>
  <c r="AV24" i="118" s="1"/>
  <c r="AQ24" i="118"/>
  <c r="AA24" i="118"/>
  <c r="V24" i="118"/>
  <c r="U24" i="118"/>
  <c r="T24" i="118"/>
  <c r="S24" i="118"/>
  <c r="R24" i="118"/>
  <c r="M24" i="118"/>
  <c r="J24" i="118" s="1"/>
  <c r="BF161" i="118"/>
  <c r="AS161" i="118"/>
  <c r="AT161" i="118" s="1"/>
  <c r="AU161" i="118" s="1"/>
  <c r="AV161" i="118" s="1"/>
  <c r="AR161" i="118"/>
  <c r="AQ161" i="118"/>
  <c r="AA161" i="118"/>
  <c r="V161" i="118"/>
  <c r="U161" i="118"/>
  <c r="AP161" i="118" s="1"/>
  <c r="T161" i="118"/>
  <c r="S161" i="118"/>
  <c r="R161" i="118"/>
  <c r="M161" i="118"/>
  <c r="Z161" i="118" s="1"/>
  <c r="BF314" i="118"/>
  <c r="AR314" i="118"/>
  <c r="AQ314" i="118"/>
  <c r="AA314" i="118"/>
  <c r="Z314" i="118"/>
  <c r="V314" i="118"/>
  <c r="U314" i="118"/>
  <c r="AP314" i="118" s="1"/>
  <c r="T314" i="118"/>
  <c r="S314" i="118"/>
  <c r="R314" i="118"/>
  <c r="M314" i="118"/>
  <c r="J314" i="118" s="1"/>
  <c r="BF133" i="118"/>
  <c r="AR133" i="118"/>
  <c r="AS133" i="118" s="1"/>
  <c r="AT133" i="118" s="1"/>
  <c r="AU133" i="118" s="1"/>
  <c r="AV133" i="118" s="1"/>
  <c r="AQ133" i="118"/>
  <c r="AA133" i="118"/>
  <c r="V133" i="118"/>
  <c r="U133" i="118"/>
  <c r="T133" i="118"/>
  <c r="S133" i="118"/>
  <c r="R133" i="118"/>
  <c r="M133" i="118"/>
  <c r="Z133" i="118" s="1"/>
  <c r="BF139" i="118"/>
  <c r="AR139" i="118"/>
  <c r="AS139" i="118" s="1"/>
  <c r="AT139" i="118" s="1"/>
  <c r="AU139" i="118" s="1"/>
  <c r="AV139" i="118" s="1"/>
  <c r="AQ139" i="118"/>
  <c r="AA139" i="118"/>
  <c r="V139" i="118"/>
  <c r="U139" i="118"/>
  <c r="T139" i="118"/>
  <c r="S139" i="118"/>
  <c r="R139" i="118"/>
  <c r="M139" i="118"/>
  <c r="J139" i="118" s="1"/>
  <c r="BF108" i="118"/>
  <c r="AR108" i="118"/>
  <c r="AS108" i="118" s="1"/>
  <c r="AT108" i="118" s="1"/>
  <c r="AU108" i="118" s="1"/>
  <c r="AV108" i="118" s="1"/>
  <c r="AQ108" i="118"/>
  <c r="AA108" i="118"/>
  <c r="V108" i="118"/>
  <c r="U108" i="118"/>
  <c r="AP108" i="118" s="1"/>
  <c r="T108" i="118"/>
  <c r="S108" i="118"/>
  <c r="R108" i="118"/>
  <c r="M108" i="118"/>
  <c r="Z108" i="118" s="1"/>
  <c r="BF349" i="118"/>
  <c r="AR349" i="118"/>
  <c r="AQ349" i="118"/>
  <c r="AA349" i="118"/>
  <c r="V349" i="118"/>
  <c r="U349" i="118"/>
  <c r="T349" i="118"/>
  <c r="S349" i="118"/>
  <c r="R349" i="118"/>
  <c r="M349" i="118"/>
  <c r="BF257" i="118"/>
  <c r="AR257" i="118"/>
  <c r="AS257" i="118" s="1"/>
  <c r="AQ257" i="118"/>
  <c r="AA257" i="118"/>
  <c r="V257" i="118"/>
  <c r="U257" i="118"/>
  <c r="T257" i="118"/>
  <c r="S257" i="118"/>
  <c r="R257" i="118"/>
  <c r="M257" i="118"/>
  <c r="Z257" i="118" s="1"/>
  <c r="BF198" i="118"/>
  <c r="AR198" i="118"/>
  <c r="AQ198" i="118"/>
  <c r="AA198" i="118"/>
  <c r="Z198" i="118"/>
  <c r="V198" i="118"/>
  <c r="U198" i="118"/>
  <c r="T198" i="118"/>
  <c r="S198" i="118"/>
  <c r="R198" i="118"/>
  <c r="M198" i="118"/>
  <c r="J198" i="118" s="1"/>
  <c r="BF111" i="118"/>
  <c r="AR111" i="118"/>
  <c r="AS111" i="118" s="1"/>
  <c r="AT111" i="118" s="1"/>
  <c r="AU111" i="118" s="1"/>
  <c r="AV111" i="118" s="1"/>
  <c r="AQ111" i="118"/>
  <c r="AA111" i="118"/>
  <c r="V111" i="118"/>
  <c r="U111" i="118"/>
  <c r="AP111" i="118" s="1"/>
  <c r="T111" i="118"/>
  <c r="S111" i="118"/>
  <c r="R111" i="118"/>
  <c r="M111" i="118"/>
  <c r="Z111" i="118" s="1"/>
  <c r="BF73" i="118"/>
  <c r="AR73" i="118"/>
  <c r="AQ73" i="118"/>
  <c r="AA73" i="118"/>
  <c r="V73" i="118"/>
  <c r="U73" i="118"/>
  <c r="T73" i="118"/>
  <c r="S73" i="118"/>
  <c r="R73" i="118"/>
  <c r="M73" i="118"/>
  <c r="J73" i="118" s="1"/>
  <c r="BF344" i="118"/>
  <c r="AR344" i="118"/>
  <c r="AQ344" i="118"/>
  <c r="AA344" i="118"/>
  <c r="V344" i="118"/>
  <c r="U344" i="118"/>
  <c r="T344" i="118"/>
  <c r="S344" i="118"/>
  <c r="R344" i="118"/>
  <c r="M344" i="118"/>
  <c r="Z344" i="118" s="1"/>
  <c r="BF91" i="118"/>
  <c r="AR91" i="118"/>
  <c r="AQ91" i="118"/>
  <c r="AA91" i="118"/>
  <c r="V91" i="118"/>
  <c r="U91" i="118"/>
  <c r="AP91" i="118" s="1"/>
  <c r="T91" i="118"/>
  <c r="S91" i="118"/>
  <c r="R91" i="118"/>
  <c r="M91" i="118"/>
  <c r="Z91" i="118" s="1"/>
  <c r="BF331" i="118"/>
  <c r="AR331" i="118"/>
  <c r="AS331" i="118" s="1"/>
  <c r="AT331" i="118" s="1"/>
  <c r="AU331" i="118" s="1"/>
  <c r="AV331" i="118" s="1"/>
  <c r="AQ331" i="118"/>
  <c r="AA331" i="118"/>
  <c r="V331" i="118"/>
  <c r="U331" i="118"/>
  <c r="AO331" i="118" s="1"/>
  <c r="T331" i="118"/>
  <c r="S331" i="118"/>
  <c r="R331" i="118"/>
  <c r="M331" i="118"/>
  <c r="Z331" i="118" s="1"/>
  <c r="BF138" i="118"/>
  <c r="AR138" i="118"/>
  <c r="AQ138" i="118"/>
  <c r="AA138" i="118"/>
  <c r="Z138" i="118"/>
  <c r="V138" i="118"/>
  <c r="U138" i="118"/>
  <c r="AP138" i="118" s="1"/>
  <c r="T138" i="118"/>
  <c r="S138" i="118"/>
  <c r="R138" i="118"/>
  <c r="M138" i="118"/>
  <c r="J138" i="118" s="1"/>
  <c r="BF97" i="118"/>
  <c r="AR97" i="118"/>
  <c r="AS97" i="118" s="1"/>
  <c r="AQ97" i="118"/>
  <c r="AA97" i="118"/>
  <c r="V97" i="118"/>
  <c r="U97" i="118"/>
  <c r="X97" i="118" s="1"/>
  <c r="T97" i="118"/>
  <c r="S97" i="118"/>
  <c r="R97" i="118"/>
  <c r="M97" i="118"/>
  <c r="Z97" i="118" s="1"/>
  <c r="BF44" i="118"/>
  <c r="AR44" i="118"/>
  <c r="AQ44" i="118"/>
  <c r="AA44" i="118"/>
  <c r="V44" i="118"/>
  <c r="U44" i="118"/>
  <c r="AP44" i="118" s="1"/>
  <c r="T44" i="118"/>
  <c r="S44" i="118"/>
  <c r="R44" i="118"/>
  <c r="M44" i="118"/>
  <c r="J44" i="118" s="1"/>
  <c r="BF53" i="118"/>
  <c r="AR53" i="118"/>
  <c r="AS53" i="118" s="1"/>
  <c r="AT53" i="118" s="1"/>
  <c r="AU53" i="118" s="1"/>
  <c r="AV53" i="118" s="1"/>
  <c r="AQ53" i="118"/>
  <c r="AA53" i="118"/>
  <c r="X53" i="118"/>
  <c r="V53" i="118"/>
  <c r="U53" i="118"/>
  <c r="AO53" i="118" s="1"/>
  <c r="T53" i="118"/>
  <c r="S53" i="118"/>
  <c r="R53" i="118"/>
  <c r="M53" i="118"/>
  <c r="Z53" i="118" s="1"/>
  <c r="BF362" i="118"/>
  <c r="AR362" i="118"/>
  <c r="AQ362" i="118"/>
  <c r="AA362" i="118"/>
  <c r="V362" i="118"/>
  <c r="U362" i="118"/>
  <c r="T362" i="118"/>
  <c r="S362" i="118"/>
  <c r="R362" i="118"/>
  <c r="M362" i="118"/>
  <c r="J362" i="118" s="1"/>
  <c r="BF304" i="118"/>
  <c r="AR304" i="118"/>
  <c r="AS304" i="118" s="1"/>
  <c r="AT304" i="118" s="1"/>
  <c r="AU304" i="118" s="1"/>
  <c r="AV304" i="118" s="1"/>
  <c r="AQ304" i="118"/>
  <c r="AA304" i="118"/>
  <c r="V304" i="118"/>
  <c r="U304" i="118"/>
  <c r="AO304" i="118" s="1"/>
  <c r="T304" i="118"/>
  <c r="S304" i="118"/>
  <c r="R304" i="118"/>
  <c r="M304" i="118"/>
  <c r="Z304" i="118" s="1"/>
  <c r="BF277" i="118"/>
  <c r="AR277" i="118"/>
  <c r="AQ277" i="118"/>
  <c r="AA277" i="118"/>
  <c r="V277" i="118"/>
  <c r="U277" i="118"/>
  <c r="AP277" i="118" s="1"/>
  <c r="T277" i="118"/>
  <c r="S277" i="118"/>
  <c r="R277" i="118"/>
  <c r="M277" i="118"/>
  <c r="Z277" i="118" s="1"/>
  <c r="BF104" i="118"/>
  <c r="AR104" i="118"/>
  <c r="AQ104" i="118"/>
  <c r="AA104" i="118"/>
  <c r="V104" i="118"/>
  <c r="U104" i="118"/>
  <c r="X104" i="118" s="1"/>
  <c r="T104" i="118"/>
  <c r="S104" i="118"/>
  <c r="R104" i="118"/>
  <c r="M104" i="118"/>
  <c r="Z104" i="118" s="1"/>
  <c r="BF149" i="118"/>
  <c r="AR149" i="118"/>
  <c r="AQ149" i="118"/>
  <c r="AA149" i="118"/>
  <c r="V149" i="118"/>
  <c r="U149" i="118"/>
  <c r="AP149" i="118" s="1"/>
  <c r="T149" i="118"/>
  <c r="S149" i="118"/>
  <c r="R149" i="118"/>
  <c r="M149" i="118"/>
  <c r="Z149" i="118" s="1"/>
  <c r="BF241" i="118"/>
  <c r="AR241" i="118"/>
  <c r="AQ241" i="118"/>
  <c r="AA241" i="118"/>
  <c r="V241" i="118"/>
  <c r="U241" i="118"/>
  <c r="AO241" i="118" s="1"/>
  <c r="T241" i="118"/>
  <c r="S241" i="118"/>
  <c r="R241" i="118"/>
  <c r="M241" i="118"/>
  <c r="Z241" i="118" s="1"/>
  <c r="BF197" i="118"/>
  <c r="AR197" i="118"/>
  <c r="AQ197" i="118"/>
  <c r="AA197" i="118"/>
  <c r="V197" i="118"/>
  <c r="U197" i="118"/>
  <c r="AO197" i="118" s="1"/>
  <c r="T197" i="118"/>
  <c r="S197" i="118"/>
  <c r="R197" i="118"/>
  <c r="M197" i="118"/>
  <c r="Z197" i="118" s="1"/>
  <c r="BF109" i="118"/>
  <c r="AR109" i="118"/>
  <c r="AQ109" i="118"/>
  <c r="AA109" i="118"/>
  <c r="V109" i="118"/>
  <c r="U109" i="118"/>
  <c r="AO109" i="118" s="1"/>
  <c r="T109" i="118"/>
  <c r="S109" i="118"/>
  <c r="R109" i="118"/>
  <c r="M109" i="118"/>
  <c r="Z109" i="118" s="1"/>
  <c r="BF342" i="118"/>
  <c r="AR342" i="118"/>
  <c r="AQ342" i="118"/>
  <c r="AA342" i="118"/>
  <c r="V342" i="118"/>
  <c r="U342" i="118"/>
  <c r="T342" i="118"/>
  <c r="S342" i="118"/>
  <c r="R342" i="118"/>
  <c r="M342" i="118"/>
  <c r="Z342" i="118" s="1"/>
  <c r="BF57" i="118"/>
  <c r="AR57" i="118"/>
  <c r="AQ57" i="118"/>
  <c r="AA57" i="118"/>
  <c r="V57" i="118"/>
  <c r="U57" i="118"/>
  <c r="AO57" i="118" s="1"/>
  <c r="T57" i="118"/>
  <c r="S57" i="118"/>
  <c r="R57" i="118"/>
  <c r="M57" i="118"/>
  <c r="Z57" i="118" s="1"/>
  <c r="BF48" i="118"/>
  <c r="AR48" i="118"/>
  <c r="AQ48" i="118"/>
  <c r="AA48" i="118"/>
  <c r="V48" i="118"/>
  <c r="U48" i="118"/>
  <c r="X48" i="118" s="1"/>
  <c r="T48" i="118"/>
  <c r="S48" i="118"/>
  <c r="R48" i="118"/>
  <c r="M48" i="118"/>
  <c r="Z48" i="118" s="1"/>
  <c r="BF201" i="118"/>
  <c r="AR201" i="118"/>
  <c r="AQ201" i="118"/>
  <c r="AA201" i="118"/>
  <c r="V201" i="118"/>
  <c r="U201" i="118"/>
  <c r="X201" i="118" s="1"/>
  <c r="T201" i="118"/>
  <c r="S201" i="118"/>
  <c r="R201" i="118"/>
  <c r="M201" i="118"/>
  <c r="Z201" i="118" s="1"/>
  <c r="BF276" i="118"/>
  <c r="AR276" i="118"/>
  <c r="AQ276" i="118"/>
  <c r="AA276" i="118"/>
  <c r="V276" i="118"/>
  <c r="U276" i="118"/>
  <c r="AO276" i="118" s="1"/>
  <c r="T276" i="118"/>
  <c r="S276" i="118"/>
  <c r="R276" i="118"/>
  <c r="M276" i="118"/>
  <c r="Z276" i="118" s="1"/>
  <c r="BF182" i="118"/>
  <c r="AR182" i="118"/>
  <c r="AQ182" i="118"/>
  <c r="AA182" i="118"/>
  <c r="V182" i="118"/>
  <c r="U182" i="118"/>
  <c r="X182" i="118" s="1"/>
  <c r="T182" i="118"/>
  <c r="S182" i="118"/>
  <c r="R182" i="118"/>
  <c r="M182" i="118"/>
  <c r="Z182" i="118" s="1"/>
  <c r="BF300" i="118"/>
  <c r="AR300" i="118"/>
  <c r="AQ300" i="118"/>
  <c r="AA300" i="118"/>
  <c r="V300" i="118"/>
  <c r="U300" i="118"/>
  <c r="AO300" i="118" s="1"/>
  <c r="T300" i="118"/>
  <c r="S300" i="118"/>
  <c r="R300" i="118"/>
  <c r="M300" i="118"/>
  <c r="Z300" i="118" s="1"/>
  <c r="BF251" i="118"/>
  <c r="AR251" i="118"/>
  <c r="AQ251" i="118"/>
  <c r="AA251" i="118"/>
  <c r="V251" i="118"/>
  <c r="U251" i="118"/>
  <c r="AO251" i="118" s="1"/>
  <c r="T251" i="118"/>
  <c r="S251" i="118"/>
  <c r="R251" i="118"/>
  <c r="M251" i="118"/>
  <c r="Z251" i="118" s="1"/>
  <c r="BF21" i="118"/>
  <c r="AR21" i="118"/>
  <c r="AQ21" i="118"/>
  <c r="AA21" i="118"/>
  <c r="V21" i="118"/>
  <c r="U21" i="118"/>
  <c r="X21" i="118" s="1"/>
  <c r="T21" i="118"/>
  <c r="S21" i="118"/>
  <c r="R21" i="118"/>
  <c r="M21" i="118"/>
  <c r="Z21" i="118" s="1"/>
  <c r="BF286" i="118"/>
  <c r="AR286" i="118"/>
  <c r="AQ286" i="118"/>
  <c r="AA286" i="118"/>
  <c r="V286" i="118"/>
  <c r="U286" i="118"/>
  <c r="AO286" i="118" s="1"/>
  <c r="T286" i="118"/>
  <c r="S286" i="118"/>
  <c r="R286" i="118"/>
  <c r="M286" i="118"/>
  <c r="Z286" i="118" s="1"/>
  <c r="BF102" i="118"/>
  <c r="AR102" i="118"/>
  <c r="AQ102" i="118"/>
  <c r="AA102" i="118"/>
  <c r="V102" i="118"/>
  <c r="U102" i="118"/>
  <c r="AO102" i="118" s="1"/>
  <c r="T102" i="118"/>
  <c r="S102" i="118"/>
  <c r="R102" i="118"/>
  <c r="M102" i="118"/>
  <c r="Z102" i="118" s="1"/>
  <c r="BF65" i="118"/>
  <c r="AR65" i="118"/>
  <c r="AQ65" i="118"/>
  <c r="AA65" i="118"/>
  <c r="V65" i="118"/>
  <c r="U65" i="118"/>
  <c r="X65" i="118" s="1"/>
  <c r="T65" i="118"/>
  <c r="S65" i="118"/>
  <c r="R65" i="118"/>
  <c r="M65" i="118"/>
  <c r="Z65" i="118" s="1"/>
  <c r="BF14" i="118"/>
  <c r="AR14" i="118"/>
  <c r="AQ14" i="118"/>
  <c r="AA14" i="118"/>
  <c r="V14" i="118"/>
  <c r="U14" i="118"/>
  <c r="T14" i="118"/>
  <c r="S14" i="118"/>
  <c r="R14" i="118"/>
  <c r="M14" i="118"/>
  <c r="Z14" i="118" s="1"/>
  <c r="BF94" i="118"/>
  <c r="AR94" i="118"/>
  <c r="AQ94" i="118"/>
  <c r="AA94" i="118"/>
  <c r="V94" i="118"/>
  <c r="U94" i="118"/>
  <c r="X94" i="118" s="1"/>
  <c r="T94" i="118"/>
  <c r="S94" i="118"/>
  <c r="R94" i="118"/>
  <c r="M94" i="118"/>
  <c r="Z94" i="118" s="1"/>
  <c r="BF93" i="118"/>
  <c r="AR93" i="118"/>
  <c r="AS93" i="118" s="1"/>
  <c r="AT93" i="118" s="1"/>
  <c r="AU93" i="118" s="1"/>
  <c r="AV93" i="118" s="1"/>
  <c r="AQ93" i="118"/>
  <c r="AA93" i="118"/>
  <c r="V93" i="118"/>
  <c r="U93" i="118"/>
  <c r="X93" i="118" s="1"/>
  <c r="T93" i="118"/>
  <c r="S93" i="118"/>
  <c r="R93" i="118"/>
  <c r="M93" i="118"/>
  <c r="Z93" i="118" s="1"/>
  <c r="BF98" i="118"/>
  <c r="AR98" i="118"/>
  <c r="AQ98" i="118"/>
  <c r="AA98" i="118"/>
  <c r="V98" i="118"/>
  <c r="U98" i="118"/>
  <c r="T98" i="118"/>
  <c r="S98" i="118"/>
  <c r="R98" i="118"/>
  <c r="M98" i="118"/>
  <c r="Z98" i="118" s="1"/>
  <c r="BF184" i="118"/>
  <c r="AR184" i="118"/>
  <c r="AQ184" i="118"/>
  <c r="AA184" i="118"/>
  <c r="V184" i="118"/>
  <c r="U184" i="118"/>
  <c r="X184" i="118" s="1"/>
  <c r="T184" i="118"/>
  <c r="S184" i="118"/>
  <c r="R184" i="118"/>
  <c r="M184" i="118"/>
  <c r="Z184" i="118" s="1"/>
  <c r="BF301" i="118"/>
  <c r="AR301" i="118"/>
  <c r="AQ301" i="118"/>
  <c r="AA301" i="118"/>
  <c r="V301" i="118"/>
  <c r="U301" i="118"/>
  <c r="T301" i="118"/>
  <c r="S301" i="118"/>
  <c r="R301" i="118"/>
  <c r="M301" i="118"/>
  <c r="Z301" i="118" s="1"/>
  <c r="BF155" i="118"/>
  <c r="AR155" i="118"/>
  <c r="AQ155" i="118"/>
  <c r="AA155" i="118"/>
  <c r="V155" i="118"/>
  <c r="U155" i="118"/>
  <c r="X155" i="118" s="1"/>
  <c r="T155" i="118"/>
  <c r="S155" i="118"/>
  <c r="R155" i="118"/>
  <c r="M155" i="118"/>
  <c r="Z155" i="118" s="1"/>
  <c r="BF211" i="118"/>
  <c r="AR211" i="118"/>
  <c r="AQ211" i="118"/>
  <c r="AA211" i="118"/>
  <c r="V211" i="118"/>
  <c r="U211" i="118"/>
  <c r="T211" i="118"/>
  <c r="S211" i="118"/>
  <c r="R211" i="118"/>
  <c r="M211" i="118"/>
  <c r="Z211" i="118" s="1"/>
  <c r="BF187" i="118"/>
  <c r="AR187" i="118"/>
  <c r="AQ187" i="118"/>
  <c r="AA187" i="118"/>
  <c r="V187" i="118"/>
  <c r="U187" i="118"/>
  <c r="X187" i="118" s="1"/>
  <c r="T187" i="118"/>
  <c r="S187" i="118"/>
  <c r="R187" i="118"/>
  <c r="M187" i="118"/>
  <c r="Z187" i="118" s="1"/>
  <c r="BF205" i="118"/>
  <c r="AR205" i="118"/>
  <c r="AQ205" i="118"/>
  <c r="AA205" i="118"/>
  <c r="V205" i="118"/>
  <c r="U205" i="118"/>
  <c r="T205" i="118"/>
  <c r="S205" i="118"/>
  <c r="R205" i="118"/>
  <c r="M205" i="118"/>
  <c r="Z205" i="118" s="1"/>
  <c r="BF152" i="118"/>
  <c r="AR152" i="118"/>
  <c r="AQ152" i="118"/>
  <c r="AA152" i="118"/>
  <c r="V152" i="118"/>
  <c r="U152" i="118"/>
  <c r="X152" i="118" s="1"/>
  <c r="T152" i="118"/>
  <c r="S152" i="118"/>
  <c r="R152" i="118"/>
  <c r="M152" i="118"/>
  <c r="Z152" i="118" s="1"/>
  <c r="BF203" i="118"/>
  <c r="AR203" i="118"/>
  <c r="AQ203" i="118"/>
  <c r="AA203" i="118"/>
  <c r="V203" i="118"/>
  <c r="U203" i="118"/>
  <c r="T203" i="118"/>
  <c r="S203" i="118"/>
  <c r="R203" i="118"/>
  <c r="M203" i="118"/>
  <c r="Z203" i="118" s="1"/>
  <c r="BF39" i="118"/>
  <c r="AR39" i="118"/>
  <c r="AQ39" i="118"/>
  <c r="AA39" i="118"/>
  <c r="V39" i="118"/>
  <c r="U39" i="118"/>
  <c r="X39" i="118" s="1"/>
  <c r="T39" i="118"/>
  <c r="S39" i="118"/>
  <c r="R39" i="118"/>
  <c r="M39" i="118"/>
  <c r="Z39" i="118" s="1"/>
  <c r="BF315" i="118"/>
  <c r="AR315" i="118"/>
  <c r="AQ315" i="118"/>
  <c r="AA315" i="118"/>
  <c r="V315" i="118"/>
  <c r="U315" i="118"/>
  <c r="T315" i="118"/>
  <c r="S315" i="118"/>
  <c r="R315" i="118"/>
  <c r="M315" i="118"/>
  <c r="Z315" i="118" s="1"/>
  <c r="BF164" i="118"/>
  <c r="AR164" i="118"/>
  <c r="AQ164" i="118"/>
  <c r="AA164" i="118"/>
  <c r="V164" i="118"/>
  <c r="U164" i="118"/>
  <c r="X164" i="118" s="1"/>
  <c r="T164" i="118"/>
  <c r="S164" i="118"/>
  <c r="R164" i="118"/>
  <c r="M164" i="118"/>
  <c r="Z164" i="118" s="1"/>
  <c r="BF231" i="118"/>
  <c r="AR231" i="118"/>
  <c r="AQ231" i="118"/>
  <c r="AA231" i="118"/>
  <c r="V231" i="118"/>
  <c r="U231" i="118"/>
  <c r="T231" i="118"/>
  <c r="S231" i="118"/>
  <c r="R231" i="118"/>
  <c r="M231" i="118"/>
  <c r="Z231" i="118" s="1"/>
  <c r="BF145" i="118"/>
  <c r="AR145" i="118"/>
  <c r="AQ145" i="118"/>
  <c r="AA145" i="118"/>
  <c r="V145" i="118"/>
  <c r="U145" i="118"/>
  <c r="T145" i="118"/>
  <c r="S145" i="118"/>
  <c r="R145" i="118"/>
  <c r="M145" i="118"/>
  <c r="Z145" i="118" s="1"/>
  <c r="BF348" i="118"/>
  <c r="AR348" i="118"/>
  <c r="AQ348" i="118"/>
  <c r="AA348" i="118"/>
  <c r="Z348" i="118"/>
  <c r="V348" i="118"/>
  <c r="U348" i="118"/>
  <c r="T348" i="118"/>
  <c r="S348" i="118"/>
  <c r="R348" i="118"/>
  <c r="M348" i="118"/>
  <c r="J348" i="118" s="1"/>
  <c r="BF229" i="118"/>
  <c r="AR229" i="118"/>
  <c r="AQ229" i="118"/>
  <c r="AA229" i="118"/>
  <c r="V229" i="118"/>
  <c r="U229" i="118"/>
  <c r="T229" i="118"/>
  <c r="S229" i="118"/>
  <c r="R229" i="118"/>
  <c r="M229" i="118"/>
  <c r="Z229" i="118" s="1"/>
  <c r="BF158" i="118"/>
  <c r="AR158" i="118"/>
  <c r="AQ158" i="118"/>
  <c r="AA158" i="118"/>
  <c r="V158" i="118"/>
  <c r="U158" i="118"/>
  <c r="X158" i="118" s="1"/>
  <c r="T158" i="118"/>
  <c r="S158" i="118"/>
  <c r="R158" i="118"/>
  <c r="M158" i="118"/>
  <c r="Z158" i="118" s="1"/>
  <c r="BF264" i="118"/>
  <c r="AR264" i="118"/>
  <c r="AQ264" i="118"/>
  <c r="AA264" i="118"/>
  <c r="V264" i="118"/>
  <c r="U264" i="118"/>
  <c r="X264" i="118" s="1"/>
  <c r="T264" i="118"/>
  <c r="S264" i="118"/>
  <c r="R264" i="118"/>
  <c r="M264" i="118"/>
  <c r="Z264" i="118" s="1"/>
  <c r="BF309" i="118"/>
  <c r="AR309" i="118"/>
  <c r="AQ309" i="118"/>
  <c r="AA309" i="118"/>
  <c r="V309" i="118"/>
  <c r="U309" i="118"/>
  <c r="T309" i="118"/>
  <c r="S309" i="118"/>
  <c r="R309" i="118"/>
  <c r="M309" i="118"/>
  <c r="Z309" i="118" s="1"/>
  <c r="BF355" i="118"/>
  <c r="AR355" i="118"/>
  <c r="AQ355" i="118"/>
  <c r="AA355" i="118"/>
  <c r="Z355" i="118"/>
  <c r="V355" i="118"/>
  <c r="U355" i="118"/>
  <c r="AO355" i="118" s="1"/>
  <c r="T355" i="118"/>
  <c r="S355" i="118"/>
  <c r="R355" i="118"/>
  <c r="M355" i="118"/>
  <c r="J355" i="118" s="1"/>
  <c r="AP355" i="118" s="1"/>
  <c r="BF356" i="118"/>
  <c r="AR356" i="118"/>
  <c r="AQ356" i="118"/>
  <c r="AA356" i="118"/>
  <c r="V356" i="118"/>
  <c r="U356" i="118"/>
  <c r="T356" i="118"/>
  <c r="S356" i="118"/>
  <c r="R356" i="118"/>
  <c r="M356" i="118"/>
  <c r="Z356" i="118" s="1"/>
  <c r="BF225" i="118"/>
  <c r="AR225" i="118"/>
  <c r="AQ225" i="118"/>
  <c r="AA225" i="118"/>
  <c r="V225" i="118"/>
  <c r="W225" i="118" s="1"/>
  <c r="U225" i="118"/>
  <c r="X225" i="118" s="1"/>
  <c r="T225" i="118"/>
  <c r="S225" i="118"/>
  <c r="R225" i="118"/>
  <c r="M225" i="118"/>
  <c r="Z225" i="118" s="1"/>
  <c r="J225" i="118"/>
  <c r="AP225" i="118" s="1"/>
  <c r="BF123" i="118"/>
  <c r="AR123" i="118"/>
  <c r="AQ123" i="118"/>
  <c r="AA123" i="118"/>
  <c r="V123" i="118"/>
  <c r="U123" i="118"/>
  <c r="T123" i="118"/>
  <c r="S123" i="118"/>
  <c r="R123" i="118"/>
  <c r="M123" i="118"/>
  <c r="Z123" i="118" s="1"/>
  <c r="BF177" i="118"/>
  <c r="AR177" i="118"/>
  <c r="AQ177" i="118"/>
  <c r="AA177" i="118"/>
  <c r="V177" i="118"/>
  <c r="U177" i="118"/>
  <c r="X177" i="118" s="1"/>
  <c r="T177" i="118"/>
  <c r="S177" i="118"/>
  <c r="R177" i="118"/>
  <c r="M177" i="118"/>
  <c r="Z177" i="118" s="1"/>
  <c r="BF46" i="118"/>
  <c r="AR46" i="118"/>
  <c r="AQ46" i="118"/>
  <c r="AA46" i="118"/>
  <c r="V46" i="118"/>
  <c r="U46" i="118"/>
  <c r="T46" i="118"/>
  <c r="S46" i="118"/>
  <c r="R46" i="118"/>
  <c r="M46" i="118"/>
  <c r="Z46" i="118" s="1"/>
  <c r="BF261" i="118"/>
  <c r="AR261" i="118"/>
  <c r="AQ261" i="118"/>
  <c r="AA261" i="118"/>
  <c r="V261" i="118"/>
  <c r="U261" i="118"/>
  <c r="X261" i="118" s="1"/>
  <c r="T261" i="118"/>
  <c r="S261" i="118"/>
  <c r="R261" i="118"/>
  <c r="M261" i="118"/>
  <c r="Z261" i="118" s="1"/>
  <c r="BF31" i="118"/>
  <c r="AR31" i="118"/>
  <c r="AQ31" i="118"/>
  <c r="AA31" i="118"/>
  <c r="V31" i="118"/>
  <c r="U31" i="118"/>
  <c r="X31" i="118" s="1"/>
  <c r="T31" i="118"/>
  <c r="S31" i="118"/>
  <c r="R31" i="118"/>
  <c r="M31" i="118"/>
  <c r="Z31" i="118" s="1"/>
  <c r="BF249" i="118"/>
  <c r="AR249" i="118"/>
  <c r="AQ249" i="118"/>
  <c r="AA249" i="118"/>
  <c r="V249" i="118"/>
  <c r="U249" i="118"/>
  <c r="X249" i="118" s="1"/>
  <c r="T249" i="118"/>
  <c r="S249" i="118"/>
  <c r="R249" i="118"/>
  <c r="M249" i="118"/>
  <c r="Z249" i="118" s="1"/>
  <c r="BF273" i="118"/>
  <c r="AR273" i="118"/>
  <c r="AQ273" i="118"/>
  <c r="AA273" i="118"/>
  <c r="V273" i="118"/>
  <c r="U273" i="118"/>
  <c r="T273" i="118"/>
  <c r="S273" i="118"/>
  <c r="R273" i="118"/>
  <c r="M273" i="118"/>
  <c r="Z273" i="118" s="1"/>
  <c r="BF296" i="118"/>
  <c r="AR296" i="118"/>
  <c r="AQ296" i="118"/>
  <c r="AA296" i="118"/>
  <c r="V296" i="118"/>
  <c r="U296" i="118"/>
  <c r="X296" i="118" s="1"/>
  <c r="T296" i="118"/>
  <c r="S296" i="118"/>
  <c r="R296" i="118"/>
  <c r="M296" i="118"/>
  <c r="Z296" i="118" s="1"/>
  <c r="BF45" i="118"/>
  <c r="AR45" i="118"/>
  <c r="AQ45" i="118"/>
  <c r="AA45" i="118"/>
  <c r="V45" i="118"/>
  <c r="U45" i="118"/>
  <c r="X45" i="118" s="1"/>
  <c r="T45" i="118"/>
  <c r="S45" i="118"/>
  <c r="R45" i="118"/>
  <c r="M45" i="118"/>
  <c r="Z45" i="118" s="1"/>
  <c r="BF307" i="118"/>
  <c r="AR307" i="118"/>
  <c r="AQ307" i="118"/>
  <c r="AA307" i="118"/>
  <c r="V307" i="118"/>
  <c r="U307" i="118"/>
  <c r="X307" i="118" s="1"/>
  <c r="T307" i="118"/>
  <c r="S307" i="118"/>
  <c r="R307" i="118"/>
  <c r="M307" i="118"/>
  <c r="Z307" i="118" s="1"/>
  <c r="BF324" i="118"/>
  <c r="AR324" i="118"/>
  <c r="AQ324" i="118"/>
  <c r="AA324" i="118"/>
  <c r="V324" i="118"/>
  <c r="U324" i="118"/>
  <c r="T324" i="118"/>
  <c r="S324" i="118"/>
  <c r="R324" i="118"/>
  <c r="M324" i="118"/>
  <c r="Z324" i="118" s="1"/>
  <c r="BF162" i="118"/>
  <c r="AR162" i="118"/>
  <c r="AQ162" i="118"/>
  <c r="AA162" i="118"/>
  <c r="V162" i="118"/>
  <c r="U162" i="118"/>
  <c r="X162" i="118" s="1"/>
  <c r="T162" i="118"/>
  <c r="S162" i="118"/>
  <c r="R162" i="118"/>
  <c r="M162" i="118"/>
  <c r="Z162" i="118" s="1"/>
  <c r="BF157" i="118"/>
  <c r="AR157" i="118"/>
  <c r="AQ157" i="118"/>
  <c r="AA157" i="118"/>
  <c r="V157" i="118"/>
  <c r="U157" i="118"/>
  <c r="T157" i="118"/>
  <c r="S157" i="118"/>
  <c r="R157" i="118"/>
  <c r="M157" i="118"/>
  <c r="BF180" i="118"/>
  <c r="AR180" i="118"/>
  <c r="AQ180" i="118"/>
  <c r="AA180" i="118"/>
  <c r="V180" i="118"/>
  <c r="U180" i="118"/>
  <c r="X180" i="118" s="1"/>
  <c r="T180" i="118"/>
  <c r="S180" i="118"/>
  <c r="R180" i="118"/>
  <c r="M180" i="118"/>
  <c r="BF332" i="118"/>
  <c r="AR332" i="118"/>
  <c r="AQ332" i="118"/>
  <c r="AA332" i="118"/>
  <c r="V332" i="118"/>
  <c r="U332" i="118"/>
  <c r="T332" i="118"/>
  <c r="S332" i="118"/>
  <c r="R332" i="118"/>
  <c r="M332" i="118"/>
  <c r="Z332" i="118" s="1"/>
  <c r="BF237" i="118"/>
  <c r="AR237" i="118"/>
  <c r="AQ237" i="118"/>
  <c r="AA237" i="118"/>
  <c r="Z237" i="118"/>
  <c r="V237" i="118"/>
  <c r="U237" i="118"/>
  <c r="X237" i="118" s="1"/>
  <c r="T237" i="118"/>
  <c r="S237" i="118"/>
  <c r="R237" i="118"/>
  <c r="M237" i="118"/>
  <c r="J237" i="118" s="1"/>
  <c r="AP237" i="118" s="1"/>
  <c r="BF131" i="118"/>
  <c r="AR131" i="118"/>
  <c r="AQ131" i="118"/>
  <c r="AA131" i="118"/>
  <c r="V131" i="118"/>
  <c r="U131" i="118"/>
  <c r="T131" i="118"/>
  <c r="S131" i="118"/>
  <c r="R131" i="118"/>
  <c r="M131" i="118"/>
  <c r="Z131" i="118" s="1"/>
  <c r="BF281" i="118"/>
  <c r="AR281" i="118"/>
  <c r="AQ281" i="118"/>
  <c r="AA281" i="118"/>
  <c r="V281" i="118"/>
  <c r="U281" i="118"/>
  <c r="X281" i="118" s="1"/>
  <c r="T281" i="118"/>
  <c r="S281" i="118"/>
  <c r="R281" i="118"/>
  <c r="M281" i="118"/>
  <c r="Z281" i="118" s="1"/>
  <c r="BF84" i="118"/>
  <c r="AR84" i="118"/>
  <c r="AQ84" i="118"/>
  <c r="AA84" i="118"/>
  <c r="V84" i="118"/>
  <c r="U84" i="118"/>
  <c r="T84" i="118"/>
  <c r="S84" i="118"/>
  <c r="R84" i="118"/>
  <c r="M84" i="118"/>
  <c r="Z84" i="118" s="1"/>
  <c r="BF95" i="118"/>
  <c r="AR95" i="118"/>
  <c r="AQ95" i="118"/>
  <c r="AA95" i="118"/>
  <c r="V95" i="118"/>
  <c r="U95" i="118"/>
  <c r="X95" i="118" s="1"/>
  <c r="T95" i="118"/>
  <c r="S95" i="118"/>
  <c r="R95" i="118"/>
  <c r="M95" i="118"/>
  <c r="BF278" i="118"/>
  <c r="AR278" i="118"/>
  <c r="AQ278" i="118"/>
  <c r="AA278" i="118"/>
  <c r="Z278" i="118"/>
  <c r="V278" i="118"/>
  <c r="U278" i="118"/>
  <c r="T278" i="118"/>
  <c r="S278" i="118"/>
  <c r="R278" i="118"/>
  <c r="M278" i="118"/>
  <c r="J278" i="118" s="1"/>
  <c r="BF224" i="118"/>
  <c r="AR224" i="118"/>
  <c r="AQ224" i="118"/>
  <c r="AA224" i="118"/>
  <c r="Z224" i="118"/>
  <c r="X224" i="118"/>
  <c r="V224" i="118"/>
  <c r="W224" i="118" s="1"/>
  <c r="U224" i="118"/>
  <c r="T224" i="118"/>
  <c r="S224" i="118"/>
  <c r="R224" i="118"/>
  <c r="M224" i="118"/>
  <c r="J224" i="118" s="1"/>
  <c r="AP224" i="118" s="1"/>
  <c r="BF305" i="118"/>
  <c r="AR305" i="118"/>
  <c r="AQ305" i="118"/>
  <c r="AA305" i="118"/>
  <c r="V305" i="118"/>
  <c r="U305" i="118"/>
  <c r="T305" i="118"/>
  <c r="S305" i="118"/>
  <c r="R305" i="118"/>
  <c r="M305" i="118"/>
  <c r="BF137" i="118"/>
  <c r="AR137" i="118"/>
  <c r="AQ137" i="118"/>
  <c r="AA137" i="118"/>
  <c r="V137" i="118"/>
  <c r="U137" i="118"/>
  <c r="X137" i="118" s="1"/>
  <c r="T137" i="118"/>
  <c r="S137" i="118"/>
  <c r="R137" i="118"/>
  <c r="M137" i="118"/>
  <c r="BF22" i="118"/>
  <c r="AR22" i="118"/>
  <c r="AQ22" i="118"/>
  <c r="AA22" i="118"/>
  <c r="V22" i="118"/>
  <c r="U22" i="118"/>
  <c r="X22" i="118" s="1"/>
  <c r="T22" i="118"/>
  <c r="S22" i="118"/>
  <c r="R22" i="118"/>
  <c r="M22" i="118"/>
  <c r="BF266" i="118"/>
  <c r="AR266" i="118"/>
  <c r="AQ266" i="118"/>
  <c r="AA266" i="118"/>
  <c r="V266" i="118"/>
  <c r="U266" i="118"/>
  <c r="X266" i="118" s="1"/>
  <c r="T266" i="118"/>
  <c r="S266" i="118"/>
  <c r="R266" i="118"/>
  <c r="M266" i="118"/>
  <c r="Z266" i="118" s="1"/>
  <c r="BF227" i="118"/>
  <c r="AR227" i="118"/>
  <c r="AQ227" i="118"/>
  <c r="AA227" i="118"/>
  <c r="V227" i="118"/>
  <c r="U227" i="118"/>
  <c r="X227" i="118" s="1"/>
  <c r="T227" i="118"/>
  <c r="S227" i="118"/>
  <c r="R227" i="118"/>
  <c r="M227" i="118"/>
  <c r="Z227" i="118" s="1"/>
  <c r="BF334" i="118"/>
  <c r="AR334" i="118"/>
  <c r="AS334" i="118" s="1"/>
  <c r="AT334" i="118" s="1"/>
  <c r="AU334" i="118" s="1"/>
  <c r="AV334" i="118" s="1"/>
  <c r="AQ334" i="118"/>
  <c r="AA334" i="118"/>
  <c r="V334" i="118"/>
  <c r="U334" i="118"/>
  <c r="X334" i="118" s="1"/>
  <c r="T334" i="118"/>
  <c r="S334" i="118"/>
  <c r="R334" i="118"/>
  <c r="M334" i="118"/>
  <c r="Z334" i="118" s="1"/>
  <c r="BF323" i="118"/>
  <c r="AR323" i="118"/>
  <c r="AQ323" i="118"/>
  <c r="AA323" i="118"/>
  <c r="V323" i="118"/>
  <c r="U323" i="118"/>
  <c r="X323" i="118" s="1"/>
  <c r="T323" i="118"/>
  <c r="S323" i="118"/>
  <c r="R323" i="118"/>
  <c r="M323" i="118"/>
  <c r="Z323" i="118" s="1"/>
  <c r="J323" i="118"/>
  <c r="BF64" i="118"/>
  <c r="AR64" i="118"/>
  <c r="AQ64" i="118"/>
  <c r="AA64" i="118"/>
  <c r="V64" i="118"/>
  <c r="U64" i="118"/>
  <c r="X64" i="118" s="1"/>
  <c r="T64" i="118"/>
  <c r="S64" i="118"/>
  <c r="R64" i="118"/>
  <c r="M64" i="118"/>
  <c r="Z64" i="118" s="1"/>
  <c r="J64" i="118"/>
  <c r="BF284" i="118"/>
  <c r="AR284" i="118"/>
  <c r="AQ284" i="118"/>
  <c r="AA284" i="118"/>
  <c r="V284" i="118"/>
  <c r="U284" i="118"/>
  <c r="X284" i="118" s="1"/>
  <c r="T284" i="118"/>
  <c r="S284" i="118"/>
  <c r="R284" i="118"/>
  <c r="M284" i="118"/>
  <c r="Z284" i="118" s="1"/>
  <c r="J284" i="118"/>
  <c r="AP284" i="118" s="1"/>
  <c r="BF140" i="118"/>
  <c r="AR140" i="118"/>
  <c r="AQ140" i="118"/>
  <c r="AA140" i="118"/>
  <c r="Z140" i="118"/>
  <c r="V140" i="118"/>
  <c r="U140" i="118"/>
  <c r="X140" i="118" s="1"/>
  <c r="T140" i="118"/>
  <c r="S140" i="118"/>
  <c r="R140" i="118"/>
  <c r="M140" i="118"/>
  <c r="J140" i="118"/>
  <c r="AP140" i="118" s="1"/>
  <c r="BF345" i="118"/>
  <c r="AR345" i="118"/>
  <c r="AQ345" i="118"/>
  <c r="AA345" i="118"/>
  <c r="V345" i="118"/>
  <c r="U345" i="118"/>
  <c r="T345" i="118"/>
  <c r="S345" i="118"/>
  <c r="R345" i="118"/>
  <c r="M345" i="118"/>
  <c r="Z345" i="118" s="1"/>
  <c r="BF221" i="118"/>
  <c r="AR221" i="118"/>
  <c r="AQ221" i="118"/>
  <c r="AA221" i="118"/>
  <c r="X221" i="118"/>
  <c r="V221" i="118"/>
  <c r="W221" i="118" s="1"/>
  <c r="U221" i="118"/>
  <c r="T221" i="118"/>
  <c r="S221" i="118"/>
  <c r="R221" i="118"/>
  <c r="M221" i="118"/>
  <c r="Z221" i="118" s="1"/>
  <c r="BF218" i="118"/>
  <c r="AR218" i="118"/>
  <c r="AQ218" i="118"/>
  <c r="AA218" i="118"/>
  <c r="V218" i="118"/>
  <c r="U218" i="118"/>
  <c r="X218" i="118" s="1"/>
  <c r="T218" i="118"/>
  <c r="S218" i="118"/>
  <c r="R218" i="118"/>
  <c r="M218" i="118"/>
  <c r="Z218" i="118" s="1"/>
  <c r="BF280" i="118"/>
  <c r="AR280" i="118"/>
  <c r="AQ280" i="118"/>
  <c r="AA280" i="118"/>
  <c r="V280" i="118"/>
  <c r="U280" i="118"/>
  <c r="X280" i="118" s="1"/>
  <c r="T280" i="118"/>
  <c r="S280" i="118"/>
  <c r="R280" i="118"/>
  <c r="M280" i="118"/>
  <c r="Z280" i="118" s="1"/>
  <c r="BF250" i="118"/>
  <c r="AR250" i="118"/>
  <c r="AQ250" i="118"/>
  <c r="AA250" i="118"/>
  <c r="V250" i="118"/>
  <c r="U250" i="118"/>
  <c r="X250" i="118" s="1"/>
  <c r="T250" i="118"/>
  <c r="S250" i="118"/>
  <c r="R250" i="118"/>
  <c r="M250" i="118"/>
  <c r="Z250" i="118" s="1"/>
  <c r="BF234" i="118"/>
  <c r="AR234" i="118"/>
  <c r="AQ234" i="118"/>
  <c r="AA234" i="118"/>
  <c r="V234" i="118"/>
  <c r="U234" i="118"/>
  <c r="X234" i="118" s="1"/>
  <c r="T234" i="118"/>
  <c r="S234" i="118"/>
  <c r="R234" i="118"/>
  <c r="M234" i="118"/>
  <c r="Z234" i="118" s="1"/>
  <c r="BF311" i="118"/>
  <c r="AR311" i="118"/>
  <c r="AQ311" i="118"/>
  <c r="AA311" i="118"/>
  <c r="Z311" i="118"/>
  <c r="V311" i="118"/>
  <c r="U311" i="118"/>
  <c r="AO311" i="118" s="1"/>
  <c r="T311" i="118"/>
  <c r="S311" i="118"/>
  <c r="R311" i="118"/>
  <c r="M311" i="118"/>
  <c r="J311" i="118" s="1"/>
  <c r="AP311" i="118" s="1"/>
  <c r="BF254" i="118"/>
  <c r="AR254" i="118"/>
  <c r="AQ254" i="118"/>
  <c r="AA254" i="118"/>
  <c r="V254" i="118"/>
  <c r="U254" i="118"/>
  <c r="X254" i="118" s="1"/>
  <c r="T254" i="118"/>
  <c r="S254" i="118"/>
  <c r="R254" i="118"/>
  <c r="M254" i="118"/>
  <c r="Z254" i="118" s="1"/>
  <c r="BF214" i="118"/>
  <c r="AR214" i="118"/>
  <c r="AQ214" i="118"/>
  <c r="AA214" i="118"/>
  <c r="V214" i="118"/>
  <c r="U214" i="118"/>
  <c r="X214" i="118" s="1"/>
  <c r="T214" i="118"/>
  <c r="S214" i="118"/>
  <c r="R214" i="118"/>
  <c r="M214" i="118"/>
  <c r="Z214" i="118" s="1"/>
  <c r="BF360" i="118"/>
  <c r="AR360" i="118"/>
  <c r="AQ360" i="118"/>
  <c r="AA360" i="118"/>
  <c r="V360" i="118"/>
  <c r="U360" i="118"/>
  <c r="X360" i="118" s="1"/>
  <c r="T360" i="118"/>
  <c r="S360" i="118"/>
  <c r="R360" i="118"/>
  <c r="M360" i="118"/>
  <c r="Z360" i="118" s="1"/>
  <c r="J360" i="118"/>
  <c r="BF175" i="118"/>
  <c r="AR175" i="118"/>
  <c r="AQ175" i="118"/>
  <c r="AA175" i="118"/>
  <c r="V175" i="118"/>
  <c r="U175" i="118"/>
  <c r="X175" i="118" s="1"/>
  <c r="T175" i="118"/>
  <c r="S175" i="118"/>
  <c r="R175" i="118"/>
  <c r="M175" i="118"/>
  <c r="Z175" i="118" s="1"/>
  <c r="J175" i="118"/>
  <c r="BF352" i="118"/>
  <c r="AR352" i="118"/>
  <c r="AQ352" i="118"/>
  <c r="AA352" i="118"/>
  <c r="V352" i="118"/>
  <c r="U352" i="118"/>
  <c r="X352" i="118" s="1"/>
  <c r="T352" i="118"/>
  <c r="S352" i="118"/>
  <c r="R352" i="118"/>
  <c r="M352" i="118"/>
  <c r="Z352" i="118" s="1"/>
  <c r="BF255" i="118"/>
  <c r="AR255" i="118"/>
  <c r="AQ255" i="118"/>
  <c r="AA255" i="118"/>
  <c r="V255" i="118"/>
  <c r="U255" i="118"/>
  <c r="X255" i="118" s="1"/>
  <c r="T255" i="118"/>
  <c r="S255" i="118"/>
  <c r="R255" i="118"/>
  <c r="M255" i="118"/>
  <c r="Z255" i="118" s="1"/>
  <c r="BF70" i="118"/>
  <c r="AR70" i="118"/>
  <c r="AQ70" i="118"/>
  <c r="AA70" i="118"/>
  <c r="V70" i="118"/>
  <c r="U70" i="118"/>
  <c r="X70" i="118" s="1"/>
  <c r="T70" i="118"/>
  <c r="S70" i="118"/>
  <c r="R70" i="118"/>
  <c r="M70" i="118"/>
  <c r="Z70" i="118" s="1"/>
  <c r="BF144" i="118"/>
  <c r="AR144" i="118"/>
  <c r="AQ144" i="118"/>
  <c r="AA144" i="118"/>
  <c r="V144" i="118"/>
  <c r="U144" i="118"/>
  <c r="X144" i="118" s="1"/>
  <c r="T144" i="118"/>
  <c r="S144" i="118"/>
  <c r="R144" i="118"/>
  <c r="M144" i="118"/>
  <c r="Z144" i="118" s="1"/>
  <c r="BF56" i="118"/>
  <c r="AR56" i="118"/>
  <c r="AQ56" i="118"/>
  <c r="AA56" i="118"/>
  <c r="V56" i="118"/>
  <c r="U56" i="118"/>
  <c r="X56" i="118" s="1"/>
  <c r="T56" i="118"/>
  <c r="S56" i="118"/>
  <c r="R56" i="118"/>
  <c r="M56" i="118"/>
  <c r="Z56" i="118" s="1"/>
  <c r="BF357" i="118"/>
  <c r="AR357" i="118"/>
  <c r="AQ357" i="118"/>
  <c r="AA357" i="118"/>
  <c r="V357" i="118"/>
  <c r="U357" i="118"/>
  <c r="X357" i="118" s="1"/>
  <c r="T357" i="118"/>
  <c r="S357" i="118"/>
  <c r="R357" i="118"/>
  <c r="M357" i="118"/>
  <c r="Z357" i="118" s="1"/>
  <c r="J357" i="118"/>
  <c r="AP357" i="118" s="1"/>
  <c r="BF11" i="118"/>
  <c r="AR11" i="118"/>
  <c r="AQ11" i="118"/>
  <c r="AA11" i="118"/>
  <c r="V11" i="118"/>
  <c r="U11" i="118"/>
  <c r="X11" i="118" s="1"/>
  <c r="T11" i="118"/>
  <c r="S11" i="118"/>
  <c r="R11" i="118"/>
  <c r="M11" i="118"/>
  <c r="Z11" i="118" s="1"/>
  <c r="J11" i="118"/>
  <c r="BF147" i="118"/>
  <c r="AR147" i="118"/>
  <c r="AQ147" i="118"/>
  <c r="AA147" i="118"/>
  <c r="V147" i="118"/>
  <c r="U147" i="118"/>
  <c r="X147" i="118" s="1"/>
  <c r="T147" i="118"/>
  <c r="S147" i="118"/>
  <c r="R147" i="118"/>
  <c r="M147" i="118"/>
  <c r="Z147" i="118" s="1"/>
  <c r="BF248" i="118"/>
  <c r="AR248" i="118"/>
  <c r="AQ248" i="118"/>
  <c r="AA248" i="118"/>
  <c r="Z248" i="118"/>
  <c r="V248" i="118"/>
  <c r="U248" i="118"/>
  <c r="T248" i="118"/>
  <c r="S248" i="118"/>
  <c r="R248" i="118"/>
  <c r="M248" i="118"/>
  <c r="J248" i="118" s="1"/>
  <c r="AP248" i="118" s="1"/>
  <c r="BF294" i="118"/>
  <c r="AR294" i="118"/>
  <c r="AQ294" i="118"/>
  <c r="AA294" i="118"/>
  <c r="V294" i="118"/>
  <c r="U294" i="118"/>
  <c r="T294" i="118"/>
  <c r="S294" i="118"/>
  <c r="R294" i="118"/>
  <c r="M294" i="118"/>
  <c r="Z294" i="118" s="1"/>
  <c r="BF19" i="118"/>
  <c r="AR19" i="118"/>
  <c r="AQ19" i="118"/>
  <c r="AA19" i="118"/>
  <c r="V19" i="118"/>
  <c r="U19" i="118"/>
  <c r="X19" i="118" s="1"/>
  <c r="T19" i="118"/>
  <c r="T379" i="118" s="1"/>
  <c r="S19" i="118"/>
  <c r="R19" i="118"/>
  <c r="M19" i="118"/>
  <c r="Z19" i="118" s="1"/>
  <c r="BF343" i="118"/>
  <c r="AR343" i="118"/>
  <c r="AQ343" i="118"/>
  <c r="AA343" i="118"/>
  <c r="V343" i="118"/>
  <c r="U343" i="118"/>
  <c r="T343" i="118"/>
  <c r="S343" i="118"/>
  <c r="R343" i="118"/>
  <c r="M343" i="118"/>
  <c r="Z343" i="118" s="1"/>
  <c r="BF335" i="118"/>
  <c r="AR335" i="118"/>
  <c r="AQ335" i="118"/>
  <c r="AA335" i="118"/>
  <c r="V335" i="118"/>
  <c r="U335" i="118"/>
  <c r="T335" i="118"/>
  <c r="S335" i="118"/>
  <c r="R335" i="118"/>
  <c r="M335" i="118"/>
  <c r="Z335" i="118" s="1"/>
  <c r="BF279" i="118"/>
  <c r="AR279" i="118"/>
  <c r="AQ279" i="118"/>
  <c r="AA279" i="118"/>
  <c r="V279" i="118"/>
  <c r="U279" i="118"/>
  <c r="T279" i="118"/>
  <c r="S279" i="118"/>
  <c r="R279" i="118"/>
  <c r="M279" i="118"/>
  <c r="Z279" i="118" s="1"/>
  <c r="BF235" i="118"/>
  <c r="AR235" i="118"/>
  <c r="AQ235" i="118"/>
  <c r="AA235" i="118"/>
  <c r="V235" i="118"/>
  <c r="U235" i="118"/>
  <c r="X235" i="118" s="1"/>
  <c r="T235" i="118"/>
  <c r="S235" i="118"/>
  <c r="R235" i="118"/>
  <c r="M235" i="118"/>
  <c r="Z235" i="118" s="1"/>
  <c r="BF68" i="118"/>
  <c r="AR68" i="118"/>
  <c r="AQ68" i="118"/>
  <c r="AA68" i="118"/>
  <c r="V68" i="118"/>
  <c r="U68" i="118"/>
  <c r="T68" i="118"/>
  <c r="S68" i="118"/>
  <c r="R68" i="118"/>
  <c r="M68" i="118"/>
  <c r="Z68" i="118" s="1"/>
  <c r="BF43" i="118"/>
  <c r="AR43" i="118"/>
  <c r="AQ43" i="118"/>
  <c r="AA43" i="118"/>
  <c r="V43" i="118"/>
  <c r="U43" i="118"/>
  <c r="X43" i="118" s="1"/>
  <c r="T43" i="118"/>
  <c r="T371" i="118" s="1"/>
  <c r="S43" i="118"/>
  <c r="R43" i="118"/>
  <c r="M43" i="118"/>
  <c r="Z43" i="118" s="1"/>
  <c r="BF252" i="118"/>
  <c r="AR252" i="118"/>
  <c r="AQ252" i="118"/>
  <c r="AA252" i="118"/>
  <c r="V252" i="118"/>
  <c r="U252" i="118"/>
  <c r="T252" i="118"/>
  <c r="S252" i="118"/>
  <c r="R252" i="118"/>
  <c r="M252" i="118"/>
  <c r="Z252" i="118" s="1"/>
  <c r="BF299" i="118"/>
  <c r="AR299" i="118"/>
  <c r="AQ299" i="118"/>
  <c r="AA299" i="118"/>
  <c r="V299" i="118"/>
  <c r="U299" i="118"/>
  <c r="T299" i="118"/>
  <c r="S299" i="118"/>
  <c r="R299" i="118"/>
  <c r="M299" i="118"/>
  <c r="Z299" i="118" s="1"/>
  <c r="BF310" i="118"/>
  <c r="AR310" i="118"/>
  <c r="AQ310" i="118"/>
  <c r="AA310" i="118"/>
  <c r="V310" i="118"/>
  <c r="U310" i="118"/>
  <c r="T310" i="118"/>
  <c r="S310" i="118"/>
  <c r="R310" i="118"/>
  <c r="M310" i="118"/>
  <c r="Z310" i="118" s="1"/>
  <c r="BF190" i="118"/>
  <c r="AR190" i="118"/>
  <c r="AQ190" i="118"/>
  <c r="AA190" i="118"/>
  <c r="V190" i="118"/>
  <c r="U190" i="118"/>
  <c r="X190" i="118" s="1"/>
  <c r="T190" i="118"/>
  <c r="S190" i="118"/>
  <c r="R190" i="118"/>
  <c r="M190" i="118"/>
  <c r="Z190" i="118" s="1"/>
  <c r="J190" i="118"/>
  <c r="AP190" i="118" s="1"/>
  <c r="BF106" i="118"/>
  <c r="AR106" i="118"/>
  <c r="AQ106" i="118"/>
  <c r="AA106" i="118"/>
  <c r="V106" i="118"/>
  <c r="U106" i="118"/>
  <c r="T106" i="118"/>
  <c r="S106" i="118"/>
  <c r="R106" i="118"/>
  <c r="M106" i="118"/>
  <c r="Z106" i="118" s="1"/>
  <c r="BF219" i="118"/>
  <c r="AR219" i="118"/>
  <c r="AQ219" i="118"/>
  <c r="AA219" i="118"/>
  <c r="V219" i="118"/>
  <c r="U219" i="118"/>
  <c r="X219" i="118" s="1"/>
  <c r="T219" i="118"/>
  <c r="S219" i="118"/>
  <c r="R219" i="118"/>
  <c r="M219" i="118"/>
  <c r="Z219" i="118" s="1"/>
  <c r="J219" i="118"/>
  <c r="BF79" i="118"/>
  <c r="AR79" i="118"/>
  <c r="AQ79" i="118"/>
  <c r="AA79" i="118"/>
  <c r="Z79" i="118"/>
  <c r="V79" i="118"/>
  <c r="U79" i="118"/>
  <c r="T79" i="118"/>
  <c r="S79" i="118"/>
  <c r="R79" i="118"/>
  <c r="M79" i="118"/>
  <c r="J79" i="118" s="1"/>
  <c r="AP79" i="118" s="1"/>
  <c r="BF319" i="118"/>
  <c r="AR319" i="118"/>
  <c r="AQ319" i="118"/>
  <c r="AA319" i="118"/>
  <c r="V319" i="118"/>
  <c r="U319" i="118"/>
  <c r="T319" i="118"/>
  <c r="S319" i="118"/>
  <c r="R319" i="118"/>
  <c r="M319" i="118"/>
  <c r="Z319" i="118" s="1"/>
  <c r="BF59" i="118"/>
  <c r="AR59" i="118"/>
  <c r="AQ59" i="118"/>
  <c r="AA59" i="118"/>
  <c r="V59" i="118"/>
  <c r="U59" i="118"/>
  <c r="T59" i="118"/>
  <c r="S59" i="118"/>
  <c r="R59" i="118"/>
  <c r="M59" i="118"/>
  <c r="Z59" i="118" s="1"/>
  <c r="BF35" i="118"/>
  <c r="AR35" i="118"/>
  <c r="AQ35" i="118"/>
  <c r="AA35" i="118"/>
  <c r="Z35" i="118"/>
  <c r="V35" i="118"/>
  <c r="U35" i="118"/>
  <c r="X35" i="118" s="1"/>
  <c r="T35" i="118"/>
  <c r="S35" i="118"/>
  <c r="R35" i="118"/>
  <c r="M35" i="118"/>
  <c r="J35" i="118"/>
  <c r="AP35" i="118" s="1"/>
  <c r="BF282" i="118"/>
  <c r="AR282" i="118"/>
  <c r="AQ282" i="118"/>
  <c r="AA282" i="118"/>
  <c r="V282" i="118"/>
  <c r="U282" i="118"/>
  <c r="X282" i="118" s="1"/>
  <c r="T282" i="118"/>
  <c r="S282" i="118"/>
  <c r="R282" i="118"/>
  <c r="M282" i="118"/>
  <c r="Z282" i="118" s="1"/>
  <c r="BF364" i="118"/>
  <c r="AR364" i="118"/>
  <c r="AQ364" i="118"/>
  <c r="AA364" i="118"/>
  <c r="V364" i="118"/>
  <c r="U364" i="118"/>
  <c r="X364" i="118" s="1"/>
  <c r="T364" i="118"/>
  <c r="S364" i="118"/>
  <c r="R364" i="118"/>
  <c r="M364" i="118"/>
  <c r="Z364" i="118" s="1"/>
  <c r="BF243" i="118"/>
  <c r="AR243" i="118"/>
  <c r="AQ243" i="118"/>
  <c r="AA243" i="118"/>
  <c r="V243" i="118"/>
  <c r="U243" i="118"/>
  <c r="X243" i="118" s="1"/>
  <c r="T243" i="118"/>
  <c r="S243" i="118"/>
  <c r="R243" i="118"/>
  <c r="M243" i="118"/>
  <c r="Z243" i="118" s="1"/>
  <c r="J243" i="118"/>
  <c r="AP243" i="118" s="1"/>
  <c r="BF128" i="118"/>
  <c r="AR128" i="118"/>
  <c r="AQ128" i="118"/>
  <c r="AA128" i="118"/>
  <c r="V128" i="118"/>
  <c r="W128" i="118" s="1"/>
  <c r="U128" i="118"/>
  <c r="X128" i="118" s="1"/>
  <c r="T128" i="118"/>
  <c r="S128" i="118"/>
  <c r="R128" i="118"/>
  <c r="M128" i="118"/>
  <c r="Z128" i="118" s="1"/>
  <c r="J128" i="118"/>
  <c r="BF340" i="118"/>
  <c r="AR340" i="118"/>
  <c r="AQ340" i="118"/>
  <c r="AA340" i="118"/>
  <c r="V340" i="118"/>
  <c r="U340" i="118"/>
  <c r="X340" i="118" s="1"/>
  <c r="T340" i="118"/>
  <c r="S340" i="118"/>
  <c r="R340" i="118"/>
  <c r="M340" i="118"/>
  <c r="Z340" i="118" s="1"/>
  <c r="BF361" i="118"/>
  <c r="AR361" i="118"/>
  <c r="AQ361" i="118"/>
  <c r="AA361" i="118"/>
  <c r="V361" i="118"/>
  <c r="U361" i="118"/>
  <c r="X361" i="118" s="1"/>
  <c r="T361" i="118"/>
  <c r="S361" i="118"/>
  <c r="R361" i="118"/>
  <c r="M361" i="118"/>
  <c r="Z361" i="118" s="1"/>
  <c r="J361" i="118"/>
  <c r="AP361" i="118" s="1"/>
  <c r="BF336" i="118"/>
  <c r="AR336" i="118"/>
  <c r="AQ336" i="118"/>
  <c r="AA336" i="118"/>
  <c r="Z336" i="118"/>
  <c r="V336" i="118"/>
  <c r="U336" i="118"/>
  <c r="AO336" i="118" s="1"/>
  <c r="T336" i="118"/>
  <c r="S336" i="118"/>
  <c r="R336" i="118"/>
  <c r="M336" i="118"/>
  <c r="J336" i="118" s="1"/>
  <c r="AP336" i="118" s="1"/>
  <c r="BF253" i="118"/>
  <c r="AR253" i="118"/>
  <c r="AQ253" i="118"/>
  <c r="AA253" i="118"/>
  <c r="V253" i="118"/>
  <c r="U253" i="118"/>
  <c r="X253" i="118" s="1"/>
  <c r="T253" i="118"/>
  <c r="S253" i="118"/>
  <c r="R253" i="118"/>
  <c r="M253" i="118"/>
  <c r="Z253" i="118" s="1"/>
  <c r="BF81" i="118"/>
  <c r="AR81" i="118"/>
  <c r="AQ81" i="118"/>
  <c r="AA81" i="118"/>
  <c r="X81" i="118"/>
  <c r="V81" i="118"/>
  <c r="U81" i="118"/>
  <c r="T81" i="118"/>
  <c r="S81" i="118"/>
  <c r="R81" i="118"/>
  <c r="M81" i="118"/>
  <c r="Z81" i="118" s="1"/>
  <c r="BF16" i="118"/>
  <c r="AR16" i="118"/>
  <c r="AQ16" i="118"/>
  <c r="AA16" i="118"/>
  <c r="X16" i="118"/>
  <c r="V16" i="118"/>
  <c r="U16" i="118"/>
  <c r="T16" i="118"/>
  <c r="S16" i="118"/>
  <c r="R16" i="118"/>
  <c r="M16" i="118"/>
  <c r="Z16" i="118" s="1"/>
  <c r="BF12" i="118"/>
  <c r="AR12" i="118"/>
  <c r="AR379" i="118" s="1"/>
  <c r="AQ12" i="118"/>
  <c r="AA12" i="118"/>
  <c r="V12" i="118"/>
  <c r="U12" i="118"/>
  <c r="X12" i="118" s="1"/>
  <c r="T12" i="118"/>
  <c r="S12" i="118"/>
  <c r="R12" i="118"/>
  <c r="M12" i="118"/>
  <c r="Z12" i="118" s="1"/>
  <c r="BF238" i="118"/>
  <c r="AR238" i="118"/>
  <c r="AS238" i="118" s="1"/>
  <c r="AT238" i="118" s="1"/>
  <c r="AU238" i="118" s="1"/>
  <c r="AV238" i="118" s="1"/>
  <c r="AQ238" i="118"/>
  <c r="AA238" i="118"/>
  <c r="V238" i="118"/>
  <c r="U238" i="118"/>
  <c r="X238" i="118" s="1"/>
  <c r="T238" i="118"/>
  <c r="S238" i="118"/>
  <c r="R238" i="118"/>
  <c r="M238" i="118"/>
  <c r="Z238" i="118" s="1"/>
  <c r="J238" i="118"/>
  <c r="AO238" i="118" s="1"/>
  <c r="BF42" i="118"/>
  <c r="AR42" i="118"/>
  <c r="AQ42" i="118"/>
  <c r="AA42" i="118"/>
  <c r="V42" i="118"/>
  <c r="U42" i="118"/>
  <c r="T42" i="118"/>
  <c r="S42" i="118"/>
  <c r="R42" i="118"/>
  <c r="M42" i="118"/>
  <c r="J42" i="118" s="1"/>
  <c r="BF86" i="118"/>
  <c r="AR86" i="118"/>
  <c r="AS86" i="118" s="1"/>
  <c r="AT86" i="118" s="1"/>
  <c r="AU86" i="118" s="1"/>
  <c r="AV86" i="118" s="1"/>
  <c r="AQ86" i="118"/>
  <c r="AA86" i="118"/>
  <c r="V86" i="118"/>
  <c r="U86" i="118"/>
  <c r="W86" i="118" s="1"/>
  <c r="T86" i="118"/>
  <c r="S86" i="118"/>
  <c r="R86" i="118"/>
  <c r="M86" i="118"/>
  <c r="Z86" i="118" s="1"/>
  <c r="BF30" i="118"/>
  <c r="AR30" i="118"/>
  <c r="AQ30" i="118"/>
  <c r="AA30" i="118"/>
  <c r="Z30" i="118"/>
  <c r="V30" i="118"/>
  <c r="U30" i="118"/>
  <c r="T30" i="118"/>
  <c r="S30" i="118"/>
  <c r="R30" i="118"/>
  <c r="M30" i="118"/>
  <c r="J30" i="118" s="1"/>
  <c r="BF62" i="118"/>
  <c r="AR62" i="118"/>
  <c r="AS62" i="118" s="1"/>
  <c r="AT62" i="118" s="1"/>
  <c r="AU62" i="118" s="1"/>
  <c r="AV62" i="118" s="1"/>
  <c r="AQ62" i="118"/>
  <c r="AA62" i="118"/>
  <c r="V62" i="118"/>
  <c r="U62" i="118"/>
  <c r="T62" i="118"/>
  <c r="S62" i="118"/>
  <c r="R62" i="118"/>
  <c r="M62" i="118"/>
  <c r="Z62" i="118" s="1"/>
  <c r="BF204" i="118"/>
  <c r="AR204" i="118"/>
  <c r="AQ204" i="118"/>
  <c r="AA204" i="118"/>
  <c r="Z204" i="118"/>
  <c r="V204" i="118"/>
  <c r="U204" i="118"/>
  <c r="T204" i="118"/>
  <c r="S204" i="118"/>
  <c r="R204" i="118"/>
  <c r="M204" i="118"/>
  <c r="J204" i="118" s="1"/>
  <c r="BF13" i="118"/>
  <c r="AR13" i="118"/>
  <c r="AS13" i="118" s="1"/>
  <c r="AT13" i="118" s="1"/>
  <c r="AU13" i="118" s="1"/>
  <c r="AV13" i="118" s="1"/>
  <c r="AQ13" i="118"/>
  <c r="AA13" i="118"/>
  <c r="V13" i="118"/>
  <c r="V379" i="118" s="1"/>
  <c r="U13" i="118"/>
  <c r="X13" i="118" s="1"/>
  <c r="T13" i="118"/>
  <c r="S13" i="118"/>
  <c r="R13" i="118"/>
  <c r="M13" i="118"/>
  <c r="Z13" i="118" s="1"/>
  <c r="BF270" i="118"/>
  <c r="AR270" i="118"/>
  <c r="AQ270" i="118"/>
  <c r="AA270" i="118"/>
  <c r="V270" i="118"/>
  <c r="U270" i="118"/>
  <c r="T270" i="118"/>
  <c r="S270" i="118"/>
  <c r="R270" i="118"/>
  <c r="M270" i="118"/>
  <c r="J270" i="118" s="1"/>
  <c r="BF232" i="118"/>
  <c r="AR232" i="118"/>
  <c r="AS232" i="118" s="1"/>
  <c r="AT232" i="118" s="1"/>
  <c r="AU232" i="118" s="1"/>
  <c r="AV232" i="118" s="1"/>
  <c r="AQ232" i="118"/>
  <c r="AA232" i="118"/>
  <c r="V232" i="118"/>
  <c r="U232" i="118"/>
  <c r="T232" i="118"/>
  <c r="S232" i="118"/>
  <c r="R232" i="118"/>
  <c r="M232" i="118"/>
  <c r="Z232" i="118" s="1"/>
  <c r="BF321" i="118"/>
  <c r="AR321" i="118"/>
  <c r="AQ321" i="118"/>
  <c r="AA321" i="118"/>
  <c r="V321" i="118"/>
  <c r="U321" i="118"/>
  <c r="T321" i="118"/>
  <c r="S321" i="118"/>
  <c r="R321" i="118"/>
  <c r="M321" i="118"/>
  <c r="J321" i="118" s="1"/>
  <c r="BF289" i="118"/>
  <c r="AR289" i="118"/>
  <c r="AS289" i="118" s="1"/>
  <c r="AT289" i="118" s="1"/>
  <c r="AU289" i="118" s="1"/>
  <c r="AV289" i="118" s="1"/>
  <c r="AQ289" i="118"/>
  <c r="AA289" i="118"/>
  <c r="V289" i="118"/>
  <c r="U289" i="118"/>
  <c r="X289" i="118" s="1"/>
  <c r="T289" i="118"/>
  <c r="S289" i="118"/>
  <c r="R289" i="118"/>
  <c r="M289" i="118"/>
  <c r="Z289" i="118" s="1"/>
  <c r="BF217" i="118"/>
  <c r="AR217" i="118"/>
  <c r="AQ217" i="118"/>
  <c r="AA217" i="118"/>
  <c r="V217" i="118"/>
  <c r="U217" i="118"/>
  <c r="T217" i="118"/>
  <c r="S217" i="118"/>
  <c r="R217" i="118"/>
  <c r="M217" i="118"/>
  <c r="J217" i="118" s="1"/>
  <c r="BF96" i="118"/>
  <c r="AR96" i="118"/>
  <c r="AS96" i="118" s="1"/>
  <c r="AT96" i="118" s="1"/>
  <c r="AU96" i="118" s="1"/>
  <c r="AV96" i="118" s="1"/>
  <c r="AQ96" i="118"/>
  <c r="AA96" i="118"/>
  <c r="V96" i="118"/>
  <c r="U96" i="118"/>
  <c r="X96" i="118" s="1"/>
  <c r="T96" i="118"/>
  <c r="S96" i="118"/>
  <c r="R96" i="118"/>
  <c r="M96" i="118"/>
  <c r="Z96" i="118" s="1"/>
  <c r="BF297" i="118"/>
  <c r="AR297" i="118"/>
  <c r="AQ297" i="118"/>
  <c r="AA297" i="118"/>
  <c r="V297" i="118"/>
  <c r="U297" i="118"/>
  <c r="T297" i="118"/>
  <c r="S297" i="118"/>
  <c r="R297" i="118"/>
  <c r="M297" i="118"/>
  <c r="J297" i="118" s="1"/>
  <c r="BF192" i="118"/>
  <c r="AR192" i="118"/>
  <c r="AS192" i="118" s="1"/>
  <c r="AT192" i="118" s="1"/>
  <c r="AU192" i="118" s="1"/>
  <c r="AV192" i="118" s="1"/>
  <c r="AQ192" i="118"/>
  <c r="AA192" i="118"/>
  <c r="V192" i="118"/>
  <c r="U192" i="118"/>
  <c r="X192" i="118" s="1"/>
  <c r="T192" i="118"/>
  <c r="S192" i="118"/>
  <c r="R192" i="118"/>
  <c r="M192" i="118"/>
  <c r="Z192" i="118" s="1"/>
  <c r="BF132" i="118"/>
  <c r="AR132" i="118"/>
  <c r="AQ132" i="118"/>
  <c r="AA132" i="118"/>
  <c r="V132" i="118"/>
  <c r="U132" i="118"/>
  <c r="T132" i="118"/>
  <c r="S132" i="118"/>
  <c r="R132" i="118"/>
  <c r="M132" i="118"/>
  <c r="J132" i="118" s="1"/>
  <c r="BF172" i="118"/>
  <c r="AR172" i="118"/>
  <c r="AS172" i="118" s="1"/>
  <c r="AT172" i="118" s="1"/>
  <c r="AU172" i="118" s="1"/>
  <c r="AV172" i="118" s="1"/>
  <c r="AQ172" i="118"/>
  <c r="AA172" i="118"/>
  <c r="X172" i="118"/>
  <c r="V172" i="118"/>
  <c r="U172" i="118"/>
  <c r="T172" i="118"/>
  <c r="S172" i="118"/>
  <c r="R172" i="118"/>
  <c r="M172" i="118"/>
  <c r="Z172" i="118" s="1"/>
  <c r="BF160" i="118"/>
  <c r="AR160" i="118"/>
  <c r="AQ160" i="118"/>
  <c r="AA160" i="118"/>
  <c r="Z160" i="118"/>
  <c r="V160" i="118"/>
  <c r="U160" i="118"/>
  <c r="T160" i="118"/>
  <c r="S160" i="118"/>
  <c r="R160" i="118"/>
  <c r="M160" i="118"/>
  <c r="J160" i="118" s="1"/>
  <c r="BF178" i="118"/>
  <c r="AR178" i="118"/>
  <c r="AS178" i="118" s="1"/>
  <c r="AT178" i="118" s="1"/>
  <c r="AU178" i="118" s="1"/>
  <c r="AV178" i="118" s="1"/>
  <c r="AQ178" i="118"/>
  <c r="AA178" i="118"/>
  <c r="V178" i="118"/>
  <c r="U178" i="118"/>
  <c r="T178" i="118"/>
  <c r="S178" i="118"/>
  <c r="R178" i="118"/>
  <c r="M178" i="118"/>
  <c r="Z178" i="118" s="1"/>
  <c r="BF188" i="118"/>
  <c r="AR188" i="118"/>
  <c r="AQ188" i="118"/>
  <c r="AA188" i="118"/>
  <c r="V188" i="118"/>
  <c r="U188" i="118"/>
  <c r="T188" i="118"/>
  <c r="S188" i="118"/>
  <c r="R188" i="118"/>
  <c r="M188" i="118"/>
  <c r="J188" i="118" s="1"/>
  <c r="BF114" i="118"/>
  <c r="AR114" i="118"/>
  <c r="AS114" i="118" s="1"/>
  <c r="AT114" i="118" s="1"/>
  <c r="AU114" i="118" s="1"/>
  <c r="AV114" i="118" s="1"/>
  <c r="AQ114" i="118"/>
  <c r="AA114" i="118"/>
  <c r="V114" i="118"/>
  <c r="U114" i="118"/>
  <c r="W114" i="118" s="1"/>
  <c r="T114" i="118"/>
  <c r="S114" i="118"/>
  <c r="R114" i="118"/>
  <c r="M114" i="118"/>
  <c r="Z114" i="118" s="1"/>
  <c r="BF100" i="118"/>
  <c r="AR100" i="118"/>
  <c r="AQ100" i="118"/>
  <c r="AA100" i="118"/>
  <c r="V100" i="118"/>
  <c r="U100" i="118"/>
  <c r="T100" i="118"/>
  <c r="S100" i="118"/>
  <c r="R100" i="118"/>
  <c r="M100" i="118"/>
  <c r="J100" i="118" s="1"/>
  <c r="BF25" i="118"/>
  <c r="AR25" i="118"/>
  <c r="AS25" i="118" s="1"/>
  <c r="AT25" i="118" s="1"/>
  <c r="AU25" i="118" s="1"/>
  <c r="AV25" i="118" s="1"/>
  <c r="AQ25" i="118"/>
  <c r="AA25" i="118"/>
  <c r="V25" i="118"/>
  <c r="U25" i="118"/>
  <c r="T25" i="118"/>
  <c r="S25" i="118"/>
  <c r="R25" i="118"/>
  <c r="M25" i="118"/>
  <c r="Z25" i="118" s="1"/>
  <c r="BF359" i="118"/>
  <c r="AR359" i="118"/>
  <c r="AQ359" i="118"/>
  <c r="AA359" i="118"/>
  <c r="Z359" i="118"/>
  <c r="V359" i="118"/>
  <c r="U359" i="118"/>
  <c r="T359" i="118"/>
  <c r="S359" i="118"/>
  <c r="R359" i="118"/>
  <c r="M359" i="118"/>
  <c r="J359" i="118" s="1"/>
  <c r="BF125" i="118"/>
  <c r="AR125" i="118"/>
  <c r="AS125" i="118" s="1"/>
  <c r="AT125" i="118" s="1"/>
  <c r="AU125" i="118" s="1"/>
  <c r="AV125" i="118" s="1"/>
  <c r="AQ125" i="118"/>
  <c r="AA125" i="118"/>
  <c r="V125" i="118"/>
  <c r="U125" i="118"/>
  <c r="T125" i="118"/>
  <c r="S125" i="118"/>
  <c r="R125" i="118"/>
  <c r="M125" i="118"/>
  <c r="Z125" i="118" s="1"/>
  <c r="BF115" i="118"/>
  <c r="AR115" i="118"/>
  <c r="AS115" i="118" s="1"/>
  <c r="AT115" i="118" s="1"/>
  <c r="AU115" i="118" s="1"/>
  <c r="AV115" i="118" s="1"/>
  <c r="AQ115" i="118"/>
  <c r="AA115" i="118"/>
  <c r="Z115" i="118"/>
  <c r="V115" i="118"/>
  <c r="U115" i="118"/>
  <c r="T115" i="118"/>
  <c r="S115" i="118"/>
  <c r="R115" i="118"/>
  <c r="M115" i="118"/>
  <c r="J115" i="118" s="1"/>
  <c r="BF82" i="118"/>
  <c r="AR82" i="118"/>
  <c r="AS82" i="118" s="1"/>
  <c r="AT82" i="118" s="1"/>
  <c r="AU82" i="118" s="1"/>
  <c r="AV82" i="118" s="1"/>
  <c r="AQ82" i="118"/>
  <c r="AA82" i="118"/>
  <c r="V82" i="118"/>
  <c r="U82" i="118"/>
  <c r="T82" i="118"/>
  <c r="S82" i="118"/>
  <c r="R82" i="118"/>
  <c r="M82" i="118"/>
  <c r="Z82" i="118" s="1"/>
  <c r="BF327" i="118"/>
  <c r="AR327" i="118"/>
  <c r="AS327" i="118" s="1"/>
  <c r="AT327" i="118" s="1"/>
  <c r="AU327" i="118" s="1"/>
  <c r="AV327" i="118" s="1"/>
  <c r="AQ327" i="118"/>
  <c r="AA327" i="118"/>
  <c r="Z327" i="118"/>
  <c r="V327" i="118"/>
  <c r="U327" i="118"/>
  <c r="T327" i="118"/>
  <c r="S327" i="118"/>
  <c r="R327" i="118"/>
  <c r="M327" i="118"/>
  <c r="J327" i="118" s="1"/>
  <c r="BF259" i="118"/>
  <c r="AR259" i="118"/>
  <c r="AS259" i="118" s="1"/>
  <c r="AT259" i="118" s="1"/>
  <c r="AU259" i="118" s="1"/>
  <c r="AV259" i="118" s="1"/>
  <c r="AQ259" i="118"/>
  <c r="AA259" i="118"/>
  <c r="V259" i="118"/>
  <c r="U259" i="118"/>
  <c r="T259" i="118"/>
  <c r="S259" i="118"/>
  <c r="R259" i="118"/>
  <c r="M259" i="118"/>
  <c r="Z259" i="118" s="1"/>
  <c r="BF185" i="118"/>
  <c r="AR185" i="118"/>
  <c r="AS185" i="118" s="1"/>
  <c r="AT185" i="118" s="1"/>
  <c r="AU185" i="118" s="1"/>
  <c r="AV185" i="118" s="1"/>
  <c r="AQ185" i="118"/>
  <c r="AA185" i="118"/>
  <c r="V185" i="118"/>
  <c r="U185" i="118"/>
  <c r="U370" i="118" s="1"/>
  <c r="T185" i="118"/>
  <c r="S185" i="118"/>
  <c r="R185" i="118"/>
  <c r="M185" i="118"/>
  <c r="J185" i="118" s="1"/>
  <c r="BF337" i="118"/>
  <c r="AR337" i="118"/>
  <c r="AS337" i="118" s="1"/>
  <c r="AT337" i="118" s="1"/>
  <c r="AU337" i="118" s="1"/>
  <c r="AV337" i="118" s="1"/>
  <c r="AQ337" i="118"/>
  <c r="AA337" i="118"/>
  <c r="V337" i="118"/>
  <c r="U337" i="118"/>
  <c r="T337" i="118"/>
  <c r="S337" i="118"/>
  <c r="R337" i="118"/>
  <c r="M337" i="118"/>
  <c r="Z337" i="118" s="1"/>
  <c r="BF54" i="118"/>
  <c r="AR54" i="118"/>
  <c r="AS54" i="118" s="1"/>
  <c r="AT54" i="118" s="1"/>
  <c r="AU54" i="118" s="1"/>
  <c r="AV54" i="118" s="1"/>
  <c r="AQ54" i="118"/>
  <c r="AA54" i="118"/>
  <c r="V54" i="118"/>
  <c r="U54" i="118"/>
  <c r="T54" i="118"/>
  <c r="S54" i="118"/>
  <c r="R54" i="118"/>
  <c r="M54" i="118"/>
  <c r="J54" i="118" s="1"/>
  <c r="BF329" i="118"/>
  <c r="AR329" i="118"/>
  <c r="AS329" i="118" s="1"/>
  <c r="AT329" i="118" s="1"/>
  <c r="AU329" i="118" s="1"/>
  <c r="AV329" i="118" s="1"/>
  <c r="AQ329" i="118"/>
  <c r="AA329" i="118"/>
  <c r="V329" i="118"/>
  <c r="U329" i="118"/>
  <c r="T329" i="118"/>
  <c r="S329" i="118"/>
  <c r="R329" i="118"/>
  <c r="M329" i="118"/>
  <c r="Z329" i="118" s="1"/>
  <c r="BF116" i="118"/>
  <c r="AR116" i="118"/>
  <c r="AS116" i="118" s="1"/>
  <c r="AT116" i="118" s="1"/>
  <c r="AU116" i="118" s="1"/>
  <c r="AV116" i="118" s="1"/>
  <c r="AQ116" i="118"/>
  <c r="AA116" i="118"/>
  <c r="V116" i="118"/>
  <c r="U116" i="118"/>
  <c r="T116" i="118"/>
  <c r="S116" i="118"/>
  <c r="R116" i="118"/>
  <c r="M116" i="118"/>
  <c r="J116" i="118" s="1"/>
  <c r="BF83" i="118"/>
  <c r="AR83" i="118"/>
  <c r="AS83" i="118" s="1"/>
  <c r="AT83" i="118" s="1"/>
  <c r="AU83" i="118" s="1"/>
  <c r="AV83" i="118" s="1"/>
  <c r="AQ83" i="118"/>
  <c r="AA83" i="118"/>
  <c r="Z83" i="118"/>
  <c r="V83" i="118"/>
  <c r="U83" i="118"/>
  <c r="T83" i="118"/>
  <c r="S83" i="118"/>
  <c r="R83" i="118"/>
  <c r="M83" i="118"/>
  <c r="J83" i="118" s="1"/>
  <c r="BF328" i="118"/>
  <c r="AR328" i="118"/>
  <c r="AS328" i="118" s="1"/>
  <c r="AT328" i="118" s="1"/>
  <c r="AU328" i="118" s="1"/>
  <c r="AV328" i="118" s="1"/>
  <c r="AQ328" i="118"/>
  <c r="AA328" i="118"/>
  <c r="V328" i="118"/>
  <c r="U328" i="118"/>
  <c r="T328" i="118"/>
  <c r="S328" i="118"/>
  <c r="R328" i="118"/>
  <c r="M328" i="118"/>
  <c r="J328" i="118" s="1"/>
  <c r="BF247" i="118"/>
  <c r="AR247" i="118"/>
  <c r="AS247" i="118" s="1"/>
  <c r="AT247" i="118" s="1"/>
  <c r="AU247" i="118" s="1"/>
  <c r="AV247" i="118" s="1"/>
  <c r="AQ247" i="118"/>
  <c r="AA247" i="118"/>
  <c r="V247" i="118"/>
  <c r="U247" i="118"/>
  <c r="W247" i="118" s="1"/>
  <c r="T247" i="118"/>
  <c r="T370" i="118" s="1"/>
  <c r="S247" i="118"/>
  <c r="R247" i="118"/>
  <c r="M247" i="118"/>
  <c r="Z247" i="118" s="1"/>
  <c r="BF52" i="118"/>
  <c r="AR52" i="118"/>
  <c r="AS52" i="118" s="1"/>
  <c r="AT52" i="118" s="1"/>
  <c r="AU52" i="118" s="1"/>
  <c r="AV52" i="118" s="1"/>
  <c r="AQ52" i="118"/>
  <c r="AA52" i="118"/>
  <c r="Z52" i="118"/>
  <c r="V52" i="118"/>
  <c r="U52" i="118"/>
  <c r="T52" i="118"/>
  <c r="S52" i="118"/>
  <c r="R52" i="118"/>
  <c r="M52" i="118"/>
  <c r="J52" i="118" s="1"/>
  <c r="BF293" i="118"/>
  <c r="AR293" i="118"/>
  <c r="AS293" i="118" s="1"/>
  <c r="AT293" i="118" s="1"/>
  <c r="AU293" i="118" s="1"/>
  <c r="AV293" i="118" s="1"/>
  <c r="AQ293" i="118"/>
  <c r="AA293" i="118"/>
  <c r="V293" i="118"/>
  <c r="U293" i="118"/>
  <c r="W293" i="118" s="1"/>
  <c r="T293" i="118"/>
  <c r="S293" i="118"/>
  <c r="R293" i="118"/>
  <c r="M293" i="118"/>
  <c r="Z293" i="118" s="1"/>
  <c r="BF141" i="118"/>
  <c r="AR141" i="118"/>
  <c r="AS141" i="118" s="1"/>
  <c r="AT141" i="118" s="1"/>
  <c r="AU141" i="118" s="1"/>
  <c r="AV141" i="118" s="1"/>
  <c r="AQ141" i="118"/>
  <c r="AA141" i="118"/>
  <c r="V141" i="118"/>
  <c r="U141" i="118"/>
  <c r="T141" i="118"/>
  <c r="S141" i="118"/>
  <c r="R141" i="118"/>
  <c r="M141" i="118"/>
  <c r="J141" i="118" s="1"/>
  <c r="BF170" i="118"/>
  <c r="AR170" i="118"/>
  <c r="AS170" i="118" s="1"/>
  <c r="AT170" i="118" s="1"/>
  <c r="AU170" i="118" s="1"/>
  <c r="AV170" i="118" s="1"/>
  <c r="AQ170" i="118"/>
  <c r="AA170" i="118"/>
  <c r="V170" i="118"/>
  <c r="U170" i="118"/>
  <c r="T170" i="118"/>
  <c r="S170" i="118"/>
  <c r="R170" i="118"/>
  <c r="M170" i="118"/>
  <c r="Z170" i="118" s="1"/>
  <c r="BF136" i="118"/>
  <c r="AR136" i="118"/>
  <c r="AS136" i="118" s="1"/>
  <c r="AT136" i="118" s="1"/>
  <c r="AU136" i="118" s="1"/>
  <c r="AV136" i="118" s="1"/>
  <c r="AQ136" i="118"/>
  <c r="AA136" i="118"/>
  <c r="V136" i="118"/>
  <c r="U136" i="118"/>
  <c r="T136" i="118"/>
  <c r="S136" i="118"/>
  <c r="R136" i="118"/>
  <c r="M136" i="118"/>
  <c r="J136" i="118" s="1"/>
  <c r="BF226" i="118"/>
  <c r="AR226" i="118"/>
  <c r="AS226" i="118" s="1"/>
  <c r="AT226" i="118" s="1"/>
  <c r="AU226" i="118" s="1"/>
  <c r="AV226" i="118" s="1"/>
  <c r="AQ226" i="118"/>
  <c r="AA226" i="118"/>
  <c r="Z226" i="118"/>
  <c r="V226" i="118"/>
  <c r="U226" i="118"/>
  <c r="AO226" i="118" s="1"/>
  <c r="T226" i="118"/>
  <c r="S226" i="118"/>
  <c r="R226" i="118"/>
  <c r="M226" i="118"/>
  <c r="J226" i="118" s="1"/>
  <c r="BF117" i="118"/>
  <c r="AR117" i="118"/>
  <c r="AS117" i="118" s="1"/>
  <c r="AT117" i="118" s="1"/>
  <c r="AU117" i="118" s="1"/>
  <c r="AV117" i="118" s="1"/>
  <c r="AQ117" i="118"/>
  <c r="AA117" i="118"/>
  <c r="V117" i="118"/>
  <c r="U117" i="118"/>
  <c r="T117" i="118"/>
  <c r="S117" i="118"/>
  <c r="R117" i="118"/>
  <c r="M117" i="118"/>
  <c r="J117" i="118" s="1"/>
  <c r="BF275" i="118"/>
  <c r="AR275" i="118"/>
  <c r="AS275" i="118" s="1"/>
  <c r="AT275" i="118" s="1"/>
  <c r="AU275" i="118" s="1"/>
  <c r="AV275" i="118" s="1"/>
  <c r="AQ275" i="118"/>
  <c r="AA275" i="118"/>
  <c r="V275" i="118"/>
  <c r="W275" i="118" s="1"/>
  <c r="U275" i="118"/>
  <c r="T275" i="118"/>
  <c r="S275" i="118"/>
  <c r="R275" i="118"/>
  <c r="M275" i="118"/>
  <c r="Z275" i="118" s="1"/>
  <c r="BF120" i="118"/>
  <c r="AR120" i="118"/>
  <c r="AS120" i="118" s="1"/>
  <c r="AT120" i="118" s="1"/>
  <c r="AU120" i="118" s="1"/>
  <c r="AV120" i="118" s="1"/>
  <c r="AQ120" i="118"/>
  <c r="AA120" i="118"/>
  <c r="V120" i="118"/>
  <c r="U120" i="118"/>
  <c r="T120" i="118"/>
  <c r="S120" i="118"/>
  <c r="R120" i="118"/>
  <c r="M120" i="118"/>
  <c r="J120" i="118" s="1"/>
  <c r="BF55" i="118"/>
  <c r="AR55" i="118"/>
  <c r="AS55" i="118" s="1"/>
  <c r="AT55" i="118" s="1"/>
  <c r="AU55" i="118" s="1"/>
  <c r="AV55" i="118" s="1"/>
  <c r="AQ55" i="118"/>
  <c r="AA55" i="118"/>
  <c r="V55" i="118"/>
  <c r="U55" i="118"/>
  <c r="T55" i="118"/>
  <c r="S55" i="118"/>
  <c r="R55" i="118"/>
  <c r="M55" i="118"/>
  <c r="Z55" i="118" s="1"/>
  <c r="BF339" i="118"/>
  <c r="AR339" i="118"/>
  <c r="AS339" i="118" s="1"/>
  <c r="AT339" i="118" s="1"/>
  <c r="AU339" i="118" s="1"/>
  <c r="AV339" i="118" s="1"/>
  <c r="AQ339" i="118"/>
  <c r="AA339" i="118"/>
  <c r="V339" i="118"/>
  <c r="U339" i="118"/>
  <c r="T339" i="118"/>
  <c r="S339" i="118"/>
  <c r="R339" i="118"/>
  <c r="M339" i="118"/>
  <c r="J339" i="118" s="1"/>
  <c r="BF365" i="118"/>
  <c r="AR365" i="118"/>
  <c r="AS365" i="118" s="1"/>
  <c r="AT365" i="118" s="1"/>
  <c r="AU365" i="118" s="1"/>
  <c r="AV365" i="118" s="1"/>
  <c r="AQ365" i="118"/>
  <c r="AA365" i="118"/>
  <c r="V365" i="118"/>
  <c r="U365" i="118"/>
  <c r="T365" i="118"/>
  <c r="S365" i="118"/>
  <c r="R365" i="118"/>
  <c r="M365" i="118"/>
  <c r="Z365" i="118" s="1"/>
  <c r="BF9" i="118"/>
  <c r="AR9" i="118"/>
  <c r="AS9" i="118" s="1"/>
  <c r="AT9" i="118" s="1"/>
  <c r="AU9" i="118" s="1"/>
  <c r="AV9" i="118" s="1"/>
  <c r="AQ9" i="118"/>
  <c r="AA9" i="118"/>
  <c r="V9" i="118"/>
  <c r="U9" i="118"/>
  <c r="T9" i="118"/>
  <c r="S9" i="118"/>
  <c r="R9" i="118"/>
  <c r="M9" i="118"/>
  <c r="J9" i="118" s="1"/>
  <c r="BF283" i="118"/>
  <c r="AR283" i="118"/>
  <c r="AS283" i="118" s="1"/>
  <c r="AT283" i="118" s="1"/>
  <c r="AU283" i="118" s="1"/>
  <c r="AV283" i="118" s="1"/>
  <c r="AQ283" i="118"/>
  <c r="AA283" i="118"/>
  <c r="V283" i="118"/>
  <c r="U283" i="118"/>
  <c r="T283" i="118"/>
  <c r="S283" i="118"/>
  <c r="R283" i="118"/>
  <c r="M283" i="118"/>
  <c r="Z283" i="118" s="1"/>
  <c r="BF153" i="118"/>
  <c r="AR153" i="118"/>
  <c r="AQ153" i="118"/>
  <c r="AA153" i="118"/>
  <c r="V153" i="118"/>
  <c r="U153" i="118"/>
  <c r="T153" i="118"/>
  <c r="S153" i="118"/>
  <c r="R153" i="118"/>
  <c r="M153" i="118"/>
  <c r="J153" i="118" s="1"/>
  <c r="BF20" i="118"/>
  <c r="AR20" i="118"/>
  <c r="AQ20" i="118"/>
  <c r="AA20" i="118"/>
  <c r="V20" i="118"/>
  <c r="U20" i="118"/>
  <c r="T20" i="118"/>
  <c r="S20" i="118"/>
  <c r="R20" i="118"/>
  <c r="M20" i="118"/>
  <c r="BF130" i="118"/>
  <c r="AR130" i="118"/>
  <c r="AQ130" i="118"/>
  <c r="AA130" i="118"/>
  <c r="V130" i="118"/>
  <c r="U130" i="118"/>
  <c r="T130" i="118"/>
  <c r="S130" i="118"/>
  <c r="R130" i="118"/>
  <c r="M130" i="118"/>
  <c r="J130" i="118" s="1"/>
  <c r="BF69" i="118"/>
  <c r="AR69" i="118"/>
  <c r="AS69" i="118" s="1"/>
  <c r="AQ69" i="118"/>
  <c r="AA69" i="118"/>
  <c r="V69" i="118"/>
  <c r="U69" i="118"/>
  <c r="X69" i="118" s="1"/>
  <c r="T69" i="118"/>
  <c r="S69" i="118"/>
  <c r="R69" i="118"/>
  <c r="M69" i="118"/>
  <c r="Z69" i="118" s="1"/>
  <c r="BF32" i="118"/>
  <c r="AR32" i="118"/>
  <c r="AS32" i="118" s="1"/>
  <c r="AT32" i="118" s="1"/>
  <c r="AU32" i="118" s="1"/>
  <c r="AV32" i="118" s="1"/>
  <c r="AQ32" i="118"/>
  <c r="AA32" i="118"/>
  <c r="V32" i="118"/>
  <c r="U32" i="118"/>
  <c r="T32" i="118"/>
  <c r="S32" i="118"/>
  <c r="R32" i="118"/>
  <c r="M32" i="118"/>
  <c r="J32" i="118" s="1"/>
  <c r="BF159" i="118"/>
  <c r="AR159" i="118"/>
  <c r="AS159" i="118" s="1"/>
  <c r="AT159" i="118" s="1"/>
  <c r="AQ159" i="118"/>
  <c r="AA159" i="118"/>
  <c r="V159" i="118"/>
  <c r="U159" i="118"/>
  <c r="T159" i="118"/>
  <c r="S159" i="118"/>
  <c r="R159" i="118"/>
  <c r="M159" i="118"/>
  <c r="Z159" i="118" s="1"/>
  <c r="BF272" i="118"/>
  <c r="AR272" i="118"/>
  <c r="AQ272" i="118"/>
  <c r="AA272" i="118"/>
  <c r="Z272" i="118"/>
  <c r="V272" i="118"/>
  <c r="U272" i="118"/>
  <c r="T272" i="118"/>
  <c r="S272" i="118"/>
  <c r="R272" i="118"/>
  <c r="M272" i="118"/>
  <c r="J272" i="118" s="1"/>
  <c r="BF87" i="118"/>
  <c r="AR87" i="118"/>
  <c r="AS87" i="118" s="1"/>
  <c r="AQ87" i="118"/>
  <c r="AA87" i="118"/>
  <c r="V87" i="118"/>
  <c r="U87" i="118"/>
  <c r="T87" i="118"/>
  <c r="S87" i="118"/>
  <c r="R87" i="118"/>
  <c r="M87" i="118"/>
  <c r="Z87" i="118" s="1"/>
  <c r="BF10" i="118"/>
  <c r="AR10" i="118"/>
  <c r="AS10" i="118" s="1"/>
  <c r="AT10" i="118" s="1"/>
  <c r="AU10" i="118" s="1"/>
  <c r="AV10" i="118" s="1"/>
  <c r="AQ10" i="118"/>
  <c r="AA10" i="118"/>
  <c r="V10" i="118"/>
  <c r="U10" i="118"/>
  <c r="T10" i="118"/>
  <c r="S10" i="118"/>
  <c r="R10" i="118"/>
  <c r="M10" i="118"/>
  <c r="Z10" i="118" s="1"/>
  <c r="BF179" i="118"/>
  <c r="AR179" i="118"/>
  <c r="AS179" i="118" s="1"/>
  <c r="AQ179" i="118"/>
  <c r="AA179" i="118"/>
  <c r="V179" i="118"/>
  <c r="U179" i="118"/>
  <c r="T179" i="118"/>
  <c r="S179" i="118"/>
  <c r="R179" i="118"/>
  <c r="M179" i="118"/>
  <c r="Z179" i="118" s="1"/>
  <c r="BF269" i="118"/>
  <c r="AR269" i="118"/>
  <c r="AS269" i="118" s="1"/>
  <c r="AT269" i="118" s="1"/>
  <c r="AU269" i="118" s="1"/>
  <c r="AV269" i="118" s="1"/>
  <c r="AQ269" i="118"/>
  <c r="AA269" i="118"/>
  <c r="V269" i="118"/>
  <c r="U269" i="118"/>
  <c r="T269" i="118"/>
  <c r="S269" i="118"/>
  <c r="R269" i="118"/>
  <c r="M269" i="118"/>
  <c r="Z269" i="118" s="1"/>
  <c r="BF129" i="118"/>
  <c r="AR129" i="118"/>
  <c r="AS129" i="118" s="1"/>
  <c r="AQ129" i="118"/>
  <c r="AA129" i="118"/>
  <c r="Z129" i="118"/>
  <c r="V129" i="118"/>
  <c r="U129" i="118"/>
  <c r="AO129" i="118" s="1"/>
  <c r="T129" i="118"/>
  <c r="S129" i="118"/>
  <c r="R129" i="118"/>
  <c r="M129" i="118"/>
  <c r="J129" i="118" s="1"/>
  <c r="BF72" i="118"/>
  <c r="AR72" i="118"/>
  <c r="AS72" i="118" s="1"/>
  <c r="AT72" i="118" s="1"/>
  <c r="AU72" i="118" s="1"/>
  <c r="AV72" i="118" s="1"/>
  <c r="AQ72" i="118"/>
  <c r="AA72" i="118"/>
  <c r="V72" i="118"/>
  <c r="U72" i="118"/>
  <c r="T72" i="118"/>
  <c r="S72" i="118"/>
  <c r="R72" i="118"/>
  <c r="M72" i="118"/>
  <c r="Z72" i="118" s="1"/>
  <c r="BF143" i="118"/>
  <c r="AR143" i="118"/>
  <c r="AS143" i="118" s="1"/>
  <c r="AT143" i="118" s="1"/>
  <c r="AU143" i="118" s="1"/>
  <c r="AV143" i="118" s="1"/>
  <c r="AQ143" i="118"/>
  <c r="AA143" i="118"/>
  <c r="V143" i="118"/>
  <c r="U143" i="118"/>
  <c r="T143" i="118"/>
  <c r="S143" i="118"/>
  <c r="R143" i="118"/>
  <c r="M143" i="118"/>
  <c r="Z143" i="118" s="1"/>
  <c r="BF37" i="118"/>
  <c r="AR37" i="118"/>
  <c r="AS37" i="118" s="1"/>
  <c r="AT37" i="118" s="1"/>
  <c r="AU37" i="118" s="1"/>
  <c r="AV37" i="118" s="1"/>
  <c r="AQ37" i="118"/>
  <c r="AA37" i="118"/>
  <c r="V37" i="118"/>
  <c r="U37" i="118"/>
  <c r="T37" i="118"/>
  <c r="S37" i="118"/>
  <c r="R37" i="118"/>
  <c r="M37" i="118"/>
  <c r="Z37" i="118" s="1"/>
  <c r="BF169" i="118"/>
  <c r="AR169" i="118"/>
  <c r="AS169" i="118" s="1"/>
  <c r="AQ169" i="118"/>
  <c r="AA169" i="118"/>
  <c r="V169" i="118"/>
  <c r="U169" i="118"/>
  <c r="T169" i="118"/>
  <c r="S169" i="118"/>
  <c r="R169" i="118"/>
  <c r="M169" i="118"/>
  <c r="Z169" i="118" s="1"/>
  <c r="BF118" i="118"/>
  <c r="AS118" i="118"/>
  <c r="AT118" i="118" s="1"/>
  <c r="AU118" i="118" s="1"/>
  <c r="AV118" i="118" s="1"/>
  <c r="AR118" i="118"/>
  <c r="AQ118" i="118"/>
  <c r="AA118" i="118"/>
  <c r="Z118" i="118"/>
  <c r="V118" i="118"/>
  <c r="U118" i="118"/>
  <c r="T118" i="118"/>
  <c r="S118" i="118"/>
  <c r="R118" i="118"/>
  <c r="M118" i="118"/>
  <c r="J118" i="118" s="1"/>
  <c r="BF215" i="118"/>
  <c r="AS215" i="118"/>
  <c r="AT215" i="118" s="1"/>
  <c r="AU215" i="118" s="1"/>
  <c r="AV215" i="118" s="1"/>
  <c r="AR215" i="118"/>
  <c r="AQ215" i="118"/>
  <c r="AA215" i="118"/>
  <c r="V215" i="118"/>
  <c r="U215" i="118"/>
  <c r="T215" i="118"/>
  <c r="S215" i="118"/>
  <c r="R215" i="118"/>
  <c r="M215" i="118"/>
  <c r="Z215" i="118" s="1"/>
  <c r="BF105" i="118"/>
  <c r="AR105" i="118"/>
  <c r="AS105" i="118" s="1"/>
  <c r="AT105" i="118" s="1"/>
  <c r="AU105" i="118" s="1"/>
  <c r="AV105" i="118" s="1"/>
  <c r="AQ105" i="118"/>
  <c r="AA105" i="118"/>
  <c r="V105" i="118"/>
  <c r="U105" i="118"/>
  <c r="T105" i="118"/>
  <c r="S105" i="118"/>
  <c r="R105" i="118"/>
  <c r="M105" i="118"/>
  <c r="Z105" i="118" s="1"/>
  <c r="BF363" i="118"/>
  <c r="AR363" i="118"/>
  <c r="AS363" i="118" s="1"/>
  <c r="AT363" i="118" s="1"/>
  <c r="AU363" i="118" s="1"/>
  <c r="AV363" i="118" s="1"/>
  <c r="AQ363" i="118"/>
  <c r="AA363" i="118"/>
  <c r="V363" i="118"/>
  <c r="U363" i="118"/>
  <c r="T363" i="118"/>
  <c r="S363" i="118"/>
  <c r="R363" i="118"/>
  <c r="M363" i="118"/>
  <c r="Z363" i="118" s="1"/>
  <c r="BF27" i="118"/>
  <c r="AR27" i="118"/>
  <c r="AS27" i="118" s="1"/>
  <c r="AT27" i="118" s="1"/>
  <c r="AU27" i="118" s="1"/>
  <c r="AV27" i="118" s="1"/>
  <c r="AQ27" i="118"/>
  <c r="AA27" i="118"/>
  <c r="V27" i="118"/>
  <c r="U27" i="118"/>
  <c r="T27" i="118"/>
  <c r="S27" i="118"/>
  <c r="R27" i="118"/>
  <c r="M27" i="118"/>
  <c r="Z27" i="118" s="1"/>
  <c r="BF244" i="118"/>
  <c r="AR244" i="118"/>
  <c r="AS244" i="118" s="1"/>
  <c r="AQ244" i="118"/>
  <c r="AA244" i="118"/>
  <c r="V244" i="118"/>
  <c r="U244" i="118"/>
  <c r="T244" i="118"/>
  <c r="S244" i="118"/>
  <c r="R244" i="118"/>
  <c r="M244" i="118"/>
  <c r="Z244" i="118" s="1"/>
  <c r="BF320" i="118"/>
  <c r="AR320" i="118"/>
  <c r="AQ320" i="118"/>
  <c r="AA320" i="118"/>
  <c r="V320" i="118"/>
  <c r="U320" i="118"/>
  <c r="T320" i="118"/>
  <c r="S320" i="118"/>
  <c r="R320" i="118"/>
  <c r="M320" i="118"/>
  <c r="Z320" i="118" s="1"/>
  <c r="BF303" i="118"/>
  <c r="AR303" i="118"/>
  <c r="AQ303" i="118"/>
  <c r="AA303" i="118"/>
  <c r="V303" i="118"/>
  <c r="U303" i="118"/>
  <c r="T303" i="118"/>
  <c r="S303" i="118"/>
  <c r="R303" i="118"/>
  <c r="M303" i="118"/>
  <c r="Z303" i="118" s="1"/>
  <c r="BF285" i="118"/>
  <c r="AR285" i="118"/>
  <c r="AR375" i="118" s="1"/>
  <c r="AQ285" i="118"/>
  <c r="AA285" i="118"/>
  <c r="V285" i="118"/>
  <c r="U285" i="118"/>
  <c r="U375" i="118" s="1"/>
  <c r="T285" i="118"/>
  <c r="S285" i="118"/>
  <c r="R285" i="118"/>
  <c r="M285" i="118"/>
  <c r="Z285" i="118" s="1"/>
  <c r="BF306" i="118"/>
  <c r="AR306" i="118"/>
  <c r="AQ306" i="118"/>
  <c r="AA306" i="118"/>
  <c r="Z306" i="118"/>
  <c r="V306" i="118"/>
  <c r="U306" i="118"/>
  <c r="T306" i="118"/>
  <c r="S306" i="118"/>
  <c r="R306" i="118"/>
  <c r="M306" i="118"/>
  <c r="J306" i="118" s="1"/>
  <c r="BF325" i="118"/>
  <c r="AR325" i="118"/>
  <c r="AQ325" i="118"/>
  <c r="AA325" i="118"/>
  <c r="V325" i="118"/>
  <c r="U325" i="118"/>
  <c r="T325" i="118"/>
  <c r="S325" i="118"/>
  <c r="R325" i="118"/>
  <c r="M325" i="118"/>
  <c r="BF173" i="118"/>
  <c r="AR173" i="118"/>
  <c r="AQ173" i="118"/>
  <c r="AA173" i="118"/>
  <c r="V173" i="118"/>
  <c r="U173" i="118"/>
  <c r="T173" i="118"/>
  <c r="S173" i="118"/>
  <c r="R173" i="118"/>
  <c r="M173" i="118"/>
  <c r="Z173" i="118" s="1"/>
  <c r="BF206" i="118"/>
  <c r="AR206" i="118"/>
  <c r="AQ206" i="118"/>
  <c r="AA206" i="118"/>
  <c r="V206" i="118"/>
  <c r="U206" i="118"/>
  <c r="T206" i="118"/>
  <c r="S206" i="118"/>
  <c r="R206" i="118"/>
  <c r="M206" i="118"/>
  <c r="Z206" i="118" s="1"/>
  <c r="J206" i="118"/>
  <c r="BF174" i="118"/>
  <c r="AR174" i="118"/>
  <c r="AQ174" i="118"/>
  <c r="AA174" i="118"/>
  <c r="V174" i="118"/>
  <c r="U174" i="118"/>
  <c r="T174" i="118"/>
  <c r="S174" i="118"/>
  <c r="R174" i="118"/>
  <c r="M174" i="118"/>
  <c r="BF63" i="118"/>
  <c r="AR63" i="118"/>
  <c r="AQ63" i="118"/>
  <c r="AA63" i="118"/>
  <c r="V63" i="118"/>
  <c r="U63" i="118"/>
  <c r="X63" i="118" s="1"/>
  <c r="T63" i="118"/>
  <c r="S63" i="118"/>
  <c r="R63" i="118"/>
  <c r="M63" i="118"/>
  <c r="BF271" i="118"/>
  <c r="AR271" i="118"/>
  <c r="AQ271" i="118"/>
  <c r="AA271" i="118"/>
  <c r="Z271" i="118"/>
  <c r="V271" i="118"/>
  <c r="U271" i="118"/>
  <c r="T271" i="118"/>
  <c r="S271" i="118"/>
  <c r="R271" i="118"/>
  <c r="M271" i="118"/>
  <c r="J271" i="118" s="1"/>
  <c r="BF274" i="118"/>
  <c r="AR274" i="118"/>
  <c r="AQ274" i="118"/>
  <c r="AA274" i="118"/>
  <c r="V274" i="118"/>
  <c r="U274" i="118"/>
  <c r="T274" i="118"/>
  <c r="T373" i="118" s="1"/>
  <c r="S274" i="118"/>
  <c r="R274" i="118"/>
  <c r="M274" i="118"/>
  <c r="Z274" i="118" s="1"/>
  <c r="BF135" i="118"/>
  <c r="AR135" i="118"/>
  <c r="AQ135" i="118"/>
  <c r="AA135" i="118"/>
  <c r="V135" i="118"/>
  <c r="U135" i="118"/>
  <c r="T135" i="118"/>
  <c r="S135" i="118"/>
  <c r="R135" i="118"/>
  <c r="M135" i="118"/>
  <c r="Z135" i="118" s="1"/>
  <c r="BF119" i="118"/>
  <c r="AR119" i="118"/>
  <c r="AQ119" i="118"/>
  <c r="AA119" i="118"/>
  <c r="V119" i="118"/>
  <c r="U119" i="118"/>
  <c r="X119" i="118" s="1"/>
  <c r="T119" i="118"/>
  <c r="S119" i="118"/>
  <c r="R119" i="118"/>
  <c r="M119" i="118"/>
  <c r="BF26" i="118"/>
  <c r="AR26" i="118"/>
  <c r="AQ26" i="118"/>
  <c r="AA26" i="118"/>
  <c r="V26" i="118"/>
  <c r="U26" i="118"/>
  <c r="X26" i="118" s="1"/>
  <c r="T26" i="118"/>
  <c r="S26" i="118"/>
  <c r="R26" i="118"/>
  <c r="M26" i="118"/>
  <c r="Z26" i="118" s="1"/>
  <c r="J26" i="118"/>
  <c r="BF200" i="118"/>
  <c r="AR200" i="118"/>
  <c r="AQ200" i="118"/>
  <c r="AA200" i="118"/>
  <c r="V200" i="118"/>
  <c r="U200" i="118"/>
  <c r="X200" i="118" s="1"/>
  <c r="T200" i="118"/>
  <c r="S200" i="118"/>
  <c r="R200" i="118"/>
  <c r="M200" i="118"/>
  <c r="Z200" i="118" s="1"/>
  <c r="BF146" i="118"/>
  <c r="AR146" i="118"/>
  <c r="AQ146" i="118"/>
  <c r="AA146" i="118"/>
  <c r="V146" i="118"/>
  <c r="U146" i="118"/>
  <c r="T146" i="118"/>
  <c r="S146" i="118"/>
  <c r="R146" i="118"/>
  <c r="M146" i="118"/>
  <c r="BF316" i="118"/>
  <c r="AR316" i="118"/>
  <c r="AQ316" i="118"/>
  <c r="AA316" i="118"/>
  <c r="V316" i="118"/>
  <c r="U316" i="118"/>
  <c r="U378" i="118" s="1"/>
  <c r="T316" i="118"/>
  <c r="S316" i="118"/>
  <c r="R316" i="118"/>
  <c r="M316" i="118"/>
  <c r="Z316" i="118" s="1"/>
  <c r="J316" i="118"/>
  <c r="BF245" i="118"/>
  <c r="AR245" i="118"/>
  <c r="AQ245" i="118"/>
  <c r="AA245" i="118"/>
  <c r="V245" i="118"/>
  <c r="U245" i="118"/>
  <c r="T245" i="118"/>
  <c r="S245" i="118"/>
  <c r="R245" i="118"/>
  <c r="M245" i="118"/>
  <c r="Z245" i="118" s="1"/>
  <c r="BF330" i="118"/>
  <c r="AR330" i="118"/>
  <c r="AQ330" i="118"/>
  <c r="AA330" i="118"/>
  <c r="V330" i="118"/>
  <c r="U330" i="118"/>
  <c r="T330" i="118"/>
  <c r="S330" i="118"/>
  <c r="R330" i="118"/>
  <c r="M330" i="118"/>
  <c r="Z330" i="118" s="1"/>
  <c r="BF167" i="118"/>
  <c r="AR167" i="118"/>
  <c r="AQ167" i="118"/>
  <c r="AA167" i="118"/>
  <c r="V167" i="118"/>
  <c r="U167" i="118"/>
  <c r="X167" i="118" s="1"/>
  <c r="T167" i="118"/>
  <c r="S167" i="118"/>
  <c r="R167" i="118"/>
  <c r="M167" i="118"/>
  <c r="Z167" i="118" s="1"/>
  <c r="BF212" i="118"/>
  <c r="AR212" i="118"/>
  <c r="AQ212" i="118"/>
  <c r="AA212" i="118"/>
  <c r="V212" i="118"/>
  <c r="U212" i="118"/>
  <c r="T212" i="118"/>
  <c r="S212" i="118"/>
  <c r="R212" i="118"/>
  <c r="M212" i="118"/>
  <c r="BF292" i="118"/>
  <c r="AR292" i="118"/>
  <c r="AQ292" i="118"/>
  <c r="AA292" i="118"/>
  <c r="V292" i="118"/>
  <c r="U292" i="118"/>
  <c r="T292" i="118"/>
  <c r="S292" i="118"/>
  <c r="R292" i="118"/>
  <c r="M292" i="118"/>
  <c r="BF236" i="118"/>
  <c r="AR236" i="118"/>
  <c r="AQ236" i="118"/>
  <c r="AA236" i="118"/>
  <c r="V236" i="118"/>
  <c r="U236" i="118"/>
  <c r="T236" i="118"/>
  <c r="S236" i="118"/>
  <c r="R236" i="118"/>
  <c r="M236" i="118"/>
  <c r="Z236" i="118" s="1"/>
  <c r="BF77" i="118"/>
  <c r="AR77" i="118"/>
  <c r="AQ77" i="118"/>
  <c r="AA77" i="118"/>
  <c r="V77" i="118"/>
  <c r="U77" i="118"/>
  <c r="X77" i="118" s="1"/>
  <c r="T77" i="118"/>
  <c r="S77" i="118"/>
  <c r="R77" i="118"/>
  <c r="M77" i="118"/>
  <c r="Z77" i="118" s="1"/>
  <c r="BF67" i="118"/>
  <c r="AR67" i="118"/>
  <c r="AQ67" i="118"/>
  <c r="AA67" i="118"/>
  <c r="V67" i="118"/>
  <c r="U67" i="118"/>
  <c r="T67" i="118"/>
  <c r="S67" i="118"/>
  <c r="R67" i="118"/>
  <c r="M67" i="118"/>
  <c r="BF8" i="118"/>
  <c r="AR8" i="118"/>
  <c r="AQ8" i="118"/>
  <c r="AA8" i="118"/>
  <c r="V8" i="118"/>
  <c r="U8" i="118"/>
  <c r="X8" i="118" s="1"/>
  <c r="T8" i="118"/>
  <c r="T377" i="118" s="1"/>
  <c r="S8" i="118"/>
  <c r="R8" i="118"/>
  <c r="M8" i="118"/>
  <c r="BF134" i="118"/>
  <c r="AR134" i="118"/>
  <c r="AQ134" i="118"/>
  <c r="AA134" i="118"/>
  <c r="V134" i="118"/>
  <c r="U134" i="118"/>
  <c r="T134" i="118"/>
  <c r="S134" i="118"/>
  <c r="R134" i="118"/>
  <c r="M134" i="118"/>
  <c r="Z134" i="118" s="1"/>
  <c r="BF333" i="118"/>
  <c r="AR333" i="118"/>
  <c r="AQ333" i="118"/>
  <c r="AA333" i="118"/>
  <c r="Z333" i="118"/>
  <c r="V333" i="118"/>
  <c r="U333" i="118"/>
  <c r="T333" i="118"/>
  <c r="S333" i="118"/>
  <c r="R333" i="118"/>
  <c r="M333" i="118"/>
  <c r="J333" i="118" s="1"/>
  <c r="BF92" i="118"/>
  <c r="AR92" i="118"/>
  <c r="AQ92" i="118"/>
  <c r="AA92" i="118"/>
  <c r="V92" i="118"/>
  <c r="U92" i="118"/>
  <c r="T92" i="118"/>
  <c r="S92" i="118"/>
  <c r="S375" i="118" s="1"/>
  <c r="R92" i="118"/>
  <c r="M92" i="118"/>
  <c r="Z92" i="118" s="1"/>
  <c r="BF353" i="118"/>
  <c r="AR353" i="118"/>
  <c r="AQ353" i="118"/>
  <c r="AA353" i="118"/>
  <c r="V353" i="118"/>
  <c r="U353" i="118"/>
  <c r="T353" i="118"/>
  <c r="S353" i="118"/>
  <c r="R353" i="118"/>
  <c r="M353" i="118"/>
  <c r="Z353" i="118" s="1"/>
  <c r="BF99" i="118"/>
  <c r="AR99" i="118"/>
  <c r="AQ99" i="118"/>
  <c r="AA99" i="118"/>
  <c r="V99" i="118"/>
  <c r="U99" i="118"/>
  <c r="T99" i="118"/>
  <c r="S99" i="118"/>
  <c r="R99" i="118"/>
  <c r="M99" i="118"/>
  <c r="Z99" i="118" s="1"/>
  <c r="BF34" i="118"/>
  <c r="AR34" i="118"/>
  <c r="AQ34" i="118"/>
  <c r="AA34" i="118"/>
  <c r="V34" i="118"/>
  <c r="U34" i="118"/>
  <c r="T34" i="118"/>
  <c r="S34" i="118"/>
  <c r="R34" i="118"/>
  <c r="M34" i="118"/>
  <c r="Z34" i="118" s="1"/>
  <c r="BF295" i="118"/>
  <c r="AR295" i="118"/>
  <c r="AQ295" i="118"/>
  <c r="AA295" i="118"/>
  <c r="V295" i="118"/>
  <c r="U295" i="118"/>
  <c r="T295" i="118"/>
  <c r="S295" i="118"/>
  <c r="R295" i="118"/>
  <c r="M295" i="118"/>
  <c r="Z295" i="118" s="1"/>
  <c r="BF17" i="118"/>
  <c r="AR17" i="118"/>
  <c r="AQ17" i="118"/>
  <c r="AA17" i="118"/>
  <c r="V17" i="118"/>
  <c r="U17" i="118"/>
  <c r="X17" i="118" s="1"/>
  <c r="T17" i="118"/>
  <c r="T374" i="118" s="1"/>
  <c r="S17" i="118"/>
  <c r="R17" i="118"/>
  <c r="M17" i="118"/>
  <c r="Z17" i="118" s="1"/>
  <c r="BF124" i="118"/>
  <c r="AR124" i="118"/>
  <c r="AQ124" i="118"/>
  <c r="AA124" i="118"/>
  <c r="V124" i="118"/>
  <c r="U124" i="118"/>
  <c r="T124" i="118"/>
  <c r="S124" i="118"/>
  <c r="R124" i="118"/>
  <c r="M124" i="118"/>
  <c r="Z124" i="118" s="1"/>
  <c r="BF112" i="118"/>
  <c r="AR112" i="118"/>
  <c r="AQ112" i="118"/>
  <c r="AA112" i="118"/>
  <c r="V112" i="118"/>
  <c r="U112" i="118"/>
  <c r="X112" i="118" s="1"/>
  <c r="T112" i="118"/>
  <c r="S112" i="118"/>
  <c r="R112" i="118"/>
  <c r="M112" i="118"/>
  <c r="Z112" i="118" s="1"/>
  <c r="BF18" i="118"/>
  <c r="AR18" i="118"/>
  <c r="AQ18" i="118"/>
  <c r="AA18" i="118"/>
  <c r="V18" i="118"/>
  <c r="U18" i="118"/>
  <c r="X18" i="118" s="1"/>
  <c r="T18" i="118"/>
  <c r="S18" i="118"/>
  <c r="R18" i="118"/>
  <c r="M18" i="118"/>
  <c r="Z18" i="118" s="1"/>
  <c r="BF260" i="118"/>
  <c r="AR260" i="118"/>
  <c r="AQ260" i="118"/>
  <c r="AA260" i="118"/>
  <c r="V260" i="118"/>
  <c r="U260" i="118"/>
  <c r="T260" i="118"/>
  <c r="S260" i="118"/>
  <c r="R260" i="118"/>
  <c r="M260" i="118"/>
  <c r="Z260" i="118" s="1"/>
  <c r="BF213" i="118"/>
  <c r="AR213" i="118"/>
  <c r="AQ213" i="118"/>
  <c r="AA213" i="118"/>
  <c r="V213" i="118"/>
  <c r="U213" i="118"/>
  <c r="T213" i="118"/>
  <c r="S213" i="118"/>
  <c r="R213" i="118"/>
  <c r="M213" i="118"/>
  <c r="Z213" i="118" s="1"/>
  <c r="BF41" i="118"/>
  <c r="AR41" i="118"/>
  <c r="AQ41" i="118"/>
  <c r="AA41" i="118"/>
  <c r="V41" i="118"/>
  <c r="U41" i="118"/>
  <c r="T41" i="118"/>
  <c r="S41" i="118"/>
  <c r="R41" i="118"/>
  <c r="M41" i="118"/>
  <c r="Z41" i="118" s="1"/>
  <c r="BF142" i="118"/>
  <c r="AR142" i="118"/>
  <c r="AQ142" i="118"/>
  <c r="AA142" i="118"/>
  <c r="Z142" i="118"/>
  <c r="V142" i="118"/>
  <c r="U142" i="118"/>
  <c r="X142" i="118" s="1"/>
  <c r="T142" i="118"/>
  <c r="S142" i="118"/>
  <c r="R142" i="118"/>
  <c r="M142" i="118"/>
  <c r="J142" i="118" s="1"/>
  <c r="AP142" i="118" s="1"/>
  <c r="BF40" i="118"/>
  <c r="AR40" i="118"/>
  <c r="AQ40" i="118"/>
  <c r="AA40" i="118"/>
  <c r="X40" i="118"/>
  <c r="V40" i="118"/>
  <c r="U40" i="118"/>
  <c r="T40" i="118"/>
  <c r="S40" i="118"/>
  <c r="R40" i="118"/>
  <c r="M40" i="118"/>
  <c r="Z40" i="118" s="1"/>
  <c r="BF239" i="118"/>
  <c r="AR239" i="118"/>
  <c r="AQ239" i="118"/>
  <c r="AA239" i="118"/>
  <c r="V239" i="118"/>
  <c r="U239" i="118"/>
  <c r="T239" i="118"/>
  <c r="S239" i="118"/>
  <c r="R239" i="118"/>
  <c r="M239" i="118"/>
  <c r="Z239" i="118" s="1"/>
  <c r="BF186" i="118"/>
  <c r="AR186" i="118"/>
  <c r="AQ186" i="118"/>
  <c r="AA186" i="118"/>
  <c r="V186" i="118"/>
  <c r="U186" i="118"/>
  <c r="T186" i="118"/>
  <c r="S186" i="118"/>
  <c r="R186" i="118"/>
  <c r="M186" i="118"/>
  <c r="Z186" i="118" s="1"/>
  <c r="BF76" i="118"/>
  <c r="AR76" i="118"/>
  <c r="AQ76" i="118"/>
  <c r="AA76" i="118"/>
  <c r="Z76" i="118"/>
  <c r="X76" i="118"/>
  <c r="V76" i="118"/>
  <c r="U76" i="118"/>
  <c r="T76" i="118"/>
  <c r="S76" i="118"/>
  <c r="R76" i="118"/>
  <c r="M76" i="118"/>
  <c r="J76" i="118" s="1"/>
  <c r="AP76" i="118" s="1"/>
  <c r="BF308" i="118"/>
  <c r="AR308" i="118"/>
  <c r="AQ308" i="118"/>
  <c r="AA308" i="118"/>
  <c r="V308" i="118"/>
  <c r="U308" i="118"/>
  <c r="X308" i="118" s="1"/>
  <c r="T308" i="118"/>
  <c r="S308" i="118"/>
  <c r="R308" i="118"/>
  <c r="M308" i="118"/>
  <c r="Z308" i="118" s="1"/>
  <c r="BF29" i="118"/>
  <c r="AR29" i="118"/>
  <c r="AQ29" i="118"/>
  <c r="AA29" i="118"/>
  <c r="V29" i="118"/>
  <c r="U29" i="118"/>
  <c r="X29" i="118" s="1"/>
  <c r="T29" i="118"/>
  <c r="S29" i="118"/>
  <c r="R29" i="118"/>
  <c r="M29" i="118"/>
  <c r="Z29" i="118" s="1"/>
  <c r="BF268" i="118"/>
  <c r="AR268" i="118"/>
  <c r="AQ268" i="118"/>
  <c r="AA268" i="118"/>
  <c r="V268" i="118"/>
  <c r="U268" i="118"/>
  <c r="X268" i="118" s="1"/>
  <c r="T268" i="118"/>
  <c r="S268" i="118"/>
  <c r="R268" i="118"/>
  <c r="M268" i="118"/>
  <c r="Z268" i="118" s="1"/>
  <c r="BF15" i="118"/>
  <c r="AR15" i="118"/>
  <c r="AQ15" i="118"/>
  <c r="AA15" i="118"/>
  <c r="V15" i="118"/>
  <c r="U15" i="118"/>
  <c r="X15" i="118" s="1"/>
  <c r="T15" i="118"/>
  <c r="S15" i="118"/>
  <c r="R15" i="118"/>
  <c r="M15" i="118"/>
  <c r="Z15" i="118" s="1"/>
  <c r="BF193" i="118"/>
  <c r="AR193" i="118"/>
  <c r="AQ193" i="118"/>
  <c r="AA193" i="118"/>
  <c r="V193" i="118"/>
  <c r="U193" i="118"/>
  <c r="X193" i="118" s="1"/>
  <c r="T193" i="118"/>
  <c r="S193" i="118"/>
  <c r="R193" i="118"/>
  <c r="M193" i="118"/>
  <c r="Z193" i="118" s="1"/>
  <c r="BF208" i="118"/>
  <c r="AR208" i="118"/>
  <c r="AQ208" i="118"/>
  <c r="AA208" i="118"/>
  <c r="V208" i="118"/>
  <c r="U208" i="118"/>
  <c r="X208" i="118" s="1"/>
  <c r="T208" i="118"/>
  <c r="S208" i="118"/>
  <c r="R208" i="118"/>
  <c r="M208" i="118"/>
  <c r="Z208" i="118" s="1"/>
  <c r="BF85" i="118"/>
  <c r="AR85" i="118"/>
  <c r="AQ85" i="118"/>
  <c r="AA85" i="118"/>
  <c r="V85" i="118"/>
  <c r="V371" i="118" s="1"/>
  <c r="U85" i="118"/>
  <c r="X85" i="118" s="1"/>
  <c r="T85" i="118"/>
  <c r="S85" i="118"/>
  <c r="R85" i="118"/>
  <c r="M85" i="118"/>
  <c r="J85" i="118" s="1"/>
  <c r="BF302" i="118"/>
  <c r="AR302" i="118"/>
  <c r="AS302" i="118" s="1"/>
  <c r="AT302" i="118" s="1"/>
  <c r="AU302" i="118" s="1"/>
  <c r="AV302" i="118" s="1"/>
  <c r="AQ302" i="118"/>
  <c r="AA302" i="118"/>
  <c r="V302" i="118"/>
  <c r="U302" i="118"/>
  <c r="X302" i="118" s="1"/>
  <c r="T302" i="118"/>
  <c r="S302" i="118"/>
  <c r="R302" i="118"/>
  <c r="M302" i="118"/>
  <c r="Z302" i="118" s="1"/>
  <c r="BF7" i="118"/>
  <c r="AR7" i="118"/>
  <c r="AQ7" i="118"/>
  <c r="AA7" i="118"/>
  <c r="V7" i="118"/>
  <c r="V375" i="118" s="1"/>
  <c r="U7" i="118"/>
  <c r="X7" i="118" s="1"/>
  <c r="T7" i="118"/>
  <c r="S7" i="118"/>
  <c r="R7" i="118"/>
  <c r="M7" i="118"/>
  <c r="Z7" i="118" s="1"/>
  <c r="BF28" i="118"/>
  <c r="AR28" i="118"/>
  <c r="AQ28" i="118"/>
  <c r="AA28" i="118"/>
  <c r="Z28" i="118"/>
  <c r="V28" i="118"/>
  <c r="U28" i="118"/>
  <c r="X28" i="118" s="1"/>
  <c r="T28" i="118"/>
  <c r="S28" i="118"/>
  <c r="R28" i="118"/>
  <c r="M28" i="118"/>
  <c r="J28" i="118" s="1"/>
  <c r="AP28" i="118" s="1"/>
  <c r="BF228" i="118"/>
  <c r="AR228" i="118"/>
  <c r="AQ228" i="118"/>
  <c r="AA228" i="118"/>
  <c r="V228" i="118"/>
  <c r="U228" i="118"/>
  <c r="T228" i="118"/>
  <c r="S228" i="118"/>
  <c r="R228" i="118"/>
  <c r="M228" i="118"/>
  <c r="Z228" i="118" s="1"/>
  <c r="BF74" i="118"/>
  <c r="AR74" i="118"/>
  <c r="AR371" i="118" s="1"/>
  <c r="AQ74" i="118"/>
  <c r="AA74" i="118"/>
  <c r="V74" i="118"/>
  <c r="U74" i="118"/>
  <c r="X74" i="118" s="1"/>
  <c r="T74" i="118"/>
  <c r="S74" i="118"/>
  <c r="R74" i="118"/>
  <c r="M74" i="118"/>
  <c r="Z74" i="118" s="1"/>
  <c r="BF127" i="118"/>
  <c r="AR127" i="118"/>
  <c r="AQ127" i="118"/>
  <c r="AA127" i="118"/>
  <c r="V127" i="118"/>
  <c r="U127" i="118"/>
  <c r="T127" i="118"/>
  <c r="S127" i="118"/>
  <c r="R127" i="118"/>
  <c r="M127" i="118"/>
  <c r="Z127" i="118" s="1"/>
  <c r="BF148" i="118"/>
  <c r="AR148" i="118"/>
  <c r="AQ148" i="118"/>
  <c r="AA148" i="118"/>
  <c r="V148" i="118"/>
  <c r="U148" i="118"/>
  <c r="T148" i="118"/>
  <c r="S148" i="118"/>
  <c r="R148" i="118"/>
  <c r="M148" i="118"/>
  <c r="Z148" i="118" s="1"/>
  <c r="BF80" i="118"/>
  <c r="AR80" i="118"/>
  <c r="AQ80" i="118"/>
  <c r="AA80" i="118"/>
  <c r="V80" i="118"/>
  <c r="U80" i="118"/>
  <c r="T80" i="118"/>
  <c r="S80" i="118"/>
  <c r="R80" i="118"/>
  <c r="M80" i="118"/>
  <c r="Z80" i="118" s="1"/>
  <c r="BF262" i="118"/>
  <c r="AR262" i="118"/>
  <c r="AQ262" i="118"/>
  <c r="AA262" i="118"/>
  <c r="V262" i="118"/>
  <c r="U262" i="118"/>
  <c r="X262" i="118" s="1"/>
  <c r="T262" i="118"/>
  <c r="S262" i="118"/>
  <c r="R262" i="118"/>
  <c r="M262" i="118"/>
  <c r="Z262" i="118" s="1"/>
  <c r="BF166" i="118"/>
  <c r="AR166" i="118"/>
  <c r="AQ166" i="118"/>
  <c r="AA166" i="118"/>
  <c r="V166" i="118"/>
  <c r="U166" i="118"/>
  <c r="T166" i="118"/>
  <c r="S166" i="118"/>
  <c r="R166" i="118"/>
  <c r="M166" i="118"/>
  <c r="Z166" i="118" s="1"/>
  <c r="BF317" i="118"/>
  <c r="AR317" i="118"/>
  <c r="AQ317" i="118"/>
  <c r="AA317" i="118"/>
  <c r="V317" i="118"/>
  <c r="U317" i="118"/>
  <c r="T317" i="118"/>
  <c r="S317" i="118"/>
  <c r="R317" i="118"/>
  <c r="M317" i="118"/>
  <c r="Z317" i="118" s="1"/>
  <c r="BF75" i="118"/>
  <c r="AR75" i="118"/>
  <c r="AQ75" i="118"/>
  <c r="AA75" i="118"/>
  <c r="V75" i="118"/>
  <c r="U75" i="118"/>
  <c r="T75" i="118"/>
  <c r="S75" i="118"/>
  <c r="R75" i="118"/>
  <c r="M75" i="118"/>
  <c r="Z75" i="118" s="1"/>
  <c r="BF183" i="118"/>
  <c r="AR183" i="118"/>
  <c r="AQ183" i="118"/>
  <c r="AA183" i="118"/>
  <c r="V183" i="118"/>
  <c r="U183" i="118"/>
  <c r="T183" i="118"/>
  <c r="S183" i="118"/>
  <c r="R183" i="118"/>
  <c r="M183" i="118"/>
  <c r="Z183" i="118" s="1"/>
  <c r="BF326" i="118"/>
  <c r="AR326" i="118"/>
  <c r="AQ326" i="118"/>
  <c r="AA326" i="118"/>
  <c r="V326" i="118"/>
  <c r="U326" i="118"/>
  <c r="T326" i="118"/>
  <c r="S326" i="118"/>
  <c r="R326" i="118"/>
  <c r="M326" i="118"/>
  <c r="Z326" i="118" s="1"/>
  <c r="BF191" i="118"/>
  <c r="AR191" i="118"/>
  <c r="AQ191" i="118"/>
  <c r="AA191" i="118"/>
  <c r="V191" i="118"/>
  <c r="U191" i="118"/>
  <c r="T191" i="118"/>
  <c r="S191" i="118"/>
  <c r="R191" i="118"/>
  <c r="M191" i="118"/>
  <c r="Z191" i="118" s="1"/>
  <c r="BF313" i="118"/>
  <c r="AR313" i="118"/>
  <c r="AQ313" i="118"/>
  <c r="AA313" i="118"/>
  <c r="V313" i="118"/>
  <c r="U313" i="118"/>
  <c r="T313" i="118"/>
  <c r="S313" i="118"/>
  <c r="R313" i="118"/>
  <c r="M313" i="118"/>
  <c r="Z313" i="118" s="1"/>
  <c r="BF181" i="118"/>
  <c r="AR181" i="118"/>
  <c r="AQ181" i="118"/>
  <c r="AA181" i="118"/>
  <c r="V181" i="118"/>
  <c r="U181" i="118"/>
  <c r="T181" i="118"/>
  <c r="S181" i="118"/>
  <c r="R181" i="118"/>
  <c r="M181" i="118"/>
  <c r="Z181" i="118" s="1"/>
  <c r="BF341" i="118"/>
  <c r="AR341" i="118"/>
  <c r="AQ341" i="118"/>
  <c r="AA341" i="118"/>
  <c r="V341" i="118"/>
  <c r="U341" i="118"/>
  <c r="T341" i="118"/>
  <c r="S341" i="118"/>
  <c r="R341" i="118"/>
  <c r="M341" i="118"/>
  <c r="Z341" i="118" s="1"/>
  <c r="BF89" i="118"/>
  <c r="AR89" i="118"/>
  <c r="AQ89" i="118"/>
  <c r="AA89" i="118"/>
  <c r="Z89" i="118"/>
  <c r="V89" i="118"/>
  <c r="W89" i="118" s="1"/>
  <c r="U89" i="118"/>
  <c r="X89" i="118" s="1"/>
  <c r="T89" i="118"/>
  <c r="S89" i="118"/>
  <c r="R89" i="118"/>
  <c r="M89" i="118"/>
  <c r="J89" i="118" s="1"/>
  <c r="AP89" i="118" s="1"/>
  <c r="BF154" i="118"/>
  <c r="AR154" i="118"/>
  <c r="AQ154" i="118"/>
  <c r="AA154" i="118"/>
  <c r="V154" i="118"/>
  <c r="U154" i="118"/>
  <c r="X154" i="118" s="1"/>
  <c r="T154" i="118"/>
  <c r="S154" i="118"/>
  <c r="R154" i="118"/>
  <c r="M154" i="118"/>
  <c r="Z154" i="118" s="1"/>
  <c r="BF151" i="118"/>
  <c r="AR151" i="118"/>
  <c r="AQ151" i="118"/>
  <c r="AA151" i="118"/>
  <c r="V151" i="118"/>
  <c r="U151" i="118"/>
  <c r="X151" i="118" s="1"/>
  <c r="T151" i="118"/>
  <c r="S151" i="118"/>
  <c r="R151" i="118"/>
  <c r="M151" i="118"/>
  <c r="Z151" i="118" s="1"/>
  <c r="BF195" i="118"/>
  <c r="AR195" i="118"/>
  <c r="AQ195" i="118"/>
  <c r="AA195" i="118"/>
  <c r="V195" i="118"/>
  <c r="U195" i="118"/>
  <c r="X195" i="118" s="1"/>
  <c r="T195" i="118"/>
  <c r="S195" i="118"/>
  <c r="R195" i="118"/>
  <c r="M195" i="118"/>
  <c r="Z195" i="118" s="1"/>
  <c r="BF90" i="118"/>
  <c r="AR90" i="118"/>
  <c r="AQ90" i="118"/>
  <c r="AA90" i="118"/>
  <c r="V90" i="118"/>
  <c r="W90" i="118" s="1"/>
  <c r="U90" i="118"/>
  <c r="X90" i="118" s="1"/>
  <c r="T90" i="118"/>
  <c r="S90" i="118"/>
  <c r="R90" i="118"/>
  <c r="M90" i="118"/>
  <c r="Z90" i="118" s="1"/>
  <c r="BF322" i="118"/>
  <c r="AR322" i="118"/>
  <c r="AQ322" i="118"/>
  <c r="AA322" i="118"/>
  <c r="V322" i="118"/>
  <c r="U322" i="118"/>
  <c r="X322" i="118" s="1"/>
  <c r="T322" i="118"/>
  <c r="S322" i="118"/>
  <c r="R322" i="118"/>
  <c r="M322" i="118"/>
  <c r="Z322" i="118" s="1"/>
  <c r="BF350" i="118"/>
  <c r="AR350" i="118"/>
  <c r="AQ350" i="118"/>
  <c r="AA350" i="118"/>
  <c r="V350" i="118"/>
  <c r="U350" i="118"/>
  <c r="X350" i="118" s="1"/>
  <c r="T350" i="118"/>
  <c r="S350" i="118"/>
  <c r="R350" i="118"/>
  <c r="M350" i="118"/>
  <c r="Z350" i="118" s="1"/>
  <c r="BF354" i="118"/>
  <c r="AR354" i="118"/>
  <c r="AQ354" i="118"/>
  <c r="AA354" i="118"/>
  <c r="Z354" i="118"/>
  <c r="V354" i="118"/>
  <c r="U354" i="118"/>
  <c r="AO354" i="118" s="1"/>
  <c r="T354" i="118"/>
  <c r="S354" i="118"/>
  <c r="R354" i="118"/>
  <c r="M354" i="118"/>
  <c r="J354" i="118" s="1"/>
  <c r="AP354" i="118" s="1"/>
  <c r="BF33" i="118"/>
  <c r="AR33" i="118"/>
  <c r="AQ33" i="118"/>
  <c r="AA33" i="118"/>
  <c r="V33" i="118"/>
  <c r="U33" i="118"/>
  <c r="X33" i="118" s="1"/>
  <c r="T33" i="118"/>
  <c r="S33" i="118"/>
  <c r="R33" i="118"/>
  <c r="M33" i="118"/>
  <c r="Z33" i="118" s="1"/>
  <c r="BF51" i="118"/>
  <c r="AR51" i="118"/>
  <c r="AQ51" i="118"/>
  <c r="AA51" i="118"/>
  <c r="X51" i="118"/>
  <c r="V51" i="118"/>
  <c r="U51" i="118"/>
  <c r="T51" i="118"/>
  <c r="S51" i="118"/>
  <c r="R51" i="118"/>
  <c r="M51" i="118"/>
  <c r="Z51" i="118" s="1"/>
  <c r="BF49" i="118"/>
  <c r="AR49" i="118"/>
  <c r="AQ49" i="118"/>
  <c r="AA49" i="118"/>
  <c r="X49" i="118"/>
  <c r="V49" i="118"/>
  <c r="U49" i="118"/>
  <c r="T49" i="118"/>
  <c r="S49" i="118"/>
  <c r="R49" i="118"/>
  <c r="M49" i="118"/>
  <c r="Z49" i="118" s="1"/>
  <c r="BF267" i="118"/>
  <c r="AR267" i="118"/>
  <c r="AQ267" i="118"/>
  <c r="AA267" i="118"/>
  <c r="V267" i="118"/>
  <c r="U267" i="118"/>
  <c r="X267" i="118" s="1"/>
  <c r="T267" i="118"/>
  <c r="S267" i="118"/>
  <c r="R267" i="118"/>
  <c r="M267" i="118"/>
  <c r="Z267" i="118" s="1"/>
  <c r="BF156" i="118"/>
  <c r="AR156" i="118"/>
  <c r="AQ156" i="118"/>
  <c r="AA156" i="118"/>
  <c r="V156" i="118"/>
  <c r="U156" i="118"/>
  <c r="X156" i="118" s="1"/>
  <c r="T156" i="118"/>
  <c r="S156" i="118"/>
  <c r="R156" i="118"/>
  <c r="M156" i="118"/>
  <c r="Z156" i="118" s="1"/>
  <c r="BF202" i="118"/>
  <c r="AR202" i="118"/>
  <c r="AQ202" i="118"/>
  <c r="AA202" i="118"/>
  <c r="X202" i="118"/>
  <c r="V202" i="118"/>
  <c r="U202" i="118"/>
  <c r="T202" i="118"/>
  <c r="S202" i="118"/>
  <c r="R202" i="118"/>
  <c r="M202" i="118"/>
  <c r="Z202" i="118" s="1"/>
  <c r="BF346" i="118"/>
  <c r="AR346" i="118"/>
  <c r="AQ346" i="118"/>
  <c r="AA346" i="118"/>
  <c r="X346" i="118"/>
  <c r="V346" i="118"/>
  <c r="U346" i="118"/>
  <c r="T346" i="118"/>
  <c r="S346" i="118"/>
  <c r="R346" i="118"/>
  <c r="M346" i="118"/>
  <c r="Z346" i="118" s="1"/>
  <c r="BF209" i="118"/>
  <c r="AR209" i="118"/>
  <c r="AQ209" i="118"/>
  <c r="AA209" i="118"/>
  <c r="Z209" i="118"/>
  <c r="V209" i="118"/>
  <c r="U209" i="118"/>
  <c r="T209" i="118"/>
  <c r="S209" i="118"/>
  <c r="R209" i="118"/>
  <c r="M209" i="118"/>
  <c r="J209" i="118" s="1"/>
  <c r="AP209" i="118" s="1"/>
  <c r="BF103" i="118"/>
  <c r="AR103" i="118"/>
  <c r="AQ103" i="118"/>
  <c r="AA103" i="118"/>
  <c r="V103" i="118"/>
  <c r="U103" i="118"/>
  <c r="X103" i="118" s="1"/>
  <c r="T103" i="118"/>
  <c r="S103" i="118"/>
  <c r="R103" i="118"/>
  <c r="M103" i="118"/>
  <c r="Z103" i="118" s="1"/>
  <c r="BF207" i="118"/>
  <c r="AR207" i="118"/>
  <c r="AR378" i="118" s="1"/>
  <c r="AQ207" i="118"/>
  <c r="AA207" i="118"/>
  <c r="V207" i="118"/>
  <c r="U207" i="118"/>
  <c r="X207" i="118" s="1"/>
  <c r="T207" i="118"/>
  <c r="S207" i="118"/>
  <c r="R207" i="118"/>
  <c r="M207" i="118"/>
  <c r="Z207" i="118" s="1"/>
  <c r="BF36" i="118"/>
  <c r="AR36" i="118"/>
  <c r="AQ36" i="118"/>
  <c r="AA36" i="118"/>
  <c r="V36" i="118"/>
  <c r="U36" i="118"/>
  <c r="X36" i="118" s="1"/>
  <c r="T36" i="118"/>
  <c r="S36" i="118"/>
  <c r="R36" i="118"/>
  <c r="M36" i="118"/>
  <c r="Z36" i="118" s="1"/>
  <c r="BF210" i="118"/>
  <c r="AR210" i="118"/>
  <c r="AQ210" i="118"/>
  <c r="AA210" i="118"/>
  <c r="V210" i="118"/>
  <c r="U210" i="118"/>
  <c r="X210" i="118" s="1"/>
  <c r="T210" i="118"/>
  <c r="S210" i="118"/>
  <c r="R210" i="118"/>
  <c r="M210" i="118"/>
  <c r="Z210" i="118" s="1"/>
  <c r="BF351" i="118"/>
  <c r="AR351" i="118"/>
  <c r="AQ351" i="118"/>
  <c r="AA351" i="118"/>
  <c r="V351" i="118"/>
  <c r="U351" i="118"/>
  <c r="X351" i="118" s="1"/>
  <c r="T351" i="118"/>
  <c r="S351" i="118"/>
  <c r="R351" i="118"/>
  <c r="M351" i="118"/>
  <c r="Z351" i="118" s="1"/>
  <c r="BF189" i="118"/>
  <c r="AR189" i="118"/>
  <c r="AQ189" i="118"/>
  <c r="AA189" i="118"/>
  <c r="AA379" i="118" s="1"/>
  <c r="V189" i="118"/>
  <c r="U189" i="118"/>
  <c r="X189" i="118" s="1"/>
  <c r="T189" i="118"/>
  <c r="S189" i="118"/>
  <c r="R189" i="118"/>
  <c r="M189" i="118"/>
  <c r="Z189" i="118" s="1"/>
  <c r="BF163" i="118"/>
  <c r="AR163" i="118"/>
  <c r="AQ163" i="118"/>
  <c r="AA163" i="118"/>
  <c r="V163" i="118"/>
  <c r="U163" i="118"/>
  <c r="X163" i="118" s="1"/>
  <c r="T163" i="118"/>
  <c r="S163" i="118"/>
  <c r="R163" i="118"/>
  <c r="M163" i="118"/>
  <c r="Z163" i="118" s="1"/>
  <c r="BF256" i="118"/>
  <c r="AR256" i="118"/>
  <c r="AQ256" i="118"/>
  <c r="AA256" i="118"/>
  <c r="V256" i="118"/>
  <c r="U256" i="118"/>
  <c r="X256" i="118" s="1"/>
  <c r="T256" i="118"/>
  <c r="S256" i="118"/>
  <c r="R256" i="118"/>
  <c r="M256" i="118"/>
  <c r="Z256" i="118" s="1"/>
  <c r="BF165" i="118"/>
  <c r="AR165" i="118"/>
  <c r="AQ165" i="118"/>
  <c r="AA165" i="118"/>
  <c r="V165" i="118"/>
  <c r="U165" i="118"/>
  <c r="X165" i="118" s="1"/>
  <c r="T165" i="118"/>
  <c r="S165" i="118"/>
  <c r="R165" i="118"/>
  <c r="M165" i="118"/>
  <c r="Z165" i="118" s="1"/>
  <c r="BF199" i="118"/>
  <c r="AR199" i="118"/>
  <c r="AQ199" i="118"/>
  <c r="AA199" i="118"/>
  <c r="V199" i="118"/>
  <c r="U199" i="118"/>
  <c r="X199" i="118" s="1"/>
  <c r="T199" i="118"/>
  <c r="S199" i="118"/>
  <c r="R199" i="118"/>
  <c r="M199" i="118"/>
  <c r="Z199" i="118" s="1"/>
  <c r="BF358" i="118"/>
  <c r="AR358" i="118"/>
  <c r="AQ358" i="118"/>
  <c r="AA358" i="118"/>
  <c r="V358" i="118"/>
  <c r="U358" i="118"/>
  <c r="X358" i="118" s="1"/>
  <c r="T358" i="118"/>
  <c r="S358" i="118"/>
  <c r="R358" i="118"/>
  <c r="M358" i="118"/>
  <c r="Z358" i="118" s="1"/>
  <c r="BF288" i="118"/>
  <c r="AR288" i="118"/>
  <c r="AQ288" i="118"/>
  <c r="AA288" i="118"/>
  <c r="V288" i="118"/>
  <c r="U288" i="118"/>
  <c r="X288" i="118" s="1"/>
  <c r="T288" i="118"/>
  <c r="S288" i="118"/>
  <c r="R288" i="118"/>
  <c r="M288" i="118"/>
  <c r="Z288" i="118" s="1"/>
  <c r="BF347" i="118"/>
  <c r="AR347" i="118"/>
  <c r="AQ347" i="118"/>
  <c r="AA347" i="118"/>
  <c r="V347" i="118"/>
  <c r="U347" i="118"/>
  <c r="X347" i="118" s="1"/>
  <c r="T347" i="118"/>
  <c r="S347" i="118"/>
  <c r="R347" i="118"/>
  <c r="M347" i="118"/>
  <c r="Z347" i="118" s="1"/>
  <c r="BF50" i="118"/>
  <c r="AR50" i="118"/>
  <c r="AQ50" i="118"/>
  <c r="AA50" i="118"/>
  <c r="V50" i="118"/>
  <c r="U50" i="118"/>
  <c r="X50" i="118" s="1"/>
  <c r="T50" i="118"/>
  <c r="S50" i="118"/>
  <c r="R50" i="118"/>
  <c r="M50" i="118"/>
  <c r="Z50" i="118" s="1"/>
  <c r="BF126" i="118"/>
  <c r="AR126" i="118"/>
  <c r="AQ126" i="118"/>
  <c r="AA126" i="118"/>
  <c r="V126" i="118"/>
  <c r="U126" i="118"/>
  <c r="X126" i="118" s="1"/>
  <c r="T126" i="118"/>
  <c r="S126" i="118"/>
  <c r="R126" i="118"/>
  <c r="M126" i="118"/>
  <c r="Z126" i="118" s="1"/>
  <c r="BF263" i="118"/>
  <c r="AR263" i="118"/>
  <c r="AQ263" i="118"/>
  <c r="AA263" i="118"/>
  <c r="V263" i="118"/>
  <c r="U263" i="118"/>
  <c r="X263" i="118" s="1"/>
  <c r="T263" i="118"/>
  <c r="S263" i="118"/>
  <c r="R263" i="118"/>
  <c r="M263" i="118"/>
  <c r="Z263" i="118" s="1"/>
  <c r="BF258" i="118"/>
  <c r="AR258" i="118"/>
  <c r="AQ258" i="118"/>
  <c r="AA258" i="118"/>
  <c r="V258" i="118"/>
  <c r="U258" i="118"/>
  <c r="X258" i="118" s="1"/>
  <c r="T258" i="118"/>
  <c r="S258" i="118"/>
  <c r="R258" i="118"/>
  <c r="M258" i="118"/>
  <c r="Z258" i="118" s="1"/>
  <c r="BF78" i="118"/>
  <c r="AR78" i="118"/>
  <c r="AQ78" i="118"/>
  <c r="AA78" i="118"/>
  <c r="V78" i="118"/>
  <c r="U78" i="118"/>
  <c r="X78" i="118" s="1"/>
  <c r="T78" i="118"/>
  <c r="S78" i="118"/>
  <c r="R78" i="118"/>
  <c r="M78" i="118"/>
  <c r="Z78" i="118" s="1"/>
  <c r="BF88" i="118"/>
  <c r="AR88" i="118"/>
  <c r="AQ88" i="118"/>
  <c r="AA88" i="118"/>
  <c r="V88" i="118"/>
  <c r="U88" i="118"/>
  <c r="X88" i="118" s="1"/>
  <c r="T88" i="118"/>
  <c r="S88" i="118"/>
  <c r="R88" i="118"/>
  <c r="M88" i="118"/>
  <c r="Z88" i="118" s="1"/>
  <c r="BF223" i="118"/>
  <c r="AR223" i="118"/>
  <c r="AQ223" i="118"/>
  <c r="AA223" i="118"/>
  <c r="Z223" i="118"/>
  <c r="V223" i="118"/>
  <c r="U223" i="118"/>
  <c r="T223" i="118"/>
  <c r="S223" i="118"/>
  <c r="R223" i="118"/>
  <c r="M223" i="118"/>
  <c r="J223" i="118" s="1"/>
  <c r="BF290" i="118"/>
  <c r="BF370" i="118" s="1"/>
  <c r="AR290" i="118"/>
  <c r="AR370" i="118" s="1"/>
  <c r="AQ290" i="118"/>
  <c r="AQ370" i="118" s="1"/>
  <c r="AA290" i="118"/>
  <c r="AA370" i="118" s="1"/>
  <c r="V290" i="118"/>
  <c r="U290" i="118"/>
  <c r="T290" i="118"/>
  <c r="S290" i="118"/>
  <c r="S370" i="118" s="1"/>
  <c r="R290" i="118"/>
  <c r="R370" i="118" s="1"/>
  <c r="M290" i="118"/>
  <c r="Z290" i="118" s="1"/>
  <c r="BF338" i="118"/>
  <c r="AR338" i="118"/>
  <c r="AQ338" i="118"/>
  <c r="AA338" i="118"/>
  <c r="Z338" i="118"/>
  <c r="V338" i="118"/>
  <c r="U338" i="118"/>
  <c r="AO338" i="118" s="1"/>
  <c r="T338" i="118"/>
  <c r="S338" i="118"/>
  <c r="R338" i="118"/>
  <c r="R374" i="118" s="1"/>
  <c r="M338" i="118"/>
  <c r="J338" i="118" s="1"/>
  <c r="AP338" i="118" s="1"/>
  <c r="BF47" i="118"/>
  <c r="AR47" i="118"/>
  <c r="AR372" i="118" s="1"/>
  <c r="AQ47" i="118"/>
  <c r="AA47" i="118"/>
  <c r="V47" i="118"/>
  <c r="U47" i="118"/>
  <c r="X47" i="118" s="1"/>
  <c r="T47" i="118"/>
  <c r="S47" i="118"/>
  <c r="R47" i="118"/>
  <c r="R372" i="118" s="1"/>
  <c r="M47" i="118"/>
  <c r="Z47" i="118" s="1"/>
  <c r="BF265" i="118"/>
  <c r="AR265" i="118"/>
  <c r="AQ265" i="118"/>
  <c r="AQ378" i="118" s="1"/>
  <c r="AA265" i="118"/>
  <c r="AA378" i="118" s="1"/>
  <c r="V265" i="118"/>
  <c r="U265" i="118"/>
  <c r="X265" i="118" s="1"/>
  <c r="T265" i="118"/>
  <c r="T378" i="118" s="1"/>
  <c r="S265" i="118"/>
  <c r="R265" i="118"/>
  <c r="R378" i="118" s="1"/>
  <c r="M265" i="118"/>
  <c r="Z265" i="118" s="1"/>
  <c r="BF222" i="118"/>
  <c r="AR222" i="118"/>
  <c r="AQ222" i="118"/>
  <c r="AA222" i="118"/>
  <c r="V222" i="118"/>
  <c r="V377" i="118" s="1"/>
  <c r="U222" i="118"/>
  <c r="X222" i="118" s="1"/>
  <c r="T222" i="118"/>
  <c r="S222" i="118"/>
  <c r="R222" i="118"/>
  <c r="R377" i="118" s="1"/>
  <c r="M222" i="118"/>
  <c r="Z222" i="118" s="1"/>
  <c r="BF38" i="118"/>
  <c r="BF376" i="118" s="1"/>
  <c r="AR38" i="118"/>
  <c r="AQ38" i="118"/>
  <c r="AA38" i="118"/>
  <c r="V38" i="118"/>
  <c r="U38" i="118"/>
  <c r="T38" i="118"/>
  <c r="T376" i="118" s="1"/>
  <c r="S38" i="118"/>
  <c r="R38" i="118"/>
  <c r="M38" i="118"/>
  <c r="M376" i="118" s="1"/>
  <c r="BF373" i="118"/>
  <c r="AQ373" i="118"/>
  <c r="U373" i="118"/>
  <c r="M373" i="118"/>
  <c r="AA377" i="118"/>
  <c r="U377" i="118"/>
  <c r="BF378" i="118"/>
  <c r="V378" i="118"/>
  <c r="BF379" i="118"/>
  <c r="AQ379" i="118"/>
  <c r="R379" i="118"/>
  <c r="M379" i="118"/>
  <c r="BF375" i="118"/>
  <c r="AQ375" i="118"/>
  <c r="AA375" i="118"/>
  <c r="T375" i="118"/>
  <c r="R375" i="118"/>
  <c r="M375" i="118"/>
  <c r="AQ374" i="118"/>
  <c r="AA374" i="118"/>
  <c r="AA372" i="118"/>
  <c r="BF371" i="118"/>
  <c r="AQ371" i="118"/>
  <c r="AA371" i="118"/>
  <c r="S371" i="118"/>
  <c r="R371" i="118"/>
  <c r="M371" i="118"/>
  <c r="AQ376" i="118"/>
  <c r="BG291" i="117"/>
  <c r="BE291" i="117"/>
  <c r="BC291" i="117"/>
  <c r="BB291" i="117"/>
  <c r="BA291" i="117"/>
  <c r="AZ291" i="117"/>
  <c r="AY291" i="117"/>
  <c r="AN291" i="117"/>
  <c r="AM291" i="117"/>
  <c r="AL291" i="117"/>
  <c r="AK291" i="117"/>
  <c r="AJ291" i="117"/>
  <c r="AI291" i="117"/>
  <c r="AH291" i="117"/>
  <c r="AG291" i="117"/>
  <c r="AF291" i="117"/>
  <c r="AE291" i="117"/>
  <c r="AD291" i="117"/>
  <c r="AC291" i="117"/>
  <c r="O291" i="117"/>
  <c r="K291" i="117"/>
  <c r="I291" i="117"/>
  <c r="E291" i="117"/>
  <c r="B291" i="117"/>
  <c r="BG290" i="117"/>
  <c r="BE290" i="117"/>
  <c r="BC290" i="117"/>
  <c r="BB290" i="117"/>
  <c r="BA290" i="117"/>
  <c r="AZ290" i="117"/>
  <c r="AY290" i="117"/>
  <c r="AN290" i="117"/>
  <c r="AM290" i="117"/>
  <c r="AL290" i="117"/>
  <c r="AK290" i="117"/>
  <c r="AJ290" i="117"/>
  <c r="AI290" i="117"/>
  <c r="AH290" i="117"/>
  <c r="AG290" i="117"/>
  <c r="AF290" i="117"/>
  <c r="AE290" i="117"/>
  <c r="AD290" i="117"/>
  <c r="AC290" i="117"/>
  <c r="O290" i="117"/>
  <c r="K290" i="117"/>
  <c r="I290" i="117"/>
  <c r="E290" i="117"/>
  <c r="B290" i="117"/>
  <c r="BG289" i="117"/>
  <c r="BE289" i="117"/>
  <c r="BC289" i="117"/>
  <c r="BB289" i="117"/>
  <c r="BA289" i="117"/>
  <c r="AZ289" i="117"/>
  <c r="AY289" i="117"/>
  <c r="AN289" i="117"/>
  <c r="AM289" i="117"/>
  <c r="AL289" i="117"/>
  <c r="AK289" i="117"/>
  <c r="AJ289" i="117"/>
  <c r="AI289" i="117"/>
  <c r="AH289" i="117"/>
  <c r="AG289" i="117"/>
  <c r="AF289" i="117"/>
  <c r="AE289" i="117"/>
  <c r="AD289" i="117"/>
  <c r="AC289" i="117"/>
  <c r="O289" i="117"/>
  <c r="K289" i="117"/>
  <c r="I289" i="117"/>
  <c r="E289" i="117"/>
  <c r="B289" i="117"/>
  <c r="BG288" i="117"/>
  <c r="BE288" i="117"/>
  <c r="BC288" i="117"/>
  <c r="BB288" i="117"/>
  <c r="BA288" i="117"/>
  <c r="AZ288" i="117"/>
  <c r="AY288" i="117"/>
  <c r="AN288" i="117"/>
  <c r="AM288" i="117"/>
  <c r="AL288" i="117"/>
  <c r="AK288" i="117"/>
  <c r="AJ288" i="117"/>
  <c r="AI288" i="117"/>
  <c r="AH288" i="117"/>
  <c r="AG288" i="117"/>
  <c r="AF288" i="117"/>
  <c r="AE288" i="117"/>
  <c r="AD288" i="117"/>
  <c r="AC288" i="117"/>
  <c r="O288" i="117"/>
  <c r="K288" i="117"/>
  <c r="I288" i="117"/>
  <c r="E288" i="117"/>
  <c r="B288" i="117"/>
  <c r="BG287" i="117"/>
  <c r="BE287" i="117"/>
  <c r="BC287" i="117"/>
  <c r="BB287" i="117"/>
  <c r="BA287" i="117"/>
  <c r="AZ287" i="117"/>
  <c r="AY287" i="117"/>
  <c r="AN287" i="117"/>
  <c r="AM287" i="117"/>
  <c r="AL287" i="117"/>
  <c r="AK287" i="117"/>
  <c r="AJ287" i="117"/>
  <c r="AI287" i="117"/>
  <c r="AH287" i="117"/>
  <c r="AG287" i="117"/>
  <c r="AF287" i="117"/>
  <c r="AE287" i="117"/>
  <c r="AD287" i="117"/>
  <c r="AC287" i="117"/>
  <c r="O287" i="117"/>
  <c r="K287" i="117"/>
  <c r="I287" i="117"/>
  <c r="E287" i="117"/>
  <c r="B287" i="117"/>
  <c r="BG286" i="117"/>
  <c r="BE286" i="117"/>
  <c r="BC286" i="117"/>
  <c r="BB286" i="117"/>
  <c r="BA286" i="117"/>
  <c r="AZ286" i="117"/>
  <c r="AY286" i="117"/>
  <c r="AN286" i="117"/>
  <c r="AM286" i="117"/>
  <c r="AL286" i="117"/>
  <c r="AK286" i="117"/>
  <c r="AJ286" i="117"/>
  <c r="AI286" i="117"/>
  <c r="AH286" i="117"/>
  <c r="AG286" i="117"/>
  <c r="AF286" i="117"/>
  <c r="AE286" i="117"/>
  <c r="AD286" i="117"/>
  <c r="AC286" i="117"/>
  <c r="O286" i="117"/>
  <c r="K286" i="117"/>
  <c r="I286" i="117"/>
  <c r="E286" i="117"/>
  <c r="B286" i="117"/>
  <c r="BG285" i="117"/>
  <c r="BE285" i="117"/>
  <c r="BC285" i="117"/>
  <c r="BB285" i="117"/>
  <c r="BA285" i="117"/>
  <c r="AZ285" i="117"/>
  <c r="AY285" i="117"/>
  <c r="AN285" i="117"/>
  <c r="AM285" i="117"/>
  <c r="AL285" i="117"/>
  <c r="AK285" i="117"/>
  <c r="AJ285" i="117"/>
  <c r="AI285" i="117"/>
  <c r="AH285" i="117"/>
  <c r="AG285" i="117"/>
  <c r="AF285" i="117"/>
  <c r="AE285" i="117"/>
  <c r="AD285" i="117"/>
  <c r="AC285" i="117"/>
  <c r="O285" i="117"/>
  <c r="K285" i="117"/>
  <c r="I285" i="117"/>
  <c r="E285" i="117"/>
  <c r="B285" i="117"/>
  <c r="BG284" i="117"/>
  <c r="BE284" i="117"/>
  <c r="BC284" i="117"/>
  <c r="BB284" i="117"/>
  <c r="BA284" i="117"/>
  <c r="AZ284" i="117"/>
  <c r="AY284" i="117"/>
  <c r="AN284" i="117"/>
  <c r="AM284" i="117"/>
  <c r="AL284" i="117"/>
  <c r="AK284" i="117"/>
  <c r="AJ284" i="117"/>
  <c r="AI284" i="117"/>
  <c r="AH284" i="117"/>
  <c r="AG284" i="117"/>
  <c r="AF284" i="117"/>
  <c r="AE284" i="117"/>
  <c r="AD284" i="117"/>
  <c r="AC284" i="117"/>
  <c r="O284" i="117"/>
  <c r="K284" i="117"/>
  <c r="I284" i="117"/>
  <c r="E284" i="117"/>
  <c r="B284" i="117"/>
  <c r="BG283" i="117"/>
  <c r="BE283" i="117"/>
  <c r="BC283" i="117"/>
  <c r="BB283" i="117"/>
  <c r="BA283" i="117"/>
  <c r="AZ283" i="117"/>
  <c r="AY283" i="117"/>
  <c r="AN283" i="117"/>
  <c r="AM283" i="117"/>
  <c r="AL283" i="117"/>
  <c r="AK283" i="117"/>
  <c r="AJ283" i="117"/>
  <c r="AI283" i="117"/>
  <c r="AH283" i="117"/>
  <c r="AG283" i="117"/>
  <c r="AF283" i="117"/>
  <c r="AE283" i="117"/>
  <c r="AD283" i="117"/>
  <c r="AC283" i="117"/>
  <c r="O283" i="117"/>
  <c r="K283" i="117"/>
  <c r="I283" i="117"/>
  <c r="E283" i="117"/>
  <c r="B283" i="117"/>
  <c r="BG282" i="117"/>
  <c r="BE282" i="117"/>
  <c r="BC282" i="117"/>
  <c r="BB282" i="117"/>
  <c r="BA282" i="117"/>
  <c r="AZ282" i="117"/>
  <c r="AY282" i="117"/>
  <c r="AN282" i="117"/>
  <c r="AM282" i="117"/>
  <c r="AL282" i="117"/>
  <c r="AK282" i="117"/>
  <c r="AJ282" i="117"/>
  <c r="AI282" i="117"/>
  <c r="AH282" i="117"/>
  <c r="AG282" i="117"/>
  <c r="AF282" i="117"/>
  <c r="AE282" i="117"/>
  <c r="AD282" i="117"/>
  <c r="AC282" i="117"/>
  <c r="O282" i="117"/>
  <c r="K282" i="117"/>
  <c r="I282" i="117"/>
  <c r="E282" i="117"/>
  <c r="B282" i="117"/>
  <c r="BG281" i="117"/>
  <c r="BE281" i="117"/>
  <c r="BC281" i="117"/>
  <c r="BB281" i="117"/>
  <c r="BA281" i="117"/>
  <c r="AZ281" i="117"/>
  <c r="AY281" i="117"/>
  <c r="AN281" i="117"/>
  <c r="AM281" i="117"/>
  <c r="AL281" i="117"/>
  <c r="AK281" i="117"/>
  <c r="AJ281" i="117"/>
  <c r="AI281" i="117"/>
  <c r="AH281" i="117"/>
  <c r="AG281" i="117"/>
  <c r="AF281" i="117"/>
  <c r="AE281" i="117"/>
  <c r="AD281" i="117"/>
  <c r="AC281" i="117"/>
  <c r="O281" i="117"/>
  <c r="K281" i="117"/>
  <c r="I281" i="117"/>
  <c r="E281" i="117"/>
  <c r="B281" i="117"/>
  <c r="BG278" i="117"/>
  <c r="BE278" i="117"/>
  <c r="BC278" i="117"/>
  <c r="BB278" i="117"/>
  <c r="BA278" i="117"/>
  <c r="AZ278" i="117"/>
  <c r="AY278" i="117"/>
  <c r="AN278" i="117"/>
  <c r="AM278" i="117"/>
  <c r="AL278" i="117"/>
  <c r="AK278" i="117"/>
  <c r="AJ278" i="117"/>
  <c r="AI278" i="117"/>
  <c r="AH278" i="117"/>
  <c r="AG278" i="117"/>
  <c r="AF278" i="117"/>
  <c r="AE278" i="117"/>
  <c r="AD278" i="117"/>
  <c r="AC278" i="117"/>
  <c r="O278" i="117"/>
  <c r="K278" i="117"/>
  <c r="I278" i="117"/>
  <c r="E278" i="117"/>
  <c r="B278" i="117"/>
  <c r="BF267" i="117"/>
  <c r="AR267" i="117"/>
  <c r="AQ267" i="117"/>
  <c r="AA267" i="117"/>
  <c r="V267" i="117"/>
  <c r="U267" i="117"/>
  <c r="X267" i="117" s="1"/>
  <c r="T267" i="117"/>
  <c r="S267" i="117"/>
  <c r="R267" i="117"/>
  <c r="M267" i="117"/>
  <c r="Z267" i="117" s="1"/>
  <c r="BF27" i="117"/>
  <c r="AR27" i="117"/>
  <c r="AQ27" i="117"/>
  <c r="AA27" i="117"/>
  <c r="V27" i="117"/>
  <c r="U27" i="117"/>
  <c r="X27" i="117" s="1"/>
  <c r="T27" i="117"/>
  <c r="S27" i="117"/>
  <c r="R27" i="117"/>
  <c r="M27" i="117"/>
  <c r="Z27" i="117" s="1"/>
  <c r="J27" i="117"/>
  <c r="AP27" i="117" s="1"/>
  <c r="BF23" i="117"/>
  <c r="AR23" i="117"/>
  <c r="AQ23" i="117"/>
  <c r="AA23" i="117"/>
  <c r="V23" i="117"/>
  <c r="U23" i="117"/>
  <c r="X23" i="117" s="1"/>
  <c r="T23" i="117"/>
  <c r="S23" i="117"/>
  <c r="R23" i="117"/>
  <c r="M23" i="117"/>
  <c r="Z23" i="117" s="1"/>
  <c r="BF98" i="117"/>
  <c r="AR98" i="117"/>
  <c r="AQ98" i="117"/>
  <c r="AA98" i="117"/>
  <c r="V98" i="117"/>
  <c r="U98" i="117"/>
  <c r="X98" i="117" s="1"/>
  <c r="T98" i="117"/>
  <c r="S98" i="117"/>
  <c r="R98" i="117"/>
  <c r="M98" i="117"/>
  <c r="Z98" i="117" s="1"/>
  <c r="BF202" i="117"/>
  <c r="AR202" i="117"/>
  <c r="AQ202" i="117"/>
  <c r="AA202" i="117"/>
  <c r="V202" i="117"/>
  <c r="U202" i="117"/>
  <c r="X202" i="117" s="1"/>
  <c r="T202" i="117"/>
  <c r="S202" i="117"/>
  <c r="R202" i="117"/>
  <c r="M202" i="117"/>
  <c r="Z202" i="117" s="1"/>
  <c r="BF29" i="117"/>
  <c r="AR29" i="117"/>
  <c r="AQ29" i="117"/>
  <c r="AA29" i="117"/>
  <c r="V29" i="117"/>
  <c r="U29" i="117"/>
  <c r="X29" i="117" s="1"/>
  <c r="T29" i="117"/>
  <c r="S29" i="117"/>
  <c r="R29" i="117"/>
  <c r="M29" i="117"/>
  <c r="Z29" i="117" s="1"/>
  <c r="J29" i="117"/>
  <c r="BF250" i="117"/>
  <c r="AR250" i="117"/>
  <c r="AQ250" i="117"/>
  <c r="AA250" i="117"/>
  <c r="V250" i="117"/>
  <c r="U250" i="117"/>
  <c r="X250" i="117" s="1"/>
  <c r="T250" i="117"/>
  <c r="S250" i="117"/>
  <c r="R250" i="117"/>
  <c r="M250" i="117"/>
  <c r="Z250" i="117" s="1"/>
  <c r="J250" i="117"/>
  <c r="AP250" i="117" s="1"/>
  <c r="BF111" i="117"/>
  <c r="AR111" i="117"/>
  <c r="AQ111" i="117"/>
  <c r="AA111" i="117"/>
  <c r="V111" i="117"/>
  <c r="U111" i="117"/>
  <c r="X111" i="117" s="1"/>
  <c r="T111" i="117"/>
  <c r="S111" i="117"/>
  <c r="R111" i="117"/>
  <c r="M111" i="117"/>
  <c r="Z111" i="117" s="1"/>
  <c r="J111" i="117"/>
  <c r="AP111" i="117" s="1"/>
  <c r="BF69" i="117"/>
  <c r="AR69" i="117"/>
  <c r="AQ69" i="117"/>
  <c r="AA69" i="117"/>
  <c r="V69" i="117"/>
  <c r="U69" i="117"/>
  <c r="X69" i="117" s="1"/>
  <c r="T69" i="117"/>
  <c r="S69" i="117"/>
  <c r="R69" i="117"/>
  <c r="M69" i="117"/>
  <c r="Z69" i="117" s="1"/>
  <c r="BF236" i="117"/>
  <c r="AR236" i="117"/>
  <c r="AQ236" i="117"/>
  <c r="AA236" i="117"/>
  <c r="V236" i="117"/>
  <c r="U236" i="117"/>
  <c r="X236" i="117" s="1"/>
  <c r="T236" i="117"/>
  <c r="S236" i="117"/>
  <c r="R236" i="117"/>
  <c r="M236" i="117"/>
  <c r="Z236" i="117" s="1"/>
  <c r="J236" i="117"/>
  <c r="AP236" i="117" s="1"/>
  <c r="BF127" i="117"/>
  <c r="AR127" i="117"/>
  <c r="AQ127" i="117"/>
  <c r="AA127" i="117"/>
  <c r="V127" i="117"/>
  <c r="U127" i="117"/>
  <c r="X127" i="117" s="1"/>
  <c r="T127" i="117"/>
  <c r="S127" i="117"/>
  <c r="R127" i="117"/>
  <c r="M127" i="117"/>
  <c r="Z127" i="117" s="1"/>
  <c r="J127" i="117"/>
  <c r="AP127" i="117" s="1"/>
  <c r="BF102" i="117"/>
  <c r="AR102" i="117"/>
  <c r="AQ102" i="117"/>
  <c r="AA102" i="117"/>
  <c r="V102" i="117"/>
  <c r="U102" i="117"/>
  <c r="X102" i="117" s="1"/>
  <c r="T102" i="117"/>
  <c r="S102" i="117"/>
  <c r="R102" i="117"/>
  <c r="M102" i="117"/>
  <c r="Z102" i="117" s="1"/>
  <c r="BF68" i="117"/>
  <c r="AR68" i="117"/>
  <c r="AQ68" i="117"/>
  <c r="AA68" i="117"/>
  <c r="V68" i="117"/>
  <c r="U68" i="117"/>
  <c r="X68" i="117" s="1"/>
  <c r="T68" i="117"/>
  <c r="S68" i="117"/>
  <c r="R68" i="117"/>
  <c r="M68" i="117"/>
  <c r="Z68" i="117" s="1"/>
  <c r="BF132" i="117"/>
  <c r="AR132" i="117"/>
  <c r="AQ132" i="117"/>
  <c r="AA132" i="117"/>
  <c r="V132" i="117"/>
  <c r="U132" i="117"/>
  <c r="X132" i="117" s="1"/>
  <c r="T132" i="117"/>
  <c r="S132" i="117"/>
  <c r="R132" i="117"/>
  <c r="M132" i="117"/>
  <c r="Z132" i="117" s="1"/>
  <c r="J132" i="117"/>
  <c r="BF124" i="117"/>
  <c r="AR124" i="117"/>
  <c r="AQ124" i="117"/>
  <c r="AA124" i="117"/>
  <c r="V124" i="117"/>
  <c r="U124" i="117"/>
  <c r="X124" i="117" s="1"/>
  <c r="T124" i="117"/>
  <c r="S124" i="117"/>
  <c r="R124" i="117"/>
  <c r="M124" i="117"/>
  <c r="Z124" i="117" s="1"/>
  <c r="BF101" i="117"/>
  <c r="AR101" i="117"/>
  <c r="AQ101" i="117"/>
  <c r="AA101" i="117"/>
  <c r="V101" i="117"/>
  <c r="U101" i="117"/>
  <c r="X101" i="117" s="1"/>
  <c r="T101" i="117"/>
  <c r="S101" i="117"/>
  <c r="R101" i="117"/>
  <c r="M101" i="117"/>
  <c r="Z101" i="117" s="1"/>
  <c r="J101" i="117"/>
  <c r="AP101" i="117" s="1"/>
  <c r="BF97" i="117"/>
  <c r="AR97" i="117"/>
  <c r="AQ97" i="117"/>
  <c r="AA97" i="117"/>
  <c r="V97" i="117"/>
  <c r="U97" i="117"/>
  <c r="X97" i="117" s="1"/>
  <c r="T97" i="117"/>
  <c r="S97" i="117"/>
  <c r="R97" i="117"/>
  <c r="M97" i="117"/>
  <c r="Z97" i="117" s="1"/>
  <c r="BF26" i="117"/>
  <c r="AR26" i="117"/>
  <c r="AQ26" i="117"/>
  <c r="AA26" i="117"/>
  <c r="V26" i="117"/>
  <c r="U26" i="117"/>
  <c r="X26" i="117" s="1"/>
  <c r="T26" i="117"/>
  <c r="S26" i="117"/>
  <c r="R26" i="117"/>
  <c r="M26" i="117"/>
  <c r="Z26" i="117" s="1"/>
  <c r="BF270" i="117"/>
  <c r="AR270" i="117"/>
  <c r="AQ270" i="117"/>
  <c r="AA270" i="117"/>
  <c r="V270" i="117"/>
  <c r="U270" i="117"/>
  <c r="X270" i="117" s="1"/>
  <c r="T270" i="117"/>
  <c r="S270" i="117"/>
  <c r="R270" i="117"/>
  <c r="M270" i="117"/>
  <c r="Z270" i="117" s="1"/>
  <c r="J270" i="117"/>
  <c r="BF255" i="117"/>
  <c r="AR255" i="117"/>
  <c r="AQ255" i="117"/>
  <c r="AA255" i="117"/>
  <c r="V255" i="117"/>
  <c r="U255" i="117"/>
  <c r="X255" i="117" s="1"/>
  <c r="T255" i="117"/>
  <c r="S255" i="117"/>
  <c r="R255" i="117"/>
  <c r="M255" i="117"/>
  <c r="Z255" i="117" s="1"/>
  <c r="BF224" i="117"/>
  <c r="AR224" i="117"/>
  <c r="AQ224" i="117"/>
  <c r="AA224" i="117"/>
  <c r="V224" i="117"/>
  <c r="U224" i="117"/>
  <c r="X224" i="117" s="1"/>
  <c r="T224" i="117"/>
  <c r="S224" i="117"/>
  <c r="R224" i="117"/>
  <c r="M224" i="117"/>
  <c r="Z224" i="117" s="1"/>
  <c r="BF221" i="117"/>
  <c r="AR221" i="117"/>
  <c r="AQ221" i="117"/>
  <c r="AA221" i="117"/>
  <c r="V221" i="117"/>
  <c r="U221" i="117"/>
  <c r="X221" i="117" s="1"/>
  <c r="T221" i="117"/>
  <c r="S221" i="117"/>
  <c r="R221" i="117"/>
  <c r="M221" i="117"/>
  <c r="Z221" i="117" s="1"/>
  <c r="J221" i="117"/>
  <c r="BF209" i="117"/>
  <c r="AR209" i="117"/>
  <c r="AQ209" i="117"/>
  <c r="AA209" i="117"/>
  <c r="Z209" i="117"/>
  <c r="V209" i="117"/>
  <c r="U209" i="117"/>
  <c r="X209" i="117" s="1"/>
  <c r="T209" i="117"/>
  <c r="S209" i="117"/>
  <c r="R209" i="117"/>
  <c r="M209" i="117"/>
  <c r="J209" i="117" s="1"/>
  <c r="AP209" i="117" s="1"/>
  <c r="BF231" i="117"/>
  <c r="AR231" i="117"/>
  <c r="AQ231" i="117"/>
  <c r="AA231" i="117"/>
  <c r="V231" i="117"/>
  <c r="U231" i="117"/>
  <c r="X231" i="117" s="1"/>
  <c r="T231" i="117"/>
  <c r="S231" i="117"/>
  <c r="R231" i="117"/>
  <c r="M231" i="117"/>
  <c r="Z231" i="117" s="1"/>
  <c r="BF61" i="117"/>
  <c r="AR61" i="117"/>
  <c r="AQ61" i="117"/>
  <c r="AA61" i="117"/>
  <c r="V61" i="117"/>
  <c r="U61" i="117"/>
  <c r="X61" i="117" s="1"/>
  <c r="T61" i="117"/>
  <c r="S61" i="117"/>
  <c r="R61" i="117"/>
  <c r="M61" i="117"/>
  <c r="Z61" i="117" s="1"/>
  <c r="BF18" i="117"/>
  <c r="AR18" i="117"/>
  <c r="AQ18" i="117"/>
  <c r="AA18" i="117"/>
  <c r="V18" i="117"/>
  <c r="U18" i="117"/>
  <c r="X18" i="117" s="1"/>
  <c r="T18" i="117"/>
  <c r="S18" i="117"/>
  <c r="R18" i="117"/>
  <c r="M18" i="117"/>
  <c r="Z18" i="117" s="1"/>
  <c r="BF182" i="117"/>
  <c r="AR182" i="117"/>
  <c r="AQ182" i="117"/>
  <c r="AA182" i="117"/>
  <c r="V182" i="117"/>
  <c r="U182" i="117"/>
  <c r="X182" i="117" s="1"/>
  <c r="T182" i="117"/>
  <c r="S182" i="117"/>
  <c r="R182" i="117"/>
  <c r="M182" i="117"/>
  <c r="Z182" i="117" s="1"/>
  <c r="BF149" i="117"/>
  <c r="AR149" i="117"/>
  <c r="AQ149" i="117"/>
  <c r="AA149" i="117"/>
  <c r="V149" i="117"/>
  <c r="U149" i="117"/>
  <c r="X149" i="117" s="1"/>
  <c r="T149" i="117"/>
  <c r="S149" i="117"/>
  <c r="R149" i="117"/>
  <c r="M149" i="117"/>
  <c r="Z149" i="117" s="1"/>
  <c r="BF166" i="117"/>
  <c r="AR166" i="117"/>
  <c r="AQ166" i="117"/>
  <c r="AA166" i="117"/>
  <c r="V166" i="117"/>
  <c r="U166" i="117"/>
  <c r="X166" i="117" s="1"/>
  <c r="T166" i="117"/>
  <c r="S166" i="117"/>
  <c r="R166" i="117"/>
  <c r="M166" i="117"/>
  <c r="Z166" i="117" s="1"/>
  <c r="BF120" i="117"/>
  <c r="AR120" i="117"/>
  <c r="AQ120" i="117"/>
  <c r="AA120" i="117"/>
  <c r="V120" i="117"/>
  <c r="U120" i="117"/>
  <c r="X120" i="117" s="1"/>
  <c r="T120" i="117"/>
  <c r="S120" i="117"/>
  <c r="R120" i="117"/>
  <c r="M120" i="117"/>
  <c r="Z120" i="117" s="1"/>
  <c r="BF83" i="117"/>
  <c r="AR83" i="117"/>
  <c r="AQ83" i="117"/>
  <c r="AA83" i="117"/>
  <c r="V83" i="117"/>
  <c r="U83" i="117"/>
  <c r="X83" i="117" s="1"/>
  <c r="T83" i="117"/>
  <c r="S83" i="117"/>
  <c r="R83" i="117"/>
  <c r="M83" i="117"/>
  <c r="Z83" i="117" s="1"/>
  <c r="BF20" i="117"/>
  <c r="AR20" i="117"/>
  <c r="AQ20" i="117"/>
  <c r="AA20" i="117"/>
  <c r="V20" i="117"/>
  <c r="U20" i="117"/>
  <c r="X20" i="117" s="1"/>
  <c r="T20" i="117"/>
  <c r="S20" i="117"/>
  <c r="R20" i="117"/>
  <c r="M20" i="117"/>
  <c r="Z20" i="117" s="1"/>
  <c r="BF234" i="117"/>
  <c r="AR234" i="117"/>
  <c r="AQ234" i="117"/>
  <c r="AA234" i="117"/>
  <c r="V234" i="117"/>
  <c r="U234" i="117"/>
  <c r="X234" i="117" s="1"/>
  <c r="T234" i="117"/>
  <c r="S234" i="117"/>
  <c r="R234" i="117"/>
  <c r="M234" i="117"/>
  <c r="Z234" i="117" s="1"/>
  <c r="BF110" i="117"/>
  <c r="AR110" i="117"/>
  <c r="AQ110" i="117"/>
  <c r="AA110" i="117"/>
  <c r="V110" i="117"/>
  <c r="U110" i="117"/>
  <c r="X110" i="117" s="1"/>
  <c r="T110" i="117"/>
  <c r="S110" i="117"/>
  <c r="R110" i="117"/>
  <c r="M110" i="117"/>
  <c r="Z110" i="117" s="1"/>
  <c r="BF107" i="117"/>
  <c r="AR107" i="117"/>
  <c r="AQ107" i="117"/>
  <c r="AA107" i="117"/>
  <c r="V107" i="117"/>
  <c r="U107" i="117"/>
  <c r="X107" i="117" s="1"/>
  <c r="T107" i="117"/>
  <c r="S107" i="117"/>
  <c r="R107" i="117"/>
  <c r="M107" i="117"/>
  <c r="Z107" i="117" s="1"/>
  <c r="BF275" i="117"/>
  <c r="AR275" i="117"/>
  <c r="AQ275" i="117"/>
  <c r="AA275" i="117"/>
  <c r="V275" i="117"/>
  <c r="U275" i="117"/>
  <c r="X275" i="117" s="1"/>
  <c r="T275" i="117"/>
  <c r="S275" i="117"/>
  <c r="R275" i="117"/>
  <c r="M275" i="117"/>
  <c r="Z275" i="117" s="1"/>
  <c r="BF168" i="117"/>
  <c r="AR168" i="117"/>
  <c r="AQ168" i="117"/>
  <c r="AA168" i="117"/>
  <c r="Z168" i="117"/>
  <c r="V168" i="117"/>
  <c r="U168" i="117"/>
  <c r="X168" i="117" s="1"/>
  <c r="T168" i="117"/>
  <c r="S168" i="117"/>
  <c r="R168" i="117"/>
  <c r="M168" i="117"/>
  <c r="J168" i="117" s="1"/>
  <c r="AP168" i="117" s="1"/>
  <c r="BF180" i="117"/>
  <c r="AR180" i="117"/>
  <c r="AQ180" i="117"/>
  <c r="AA180" i="117"/>
  <c r="V180" i="117"/>
  <c r="U180" i="117"/>
  <c r="X180" i="117" s="1"/>
  <c r="T180" i="117"/>
  <c r="S180" i="117"/>
  <c r="R180" i="117"/>
  <c r="M180" i="117"/>
  <c r="Z180" i="117" s="1"/>
  <c r="J180" i="117"/>
  <c r="AP180" i="117" s="1"/>
  <c r="BF19" i="117"/>
  <c r="AR19" i="117"/>
  <c r="AQ19" i="117"/>
  <c r="AA19" i="117"/>
  <c r="V19" i="117"/>
  <c r="U19" i="117"/>
  <c r="T19" i="117"/>
  <c r="S19" i="117"/>
  <c r="R19" i="117"/>
  <c r="M19" i="117"/>
  <c r="Z19" i="117" s="1"/>
  <c r="BF16" i="117"/>
  <c r="AR16" i="117"/>
  <c r="AQ16" i="117"/>
  <c r="AA16" i="117"/>
  <c r="V16" i="117"/>
  <c r="U16" i="117"/>
  <c r="X16" i="117" s="1"/>
  <c r="T16" i="117"/>
  <c r="S16" i="117"/>
  <c r="R16" i="117"/>
  <c r="M16" i="117"/>
  <c r="Z16" i="117" s="1"/>
  <c r="BF21" i="117"/>
  <c r="AR21" i="117"/>
  <c r="AQ21" i="117"/>
  <c r="AA21" i="117"/>
  <c r="V21" i="117"/>
  <c r="W21" i="117" s="1"/>
  <c r="U21" i="117"/>
  <c r="T21" i="117"/>
  <c r="S21" i="117"/>
  <c r="R21" i="117"/>
  <c r="M21" i="117"/>
  <c r="Z21" i="117" s="1"/>
  <c r="BF258" i="117"/>
  <c r="AR258" i="117"/>
  <c r="AQ258" i="117"/>
  <c r="AA258" i="117"/>
  <c r="V258" i="117"/>
  <c r="U258" i="117"/>
  <c r="X258" i="117" s="1"/>
  <c r="T258" i="117"/>
  <c r="S258" i="117"/>
  <c r="R258" i="117"/>
  <c r="M258" i="117"/>
  <c r="Z258" i="117" s="1"/>
  <c r="BF261" i="117"/>
  <c r="AR261" i="117"/>
  <c r="AQ261" i="117"/>
  <c r="AA261" i="117"/>
  <c r="V261" i="117"/>
  <c r="U261" i="117"/>
  <c r="X261" i="117" s="1"/>
  <c r="T261" i="117"/>
  <c r="S261" i="117"/>
  <c r="R261" i="117"/>
  <c r="M261" i="117"/>
  <c r="Z261" i="117" s="1"/>
  <c r="BF117" i="117"/>
  <c r="AR117" i="117"/>
  <c r="AQ117" i="117"/>
  <c r="AA117" i="117"/>
  <c r="V117" i="117"/>
  <c r="U117" i="117"/>
  <c r="X117" i="117" s="1"/>
  <c r="T117" i="117"/>
  <c r="S117" i="117"/>
  <c r="R117" i="117"/>
  <c r="M117" i="117"/>
  <c r="Z117" i="117" s="1"/>
  <c r="J117" i="117"/>
  <c r="BF196" i="117"/>
  <c r="AR196" i="117"/>
  <c r="AQ196" i="117"/>
  <c r="AA196" i="117"/>
  <c r="V196" i="117"/>
  <c r="U196" i="117"/>
  <c r="X196" i="117" s="1"/>
  <c r="T196" i="117"/>
  <c r="S196" i="117"/>
  <c r="R196" i="117"/>
  <c r="M196" i="117"/>
  <c r="Z196" i="117" s="1"/>
  <c r="BF245" i="117"/>
  <c r="AR245" i="117"/>
  <c r="AQ245" i="117"/>
  <c r="AA245" i="117"/>
  <c r="V245" i="117"/>
  <c r="U245" i="117"/>
  <c r="X245" i="117" s="1"/>
  <c r="T245" i="117"/>
  <c r="S245" i="117"/>
  <c r="R245" i="117"/>
  <c r="M245" i="117"/>
  <c r="Z245" i="117" s="1"/>
  <c r="BF157" i="117"/>
  <c r="AR157" i="117"/>
  <c r="AQ157" i="117"/>
  <c r="AA157" i="117"/>
  <c r="V157" i="117"/>
  <c r="U157" i="117"/>
  <c r="X157" i="117" s="1"/>
  <c r="T157" i="117"/>
  <c r="S157" i="117"/>
  <c r="R157" i="117"/>
  <c r="M157" i="117"/>
  <c r="Z157" i="117" s="1"/>
  <c r="BF152" i="117"/>
  <c r="AR152" i="117"/>
  <c r="AQ152" i="117"/>
  <c r="AA152" i="117"/>
  <c r="V152" i="117"/>
  <c r="U152" i="117"/>
  <c r="X152" i="117" s="1"/>
  <c r="T152" i="117"/>
  <c r="S152" i="117"/>
  <c r="R152" i="117"/>
  <c r="M152" i="117"/>
  <c r="Z152" i="117" s="1"/>
  <c r="BF167" i="117"/>
  <c r="AR167" i="117"/>
  <c r="AS167" i="117" s="1"/>
  <c r="AT167" i="117" s="1"/>
  <c r="AU167" i="117" s="1"/>
  <c r="AV167" i="117" s="1"/>
  <c r="AQ167" i="117"/>
  <c r="AA167" i="117"/>
  <c r="V167" i="117"/>
  <c r="U167" i="117"/>
  <c r="X167" i="117" s="1"/>
  <c r="T167" i="117"/>
  <c r="S167" i="117"/>
  <c r="R167" i="117"/>
  <c r="M167" i="117"/>
  <c r="Z167" i="117" s="1"/>
  <c r="BF71" i="117"/>
  <c r="AR71" i="117"/>
  <c r="AQ71" i="117"/>
  <c r="AA71" i="117"/>
  <c r="V71" i="117"/>
  <c r="U71" i="117"/>
  <c r="T71" i="117"/>
  <c r="S71" i="117"/>
  <c r="R71" i="117"/>
  <c r="M71" i="117"/>
  <c r="J71" i="117" s="1"/>
  <c r="AP71" i="117" s="1"/>
  <c r="BF74" i="117"/>
  <c r="AR74" i="117"/>
  <c r="AS74" i="117" s="1"/>
  <c r="AT74" i="117" s="1"/>
  <c r="AU74" i="117" s="1"/>
  <c r="AV74" i="117" s="1"/>
  <c r="AQ74" i="117"/>
  <c r="AA74" i="117"/>
  <c r="V74" i="117"/>
  <c r="U74" i="117"/>
  <c r="X74" i="117" s="1"/>
  <c r="T74" i="117"/>
  <c r="S74" i="117"/>
  <c r="R74" i="117"/>
  <c r="M74" i="117"/>
  <c r="Z74" i="117" s="1"/>
  <c r="BF141" i="117"/>
  <c r="AR141" i="117"/>
  <c r="AQ141" i="117"/>
  <c r="AA141" i="117"/>
  <c r="V141" i="117"/>
  <c r="U141" i="117"/>
  <c r="T141" i="117"/>
  <c r="S141" i="117"/>
  <c r="R141" i="117"/>
  <c r="M141" i="117"/>
  <c r="Z141" i="117" s="1"/>
  <c r="BF34" i="117"/>
  <c r="AR34" i="117"/>
  <c r="AQ34" i="117"/>
  <c r="AA34" i="117"/>
  <c r="V34" i="117"/>
  <c r="U34" i="117"/>
  <c r="X34" i="117" s="1"/>
  <c r="T34" i="117"/>
  <c r="S34" i="117"/>
  <c r="R34" i="117"/>
  <c r="M34" i="117"/>
  <c r="Z34" i="117" s="1"/>
  <c r="BF239" i="117"/>
  <c r="AR239" i="117"/>
  <c r="AQ239" i="117"/>
  <c r="AA239" i="117"/>
  <c r="V239" i="117"/>
  <c r="U239" i="117"/>
  <c r="T239" i="117"/>
  <c r="S239" i="117"/>
  <c r="R239" i="117"/>
  <c r="M239" i="117"/>
  <c r="J239" i="117" s="1"/>
  <c r="AP239" i="117" s="1"/>
  <c r="BF201" i="117"/>
  <c r="AR201" i="117"/>
  <c r="AS201" i="117" s="1"/>
  <c r="AT201" i="117" s="1"/>
  <c r="AU201" i="117" s="1"/>
  <c r="AV201" i="117" s="1"/>
  <c r="AQ201" i="117"/>
  <c r="AA201" i="117"/>
  <c r="V201" i="117"/>
  <c r="U201" i="117"/>
  <c r="X201" i="117" s="1"/>
  <c r="T201" i="117"/>
  <c r="S201" i="117"/>
  <c r="R201" i="117"/>
  <c r="M201" i="117"/>
  <c r="Z201" i="117" s="1"/>
  <c r="BF134" i="117"/>
  <c r="AR134" i="117"/>
  <c r="AQ134" i="117"/>
  <c r="AA134" i="117"/>
  <c r="V134" i="117"/>
  <c r="U134" i="117"/>
  <c r="X134" i="117" s="1"/>
  <c r="T134" i="117"/>
  <c r="S134" i="117"/>
  <c r="R134" i="117"/>
  <c r="M134" i="117"/>
  <c r="Z134" i="117" s="1"/>
  <c r="BF84" i="117"/>
  <c r="AR84" i="117"/>
  <c r="AS84" i="117" s="1"/>
  <c r="AT84" i="117" s="1"/>
  <c r="AU84" i="117" s="1"/>
  <c r="AV84" i="117" s="1"/>
  <c r="AQ84" i="117"/>
  <c r="AA84" i="117"/>
  <c r="V84" i="117"/>
  <c r="U84" i="117"/>
  <c r="T84" i="117"/>
  <c r="S84" i="117"/>
  <c r="R84" i="117"/>
  <c r="M84" i="117"/>
  <c r="Z84" i="117" s="1"/>
  <c r="BF170" i="117"/>
  <c r="AR170" i="117"/>
  <c r="AQ170" i="117"/>
  <c r="AA170" i="117"/>
  <c r="V170" i="117"/>
  <c r="U170" i="117"/>
  <c r="X170" i="117" s="1"/>
  <c r="T170" i="117"/>
  <c r="S170" i="117"/>
  <c r="R170" i="117"/>
  <c r="M170" i="117"/>
  <c r="Z170" i="117" s="1"/>
  <c r="BF123" i="117"/>
  <c r="AR123" i="117"/>
  <c r="AQ123" i="117"/>
  <c r="AA123" i="117"/>
  <c r="V123" i="117"/>
  <c r="U123" i="117"/>
  <c r="X123" i="117" s="1"/>
  <c r="T123" i="117"/>
  <c r="S123" i="117"/>
  <c r="R123" i="117"/>
  <c r="M123" i="117"/>
  <c r="Z123" i="117" s="1"/>
  <c r="BF229" i="117"/>
  <c r="AR229" i="117"/>
  <c r="AQ229" i="117"/>
  <c r="AA229" i="117"/>
  <c r="V229" i="117"/>
  <c r="U229" i="117"/>
  <c r="X229" i="117" s="1"/>
  <c r="T229" i="117"/>
  <c r="S229" i="117"/>
  <c r="R229" i="117"/>
  <c r="M229" i="117"/>
  <c r="Z229" i="117" s="1"/>
  <c r="BF139" i="117"/>
  <c r="AR139" i="117"/>
  <c r="AQ139" i="117"/>
  <c r="AA139" i="117"/>
  <c r="V139" i="117"/>
  <c r="U139" i="117"/>
  <c r="X139" i="117" s="1"/>
  <c r="T139" i="117"/>
  <c r="S139" i="117"/>
  <c r="R139" i="117"/>
  <c r="M139" i="117"/>
  <c r="Z139" i="117" s="1"/>
  <c r="BF133" i="117"/>
  <c r="AR133" i="117"/>
  <c r="AQ133" i="117"/>
  <c r="AA133" i="117"/>
  <c r="V133" i="117"/>
  <c r="U133" i="117"/>
  <c r="X133" i="117" s="1"/>
  <c r="T133" i="117"/>
  <c r="S133" i="117"/>
  <c r="R133" i="117"/>
  <c r="M133" i="117"/>
  <c r="Z133" i="117" s="1"/>
  <c r="BF223" i="117"/>
  <c r="AR223" i="117"/>
  <c r="AQ223" i="117"/>
  <c r="AA223" i="117"/>
  <c r="V223" i="117"/>
  <c r="U223" i="117"/>
  <c r="X223" i="117" s="1"/>
  <c r="T223" i="117"/>
  <c r="S223" i="117"/>
  <c r="R223" i="117"/>
  <c r="M223" i="117"/>
  <c r="Z223" i="117" s="1"/>
  <c r="J223" i="117"/>
  <c r="BF262" i="117"/>
  <c r="AR262" i="117"/>
  <c r="AQ262" i="117"/>
  <c r="AA262" i="117"/>
  <c r="V262" i="117"/>
  <c r="U262" i="117"/>
  <c r="X262" i="117" s="1"/>
  <c r="T262" i="117"/>
  <c r="S262" i="117"/>
  <c r="R262" i="117"/>
  <c r="M262" i="117"/>
  <c r="Z262" i="117" s="1"/>
  <c r="BF220" i="117"/>
  <c r="AR220" i="117"/>
  <c r="AQ220" i="117"/>
  <c r="AA220" i="117"/>
  <c r="V220" i="117"/>
  <c r="U220" i="117"/>
  <c r="X220" i="117" s="1"/>
  <c r="T220" i="117"/>
  <c r="S220" i="117"/>
  <c r="R220" i="117"/>
  <c r="M220" i="117"/>
  <c r="Z220" i="117" s="1"/>
  <c r="BF13" i="117"/>
  <c r="AR13" i="117"/>
  <c r="AQ13" i="117"/>
  <c r="AA13" i="117"/>
  <c r="V13" i="117"/>
  <c r="U13" i="117"/>
  <c r="X13" i="117" s="1"/>
  <c r="T13" i="117"/>
  <c r="S13" i="117"/>
  <c r="R13" i="117"/>
  <c r="M13" i="117"/>
  <c r="Z13" i="117" s="1"/>
  <c r="BF240" i="117"/>
  <c r="AR240" i="117"/>
  <c r="AQ240" i="117"/>
  <c r="AA240" i="117"/>
  <c r="V240" i="117"/>
  <c r="U240" i="117"/>
  <c r="X240" i="117" s="1"/>
  <c r="T240" i="117"/>
  <c r="S240" i="117"/>
  <c r="R240" i="117"/>
  <c r="M240" i="117"/>
  <c r="Z240" i="117" s="1"/>
  <c r="BF24" i="117"/>
  <c r="AR24" i="117"/>
  <c r="AQ24" i="117"/>
  <c r="AA24" i="117"/>
  <c r="V24" i="117"/>
  <c r="U24" i="117"/>
  <c r="X24" i="117" s="1"/>
  <c r="T24" i="117"/>
  <c r="S24" i="117"/>
  <c r="R24" i="117"/>
  <c r="M24" i="117"/>
  <c r="Z24" i="117" s="1"/>
  <c r="BF242" i="117"/>
  <c r="AR242" i="117"/>
  <c r="AQ242" i="117"/>
  <c r="AA242" i="117"/>
  <c r="V242" i="117"/>
  <c r="U242" i="117"/>
  <c r="X242" i="117" s="1"/>
  <c r="T242" i="117"/>
  <c r="S242" i="117"/>
  <c r="R242" i="117"/>
  <c r="M242" i="117"/>
  <c r="Z242" i="117" s="1"/>
  <c r="BF129" i="117"/>
  <c r="AR129" i="117"/>
  <c r="AQ129" i="117"/>
  <c r="AA129" i="117"/>
  <c r="V129" i="117"/>
  <c r="U129" i="117"/>
  <c r="X129" i="117" s="1"/>
  <c r="T129" i="117"/>
  <c r="S129" i="117"/>
  <c r="R129" i="117"/>
  <c r="M129" i="117"/>
  <c r="Z129" i="117" s="1"/>
  <c r="BF53" i="117"/>
  <c r="AR53" i="117"/>
  <c r="AQ53" i="117"/>
  <c r="AA53" i="117"/>
  <c r="V53" i="117"/>
  <c r="U53" i="117"/>
  <c r="X53" i="117" s="1"/>
  <c r="T53" i="117"/>
  <c r="S53" i="117"/>
  <c r="R53" i="117"/>
  <c r="M53" i="117"/>
  <c r="Z53" i="117" s="1"/>
  <c r="BF28" i="117"/>
  <c r="AR28" i="117"/>
  <c r="AQ28" i="117"/>
  <c r="AA28" i="117"/>
  <c r="Z28" i="117"/>
  <c r="V28" i="117"/>
  <c r="U28" i="117"/>
  <c r="T28" i="117"/>
  <c r="S28" i="117"/>
  <c r="R28" i="117"/>
  <c r="M28" i="117"/>
  <c r="J28" i="117" s="1"/>
  <c r="AP28" i="117" s="1"/>
  <c r="BF228" i="117"/>
  <c r="AR228" i="117"/>
  <c r="AQ228" i="117"/>
  <c r="AA228" i="117"/>
  <c r="V228" i="117"/>
  <c r="U228" i="117"/>
  <c r="X228" i="117" s="1"/>
  <c r="T228" i="117"/>
  <c r="S228" i="117"/>
  <c r="R228" i="117"/>
  <c r="M228" i="117"/>
  <c r="BF125" i="117"/>
  <c r="AR125" i="117"/>
  <c r="AQ125" i="117"/>
  <c r="AA125" i="117"/>
  <c r="V125" i="117"/>
  <c r="U125" i="117"/>
  <c r="T125" i="117"/>
  <c r="S125" i="117"/>
  <c r="R125" i="117"/>
  <c r="M125" i="117"/>
  <c r="BF218" i="117"/>
  <c r="AR218" i="117"/>
  <c r="AQ218" i="117"/>
  <c r="AA218" i="117"/>
  <c r="V218" i="117"/>
  <c r="U218" i="117"/>
  <c r="X218" i="117" s="1"/>
  <c r="T218" i="117"/>
  <c r="S218" i="117"/>
  <c r="R218" i="117"/>
  <c r="M218" i="117"/>
  <c r="BF146" i="117"/>
  <c r="AR146" i="117"/>
  <c r="AQ146" i="117"/>
  <c r="AA146" i="117"/>
  <c r="V146" i="117"/>
  <c r="U146" i="117"/>
  <c r="T146" i="117"/>
  <c r="S146" i="117"/>
  <c r="R146" i="117"/>
  <c r="M146" i="117"/>
  <c r="BF163" i="117"/>
  <c r="AR163" i="117"/>
  <c r="AQ163" i="117"/>
  <c r="AA163" i="117"/>
  <c r="V163" i="117"/>
  <c r="U163" i="117"/>
  <c r="X163" i="117" s="1"/>
  <c r="T163" i="117"/>
  <c r="S163" i="117"/>
  <c r="R163" i="117"/>
  <c r="M163" i="117"/>
  <c r="BF148" i="117"/>
  <c r="AR148" i="117"/>
  <c r="AQ148" i="117"/>
  <c r="AA148" i="117"/>
  <c r="V148" i="117"/>
  <c r="U148" i="117"/>
  <c r="T148" i="117"/>
  <c r="S148" i="117"/>
  <c r="R148" i="117"/>
  <c r="M148" i="117"/>
  <c r="BF65" i="117"/>
  <c r="AR65" i="117"/>
  <c r="AQ65" i="117"/>
  <c r="AA65" i="117"/>
  <c r="V65" i="117"/>
  <c r="U65" i="117"/>
  <c r="X65" i="117" s="1"/>
  <c r="T65" i="117"/>
  <c r="S65" i="117"/>
  <c r="R65" i="117"/>
  <c r="M65" i="117"/>
  <c r="BF92" i="117"/>
  <c r="AR92" i="117"/>
  <c r="AQ92" i="117"/>
  <c r="AA92" i="117"/>
  <c r="V92" i="117"/>
  <c r="U92" i="117"/>
  <c r="T92" i="117"/>
  <c r="S92" i="117"/>
  <c r="R92" i="117"/>
  <c r="M92" i="117"/>
  <c r="BF247" i="117"/>
  <c r="AR247" i="117"/>
  <c r="AQ247" i="117"/>
  <c r="AA247" i="117"/>
  <c r="V247" i="117"/>
  <c r="U247" i="117"/>
  <c r="X247" i="117" s="1"/>
  <c r="T247" i="117"/>
  <c r="S247" i="117"/>
  <c r="R247" i="117"/>
  <c r="M247" i="117"/>
  <c r="BF130" i="117"/>
  <c r="AR130" i="117"/>
  <c r="AQ130" i="117"/>
  <c r="AA130" i="117"/>
  <c r="V130" i="117"/>
  <c r="U130" i="117"/>
  <c r="T130" i="117"/>
  <c r="S130" i="117"/>
  <c r="R130" i="117"/>
  <c r="M130" i="117"/>
  <c r="BF143" i="117"/>
  <c r="AR143" i="117"/>
  <c r="AQ143" i="117"/>
  <c r="AA143" i="117"/>
  <c r="V143" i="117"/>
  <c r="U143" i="117"/>
  <c r="X143" i="117" s="1"/>
  <c r="T143" i="117"/>
  <c r="S143" i="117"/>
  <c r="R143" i="117"/>
  <c r="M143" i="117"/>
  <c r="BF55" i="117"/>
  <c r="AR55" i="117"/>
  <c r="AQ55" i="117"/>
  <c r="AA55" i="117"/>
  <c r="V55" i="117"/>
  <c r="U55" i="117"/>
  <c r="T55" i="117"/>
  <c r="S55" i="117"/>
  <c r="R55" i="117"/>
  <c r="M55" i="117"/>
  <c r="BF191" i="117"/>
  <c r="AR191" i="117"/>
  <c r="AQ191" i="117"/>
  <c r="AA191" i="117"/>
  <c r="V191" i="117"/>
  <c r="U191" i="117"/>
  <c r="X191" i="117" s="1"/>
  <c r="T191" i="117"/>
  <c r="S191" i="117"/>
  <c r="R191" i="117"/>
  <c r="M191" i="117"/>
  <c r="BF251" i="117"/>
  <c r="AR251" i="117"/>
  <c r="AQ251" i="117"/>
  <c r="AA251" i="117"/>
  <c r="V251" i="117"/>
  <c r="U251" i="117"/>
  <c r="T251" i="117"/>
  <c r="S251" i="117"/>
  <c r="R251" i="117"/>
  <c r="M251" i="117"/>
  <c r="BF31" i="117"/>
  <c r="AR31" i="117"/>
  <c r="AQ31" i="117"/>
  <c r="AA31" i="117"/>
  <c r="V31" i="117"/>
  <c r="U31" i="117"/>
  <c r="X31" i="117" s="1"/>
  <c r="T31" i="117"/>
  <c r="S31" i="117"/>
  <c r="S281" i="117" s="1"/>
  <c r="R31" i="117"/>
  <c r="M31" i="117"/>
  <c r="BF200" i="117"/>
  <c r="AR200" i="117"/>
  <c r="AQ200" i="117"/>
  <c r="AA200" i="117"/>
  <c r="Z200" i="117"/>
  <c r="V200" i="117"/>
  <c r="U200" i="117"/>
  <c r="T200" i="117"/>
  <c r="S200" i="117"/>
  <c r="R200" i="117"/>
  <c r="M200" i="117"/>
  <c r="J200" i="117" s="1"/>
  <c r="AP200" i="117" s="1"/>
  <c r="BF198" i="117"/>
  <c r="AR198" i="117"/>
  <c r="AQ198" i="117"/>
  <c r="AA198" i="117"/>
  <c r="V198" i="117"/>
  <c r="U198" i="117"/>
  <c r="X198" i="117" s="1"/>
  <c r="T198" i="117"/>
  <c r="S198" i="117"/>
  <c r="R198" i="117"/>
  <c r="M198" i="117"/>
  <c r="Z198" i="117" s="1"/>
  <c r="BF121" i="117"/>
  <c r="AR121" i="117"/>
  <c r="AQ121" i="117"/>
  <c r="AA121" i="117"/>
  <c r="V121" i="117"/>
  <c r="U121" i="117"/>
  <c r="X121" i="117" s="1"/>
  <c r="T121" i="117"/>
  <c r="S121" i="117"/>
  <c r="R121" i="117"/>
  <c r="M121" i="117"/>
  <c r="Z121" i="117" s="1"/>
  <c r="BF272" i="117"/>
  <c r="AR272" i="117"/>
  <c r="AQ272" i="117"/>
  <c r="AA272" i="117"/>
  <c r="V272" i="117"/>
  <c r="U272" i="117"/>
  <c r="X272" i="117" s="1"/>
  <c r="T272" i="117"/>
  <c r="S272" i="117"/>
  <c r="R272" i="117"/>
  <c r="M272" i="117"/>
  <c r="Z272" i="117" s="1"/>
  <c r="BF89" i="117"/>
  <c r="AR89" i="117"/>
  <c r="AQ89" i="117"/>
  <c r="AA89" i="117"/>
  <c r="V89" i="117"/>
  <c r="U89" i="117"/>
  <c r="X89" i="117" s="1"/>
  <c r="T89" i="117"/>
  <c r="S89" i="117"/>
  <c r="R89" i="117"/>
  <c r="M89" i="117"/>
  <c r="Z89" i="117" s="1"/>
  <c r="BF59" i="117"/>
  <c r="AR59" i="117"/>
  <c r="AQ59" i="117"/>
  <c r="AA59" i="117"/>
  <c r="V59" i="117"/>
  <c r="U59" i="117"/>
  <c r="X59" i="117" s="1"/>
  <c r="T59" i="117"/>
  <c r="S59" i="117"/>
  <c r="R59" i="117"/>
  <c r="M59" i="117"/>
  <c r="Z59" i="117" s="1"/>
  <c r="BF181" i="117"/>
  <c r="AR181" i="117"/>
  <c r="AQ181" i="117"/>
  <c r="AA181" i="117"/>
  <c r="V181" i="117"/>
  <c r="U181" i="117"/>
  <c r="X181" i="117" s="1"/>
  <c r="T181" i="117"/>
  <c r="S181" i="117"/>
  <c r="R181" i="117"/>
  <c r="M181" i="117"/>
  <c r="Z181" i="117" s="1"/>
  <c r="BF114" i="117"/>
  <c r="AR114" i="117"/>
  <c r="AQ114" i="117"/>
  <c r="AA114" i="117"/>
  <c r="V114" i="117"/>
  <c r="U114" i="117"/>
  <c r="X114" i="117" s="1"/>
  <c r="T114" i="117"/>
  <c r="S114" i="117"/>
  <c r="R114" i="117"/>
  <c r="M114" i="117"/>
  <c r="Z114" i="117" s="1"/>
  <c r="BF93" i="117"/>
  <c r="AR93" i="117"/>
  <c r="AQ93" i="117"/>
  <c r="AA93" i="117"/>
  <c r="V93" i="117"/>
  <c r="U93" i="117"/>
  <c r="X93" i="117" s="1"/>
  <c r="T93" i="117"/>
  <c r="S93" i="117"/>
  <c r="R93" i="117"/>
  <c r="M93" i="117"/>
  <c r="Z93" i="117" s="1"/>
  <c r="BF161" i="117"/>
  <c r="AR161" i="117"/>
  <c r="AQ161" i="117"/>
  <c r="AA161" i="117"/>
  <c r="V161" i="117"/>
  <c r="U161" i="117"/>
  <c r="X161" i="117" s="1"/>
  <c r="T161" i="117"/>
  <c r="S161" i="117"/>
  <c r="R161" i="117"/>
  <c r="M161" i="117"/>
  <c r="Z161" i="117" s="1"/>
  <c r="BF44" i="117"/>
  <c r="AR44" i="117"/>
  <c r="AQ44" i="117"/>
  <c r="AA44" i="117"/>
  <c r="V44" i="117"/>
  <c r="U44" i="117"/>
  <c r="X44" i="117" s="1"/>
  <c r="T44" i="117"/>
  <c r="S44" i="117"/>
  <c r="R44" i="117"/>
  <c r="M44" i="117"/>
  <c r="Z44" i="117" s="1"/>
  <c r="BF64" i="117"/>
  <c r="AR64" i="117"/>
  <c r="AQ64" i="117"/>
  <c r="AA64" i="117"/>
  <c r="V64" i="117"/>
  <c r="U64" i="117"/>
  <c r="X64" i="117" s="1"/>
  <c r="T64" i="117"/>
  <c r="S64" i="117"/>
  <c r="R64" i="117"/>
  <c r="M64" i="117"/>
  <c r="Z64" i="117" s="1"/>
  <c r="BF39" i="117"/>
  <c r="AR39" i="117"/>
  <c r="AQ39" i="117"/>
  <c r="AA39" i="117"/>
  <c r="Z39" i="117"/>
  <c r="V39" i="117"/>
  <c r="U39" i="117"/>
  <c r="AO39" i="117" s="1"/>
  <c r="T39" i="117"/>
  <c r="S39" i="117"/>
  <c r="R39" i="117"/>
  <c r="M39" i="117"/>
  <c r="J39" i="117" s="1"/>
  <c r="AP39" i="117" s="1"/>
  <c r="BF254" i="117"/>
  <c r="AR254" i="117"/>
  <c r="AQ254" i="117"/>
  <c r="AA254" i="117"/>
  <c r="V254" i="117"/>
  <c r="U254" i="117"/>
  <c r="X254" i="117" s="1"/>
  <c r="T254" i="117"/>
  <c r="S254" i="117"/>
  <c r="R254" i="117"/>
  <c r="M254" i="117"/>
  <c r="Z254" i="117" s="1"/>
  <c r="BF160" i="117"/>
  <c r="AR160" i="117"/>
  <c r="AQ160" i="117"/>
  <c r="AA160" i="117"/>
  <c r="V160" i="117"/>
  <c r="U160" i="117"/>
  <c r="X160" i="117" s="1"/>
  <c r="T160" i="117"/>
  <c r="S160" i="117"/>
  <c r="R160" i="117"/>
  <c r="M160" i="117"/>
  <c r="Z160" i="117" s="1"/>
  <c r="BF206" i="117"/>
  <c r="AR206" i="117"/>
  <c r="AQ206" i="117"/>
  <c r="AA206" i="117"/>
  <c r="V206" i="117"/>
  <c r="U206" i="117"/>
  <c r="X206" i="117" s="1"/>
  <c r="T206" i="117"/>
  <c r="S206" i="117"/>
  <c r="R206" i="117"/>
  <c r="M206" i="117"/>
  <c r="Z206" i="117" s="1"/>
  <c r="BF15" i="117"/>
  <c r="AR15" i="117"/>
  <c r="AQ15" i="117"/>
  <c r="AA15" i="117"/>
  <c r="V15" i="117"/>
  <c r="U15" i="117"/>
  <c r="X15" i="117" s="1"/>
  <c r="T15" i="117"/>
  <c r="S15" i="117"/>
  <c r="R15" i="117"/>
  <c r="M15" i="117"/>
  <c r="Z15" i="117" s="1"/>
  <c r="BF100" i="117"/>
  <c r="AR100" i="117"/>
  <c r="AQ100" i="117"/>
  <c r="AA100" i="117"/>
  <c r="V100" i="117"/>
  <c r="U100" i="117"/>
  <c r="X100" i="117" s="1"/>
  <c r="T100" i="117"/>
  <c r="S100" i="117"/>
  <c r="R100" i="117"/>
  <c r="M100" i="117"/>
  <c r="Z100" i="117" s="1"/>
  <c r="BF184" i="117"/>
  <c r="AR184" i="117"/>
  <c r="AQ184" i="117"/>
  <c r="AA184" i="117"/>
  <c r="V184" i="117"/>
  <c r="U184" i="117"/>
  <c r="X184" i="117" s="1"/>
  <c r="T184" i="117"/>
  <c r="S184" i="117"/>
  <c r="R184" i="117"/>
  <c r="M184" i="117"/>
  <c r="Z184" i="117" s="1"/>
  <c r="BF263" i="117"/>
  <c r="AR263" i="117"/>
  <c r="AQ263" i="117"/>
  <c r="AA263" i="117"/>
  <c r="V263" i="117"/>
  <c r="U263" i="117"/>
  <c r="X263" i="117" s="1"/>
  <c r="T263" i="117"/>
  <c r="S263" i="117"/>
  <c r="R263" i="117"/>
  <c r="M263" i="117"/>
  <c r="Z263" i="117" s="1"/>
  <c r="BF46" i="117"/>
  <c r="AR46" i="117"/>
  <c r="AQ46" i="117"/>
  <c r="AA46" i="117"/>
  <c r="V46" i="117"/>
  <c r="U46" i="117"/>
  <c r="X46" i="117" s="1"/>
  <c r="T46" i="117"/>
  <c r="S46" i="117"/>
  <c r="R46" i="117"/>
  <c r="M46" i="117"/>
  <c r="Z46" i="117" s="1"/>
  <c r="BF38" i="117"/>
  <c r="AR38" i="117"/>
  <c r="AQ38" i="117"/>
  <c r="AA38" i="117"/>
  <c r="V38" i="117"/>
  <c r="U38" i="117"/>
  <c r="X38" i="117" s="1"/>
  <c r="T38" i="117"/>
  <c r="S38" i="117"/>
  <c r="R38" i="117"/>
  <c r="M38" i="117"/>
  <c r="Z38" i="117" s="1"/>
  <c r="BF248" i="117"/>
  <c r="AR248" i="117"/>
  <c r="AQ248" i="117"/>
  <c r="AA248" i="117"/>
  <c r="V248" i="117"/>
  <c r="U248" i="117"/>
  <c r="T248" i="117"/>
  <c r="S248" i="117"/>
  <c r="R248" i="117"/>
  <c r="M248" i="117"/>
  <c r="Z248" i="117" s="1"/>
  <c r="BF78" i="117"/>
  <c r="AR78" i="117"/>
  <c r="AQ78" i="117"/>
  <c r="AA78" i="117"/>
  <c r="V78" i="117"/>
  <c r="U78" i="117"/>
  <c r="X78" i="117" s="1"/>
  <c r="T78" i="117"/>
  <c r="S78" i="117"/>
  <c r="R78" i="117"/>
  <c r="M78" i="117"/>
  <c r="Z78" i="117" s="1"/>
  <c r="BF57" i="117"/>
  <c r="AR57" i="117"/>
  <c r="AQ57" i="117"/>
  <c r="AA57" i="117"/>
  <c r="V57" i="117"/>
  <c r="U57" i="117"/>
  <c r="X57" i="117" s="1"/>
  <c r="T57" i="117"/>
  <c r="S57" i="117"/>
  <c r="R57" i="117"/>
  <c r="M57" i="117"/>
  <c r="Z57" i="117" s="1"/>
  <c r="BF215" i="117"/>
  <c r="AR215" i="117"/>
  <c r="AQ215" i="117"/>
  <c r="AA215" i="117"/>
  <c r="V215" i="117"/>
  <c r="U215" i="117"/>
  <c r="X215" i="117" s="1"/>
  <c r="T215" i="117"/>
  <c r="S215" i="117"/>
  <c r="R215" i="117"/>
  <c r="M215" i="117"/>
  <c r="Z215" i="117" s="1"/>
  <c r="BF252" i="117"/>
  <c r="AR252" i="117"/>
  <c r="AQ252" i="117"/>
  <c r="AA252" i="117"/>
  <c r="V252" i="117"/>
  <c r="U252" i="117"/>
  <c r="T252" i="117"/>
  <c r="S252" i="117"/>
  <c r="R252" i="117"/>
  <c r="M252" i="117"/>
  <c r="Z252" i="117" s="1"/>
  <c r="BF192" i="117"/>
  <c r="AR192" i="117"/>
  <c r="AQ192" i="117"/>
  <c r="AA192" i="117"/>
  <c r="V192" i="117"/>
  <c r="U192" i="117"/>
  <c r="X192" i="117" s="1"/>
  <c r="T192" i="117"/>
  <c r="S192" i="117"/>
  <c r="R192" i="117"/>
  <c r="M192" i="117"/>
  <c r="Z192" i="117" s="1"/>
  <c r="BF150" i="117"/>
  <c r="AR150" i="117"/>
  <c r="AQ150" i="117"/>
  <c r="AA150" i="117"/>
  <c r="Z150" i="117"/>
  <c r="V150" i="117"/>
  <c r="U150" i="117"/>
  <c r="AO150" i="117" s="1"/>
  <c r="T150" i="117"/>
  <c r="S150" i="117"/>
  <c r="R150" i="117"/>
  <c r="M150" i="117"/>
  <c r="J150" i="117" s="1"/>
  <c r="AP150" i="117" s="1"/>
  <c r="BF195" i="117"/>
  <c r="AR195" i="117"/>
  <c r="AQ195" i="117"/>
  <c r="AA195" i="117"/>
  <c r="V195" i="117"/>
  <c r="U195" i="117"/>
  <c r="X195" i="117" s="1"/>
  <c r="T195" i="117"/>
  <c r="S195" i="117"/>
  <c r="R195" i="117"/>
  <c r="M195" i="117"/>
  <c r="Z195" i="117" s="1"/>
  <c r="BF197" i="117"/>
  <c r="AR197" i="117"/>
  <c r="AQ197" i="117"/>
  <c r="AA197" i="117"/>
  <c r="V197" i="117"/>
  <c r="U197" i="117"/>
  <c r="X197" i="117" s="1"/>
  <c r="T197" i="117"/>
  <c r="S197" i="117"/>
  <c r="R197" i="117"/>
  <c r="M197" i="117"/>
  <c r="Z197" i="117" s="1"/>
  <c r="BF207" i="117"/>
  <c r="AR207" i="117"/>
  <c r="AQ207" i="117"/>
  <c r="AA207" i="117"/>
  <c r="V207" i="117"/>
  <c r="U207" i="117"/>
  <c r="X207" i="117" s="1"/>
  <c r="T207" i="117"/>
  <c r="S207" i="117"/>
  <c r="R207" i="117"/>
  <c r="M207" i="117"/>
  <c r="Z207" i="117" s="1"/>
  <c r="BF162" i="117"/>
  <c r="AR162" i="117"/>
  <c r="AQ162" i="117"/>
  <c r="AA162" i="117"/>
  <c r="V162" i="117"/>
  <c r="U162" i="117"/>
  <c r="X162" i="117" s="1"/>
  <c r="T162" i="117"/>
  <c r="S162" i="117"/>
  <c r="R162" i="117"/>
  <c r="M162" i="117"/>
  <c r="Z162" i="117" s="1"/>
  <c r="BF126" i="117"/>
  <c r="AR126" i="117"/>
  <c r="AQ126" i="117"/>
  <c r="AA126" i="117"/>
  <c r="V126" i="117"/>
  <c r="U126" i="117"/>
  <c r="X126" i="117" s="1"/>
  <c r="T126" i="117"/>
  <c r="S126" i="117"/>
  <c r="R126" i="117"/>
  <c r="M126" i="117"/>
  <c r="Z126" i="117" s="1"/>
  <c r="BF257" i="117"/>
  <c r="AR257" i="117"/>
  <c r="AQ257" i="117"/>
  <c r="AA257" i="117"/>
  <c r="V257" i="117"/>
  <c r="U257" i="117"/>
  <c r="X257" i="117" s="1"/>
  <c r="T257" i="117"/>
  <c r="S257" i="117"/>
  <c r="R257" i="117"/>
  <c r="M257" i="117"/>
  <c r="Z257" i="117" s="1"/>
  <c r="BF199" i="117"/>
  <c r="AR199" i="117"/>
  <c r="AQ199" i="117"/>
  <c r="AA199" i="117"/>
  <c r="V199" i="117"/>
  <c r="U199" i="117"/>
  <c r="X199" i="117" s="1"/>
  <c r="T199" i="117"/>
  <c r="S199" i="117"/>
  <c r="R199" i="117"/>
  <c r="M199" i="117"/>
  <c r="Z199" i="117" s="1"/>
  <c r="BF159" i="117"/>
  <c r="AR159" i="117"/>
  <c r="AQ159" i="117"/>
  <c r="AA159" i="117"/>
  <c r="V159" i="117"/>
  <c r="U159" i="117"/>
  <c r="X159" i="117" s="1"/>
  <c r="T159" i="117"/>
  <c r="S159" i="117"/>
  <c r="R159" i="117"/>
  <c r="M159" i="117"/>
  <c r="Z159" i="117" s="1"/>
  <c r="BF142" i="117"/>
  <c r="AR142" i="117"/>
  <c r="AQ142" i="117"/>
  <c r="AA142" i="117"/>
  <c r="Z142" i="117"/>
  <c r="V142" i="117"/>
  <c r="U142" i="117"/>
  <c r="X142" i="117" s="1"/>
  <c r="T142" i="117"/>
  <c r="S142" i="117"/>
  <c r="R142" i="117"/>
  <c r="M142" i="117"/>
  <c r="J142" i="117" s="1"/>
  <c r="AP142" i="117" s="1"/>
  <c r="BF145" i="117"/>
  <c r="AR145" i="117"/>
  <c r="AQ145" i="117"/>
  <c r="AA145" i="117"/>
  <c r="V145" i="117"/>
  <c r="U145" i="117"/>
  <c r="T145" i="117"/>
  <c r="S145" i="117"/>
  <c r="R145" i="117"/>
  <c r="M145" i="117"/>
  <c r="Z145" i="117" s="1"/>
  <c r="BF210" i="117"/>
  <c r="AR210" i="117"/>
  <c r="AQ210" i="117"/>
  <c r="AA210" i="117"/>
  <c r="Z210" i="117"/>
  <c r="V210" i="117"/>
  <c r="U210" i="117"/>
  <c r="X210" i="117" s="1"/>
  <c r="T210" i="117"/>
  <c r="S210" i="117"/>
  <c r="R210" i="117"/>
  <c r="M210" i="117"/>
  <c r="J210" i="117" s="1"/>
  <c r="AP210" i="117" s="1"/>
  <c r="BF119" i="117"/>
  <c r="AR119" i="117"/>
  <c r="AQ119" i="117"/>
  <c r="AA119" i="117"/>
  <c r="V119" i="117"/>
  <c r="U119" i="117"/>
  <c r="X119" i="117" s="1"/>
  <c r="T119" i="117"/>
  <c r="S119" i="117"/>
  <c r="R119" i="117"/>
  <c r="M119" i="117"/>
  <c r="Z119" i="117" s="1"/>
  <c r="BF106" i="117"/>
  <c r="AR106" i="117"/>
  <c r="AQ106" i="117"/>
  <c r="AA106" i="117"/>
  <c r="V106" i="117"/>
  <c r="U106" i="117"/>
  <c r="X106" i="117" s="1"/>
  <c r="T106" i="117"/>
  <c r="T289" i="117" s="1"/>
  <c r="S106" i="117"/>
  <c r="R106" i="117"/>
  <c r="M106" i="117"/>
  <c r="Z106" i="117" s="1"/>
  <c r="BF35" i="117"/>
  <c r="AR35" i="117"/>
  <c r="AQ35" i="117"/>
  <c r="AA35" i="117"/>
  <c r="V35" i="117"/>
  <c r="U35" i="117"/>
  <c r="X35" i="117" s="1"/>
  <c r="T35" i="117"/>
  <c r="S35" i="117"/>
  <c r="R35" i="117"/>
  <c r="M35" i="117"/>
  <c r="Z35" i="117" s="1"/>
  <c r="BF60" i="117"/>
  <c r="AR60" i="117"/>
  <c r="AQ60" i="117"/>
  <c r="AA60" i="117"/>
  <c r="V60" i="117"/>
  <c r="U60" i="117"/>
  <c r="X60" i="117" s="1"/>
  <c r="T60" i="117"/>
  <c r="T281" i="117" s="1"/>
  <c r="S60" i="117"/>
  <c r="R60" i="117"/>
  <c r="M60" i="117"/>
  <c r="Z60" i="117" s="1"/>
  <c r="BF42" i="117"/>
  <c r="AR42" i="117"/>
  <c r="AQ42" i="117"/>
  <c r="AA42" i="117"/>
  <c r="V42" i="117"/>
  <c r="U42" i="117"/>
  <c r="T42" i="117"/>
  <c r="S42" i="117"/>
  <c r="R42" i="117"/>
  <c r="M42" i="117"/>
  <c r="Z42" i="117" s="1"/>
  <c r="J42" i="117"/>
  <c r="BF116" i="117"/>
  <c r="AR116" i="117"/>
  <c r="AQ116" i="117"/>
  <c r="AA116" i="117"/>
  <c r="V116" i="117"/>
  <c r="U116" i="117"/>
  <c r="X116" i="117" s="1"/>
  <c r="T116" i="117"/>
  <c r="S116" i="117"/>
  <c r="R116" i="117"/>
  <c r="M116" i="117"/>
  <c r="Z116" i="117" s="1"/>
  <c r="BF99" i="117"/>
  <c r="AR99" i="117"/>
  <c r="AQ99" i="117"/>
  <c r="AA99" i="117"/>
  <c r="Z99" i="117"/>
  <c r="V99" i="117"/>
  <c r="U99" i="117"/>
  <c r="T99" i="117"/>
  <c r="S99" i="117"/>
  <c r="R99" i="117"/>
  <c r="M99" i="117"/>
  <c r="J99" i="117" s="1"/>
  <c r="BF86" i="117"/>
  <c r="AR86" i="117"/>
  <c r="AQ86" i="117"/>
  <c r="AA86" i="117"/>
  <c r="V86" i="117"/>
  <c r="U86" i="117"/>
  <c r="X86" i="117" s="1"/>
  <c r="T86" i="117"/>
  <c r="S86" i="117"/>
  <c r="R86" i="117"/>
  <c r="M86" i="117"/>
  <c r="Z86" i="117" s="1"/>
  <c r="BF118" i="117"/>
  <c r="AR118" i="117"/>
  <c r="AQ118" i="117"/>
  <c r="AA118" i="117"/>
  <c r="Z118" i="117"/>
  <c r="V118" i="117"/>
  <c r="U118" i="117"/>
  <c r="AO118" i="117" s="1"/>
  <c r="T118" i="117"/>
  <c r="S118" i="117"/>
  <c r="R118" i="117"/>
  <c r="M118" i="117"/>
  <c r="J118" i="117" s="1"/>
  <c r="AP118" i="117" s="1"/>
  <c r="BF188" i="117"/>
  <c r="AR188" i="117"/>
  <c r="AQ188" i="117"/>
  <c r="AA188" i="117"/>
  <c r="Z188" i="117"/>
  <c r="V188" i="117"/>
  <c r="U188" i="117"/>
  <c r="X188" i="117" s="1"/>
  <c r="T188" i="117"/>
  <c r="S188" i="117"/>
  <c r="R188" i="117"/>
  <c r="M188" i="117"/>
  <c r="J188" i="117" s="1"/>
  <c r="AP188" i="117" s="1"/>
  <c r="BF48" i="117"/>
  <c r="AR48" i="117"/>
  <c r="AQ48" i="117"/>
  <c r="AA48" i="117"/>
  <c r="V48" i="117"/>
  <c r="U48" i="117"/>
  <c r="X48" i="117" s="1"/>
  <c r="T48" i="117"/>
  <c r="S48" i="117"/>
  <c r="R48" i="117"/>
  <c r="M48" i="117"/>
  <c r="Z48" i="117" s="1"/>
  <c r="J48" i="117"/>
  <c r="BF253" i="117"/>
  <c r="AR253" i="117"/>
  <c r="AQ253" i="117"/>
  <c r="AA253" i="117"/>
  <c r="V253" i="117"/>
  <c r="U253" i="117"/>
  <c r="X253" i="117" s="1"/>
  <c r="T253" i="117"/>
  <c r="S253" i="117"/>
  <c r="R253" i="117"/>
  <c r="M253" i="117"/>
  <c r="Z253" i="117" s="1"/>
  <c r="BF90" i="117"/>
  <c r="AR90" i="117"/>
  <c r="AQ90" i="117"/>
  <c r="AA90" i="117"/>
  <c r="V90" i="117"/>
  <c r="U90" i="117"/>
  <c r="T90" i="117"/>
  <c r="S90" i="117"/>
  <c r="R90" i="117"/>
  <c r="M90" i="117"/>
  <c r="Z90" i="117" s="1"/>
  <c r="BF237" i="117"/>
  <c r="AR237" i="117"/>
  <c r="AQ237" i="117"/>
  <c r="AA237" i="117"/>
  <c r="V237" i="117"/>
  <c r="U237" i="117"/>
  <c r="X237" i="117" s="1"/>
  <c r="T237" i="117"/>
  <c r="S237" i="117"/>
  <c r="R237" i="117"/>
  <c r="M237" i="117"/>
  <c r="Z237" i="117" s="1"/>
  <c r="BF63" i="117"/>
  <c r="AR63" i="117"/>
  <c r="AQ63" i="117"/>
  <c r="AA63" i="117"/>
  <c r="V63" i="117"/>
  <c r="U63" i="117"/>
  <c r="X63" i="117" s="1"/>
  <c r="T63" i="117"/>
  <c r="S63" i="117"/>
  <c r="R63" i="117"/>
  <c r="M63" i="117"/>
  <c r="Z63" i="117" s="1"/>
  <c r="BF238" i="117"/>
  <c r="AR238" i="117"/>
  <c r="AQ238" i="117"/>
  <c r="AA238" i="117"/>
  <c r="V238" i="117"/>
  <c r="U238" i="117"/>
  <c r="X238" i="117" s="1"/>
  <c r="T238" i="117"/>
  <c r="S238" i="117"/>
  <c r="R238" i="117"/>
  <c r="M238" i="117"/>
  <c r="Z238" i="117" s="1"/>
  <c r="BF14" i="117"/>
  <c r="AR14" i="117"/>
  <c r="AQ14" i="117"/>
  <c r="AA14" i="117"/>
  <c r="V14" i="117"/>
  <c r="U14" i="117"/>
  <c r="T14" i="117"/>
  <c r="S14" i="117"/>
  <c r="R14" i="117"/>
  <c r="M14" i="117"/>
  <c r="Z14" i="117" s="1"/>
  <c r="BF174" i="117"/>
  <c r="AR174" i="117"/>
  <c r="AQ174" i="117"/>
  <c r="AA174" i="117"/>
  <c r="V174" i="117"/>
  <c r="U174" i="117"/>
  <c r="X174" i="117" s="1"/>
  <c r="T174" i="117"/>
  <c r="S174" i="117"/>
  <c r="R174" i="117"/>
  <c r="M174" i="117"/>
  <c r="Z174" i="117" s="1"/>
  <c r="BF62" i="117"/>
  <c r="AR62" i="117"/>
  <c r="AQ62" i="117"/>
  <c r="AA62" i="117"/>
  <c r="V62" i="117"/>
  <c r="U62" i="117"/>
  <c r="X62" i="117" s="1"/>
  <c r="T62" i="117"/>
  <c r="S62" i="117"/>
  <c r="R62" i="117"/>
  <c r="M62" i="117"/>
  <c r="Z62" i="117" s="1"/>
  <c r="BF203" i="117"/>
  <c r="AR203" i="117"/>
  <c r="AQ203" i="117"/>
  <c r="AA203" i="117"/>
  <c r="V203" i="117"/>
  <c r="U203" i="117"/>
  <c r="X203" i="117" s="1"/>
  <c r="T203" i="117"/>
  <c r="S203" i="117"/>
  <c r="R203" i="117"/>
  <c r="M203" i="117"/>
  <c r="Z203" i="117" s="1"/>
  <c r="BF271" i="117"/>
  <c r="AR271" i="117"/>
  <c r="AQ271" i="117"/>
  <c r="AA271" i="117"/>
  <c r="V271" i="117"/>
  <c r="U271" i="117"/>
  <c r="X271" i="117" s="1"/>
  <c r="T271" i="117"/>
  <c r="S271" i="117"/>
  <c r="R271" i="117"/>
  <c r="M271" i="117"/>
  <c r="Z271" i="117" s="1"/>
  <c r="BF140" i="117"/>
  <c r="AR140" i="117"/>
  <c r="AQ140" i="117"/>
  <c r="AA140" i="117"/>
  <c r="V140" i="117"/>
  <c r="U140" i="117"/>
  <c r="X140" i="117" s="1"/>
  <c r="T140" i="117"/>
  <c r="S140" i="117"/>
  <c r="R140" i="117"/>
  <c r="M140" i="117"/>
  <c r="Z140" i="117" s="1"/>
  <c r="BF109" i="117"/>
  <c r="AR109" i="117"/>
  <c r="AQ109" i="117"/>
  <c r="AA109" i="117"/>
  <c r="V109" i="117"/>
  <c r="U109" i="117"/>
  <c r="X109" i="117" s="1"/>
  <c r="T109" i="117"/>
  <c r="S109" i="117"/>
  <c r="R109" i="117"/>
  <c r="M109" i="117"/>
  <c r="Z109" i="117" s="1"/>
  <c r="BF244" i="117"/>
  <c r="AR244" i="117"/>
  <c r="AQ244" i="117"/>
  <c r="AA244" i="117"/>
  <c r="V244" i="117"/>
  <c r="U244" i="117"/>
  <c r="X244" i="117" s="1"/>
  <c r="T244" i="117"/>
  <c r="S244" i="117"/>
  <c r="R244" i="117"/>
  <c r="M244" i="117"/>
  <c r="Z244" i="117" s="1"/>
  <c r="BF135" i="117"/>
  <c r="AR135" i="117"/>
  <c r="AQ135" i="117"/>
  <c r="AA135" i="117"/>
  <c r="Z135" i="117"/>
  <c r="V135" i="117"/>
  <c r="U135" i="117"/>
  <c r="T135" i="117"/>
  <c r="S135" i="117"/>
  <c r="R135" i="117"/>
  <c r="M135" i="117"/>
  <c r="J135" i="117" s="1"/>
  <c r="AP135" i="117" s="1"/>
  <c r="BF241" i="117"/>
  <c r="AR241" i="117"/>
  <c r="AS241" i="117" s="1"/>
  <c r="AT241" i="117" s="1"/>
  <c r="AU241" i="117" s="1"/>
  <c r="AV241" i="117" s="1"/>
  <c r="AQ241" i="117"/>
  <c r="AA241" i="117"/>
  <c r="V241" i="117"/>
  <c r="U241" i="117"/>
  <c r="X241" i="117" s="1"/>
  <c r="T241" i="117"/>
  <c r="S241" i="117"/>
  <c r="R241" i="117"/>
  <c r="M241" i="117"/>
  <c r="Z241" i="117" s="1"/>
  <c r="BF91" i="117"/>
  <c r="AR91" i="117"/>
  <c r="AQ91" i="117"/>
  <c r="AA91" i="117"/>
  <c r="V91" i="117"/>
  <c r="U91" i="117"/>
  <c r="X91" i="117" s="1"/>
  <c r="T91" i="117"/>
  <c r="S91" i="117"/>
  <c r="R91" i="117"/>
  <c r="M91" i="117"/>
  <c r="J91" i="117" s="1"/>
  <c r="BF122" i="117"/>
  <c r="AR122" i="117"/>
  <c r="AS122" i="117" s="1"/>
  <c r="AT122" i="117" s="1"/>
  <c r="AU122" i="117" s="1"/>
  <c r="AV122" i="117" s="1"/>
  <c r="AQ122" i="117"/>
  <c r="AA122" i="117"/>
  <c r="Z122" i="117"/>
  <c r="V122" i="117"/>
  <c r="U122" i="117"/>
  <c r="X122" i="117" s="1"/>
  <c r="T122" i="117"/>
  <c r="S122" i="117"/>
  <c r="R122" i="117"/>
  <c r="M122" i="117"/>
  <c r="J122" i="117" s="1"/>
  <c r="AP122" i="117" s="1"/>
  <c r="BF47" i="117"/>
  <c r="AR47" i="117"/>
  <c r="AQ47" i="117"/>
  <c r="AA47" i="117"/>
  <c r="V47" i="117"/>
  <c r="U47" i="117"/>
  <c r="X47" i="117" s="1"/>
  <c r="T47" i="117"/>
  <c r="S47" i="117"/>
  <c r="R47" i="117"/>
  <c r="M47" i="117"/>
  <c r="Z47" i="117" s="1"/>
  <c r="BF9" i="117"/>
  <c r="AR9" i="117"/>
  <c r="AQ9" i="117"/>
  <c r="AA9" i="117"/>
  <c r="X9" i="117"/>
  <c r="V9" i="117"/>
  <c r="U9" i="117"/>
  <c r="T9" i="117"/>
  <c r="S9" i="117"/>
  <c r="R9" i="117"/>
  <c r="M9" i="117"/>
  <c r="Z9" i="117" s="1"/>
  <c r="J9" i="117"/>
  <c r="BF260" i="117"/>
  <c r="AR260" i="117"/>
  <c r="AQ260" i="117"/>
  <c r="AA260" i="117"/>
  <c r="V260" i="117"/>
  <c r="U260" i="117"/>
  <c r="X260" i="117" s="1"/>
  <c r="T260" i="117"/>
  <c r="S260" i="117"/>
  <c r="R260" i="117"/>
  <c r="M260" i="117"/>
  <c r="Z260" i="117" s="1"/>
  <c r="BF235" i="117"/>
  <c r="AR235" i="117"/>
  <c r="AQ235" i="117"/>
  <c r="AA235" i="117"/>
  <c r="V235" i="117"/>
  <c r="U235" i="117"/>
  <c r="X235" i="117" s="1"/>
  <c r="T235" i="117"/>
  <c r="S235" i="117"/>
  <c r="R235" i="117"/>
  <c r="M235" i="117"/>
  <c r="Z235" i="117" s="1"/>
  <c r="J235" i="117"/>
  <c r="BF211" i="117"/>
  <c r="AR211" i="117"/>
  <c r="AQ211" i="117"/>
  <c r="AA211" i="117"/>
  <c r="Z211" i="117"/>
  <c r="V211" i="117"/>
  <c r="U211" i="117"/>
  <c r="T211" i="117"/>
  <c r="S211" i="117"/>
  <c r="R211" i="117"/>
  <c r="M211" i="117"/>
  <c r="J211" i="117"/>
  <c r="BF79" i="117"/>
  <c r="AR79" i="117"/>
  <c r="AQ79" i="117"/>
  <c r="AA79" i="117"/>
  <c r="V79" i="117"/>
  <c r="U79" i="117"/>
  <c r="T79" i="117"/>
  <c r="S79" i="117"/>
  <c r="R79" i="117"/>
  <c r="M79" i="117"/>
  <c r="Z79" i="117" s="1"/>
  <c r="BF155" i="117"/>
  <c r="AR155" i="117"/>
  <c r="AQ155" i="117"/>
  <c r="AA155" i="117"/>
  <c r="V155" i="117"/>
  <c r="U155" i="117"/>
  <c r="X155" i="117" s="1"/>
  <c r="T155" i="117"/>
  <c r="S155" i="117"/>
  <c r="R155" i="117"/>
  <c r="M155" i="117"/>
  <c r="Z155" i="117" s="1"/>
  <c r="BF213" i="117"/>
  <c r="AR213" i="117"/>
  <c r="AQ213" i="117"/>
  <c r="AA213" i="117"/>
  <c r="V213" i="117"/>
  <c r="U213" i="117"/>
  <c r="T213" i="117"/>
  <c r="S213" i="117"/>
  <c r="R213" i="117"/>
  <c r="M213" i="117"/>
  <c r="Z213" i="117" s="1"/>
  <c r="BF165" i="117"/>
  <c r="AR165" i="117"/>
  <c r="AQ165" i="117"/>
  <c r="AA165" i="117"/>
  <c r="V165" i="117"/>
  <c r="U165" i="117"/>
  <c r="X165" i="117" s="1"/>
  <c r="T165" i="117"/>
  <c r="S165" i="117"/>
  <c r="R165" i="117"/>
  <c r="M165" i="117"/>
  <c r="Z165" i="117" s="1"/>
  <c r="BF246" i="117"/>
  <c r="AR246" i="117"/>
  <c r="AQ246" i="117"/>
  <c r="AA246" i="117"/>
  <c r="V246" i="117"/>
  <c r="U246" i="117"/>
  <c r="T246" i="117"/>
  <c r="S246" i="117"/>
  <c r="R246" i="117"/>
  <c r="M246" i="117"/>
  <c r="Z246" i="117" s="1"/>
  <c r="BF22" i="117"/>
  <c r="AR22" i="117"/>
  <c r="AQ22" i="117"/>
  <c r="AA22" i="117"/>
  <c r="V22" i="117"/>
  <c r="U22" i="117"/>
  <c r="X22" i="117" s="1"/>
  <c r="T22" i="117"/>
  <c r="S22" i="117"/>
  <c r="R22" i="117"/>
  <c r="M22" i="117"/>
  <c r="Z22" i="117" s="1"/>
  <c r="BF82" i="117"/>
  <c r="AR82" i="117"/>
  <c r="AQ82" i="117"/>
  <c r="AA82" i="117"/>
  <c r="V82" i="117"/>
  <c r="U82" i="117"/>
  <c r="T82" i="117"/>
  <c r="T290" i="117" s="1"/>
  <c r="S82" i="117"/>
  <c r="R82" i="117"/>
  <c r="M82" i="117"/>
  <c r="Z82" i="117" s="1"/>
  <c r="BF77" i="117"/>
  <c r="AR77" i="117"/>
  <c r="AQ77" i="117"/>
  <c r="AA77" i="117"/>
  <c r="V77" i="117"/>
  <c r="V290" i="117" s="1"/>
  <c r="U77" i="117"/>
  <c r="X77" i="117" s="1"/>
  <c r="T77" i="117"/>
  <c r="S77" i="117"/>
  <c r="R77" i="117"/>
  <c r="M77" i="117"/>
  <c r="Z77" i="117" s="1"/>
  <c r="J77" i="117"/>
  <c r="BF185" i="117"/>
  <c r="AR185" i="117"/>
  <c r="AQ185" i="117"/>
  <c r="AA185" i="117"/>
  <c r="V185" i="117"/>
  <c r="U185" i="117"/>
  <c r="T185" i="117"/>
  <c r="S185" i="117"/>
  <c r="R185" i="117"/>
  <c r="M185" i="117"/>
  <c r="Z185" i="117" s="1"/>
  <c r="BF70" i="117"/>
  <c r="AR70" i="117"/>
  <c r="AQ70" i="117"/>
  <c r="AA70" i="117"/>
  <c r="V70" i="117"/>
  <c r="U70" i="117"/>
  <c r="X70" i="117" s="1"/>
  <c r="T70" i="117"/>
  <c r="S70" i="117"/>
  <c r="R70" i="117"/>
  <c r="M70" i="117"/>
  <c r="Z70" i="117" s="1"/>
  <c r="BF128" i="117"/>
  <c r="AR128" i="117"/>
  <c r="AQ128" i="117"/>
  <c r="AA128" i="117"/>
  <c r="V128" i="117"/>
  <c r="U128" i="117"/>
  <c r="T128" i="117"/>
  <c r="S128" i="117"/>
  <c r="R128" i="117"/>
  <c r="M128" i="117"/>
  <c r="Z128" i="117" s="1"/>
  <c r="BF8" i="117"/>
  <c r="AR8" i="117"/>
  <c r="AQ8" i="117"/>
  <c r="AA8" i="117"/>
  <c r="V8" i="117"/>
  <c r="W8" i="117" s="1"/>
  <c r="U8" i="117"/>
  <c r="X8" i="117" s="1"/>
  <c r="T8" i="117"/>
  <c r="S8" i="117"/>
  <c r="R8" i="117"/>
  <c r="M8" i="117"/>
  <c r="Z8" i="117" s="1"/>
  <c r="BF45" i="117"/>
  <c r="AR45" i="117"/>
  <c r="AQ45" i="117"/>
  <c r="AA45" i="117"/>
  <c r="V45" i="117"/>
  <c r="U45" i="117"/>
  <c r="T45" i="117"/>
  <c r="S45" i="117"/>
  <c r="R45" i="117"/>
  <c r="M45" i="117"/>
  <c r="Z45" i="117" s="1"/>
  <c r="BF216" i="117"/>
  <c r="AR216" i="117"/>
  <c r="AQ216" i="117"/>
  <c r="AA216" i="117"/>
  <c r="V216" i="117"/>
  <c r="U216" i="117"/>
  <c r="T216" i="117"/>
  <c r="S216" i="117"/>
  <c r="R216" i="117"/>
  <c r="M216" i="117"/>
  <c r="Z216" i="117" s="1"/>
  <c r="BF105" i="117"/>
  <c r="AR105" i="117"/>
  <c r="AQ105" i="117"/>
  <c r="AA105" i="117"/>
  <c r="V105" i="117"/>
  <c r="U105" i="117"/>
  <c r="T105" i="117"/>
  <c r="S105" i="117"/>
  <c r="R105" i="117"/>
  <c r="M105" i="117"/>
  <c r="Z105" i="117" s="1"/>
  <c r="BF137" i="117"/>
  <c r="AR137" i="117"/>
  <c r="AQ137" i="117"/>
  <c r="AA137" i="117"/>
  <c r="V137" i="117"/>
  <c r="U137" i="117"/>
  <c r="X137" i="117" s="1"/>
  <c r="T137" i="117"/>
  <c r="S137" i="117"/>
  <c r="R137" i="117"/>
  <c r="M137" i="117"/>
  <c r="Z137" i="117" s="1"/>
  <c r="J137" i="117"/>
  <c r="AP137" i="117" s="1"/>
  <c r="BF17" i="117"/>
  <c r="AR17" i="117"/>
  <c r="AQ17" i="117"/>
  <c r="AA17" i="117"/>
  <c r="V17" i="117"/>
  <c r="U17" i="117"/>
  <c r="T17" i="117"/>
  <c r="S17" i="117"/>
  <c r="R17" i="117"/>
  <c r="M17" i="117"/>
  <c r="Z17" i="117" s="1"/>
  <c r="BF249" i="117"/>
  <c r="AR249" i="117"/>
  <c r="AQ249" i="117"/>
  <c r="AA249" i="117"/>
  <c r="V249" i="117"/>
  <c r="U249" i="117"/>
  <c r="T249" i="117"/>
  <c r="S249" i="117"/>
  <c r="R249" i="117"/>
  <c r="M249" i="117"/>
  <c r="Z249" i="117" s="1"/>
  <c r="BF138" i="117"/>
  <c r="AR138" i="117"/>
  <c r="AQ138" i="117"/>
  <c r="AA138" i="117"/>
  <c r="V138" i="117"/>
  <c r="U138" i="117"/>
  <c r="T138" i="117"/>
  <c r="S138" i="117"/>
  <c r="R138" i="117"/>
  <c r="M138" i="117"/>
  <c r="Z138" i="117" s="1"/>
  <c r="BF265" i="117"/>
  <c r="AR265" i="117"/>
  <c r="AQ265" i="117"/>
  <c r="AA265" i="117"/>
  <c r="V265" i="117"/>
  <c r="U265" i="117"/>
  <c r="T265" i="117"/>
  <c r="S265" i="117"/>
  <c r="R265" i="117"/>
  <c r="M265" i="117"/>
  <c r="Z265" i="117" s="1"/>
  <c r="BF259" i="117"/>
  <c r="AR259" i="117"/>
  <c r="AQ259" i="117"/>
  <c r="AA259" i="117"/>
  <c r="V259" i="117"/>
  <c r="U259" i="117"/>
  <c r="T259" i="117"/>
  <c r="S259" i="117"/>
  <c r="R259" i="117"/>
  <c r="M259" i="117"/>
  <c r="Z259" i="117" s="1"/>
  <c r="BF175" i="117"/>
  <c r="AR175" i="117"/>
  <c r="AQ175" i="117"/>
  <c r="AA175" i="117"/>
  <c r="V175" i="117"/>
  <c r="U175" i="117"/>
  <c r="T175" i="117"/>
  <c r="S175" i="117"/>
  <c r="R175" i="117"/>
  <c r="M175" i="117"/>
  <c r="Z175" i="117" s="1"/>
  <c r="BF41" i="117"/>
  <c r="AR41" i="117"/>
  <c r="AQ41" i="117"/>
  <c r="AA41" i="117"/>
  <c r="V41" i="117"/>
  <c r="U41" i="117"/>
  <c r="T41" i="117"/>
  <c r="S41" i="117"/>
  <c r="R41" i="117"/>
  <c r="M41" i="117"/>
  <c r="Z41" i="117" s="1"/>
  <c r="BF112" i="117"/>
  <c r="AR112" i="117"/>
  <c r="AQ112" i="117"/>
  <c r="AA112" i="117"/>
  <c r="V112" i="117"/>
  <c r="U112" i="117"/>
  <c r="X112" i="117" s="1"/>
  <c r="T112" i="117"/>
  <c r="S112" i="117"/>
  <c r="R112" i="117"/>
  <c r="M112" i="117"/>
  <c r="Z112" i="117" s="1"/>
  <c r="J112" i="117"/>
  <c r="AP112" i="117" s="1"/>
  <c r="BF10" i="117"/>
  <c r="AR10" i="117"/>
  <c r="AQ10" i="117"/>
  <c r="AA10" i="117"/>
  <c r="V10" i="117"/>
  <c r="U10" i="117"/>
  <c r="T10" i="117"/>
  <c r="S10" i="117"/>
  <c r="R10" i="117"/>
  <c r="M10" i="117"/>
  <c r="Z10" i="117" s="1"/>
  <c r="BF67" i="117"/>
  <c r="AR67" i="117"/>
  <c r="AQ67" i="117"/>
  <c r="AA67" i="117"/>
  <c r="V67" i="117"/>
  <c r="U67" i="117"/>
  <c r="X67" i="117" s="1"/>
  <c r="T67" i="117"/>
  <c r="S67" i="117"/>
  <c r="R67" i="117"/>
  <c r="M67" i="117"/>
  <c r="Z67" i="117" s="1"/>
  <c r="BF179" i="117"/>
  <c r="AR179" i="117"/>
  <c r="AQ179" i="117"/>
  <c r="AA179" i="117"/>
  <c r="V179" i="117"/>
  <c r="U179" i="117"/>
  <c r="T179" i="117"/>
  <c r="S179" i="117"/>
  <c r="R179" i="117"/>
  <c r="M179" i="117"/>
  <c r="Z179" i="117" s="1"/>
  <c r="BF66" i="117"/>
  <c r="AR66" i="117"/>
  <c r="AQ66" i="117"/>
  <c r="AA66" i="117"/>
  <c r="V66" i="117"/>
  <c r="U66" i="117"/>
  <c r="X66" i="117" s="1"/>
  <c r="T66" i="117"/>
  <c r="S66" i="117"/>
  <c r="R66" i="117"/>
  <c r="M66" i="117"/>
  <c r="Z66" i="117" s="1"/>
  <c r="BF233" i="117"/>
  <c r="AR233" i="117"/>
  <c r="AQ233" i="117"/>
  <c r="AA233" i="117"/>
  <c r="V233" i="117"/>
  <c r="U233" i="117"/>
  <c r="T233" i="117"/>
  <c r="S233" i="117"/>
  <c r="R233" i="117"/>
  <c r="M233" i="117"/>
  <c r="Z233" i="117" s="1"/>
  <c r="BF37" i="117"/>
  <c r="AR37" i="117"/>
  <c r="AQ37" i="117"/>
  <c r="AA37" i="117"/>
  <c r="V37" i="117"/>
  <c r="U37" i="117"/>
  <c r="X37" i="117" s="1"/>
  <c r="T37" i="117"/>
  <c r="S37" i="117"/>
  <c r="R37" i="117"/>
  <c r="M37" i="117"/>
  <c r="BF227" i="117"/>
  <c r="AR227" i="117"/>
  <c r="AQ227" i="117"/>
  <c r="AA227" i="117"/>
  <c r="V227" i="117"/>
  <c r="U227" i="117"/>
  <c r="T227" i="117"/>
  <c r="S227" i="117"/>
  <c r="R227" i="117"/>
  <c r="M227" i="117"/>
  <c r="Z227" i="117" s="1"/>
  <c r="BF273" i="117"/>
  <c r="AR273" i="117"/>
  <c r="AQ273" i="117"/>
  <c r="AA273" i="117"/>
  <c r="V273" i="117"/>
  <c r="U273" i="117"/>
  <c r="T273" i="117"/>
  <c r="S273" i="117"/>
  <c r="R273" i="117"/>
  <c r="M273" i="117"/>
  <c r="Z273" i="117" s="1"/>
  <c r="J273" i="117"/>
  <c r="BF266" i="117"/>
  <c r="AR266" i="117"/>
  <c r="AQ266" i="117"/>
  <c r="AA266" i="117"/>
  <c r="V266" i="117"/>
  <c r="U266" i="117"/>
  <c r="X266" i="117" s="1"/>
  <c r="T266" i="117"/>
  <c r="S266" i="117"/>
  <c r="R266" i="117"/>
  <c r="M266" i="117"/>
  <c r="Z266" i="117" s="1"/>
  <c r="BF73" i="117"/>
  <c r="AR73" i="117"/>
  <c r="AQ73" i="117"/>
  <c r="AA73" i="117"/>
  <c r="V73" i="117"/>
  <c r="U73" i="117"/>
  <c r="T73" i="117"/>
  <c r="S73" i="117"/>
  <c r="R73" i="117"/>
  <c r="M73" i="117"/>
  <c r="BF219" i="117"/>
  <c r="AR219" i="117"/>
  <c r="AQ219" i="117"/>
  <c r="AA219" i="117"/>
  <c r="V219" i="117"/>
  <c r="U219" i="117"/>
  <c r="X219" i="117" s="1"/>
  <c r="T219" i="117"/>
  <c r="S219" i="117"/>
  <c r="R219" i="117"/>
  <c r="M219" i="117"/>
  <c r="Z219" i="117" s="1"/>
  <c r="BF264" i="117"/>
  <c r="AR264" i="117"/>
  <c r="AQ264" i="117"/>
  <c r="AA264" i="117"/>
  <c r="V264" i="117"/>
  <c r="U264" i="117"/>
  <c r="T264" i="117"/>
  <c r="S264" i="117"/>
  <c r="R264" i="117"/>
  <c r="M264" i="117"/>
  <c r="Z264" i="117" s="1"/>
  <c r="BF136" i="117"/>
  <c r="AR136" i="117"/>
  <c r="AQ136" i="117"/>
  <c r="AA136" i="117"/>
  <c r="V136" i="117"/>
  <c r="U136" i="117"/>
  <c r="X136" i="117" s="1"/>
  <c r="T136" i="117"/>
  <c r="S136" i="117"/>
  <c r="R136" i="117"/>
  <c r="M136" i="117"/>
  <c r="BF154" i="117"/>
  <c r="AR154" i="117"/>
  <c r="AQ154" i="117"/>
  <c r="AA154" i="117"/>
  <c r="V154" i="117"/>
  <c r="U154" i="117"/>
  <c r="T154" i="117"/>
  <c r="S154" i="117"/>
  <c r="R154" i="117"/>
  <c r="M154" i="117"/>
  <c r="Z154" i="117" s="1"/>
  <c r="BF81" i="117"/>
  <c r="AR81" i="117"/>
  <c r="AQ81" i="117"/>
  <c r="AA81" i="117"/>
  <c r="V81" i="117"/>
  <c r="U81" i="117"/>
  <c r="X81" i="117" s="1"/>
  <c r="T81" i="117"/>
  <c r="S81" i="117"/>
  <c r="R81" i="117"/>
  <c r="M81" i="117"/>
  <c r="Z81" i="117" s="1"/>
  <c r="BF7" i="117"/>
  <c r="AR7" i="117"/>
  <c r="AQ7" i="117"/>
  <c r="AA7" i="117"/>
  <c r="Z7" i="117"/>
  <c r="V7" i="117"/>
  <c r="V282" i="117" s="1"/>
  <c r="U7" i="117"/>
  <c r="T7" i="117"/>
  <c r="S7" i="117"/>
  <c r="S282" i="117" s="1"/>
  <c r="R7" i="117"/>
  <c r="M7" i="117"/>
  <c r="J7" i="117" s="1"/>
  <c r="AP7" i="117" s="1"/>
  <c r="BF256" i="117"/>
  <c r="AR256" i="117"/>
  <c r="AQ256" i="117"/>
  <c r="AA256" i="117"/>
  <c r="V256" i="117"/>
  <c r="U256" i="117"/>
  <c r="X256" i="117" s="1"/>
  <c r="T256" i="117"/>
  <c r="S256" i="117"/>
  <c r="R256" i="117"/>
  <c r="M256" i="117"/>
  <c r="Z256" i="117" s="1"/>
  <c r="BF232" i="117"/>
  <c r="AR232" i="117"/>
  <c r="AQ232" i="117"/>
  <c r="AA232" i="117"/>
  <c r="X232" i="117"/>
  <c r="V232" i="117"/>
  <c r="U232" i="117"/>
  <c r="T232" i="117"/>
  <c r="S232" i="117"/>
  <c r="R232" i="117"/>
  <c r="M232" i="117"/>
  <c r="Z232" i="117" s="1"/>
  <c r="BF12" i="117"/>
  <c r="AR12" i="117"/>
  <c r="AQ12" i="117"/>
  <c r="AA12" i="117"/>
  <c r="V12" i="117"/>
  <c r="U12" i="117"/>
  <c r="X12" i="117" s="1"/>
  <c r="T12" i="117"/>
  <c r="S12" i="117"/>
  <c r="R12" i="117"/>
  <c r="M12" i="117"/>
  <c r="Z12" i="117" s="1"/>
  <c r="BF151" i="117"/>
  <c r="AR151" i="117"/>
  <c r="AQ151" i="117"/>
  <c r="AA151" i="117"/>
  <c r="V151" i="117"/>
  <c r="U151" i="117"/>
  <c r="X151" i="117" s="1"/>
  <c r="T151" i="117"/>
  <c r="S151" i="117"/>
  <c r="R151" i="117"/>
  <c r="M151" i="117"/>
  <c r="Z151" i="117" s="1"/>
  <c r="BF189" i="117"/>
  <c r="AR189" i="117"/>
  <c r="AQ189" i="117"/>
  <c r="AA189" i="117"/>
  <c r="X189" i="117"/>
  <c r="V189" i="117"/>
  <c r="U189" i="117"/>
  <c r="T189" i="117"/>
  <c r="S189" i="117"/>
  <c r="R189" i="117"/>
  <c r="M189" i="117"/>
  <c r="Z189" i="117" s="1"/>
  <c r="BF222" i="117"/>
  <c r="AR222" i="117"/>
  <c r="AQ222" i="117"/>
  <c r="AA222" i="117"/>
  <c r="V222" i="117"/>
  <c r="U222" i="117"/>
  <c r="X222" i="117" s="1"/>
  <c r="T222" i="117"/>
  <c r="S222" i="117"/>
  <c r="R222" i="117"/>
  <c r="M222" i="117"/>
  <c r="Z222" i="117" s="1"/>
  <c r="BF131" i="117"/>
  <c r="AR131" i="117"/>
  <c r="AQ131" i="117"/>
  <c r="AA131" i="117"/>
  <c r="V131" i="117"/>
  <c r="V289" i="117" s="1"/>
  <c r="U131" i="117"/>
  <c r="X131" i="117" s="1"/>
  <c r="T131" i="117"/>
  <c r="S131" i="117"/>
  <c r="R131" i="117"/>
  <c r="M131" i="117"/>
  <c r="Z131" i="117" s="1"/>
  <c r="BF30" i="117"/>
  <c r="AR30" i="117"/>
  <c r="AQ30" i="117"/>
  <c r="AA30" i="117"/>
  <c r="V30" i="117"/>
  <c r="U30" i="117"/>
  <c r="X30" i="117" s="1"/>
  <c r="T30" i="117"/>
  <c r="S30" i="117"/>
  <c r="R30" i="117"/>
  <c r="M30" i="117"/>
  <c r="Z30" i="117" s="1"/>
  <c r="BF171" i="117"/>
  <c r="AR171" i="117"/>
  <c r="AQ171" i="117"/>
  <c r="AA171" i="117"/>
  <c r="V171" i="117"/>
  <c r="U171" i="117"/>
  <c r="X171" i="117" s="1"/>
  <c r="T171" i="117"/>
  <c r="S171" i="117"/>
  <c r="R171" i="117"/>
  <c r="M171" i="117"/>
  <c r="Z171" i="117" s="1"/>
  <c r="BF243" i="117"/>
  <c r="AR243" i="117"/>
  <c r="AQ243" i="117"/>
  <c r="AA243" i="117"/>
  <c r="V243" i="117"/>
  <c r="U243" i="117"/>
  <c r="X243" i="117" s="1"/>
  <c r="T243" i="117"/>
  <c r="S243" i="117"/>
  <c r="R243" i="117"/>
  <c r="M243" i="117"/>
  <c r="Z243" i="117" s="1"/>
  <c r="BF144" i="117"/>
  <c r="AR144" i="117"/>
  <c r="AQ144" i="117"/>
  <c r="AA144" i="117"/>
  <c r="V144" i="117"/>
  <c r="U144" i="117"/>
  <c r="X144" i="117" s="1"/>
  <c r="T144" i="117"/>
  <c r="S144" i="117"/>
  <c r="R144" i="117"/>
  <c r="M144" i="117"/>
  <c r="Z144" i="117" s="1"/>
  <c r="BF187" i="117"/>
  <c r="AR187" i="117"/>
  <c r="AQ187" i="117"/>
  <c r="AA187" i="117"/>
  <c r="V187" i="117"/>
  <c r="U187" i="117"/>
  <c r="X187" i="117" s="1"/>
  <c r="T187" i="117"/>
  <c r="S187" i="117"/>
  <c r="R187" i="117"/>
  <c r="M187" i="117"/>
  <c r="Z187" i="117" s="1"/>
  <c r="BF208" i="117"/>
  <c r="AR208" i="117"/>
  <c r="AQ208" i="117"/>
  <c r="AA208" i="117"/>
  <c r="V208" i="117"/>
  <c r="U208" i="117"/>
  <c r="X208" i="117" s="1"/>
  <c r="T208" i="117"/>
  <c r="S208" i="117"/>
  <c r="S288" i="117" s="1"/>
  <c r="R208" i="117"/>
  <c r="M208" i="117"/>
  <c r="Z208" i="117" s="1"/>
  <c r="BF113" i="117"/>
  <c r="AR113" i="117"/>
  <c r="AQ113" i="117"/>
  <c r="AA113" i="117"/>
  <c r="V113" i="117"/>
  <c r="U113" i="117"/>
  <c r="X113" i="117" s="1"/>
  <c r="T113" i="117"/>
  <c r="S113" i="117"/>
  <c r="R113" i="117"/>
  <c r="M113" i="117"/>
  <c r="Z113" i="117" s="1"/>
  <c r="BF153" i="117"/>
  <c r="AR153" i="117"/>
  <c r="AQ153" i="117"/>
  <c r="AA153" i="117"/>
  <c r="V153" i="117"/>
  <c r="U153" i="117"/>
  <c r="X153" i="117" s="1"/>
  <c r="T153" i="117"/>
  <c r="S153" i="117"/>
  <c r="R153" i="117"/>
  <c r="M153" i="117"/>
  <c r="Z153" i="117" s="1"/>
  <c r="BF274" i="117"/>
  <c r="AR274" i="117"/>
  <c r="AQ274" i="117"/>
  <c r="AA274" i="117"/>
  <c r="V274" i="117"/>
  <c r="U274" i="117"/>
  <c r="X274" i="117" s="1"/>
  <c r="T274" i="117"/>
  <c r="S274" i="117"/>
  <c r="R274" i="117"/>
  <c r="M274" i="117"/>
  <c r="Z274" i="117" s="1"/>
  <c r="BF76" i="117"/>
  <c r="AR76" i="117"/>
  <c r="AQ76" i="117"/>
  <c r="AA76" i="117"/>
  <c r="Z76" i="117"/>
  <c r="V76" i="117"/>
  <c r="U76" i="117"/>
  <c r="X76" i="117" s="1"/>
  <c r="T76" i="117"/>
  <c r="S76" i="117"/>
  <c r="R76" i="117"/>
  <c r="M76" i="117"/>
  <c r="J76" i="117" s="1"/>
  <c r="AP76" i="117" s="1"/>
  <c r="BF75" i="117"/>
  <c r="AR75" i="117"/>
  <c r="AQ75" i="117"/>
  <c r="AA75" i="117"/>
  <c r="V75" i="117"/>
  <c r="U75" i="117"/>
  <c r="X75" i="117" s="1"/>
  <c r="T75" i="117"/>
  <c r="S75" i="117"/>
  <c r="R75" i="117"/>
  <c r="M75" i="117"/>
  <c r="Z75" i="117" s="1"/>
  <c r="BF176" i="117"/>
  <c r="AR176" i="117"/>
  <c r="AQ176" i="117"/>
  <c r="AA176" i="117"/>
  <c r="V176" i="117"/>
  <c r="U176" i="117"/>
  <c r="X176" i="117" s="1"/>
  <c r="T176" i="117"/>
  <c r="S176" i="117"/>
  <c r="R176" i="117"/>
  <c r="M176" i="117"/>
  <c r="Z176" i="117" s="1"/>
  <c r="BF205" i="117"/>
  <c r="AR205" i="117"/>
  <c r="AQ205" i="117"/>
  <c r="AA205" i="117"/>
  <c r="V205" i="117"/>
  <c r="U205" i="117"/>
  <c r="X205" i="117" s="1"/>
  <c r="T205" i="117"/>
  <c r="S205" i="117"/>
  <c r="R205" i="117"/>
  <c r="M205" i="117"/>
  <c r="Z205" i="117" s="1"/>
  <c r="BF11" i="117"/>
  <c r="AR11" i="117"/>
  <c r="AQ11" i="117"/>
  <c r="AA11" i="117"/>
  <c r="V11" i="117"/>
  <c r="U11" i="117"/>
  <c r="X11" i="117" s="1"/>
  <c r="T11" i="117"/>
  <c r="S11" i="117"/>
  <c r="R11" i="117"/>
  <c r="M11" i="117"/>
  <c r="Z11" i="117" s="1"/>
  <c r="BF33" i="117"/>
  <c r="AR33" i="117"/>
  <c r="AQ33" i="117"/>
  <c r="AA33" i="117"/>
  <c r="V33" i="117"/>
  <c r="U33" i="117"/>
  <c r="X33" i="117" s="1"/>
  <c r="T33" i="117"/>
  <c r="S33" i="117"/>
  <c r="R33" i="117"/>
  <c r="M33" i="117"/>
  <c r="Z33" i="117" s="1"/>
  <c r="BF190" i="117"/>
  <c r="AR190" i="117"/>
  <c r="AQ190" i="117"/>
  <c r="AA190" i="117"/>
  <c r="V190" i="117"/>
  <c r="U190" i="117"/>
  <c r="X190" i="117" s="1"/>
  <c r="T190" i="117"/>
  <c r="S190" i="117"/>
  <c r="R190" i="117"/>
  <c r="M190" i="117"/>
  <c r="Z190" i="117" s="1"/>
  <c r="J190" i="117"/>
  <c r="AP190" i="117" s="1"/>
  <c r="BF25" i="117"/>
  <c r="AR25" i="117"/>
  <c r="AQ25" i="117"/>
  <c r="AA25" i="117"/>
  <c r="Z25" i="117"/>
  <c r="V25" i="117"/>
  <c r="U25" i="117"/>
  <c r="T25" i="117"/>
  <c r="S25" i="117"/>
  <c r="R25" i="117"/>
  <c r="M25" i="117"/>
  <c r="J25" i="117" s="1"/>
  <c r="AP25" i="117" s="1"/>
  <c r="BF36" i="117"/>
  <c r="AR36" i="117"/>
  <c r="AQ36" i="117"/>
  <c r="AA36" i="117"/>
  <c r="Z36" i="117"/>
  <c r="V36" i="117"/>
  <c r="U36" i="117"/>
  <c r="X36" i="117" s="1"/>
  <c r="T36" i="117"/>
  <c r="S36" i="117"/>
  <c r="R36" i="117"/>
  <c r="M36" i="117"/>
  <c r="J36" i="117" s="1"/>
  <c r="AP36" i="117" s="1"/>
  <c r="BF173" i="117"/>
  <c r="AR173" i="117"/>
  <c r="AQ173" i="117"/>
  <c r="AA173" i="117"/>
  <c r="Z173" i="117"/>
  <c r="V173" i="117"/>
  <c r="U173" i="117"/>
  <c r="AO173" i="117" s="1"/>
  <c r="T173" i="117"/>
  <c r="S173" i="117"/>
  <c r="R173" i="117"/>
  <c r="M173" i="117"/>
  <c r="J173" i="117" s="1"/>
  <c r="AP173" i="117" s="1"/>
  <c r="BF50" i="117"/>
  <c r="AR50" i="117"/>
  <c r="AQ50" i="117"/>
  <c r="AA50" i="117"/>
  <c r="V50" i="117"/>
  <c r="U50" i="117"/>
  <c r="X50" i="117" s="1"/>
  <c r="T50" i="117"/>
  <c r="S50" i="117"/>
  <c r="R50" i="117"/>
  <c r="M50" i="117"/>
  <c r="Z50" i="117" s="1"/>
  <c r="BF178" i="117"/>
  <c r="AR178" i="117"/>
  <c r="AQ178" i="117"/>
  <c r="AA178" i="117"/>
  <c r="V178" i="117"/>
  <c r="U178" i="117"/>
  <c r="X178" i="117" s="1"/>
  <c r="T178" i="117"/>
  <c r="S178" i="117"/>
  <c r="R178" i="117"/>
  <c r="M178" i="117"/>
  <c r="Z178" i="117" s="1"/>
  <c r="BF169" i="117"/>
  <c r="AR169" i="117"/>
  <c r="AQ169" i="117"/>
  <c r="AA169" i="117"/>
  <c r="V169" i="117"/>
  <c r="U169" i="117"/>
  <c r="X169" i="117" s="1"/>
  <c r="T169" i="117"/>
  <c r="S169" i="117"/>
  <c r="R169" i="117"/>
  <c r="M169" i="117"/>
  <c r="Z169" i="117" s="1"/>
  <c r="BF172" i="117"/>
  <c r="AR172" i="117"/>
  <c r="AQ172" i="117"/>
  <c r="AA172" i="117"/>
  <c r="V172" i="117"/>
  <c r="U172" i="117"/>
  <c r="X172" i="117" s="1"/>
  <c r="T172" i="117"/>
  <c r="S172" i="117"/>
  <c r="R172" i="117"/>
  <c r="M172" i="117"/>
  <c r="Z172" i="117" s="1"/>
  <c r="BF115" i="117"/>
  <c r="AR115" i="117"/>
  <c r="AQ115" i="117"/>
  <c r="AA115" i="117"/>
  <c r="V115" i="117"/>
  <c r="U115" i="117"/>
  <c r="X115" i="117" s="1"/>
  <c r="T115" i="117"/>
  <c r="S115" i="117"/>
  <c r="R115" i="117"/>
  <c r="M115" i="117"/>
  <c r="Z115" i="117" s="1"/>
  <c r="BF96" i="117"/>
  <c r="AR96" i="117"/>
  <c r="AQ96" i="117"/>
  <c r="AA96" i="117"/>
  <c r="Z96" i="117"/>
  <c r="V96" i="117"/>
  <c r="U96" i="117"/>
  <c r="AO96" i="117" s="1"/>
  <c r="T96" i="117"/>
  <c r="S96" i="117"/>
  <c r="R96" i="117"/>
  <c r="M96" i="117"/>
  <c r="J96" i="117"/>
  <c r="AP96" i="117" s="1"/>
  <c r="BF269" i="117"/>
  <c r="AR269" i="117"/>
  <c r="AQ269" i="117"/>
  <c r="AA269" i="117"/>
  <c r="V269" i="117"/>
  <c r="W269" i="117" s="1"/>
  <c r="U269" i="117"/>
  <c r="X269" i="117" s="1"/>
  <c r="T269" i="117"/>
  <c r="S269" i="117"/>
  <c r="R269" i="117"/>
  <c r="M269" i="117"/>
  <c r="Z269" i="117" s="1"/>
  <c r="J269" i="117"/>
  <c r="BF104" i="117"/>
  <c r="AR104" i="117"/>
  <c r="AQ104" i="117"/>
  <c r="AA104" i="117"/>
  <c r="V104" i="117"/>
  <c r="U104" i="117"/>
  <c r="X104" i="117" s="1"/>
  <c r="T104" i="117"/>
  <c r="S104" i="117"/>
  <c r="R104" i="117"/>
  <c r="M104" i="117"/>
  <c r="Z104" i="117" s="1"/>
  <c r="J104" i="117"/>
  <c r="BF158" i="117"/>
  <c r="AR158" i="117"/>
  <c r="AQ158" i="117"/>
  <c r="AA158" i="117"/>
  <c r="V158" i="117"/>
  <c r="U158" i="117"/>
  <c r="X158" i="117" s="1"/>
  <c r="T158" i="117"/>
  <c r="S158" i="117"/>
  <c r="R158" i="117"/>
  <c r="M158" i="117"/>
  <c r="Z158" i="117" s="1"/>
  <c r="J158" i="117"/>
  <c r="AP158" i="117" s="1"/>
  <c r="BF147" i="117"/>
  <c r="AR147" i="117"/>
  <c r="AQ147" i="117"/>
  <c r="AA147" i="117"/>
  <c r="V147" i="117"/>
  <c r="U147" i="117"/>
  <c r="X147" i="117" s="1"/>
  <c r="T147" i="117"/>
  <c r="S147" i="117"/>
  <c r="R147" i="117"/>
  <c r="M147" i="117"/>
  <c r="Z147" i="117" s="1"/>
  <c r="J147" i="117"/>
  <c r="AP147" i="117" s="1"/>
  <c r="BF204" i="117"/>
  <c r="AR204" i="117"/>
  <c r="AQ204" i="117"/>
  <c r="AA204" i="117"/>
  <c r="V204" i="117"/>
  <c r="W204" i="117" s="1"/>
  <c r="U204" i="117"/>
  <c r="X204" i="117" s="1"/>
  <c r="T204" i="117"/>
  <c r="S204" i="117"/>
  <c r="R204" i="117"/>
  <c r="M204" i="117"/>
  <c r="Z204" i="117" s="1"/>
  <c r="J204" i="117"/>
  <c r="BF32" i="117"/>
  <c r="AR32" i="117"/>
  <c r="AQ32" i="117"/>
  <c r="AA32" i="117"/>
  <c r="V32" i="117"/>
  <c r="U32" i="117"/>
  <c r="X32" i="117" s="1"/>
  <c r="T32" i="117"/>
  <c r="S32" i="117"/>
  <c r="R32" i="117"/>
  <c r="M32" i="117"/>
  <c r="Z32" i="117" s="1"/>
  <c r="BF217" i="117"/>
  <c r="AR217" i="117"/>
  <c r="AQ217" i="117"/>
  <c r="AA217" i="117"/>
  <c r="V217" i="117"/>
  <c r="U217" i="117"/>
  <c r="X217" i="117" s="1"/>
  <c r="T217" i="117"/>
  <c r="S217" i="117"/>
  <c r="R217" i="117"/>
  <c r="M217" i="117"/>
  <c r="Z217" i="117" s="1"/>
  <c r="BF212" i="117"/>
  <c r="AR212" i="117"/>
  <c r="AQ212" i="117"/>
  <c r="AA212" i="117"/>
  <c r="V212" i="117"/>
  <c r="U212" i="117"/>
  <c r="T212" i="117"/>
  <c r="S212" i="117"/>
  <c r="R212" i="117"/>
  <c r="M212" i="117"/>
  <c r="Z212" i="117" s="1"/>
  <c r="BF40" i="117"/>
  <c r="AR40" i="117"/>
  <c r="AQ40" i="117"/>
  <c r="AA40" i="117"/>
  <c r="Z40" i="117"/>
  <c r="V40" i="117"/>
  <c r="U40" i="117"/>
  <c r="X40" i="117" s="1"/>
  <c r="T40" i="117"/>
  <c r="S40" i="117"/>
  <c r="R40" i="117"/>
  <c r="M40" i="117"/>
  <c r="J40" i="117" s="1"/>
  <c r="AP40" i="117" s="1"/>
  <c r="BF230" i="117"/>
  <c r="AR230" i="117"/>
  <c r="AQ230" i="117"/>
  <c r="AA230" i="117"/>
  <c r="V230" i="117"/>
  <c r="U230" i="117"/>
  <c r="X230" i="117" s="1"/>
  <c r="T230" i="117"/>
  <c r="S230" i="117"/>
  <c r="R230" i="117"/>
  <c r="M230" i="117"/>
  <c r="BF183" i="117"/>
  <c r="AR183" i="117"/>
  <c r="AQ183" i="117"/>
  <c r="AA183" i="117"/>
  <c r="V183" i="117"/>
  <c r="U183" i="117"/>
  <c r="X183" i="117" s="1"/>
  <c r="T183" i="117"/>
  <c r="S183" i="117"/>
  <c r="R183" i="117"/>
  <c r="M183" i="117"/>
  <c r="BF164" i="117"/>
  <c r="AR164" i="117"/>
  <c r="AQ164" i="117"/>
  <c r="AA164" i="117"/>
  <c r="V164" i="117"/>
  <c r="U164" i="117"/>
  <c r="X164" i="117" s="1"/>
  <c r="T164" i="117"/>
  <c r="S164" i="117"/>
  <c r="R164" i="117"/>
  <c r="M164" i="117"/>
  <c r="BF43" i="117"/>
  <c r="AR43" i="117"/>
  <c r="AQ43" i="117"/>
  <c r="AA43" i="117"/>
  <c r="Z43" i="117"/>
  <c r="V43" i="117"/>
  <c r="U43" i="117"/>
  <c r="X43" i="117" s="1"/>
  <c r="T43" i="117"/>
  <c r="S43" i="117"/>
  <c r="R43" i="117"/>
  <c r="M43" i="117"/>
  <c r="J43" i="117" s="1"/>
  <c r="BF156" i="117"/>
  <c r="AR156" i="117"/>
  <c r="AQ156" i="117"/>
  <c r="AA156" i="117"/>
  <c r="Z156" i="117"/>
  <c r="V156" i="117"/>
  <c r="U156" i="117"/>
  <c r="T156" i="117"/>
  <c r="S156" i="117"/>
  <c r="R156" i="117"/>
  <c r="M156" i="117"/>
  <c r="J156" i="117" s="1"/>
  <c r="AP156" i="117" s="1"/>
  <c r="BF80" i="117"/>
  <c r="AR80" i="117"/>
  <c r="AQ80" i="117"/>
  <c r="AA80" i="117"/>
  <c r="V80" i="117"/>
  <c r="U80" i="117"/>
  <c r="X80" i="117" s="1"/>
  <c r="T80" i="117"/>
  <c r="S80" i="117"/>
  <c r="R80" i="117"/>
  <c r="M80" i="117"/>
  <c r="Z80" i="117" s="1"/>
  <c r="BF51" i="117"/>
  <c r="AR51" i="117"/>
  <c r="AQ51" i="117"/>
  <c r="AA51" i="117"/>
  <c r="V51" i="117"/>
  <c r="U51" i="117"/>
  <c r="X51" i="117" s="1"/>
  <c r="T51" i="117"/>
  <c r="S51" i="117"/>
  <c r="R51" i="117"/>
  <c r="M51" i="117"/>
  <c r="Z51" i="117" s="1"/>
  <c r="BF94" i="117"/>
  <c r="AR94" i="117"/>
  <c r="AQ94" i="117"/>
  <c r="AA94" i="117"/>
  <c r="X94" i="117"/>
  <c r="V94" i="117"/>
  <c r="U94" i="117"/>
  <c r="T94" i="117"/>
  <c r="S94" i="117"/>
  <c r="R94" i="117"/>
  <c r="M94" i="117"/>
  <c r="Z94" i="117" s="1"/>
  <c r="BF225" i="117"/>
  <c r="AR225" i="117"/>
  <c r="AQ225" i="117"/>
  <c r="AA225" i="117"/>
  <c r="X225" i="117"/>
  <c r="V225" i="117"/>
  <c r="U225" i="117"/>
  <c r="T225" i="117"/>
  <c r="S225" i="117"/>
  <c r="R225" i="117"/>
  <c r="M225" i="117"/>
  <c r="Z225" i="117" s="1"/>
  <c r="BF72" i="117"/>
  <c r="AR72" i="117"/>
  <c r="AQ72" i="117"/>
  <c r="AA72" i="117"/>
  <c r="Z72" i="117"/>
  <c r="V72" i="117"/>
  <c r="U72" i="117"/>
  <c r="X72" i="117" s="1"/>
  <c r="T72" i="117"/>
  <c r="S72" i="117"/>
  <c r="R72" i="117"/>
  <c r="M72" i="117"/>
  <c r="J72" i="117" s="1"/>
  <c r="BF95" i="117"/>
  <c r="AR95" i="117"/>
  <c r="AQ95" i="117"/>
  <c r="AA95" i="117"/>
  <c r="V95" i="117"/>
  <c r="U95" i="117"/>
  <c r="X95" i="117" s="1"/>
  <c r="T95" i="117"/>
  <c r="S95" i="117"/>
  <c r="R95" i="117"/>
  <c r="M95" i="117"/>
  <c r="Z95" i="117" s="1"/>
  <c r="BF214" i="117"/>
  <c r="AR214" i="117"/>
  <c r="AQ214" i="117"/>
  <c r="AA214" i="117"/>
  <c r="V214" i="117"/>
  <c r="U214" i="117"/>
  <c r="X214" i="117" s="1"/>
  <c r="T214" i="117"/>
  <c r="S214" i="117"/>
  <c r="R214" i="117"/>
  <c r="M214" i="117"/>
  <c r="Z214" i="117" s="1"/>
  <c r="J214" i="117"/>
  <c r="BF88" i="117"/>
  <c r="AR88" i="117"/>
  <c r="AQ88" i="117"/>
  <c r="AA88" i="117"/>
  <c r="V88" i="117"/>
  <c r="U88" i="117"/>
  <c r="X88" i="117" s="1"/>
  <c r="T88" i="117"/>
  <c r="S88" i="117"/>
  <c r="R88" i="117"/>
  <c r="M88" i="117"/>
  <c r="Z88" i="117" s="1"/>
  <c r="BF52" i="117"/>
  <c r="AR52" i="117"/>
  <c r="AQ52" i="117"/>
  <c r="AA52" i="117"/>
  <c r="V52" i="117"/>
  <c r="U52" i="117"/>
  <c r="X52" i="117" s="1"/>
  <c r="T52" i="117"/>
  <c r="S52" i="117"/>
  <c r="R52" i="117"/>
  <c r="M52" i="117"/>
  <c r="Z52" i="117" s="1"/>
  <c r="BF186" i="117"/>
  <c r="AR186" i="117"/>
  <c r="AQ186" i="117"/>
  <c r="AA186" i="117"/>
  <c r="V186" i="117"/>
  <c r="U186" i="117"/>
  <c r="X186" i="117" s="1"/>
  <c r="T186" i="117"/>
  <c r="S186" i="117"/>
  <c r="R186" i="117"/>
  <c r="M186" i="117"/>
  <c r="Z186" i="117" s="1"/>
  <c r="BF276" i="117"/>
  <c r="AR276" i="117"/>
  <c r="AQ276" i="117"/>
  <c r="AA276" i="117"/>
  <c r="X276" i="117"/>
  <c r="V276" i="117"/>
  <c r="U276" i="117"/>
  <c r="T276" i="117"/>
  <c r="S276" i="117"/>
  <c r="R276" i="117"/>
  <c r="M276" i="117"/>
  <c r="Z276" i="117" s="1"/>
  <c r="J276" i="117"/>
  <c r="BF194" i="117"/>
  <c r="AR194" i="117"/>
  <c r="AQ194" i="117"/>
  <c r="AA194" i="117"/>
  <c r="V194" i="117"/>
  <c r="U194" i="117"/>
  <c r="X194" i="117" s="1"/>
  <c r="T194" i="117"/>
  <c r="S194" i="117"/>
  <c r="R194" i="117"/>
  <c r="M194" i="117"/>
  <c r="Z194" i="117" s="1"/>
  <c r="BF58" i="117"/>
  <c r="AR58" i="117"/>
  <c r="AQ58" i="117"/>
  <c r="AA58" i="117"/>
  <c r="V58" i="117"/>
  <c r="U58" i="117"/>
  <c r="T58" i="117"/>
  <c r="S58" i="117"/>
  <c r="R58" i="117"/>
  <c r="M58" i="117"/>
  <c r="BF226" i="117"/>
  <c r="AR226" i="117"/>
  <c r="AQ226" i="117"/>
  <c r="AA226" i="117"/>
  <c r="V226" i="117"/>
  <c r="U226" i="117"/>
  <c r="T226" i="117"/>
  <c r="S226" i="117"/>
  <c r="R226" i="117"/>
  <c r="M226" i="117"/>
  <c r="Z226" i="117" s="1"/>
  <c r="BF268" i="117"/>
  <c r="AR268" i="117"/>
  <c r="AS268" i="117" s="1"/>
  <c r="AT268" i="117" s="1"/>
  <c r="AU268" i="117" s="1"/>
  <c r="AV268" i="117" s="1"/>
  <c r="AQ268" i="117"/>
  <c r="AQ290" i="117" s="1"/>
  <c r="AA268" i="117"/>
  <c r="AA290" i="117" s="1"/>
  <c r="V268" i="117"/>
  <c r="U268" i="117"/>
  <c r="X268" i="117" s="1"/>
  <c r="T268" i="117"/>
  <c r="S268" i="117"/>
  <c r="R268" i="117"/>
  <c r="M268" i="117"/>
  <c r="Z268" i="117" s="1"/>
  <c r="BF54" i="117"/>
  <c r="AR54" i="117"/>
  <c r="AS54" i="117" s="1"/>
  <c r="AT54" i="117" s="1"/>
  <c r="AU54" i="117" s="1"/>
  <c r="AV54" i="117" s="1"/>
  <c r="AQ54" i="117"/>
  <c r="AA54" i="117"/>
  <c r="Z54" i="117"/>
  <c r="V54" i="117"/>
  <c r="U54" i="117"/>
  <c r="X54" i="117" s="1"/>
  <c r="T54" i="117"/>
  <c r="S54" i="117"/>
  <c r="R54" i="117"/>
  <c r="M54" i="117"/>
  <c r="J54" i="117" s="1"/>
  <c r="AP54" i="117" s="1"/>
  <c r="BF87" i="117"/>
  <c r="AR87" i="117"/>
  <c r="AQ87" i="117"/>
  <c r="AA87" i="117"/>
  <c r="V87" i="117"/>
  <c r="U87" i="117"/>
  <c r="T87" i="117"/>
  <c r="S87" i="117"/>
  <c r="R87" i="117"/>
  <c r="M87" i="117"/>
  <c r="Z87" i="117" s="1"/>
  <c r="BF108" i="117"/>
  <c r="AR108" i="117"/>
  <c r="AS108" i="117" s="1"/>
  <c r="AT108" i="117" s="1"/>
  <c r="AU108" i="117" s="1"/>
  <c r="AV108" i="117" s="1"/>
  <c r="AQ108" i="117"/>
  <c r="AA108" i="117"/>
  <c r="V108" i="117"/>
  <c r="U108" i="117"/>
  <c r="X108" i="117" s="1"/>
  <c r="T108" i="117"/>
  <c r="S108" i="117"/>
  <c r="R108" i="117"/>
  <c r="M108" i="117"/>
  <c r="Z108" i="117" s="1"/>
  <c r="J108" i="117"/>
  <c r="AP108" i="117" s="1"/>
  <c r="BF49" i="117"/>
  <c r="AR49" i="117"/>
  <c r="AQ49" i="117"/>
  <c r="AQ286" i="117" s="1"/>
  <c r="AA49" i="117"/>
  <c r="AA286" i="117" s="1"/>
  <c r="Z49" i="117"/>
  <c r="V49" i="117"/>
  <c r="U49" i="117"/>
  <c r="T49" i="117"/>
  <c r="T286" i="117" s="1"/>
  <c r="S49" i="117"/>
  <c r="R49" i="117"/>
  <c r="M49" i="117"/>
  <c r="J49" i="117" s="1"/>
  <c r="BF193" i="117"/>
  <c r="AR193" i="117"/>
  <c r="AS193" i="117" s="1"/>
  <c r="AT193" i="117" s="1"/>
  <c r="AU193" i="117" s="1"/>
  <c r="AV193" i="117" s="1"/>
  <c r="AQ193" i="117"/>
  <c r="AQ285" i="117" s="1"/>
  <c r="AA193" i="117"/>
  <c r="V193" i="117"/>
  <c r="U193" i="117"/>
  <c r="X193" i="117" s="1"/>
  <c r="T193" i="117"/>
  <c r="S193" i="117"/>
  <c r="R193" i="117"/>
  <c r="M193" i="117"/>
  <c r="Z193" i="117" s="1"/>
  <c r="BF56" i="117"/>
  <c r="AR56" i="117"/>
  <c r="AQ56" i="117"/>
  <c r="AQ283" i="117" s="1"/>
  <c r="AA56" i="117"/>
  <c r="V56" i="117"/>
  <c r="U56" i="117"/>
  <c r="T56" i="117"/>
  <c r="S56" i="117"/>
  <c r="R56" i="117"/>
  <c r="M56" i="117"/>
  <c r="Z56" i="117" s="1"/>
  <c r="BF85" i="117"/>
  <c r="BF284" i="117" s="1"/>
  <c r="AR85" i="117"/>
  <c r="AS85" i="117" s="1"/>
  <c r="AT85" i="117" s="1"/>
  <c r="AU85" i="117" s="1"/>
  <c r="AV85" i="117" s="1"/>
  <c r="AQ85" i="117"/>
  <c r="AQ284" i="117" s="1"/>
  <c r="AA85" i="117"/>
  <c r="V85" i="117"/>
  <c r="V284" i="117" s="1"/>
  <c r="U85" i="117"/>
  <c r="X85" i="117" s="1"/>
  <c r="T85" i="117"/>
  <c r="S85" i="117"/>
  <c r="R85" i="117"/>
  <c r="R284" i="117" s="1"/>
  <c r="M85" i="117"/>
  <c r="Z85" i="117" s="1"/>
  <c r="BF103" i="117"/>
  <c r="AR103" i="117"/>
  <c r="AQ103" i="117"/>
  <c r="AA103" i="117"/>
  <c r="V103" i="117"/>
  <c r="U103" i="117"/>
  <c r="T103" i="117"/>
  <c r="S103" i="117"/>
  <c r="R103" i="117"/>
  <c r="M103" i="117"/>
  <c r="Z103" i="117" s="1"/>
  <c r="BF177" i="117"/>
  <c r="AR177" i="117"/>
  <c r="AQ177" i="117"/>
  <c r="AA177" i="117"/>
  <c r="V177" i="117"/>
  <c r="U177" i="117"/>
  <c r="X177" i="117" s="1"/>
  <c r="T177" i="117"/>
  <c r="S177" i="117"/>
  <c r="R177" i="117"/>
  <c r="M177" i="117"/>
  <c r="J177" i="117" s="1"/>
  <c r="BF281" i="117"/>
  <c r="AR281" i="117"/>
  <c r="AQ281" i="117"/>
  <c r="AA281" i="117"/>
  <c r="V281" i="117"/>
  <c r="U281" i="117"/>
  <c r="R281" i="117"/>
  <c r="M281" i="117"/>
  <c r="BF288" i="117"/>
  <c r="AQ288" i="117"/>
  <c r="T288" i="117"/>
  <c r="M288" i="117"/>
  <c r="BF289" i="117"/>
  <c r="AQ289" i="117"/>
  <c r="AA289" i="117"/>
  <c r="S289" i="117"/>
  <c r="R289" i="117"/>
  <c r="BF290" i="117"/>
  <c r="U290" i="117"/>
  <c r="R290" i="117"/>
  <c r="M290" i="117"/>
  <c r="BF286" i="117"/>
  <c r="R286" i="117"/>
  <c r="M286" i="117"/>
  <c r="AR282" i="117"/>
  <c r="AA282" i="117"/>
  <c r="T282" i="117"/>
  <c r="R282" i="117"/>
  <c r="M282" i="117"/>
  <c r="R287" i="117"/>
  <c r="BG157" i="116"/>
  <c r="BE157" i="116"/>
  <c r="BC157" i="116"/>
  <c r="BB157" i="116"/>
  <c r="BA157" i="116"/>
  <c r="AZ157" i="116"/>
  <c r="AY157" i="116"/>
  <c r="AN157" i="116"/>
  <c r="AM157" i="116"/>
  <c r="AL157" i="116"/>
  <c r="AK157" i="116"/>
  <c r="AJ157" i="116"/>
  <c r="AI157" i="116"/>
  <c r="AH157" i="116"/>
  <c r="AG157" i="116"/>
  <c r="AF157" i="116"/>
  <c r="AE157" i="116"/>
  <c r="AD157" i="116"/>
  <c r="AC157" i="116"/>
  <c r="O157" i="116"/>
  <c r="K157" i="116"/>
  <c r="I157" i="116"/>
  <c r="E157" i="116"/>
  <c r="B157" i="116"/>
  <c r="BG156" i="116"/>
  <c r="BE156" i="116"/>
  <c r="BC156" i="116"/>
  <c r="BB156" i="116"/>
  <c r="BA156" i="116"/>
  <c r="AZ156" i="116"/>
  <c r="AY156" i="116"/>
  <c r="AN156" i="116"/>
  <c r="AM156" i="116"/>
  <c r="AL156" i="116"/>
  <c r="AK156" i="116"/>
  <c r="AJ156" i="116"/>
  <c r="AI156" i="116"/>
  <c r="AH156" i="116"/>
  <c r="AG156" i="116"/>
  <c r="AF156" i="116"/>
  <c r="AE156" i="116"/>
  <c r="AD156" i="116"/>
  <c r="AC156" i="116"/>
  <c r="O156" i="116"/>
  <c r="K156" i="116"/>
  <c r="I156" i="116"/>
  <c r="E156" i="116"/>
  <c r="B156" i="116"/>
  <c r="BG155" i="116"/>
  <c r="BE155" i="116"/>
  <c r="BC155" i="116"/>
  <c r="BB155" i="116"/>
  <c r="BA155" i="116"/>
  <c r="AZ155" i="116"/>
  <c r="AY155" i="116"/>
  <c r="AN155" i="116"/>
  <c r="AM155" i="116"/>
  <c r="AL155" i="116"/>
  <c r="AK155" i="116"/>
  <c r="AJ155" i="116"/>
  <c r="AI155" i="116"/>
  <c r="AH155" i="116"/>
  <c r="AG155" i="116"/>
  <c r="AF155" i="116"/>
  <c r="AE155" i="116"/>
  <c r="AD155" i="116"/>
  <c r="AC155" i="116"/>
  <c r="O155" i="116"/>
  <c r="K155" i="116"/>
  <c r="I155" i="116"/>
  <c r="E155" i="116"/>
  <c r="B155" i="116"/>
  <c r="BG154" i="116"/>
  <c r="BE154" i="116"/>
  <c r="BC154" i="116"/>
  <c r="BB154" i="116"/>
  <c r="BA154" i="116"/>
  <c r="AZ154" i="116"/>
  <c r="AY154" i="116"/>
  <c r="AN154" i="116"/>
  <c r="AM154" i="116"/>
  <c r="AL154" i="116"/>
  <c r="AK154" i="116"/>
  <c r="AJ154" i="116"/>
  <c r="AI154" i="116"/>
  <c r="AH154" i="116"/>
  <c r="AG154" i="116"/>
  <c r="AF154" i="116"/>
  <c r="AE154" i="116"/>
  <c r="AD154" i="116"/>
  <c r="AC154" i="116"/>
  <c r="O154" i="116"/>
  <c r="K154" i="116"/>
  <c r="I154" i="116"/>
  <c r="E154" i="116"/>
  <c r="B154" i="116"/>
  <c r="BG153" i="116"/>
  <c r="BE153" i="116"/>
  <c r="BC153" i="116"/>
  <c r="BB153" i="116"/>
  <c r="BA153" i="116"/>
  <c r="AZ153" i="116"/>
  <c r="AY153" i="116"/>
  <c r="AN153" i="116"/>
  <c r="AM153" i="116"/>
  <c r="AL153" i="116"/>
  <c r="AK153" i="116"/>
  <c r="AJ153" i="116"/>
  <c r="AI153" i="116"/>
  <c r="AH153" i="116"/>
  <c r="AG153" i="116"/>
  <c r="AF153" i="116"/>
  <c r="AE153" i="116"/>
  <c r="AD153" i="116"/>
  <c r="AC153" i="116"/>
  <c r="O153" i="116"/>
  <c r="K153" i="116"/>
  <c r="I153" i="116"/>
  <c r="E153" i="116"/>
  <c r="B153" i="116"/>
  <c r="BG152" i="116"/>
  <c r="BE152" i="116"/>
  <c r="BC152" i="116"/>
  <c r="BB152" i="116"/>
  <c r="BA152" i="116"/>
  <c r="AZ152" i="116"/>
  <c r="AY152" i="116"/>
  <c r="AN152" i="116"/>
  <c r="AM152" i="116"/>
  <c r="AL152" i="116"/>
  <c r="AK152" i="116"/>
  <c r="AJ152" i="116"/>
  <c r="AI152" i="116"/>
  <c r="AH152" i="116"/>
  <c r="AG152" i="116"/>
  <c r="AF152" i="116"/>
  <c r="AE152" i="116"/>
  <c r="AD152" i="116"/>
  <c r="AC152" i="116"/>
  <c r="O152" i="116"/>
  <c r="K152" i="116"/>
  <c r="I152" i="116"/>
  <c r="E152" i="116"/>
  <c r="B152" i="116"/>
  <c r="BG151" i="116"/>
  <c r="BE151" i="116"/>
  <c r="BC151" i="116"/>
  <c r="BB151" i="116"/>
  <c r="BA151" i="116"/>
  <c r="AZ151" i="116"/>
  <c r="AY151" i="116"/>
  <c r="AN151" i="116"/>
  <c r="AM151" i="116"/>
  <c r="AL151" i="116"/>
  <c r="AK151" i="116"/>
  <c r="AJ151" i="116"/>
  <c r="AI151" i="116"/>
  <c r="AH151" i="116"/>
  <c r="AG151" i="116"/>
  <c r="AF151" i="116"/>
  <c r="AE151" i="116"/>
  <c r="AD151" i="116"/>
  <c r="AC151" i="116"/>
  <c r="O151" i="116"/>
  <c r="K151" i="116"/>
  <c r="I151" i="116"/>
  <c r="E151" i="116"/>
  <c r="B151" i="116"/>
  <c r="BG150" i="116"/>
  <c r="BE150" i="116"/>
  <c r="BC150" i="116"/>
  <c r="BB150" i="116"/>
  <c r="BA150" i="116"/>
  <c r="AZ150" i="116"/>
  <c r="AY150" i="116"/>
  <c r="AN150" i="116"/>
  <c r="AM150" i="116"/>
  <c r="AL150" i="116"/>
  <c r="AK150" i="116"/>
  <c r="AJ150" i="116"/>
  <c r="AI150" i="116"/>
  <c r="AH150" i="116"/>
  <c r="AG150" i="116"/>
  <c r="AF150" i="116"/>
  <c r="AE150" i="116"/>
  <c r="AD150" i="116"/>
  <c r="AC150" i="116"/>
  <c r="O150" i="116"/>
  <c r="K150" i="116"/>
  <c r="I150" i="116"/>
  <c r="E150" i="116"/>
  <c r="B150" i="116"/>
  <c r="BG149" i="116"/>
  <c r="BE149" i="116"/>
  <c r="BC149" i="116"/>
  <c r="BB149" i="116"/>
  <c r="BA149" i="116"/>
  <c r="AZ149" i="116"/>
  <c r="AY149" i="116"/>
  <c r="AN149" i="116"/>
  <c r="AM149" i="116"/>
  <c r="AL149" i="116"/>
  <c r="AK149" i="116"/>
  <c r="AJ149" i="116"/>
  <c r="AI149" i="116"/>
  <c r="AH149" i="116"/>
  <c r="AG149" i="116"/>
  <c r="AF149" i="116"/>
  <c r="AE149" i="116"/>
  <c r="AD149" i="116"/>
  <c r="AC149" i="116"/>
  <c r="O149" i="116"/>
  <c r="K149" i="116"/>
  <c r="I149" i="116"/>
  <c r="E149" i="116"/>
  <c r="B149" i="116"/>
  <c r="BG148" i="116"/>
  <c r="BE148" i="116"/>
  <c r="BC148" i="116"/>
  <c r="BB148" i="116"/>
  <c r="BA148" i="116"/>
  <c r="AZ148" i="116"/>
  <c r="AY148" i="116"/>
  <c r="AN148" i="116"/>
  <c r="AM148" i="116"/>
  <c r="AL148" i="116"/>
  <c r="AK148" i="116"/>
  <c r="AJ148" i="116"/>
  <c r="AI148" i="116"/>
  <c r="AH148" i="116"/>
  <c r="AG148" i="116"/>
  <c r="AF148" i="116"/>
  <c r="AE148" i="116"/>
  <c r="AD148" i="116"/>
  <c r="AC148" i="116"/>
  <c r="O148" i="116"/>
  <c r="K148" i="116"/>
  <c r="I148" i="116"/>
  <c r="E148" i="116"/>
  <c r="B148" i="116"/>
  <c r="BG147" i="116"/>
  <c r="BE147" i="116"/>
  <c r="BC147" i="116"/>
  <c r="BB147" i="116"/>
  <c r="BA147" i="116"/>
  <c r="AZ147" i="116"/>
  <c r="AY147" i="116"/>
  <c r="AN147" i="116"/>
  <c r="AM147" i="116"/>
  <c r="AL147" i="116"/>
  <c r="AK147" i="116"/>
  <c r="AJ147" i="116"/>
  <c r="AI147" i="116"/>
  <c r="AH147" i="116"/>
  <c r="AG147" i="116"/>
  <c r="AF147" i="116"/>
  <c r="AE147" i="116"/>
  <c r="AD147" i="116"/>
  <c r="AC147" i="116"/>
  <c r="O147" i="116"/>
  <c r="K147" i="116"/>
  <c r="I147" i="116"/>
  <c r="E147" i="116"/>
  <c r="B147" i="116"/>
  <c r="BG144" i="116"/>
  <c r="BE144" i="116"/>
  <c r="BC144" i="116"/>
  <c r="BB144" i="116"/>
  <c r="BA144" i="116"/>
  <c r="AZ144" i="116"/>
  <c r="AY144" i="116"/>
  <c r="AN144" i="116"/>
  <c r="AM144" i="116"/>
  <c r="AL144" i="116"/>
  <c r="AK144" i="116"/>
  <c r="AJ144" i="116"/>
  <c r="AI144" i="116"/>
  <c r="AH144" i="116"/>
  <c r="AG144" i="116"/>
  <c r="AF144" i="116"/>
  <c r="AE144" i="116"/>
  <c r="AD144" i="116"/>
  <c r="AC144" i="116"/>
  <c r="O144" i="116"/>
  <c r="K144" i="116"/>
  <c r="I144" i="116"/>
  <c r="E144" i="116"/>
  <c r="B144" i="116"/>
  <c r="BF63" i="116"/>
  <c r="AR63" i="116"/>
  <c r="AQ63" i="116"/>
  <c r="AA63" i="116"/>
  <c r="V63" i="116"/>
  <c r="U63" i="116"/>
  <c r="T63" i="116"/>
  <c r="S63" i="116"/>
  <c r="R63" i="116"/>
  <c r="M63" i="116"/>
  <c r="Z63" i="116" s="1"/>
  <c r="BF106" i="116"/>
  <c r="AR106" i="116"/>
  <c r="AQ106" i="116"/>
  <c r="AA106" i="116"/>
  <c r="V106" i="116"/>
  <c r="U106" i="116"/>
  <c r="X106" i="116" s="1"/>
  <c r="T106" i="116"/>
  <c r="S106" i="116"/>
  <c r="R106" i="116"/>
  <c r="M106" i="116"/>
  <c r="Z106" i="116" s="1"/>
  <c r="BF35" i="116"/>
  <c r="AR35" i="116"/>
  <c r="AQ35" i="116"/>
  <c r="AA35" i="116"/>
  <c r="V35" i="116"/>
  <c r="U35" i="116"/>
  <c r="T35" i="116"/>
  <c r="S35" i="116"/>
  <c r="R35" i="116"/>
  <c r="M35" i="116"/>
  <c r="Z35" i="116" s="1"/>
  <c r="BF101" i="116"/>
  <c r="AR101" i="116"/>
  <c r="AQ101" i="116"/>
  <c r="AA101" i="116"/>
  <c r="V101" i="116"/>
  <c r="U101" i="116"/>
  <c r="X101" i="116" s="1"/>
  <c r="T101" i="116"/>
  <c r="S101" i="116"/>
  <c r="R101" i="116"/>
  <c r="M101" i="116"/>
  <c r="Z101" i="116" s="1"/>
  <c r="BF71" i="116"/>
  <c r="AR71" i="116"/>
  <c r="AQ71" i="116"/>
  <c r="AA71" i="116"/>
  <c r="V71" i="116"/>
  <c r="U71" i="116"/>
  <c r="T71" i="116"/>
  <c r="S71" i="116"/>
  <c r="R71" i="116"/>
  <c r="M71" i="116"/>
  <c r="Z71" i="116" s="1"/>
  <c r="BF75" i="116"/>
  <c r="AR75" i="116"/>
  <c r="AQ75" i="116"/>
  <c r="AA75" i="116"/>
  <c r="Z75" i="116"/>
  <c r="V75" i="116"/>
  <c r="U75" i="116"/>
  <c r="X75" i="116" s="1"/>
  <c r="T75" i="116"/>
  <c r="S75" i="116"/>
  <c r="R75" i="116"/>
  <c r="M75" i="116"/>
  <c r="J75" i="116" s="1"/>
  <c r="AP75" i="116" s="1"/>
  <c r="BF91" i="116"/>
  <c r="AR91" i="116"/>
  <c r="AQ91" i="116"/>
  <c r="AA91" i="116"/>
  <c r="Z91" i="116"/>
  <c r="V91" i="116"/>
  <c r="U91" i="116"/>
  <c r="AO91" i="116" s="1"/>
  <c r="T91" i="116"/>
  <c r="S91" i="116"/>
  <c r="R91" i="116"/>
  <c r="M91" i="116"/>
  <c r="J91" i="116" s="1"/>
  <c r="BF110" i="116"/>
  <c r="AR110" i="116"/>
  <c r="AQ110" i="116"/>
  <c r="AA110" i="116"/>
  <c r="V110" i="116"/>
  <c r="U110" i="116"/>
  <c r="X110" i="116" s="1"/>
  <c r="T110" i="116"/>
  <c r="S110" i="116"/>
  <c r="R110" i="116"/>
  <c r="M110" i="116"/>
  <c r="Z110" i="116" s="1"/>
  <c r="BF53" i="116"/>
  <c r="AR53" i="116"/>
  <c r="AQ53" i="116"/>
  <c r="AA53" i="116"/>
  <c r="V53" i="116"/>
  <c r="U53" i="116"/>
  <c r="X53" i="116" s="1"/>
  <c r="T53" i="116"/>
  <c r="S53" i="116"/>
  <c r="R53" i="116"/>
  <c r="M53" i="116"/>
  <c r="Z53" i="116" s="1"/>
  <c r="BF51" i="116"/>
  <c r="AR51" i="116"/>
  <c r="AQ51" i="116"/>
  <c r="AA51" i="116"/>
  <c r="V51" i="116"/>
  <c r="W51" i="116" s="1"/>
  <c r="U51" i="116"/>
  <c r="X51" i="116" s="1"/>
  <c r="T51" i="116"/>
  <c r="S51" i="116"/>
  <c r="R51" i="116"/>
  <c r="M51" i="116"/>
  <c r="Z51" i="116" s="1"/>
  <c r="BF11" i="116"/>
  <c r="AR11" i="116"/>
  <c r="AQ11" i="116"/>
  <c r="AA11" i="116"/>
  <c r="V11" i="116"/>
  <c r="U11" i="116"/>
  <c r="X11" i="116" s="1"/>
  <c r="T11" i="116"/>
  <c r="S11" i="116"/>
  <c r="R11" i="116"/>
  <c r="M11" i="116"/>
  <c r="Z11" i="116" s="1"/>
  <c r="BF89" i="116"/>
  <c r="AR89" i="116"/>
  <c r="AQ89" i="116"/>
  <c r="AA89" i="116"/>
  <c r="V89" i="116"/>
  <c r="W89" i="116" s="1"/>
  <c r="U89" i="116"/>
  <c r="X89" i="116" s="1"/>
  <c r="T89" i="116"/>
  <c r="S89" i="116"/>
  <c r="R89" i="116"/>
  <c r="M89" i="116"/>
  <c r="Z89" i="116" s="1"/>
  <c r="BF45" i="116"/>
  <c r="AR45" i="116"/>
  <c r="AQ45" i="116"/>
  <c r="AA45" i="116"/>
  <c r="V45" i="116"/>
  <c r="U45" i="116"/>
  <c r="X45" i="116" s="1"/>
  <c r="T45" i="116"/>
  <c r="S45" i="116"/>
  <c r="R45" i="116"/>
  <c r="M45" i="116"/>
  <c r="Z45" i="116" s="1"/>
  <c r="BF26" i="116"/>
  <c r="AR26" i="116"/>
  <c r="AQ26" i="116"/>
  <c r="AA26" i="116"/>
  <c r="V26" i="116"/>
  <c r="W26" i="116" s="1"/>
  <c r="U26" i="116"/>
  <c r="X26" i="116" s="1"/>
  <c r="T26" i="116"/>
  <c r="S26" i="116"/>
  <c r="R26" i="116"/>
  <c r="M26" i="116"/>
  <c r="Z26" i="116" s="1"/>
  <c r="BF12" i="116"/>
  <c r="AR12" i="116"/>
  <c r="AQ12" i="116"/>
  <c r="AA12" i="116"/>
  <c r="V12" i="116"/>
  <c r="U12" i="116"/>
  <c r="X12" i="116" s="1"/>
  <c r="T12" i="116"/>
  <c r="S12" i="116"/>
  <c r="R12" i="116"/>
  <c r="M12" i="116"/>
  <c r="Z12" i="116" s="1"/>
  <c r="BF19" i="116"/>
  <c r="AR19" i="116"/>
  <c r="AQ19" i="116"/>
  <c r="AA19" i="116"/>
  <c r="V19" i="116"/>
  <c r="W19" i="116" s="1"/>
  <c r="U19" i="116"/>
  <c r="X19" i="116" s="1"/>
  <c r="T19" i="116"/>
  <c r="S19" i="116"/>
  <c r="R19" i="116"/>
  <c r="M19" i="116"/>
  <c r="Z19" i="116" s="1"/>
  <c r="BF27" i="116"/>
  <c r="AR27" i="116"/>
  <c r="AQ27" i="116"/>
  <c r="AA27" i="116"/>
  <c r="V27" i="116"/>
  <c r="U27" i="116"/>
  <c r="X27" i="116" s="1"/>
  <c r="T27" i="116"/>
  <c r="S27" i="116"/>
  <c r="R27" i="116"/>
  <c r="M27" i="116"/>
  <c r="Z27" i="116" s="1"/>
  <c r="BF31" i="116"/>
  <c r="AR31" i="116"/>
  <c r="AQ31" i="116"/>
  <c r="AA31" i="116"/>
  <c r="V31" i="116"/>
  <c r="W31" i="116" s="1"/>
  <c r="U31" i="116"/>
  <c r="X31" i="116" s="1"/>
  <c r="T31" i="116"/>
  <c r="S31" i="116"/>
  <c r="R31" i="116"/>
  <c r="M31" i="116"/>
  <c r="Z31" i="116" s="1"/>
  <c r="BF17" i="116"/>
  <c r="AR17" i="116"/>
  <c r="AQ17" i="116"/>
  <c r="AA17" i="116"/>
  <c r="V17" i="116"/>
  <c r="U17" i="116"/>
  <c r="X17" i="116" s="1"/>
  <c r="T17" i="116"/>
  <c r="S17" i="116"/>
  <c r="R17" i="116"/>
  <c r="M17" i="116"/>
  <c r="Z17" i="116" s="1"/>
  <c r="BF109" i="116"/>
  <c r="AR109" i="116"/>
  <c r="AQ109" i="116"/>
  <c r="AA109" i="116"/>
  <c r="V109" i="116"/>
  <c r="U109" i="116"/>
  <c r="X109" i="116" s="1"/>
  <c r="T109" i="116"/>
  <c r="S109" i="116"/>
  <c r="R109" i="116"/>
  <c r="M109" i="116"/>
  <c r="Z109" i="116" s="1"/>
  <c r="BF14" i="116"/>
  <c r="AR14" i="116"/>
  <c r="AQ14" i="116"/>
  <c r="AA14" i="116"/>
  <c r="V14" i="116"/>
  <c r="U14" i="116"/>
  <c r="X14" i="116" s="1"/>
  <c r="T14" i="116"/>
  <c r="S14" i="116"/>
  <c r="R14" i="116"/>
  <c r="M14" i="116"/>
  <c r="Z14" i="116" s="1"/>
  <c r="BF104" i="116"/>
  <c r="AR104" i="116"/>
  <c r="AQ104" i="116"/>
  <c r="AA104" i="116"/>
  <c r="Z104" i="116"/>
  <c r="V104" i="116"/>
  <c r="U104" i="116"/>
  <c r="X104" i="116" s="1"/>
  <c r="T104" i="116"/>
  <c r="S104" i="116"/>
  <c r="R104" i="116"/>
  <c r="M104" i="116"/>
  <c r="J104" i="116" s="1"/>
  <c r="AP104" i="116" s="1"/>
  <c r="BF67" i="116"/>
  <c r="AR67" i="116"/>
  <c r="AQ67" i="116"/>
  <c r="AA67" i="116"/>
  <c r="Z67" i="116"/>
  <c r="V67" i="116"/>
  <c r="U67" i="116"/>
  <c r="T67" i="116"/>
  <c r="S67" i="116"/>
  <c r="R67" i="116"/>
  <c r="M67" i="116"/>
  <c r="J67" i="116"/>
  <c r="AP67" i="116" s="1"/>
  <c r="BF95" i="116"/>
  <c r="AR95" i="116"/>
  <c r="AQ95" i="116"/>
  <c r="AA95" i="116"/>
  <c r="V95" i="116"/>
  <c r="U95" i="116"/>
  <c r="X95" i="116" s="1"/>
  <c r="T95" i="116"/>
  <c r="S95" i="116"/>
  <c r="R95" i="116"/>
  <c r="M95" i="116"/>
  <c r="Z95" i="116" s="1"/>
  <c r="BF28" i="116"/>
  <c r="AR28" i="116"/>
  <c r="AQ28" i="116"/>
  <c r="AA28" i="116"/>
  <c r="V28" i="116"/>
  <c r="U28" i="116"/>
  <c r="X28" i="116" s="1"/>
  <c r="T28" i="116"/>
  <c r="S28" i="116"/>
  <c r="R28" i="116"/>
  <c r="M28" i="116"/>
  <c r="Z28" i="116" s="1"/>
  <c r="BF128" i="116"/>
  <c r="AR128" i="116"/>
  <c r="AQ128" i="116"/>
  <c r="AA128" i="116"/>
  <c r="V128" i="116"/>
  <c r="U128" i="116"/>
  <c r="X128" i="116" s="1"/>
  <c r="T128" i="116"/>
  <c r="S128" i="116"/>
  <c r="R128" i="116"/>
  <c r="M128" i="116"/>
  <c r="Z128" i="116" s="1"/>
  <c r="BF73" i="116"/>
  <c r="AR73" i="116"/>
  <c r="AQ73" i="116"/>
  <c r="AA73" i="116"/>
  <c r="V73" i="116"/>
  <c r="U73" i="116"/>
  <c r="X73" i="116" s="1"/>
  <c r="T73" i="116"/>
  <c r="S73" i="116"/>
  <c r="R73" i="116"/>
  <c r="M73" i="116"/>
  <c r="Z73" i="116" s="1"/>
  <c r="J73" i="116"/>
  <c r="AP73" i="116" s="1"/>
  <c r="BF107" i="116"/>
  <c r="AR107" i="116"/>
  <c r="AQ107" i="116"/>
  <c r="AA107" i="116"/>
  <c r="V107" i="116"/>
  <c r="U107" i="116"/>
  <c r="X107" i="116" s="1"/>
  <c r="T107" i="116"/>
  <c r="S107" i="116"/>
  <c r="R107" i="116"/>
  <c r="M107" i="116"/>
  <c r="Z107" i="116" s="1"/>
  <c r="BF119" i="116"/>
  <c r="AR119" i="116"/>
  <c r="AQ119" i="116"/>
  <c r="AA119" i="116"/>
  <c r="V119" i="116"/>
  <c r="U119" i="116"/>
  <c r="X119" i="116" s="1"/>
  <c r="T119" i="116"/>
  <c r="S119" i="116"/>
  <c r="R119" i="116"/>
  <c r="M119" i="116"/>
  <c r="Z119" i="116" s="1"/>
  <c r="J119" i="116"/>
  <c r="BF15" i="116"/>
  <c r="AR15" i="116"/>
  <c r="AQ15" i="116"/>
  <c r="AA15" i="116"/>
  <c r="V15" i="116"/>
  <c r="U15" i="116"/>
  <c r="X15" i="116" s="1"/>
  <c r="T15" i="116"/>
  <c r="S15" i="116"/>
  <c r="R15" i="116"/>
  <c r="M15" i="116"/>
  <c r="Z15" i="116" s="1"/>
  <c r="BF140" i="116"/>
  <c r="AR140" i="116"/>
  <c r="AQ140" i="116"/>
  <c r="AA140" i="116"/>
  <c r="V140" i="116"/>
  <c r="U140" i="116"/>
  <c r="X140" i="116" s="1"/>
  <c r="T140" i="116"/>
  <c r="S140" i="116"/>
  <c r="R140" i="116"/>
  <c r="M140" i="116"/>
  <c r="Z140" i="116" s="1"/>
  <c r="J140" i="116"/>
  <c r="BF24" i="116"/>
  <c r="AR24" i="116"/>
  <c r="AQ24" i="116"/>
  <c r="AA24" i="116"/>
  <c r="V24" i="116"/>
  <c r="U24" i="116"/>
  <c r="X24" i="116" s="1"/>
  <c r="T24" i="116"/>
  <c r="S24" i="116"/>
  <c r="R24" i="116"/>
  <c r="M24" i="116"/>
  <c r="Z24" i="116" s="1"/>
  <c r="BF141" i="116"/>
  <c r="AR141" i="116"/>
  <c r="AQ141" i="116"/>
  <c r="AA141" i="116"/>
  <c r="V141" i="116"/>
  <c r="U141" i="116"/>
  <c r="X141" i="116" s="1"/>
  <c r="T141" i="116"/>
  <c r="S141" i="116"/>
  <c r="R141" i="116"/>
  <c r="M141" i="116"/>
  <c r="Z141" i="116" s="1"/>
  <c r="J141" i="116"/>
  <c r="AP141" i="116" s="1"/>
  <c r="BF97" i="116"/>
  <c r="AR97" i="116"/>
  <c r="AQ97" i="116"/>
  <c r="AA97" i="116"/>
  <c r="V97" i="116"/>
  <c r="U97" i="116"/>
  <c r="X97" i="116" s="1"/>
  <c r="T97" i="116"/>
  <c r="S97" i="116"/>
  <c r="R97" i="116"/>
  <c r="M97" i="116"/>
  <c r="Z97" i="116" s="1"/>
  <c r="BF81" i="116"/>
  <c r="AR81" i="116"/>
  <c r="AQ81" i="116"/>
  <c r="AA81" i="116"/>
  <c r="V81" i="116"/>
  <c r="U81" i="116"/>
  <c r="X81" i="116" s="1"/>
  <c r="T81" i="116"/>
  <c r="S81" i="116"/>
  <c r="R81" i="116"/>
  <c r="M81" i="116"/>
  <c r="Z81" i="116" s="1"/>
  <c r="J81" i="116"/>
  <c r="AP81" i="116" s="1"/>
  <c r="BF54" i="116"/>
  <c r="AR54" i="116"/>
  <c r="AQ54" i="116"/>
  <c r="AA54" i="116"/>
  <c r="V54" i="116"/>
  <c r="U54" i="116"/>
  <c r="X54" i="116" s="1"/>
  <c r="T54" i="116"/>
  <c r="S54" i="116"/>
  <c r="R54" i="116"/>
  <c r="M54" i="116"/>
  <c r="Z54" i="116" s="1"/>
  <c r="BF46" i="116"/>
  <c r="AR46" i="116"/>
  <c r="AQ46" i="116"/>
  <c r="AA46" i="116"/>
  <c r="V46" i="116"/>
  <c r="U46" i="116"/>
  <c r="X46" i="116" s="1"/>
  <c r="T46" i="116"/>
  <c r="S46" i="116"/>
  <c r="R46" i="116"/>
  <c r="M46" i="116"/>
  <c r="Z46" i="116" s="1"/>
  <c r="J46" i="116"/>
  <c r="BF79" i="116"/>
  <c r="AR79" i="116"/>
  <c r="AQ79" i="116"/>
  <c r="AA79" i="116"/>
  <c r="V79" i="116"/>
  <c r="U79" i="116"/>
  <c r="X79" i="116" s="1"/>
  <c r="T79" i="116"/>
  <c r="S79" i="116"/>
  <c r="R79" i="116"/>
  <c r="M79" i="116"/>
  <c r="Z79" i="116" s="1"/>
  <c r="BF133" i="116"/>
  <c r="AR133" i="116"/>
  <c r="AQ133" i="116"/>
  <c r="AA133" i="116"/>
  <c r="V133" i="116"/>
  <c r="U133" i="116"/>
  <c r="X133" i="116" s="1"/>
  <c r="T133" i="116"/>
  <c r="S133" i="116"/>
  <c r="R133" i="116"/>
  <c r="M133" i="116"/>
  <c r="Z133" i="116" s="1"/>
  <c r="J133" i="116"/>
  <c r="BF36" i="116"/>
  <c r="AR36" i="116"/>
  <c r="AQ36" i="116"/>
  <c r="AA36" i="116"/>
  <c r="Z36" i="116"/>
  <c r="V36" i="116"/>
  <c r="U36" i="116"/>
  <c r="X36" i="116" s="1"/>
  <c r="T36" i="116"/>
  <c r="S36" i="116"/>
  <c r="R36" i="116"/>
  <c r="M36" i="116"/>
  <c r="J36" i="116" s="1"/>
  <c r="AP36" i="116" s="1"/>
  <c r="BF30" i="116"/>
  <c r="AR30" i="116"/>
  <c r="AQ30" i="116"/>
  <c r="AA30" i="116"/>
  <c r="V30" i="116"/>
  <c r="U30" i="116"/>
  <c r="T30" i="116"/>
  <c r="S30" i="116"/>
  <c r="R30" i="116"/>
  <c r="M30" i="116"/>
  <c r="Z30" i="116" s="1"/>
  <c r="BF136" i="116"/>
  <c r="AR136" i="116"/>
  <c r="AQ136" i="116"/>
  <c r="AA136" i="116"/>
  <c r="V136" i="116"/>
  <c r="U136" i="116"/>
  <c r="X136" i="116" s="1"/>
  <c r="T136" i="116"/>
  <c r="S136" i="116"/>
  <c r="R136" i="116"/>
  <c r="M136" i="116"/>
  <c r="Z136" i="116" s="1"/>
  <c r="BF58" i="116"/>
  <c r="AR58" i="116"/>
  <c r="AQ58" i="116"/>
  <c r="AA58" i="116"/>
  <c r="V58" i="116"/>
  <c r="U58" i="116"/>
  <c r="X58" i="116" s="1"/>
  <c r="T58" i="116"/>
  <c r="S58" i="116"/>
  <c r="R58" i="116"/>
  <c r="M58" i="116"/>
  <c r="Z58" i="116" s="1"/>
  <c r="BF112" i="116"/>
  <c r="AR112" i="116"/>
  <c r="AQ112" i="116"/>
  <c r="AA112" i="116"/>
  <c r="V112" i="116"/>
  <c r="W112" i="116" s="1"/>
  <c r="U112" i="116"/>
  <c r="X112" i="116" s="1"/>
  <c r="T112" i="116"/>
  <c r="S112" i="116"/>
  <c r="R112" i="116"/>
  <c r="M112" i="116"/>
  <c r="Z112" i="116" s="1"/>
  <c r="BF65" i="116"/>
  <c r="AR65" i="116"/>
  <c r="AQ65" i="116"/>
  <c r="AA65" i="116"/>
  <c r="V65" i="116"/>
  <c r="U65" i="116"/>
  <c r="X65" i="116" s="1"/>
  <c r="T65" i="116"/>
  <c r="S65" i="116"/>
  <c r="R65" i="116"/>
  <c r="M65" i="116"/>
  <c r="Z65" i="116" s="1"/>
  <c r="BF50" i="116"/>
  <c r="AR50" i="116"/>
  <c r="AQ50" i="116"/>
  <c r="AA50" i="116"/>
  <c r="V50" i="116"/>
  <c r="U50" i="116"/>
  <c r="X50" i="116" s="1"/>
  <c r="T50" i="116"/>
  <c r="S50" i="116"/>
  <c r="R50" i="116"/>
  <c r="M50" i="116"/>
  <c r="Z50" i="116" s="1"/>
  <c r="BF92" i="116"/>
  <c r="AR92" i="116"/>
  <c r="AQ92" i="116"/>
  <c r="AA92" i="116"/>
  <c r="V92" i="116"/>
  <c r="U92" i="116"/>
  <c r="X92" i="116" s="1"/>
  <c r="T92" i="116"/>
  <c r="S92" i="116"/>
  <c r="R92" i="116"/>
  <c r="M92" i="116"/>
  <c r="Z92" i="116" s="1"/>
  <c r="BF124" i="116"/>
  <c r="AR124" i="116"/>
  <c r="AQ124" i="116"/>
  <c r="AA124" i="116"/>
  <c r="V124" i="116"/>
  <c r="U124" i="116"/>
  <c r="X124" i="116" s="1"/>
  <c r="T124" i="116"/>
  <c r="S124" i="116"/>
  <c r="R124" i="116"/>
  <c r="M124" i="116"/>
  <c r="Z124" i="116" s="1"/>
  <c r="BF117" i="116"/>
  <c r="AR117" i="116"/>
  <c r="AQ117" i="116"/>
  <c r="AA117" i="116"/>
  <c r="V117" i="116"/>
  <c r="U117" i="116"/>
  <c r="T117" i="116"/>
  <c r="S117" i="116"/>
  <c r="R117" i="116"/>
  <c r="M117" i="116"/>
  <c r="Z117" i="116" s="1"/>
  <c r="BF131" i="116"/>
  <c r="AR131" i="116"/>
  <c r="AQ131" i="116"/>
  <c r="AA131" i="116"/>
  <c r="V131" i="116"/>
  <c r="U131" i="116"/>
  <c r="X131" i="116" s="1"/>
  <c r="T131" i="116"/>
  <c r="S131" i="116"/>
  <c r="R131" i="116"/>
  <c r="M131" i="116"/>
  <c r="Z131" i="116" s="1"/>
  <c r="BF41" i="116"/>
  <c r="AR41" i="116"/>
  <c r="AQ41" i="116"/>
  <c r="AA41" i="116"/>
  <c r="V41" i="116"/>
  <c r="U41" i="116"/>
  <c r="X41" i="116" s="1"/>
  <c r="T41" i="116"/>
  <c r="S41" i="116"/>
  <c r="R41" i="116"/>
  <c r="M41" i="116"/>
  <c r="Z41" i="116" s="1"/>
  <c r="BF82" i="116"/>
  <c r="AR82" i="116"/>
  <c r="AQ82" i="116"/>
  <c r="AA82" i="116"/>
  <c r="V82" i="116"/>
  <c r="U82" i="116"/>
  <c r="X82" i="116" s="1"/>
  <c r="T82" i="116"/>
  <c r="S82" i="116"/>
  <c r="R82" i="116"/>
  <c r="M82" i="116"/>
  <c r="Z82" i="116" s="1"/>
  <c r="BF77" i="116"/>
  <c r="AR77" i="116"/>
  <c r="AQ77" i="116"/>
  <c r="AA77" i="116"/>
  <c r="V77" i="116"/>
  <c r="U77" i="116"/>
  <c r="X77" i="116" s="1"/>
  <c r="T77" i="116"/>
  <c r="S77" i="116"/>
  <c r="R77" i="116"/>
  <c r="M77" i="116"/>
  <c r="Z77" i="116" s="1"/>
  <c r="BF48" i="116"/>
  <c r="AR48" i="116"/>
  <c r="AQ48" i="116"/>
  <c r="AA48" i="116"/>
  <c r="Z48" i="116"/>
  <c r="V48" i="116"/>
  <c r="U48" i="116"/>
  <c r="X48" i="116" s="1"/>
  <c r="T48" i="116"/>
  <c r="S48" i="116"/>
  <c r="R48" i="116"/>
  <c r="M48" i="116"/>
  <c r="J48" i="116" s="1"/>
  <c r="AP48" i="116" s="1"/>
  <c r="BF125" i="116"/>
  <c r="AR125" i="116"/>
  <c r="AQ125" i="116"/>
  <c r="AA125" i="116"/>
  <c r="V125" i="116"/>
  <c r="U125" i="116"/>
  <c r="X125" i="116" s="1"/>
  <c r="T125" i="116"/>
  <c r="S125" i="116"/>
  <c r="R125" i="116"/>
  <c r="M125" i="116"/>
  <c r="Z125" i="116" s="1"/>
  <c r="BF43" i="116"/>
  <c r="AR43" i="116"/>
  <c r="AQ43" i="116"/>
  <c r="AA43" i="116"/>
  <c r="V43" i="116"/>
  <c r="U43" i="116"/>
  <c r="T43" i="116"/>
  <c r="S43" i="116"/>
  <c r="R43" i="116"/>
  <c r="M43" i="116"/>
  <c r="Z43" i="116" s="1"/>
  <c r="BF129" i="116"/>
  <c r="AR129" i="116"/>
  <c r="AQ129" i="116"/>
  <c r="AA129" i="116"/>
  <c r="V129" i="116"/>
  <c r="U129" i="116"/>
  <c r="X129" i="116" s="1"/>
  <c r="T129" i="116"/>
  <c r="S129" i="116"/>
  <c r="R129" i="116"/>
  <c r="M129" i="116"/>
  <c r="Z129" i="116" s="1"/>
  <c r="BF25" i="116"/>
  <c r="AR25" i="116"/>
  <c r="AQ25" i="116"/>
  <c r="AA25" i="116"/>
  <c r="V25" i="116"/>
  <c r="U25" i="116"/>
  <c r="X25" i="116" s="1"/>
  <c r="T25" i="116"/>
  <c r="S25" i="116"/>
  <c r="R25" i="116"/>
  <c r="M25" i="116"/>
  <c r="Z25" i="116" s="1"/>
  <c r="BF132" i="116"/>
  <c r="AR132" i="116"/>
  <c r="AQ132" i="116"/>
  <c r="AA132" i="116"/>
  <c r="V132" i="116"/>
  <c r="U132" i="116"/>
  <c r="X132" i="116" s="1"/>
  <c r="T132" i="116"/>
  <c r="S132" i="116"/>
  <c r="R132" i="116"/>
  <c r="M132" i="116"/>
  <c r="Z132" i="116" s="1"/>
  <c r="BF87" i="116"/>
  <c r="AR87" i="116"/>
  <c r="AQ87" i="116"/>
  <c r="AA87" i="116"/>
  <c r="V87" i="116"/>
  <c r="U87" i="116"/>
  <c r="X87" i="116" s="1"/>
  <c r="T87" i="116"/>
  <c r="S87" i="116"/>
  <c r="R87" i="116"/>
  <c r="M87" i="116"/>
  <c r="Z87" i="116" s="1"/>
  <c r="BF121" i="116"/>
  <c r="AR121" i="116"/>
  <c r="AQ121" i="116"/>
  <c r="AA121" i="116"/>
  <c r="V121" i="116"/>
  <c r="U121" i="116"/>
  <c r="X121" i="116" s="1"/>
  <c r="T121" i="116"/>
  <c r="S121" i="116"/>
  <c r="R121" i="116"/>
  <c r="M121" i="116"/>
  <c r="Z121" i="116" s="1"/>
  <c r="BF22" i="116"/>
  <c r="AR22" i="116"/>
  <c r="AQ22" i="116"/>
  <c r="AA22" i="116"/>
  <c r="V22" i="116"/>
  <c r="U22" i="116"/>
  <c r="X22" i="116" s="1"/>
  <c r="T22" i="116"/>
  <c r="S22" i="116"/>
  <c r="R22" i="116"/>
  <c r="M22" i="116"/>
  <c r="Z22" i="116" s="1"/>
  <c r="BF16" i="116"/>
  <c r="AR16" i="116"/>
  <c r="AQ16" i="116"/>
  <c r="AA16" i="116"/>
  <c r="V16" i="116"/>
  <c r="U16" i="116"/>
  <c r="X16" i="116" s="1"/>
  <c r="T16" i="116"/>
  <c r="S16" i="116"/>
  <c r="R16" i="116"/>
  <c r="M16" i="116"/>
  <c r="Z16" i="116" s="1"/>
  <c r="BF39" i="116"/>
  <c r="AR39" i="116"/>
  <c r="AQ39" i="116"/>
  <c r="AA39" i="116"/>
  <c r="V39" i="116"/>
  <c r="U39" i="116"/>
  <c r="X39" i="116" s="1"/>
  <c r="T39" i="116"/>
  <c r="S39" i="116"/>
  <c r="R39" i="116"/>
  <c r="M39" i="116"/>
  <c r="Z39" i="116" s="1"/>
  <c r="BF142" i="116"/>
  <c r="BF150" i="116" s="1"/>
  <c r="AR142" i="116"/>
  <c r="AQ142" i="116"/>
  <c r="AQ150" i="116" s="1"/>
  <c r="AA142" i="116"/>
  <c r="AA150" i="116" s="1"/>
  <c r="V142" i="116"/>
  <c r="U142" i="116"/>
  <c r="T142" i="116"/>
  <c r="S142" i="116"/>
  <c r="R142" i="116"/>
  <c r="R150" i="116" s="1"/>
  <c r="M142" i="116"/>
  <c r="BF115" i="116"/>
  <c r="AR115" i="116"/>
  <c r="AQ115" i="116"/>
  <c r="AA115" i="116"/>
  <c r="V115" i="116"/>
  <c r="U115" i="116"/>
  <c r="X115" i="116" s="1"/>
  <c r="T115" i="116"/>
  <c r="S115" i="116"/>
  <c r="R115" i="116"/>
  <c r="M115" i="116"/>
  <c r="Z115" i="116" s="1"/>
  <c r="BF13" i="116"/>
  <c r="AR13" i="116"/>
  <c r="AQ13" i="116"/>
  <c r="AA13" i="116"/>
  <c r="V13" i="116"/>
  <c r="U13" i="116"/>
  <c r="X13" i="116" s="1"/>
  <c r="T13" i="116"/>
  <c r="S13" i="116"/>
  <c r="R13" i="116"/>
  <c r="M13" i="116"/>
  <c r="Z13" i="116" s="1"/>
  <c r="BF10" i="116"/>
  <c r="AR10" i="116"/>
  <c r="AQ10" i="116"/>
  <c r="AA10" i="116"/>
  <c r="V10" i="116"/>
  <c r="U10" i="116"/>
  <c r="X10" i="116" s="1"/>
  <c r="T10" i="116"/>
  <c r="S10" i="116"/>
  <c r="R10" i="116"/>
  <c r="M10" i="116"/>
  <c r="Z10" i="116" s="1"/>
  <c r="BF138" i="116"/>
  <c r="AR138" i="116"/>
  <c r="AQ138" i="116"/>
  <c r="AA138" i="116"/>
  <c r="V138" i="116"/>
  <c r="U138" i="116"/>
  <c r="X138" i="116" s="1"/>
  <c r="T138" i="116"/>
  <c r="S138" i="116"/>
  <c r="R138" i="116"/>
  <c r="M138" i="116"/>
  <c r="Z138" i="116" s="1"/>
  <c r="BF96" i="116"/>
  <c r="AR96" i="116"/>
  <c r="AQ96" i="116"/>
  <c r="AA96" i="116"/>
  <c r="V96" i="116"/>
  <c r="U96" i="116"/>
  <c r="X96" i="116" s="1"/>
  <c r="T96" i="116"/>
  <c r="S96" i="116"/>
  <c r="R96" i="116"/>
  <c r="M96" i="116"/>
  <c r="Z96" i="116" s="1"/>
  <c r="BF52" i="116"/>
  <c r="AR52" i="116"/>
  <c r="AQ52" i="116"/>
  <c r="AA52" i="116"/>
  <c r="V52" i="116"/>
  <c r="U52" i="116"/>
  <c r="T52" i="116"/>
  <c r="S52" i="116"/>
  <c r="R52" i="116"/>
  <c r="M52" i="116"/>
  <c r="Z52" i="116" s="1"/>
  <c r="BF40" i="116"/>
  <c r="AR40" i="116"/>
  <c r="AS40" i="116" s="1"/>
  <c r="AT40" i="116" s="1"/>
  <c r="AU40" i="116" s="1"/>
  <c r="AV40" i="116" s="1"/>
  <c r="AQ40" i="116"/>
  <c r="AA40" i="116"/>
  <c r="V40" i="116"/>
  <c r="U40" i="116"/>
  <c r="X40" i="116" s="1"/>
  <c r="T40" i="116"/>
  <c r="S40" i="116"/>
  <c r="R40" i="116"/>
  <c r="M40" i="116"/>
  <c r="Z40" i="116" s="1"/>
  <c r="BF21" i="116"/>
  <c r="AR21" i="116"/>
  <c r="AQ21" i="116"/>
  <c r="AA21" i="116"/>
  <c r="V21" i="116"/>
  <c r="U21" i="116"/>
  <c r="X21" i="116" s="1"/>
  <c r="T21" i="116"/>
  <c r="S21" i="116"/>
  <c r="R21" i="116"/>
  <c r="M21" i="116"/>
  <c r="Z21" i="116" s="1"/>
  <c r="BF113" i="116"/>
  <c r="AR113" i="116"/>
  <c r="AS113" i="116" s="1"/>
  <c r="AT113" i="116" s="1"/>
  <c r="AU113" i="116" s="1"/>
  <c r="AV113" i="116" s="1"/>
  <c r="AQ113" i="116"/>
  <c r="AA113" i="116"/>
  <c r="V113" i="116"/>
  <c r="U113" i="116"/>
  <c r="X113" i="116" s="1"/>
  <c r="T113" i="116"/>
  <c r="S113" i="116"/>
  <c r="R113" i="116"/>
  <c r="M113" i="116"/>
  <c r="Z113" i="116" s="1"/>
  <c r="BF34" i="116"/>
  <c r="AR34" i="116"/>
  <c r="AQ34" i="116"/>
  <c r="AA34" i="116"/>
  <c r="V34" i="116"/>
  <c r="U34" i="116"/>
  <c r="T34" i="116"/>
  <c r="S34" i="116"/>
  <c r="R34" i="116"/>
  <c r="M34" i="116"/>
  <c r="J34" i="116" s="1"/>
  <c r="AP34" i="116" s="1"/>
  <c r="BF78" i="116"/>
  <c r="AR78" i="116"/>
  <c r="AS78" i="116" s="1"/>
  <c r="AT78" i="116" s="1"/>
  <c r="AU78" i="116" s="1"/>
  <c r="AV78" i="116" s="1"/>
  <c r="AQ78" i="116"/>
  <c r="AA78" i="116"/>
  <c r="V78" i="116"/>
  <c r="U78" i="116"/>
  <c r="X78" i="116" s="1"/>
  <c r="T78" i="116"/>
  <c r="S78" i="116"/>
  <c r="R78" i="116"/>
  <c r="M78" i="116"/>
  <c r="Z78" i="116" s="1"/>
  <c r="BF37" i="116"/>
  <c r="AR37" i="116"/>
  <c r="AQ37" i="116"/>
  <c r="AA37" i="116"/>
  <c r="Z37" i="116"/>
  <c r="X37" i="116"/>
  <c r="V37" i="116"/>
  <c r="U37" i="116"/>
  <c r="T37" i="116"/>
  <c r="S37" i="116"/>
  <c r="R37" i="116"/>
  <c r="M37" i="116"/>
  <c r="J37" i="116"/>
  <c r="AP37" i="116" s="1"/>
  <c r="BF102" i="116"/>
  <c r="AR102" i="116"/>
  <c r="AS102" i="116" s="1"/>
  <c r="AT102" i="116" s="1"/>
  <c r="AU102" i="116" s="1"/>
  <c r="AV102" i="116" s="1"/>
  <c r="AQ102" i="116"/>
  <c r="AA102" i="116"/>
  <c r="V102" i="116"/>
  <c r="U102" i="116"/>
  <c r="T102" i="116"/>
  <c r="S102" i="116"/>
  <c r="R102" i="116"/>
  <c r="M102" i="116"/>
  <c r="Z102" i="116" s="1"/>
  <c r="BF9" i="116"/>
  <c r="AR9" i="116"/>
  <c r="AQ9" i="116"/>
  <c r="AA9" i="116"/>
  <c r="V9" i="116"/>
  <c r="U9" i="116"/>
  <c r="X9" i="116" s="1"/>
  <c r="T9" i="116"/>
  <c r="S9" i="116"/>
  <c r="R9" i="116"/>
  <c r="M9" i="116"/>
  <c r="Z9" i="116" s="1"/>
  <c r="BF76" i="116"/>
  <c r="AR76" i="116"/>
  <c r="AQ76" i="116"/>
  <c r="AA76" i="116"/>
  <c r="V76" i="116"/>
  <c r="U76" i="116"/>
  <c r="X76" i="116" s="1"/>
  <c r="T76" i="116"/>
  <c r="S76" i="116"/>
  <c r="R76" i="116"/>
  <c r="M76" i="116"/>
  <c r="Z76" i="116" s="1"/>
  <c r="BF80" i="116"/>
  <c r="AR80" i="116"/>
  <c r="AQ80" i="116"/>
  <c r="AA80" i="116"/>
  <c r="V80" i="116"/>
  <c r="U80" i="116"/>
  <c r="X80" i="116" s="1"/>
  <c r="T80" i="116"/>
  <c r="S80" i="116"/>
  <c r="R80" i="116"/>
  <c r="M80" i="116"/>
  <c r="Z80" i="116" s="1"/>
  <c r="BF137" i="116"/>
  <c r="AR137" i="116"/>
  <c r="AQ137" i="116"/>
  <c r="AA137" i="116"/>
  <c r="V137" i="116"/>
  <c r="U137" i="116"/>
  <c r="X137" i="116" s="1"/>
  <c r="T137" i="116"/>
  <c r="S137" i="116"/>
  <c r="R137" i="116"/>
  <c r="M137" i="116"/>
  <c r="Z137" i="116" s="1"/>
  <c r="BF105" i="116"/>
  <c r="AR105" i="116"/>
  <c r="AQ105" i="116"/>
  <c r="AA105" i="116"/>
  <c r="V105" i="116"/>
  <c r="U105" i="116"/>
  <c r="X105" i="116" s="1"/>
  <c r="T105" i="116"/>
  <c r="S105" i="116"/>
  <c r="R105" i="116"/>
  <c r="M105" i="116"/>
  <c r="Z105" i="116" s="1"/>
  <c r="BF8" i="116"/>
  <c r="AR8" i="116"/>
  <c r="AQ8" i="116"/>
  <c r="AA8" i="116"/>
  <c r="V8" i="116"/>
  <c r="U8" i="116"/>
  <c r="X8" i="116" s="1"/>
  <c r="T8" i="116"/>
  <c r="S8" i="116"/>
  <c r="R8" i="116"/>
  <c r="M8" i="116"/>
  <c r="Z8" i="116" s="1"/>
  <c r="BF130" i="116"/>
  <c r="AR130" i="116"/>
  <c r="AQ130" i="116"/>
  <c r="AA130" i="116"/>
  <c r="V130" i="116"/>
  <c r="U130" i="116"/>
  <c r="X130" i="116" s="1"/>
  <c r="T130" i="116"/>
  <c r="S130" i="116"/>
  <c r="R130" i="116"/>
  <c r="M130" i="116"/>
  <c r="Z130" i="116" s="1"/>
  <c r="BF64" i="116"/>
  <c r="AR64" i="116"/>
  <c r="AQ64" i="116"/>
  <c r="AA64" i="116"/>
  <c r="V64" i="116"/>
  <c r="U64" i="116"/>
  <c r="X64" i="116" s="1"/>
  <c r="T64" i="116"/>
  <c r="S64" i="116"/>
  <c r="R64" i="116"/>
  <c r="M64" i="116"/>
  <c r="Z64" i="116" s="1"/>
  <c r="BF122" i="116"/>
  <c r="BF147" i="116" s="1"/>
  <c r="AR122" i="116"/>
  <c r="AR147" i="116" s="1"/>
  <c r="AQ122" i="116"/>
  <c r="AQ147" i="116" s="1"/>
  <c r="AA122" i="116"/>
  <c r="AA147" i="116" s="1"/>
  <c r="V122" i="116"/>
  <c r="V147" i="116" s="1"/>
  <c r="U122" i="116"/>
  <c r="U147" i="116" s="1"/>
  <c r="T122" i="116"/>
  <c r="T147" i="116" s="1"/>
  <c r="S122" i="116"/>
  <c r="R122" i="116"/>
  <c r="R147" i="116" s="1"/>
  <c r="M122" i="116"/>
  <c r="M147" i="116" s="1"/>
  <c r="BF47" i="116"/>
  <c r="AR47" i="116"/>
  <c r="AQ47" i="116"/>
  <c r="AA47" i="116"/>
  <c r="V47" i="116"/>
  <c r="U47" i="116"/>
  <c r="X47" i="116" s="1"/>
  <c r="T47" i="116"/>
  <c r="S47" i="116"/>
  <c r="R47" i="116"/>
  <c r="M47" i="116"/>
  <c r="BF108" i="116"/>
  <c r="AR108" i="116"/>
  <c r="AQ108" i="116"/>
  <c r="AA108" i="116"/>
  <c r="V108" i="116"/>
  <c r="U108" i="116"/>
  <c r="T108" i="116"/>
  <c r="S108" i="116"/>
  <c r="R108" i="116"/>
  <c r="M108" i="116"/>
  <c r="BF139" i="116"/>
  <c r="AR139" i="116"/>
  <c r="AQ139" i="116"/>
  <c r="AA139" i="116"/>
  <c r="V139" i="116"/>
  <c r="U139" i="116"/>
  <c r="X139" i="116" s="1"/>
  <c r="T139" i="116"/>
  <c r="S139" i="116"/>
  <c r="R139" i="116"/>
  <c r="M139" i="116"/>
  <c r="BF116" i="116"/>
  <c r="AR116" i="116"/>
  <c r="AQ116" i="116"/>
  <c r="AA116" i="116"/>
  <c r="V116" i="116"/>
  <c r="U116" i="116"/>
  <c r="T116" i="116"/>
  <c r="S116" i="116"/>
  <c r="R116" i="116"/>
  <c r="M116" i="116"/>
  <c r="BF93" i="116"/>
  <c r="AR93" i="116"/>
  <c r="AQ93" i="116"/>
  <c r="AA93" i="116"/>
  <c r="V93" i="116"/>
  <c r="U93" i="116"/>
  <c r="X93" i="116" s="1"/>
  <c r="T93" i="116"/>
  <c r="S93" i="116"/>
  <c r="R93" i="116"/>
  <c r="M93" i="116"/>
  <c r="BF135" i="116"/>
  <c r="AR135" i="116"/>
  <c r="AQ135" i="116"/>
  <c r="AA135" i="116"/>
  <c r="V135" i="116"/>
  <c r="U135" i="116"/>
  <c r="T135" i="116"/>
  <c r="S135" i="116"/>
  <c r="R135" i="116"/>
  <c r="M135" i="116"/>
  <c r="BF86" i="116"/>
  <c r="AR86" i="116"/>
  <c r="AQ86" i="116"/>
  <c r="AA86" i="116"/>
  <c r="V86" i="116"/>
  <c r="U86" i="116"/>
  <c r="X86" i="116" s="1"/>
  <c r="T86" i="116"/>
  <c r="S86" i="116"/>
  <c r="R86" i="116"/>
  <c r="M86" i="116"/>
  <c r="Z86" i="116" s="1"/>
  <c r="BF60" i="116"/>
  <c r="AR60" i="116"/>
  <c r="AQ60" i="116"/>
  <c r="AA60" i="116"/>
  <c r="V60" i="116"/>
  <c r="U60" i="116"/>
  <c r="X60" i="116" s="1"/>
  <c r="T60" i="116"/>
  <c r="S60" i="116"/>
  <c r="R60" i="116"/>
  <c r="M60" i="116"/>
  <c r="Z60" i="116" s="1"/>
  <c r="BF98" i="116"/>
  <c r="AR98" i="116"/>
  <c r="AQ98" i="116"/>
  <c r="AA98" i="116"/>
  <c r="V98" i="116"/>
  <c r="U98" i="116"/>
  <c r="X98" i="116" s="1"/>
  <c r="T98" i="116"/>
  <c r="S98" i="116"/>
  <c r="R98" i="116"/>
  <c r="M98" i="116"/>
  <c r="Z98" i="116" s="1"/>
  <c r="BF68" i="116"/>
  <c r="AR68" i="116"/>
  <c r="AQ68" i="116"/>
  <c r="AA68" i="116"/>
  <c r="V68" i="116"/>
  <c r="U68" i="116"/>
  <c r="X68" i="116" s="1"/>
  <c r="T68" i="116"/>
  <c r="S68" i="116"/>
  <c r="R68" i="116"/>
  <c r="M68" i="116"/>
  <c r="Z68" i="116" s="1"/>
  <c r="BF20" i="116"/>
  <c r="AR20" i="116"/>
  <c r="AQ20" i="116"/>
  <c r="AA20" i="116"/>
  <c r="V20" i="116"/>
  <c r="U20" i="116"/>
  <c r="X20" i="116" s="1"/>
  <c r="T20" i="116"/>
  <c r="S20" i="116"/>
  <c r="R20" i="116"/>
  <c r="M20" i="116"/>
  <c r="Z20" i="116" s="1"/>
  <c r="BF38" i="116"/>
  <c r="BF154" i="116" s="1"/>
  <c r="AR38" i="116"/>
  <c r="AQ38" i="116"/>
  <c r="AQ154" i="116" s="1"/>
  <c r="AA38" i="116"/>
  <c r="AA154" i="116" s="1"/>
  <c r="V38" i="116"/>
  <c r="V154" i="116" s="1"/>
  <c r="U38" i="116"/>
  <c r="T38" i="116"/>
  <c r="S38" i="116"/>
  <c r="R38" i="116"/>
  <c r="R154" i="116" s="1"/>
  <c r="M38" i="116"/>
  <c r="M154" i="116" s="1"/>
  <c r="BF103" i="116"/>
  <c r="AR103" i="116"/>
  <c r="AQ103" i="116"/>
  <c r="AA103" i="116"/>
  <c r="V103" i="116"/>
  <c r="U103" i="116"/>
  <c r="X103" i="116" s="1"/>
  <c r="T103" i="116"/>
  <c r="S103" i="116"/>
  <c r="R103" i="116"/>
  <c r="M103" i="116"/>
  <c r="Z103" i="116" s="1"/>
  <c r="BF72" i="116"/>
  <c r="AR72" i="116"/>
  <c r="AQ72" i="116"/>
  <c r="AA72" i="116"/>
  <c r="V72" i="116"/>
  <c r="U72" i="116"/>
  <c r="X72" i="116" s="1"/>
  <c r="T72" i="116"/>
  <c r="S72" i="116"/>
  <c r="R72" i="116"/>
  <c r="M72" i="116"/>
  <c r="Z72" i="116" s="1"/>
  <c r="J72" i="116"/>
  <c r="BF61" i="116"/>
  <c r="AR61" i="116"/>
  <c r="AQ61" i="116"/>
  <c r="AA61" i="116"/>
  <c r="V61" i="116"/>
  <c r="U61" i="116"/>
  <c r="X61" i="116" s="1"/>
  <c r="T61" i="116"/>
  <c r="S61" i="116"/>
  <c r="R61" i="116"/>
  <c r="M61" i="116"/>
  <c r="Z61" i="116" s="1"/>
  <c r="BF126" i="116"/>
  <c r="AR126" i="116"/>
  <c r="AQ126" i="116"/>
  <c r="AA126" i="116"/>
  <c r="V126" i="116"/>
  <c r="U126" i="116"/>
  <c r="X126" i="116" s="1"/>
  <c r="T126" i="116"/>
  <c r="S126" i="116"/>
  <c r="R126" i="116"/>
  <c r="M126" i="116"/>
  <c r="Z126" i="116" s="1"/>
  <c r="BF134" i="116"/>
  <c r="AR134" i="116"/>
  <c r="AQ134" i="116"/>
  <c r="AA134" i="116"/>
  <c r="V134" i="116"/>
  <c r="U134" i="116"/>
  <c r="X134" i="116" s="1"/>
  <c r="T134" i="116"/>
  <c r="S134" i="116"/>
  <c r="R134" i="116"/>
  <c r="M134" i="116"/>
  <c r="Z134" i="116" s="1"/>
  <c r="BF85" i="116"/>
  <c r="AR85" i="116"/>
  <c r="AQ85" i="116"/>
  <c r="AA85" i="116"/>
  <c r="V85" i="116"/>
  <c r="U85" i="116"/>
  <c r="X85" i="116" s="1"/>
  <c r="T85" i="116"/>
  <c r="S85" i="116"/>
  <c r="R85" i="116"/>
  <c r="M85" i="116"/>
  <c r="Z85" i="116" s="1"/>
  <c r="BF23" i="116"/>
  <c r="AR23" i="116"/>
  <c r="AQ23" i="116"/>
  <c r="AA23" i="116"/>
  <c r="V23" i="116"/>
  <c r="U23" i="116"/>
  <c r="X23" i="116" s="1"/>
  <c r="T23" i="116"/>
  <c r="S23" i="116"/>
  <c r="R23" i="116"/>
  <c r="M23" i="116"/>
  <c r="Z23" i="116" s="1"/>
  <c r="BF90" i="116"/>
  <c r="AR90" i="116"/>
  <c r="AQ90" i="116"/>
  <c r="AA90" i="116"/>
  <c r="V90" i="116"/>
  <c r="U90" i="116"/>
  <c r="X90" i="116" s="1"/>
  <c r="T90" i="116"/>
  <c r="S90" i="116"/>
  <c r="R90" i="116"/>
  <c r="M90" i="116"/>
  <c r="Z90" i="116" s="1"/>
  <c r="BF120" i="116"/>
  <c r="AR120" i="116"/>
  <c r="AQ120" i="116"/>
  <c r="AA120" i="116"/>
  <c r="V120" i="116"/>
  <c r="U120" i="116"/>
  <c r="X120" i="116" s="1"/>
  <c r="T120" i="116"/>
  <c r="S120" i="116"/>
  <c r="R120" i="116"/>
  <c r="M120" i="116"/>
  <c r="Z120" i="116" s="1"/>
  <c r="BF84" i="116"/>
  <c r="AR84" i="116"/>
  <c r="AQ84" i="116"/>
  <c r="AA84" i="116"/>
  <c r="Z84" i="116"/>
  <c r="V84" i="116"/>
  <c r="U84" i="116"/>
  <c r="T84" i="116"/>
  <c r="S84" i="116"/>
  <c r="R84" i="116"/>
  <c r="M84" i="116"/>
  <c r="J84" i="116" s="1"/>
  <c r="BF57" i="116"/>
  <c r="AR57" i="116"/>
  <c r="AQ57" i="116"/>
  <c r="AA57" i="116"/>
  <c r="V57" i="116"/>
  <c r="U57" i="116"/>
  <c r="X57" i="116" s="1"/>
  <c r="T57" i="116"/>
  <c r="S57" i="116"/>
  <c r="R57" i="116"/>
  <c r="M57" i="116"/>
  <c r="Z57" i="116" s="1"/>
  <c r="BF29" i="116"/>
  <c r="AR29" i="116"/>
  <c r="AQ29" i="116"/>
  <c r="AA29" i="116"/>
  <c r="V29" i="116"/>
  <c r="U29" i="116"/>
  <c r="X29" i="116" s="1"/>
  <c r="T29" i="116"/>
  <c r="S29" i="116"/>
  <c r="R29" i="116"/>
  <c r="M29" i="116"/>
  <c r="Z29" i="116" s="1"/>
  <c r="BF111" i="116"/>
  <c r="BF155" i="116" s="1"/>
  <c r="AR111" i="116"/>
  <c r="AQ111" i="116"/>
  <c r="AA111" i="116"/>
  <c r="X111" i="116"/>
  <c r="V111" i="116"/>
  <c r="U111" i="116"/>
  <c r="T111" i="116"/>
  <c r="S111" i="116"/>
  <c r="S155" i="116" s="1"/>
  <c r="R111" i="116"/>
  <c r="M111" i="116"/>
  <c r="BF56" i="116"/>
  <c r="BF156" i="116" s="1"/>
  <c r="AR56" i="116"/>
  <c r="AR156" i="116" s="1"/>
  <c r="AQ56" i="116"/>
  <c r="AQ156" i="116" s="1"/>
  <c r="AA56" i="116"/>
  <c r="AA156" i="116" s="1"/>
  <c r="V56" i="116"/>
  <c r="U56" i="116"/>
  <c r="U156" i="116" s="1"/>
  <c r="T56" i="116"/>
  <c r="S56" i="116"/>
  <c r="R56" i="116"/>
  <c r="R156" i="116" s="1"/>
  <c r="M56" i="116"/>
  <c r="M156" i="116" s="1"/>
  <c r="BF118" i="116"/>
  <c r="AR118" i="116"/>
  <c r="AQ118" i="116"/>
  <c r="AA118" i="116"/>
  <c r="V118" i="116"/>
  <c r="U118" i="116"/>
  <c r="X118" i="116" s="1"/>
  <c r="T118" i="116"/>
  <c r="S118" i="116"/>
  <c r="R118" i="116"/>
  <c r="M118" i="116"/>
  <c r="Z118" i="116" s="1"/>
  <c r="BF127" i="116"/>
  <c r="AR127" i="116"/>
  <c r="AQ127" i="116"/>
  <c r="AA127" i="116"/>
  <c r="V127" i="116"/>
  <c r="U127" i="116"/>
  <c r="X127" i="116" s="1"/>
  <c r="T127" i="116"/>
  <c r="S127" i="116"/>
  <c r="R127" i="116"/>
  <c r="M127" i="116"/>
  <c r="Z127" i="116" s="1"/>
  <c r="BF123" i="116"/>
  <c r="AR123" i="116"/>
  <c r="AQ123" i="116"/>
  <c r="AA123" i="116"/>
  <c r="V123" i="116"/>
  <c r="U123" i="116"/>
  <c r="X123" i="116" s="1"/>
  <c r="T123" i="116"/>
  <c r="S123" i="116"/>
  <c r="R123" i="116"/>
  <c r="M123" i="116"/>
  <c r="Z123" i="116" s="1"/>
  <c r="J123" i="116"/>
  <c r="AP123" i="116" s="1"/>
  <c r="BF114" i="116"/>
  <c r="AR114" i="116"/>
  <c r="AQ114" i="116"/>
  <c r="AA114" i="116"/>
  <c r="V114" i="116"/>
  <c r="U114" i="116"/>
  <c r="X114" i="116" s="1"/>
  <c r="T114" i="116"/>
  <c r="S114" i="116"/>
  <c r="R114" i="116"/>
  <c r="M114" i="116"/>
  <c r="Z114" i="116" s="1"/>
  <c r="J114" i="116"/>
  <c r="BF42" i="116"/>
  <c r="AR42" i="116"/>
  <c r="AQ42" i="116"/>
  <c r="AA42" i="116"/>
  <c r="Z42" i="116"/>
  <c r="V42" i="116"/>
  <c r="U42" i="116"/>
  <c r="X42" i="116" s="1"/>
  <c r="T42" i="116"/>
  <c r="S42" i="116"/>
  <c r="R42" i="116"/>
  <c r="M42" i="116"/>
  <c r="J42" i="116" s="1"/>
  <c r="AP42" i="116" s="1"/>
  <c r="BF62" i="116"/>
  <c r="AR62" i="116"/>
  <c r="AQ62" i="116"/>
  <c r="AA62" i="116"/>
  <c r="V62" i="116"/>
  <c r="U62" i="116"/>
  <c r="T62" i="116"/>
  <c r="S62" i="116"/>
  <c r="R62" i="116"/>
  <c r="M62" i="116"/>
  <c r="Z62" i="116" s="1"/>
  <c r="BF7" i="116"/>
  <c r="AR7" i="116"/>
  <c r="AQ7" i="116"/>
  <c r="AA7" i="116"/>
  <c r="Z7" i="116"/>
  <c r="V7" i="116"/>
  <c r="U7" i="116"/>
  <c r="X7" i="116" s="1"/>
  <c r="T7" i="116"/>
  <c r="S7" i="116"/>
  <c r="R7" i="116"/>
  <c r="M7" i="116"/>
  <c r="J7" i="116" s="1"/>
  <c r="AP7" i="116" s="1"/>
  <c r="BF88" i="116"/>
  <c r="AR88" i="116"/>
  <c r="AQ88" i="116"/>
  <c r="AA88" i="116"/>
  <c r="V88" i="116"/>
  <c r="U88" i="116"/>
  <c r="T88" i="116"/>
  <c r="S88" i="116"/>
  <c r="R88" i="116"/>
  <c r="M88" i="116"/>
  <c r="Z88" i="116" s="1"/>
  <c r="BF55" i="116"/>
  <c r="AR55" i="116"/>
  <c r="AQ55" i="116"/>
  <c r="AA55" i="116"/>
  <c r="Z55" i="116"/>
  <c r="V55" i="116"/>
  <c r="U55" i="116"/>
  <c r="X55" i="116" s="1"/>
  <c r="T55" i="116"/>
  <c r="S55" i="116"/>
  <c r="R55" i="116"/>
  <c r="M55" i="116"/>
  <c r="J55" i="116" s="1"/>
  <c r="AP55" i="116" s="1"/>
  <c r="BF33" i="116"/>
  <c r="AR33" i="116"/>
  <c r="AQ33" i="116"/>
  <c r="AA33" i="116"/>
  <c r="V33" i="116"/>
  <c r="U33" i="116"/>
  <c r="X33" i="116" s="1"/>
  <c r="T33" i="116"/>
  <c r="S33" i="116"/>
  <c r="R33" i="116"/>
  <c r="M33" i="116"/>
  <c r="Z33" i="116" s="1"/>
  <c r="BF70" i="116"/>
  <c r="AR70" i="116"/>
  <c r="AQ70" i="116"/>
  <c r="AA70" i="116"/>
  <c r="V70" i="116"/>
  <c r="U70" i="116"/>
  <c r="X70" i="116" s="1"/>
  <c r="T70" i="116"/>
  <c r="S70" i="116"/>
  <c r="R70" i="116"/>
  <c r="M70" i="116"/>
  <c r="Z70" i="116" s="1"/>
  <c r="BF74" i="116"/>
  <c r="AR74" i="116"/>
  <c r="AQ74" i="116"/>
  <c r="AA74" i="116"/>
  <c r="X74" i="116"/>
  <c r="V74" i="116"/>
  <c r="U74" i="116"/>
  <c r="T74" i="116"/>
  <c r="S74" i="116"/>
  <c r="R74" i="116"/>
  <c r="M74" i="116"/>
  <c r="Z74" i="116" s="1"/>
  <c r="BF66" i="116"/>
  <c r="BF152" i="116" s="1"/>
  <c r="AR66" i="116"/>
  <c r="AR152" i="116" s="1"/>
  <c r="AQ66" i="116"/>
  <c r="AQ152" i="116" s="1"/>
  <c r="AA66" i="116"/>
  <c r="AA152" i="116" s="1"/>
  <c r="V66" i="116"/>
  <c r="V152" i="116" s="1"/>
  <c r="U66" i="116"/>
  <c r="U152" i="116" s="1"/>
  <c r="T66" i="116"/>
  <c r="S66" i="116"/>
  <c r="R66" i="116"/>
  <c r="R152" i="116" s="1"/>
  <c r="M66" i="116"/>
  <c r="M152" i="116" s="1"/>
  <c r="BF69" i="116"/>
  <c r="AR69" i="116"/>
  <c r="AQ69" i="116"/>
  <c r="AA69" i="116"/>
  <c r="V69" i="116"/>
  <c r="U69" i="116"/>
  <c r="X69" i="116" s="1"/>
  <c r="T69" i="116"/>
  <c r="S69" i="116"/>
  <c r="R69" i="116"/>
  <c r="M69" i="116"/>
  <c r="Z69" i="116" s="1"/>
  <c r="BF32" i="116"/>
  <c r="AR32" i="116"/>
  <c r="AQ32" i="116"/>
  <c r="AA32" i="116"/>
  <c r="AA151" i="116" s="1"/>
  <c r="V32" i="116"/>
  <c r="U32" i="116"/>
  <c r="T32" i="116"/>
  <c r="S32" i="116"/>
  <c r="R32" i="116"/>
  <c r="M32" i="116"/>
  <c r="M151" i="116" s="1"/>
  <c r="BF83" i="116"/>
  <c r="AR83" i="116"/>
  <c r="AQ83" i="116"/>
  <c r="AA83" i="116"/>
  <c r="V83" i="116"/>
  <c r="U83" i="116"/>
  <c r="X83" i="116" s="1"/>
  <c r="T83" i="116"/>
  <c r="S83" i="116"/>
  <c r="R83" i="116"/>
  <c r="M83" i="116"/>
  <c r="Z83" i="116" s="1"/>
  <c r="BF49" i="116"/>
  <c r="AR49" i="116"/>
  <c r="AQ49" i="116"/>
  <c r="AA49" i="116"/>
  <c r="V49" i="116"/>
  <c r="W49" i="116" s="1"/>
  <c r="U49" i="116"/>
  <c r="X49" i="116" s="1"/>
  <c r="T49" i="116"/>
  <c r="S49" i="116"/>
  <c r="R49" i="116"/>
  <c r="M49" i="116"/>
  <c r="Z49" i="116" s="1"/>
  <c r="BF100" i="116"/>
  <c r="AR100" i="116"/>
  <c r="AQ100" i="116"/>
  <c r="AA100" i="116"/>
  <c r="V100" i="116"/>
  <c r="U100" i="116"/>
  <c r="X100" i="116" s="1"/>
  <c r="T100" i="116"/>
  <c r="S100" i="116"/>
  <c r="R100" i="116"/>
  <c r="M100" i="116"/>
  <c r="Z100" i="116" s="1"/>
  <c r="BF99" i="116"/>
  <c r="AR99" i="116"/>
  <c r="AQ99" i="116"/>
  <c r="AA99" i="116"/>
  <c r="AA149" i="116" s="1"/>
  <c r="X99" i="116"/>
  <c r="V99" i="116"/>
  <c r="U99" i="116"/>
  <c r="T99" i="116"/>
  <c r="S99" i="116"/>
  <c r="S149" i="116" s="1"/>
  <c r="R99" i="116"/>
  <c r="M99" i="116"/>
  <c r="J99" i="116" s="1"/>
  <c r="BF59" i="116"/>
  <c r="BF148" i="116" s="1"/>
  <c r="AR59" i="116"/>
  <c r="AQ59" i="116"/>
  <c r="AQ148" i="116" s="1"/>
  <c r="AA59" i="116"/>
  <c r="V59" i="116"/>
  <c r="U59" i="116"/>
  <c r="U148" i="116" s="1"/>
  <c r="T59" i="116"/>
  <c r="S59" i="116"/>
  <c r="R59" i="116"/>
  <c r="M59" i="116"/>
  <c r="M148" i="116" s="1"/>
  <c r="BF94" i="116"/>
  <c r="AR94" i="116"/>
  <c r="AQ94" i="116"/>
  <c r="AA94" i="116"/>
  <c r="V94" i="116"/>
  <c r="U94" i="116"/>
  <c r="X94" i="116" s="1"/>
  <c r="T94" i="116"/>
  <c r="S94" i="116"/>
  <c r="R94" i="116"/>
  <c r="M94" i="116"/>
  <c r="Z94" i="116" s="1"/>
  <c r="BF44" i="116"/>
  <c r="AR44" i="116"/>
  <c r="AQ44" i="116"/>
  <c r="AA44" i="116"/>
  <c r="V44" i="116"/>
  <c r="U44" i="116"/>
  <c r="T44" i="116"/>
  <c r="S44" i="116"/>
  <c r="R44" i="116"/>
  <c r="M44" i="116"/>
  <c r="BF18" i="116"/>
  <c r="AR18" i="116"/>
  <c r="AQ18" i="116"/>
  <c r="AA18" i="116"/>
  <c r="V18" i="116"/>
  <c r="U18" i="116"/>
  <c r="X18" i="116" s="1"/>
  <c r="T18" i="116"/>
  <c r="S18" i="116"/>
  <c r="R18" i="116"/>
  <c r="M18" i="116"/>
  <c r="J18" i="116" s="1"/>
  <c r="W133" i="118" l="1"/>
  <c r="V156" i="116"/>
  <c r="AP84" i="116"/>
  <c r="S154" i="116"/>
  <c r="V150" i="116"/>
  <c r="U282" i="117"/>
  <c r="U288" i="117"/>
  <c r="W139" i="117"/>
  <c r="W123" i="117"/>
  <c r="U376" i="118"/>
  <c r="S372" i="118"/>
  <c r="V370" i="118"/>
  <c r="AR377" i="118"/>
  <c r="S374" i="118"/>
  <c r="S379" i="118"/>
  <c r="X354" i="118"/>
  <c r="W234" i="118"/>
  <c r="W60" i="118"/>
  <c r="AP91" i="116"/>
  <c r="S152" i="116"/>
  <c r="T152" i="116"/>
  <c r="W55" i="116"/>
  <c r="AP114" i="116"/>
  <c r="S156" i="116"/>
  <c r="AP72" i="116"/>
  <c r="T154" i="116"/>
  <c r="S147" i="116"/>
  <c r="S150" i="116"/>
  <c r="AP133" i="116"/>
  <c r="AP140" i="116"/>
  <c r="V283" i="117"/>
  <c r="V286" i="117"/>
  <c r="AR286" i="117"/>
  <c r="S290" i="117"/>
  <c r="AP204" i="117"/>
  <c r="W158" i="117"/>
  <c r="AP269" i="117"/>
  <c r="W115" i="117"/>
  <c r="W112" i="117"/>
  <c r="AP77" i="117"/>
  <c r="AP48" i="117"/>
  <c r="W64" i="117"/>
  <c r="W161" i="117"/>
  <c r="W114" i="117"/>
  <c r="W59" i="117"/>
  <c r="W272" i="117"/>
  <c r="AP270" i="117"/>
  <c r="AP132" i="117"/>
  <c r="U371" i="118"/>
  <c r="U379" i="118"/>
  <c r="V374" i="118"/>
  <c r="AP128" i="118"/>
  <c r="W35" i="118"/>
  <c r="AP11" i="118"/>
  <c r="AP175" i="118"/>
  <c r="AP360" i="118"/>
  <c r="AP64" i="118"/>
  <c r="U151" i="116"/>
  <c r="T156" i="116"/>
  <c r="U154" i="116"/>
  <c r="AR154" i="116"/>
  <c r="T150" i="116"/>
  <c r="AP46" i="116"/>
  <c r="AP119" i="116"/>
  <c r="U286" i="117"/>
  <c r="S286" i="117"/>
  <c r="AP104" i="117"/>
  <c r="AP273" i="117"/>
  <c r="AP211" i="117"/>
  <c r="AP235" i="117"/>
  <c r="AP223" i="117"/>
  <c r="AP117" i="117"/>
  <c r="AP221" i="117"/>
  <c r="AP29" i="117"/>
  <c r="W20" i="118"/>
  <c r="W82" i="118"/>
  <c r="AP219" i="118"/>
  <c r="J112" i="118"/>
  <c r="AP112" i="118" s="1"/>
  <c r="W93" i="118"/>
  <c r="W102" i="118"/>
  <c r="W119" i="118"/>
  <c r="W232" i="118"/>
  <c r="W238" i="118"/>
  <c r="X336" i="118"/>
  <c r="W64" i="118"/>
  <c r="X102" i="118"/>
  <c r="X57" i="118"/>
  <c r="W122" i="118"/>
  <c r="W47" i="118"/>
  <c r="M378" i="118"/>
  <c r="M377" i="118"/>
  <c r="S377" i="118"/>
  <c r="BF377" i="118"/>
  <c r="S378" i="118"/>
  <c r="X338" i="118"/>
  <c r="AR374" i="118"/>
  <c r="AO223" i="118"/>
  <c r="BF374" i="118"/>
  <c r="AQ377" i="118"/>
  <c r="J346" i="118"/>
  <c r="AP346" i="118" s="1"/>
  <c r="J202" i="118"/>
  <c r="AP202" i="118" s="1"/>
  <c r="J156" i="118"/>
  <c r="AP156" i="118" s="1"/>
  <c r="J267" i="118"/>
  <c r="AP267" i="118" s="1"/>
  <c r="J49" i="118"/>
  <c r="AP49" i="118" s="1"/>
  <c r="J51" i="118"/>
  <c r="AP51" i="118" s="1"/>
  <c r="J33" i="118"/>
  <c r="AP33" i="118" s="1"/>
  <c r="W29" i="118"/>
  <c r="AO333" i="118"/>
  <c r="W134" i="118"/>
  <c r="J167" i="118"/>
  <c r="AP167" i="118" s="1"/>
  <c r="J200" i="118"/>
  <c r="AP200" i="118" s="1"/>
  <c r="W283" i="118"/>
  <c r="W329" i="118"/>
  <c r="J86" i="118"/>
  <c r="J340" i="118"/>
  <c r="AP340" i="118" s="1"/>
  <c r="J282" i="118"/>
  <c r="AP282" i="118" s="1"/>
  <c r="AO248" i="118"/>
  <c r="J332" i="118"/>
  <c r="W162" i="118"/>
  <c r="W145" i="118"/>
  <c r="W152" i="118"/>
  <c r="J93" i="118"/>
  <c r="AP93" i="118" s="1"/>
  <c r="J65" i="118"/>
  <c r="J102" i="118"/>
  <c r="J201" i="118"/>
  <c r="AP201" i="118" s="1"/>
  <c r="J48" i="118"/>
  <c r="AP48" i="118" s="1"/>
  <c r="J57" i="118"/>
  <c r="J342" i="118"/>
  <c r="AP342" i="118" s="1"/>
  <c r="X331" i="118"/>
  <c r="W257" i="118"/>
  <c r="M370" i="118"/>
  <c r="J222" i="118"/>
  <c r="AP222" i="118" s="1"/>
  <c r="J265" i="118"/>
  <c r="AP265" i="118" s="1"/>
  <c r="J47" i="118"/>
  <c r="AP47" i="118" s="1"/>
  <c r="J350" i="118"/>
  <c r="AP350" i="118" s="1"/>
  <c r="J322" i="118"/>
  <c r="AP322" i="118" s="1"/>
  <c r="J90" i="118"/>
  <c r="AP90" i="118" s="1"/>
  <c r="J195" i="118"/>
  <c r="AP195" i="118" s="1"/>
  <c r="J151" i="118"/>
  <c r="AP151" i="118" s="1"/>
  <c r="J154" i="118"/>
  <c r="AP154" i="118" s="1"/>
  <c r="J124" i="118"/>
  <c r="J77" i="118"/>
  <c r="AP77" i="118" s="1"/>
  <c r="J236" i="118"/>
  <c r="W96" i="118"/>
  <c r="J364" i="118"/>
  <c r="AP364" i="118" s="1"/>
  <c r="J331" i="118"/>
  <c r="J312" i="118"/>
  <c r="M374" i="118"/>
  <c r="AO209" i="118"/>
  <c r="W262" i="118"/>
  <c r="W74" i="118"/>
  <c r="W28" i="118"/>
  <c r="W142" i="118"/>
  <c r="AP223" i="118"/>
  <c r="U374" i="118"/>
  <c r="V372" i="118"/>
  <c r="Z85" i="118"/>
  <c r="W15" i="118"/>
  <c r="W76" i="118"/>
  <c r="J18" i="118"/>
  <c r="AP18" i="118" s="1"/>
  <c r="W99" i="118"/>
  <c r="J134" i="118"/>
  <c r="Z325" i="118"/>
  <c r="J325" i="118"/>
  <c r="AP325" i="118" s="1"/>
  <c r="Z20" i="118"/>
  <c r="J20" i="118"/>
  <c r="J330" i="118"/>
  <c r="AP330" i="118" s="1"/>
  <c r="Z119" i="118"/>
  <c r="J119" i="118"/>
  <c r="AP119" i="118" s="1"/>
  <c r="J274" i="118"/>
  <c r="J285" i="118"/>
  <c r="AP285" i="118" s="1"/>
  <c r="AT257" i="118"/>
  <c r="AU257" i="118" s="1"/>
  <c r="AV257" i="118" s="1"/>
  <c r="W365" i="118"/>
  <c r="W55" i="118"/>
  <c r="W170" i="118"/>
  <c r="W125" i="118"/>
  <c r="W172" i="118"/>
  <c r="J289" i="118"/>
  <c r="AP289" i="118" s="1"/>
  <c r="J13" i="118"/>
  <c r="AP13" i="118" s="1"/>
  <c r="J62" i="118"/>
  <c r="AO79" i="118"/>
  <c r="J310" i="118"/>
  <c r="AP310" i="118" s="1"/>
  <c r="J56" i="118"/>
  <c r="AP56" i="118" s="1"/>
  <c r="J144" i="118"/>
  <c r="AP144" i="118" s="1"/>
  <c r="J214" i="118"/>
  <c r="AP214" i="118" s="1"/>
  <c r="J334" i="118"/>
  <c r="AP334" i="118" s="1"/>
  <c r="J227" i="118"/>
  <c r="AP227" i="118" s="1"/>
  <c r="J266" i="118"/>
  <c r="AP266" i="118" s="1"/>
  <c r="J307" i="118"/>
  <c r="AP307" i="118" s="1"/>
  <c r="J45" i="118"/>
  <c r="AP45" i="118" s="1"/>
  <c r="J296" i="118"/>
  <c r="AP296" i="118" s="1"/>
  <c r="J273" i="118"/>
  <c r="J231" i="118"/>
  <c r="AP231" i="118" s="1"/>
  <c r="J21" i="118"/>
  <c r="AP21" i="118" s="1"/>
  <c r="J251" i="118"/>
  <c r="J300" i="118"/>
  <c r="J109" i="118"/>
  <c r="J197" i="118"/>
  <c r="J104" i="118"/>
  <c r="AP104" i="118" s="1"/>
  <c r="J277" i="118"/>
  <c r="J344" i="118"/>
  <c r="AO344" i="118" s="1"/>
  <c r="AO110" i="118"/>
  <c r="W246" i="118"/>
  <c r="W171" i="118"/>
  <c r="AP300" i="118"/>
  <c r="W200" i="118"/>
  <c r="AO271" i="118"/>
  <c r="W27" i="118"/>
  <c r="W37" i="118"/>
  <c r="W72" i="118"/>
  <c r="W10" i="118"/>
  <c r="W83" i="118"/>
  <c r="W337" i="118"/>
  <c r="W259" i="118"/>
  <c r="W25" i="118"/>
  <c r="W178" i="118"/>
  <c r="J172" i="118"/>
  <c r="AP172" i="118" s="1"/>
  <c r="J96" i="118"/>
  <c r="AP96" i="118" s="1"/>
  <c r="W13" i="118"/>
  <c r="AP238" i="118"/>
  <c r="J12" i="118"/>
  <c r="AP12" i="118" s="1"/>
  <c r="J16" i="118"/>
  <c r="AP16" i="118" s="1"/>
  <c r="J81" i="118"/>
  <c r="AP81" i="118" s="1"/>
  <c r="J253" i="118"/>
  <c r="AP253" i="118" s="1"/>
  <c r="J106" i="118"/>
  <c r="AP106" i="118" s="1"/>
  <c r="J147" i="118"/>
  <c r="AP147" i="118" s="1"/>
  <c r="J352" i="118"/>
  <c r="AP352" i="118" s="1"/>
  <c r="J234" i="118"/>
  <c r="AP234" i="118" s="1"/>
  <c r="J250" i="118"/>
  <c r="AP250" i="118" s="1"/>
  <c r="J280" i="118"/>
  <c r="AP280" i="118" s="1"/>
  <c r="J218" i="118"/>
  <c r="AP218" i="118" s="1"/>
  <c r="J221" i="118"/>
  <c r="AP221" i="118" s="1"/>
  <c r="J345" i="118"/>
  <c r="AP345" i="118" s="1"/>
  <c r="W266" i="118"/>
  <c r="J281" i="118"/>
  <c r="AP281" i="118" s="1"/>
  <c r="J131" i="118"/>
  <c r="W307" i="118"/>
  <c r="W296" i="118"/>
  <c r="W177" i="118"/>
  <c r="J309" i="118"/>
  <c r="J187" i="118"/>
  <c r="AP187" i="118" s="1"/>
  <c r="J211" i="118"/>
  <c r="AP102" i="118"/>
  <c r="W300" i="118"/>
  <c r="X304" i="118"/>
  <c r="J53" i="118"/>
  <c r="W344" i="118"/>
  <c r="AS344" i="118"/>
  <c r="AT344" i="118" s="1"/>
  <c r="AU344" i="118" s="1"/>
  <c r="AV344" i="118" s="1"/>
  <c r="W101" i="118"/>
  <c r="Z71" i="118"/>
  <c r="W150" i="118"/>
  <c r="W107" i="118"/>
  <c r="W118" i="118"/>
  <c r="J69" i="118"/>
  <c r="AO69" i="118" s="1"/>
  <c r="W226" i="118"/>
  <c r="W289" i="118"/>
  <c r="J232" i="118"/>
  <c r="AO232" i="118" s="1"/>
  <c r="J70" i="118"/>
  <c r="AP70" i="118" s="1"/>
  <c r="J255" i="118"/>
  <c r="AP255" i="118" s="1"/>
  <c r="J254" i="118"/>
  <c r="AP254" i="118" s="1"/>
  <c r="J249" i="118"/>
  <c r="AP249" i="118" s="1"/>
  <c r="J31" i="118"/>
  <c r="AP31" i="118" s="1"/>
  <c r="J261" i="118"/>
  <c r="AP261" i="118" s="1"/>
  <c r="J164" i="118"/>
  <c r="AP164" i="118" s="1"/>
  <c r="J315" i="118"/>
  <c r="X251" i="118"/>
  <c r="X300" i="118"/>
  <c r="X109" i="118"/>
  <c r="X197" i="118"/>
  <c r="J304" i="118"/>
  <c r="W161" i="118"/>
  <c r="AO194" i="118"/>
  <c r="W66" i="118"/>
  <c r="AO265" i="118"/>
  <c r="J290" i="118"/>
  <c r="AP290" i="118" s="1"/>
  <c r="X209" i="118"/>
  <c r="W49" i="118"/>
  <c r="W33" i="118"/>
  <c r="AO350" i="118"/>
  <c r="AO322" i="118"/>
  <c r="AO151" i="118"/>
  <c r="AO89" i="118"/>
  <c r="J341" i="118"/>
  <c r="AP341" i="118" s="1"/>
  <c r="J181" i="118"/>
  <c r="AP181" i="118" s="1"/>
  <c r="J313" i="118"/>
  <c r="AP313" i="118" s="1"/>
  <c r="J191" i="118"/>
  <c r="AP191" i="118" s="1"/>
  <c r="J326" i="118"/>
  <c r="AP326" i="118" s="1"/>
  <c r="J183" i="118"/>
  <c r="AP183" i="118" s="1"/>
  <c r="J75" i="118"/>
  <c r="AP75" i="118" s="1"/>
  <c r="J317" i="118"/>
  <c r="AP317" i="118" s="1"/>
  <c r="J166" i="118"/>
  <c r="AP166" i="118" s="1"/>
  <c r="J262" i="118"/>
  <c r="AP262" i="118" s="1"/>
  <c r="J80" i="118"/>
  <c r="AP80" i="118" s="1"/>
  <c r="J148" i="118"/>
  <c r="AP148" i="118" s="1"/>
  <c r="J127" i="118"/>
  <c r="AP127" i="118" s="1"/>
  <c r="J74" i="118"/>
  <c r="AP74" i="118" s="1"/>
  <c r="J228" i="118"/>
  <c r="AP228" i="118" s="1"/>
  <c r="AO76" i="118"/>
  <c r="J186" i="118"/>
  <c r="AP186" i="118" s="1"/>
  <c r="J239" i="118"/>
  <c r="AO142" i="118"/>
  <c r="J41" i="118"/>
  <c r="AP41" i="118" s="1"/>
  <c r="J213" i="118"/>
  <c r="W18" i="118"/>
  <c r="W124" i="118"/>
  <c r="J34" i="118"/>
  <c r="AP34" i="118" s="1"/>
  <c r="J99" i="118"/>
  <c r="AP99" i="118" s="1"/>
  <c r="J88" i="118"/>
  <c r="AP88" i="118" s="1"/>
  <c r="J78" i="118"/>
  <c r="AP78" i="118" s="1"/>
  <c r="J258" i="118"/>
  <c r="AP258" i="118" s="1"/>
  <c r="J263" i="118"/>
  <c r="AP263" i="118" s="1"/>
  <c r="J126" i="118"/>
  <c r="AP126" i="118" s="1"/>
  <c r="J50" i="118"/>
  <c r="AP50" i="118" s="1"/>
  <c r="J347" i="118"/>
  <c r="AP347" i="118" s="1"/>
  <c r="J288" i="118"/>
  <c r="AP288" i="118" s="1"/>
  <c r="J358" i="118"/>
  <c r="AP358" i="118" s="1"/>
  <c r="J199" i="118"/>
  <c r="AP199" i="118" s="1"/>
  <c r="J165" i="118"/>
  <c r="AP165" i="118" s="1"/>
  <c r="J256" i="118"/>
  <c r="AP256" i="118" s="1"/>
  <c r="J163" i="118"/>
  <c r="AP163" i="118" s="1"/>
  <c r="J189" i="118"/>
  <c r="AP189" i="118" s="1"/>
  <c r="J351" i="118"/>
  <c r="AP351" i="118" s="1"/>
  <c r="J210" i="118"/>
  <c r="AP210" i="118" s="1"/>
  <c r="J36" i="118"/>
  <c r="AP36" i="118" s="1"/>
  <c r="J207" i="118"/>
  <c r="AP207" i="118" s="1"/>
  <c r="J103" i="118"/>
  <c r="AP103" i="118" s="1"/>
  <c r="AO341" i="118"/>
  <c r="AO181" i="118"/>
  <c r="AO313" i="118"/>
  <c r="AO326" i="118"/>
  <c r="AO183" i="118"/>
  <c r="AO75" i="118"/>
  <c r="AO166" i="118"/>
  <c r="AO28" i="118"/>
  <c r="J7" i="118"/>
  <c r="AP7" i="118" s="1"/>
  <c r="J302" i="118"/>
  <c r="AP302" i="118" s="1"/>
  <c r="AP239" i="118"/>
  <c r="AP213" i="118"/>
  <c r="AO124" i="118"/>
  <c r="J17" i="118"/>
  <c r="AP17" i="118" s="1"/>
  <c r="J295" i="118"/>
  <c r="AP295" i="118" s="1"/>
  <c r="Z212" i="118"/>
  <c r="J212" i="118"/>
  <c r="AP212" i="118" s="1"/>
  <c r="Z63" i="118"/>
  <c r="J63" i="118"/>
  <c r="AP63" i="118" s="1"/>
  <c r="AO258" i="118"/>
  <c r="AO358" i="118"/>
  <c r="AO165" i="118"/>
  <c r="AO33" i="118"/>
  <c r="AO18" i="118"/>
  <c r="Z67" i="118"/>
  <c r="J67" i="118"/>
  <c r="AO67" i="118" s="1"/>
  <c r="Z146" i="118"/>
  <c r="J146" i="118"/>
  <c r="AO146" i="118" s="1"/>
  <c r="AO47" i="118"/>
  <c r="X290" i="118"/>
  <c r="X223" i="118"/>
  <c r="W88" i="118"/>
  <c r="W36" i="118"/>
  <c r="AO202" i="118"/>
  <c r="AO156" i="118"/>
  <c r="AO267" i="118"/>
  <c r="AO51" i="118"/>
  <c r="AO90" i="118"/>
  <c r="X341" i="118"/>
  <c r="X181" i="118"/>
  <c r="X313" i="118"/>
  <c r="X191" i="118"/>
  <c r="X326" i="118"/>
  <c r="X183" i="118"/>
  <c r="X75" i="118"/>
  <c r="X317" i="118"/>
  <c r="X166" i="118"/>
  <c r="X80" i="118"/>
  <c r="X148" i="118"/>
  <c r="X127" i="118"/>
  <c r="X228" i="118"/>
  <c r="W302" i="118"/>
  <c r="AW302" i="118"/>
  <c r="AX302" i="118" s="1"/>
  <c r="AP85" i="118"/>
  <c r="J208" i="118"/>
  <c r="AP208" i="118" s="1"/>
  <c r="J193" i="118"/>
  <c r="AP193" i="118" s="1"/>
  <c r="J15" i="118"/>
  <c r="AP15" i="118" s="1"/>
  <c r="J268" i="118"/>
  <c r="AP268" i="118" s="1"/>
  <c r="J29" i="118"/>
  <c r="AP29" i="118" s="1"/>
  <c r="J308" i="118"/>
  <c r="AP308" i="118" s="1"/>
  <c r="X186" i="118"/>
  <c r="J40" i="118"/>
  <c r="AP40" i="118" s="1"/>
  <c r="X41" i="118"/>
  <c r="J260" i="118"/>
  <c r="AO260" i="118" s="1"/>
  <c r="AO112" i="118"/>
  <c r="AP124" i="118"/>
  <c r="X34" i="118"/>
  <c r="AO99" i="118"/>
  <c r="J353" i="118"/>
  <c r="AO353" i="118" s="1"/>
  <c r="W92" i="118"/>
  <c r="Z8" i="118"/>
  <c r="J8" i="118"/>
  <c r="AP8" i="118" s="1"/>
  <c r="Z292" i="118"/>
  <c r="J292" i="118"/>
  <c r="AP292" i="118" s="1"/>
  <c r="X292" i="118"/>
  <c r="Z174" i="118"/>
  <c r="J174" i="118"/>
  <c r="AO174" i="118" s="1"/>
  <c r="AT244" i="118"/>
  <c r="AU244" i="118" s="1"/>
  <c r="AV244" i="118" s="1"/>
  <c r="AT169" i="118"/>
  <c r="AU169" i="118" s="1"/>
  <c r="AV169" i="118" s="1"/>
  <c r="AU159" i="118"/>
  <c r="AV159" i="118" s="1"/>
  <c r="AO219" i="118"/>
  <c r="AO190" i="118"/>
  <c r="J299" i="118"/>
  <c r="AP299" i="118" s="1"/>
  <c r="J252" i="118"/>
  <c r="AP252" i="118" s="1"/>
  <c r="J43" i="118"/>
  <c r="AP43" i="118" s="1"/>
  <c r="J68" i="118"/>
  <c r="AP68" i="118" s="1"/>
  <c r="J235" i="118"/>
  <c r="AP235" i="118" s="1"/>
  <c r="J279" i="118"/>
  <c r="AP279" i="118" s="1"/>
  <c r="J335" i="118"/>
  <c r="AP335" i="118" s="1"/>
  <c r="J343" i="118"/>
  <c r="AP343" i="118" s="1"/>
  <c r="J19" i="118"/>
  <c r="AP19" i="118" s="1"/>
  <c r="J294" i="118"/>
  <c r="AP294" i="118" s="1"/>
  <c r="X311" i="118"/>
  <c r="Z305" i="118"/>
  <c r="J305" i="118"/>
  <c r="AP305" i="118" s="1"/>
  <c r="Z180" i="118"/>
  <c r="J180" i="118"/>
  <c r="AP180" i="118" s="1"/>
  <c r="AT97" i="118"/>
  <c r="AU97" i="118" s="1"/>
  <c r="AV97" i="118" s="1"/>
  <c r="AO134" i="118"/>
  <c r="AO77" i="118"/>
  <c r="AP236" i="118"/>
  <c r="J245" i="118"/>
  <c r="AO245" i="118" s="1"/>
  <c r="AP316" i="118"/>
  <c r="AP274" i="118"/>
  <c r="W63" i="118"/>
  <c r="J173" i="118"/>
  <c r="AO173" i="118" s="1"/>
  <c r="J303" i="118"/>
  <c r="AO303" i="118" s="1"/>
  <c r="W105" i="118"/>
  <c r="AO118" i="118"/>
  <c r="AS272" i="118"/>
  <c r="AT272" i="118" s="1"/>
  <c r="AU272" i="118" s="1"/>
  <c r="AV272" i="118" s="1"/>
  <c r="AS20" i="118"/>
  <c r="AT20" i="118" s="1"/>
  <c r="AU20" i="118" s="1"/>
  <c r="AV20" i="118" s="1"/>
  <c r="AP62" i="118"/>
  <c r="AO62" i="118"/>
  <c r="AO310" i="118"/>
  <c r="AO299" i="118"/>
  <c r="AO11" i="118"/>
  <c r="AO70" i="118"/>
  <c r="Z137" i="118"/>
  <c r="J137" i="118"/>
  <c r="AP137" i="118" s="1"/>
  <c r="AO237" i="118"/>
  <c r="AO200" i="118"/>
  <c r="AO119" i="118"/>
  <c r="AP20" i="118"/>
  <c r="AO20" i="118"/>
  <c r="AO83" i="118"/>
  <c r="W192" i="118"/>
  <c r="AO96" i="118"/>
  <c r="AP86" i="118"/>
  <c r="AO86" i="118"/>
  <c r="AO128" i="118"/>
  <c r="X59" i="118"/>
  <c r="X319" i="118"/>
  <c r="X79" i="118"/>
  <c r="W219" i="118"/>
  <c r="W190" i="118"/>
  <c r="W43" i="118"/>
  <c r="W235" i="118"/>
  <c r="W19" i="118"/>
  <c r="AO147" i="118"/>
  <c r="AO357" i="118"/>
  <c r="AO144" i="118"/>
  <c r="AO352" i="118"/>
  <c r="AO175" i="118"/>
  <c r="AO360" i="118"/>
  <c r="AO221" i="118"/>
  <c r="AO140" i="118"/>
  <c r="AO64" i="118"/>
  <c r="Z22" i="118"/>
  <c r="J22" i="118"/>
  <c r="AP22" i="118" s="1"/>
  <c r="W137" i="118"/>
  <c r="Z95" i="118"/>
  <c r="J95" i="118"/>
  <c r="AP95" i="118" s="1"/>
  <c r="AO281" i="118"/>
  <c r="Z157" i="118"/>
  <c r="J157" i="118"/>
  <c r="AP157" i="118" s="1"/>
  <c r="AP134" i="118"/>
  <c r="W67" i="118"/>
  <c r="AO167" i="118"/>
  <c r="AO26" i="118"/>
  <c r="AP206" i="118"/>
  <c r="AO306" i="118"/>
  <c r="AT129" i="118"/>
  <c r="AU129" i="118" s="1"/>
  <c r="AV129" i="118" s="1"/>
  <c r="W272" i="118"/>
  <c r="W69" i="118"/>
  <c r="J192" i="118"/>
  <c r="AP192" i="118" s="1"/>
  <c r="AP232" i="118"/>
  <c r="W62" i="118"/>
  <c r="W16" i="118"/>
  <c r="AO361" i="118"/>
  <c r="AO340" i="118"/>
  <c r="AO243" i="118"/>
  <c r="AO364" i="118"/>
  <c r="AO282" i="118"/>
  <c r="AO35" i="118"/>
  <c r="J59" i="118"/>
  <c r="AP59" i="118" s="1"/>
  <c r="J319" i="118"/>
  <c r="AP319" i="118" s="1"/>
  <c r="X106" i="118"/>
  <c r="X310" i="118"/>
  <c r="X299" i="118"/>
  <c r="X252" i="118"/>
  <c r="X68" i="118"/>
  <c r="X279" i="118"/>
  <c r="X335" i="118"/>
  <c r="X343" i="118"/>
  <c r="X294" i="118"/>
  <c r="X248" i="118"/>
  <c r="W11" i="118"/>
  <c r="W56" i="118"/>
  <c r="W70" i="118"/>
  <c r="W254" i="118"/>
  <c r="W140" i="118"/>
  <c r="AO284" i="118"/>
  <c r="W334" i="118"/>
  <c r="AP278" i="118"/>
  <c r="W95" i="118"/>
  <c r="AO224" i="118"/>
  <c r="AO95" i="118"/>
  <c r="W281" i="118"/>
  <c r="J162" i="118"/>
  <c r="AP162" i="118" s="1"/>
  <c r="J324" i="118"/>
  <c r="AP324" i="118" s="1"/>
  <c r="AO45" i="118"/>
  <c r="AP273" i="118"/>
  <c r="W249" i="118"/>
  <c r="W261" i="118"/>
  <c r="J177" i="118"/>
  <c r="AP177" i="118" s="1"/>
  <c r="J123" i="118"/>
  <c r="X355" i="118"/>
  <c r="J145" i="118"/>
  <c r="AP145" i="118" s="1"/>
  <c r="W164" i="118"/>
  <c r="J152" i="118"/>
  <c r="AP152" i="118" s="1"/>
  <c r="W187" i="118"/>
  <c r="J184" i="118"/>
  <c r="AP184" i="118" s="1"/>
  <c r="J98" i="118"/>
  <c r="AO98" i="118" s="1"/>
  <c r="X14" i="118"/>
  <c r="X286" i="118"/>
  <c r="W21" i="118"/>
  <c r="X276" i="118"/>
  <c r="AP197" i="118"/>
  <c r="J241" i="118"/>
  <c r="X149" i="118"/>
  <c r="AP53" i="118"/>
  <c r="X91" i="118"/>
  <c r="J111" i="118"/>
  <c r="W108" i="118"/>
  <c r="W61" i="118"/>
  <c r="Z194" i="118"/>
  <c r="AS312" i="118"/>
  <c r="AT312" i="118" s="1"/>
  <c r="AU312" i="118" s="1"/>
  <c r="AV312" i="118" s="1"/>
  <c r="J101" i="118"/>
  <c r="AO101" i="118" s="1"/>
  <c r="X101" i="118"/>
  <c r="W71" i="118"/>
  <c r="AO246" i="118"/>
  <c r="AO171" i="118"/>
  <c r="AO150" i="118"/>
  <c r="AO66" i="118"/>
  <c r="AP123" i="118"/>
  <c r="J264" i="118"/>
  <c r="AP264" i="118" s="1"/>
  <c r="J158" i="118"/>
  <c r="AP158" i="118" s="1"/>
  <c r="J229" i="118"/>
  <c r="AO229" i="118" s="1"/>
  <c r="AP348" i="118"/>
  <c r="J39" i="118"/>
  <c r="AP39" i="118" s="1"/>
  <c r="J203" i="118"/>
  <c r="AP203" i="118" s="1"/>
  <c r="J155" i="118"/>
  <c r="AP155" i="118" s="1"/>
  <c r="AO155" i="118"/>
  <c r="J301" i="118"/>
  <c r="AP301" i="118" s="1"/>
  <c r="J14" i="118"/>
  <c r="AP14" i="118" s="1"/>
  <c r="J286" i="118"/>
  <c r="J182" i="118"/>
  <c r="AP182" i="118" s="1"/>
  <c r="J276" i="118"/>
  <c r="AP241" i="118"/>
  <c r="J149" i="118"/>
  <c r="AO44" i="118"/>
  <c r="J97" i="118"/>
  <c r="AP97" i="118" s="1"/>
  <c r="AW331" i="118"/>
  <c r="AX331" i="118" s="1"/>
  <c r="J91" i="118"/>
  <c r="AO111" i="118"/>
  <c r="J257" i="118"/>
  <c r="AO257" i="118" s="1"/>
  <c r="W110" i="118"/>
  <c r="AW122" i="118"/>
  <c r="AX122" i="118" s="1"/>
  <c r="AO168" i="118"/>
  <c r="AO23" i="118"/>
  <c r="W318" i="118"/>
  <c r="AO261" i="118"/>
  <c r="AO164" i="118"/>
  <c r="W184" i="118"/>
  <c r="AP286" i="118"/>
  <c r="AP276" i="118"/>
  <c r="AO149" i="118"/>
  <c r="AO97" i="118"/>
  <c r="AP257" i="118"/>
  <c r="AO108" i="118"/>
  <c r="AO61" i="118"/>
  <c r="AP131" i="118"/>
  <c r="W237" i="118"/>
  <c r="AP332" i="118"/>
  <c r="W180" i="118"/>
  <c r="AO31" i="118"/>
  <c r="AO225" i="118"/>
  <c r="AP309" i="118"/>
  <c r="W264" i="118"/>
  <c r="W229" i="118"/>
  <c r="AP315" i="118"/>
  <c r="W39" i="118"/>
  <c r="AP211" i="118"/>
  <c r="W155" i="118"/>
  <c r="AO93" i="118"/>
  <c r="W14" i="118"/>
  <c r="AO65" i="118"/>
  <c r="AP65" i="118"/>
  <c r="AP251" i="118"/>
  <c r="AO201" i="118"/>
  <c r="AO48" i="118"/>
  <c r="AP57" i="118"/>
  <c r="AP109" i="118"/>
  <c r="X241" i="118"/>
  <c r="W149" i="118"/>
  <c r="AP304" i="118"/>
  <c r="W44" i="118"/>
  <c r="AP331" i="118"/>
  <c r="Z73" i="118"/>
  <c r="W111" i="118"/>
  <c r="AO161" i="118"/>
  <c r="AT240" i="118"/>
  <c r="AU240" i="118" s="1"/>
  <c r="AV240" i="118" s="1"/>
  <c r="W168" i="118"/>
  <c r="W23" i="118"/>
  <c r="AP121" i="118"/>
  <c r="AS171" i="118"/>
  <c r="AT171" i="118" s="1"/>
  <c r="AU171" i="118" s="1"/>
  <c r="AV171" i="118" s="1"/>
  <c r="AO318" i="118"/>
  <c r="AA283" i="117"/>
  <c r="AA287" i="117"/>
  <c r="BF285" i="117"/>
  <c r="BF283" i="117"/>
  <c r="J225" i="117"/>
  <c r="AP225" i="117" s="1"/>
  <c r="J94" i="117"/>
  <c r="AP94" i="117" s="1"/>
  <c r="J51" i="117"/>
  <c r="J66" i="117"/>
  <c r="AP66" i="117" s="1"/>
  <c r="J138" i="117"/>
  <c r="AP138" i="117" s="1"/>
  <c r="J213" i="117"/>
  <c r="AP213" i="117" s="1"/>
  <c r="W53" i="117"/>
  <c r="W242" i="117"/>
  <c r="W240" i="117"/>
  <c r="J201" i="117"/>
  <c r="AP201" i="117" s="1"/>
  <c r="J255" i="117"/>
  <c r="AP255" i="117" s="1"/>
  <c r="X173" i="117"/>
  <c r="W223" i="117"/>
  <c r="V285" i="117"/>
  <c r="T285" i="117"/>
  <c r="AR285" i="117"/>
  <c r="X96" i="117"/>
  <c r="AQ282" i="117"/>
  <c r="W50" i="117"/>
  <c r="W266" i="117"/>
  <c r="W66" i="117"/>
  <c r="J128" i="117"/>
  <c r="AP128" i="117" s="1"/>
  <c r="J260" i="117"/>
  <c r="W9" i="117"/>
  <c r="W253" i="117"/>
  <c r="AO99" i="117"/>
  <c r="W116" i="117"/>
  <c r="J197" i="117"/>
  <c r="AP197" i="117" s="1"/>
  <c r="X39" i="117"/>
  <c r="AO200" i="117"/>
  <c r="J53" i="117"/>
  <c r="AP53" i="117" s="1"/>
  <c r="W201" i="117"/>
  <c r="Z71" i="117"/>
  <c r="J152" i="117"/>
  <c r="W196" i="117"/>
  <c r="J26" i="117"/>
  <c r="AP26" i="117" s="1"/>
  <c r="J124" i="117"/>
  <c r="AP124" i="117" s="1"/>
  <c r="J102" i="117"/>
  <c r="AP102" i="117" s="1"/>
  <c r="J23" i="117"/>
  <c r="AP23" i="117" s="1"/>
  <c r="S287" i="117"/>
  <c r="J52" i="117"/>
  <c r="J176" i="117"/>
  <c r="AP176" i="117" s="1"/>
  <c r="J81" i="117"/>
  <c r="AP81" i="117" s="1"/>
  <c r="J264" i="117"/>
  <c r="AP264" i="117" s="1"/>
  <c r="J265" i="117"/>
  <c r="AP265" i="117" s="1"/>
  <c r="W137" i="117"/>
  <c r="J8" i="117"/>
  <c r="AP8" i="117" s="1"/>
  <c r="W77" i="117"/>
  <c r="J165" i="117"/>
  <c r="AP165" i="117" s="1"/>
  <c r="W122" i="117"/>
  <c r="AO122" i="117"/>
  <c r="J86" i="117"/>
  <c r="AP86" i="117" s="1"/>
  <c r="J162" i="117"/>
  <c r="AP162" i="117" s="1"/>
  <c r="J64" i="117"/>
  <c r="AP64" i="117" s="1"/>
  <c r="J44" i="117"/>
  <c r="AP44" i="117" s="1"/>
  <c r="J161" i="117"/>
  <c r="AP161" i="117" s="1"/>
  <c r="J93" i="117"/>
  <c r="AP93" i="117" s="1"/>
  <c r="J114" i="117"/>
  <c r="AP114" i="117" s="1"/>
  <c r="J181" i="117"/>
  <c r="AP181" i="117" s="1"/>
  <c r="J59" i="117"/>
  <c r="AP59" i="117" s="1"/>
  <c r="J89" i="117"/>
  <c r="AP89" i="117" s="1"/>
  <c r="J272" i="117"/>
  <c r="AP272" i="117" s="1"/>
  <c r="J121" i="117"/>
  <c r="AP121" i="117" s="1"/>
  <c r="J198" i="117"/>
  <c r="AP198" i="117" s="1"/>
  <c r="J240" i="117"/>
  <c r="AP240" i="117" s="1"/>
  <c r="J123" i="117"/>
  <c r="AP123" i="117" s="1"/>
  <c r="J245" i="117"/>
  <c r="AP245" i="117" s="1"/>
  <c r="J258" i="117"/>
  <c r="AP258" i="117" s="1"/>
  <c r="J224" i="117"/>
  <c r="AP224" i="117" s="1"/>
  <c r="W270" i="117"/>
  <c r="J97" i="117"/>
  <c r="AP97" i="117" s="1"/>
  <c r="W124" i="117"/>
  <c r="J68" i="117"/>
  <c r="AP68" i="117" s="1"/>
  <c r="W127" i="117"/>
  <c r="J69" i="117"/>
  <c r="AP69" i="117" s="1"/>
  <c r="W250" i="117"/>
  <c r="J202" i="117"/>
  <c r="AP202" i="117" s="1"/>
  <c r="J267" i="117"/>
  <c r="AP267" i="117" s="1"/>
  <c r="AR283" i="117"/>
  <c r="J227" i="117"/>
  <c r="AP227" i="117" s="1"/>
  <c r="J41" i="117"/>
  <c r="AP41" i="117" s="1"/>
  <c r="J105" i="117"/>
  <c r="AP105" i="117" s="1"/>
  <c r="J82" i="117"/>
  <c r="AP82" i="117" s="1"/>
  <c r="J14" i="117"/>
  <c r="J145" i="117"/>
  <c r="J159" i="117"/>
  <c r="AP159" i="117" s="1"/>
  <c r="J199" i="117"/>
  <c r="AP199" i="117" s="1"/>
  <c r="J257" i="117"/>
  <c r="AP257" i="117" s="1"/>
  <c r="J126" i="117"/>
  <c r="AP126" i="117" s="1"/>
  <c r="J195" i="117"/>
  <c r="AP195" i="117" s="1"/>
  <c r="J220" i="117"/>
  <c r="AP220" i="117" s="1"/>
  <c r="J84" i="117"/>
  <c r="AP84" i="117" s="1"/>
  <c r="J134" i="117"/>
  <c r="AP134" i="117" s="1"/>
  <c r="J157" i="117"/>
  <c r="AP157" i="117" s="1"/>
  <c r="J261" i="117"/>
  <c r="AP261" i="117" s="1"/>
  <c r="S285" i="117"/>
  <c r="AA285" i="117"/>
  <c r="AA284" i="117"/>
  <c r="W268" i="117"/>
  <c r="T287" i="117"/>
  <c r="T283" i="117"/>
  <c r="R283" i="117"/>
  <c r="W183" i="117"/>
  <c r="W40" i="117"/>
  <c r="R288" i="117"/>
  <c r="AR288" i="117"/>
  <c r="T284" i="117"/>
  <c r="W198" i="117"/>
  <c r="W224" i="117"/>
  <c r="W97" i="117"/>
  <c r="W68" i="117"/>
  <c r="W69" i="117"/>
  <c r="U285" i="117"/>
  <c r="U283" i="117"/>
  <c r="R285" i="117"/>
  <c r="M283" i="117"/>
  <c r="J193" i="117"/>
  <c r="AP193" i="117" s="1"/>
  <c r="W108" i="117"/>
  <c r="J11" i="117"/>
  <c r="AP11" i="117" s="1"/>
  <c r="AA288" i="117"/>
  <c r="AR289" i="117"/>
  <c r="BF282" i="117"/>
  <c r="J154" i="117"/>
  <c r="AP154" i="117" s="1"/>
  <c r="W136" i="117"/>
  <c r="J219" i="117"/>
  <c r="AP219" i="117" s="1"/>
  <c r="J179" i="117"/>
  <c r="AP179" i="117" s="1"/>
  <c r="X99" i="117"/>
  <c r="W106" i="117"/>
  <c r="W199" i="117"/>
  <c r="W126" i="117"/>
  <c r="J207" i="117"/>
  <c r="AP207" i="117" s="1"/>
  <c r="X200" i="117"/>
  <c r="J242" i="117"/>
  <c r="AP242" i="117" s="1"/>
  <c r="W220" i="117"/>
  <c r="J139" i="117"/>
  <c r="AP139" i="117" s="1"/>
  <c r="W84" i="117"/>
  <c r="Z239" i="117"/>
  <c r="W157" i="117"/>
  <c r="J196" i="117"/>
  <c r="AP196" i="117" s="1"/>
  <c r="W261" i="117"/>
  <c r="J21" i="117"/>
  <c r="J98" i="117"/>
  <c r="AP98" i="117" s="1"/>
  <c r="AR287" i="117"/>
  <c r="M285" i="117"/>
  <c r="AR290" i="117"/>
  <c r="M284" i="117"/>
  <c r="AO54" i="117"/>
  <c r="Z164" i="117"/>
  <c r="J164" i="117"/>
  <c r="AP164" i="117" s="1"/>
  <c r="Z230" i="117"/>
  <c r="J230" i="117"/>
  <c r="AP230" i="117" s="1"/>
  <c r="AO25" i="117"/>
  <c r="J205" i="117"/>
  <c r="AP205" i="117" s="1"/>
  <c r="W153" i="117"/>
  <c r="W131" i="117"/>
  <c r="Z37" i="117"/>
  <c r="J37" i="117"/>
  <c r="AP37" i="117" s="1"/>
  <c r="AP72" i="117"/>
  <c r="W85" i="117"/>
  <c r="AP43" i="117"/>
  <c r="AO7" i="117"/>
  <c r="X7" i="117"/>
  <c r="X282" i="117" s="1"/>
  <c r="V288" i="117"/>
  <c r="W54" i="117"/>
  <c r="Z58" i="117"/>
  <c r="J58" i="117"/>
  <c r="AP58" i="117" s="1"/>
  <c r="W58" i="117"/>
  <c r="X58" i="117"/>
  <c r="V287" i="117"/>
  <c r="M289" i="117"/>
  <c r="U289" i="117"/>
  <c r="W193" i="117"/>
  <c r="AO193" i="117"/>
  <c r="AO156" i="117"/>
  <c r="Z183" i="117"/>
  <c r="J183" i="117"/>
  <c r="AP183" i="117" s="1"/>
  <c r="J33" i="117"/>
  <c r="AP33" i="117" s="1"/>
  <c r="J75" i="117"/>
  <c r="AP75" i="117" s="1"/>
  <c r="W144" i="117"/>
  <c r="Z136" i="117"/>
  <c r="J136" i="117"/>
  <c r="AP136" i="117" s="1"/>
  <c r="Z73" i="117"/>
  <c r="J73" i="117"/>
  <c r="AP73" i="117" s="1"/>
  <c r="W276" i="117"/>
  <c r="W214" i="117"/>
  <c r="W94" i="117"/>
  <c r="W36" i="117"/>
  <c r="W208" i="117"/>
  <c r="W171" i="117"/>
  <c r="W81" i="117"/>
  <c r="W219" i="117"/>
  <c r="J266" i="117"/>
  <c r="AP266" i="117" s="1"/>
  <c r="J233" i="117"/>
  <c r="AP233" i="117" s="1"/>
  <c r="J10" i="117"/>
  <c r="AP10" i="117" s="1"/>
  <c r="J259" i="117"/>
  <c r="AP259" i="117" s="1"/>
  <c r="J17" i="117"/>
  <c r="AP17" i="117" s="1"/>
  <c r="J45" i="117"/>
  <c r="AP45" i="117" s="1"/>
  <c r="J185" i="117"/>
  <c r="AP185" i="117" s="1"/>
  <c r="J246" i="117"/>
  <c r="AP246" i="117" s="1"/>
  <c r="J79" i="117"/>
  <c r="AP79" i="117" s="1"/>
  <c r="AO211" i="117"/>
  <c r="AP9" i="117"/>
  <c r="Z91" i="117"/>
  <c r="J63" i="117"/>
  <c r="AP63" i="117" s="1"/>
  <c r="J253" i="117"/>
  <c r="AP253" i="117" s="1"/>
  <c r="W188" i="117"/>
  <c r="X118" i="117"/>
  <c r="W86" i="117"/>
  <c r="AP99" i="117"/>
  <c r="J116" i="117"/>
  <c r="AP116" i="117" s="1"/>
  <c r="J106" i="117"/>
  <c r="AP106" i="117" s="1"/>
  <c r="J119" i="117"/>
  <c r="AP119" i="117" s="1"/>
  <c r="J67" i="117"/>
  <c r="AP67" i="117" s="1"/>
  <c r="J175" i="117"/>
  <c r="AP175" i="117" s="1"/>
  <c r="J249" i="117"/>
  <c r="AP249" i="117" s="1"/>
  <c r="J216" i="117"/>
  <c r="AP216" i="117" s="1"/>
  <c r="J70" i="117"/>
  <c r="AP70" i="117" s="1"/>
  <c r="J22" i="117"/>
  <c r="AP22" i="117" s="1"/>
  <c r="J155" i="117"/>
  <c r="AP155" i="117" s="1"/>
  <c r="J241" i="117"/>
  <c r="AP241" i="117" s="1"/>
  <c r="W207" i="117"/>
  <c r="W195" i="117"/>
  <c r="W192" i="117"/>
  <c r="W215" i="117"/>
  <c r="J24" i="117"/>
  <c r="AP24" i="117" s="1"/>
  <c r="AO220" i="117"/>
  <c r="J262" i="117"/>
  <c r="AP262" i="117" s="1"/>
  <c r="J229" i="117"/>
  <c r="AP229" i="117" s="1"/>
  <c r="W167" i="117"/>
  <c r="AP21" i="117"/>
  <c r="X150" i="117"/>
  <c r="W202" i="117"/>
  <c r="W23" i="117"/>
  <c r="W267" i="117"/>
  <c r="AP276" i="117"/>
  <c r="W52" i="117"/>
  <c r="AP214" i="117"/>
  <c r="W72" i="117"/>
  <c r="W169" i="117"/>
  <c r="W190" i="117"/>
  <c r="W11" i="117"/>
  <c r="W176" i="117"/>
  <c r="W76" i="117"/>
  <c r="W37" i="117"/>
  <c r="W67" i="117"/>
  <c r="W70" i="117"/>
  <c r="W22" i="117"/>
  <c r="W241" i="117"/>
  <c r="J129" i="117"/>
  <c r="AP129" i="117" s="1"/>
  <c r="J13" i="117"/>
  <c r="AP13" i="117" s="1"/>
  <c r="J133" i="117"/>
  <c r="AP133" i="117" s="1"/>
  <c r="J170" i="117"/>
  <c r="AP170" i="117" s="1"/>
  <c r="AO84" i="117"/>
  <c r="J167" i="117"/>
  <c r="AP167" i="117" s="1"/>
  <c r="X21" i="117"/>
  <c r="J275" i="117"/>
  <c r="AP275" i="117" s="1"/>
  <c r="J107" i="117"/>
  <c r="AP107" i="117" s="1"/>
  <c r="J110" i="117"/>
  <c r="AP110" i="117" s="1"/>
  <c r="J234" i="117"/>
  <c r="AP234" i="117" s="1"/>
  <c r="J20" i="117"/>
  <c r="AP20" i="117" s="1"/>
  <c r="J83" i="117"/>
  <c r="AP83" i="117" s="1"/>
  <c r="J120" i="117"/>
  <c r="AP120" i="117" s="1"/>
  <c r="J166" i="117"/>
  <c r="AP166" i="117" s="1"/>
  <c r="J149" i="117"/>
  <c r="AP149" i="117" s="1"/>
  <c r="J182" i="117"/>
  <c r="AP182" i="117" s="1"/>
  <c r="J18" i="117"/>
  <c r="AP18" i="117" s="1"/>
  <c r="J61" i="117"/>
  <c r="AP61" i="117" s="1"/>
  <c r="J231" i="117"/>
  <c r="AP231" i="117" s="1"/>
  <c r="AO108" i="117"/>
  <c r="J212" i="117"/>
  <c r="AO212" i="117" s="1"/>
  <c r="X25" i="117"/>
  <c r="AO81" i="117"/>
  <c r="AO136" i="117"/>
  <c r="AO219" i="117"/>
  <c r="AO266" i="117"/>
  <c r="AO66" i="117"/>
  <c r="AO67" i="117"/>
  <c r="AO112" i="117"/>
  <c r="AO137" i="117"/>
  <c r="AO8" i="117"/>
  <c r="AO70" i="117"/>
  <c r="AO77" i="117"/>
  <c r="AO165" i="117"/>
  <c r="AO210" i="117"/>
  <c r="AO64" i="117"/>
  <c r="AO161" i="117"/>
  <c r="AO114" i="117"/>
  <c r="AO59" i="117"/>
  <c r="AO272" i="117"/>
  <c r="AO198" i="117"/>
  <c r="J194" i="117"/>
  <c r="AP52" i="117"/>
  <c r="J88" i="117"/>
  <c r="AP88" i="117" s="1"/>
  <c r="AO72" i="117"/>
  <c r="W80" i="117"/>
  <c r="J217" i="117"/>
  <c r="AP217" i="117" s="1"/>
  <c r="J32" i="117"/>
  <c r="AO32" i="117" s="1"/>
  <c r="AO36" i="117"/>
  <c r="W189" i="117"/>
  <c r="W12" i="117"/>
  <c r="W256" i="117"/>
  <c r="AO154" i="117"/>
  <c r="AO264" i="117"/>
  <c r="AO73" i="117"/>
  <c r="AO273" i="117"/>
  <c r="AO227" i="117"/>
  <c r="AO233" i="117"/>
  <c r="AO179" i="117"/>
  <c r="AO41" i="117"/>
  <c r="AO265" i="117"/>
  <c r="AO138" i="117"/>
  <c r="AO17" i="117"/>
  <c r="AO105" i="117"/>
  <c r="AO216" i="117"/>
  <c r="AO45" i="117"/>
  <c r="AO128" i="117"/>
  <c r="AO82" i="117"/>
  <c r="AO246" i="117"/>
  <c r="AO213" i="117"/>
  <c r="W244" i="117"/>
  <c r="W140" i="117"/>
  <c r="W203" i="117"/>
  <c r="W174" i="117"/>
  <c r="AO14" i="117"/>
  <c r="AP14" i="117"/>
  <c r="J238" i="117"/>
  <c r="AP238" i="117" s="1"/>
  <c r="W237" i="117"/>
  <c r="AO188" i="117"/>
  <c r="AO42" i="117"/>
  <c r="AP42" i="117"/>
  <c r="J60" i="117"/>
  <c r="AP60" i="117" s="1"/>
  <c r="J35" i="117"/>
  <c r="AO35" i="117" s="1"/>
  <c r="W210" i="117"/>
  <c r="AO145" i="117"/>
  <c r="AP145" i="117"/>
  <c r="W78" i="117"/>
  <c r="W38" i="117"/>
  <c r="W263" i="117"/>
  <c r="W100" i="117"/>
  <c r="W206" i="117"/>
  <c r="W254" i="117"/>
  <c r="AO44" i="117"/>
  <c r="AO93" i="117"/>
  <c r="Z31" i="117"/>
  <c r="J31" i="117"/>
  <c r="AP31" i="117" s="1"/>
  <c r="Z191" i="117"/>
  <c r="J191" i="117"/>
  <c r="AP191" i="117" s="1"/>
  <c r="Z143" i="117"/>
  <c r="J143" i="117"/>
  <c r="AP143" i="117" s="1"/>
  <c r="Z247" i="117"/>
  <c r="J247" i="117"/>
  <c r="AP247" i="117" s="1"/>
  <c r="Z65" i="117"/>
  <c r="J65" i="117"/>
  <c r="AP65" i="117" s="1"/>
  <c r="Z163" i="117"/>
  <c r="J163" i="117"/>
  <c r="AP163" i="117" s="1"/>
  <c r="Z218" i="117"/>
  <c r="J218" i="117"/>
  <c r="AP218" i="117" s="1"/>
  <c r="Z228" i="117"/>
  <c r="J228" i="117"/>
  <c r="AP228" i="117" s="1"/>
  <c r="AO53" i="117"/>
  <c r="AO240" i="117"/>
  <c r="AO223" i="117"/>
  <c r="AO194" i="117"/>
  <c r="AP194" i="117"/>
  <c r="AO88" i="117"/>
  <c r="AO43" i="117"/>
  <c r="AO204" i="117"/>
  <c r="AO158" i="117"/>
  <c r="AO269" i="117"/>
  <c r="AO190" i="117"/>
  <c r="AO11" i="117"/>
  <c r="AO176" i="117"/>
  <c r="W165" i="117"/>
  <c r="W155" i="117"/>
  <c r="AO235" i="117"/>
  <c r="AO9" i="117"/>
  <c r="AP91" i="117"/>
  <c r="X90" i="117"/>
  <c r="AO86" i="117"/>
  <c r="AP35" i="117"/>
  <c r="AO142" i="117"/>
  <c r="AO199" i="117"/>
  <c r="AO126" i="117"/>
  <c r="AO207" i="117"/>
  <c r="AO195" i="117"/>
  <c r="X252" i="117"/>
  <c r="X248" i="117"/>
  <c r="U284" i="117"/>
  <c r="AS177" i="117"/>
  <c r="J85" i="117"/>
  <c r="AP85" i="117" s="1"/>
  <c r="AO49" i="117"/>
  <c r="J186" i="117"/>
  <c r="AP186" i="117" s="1"/>
  <c r="J95" i="117"/>
  <c r="AO95" i="117" s="1"/>
  <c r="AO51" i="117"/>
  <c r="AP51" i="117"/>
  <c r="J80" i="117"/>
  <c r="AP80" i="117" s="1"/>
  <c r="X156" i="117"/>
  <c r="W43" i="117"/>
  <c r="AO40" i="117"/>
  <c r="X212" i="117"/>
  <c r="W217" i="117"/>
  <c r="J115" i="117"/>
  <c r="AP115" i="117" s="1"/>
  <c r="J172" i="117"/>
  <c r="AP172" i="117" s="1"/>
  <c r="J169" i="117"/>
  <c r="AP169" i="117" s="1"/>
  <c r="AO169" i="117"/>
  <c r="J178" i="117"/>
  <c r="AP178" i="117" s="1"/>
  <c r="J50" i="117"/>
  <c r="AP50" i="117" s="1"/>
  <c r="AO33" i="117"/>
  <c r="AO205" i="117"/>
  <c r="AO75" i="117"/>
  <c r="AO76" i="117"/>
  <c r="J274" i="117"/>
  <c r="AP274" i="117" s="1"/>
  <c r="J153" i="117"/>
  <c r="AP153" i="117" s="1"/>
  <c r="J113" i="117"/>
  <c r="AP113" i="117" s="1"/>
  <c r="J208" i="117"/>
  <c r="AP208" i="117" s="1"/>
  <c r="AO208" i="117"/>
  <c r="J187" i="117"/>
  <c r="AP187" i="117" s="1"/>
  <c r="J144" i="117"/>
  <c r="AP144" i="117" s="1"/>
  <c r="J243" i="117"/>
  <c r="AP243" i="117" s="1"/>
  <c r="J171" i="117"/>
  <c r="AP171" i="117" s="1"/>
  <c r="J30" i="117"/>
  <c r="AP30" i="117" s="1"/>
  <c r="J131" i="117"/>
  <c r="AP131" i="117" s="1"/>
  <c r="J222" i="117"/>
  <c r="AP222" i="117" s="1"/>
  <c r="J189" i="117"/>
  <c r="AP189" i="117" s="1"/>
  <c r="J151" i="117"/>
  <c r="AP151" i="117" s="1"/>
  <c r="J12" i="117"/>
  <c r="AP12" i="117" s="1"/>
  <c r="J232" i="117"/>
  <c r="AP232" i="117" s="1"/>
  <c r="J256" i="117"/>
  <c r="AP256" i="117" s="1"/>
  <c r="X154" i="117"/>
  <c r="X264" i="117"/>
  <c r="X73" i="117"/>
  <c r="X273" i="117"/>
  <c r="X227" i="117"/>
  <c r="X233" i="117"/>
  <c r="X179" i="117"/>
  <c r="X10" i="117"/>
  <c r="X41" i="117"/>
  <c r="X175" i="117"/>
  <c r="X259" i="117"/>
  <c r="X265" i="117"/>
  <c r="X138" i="117"/>
  <c r="X249" i="117"/>
  <c r="X17" i="117"/>
  <c r="X105" i="117"/>
  <c r="X216" i="117"/>
  <c r="X45" i="117"/>
  <c r="X128" i="117"/>
  <c r="X185" i="117"/>
  <c r="X82" i="117"/>
  <c r="X246" i="117"/>
  <c r="X213" i="117"/>
  <c r="X79" i="117"/>
  <c r="X211" i="117"/>
  <c r="J244" i="117"/>
  <c r="AP244" i="117" s="1"/>
  <c r="J109" i="117"/>
  <c r="AP109" i="117" s="1"/>
  <c r="J140" i="117"/>
  <c r="AP140" i="117" s="1"/>
  <c r="J271" i="117"/>
  <c r="AP271" i="117" s="1"/>
  <c r="J203" i="117"/>
  <c r="AP203" i="117" s="1"/>
  <c r="J62" i="117"/>
  <c r="AP62" i="117" s="1"/>
  <c r="J174" i="117"/>
  <c r="AP174" i="117" s="1"/>
  <c r="X14" i="117"/>
  <c r="W238" i="117"/>
  <c r="AO63" i="117"/>
  <c r="J237" i="117"/>
  <c r="AP237" i="117" s="1"/>
  <c r="J90" i="117"/>
  <c r="AP90" i="117" s="1"/>
  <c r="X42" i="117"/>
  <c r="W60" i="117"/>
  <c r="X145" i="117"/>
  <c r="W142" i="117"/>
  <c r="AO159" i="117"/>
  <c r="AO257" i="117"/>
  <c r="AO162" i="117"/>
  <c r="AO197" i="117"/>
  <c r="J192" i="117"/>
  <c r="AP192" i="117" s="1"/>
  <c r="AO192" i="117"/>
  <c r="J252" i="117"/>
  <c r="AP252" i="117" s="1"/>
  <c r="J215" i="117"/>
  <c r="AP215" i="117" s="1"/>
  <c r="J57" i="117"/>
  <c r="AP57" i="117" s="1"/>
  <c r="J78" i="117"/>
  <c r="AP78" i="117" s="1"/>
  <c r="J248" i="117"/>
  <c r="AP248" i="117" s="1"/>
  <c r="J38" i="117"/>
  <c r="AP38" i="117" s="1"/>
  <c r="AO38" i="117"/>
  <c r="J46" i="117"/>
  <c r="AP46" i="117" s="1"/>
  <c r="J263" i="117"/>
  <c r="AP263" i="117" s="1"/>
  <c r="J184" i="117"/>
  <c r="AP184" i="117" s="1"/>
  <c r="J100" i="117"/>
  <c r="AP100" i="117" s="1"/>
  <c r="J15" i="117"/>
  <c r="AP15" i="117" s="1"/>
  <c r="J206" i="117"/>
  <c r="AP206" i="117" s="1"/>
  <c r="J160" i="117"/>
  <c r="AP160" i="117" s="1"/>
  <c r="J254" i="117"/>
  <c r="AP254" i="117" s="1"/>
  <c r="Z251" i="117"/>
  <c r="J251" i="117"/>
  <c r="AP251" i="117" s="1"/>
  <c r="X251" i="117"/>
  <c r="Z55" i="117"/>
  <c r="J55" i="117"/>
  <c r="AP55" i="117" s="1"/>
  <c r="X55" i="117"/>
  <c r="Z130" i="117"/>
  <c r="J130" i="117"/>
  <c r="AP130" i="117" s="1"/>
  <c r="X130" i="117"/>
  <c r="Z92" i="117"/>
  <c r="J92" i="117"/>
  <c r="AP92" i="117" s="1"/>
  <c r="X92" i="117"/>
  <c r="Z148" i="117"/>
  <c r="J148" i="117"/>
  <c r="AP148" i="117" s="1"/>
  <c r="X148" i="117"/>
  <c r="Z146" i="117"/>
  <c r="J146" i="117"/>
  <c r="AP146" i="117" s="1"/>
  <c r="X146" i="117"/>
  <c r="Z125" i="117"/>
  <c r="J125" i="117"/>
  <c r="AP125" i="117" s="1"/>
  <c r="X125" i="117"/>
  <c r="AO28" i="117"/>
  <c r="X28" i="117"/>
  <c r="AO242" i="117"/>
  <c r="X141" i="117"/>
  <c r="AP152" i="117"/>
  <c r="X19" i="117"/>
  <c r="W168" i="117"/>
  <c r="AO110" i="117"/>
  <c r="AO20" i="117"/>
  <c r="AO149" i="117"/>
  <c r="AO18" i="117"/>
  <c r="AO231" i="117"/>
  <c r="AO209" i="117"/>
  <c r="AO224" i="117"/>
  <c r="AO270" i="117"/>
  <c r="AO97" i="117"/>
  <c r="AO124" i="117"/>
  <c r="AO68" i="117"/>
  <c r="AO127" i="117"/>
  <c r="AO69" i="117"/>
  <c r="AO250" i="117"/>
  <c r="AO202" i="117"/>
  <c r="AO23" i="117"/>
  <c r="AO267" i="117"/>
  <c r="AO181" i="117"/>
  <c r="AO89" i="117"/>
  <c r="AO121" i="117"/>
  <c r="AO31" i="117"/>
  <c r="AO191" i="117"/>
  <c r="AO247" i="117"/>
  <c r="AO65" i="117"/>
  <c r="AO163" i="117"/>
  <c r="AO228" i="117"/>
  <c r="X84" i="117"/>
  <c r="W34" i="117"/>
  <c r="J141" i="117"/>
  <c r="AP141" i="117" s="1"/>
  <c r="W74" i="117"/>
  <c r="AO258" i="117"/>
  <c r="J16" i="117"/>
  <c r="AP16" i="117" s="1"/>
  <c r="J19" i="117"/>
  <c r="AP19" i="117" s="1"/>
  <c r="W107" i="117"/>
  <c r="W234" i="117"/>
  <c r="W83" i="117"/>
  <c r="W166" i="117"/>
  <c r="W182" i="117"/>
  <c r="W61" i="117"/>
  <c r="W209" i="117"/>
  <c r="AO221" i="117"/>
  <c r="AO255" i="117"/>
  <c r="AO26" i="117"/>
  <c r="AO101" i="117"/>
  <c r="AO132" i="117"/>
  <c r="AO102" i="117"/>
  <c r="AO236" i="117"/>
  <c r="AO111" i="117"/>
  <c r="AO29" i="117"/>
  <c r="AO98" i="117"/>
  <c r="AO27" i="117"/>
  <c r="AO139" i="117"/>
  <c r="AO123" i="117"/>
  <c r="W31" i="117"/>
  <c r="W191" i="117"/>
  <c r="W143" i="117"/>
  <c r="W247" i="117"/>
  <c r="W65" i="117"/>
  <c r="W163" i="117"/>
  <c r="W218" i="117"/>
  <c r="W228" i="117"/>
  <c r="AO129" i="117"/>
  <c r="AO24" i="117"/>
  <c r="AO13" i="117"/>
  <c r="AO262" i="117"/>
  <c r="AO229" i="117"/>
  <c r="AO170" i="117"/>
  <c r="J34" i="117"/>
  <c r="AP34" i="117" s="1"/>
  <c r="AS34" i="117"/>
  <c r="AT34" i="117" s="1"/>
  <c r="AU34" i="117" s="1"/>
  <c r="AV34" i="117" s="1"/>
  <c r="J74" i="117"/>
  <c r="AP74" i="117" s="1"/>
  <c r="W19" i="117"/>
  <c r="AO180" i="117"/>
  <c r="AO168" i="117"/>
  <c r="AO83" i="117"/>
  <c r="AO166" i="117"/>
  <c r="AO182" i="117"/>
  <c r="X59" i="116"/>
  <c r="AR151" i="116"/>
  <c r="M150" i="116"/>
  <c r="U150" i="116"/>
  <c r="J28" i="116"/>
  <c r="AP28" i="116" s="1"/>
  <c r="J35" i="116"/>
  <c r="AP35" i="116" s="1"/>
  <c r="T148" i="116"/>
  <c r="S151" i="116"/>
  <c r="X32" i="116"/>
  <c r="BF151" i="116"/>
  <c r="W123" i="116"/>
  <c r="AO84" i="116"/>
  <c r="W23" i="116"/>
  <c r="W134" i="116"/>
  <c r="J61" i="116"/>
  <c r="AP61" i="116" s="1"/>
  <c r="X38" i="116"/>
  <c r="J60" i="116"/>
  <c r="AP60" i="116" s="1"/>
  <c r="J86" i="116"/>
  <c r="AP86" i="116" s="1"/>
  <c r="J77" i="116"/>
  <c r="J82" i="116"/>
  <c r="AP82" i="116" s="1"/>
  <c r="J79" i="116"/>
  <c r="AP79" i="116" s="1"/>
  <c r="J97" i="116"/>
  <c r="AP97" i="116" s="1"/>
  <c r="J15" i="116"/>
  <c r="AP15" i="116" s="1"/>
  <c r="J128" i="116"/>
  <c r="AP128" i="116" s="1"/>
  <c r="R149" i="116"/>
  <c r="V149" i="116"/>
  <c r="R155" i="116"/>
  <c r="V155" i="116"/>
  <c r="AR155" i="116"/>
  <c r="J126" i="116"/>
  <c r="AP126" i="116" s="1"/>
  <c r="J38" i="116"/>
  <c r="J20" i="116"/>
  <c r="AP20" i="116" s="1"/>
  <c r="J68" i="116"/>
  <c r="AP68" i="116" s="1"/>
  <c r="J98" i="116"/>
  <c r="AP98" i="116" s="1"/>
  <c r="J103" i="116"/>
  <c r="AP103" i="116" s="1"/>
  <c r="W96" i="116"/>
  <c r="W48" i="116"/>
  <c r="W82" i="116"/>
  <c r="J54" i="116"/>
  <c r="AP54" i="116" s="1"/>
  <c r="J24" i="116"/>
  <c r="AP24" i="116" s="1"/>
  <c r="J107" i="116"/>
  <c r="AP107" i="116" s="1"/>
  <c r="J95" i="116"/>
  <c r="AP95" i="116" s="1"/>
  <c r="AO67" i="116"/>
  <c r="J106" i="116"/>
  <c r="AP106" i="116" s="1"/>
  <c r="AR149" i="116"/>
  <c r="R151" i="116"/>
  <c r="V151" i="116"/>
  <c r="W70" i="116"/>
  <c r="W7" i="116"/>
  <c r="M155" i="116"/>
  <c r="U155" i="116"/>
  <c r="AQ155" i="116"/>
  <c r="J90" i="116"/>
  <c r="AP90" i="116" s="1"/>
  <c r="J23" i="116"/>
  <c r="AP23" i="116" s="1"/>
  <c r="J85" i="116"/>
  <c r="AP85" i="116" s="1"/>
  <c r="J134" i="116"/>
  <c r="AP134" i="116" s="1"/>
  <c r="W61" i="116"/>
  <c r="W103" i="116"/>
  <c r="W47" i="116"/>
  <c r="W64" i="116"/>
  <c r="W8" i="116"/>
  <c r="W137" i="116"/>
  <c r="W76" i="116"/>
  <c r="W102" i="116"/>
  <c r="W78" i="116"/>
  <c r="J52" i="116"/>
  <c r="J96" i="116"/>
  <c r="AP96" i="116" s="1"/>
  <c r="J138" i="116"/>
  <c r="AP138" i="116" s="1"/>
  <c r="J10" i="116"/>
  <c r="AP10" i="116" s="1"/>
  <c r="J13" i="116"/>
  <c r="AP13" i="116" s="1"/>
  <c r="J115" i="116"/>
  <c r="AP115" i="116" s="1"/>
  <c r="J142" i="116"/>
  <c r="J39" i="116"/>
  <c r="AP39" i="116" s="1"/>
  <c r="J16" i="116"/>
  <c r="AP16" i="116" s="1"/>
  <c r="J22" i="116"/>
  <c r="AP22" i="116" s="1"/>
  <c r="J121" i="116"/>
  <c r="AP121" i="116" s="1"/>
  <c r="J87" i="116"/>
  <c r="AP87" i="116" s="1"/>
  <c r="J132" i="116"/>
  <c r="AP132" i="116" s="1"/>
  <c r="J25" i="116"/>
  <c r="AP25" i="116" s="1"/>
  <c r="J129" i="116"/>
  <c r="AP129" i="116" s="1"/>
  <c r="J43" i="116"/>
  <c r="J125" i="116"/>
  <c r="W110" i="116"/>
  <c r="X91" i="116"/>
  <c r="J101" i="116"/>
  <c r="AP101" i="116" s="1"/>
  <c r="M153" i="116"/>
  <c r="U153" i="116"/>
  <c r="BF153" i="116"/>
  <c r="J120" i="116"/>
  <c r="AP120" i="116" s="1"/>
  <c r="AP43" i="116"/>
  <c r="J124" i="116"/>
  <c r="AP124" i="116" s="1"/>
  <c r="J92" i="116"/>
  <c r="J50" i="116"/>
  <c r="AP50" i="116" s="1"/>
  <c r="J65" i="116"/>
  <c r="AO65" i="116" s="1"/>
  <c r="W109" i="116"/>
  <c r="J71" i="116"/>
  <c r="AP71" i="116" s="1"/>
  <c r="J63" i="116"/>
  <c r="AP63" i="116" s="1"/>
  <c r="T153" i="116"/>
  <c r="AQ153" i="116"/>
  <c r="W94" i="116"/>
  <c r="AQ151" i="116"/>
  <c r="X66" i="116"/>
  <c r="X56" i="116"/>
  <c r="AA155" i="116"/>
  <c r="X84" i="116"/>
  <c r="W120" i="116"/>
  <c r="X142" i="116"/>
  <c r="X43" i="116"/>
  <c r="W50" i="116"/>
  <c r="X67" i="116"/>
  <c r="W104" i="116"/>
  <c r="AO7" i="116"/>
  <c r="J62" i="116"/>
  <c r="AP62" i="116" s="1"/>
  <c r="W20" i="116"/>
  <c r="W98" i="116"/>
  <c r="W86" i="116"/>
  <c r="W93" i="116"/>
  <c r="W139" i="116"/>
  <c r="AO42" i="116"/>
  <c r="AO123" i="116"/>
  <c r="J127" i="116"/>
  <c r="AP127" i="116" s="1"/>
  <c r="J118" i="116"/>
  <c r="AP118" i="116" s="1"/>
  <c r="J56" i="116"/>
  <c r="AP56" i="116" s="1"/>
  <c r="J111" i="116"/>
  <c r="J29" i="116"/>
  <c r="AP29" i="116" s="1"/>
  <c r="J57" i="116"/>
  <c r="AP57" i="116" s="1"/>
  <c r="AO86" i="116"/>
  <c r="Z135" i="116"/>
  <c r="J135" i="116"/>
  <c r="AP135" i="116" s="1"/>
  <c r="X135" i="116"/>
  <c r="Z116" i="116"/>
  <c r="J116" i="116"/>
  <c r="AP116" i="116" s="1"/>
  <c r="X116" i="116"/>
  <c r="Z108" i="116"/>
  <c r="J108" i="116"/>
  <c r="AP108" i="116" s="1"/>
  <c r="X108" i="116"/>
  <c r="X44" i="116"/>
  <c r="J44" i="116"/>
  <c r="AP44" i="116" s="1"/>
  <c r="J94" i="116"/>
  <c r="AP94" i="116" s="1"/>
  <c r="J59" i="116"/>
  <c r="AP59" i="116" s="1"/>
  <c r="J100" i="116"/>
  <c r="AP100" i="116" s="1"/>
  <c r="J49" i="116"/>
  <c r="AP49" i="116" s="1"/>
  <c r="J83" i="116"/>
  <c r="AP83" i="116" s="1"/>
  <c r="J32" i="116"/>
  <c r="J69" i="116"/>
  <c r="AP69" i="116" s="1"/>
  <c r="J66" i="116"/>
  <c r="J74" i="116"/>
  <c r="AP74" i="116" s="1"/>
  <c r="J70" i="116"/>
  <c r="AP70" i="116" s="1"/>
  <c r="J33" i="116"/>
  <c r="AP33" i="116" s="1"/>
  <c r="X88" i="116"/>
  <c r="W42" i="116"/>
  <c r="AO114" i="116"/>
  <c r="AO127" i="116"/>
  <c r="AO120" i="116"/>
  <c r="AO23" i="116"/>
  <c r="AO134" i="116"/>
  <c r="AO61" i="116"/>
  <c r="AO103" i="116"/>
  <c r="AO98" i="116"/>
  <c r="AO55" i="116"/>
  <c r="J88" i="116"/>
  <c r="AP88" i="116" s="1"/>
  <c r="X62" i="116"/>
  <c r="W118" i="116"/>
  <c r="W57" i="116"/>
  <c r="AO90" i="116"/>
  <c r="AO126" i="116"/>
  <c r="AO72" i="116"/>
  <c r="AO68" i="116"/>
  <c r="AO60" i="116"/>
  <c r="Z93" i="116"/>
  <c r="J93" i="116"/>
  <c r="AP93" i="116" s="1"/>
  <c r="Z139" i="116"/>
  <c r="J139" i="116"/>
  <c r="AP139" i="116" s="1"/>
  <c r="Z47" i="116"/>
  <c r="J47" i="116"/>
  <c r="AP47" i="116" s="1"/>
  <c r="AO124" i="116"/>
  <c r="AO36" i="116"/>
  <c r="AO79" i="116"/>
  <c r="AO54" i="116"/>
  <c r="AO97" i="116"/>
  <c r="AO15" i="116"/>
  <c r="AO107" i="116"/>
  <c r="AO128" i="116"/>
  <c r="AO95" i="116"/>
  <c r="AO75" i="116"/>
  <c r="AO101" i="116"/>
  <c r="AO106" i="116"/>
  <c r="X122" i="116"/>
  <c r="X102" i="116"/>
  <c r="AW102" i="116"/>
  <c r="AX102" i="116" s="1"/>
  <c r="W113" i="116"/>
  <c r="J21" i="116"/>
  <c r="AP21" i="116" s="1"/>
  <c r="W40" i="116"/>
  <c r="AW40" i="116"/>
  <c r="AX40" i="116" s="1"/>
  <c r="AO77" i="116"/>
  <c r="AP77" i="116"/>
  <c r="W131" i="116"/>
  <c r="AO92" i="116"/>
  <c r="AP92" i="116"/>
  <c r="AO50" i="116"/>
  <c r="W136" i="116"/>
  <c r="W36" i="116"/>
  <c r="AO133" i="116"/>
  <c r="AO46" i="116"/>
  <c r="AO81" i="116"/>
  <c r="AO141" i="116"/>
  <c r="AO140" i="116"/>
  <c r="AO119" i="116"/>
  <c r="AO73" i="116"/>
  <c r="AO28" i="116"/>
  <c r="W75" i="116"/>
  <c r="AO71" i="116"/>
  <c r="AO35" i="116"/>
  <c r="AO63" i="116"/>
  <c r="AO93" i="116"/>
  <c r="AO139" i="116"/>
  <c r="J122" i="116"/>
  <c r="J64" i="116"/>
  <c r="AP64" i="116" s="1"/>
  <c r="J130" i="116"/>
  <c r="AP130" i="116" s="1"/>
  <c r="J8" i="116"/>
  <c r="AP8" i="116" s="1"/>
  <c r="J105" i="116"/>
  <c r="AP105" i="116" s="1"/>
  <c r="J137" i="116"/>
  <c r="AP137" i="116" s="1"/>
  <c r="J80" i="116"/>
  <c r="AP80" i="116" s="1"/>
  <c r="J76" i="116"/>
  <c r="AP76" i="116" s="1"/>
  <c r="J9" i="116"/>
  <c r="AP9" i="116" s="1"/>
  <c r="J102" i="116"/>
  <c r="AP102" i="116" s="1"/>
  <c r="J78" i="116"/>
  <c r="AP78" i="116" s="1"/>
  <c r="Z34" i="116"/>
  <c r="W10" i="116"/>
  <c r="W115" i="116"/>
  <c r="W39" i="116"/>
  <c r="W22" i="116"/>
  <c r="W87" i="116"/>
  <c r="W25" i="116"/>
  <c r="W43" i="116"/>
  <c r="AO125" i="116"/>
  <c r="AP125" i="116"/>
  <c r="J41" i="116"/>
  <c r="AP41" i="116" s="1"/>
  <c r="X117" i="116"/>
  <c r="W124" i="116"/>
  <c r="AP65" i="116"/>
  <c r="J112" i="116"/>
  <c r="AP112" i="116" s="1"/>
  <c r="J58" i="116"/>
  <c r="AP58" i="116" s="1"/>
  <c r="X30" i="116"/>
  <c r="W79" i="116"/>
  <c r="W54" i="116"/>
  <c r="W97" i="116"/>
  <c r="W24" i="116"/>
  <c r="W15" i="116"/>
  <c r="W107" i="116"/>
  <c r="W128" i="116"/>
  <c r="W95" i="116"/>
  <c r="AO104" i="116"/>
  <c r="J14" i="116"/>
  <c r="AP14" i="116" s="1"/>
  <c r="J109" i="116"/>
  <c r="AP109" i="116" s="1"/>
  <c r="J17" i="116"/>
  <c r="AP17" i="116" s="1"/>
  <c r="J31" i="116"/>
  <c r="AP31" i="116" s="1"/>
  <c r="J27" i="116"/>
  <c r="AP27" i="116" s="1"/>
  <c r="J19" i="116"/>
  <c r="AP19" i="116" s="1"/>
  <c r="J12" i="116"/>
  <c r="AP12" i="116" s="1"/>
  <c r="J26" i="116"/>
  <c r="AP26" i="116" s="1"/>
  <c r="J45" i="116"/>
  <c r="AP45" i="116" s="1"/>
  <c r="J89" i="116"/>
  <c r="AP89" i="116" s="1"/>
  <c r="J11" i="116"/>
  <c r="AP11" i="116" s="1"/>
  <c r="J51" i="116"/>
  <c r="AP51" i="116" s="1"/>
  <c r="J53" i="116"/>
  <c r="AP53" i="116" s="1"/>
  <c r="J110" i="116"/>
  <c r="AP110" i="116" s="1"/>
  <c r="AO110" i="116"/>
  <c r="W101" i="116"/>
  <c r="W106" i="116"/>
  <c r="AO130" i="116"/>
  <c r="AO105" i="116"/>
  <c r="J113" i="116"/>
  <c r="AP113" i="116" s="1"/>
  <c r="J40" i="116"/>
  <c r="AP40" i="116" s="1"/>
  <c r="AO48" i="116"/>
  <c r="J131" i="116"/>
  <c r="AP131" i="116" s="1"/>
  <c r="J117" i="116"/>
  <c r="AO117" i="116" s="1"/>
  <c r="AO58" i="116"/>
  <c r="J136" i="116"/>
  <c r="AP136" i="116" s="1"/>
  <c r="AO136" i="116"/>
  <c r="J30" i="116"/>
  <c r="AP30" i="116" s="1"/>
  <c r="AO14" i="116"/>
  <c r="AO27" i="116"/>
  <c r="AO12" i="116"/>
  <c r="AO11" i="116"/>
  <c r="X71" i="116"/>
  <c r="X35" i="116"/>
  <c r="X63" i="116"/>
  <c r="T380" i="118"/>
  <c r="T367" i="118"/>
  <c r="R376" i="118"/>
  <c r="R373" i="118"/>
  <c r="V373" i="118"/>
  <c r="AA373" i="118"/>
  <c r="AR373" i="118"/>
  <c r="S380" i="118"/>
  <c r="S367" i="118"/>
  <c r="V376" i="118"/>
  <c r="AA376" i="118"/>
  <c r="AR376" i="118"/>
  <c r="T372" i="118"/>
  <c r="M380" i="118"/>
  <c r="M367" i="118"/>
  <c r="U380" i="118"/>
  <c r="U367" i="118"/>
  <c r="AQ380" i="118"/>
  <c r="AQ367" i="118"/>
  <c r="BF380" i="118"/>
  <c r="BF367" i="118"/>
  <c r="S376" i="118"/>
  <c r="M372" i="118"/>
  <c r="U372" i="118"/>
  <c r="AQ372" i="118"/>
  <c r="BF372" i="118"/>
  <c r="S373" i="118"/>
  <c r="R380" i="118"/>
  <c r="R367" i="118"/>
  <c r="V380" i="118"/>
  <c r="V367" i="118"/>
  <c r="AA380" i="118"/>
  <c r="AA367" i="118"/>
  <c r="AR380" i="118"/>
  <c r="AR367" i="118"/>
  <c r="Z373" i="118"/>
  <c r="AW103" i="118"/>
  <c r="AX103" i="118" s="1"/>
  <c r="J38" i="118"/>
  <c r="AO38" i="118" s="1"/>
  <c r="X38" i="118"/>
  <c r="AO302" i="118"/>
  <c r="Z38" i="118"/>
  <c r="W222" i="118"/>
  <c r="AS222" i="118"/>
  <c r="AT222" i="118" s="1"/>
  <c r="AU222" i="118" s="1"/>
  <c r="AV222" i="118" s="1"/>
  <c r="AS47" i="118"/>
  <c r="AT47" i="118" s="1"/>
  <c r="AU47" i="118" s="1"/>
  <c r="AV47" i="118" s="1"/>
  <c r="W290" i="118"/>
  <c r="AS290" i="118"/>
  <c r="AT290" i="118" s="1"/>
  <c r="AU290" i="118" s="1"/>
  <c r="AV290" i="118" s="1"/>
  <c r="AS88" i="118"/>
  <c r="AT88" i="118" s="1"/>
  <c r="AU88" i="118" s="1"/>
  <c r="AV88" i="118" s="1"/>
  <c r="W258" i="118"/>
  <c r="AS258" i="118"/>
  <c r="AT258" i="118" s="1"/>
  <c r="AU258" i="118" s="1"/>
  <c r="AV258" i="118" s="1"/>
  <c r="W126" i="118"/>
  <c r="AS126" i="118"/>
  <c r="AT126" i="118" s="1"/>
  <c r="AU126" i="118" s="1"/>
  <c r="AV126" i="118" s="1"/>
  <c r="W347" i="118"/>
  <c r="AS347" i="118"/>
  <c r="AT347" i="118" s="1"/>
  <c r="AU347" i="118" s="1"/>
  <c r="AV347" i="118" s="1"/>
  <c r="W358" i="118"/>
  <c r="AS358" i="118"/>
  <c r="AT358" i="118" s="1"/>
  <c r="AU358" i="118" s="1"/>
  <c r="AV358" i="118" s="1"/>
  <c r="W165" i="118"/>
  <c r="AS165" i="118"/>
  <c r="AT165" i="118" s="1"/>
  <c r="AU165" i="118" s="1"/>
  <c r="AV165" i="118" s="1"/>
  <c r="W163" i="118"/>
  <c r="AS163" i="118"/>
  <c r="AT163" i="118" s="1"/>
  <c r="AU163" i="118" s="1"/>
  <c r="AV163" i="118" s="1"/>
  <c r="W351" i="118"/>
  <c r="AS351" i="118"/>
  <c r="AT351" i="118" s="1"/>
  <c r="AU351" i="118" s="1"/>
  <c r="AV351" i="118" s="1"/>
  <c r="AS36" i="118"/>
  <c r="AT36" i="118" s="1"/>
  <c r="AU36" i="118" s="1"/>
  <c r="AV36" i="118" s="1"/>
  <c r="W103" i="118"/>
  <c r="AS103" i="118"/>
  <c r="AT103" i="118" s="1"/>
  <c r="AU103" i="118" s="1"/>
  <c r="AV103" i="118" s="1"/>
  <c r="W346" i="118"/>
  <c r="AS346" i="118"/>
  <c r="AT346" i="118" s="1"/>
  <c r="AU346" i="118" s="1"/>
  <c r="AV346" i="118" s="1"/>
  <c r="W156" i="118"/>
  <c r="AS156" i="118"/>
  <c r="AT156" i="118" s="1"/>
  <c r="AU156" i="118" s="1"/>
  <c r="AV156" i="118" s="1"/>
  <c r="AS49" i="118"/>
  <c r="AT49" i="118" s="1"/>
  <c r="AU49" i="118" s="1"/>
  <c r="AV49" i="118" s="1"/>
  <c r="AS33" i="118"/>
  <c r="AT33" i="118" s="1"/>
  <c r="AU33" i="118" s="1"/>
  <c r="AV33" i="118" s="1"/>
  <c r="W350" i="118"/>
  <c r="AS350" i="118"/>
  <c r="AT350" i="118" s="1"/>
  <c r="AU350" i="118" s="1"/>
  <c r="AV350" i="118" s="1"/>
  <c r="AS90" i="118"/>
  <c r="AT90" i="118" s="1"/>
  <c r="AU90" i="118" s="1"/>
  <c r="AV90" i="118" s="1"/>
  <c r="W151" i="118"/>
  <c r="AS151" i="118"/>
  <c r="AT151" i="118" s="1"/>
  <c r="AU151" i="118" s="1"/>
  <c r="AV151" i="118" s="1"/>
  <c r="AS89" i="118"/>
  <c r="AT89" i="118" s="1"/>
  <c r="AU89" i="118" s="1"/>
  <c r="AV89" i="118" s="1"/>
  <c r="W181" i="118"/>
  <c r="AS181" i="118"/>
  <c r="AT181" i="118" s="1"/>
  <c r="AU181" i="118" s="1"/>
  <c r="AV181" i="118" s="1"/>
  <c r="W191" i="118"/>
  <c r="AS191" i="118"/>
  <c r="AT191" i="118" s="1"/>
  <c r="AU191" i="118" s="1"/>
  <c r="AV191" i="118" s="1"/>
  <c r="W183" i="118"/>
  <c r="AS183" i="118"/>
  <c r="AT183" i="118" s="1"/>
  <c r="AU183" i="118" s="1"/>
  <c r="AV183" i="118" s="1"/>
  <c r="W317" i="118"/>
  <c r="AS317" i="118"/>
  <c r="AT317" i="118" s="1"/>
  <c r="AU317" i="118" s="1"/>
  <c r="AV317" i="118" s="1"/>
  <c r="AS262" i="118"/>
  <c r="AT262" i="118" s="1"/>
  <c r="AU262" i="118" s="1"/>
  <c r="AV262" i="118" s="1"/>
  <c r="W148" i="118"/>
  <c r="AS148" i="118"/>
  <c r="AT148" i="118" s="1"/>
  <c r="AU148" i="118" s="1"/>
  <c r="AV148" i="118" s="1"/>
  <c r="AS74" i="118"/>
  <c r="AT74" i="118" s="1"/>
  <c r="AU74" i="118" s="1"/>
  <c r="AV74" i="118" s="1"/>
  <c r="AS28" i="118"/>
  <c r="AT28" i="118" s="1"/>
  <c r="AU28" i="118" s="1"/>
  <c r="AV28" i="118" s="1"/>
  <c r="AO193" i="118"/>
  <c r="AS15" i="118"/>
  <c r="AT15" i="118" s="1"/>
  <c r="AU15" i="118" s="1"/>
  <c r="AV15" i="118" s="1"/>
  <c r="AS85" i="118"/>
  <c r="AT85" i="118" s="1"/>
  <c r="AU85" i="118" s="1"/>
  <c r="AV85" i="118" s="1"/>
  <c r="AW363" i="118"/>
  <c r="AX363" i="118" s="1"/>
  <c r="AW215" i="118"/>
  <c r="AX215" i="118" s="1"/>
  <c r="AP118" i="118"/>
  <c r="AW143" i="118"/>
  <c r="AX143" i="118" s="1"/>
  <c r="W38" i="118"/>
  <c r="AS38" i="118"/>
  <c r="W265" i="118"/>
  <c r="AS265" i="118"/>
  <c r="AT265" i="118" s="1"/>
  <c r="AU265" i="118" s="1"/>
  <c r="AV265" i="118" s="1"/>
  <c r="W338" i="118"/>
  <c r="AS338" i="118"/>
  <c r="AT338" i="118" s="1"/>
  <c r="AU338" i="118" s="1"/>
  <c r="AV338" i="118" s="1"/>
  <c r="W223" i="118"/>
  <c r="AS223" i="118"/>
  <c r="AT223" i="118" s="1"/>
  <c r="AU223" i="118" s="1"/>
  <c r="AV223" i="118" s="1"/>
  <c r="W78" i="118"/>
  <c r="AS78" i="118"/>
  <c r="AT78" i="118" s="1"/>
  <c r="AU78" i="118" s="1"/>
  <c r="AV78" i="118" s="1"/>
  <c r="W263" i="118"/>
  <c r="AS263" i="118"/>
  <c r="AT263" i="118" s="1"/>
  <c r="AU263" i="118" s="1"/>
  <c r="AV263" i="118" s="1"/>
  <c r="W50" i="118"/>
  <c r="AS50" i="118"/>
  <c r="AT50" i="118" s="1"/>
  <c r="AU50" i="118" s="1"/>
  <c r="AV50" i="118" s="1"/>
  <c r="W288" i="118"/>
  <c r="AS288" i="118"/>
  <c r="AT288" i="118" s="1"/>
  <c r="AU288" i="118" s="1"/>
  <c r="AV288" i="118" s="1"/>
  <c r="W199" i="118"/>
  <c r="AS199" i="118"/>
  <c r="AT199" i="118" s="1"/>
  <c r="AU199" i="118" s="1"/>
  <c r="AV199" i="118" s="1"/>
  <c r="W256" i="118"/>
  <c r="AS256" i="118"/>
  <c r="AT256" i="118" s="1"/>
  <c r="AU256" i="118" s="1"/>
  <c r="AV256" i="118" s="1"/>
  <c r="W189" i="118"/>
  <c r="AS189" i="118"/>
  <c r="AT189" i="118" s="1"/>
  <c r="AU189" i="118" s="1"/>
  <c r="AV189" i="118" s="1"/>
  <c r="W210" i="118"/>
  <c r="AS210" i="118"/>
  <c r="AT210" i="118" s="1"/>
  <c r="AU210" i="118" s="1"/>
  <c r="AV210" i="118" s="1"/>
  <c r="W207" i="118"/>
  <c r="AS207" i="118"/>
  <c r="AT207" i="118" s="1"/>
  <c r="AU207" i="118" s="1"/>
  <c r="AV207" i="118" s="1"/>
  <c r="W209" i="118"/>
  <c r="AS209" i="118"/>
  <c r="AT209" i="118" s="1"/>
  <c r="AU209" i="118" s="1"/>
  <c r="AV209" i="118" s="1"/>
  <c r="W202" i="118"/>
  <c r="AS202" i="118"/>
  <c r="AT202" i="118" s="1"/>
  <c r="AU202" i="118" s="1"/>
  <c r="AV202" i="118" s="1"/>
  <c r="W267" i="118"/>
  <c r="AS267" i="118"/>
  <c r="AT267" i="118" s="1"/>
  <c r="AU267" i="118" s="1"/>
  <c r="AV267" i="118" s="1"/>
  <c r="W51" i="118"/>
  <c r="AS51" i="118"/>
  <c r="AT51" i="118" s="1"/>
  <c r="AU51" i="118" s="1"/>
  <c r="AV51" i="118" s="1"/>
  <c r="W354" i="118"/>
  <c r="AS354" i="118"/>
  <c r="AT354" i="118" s="1"/>
  <c r="AU354" i="118" s="1"/>
  <c r="AV354" i="118" s="1"/>
  <c r="W322" i="118"/>
  <c r="AS322" i="118"/>
  <c r="AT322" i="118" s="1"/>
  <c r="AU322" i="118" s="1"/>
  <c r="AV322" i="118" s="1"/>
  <c r="W195" i="118"/>
  <c r="AS195" i="118"/>
  <c r="AT195" i="118" s="1"/>
  <c r="AU195" i="118" s="1"/>
  <c r="AV195" i="118" s="1"/>
  <c r="W154" i="118"/>
  <c r="AS154" i="118"/>
  <c r="AT154" i="118" s="1"/>
  <c r="AU154" i="118" s="1"/>
  <c r="AV154" i="118" s="1"/>
  <c r="W341" i="118"/>
  <c r="AS341" i="118"/>
  <c r="AT341" i="118" s="1"/>
  <c r="AU341" i="118" s="1"/>
  <c r="AV341" i="118" s="1"/>
  <c r="W313" i="118"/>
  <c r="AS313" i="118"/>
  <c r="AT313" i="118" s="1"/>
  <c r="AU313" i="118" s="1"/>
  <c r="AV313" i="118" s="1"/>
  <c r="W326" i="118"/>
  <c r="AS326" i="118"/>
  <c r="AT326" i="118" s="1"/>
  <c r="AU326" i="118" s="1"/>
  <c r="AV326" i="118" s="1"/>
  <c r="W75" i="118"/>
  <c r="AS75" i="118"/>
  <c r="AT75" i="118" s="1"/>
  <c r="AU75" i="118" s="1"/>
  <c r="AV75" i="118" s="1"/>
  <c r="W166" i="118"/>
  <c r="AS166" i="118"/>
  <c r="AT166" i="118" s="1"/>
  <c r="AU166" i="118" s="1"/>
  <c r="AV166" i="118" s="1"/>
  <c r="W80" i="118"/>
  <c r="AS80" i="118"/>
  <c r="AT80" i="118" s="1"/>
  <c r="AU80" i="118" s="1"/>
  <c r="AV80" i="118" s="1"/>
  <c r="W127" i="118"/>
  <c r="AS127" i="118"/>
  <c r="AT127" i="118" s="1"/>
  <c r="AU127" i="118" s="1"/>
  <c r="AV127" i="118" s="1"/>
  <c r="W228" i="118"/>
  <c r="AS228" i="118"/>
  <c r="AT228" i="118" s="1"/>
  <c r="AU228" i="118" s="1"/>
  <c r="AV228" i="118" s="1"/>
  <c r="W7" i="118"/>
  <c r="AS7" i="118"/>
  <c r="AT7" i="118" s="1"/>
  <c r="AU7" i="118" s="1"/>
  <c r="AV7" i="118" s="1"/>
  <c r="AO85" i="118"/>
  <c r="W85" i="118"/>
  <c r="AS208" i="118"/>
  <c r="AT208" i="118" s="1"/>
  <c r="AU208" i="118" s="1"/>
  <c r="AV208" i="118" s="1"/>
  <c r="X260" i="118"/>
  <c r="AP260" i="118"/>
  <c r="X353" i="118"/>
  <c r="AP353" i="118"/>
  <c r="X333" i="118"/>
  <c r="AP333" i="118"/>
  <c r="X245" i="118"/>
  <c r="AP245" i="118"/>
  <c r="X146" i="118"/>
  <c r="AP146" i="118"/>
  <c r="AP26" i="118"/>
  <c r="J135" i="118"/>
  <c r="AO135" i="118" s="1"/>
  <c r="X135" i="118"/>
  <c r="X271" i="118"/>
  <c r="AP271" i="118"/>
  <c r="X174" i="118"/>
  <c r="X173" i="118"/>
  <c r="AP173" i="118"/>
  <c r="X306" i="118"/>
  <c r="AP306" i="118"/>
  <c r="X303" i="118"/>
  <c r="AP303" i="118"/>
  <c r="J244" i="118"/>
  <c r="AO244" i="118" s="1"/>
  <c r="X244" i="118"/>
  <c r="J363" i="118"/>
  <c r="AP363" i="118" s="1"/>
  <c r="X363" i="118"/>
  <c r="J215" i="118"/>
  <c r="AP215" i="118" s="1"/>
  <c r="X215" i="118"/>
  <c r="J169" i="118"/>
  <c r="AP169" i="118" s="1"/>
  <c r="X169" i="118"/>
  <c r="J143" i="118"/>
  <c r="AO143" i="118" s="1"/>
  <c r="X143" i="118"/>
  <c r="X129" i="118"/>
  <c r="AP129" i="118"/>
  <c r="J179" i="118"/>
  <c r="AO179" i="118" s="1"/>
  <c r="X179" i="118"/>
  <c r="AT179" i="118"/>
  <c r="AU179" i="118" s="1"/>
  <c r="AV179" i="118" s="1"/>
  <c r="J87" i="118"/>
  <c r="AP87" i="118" s="1"/>
  <c r="X87" i="118"/>
  <c r="AT87" i="118"/>
  <c r="AU87" i="118" s="1"/>
  <c r="AV87" i="118" s="1"/>
  <c r="AO272" i="118"/>
  <c r="J159" i="118"/>
  <c r="AP159" i="118" s="1"/>
  <c r="X159" i="118"/>
  <c r="Z32" i="118"/>
  <c r="AW32" i="118"/>
  <c r="AX32" i="118" s="1"/>
  <c r="AP153" i="118"/>
  <c r="X153" i="118"/>
  <c r="AO153" i="118"/>
  <c r="W153" i="118"/>
  <c r="AP9" i="118"/>
  <c r="AP226" i="118"/>
  <c r="AP52" i="118"/>
  <c r="AP328" i="118"/>
  <c r="AP54" i="118"/>
  <c r="AP297" i="118"/>
  <c r="AP30" i="118"/>
  <c r="W208" i="118"/>
  <c r="AS29" i="118"/>
  <c r="AT29" i="118" s="1"/>
  <c r="AU29" i="118" s="1"/>
  <c r="AV29" i="118" s="1"/>
  <c r="AS76" i="118"/>
  <c r="AT76" i="118" s="1"/>
  <c r="AU76" i="118" s="1"/>
  <c r="AV76" i="118" s="1"/>
  <c r="W239" i="118"/>
  <c r="AO239" i="118"/>
  <c r="AS239" i="118"/>
  <c r="AT239" i="118" s="1"/>
  <c r="AU239" i="118" s="1"/>
  <c r="AV239" i="118" s="1"/>
  <c r="AS142" i="118"/>
  <c r="AT142" i="118" s="1"/>
  <c r="AU142" i="118" s="1"/>
  <c r="AV142" i="118" s="1"/>
  <c r="W213" i="118"/>
  <c r="AO213" i="118"/>
  <c r="AS213" i="118"/>
  <c r="AT213" i="118" s="1"/>
  <c r="AU213" i="118" s="1"/>
  <c r="AV213" i="118" s="1"/>
  <c r="AS18" i="118"/>
  <c r="AT18" i="118" s="1"/>
  <c r="AU18" i="118" s="1"/>
  <c r="AV18" i="118" s="1"/>
  <c r="AS124" i="118"/>
  <c r="AT124" i="118" s="1"/>
  <c r="AU124" i="118" s="1"/>
  <c r="AV124" i="118" s="1"/>
  <c r="W295" i="118"/>
  <c r="AO295" i="118"/>
  <c r="AS295" i="118"/>
  <c r="AT295" i="118" s="1"/>
  <c r="AU295" i="118" s="1"/>
  <c r="AV295" i="118" s="1"/>
  <c r="AS99" i="118"/>
  <c r="AT99" i="118" s="1"/>
  <c r="AU99" i="118" s="1"/>
  <c r="AV99" i="118" s="1"/>
  <c r="AS92" i="118"/>
  <c r="AT92" i="118" s="1"/>
  <c r="AU92" i="118" s="1"/>
  <c r="AV92" i="118" s="1"/>
  <c r="AS134" i="118"/>
  <c r="AT134" i="118" s="1"/>
  <c r="AU134" i="118" s="1"/>
  <c r="AV134" i="118" s="1"/>
  <c r="AS67" i="118"/>
  <c r="AT67" i="118" s="1"/>
  <c r="AU67" i="118" s="1"/>
  <c r="AV67" i="118" s="1"/>
  <c r="W236" i="118"/>
  <c r="AO236" i="118"/>
  <c r="AS236" i="118"/>
  <c r="AT236" i="118" s="1"/>
  <c r="AU236" i="118" s="1"/>
  <c r="AV236" i="118" s="1"/>
  <c r="W212" i="118"/>
  <c r="AO212" i="118"/>
  <c r="AS212" i="118"/>
  <c r="AT212" i="118" s="1"/>
  <c r="AU212" i="118" s="1"/>
  <c r="AV212" i="118" s="1"/>
  <c r="W330" i="118"/>
  <c r="AO330" i="118"/>
  <c r="AS330" i="118"/>
  <c r="AT330" i="118" s="1"/>
  <c r="AU330" i="118" s="1"/>
  <c r="AV330" i="118" s="1"/>
  <c r="W316" i="118"/>
  <c r="AO316" i="118"/>
  <c r="AS316" i="118"/>
  <c r="AT316" i="118" s="1"/>
  <c r="AU316" i="118" s="1"/>
  <c r="AV316" i="118" s="1"/>
  <c r="AS200" i="118"/>
  <c r="AT200" i="118" s="1"/>
  <c r="AU200" i="118" s="1"/>
  <c r="AV200" i="118" s="1"/>
  <c r="AS119" i="118"/>
  <c r="AT119" i="118" s="1"/>
  <c r="AU119" i="118" s="1"/>
  <c r="AV119" i="118" s="1"/>
  <c r="W274" i="118"/>
  <c r="AO274" i="118"/>
  <c r="AS274" i="118"/>
  <c r="AT274" i="118" s="1"/>
  <c r="AU274" i="118" s="1"/>
  <c r="AV274" i="118" s="1"/>
  <c r="AS63" i="118"/>
  <c r="AT63" i="118" s="1"/>
  <c r="AU63" i="118" s="1"/>
  <c r="AV63" i="118" s="1"/>
  <c r="W206" i="118"/>
  <c r="AO206" i="118"/>
  <c r="AS206" i="118"/>
  <c r="AT206" i="118" s="1"/>
  <c r="AU206" i="118" s="1"/>
  <c r="AV206" i="118" s="1"/>
  <c r="W325" i="118"/>
  <c r="AO325" i="118"/>
  <c r="AS325" i="118"/>
  <c r="AT325" i="118" s="1"/>
  <c r="AU325" i="118" s="1"/>
  <c r="AV325" i="118" s="1"/>
  <c r="W285" i="118"/>
  <c r="AO285" i="118"/>
  <c r="AS285" i="118"/>
  <c r="AT285" i="118" s="1"/>
  <c r="AU285" i="118" s="1"/>
  <c r="AV285" i="118" s="1"/>
  <c r="W320" i="118"/>
  <c r="AS320" i="118"/>
  <c r="AT320" i="118" s="1"/>
  <c r="AU320" i="118" s="1"/>
  <c r="AV320" i="118" s="1"/>
  <c r="AW27" i="118"/>
  <c r="AX27" i="118" s="1"/>
  <c r="AW105" i="118"/>
  <c r="AX105" i="118" s="1"/>
  <c r="AW118" i="118"/>
  <c r="AX118" i="118" s="1"/>
  <c r="AW37" i="118"/>
  <c r="AX37" i="118" s="1"/>
  <c r="AW72" i="118"/>
  <c r="AX72" i="118" s="1"/>
  <c r="W269" i="118"/>
  <c r="AW269" i="118"/>
  <c r="AX269" i="118" s="1"/>
  <c r="AW10" i="118"/>
  <c r="AX10" i="118" s="1"/>
  <c r="AP32" i="118"/>
  <c r="X32" i="118"/>
  <c r="AT69" i="118"/>
  <c r="AU69" i="118" s="1"/>
  <c r="AV69" i="118" s="1"/>
  <c r="AP130" i="118"/>
  <c r="X130" i="118"/>
  <c r="AO130" i="118"/>
  <c r="W130" i="118"/>
  <c r="AP117" i="118"/>
  <c r="AP141" i="118"/>
  <c r="AP116" i="118"/>
  <c r="AP100" i="118"/>
  <c r="AP160" i="118"/>
  <c r="AP217" i="118"/>
  <c r="AP42" i="118"/>
  <c r="X239" i="118"/>
  <c r="X213" i="118"/>
  <c r="X124" i="118"/>
  <c r="X295" i="118"/>
  <c r="X99" i="118"/>
  <c r="J92" i="118"/>
  <c r="AP92" i="118" s="1"/>
  <c r="X92" i="118"/>
  <c r="X134" i="118"/>
  <c r="X67" i="118"/>
  <c r="X236" i="118"/>
  <c r="X212" i="118"/>
  <c r="X330" i="118"/>
  <c r="X316" i="118"/>
  <c r="X274" i="118"/>
  <c r="X206" i="118"/>
  <c r="X325" i="118"/>
  <c r="X285" i="118"/>
  <c r="J320" i="118"/>
  <c r="AP320" i="118" s="1"/>
  <c r="X320" i="118"/>
  <c r="J27" i="118"/>
  <c r="AO27" i="118" s="1"/>
  <c r="X27" i="118"/>
  <c r="J105" i="118"/>
  <c r="AO105" i="118" s="1"/>
  <c r="X105" i="118"/>
  <c r="X118" i="118"/>
  <c r="J37" i="118"/>
  <c r="AO37" i="118" s="1"/>
  <c r="X37" i="118"/>
  <c r="J72" i="118"/>
  <c r="AO72" i="118" s="1"/>
  <c r="X72" i="118"/>
  <c r="J269" i="118"/>
  <c r="AP269" i="118" s="1"/>
  <c r="X269" i="118"/>
  <c r="J10" i="118"/>
  <c r="AO10" i="118" s="1"/>
  <c r="X10" i="118"/>
  <c r="AO32" i="118"/>
  <c r="Z153" i="118"/>
  <c r="AP120" i="118"/>
  <c r="AP136" i="118"/>
  <c r="AP327" i="118"/>
  <c r="AP115" i="118"/>
  <c r="AP359" i="118"/>
  <c r="AP321" i="118"/>
  <c r="AP270" i="118"/>
  <c r="W193" i="118"/>
  <c r="AS193" i="118"/>
  <c r="AT193" i="118" s="1"/>
  <c r="AU193" i="118" s="1"/>
  <c r="AV193" i="118" s="1"/>
  <c r="W268" i="118"/>
  <c r="AS268" i="118"/>
  <c r="AT268" i="118" s="1"/>
  <c r="AU268" i="118" s="1"/>
  <c r="AV268" i="118" s="1"/>
  <c r="W308" i="118"/>
  <c r="AS308" i="118"/>
  <c r="AT308" i="118" s="1"/>
  <c r="AU308" i="118" s="1"/>
  <c r="AV308" i="118" s="1"/>
  <c r="W186" i="118"/>
  <c r="AS186" i="118"/>
  <c r="AT186" i="118" s="1"/>
  <c r="AU186" i="118" s="1"/>
  <c r="AV186" i="118" s="1"/>
  <c r="W40" i="118"/>
  <c r="AS40" i="118"/>
  <c r="AT40" i="118" s="1"/>
  <c r="AU40" i="118" s="1"/>
  <c r="AV40" i="118" s="1"/>
  <c r="W41" i="118"/>
  <c r="AS41" i="118"/>
  <c r="AT41" i="118" s="1"/>
  <c r="AU41" i="118" s="1"/>
  <c r="AV41" i="118" s="1"/>
  <c r="W260" i="118"/>
  <c r="AS260" i="118"/>
  <c r="AT260" i="118" s="1"/>
  <c r="AU260" i="118" s="1"/>
  <c r="AV260" i="118" s="1"/>
  <c r="W112" i="118"/>
  <c r="AS112" i="118"/>
  <c r="AT112" i="118" s="1"/>
  <c r="AU112" i="118" s="1"/>
  <c r="AV112" i="118" s="1"/>
  <c r="W17" i="118"/>
  <c r="AS17" i="118"/>
  <c r="AT17" i="118" s="1"/>
  <c r="AU17" i="118" s="1"/>
  <c r="AV17" i="118" s="1"/>
  <c r="W34" i="118"/>
  <c r="AS34" i="118"/>
  <c r="AT34" i="118" s="1"/>
  <c r="AU34" i="118" s="1"/>
  <c r="AV34" i="118" s="1"/>
  <c r="W353" i="118"/>
  <c r="AS353" i="118"/>
  <c r="AT353" i="118" s="1"/>
  <c r="AU353" i="118" s="1"/>
  <c r="AV353" i="118" s="1"/>
  <c r="W333" i="118"/>
  <c r="AS333" i="118"/>
  <c r="AT333" i="118" s="1"/>
  <c r="AU333" i="118" s="1"/>
  <c r="AV333" i="118" s="1"/>
  <c r="W8" i="118"/>
  <c r="AS8" i="118"/>
  <c r="AT8" i="118" s="1"/>
  <c r="AU8" i="118" s="1"/>
  <c r="AV8" i="118" s="1"/>
  <c r="W77" i="118"/>
  <c r="AS77" i="118"/>
  <c r="AT77" i="118" s="1"/>
  <c r="AU77" i="118" s="1"/>
  <c r="AV77" i="118" s="1"/>
  <c r="W292" i="118"/>
  <c r="AS292" i="118"/>
  <c r="AT292" i="118" s="1"/>
  <c r="AU292" i="118" s="1"/>
  <c r="AV292" i="118" s="1"/>
  <c r="W167" i="118"/>
  <c r="AS167" i="118"/>
  <c r="AT167" i="118" s="1"/>
  <c r="AU167" i="118" s="1"/>
  <c r="AV167" i="118" s="1"/>
  <c r="W245" i="118"/>
  <c r="AS245" i="118"/>
  <c r="AT245" i="118" s="1"/>
  <c r="AU245" i="118" s="1"/>
  <c r="AV245" i="118" s="1"/>
  <c r="W146" i="118"/>
  <c r="AS146" i="118"/>
  <c r="AT146" i="118" s="1"/>
  <c r="AU146" i="118" s="1"/>
  <c r="AV146" i="118" s="1"/>
  <c r="W26" i="118"/>
  <c r="AS26" i="118"/>
  <c r="AT26" i="118" s="1"/>
  <c r="AU26" i="118" s="1"/>
  <c r="AV26" i="118" s="1"/>
  <c r="W135" i="118"/>
  <c r="AS135" i="118"/>
  <c r="AT135" i="118" s="1"/>
  <c r="AU135" i="118" s="1"/>
  <c r="AV135" i="118" s="1"/>
  <c r="W271" i="118"/>
  <c r="AS271" i="118"/>
  <c r="AT271" i="118" s="1"/>
  <c r="AU271" i="118" s="1"/>
  <c r="AV271" i="118" s="1"/>
  <c r="W174" i="118"/>
  <c r="AS174" i="118"/>
  <c r="AT174" i="118" s="1"/>
  <c r="AU174" i="118" s="1"/>
  <c r="AV174" i="118" s="1"/>
  <c r="W173" i="118"/>
  <c r="AS173" i="118"/>
  <c r="AT173" i="118" s="1"/>
  <c r="AU173" i="118" s="1"/>
  <c r="AV173" i="118" s="1"/>
  <c r="W306" i="118"/>
  <c r="AS306" i="118"/>
  <c r="AT306" i="118" s="1"/>
  <c r="AU306" i="118" s="1"/>
  <c r="AV306" i="118" s="1"/>
  <c r="W303" i="118"/>
  <c r="AS303" i="118"/>
  <c r="AT303" i="118" s="1"/>
  <c r="AU303" i="118" s="1"/>
  <c r="AV303" i="118" s="1"/>
  <c r="W244" i="118"/>
  <c r="W363" i="118"/>
  <c r="W215" i="118"/>
  <c r="W169" i="118"/>
  <c r="W143" i="118"/>
  <c r="W129" i="118"/>
  <c r="W179" i="118"/>
  <c r="W87" i="118"/>
  <c r="AP272" i="118"/>
  <c r="X272" i="118"/>
  <c r="W159" i="118"/>
  <c r="W32" i="118"/>
  <c r="Z130" i="118"/>
  <c r="AP339" i="118"/>
  <c r="AP83" i="118"/>
  <c r="AP185" i="118"/>
  <c r="AP188" i="118"/>
  <c r="AP132" i="118"/>
  <c r="AP204" i="118"/>
  <c r="AW283" i="118"/>
  <c r="AX283" i="118" s="1"/>
  <c r="Z9" i="118"/>
  <c r="AW365" i="118"/>
  <c r="AX365" i="118" s="1"/>
  <c r="Z339" i="118"/>
  <c r="AW55" i="118"/>
  <c r="AX55" i="118" s="1"/>
  <c r="Z120" i="118"/>
  <c r="AW275" i="118"/>
  <c r="AX275" i="118" s="1"/>
  <c r="Z117" i="118"/>
  <c r="AW226" i="118"/>
  <c r="AX226" i="118" s="1"/>
  <c r="Z136" i="118"/>
  <c r="AW170" i="118"/>
  <c r="AX170" i="118" s="1"/>
  <c r="Z141" i="118"/>
  <c r="AW293" i="118"/>
  <c r="AX293" i="118" s="1"/>
  <c r="AW247" i="118"/>
  <c r="AX247" i="118" s="1"/>
  <c r="Z328" i="118"/>
  <c r="AW83" i="118"/>
  <c r="AX83" i="118" s="1"/>
  <c r="Z116" i="118"/>
  <c r="AW329" i="118"/>
  <c r="AX329" i="118" s="1"/>
  <c r="Z54" i="118"/>
  <c r="AW337" i="118"/>
  <c r="AX337" i="118" s="1"/>
  <c r="Z185" i="118"/>
  <c r="AW259" i="118"/>
  <c r="AX259" i="118" s="1"/>
  <c r="AW82" i="118"/>
  <c r="AX82" i="118" s="1"/>
  <c r="AW125" i="118"/>
  <c r="AX125" i="118" s="1"/>
  <c r="AW25" i="118"/>
  <c r="AX25" i="118" s="1"/>
  <c r="Z100" i="118"/>
  <c r="AW114" i="118"/>
  <c r="AX114" i="118" s="1"/>
  <c r="Z188" i="118"/>
  <c r="AW178" i="118"/>
  <c r="AX178" i="118" s="1"/>
  <c r="AW172" i="118"/>
  <c r="AX172" i="118" s="1"/>
  <c r="Z132" i="118"/>
  <c r="AW192" i="118"/>
  <c r="AX192" i="118" s="1"/>
  <c r="Z297" i="118"/>
  <c r="AW96" i="118"/>
  <c r="AX96" i="118" s="1"/>
  <c r="Z217" i="118"/>
  <c r="AW289" i="118"/>
  <c r="AX289" i="118" s="1"/>
  <c r="Z321" i="118"/>
  <c r="AW232" i="118"/>
  <c r="AX232" i="118" s="1"/>
  <c r="Z270" i="118"/>
  <c r="AW13" i="118"/>
  <c r="AX13" i="118" s="1"/>
  <c r="AW62" i="118"/>
  <c r="AX62" i="118" s="1"/>
  <c r="AW86" i="118"/>
  <c r="AX86" i="118" s="1"/>
  <c r="Z42" i="118"/>
  <c r="AO16" i="118"/>
  <c r="X20" i="118"/>
  <c r="J283" i="118"/>
  <c r="AO283" i="118" s="1"/>
  <c r="X283" i="118"/>
  <c r="J365" i="118"/>
  <c r="AO365" i="118" s="1"/>
  <c r="X365" i="118"/>
  <c r="J55" i="118"/>
  <c r="AO55" i="118" s="1"/>
  <c r="X55" i="118"/>
  <c r="J275" i="118"/>
  <c r="AO275" i="118" s="1"/>
  <c r="X275" i="118"/>
  <c r="X226" i="118"/>
  <c r="J170" i="118"/>
  <c r="AO170" i="118" s="1"/>
  <c r="X170" i="118"/>
  <c r="J293" i="118"/>
  <c r="AO293" i="118" s="1"/>
  <c r="X293" i="118"/>
  <c r="J247" i="118"/>
  <c r="AO247" i="118" s="1"/>
  <c r="X247" i="118"/>
  <c r="X83" i="118"/>
  <c r="J329" i="118"/>
  <c r="AO329" i="118" s="1"/>
  <c r="X329" i="118"/>
  <c r="J337" i="118"/>
  <c r="AO337" i="118" s="1"/>
  <c r="X337" i="118"/>
  <c r="J259" i="118"/>
  <c r="AO259" i="118" s="1"/>
  <c r="X259" i="118"/>
  <c r="J82" i="118"/>
  <c r="AO82" i="118" s="1"/>
  <c r="X82" i="118"/>
  <c r="J125" i="118"/>
  <c r="AO125" i="118" s="1"/>
  <c r="X125" i="118"/>
  <c r="J25" i="118"/>
  <c r="AO25" i="118" s="1"/>
  <c r="X25" i="118"/>
  <c r="J114" i="118"/>
  <c r="AO114" i="118" s="1"/>
  <c r="X114" i="118"/>
  <c r="J178" i="118"/>
  <c r="AO178" i="118" s="1"/>
  <c r="X178" i="118"/>
  <c r="X232" i="118"/>
  <c r="X62" i="118"/>
  <c r="X86" i="118"/>
  <c r="AO12" i="118"/>
  <c r="AO81" i="118"/>
  <c r="AO253" i="118"/>
  <c r="AW334" i="118"/>
  <c r="AX334" i="118" s="1"/>
  <c r="AS130" i="118"/>
  <c r="AT130" i="118" s="1"/>
  <c r="AU130" i="118" s="1"/>
  <c r="AV130" i="118" s="1"/>
  <c r="AS153" i="118"/>
  <c r="AT153" i="118" s="1"/>
  <c r="AU153" i="118" s="1"/>
  <c r="AV153" i="118" s="1"/>
  <c r="W9" i="118"/>
  <c r="AO9" i="118"/>
  <c r="AW9" i="118"/>
  <c r="AX9" i="118" s="1"/>
  <c r="W339" i="118"/>
  <c r="AO339" i="118"/>
  <c r="AW339" i="118"/>
  <c r="AX339" i="118" s="1"/>
  <c r="W120" i="118"/>
  <c r="AO120" i="118"/>
  <c r="AW120" i="118"/>
  <c r="AX120" i="118" s="1"/>
  <c r="W117" i="118"/>
  <c r="AO117" i="118"/>
  <c r="AW117" i="118"/>
  <c r="AX117" i="118" s="1"/>
  <c r="W136" i="118"/>
  <c r="AO136" i="118"/>
  <c r="AW136" i="118"/>
  <c r="AX136" i="118" s="1"/>
  <c r="W141" i="118"/>
  <c r="AO141" i="118"/>
  <c r="AW141" i="118"/>
  <c r="AX141" i="118" s="1"/>
  <c r="W52" i="118"/>
  <c r="AO52" i="118"/>
  <c r="AW52" i="118"/>
  <c r="AX52" i="118" s="1"/>
  <c r="W328" i="118"/>
  <c r="AO328" i="118"/>
  <c r="AW328" i="118"/>
  <c r="AX328" i="118" s="1"/>
  <c r="W116" i="118"/>
  <c r="AO116" i="118"/>
  <c r="AW116" i="118"/>
  <c r="AX116" i="118" s="1"/>
  <c r="W54" i="118"/>
  <c r="AO54" i="118"/>
  <c r="AW54" i="118"/>
  <c r="AX54" i="118" s="1"/>
  <c r="W185" i="118"/>
  <c r="AO185" i="118"/>
  <c r="AW185" i="118"/>
  <c r="AX185" i="118" s="1"/>
  <c r="W327" i="118"/>
  <c r="AO327" i="118"/>
  <c r="AW327" i="118"/>
  <c r="AX327" i="118" s="1"/>
  <c r="W115" i="118"/>
  <c r="AO115" i="118"/>
  <c r="AW115" i="118"/>
  <c r="AX115" i="118" s="1"/>
  <c r="W359" i="118"/>
  <c r="AO359" i="118"/>
  <c r="AS359" i="118"/>
  <c r="AT359" i="118" s="1"/>
  <c r="AU359" i="118" s="1"/>
  <c r="AV359" i="118" s="1"/>
  <c r="W100" i="118"/>
  <c r="AO100" i="118"/>
  <c r="AS100" i="118"/>
  <c r="AT100" i="118" s="1"/>
  <c r="AU100" i="118" s="1"/>
  <c r="AV100" i="118" s="1"/>
  <c r="W188" i="118"/>
  <c r="AO188" i="118"/>
  <c r="AS188" i="118"/>
  <c r="AT188" i="118" s="1"/>
  <c r="AU188" i="118" s="1"/>
  <c r="AV188" i="118" s="1"/>
  <c r="W160" i="118"/>
  <c r="AO160" i="118"/>
  <c r="AS160" i="118"/>
  <c r="AT160" i="118" s="1"/>
  <c r="AU160" i="118" s="1"/>
  <c r="AV160" i="118" s="1"/>
  <c r="W132" i="118"/>
  <c r="AO132" i="118"/>
  <c r="AS132" i="118"/>
  <c r="AT132" i="118" s="1"/>
  <c r="AU132" i="118" s="1"/>
  <c r="AV132" i="118" s="1"/>
  <c r="W297" i="118"/>
  <c r="AO297" i="118"/>
  <c r="AS297" i="118"/>
  <c r="AT297" i="118" s="1"/>
  <c r="AU297" i="118" s="1"/>
  <c r="AV297" i="118" s="1"/>
  <c r="W217" i="118"/>
  <c r="AO217" i="118"/>
  <c r="AS217" i="118"/>
  <c r="AT217" i="118" s="1"/>
  <c r="AU217" i="118" s="1"/>
  <c r="AV217" i="118" s="1"/>
  <c r="W321" i="118"/>
  <c r="AO321" i="118"/>
  <c r="AS321" i="118"/>
  <c r="AT321" i="118" s="1"/>
  <c r="AU321" i="118" s="1"/>
  <c r="AV321" i="118" s="1"/>
  <c r="W270" i="118"/>
  <c r="AO270" i="118"/>
  <c r="AS270" i="118"/>
  <c r="AT270" i="118" s="1"/>
  <c r="AU270" i="118" s="1"/>
  <c r="AV270" i="118" s="1"/>
  <c r="W204" i="118"/>
  <c r="AO204" i="118"/>
  <c r="AS204" i="118"/>
  <c r="AT204" i="118" s="1"/>
  <c r="AU204" i="118" s="1"/>
  <c r="AV204" i="118" s="1"/>
  <c r="W30" i="118"/>
  <c r="AO30" i="118"/>
  <c r="AS30" i="118"/>
  <c r="AT30" i="118" s="1"/>
  <c r="AU30" i="118" s="1"/>
  <c r="AV30" i="118" s="1"/>
  <c r="W42" i="118"/>
  <c r="AO42" i="118"/>
  <c r="AS42" i="118"/>
  <c r="AT42" i="118" s="1"/>
  <c r="AU42" i="118" s="1"/>
  <c r="AV42" i="118" s="1"/>
  <c r="AW238" i="118"/>
  <c r="AX238" i="118" s="1"/>
  <c r="X9" i="118"/>
  <c r="X339" i="118"/>
  <c r="X120" i="118"/>
  <c r="X117" i="118"/>
  <c r="X136" i="118"/>
  <c r="X141" i="118"/>
  <c r="X52" i="118"/>
  <c r="X328" i="118"/>
  <c r="X116" i="118"/>
  <c r="X54" i="118"/>
  <c r="X185" i="118"/>
  <c r="X327" i="118"/>
  <c r="X115" i="118"/>
  <c r="X359" i="118"/>
  <c r="X100" i="118"/>
  <c r="X188" i="118"/>
  <c r="X160" i="118"/>
  <c r="X132" i="118"/>
  <c r="X297" i="118"/>
  <c r="X217" i="118"/>
  <c r="X321" i="118"/>
  <c r="X270" i="118"/>
  <c r="X204" i="118"/>
  <c r="X30" i="118"/>
  <c r="X42" i="118"/>
  <c r="AS12" i="118"/>
  <c r="AT12" i="118" s="1"/>
  <c r="AU12" i="118" s="1"/>
  <c r="AV12" i="118" s="1"/>
  <c r="AS16" i="118"/>
  <c r="AT16" i="118" s="1"/>
  <c r="AU16" i="118" s="1"/>
  <c r="AV16" i="118" s="1"/>
  <c r="AS81" i="118"/>
  <c r="AT81" i="118" s="1"/>
  <c r="AU81" i="118" s="1"/>
  <c r="AV81" i="118" s="1"/>
  <c r="AS253" i="118"/>
  <c r="AT253" i="118" s="1"/>
  <c r="AU253" i="118" s="1"/>
  <c r="AV253" i="118" s="1"/>
  <c r="AP323" i="118"/>
  <c r="AO266" i="118"/>
  <c r="W12" i="118"/>
  <c r="W81" i="118"/>
  <c r="W336" i="118"/>
  <c r="AS336" i="118"/>
  <c r="AT336" i="118" s="1"/>
  <c r="AU336" i="118" s="1"/>
  <c r="AV336" i="118" s="1"/>
  <c r="W340" i="118"/>
  <c r="AS340" i="118"/>
  <c r="AT340" i="118" s="1"/>
  <c r="AU340" i="118" s="1"/>
  <c r="AV340" i="118" s="1"/>
  <c r="W243" i="118"/>
  <c r="AS243" i="118"/>
  <c r="AT243" i="118" s="1"/>
  <c r="AU243" i="118" s="1"/>
  <c r="AV243" i="118" s="1"/>
  <c r="W282" i="118"/>
  <c r="AS282" i="118"/>
  <c r="AT282" i="118" s="1"/>
  <c r="AU282" i="118" s="1"/>
  <c r="AV282" i="118" s="1"/>
  <c r="W59" i="118"/>
  <c r="AS59" i="118"/>
  <c r="AT59" i="118" s="1"/>
  <c r="AU59" i="118" s="1"/>
  <c r="AV59" i="118" s="1"/>
  <c r="W79" i="118"/>
  <c r="AS79" i="118"/>
  <c r="AT79" i="118" s="1"/>
  <c r="AU79" i="118" s="1"/>
  <c r="AV79" i="118" s="1"/>
  <c r="W106" i="118"/>
  <c r="AS106" i="118"/>
  <c r="AT106" i="118" s="1"/>
  <c r="AU106" i="118" s="1"/>
  <c r="AV106" i="118" s="1"/>
  <c r="W310" i="118"/>
  <c r="AS310" i="118"/>
  <c r="AT310" i="118" s="1"/>
  <c r="AU310" i="118" s="1"/>
  <c r="AV310" i="118" s="1"/>
  <c r="W252" i="118"/>
  <c r="AS252" i="118"/>
  <c r="AT252" i="118" s="1"/>
  <c r="AU252" i="118" s="1"/>
  <c r="AV252" i="118" s="1"/>
  <c r="W68" i="118"/>
  <c r="AS68" i="118"/>
  <c r="AT68" i="118" s="1"/>
  <c r="AU68" i="118" s="1"/>
  <c r="AV68" i="118" s="1"/>
  <c r="W279" i="118"/>
  <c r="AS279" i="118"/>
  <c r="AT279" i="118" s="1"/>
  <c r="AU279" i="118" s="1"/>
  <c r="AV279" i="118" s="1"/>
  <c r="W343" i="118"/>
  <c r="AS343" i="118"/>
  <c r="AT343" i="118" s="1"/>
  <c r="AU343" i="118" s="1"/>
  <c r="AV343" i="118" s="1"/>
  <c r="W294" i="118"/>
  <c r="AS294" i="118"/>
  <c r="AT294" i="118" s="1"/>
  <c r="AU294" i="118" s="1"/>
  <c r="AV294" i="118" s="1"/>
  <c r="W147" i="118"/>
  <c r="AS147" i="118"/>
  <c r="AT147" i="118" s="1"/>
  <c r="AU147" i="118" s="1"/>
  <c r="AV147" i="118" s="1"/>
  <c r="W357" i="118"/>
  <c r="AS357" i="118"/>
  <c r="AT357" i="118" s="1"/>
  <c r="AU357" i="118" s="1"/>
  <c r="AV357" i="118" s="1"/>
  <c r="W144" i="118"/>
  <c r="AS144" i="118"/>
  <c r="AT144" i="118" s="1"/>
  <c r="AU144" i="118" s="1"/>
  <c r="AV144" i="118" s="1"/>
  <c r="W255" i="118"/>
  <c r="AS255" i="118"/>
  <c r="AT255" i="118" s="1"/>
  <c r="AU255" i="118" s="1"/>
  <c r="AV255" i="118" s="1"/>
  <c r="W175" i="118"/>
  <c r="AS175" i="118"/>
  <c r="AT175" i="118" s="1"/>
  <c r="AU175" i="118" s="1"/>
  <c r="AV175" i="118" s="1"/>
  <c r="W214" i="118"/>
  <c r="AS214" i="118"/>
  <c r="AT214" i="118" s="1"/>
  <c r="AU214" i="118" s="1"/>
  <c r="AV214" i="118" s="1"/>
  <c r="W311" i="118"/>
  <c r="AS311" i="118"/>
  <c r="AT311" i="118" s="1"/>
  <c r="AU311" i="118" s="1"/>
  <c r="AV311" i="118" s="1"/>
  <c r="W250" i="118"/>
  <c r="AS250" i="118"/>
  <c r="AT250" i="118" s="1"/>
  <c r="AU250" i="118" s="1"/>
  <c r="AV250" i="118" s="1"/>
  <c r="W218" i="118"/>
  <c r="AS218" i="118"/>
  <c r="AT218" i="118" s="1"/>
  <c r="AU218" i="118" s="1"/>
  <c r="AV218" i="118" s="1"/>
  <c r="W345" i="118"/>
  <c r="AO345" i="118"/>
  <c r="AS345" i="118"/>
  <c r="AT345" i="118" s="1"/>
  <c r="AU345" i="118" s="1"/>
  <c r="AV345" i="118" s="1"/>
  <c r="W284" i="118"/>
  <c r="AS284" i="118"/>
  <c r="AT284" i="118" s="1"/>
  <c r="AU284" i="118" s="1"/>
  <c r="AV284" i="118" s="1"/>
  <c r="AO227" i="118"/>
  <c r="X345" i="118"/>
  <c r="AS323" i="118"/>
  <c r="AT323" i="118" s="1"/>
  <c r="AU323" i="118" s="1"/>
  <c r="AV323" i="118" s="1"/>
  <c r="AO334" i="118"/>
  <c r="W253" i="118"/>
  <c r="W361" i="118"/>
  <c r="AS361" i="118"/>
  <c r="AT361" i="118" s="1"/>
  <c r="AU361" i="118" s="1"/>
  <c r="AV361" i="118" s="1"/>
  <c r="AS128" i="118"/>
  <c r="AT128" i="118" s="1"/>
  <c r="AU128" i="118" s="1"/>
  <c r="AV128" i="118" s="1"/>
  <c r="W364" i="118"/>
  <c r="AS364" i="118"/>
  <c r="AT364" i="118" s="1"/>
  <c r="AU364" i="118" s="1"/>
  <c r="AV364" i="118" s="1"/>
  <c r="AS35" i="118"/>
  <c r="AT35" i="118" s="1"/>
  <c r="AU35" i="118" s="1"/>
  <c r="AV35" i="118" s="1"/>
  <c r="W319" i="118"/>
  <c r="AS319" i="118"/>
  <c r="AT319" i="118" s="1"/>
  <c r="AU319" i="118" s="1"/>
  <c r="AV319" i="118" s="1"/>
  <c r="AS219" i="118"/>
  <c r="AT219" i="118" s="1"/>
  <c r="AU219" i="118" s="1"/>
  <c r="AV219" i="118" s="1"/>
  <c r="AS190" i="118"/>
  <c r="AT190" i="118" s="1"/>
  <c r="AU190" i="118" s="1"/>
  <c r="AV190" i="118" s="1"/>
  <c r="W299" i="118"/>
  <c r="AS299" i="118"/>
  <c r="AT299" i="118" s="1"/>
  <c r="AU299" i="118" s="1"/>
  <c r="AV299" i="118" s="1"/>
  <c r="AS43" i="118"/>
  <c r="AT43" i="118" s="1"/>
  <c r="AU43" i="118" s="1"/>
  <c r="AV43" i="118" s="1"/>
  <c r="AS235" i="118"/>
  <c r="AT235" i="118" s="1"/>
  <c r="AU235" i="118" s="1"/>
  <c r="AV235" i="118" s="1"/>
  <c r="W335" i="118"/>
  <c r="AS335" i="118"/>
  <c r="AT335" i="118" s="1"/>
  <c r="AU335" i="118" s="1"/>
  <c r="AV335" i="118" s="1"/>
  <c r="AS19" i="118"/>
  <c r="AT19" i="118" s="1"/>
  <c r="AU19" i="118" s="1"/>
  <c r="AV19" i="118" s="1"/>
  <c r="W248" i="118"/>
  <c r="AS248" i="118"/>
  <c r="AT248" i="118" s="1"/>
  <c r="AU248" i="118" s="1"/>
  <c r="AV248" i="118" s="1"/>
  <c r="AS11" i="118"/>
  <c r="AT11" i="118" s="1"/>
  <c r="AU11" i="118" s="1"/>
  <c r="AV11" i="118" s="1"/>
  <c r="AS56" i="118"/>
  <c r="AT56" i="118" s="1"/>
  <c r="AU56" i="118" s="1"/>
  <c r="AV56" i="118" s="1"/>
  <c r="AS70" i="118"/>
  <c r="AT70" i="118" s="1"/>
  <c r="AU70" i="118" s="1"/>
  <c r="AV70" i="118" s="1"/>
  <c r="W352" i="118"/>
  <c r="AS352" i="118"/>
  <c r="AT352" i="118" s="1"/>
  <c r="AU352" i="118" s="1"/>
  <c r="AV352" i="118" s="1"/>
  <c r="W360" i="118"/>
  <c r="AS360" i="118"/>
  <c r="AT360" i="118" s="1"/>
  <c r="AU360" i="118" s="1"/>
  <c r="AV360" i="118" s="1"/>
  <c r="AS254" i="118"/>
  <c r="AT254" i="118" s="1"/>
  <c r="AU254" i="118" s="1"/>
  <c r="AV254" i="118" s="1"/>
  <c r="AS234" i="118"/>
  <c r="AT234" i="118" s="1"/>
  <c r="AU234" i="118" s="1"/>
  <c r="AV234" i="118" s="1"/>
  <c r="W280" i="118"/>
  <c r="AS280" i="118"/>
  <c r="AT280" i="118" s="1"/>
  <c r="AU280" i="118" s="1"/>
  <c r="AV280" i="118" s="1"/>
  <c r="AS221" i="118"/>
  <c r="AT221" i="118" s="1"/>
  <c r="AU221" i="118" s="1"/>
  <c r="AV221" i="118" s="1"/>
  <c r="AS140" i="118"/>
  <c r="AT140" i="118" s="1"/>
  <c r="AU140" i="118" s="1"/>
  <c r="AV140" i="118" s="1"/>
  <c r="AS64" i="118"/>
  <c r="AT64" i="118" s="1"/>
  <c r="AU64" i="118" s="1"/>
  <c r="AV64" i="118" s="1"/>
  <c r="AO323" i="118"/>
  <c r="W323" i="118"/>
  <c r="AS227" i="118"/>
  <c r="AT227" i="118" s="1"/>
  <c r="AU227" i="118" s="1"/>
  <c r="AV227" i="118" s="1"/>
  <c r="X229" i="118"/>
  <c r="X145" i="118"/>
  <c r="AO21" i="118"/>
  <c r="W227" i="118"/>
  <c r="W22" i="118"/>
  <c r="AS22" i="118"/>
  <c r="AT22" i="118" s="1"/>
  <c r="AU22" i="118" s="1"/>
  <c r="AV22" i="118" s="1"/>
  <c r="W305" i="118"/>
  <c r="AO305" i="118"/>
  <c r="AS305" i="118"/>
  <c r="AT305" i="118" s="1"/>
  <c r="AU305" i="118" s="1"/>
  <c r="AV305" i="118" s="1"/>
  <c r="W278" i="118"/>
  <c r="AO278" i="118"/>
  <c r="AS278" i="118"/>
  <c r="AT278" i="118" s="1"/>
  <c r="AU278" i="118" s="1"/>
  <c r="AV278" i="118" s="1"/>
  <c r="W84" i="118"/>
  <c r="AS84" i="118"/>
  <c r="AT84" i="118" s="1"/>
  <c r="AU84" i="118" s="1"/>
  <c r="AV84" i="118" s="1"/>
  <c r="W131" i="118"/>
  <c r="AO131" i="118"/>
  <c r="AS131" i="118"/>
  <c r="AT131" i="118" s="1"/>
  <c r="AU131" i="118" s="1"/>
  <c r="AV131" i="118" s="1"/>
  <c r="W332" i="118"/>
  <c r="AO332" i="118"/>
  <c r="AS332" i="118"/>
  <c r="AT332" i="118" s="1"/>
  <c r="AU332" i="118" s="1"/>
  <c r="AV332" i="118" s="1"/>
  <c r="W157" i="118"/>
  <c r="AS157" i="118"/>
  <c r="AT157" i="118" s="1"/>
  <c r="AU157" i="118" s="1"/>
  <c r="AV157" i="118" s="1"/>
  <c r="W324" i="118"/>
  <c r="AO324" i="118"/>
  <c r="AS324" i="118"/>
  <c r="AT324" i="118" s="1"/>
  <c r="AU324" i="118" s="1"/>
  <c r="AV324" i="118" s="1"/>
  <c r="W45" i="118"/>
  <c r="AS45" i="118"/>
  <c r="AT45" i="118" s="1"/>
  <c r="AU45" i="118" s="1"/>
  <c r="AV45" i="118" s="1"/>
  <c r="W273" i="118"/>
  <c r="AO273" i="118"/>
  <c r="AS273" i="118"/>
  <c r="AT273" i="118" s="1"/>
  <c r="AU273" i="118" s="1"/>
  <c r="AV273" i="118" s="1"/>
  <c r="W31" i="118"/>
  <c r="AS31" i="118"/>
  <c r="AT31" i="118" s="1"/>
  <c r="AU31" i="118" s="1"/>
  <c r="AV31" i="118" s="1"/>
  <c r="W46" i="118"/>
  <c r="AS46" i="118"/>
  <c r="AT46" i="118" s="1"/>
  <c r="AU46" i="118" s="1"/>
  <c r="AV46" i="118" s="1"/>
  <c r="W123" i="118"/>
  <c r="AO123" i="118"/>
  <c r="AS123" i="118"/>
  <c r="AT123" i="118" s="1"/>
  <c r="AU123" i="118" s="1"/>
  <c r="AV123" i="118" s="1"/>
  <c r="W356" i="118"/>
  <c r="AS356" i="118"/>
  <c r="AT356" i="118" s="1"/>
  <c r="AU356" i="118" s="1"/>
  <c r="AV356" i="118" s="1"/>
  <c r="W309" i="118"/>
  <c r="AO309" i="118"/>
  <c r="AS309" i="118"/>
  <c r="AT309" i="118" s="1"/>
  <c r="AU309" i="118" s="1"/>
  <c r="AV309" i="118" s="1"/>
  <c r="W158" i="118"/>
  <c r="AS158" i="118"/>
  <c r="AT158" i="118" s="1"/>
  <c r="AU158" i="118" s="1"/>
  <c r="AV158" i="118" s="1"/>
  <c r="W348" i="118"/>
  <c r="AO348" i="118"/>
  <c r="AS348" i="118"/>
  <c r="AT348" i="118" s="1"/>
  <c r="AU348" i="118" s="1"/>
  <c r="AV348" i="118" s="1"/>
  <c r="W231" i="118"/>
  <c r="AO231" i="118"/>
  <c r="AS231" i="118"/>
  <c r="AT231" i="118" s="1"/>
  <c r="AU231" i="118" s="1"/>
  <c r="AV231" i="118" s="1"/>
  <c r="W315" i="118"/>
  <c r="AO315" i="118"/>
  <c r="AS315" i="118"/>
  <c r="AT315" i="118" s="1"/>
  <c r="AU315" i="118" s="1"/>
  <c r="AV315" i="118" s="1"/>
  <c r="W203" i="118"/>
  <c r="AO203" i="118"/>
  <c r="AS203" i="118"/>
  <c r="AT203" i="118" s="1"/>
  <c r="AU203" i="118" s="1"/>
  <c r="AV203" i="118" s="1"/>
  <c r="W205" i="118"/>
  <c r="AS205" i="118"/>
  <c r="AT205" i="118" s="1"/>
  <c r="AU205" i="118" s="1"/>
  <c r="AV205" i="118" s="1"/>
  <c r="W211" i="118"/>
  <c r="AO211" i="118"/>
  <c r="AS211" i="118"/>
  <c r="AT211" i="118" s="1"/>
  <c r="AU211" i="118" s="1"/>
  <c r="AV211" i="118" s="1"/>
  <c r="W301" i="118"/>
  <c r="AO301" i="118"/>
  <c r="AS301" i="118"/>
  <c r="AT301" i="118" s="1"/>
  <c r="AU301" i="118" s="1"/>
  <c r="AV301" i="118" s="1"/>
  <c r="W98" i="118"/>
  <c r="AS98" i="118"/>
  <c r="AT98" i="118" s="1"/>
  <c r="AU98" i="118" s="1"/>
  <c r="AV98" i="118" s="1"/>
  <c r="J94" i="118"/>
  <c r="AO94" i="118" s="1"/>
  <c r="AS94" i="118"/>
  <c r="AT94" i="118" s="1"/>
  <c r="AU94" i="118" s="1"/>
  <c r="AV94" i="118" s="1"/>
  <c r="AP362" i="118"/>
  <c r="X305" i="118"/>
  <c r="X278" i="118"/>
  <c r="J84" i="118"/>
  <c r="AP84" i="118" s="1"/>
  <c r="X84" i="118"/>
  <c r="X131" i="118"/>
  <c r="X332" i="118"/>
  <c r="X157" i="118"/>
  <c r="X324" i="118"/>
  <c r="X273" i="118"/>
  <c r="J46" i="118"/>
  <c r="AP46" i="118" s="1"/>
  <c r="X46" i="118"/>
  <c r="X123" i="118"/>
  <c r="J356" i="118"/>
  <c r="AP356" i="118" s="1"/>
  <c r="X356" i="118"/>
  <c r="X309" i="118"/>
  <c r="X348" i="118"/>
  <c r="X231" i="118"/>
  <c r="X315" i="118"/>
  <c r="X203" i="118"/>
  <c r="J205" i="118"/>
  <c r="AP205" i="118" s="1"/>
  <c r="X205" i="118"/>
  <c r="X211" i="118"/>
  <c r="X301" i="118"/>
  <c r="X98" i="118"/>
  <c r="AW93" i="118"/>
  <c r="AX93" i="118" s="1"/>
  <c r="W94" i="118"/>
  <c r="AS14" i="118"/>
  <c r="AT14" i="118" s="1"/>
  <c r="AU14" i="118" s="1"/>
  <c r="AV14" i="118" s="1"/>
  <c r="AS65" i="118"/>
  <c r="AT65" i="118" s="1"/>
  <c r="AU65" i="118" s="1"/>
  <c r="AV65" i="118" s="1"/>
  <c r="AW304" i="118"/>
  <c r="AX304" i="118" s="1"/>
  <c r="AS266" i="118"/>
  <c r="AT266" i="118" s="1"/>
  <c r="AU266" i="118" s="1"/>
  <c r="AV266" i="118" s="1"/>
  <c r="AS137" i="118"/>
  <c r="AT137" i="118" s="1"/>
  <c r="AU137" i="118" s="1"/>
  <c r="AV137" i="118" s="1"/>
  <c r="AS224" i="118"/>
  <c r="AT224" i="118" s="1"/>
  <c r="AU224" i="118" s="1"/>
  <c r="AV224" i="118" s="1"/>
  <c r="AS95" i="118"/>
  <c r="AT95" i="118" s="1"/>
  <c r="AU95" i="118" s="1"/>
  <c r="AV95" i="118" s="1"/>
  <c r="AS281" i="118"/>
  <c r="AT281" i="118" s="1"/>
  <c r="AU281" i="118" s="1"/>
  <c r="AV281" i="118" s="1"/>
  <c r="AS237" i="118"/>
  <c r="AT237" i="118" s="1"/>
  <c r="AU237" i="118" s="1"/>
  <c r="AV237" i="118" s="1"/>
  <c r="AS180" i="118"/>
  <c r="AT180" i="118" s="1"/>
  <c r="AU180" i="118" s="1"/>
  <c r="AV180" i="118" s="1"/>
  <c r="AS162" i="118"/>
  <c r="AT162" i="118" s="1"/>
  <c r="AU162" i="118" s="1"/>
  <c r="AV162" i="118" s="1"/>
  <c r="AS307" i="118"/>
  <c r="AT307" i="118" s="1"/>
  <c r="AU307" i="118" s="1"/>
  <c r="AV307" i="118" s="1"/>
  <c r="AS296" i="118"/>
  <c r="AT296" i="118" s="1"/>
  <c r="AU296" i="118" s="1"/>
  <c r="AV296" i="118" s="1"/>
  <c r="AS249" i="118"/>
  <c r="AT249" i="118" s="1"/>
  <c r="AU249" i="118" s="1"/>
  <c r="AV249" i="118" s="1"/>
  <c r="AS261" i="118"/>
  <c r="AT261" i="118" s="1"/>
  <c r="AU261" i="118" s="1"/>
  <c r="AV261" i="118" s="1"/>
  <c r="AS177" i="118"/>
  <c r="AT177" i="118" s="1"/>
  <c r="AU177" i="118" s="1"/>
  <c r="AV177" i="118" s="1"/>
  <c r="AS225" i="118"/>
  <c r="AT225" i="118" s="1"/>
  <c r="AU225" i="118" s="1"/>
  <c r="AV225" i="118" s="1"/>
  <c r="W355" i="118"/>
  <c r="AS355" i="118"/>
  <c r="AT355" i="118" s="1"/>
  <c r="AU355" i="118" s="1"/>
  <c r="AV355" i="118" s="1"/>
  <c r="AS264" i="118"/>
  <c r="AT264" i="118" s="1"/>
  <c r="AU264" i="118" s="1"/>
  <c r="AV264" i="118" s="1"/>
  <c r="AS229" i="118"/>
  <c r="AT229" i="118" s="1"/>
  <c r="AU229" i="118" s="1"/>
  <c r="AV229" i="118" s="1"/>
  <c r="AS145" i="118"/>
  <c r="AT145" i="118" s="1"/>
  <c r="AU145" i="118" s="1"/>
  <c r="AV145" i="118" s="1"/>
  <c r="AS164" i="118"/>
  <c r="AT164" i="118" s="1"/>
  <c r="AU164" i="118" s="1"/>
  <c r="AV164" i="118" s="1"/>
  <c r="AS39" i="118"/>
  <c r="AT39" i="118" s="1"/>
  <c r="AU39" i="118" s="1"/>
  <c r="AV39" i="118" s="1"/>
  <c r="AS152" i="118"/>
  <c r="AT152" i="118" s="1"/>
  <c r="AU152" i="118" s="1"/>
  <c r="AV152" i="118" s="1"/>
  <c r="AS187" i="118"/>
  <c r="AT187" i="118" s="1"/>
  <c r="AU187" i="118" s="1"/>
  <c r="AV187" i="118" s="1"/>
  <c r="AS155" i="118"/>
  <c r="AT155" i="118" s="1"/>
  <c r="AU155" i="118" s="1"/>
  <c r="AV155" i="118" s="1"/>
  <c r="AS184" i="118"/>
  <c r="AT184" i="118" s="1"/>
  <c r="AU184" i="118" s="1"/>
  <c r="AV184" i="118" s="1"/>
  <c r="AO14" i="118"/>
  <c r="AS102" i="118"/>
  <c r="AT102" i="118" s="1"/>
  <c r="AU102" i="118" s="1"/>
  <c r="AV102" i="118" s="1"/>
  <c r="AS286" i="118"/>
  <c r="AT286" i="118" s="1"/>
  <c r="AU286" i="118" s="1"/>
  <c r="AV286" i="118" s="1"/>
  <c r="AS21" i="118"/>
  <c r="AT21" i="118" s="1"/>
  <c r="AU21" i="118" s="1"/>
  <c r="AV21" i="118" s="1"/>
  <c r="AS300" i="118"/>
  <c r="AT300" i="118" s="1"/>
  <c r="AU300" i="118" s="1"/>
  <c r="AV300" i="118" s="1"/>
  <c r="AW53" i="118"/>
  <c r="AX53" i="118" s="1"/>
  <c r="W65" i="118"/>
  <c r="W286" i="118"/>
  <c r="W251" i="118"/>
  <c r="AS251" i="118"/>
  <c r="AT251" i="118" s="1"/>
  <c r="AU251" i="118" s="1"/>
  <c r="AV251" i="118" s="1"/>
  <c r="W182" i="118"/>
  <c r="AS182" i="118"/>
  <c r="AT182" i="118" s="1"/>
  <c r="AU182" i="118" s="1"/>
  <c r="AV182" i="118" s="1"/>
  <c r="W201" i="118"/>
  <c r="AS201" i="118"/>
  <c r="AT201" i="118" s="1"/>
  <c r="AU201" i="118" s="1"/>
  <c r="AV201" i="118" s="1"/>
  <c r="W57" i="118"/>
  <c r="AS57" i="118"/>
  <c r="AT57" i="118" s="1"/>
  <c r="AU57" i="118" s="1"/>
  <c r="AV57" i="118" s="1"/>
  <c r="W109" i="118"/>
  <c r="AS109" i="118"/>
  <c r="AT109" i="118" s="1"/>
  <c r="AU109" i="118" s="1"/>
  <c r="AV109" i="118" s="1"/>
  <c r="W241" i="118"/>
  <c r="AS241" i="118"/>
  <c r="AT241" i="118" s="1"/>
  <c r="AU241" i="118" s="1"/>
  <c r="AV241" i="118" s="1"/>
  <c r="W104" i="118"/>
  <c r="AS104" i="118"/>
  <c r="AT104" i="118" s="1"/>
  <c r="AU104" i="118" s="1"/>
  <c r="AV104" i="118" s="1"/>
  <c r="W304" i="118"/>
  <c r="Z362" i="118"/>
  <c r="W53" i="118"/>
  <c r="Z44" i="118"/>
  <c r="W97" i="118"/>
  <c r="W331" i="118"/>
  <c r="J349" i="118"/>
  <c r="AP349" i="118" s="1"/>
  <c r="Z349" i="118"/>
  <c r="AW139" i="118"/>
  <c r="AX139" i="118" s="1"/>
  <c r="AP24" i="118"/>
  <c r="AP198" i="118"/>
  <c r="X198" i="118"/>
  <c r="AO198" i="118"/>
  <c r="W198" i="118"/>
  <c r="W276" i="118"/>
  <c r="AS276" i="118"/>
  <c r="AT276" i="118" s="1"/>
  <c r="AU276" i="118" s="1"/>
  <c r="AV276" i="118" s="1"/>
  <c r="W48" i="118"/>
  <c r="AS48" i="118"/>
  <c r="AT48" i="118" s="1"/>
  <c r="AU48" i="118" s="1"/>
  <c r="AV48" i="118" s="1"/>
  <c r="W342" i="118"/>
  <c r="AO342" i="118"/>
  <c r="AS342" i="118"/>
  <c r="AT342" i="118" s="1"/>
  <c r="AU342" i="118" s="1"/>
  <c r="AV342" i="118" s="1"/>
  <c r="W197" i="118"/>
  <c r="AS197" i="118"/>
  <c r="AT197" i="118" s="1"/>
  <c r="AU197" i="118" s="1"/>
  <c r="AV197" i="118" s="1"/>
  <c r="AS149" i="118"/>
  <c r="AT149" i="118" s="1"/>
  <c r="AU149" i="118" s="1"/>
  <c r="AV149" i="118" s="1"/>
  <c r="W277" i="118"/>
  <c r="AO277" i="118"/>
  <c r="AS277" i="118"/>
  <c r="AT277" i="118" s="1"/>
  <c r="AU277" i="118" s="1"/>
  <c r="AV277" i="118" s="1"/>
  <c r="W362" i="118"/>
  <c r="AO362" i="118"/>
  <c r="AS362" i="118"/>
  <c r="AT362" i="118" s="1"/>
  <c r="AU362" i="118" s="1"/>
  <c r="AV362" i="118" s="1"/>
  <c r="AS44" i="118"/>
  <c r="AT44" i="118" s="1"/>
  <c r="AU44" i="118" s="1"/>
  <c r="AV44" i="118" s="1"/>
  <c r="W138" i="118"/>
  <c r="AO138" i="118"/>
  <c r="AS138" i="118"/>
  <c r="AT138" i="118" s="1"/>
  <c r="AU138" i="118" s="1"/>
  <c r="AV138" i="118" s="1"/>
  <c r="AP73" i="118"/>
  <c r="X73" i="118"/>
  <c r="AO73" i="118"/>
  <c r="W73" i="118"/>
  <c r="X342" i="118"/>
  <c r="X277" i="118"/>
  <c r="X362" i="118"/>
  <c r="X44" i="118"/>
  <c r="X138" i="118"/>
  <c r="AO91" i="118"/>
  <c r="W91" i="118"/>
  <c r="AW111" i="118"/>
  <c r="AX111" i="118" s="1"/>
  <c r="AP139" i="118"/>
  <c r="AP233" i="118"/>
  <c r="AW108" i="118"/>
  <c r="AX108" i="118" s="1"/>
  <c r="Z139" i="118"/>
  <c r="AW133" i="118"/>
  <c r="AX133" i="118" s="1"/>
  <c r="AW161" i="118"/>
  <c r="AX161" i="118" s="1"/>
  <c r="Z24" i="118"/>
  <c r="AW60" i="118"/>
  <c r="AX60" i="118" s="1"/>
  <c r="Z233" i="118"/>
  <c r="AW61" i="118"/>
  <c r="AX61" i="118" s="1"/>
  <c r="Z287" i="118"/>
  <c r="AW194" i="118"/>
  <c r="AX194" i="118" s="1"/>
  <c r="AP101" i="118"/>
  <c r="AW71" i="118"/>
  <c r="AX71" i="118" s="1"/>
  <c r="W240" i="118"/>
  <c r="AP230" i="118"/>
  <c r="X230" i="118"/>
  <c r="AO230" i="118"/>
  <c r="W230" i="118"/>
  <c r="AP113" i="118"/>
  <c r="X113" i="118"/>
  <c r="AO113" i="118"/>
  <c r="W113" i="118"/>
  <c r="AP196" i="118"/>
  <c r="X196" i="118"/>
  <c r="AO196" i="118"/>
  <c r="W196" i="118"/>
  <c r="AP58" i="118"/>
  <c r="X58" i="118"/>
  <c r="AO58" i="118"/>
  <c r="W58" i="118"/>
  <c r="AP176" i="118"/>
  <c r="X176" i="118"/>
  <c r="AO176" i="118"/>
  <c r="W176" i="118"/>
  <c r="X344" i="118"/>
  <c r="X111" i="118"/>
  <c r="X257" i="118"/>
  <c r="J108" i="118"/>
  <c r="X108" i="118"/>
  <c r="J133" i="118"/>
  <c r="AO133" i="118" s="1"/>
  <c r="X133" i="118"/>
  <c r="J161" i="118"/>
  <c r="X161" i="118"/>
  <c r="J60" i="118"/>
  <c r="AO60" i="118" s="1"/>
  <c r="X60" i="118"/>
  <c r="J61" i="118"/>
  <c r="X61" i="118"/>
  <c r="AP194" i="118"/>
  <c r="X194" i="118"/>
  <c r="W312" i="118"/>
  <c r="AO312" i="118"/>
  <c r="AU101" i="118"/>
  <c r="AV101" i="118" s="1"/>
  <c r="AP71" i="118"/>
  <c r="X71" i="118"/>
  <c r="AO242" i="118"/>
  <c r="W242" i="118"/>
  <c r="AW242" i="118"/>
  <c r="AX242" i="118" s="1"/>
  <c r="AS246" i="118"/>
  <c r="AT246" i="118" s="1"/>
  <c r="AU246" i="118" s="1"/>
  <c r="AV246" i="118" s="1"/>
  <c r="J216" i="118"/>
  <c r="AW66" i="118"/>
  <c r="AX66" i="118" s="1"/>
  <c r="Z220" i="118"/>
  <c r="AS91" i="118"/>
  <c r="AT91" i="118" s="1"/>
  <c r="AU91" i="118" s="1"/>
  <c r="AV91" i="118" s="1"/>
  <c r="AS73" i="118"/>
  <c r="AT73" i="118" s="1"/>
  <c r="AU73" i="118" s="1"/>
  <c r="AV73" i="118" s="1"/>
  <c r="AS198" i="118"/>
  <c r="AT198" i="118" s="1"/>
  <c r="AU198" i="118" s="1"/>
  <c r="AV198" i="118" s="1"/>
  <c r="W349" i="118"/>
  <c r="AS349" i="118"/>
  <c r="AT349" i="118" s="1"/>
  <c r="AU349" i="118" s="1"/>
  <c r="AV349" i="118" s="1"/>
  <c r="W139" i="118"/>
  <c r="AO139" i="118"/>
  <c r="W314" i="118"/>
  <c r="AO314" i="118"/>
  <c r="AS314" i="118"/>
  <c r="AT314" i="118" s="1"/>
  <c r="AU314" i="118" s="1"/>
  <c r="AV314" i="118" s="1"/>
  <c r="W24" i="118"/>
  <c r="AO24" i="118"/>
  <c r="AW24" i="118"/>
  <c r="AX24" i="118" s="1"/>
  <c r="W233" i="118"/>
  <c r="AO233" i="118"/>
  <c r="AW233" i="118"/>
  <c r="AX233" i="118" s="1"/>
  <c r="W287" i="118"/>
  <c r="AO287" i="118"/>
  <c r="AW287" i="118"/>
  <c r="AX287" i="118" s="1"/>
  <c r="X312" i="118"/>
  <c r="Z110" i="118"/>
  <c r="AW110" i="118"/>
  <c r="AX110" i="118" s="1"/>
  <c r="X240" i="118"/>
  <c r="AW168" i="118"/>
  <c r="AX168" i="118" s="1"/>
  <c r="AP242" i="118"/>
  <c r="AO216" i="118"/>
  <c r="W216" i="118"/>
  <c r="AW216" i="118"/>
  <c r="AX216" i="118" s="1"/>
  <c r="Z230" i="118"/>
  <c r="AW230" i="118"/>
  <c r="AX230" i="118" s="1"/>
  <c r="AW291" i="118"/>
  <c r="AX291" i="118" s="1"/>
  <c r="Z113" i="118"/>
  <c r="AW113" i="118"/>
  <c r="AX113" i="118" s="1"/>
  <c r="AW150" i="118"/>
  <c r="AX150" i="118" s="1"/>
  <c r="Z196" i="118"/>
  <c r="AW196" i="118"/>
  <c r="AX196" i="118" s="1"/>
  <c r="AW107" i="118"/>
  <c r="AX107" i="118" s="1"/>
  <c r="Z58" i="118"/>
  <c r="AW58" i="118"/>
  <c r="AX58" i="118" s="1"/>
  <c r="AW318" i="118"/>
  <c r="AX318" i="118" s="1"/>
  <c r="Z176" i="118"/>
  <c r="X349" i="118"/>
  <c r="X139" i="118"/>
  <c r="X314" i="118"/>
  <c r="X24" i="118"/>
  <c r="X233" i="118"/>
  <c r="X287" i="118"/>
  <c r="W194" i="118"/>
  <c r="AP110" i="118"/>
  <c r="X110" i="118"/>
  <c r="AO298" i="118"/>
  <c r="W298" i="118"/>
  <c r="AW298" i="118"/>
  <c r="AX298" i="118" s="1"/>
  <c r="J240" i="118"/>
  <c r="AO240" i="118" s="1"/>
  <c r="X242" i="118"/>
  <c r="AP216" i="118"/>
  <c r="AO121" i="118"/>
  <c r="W121" i="118"/>
  <c r="AW121" i="118"/>
  <c r="AX121" i="118" s="1"/>
  <c r="AP220" i="118"/>
  <c r="X220" i="118"/>
  <c r="AO220" i="118"/>
  <c r="W220" i="118"/>
  <c r="J122" i="118"/>
  <c r="AO122" i="118" s="1"/>
  <c r="X122" i="118"/>
  <c r="J168" i="118"/>
  <c r="X168" i="118"/>
  <c r="J246" i="118"/>
  <c r="X246" i="118"/>
  <c r="J23" i="118"/>
  <c r="X23" i="118"/>
  <c r="J171" i="118"/>
  <c r="X171" i="118"/>
  <c r="J291" i="118"/>
  <c r="AO291" i="118" s="1"/>
  <c r="X291" i="118"/>
  <c r="J150" i="118"/>
  <c r="X150" i="118"/>
  <c r="J107" i="118"/>
  <c r="AO107" i="118" s="1"/>
  <c r="X107" i="118"/>
  <c r="J318" i="118"/>
  <c r="X318" i="118"/>
  <c r="J66" i="118"/>
  <c r="X66" i="118"/>
  <c r="AW176" i="118"/>
  <c r="AX176" i="118" s="1"/>
  <c r="AW220" i="118"/>
  <c r="AX220" i="118" s="1"/>
  <c r="M291" i="117"/>
  <c r="M278" i="117"/>
  <c r="R291" i="117"/>
  <c r="R278" i="117"/>
  <c r="V291" i="117"/>
  <c r="V278" i="117"/>
  <c r="AA291" i="117"/>
  <c r="AA278" i="117"/>
  <c r="AR291" i="117"/>
  <c r="AR278" i="117"/>
  <c r="U291" i="117"/>
  <c r="U278" i="117"/>
  <c r="AQ291" i="117"/>
  <c r="AQ278" i="117"/>
  <c r="BF291" i="117"/>
  <c r="BF278" i="117"/>
  <c r="S291" i="117"/>
  <c r="S278" i="117"/>
  <c r="M287" i="117"/>
  <c r="U287" i="117"/>
  <c r="AQ287" i="117"/>
  <c r="BF287" i="117"/>
  <c r="Z282" i="117"/>
  <c r="S283" i="117"/>
  <c r="Z281" i="117"/>
  <c r="T291" i="117"/>
  <c r="T278" i="117"/>
  <c r="AR284" i="117"/>
  <c r="J103" i="117"/>
  <c r="AO103" i="117" s="1"/>
  <c r="X103" i="117"/>
  <c r="J56" i="117"/>
  <c r="AO56" i="117" s="1"/>
  <c r="X56" i="117"/>
  <c r="X49" i="117"/>
  <c r="AP49" i="117"/>
  <c r="J87" i="117"/>
  <c r="J284" i="117" s="1"/>
  <c r="X87" i="117"/>
  <c r="J268" i="117"/>
  <c r="AP268" i="117" s="1"/>
  <c r="J226" i="117"/>
  <c r="AO226" i="117" s="1"/>
  <c r="AS226" i="117"/>
  <c r="AT226" i="117" s="1"/>
  <c r="AU226" i="117" s="1"/>
  <c r="AV226" i="117" s="1"/>
  <c r="AO94" i="117"/>
  <c r="AO80" i="117"/>
  <c r="AS156" i="117"/>
  <c r="AT156" i="117" s="1"/>
  <c r="AU156" i="117" s="1"/>
  <c r="AV156" i="117" s="1"/>
  <c r="Z284" i="117"/>
  <c r="W177" i="117"/>
  <c r="AO177" i="117"/>
  <c r="AW85" i="117"/>
  <c r="AX85" i="117" s="1"/>
  <c r="AW193" i="117"/>
  <c r="AX193" i="117" s="1"/>
  <c r="AW108" i="117"/>
  <c r="AX108" i="117" s="1"/>
  <c r="AW54" i="117"/>
  <c r="AX54" i="117" s="1"/>
  <c r="AW268" i="117"/>
  <c r="AX268" i="117" s="1"/>
  <c r="W226" i="117"/>
  <c r="AO225" i="117"/>
  <c r="AS43" i="117"/>
  <c r="AT43" i="117" s="1"/>
  <c r="AU43" i="117" s="1"/>
  <c r="AV43" i="117" s="1"/>
  <c r="AS164" i="117"/>
  <c r="AT164" i="117" s="1"/>
  <c r="AU164" i="117" s="1"/>
  <c r="AV164" i="117" s="1"/>
  <c r="AS183" i="117"/>
  <c r="AT183" i="117" s="1"/>
  <c r="AU183" i="117" s="1"/>
  <c r="AV183" i="117" s="1"/>
  <c r="AS230" i="117"/>
  <c r="AT230" i="117" s="1"/>
  <c r="AU230" i="117" s="1"/>
  <c r="AV230" i="117" s="1"/>
  <c r="AS217" i="117"/>
  <c r="AT217" i="117" s="1"/>
  <c r="AU217" i="117" s="1"/>
  <c r="AV217" i="117" s="1"/>
  <c r="AS204" i="117"/>
  <c r="AT204" i="117" s="1"/>
  <c r="AU204" i="117" s="1"/>
  <c r="AV204" i="117" s="1"/>
  <c r="AO147" i="117"/>
  <c r="AS158" i="117"/>
  <c r="AT158" i="117" s="1"/>
  <c r="AU158" i="117" s="1"/>
  <c r="AV158" i="117" s="1"/>
  <c r="AO104" i="117"/>
  <c r="AW241" i="117"/>
  <c r="AX241" i="117" s="1"/>
  <c r="AP177" i="117"/>
  <c r="AT177" i="117"/>
  <c r="AS58" i="117"/>
  <c r="AT58" i="117" s="1"/>
  <c r="AU58" i="117" s="1"/>
  <c r="AV58" i="117" s="1"/>
  <c r="AS194" i="117"/>
  <c r="AT194" i="117" s="1"/>
  <c r="AU194" i="117" s="1"/>
  <c r="AV194" i="117" s="1"/>
  <c r="AS276" i="117"/>
  <c r="AT276" i="117" s="1"/>
  <c r="AU276" i="117" s="1"/>
  <c r="AV276" i="117" s="1"/>
  <c r="AS186" i="117"/>
  <c r="AT186" i="117" s="1"/>
  <c r="AU186" i="117" s="1"/>
  <c r="AV186" i="117" s="1"/>
  <c r="AS52" i="117"/>
  <c r="AT52" i="117" s="1"/>
  <c r="AU52" i="117" s="1"/>
  <c r="AV52" i="117" s="1"/>
  <c r="AS88" i="117"/>
  <c r="AT88" i="117" s="1"/>
  <c r="AU88" i="117" s="1"/>
  <c r="AV88" i="117" s="1"/>
  <c r="AS214" i="117"/>
  <c r="AT214" i="117" s="1"/>
  <c r="AU214" i="117" s="1"/>
  <c r="AV214" i="117" s="1"/>
  <c r="AS95" i="117"/>
  <c r="AT95" i="117" s="1"/>
  <c r="AU95" i="117" s="1"/>
  <c r="AV95" i="117" s="1"/>
  <c r="AO183" i="117"/>
  <c r="AS40" i="117"/>
  <c r="AT40" i="117" s="1"/>
  <c r="AU40" i="117" s="1"/>
  <c r="AV40" i="117" s="1"/>
  <c r="AS212" i="117"/>
  <c r="AT212" i="117" s="1"/>
  <c r="AU212" i="117" s="1"/>
  <c r="AV212" i="117" s="1"/>
  <c r="S284" i="117"/>
  <c r="Z177" i="117"/>
  <c r="W103" i="117"/>
  <c r="AS103" i="117"/>
  <c r="AT103" i="117" s="1"/>
  <c r="AU103" i="117" s="1"/>
  <c r="AV103" i="117" s="1"/>
  <c r="W56" i="117"/>
  <c r="AS56" i="117"/>
  <c r="AT56" i="117" s="1"/>
  <c r="AU56" i="117" s="1"/>
  <c r="AV56" i="117" s="1"/>
  <c r="W49" i="117"/>
  <c r="AS49" i="117"/>
  <c r="AT49" i="117" s="1"/>
  <c r="AU49" i="117" s="1"/>
  <c r="AV49" i="117" s="1"/>
  <c r="W87" i="117"/>
  <c r="AS87" i="117"/>
  <c r="AT87" i="117" s="1"/>
  <c r="AU87" i="117" s="1"/>
  <c r="AV87" i="117" s="1"/>
  <c r="X226" i="117"/>
  <c r="AO58" i="117"/>
  <c r="AO276" i="117"/>
  <c r="AO52" i="117"/>
  <c r="AO214" i="117"/>
  <c r="AS72" i="117"/>
  <c r="AT72" i="117" s="1"/>
  <c r="AU72" i="117" s="1"/>
  <c r="AV72" i="117" s="1"/>
  <c r="AS225" i="117"/>
  <c r="AT225" i="117" s="1"/>
  <c r="AU225" i="117" s="1"/>
  <c r="AV225" i="117" s="1"/>
  <c r="AS94" i="117"/>
  <c r="AT94" i="117" s="1"/>
  <c r="AU94" i="117" s="1"/>
  <c r="AV94" i="117" s="1"/>
  <c r="AS51" i="117"/>
  <c r="AT51" i="117" s="1"/>
  <c r="AU51" i="117" s="1"/>
  <c r="AV51" i="117" s="1"/>
  <c r="AS80" i="117"/>
  <c r="AT80" i="117" s="1"/>
  <c r="AU80" i="117" s="1"/>
  <c r="AV80" i="117" s="1"/>
  <c r="AO164" i="117"/>
  <c r="AO230" i="117"/>
  <c r="AW122" i="117"/>
  <c r="AX122" i="117" s="1"/>
  <c r="AS269" i="117"/>
  <c r="AT269" i="117" s="1"/>
  <c r="AU269" i="117" s="1"/>
  <c r="AV269" i="117" s="1"/>
  <c r="AS115" i="117"/>
  <c r="AT115" i="117" s="1"/>
  <c r="AU115" i="117" s="1"/>
  <c r="AV115" i="117" s="1"/>
  <c r="AS169" i="117"/>
  <c r="AT169" i="117" s="1"/>
  <c r="AU169" i="117" s="1"/>
  <c r="AV169" i="117" s="1"/>
  <c r="AS50" i="117"/>
  <c r="AT50" i="117" s="1"/>
  <c r="AU50" i="117" s="1"/>
  <c r="AV50" i="117" s="1"/>
  <c r="AS36" i="117"/>
  <c r="AT36" i="117" s="1"/>
  <c r="AU36" i="117" s="1"/>
  <c r="AV36" i="117" s="1"/>
  <c r="AS190" i="117"/>
  <c r="AT190" i="117" s="1"/>
  <c r="AU190" i="117" s="1"/>
  <c r="AV190" i="117" s="1"/>
  <c r="AS11" i="117"/>
  <c r="AT11" i="117" s="1"/>
  <c r="AU11" i="117" s="1"/>
  <c r="AV11" i="117" s="1"/>
  <c r="AS176" i="117"/>
  <c r="AT176" i="117" s="1"/>
  <c r="AU176" i="117" s="1"/>
  <c r="AV176" i="117" s="1"/>
  <c r="AS76" i="117"/>
  <c r="AT76" i="117" s="1"/>
  <c r="AU76" i="117" s="1"/>
  <c r="AV76" i="117" s="1"/>
  <c r="AS153" i="117"/>
  <c r="AT153" i="117" s="1"/>
  <c r="AU153" i="117" s="1"/>
  <c r="AV153" i="117" s="1"/>
  <c r="AS208" i="117"/>
  <c r="AT208" i="117" s="1"/>
  <c r="AU208" i="117" s="1"/>
  <c r="AV208" i="117" s="1"/>
  <c r="AS144" i="117"/>
  <c r="AT144" i="117" s="1"/>
  <c r="AU144" i="117" s="1"/>
  <c r="AV144" i="117" s="1"/>
  <c r="AS171" i="117"/>
  <c r="AT171" i="117" s="1"/>
  <c r="AU171" i="117" s="1"/>
  <c r="AV171" i="117" s="1"/>
  <c r="AS131" i="117"/>
  <c r="AT131" i="117" s="1"/>
  <c r="AU131" i="117" s="1"/>
  <c r="AV131" i="117" s="1"/>
  <c r="AS189" i="117"/>
  <c r="AT189" i="117" s="1"/>
  <c r="AU189" i="117" s="1"/>
  <c r="AV189" i="117" s="1"/>
  <c r="AS12" i="117"/>
  <c r="AT12" i="117" s="1"/>
  <c r="AU12" i="117" s="1"/>
  <c r="AV12" i="117" s="1"/>
  <c r="AS256" i="117"/>
  <c r="AT256" i="117" s="1"/>
  <c r="AU256" i="117" s="1"/>
  <c r="AV256" i="117" s="1"/>
  <c r="AS81" i="117"/>
  <c r="AT81" i="117" s="1"/>
  <c r="AU81" i="117" s="1"/>
  <c r="AV81" i="117" s="1"/>
  <c r="AS136" i="117"/>
  <c r="AT136" i="117" s="1"/>
  <c r="AU136" i="117" s="1"/>
  <c r="AV136" i="117" s="1"/>
  <c r="AS219" i="117"/>
  <c r="AT219" i="117" s="1"/>
  <c r="AU219" i="117" s="1"/>
  <c r="AV219" i="117" s="1"/>
  <c r="AS266" i="117"/>
  <c r="AT266" i="117" s="1"/>
  <c r="AU266" i="117" s="1"/>
  <c r="AV266" i="117" s="1"/>
  <c r="W227" i="117"/>
  <c r="AS227" i="117"/>
  <c r="AT227" i="117" s="1"/>
  <c r="AU227" i="117" s="1"/>
  <c r="AV227" i="117" s="1"/>
  <c r="W233" i="117"/>
  <c r="AS233" i="117"/>
  <c r="AT233" i="117" s="1"/>
  <c r="AU233" i="117" s="1"/>
  <c r="AV233" i="117" s="1"/>
  <c r="W179" i="117"/>
  <c r="AS179" i="117"/>
  <c r="AT179" i="117" s="1"/>
  <c r="AU179" i="117" s="1"/>
  <c r="AV179" i="117" s="1"/>
  <c r="W10" i="117"/>
  <c r="AS10" i="117"/>
  <c r="AT10" i="117" s="1"/>
  <c r="AU10" i="117" s="1"/>
  <c r="AV10" i="117" s="1"/>
  <c r="W41" i="117"/>
  <c r="AS41" i="117"/>
  <c r="AT41" i="117" s="1"/>
  <c r="AU41" i="117" s="1"/>
  <c r="AV41" i="117" s="1"/>
  <c r="W259" i="117"/>
  <c r="AS259" i="117"/>
  <c r="AT259" i="117" s="1"/>
  <c r="AU259" i="117" s="1"/>
  <c r="AV259" i="117" s="1"/>
  <c r="W138" i="117"/>
  <c r="AS138" i="117"/>
  <c r="AT138" i="117" s="1"/>
  <c r="AU138" i="117" s="1"/>
  <c r="AV138" i="117" s="1"/>
  <c r="W17" i="117"/>
  <c r="AS17" i="117"/>
  <c r="AT17" i="117" s="1"/>
  <c r="AU17" i="117" s="1"/>
  <c r="AV17" i="117" s="1"/>
  <c r="W105" i="117"/>
  <c r="AS105" i="117"/>
  <c r="AT105" i="117" s="1"/>
  <c r="AU105" i="117" s="1"/>
  <c r="AV105" i="117" s="1"/>
  <c r="W45" i="117"/>
  <c r="AS45" i="117"/>
  <c r="AT45" i="117" s="1"/>
  <c r="AU45" i="117" s="1"/>
  <c r="AV45" i="117" s="1"/>
  <c r="W128" i="117"/>
  <c r="AS128" i="117"/>
  <c r="AT128" i="117" s="1"/>
  <c r="AU128" i="117" s="1"/>
  <c r="AV128" i="117" s="1"/>
  <c r="W185" i="117"/>
  <c r="AS185" i="117"/>
  <c r="AT185" i="117" s="1"/>
  <c r="AU185" i="117" s="1"/>
  <c r="AV185" i="117" s="1"/>
  <c r="W82" i="117"/>
  <c r="AS82" i="117"/>
  <c r="AT82" i="117" s="1"/>
  <c r="AU82" i="117" s="1"/>
  <c r="AV82" i="117" s="1"/>
  <c r="W246" i="117"/>
  <c r="AS246" i="117"/>
  <c r="AT246" i="117" s="1"/>
  <c r="AU246" i="117" s="1"/>
  <c r="AV246" i="117" s="1"/>
  <c r="W213" i="117"/>
  <c r="AS213" i="117"/>
  <c r="AT213" i="117" s="1"/>
  <c r="AU213" i="117" s="1"/>
  <c r="AV213" i="117" s="1"/>
  <c r="W79" i="117"/>
  <c r="AS79" i="117"/>
  <c r="AT79" i="117" s="1"/>
  <c r="AU79" i="117" s="1"/>
  <c r="AV79" i="117" s="1"/>
  <c r="W235" i="117"/>
  <c r="AS235" i="117"/>
  <c r="AT235" i="117" s="1"/>
  <c r="AU235" i="117" s="1"/>
  <c r="AV235" i="117" s="1"/>
  <c r="AO260" i="117"/>
  <c r="AS260" i="117"/>
  <c r="AT260" i="117" s="1"/>
  <c r="AU260" i="117" s="1"/>
  <c r="AV260" i="117" s="1"/>
  <c r="AS9" i="117"/>
  <c r="AT9" i="117" s="1"/>
  <c r="AU9" i="117" s="1"/>
  <c r="AV9" i="117" s="1"/>
  <c r="AO135" i="117"/>
  <c r="W135" i="117"/>
  <c r="AS244" i="117"/>
  <c r="AT244" i="117" s="1"/>
  <c r="AU244" i="117" s="1"/>
  <c r="AV244" i="117" s="1"/>
  <c r="AS109" i="117"/>
  <c r="AT109" i="117" s="1"/>
  <c r="AU109" i="117" s="1"/>
  <c r="AV109" i="117" s="1"/>
  <c r="AS140" i="117"/>
  <c r="AT140" i="117" s="1"/>
  <c r="AU140" i="117" s="1"/>
  <c r="AV140" i="117" s="1"/>
  <c r="AS271" i="117"/>
  <c r="AT271" i="117" s="1"/>
  <c r="AU271" i="117" s="1"/>
  <c r="AV271" i="117" s="1"/>
  <c r="AS203" i="117"/>
  <c r="AT203" i="117" s="1"/>
  <c r="AU203" i="117" s="1"/>
  <c r="AV203" i="117" s="1"/>
  <c r="AS62" i="117"/>
  <c r="AT62" i="117" s="1"/>
  <c r="AU62" i="117" s="1"/>
  <c r="AV62" i="117" s="1"/>
  <c r="AS174" i="117"/>
  <c r="AT174" i="117" s="1"/>
  <c r="AU174" i="117" s="1"/>
  <c r="AV174" i="117" s="1"/>
  <c r="AS14" i="117"/>
  <c r="AT14" i="117" s="1"/>
  <c r="AU14" i="117" s="1"/>
  <c r="AV14" i="117" s="1"/>
  <c r="AS238" i="117"/>
  <c r="AT238" i="117" s="1"/>
  <c r="AU238" i="117" s="1"/>
  <c r="AV238" i="117" s="1"/>
  <c r="AS63" i="117"/>
  <c r="AT63" i="117" s="1"/>
  <c r="AU63" i="117" s="1"/>
  <c r="AV63" i="117" s="1"/>
  <c r="AS188" i="117"/>
  <c r="AT188" i="117" s="1"/>
  <c r="AU188" i="117" s="1"/>
  <c r="AV188" i="117" s="1"/>
  <c r="AS142" i="117"/>
  <c r="AT142" i="117" s="1"/>
  <c r="AU142" i="117" s="1"/>
  <c r="AV142" i="117" s="1"/>
  <c r="AW167" i="117"/>
  <c r="AX167" i="117" s="1"/>
  <c r="AS91" i="117"/>
  <c r="AT91" i="117" s="1"/>
  <c r="AU91" i="117" s="1"/>
  <c r="AV91" i="117" s="1"/>
  <c r="AO241" i="117"/>
  <c r="AO244" i="117"/>
  <c r="AO140" i="117"/>
  <c r="AO203" i="117"/>
  <c r="AO174" i="117"/>
  <c r="AO238" i="117"/>
  <c r="AO237" i="117"/>
  <c r="AS86" i="117"/>
  <c r="AT86" i="117" s="1"/>
  <c r="AU86" i="117" s="1"/>
  <c r="AV86" i="117" s="1"/>
  <c r="AW201" i="117"/>
  <c r="AX201" i="117" s="1"/>
  <c r="W194" i="117"/>
  <c r="W186" i="117"/>
  <c r="W88" i="117"/>
  <c r="W95" i="117"/>
  <c r="W225" i="117"/>
  <c r="W51" i="117"/>
  <c r="W156" i="117"/>
  <c r="W164" i="117"/>
  <c r="W230" i="117"/>
  <c r="W212" i="117"/>
  <c r="W32" i="117"/>
  <c r="AS32" i="117"/>
  <c r="AT32" i="117" s="1"/>
  <c r="AU32" i="117" s="1"/>
  <c r="AV32" i="117" s="1"/>
  <c r="W147" i="117"/>
  <c r="AS147" i="117"/>
  <c r="AT147" i="117" s="1"/>
  <c r="AU147" i="117" s="1"/>
  <c r="AV147" i="117" s="1"/>
  <c r="W104" i="117"/>
  <c r="AS104" i="117"/>
  <c r="AT104" i="117" s="1"/>
  <c r="AU104" i="117" s="1"/>
  <c r="AV104" i="117" s="1"/>
  <c r="W96" i="117"/>
  <c r="AS96" i="117"/>
  <c r="AT96" i="117" s="1"/>
  <c r="AU96" i="117" s="1"/>
  <c r="AV96" i="117" s="1"/>
  <c r="W172" i="117"/>
  <c r="AS172" i="117"/>
  <c r="AT172" i="117" s="1"/>
  <c r="AU172" i="117" s="1"/>
  <c r="AV172" i="117" s="1"/>
  <c r="W178" i="117"/>
  <c r="AS178" i="117"/>
  <c r="AT178" i="117" s="1"/>
  <c r="AU178" i="117" s="1"/>
  <c r="AV178" i="117" s="1"/>
  <c r="W173" i="117"/>
  <c r="AS173" i="117"/>
  <c r="AT173" i="117" s="1"/>
  <c r="AU173" i="117" s="1"/>
  <c r="AV173" i="117" s="1"/>
  <c r="W25" i="117"/>
  <c r="AS25" i="117"/>
  <c r="AT25" i="117" s="1"/>
  <c r="AU25" i="117" s="1"/>
  <c r="AV25" i="117" s="1"/>
  <c r="W33" i="117"/>
  <c r="AS33" i="117"/>
  <c r="AT33" i="117" s="1"/>
  <c r="AU33" i="117" s="1"/>
  <c r="AV33" i="117" s="1"/>
  <c r="W205" i="117"/>
  <c r="AS205" i="117"/>
  <c r="AT205" i="117" s="1"/>
  <c r="AU205" i="117" s="1"/>
  <c r="AV205" i="117" s="1"/>
  <c r="W75" i="117"/>
  <c r="AS75" i="117"/>
  <c r="AT75" i="117" s="1"/>
  <c r="AU75" i="117" s="1"/>
  <c r="AV75" i="117" s="1"/>
  <c r="W274" i="117"/>
  <c r="AS274" i="117"/>
  <c r="AT274" i="117" s="1"/>
  <c r="AU274" i="117" s="1"/>
  <c r="AV274" i="117" s="1"/>
  <c r="W113" i="117"/>
  <c r="AS113" i="117"/>
  <c r="AT113" i="117" s="1"/>
  <c r="AU113" i="117" s="1"/>
  <c r="AV113" i="117" s="1"/>
  <c r="W187" i="117"/>
  <c r="AS187" i="117"/>
  <c r="AT187" i="117" s="1"/>
  <c r="AU187" i="117" s="1"/>
  <c r="AV187" i="117" s="1"/>
  <c r="W243" i="117"/>
  <c r="AS243" i="117"/>
  <c r="AT243" i="117" s="1"/>
  <c r="AU243" i="117" s="1"/>
  <c r="AV243" i="117" s="1"/>
  <c r="W30" i="117"/>
  <c r="AS30" i="117"/>
  <c r="AT30" i="117" s="1"/>
  <c r="AU30" i="117" s="1"/>
  <c r="AV30" i="117" s="1"/>
  <c r="W222" i="117"/>
  <c r="AS222" i="117"/>
  <c r="AT222" i="117" s="1"/>
  <c r="AU222" i="117" s="1"/>
  <c r="AV222" i="117" s="1"/>
  <c r="W151" i="117"/>
  <c r="AS151" i="117"/>
  <c r="AT151" i="117" s="1"/>
  <c r="AU151" i="117" s="1"/>
  <c r="AV151" i="117" s="1"/>
  <c r="W232" i="117"/>
  <c r="AS232" i="117"/>
  <c r="AT232" i="117" s="1"/>
  <c r="AU232" i="117" s="1"/>
  <c r="AV232" i="117" s="1"/>
  <c r="W7" i="117"/>
  <c r="AS7" i="117"/>
  <c r="AT7" i="117" s="1"/>
  <c r="AU7" i="117" s="1"/>
  <c r="AV7" i="117" s="1"/>
  <c r="W154" i="117"/>
  <c r="AS154" i="117"/>
  <c r="AT154" i="117" s="1"/>
  <c r="AU154" i="117" s="1"/>
  <c r="AV154" i="117" s="1"/>
  <c r="W264" i="117"/>
  <c r="AS264" i="117"/>
  <c r="AT264" i="117" s="1"/>
  <c r="AU264" i="117" s="1"/>
  <c r="AV264" i="117" s="1"/>
  <c r="W73" i="117"/>
  <c r="AS73" i="117"/>
  <c r="AT73" i="117" s="1"/>
  <c r="AU73" i="117" s="1"/>
  <c r="AV73" i="117" s="1"/>
  <c r="W273" i="117"/>
  <c r="AS273" i="117"/>
  <c r="AT273" i="117" s="1"/>
  <c r="AU273" i="117" s="1"/>
  <c r="AV273" i="117" s="1"/>
  <c r="AS37" i="117"/>
  <c r="AT37" i="117" s="1"/>
  <c r="AU37" i="117" s="1"/>
  <c r="AV37" i="117" s="1"/>
  <c r="AS66" i="117"/>
  <c r="AT66" i="117" s="1"/>
  <c r="AU66" i="117" s="1"/>
  <c r="AV66" i="117" s="1"/>
  <c r="AS67" i="117"/>
  <c r="AT67" i="117" s="1"/>
  <c r="AU67" i="117" s="1"/>
  <c r="AV67" i="117" s="1"/>
  <c r="AS112" i="117"/>
  <c r="AT112" i="117" s="1"/>
  <c r="AU112" i="117" s="1"/>
  <c r="AV112" i="117" s="1"/>
  <c r="W175" i="117"/>
  <c r="AS175" i="117"/>
  <c r="AT175" i="117" s="1"/>
  <c r="AU175" i="117" s="1"/>
  <c r="AV175" i="117" s="1"/>
  <c r="W265" i="117"/>
  <c r="AS265" i="117"/>
  <c r="AT265" i="117" s="1"/>
  <c r="AU265" i="117" s="1"/>
  <c r="AV265" i="117" s="1"/>
  <c r="W249" i="117"/>
  <c r="AS249" i="117"/>
  <c r="AT249" i="117" s="1"/>
  <c r="AU249" i="117" s="1"/>
  <c r="AV249" i="117" s="1"/>
  <c r="AS137" i="117"/>
  <c r="AT137" i="117" s="1"/>
  <c r="AU137" i="117" s="1"/>
  <c r="AV137" i="117" s="1"/>
  <c r="W216" i="117"/>
  <c r="AS216" i="117"/>
  <c r="AT216" i="117" s="1"/>
  <c r="AU216" i="117" s="1"/>
  <c r="AV216" i="117" s="1"/>
  <c r="AS8" i="117"/>
  <c r="AT8" i="117" s="1"/>
  <c r="AU8" i="117" s="1"/>
  <c r="AV8" i="117" s="1"/>
  <c r="AS70" i="117"/>
  <c r="AT70" i="117" s="1"/>
  <c r="AU70" i="117" s="1"/>
  <c r="AV70" i="117" s="1"/>
  <c r="AS77" i="117"/>
  <c r="AT77" i="117" s="1"/>
  <c r="AU77" i="117" s="1"/>
  <c r="AV77" i="117" s="1"/>
  <c r="AS22" i="117"/>
  <c r="AT22" i="117" s="1"/>
  <c r="AU22" i="117" s="1"/>
  <c r="AV22" i="117" s="1"/>
  <c r="AS165" i="117"/>
  <c r="AT165" i="117" s="1"/>
  <c r="AU165" i="117" s="1"/>
  <c r="AV165" i="117" s="1"/>
  <c r="AS155" i="117"/>
  <c r="AT155" i="117" s="1"/>
  <c r="AU155" i="117" s="1"/>
  <c r="AV155" i="117" s="1"/>
  <c r="W211" i="117"/>
  <c r="AS211" i="117"/>
  <c r="AT211" i="117" s="1"/>
  <c r="AU211" i="117" s="1"/>
  <c r="AV211" i="117" s="1"/>
  <c r="W260" i="117"/>
  <c r="W281" i="117" s="1"/>
  <c r="AP260" i="117"/>
  <c r="J47" i="117"/>
  <c r="AS47" i="117"/>
  <c r="AT47" i="117" s="1"/>
  <c r="AU47" i="117" s="1"/>
  <c r="AV47" i="117" s="1"/>
  <c r="AO91" i="117"/>
  <c r="W91" i="117"/>
  <c r="X135" i="117"/>
  <c r="AO271" i="117"/>
  <c r="AS116" i="117"/>
  <c r="AT116" i="117" s="1"/>
  <c r="AU116" i="117" s="1"/>
  <c r="AV116" i="117" s="1"/>
  <c r="AS60" i="117"/>
  <c r="AT60" i="117" s="1"/>
  <c r="AU60" i="117" s="1"/>
  <c r="AV60" i="117" s="1"/>
  <c r="AS106" i="117"/>
  <c r="AT106" i="117" s="1"/>
  <c r="AU106" i="117" s="1"/>
  <c r="AV106" i="117" s="1"/>
  <c r="AW84" i="117"/>
  <c r="AX84" i="117" s="1"/>
  <c r="AW74" i="117"/>
  <c r="AX74" i="117" s="1"/>
  <c r="W47" i="117"/>
  <c r="AW135" i="117"/>
  <c r="AX135" i="117" s="1"/>
  <c r="AS135" i="117"/>
  <c r="AT135" i="117" s="1"/>
  <c r="AU135" i="117" s="1"/>
  <c r="AV135" i="117" s="1"/>
  <c r="AS237" i="117"/>
  <c r="AT237" i="117" s="1"/>
  <c r="AU237" i="117" s="1"/>
  <c r="AV237" i="117" s="1"/>
  <c r="AS253" i="117"/>
  <c r="AT253" i="117" s="1"/>
  <c r="AU253" i="117" s="1"/>
  <c r="AV253" i="117" s="1"/>
  <c r="AO48" i="117"/>
  <c r="AS210" i="117"/>
  <c r="AT210" i="117" s="1"/>
  <c r="AU210" i="117" s="1"/>
  <c r="AV210" i="117" s="1"/>
  <c r="AS199" i="117"/>
  <c r="AT199" i="117" s="1"/>
  <c r="AU199" i="117" s="1"/>
  <c r="AV199" i="117" s="1"/>
  <c r="AS126" i="117"/>
  <c r="AT126" i="117" s="1"/>
  <c r="AU126" i="117" s="1"/>
  <c r="AV126" i="117" s="1"/>
  <c r="AS207" i="117"/>
  <c r="AT207" i="117" s="1"/>
  <c r="AU207" i="117" s="1"/>
  <c r="AV207" i="117" s="1"/>
  <c r="AS195" i="117"/>
  <c r="AT195" i="117" s="1"/>
  <c r="AU195" i="117" s="1"/>
  <c r="AV195" i="117" s="1"/>
  <c r="AS192" i="117"/>
  <c r="AT192" i="117" s="1"/>
  <c r="AU192" i="117" s="1"/>
  <c r="AV192" i="117" s="1"/>
  <c r="AS215" i="117"/>
  <c r="AT215" i="117" s="1"/>
  <c r="AU215" i="117" s="1"/>
  <c r="AV215" i="117" s="1"/>
  <c r="AS78" i="117"/>
  <c r="AT78" i="117" s="1"/>
  <c r="AU78" i="117" s="1"/>
  <c r="AV78" i="117" s="1"/>
  <c r="AS38" i="117"/>
  <c r="AT38" i="117" s="1"/>
  <c r="AU38" i="117" s="1"/>
  <c r="AV38" i="117" s="1"/>
  <c r="AS263" i="117"/>
  <c r="AT263" i="117" s="1"/>
  <c r="AU263" i="117" s="1"/>
  <c r="AV263" i="117" s="1"/>
  <c r="AS100" i="117"/>
  <c r="AT100" i="117" s="1"/>
  <c r="AU100" i="117" s="1"/>
  <c r="AV100" i="117" s="1"/>
  <c r="AS206" i="117"/>
  <c r="AT206" i="117" s="1"/>
  <c r="AU206" i="117" s="1"/>
  <c r="AV206" i="117" s="1"/>
  <c r="AS254" i="117"/>
  <c r="AT254" i="117" s="1"/>
  <c r="AU254" i="117" s="1"/>
  <c r="AV254" i="117" s="1"/>
  <c r="AS64" i="117"/>
  <c r="AT64" i="117" s="1"/>
  <c r="AU64" i="117" s="1"/>
  <c r="AV64" i="117" s="1"/>
  <c r="AS161" i="117"/>
  <c r="AT161" i="117" s="1"/>
  <c r="AU161" i="117" s="1"/>
  <c r="AV161" i="117" s="1"/>
  <c r="AS114" i="117"/>
  <c r="AT114" i="117" s="1"/>
  <c r="AU114" i="117" s="1"/>
  <c r="AV114" i="117" s="1"/>
  <c r="AS59" i="117"/>
  <c r="AT59" i="117" s="1"/>
  <c r="AU59" i="117" s="1"/>
  <c r="AV59" i="117" s="1"/>
  <c r="AS272" i="117"/>
  <c r="AT272" i="117" s="1"/>
  <c r="AU272" i="117" s="1"/>
  <c r="AV272" i="117" s="1"/>
  <c r="AS198" i="117"/>
  <c r="AT198" i="117" s="1"/>
  <c r="AU198" i="117" s="1"/>
  <c r="AV198" i="117" s="1"/>
  <c r="AS31" i="117"/>
  <c r="AT31" i="117" s="1"/>
  <c r="AU31" i="117" s="1"/>
  <c r="AV31" i="117" s="1"/>
  <c r="AS191" i="117"/>
  <c r="AT191" i="117" s="1"/>
  <c r="AU191" i="117" s="1"/>
  <c r="AV191" i="117" s="1"/>
  <c r="AS143" i="117"/>
  <c r="AT143" i="117" s="1"/>
  <c r="AU143" i="117" s="1"/>
  <c r="AV143" i="117" s="1"/>
  <c r="AS247" i="117"/>
  <c r="AT247" i="117" s="1"/>
  <c r="AU247" i="117" s="1"/>
  <c r="AV247" i="117" s="1"/>
  <c r="AS65" i="117"/>
  <c r="AT65" i="117" s="1"/>
  <c r="AU65" i="117" s="1"/>
  <c r="AV65" i="117" s="1"/>
  <c r="AS163" i="117"/>
  <c r="AT163" i="117" s="1"/>
  <c r="AU163" i="117" s="1"/>
  <c r="AV163" i="117" s="1"/>
  <c r="AS218" i="117"/>
  <c r="AT218" i="117" s="1"/>
  <c r="AU218" i="117" s="1"/>
  <c r="AV218" i="117" s="1"/>
  <c r="AS228" i="117"/>
  <c r="AT228" i="117" s="1"/>
  <c r="AU228" i="117" s="1"/>
  <c r="AV228" i="117" s="1"/>
  <c r="AS53" i="117"/>
  <c r="AT53" i="117" s="1"/>
  <c r="AU53" i="117" s="1"/>
  <c r="AV53" i="117" s="1"/>
  <c r="AS242" i="117"/>
  <c r="AT242" i="117" s="1"/>
  <c r="AU242" i="117" s="1"/>
  <c r="AV242" i="117" s="1"/>
  <c r="AS240" i="117"/>
  <c r="AT240" i="117" s="1"/>
  <c r="AU240" i="117" s="1"/>
  <c r="AV240" i="117" s="1"/>
  <c r="AS220" i="117"/>
  <c r="AT220" i="117" s="1"/>
  <c r="AU220" i="117" s="1"/>
  <c r="AV220" i="117" s="1"/>
  <c r="AS223" i="117"/>
  <c r="AT223" i="117" s="1"/>
  <c r="AU223" i="117" s="1"/>
  <c r="AV223" i="117" s="1"/>
  <c r="AS139" i="117"/>
  <c r="AT139" i="117" s="1"/>
  <c r="AU139" i="117" s="1"/>
  <c r="AV139" i="117" s="1"/>
  <c r="AS123" i="117"/>
  <c r="AT123" i="117" s="1"/>
  <c r="AU123" i="117" s="1"/>
  <c r="AV123" i="117" s="1"/>
  <c r="AW123" i="117" s="1"/>
  <c r="AX123" i="117" s="1"/>
  <c r="AO239" i="117"/>
  <c r="W239" i="117"/>
  <c r="AO71" i="117"/>
  <c r="W71" i="117"/>
  <c r="AO245" i="117"/>
  <c r="AO117" i="117"/>
  <c r="AS258" i="117"/>
  <c r="AT258" i="117" s="1"/>
  <c r="AU258" i="117" s="1"/>
  <c r="AV258" i="117" s="1"/>
  <c r="AS16" i="117"/>
  <c r="AT16" i="117" s="1"/>
  <c r="AU16" i="117" s="1"/>
  <c r="AV16" i="117" s="1"/>
  <c r="AS180" i="117"/>
  <c r="AT180" i="117" s="1"/>
  <c r="AU180" i="117" s="1"/>
  <c r="AV180" i="117" s="1"/>
  <c r="AO275" i="117"/>
  <c r="AO107" i="117"/>
  <c r="AS134" i="117"/>
  <c r="AT134" i="117" s="1"/>
  <c r="AU134" i="117" s="1"/>
  <c r="AV134" i="117" s="1"/>
  <c r="AO201" i="117"/>
  <c r="AS141" i="117"/>
  <c r="AT141" i="117" s="1"/>
  <c r="AU141" i="117" s="1"/>
  <c r="AV141" i="117" s="1"/>
  <c r="AO74" i="117"/>
  <c r="AS152" i="117"/>
  <c r="AT152" i="117" s="1"/>
  <c r="AU152" i="117" s="1"/>
  <c r="AV152" i="117" s="1"/>
  <c r="AS275" i="117"/>
  <c r="AT275" i="117" s="1"/>
  <c r="AU275" i="117" s="1"/>
  <c r="AV275" i="117" s="1"/>
  <c r="W109" i="117"/>
  <c r="W271" i="117"/>
  <c r="W62" i="117"/>
  <c r="W14" i="117"/>
  <c r="W63" i="117"/>
  <c r="W90" i="117"/>
  <c r="AS90" i="117"/>
  <c r="AT90" i="117" s="1"/>
  <c r="AU90" i="117" s="1"/>
  <c r="AV90" i="117" s="1"/>
  <c r="W48" i="117"/>
  <c r="AS48" i="117"/>
  <c r="AT48" i="117" s="1"/>
  <c r="AU48" i="117" s="1"/>
  <c r="AV48" i="117" s="1"/>
  <c r="W118" i="117"/>
  <c r="AS118" i="117"/>
  <c r="AT118" i="117" s="1"/>
  <c r="AU118" i="117" s="1"/>
  <c r="AV118" i="117" s="1"/>
  <c r="W99" i="117"/>
  <c r="AS99" i="117"/>
  <c r="AT99" i="117" s="1"/>
  <c r="AU99" i="117" s="1"/>
  <c r="AV99" i="117" s="1"/>
  <c r="W42" i="117"/>
  <c r="AS42" i="117"/>
  <c r="AT42" i="117" s="1"/>
  <c r="AU42" i="117" s="1"/>
  <c r="AV42" i="117" s="1"/>
  <c r="W35" i="117"/>
  <c r="AS35" i="117"/>
  <c r="AT35" i="117" s="1"/>
  <c r="AU35" i="117" s="1"/>
  <c r="AV35" i="117" s="1"/>
  <c r="W119" i="117"/>
  <c r="AS119" i="117"/>
  <c r="AT119" i="117" s="1"/>
  <c r="AU119" i="117" s="1"/>
  <c r="AV119" i="117" s="1"/>
  <c r="W145" i="117"/>
  <c r="AS145" i="117"/>
  <c r="AT145" i="117" s="1"/>
  <c r="AU145" i="117" s="1"/>
  <c r="AV145" i="117" s="1"/>
  <c r="W159" i="117"/>
  <c r="AS159" i="117"/>
  <c r="AT159" i="117" s="1"/>
  <c r="AU159" i="117" s="1"/>
  <c r="AV159" i="117" s="1"/>
  <c r="W257" i="117"/>
  <c r="AS257" i="117"/>
  <c r="AT257" i="117" s="1"/>
  <c r="AU257" i="117" s="1"/>
  <c r="AV257" i="117" s="1"/>
  <c r="W162" i="117"/>
  <c r="AS162" i="117"/>
  <c r="AT162" i="117" s="1"/>
  <c r="AU162" i="117" s="1"/>
  <c r="AV162" i="117" s="1"/>
  <c r="W197" i="117"/>
  <c r="AS197" i="117"/>
  <c r="AT197" i="117" s="1"/>
  <c r="AU197" i="117" s="1"/>
  <c r="AV197" i="117" s="1"/>
  <c r="W150" i="117"/>
  <c r="AS150" i="117"/>
  <c r="AT150" i="117" s="1"/>
  <c r="AU150" i="117" s="1"/>
  <c r="AV150" i="117" s="1"/>
  <c r="W252" i="117"/>
  <c r="AS252" i="117"/>
  <c r="AT252" i="117" s="1"/>
  <c r="AU252" i="117" s="1"/>
  <c r="AV252" i="117" s="1"/>
  <c r="W57" i="117"/>
  <c r="AS57" i="117"/>
  <c r="AT57" i="117" s="1"/>
  <c r="AU57" i="117" s="1"/>
  <c r="AV57" i="117" s="1"/>
  <c r="W248" i="117"/>
  <c r="AS248" i="117"/>
  <c r="AT248" i="117" s="1"/>
  <c r="AU248" i="117" s="1"/>
  <c r="AV248" i="117" s="1"/>
  <c r="W46" i="117"/>
  <c r="AS46" i="117"/>
  <c r="AT46" i="117" s="1"/>
  <c r="AU46" i="117" s="1"/>
  <c r="AV46" i="117" s="1"/>
  <c r="W184" i="117"/>
  <c r="AS184" i="117"/>
  <c r="AT184" i="117" s="1"/>
  <c r="AU184" i="117" s="1"/>
  <c r="AV184" i="117" s="1"/>
  <c r="W15" i="117"/>
  <c r="AS15" i="117"/>
  <c r="AT15" i="117" s="1"/>
  <c r="AU15" i="117" s="1"/>
  <c r="AV15" i="117" s="1"/>
  <c r="W160" i="117"/>
  <c r="AS160" i="117"/>
  <c r="AT160" i="117" s="1"/>
  <c r="AU160" i="117" s="1"/>
  <c r="AV160" i="117" s="1"/>
  <c r="W39" i="117"/>
  <c r="AS39" i="117"/>
  <c r="AT39" i="117" s="1"/>
  <c r="AU39" i="117" s="1"/>
  <c r="AV39" i="117" s="1"/>
  <c r="W44" i="117"/>
  <c r="AS44" i="117"/>
  <c r="AT44" i="117" s="1"/>
  <c r="AU44" i="117" s="1"/>
  <c r="AV44" i="117" s="1"/>
  <c r="W93" i="117"/>
  <c r="AS93" i="117"/>
  <c r="AT93" i="117" s="1"/>
  <c r="AU93" i="117" s="1"/>
  <c r="AV93" i="117" s="1"/>
  <c r="W181" i="117"/>
  <c r="AS181" i="117"/>
  <c r="AT181" i="117" s="1"/>
  <c r="AU181" i="117" s="1"/>
  <c r="AV181" i="117" s="1"/>
  <c r="W89" i="117"/>
  <c r="AS89" i="117"/>
  <c r="AT89" i="117" s="1"/>
  <c r="AU89" i="117" s="1"/>
  <c r="AV89" i="117" s="1"/>
  <c r="W121" i="117"/>
  <c r="AS121" i="117"/>
  <c r="AT121" i="117" s="1"/>
  <c r="AU121" i="117" s="1"/>
  <c r="AV121" i="117" s="1"/>
  <c r="W200" i="117"/>
  <c r="AS200" i="117"/>
  <c r="AT200" i="117" s="1"/>
  <c r="AU200" i="117" s="1"/>
  <c r="AV200" i="117" s="1"/>
  <c r="W251" i="117"/>
  <c r="AS251" i="117"/>
  <c r="AT251" i="117" s="1"/>
  <c r="AU251" i="117" s="1"/>
  <c r="AV251" i="117" s="1"/>
  <c r="W55" i="117"/>
  <c r="AS55" i="117"/>
  <c r="AT55" i="117" s="1"/>
  <c r="AU55" i="117" s="1"/>
  <c r="AV55" i="117" s="1"/>
  <c r="W130" i="117"/>
  <c r="AS130" i="117"/>
  <c r="AT130" i="117" s="1"/>
  <c r="AU130" i="117" s="1"/>
  <c r="AV130" i="117" s="1"/>
  <c r="W92" i="117"/>
  <c r="AS92" i="117"/>
  <c r="AT92" i="117" s="1"/>
  <c r="AU92" i="117" s="1"/>
  <c r="AV92" i="117" s="1"/>
  <c r="W148" i="117"/>
  <c r="AS148" i="117"/>
  <c r="AT148" i="117" s="1"/>
  <c r="AU148" i="117" s="1"/>
  <c r="AV148" i="117" s="1"/>
  <c r="W146" i="117"/>
  <c r="AS146" i="117"/>
  <c r="AT146" i="117" s="1"/>
  <c r="AU146" i="117" s="1"/>
  <c r="AV146" i="117" s="1"/>
  <c r="W125" i="117"/>
  <c r="AS125" i="117"/>
  <c r="AT125" i="117" s="1"/>
  <c r="AU125" i="117" s="1"/>
  <c r="AV125" i="117" s="1"/>
  <c r="W28" i="117"/>
  <c r="AS28" i="117"/>
  <c r="AT28" i="117" s="1"/>
  <c r="AU28" i="117" s="1"/>
  <c r="AV28" i="117" s="1"/>
  <c r="W129" i="117"/>
  <c r="AS129" i="117"/>
  <c r="AT129" i="117" s="1"/>
  <c r="AU129" i="117" s="1"/>
  <c r="AV129" i="117" s="1"/>
  <c r="W24" i="117"/>
  <c r="AS24" i="117"/>
  <c r="AT24" i="117" s="1"/>
  <c r="AU24" i="117" s="1"/>
  <c r="AV24" i="117" s="1"/>
  <c r="W13" i="117"/>
  <c r="AS13" i="117"/>
  <c r="AT13" i="117" s="1"/>
  <c r="AU13" i="117" s="1"/>
  <c r="AV13" i="117" s="1"/>
  <c r="W262" i="117"/>
  <c r="AS262" i="117"/>
  <c r="AT262" i="117" s="1"/>
  <c r="AU262" i="117" s="1"/>
  <c r="AV262" i="117" s="1"/>
  <c r="W133" i="117"/>
  <c r="AS133" i="117"/>
  <c r="AT133" i="117" s="1"/>
  <c r="AU133" i="117" s="1"/>
  <c r="AV133" i="117" s="1"/>
  <c r="W229" i="117"/>
  <c r="AS229" i="117"/>
  <c r="AT229" i="117" s="1"/>
  <c r="AU229" i="117" s="1"/>
  <c r="AV229" i="117" s="1"/>
  <c r="W170" i="117"/>
  <c r="AS170" i="117"/>
  <c r="AT170" i="117" s="1"/>
  <c r="AU170" i="117" s="1"/>
  <c r="AV170" i="117" s="1"/>
  <c r="AO134" i="117"/>
  <c r="W134" i="117"/>
  <c r="X239" i="117"/>
  <c r="AO141" i="117"/>
  <c r="W141" i="117"/>
  <c r="X71" i="117"/>
  <c r="AO152" i="117"/>
  <c r="W152" i="117"/>
  <c r="AS157" i="117"/>
  <c r="AT157" i="117" s="1"/>
  <c r="AU157" i="117" s="1"/>
  <c r="AV157" i="117" s="1"/>
  <c r="AS245" i="117"/>
  <c r="AT245" i="117" s="1"/>
  <c r="AU245" i="117" s="1"/>
  <c r="AV245" i="117" s="1"/>
  <c r="AS196" i="117"/>
  <c r="AT196" i="117" s="1"/>
  <c r="AU196" i="117" s="1"/>
  <c r="AV196" i="117" s="1"/>
  <c r="AS117" i="117"/>
  <c r="AT117" i="117" s="1"/>
  <c r="AU117" i="117" s="1"/>
  <c r="AV117" i="117" s="1"/>
  <c r="AS239" i="117"/>
  <c r="AT239" i="117" s="1"/>
  <c r="AU239" i="117" s="1"/>
  <c r="AV239" i="117" s="1"/>
  <c r="AS71" i="117"/>
  <c r="AT71" i="117" s="1"/>
  <c r="AU71" i="117" s="1"/>
  <c r="AV71" i="117" s="1"/>
  <c r="AO157" i="117"/>
  <c r="AO196" i="117"/>
  <c r="AO261" i="117"/>
  <c r="AO21" i="117"/>
  <c r="AO19" i="117"/>
  <c r="W245" i="117"/>
  <c r="W117" i="117"/>
  <c r="W258" i="117"/>
  <c r="W16" i="117"/>
  <c r="W180" i="117"/>
  <c r="W275" i="117"/>
  <c r="W110" i="117"/>
  <c r="AS110" i="117"/>
  <c r="AT110" i="117" s="1"/>
  <c r="AU110" i="117" s="1"/>
  <c r="AV110" i="117" s="1"/>
  <c r="W20" i="117"/>
  <c r="AS20" i="117"/>
  <c r="AT20" i="117" s="1"/>
  <c r="AU20" i="117" s="1"/>
  <c r="AV20" i="117" s="1"/>
  <c r="W120" i="117"/>
  <c r="AS120" i="117"/>
  <c r="AT120" i="117" s="1"/>
  <c r="AU120" i="117" s="1"/>
  <c r="AV120" i="117" s="1"/>
  <c r="W149" i="117"/>
  <c r="AS149" i="117"/>
  <c r="AT149" i="117" s="1"/>
  <c r="AU149" i="117" s="1"/>
  <c r="AV149" i="117" s="1"/>
  <c r="W18" i="117"/>
  <c r="AS18" i="117"/>
  <c r="AT18" i="117" s="1"/>
  <c r="AU18" i="117" s="1"/>
  <c r="AV18" i="117" s="1"/>
  <c r="W231" i="117"/>
  <c r="AS231" i="117"/>
  <c r="AT231" i="117" s="1"/>
  <c r="AU231" i="117" s="1"/>
  <c r="AV231" i="117" s="1"/>
  <c r="W221" i="117"/>
  <c r="AS221" i="117"/>
  <c r="AT221" i="117" s="1"/>
  <c r="AU221" i="117" s="1"/>
  <c r="AV221" i="117" s="1"/>
  <c r="W255" i="117"/>
  <c r="AS255" i="117"/>
  <c r="AT255" i="117" s="1"/>
  <c r="AU255" i="117" s="1"/>
  <c r="AV255" i="117" s="1"/>
  <c r="W26" i="117"/>
  <c r="AS26" i="117"/>
  <c r="AT26" i="117" s="1"/>
  <c r="AU26" i="117" s="1"/>
  <c r="AV26" i="117" s="1"/>
  <c r="W101" i="117"/>
  <c r="AS101" i="117"/>
  <c r="AT101" i="117" s="1"/>
  <c r="AU101" i="117" s="1"/>
  <c r="AV101" i="117" s="1"/>
  <c r="W132" i="117"/>
  <c r="AS132" i="117"/>
  <c r="AT132" i="117" s="1"/>
  <c r="AU132" i="117" s="1"/>
  <c r="AV132" i="117" s="1"/>
  <c r="W102" i="117"/>
  <c r="AS102" i="117"/>
  <c r="AT102" i="117" s="1"/>
  <c r="AU102" i="117" s="1"/>
  <c r="AV102" i="117" s="1"/>
  <c r="W236" i="117"/>
  <c r="AS236" i="117"/>
  <c r="AT236" i="117" s="1"/>
  <c r="AU236" i="117" s="1"/>
  <c r="AV236" i="117" s="1"/>
  <c r="W111" i="117"/>
  <c r="AS111" i="117"/>
  <c r="AT111" i="117" s="1"/>
  <c r="AU111" i="117" s="1"/>
  <c r="AV111" i="117" s="1"/>
  <c r="W29" i="117"/>
  <c r="AS29" i="117"/>
  <c r="AT29" i="117" s="1"/>
  <c r="AU29" i="117" s="1"/>
  <c r="AV29" i="117" s="1"/>
  <c r="W98" i="117"/>
  <c r="AS98" i="117"/>
  <c r="AT98" i="117" s="1"/>
  <c r="AU98" i="117" s="1"/>
  <c r="AV98" i="117" s="1"/>
  <c r="W27" i="117"/>
  <c r="AS27" i="117"/>
  <c r="AT27" i="117" s="1"/>
  <c r="AU27" i="117" s="1"/>
  <c r="AV27" i="117" s="1"/>
  <c r="AS261" i="117"/>
  <c r="AT261" i="117" s="1"/>
  <c r="AU261" i="117" s="1"/>
  <c r="AV261" i="117" s="1"/>
  <c r="AS21" i="117"/>
  <c r="AT21" i="117" s="1"/>
  <c r="AU21" i="117" s="1"/>
  <c r="AV21" i="117" s="1"/>
  <c r="AS19" i="117"/>
  <c r="AT19" i="117" s="1"/>
  <c r="AU19" i="117" s="1"/>
  <c r="AV19" i="117" s="1"/>
  <c r="AS168" i="117"/>
  <c r="AT168" i="117" s="1"/>
  <c r="AU168" i="117" s="1"/>
  <c r="AV168" i="117" s="1"/>
  <c r="AS107" i="117"/>
  <c r="AT107" i="117" s="1"/>
  <c r="AU107" i="117" s="1"/>
  <c r="AV107" i="117" s="1"/>
  <c r="AS234" i="117"/>
  <c r="AT234" i="117" s="1"/>
  <c r="AU234" i="117" s="1"/>
  <c r="AV234" i="117" s="1"/>
  <c r="AS83" i="117"/>
  <c r="AT83" i="117" s="1"/>
  <c r="AU83" i="117" s="1"/>
  <c r="AV83" i="117" s="1"/>
  <c r="AS166" i="117"/>
  <c r="AT166" i="117" s="1"/>
  <c r="AU166" i="117" s="1"/>
  <c r="AV166" i="117" s="1"/>
  <c r="AS182" i="117"/>
  <c r="AT182" i="117" s="1"/>
  <c r="AU182" i="117" s="1"/>
  <c r="AV182" i="117" s="1"/>
  <c r="AS61" i="117"/>
  <c r="AT61" i="117" s="1"/>
  <c r="AU61" i="117" s="1"/>
  <c r="AV61" i="117" s="1"/>
  <c r="AS209" i="117"/>
  <c r="AT209" i="117" s="1"/>
  <c r="AU209" i="117" s="1"/>
  <c r="AV209" i="117" s="1"/>
  <c r="AS224" i="117"/>
  <c r="AT224" i="117" s="1"/>
  <c r="AU224" i="117" s="1"/>
  <c r="AV224" i="117" s="1"/>
  <c r="AS270" i="117"/>
  <c r="AT270" i="117" s="1"/>
  <c r="AU270" i="117" s="1"/>
  <c r="AV270" i="117" s="1"/>
  <c r="AS97" i="117"/>
  <c r="AT97" i="117" s="1"/>
  <c r="AU97" i="117" s="1"/>
  <c r="AV97" i="117" s="1"/>
  <c r="AS124" i="117"/>
  <c r="AT124" i="117" s="1"/>
  <c r="AU124" i="117" s="1"/>
  <c r="AV124" i="117" s="1"/>
  <c r="AS68" i="117"/>
  <c r="AT68" i="117" s="1"/>
  <c r="AU68" i="117" s="1"/>
  <c r="AV68" i="117" s="1"/>
  <c r="AS127" i="117"/>
  <c r="AT127" i="117" s="1"/>
  <c r="AU127" i="117" s="1"/>
  <c r="AV127" i="117" s="1"/>
  <c r="AS69" i="117"/>
  <c r="AT69" i="117" s="1"/>
  <c r="AU69" i="117" s="1"/>
  <c r="AV69" i="117" s="1"/>
  <c r="AS250" i="117"/>
  <c r="AT250" i="117" s="1"/>
  <c r="AU250" i="117" s="1"/>
  <c r="AV250" i="117" s="1"/>
  <c r="AS202" i="117"/>
  <c r="AT202" i="117" s="1"/>
  <c r="AU202" i="117" s="1"/>
  <c r="AV202" i="117" s="1"/>
  <c r="AS23" i="117"/>
  <c r="AT23" i="117" s="1"/>
  <c r="AU23" i="117" s="1"/>
  <c r="AV23" i="117" s="1"/>
  <c r="AS267" i="117"/>
  <c r="AT267" i="117" s="1"/>
  <c r="AU267" i="117" s="1"/>
  <c r="AV267" i="117" s="1"/>
  <c r="AW113" i="116"/>
  <c r="AX113" i="116" s="1"/>
  <c r="AW78" i="116"/>
  <c r="AX78" i="116" s="1"/>
  <c r="AS94" i="116"/>
  <c r="AT94" i="116" s="1"/>
  <c r="AU94" i="116" s="1"/>
  <c r="AV94" i="116" s="1"/>
  <c r="Z59" i="116"/>
  <c r="W99" i="116"/>
  <c r="AO99" i="116"/>
  <c r="AS99" i="116"/>
  <c r="AS49" i="116"/>
  <c r="AT49" i="116" s="1"/>
  <c r="AU49" i="116" s="1"/>
  <c r="AV49" i="116" s="1"/>
  <c r="W32" i="116"/>
  <c r="AO32" i="116"/>
  <c r="AS32" i="116"/>
  <c r="W66" i="116"/>
  <c r="AO66" i="116"/>
  <c r="AS66" i="116"/>
  <c r="AS70" i="116"/>
  <c r="AT70" i="116" s="1"/>
  <c r="AU70" i="116" s="1"/>
  <c r="AV70" i="116" s="1"/>
  <c r="AS55" i="116"/>
  <c r="AT55" i="116" s="1"/>
  <c r="AU55" i="116" s="1"/>
  <c r="AV55" i="116" s="1"/>
  <c r="AS7" i="116"/>
  <c r="AT7" i="116" s="1"/>
  <c r="AU7" i="116" s="1"/>
  <c r="AV7" i="116" s="1"/>
  <c r="AS42" i="116"/>
  <c r="AT42" i="116" s="1"/>
  <c r="AU42" i="116" s="1"/>
  <c r="AV42" i="116" s="1"/>
  <c r="AS123" i="116"/>
  <c r="AT123" i="116" s="1"/>
  <c r="AU123" i="116" s="1"/>
  <c r="AV123" i="116" s="1"/>
  <c r="AS118" i="116"/>
  <c r="AT118" i="116" s="1"/>
  <c r="AU118" i="116" s="1"/>
  <c r="AV118" i="116" s="1"/>
  <c r="Z56" i="116"/>
  <c r="W111" i="116"/>
  <c r="AO111" i="116"/>
  <c r="AS111" i="116"/>
  <c r="AS57" i="116"/>
  <c r="AT57" i="116" s="1"/>
  <c r="AU57" i="116" s="1"/>
  <c r="AV57" i="116" s="1"/>
  <c r="AS120" i="116"/>
  <c r="AT120" i="116" s="1"/>
  <c r="AU120" i="116" s="1"/>
  <c r="AV120" i="116" s="1"/>
  <c r="AS23" i="116"/>
  <c r="AT23" i="116" s="1"/>
  <c r="AU23" i="116" s="1"/>
  <c r="AV23" i="116" s="1"/>
  <c r="AS134" i="116"/>
  <c r="AT134" i="116" s="1"/>
  <c r="AU134" i="116" s="1"/>
  <c r="AV134" i="116" s="1"/>
  <c r="AS61" i="116"/>
  <c r="AT61" i="116" s="1"/>
  <c r="AU61" i="116" s="1"/>
  <c r="AV61" i="116" s="1"/>
  <c r="AS103" i="116"/>
  <c r="AT103" i="116" s="1"/>
  <c r="AU103" i="116" s="1"/>
  <c r="AV103" i="116" s="1"/>
  <c r="Z38" i="116"/>
  <c r="AS20" i="116"/>
  <c r="AT20" i="116" s="1"/>
  <c r="AU20" i="116" s="1"/>
  <c r="AV20" i="116" s="1"/>
  <c r="AS98" i="116"/>
  <c r="AT98" i="116" s="1"/>
  <c r="AU98" i="116" s="1"/>
  <c r="AV98" i="116" s="1"/>
  <c r="AS86" i="116"/>
  <c r="AT86" i="116" s="1"/>
  <c r="AU86" i="116" s="1"/>
  <c r="AV86" i="116" s="1"/>
  <c r="AS93" i="116"/>
  <c r="AT93" i="116" s="1"/>
  <c r="AU93" i="116" s="1"/>
  <c r="AV93" i="116" s="1"/>
  <c r="AS139" i="116"/>
  <c r="AT139" i="116" s="1"/>
  <c r="AU139" i="116" s="1"/>
  <c r="AV139" i="116" s="1"/>
  <c r="AS47" i="116"/>
  <c r="AT47" i="116" s="1"/>
  <c r="AU47" i="116" s="1"/>
  <c r="AV47" i="116" s="1"/>
  <c r="Z122" i="116"/>
  <c r="AS64" i="116"/>
  <c r="AT64" i="116" s="1"/>
  <c r="AU64" i="116" s="1"/>
  <c r="AV64" i="116" s="1"/>
  <c r="AS8" i="116"/>
  <c r="AT8" i="116" s="1"/>
  <c r="AU8" i="116" s="1"/>
  <c r="AV8" i="116" s="1"/>
  <c r="AS137" i="116"/>
  <c r="AT137" i="116" s="1"/>
  <c r="AU137" i="116" s="1"/>
  <c r="AV137" i="116" s="1"/>
  <c r="AS76" i="116"/>
  <c r="AT76" i="116" s="1"/>
  <c r="AU76" i="116" s="1"/>
  <c r="AV76" i="116" s="1"/>
  <c r="AO34" i="116"/>
  <c r="W34" i="116"/>
  <c r="AO52" i="116"/>
  <c r="W52" i="116"/>
  <c r="AS96" i="116"/>
  <c r="AT96" i="116" s="1"/>
  <c r="AU96" i="116" s="1"/>
  <c r="AV96" i="116" s="1"/>
  <c r="AS138" i="116"/>
  <c r="AT138" i="116" s="1"/>
  <c r="AU138" i="116" s="1"/>
  <c r="AV138" i="116" s="1"/>
  <c r="AS10" i="116"/>
  <c r="AT10" i="116" s="1"/>
  <c r="AU10" i="116" s="1"/>
  <c r="AV10" i="116" s="1"/>
  <c r="AS13" i="116"/>
  <c r="AT13" i="116" s="1"/>
  <c r="AU13" i="116" s="1"/>
  <c r="AV13" i="116" s="1"/>
  <c r="AS115" i="116"/>
  <c r="AT115" i="116" s="1"/>
  <c r="AU115" i="116" s="1"/>
  <c r="AV115" i="116" s="1"/>
  <c r="AR150" i="116"/>
  <c r="AS142" i="116"/>
  <c r="AS39" i="116"/>
  <c r="AT39" i="116" s="1"/>
  <c r="AU39" i="116" s="1"/>
  <c r="AV39" i="116" s="1"/>
  <c r="AS16" i="116"/>
  <c r="AT16" i="116" s="1"/>
  <c r="AU16" i="116" s="1"/>
  <c r="AV16" i="116" s="1"/>
  <c r="AS22" i="116"/>
  <c r="AT22" i="116" s="1"/>
  <c r="AU22" i="116" s="1"/>
  <c r="AV22" i="116" s="1"/>
  <c r="AS121" i="116"/>
  <c r="AT121" i="116" s="1"/>
  <c r="AU121" i="116" s="1"/>
  <c r="AV121" i="116" s="1"/>
  <c r="AS87" i="116"/>
  <c r="AT87" i="116" s="1"/>
  <c r="AU87" i="116" s="1"/>
  <c r="AV87" i="116" s="1"/>
  <c r="AS132" i="116"/>
  <c r="AT132" i="116" s="1"/>
  <c r="AU132" i="116" s="1"/>
  <c r="AV132" i="116" s="1"/>
  <c r="AS25" i="116"/>
  <c r="AT25" i="116" s="1"/>
  <c r="AU25" i="116" s="1"/>
  <c r="AV25" i="116" s="1"/>
  <c r="AS129" i="116"/>
  <c r="AT129" i="116" s="1"/>
  <c r="AU129" i="116" s="1"/>
  <c r="AV129" i="116" s="1"/>
  <c r="AS43" i="116"/>
  <c r="AT43" i="116" s="1"/>
  <c r="AU43" i="116" s="1"/>
  <c r="AV43" i="116" s="1"/>
  <c r="AS125" i="116"/>
  <c r="AT125" i="116" s="1"/>
  <c r="AU125" i="116" s="1"/>
  <c r="AV125" i="116" s="1"/>
  <c r="AS131" i="116"/>
  <c r="AT131" i="116" s="1"/>
  <c r="AU131" i="116" s="1"/>
  <c r="AV131" i="116" s="1"/>
  <c r="AS124" i="116"/>
  <c r="AT124" i="116" s="1"/>
  <c r="AU124" i="116" s="1"/>
  <c r="AV124" i="116" s="1"/>
  <c r="AS50" i="116"/>
  <c r="AT50" i="116" s="1"/>
  <c r="AU50" i="116" s="1"/>
  <c r="AV50" i="116" s="1"/>
  <c r="AS112" i="116"/>
  <c r="AT112" i="116" s="1"/>
  <c r="AU112" i="116" s="1"/>
  <c r="AV112" i="116" s="1"/>
  <c r="R157" i="116"/>
  <c r="R144" i="116"/>
  <c r="V157" i="116"/>
  <c r="V144" i="116"/>
  <c r="AA157" i="116"/>
  <c r="AA144" i="116"/>
  <c r="AR157" i="116"/>
  <c r="AR144" i="116"/>
  <c r="S157" i="116"/>
  <c r="S144" i="116"/>
  <c r="W18" i="116"/>
  <c r="AO18" i="116"/>
  <c r="AS18" i="116"/>
  <c r="Z44" i="116"/>
  <c r="T157" i="116"/>
  <c r="T144" i="116"/>
  <c r="AP18" i="116"/>
  <c r="R153" i="116"/>
  <c r="V153" i="116"/>
  <c r="AA153" i="116"/>
  <c r="AR153" i="116"/>
  <c r="R148" i="116"/>
  <c r="V148" i="116"/>
  <c r="AA148" i="116"/>
  <c r="AR148" i="116"/>
  <c r="T149" i="116"/>
  <c r="AP99" i="116"/>
  <c r="T151" i="116"/>
  <c r="AP32" i="116"/>
  <c r="AP66" i="116"/>
  <c r="AS37" i="116"/>
  <c r="AT37" i="116" s="1"/>
  <c r="AU37" i="116" s="1"/>
  <c r="AV37" i="116" s="1"/>
  <c r="AO78" i="116"/>
  <c r="AS21" i="116"/>
  <c r="AT21" i="116" s="1"/>
  <c r="AU21" i="116" s="1"/>
  <c r="AV21" i="116" s="1"/>
  <c r="AP52" i="116"/>
  <c r="AO96" i="116"/>
  <c r="AO10" i="116"/>
  <c r="AO115" i="116"/>
  <c r="J150" i="116"/>
  <c r="AO39" i="116"/>
  <c r="AO22" i="116"/>
  <c r="AO87" i="116"/>
  <c r="AO25" i="116"/>
  <c r="AO43" i="116"/>
  <c r="AS48" i="116"/>
  <c r="AT48" i="116" s="1"/>
  <c r="AU48" i="116" s="1"/>
  <c r="AV48" i="116" s="1"/>
  <c r="AS77" i="116"/>
  <c r="AT77" i="116" s="1"/>
  <c r="AU77" i="116" s="1"/>
  <c r="AV77" i="116" s="1"/>
  <c r="AS82" i="116"/>
  <c r="AT82" i="116" s="1"/>
  <c r="AU82" i="116" s="1"/>
  <c r="AV82" i="116" s="1"/>
  <c r="AS41" i="116"/>
  <c r="AT41" i="116" s="1"/>
  <c r="AU41" i="116" s="1"/>
  <c r="AV41" i="116" s="1"/>
  <c r="T155" i="116"/>
  <c r="AP111" i="116"/>
  <c r="M157" i="116"/>
  <c r="M144" i="116"/>
  <c r="U157" i="116"/>
  <c r="U144" i="116"/>
  <c r="Z18" i="116"/>
  <c r="AQ157" i="116"/>
  <c r="AQ144" i="116"/>
  <c r="BF157" i="116"/>
  <c r="BF144" i="116"/>
  <c r="S153" i="116"/>
  <c r="W44" i="116"/>
  <c r="AO44" i="116"/>
  <c r="AS44" i="116"/>
  <c r="S148" i="116"/>
  <c r="W59" i="116"/>
  <c r="AO59" i="116"/>
  <c r="AS59" i="116"/>
  <c r="M149" i="116"/>
  <c r="U149" i="116"/>
  <c r="Z99" i="116"/>
  <c r="AQ149" i="116"/>
  <c r="BF149" i="116"/>
  <c r="W100" i="116"/>
  <c r="AS100" i="116"/>
  <c r="AT100" i="116" s="1"/>
  <c r="AU100" i="116" s="1"/>
  <c r="AV100" i="116" s="1"/>
  <c r="W83" i="116"/>
  <c r="AS83" i="116"/>
  <c r="AT83" i="116" s="1"/>
  <c r="AU83" i="116" s="1"/>
  <c r="AV83" i="116" s="1"/>
  <c r="Z32" i="116"/>
  <c r="W69" i="116"/>
  <c r="AS69" i="116"/>
  <c r="AT69" i="116" s="1"/>
  <c r="AU69" i="116" s="1"/>
  <c r="AV69" i="116" s="1"/>
  <c r="Z66" i="116"/>
  <c r="Z152" i="116" s="1"/>
  <c r="W74" i="116"/>
  <c r="AS74" i="116"/>
  <c r="AT74" i="116" s="1"/>
  <c r="AU74" i="116" s="1"/>
  <c r="AV74" i="116" s="1"/>
  <c r="W33" i="116"/>
  <c r="AS33" i="116"/>
  <c r="AT33" i="116" s="1"/>
  <c r="AU33" i="116" s="1"/>
  <c r="AV33" i="116" s="1"/>
  <c r="W88" i="116"/>
  <c r="AS88" i="116"/>
  <c r="AT88" i="116" s="1"/>
  <c r="AU88" i="116" s="1"/>
  <c r="AV88" i="116" s="1"/>
  <c r="W62" i="116"/>
  <c r="AS62" i="116"/>
  <c r="AT62" i="116" s="1"/>
  <c r="AU62" i="116" s="1"/>
  <c r="AV62" i="116" s="1"/>
  <c r="W114" i="116"/>
  <c r="AS114" i="116"/>
  <c r="AT114" i="116" s="1"/>
  <c r="AU114" i="116" s="1"/>
  <c r="AV114" i="116" s="1"/>
  <c r="W127" i="116"/>
  <c r="AS127" i="116"/>
  <c r="AT127" i="116" s="1"/>
  <c r="AU127" i="116" s="1"/>
  <c r="AV127" i="116" s="1"/>
  <c r="W56" i="116"/>
  <c r="AO56" i="116"/>
  <c r="AS56" i="116"/>
  <c r="Z111" i="116"/>
  <c r="W29" i="116"/>
  <c r="AS29" i="116"/>
  <c r="AT29" i="116" s="1"/>
  <c r="AU29" i="116" s="1"/>
  <c r="AV29" i="116" s="1"/>
  <c r="W84" i="116"/>
  <c r="AS84" i="116"/>
  <c r="AT84" i="116" s="1"/>
  <c r="AU84" i="116" s="1"/>
  <c r="AV84" i="116" s="1"/>
  <c r="W90" i="116"/>
  <c r="AS90" i="116"/>
  <c r="AT90" i="116" s="1"/>
  <c r="AU90" i="116" s="1"/>
  <c r="AV90" i="116" s="1"/>
  <c r="W85" i="116"/>
  <c r="AS85" i="116"/>
  <c r="AT85" i="116" s="1"/>
  <c r="AU85" i="116" s="1"/>
  <c r="AV85" i="116" s="1"/>
  <c r="W126" i="116"/>
  <c r="AS126" i="116"/>
  <c r="AT126" i="116" s="1"/>
  <c r="AU126" i="116" s="1"/>
  <c r="AV126" i="116" s="1"/>
  <c r="W72" i="116"/>
  <c r="AS72" i="116"/>
  <c r="AT72" i="116" s="1"/>
  <c r="AU72" i="116" s="1"/>
  <c r="AV72" i="116" s="1"/>
  <c r="W38" i="116"/>
  <c r="AO38" i="116"/>
  <c r="AS38" i="116"/>
  <c r="W68" i="116"/>
  <c r="AS68" i="116"/>
  <c r="AT68" i="116" s="1"/>
  <c r="AU68" i="116" s="1"/>
  <c r="AV68" i="116" s="1"/>
  <c r="W60" i="116"/>
  <c r="AS60" i="116"/>
  <c r="AT60" i="116" s="1"/>
  <c r="AU60" i="116" s="1"/>
  <c r="AV60" i="116" s="1"/>
  <c r="W135" i="116"/>
  <c r="AS135" i="116"/>
  <c r="AT135" i="116" s="1"/>
  <c r="AU135" i="116" s="1"/>
  <c r="AV135" i="116" s="1"/>
  <c r="W116" i="116"/>
  <c r="AS116" i="116"/>
  <c r="AT116" i="116" s="1"/>
  <c r="AU116" i="116" s="1"/>
  <c r="AV116" i="116" s="1"/>
  <c r="W108" i="116"/>
  <c r="AS108" i="116"/>
  <c r="AT108" i="116" s="1"/>
  <c r="AU108" i="116" s="1"/>
  <c r="AV108" i="116" s="1"/>
  <c r="W122" i="116"/>
  <c r="AO122" i="116"/>
  <c r="AS122" i="116"/>
  <c r="W130" i="116"/>
  <c r="AS130" i="116"/>
  <c r="AT130" i="116" s="1"/>
  <c r="AU130" i="116" s="1"/>
  <c r="AV130" i="116" s="1"/>
  <c r="W105" i="116"/>
  <c r="AS105" i="116"/>
  <c r="AT105" i="116" s="1"/>
  <c r="AU105" i="116" s="1"/>
  <c r="AV105" i="116" s="1"/>
  <c r="W80" i="116"/>
  <c r="AS80" i="116"/>
  <c r="AT80" i="116" s="1"/>
  <c r="AU80" i="116" s="1"/>
  <c r="AV80" i="116" s="1"/>
  <c r="W9" i="116"/>
  <c r="AS9" i="116"/>
  <c r="AT9" i="116" s="1"/>
  <c r="AU9" i="116" s="1"/>
  <c r="AV9" i="116" s="1"/>
  <c r="AO37" i="116"/>
  <c r="W37" i="116"/>
  <c r="X34" i="116"/>
  <c r="AO21" i="116"/>
  <c r="W21" i="116"/>
  <c r="X52" i="116"/>
  <c r="X151" i="116" s="1"/>
  <c r="AO138" i="116"/>
  <c r="AO13" i="116"/>
  <c r="AP142" i="116"/>
  <c r="AO16" i="116"/>
  <c r="AO121" i="116"/>
  <c r="AO132" i="116"/>
  <c r="AO129" i="116"/>
  <c r="AO82" i="116"/>
  <c r="AO131" i="116"/>
  <c r="AP38" i="116"/>
  <c r="X147" i="116"/>
  <c r="AP122" i="116"/>
  <c r="AS34" i="116"/>
  <c r="AT34" i="116" s="1"/>
  <c r="AU34" i="116" s="1"/>
  <c r="AV34" i="116" s="1"/>
  <c r="AS52" i="116"/>
  <c r="AT52" i="116" s="1"/>
  <c r="AU52" i="116" s="1"/>
  <c r="AV52" i="116" s="1"/>
  <c r="W138" i="116"/>
  <c r="W13" i="116"/>
  <c r="W142" i="116"/>
  <c r="AO142" i="116"/>
  <c r="W16" i="116"/>
  <c r="W121" i="116"/>
  <c r="W132" i="116"/>
  <c r="W129" i="116"/>
  <c r="W125" i="116"/>
  <c r="W77" i="116"/>
  <c r="W41" i="116"/>
  <c r="W117" i="116"/>
  <c r="AS117" i="116"/>
  <c r="AT117" i="116" s="1"/>
  <c r="AU117" i="116" s="1"/>
  <c r="AV117" i="116" s="1"/>
  <c r="W92" i="116"/>
  <c r="AS92" i="116"/>
  <c r="AT92" i="116" s="1"/>
  <c r="AU92" i="116" s="1"/>
  <c r="AV92" i="116" s="1"/>
  <c r="W65" i="116"/>
  <c r="AS65" i="116"/>
  <c r="AT65" i="116" s="1"/>
  <c r="AU65" i="116" s="1"/>
  <c r="AV65" i="116" s="1"/>
  <c r="W58" i="116"/>
  <c r="AS58" i="116"/>
  <c r="AT58" i="116" s="1"/>
  <c r="AU58" i="116" s="1"/>
  <c r="AV58" i="116" s="1"/>
  <c r="W30" i="116"/>
  <c r="AS30" i="116"/>
  <c r="AT30" i="116" s="1"/>
  <c r="AU30" i="116" s="1"/>
  <c r="AV30" i="116" s="1"/>
  <c r="W133" i="116"/>
  <c r="AS133" i="116"/>
  <c r="AT133" i="116" s="1"/>
  <c r="AU133" i="116" s="1"/>
  <c r="AV133" i="116" s="1"/>
  <c r="W46" i="116"/>
  <c r="AS46" i="116"/>
  <c r="AT46" i="116" s="1"/>
  <c r="AU46" i="116" s="1"/>
  <c r="AV46" i="116" s="1"/>
  <c r="W81" i="116"/>
  <c r="AS81" i="116"/>
  <c r="AT81" i="116" s="1"/>
  <c r="AU81" i="116" s="1"/>
  <c r="AV81" i="116" s="1"/>
  <c r="W141" i="116"/>
  <c r="AS141" i="116"/>
  <c r="AT141" i="116" s="1"/>
  <c r="AU141" i="116" s="1"/>
  <c r="AV141" i="116" s="1"/>
  <c r="W140" i="116"/>
  <c r="AS140" i="116"/>
  <c r="AT140" i="116" s="1"/>
  <c r="AU140" i="116" s="1"/>
  <c r="AV140" i="116" s="1"/>
  <c r="W119" i="116"/>
  <c r="AS119" i="116"/>
  <c r="AT119" i="116" s="1"/>
  <c r="AU119" i="116" s="1"/>
  <c r="AV119" i="116" s="1"/>
  <c r="W73" i="116"/>
  <c r="AS73" i="116"/>
  <c r="AT73" i="116" s="1"/>
  <c r="AU73" i="116" s="1"/>
  <c r="AV73" i="116" s="1"/>
  <c r="W28" i="116"/>
  <c r="AS28" i="116"/>
  <c r="AT28" i="116" s="1"/>
  <c r="AU28" i="116" s="1"/>
  <c r="AV28" i="116" s="1"/>
  <c r="W67" i="116"/>
  <c r="AS67" i="116"/>
  <c r="AT67" i="116" s="1"/>
  <c r="AU67" i="116" s="1"/>
  <c r="AV67" i="116" s="1"/>
  <c r="W14" i="116"/>
  <c r="AS14" i="116"/>
  <c r="AT14" i="116" s="1"/>
  <c r="AU14" i="116" s="1"/>
  <c r="AV14" i="116" s="1"/>
  <c r="W17" i="116"/>
  <c r="AS17" i="116"/>
  <c r="AT17" i="116" s="1"/>
  <c r="AU17" i="116" s="1"/>
  <c r="AV17" i="116" s="1"/>
  <c r="W27" i="116"/>
  <c r="AS27" i="116"/>
  <c r="AT27" i="116" s="1"/>
  <c r="AU27" i="116" s="1"/>
  <c r="AV27" i="116" s="1"/>
  <c r="W12" i="116"/>
  <c r="AS12" i="116"/>
  <c r="AT12" i="116" s="1"/>
  <c r="AU12" i="116" s="1"/>
  <c r="AV12" i="116" s="1"/>
  <c r="W45" i="116"/>
  <c r="AS45" i="116"/>
  <c r="AT45" i="116" s="1"/>
  <c r="AU45" i="116" s="1"/>
  <c r="AV45" i="116" s="1"/>
  <c r="W11" i="116"/>
  <c r="AS11" i="116"/>
  <c r="AT11" i="116" s="1"/>
  <c r="AU11" i="116" s="1"/>
  <c r="AV11" i="116" s="1"/>
  <c r="W53" i="116"/>
  <c r="AS53" i="116"/>
  <c r="AT53" i="116" s="1"/>
  <c r="AU53" i="116" s="1"/>
  <c r="AV53" i="116" s="1"/>
  <c r="W91" i="116"/>
  <c r="AS91" i="116"/>
  <c r="AT91" i="116" s="1"/>
  <c r="AU91" i="116" s="1"/>
  <c r="AV91" i="116" s="1"/>
  <c r="W71" i="116"/>
  <c r="AS71" i="116"/>
  <c r="AT71" i="116" s="1"/>
  <c r="AU71" i="116" s="1"/>
  <c r="AV71" i="116" s="1"/>
  <c r="W35" i="116"/>
  <c r="AS35" i="116"/>
  <c r="AT35" i="116" s="1"/>
  <c r="AU35" i="116" s="1"/>
  <c r="AV35" i="116" s="1"/>
  <c r="W63" i="116"/>
  <c r="AS63" i="116"/>
  <c r="AT63" i="116" s="1"/>
  <c r="AU63" i="116" s="1"/>
  <c r="AV63" i="116" s="1"/>
  <c r="J144" i="116"/>
  <c r="J157" i="116"/>
  <c r="Z142" i="116"/>
  <c r="Z150" i="116" s="1"/>
  <c r="AS136" i="116"/>
  <c r="AT136" i="116" s="1"/>
  <c r="AU136" i="116" s="1"/>
  <c r="AV136" i="116" s="1"/>
  <c r="AS36" i="116"/>
  <c r="AT36" i="116" s="1"/>
  <c r="AU36" i="116" s="1"/>
  <c r="AV36" i="116" s="1"/>
  <c r="AS79" i="116"/>
  <c r="AT79" i="116" s="1"/>
  <c r="AU79" i="116" s="1"/>
  <c r="AV79" i="116" s="1"/>
  <c r="AS54" i="116"/>
  <c r="AT54" i="116" s="1"/>
  <c r="AU54" i="116" s="1"/>
  <c r="AV54" i="116" s="1"/>
  <c r="AS97" i="116"/>
  <c r="AT97" i="116" s="1"/>
  <c r="AU97" i="116" s="1"/>
  <c r="AV97" i="116" s="1"/>
  <c r="AS24" i="116"/>
  <c r="AT24" i="116" s="1"/>
  <c r="AU24" i="116" s="1"/>
  <c r="AV24" i="116" s="1"/>
  <c r="AS15" i="116"/>
  <c r="AT15" i="116" s="1"/>
  <c r="AU15" i="116" s="1"/>
  <c r="AV15" i="116" s="1"/>
  <c r="AS107" i="116"/>
  <c r="AT107" i="116" s="1"/>
  <c r="AU107" i="116" s="1"/>
  <c r="AV107" i="116" s="1"/>
  <c r="AS128" i="116"/>
  <c r="AT128" i="116" s="1"/>
  <c r="AU128" i="116" s="1"/>
  <c r="AV128" i="116" s="1"/>
  <c r="AS95" i="116"/>
  <c r="AT95" i="116" s="1"/>
  <c r="AU95" i="116" s="1"/>
  <c r="AV95" i="116" s="1"/>
  <c r="AS104" i="116"/>
  <c r="AT104" i="116" s="1"/>
  <c r="AU104" i="116" s="1"/>
  <c r="AV104" i="116" s="1"/>
  <c r="AS109" i="116"/>
  <c r="AT109" i="116" s="1"/>
  <c r="AU109" i="116" s="1"/>
  <c r="AV109" i="116" s="1"/>
  <c r="AS31" i="116"/>
  <c r="AT31" i="116" s="1"/>
  <c r="AU31" i="116" s="1"/>
  <c r="AV31" i="116" s="1"/>
  <c r="AS19" i="116"/>
  <c r="AT19" i="116" s="1"/>
  <c r="AU19" i="116" s="1"/>
  <c r="AV19" i="116" s="1"/>
  <c r="AS26" i="116"/>
  <c r="AT26" i="116" s="1"/>
  <c r="AU26" i="116" s="1"/>
  <c r="AV26" i="116" s="1"/>
  <c r="AS89" i="116"/>
  <c r="AT89" i="116" s="1"/>
  <c r="AU89" i="116" s="1"/>
  <c r="AV89" i="116" s="1"/>
  <c r="AS51" i="116"/>
  <c r="AT51" i="116" s="1"/>
  <c r="AU51" i="116" s="1"/>
  <c r="AV51" i="116" s="1"/>
  <c r="AS110" i="116"/>
  <c r="AT110" i="116" s="1"/>
  <c r="AU110" i="116" s="1"/>
  <c r="AV110" i="116" s="1"/>
  <c r="AS75" i="116"/>
  <c r="AT75" i="116" s="1"/>
  <c r="AU75" i="116" s="1"/>
  <c r="AV75" i="116" s="1"/>
  <c r="AS101" i="116"/>
  <c r="AT101" i="116" s="1"/>
  <c r="AU101" i="116" s="1"/>
  <c r="AV101" i="116" s="1"/>
  <c r="AS106" i="116"/>
  <c r="AT106" i="116" s="1"/>
  <c r="AU106" i="116" s="1"/>
  <c r="AV106" i="116" s="1"/>
  <c r="X154" i="116"/>
  <c r="X156" i="116"/>
  <c r="X157" i="116"/>
  <c r="X155" i="116"/>
  <c r="X153" i="116"/>
  <c r="X152" i="116"/>
  <c r="X148" i="116"/>
  <c r="X150" i="116"/>
  <c r="AW210" i="117" l="1"/>
  <c r="AX210" i="117" s="1"/>
  <c r="AW85" i="118"/>
  <c r="AX85" i="118" s="1"/>
  <c r="X144" i="116"/>
  <c r="AW214" i="117"/>
  <c r="AX214" i="117" s="1"/>
  <c r="AO157" i="118"/>
  <c r="AW224" i="118"/>
  <c r="AX224" i="118" s="1"/>
  <c r="AW130" i="118"/>
  <c r="AX130" i="118" s="1"/>
  <c r="AW274" i="118"/>
  <c r="AX274" i="118" s="1"/>
  <c r="AO208" i="118"/>
  <c r="AW156" i="118"/>
  <c r="AX156" i="118" s="1"/>
  <c r="AP98" i="118"/>
  <c r="AW312" i="118"/>
  <c r="AX312" i="118" s="1"/>
  <c r="AO234" i="118"/>
  <c r="AO254" i="118"/>
  <c r="AO252" i="118"/>
  <c r="AO207" i="118"/>
  <c r="AO41" i="118"/>
  <c r="AO195" i="118"/>
  <c r="AO222" i="118"/>
  <c r="AO172" i="118"/>
  <c r="AW191" i="118"/>
  <c r="AX191" i="118" s="1"/>
  <c r="AO249" i="118"/>
  <c r="AW244" i="118"/>
  <c r="AX244" i="118" s="1"/>
  <c r="AO154" i="118"/>
  <c r="AO13" i="118"/>
  <c r="AO182" i="118"/>
  <c r="AW227" i="118"/>
  <c r="AX227" i="118" s="1"/>
  <c r="AW323" i="118"/>
  <c r="AX323" i="118" s="1"/>
  <c r="AW360" i="118"/>
  <c r="AX360" i="118" s="1"/>
  <c r="AW89" i="118"/>
  <c r="AX89" i="118" s="1"/>
  <c r="AO187" i="118"/>
  <c r="AO137" i="118"/>
  <c r="AO250" i="118"/>
  <c r="AO335" i="118"/>
  <c r="AO106" i="118"/>
  <c r="AW159" i="118"/>
  <c r="AX159" i="118" s="1"/>
  <c r="AO346" i="118"/>
  <c r="AO49" i="118"/>
  <c r="AO290" i="118"/>
  <c r="AO289" i="118"/>
  <c r="X371" i="118"/>
  <c r="AW282" i="118"/>
  <c r="AX282" i="118" s="1"/>
  <c r="X374" i="118"/>
  <c r="AW20" i="118"/>
  <c r="AX20" i="118" s="1"/>
  <c r="AW343" i="118"/>
  <c r="AX343" i="118" s="1"/>
  <c r="X378" i="118"/>
  <c r="X370" i="118"/>
  <c r="X377" i="118"/>
  <c r="X380" i="118"/>
  <c r="AP143" i="118"/>
  <c r="AW17" i="118"/>
  <c r="AX17" i="118" s="1"/>
  <c r="AW330" i="118"/>
  <c r="AX330" i="118" s="1"/>
  <c r="AO296" i="118"/>
  <c r="AO104" i="118"/>
  <c r="AO218" i="118"/>
  <c r="AO63" i="118"/>
  <c r="AO214" i="118"/>
  <c r="AO255" i="118"/>
  <c r="AP69" i="118"/>
  <c r="AO56" i="118"/>
  <c r="AO279" i="118"/>
  <c r="AO15" i="118"/>
  <c r="AO7" i="118"/>
  <c r="AO351" i="118"/>
  <c r="AO347" i="118"/>
  <c r="AO186" i="118"/>
  <c r="AO228" i="118"/>
  <c r="AO317" i="118"/>
  <c r="AO191" i="118"/>
  <c r="AO74" i="118"/>
  <c r="AW344" i="118"/>
  <c r="AX344" i="118" s="1"/>
  <c r="AW257" i="118"/>
  <c r="AX257" i="118" s="1"/>
  <c r="AW211" i="118"/>
  <c r="AX211" i="118" s="1"/>
  <c r="AW22" i="118"/>
  <c r="AX22" i="118" s="1"/>
  <c r="AW310" i="118"/>
  <c r="AX310" i="118" s="1"/>
  <c r="AO269" i="118"/>
  <c r="X372" i="118"/>
  <c r="AP174" i="118"/>
  <c r="X379" i="118"/>
  <c r="AW193" i="118"/>
  <c r="AX193" i="118" s="1"/>
  <c r="AW200" i="118"/>
  <c r="AX200" i="118" s="1"/>
  <c r="AW326" i="118"/>
  <c r="AX326" i="118" s="1"/>
  <c r="AO307" i="118"/>
  <c r="AP344" i="118"/>
  <c r="AO280" i="118"/>
  <c r="AO22" i="118"/>
  <c r="AO163" i="118"/>
  <c r="AO126" i="118"/>
  <c r="AO34" i="118"/>
  <c r="AO127" i="118"/>
  <c r="AW340" i="118"/>
  <c r="AX340" i="118" s="1"/>
  <c r="AW281" i="118"/>
  <c r="AX281" i="118" s="1"/>
  <c r="AW311" i="118"/>
  <c r="AX311" i="118" s="1"/>
  <c r="X375" i="118"/>
  <c r="AW63" i="118"/>
  <c r="AX63" i="118" s="1"/>
  <c r="X376" i="118"/>
  <c r="AO145" i="118"/>
  <c r="AO343" i="118"/>
  <c r="AO292" i="118"/>
  <c r="AP67" i="118"/>
  <c r="AO17" i="118"/>
  <c r="AO148" i="118"/>
  <c r="AO36" i="118"/>
  <c r="AO349" i="118"/>
  <c r="AW73" i="118"/>
  <c r="AX73" i="118" s="1"/>
  <c r="AW314" i="118"/>
  <c r="AX314" i="118" s="1"/>
  <c r="AW349" i="118"/>
  <c r="AX349" i="118" s="1"/>
  <c r="AW251" i="118"/>
  <c r="AX251" i="118" s="1"/>
  <c r="AW286" i="118"/>
  <c r="AX286" i="118" s="1"/>
  <c r="AP94" i="118"/>
  <c r="AW149" i="118"/>
  <c r="AX149" i="118" s="1"/>
  <c r="AW138" i="118"/>
  <c r="AX138" i="118" s="1"/>
  <c r="AW131" i="118"/>
  <c r="AX131" i="118" s="1"/>
  <c r="AW157" i="118"/>
  <c r="AX157" i="118" s="1"/>
  <c r="AW98" i="118"/>
  <c r="AX98" i="118" s="1"/>
  <c r="AW31" i="118"/>
  <c r="AX31" i="118" s="1"/>
  <c r="AW218" i="118"/>
  <c r="AX218" i="118" s="1"/>
  <c r="AW243" i="118"/>
  <c r="AX243" i="118" s="1"/>
  <c r="AW70" i="118"/>
  <c r="AX70" i="118" s="1"/>
  <c r="AW279" i="118"/>
  <c r="AX279" i="118" s="1"/>
  <c r="AW106" i="118"/>
  <c r="AX106" i="118" s="1"/>
  <c r="AP275" i="118"/>
  <c r="AP293" i="118"/>
  <c r="AP244" i="118"/>
  <c r="AO87" i="118"/>
  <c r="AW167" i="118"/>
  <c r="AX167" i="118" s="1"/>
  <c r="AP37" i="118"/>
  <c r="AW134" i="118"/>
  <c r="AX134" i="118" s="1"/>
  <c r="AO169" i="118"/>
  <c r="AW353" i="118"/>
  <c r="AX353" i="118" s="1"/>
  <c r="AW228" i="118"/>
  <c r="AX228" i="118" s="1"/>
  <c r="AW317" i="118"/>
  <c r="AX317" i="118" s="1"/>
  <c r="AW313" i="118"/>
  <c r="AX313" i="118" s="1"/>
  <c r="AW350" i="118"/>
  <c r="AX350" i="118" s="1"/>
  <c r="AW346" i="118"/>
  <c r="AX346" i="118" s="1"/>
  <c r="J380" i="118"/>
  <c r="AP229" i="118"/>
  <c r="AO264" i="118"/>
  <c r="AO180" i="118"/>
  <c r="AO162" i="118"/>
  <c r="AO294" i="118"/>
  <c r="AO68" i="118"/>
  <c r="AW97" i="118"/>
  <c r="AX97" i="118" s="1"/>
  <c r="AO19" i="118"/>
  <c r="AO43" i="118"/>
  <c r="AW272" i="118"/>
  <c r="AX272" i="118" s="1"/>
  <c r="AW169" i="118"/>
  <c r="AX169" i="118" s="1"/>
  <c r="AO29" i="118"/>
  <c r="AO103" i="118"/>
  <c r="AO189" i="118"/>
  <c r="AO199" i="118"/>
  <c r="AO50" i="118"/>
  <c r="AO78" i="118"/>
  <c r="AO40" i="118"/>
  <c r="AO308" i="118"/>
  <c r="AO262" i="118"/>
  <c r="AW158" i="118"/>
  <c r="AX158" i="118" s="1"/>
  <c r="AW95" i="118"/>
  <c r="AX95" i="118" s="1"/>
  <c r="AW307" i="118"/>
  <c r="AX307" i="118" s="1"/>
  <c r="AW273" i="118"/>
  <c r="AX273" i="118" s="1"/>
  <c r="AW59" i="118"/>
  <c r="AX59" i="118" s="1"/>
  <c r="AW280" i="118"/>
  <c r="AX280" i="118" s="1"/>
  <c r="AW128" i="118"/>
  <c r="AX128" i="118" s="1"/>
  <c r="AW56" i="118"/>
  <c r="AX56" i="118" s="1"/>
  <c r="AW68" i="118"/>
  <c r="AX68" i="118" s="1"/>
  <c r="AW79" i="118"/>
  <c r="AX79" i="118" s="1"/>
  <c r="AW42" i="118"/>
  <c r="AX42" i="118" s="1"/>
  <c r="AP179" i="118"/>
  <c r="AW292" i="118"/>
  <c r="AX292" i="118" s="1"/>
  <c r="AW208" i="118"/>
  <c r="AX208" i="118" s="1"/>
  <c r="AP72" i="118"/>
  <c r="AW333" i="118"/>
  <c r="AX333" i="118" s="1"/>
  <c r="AO363" i="118"/>
  <c r="AW213" i="118"/>
  <c r="AX213" i="118" s="1"/>
  <c r="AW303" i="118"/>
  <c r="AX303" i="118" s="1"/>
  <c r="AW7" i="118"/>
  <c r="AX7" i="118" s="1"/>
  <c r="AW127" i="118"/>
  <c r="AX127" i="118" s="1"/>
  <c r="AW75" i="118"/>
  <c r="AX75" i="118" s="1"/>
  <c r="AW341" i="118"/>
  <c r="AX341" i="118" s="1"/>
  <c r="AW47" i="118"/>
  <c r="AX47" i="118" s="1"/>
  <c r="J370" i="118"/>
  <c r="J376" i="118"/>
  <c r="AW171" i="118"/>
  <c r="AX171" i="118" s="1"/>
  <c r="AO158" i="118"/>
  <c r="AO152" i="118"/>
  <c r="AO177" i="118"/>
  <c r="AO235" i="118"/>
  <c r="AO80" i="118"/>
  <c r="AO268" i="118"/>
  <c r="AP133" i="118"/>
  <c r="AW21" i="118"/>
  <c r="AX21" i="118" s="1"/>
  <c r="AW102" i="118"/>
  <c r="AX102" i="118" s="1"/>
  <c r="AW264" i="118"/>
  <c r="AX264" i="118" s="1"/>
  <c r="AW205" i="118"/>
  <c r="AX205" i="118" s="1"/>
  <c r="AW254" i="118"/>
  <c r="AX254" i="118" s="1"/>
  <c r="AW248" i="118"/>
  <c r="AX248" i="118" s="1"/>
  <c r="AW294" i="118"/>
  <c r="AX294" i="118" s="1"/>
  <c r="AW252" i="118"/>
  <c r="AX252" i="118" s="1"/>
  <c r="AP178" i="118"/>
  <c r="AP170" i="118"/>
  <c r="AW204" i="118"/>
  <c r="AX204" i="118" s="1"/>
  <c r="AP247" i="118"/>
  <c r="AW306" i="118"/>
  <c r="AX306" i="118" s="1"/>
  <c r="AW285" i="118"/>
  <c r="AX285" i="118" s="1"/>
  <c r="AW239" i="118"/>
  <c r="AX239" i="118" s="1"/>
  <c r="AW135" i="118"/>
  <c r="AX135" i="118" s="1"/>
  <c r="AW80" i="118"/>
  <c r="AX80" i="118" s="1"/>
  <c r="AW33" i="118"/>
  <c r="AX33" i="118" s="1"/>
  <c r="AW240" i="118"/>
  <c r="AX240" i="118" s="1"/>
  <c r="AO39" i="118"/>
  <c r="AO184" i="118"/>
  <c r="AO319" i="118"/>
  <c r="AO8" i="118"/>
  <c r="AO210" i="118"/>
  <c r="AO256" i="118"/>
  <c r="AO288" i="118"/>
  <c r="AO263" i="118"/>
  <c r="AO88" i="118"/>
  <c r="AW180" i="118"/>
  <c r="AX180" i="118" s="1"/>
  <c r="AW203" i="118"/>
  <c r="AX203" i="118" s="1"/>
  <c r="AW355" i="118"/>
  <c r="AX355" i="118" s="1"/>
  <c r="AW221" i="118"/>
  <c r="AX221" i="118" s="1"/>
  <c r="AW30" i="118"/>
  <c r="AX30" i="118" s="1"/>
  <c r="AW29" i="118"/>
  <c r="AX29" i="118" s="1"/>
  <c r="AW245" i="118"/>
  <c r="AX245" i="118" s="1"/>
  <c r="AW36" i="118"/>
  <c r="AX36" i="118" s="1"/>
  <c r="AW166" i="118"/>
  <c r="AX166" i="118" s="1"/>
  <c r="AW290" i="118"/>
  <c r="AX290" i="118" s="1"/>
  <c r="J377" i="118"/>
  <c r="J375" i="118"/>
  <c r="AW129" i="118"/>
  <c r="AX129" i="118" s="1"/>
  <c r="AO192" i="118"/>
  <c r="AO59" i="118"/>
  <c r="AP87" i="117"/>
  <c r="AW179" i="117"/>
  <c r="AX179" i="117" s="1"/>
  <c r="AO153" i="117"/>
  <c r="AO115" i="117"/>
  <c r="AW111" i="117"/>
  <c r="AX111" i="117" s="1"/>
  <c r="AW231" i="117"/>
  <c r="AX231" i="117" s="1"/>
  <c r="AW60" i="117"/>
  <c r="AX60" i="117" s="1"/>
  <c r="AW244" i="117"/>
  <c r="AX244" i="117" s="1"/>
  <c r="AP103" i="117"/>
  <c r="AO16" i="117"/>
  <c r="AO263" i="117"/>
  <c r="AO215" i="117"/>
  <c r="AO131" i="117"/>
  <c r="AW203" i="117"/>
  <c r="AX203" i="117" s="1"/>
  <c r="AW175" i="117"/>
  <c r="AX175" i="117" s="1"/>
  <c r="AW199" i="117"/>
  <c r="AX199" i="117" s="1"/>
  <c r="X287" i="117"/>
  <c r="AW258" i="117"/>
  <c r="AX258" i="117" s="1"/>
  <c r="AW64" i="117"/>
  <c r="AX64" i="117" s="1"/>
  <c r="AW154" i="117"/>
  <c r="AX154" i="117" s="1"/>
  <c r="AP226" i="117"/>
  <c r="AW164" i="117"/>
  <c r="AX164" i="117" s="1"/>
  <c r="AP56" i="117"/>
  <c r="AP32" i="117"/>
  <c r="AO259" i="117"/>
  <c r="AP212" i="117"/>
  <c r="AW249" i="117"/>
  <c r="AX249" i="117" s="1"/>
  <c r="AW104" i="117"/>
  <c r="AX104" i="117" s="1"/>
  <c r="AO254" i="117"/>
  <c r="AO106" i="117"/>
  <c r="AO60" i="117"/>
  <c r="AO175" i="117"/>
  <c r="AO253" i="117"/>
  <c r="AW101" i="117"/>
  <c r="AX101" i="117" s="1"/>
  <c r="AW71" i="117"/>
  <c r="AX71" i="117" s="1"/>
  <c r="AW20" i="117"/>
  <c r="AX20" i="117" s="1"/>
  <c r="AW245" i="117"/>
  <c r="AX245" i="117" s="1"/>
  <c r="AW48" i="117"/>
  <c r="AX48" i="117" s="1"/>
  <c r="AW238" i="117"/>
  <c r="AX238" i="117" s="1"/>
  <c r="AW82" i="117"/>
  <c r="AX82" i="117" s="1"/>
  <c r="AW219" i="117"/>
  <c r="AX219" i="117" s="1"/>
  <c r="AW72" i="117"/>
  <c r="AX72" i="117" s="1"/>
  <c r="AW58" i="117"/>
  <c r="AX58" i="117" s="1"/>
  <c r="AO61" i="117"/>
  <c r="AO234" i="117"/>
  <c r="AO218" i="117"/>
  <c r="AO143" i="117"/>
  <c r="AO119" i="117"/>
  <c r="AW98" i="117"/>
  <c r="AX98" i="117" s="1"/>
  <c r="AW255" i="117"/>
  <c r="AX255" i="117" s="1"/>
  <c r="W290" i="117"/>
  <c r="AO109" i="117"/>
  <c r="W288" i="117"/>
  <c r="AW139" i="117"/>
  <c r="AX139" i="117" s="1"/>
  <c r="AO133" i="117"/>
  <c r="AO120" i="117"/>
  <c r="AO125" i="117"/>
  <c r="AO146" i="117"/>
  <c r="AO148" i="117"/>
  <c r="AO92" i="117"/>
  <c r="AO130" i="117"/>
  <c r="AO55" i="117"/>
  <c r="AO251" i="117"/>
  <c r="AO100" i="117"/>
  <c r="AO189" i="117"/>
  <c r="AO79" i="117"/>
  <c r="AO185" i="117"/>
  <c r="AO10" i="117"/>
  <c r="AO116" i="117"/>
  <c r="AO22" i="117"/>
  <c r="AO37" i="117"/>
  <c r="AO167" i="117"/>
  <c r="W287" i="117"/>
  <c r="AW181" i="117"/>
  <c r="AX181" i="117" s="1"/>
  <c r="AW38" i="117"/>
  <c r="AX38" i="117" s="1"/>
  <c r="AW163" i="117"/>
  <c r="AX163" i="117" s="1"/>
  <c r="AV283" i="117"/>
  <c r="AW124" i="117"/>
  <c r="AX124" i="117" s="1"/>
  <c r="AW149" i="117"/>
  <c r="AX149" i="117" s="1"/>
  <c r="AO62" i="117"/>
  <c r="W282" i="117"/>
  <c r="AW191" i="117"/>
  <c r="AX191" i="117" s="1"/>
  <c r="AO217" i="117"/>
  <c r="AW80" i="117"/>
  <c r="AX80" i="117" s="1"/>
  <c r="AW158" i="117"/>
  <c r="AX158" i="117" s="1"/>
  <c r="AO249" i="117"/>
  <c r="AO155" i="117"/>
  <c r="AW102" i="117"/>
  <c r="AX102" i="117" s="1"/>
  <c r="AW209" i="117"/>
  <c r="AX209" i="117" s="1"/>
  <c r="AW61" i="117"/>
  <c r="AX61" i="117" s="1"/>
  <c r="AW21" i="117"/>
  <c r="AX21" i="117" s="1"/>
  <c r="AW134" i="117"/>
  <c r="AX134" i="117" s="1"/>
  <c r="AW180" i="117"/>
  <c r="AX180" i="117" s="1"/>
  <c r="AW272" i="117"/>
  <c r="AX272" i="117" s="1"/>
  <c r="AW253" i="117"/>
  <c r="AX253" i="117" s="1"/>
  <c r="AW263" i="117"/>
  <c r="AX263" i="117" s="1"/>
  <c r="AW195" i="117"/>
  <c r="AX195" i="117" s="1"/>
  <c r="AW86" i="117"/>
  <c r="AX86" i="117" s="1"/>
  <c r="AW125" i="117"/>
  <c r="AX125" i="117" s="1"/>
  <c r="AW130" i="117"/>
  <c r="AX130" i="117" s="1"/>
  <c r="AW99" i="117"/>
  <c r="AX99" i="117" s="1"/>
  <c r="AW174" i="117"/>
  <c r="AX174" i="117" s="1"/>
  <c r="AW22" i="117"/>
  <c r="AX22" i="117" s="1"/>
  <c r="AW105" i="117"/>
  <c r="AX105" i="117" s="1"/>
  <c r="AW41" i="117"/>
  <c r="AX41" i="117" s="1"/>
  <c r="AW73" i="117"/>
  <c r="AX73" i="117" s="1"/>
  <c r="AW147" i="117"/>
  <c r="AX147" i="117" s="1"/>
  <c r="AW94" i="117"/>
  <c r="AX94" i="117" s="1"/>
  <c r="AW276" i="117"/>
  <c r="AX276" i="117" s="1"/>
  <c r="AW230" i="117"/>
  <c r="AX230" i="117" s="1"/>
  <c r="J283" i="117"/>
  <c r="AO87" i="117"/>
  <c r="AO85" i="117"/>
  <c r="AO46" i="117"/>
  <c r="AO90" i="117"/>
  <c r="AO30" i="117"/>
  <c r="AO274" i="117"/>
  <c r="AO186" i="117"/>
  <c r="AW212" i="117"/>
  <c r="AX212" i="117" s="1"/>
  <c r="AW52" i="117"/>
  <c r="AX52" i="117" s="1"/>
  <c r="AW204" i="117"/>
  <c r="AX204" i="117" s="1"/>
  <c r="AO12" i="117"/>
  <c r="AO144" i="117"/>
  <c r="AO160" i="117"/>
  <c r="AO248" i="117"/>
  <c r="AO232" i="117"/>
  <c r="AO243" i="117"/>
  <c r="AP95" i="117"/>
  <c r="AW250" i="117"/>
  <c r="AX250" i="117" s="1"/>
  <c r="AW117" i="117"/>
  <c r="AX117" i="117" s="1"/>
  <c r="AW275" i="117"/>
  <c r="AX275" i="117" s="1"/>
  <c r="AW44" i="117"/>
  <c r="AX44" i="117" s="1"/>
  <c r="AW192" i="117"/>
  <c r="AX192" i="117" s="1"/>
  <c r="AW240" i="117"/>
  <c r="AX240" i="117" s="1"/>
  <c r="AW145" i="117"/>
  <c r="AX145" i="117" s="1"/>
  <c r="AW148" i="117"/>
  <c r="AX148" i="117" s="1"/>
  <c r="AW251" i="117"/>
  <c r="AX251" i="117" s="1"/>
  <c r="AW188" i="117"/>
  <c r="AX188" i="117" s="1"/>
  <c r="AW140" i="117"/>
  <c r="AX140" i="117" s="1"/>
  <c r="AW128" i="117"/>
  <c r="AX128" i="117" s="1"/>
  <c r="AW138" i="117"/>
  <c r="AX138" i="117" s="1"/>
  <c r="AW37" i="117"/>
  <c r="AX37" i="117" s="1"/>
  <c r="AW189" i="117"/>
  <c r="AX189" i="117" s="1"/>
  <c r="AW34" i="117"/>
  <c r="AX34" i="117" s="1"/>
  <c r="AO206" i="117"/>
  <c r="AO78" i="117"/>
  <c r="AO256" i="117"/>
  <c r="AO171" i="117"/>
  <c r="AO50" i="117"/>
  <c r="AO34" i="117"/>
  <c r="AO15" i="117"/>
  <c r="AO57" i="117"/>
  <c r="AO151" i="117"/>
  <c r="AO187" i="117"/>
  <c r="AO178" i="117"/>
  <c r="AO282" i="117" s="1"/>
  <c r="AW234" i="117"/>
  <c r="AX234" i="117" s="1"/>
  <c r="AW121" i="117"/>
  <c r="AX121" i="117" s="1"/>
  <c r="AW254" i="117"/>
  <c r="AX254" i="117" s="1"/>
  <c r="AW242" i="117"/>
  <c r="AX242" i="117" s="1"/>
  <c r="AW228" i="117"/>
  <c r="AX228" i="117" s="1"/>
  <c r="AW247" i="117"/>
  <c r="AX247" i="117" s="1"/>
  <c r="AW213" i="117"/>
  <c r="AX213" i="117" s="1"/>
  <c r="AW216" i="117"/>
  <c r="AX216" i="117" s="1"/>
  <c r="AW227" i="117"/>
  <c r="AX227" i="117" s="1"/>
  <c r="AW208" i="117"/>
  <c r="AX208" i="117" s="1"/>
  <c r="X284" i="117"/>
  <c r="AO184" i="117"/>
  <c r="AO252" i="117"/>
  <c r="AO222" i="117"/>
  <c r="AO113" i="117"/>
  <c r="AO172" i="117"/>
  <c r="AO33" i="116"/>
  <c r="AO20" i="116"/>
  <c r="AO9" i="116"/>
  <c r="AO47" i="116"/>
  <c r="AO69" i="116"/>
  <c r="AO40" i="116"/>
  <c r="AW94" i="116"/>
  <c r="AX94" i="116" s="1"/>
  <c r="AO53" i="116"/>
  <c r="AO80" i="116"/>
  <c r="AO51" i="116"/>
  <c r="AO137" i="116"/>
  <c r="AO24" i="116"/>
  <c r="AO100" i="116"/>
  <c r="AO29" i="116"/>
  <c r="AO49" i="116"/>
  <c r="AO94" i="116"/>
  <c r="AO41" i="116"/>
  <c r="AO19" i="116"/>
  <c r="AO83" i="116"/>
  <c r="AO118" i="116"/>
  <c r="AO17" i="116"/>
  <c r="AO85" i="116"/>
  <c r="AO74" i="116"/>
  <c r="AW41" i="116"/>
  <c r="AX41" i="116" s="1"/>
  <c r="AO45" i="116"/>
  <c r="AO31" i="116"/>
  <c r="AO112" i="116"/>
  <c r="AO76" i="116"/>
  <c r="AO70" i="116"/>
  <c r="AO108" i="116"/>
  <c r="AO116" i="116"/>
  <c r="AO135" i="116"/>
  <c r="AO57" i="116"/>
  <c r="AW89" i="116"/>
  <c r="AX89" i="116" s="1"/>
  <c r="AW97" i="116"/>
  <c r="AX97" i="116" s="1"/>
  <c r="AW69" i="116"/>
  <c r="AX69" i="116" s="1"/>
  <c r="AO89" i="116"/>
  <c r="AO109" i="116"/>
  <c r="AO8" i="116"/>
  <c r="AO30" i="116"/>
  <c r="AO113" i="116"/>
  <c r="AW12" i="116"/>
  <c r="AX12" i="116" s="1"/>
  <c r="AW52" i="116"/>
  <c r="AX52" i="116" s="1"/>
  <c r="AW77" i="116"/>
  <c r="AX77" i="116" s="1"/>
  <c r="AW47" i="116"/>
  <c r="AX47" i="116" s="1"/>
  <c r="AO102" i="116"/>
  <c r="AW17" i="116"/>
  <c r="AX17" i="116" s="1"/>
  <c r="AW58" i="116"/>
  <c r="AX58" i="116" s="1"/>
  <c r="AW93" i="116"/>
  <c r="AX93" i="116" s="1"/>
  <c r="AP117" i="116"/>
  <c r="AW11" i="116"/>
  <c r="AX11" i="116" s="1"/>
  <c r="AW109" i="116"/>
  <c r="AX109" i="116" s="1"/>
  <c r="AW92" i="116"/>
  <c r="AX92" i="116" s="1"/>
  <c r="AW128" i="116"/>
  <c r="AX128" i="116" s="1"/>
  <c r="AW21" i="116"/>
  <c r="AX21" i="116" s="1"/>
  <c r="AW98" i="116"/>
  <c r="AX98" i="116" s="1"/>
  <c r="AO26" i="116"/>
  <c r="AO64" i="116"/>
  <c r="AO62" i="116"/>
  <c r="AO88" i="116"/>
  <c r="AP371" i="118"/>
  <c r="AP122" i="118"/>
  <c r="AW101" i="118"/>
  <c r="AX101" i="118" s="1"/>
  <c r="AW300" i="118"/>
  <c r="AX300" i="118" s="1"/>
  <c r="AW197" i="118"/>
  <c r="AX197" i="118" s="1"/>
  <c r="AW14" i="118"/>
  <c r="AX14" i="118" s="1"/>
  <c r="AW362" i="118"/>
  <c r="AX362" i="118" s="1"/>
  <c r="AW109" i="118"/>
  <c r="AX109" i="118" s="1"/>
  <c r="AW94" i="118"/>
  <c r="AX94" i="118" s="1"/>
  <c r="AO205" i="118"/>
  <c r="AO356" i="118"/>
  <c r="AO84" i="118"/>
  <c r="AW277" i="118"/>
  <c r="AX277" i="118" s="1"/>
  <c r="AW276" i="118"/>
  <c r="AX276" i="118" s="1"/>
  <c r="AW155" i="118"/>
  <c r="AX155" i="118" s="1"/>
  <c r="AW152" i="118"/>
  <c r="AX152" i="118" s="1"/>
  <c r="AW177" i="118"/>
  <c r="AX177" i="118" s="1"/>
  <c r="AW137" i="118"/>
  <c r="AX137" i="118" s="1"/>
  <c r="AW145" i="118"/>
  <c r="AX145" i="118" s="1"/>
  <c r="AW45" i="118"/>
  <c r="AX45" i="118" s="1"/>
  <c r="AW187" i="118"/>
  <c r="AX187" i="118" s="1"/>
  <c r="AW231" i="118"/>
  <c r="AX231" i="118" s="1"/>
  <c r="AW249" i="118"/>
  <c r="AX249" i="118" s="1"/>
  <c r="AW84" i="118"/>
  <c r="AX84" i="118" s="1"/>
  <c r="AW319" i="118"/>
  <c r="AX319" i="118" s="1"/>
  <c r="AW253" i="118"/>
  <c r="AX253" i="118" s="1"/>
  <c r="AW16" i="118"/>
  <c r="AX16" i="118" s="1"/>
  <c r="AW64" i="118"/>
  <c r="AX64" i="118" s="1"/>
  <c r="AW214" i="118"/>
  <c r="AX214" i="118" s="1"/>
  <c r="AW255" i="118"/>
  <c r="AX255" i="118" s="1"/>
  <c r="AW357" i="118"/>
  <c r="AX357" i="118" s="1"/>
  <c r="AW19" i="118"/>
  <c r="AX19" i="118" s="1"/>
  <c r="AW235" i="118"/>
  <c r="AX235" i="118" s="1"/>
  <c r="AW299" i="118"/>
  <c r="AX299" i="118" s="1"/>
  <c r="AW219" i="118"/>
  <c r="AX219" i="118" s="1"/>
  <c r="AW132" i="118"/>
  <c r="AX132" i="118" s="1"/>
  <c r="AP114" i="118"/>
  <c r="AW321" i="118"/>
  <c r="AX321" i="118" s="1"/>
  <c r="AP125" i="118"/>
  <c r="AP259" i="118"/>
  <c r="AP25" i="118"/>
  <c r="AO320" i="118"/>
  <c r="AP283" i="118"/>
  <c r="AW69" i="118"/>
  <c r="AX69" i="118" s="1"/>
  <c r="AW325" i="118"/>
  <c r="AX325" i="118" s="1"/>
  <c r="AW316" i="118"/>
  <c r="AX316" i="118" s="1"/>
  <c r="AW124" i="118"/>
  <c r="AX124" i="118" s="1"/>
  <c r="AP10" i="118"/>
  <c r="AW26" i="118"/>
  <c r="AX26" i="118" s="1"/>
  <c r="AW212" i="118"/>
  <c r="AX212" i="118" s="1"/>
  <c r="AW34" i="118"/>
  <c r="AX34" i="118" s="1"/>
  <c r="AW186" i="118"/>
  <c r="AX186" i="118" s="1"/>
  <c r="AP27" i="118"/>
  <c r="AW8" i="118"/>
  <c r="AX8" i="118" s="1"/>
  <c r="AW40" i="118"/>
  <c r="AX40" i="118" s="1"/>
  <c r="AW268" i="118"/>
  <c r="AX268" i="118" s="1"/>
  <c r="AW173" i="118"/>
  <c r="AX173" i="118" s="1"/>
  <c r="AW77" i="118"/>
  <c r="AX77" i="118" s="1"/>
  <c r="AW112" i="118"/>
  <c r="AX112" i="118" s="1"/>
  <c r="AP38" i="118"/>
  <c r="AW207" i="118"/>
  <c r="AX207" i="118" s="1"/>
  <c r="AW189" i="118"/>
  <c r="AX189" i="118" s="1"/>
  <c r="AW199" i="118"/>
  <c r="AX199" i="118" s="1"/>
  <c r="AW50" i="118"/>
  <c r="AX50" i="118" s="1"/>
  <c r="AW78" i="118"/>
  <c r="AX78" i="118" s="1"/>
  <c r="AW148" i="118"/>
  <c r="AX148" i="118" s="1"/>
  <c r="AW154" i="118"/>
  <c r="AX154" i="118" s="1"/>
  <c r="AW322" i="118"/>
  <c r="AX322" i="118" s="1"/>
  <c r="AW265" i="118"/>
  <c r="AX265" i="118" s="1"/>
  <c r="AW267" i="118"/>
  <c r="AX267" i="118" s="1"/>
  <c r="AW209" i="118"/>
  <c r="AX209" i="118" s="1"/>
  <c r="W378" i="118"/>
  <c r="W372" i="118"/>
  <c r="J373" i="118"/>
  <c r="W370" i="118"/>
  <c r="AS377" i="118"/>
  <c r="Z375" i="118"/>
  <c r="W371" i="118"/>
  <c r="W376" i="118"/>
  <c r="Z380" i="118"/>
  <c r="Z367" i="118"/>
  <c r="J378" i="118"/>
  <c r="AP240" i="118"/>
  <c r="AW246" i="118"/>
  <c r="AX246" i="118" s="1"/>
  <c r="AW241" i="118"/>
  <c r="AX241" i="118" s="1"/>
  <c r="AW57" i="118"/>
  <c r="AX57" i="118" s="1"/>
  <c r="AW342" i="118"/>
  <c r="AX342" i="118" s="1"/>
  <c r="AW46" i="118"/>
  <c r="AX46" i="118" s="1"/>
  <c r="AW225" i="118"/>
  <c r="AX225" i="118" s="1"/>
  <c r="AW284" i="118"/>
  <c r="AX284" i="118" s="1"/>
  <c r="AW11" i="118"/>
  <c r="AX11" i="118" s="1"/>
  <c r="AW359" i="118"/>
  <c r="AX359" i="118" s="1"/>
  <c r="AP329" i="118"/>
  <c r="AO159" i="118"/>
  <c r="AT38" i="118"/>
  <c r="AP105" i="118"/>
  <c r="AW295" i="118"/>
  <c r="AX295" i="118" s="1"/>
  <c r="AW76" i="118"/>
  <c r="AX76" i="118" s="1"/>
  <c r="AW67" i="118"/>
  <c r="AX67" i="118" s="1"/>
  <c r="AW18" i="118"/>
  <c r="AX18" i="118" s="1"/>
  <c r="AW163" i="118"/>
  <c r="AX163" i="118" s="1"/>
  <c r="AW358" i="118"/>
  <c r="AX358" i="118" s="1"/>
  <c r="AW126" i="118"/>
  <c r="AX126" i="118" s="1"/>
  <c r="AW88" i="118"/>
  <c r="AX88" i="118" s="1"/>
  <c r="AW151" i="118"/>
  <c r="AX151" i="118" s="1"/>
  <c r="AW222" i="118"/>
  <c r="AX222" i="118" s="1"/>
  <c r="Z379" i="118"/>
  <c r="AS375" i="118"/>
  <c r="AS374" i="118"/>
  <c r="Z371" i="118"/>
  <c r="AS380" i="118"/>
  <c r="AS367" i="118"/>
  <c r="J379" i="118"/>
  <c r="AS373" i="118"/>
  <c r="AO377" i="118"/>
  <c r="AS379" i="118"/>
  <c r="J367" i="118"/>
  <c r="X367" i="118"/>
  <c r="AP291" i="118"/>
  <c r="AP60" i="118"/>
  <c r="AW198" i="118"/>
  <c r="AX198" i="118" s="1"/>
  <c r="AW65" i="118"/>
  <c r="AX65" i="118" s="1"/>
  <c r="AW104" i="118"/>
  <c r="AX104" i="118" s="1"/>
  <c r="AW182" i="118"/>
  <c r="AX182" i="118" s="1"/>
  <c r="AO46" i="118"/>
  <c r="AW48" i="118"/>
  <c r="AX48" i="118" s="1"/>
  <c r="AW39" i="118"/>
  <c r="AX39" i="118" s="1"/>
  <c r="AW309" i="118"/>
  <c r="AX309" i="118" s="1"/>
  <c r="AW332" i="118"/>
  <c r="AX332" i="118" s="1"/>
  <c r="AW184" i="118"/>
  <c r="AX184" i="118" s="1"/>
  <c r="AW348" i="118"/>
  <c r="AX348" i="118" s="1"/>
  <c r="AW278" i="118"/>
  <c r="AX278" i="118" s="1"/>
  <c r="AW266" i="118"/>
  <c r="AX266" i="118" s="1"/>
  <c r="AW123" i="118"/>
  <c r="AX123" i="118" s="1"/>
  <c r="AW324" i="118"/>
  <c r="AX324" i="118" s="1"/>
  <c r="AW261" i="118"/>
  <c r="AX261" i="118" s="1"/>
  <c r="AW237" i="118"/>
  <c r="AX237" i="118" s="1"/>
  <c r="AW35" i="118"/>
  <c r="AX35" i="118" s="1"/>
  <c r="AW81" i="118"/>
  <c r="AX81" i="118" s="1"/>
  <c r="AW12" i="118"/>
  <c r="AX12" i="118" s="1"/>
  <c r="AW140" i="118"/>
  <c r="AX140" i="118" s="1"/>
  <c r="AW250" i="118"/>
  <c r="AX250" i="118" s="1"/>
  <c r="AW364" i="118"/>
  <c r="AX364" i="118" s="1"/>
  <c r="AW361" i="118"/>
  <c r="AX361" i="118" s="1"/>
  <c r="AW345" i="118"/>
  <c r="AX345" i="118" s="1"/>
  <c r="AW175" i="118"/>
  <c r="AX175" i="118" s="1"/>
  <c r="AW144" i="118"/>
  <c r="AX144" i="118" s="1"/>
  <c r="AW147" i="118"/>
  <c r="AX147" i="118" s="1"/>
  <c r="AW335" i="118"/>
  <c r="AX335" i="118" s="1"/>
  <c r="AW43" i="118"/>
  <c r="AX43" i="118" s="1"/>
  <c r="AW190" i="118"/>
  <c r="AX190" i="118" s="1"/>
  <c r="AW336" i="118"/>
  <c r="AX336" i="118" s="1"/>
  <c r="AW188" i="118"/>
  <c r="AX188" i="118" s="1"/>
  <c r="AP365" i="118"/>
  <c r="AW270" i="118"/>
  <c r="AX270" i="118" s="1"/>
  <c r="AW160" i="118"/>
  <c r="AX160" i="118" s="1"/>
  <c r="AP82" i="118"/>
  <c r="AW217" i="118"/>
  <c r="AX217" i="118" s="1"/>
  <c r="AW100" i="118"/>
  <c r="AX100" i="118" s="1"/>
  <c r="AW153" i="118"/>
  <c r="AX153" i="118" s="1"/>
  <c r="AW297" i="118"/>
  <c r="AX297" i="118" s="1"/>
  <c r="AP135" i="118"/>
  <c r="AW87" i="118"/>
  <c r="AX87" i="118" s="1"/>
  <c r="AW271" i="118"/>
  <c r="AX271" i="118" s="1"/>
  <c r="AW236" i="118"/>
  <c r="AX236" i="118" s="1"/>
  <c r="AW174" i="118"/>
  <c r="AX174" i="118" s="1"/>
  <c r="AW146" i="118"/>
  <c r="AX146" i="118" s="1"/>
  <c r="AW92" i="118"/>
  <c r="AX92" i="118" s="1"/>
  <c r="AW41" i="118"/>
  <c r="AX41" i="118" s="1"/>
  <c r="AO215" i="118"/>
  <c r="AW206" i="118"/>
  <c r="AX206" i="118" s="1"/>
  <c r="AW99" i="118"/>
  <c r="AX99" i="118" s="1"/>
  <c r="AW308" i="118"/>
  <c r="AX308" i="118" s="1"/>
  <c r="AW15" i="118"/>
  <c r="AX15" i="118" s="1"/>
  <c r="AO92" i="118"/>
  <c r="AO367" i="118" s="1"/>
  <c r="AW260" i="118"/>
  <c r="AX260" i="118" s="1"/>
  <c r="AW28" i="118"/>
  <c r="AX28" i="118" s="1"/>
  <c r="AW210" i="118"/>
  <c r="AX210" i="118" s="1"/>
  <c r="AW256" i="118"/>
  <c r="AX256" i="118" s="1"/>
  <c r="AW288" i="118"/>
  <c r="AX288" i="118" s="1"/>
  <c r="AW263" i="118"/>
  <c r="AX263" i="118" s="1"/>
  <c r="AW223" i="118"/>
  <c r="AX223" i="118" s="1"/>
  <c r="AW74" i="118"/>
  <c r="AX74" i="118" s="1"/>
  <c r="AW262" i="118"/>
  <c r="AX262" i="118" s="1"/>
  <c r="AW183" i="118"/>
  <c r="AX183" i="118" s="1"/>
  <c r="AW181" i="118"/>
  <c r="AX181" i="118" s="1"/>
  <c r="AW338" i="118"/>
  <c r="AX338" i="118" s="1"/>
  <c r="AW195" i="118"/>
  <c r="AX195" i="118" s="1"/>
  <c r="AW354" i="118"/>
  <c r="AX354" i="118" s="1"/>
  <c r="AW51" i="118"/>
  <c r="AX51" i="118" s="1"/>
  <c r="AW202" i="118"/>
  <c r="AX202" i="118" s="1"/>
  <c r="AP370" i="118"/>
  <c r="Z377" i="118"/>
  <c r="AS378" i="118"/>
  <c r="AO375" i="118"/>
  <c r="AO374" i="118"/>
  <c r="AS372" i="118"/>
  <c r="AP373" i="118"/>
  <c r="J371" i="118"/>
  <c r="AO380" i="118"/>
  <c r="AO373" i="118"/>
  <c r="AS370" i="118"/>
  <c r="W377" i="118"/>
  <c r="AO379" i="118"/>
  <c r="Z372" i="118"/>
  <c r="AS371" i="118"/>
  <c r="AS376" i="118"/>
  <c r="AP378" i="118"/>
  <c r="J374" i="118"/>
  <c r="AP375" i="118"/>
  <c r="AP107" i="118"/>
  <c r="AW91" i="118"/>
  <c r="AX91" i="118" s="1"/>
  <c r="AW44" i="118"/>
  <c r="AX44" i="118" s="1"/>
  <c r="AW201" i="118"/>
  <c r="AX201" i="118" s="1"/>
  <c r="AW315" i="118"/>
  <c r="AX315" i="118" s="1"/>
  <c r="AW356" i="118"/>
  <c r="AX356" i="118" s="1"/>
  <c r="AW301" i="118"/>
  <c r="AX301" i="118" s="1"/>
  <c r="AW229" i="118"/>
  <c r="AX229" i="118" s="1"/>
  <c r="AW162" i="118"/>
  <c r="AX162" i="118" s="1"/>
  <c r="AW296" i="118"/>
  <c r="AX296" i="118" s="1"/>
  <c r="AW305" i="118"/>
  <c r="AX305" i="118" s="1"/>
  <c r="AW164" i="118"/>
  <c r="AX164" i="118" s="1"/>
  <c r="AW234" i="118"/>
  <c r="AX234" i="118" s="1"/>
  <c r="AW352" i="118"/>
  <c r="AX352" i="118" s="1"/>
  <c r="AP337" i="118"/>
  <c r="AP55" i="118"/>
  <c r="AW320" i="118"/>
  <c r="AX320" i="118" s="1"/>
  <c r="AW119" i="118"/>
  <c r="AX119" i="118" s="1"/>
  <c r="AW142" i="118"/>
  <c r="AX142" i="118" s="1"/>
  <c r="AW179" i="118"/>
  <c r="AX179" i="118" s="1"/>
  <c r="AW351" i="118"/>
  <c r="AX351" i="118" s="1"/>
  <c r="AW165" i="118"/>
  <c r="AX165" i="118" s="1"/>
  <c r="AW347" i="118"/>
  <c r="AX347" i="118" s="1"/>
  <c r="AW258" i="118"/>
  <c r="AX258" i="118" s="1"/>
  <c r="AW90" i="118"/>
  <c r="AX90" i="118" s="1"/>
  <c r="AW49" i="118"/>
  <c r="AX49" i="118" s="1"/>
  <c r="Z370" i="118"/>
  <c r="AO378" i="118"/>
  <c r="W375" i="118"/>
  <c r="W374" i="118"/>
  <c r="AO372" i="118"/>
  <c r="Z376" i="118"/>
  <c r="W380" i="118"/>
  <c r="W367" i="118"/>
  <c r="X373" i="118"/>
  <c r="W373" i="118"/>
  <c r="AO370" i="118"/>
  <c r="Z378" i="118"/>
  <c r="W379" i="118"/>
  <c r="Z374" i="118"/>
  <c r="AO371" i="118"/>
  <c r="AO376" i="118"/>
  <c r="AP372" i="118"/>
  <c r="J372" i="118"/>
  <c r="AP379" i="118"/>
  <c r="AP377" i="118"/>
  <c r="AO289" i="117"/>
  <c r="AW267" i="117"/>
  <c r="AX267" i="117" s="1"/>
  <c r="AW202" i="117"/>
  <c r="AX202" i="117" s="1"/>
  <c r="AW69" i="117"/>
  <c r="AX69" i="117" s="1"/>
  <c r="AW68" i="117"/>
  <c r="AX68" i="117" s="1"/>
  <c r="AW97" i="117"/>
  <c r="AX97" i="117" s="1"/>
  <c r="AW224" i="117"/>
  <c r="AX224" i="117" s="1"/>
  <c r="AW239" i="117"/>
  <c r="AX239" i="117" s="1"/>
  <c r="AW182" i="117"/>
  <c r="AX182" i="117" s="1"/>
  <c r="AW83" i="117"/>
  <c r="AX83" i="117" s="1"/>
  <c r="AW107" i="117"/>
  <c r="AX107" i="117" s="1"/>
  <c r="AW152" i="117"/>
  <c r="AX152" i="117" s="1"/>
  <c r="AW89" i="117"/>
  <c r="AX89" i="117" s="1"/>
  <c r="AW93" i="117"/>
  <c r="AX93" i="117" s="1"/>
  <c r="AW39" i="117"/>
  <c r="AX39" i="117" s="1"/>
  <c r="AW237" i="117"/>
  <c r="AX237" i="117" s="1"/>
  <c r="AO47" i="117"/>
  <c r="AW160" i="117"/>
  <c r="AX160" i="117" s="1"/>
  <c r="AW184" i="117"/>
  <c r="AX184" i="117" s="1"/>
  <c r="AW248" i="117"/>
  <c r="AX248" i="117" s="1"/>
  <c r="AW252" i="117"/>
  <c r="AX252" i="117" s="1"/>
  <c r="AW106" i="117"/>
  <c r="AX106" i="117" s="1"/>
  <c r="AW116" i="117"/>
  <c r="AX116" i="117" s="1"/>
  <c r="AW47" i="117"/>
  <c r="AX47" i="117" s="1"/>
  <c r="AW170" i="117"/>
  <c r="AX170" i="117" s="1"/>
  <c r="AW133" i="117"/>
  <c r="AX133" i="117" s="1"/>
  <c r="AW13" i="117"/>
  <c r="AX13" i="117" s="1"/>
  <c r="AW129" i="117"/>
  <c r="AX129" i="117" s="1"/>
  <c r="AW197" i="117"/>
  <c r="AX197" i="117" s="1"/>
  <c r="AW257" i="117"/>
  <c r="AX257" i="117" s="1"/>
  <c r="AW91" i="117"/>
  <c r="AX91" i="117" s="1"/>
  <c r="AW218" i="117"/>
  <c r="AX218" i="117" s="1"/>
  <c r="AW65" i="117"/>
  <c r="AX65" i="117" s="1"/>
  <c r="AW143" i="117"/>
  <c r="AX143" i="117" s="1"/>
  <c r="AW31" i="117"/>
  <c r="AX31" i="117" s="1"/>
  <c r="AW119" i="117"/>
  <c r="AX119" i="117" s="1"/>
  <c r="AP47" i="117"/>
  <c r="AW165" i="117"/>
  <c r="AX165" i="117" s="1"/>
  <c r="AW77" i="117"/>
  <c r="AX77" i="117" s="1"/>
  <c r="AW8" i="117"/>
  <c r="AX8" i="117" s="1"/>
  <c r="AW137" i="117"/>
  <c r="AX137" i="117" s="1"/>
  <c r="AW265" i="117"/>
  <c r="AX265" i="117" s="1"/>
  <c r="AW112" i="117"/>
  <c r="AX112" i="117" s="1"/>
  <c r="AW66" i="117"/>
  <c r="AX66" i="117" s="1"/>
  <c r="AW273" i="117"/>
  <c r="AX273" i="117" s="1"/>
  <c r="AW264" i="117"/>
  <c r="AX264" i="117" s="1"/>
  <c r="AW7" i="117"/>
  <c r="AX7" i="117" s="1"/>
  <c r="AW32" i="117"/>
  <c r="AX32" i="117" s="1"/>
  <c r="AW12" i="117"/>
  <c r="AX12" i="117" s="1"/>
  <c r="AW131" i="117"/>
  <c r="AX131" i="117" s="1"/>
  <c r="AW144" i="117"/>
  <c r="AX144" i="117" s="1"/>
  <c r="AW153" i="117"/>
  <c r="AX153" i="117" s="1"/>
  <c r="AW178" i="117"/>
  <c r="AX178" i="117" s="1"/>
  <c r="AW96" i="117"/>
  <c r="AX96" i="117" s="1"/>
  <c r="AW40" i="117"/>
  <c r="AX40" i="117" s="1"/>
  <c r="AW75" i="117"/>
  <c r="AX75" i="117" s="1"/>
  <c r="AW33" i="117"/>
  <c r="AX33" i="117" s="1"/>
  <c r="AW211" i="117"/>
  <c r="AX211" i="117" s="1"/>
  <c r="AS284" i="117"/>
  <c r="AT289" i="117"/>
  <c r="X286" i="117"/>
  <c r="X285" i="117"/>
  <c r="AW103" i="117"/>
  <c r="AX103" i="117" s="1"/>
  <c r="Z290" i="117"/>
  <c r="AS286" i="117"/>
  <c r="AS285" i="117"/>
  <c r="W283" i="117"/>
  <c r="Z287" i="117"/>
  <c r="AS291" i="117"/>
  <c r="AS278" i="117"/>
  <c r="AS282" i="117"/>
  <c r="AS287" i="117"/>
  <c r="AP284" i="117"/>
  <c r="X281" i="117"/>
  <c r="AT288" i="117"/>
  <c r="AP290" i="117"/>
  <c r="J287" i="117"/>
  <c r="AS281" i="117"/>
  <c r="Z289" i="117"/>
  <c r="AU285" i="117"/>
  <c r="AT282" i="117"/>
  <c r="AO287" i="117"/>
  <c r="AW27" i="117"/>
  <c r="AX27" i="117" s="1"/>
  <c r="AW29" i="117"/>
  <c r="AX29" i="117" s="1"/>
  <c r="AW236" i="117"/>
  <c r="AX236" i="117" s="1"/>
  <c r="AW132" i="117"/>
  <c r="AX132" i="117" s="1"/>
  <c r="AW26" i="117"/>
  <c r="AX26" i="117" s="1"/>
  <c r="AW221" i="117"/>
  <c r="AX221" i="117" s="1"/>
  <c r="AW19" i="117"/>
  <c r="AX19" i="117" s="1"/>
  <c r="AW198" i="117"/>
  <c r="AX198" i="117" s="1"/>
  <c r="AW59" i="117"/>
  <c r="AX59" i="117" s="1"/>
  <c r="AW161" i="117"/>
  <c r="AX161" i="117" s="1"/>
  <c r="AW206" i="117"/>
  <c r="AX206" i="117" s="1"/>
  <c r="AW78" i="117"/>
  <c r="AX78" i="117" s="1"/>
  <c r="AW223" i="117"/>
  <c r="AX223" i="117" s="1"/>
  <c r="AW53" i="117"/>
  <c r="AX53" i="117" s="1"/>
  <c r="AW207" i="117"/>
  <c r="AX207" i="117" s="1"/>
  <c r="AW146" i="117"/>
  <c r="AX146" i="117" s="1"/>
  <c r="AW92" i="117"/>
  <c r="AX92" i="117" s="1"/>
  <c r="AW55" i="117"/>
  <c r="AX55" i="117" s="1"/>
  <c r="AW200" i="117"/>
  <c r="AX200" i="117" s="1"/>
  <c r="AW35" i="117"/>
  <c r="AX35" i="117" s="1"/>
  <c r="AW79" i="117"/>
  <c r="AX79" i="117" s="1"/>
  <c r="AW246" i="117"/>
  <c r="AX246" i="117" s="1"/>
  <c r="AW185" i="117"/>
  <c r="AX185" i="117" s="1"/>
  <c r="AW45" i="117"/>
  <c r="AX45" i="117" s="1"/>
  <c r="AW17" i="117"/>
  <c r="AX17" i="117" s="1"/>
  <c r="AW259" i="117"/>
  <c r="AX259" i="117" s="1"/>
  <c r="AW10" i="117"/>
  <c r="AX10" i="117" s="1"/>
  <c r="AW233" i="117"/>
  <c r="AX233" i="117" s="1"/>
  <c r="AW266" i="117"/>
  <c r="AX266" i="117" s="1"/>
  <c r="AW136" i="117"/>
  <c r="AX136" i="117" s="1"/>
  <c r="AW173" i="117"/>
  <c r="AX173" i="117" s="1"/>
  <c r="AW9" i="117"/>
  <c r="AX9" i="117" s="1"/>
  <c r="AW151" i="117"/>
  <c r="AX151" i="117" s="1"/>
  <c r="AW30" i="117"/>
  <c r="AX30" i="117" s="1"/>
  <c r="AW187" i="117"/>
  <c r="AX187" i="117" s="1"/>
  <c r="AW274" i="117"/>
  <c r="AX274" i="117" s="1"/>
  <c r="AW169" i="117"/>
  <c r="AX169" i="117" s="1"/>
  <c r="AW176" i="117"/>
  <c r="AX176" i="117" s="1"/>
  <c r="AW190" i="117"/>
  <c r="AX190" i="117" s="1"/>
  <c r="AW36" i="117"/>
  <c r="AX36" i="117" s="1"/>
  <c r="AO268" i="117"/>
  <c r="J286" i="117"/>
  <c r="J285" i="117"/>
  <c r="X283" i="117"/>
  <c r="X291" i="117"/>
  <c r="X278" i="117"/>
  <c r="J291" i="117"/>
  <c r="J278" i="117"/>
  <c r="Z288" i="117"/>
  <c r="AS289" i="117"/>
  <c r="AO286" i="117"/>
  <c r="J281" i="117"/>
  <c r="AO281" i="117"/>
  <c r="X290" i="117"/>
  <c r="J282" i="117"/>
  <c r="Z283" i="117"/>
  <c r="AU286" i="117"/>
  <c r="Z285" i="117"/>
  <c r="Z291" i="117"/>
  <c r="Z278" i="117"/>
  <c r="AT287" i="117"/>
  <c r="AW23" i="117"/>
  <c r="AX23" i="117" s="1"/>
  <c r="AW127" i="117"/>
  <c r="AX127" i="117" s="1"/>
  <c r="AW270" i="117"/>
  <c r="AX270" i="117" s="1"/>
  <c r="AW166" i="117"/>
  <c r="AX166" i="117" s="1"/>
  <c r="AW15" i="117"/>
  <c r="AX15" i="117" s="1"/>
  <c r="AW46" i="117"/>
  <c r="AX46" i="117" s="1"/>
  <c r="AW57" i="117"/>
  <c r="AX57" i="117" s="1"/>
  <c r="AW150" i="117"/>
  <c r="AX150" i="117" s="1"/>
  <c r="AW229" i="117"/>
  <c r="AX229" i="117" s="1"/>
  <c r="AW262" i="117"/>
  <c r="AX262" i="117" s="1"/>
  <c r="AW24" i="117"/>
  <c r="AX24" i="117" s="1"/>
  <c r="AW28" i="117"/>
  <c r="AX28" i="117" s="1"/>
  <c r="AW162" i="117"/>
  <c r="AX162" i="117" s="1"/>
  <c r="AW159" i="117"/>
  <c r="AX159" i="117" s="1"/>
  <c r="AW42" i="117"/>
  <c r="AX42" i="117" s="1"/>
  <c r="AW155" i="117"/>
  <c r="AX155" i="117" s="1"/>
  <c r="AW70" i="117"/>
  <c r="AX70" i="117" s="1"/>
  <c r="AW67" i="117"/>
  <c r="AX67" i="117" s="1"/>
  <c r="AO284" i="117"/>
  <c r="AW256" i="117"/>
  <c r="AX256" i="117" s="1"/>
  <c r="AW171" i="117"/>
  <c r="AX171" i="117" s="1"/>
  <c r="AW76" i="117"/>
  <c r="AX76" i="117" s="1"/>
  <c r="AW172" i="117"/>
  <c r="AX172" i="117" s="1"/>
  <c r="AW205" i="117"/>
  <c r="AX205" i="117" s="1"/>
  <c r="AW25" i="117"/>
  <c r="AX25" i="117" s="1"/>
  <c r="AW56" i="117"/>
  <c r="AX56" i="117" s="1"/>
  <c r="X289" i="117"/>
  <c r="AT286" i="117"/>
  <c r="AT285" i="117"/>
  <c r="AW87" i="117"/>
  <c r="AX87" i="117" s="1"/>
  <c r="W286" i="117"/>
  <c r="W285" i="117"/>
  <c r="AS283" i="117"/>
  <c r="W291" i="117"/>
  <c r="W278" i="117"/>
  <c r="AU283" i="117"/>
  <c r="AT281" i="117"/>
  <c r="X288" i="117"/>
  <c r="J290" i="117"/>
  <c r="AO290" i="117"/>
  <c r="AV285" i="117"/>
  <c r="AS288" i="117"/>
  <c r="AS290" i="117"/>
  <c r="Z286" i="117"/>
  <c r="AP291" i="117"/>
  <c r="AP285" i="117"/>
  <c r="AW168" i="117"/>
  <c r="AX168" i="117" s="1"/>
  <c r="AW18" i="117"/>
  <c r="AX18" i="117" s="1"/>
  <c r="AW120" i="117"/>
  <c r="AX120" i="117" s="1"/>
  <c r="AW110" i="117"/>
  <c r="AX110" i="117" s="1"/>
  <c r="AW261" i="117"/>
  <c r="AX261" i="117" s="1"/>
  <c r="AW196" i="117"/>
  <c r="AX196" i="117" s="1"/>
  <c r="AW157" i="117"/>
  <c r="AX157" i="117" s="1"/>
  <c r="AW141" i="117"/>
  <c r="AX141" i="117" s="1"/>
  <c r="AW16" i="117"/>
  <c r="AX16" i="117" s="1"/>
  <c r="AW114" i="117"/>
  <c r="AX114" i="117" s="1"/>
  <c r="AW118" i="117"/>
  <c r="AX118" i="117" s="1"/>
  <c r="AW100" i="117"/>
  <c r="AX100" i="117" s="1"/>
  <c r="AW215" i="117"/>
  <c r="AX215" i="117" s="1"/>
  <c r="AW220" i="117"/>
  <c r="AX220" i="117" s="1"/>
  <c r="AW126" i="117"/>
  <c r="AX126" i="117" s="1"/>
  <c r="AW90" i="117"/>
  <c r="AX90" i="117" s="1"/>
  <c r="AW142" i="117"/>
  <c r="AX142" i="117" s="1"/>
  <c r="AW63" i="117"/>
  <c r="AX63" i="117" s="1"/>
  <c r="AW14" i="117"/>
  <c r="AX14" i="117" s="1"/>
  <c r="AW62" i="117"/>
  <c r="AX62" i="117" s="1"/>
  <c r="AW271" i="117"/>
  <c r="AX271" i="117" s="1"/>
  <c r="AW109" i="117"/>
  <c r="AX109" i="117" s="1"/>
  <c r="AW260" i="117"/>
  <c r="AX260" i="117" s="1"/>
  <c r="AW81" i="117"/>
  <c r="AX81" i="117" s="1"/>
  <c r="AW51" i="117"/>
  <c r="AX51" i="117" s="1"/>
  <c r="AW225" i="117"/>
  <c r="AX225" i="117" s="1"/>
  <c r="W284" i="117"/>
  <c r="AW232" i="117"/>
  <c r="AX232" i="117" s="1"/>
  <c r="AW222" i="117"/>
  <c r="AX222" i="117" s="1"/>
  <c r="AW243" i="117"/>
  <c r="AX243" i="117" s="1"/>
  <c r="AW113" i="117"/>
  <c r="AX113" i="117" s="1"/>
  <c r="AW50" i="117"/>
  <c r="AX50" i="117" s="1"/>
  <c r="AW115" i="117"/>
  <c r="AX115" i="117" s="1"/>
  <c r="AW95" i="117"/>
  <c r="AX95" i="117" s="1"/>
  <c r="AW88" i="117"/>
  <c r="AX88" i="117" s="1"/>
  <c r="AW186" i="117"/>
  <c r="AX186" i="117" s="1"/>
  <c r="AW194" i="117"/>
  <c r="AX194" i="117" s="1"/>
  <c r="AU177" i="117"/>
  <c r="AW11" i="117"/>
  <c r="AX11" i="117" s="1"/>
  <c r="AW269" i="117"/>
  <c r="AX269" i="117" s="1"/>
  <c r="AW217" i="117"/>
  <c r="AX217" i="117" s="1"/>
  <c r="AW183" i="117"/>
  <c r="AX183" i="117" s="1"/>
  <c r="AW43" i="117"/>
  <c r="AX43" i="117" s="1"/>
  <c r="AW235" i="117"/>
  <c r="AX235" i="117" s="1"/>
  <c r="AW156" i="117"/>
  <c r="AX156" i="117" s="1"/>
  <c r="AW226" i="117"/>
  <c r="AX226" i="117" s="1"/>
  <c r="J289" i="117"/>
  <c r="AP286" i="117"/>
  <c r="AT283" i="117"/>
  <c r="W289" i="117"/>
  <c r="AO283" i="117"/>
  <c r="AW49" i="117"/>
  <c r="AX49" i="117" s="1"/>
  <c r="AP281" i="117"/>
  <c r="J288" i="117"/>
  <c r="AO288" i="117"/>
  <c r="AT290" i="117"/>
  <c r="AV286" i="117"/>
  <c r="AP282" i="117"/>
  <c r="AP289" i="117"/>
  <c r="AU282" i="117"/>
  <c r="AO154" i="116"/>
  <c r="AW110" i="116"/>
  <c r="AX110" i="116" s="1"/>
  <c r="AW19" i="116"/>
  <c r="AX19" i="116" s="1"/>
  <c r="J154" i="116"/>
  <c r="AW65" i="116"/>
  <c r="AX65" i="116" s="1"/>
  <c r="AO147" i="116"/>
  <c r="Z155" i="116"/>
  <c r="W156" i="116"/>
  <c r="Z151" i="116"/>
  <c r="AO148" i="116"/>
  <c r="AS153" i="116"/>
  <c r="AT44" i="116"/>
  <c r="J155" i="116"/>
  <c r="AW63" i="116"/>
  <c r="AX63" i="116" s="1"/>
  <c r="AW71" i="116"/>
  <c r="AX71" i="116" s="1"/>
  <c r="AW15" i="116"/>
  <c r="AX15" i="116" s="1"/>
  <c r="AW79" i="116"/>
  <c r="AX79" i="116" s="1"/>
  <c r="Z153" i="116"/>
  <c r="W157" i="116"/>
  <c r="W144" i="116"/>
  <c r="J156" i="116"/>
  <c r="AW30" i="116"/>
  <c r="AX30" i="116" s="1"/>
  <c r="Z147" i="116"/>
  <c r="AO155" i="116"/>
  <c r="W152" i="116"/>
  <c r="W151" i="116"/>
  <c r="AO149" i="116"/>
  <c r="AW9" i="116"/>
  <c r="AX9" i="116" s="1"/>
  <c r="AW105" i="116"/>
  <c r="AX105" i="116" s="1"/>
  <c r="AW72" i="116"/>
  <c r="AX72" i="116" s="1"/>
  <c r="AW85" i="116"/>
  <c r="AX85" i="116" s="1"/>
  <c r="AW84" i="116"/>
  <c r="AX84" i="116" s="1"/>
  <c r="AW127" i="116"/>
  <c r="AX127" i="116" s="1"/>
  <c r="AP151" i="116"/>
  <c r="AP144" i="116"/>
  <c r="AO150" i="116"/>
  <c r="AW53" i="116"/>
  <c r="AX53" i="116" s="1"/>
  <c r="AW45" i="116"/>
  <c r="AX45" i="116" s="1"/>
  <c r="AW27" i="116"/>
  <c r="AX27" i="116" s="1"/>
  <c r="AW14" i="116"/>
  <c r="AX14" i="116" s="1"/>
  <c r="J147" i="116"/>
  <c r="AP150" i="116"/>
  <c r="W147" i="116"/>
  <c r="AS154" i="116"/>
  <c r="AT38" i="116"/>
  <c r="W148" i="116"/>
  <c r="AO153" i="116"/>
  <c r="AW106" i="116"/>
  <c r="AX106" i="116" s="1"/>
  <c r="AW75" i="116"/>
  <c r="AX75" i="116" s="1"/>
  <c r="AW73" i="116"/>
  <c r="AX73" i="116" s="1"/>
  <c r="AW140" i="116"/>
  <c r="AX140" i="116" s="1"/>
  <c r="AW81" i="116"/>
  <c r="AX81" i="116" s="1"/>
  <c r="AW133" i="116"/>
  <c r="AX133" i="116" s="1"/>
  <c r="J152" i="116"/>
  <c r="J151" i="116"/>
  <c r="J149" i="116"/>
  <c r="J148" i="116"/>
  <c r="AW136" i="116"/>
  <c r="AX136" i="116" s="1"/>
  <c r="AW50" i="116"/>
  <c r="AX50" i="116" s="1"/>
  <c r="AW131" i="116"/>
  <c r="AX131" i="116" s="1"/>
  <c r="AW43" i="116"/>
  <c r="AX43" i="116" s="1"/>
  <c r="AW25" i="116"/>
  <c r="AX25" i="116" s="1"/>
  <c r="AW87" i="116"/>
  <c r="AX87" i="116" s="1"/>
  <c r="AW22" i="116"/>
  <c r="AX22" i="116" s="1"/>
  <c r="AW39" i="116"/>
  <c r="AX39" i="116" s="1"/>
  <c r="AW13" i="116"/>
  <c r="AX13" i="116" s="1"/>
  <c r="AW138" i="116"/>
  <c r="AX138" i="116" s="1"/>
  <c r="W155" i="116"/>
  <c r="W149" i="116"/>
  <c r="AW76" i="116"/>
  <c r="AX76" i="116" s="1"/>
  <c r="AW8" i="116"/>
  <c r="AX8" i="116" s="1"/>
  <c r="AW108" i="116"/>
  <c r="AX108" i="116" s="1"/>
  <c r="AW135" i="116"/>
  <c r="AX135" i="116" s="1"/>
  <c r="AW68" i="116"/>
  <c r="AX68" i="116" s="1"/>
  <c r="AW61" i="116"/>
  <c r="AX61" i="116" s="1"/>
  <c r="AW23" i="116"/>
  <c r="AX23" i="116" s="1"/>
  <c r="AW33" i="116"/>
  <c r="AX33" i="116" s="1"/>
  <c r="AW83" i="116"/>
  <c r="AX83" i="116" s="1"/>
  <c r="AW57" i="116"/>
  <c r="AX57" i="116" s="1"/>
  <c r="AW123" i="116"/>
  <c r="AX123" i="116" s="1"/>
  <c r="AW62" i="116"/>
  <c r="AX62" i="116" s="1"/>
  <c r="AP148" i="116"/>
  <c r="AP153" i="116"/>
  <c r="AP155" i="116"/>
  <c r="AO157" i="116"/>
  <c r="W150" i="116"/>
  <c r="AW51" i="116"/>
  <c r="AX51" i="116" s="1"/>
  <c r="AW26" i="116"/>
  <c r="AX26" i="116" s="1"/>
  <c r="AW31" i="116"/>
  <c r="AX31" i="116" s="1"/>
  <c r="AW104" i="116"/>
  <c r="AX104" i="116" s="1"/>
  <c r="AW34" i="116"/>
  <c r="AX34" i="116" s="1"/>
  <c r="AP154" i="116"/>
  <c r="AW67" i="116"/>
  <c r="AX67" i="116" s="1"/>
  <c r="AW117" i="116"/>
  <c r="AX117" i="116" s="1"/>
  <c r="AS156" i="116"/>
  <c r="AT56" i="116"/>
  <c r="W153" i="116"/>
  <c r="Z157" i="116"/>
  <c r="Z144" i="116"/>
  <c r="AW35" i="116"/>
  <c r="AX35" i="116" s="1"/>
  <c r="AW95" i="116"/>
  <c r="AX95" i="116" s="1"/>
  <c r="AW107" i="116"/>
  <c r="AX107" i="116" s="1"/>
  <c r="AW24" i="116"/>
  <c r="AX24" i="116" s="1"/>
  <c r="AW54" i="116"/>
  <c r="AX54" i="116" s="1"/>
  <c r="AW36" i="116"/>
  <c r="AX36" i="116" s="1"/>
  <c r="AW82" i="116"/>
  <c r="AX82" i="116" s="1"/>
  <c r="AW48" i="116"/>
  <c r="AX48" i="116" s="1"/>
  <c r="AW37" i="116"/>
  <c r="AX37" i="116" s="1"/>
  <c r="AP149" i="116"/>
  <c r="AP157" i="116"/>
  <c r="AS157" i="116"/>
  <c r="AS144" i="116"/>
  <c r="AT18" i="116"/>
  <c r="J153" i="116"/>
  <c r="AS150" i="116"/>
  <c r="AT142" i="116"/>
  <c r="Z156" i="116"/>
  <c r="AS152" i="116"/>
  <c r="AT66" i="116"/>
  <c r="AS151" i="116"/>
  <c r="AT32" i="116"/>
  <c r="Z148" i="116"/>
  <c r="AW80" i="116"/>
  <c r="AX80" i="116" s="1"/>
  <c r="AW130" i="116"/>
  <c r="AX130" i="116" s="1"/>
  <c r="AW139" i="116"/>
  <c r="AX139" i="116" s="1"/>
  <c r="AW86" i="116"/>
  <c r="AX86" i="116" s="1"/>
  <c r="AW20" i="116"/>
  <c r="AX20" i="116" s="1"/>
  <c r="AW126" i="116"/>
  <c r="AX126" i="116" s="1"/>
  <c r="AW90" i="116"/>
  <c r="AX90" i="116" s="1"/>
  <c r="AW70" i="116"/>
  <c r="AX70" i="116" s="1"/>
  <c r="AW49" i="116"/>
  <c r="AX49" i="116" s="1"/>
  <c r="AW118" i="116"/>
  <c r="AX118" i="116" s="1"/>
  <c r="AW114" i="116"/>
  <c r="AX114" i="116" s="1"/>
  <c r="AW7" i="116"/>
  <c r="AX7" i="116" s="1"/>
  <c r="AW88" i="116"/>
  <c r="AX88" i="116" s="1"/>
  <c r="AP156" i="116"/>
  <c r="AP147" i="116"/>
  <c r="AS147" i="116"/>
  <c r="AT122" i="116"/>
  <c r="W154" i="116"/>
  <c r="AO156" i="116"/>
  <c r="Z149" i="116"/>
  <c r="AS148" i="116"/>
  <c r="AT59" i="116"/>
  <c r="AW101" i="116"/>
  <c r="AX101" i="116" s="1"/>
  <c r="AW28" i="116"/>
  <c r="AX28" i="116" s="1"/>
  <c r="AW119" i="116"/>
  <c r="AX119" i="116" s="1"/>
  <c r="AW141" i="116"/>
  <c r="AX141" i="116" s="1"/>
  <c r="AW46" i="116"/>
  <c r="AX46" i="116" s="1"/>
  <c r="AP152" i="116"/>
  <c r="X149" i="116"/>
  <c r="AO144" i="116"/>
  <c r="AW91" i="116"/>
  <c r="AX91" i="116" s="1"/>
  <c r="AW112" i="116"/>
  <c r="AX112" i="116" s="1"/>
  <c r="AW124" i="116"/>
  <c r="AX124" i="116" s="1"/>
  <c r="AW125" i="116"/>
  <c r="AX125" i="116" s="1"/>
  <c r="AW129" i="116"/>
  <c r="AX129" i="116" s="1"/>
  <c r="AW132" i="116"/>
  <c r="AX132" i="116" s="1"/>
  <c r="AW121" i="116"/>
  <c r="AX121" i="116" s="1"/>
  <c r="AW16" i="116"/>
  <c r="AX16" i="116" s="1"/>
  <c r="AW115" i="116"/>
  <c r="AX115" i="116" s="1"/>
  <c r="AW10" i="116"/>
  <c r="AX10" i="116" s="1"/>
  <c r="AW96" i="116"/>
  <c r="AX96" i="116" s="1"/>
  <c r="Z154" i="116"/>
  <c r="AS155" i="116"/>
  <c r="AT111" i="116"/>
  <c r="AO152" i="116"/>
  <c r="AO151" i="116"/>
  <c r="AS149" i="116"/>
  <c r="AT99" i="116"/>
  <c r="AW137" i="116"/>
  <c r="AX137" i="116" s="1"/>
  <c r="AW64" i="116"/>
  <c r="AX64" i="116" s="1"/>
  <c r="AW116" i="116"/>
  <c r="AX116" i="116" s="1"/>
  <c r="AW60" i="116"/>
  <c r="AX60" i="116" s="1"/>
  <c r="AW103" i="116"/>
  <c r="AX103" i="116" s="1"/>
  <c r="AW134" i="116"/>
  <c r="AX134" i="116" s="1"/>
  <c r="AW120" i="116"/>
  <c r="AX120" i="116" s="1"/>
  <c r="AW74" i="116"/>
  <c r="AX74" i="116" s="1"/>
  <c r="AW100" i="116"/>
  <c r="AX100" i="116" s="1"/>
  <c r="AW29" i="116"/>
  <c r="AX29" i="116" s="1"/>
  <c r="AW42" i="116"/>
  <c r="AX42" i="116" s="1"/>
  <c r="AW55" i="116"/>
  <c r="AX55" i="116" s="1"/>
  <c r="AP367" i="118" l="1"/>
  <c r="AW286" i="117"/>
  <c r="AP288" i="117"/>
  <c r="AP287" i="117"/>
  <c r="AT376" i="118"/>
  <c r="AT374" i="118"/>
  <c r="AP374" i="118"/>
  <c r="AT377" i="118"/>
  <c r="AP376" i="118"/>
  <c r="AT371" i="118"/>
  <c r="AP380" i="118"/>
  <c r="AT373" i="118"/>
  <c r="AT375" i="118"/>
  <c r="AU38" i="118"/>
  <c r="AT370" i="118"/>
  <c r="AT372" i="118"/>
  <c r="AT378" i="118"/>
  <c r="AT379" i="118"/>
  <c r="AT380" i="118"/>
  <c r="AT367" i="118"/>
  <c r="AX285" i="117"/>
  <c r="AU281" i="117"/>
  <c r="AO285" i="117"/>
  <c r="AT291" i="117"/>
  <c r="AT278" i="117"/>
  <c r="AT284" i="117"/>
  <c r="AV282" i="117"/>
  <c r="AW285" i="117"/>
  <c r="AO291" i="117"/>
  <c r="AO278" i="117"/>
  <c r="AU288" i="117"/>
  <c r="AU290" i="117"/>
  <c r="AV290" i="117"/>
  <c r="AX286" i="117"/>
  <c r="AV177" i="117"/>
  <c r="AX283" i="117"/>
  <c r="AU289" i="117"/>
  <c r="AW283" i="117"/>
  <c r="AP283" i="117"/>
  <c r="AP278" i="117"/>
  <c r="AT147" i="116"/>
  <c r="AU122" i="116"/>
  <c r="AT150" i="116"/>
  <c r="AU142" i="116"/>
  <c r="AT149" i="116"/>
  <c r="AU99" i="116"/>
  <c r="AT155" i="116"/>
  <c r="AU111" i="116"/>
  <c r="AT152" i="116"/>
  <c r="AU66" i="116"/>
  <c r="AT148" i="116"/>
  <c r="AU59" i="116"/>
  <c r="AT157" i="116"/>
  <c r="AT144" i="116"/>
  <c r="AU18" i="116"/>
  <c r="AT151" i="116"/>
  <c r="AU32" i="116"/>
  <c r="AT153" i="116"/>
  <c r="AU44" i="116"/>
  <c r="AT156" i="116"/>
  <c r="AU56" i="116"/>
  <c r="AT154" i="116"/>
  <c r="AU38" i="116"/>
  <c r="AU380" i="118" l="1"/>
  <c r="AU367" i="118"/>
  <c r="AV38" i="118"/>
  <c r="AU373" i="118"/>
  <c r="AV373" i="118"/>
  <c r="AU371" i="118"/>
  <c r="AV371" i="118"/>
  <c r="AU376" i="118"/>
  <c r="AV376" i="118"/>
  <c r="AU370" i="118"/>
  <c r="AU374" i="118"/>
  <c r="AU372" i="118"/>
  <c r="AU375" i="118"/>
  <c r="AU377" i="118"/>
  <c r="AU379" i="118"/>
  <c r="AU378" i="118"/>
  <c r="AV378" i="118"/>
  <c r="AW38" i="118"/>
  <c r="AW282" i="117"/>
  <c r="AX282" i="117"/>
  <c r="AV288" i="117"/>
  <c r="AU291" i="117"/>
  <c r="AU278" i="117"/>
  <c r="AV289" i="117"/>
  <c r="AW177" i="117"/>
  <c r="AU287" i="117"/>
  <c r="AU284" i="117"/>
  <c r="AV281" i="117"/>
  <c r="AU154" i="116"/>
  <c r="AV38" i="116"/>
  <c r="AV154" i="116" s="1"/>
  <c r="AU152" i="116"/>
  <c r="AV66" i="116"/>
  <c r="AU150" i="116"/>
  <c r="AV142" i="116"/>
  <c r="AV150" i="116" s="1"/>
  <c r="AU153" i="116"/>
  <c r="AV44" i="116"/>
  <c r="AV153" i="116" s="1"/>
  <c r="AU156" i="116"/>
  <c r="AV56" i="116"/>
  <c r="AU157" i="116"/>
  <c r="AU144" i="116"/>
  <c r="AV18" i="116"/>
  <c r="AU148" i="116"/>
  <c r="AV59" i="116"/>
  <c r="AU151" i="116"/>
  <c r="AV32" i="116"/>
  <c r="AV151" i="116" s="1"/>
  <c r="AU149" i="116"/>
  <c r="AV99" i="116"/>
  <c r="AV149" i="116" s="1"/>
  <c r="AU147" i="116"/>
  <c r="AV122" i="116"/>
  <c r="AV147" i="116" s="1"/>
  <c r="AU155" i="116"/>
  <c r="AV111" i="116"/>
  <c r="AW44" i="116" l="1"/>
  <c r="AW38" i="116"/>
  <c r="AV370" i="118"/>
  <c r="AV377" i="118"/>
  <c r="AV372" i="118"/>
  <c r="AW371" i="118"/>
  <c r="AX371" i="118"/>
  <c r="AV379" i="118"/>
  <c r="AV375" i="118"/>
  <c r="AW373" i="118"/>
  <c r="AX373" i="118"/>
  <c r="AW376" i="118"/>
  <c r="AX38" i="118"/>
  <c r="AX376" i="118" s="1"/>
  <c r="AV374" i="118"/>
  <c r="AV380" i="118"/>
  <c r="AV367" i="118"/>
  <c r="AW289" i="117"/>
  <c r="AX289" i="117"/>
  <c r="AV287" i="117"/>
  <c r="AV291" i="117"/>
  <c r="AV278" i="117"/>
  <c r="AW288" i="117"/>
  <c r="AX288" i="117"/>
  <c r="AW281" i="117"/>
  <c r="AX281" i="117"/>
  <c r="AV284" i="117"/>
  <c r="AW290" i="117"/>
  <c r="AX290" i="117"/>
  <c r="AX177" i="117"/>
  <c r="AX44" i="116"/>
  <c r="AW122" i="116"/>
  <c r="AV155" i="116"/>
  <c r="AW111" i="116"/>
  <c r="AW32" i="116"/>
  <c r="AW154" i="116"/>
  <c r="AX38" i="116"/>
  <c r="AX154" i="116" s="1"/>
  <c r="AV157" i="116"/>
  <c r="AV144" i="116"/>
  <c r="AV152" i="116"/>
  <c r="AW66" i="116"/>
  <c r="AW99" i="116"/>
  <c r="AV148" i="116"/>
  <c r="AW59" i="116"/>
  <c r="AV156" i="116"/>
  <c r="AW56" i="116"/>
  <c r="AW142" i="116"/>
  <c r="AW18" i="116"/>
  <c r="AW379" i="118" l="1"/>
  <c r="AX379" i="118"/>
  <c r="AW372" i="118"/>
  <c r="AX372" i="118"/>
  <c r="AW370" i="118"/>
  <c r="AX370" i="118"/>
  <c r="AW378" i="118"/>
  <c r="AX378" i="118"/>
  <c r="AW380" i="118"/>
  <c r="AW367" i="118"/>
  <c r="AW374" i="118"/>
  <c r="AX374" i="118"/>
  <c r="AW375" i="118"/>
  <c r="AX375" i="118"/>
  <c r="AW377" i="118"/>
  <c r="AX377" i="118"/>
  <c r="AW284" i="117"/>
  <c r="AX284" i="117"/>
  <c r="AW291" i="117"/>
  <c r="AW278" i="117"/>
  <c r="AW287" i="117"/>
  <c r="AW152" i="116"/>
  <c r="AX66" i="116"/>
  <c r="AX152" i="116" s="1"/>
  <c r="AW157" i="116"/>
  <c r="AW144" i="116"/>
  <c r="AX18" i="116"/>
  <c r="AW148" i="116"/>
  <c r="AX59" i="116"/>
  <c r="AX148" i="116" s="1"/>
  <c r="AW150" i="116"/>
  <c r="AX142" i="116"/>
  <c r="AX150" i="116" s="1"/>
  <c r="AW147" i="116"/>
  <c r="AX122" i="116"/>
  <c r="AX147" i="116" s="1"/>
  <c r="AW156" i="116"/>
  <c r="AX56" i="116"/>
  <c r="AX156" i="116" s="1"/>
  <c r="AW149" i="116"/>
  <c r="AX99" i="116"/>
  <c r="AX149" i="116" s="1"/>
  <c r="AW151" i="116"/>
  <c r="AX32" i="116"/>
  <c r="AX151" i="116" s="1"/>
  <c r="AX153" i="116"/>
  <c r="AW155" i="116"/>
  <c r="AX111" i="116"/>
  <c r="AX155" i="116" s="1"/>
  <c r="AW153" i="116"/>
  <c r="AX380" i="118" l="1"/>
  <c r="AX367" i="118"/>
  <c r="AX287" i="117"/>
  <c r="AX291" i="117"/>
  <c r="AX278" i="117"/>
  <c r="AX157" i="116"/>
  <c r="AX144" i="116"/>
  <c r="K790" i="6" l="1"/>
  <c r="E773" i="4" l="1"/>
  <c r="E774" i="4"/>
  <c r="E775" i="4"/>
  <c r="Z449" i="12" l="1"/>
  <c r="AA449" i="12"/>
  <c r="AB449" i="12"/>
  <c r="AC449" i="12"/>
  <c r="AD44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S449" i="12"/>
  <c r="AT449" i="12"/>
  <c r="Z120" i="12"/>
  <c r="AA120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S120" i="12"/>
  <c r="AT120" i="12"/>
  <c r="Z138" i="12"/>
  <c r="AA138" i="12"/>
  <c r="AB138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S138" i="12"/>
  <c r="AT138" i="12"/>
  <c r="Z223" i="12"/>
  <c r="AA223" i="12"/>
  <c r="AB223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S223" i="12"/>
  <c r="AT223" i="12"/>
  <c r="Z664" i="12"/>
  <c r="AA664" i="12"/>
  <c r="AB664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S664" i="12"/>
  <c r="AT664" i="12"/>
  <c r="BF120" i="4"/>
  <c r="BF138" i="4"/>
  <c r="BF223" i="4"/>
  <c r="BF664" i="4"/>
  <c r="BF449" i="4"/>
  <c r="AR449" i="4"/>
  <c r="AS449" i="4" s="1"/>
  <c r="AT449" i="4" s="1"/>
  <c r="AU449" i="4" s="1"/>
  <c r="AV449" i="4" s="1"/>
  <c r="AR120" i="4"/>
  <c r="AS120" i="4" s="1"/>
  <c r="AT120" i="4" s="1"/>
  <c r="AU120" i="4" s="1"/>
  <c r="AV120" i="4" s="1"/>
  <c r="AR138" i="4"/>
  <c r="AS138" i="4" s="1"/>
  <c r="AT138" i="4" s="1"/>
  <c r="AU138" i="4" s="1"/>
  <c r="AV138" i="4" s="1"/>
  <c r="AR223" i="4"/>
  <c r="AS223" i="4" s="1"/>
  <c r="AT223" i="4" s="1"/>
  <c r="AU223" i="4" s="1"/>
  <c r="AV223" i="4" s="1"/>
  <c r="AR664" i="4"/>
  <c r="AS664" i="4" s="1"/>
  <c r="AT664" i="4" s="1"/>
  <c r="AU664" i="4" s="1"/>
  <c r="AV664" i="4" s="1"/>
  <c r="AQ449" i="4"/>
  <c r="AQ120" i="4"/>
  <c r="AQ138" i="4"/>
  <c r="AQ223" i="4"/>
  <c r="AQ664" i="4"/>
  <c r="AA449" i="4"/>
  <c r="AA120" i="4"/>
  <c r="AA138" i="4"/>
  <c r="AA223" i="4"/>
  <c r="AA664" i="4"/>
  <c r="S449" i="4"/>
  <c r="T449" i="4"/>
  <c r="U449" i="4"/>
  <c r="AO449" i="4" s="1"/>
  <c r="V449" i="4"/>
  <c r="S120" i="4"/>
  <c r="T120" i="4"/>
  <c r="U120" i="4"/>
  <c r="V120" i="4"/>
  <c r="S138" i="4"/>
  <c r="T138" i="4"/>
  <c r="U138" i="4"/>
  <c r="AO138" i="4" s="1"/>
  <c r="V138" i="4"/>
  <c r="S223" i="4"/>
  <c r="T223" i="4"/>
  <c r="U223" i="4"/>
  <c r="V223" i="4"/>
  <c r="S664" i="4"/>
  <c r="T664" i="4"/>
  <c r="U664" i="4"/>
  <c r="X664" i="4" s="1"/>
  <c r="V664" i="4"/>
  <c r="R449" i="4"/>
  <c r="R120" i="4"/>
  <c r="R138" i="4"/>
  <c r="R223" i="4"/>
  <c r="R664" i="4"/>
  <c r="M449" i="4"/>
  <c r="J449" i="4" s="1"/>
  <c r="M120" i="4"/>
  <c r="J120" i="4" s="1"/>
  <c r="M138" i="4"/>
  <c r="J138" i="4" s="1"/>
  <c r="M223" i="4"/>
  <c r="J223" i="4" s="1"/>
  <c r="M664" i="4"/>
  <c r="J664" i="4" s="1"/>
  <c r="Z223" i="4" l="1"/>
  <c r="Z138" i="4"/>
  <c r="Z449" i="4"/>
  <c r="Z664" i="4"/>
  <c r="Z120" i="4"/>
  <c r="AO223" i="4"/>
  <c r="AV138" i="12"/>
  <c r="AU664" i="12"/>
  <c r="AV664" i="12"/>
  <c r="AU223" i="12"/>
  <c r="AV449" i="12"/>
  <c r="AV223" i="12"/>
  <c r="AU138" i="12"/>
  <c r="AU120" i="12"/>
  <c r="AV120" i="12"/>
  <c r="AU449" i="12"/>
  <c r="X223" i="4"/>
  <c r="W223" i="4"/>
  <c r="AP223" i="4"/>
  <c r="X449" i="4"/>
  <c r="AP449" i="4"/>
  <c r="W449" i="4"/>
  <c r="W120" i="4"/>
  <c r="AP664" i="4"/>
  <c r="AP120" i="4"/>
  <c r="X138" i="4"/>
  <c r="AO664" i="4"/>
  <c r="AP138" i="4"/>
  <c r="AO120" i="4"/>
  <c r="AW664" i="4"/>
  <c r="AX664" i="4" s="1"/>
  <c r="AW120" i="4"/>
  <c r="AX120" i="4" s="1"/>
  <c r="W138" i="4"/>
  <c r="AW138" i="4"/>
  <c r="AX138" i="4" s="1"/>
  <c r="AW223" i="4"/>
  <c r="AX223" i="4" s="1"/>
  <c r="AW449" i="4"/>
  <c r="AX449" i="4" s="1"/>
  <c r="W664" i="4"/>
  <c r="X120" i="4"/>
  <c r="Z308" i="12" l="1"/>
  <c r="AA308" i="12"/>
  <c r="AB308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S308" i="12"/>
  <c r="AT308" i="12"/>
  <c r="Z391" i="12"/>
  <c r="AA391" i="12"/>
  <c r="AB391" i="12"/>
  <c r="AC391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S391" i="12"/>
  <c r="AT391" i="12"/>
  <c r="Z471" i="12"/>
  <c r="AA471" i="12"/>
  <c r="AB471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S471" i="12"/>
  <c r="AT471" i="12"/>
  <c r="Z256" i="12"/>
  <c r="AA256" i="12"/>
  <c r="AB256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S256" i="12"/>
  <c r="AT256" i="12"/>
  <c r="Z346" i="12"/>
  <c r="AA346" i="12"/>
  <c r="AB346" i="12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S346" i="12"/>
  <c r="AT346" i="12"/>
  <c r="BF391" i="4"/>
  <c r="BF471" i="4"/>
  <c r="BF256" i="4"/>
  <c r="BF346" i="4"/>
  <c r="BF308" i="4"/>
  <c r="AQ308" i="4"/>
  <c r="AR308" i="4"/>
  <c r="AS308" i="4" s="1"/>
  <c r="AT308" i="4" s="1"/>
  <c r="AU308" i="4" s="1"/>
  <c r="AV308" i="4" s="1"/>
  <c r="AQ391" i="4"/>
  <c r="AR391" i="4"/>
  <c r="AS391" i="4" s="1"/>
  <c r="AT391" i="4" s="1"/>
  <c r="AU391" i="4" s="1"/>
  <c r="AV391" i="4" s="1"/>
  <c r="AQ471" i="4"/>
  <c r="AR471" i="4"/>
  <c r="AS471" i="4" s="1"/>
  <c r="AT471" i="4" s="1"/>
  <c r="AU471" i="4" s="1"/>
  <c r="AV471" i="4" s="1"/>
  <c r="AQ256" i="4"/>
  <c r="AR256" i="4"/>
  <c r="AS256" i="4" s="1"/>
  <c r="AT256" i="4" s="1"/>
  <c r="AU256" i="4" s="1"/>
  <c r="AV256" i="4" s="1"/>
  <c r="AQ346" i="4"/>
  <c r="AR346" i="4"/>
  <c r="AS346" i="4" s="1"/>
  <c r="AT346" i="4" s="1"/>
  <c r="AU346" i="4" s="1"/>
  <c r="AV346" i="4" s="1"/>
  <c r="AA308" i="4"/>
  <c r="AA391" i="4"/>
  <c r="AA471" i="4"/>
  <c r="AA256" i="4"/>
  <c r="AA346" i="4"/>
  <c r="R308" i="4"/>
  <c r="S308" i="4"/>
  <c r="T308" i="4"/>
  <c r="U308" i="4"/>
  <c r="AP308" i="4" s="1"/>
  <c r="V308" i="4"/>
  <c r="R391" i="4"/>
  <c r="S391" i="4"/>
  <c r="T391" i="4"/>
  <c r="U391" i="4"/>
  <c r="V391" i="4"/>
  <c r="R471" i="4"/>
  <c r="S471" i="4"/>
  <c r="T471" i="4"/>
  <c r="U471" i="4"/>
  <c r="X471" i="4" s="1"/>
  <c r="V471" i="4"/>
  <c r="R256" i="4"/>
  <c r="S256" i="4"/>
  <c r="T256" i="4"/>
  <c r="U256" i="4"/>
  <c r="AP256" i="4" s="1"/>
  <c r="V256" i="4"/>
  <c r="R346" i="4"/>
  <c r="S346" i="4"/>
  <c r="T346" i="4"/>
  <c r="U346" i="4"/>
  <c r="V346" i="4"/>
  <c r="M308" i="4"/>
  <c r="J308" i="4" s="1"/>
  <c r="M391" i="4"/>
  <c r="Z391" i="4" s="1"/>
  <c r="M471" i="4"/>
  <c r="J471" i="4" s="1"/>
  <c r="M256" i="4"/>
  <c r="Z256" i="4" s="1"/>
  <c r="M346" i="4"/>
  <c r="J346" i="4" s="1"/>
  <c r="J256" i="4" l="1"/>
  <c r="AV308" i="12"/>
  <c r="AU256" i="12"/>
  <c r="AV391" i="12"/>
  <c r="AU308" i="12"/>
  <c r="J391" i="4"/>
  <c r="Z471" i="4"/>
  <c r="Z346" i="4"/>
  <c r="Z308" i="4"/>
  <c r="AV256" i="12"/>
  <c r="AV346" i="12"/>
  <c r="AU346" i="12"/>
  <c r="AU391" i="12"/>
  <c r="AU471" i="12"/>
  <c r="AV471" i="12"/>
  <c r="W346" i="4"/>
  <c r="W256" i="4"/>
  <c r="W308" i="4"/>
  <c r="W391" i="4"/>
  <c r="X308" i="4"/>
  <c r="AO346" i="4"/>
  <c r="AO256" i="4"/>
  <c r="AO471" i="4"/>
  <c r="AO391" i="4"/>
  <c r="AO308" i="4"/>
  <c r="X391" i="4"/>
  <c r="X256" i="4"/>
  <c r="AP346" i="4"/>
  <c r="AP471" i="4"/>
  <c r="AP391" i="4"/>
  <c r="AW256" i="4"/>
  <c r="AX256" i="4" s="1"/>
  <c r="AW391" i="4"/>
  <c r="AX391" i="4" s="1"/>
  <c r="AW346" i="4"/>
  <c r="AX346" i="4" s="1"/>
  <c r="AW471" i="4"/>
  <c r="AX471" i="4" s="1"/>
  <c r="AW308" i="4"/>
  <c r="AX308" i="4" s="1"/>
  <c r="W471" i="4"/>
  <c r="X346" i="4"/>
  <c r="BF354" i="4" l="1"/>
  <c r="BF42" i="4"/>
  <c r="BF244" i="4"/>
  <c r="BF612" i="4"/>
  <c r="AQ612" i="4"/>
  <c r="AR612" i="4"/>
  <c r="AS612" i="4" s="1"/>
  <c r="AT612" i="4" s="1"/>
  <c r="AU612" i="4" s="1"/>
  <c r="AV612" i="4" s="1"/>
  <c r="AQ244" i="4"/>
  <c r="AR244" i="4"/>
  <c r="AS244" i="4" s="1"/>
  <c r="AT244" i="4" s="1"/>
  <c r="AU244" i="4" s="1"/>
  <c r="AV244" i="4" s="1"/>
  <c r="AQ42" i="4"/>
  <c r="AR42" i="4"/>
  <c r="AS42" i="4" s="1"/>
  <c r="AT42" i="4" s="1"/>
  <c r="AU42" i="4" s="1"/>
  <c r="AV42" i="4" s="1"/>
  <c r="AQ354" i="4"/>
  <c r="AR354" i="4"/>
  <c r="AS354" i="4" s="1"/>
  <c r="AT354" i="4" s="1"/>
  <c r="AU354" i="4" s="1"/>
  <c r="AV354" i="4" s="1"/>
  <c r="AA612" i="4"/>
  <c r="AA244" i="4"/>
  <c r="AA42" i="4"/>
  <c r="AA354" i="4"/>
  <c r="S612" i="4"/>
  <c r="T612" i="4"/>
  <c r="U612" i="4"/>
  <c r="V612" i="4"/>
  <c r="S244" i="4"/>
  <c r="T244" i="4"/>
  <c r="U244" i="4"/>
  <c r="V244" i="4"/>
  <c r="S42" i="4"/>
  <c r="T42" i="4"/>
  <c r="U42" i="4"/>
  <c r="AO42" i="4" s="1"/>
  <c r="V42" i="4"/>
  <c r="S354" i="4"/>
  <c r="T354" i="4"/>
  <c r="U354" i="4"/>
  <c r="X354" i="4" s="1"/>
  <c r="V354" i="4"/>
  <c r="AA612" i="12"/>
  <c r="AB612" i="12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S612" i="12"/>
  <c r="AT612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S244" i="12"/>
  <c r="AT244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A354" i="12"/>
  <c r="AB354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S354" i="12"/>
  <c r="AT354" i="12"/>
  <c r="Z612" i="12"/>
  <c r="Z244" i="12"/>
  <c r="Z42" i="12"/>
  <c r="Z354" i="12"/>
  <c r="R612" i="4"/>
  <c r="R244" i="4"/>
  <c r="R42" i="4"/>
  <c r="R354" i="4"/>
  <c r="M612" i="4"/>
  <c r="Z612" i="4" s="1"/>
  <c r="M244" i="4"/>
  <c r="Z244" i="4" s="1"/>
  <c r="M42" i="4"/>
  <c r="Z42" i="4" s="1"/>
  <c r="M354" i="4"/>
  <c r="Z354" i="4" s="1"/>
  <c r="J42" i="4" l="1"/>
  <c r="W42" i="4"/>
  <c r="W612" i="4"/>
  <c r="J244" i="4"/>
  <c r="AO244" i="4" s="1"/>
  <c r="J354" i="4"/>
  <c r="AP354" i="4" s="1"/>
  <c r="J612" i="4"/>
  <c r="AO612" i="4" s="1"/>
  <c r="AV612" i="12"/>
  <c r="AU42" i="12"/>
  <c r="AU612" i="12"/>
  <c r="AV42" i="12"/>
  <c r="AU244" i="12"/>
  <c r="AV244" i="12"/>
  <c r="W244" i="4"/>
  <c r="AU354" i="12"/>
  <c r="AV354" i="12"/>
  <c r="X42" i="4"/>
  <c r="W354" i="4"/>
  <c r="X244" i="4"/>
  <c r="AP42" i="4"/>
  <c r="AP244" i="4"/>
  <c r="X612" i="4"/>
  <c r="AW354" i="4"/>
  <c r="AX354" i="4" s="1"/>
  <c r="AW244" i="4"/>
  <c r="AX244" i="4" s="1"/>
  <c r="AW42" i="4"/>
  <c r="AX42" i="4" s="1"/>
  <c r="AW612" i="4"/>
  <c r="AX612" i="4" s="1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5" i="4"/>
  <c r="S246" i="4"/>
  <c r="S247" i="4"/>
  <c r="S248" i="4"/>
  <c r="S249" i="4"/>
  <c r="S250" i="4"/>
  <c r="S251" i="4"/>
  <c r="S252" i="4"/>
  <c r="S253" i="4"/>
  <c r="S254" i="4"/>
  <c r="S255" i="4"/>
  <c r="S257" i="4"/>
  <c r="S543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7" i="4"/>
  <c r="S348" i="4"/>
  <c r="S349" i="4"/>
  <c r="S350" i="4"/>
  <c r="S351" i="4"/>
  <c r="S352" i="4"/>
  <c r="S353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694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92" i="4"/>
  <c r="S586" i="4"/>
  <c r="S587" i="4"/>
  <c r="S588" i="4"/>
  <c r="S589" i="4"/>
  <c r="S590" i="4"/>
  <c r="S591" i="4"/>
  <c r="S593" i="4"/>
  <c r="S594" i="4"/>
  <c r="S595" i="4"/>
  <c r="S596" i="4"/>
  <c r="S597" i="4"/>
  <c r="S598" i="4"/>
  <c r="S599" i="4"/>
  <c r="S600" i="4"/>
  <c r="S601" i="4"/>
  <c r="S602" i="4"/>
  <c r="S603" i="4"/>
  <c r="S605" i="4"/>
  <c r="S606" i="4"/>
  <c r="S607" i="4"/>
  <c r="S608" i="4"/>
  <c r="S609" i="4"/>
  <c r="S610" i="4"/>
  <c r="S611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604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" i="4"/>
  <c r="AO354" i="4" l="1"/>
  <c r="AP612" i="4"/>
  <c r="AR8" i="4" l="1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5" i="4"/>
  <c r="AR246" i="4"/>
  <c r="AR247" i="4"/>
  <c r="AR248" i="4"/>
  <c r="AR249" i="4"/>
  <c r="AR250" i="4"/>
  <c r="AR251" i="4"/>
  <c r="AR252" i="4"/>
  <c r="AR253" i="4"/>
  <c r="AR254" i="4"/>
  <c r="AR255" i="4"/>
  <c r="AR257" i="4"/>
  <c r="AR543" i="4"/>
  <c r="AR258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9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1" i="4"/>
  <c r="AR342" i="4"/>
  <c r="AR343" i="4"/>
  <c r="AR344" i="4"/>
  <c r="AR345" i="4"/>
  <c r="AR347" i="4"/>
  <c r="AR348" i="4"/>
  <c r="AR349" i="4"/>
  <c r="AR350" i="4"/>
  <c r="AR351" i="4"/>
  <c r="AR352" i="4"/>
  <c r="AR353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694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92" i="4"/>
  <c r="AR586" i="4"/>
  <c r="AR587" i="4"/>
  <c r="AR588" i="4"/>
  <c r="AR589" i="4"/>
  <c r="AR590" i="4"/>
  <c r="AR591" i="4"/>
  <c r="AR593" i="4"/>
  <c r="AR594" i="4"/>
  <c r="AR595" i="4"/>
  <c r="AR596" i="4"/>
  <c r="AR597" i="4"/>
  <c r="AR598" i="4"/>
  <c r="AR599" i="4"/>
  <c r="AR600" i="4"/>
  <c r="AR601" i="4"/>
  <c r="AR602" i="4"/>
  <c r="AR603" i="4"/>
  <c r="AR605" i="4"/>
  <c r="AR606" i="4"/>
  <c r="AR607" i="4"/>
  <c r="AR608" i="4"/>
  <c r="AR609" i="4"/>
  <c r="AR610" i="4"/>
  <c r="AR611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604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760" i="4"/>
  <c r="AR761" i="4"/>
  <c r="AR762" i="4"/>
  <c r="AR763" i="4"/>
  <c r="AR764" i="4"/>
  <c r="AR765" i="4"/>
  <c r="AR766" i="4"/>
  <c r="AR767" i="4"/>
  <c r="AR768" i="4"/>
  <c r="AR769" i="4"/>
  <c r="AR770" i="4"/>
  <c r="AR771" i="4"/>
  <c r="AR7" i="4"/>
  <c r="T8" i="4"/>
  <c r="U8" i="4"/>
  <c r="X8" i="4" s="1"/>
  <c r="V8" i="4"/>
  <c r="T9" i="4"/>
  <c r="U9" i="4"/>
  <c r="V9" i="4"/>
  <c r="T10" i="4"/>
  <c r="U10" i="4"/>
  <c r="X10" i="4" s="1"/>
  <c r="V10" i="4"/>
  <c r="T11" i="4"/>
  <c r="U11" i="4"/>
  <c r="X11" i="4" s="1"/>
  <c r="V11" i="4"/>
  <c r="T12" i="4"/>
  <c r="U12" i="4"/>
  <c r="V12" i="4"/>
  <c r="T13" i="4"/>
  <c r="U13" i="4"/>
  <c r="X13" i="4" s="1"/>
  <c r="V13" i="4"/>
  <c r="T14" i="4"/>
  <c r="U14" i="4"/>
  <c r="X14" i="4" s="1"/>
  <c r="V14" i="4"/>
  <c r="T15" i="4"/>
  <c r="U15" i="4"/>
  <c r="X15" i="4" s="1"/>
  <c r="V15" i="4"/>
  <c r="T16" i="4"/>
  <c r="U16" i="4"/>
  <c r="V16" i="4"/>
  <c r="T17" i="4"/>
  <c r="U17" i="4"/>
  <c r="X17" i="4" s="1"/>
  <c r="V17" i="4"/>
  <c r="T18" i="4"/>
  <c r="U18" i="4"/>
  <c r="X18" i="4" s="1"/>
  <c r="V18" i="4"/>
  <c r="T19" i="4"/>
  <c r="U19" i="4"/>
  <c r="X19" i="4" s="1"/>
  <c r="V19" i="4"/>
  <c r="T20" i="4"/>
  <c r="U20" i="4"/>
  <c r="V20" i="4"/>
  <c r="T21" i="4"/>
  <c r="U21" i="4"/>
  <c r="X21" i="4" s="1"/>
  <c r="V21" i="4"/>
  <c r="T22" i="4"/>
  <c r="U22" i="4"/>
  <c r="X22" i="4" s="1"/>
  <c r="V22" i="4"/>
  <c r="T23" i="4"/>
  <c r="U23" i="4"/>
  <c r="X23" i="4" s="1"/>
  <c r="V23" i="4"/>
  <c r="T24" i="4"/>
  <c r="U24" i="4"/>
  <c r="V24" i="4"/>
  <c r="T25" i="4"/>
  <c r="U25" i="4"/>
  <c r="X25" i="4" s="1"/>
  <c r="V25" i="4"/>
  <c r="T26" i="4"/>
  <c r="U26" i="4"/>
  <c r="X26" i="4" s="1"/>
  <c r="V26" i="4"/>
  <c r="T27" i="4"/>
  <c r="U27" i="4"/>
  <c r="X27" i="4" s="1"/>
  <c r="V27" i="4"/>
  <c r="T28" i="4"/>
  <c r="U28" i="4"/>
  <c r="X28" i="4" s="1"/>
  <c r="V28" i="4"/>
  <c r="T29" i="4"/>
  <c r="U29" i="4"/>
  <c r="X29" i="4" s="1"/>
  <c r="V29" i="4"/>
  <c r="T30" i="4"/>
  <c r="U30" i="4"/>
  <c r="X30" i="4" s="1"/>
  <c r="V30" i="4"/>
  <c r="T31" i="4"/>
  <c r="U31" i="4"/>
  <c r="X31" i="4" s="1"/>
  <c r="V31" i="4"/>
  <c r="T32" i="4"/>
  <c r="U32" i="4"/>
  <c r="X32" i="4" s="1"/>
  <c r="V32" i="4"/>
  <c r="T33" i="4"/>
  <c r="U33" i="4"/>
  <c r="X33" i="4" s="1"/>
  <c r="V33" i="4"/>
  <c r="T34" i="4"/>
  <c r="U34" i="4"/>
  <c r="X34" i="4" s="1"/>
  <c r="V34" i="4"/>
  <c r="T35" i="4"/>
  <c r="U35" i="4"/>
  <c r="X35" i="4" s="1"/>
  <c r="V35" i="4"/>
  <c r="T36" i="4"/>
  <c r="U36" i="4"/>
  <c r="X36" i="4" s="1"/>
  <c r="V36" i="4"/>
  <c r="T37" i="4"/>
  <c r="U37" i="4"/>
  <c r="X37" i="4" s="1"/>
  <c r="V37" i="4"/>
  <c r="T38" i="4"/>
  <c r="U38" i="4"/>
  <c r="X38" i="4" s="1"/>
  <c r="V38" i="4"/>
  <c r="T39" i="4"/>
  <c r="U39" i="4"/>
  <c r="X39" i="4" s="1"/>
  <c r="V39" i="4"/>
  <c r="T40" i="4"/>
  <c r="U40" i="4"/>
  <c r="X40" i="4" s="1"/>
  <c r="V40" i="4"/>
  <c r="T41" i="4"/>
  <c r="U41" i="4"/>
  <c r="X41" i="4" s="1"/>
  <c r="V41" i="4"/>
  <c r="T43" i="4"/>
  <c r="U43" i="4"/>
  <c r="X43" i="4" s="1"/>
  <c r="V43" i="4"/>
  <c r="T44" i="4"/>
  <c r="U44" i="4"/>
  <c r="X44" i="4" s="1"/>
  <c r="V44" i="4"/>
  <c r="T45" i="4"/>
  <c r="U45" i="4"/>
  <c r="X45" i="4" s="1"/>
  <c r="V45" i="4"/>
  <c r="T46" i="4"/>
  <c r="U46" i="4"/>
  <c r="X46" i="4" s="1"/>
  <c r="V46" i="4"/>
  <c r="T47" i="4"/>
  <c r="U47" i="4"/>
  <c r="X47" i="4" s="1"/>
  <c r="V47" i="4"/>
  <c r="T48" i="4"/>
  <c r="U48" i="4"/>
  <c r="X48" i="4" s="1"/>
  <c r="V48" i="4"/>
  <c r="T49" i="4"/>
  <c r="U49" i="4"/>
  <c r="X49" i="4" s="1"/>
  <c r="V49" i="4"/>
  <c r="T50" i="4"/>
  <c r="U50" i="4"/>
  <c r="X50" i="4" s="1"/>
  <c r="V50" i="4"/>
  <c r="T51" i="4"/>
  <c r="U51" i="4"/>
  <c r="X51" i="4" s="1"/>
  <c r="V51" i="4"/>
  <c r="T52" i="4"/>
  <c r="U52" i="4"/>
  <c r="X52" i="4" s="1"/>
  <c r="V52" i="4"/>
  <c r="T53" i="4"/>
  <c r="U53" i="4"/>
  <c r="X53" i="4" s="1"/>
  <c r="V53" i="4"/>
  <c r="T54" i="4"/>
  <c r="U54" i="4"/>
  <c r="X54" i="4" s="1"/>
  <c r="V54" i="4"/>
  <c r="T55" i="4"/>
  <c r="U55" i="4"/>
  <c r="X55" i="4" s="1"/>
  <c r="V55" i="4"/>
  <c r="T56" i="4"/>
  <c r="U56" i="4"/>
  <c r="X56" i="4" s="1"/>
  <c r="V56" i="4"/>
  <c r="T57" i="4"/>
  <c r="U57" i="4"/>
  <c r="X57" i="4" s="1"/>
  <c r="V57" i="4"/>
  <c r="T58" i="4"/>
  <c r="U58" i="4"/>
  <c r="X58" i="4" s="1"/>
  <c r="V58" i="4"/>
  <c r="T59" i="4"/>
  <c r="U59" i="4"/>
  <c r="X59" i="4" s="1"/>
  <c r="V59" i="4"/>
  <c r="T60" i="4"/>
  <c r="U60" i="4"/>
  <c r="X60" i="4" s="1"/>
  <c r="V60" i="4"/>
  <c r="T61" i="4"/>
  <c r="U61" i="4"/>
  <c r="X61" i="4" s="1"/>
  <c r="V61" i="4"/>
  <c r="T62" i="4"/>
  <c r="U62" i="4"/>
  <c r="X62" i="4" s="1"/>
  <c r="V62" i="4"/>
  <c r="T63" i="4"/>
  <c r="U63" i="4"/>
  <c r="X63" i="4" s="1"/>
  <c r="V63" i="4"/>
  <c r="T64" i="4"/>
  <c r="U64" i="4"/>
  <c r="X64" i="4" s="1"/>
  <c r="V64" i="4"/>
  <c r="T65" i="4"/>
  <c r="U65" i="4"/>
  <c r="X65" i="4" s="1"/>
  <c r="V65" i="4"/>
  <c r="T66" i="4"/>
  <c r="U66" i="4"/>
  <c r="X66" i="4" s="1"/>
  <c r="V66" i="4"/>
  <c r="T67" i="4"/>
  <c r="U67" i="4"/>
  <c r="X67" i="4" s="1"/>
  <c r="V67" i="4"/>
  <c r="T68" i="4"/>
  <c r="U68" i="4"/>
  <c r="X68" i="4" s="1"/>
  <c r="V68" i="4"/>
  <c r="T69" i="4"/>
  <c r="U69" i="4"/>
  <c r="X69" i="4" s="1"/>
  <c r="V69" i="4"/>
  <c r="T70" i="4"/>
  <c r="U70" i="4"/>
  <c r="X70" i="4" s="1"/>
  <c r="V70" i="4"/>
  <c r="T71" i="4"/>
  <c r="U71" i="4"/>
  <c r="X71" i="4" s="1"/>
  <c r="V71" i="4"/>
  <c r="T72" i="4"/>
  <c r="U72" i="4"/>
  <c r="X72" i="4" s="1"/>
  <c r="V72" i="4"/>
  <c r="T73" i="4"/>
  <c r="U73" i="4"/>
  <c r="X73" i="4" s="1"/>
  <c r="V73" i="4"/>
  <c r="T74" i="4"/>
  <c r="U74" i="4"/>
  <c r="X74" i="4" s="1"/>
  <c r="V74" i="4"/>
  <c r="T75" i="4"/>
  <c r="U75" i="4"/>
  <c r="X75" i="4" s="1"/>
  <c r="V75" i="4"/>
  <c r="T76" i="4"/>
  <c r="U76" i="4"/>
  <c r="X76" i="4" s="1"/>
  <c r="V76" i="4"/>
  <c r="T77" i="4"/>
  <c r="U77" i="4"/>
  <c r="X77" i="4" s="1"/>
  <c r="V77" i="4"/>
  <c r="T78" i="4"/>
  <c r="U78" i="4"/>
  <c r="X78" i="4" s="1"/>
  <c r="V78" i="4"/>
  <c r="T79" i="4"/>
  <c r="U79" i="4"/>
  <c r="X79" i="4" s="1"/>
  <c r="V79" i="4"/>
  <c r="T80" i="4"/>
  <c r="U80" i="4"/>
  <c r="X80" i="4" s="1"/>
  <c r="V80" i="4"/>
  <c r="T81" i="4"/>
  <c r="U81" i="4"/>
  <c r="X81" i="4" s="1"/>
  <c r="V81" i="4"/>
  <c r="T82" i="4"/>
  <c r="U82" i="4"/>
  <c r="X82" i="4" s="1"/>
  <c r="V82" i="4"/>
  <c r="T83" i="4"/>
  <c r="U83" i="4"/>
  <c r="X83" i="4" s="1"/>
  <c r="V83" i="4"/>
  <c r="T84" i="4"/>
  <c r="U84" i="4"/>
  <c r="X84" i="4" s="1"/>
  <c r="V84" i="4"/>
  <c r="T85" i="4"/>
  <c r="U85" i="4"/>
  <c r="X85" i="4" s="1"/>
  <c r="V85" i="4"/>
  <c r="T86" i="4"/>
  <c r="U86" i="4"/>
  <c r="X86" i="4" s="1"/>
  <c r="V86" i="4"/>
  <c r="T87" i="4"/>
  <c r="U87" i="4"/>
  <c r="X87" i="4" s="1"/>
  <c r="V87" i="4"/>
  <c r="T88" i="4"/>
  <c r="U88" i="4"/>
  <c r="X88" i="4" s="1"/>
  <c r="V88" i="4"/>
  <c r="T89" i="4"/>
  <c r="U89" i="4"/>
  <c r="X89" i="4" s="1"/>
  <c r="V89" i="4"/>
  <c r="T90" i="4"/>
  <c r="U90" i="4"/>
  <c r="X90" i="4" s="1"/>
  <c r="V90" i="4"/>
  <c r="T91" i="4"/>
  <c r="U91" i="4"/>
  <c r="X91" i="4" s="1"/>
  <c r="V91" i="4"/>
  <c r="T92" i="4"/>
  <c r="U92" i="4"/>
  <c r="X92" i="4" s="1"/>
  <c r="V92" i="4"/>
  <c r="T93" i="4"/>
  <c r="U93" i="4"/>
  <c r="X93" i="4" s="1"/>
  <c r="V93" i="4"/>
  <c r="T94" i="4"/>
  <c r="U94" i="4"/>
  <c r="X94" i="4" s="1"/>
  <c r="V94" i="4"/>
  <c r="T95" i="4"/>
  <c r="U95" i="4"/>
  <c r="X95" i="4" s="1"/>
  <c r="V95" i="4"/>
  <c r="T96" i="4"/>
  <c r="U96" i="4"/>
  <c r="X96" i="4" s="1"/>
  <c r="V96" i="4"/>
  <c r="T97" i="4"/>
  <c r="U97" i="4"/>
  <c r="X97" i="4" s="1"/>
  <c r="V97" i="4"/>
  <c r="T98" i="4"/>
  <c r="U98" i="4"/>
  <c r="X98" i="4" s="1"/>
  <c r="V98" i="4"/>
  <c r="T99" i="4"/>
  <c r="U99" i="4"/>
  <c r="X99" i="4" s="1"/>
  <c r="V99" i="4"/>
  <c r="T100" i="4"/>
  <c r="U100" i="4"/>
  <c r="X100" i="4" s="1"/>
  <c r="V100" i="4"/>
  <c r="T101" i="4"/>
  <c r="U101" i="4"/>
  <c r="X101" i="4" s="1"/>
  <c r="V101" i="4"/>
  <c r="T102" i="4"/>
  <c r="U102" i="4"/>
  <c r="X102" i="4" s="1"/>
  <c r="V102" i="4"/>
  <c r="T103" i="4"/>
  <c r="U103" i="4"/>
  <c r="X103" i="4" s="1"/>
  <c r="V103" i="4"/>
  <c r="T104" i="4"/>
  <c r="U104" i="4"/>
  <c r="V104" i="4"/>
  <c r="T105" i="4"/>
  <c r="U105" i="4"/>
  <c r="X105" i="4" s="1"/>
  <c r="V105" i="4"/>
  <c r="T106" i="4"/>
  <c r="U106" i="4"/>
  <c r="X106" i="4" s="1"/>
  <c r="V106" i="4"/>
  <c r="T107" i="4"/>
  <c r="U107" i="4"/>
  <c r="X107" i="4" s="1"/>
  <c r="V107" i="4"/>
  <c r="T108" i="4"/>
  <c r="U108" i="4"/>
  <c r="V108" i="4"/>
  <c r="T109" i="4"/>
  <c r="U109" i="4"/>
  <c r="X109" i="4" s="1"/>
  <c r="V109" i="4"/>
  <c r="T110" i="4"/>
  <c r="U110" i="4"/>
  <c r="X110" i="4" s="1"/>
  <c r="V110" i="4"/>
  <c r="T111" i="4"/>
  <c r="U111" i="4"/>
  <c r="X111" i="4" s="1"/>
  <c r="V111" i="4"/>
  <c r="T112" i="4"/>
  <c r="U112" i="4"/>
  <c r="X112" i="4" s="1"/>
  <c r="V112" i="4"/>
  <c r="T113" i="4"/>
  <c r="U113" i="4"/>
  <c r="X113" i="4" s="1"/>
  <c r="V113" i="4"/>
  <c r="T114" i="4"/>
  <c r="U114" i="4"/>
  <c r="X114" i="4" s="1"/>
  <c r="V114" i="4"/>
  <c r="T115" i="4"/>
  <c r="U115" i="4"/>
  <c r="V115" i="4"/>
  <c r="T116" i="4"/>
  <c r="U116" i="4"/>
  <c r="X116" i="4" s="1"/>
  <c r="V116" i="4"/>
  <c r="T117" i="4"/>
  <c r="U117" i="4"/>
  <c r="V117" i="4"/>
  <c r="T118" i="4"/>
  <c r="U118" i="4"/>
  <c r="X118" i="4" s="1"/>
  <c r="V118" i="4"/>
  <c r="T119" i="4"/>
  <c r="U119" i="4"/>
  <c r="X119" i="4" s="1"/>
  <c r="V119" i="4"/>
  <c r="T121" i="4"/>
  <c r="U121" i="4"/>
  <c r="V121" i="4"/>
  <c r="T122" i="4"/>
  <c r="U122" i="4"/>
  <c r="X122" i="4" s="1"/>
  <c r="V122" i="4"/>
  <c r="T123" i="4"/>
  <c r="U123" i="4"/>
  <c r="X123" i="4" s="1"/>
  <c r="V123" i="4"/>
  <c r="T124" i="4"/>
  <c r="U124" i="4"/>
  <c r="X124" i="4" s="1"/>
  <c r="V124" i="4"/>
  <c r="T125" i="4"/>
  <c r="U125" i="4"/>
  <c r="X125" i="4" s="1"/>
  <c r="V125" i="4"/>
  <c r="T126" i="4"/>
  <c r="U126" i="4"/>
  <c r="V126" i="4"/>
  <c r="T127" i="4"/>
  <c r="U127" i="4"/>
  <c r="X127" i="4" s="1"/>
  <c r="V127" i="4"/>
  <c r="T128" i="4"/>
  <c r="U128" i="4"/>
  <c r="V128" i="4"/>
  <c r="T129" i="4"/>
  <c r="U129" i="4"/>
  <c r="X129" i="4" s="1"/>
  <c r="V129" i="4"/>
  <c r="T130" i="4"/>
  <c r="U130" i="4"/>
  <c r="V130" i="4"/>
  <c r="T131" i="4"/>
  <c r="U131" i="4"/>
  <c r="V131" i="4"/>
  <c r="T132" i="4"/>
  <c r="U132" i="4"/>
  <c r="X132" i="4" s="1"/>
  <c r="V132" i="4"/>
  <c r="T133" i="4"/>
  <c r="U133" i="4"/>
  <c r="V133" i="4"/>
  <c r="T134" i="4"/>
  <c r="U134" i="4"/>
  <c r="V134" i="4"/>
  <c r="T135" i="4"/>
  <c r="U135" i="4"/>
  <c r="V135" i="4"/>
  <c r="T136" i="4"/>
  <c r="U136" i="4"/>
  <c r="X136" i="4" s="1"/>
  <c r="V136" i="4"/>
  <c r="T137" i="4"/>
  <c r="U137" i="4"/>
  <c r="V137" i="4"/>
  <c r="T139" i="4"/>
  <c r="U139" i="4"/>
  <c r="V139" i="4"/>
  <c r="T140" i="4"/>
  <c r="U140" i="4"/>
  <c r="X140" i="4" s="1"/>
  <c r="V140" i="4"/>
  <c r="T141" i="4"/>
  <c r="U141" i="4"/>
  <c r="V141" i="4"/>
  <c r="T142" i="4"/>
  <c r="U142" i="4"/>
  <c r="V142" i="4"/>
  <c r="T143" i="4"/>
  <c r="U143" i="4"/>
  <c r="V143" i="4"/>
  <c r="T144" i="4"/>
  <c r="U144" i="4"/>
  <c r="X144" i="4" s="1"/>
  <c r="V144" i="4"/>
  <c r="T145" i="4"/>
  <c r="U145" i="4"/>
  <c r="V145" i="4"/>
  <c r="T146" i="4"/>
  <c r="U146" i="4"/>
  <c r="V146" i="4"/>
  <c r="T147" i="4"/>
  <c r="U147" i="4"/>
  <c r="X147" i="4" s="1"/>
  <c r="V147" i="4"/>
  <c r="T148" i="4"/>
  <c r="U148" i="4"/>
  <c r="X148" i="4" s="1"/>
  <c r="V148" i="4"/>
  <c r="T149" i="4"/>
  <c r="U149" i="4"/>
  <c r="X149" i="4" s="1"/>
  <c r="V149" i="4"/>
  <c r="T150" i="4"/>
  <c r="U150" i="4"/>
  <c r="V150" i="4"/>
  <c r="T151" i="4"/>
  <c r="U151" i="4"/>
  <c r="X151" i="4" s="1"/>
  <c r="V151" i="4"/>
  <c r="T152" i="4"/>
  <c r="U152" i="4"/>
  <c r="X152" i="4" s="1"/>
  <c r="V152" i="4"/>
  <c r="T153" i="4"/>
  <c r="U153" i="4"/>
  <c r="V153" i="4"/>
  <c r="T154" i="4"/>
  <c r="U154" i="4"/>
  <c r="X154" i="4" s="1"/>
  <c r="V154" i="4"/>
  <c r="T155" i="4"/>
  <c r="U155" i="4"/>
  <c r="X155" i="4" s="1"/>
  <c r="V155" i="4"/>
  <c r="T156" i="4"/>
  <c r="U156" i="4"/>
  <c r="X156" i="4" s="1"/>
  <c r="V156" i="4"/>
  <c r="T157" i="4"/>
  <c r="U157" i="4"/>
  <c r="V157" i="4"/>
  <c r="T158" i="4"/>
  <c r="U158" i="4"/>
  <c r="X158" i="4" s="1"/>
  <c r="V158" i="4"/>
  <c r="T159" i="4"/>
  <c r="U159" i="4"/>
  <c r="X159" i="4" s="1"/>
  <c r="V159" i="4"/>
  <c r="T160" i="4"/>
  <c r="U160" i="4"/>
  <c r="V160" i="4"/>
  <c r="T161" i="4"/>
  <c r="U161" i="4"/>
  <c r="X161" i="4" s="1"/>
  <c r="V161" i="4"/>
  <c r="T162" i="4"/>
  <c r="U162" i="4"/>
  <c r="V162" i="4"/>
  <c r="T163" i="4"/>
  <c r="U163" i="4"/>
  <c r="X163" i="4" s="1"/>
  <c r="V163" i="4"/>
  <c r="T164" i="4"/>
  <c r="U164" i="4"/>
  <c r="X164" i="4" s="1"/>
  <c r="V164" i="4"/>
  <c r="T165" i="4"/>
  <c r="U165" i="4"/>
  <c r="X165" i="4" s="1"/>
  <c r="V165" i="4"/>
  <c r="T166" i="4"/>
  <c r="U166" i="4"/>
  <c r="X166" i="4" s="1"/>
  <c r="V166" i="4"/>
  <c r="T167" i="4"/>
  <c r="U167" i="4"/>
  <c r="V167" i="4"/>
  <c r="T168" i="4"/>
  <c r="U168" i="4"/>
  <c r="X168" i="4" s="1"/>
  <c r="V168" i="4"/>
  <c r="T169" i="4"/>
  <c r="U169" i="4"/>
  <c r="V169" i="4"/>
  <c r="T170" i="4"/>
  <c r="U170" i="4"/>
  <c r="X170" i="4" s="1"/>
  <c r="V170" i="4"/>
  <c r="T171" i="4"/>
  <c r="U171" i="4"/>
  <c r="X171" i="4" s="1"/>
  <c r="V171" i="4"/>
  <c r="T172" i="4"/>
  <c r="U172" i="4"/>
  <c r="X172" i="4" s="1"/>
  <c r="V172" i="4"/>
  <c r="T173" i="4"/>
  <c r="U173" i="4"/>
  <c r="V173" i="4"/>
  <c r="T174" i="4"/>
  <c r="U174" i="4"/>
  <c r="V174" i="4"/>
  <c r="T175" i="4"/>
  <c r="U175" i="4"/>
  <c r="V175" i="4"/>
  <c r="T176" i="4"/>
  <c r="U176" i="4"/>
  <c r="X176" i="4" s="1"/>
  <c r="V176" i="4"/>
  <c r="T177" i="4"/>
  <c r="U177" i="4"/>
  <c r="X177" i="4" s="1"/>
  <c r="V177" i="4"/>
  <c r="T178" i="4"/>
  <c r="U178" i="4"/>
  <c r="X178" i="4" s="1"/>
  <c r="V178" i="4"/>
  <c r="T179" i="4"/>
  <c r="U179" i="4"/>
  <c r="V179" i="4"/>
  <c r="T180" i="4"/>
  <c r="U180" i="4"/>
  <c r="X180" i="4" s="1"/>
  <c r="V180" i="4"/>
  <c r="T181" i="4"/>
  <c r="U181" i="4"/>
  <c r="V181" i="4"/>
  <c r="T182" i="4"/>
  <c r="U182" i="4"/>
  <c r="X182" i="4" s="1"/>
  <c r="V182" i="4"/>
  <c r="T183" i="4"/>
  <c r="U183" i="4"/>
  <c r="V183" i="4"/>
  <c r="T184" i="4"/>
  <c r="U184" i="4"/>
  <c r="X184" i="4" s="1"/>
  <c r="V184" i="4"/>
  <c r="T185" i="4"/>
  <c r="U185" i="4"/>
  <c r="V185" i="4"/>
  <c r="T186" i="4"/>
  <c r="U186" i="4"/>
  <c r="X186" i="4" s="1"/>
  <c r="V186" i="4"/>
  <c r="T187" i="4"/>
  <c r="U187" i="4"/>
  <c r="V187" i="4"/>
  <c r="T188" i="4"/>
  <c r="U188" i="4"/>
  <c r="V188" i="4"/>
  <c r="T189" i="4"/>
  <c r="U189" i="4"/>
  <c r="X189" i="4" s="1"/>
  <c r="V189" i="4"/>
  <c r="T190" i="4"/>
  <c r="U190" i="4"/>
  <c r="V190" i="4"/>
  <c r="T191" i="4"/>
  <c r="U191" i="4"/>
  <c r="X191" i="4" s="1"/>
  <c r="V191" i="4"/>
  <c r="T192" i="4"/>
  <c r="U192" i="4"/>
  <c r="X192" i="4" s="1"/>
  <c r="V192" i="4"/>
  <c r="T193" i="4"/>
  <c r="U193" i="4"/>
  <c r="V193" i="4"/>
  <c r="T194" i="4"/>
  <c r="U194" i="4"/>
  <c r="V194" i="4"/>
  <c r="T195" i="4"/>
  <c r="U195" i="4"/>
  <c r="V195" i="4"/>
  <c r="T196" i="4"/>
  <c r="U196" i="4"/>
  <c r="X196" i="4" s="1"/>
  <c r="V196" i="4"/>
  <c r="T197" i="4"/>
  <c r="U197" i="4"/>
  <c r="V197" i="4"/>
  <c r="T198" i="4"/>
  <c r="U198" i="4"/>
  <c r="X198" i="4" s="1"/>
  <c r="V198" i="4"/>
  <c r="T199" i="4"/>
  <c r="U199" i="4"/>
  <c r="V199" i="4"/>
  <c r="T200" i="4"/>
  <c r="U200" i="4"/>
  <c r="X200" i="4" s="1"/>
  <c r="V200" i="4"/>
  <c r="T201" i="4"/>
  <c r="U201" i="4"/>
  <c r="V201" i="4"/>
  <c r="T202" i="4"/>
  <c r="U202" i="4"/>
  <c r="V202" i="4"/>
  <c r="T203" i="4"/>
  <c r="U203" i="4"/>
  <c r="X203" i="4" s="1"/>
  <c r="V203" i="4"/>
  <c r="T204" i="4"/>
  <c r="U204" i="4"/>
  <c r="V204" i="4"/>
  <c r="T205" i="4"/>
  <c r="U205" i="4"/>
  <c r="X205" i="4" s="1"/>
  <c r="V205" i="4"/>
  <c r="T206" i="4"/>
  <c r="U206" i="4"/>
  <c r="V206" i="4"/>
  <c r="T207" i="4"/>
  <c r="U207" i="4"/>
  <c r="V207" i="4"/>
  <c r="T208" i="4"/>
  <c r="U208" i="4"/>
  <c r="V208" i="4"/>
  <c r="T209" i="4"/>
  <c r="U209" i="4"/>
  <c r="V209" i="4"/>
  <c r="T210" i="4"/>
  <c r="U210" i="4"/>
  <c r="V210" i="4"/>
  <c r="T211" i="4"/>
  <c r="U211" i="4"/>
  <c r="V211" i="4"/>
  <c r="T212" i="4"/>
  <c r="U212" i="4"/>
  <c r="V212" i="4"/>
  <c r="T213" i="4"/>
  <c r="U213" i="4"/>
  <c r="V213" i="4"/>
  <c r="T214" i="4"/>
  <c r="U214" i="4"/>
  <c r="V214" i="4"/>
  <c r="T215" i="4"/>
  <c r="U215" i="4"/>
  <c r="V215" i="4"/>
  <c r="T216" i="4"/>
  <c r="U216" i="4"/>
  <c r="V216" i="4"/>
  <c r="T217" i="4"/>
  <c r="U217" i="4"/>
  <c r="V217" i="4"/>
  <c r="T218" i="4"/>
  <c r="U218" i="4"/>
  <c r="X218" i="4" s="1"/>
  <c r="V218" i="4"/>
  <c r="T219" i="4"/>
  <c r="U219" i="4"/>
  <c r="V219" i="4"/>
  <c r="T220" i="4"/>
  <c r="U220" i="4"/>
  <c r="V220" i="4"/>
  <c r="T221" i="4"/>
  <c r="U221" i="4"/>
  <c r="V221" i="4"/>
  <c r="T222" i="4"/>
  <c r="U222" i="4"/>
  <c r="V222" i="4"/>
  <c r="T224" i="4"/>
  <c r="U224" i="4"/>
  <c r="V224" i="4"/>
  <c r="T225" i="4"/>
  <c r="U225" i="4"/>
  <c r="V225" i="4"/>
  <c r="T226" i="4"/>
  <c r="U226" i="4"/>
  <c r="V226" i="4"/>
  <c r="T227" i="4"/>
  <c r="U227" i="4"/>
  <c r="V227" i="4"/>
  <c r="T228" i="4"/>
  <c r="U228" i="4"/>
  <c r="V228" i="4"/>
  <c r="T229" i="4"/>
  <c r="U229" i="4"/>
  <c r="V229" i="4"/>
  <c r="T230" i="4"/>
  <c r="U230" i="4"/>
  <c r="V230" i="4"/>
  <c r="T231" i="4"/>
  <c r="U231" i="4"/>
  <c r="V231" i="4"/>
  <c r="T232" i="4"/>
  <c r="U232" i="4"/>
  <c r="V232" i="4"/>
  <c r="T233" i="4"/>
  <c r="U233" i="4"/>
  <c r="X233" i="4" s="1"/>
  <c r="V233" i="4"/>
  <c r="T234" i="4"/>
  <c r="U234" i="4"/>
  <c r="V234" i="4"/>
  <c r="T235" i="4"/>
  <c r="U235" i="4"/>
  <c r="V235" i="4"/>
  <c r="T236" i="4"/>
  <c r="U236" i="4"/>
  <c r="V236" i="4"/>
  <c r="T237" i="4"/>
  <c r="U237" i="4"/>
  <c r="V237" i="4"/>
  <c r="T238" i="4"/>
  <c r="U238" i="4"/>
  <c r="V238" i="4"/>
  <c r="T239" i="4"/>
  <c r="U239" i="4"/>
  <c r="V239" i="4"/>
  <c r="T240" i="4"/>
  <c r="U240" i="4"/>
  <c r="V240" i="4"/>
  <c r="T241" i="4"/>
  <c r="U241" i="4"/>
  <c r="V241" i="4"/>
  <c r="T242" i="4"/>
  <c r="U242" i="4"/>
  <c r="V242" i="4"/>
  <c r="T243" i="4"/>
  <c r="U243" i="4"/>
  <c r="V243" i="4"/>
  <c r="T245" i="4"/>
  <c r="U245" i="4"/>
  <c r="V245" i="4"/>
  <c r="T246" i="4"/>
  <c r="U246" i="4"/>
  <c r="V246" i="4"/>
  <c r="T247" i="4"/>
  <c r="U247" i="4"/>
  <c r="V247" i="4"/>
  <c r="T248" i="4"/>
  <c r="U248" i="4"/>
  <c r="X248" i="4" s="1"/>
  <c r="V248" i="4"/>
  <c r="T249" i="4"/>
  <c r="U249" i="4"/>
  <c r="V249" i="4"/>
  <c r="T250" i="4"/>
  <c r="U250" i="4"/>
  <c r="V250" i="4"/>
  <c r="T251" i="4"/>
  <c r="U251" i="4"/>
  <c r="V251" i="4"/>
  <c r="T252" i="4"/>
  <c r="U252" i="4"/>
  <c r="V252" i="4"/>
  <c r="T253" i="4"/>
  <c r="U253" i="4"/>
  <c r="V253" i="4"/>
  <c r="T254" i="4"/>
  <c r="U254" i="4"/>
  <c r="X254" i="4" s="1"/>
  <c r="V254" i="4"/>
  <c r="T255" i="4"/>
  <c r="U255" i="4"/>
  <c r="V255" i="4"/>
  <c r="T257" i="4"/>
  <c r="U257" i="4"/>
  <c r="X257" i="4" s="1"/>
  <c r="V257" i="4"/>
  <c r="T543" i="4"/>
  <c r="U543" i="4"/>
  <c r="V543" i="4"/>
  <c r="T258" i="4"/>
  <c r="U258" i="4"/>
  <c r="X258" i="4" s="1"/>
  <c r="V258" i="4"/>
  <c r="T259" i="4"/>
  <c r="U259" i="4"/>
  <c r="V259" i="4"/>
  <c r="T260" i="4"/>
  <c r="U260" i="4"/>
  <c r="X260" i="4" s="1"/>
  <c r="V260" i="4"/>
  <c r="T261" i="4"/>
  <c r="U261" i="4"/>
  <c r="V261" i="4"/>
  <c r="T262" i="4"/>
  <c r="U262" i="4"/>
  <c r="X262" i="4" s="1"/>
  <c r="V262" i="4"/>
  <c r="T263" i="4"/>
  <c r="U263" i="4"/>
  <c r="V263" i="4"/>
  <c r="T264" i="4"/>
  <c r="U264" i="4"/>
  <c r="X264" i="4" s="1"/>
  <c r="V264" i="4"/>
  <c r="T265" i="4"/>
  <c r="U265" i="4"/>
  <c r="V265" i="4"/>
  <c r="T266" i="4"/>
  <c r="U266" i="4"/>
  <c r="X266" i="4" s="1"/>
  <c r="V266" i="4"/>
  <c r="T267" i="4"/>
  <c r="U267" i="4"/>
  <c r="V267" i="4"/>
  <c r="T268" i="4"/>
  <c r="U268" i="4"/>
  <c r="X268" i="4" s="1"/>
  <c r="V268" i="4"/>
  <c r="T269" i="4"/>
  <c r="U269" i="4"/>
  <c r="V269" i="4"/>
  <c r="T270" i="4"/>
  <c r="U270" i="4"/>
  <c r="V270" i="4"/>
  <c r="T271" i="4"/>
  <c r="U271" i="4"/>
  <c r="X271" i="4" s="1"/>
  <c r="V271" i="4"/>
  <c r="T272" i="4"/>
  <c r="U272" i="4"/>
  <c r="V272" i="4"/>
  <c r="T273" i="4"/>
  <c r="U273" i="4"/>
  <c r="X273" i="4" s="1"/>
  <c r="V273" i="4"/>
  <c r="T274" i="4"/>
  <c r="U274" i="4"/>
  <c r="V274" i="4"/>
  <c r="T275" i="4"/>
  <c r="U275" i="4"/>
  <c r="X275" i="4" s="1"/>
  <c r="V275" i="4"/>
  <c r="T276" i="4"/>
  <c r="U276" i="4"/>
  <c r="V276" i="4"/>
  <c r="T277" i="4"/>
  <c r="U277" i="4"/>
  <c r="X277" i="4" s="1"/>
  <c r="V277" i="4"/>
  <c r="T278" i="4"/>
  <c r="U278" i="4"/>
  <c r="V278" i="4"/>
  <c r="T279" i="4"/>
  <c r="U279" i="4"/>
  <c r="X279" i="4" s="1"/>
  <c r="V279" i="4"/>
  <c r="T280" i="4"/>
  <c r="U280" i="4"/>
  <c r="V280" i="4"/>
  <c r="T281" i="4"/>
  <c r="U281" i="4"/>
  <c r="X281" i="4" s="1"/>
  <c r="V281" i="4"/>
  <c r="T282" i="4"/>
  <c r="U282" i="4"/>
  <c r="V282" i="4"/>
  <c r="T283" i="4"/>
  <c r="U283" i="4"/>
  <c r="X283" i="4" s="1"/>
  <c r="V283" i="4"/>
  <c r="T284" i="4"/>
  <c r="U284" i="4"/>
  <c r="V284" i="4"/>
  <c r="T285" i="4"/>
  <c r="U285" i="4"/>
  <c r="X285" i="4" s="1"/>
  <c r="V285" i="4"/>
  <c r="T286" i="4"/>
  <c r="U286" i="4"/>
  <c r="V286" i="4"/>
  <c r="T287" i="4"/>
  <c r="U287" i="4"/>
  <c r="X287" i="4" s="1"/>
  <c r="V287" i="4"/>
  <c r="T288" i="4"/>
  <c r="U288" i="4"/>
  <c r="V288" i="4"/>
  <c r="T289" i="4"/>
  <c r="U289" i="4"/>
  <c r="X289" i="4" s="1"/>
  <c r="V289" i="4"/>
  <c r="T290" i="4"/>
  <c r="U290" i="4"/>
  <c r="V290" i="4"/>
  <c r="T291" i="4"/>
  <c r="U291" i="4"/>
  <c r="V291" i="4"/>
  <c r="T292" i="4"/>
  <c r="U292" i="4"/>
  <c r="X292" i="4" s="1"/>
  <c r="V292" i="4"/>
  <c r="T293" i="4"/>
  <c r="U293" i="4"/>
  <c r="V293" i="4"/>
  <c r="T294" i="4"/>
  <c r="U294" i="4"/>
  <c r="X294" i="4" s="1"/>
  <c r="V294" i="4"/>
  <c r="T295" i="4"/>
  <c r="U295" i="4"/>
  <c r="V295" i="4"/>
  <c r="T296" i="4"/>
  <c r="U296" i="4"/>
  <c r="X296" i="4" s="1"/>
  <c r="V296" i="4"/>
  <c r="T297" i="4"/>
  <c r="U297" i="4"/>
  <c r="V297" i="4"/>
  <c r="T298" i="4"/>
  <c r="U298" i="4"/>
  <c r="X298" i="4" s="1"/>
  <c r="V298" i="4"/>
  <c r="T299" i="4"/>
  <c r="U299" i="4"/>
  <c r="X299" i="4" s="1"/>
  <c r="V299" i="4"/>
  <c r="T300" i="4"/>
  <c r="U300" i="4"/>
  <c r="X300" i="4" s="1"/>
  <c r="V300" i="4"/>
  <c r="T301" i="4"/>
  <c r="U301" i="4"/>
  <c r="X301" i="4" s="1"/>
  <c r="V301" i="4"/>
  <c r="T302" i="4"/>
  <c r="U302" i="4"/>
  <c r="X302" i="4" s="1"/>
  <c r="V302" i="4"/>
  <c r="T303" i="4"/>
  <c r="U303" i="4"/>
  <c r="X303" i="4" s="1"/>
  <c r="V303" i="4"/>
  <c r="T304" i="4"/>
  <c r="U304" i="4"/>
  <c r="X304" i="4" s="1"/>
  <c r="V304" i="4"/>
  <c r="T305" i="4"/>
  <c r="U305" i="4"/>
  <c r="X305" i="4" s="1"/>
  <c r="V305" i="4"/>
  <c r="T306" i="4"/>
  <c r="U306" i="4"/>
  <c r="X306" i="4" s="1"/>
  <c r="V306" i="4"/>
  <c r="T307" i="4"/>
  <c r="U307" i="4"/>
  <c r="X307" i="4" s="1"/>
  <c r="V307" i="4"/>
  <c r="T309" i="4"/>
  <c r="U309" i="4"/>
  <c r="X309" i="4" s="1"/>
  <c r="V309" i="4"/>
  <c r="T310" i="4"/>
  <c r="U310" i="4"/>
  <c r="X310" i="4" s="1"/>
  <c r="V310" i="4"/>
  <c r="T311" i="4"/>
  <c r="U311" i="4"/>
  <c r="X311" i="4" s="1"/>
  <c r="V311" i="4"/>
  <c r="T312" i="4"/>
  <c r="U312" i="4"/>
  <c r="X312" i="4" s="1"/>
  <c r="V312" i="4"/>
  <c r="T313" i="4"/>
  <c r="U313" i="4"/>
  <c r="X313" i="4" s="1"/>
  <c r="V313" i="4"/>
  <c r="T314" i="4"/>
  <c r="U314" i="4"/>
  <c r="X314" i="4" s="1"/>
  <c r="V314" i="4"/>
  <c r="T315" i="4"/>
  <c r="U315" i="4"/>
  <c r="X315" i="4" s="1"/>
  <c r="V315" i="4"/>
  <c r="T316" i="4"/>
  <c r="U316" i="4"/>
  <c r="X316" i="4" s="1"/>
  <c r="V316" i="4"/>
  <c r="T317" i="4"/>
  <c r="U317" i="4"/>
  <c r="X317" i="4" s="1"/>
  <c r="V317" i="4"/>
  <c r="T318" i="4"/>
  <c r="U318" i="4"/>
  <c r="X318" i="4" s="1"/>
  <c r="V318" i="4"/>
  <c r="T319" i="4"/>
  <c r="U319" i="4"/>
  <c r="X319" i="4" s="1"/>
  <c r="V319" i="4"/>
  <c r="T320" i="4"/>
  <c r="U320" i="4"/>
  <c r="X320" i="4" s="1"/>
  <c r="V320" i="4"/>
  <c r="T321" i="4"/>
  <c r="U321" i="4"/>
  <c r="X321" i="4" s="1"/>
  <c r="V321" i="4"/>
  <c r="T322" i="4"/>
  <c r="U322" i="4"/>
  <c r="X322" i="4" s="1"/>
  <c r="V322" i="4"/>
  <c r="T323" i="4"/>
  <c r="U323" i="4"/>
  <c r="X323" i="4" s="1"/>
  <c r="V323" i="4"/>
  <c r="T324" i="4"/>
  <c r="U324" i="4"/>
  <c r="X324" i="4" s="1"/>
  <c r="V324" i="4"/>
  <c r="T325" i="4"/>
  <c r="U325" i="4"/>
  <c r="X325" i="4" s="1"/>
  <c r="V325" i="4"/>
  <c r="T326" i="4"/>
  <c r="U326" i="4"/>
  <c r="X326" i="4" s="1"/>
  <c r="V326" i="4"/>
  <c r="T327" i="4"/>
  <c r="U327" i="4"/>
  <c r="X327" i="4" s="1"/>
  <c r="V327" i="4"/>
  <c r="T328" i="4"/>
  <c r="U328" i="4"/>
  <c r="X328" i="4" s="1"/>
  <c r="V328" i="4"/>
  <c r="T329" i="4"/>
  <c r="U329" i="4"/>
  <c r="X329" i="4" s="1"/>
  <c r="V329" i="4"/>
  <c r="T330" i="4"/>
  <c r="U330" i="4"/>
  <c r="X330" i="4" s="1"/>
  <c r="V330" i="4"/>
  <c r="T331" i="4"/>
  <c r="U331" i="4"/>
  <c r="X331" i="4" s="1"/>
  <c r="V331" i="4"/>
  <c r="T332" i="4"/>
  <c r="U332" i="4"/>
  <c r="X332" i="4" s="1"/>
  <c r="V332" i="4"/>
  <c r="T333" i="4"/>
  <c r="U333" i="4"/>
  <c r="X333" i="4" s="1"/>
  <c r="V333" i="4"/>
  <c r="T334" i="4"/>
  <c r="U334" i="4"/>
  <c r="X334" i="4" s="1"/>
  <c r="V334" i="4"/>
  <c r="T335" i="4"/>
  <c r="U335" i="4"/>
  <c r="X335" i="4" s="1"/>
  <c r="V335" i="4"/>
  <c r="T336" i="4"/>
  <c r="U336" i="4"/>
  <c r="X336" i="4" s="1"/>
  <c r="V336" i="4"/>
  <c r="T337" i="4"/>
  <c r="U337" i="4"/>
  <c r="X337" i="4" s="1"/>
  <c r="V337" i="4"/>
  <c r="T338" i="4"/>
  <c r="U338" i="4"/>
  <c r="X338" i="4" s="1"/>
  <c r="V338" i="4"/>
  <c r="T339" i="4"/>
  <c r="U339" i="4"/>
  <c r="X339" i="4" s="1"/>
  <c r="V339" i="4"/>
  <c r="T340" i="4"/>
  <c r="U340" i="4"/>
  <c r="X340" i="4" s="1"/>
  <c r="V340" i="4"/>
  <c r="T341" i="4"/>
  <c r="U341" i="4"/>
  <c r="X341" i="4" s="1"/>
  <c r="V341" i="4"/>
  <c r="T342" i="4"/>
  <c r="U342" i="4"/>
  <c r="X342" i="4" s="1"/>
  <c r="V342" i="4"/>
  <c r="T343" i="4"/>
  <c r="U343" i="4"/>
  <c r="X343" i="4" s="1"/>
  <c r="V343" i="4"/>
  <c r="T344" i="4"/>
  <c r="U344" i="4"/>
  <c r="X344" i="4" s="1"/>
  <c r="V344" i="4"/>
  <c r="T345" i="4"/>
  <c r="U345" i="4"/>
  <c r="X345" i="4" s="1"/>
  <c r="V345" i="4"/>
  <c r="T347" i="4"/>
  <c r="U347" i="4"/>
  <c r="X347" i="4" s="1"/>
  <c r="V347" i="4"/>
  <c r="T348" i="4"/>
  <c r="U348" i="4"/>
  <c r="X348" i="4" s="1"/>
  <c r="V348" i="4"/>
  <c r="T349" i="4"/>
  <c r="U349" i="4"/>
  <c r="X349" i="4" s="1"/>
  <c r="V349" i="4"/>
  <c r="T350" i="4"/>
  <c r="U350" i="4"/>
  <c r="X350" i="4" s="1"/>
  <c r="V350" i="4"/>
  <c r="T351" i="4"/>
  <c r="U351" i="4"/>
  <c r="X351" i="4" s="1"/>
  <c r="V351" i="4"/>
  <c r="T352" i="4"/>
  <c r="U352" i="4"/>
  <c r="X352" i="4" s="1"/>
  <c r="V352" i="4"/>
  <c r="T353" i="4"/>
  <c r="U353" i="4"/>
  <c r="X353" i="4" s="1"/>
  <c r="V353" i="4"/>
  <c r="T355" i="4"/>
  <c r="U355" i="4"/>
  <c r="X355" i="4" s="1"/>
  <c r="V355" i="4"/>
  <c r="T356" i="4"/>
  <c r="U356" i="4"/>
  <c r="X356" i="4" s="1"/>
  <c r="V356" i="4"/>
  <c r="T357" i="4"/>
  <c r="U357" i="4"/>
  <c r="X357" i="4" s="1"/>
  <c r="V357" i="4"/>
  <c r="T358" i="4"/>
  <c r="U358" i="4"/>
  <c r="X358" i="4" s="1"/>
  <c r="V358" i="4"/>
  <c r="T359" i="4"/>
  <c r="U359" i="4"/>
  <c r="X359" i="4" s="1"/>
  <c r="V359" i="4"/>
  <c r="T360" i="4"/>
  <c r="U360" i="4"/>
  <c r="X360" i="4" s="1"/>
  <c r="V360" i="4"/>
  <c r="T361" i="4"/>
  <c r="U361" i="4"/>
  <c r="X361" i="4" s="1"/>
  <c r="V361" i="4"/>
  <c r="T362" i="4"/>
  <c r="U362" i="4"/>
  <c r="X362" i="4" s="1"/>
  <c r="V362" i="4"/>
  <c r="T363" i="4"/>
  <c r="U363" i="4"/>
  <c r="X363" i="4" s="1"/>
  <c r="V363" i="4"/>
  <c r="T364" i="4"/>
  <c r="U364" i="4"/>
  <c r="X364" i="4" s="1"/>
  <c r="V364" i="4"/>
  <c r="T365" i="4"/>
  <c r="U365" i="4"/>
  <c r="X365" i="4" s="1"/>
  <c r="V365" i="4"/>
  <c r="T366" i="4"/>
  <c r="U366" i="4"/>
  <c r="X366" i="4" s="1"/>
  <c r="V366" i="4"/>
  <c r="T367" i="4"/>
  <c r="U367" i="4"/>
  <c r="X367" i="4" s="1"/>
  <c r="V367" i="4"/>
  <c r="T368" i="4"/>
  <c r="U368" i="4"/>
  <c r="X368" i="4" s="1"/>
  <c r="V368" i="4"/>
  <c r="T369" i="4"/>
  <c r="U369" i="4"/>
  <c r="X369" i="4" s="1"/>
  <c r="V369" i="4"/>
  <c r="T694" i="4"/>
  <c r="U694" i="4"/>
  <c r="X694" i="4" s="1"/>
  <c r="V694" i="4"/>
  <c r="T370" i="4"/>
  <c r="U370" i="4"/>
  <c r="X370" i="4" s="1"/>
  <c r="V370" i="4"/>
  <c r="T371" i="4"/>
  <c r="U371" i="4"/>
  <c r="X371" i="4" s="1"/>
  <c r="V371" i="4"/>
  <c r="T372" i="4"/>
  <c r="U372" i="4"/>
  <c r="X372" i="4" s="1"/>
  <c r="V372" i="4"/>
  <c r="T373" i="4"/>
  <c r="U373" i="4"/>
  <c r="X373" i="4" s="1"/>
  <c r="V373" i="4"/>
  <c r="T374" i="4"/>
  <c r="U374" i="4"/>
  <c r="X374" i="4" s="1"/>
  <c r="V374" i="4"/>
  <c r="T375" i="4"/>
  <c r="U375" i="4"/>
  <c r="X375" i="4" s="1"/>
  <c r="V375" i="4"/>
  <c r="T376" i="4"/>
  <c r="U376" i="4"/>
  <c r="X376" i="4" s="1"/>
  <c r="V376" i="4"/>
  <c r="T377" i="4"/>
  <c r="U377" i="4"/>
  <c r="X377" i="4" s="1"/>
  <c r="V377" i="4"/>
  <c r="T378" i="4"/>
  <c r="U378" i="4"/>
  <c r="X378" i="4" s="1"/>
  <c r="V378" i="4"/>
  <c r="T379" i="4"/>
  <c r="U379" i="4"/>
  <c r="X379" i="4" s="1"/>
  <c r="V379" i="4"/>
  <c r="T380" i="4"/>
  <c r="U380" i="4"/>
  <c r="X380" i="4" s="1"/>
  <c r="V380" i="4"/>
  <c r="T381" i="4"/>
  <c r="U381" i="4"/>
  <c r="X381" i="4" s="1"/>
  <c r="V381" i="4"/>
  <c r="T382" i="4"/>
  <c r="U382" i="4"/>
  <c r="X382" i="4" s="1"/>
  <c r="V382" i="4"/>
  <c r="T383" i="4"/>
  <c r="U383" i="4"/>
  <c r="X383" i="4" s="1"/>
  <c r="V383" i="4"/>
  <c r="T384" i="4"/>
  <c r="U384" i="4"/>
  <c r="X384" i="4" s="1"/>
  <c r="V384" i="4"/>
  <c r="T385" i="4"/>
  <c r="U385" i="4"/>
  <c r="X385" i="4" s="1"/>
  <c r="V385" i="4"/>
  <c r="T386" i="4"/>
  <c r="U386" i="4"/>
  <c r="X386" i="4" s="1"/>
  <c r="V386" i="4"/>
  <c r="T387" i="4"/>
  <c r="U387" i="4"/>
  <c r="X387" i="4" s="1"/>
  <c r="V387" i="4"/>
  <c r="T388" i="4"/>
  <c r="U388" i="4"/>
  <c r="V388" i="4"/>
  <c r="T389" i="4"/>
  <c r="U389" i="4"/>
  <c r="X389" i="4" s="1"/>
  <c r="V389" i="4"/>
  <c r="T390" i="4"/>
  <c r="U390" i="4"/>
  <c r="X390" i="4" s="1"/>
  <c r="V390" i="4"/>
  <c r="T392" i="4"/>
  <c r="U392" i="4"/>
  <c r="X392" i="4" s="1"/>
  <c r="V392" i="4"/>
  <c r="T393" i="4"/>
  <c r="U393" i="4"/>
  <c r="X393" i="4" s="1"/>
  <c r="V393" i="4"/>
  <c r="T394" i="4"/>
  <c r="U394" i="4"/>
  <c r="X394" i="4" s="1"/>
  <c r="V394" i="4"/>
  <c r="T395" i="4"/>
  <c r="U395" i="4"/>
  <c r="X395" i="4" s="1"/>
  <c r="V395" i="4"/>
  <c r="T396" i="4"/>
  <c r="U396" i="4"/>
  <c r="X396" i="4" s="1"/>
  <c r="V396" i="4"/>
  <c r="T397" i="4"/>
  <c r="U397" i="4"/>
  <c r="X397" i="4" s="1"/>
  <c r="V397" i="4"/>
  <c r="T398" i="4"/>
  <c r="U398" i="4"/>
  <c r="X398" i="4" s="1"/>
  <c r="V398" i="4"/>
  <c r="T399" i="4"/>
  <c r="U399" i="4"/>
  <c r="X399" i="4" s="1"/>
  <c r="V399" i="4"/>
  <c r="T400" i="4"/>
  <c r="U400" i="4"/>
  <c r="X400" i="4" s="1"/>
  <c r="V400" i="4"/>
  <c r="T401" i="4"/>
  <c r="U401" i="4"/>
  <c r="X401" i="4" s="1"/>
  <c r="V401" i="4"/>
  <c r="T402" i="4"/>
  <c r="U402" i="4"/>
  <c r="X402" i="4" s="1"/>
  <c r="V402" i="4"/>
  <c r="T403" i="4"/>
  <c r="U403" i="4"/>
  <c r="X403" i="4" s="1"/>
  <c r="V403" i="4"/>
  <c r="T404" i="4"/>
  <c r="U404" i="4"/>
  <c r="X404" i="4" s="1"/>
  <c r="V404" i="4"/>
  <c r="T405" i="4"/>
  <c r="U405" i="4"/>
  <c r="X405" i="4" s="1"/>
  <c r="V405" i="4"/>
  <c r="T406" i="4"/>
  <c r="U406" i="4"/>
  <c r="X406" i="4" s="1"/>
  <c r="V406" i="4"/>
  <c r="T407" i="4"/>
  <c r="U407" i="4"/>
  <c r="V407" i="4"/>
  <c r="T408" i="4"/>
  <c r="U408" i="4"/>
  <c r="X408" i="4" s="1"/>
  <c r="V408" i="4"/>
  <c r="T409" i="4"/>
  <c r="U409" i="4"/>
  <c r="X409" i="4" s="1"/>
  <c r="V409" i="4"/>
  <c r="T410" i="4"/>
  <c r="U410" i="4"/>
  <c r="X410" i="4" s="1"/>
  <c r="V410" i="4"/>
  <c r="T411" i="4"/>
  <c r="U411" i="4"/>
  <c r="V411" i="4"/>
  <c r="T412" i="4"/>
  <c r="U412" i="4"/>
  <c r="X412" i="4" s="1"/>
  <c r="V412" i="4"/>
  <c r="T413" i="4"/>
  <c r="U413" i="4"/>
  <c r="V413" i="4"/>
  <c r="T414" i="4"/>
  <c r="U414" i="4"/>
  <c r="V414" i="4"/>
  <c r="T415" i="4"/>
  <c r="U415" i="4"/>
  <c r="V415" i="4"/>
  <c r="T416" i="4"/>
  <c r="U416" i="4"/>
  <c r="V416" i="4"/>
  <c r="T417" i="4"/>
  <c r="U417" i="4"/>
  <c r="V417" i="4"/>
  <c r="T418" i="4"/>
  <c r="U418" i="4"/>
  <c r="V418" i="4"/>
  <c r="T419" i="4"/>
  <c r="U419" i="4"/>
  <c r="X419" i="4" s="1"/>
  <c r="V419" i="4"/>
  <c r="T420" i="4"/>
  <c r="U420" i="4"/>
  <c r="V420" i="4"/>
  <c r="T421" i="4"/>
  <c r="U421" i="4"/>
  <c r="V421" i="4"/>
  <c r="T422" i="4"/>
  <c r="U422" i="4"/>
  <c r="V422" i="4"/>
  <c r="T423" i="4"/>
  <c r="U423" i="4"/>
  <c r="V423" i="4"/>
  <c r="T424" i="4"/>
  <c r="U424" i="4"/>
  <c r="V424" i="4"/>
  <c r="T425" i="4"/>
  <c r="U425" i="4"/>
  <c r="V425" i="4"/>
  <c r="T426" i="4"/>
  <c r="U426" i="4"/>
  <c r="V426" i="4"/>
  <c r="T427" i="4"/>
  <c r="U427" i="4"/>
  <c r="V427" i="4"/>
  <c r="T428" i="4"/>
  <c r="U428" i="4"/>
  <c r="V428" i="4"/>
  <c r="T429" i="4"/>
  <c r="U429" i="4"/>
  <c r="V429" i="4"/>
  <c r="T430" i="4"/>
  <c r="U430" i="4"/>
  <c r="V430" i="4"/>
  <c r="T431" i="4"/>
  <c r="U431" i="4"/>
  <c r="X431" i="4" s="1"/>
  <c r="V431" i="4"/>
  <c r="T432" i="4"/>
  <c r="U432" i="4"/>
  <c r="V432" i="4"/>
  <c r="T433" i="4"/>
  <c r="U433" i="4"/>
  <c r="V433" i="4"/>
  <c r="T434" i="4"/>
  <c r="U434" i="4"/>
  <c r="X434" i="4" s="1"/>
  <c r="V434" i="4"/>
  <c r="T435" i="4"/>
  <c r="U435" i="4"/>
  <c r="V435" i="4"/>
  <c r="T436" i="4"/>
  <c r="U436" i="4"/>
  <c r="X436" i="4" s="1"/>
  <c r="V436" i="4"/>
  <c r="T437" i="4"/>
  <c r="U437" i="4"/>
  <c r="V437" i="4"/>
  <c r="T438" i="4"/>
  <c r="U438" i="4"/>
  <c r="X438" i="4" s="1"/>
  <c r="V438" i="4"/>
  <c r="T439" i="4"/>
  <c r="U439" i="4"/>
  <c r="X439" i="4" s="1"/>
  <c r="V439" i="4"/>
  <c r="T440" i="4"/>
  <c r="U440" i="4"/>
  <c r="V440" i="4"/>
  <c r="T441" i="4"/>
  <c r="U441" i="4"/>
  <c r="V441" i="4"/>
  <c r="T442" i="4"/>
  <c r="U442" i="4"/>
  <c r="X442" i="4" s="1"/>
  <c r="V442" i="4"/>
  <c r="T443" i="4"/>
  <c r="U443" i="4"/>
  <c r="X443" i="4" s="1"/>
  <c r="V443" i="4"/>
  <c r="T444" i="4"/>
  <c r="U444" i="4"/>
  <c r="X444" i="4" s="1"/>
  <c r="V444" i="4"/>
  <c r="T445" i="4"/>
  <c r="U445" i="4"/>
  <c r="V445" i="4"/>
  <c r="T446" i="4"/>
  <c r="U446" i="4"/>
  <c r="X446" i="4" s="1"/>
  <c r="V446" i="4"/>
  <c r="T447" i="4"/>
  <c r="U447" i="4"/>
  <c r="X447" i="4" s="1"/>
  <c r="V447" i="4"/>
  <c r="T448" i="4"/>
  <c r="U448" i="4"/>
  <c r="V448" i="4"/>
  <c r="T450" i="4"/>
  <c r="U450" i="4"/>
  <c r="X450" i="4" s="1"/>
  <c r="V450" i="4"/>
  <c r="T451" i="4"/>
  <c r="U451" i="4"/>
  <c r="V451" i="4"/>
  <c r="T452" i="4"/>
  <c r="U452" i="4"/>
  <c r="X452" i="4" s="1"/>
  <c r="V452" i="4"/>
  <c r="T453" i="4"/>
  <c r="U453" i="4"/>
  <c r="V453" i="4"/>
  <c r="T454" i="4"/>
  <c r="U454" i="4"/>
  <c r="X454" i="4" s="1"/>
  <c r="V454" i="4"/>
  <c r="T455" i="4"/>
  <c r="U455" i="4"/>
  <c r="V455" i="4"/>
  <c r="T456" i="4"/>
  <c r="U456" i="4"/>
  <c r="V456" i="4"/>
  <c r="T457" i="4"/>
  <c r="U457" i="4"/>
  <c r="X457" i="4" s="1"/>
  <c r="V457" i="4"/>
  <c r="T458" i="4"/>
  <c r="U458" i="4"/>
  <c r="V458" i="4"/>
  <c r="T459" i="4"/>
  <c r="U459" i="4"/>
  <c r="X459" i="4" s="1"/>
  <c r="V459" i="4"/>
  <c r="T460" i="4"/>
  <c r="U460" i="4"/>
  <c r="V460" i="4"/>
  <c r="T461" i="4"/>
  <c r="U461" i="4"/>
  <c r="V461" i="4"/>
  <c r="T462" i="4"/>
  <c r="U462" i="4"/>
  <c r="V462" i="4"/>
  <c r="T463" i="4"/>
  <c r="U463" i="4"/>
  <c r="X463" i="4" s="1"/>
  <c r="V463" i="4"/>
  <c r="T464" i="4"/>
  <c r="U464" i="4"/>
  <c r="V464" i="4"/>
  <c r="T465" i="4"/>
  <c r="U465" i="4"/>
  <c r="X465" i="4" s="1"/>
  <c r="V465" i="4"/>
  <c r="T466" i="4"/>
  <c r="U466" i="4"/>
  <c r="V466" i="4"/>
  <c r="T467" i="4"/>
  <c r="U467" i="4"/>
  <c r="X467" i="4" s="1"/>
  <c r="V467" i="4"/>
  <c r="T468" i="4"/>
  <c r="U468" i="4"/>
  <c r="X468" i="4" s="1"/>
  <c r="V468" i="4"/>
  <c r="T469" i="4"/>
  <c r="U469" i="4"/>
  <c r="V469" i="4"/>
  <c r="T470" i="4"/>
  <c r="U470" i="4"/>
  <c r="X470" i="4" s="1"/>
  <c r="V470" i="4"/>
  <c r="T472" i="4"/>
  <c r="U472" i="4"/>
  <c r="V472" i="4"/>
  <c r="T473" i="4"/>
  <c r="U473" i="4"/>
  <c r="X473" i="4" s="1"/>
  <c r="V473" i="4"/>
  <c r="T474" i="4"/>
  <c r="U474" i="4"/>
  <c r="V474" i="4"/>
  <c r="T475" i="4"/>
  <c r="U475" i="4"/>
  <c r="X475" i="4" s="1"/>
  <c r="V475" i="4"/>
  <c r="T476" i="4"/>
  <c r="U476" i="4"/>
  <c r="V476" i="4"/>
  <c r="T477" i="4"/>
  <c r="U477" i="4"/>
  <c r="V477" i="4"/>
  <c r="T478" i="4"/>
  <c r="U478" i="4"/>
  <c r="V478" i="4"/>
  <c r="T479" i="4"/>
  <c r="U479" i="4"/>
  <c r="X479" i="4" s="1"/>
  <c r="V479" i="4"/>
  <c r="T480" i="4"/>
  <c r="U480" i="4"/>
  <c r="V480" i="4"/>
  <c r="T481" i="4"/>
  <c r="U481" i="4"/>
  <c r="V481" i="4"/>
  <c r="T482" i="4"/>
  <c r="U482" i="4"/>
  <c r="V482" i="4"/>
  <c r="T483" i="4"/>
  <c r="U483" i="4"/>
  <c r="V483" i="4"/>
  <c r="T484" i="4"/>
  <c r="U484" i="4"/>
  <c r="V484" i="4"/>
  <c r="T485" i="4"/>
  <c r="U485" i="4"/>
  <c r="V485" i="4"/>
  <c r="T486" i="4"/>
  <c r="U486" i="4"/>
  <c r="V486" i="4"/>
  <c r="T487" i="4"/>
  <c r="U487" i="4"/>
  <c r="V487" i="4"/>
  <c r="T488" i="4"/>
  <c r="U488" i="4"/>
  <c r="V488" i="4"/>
  <c r="T489" i="4"/>
  <c r="U489" i="4"/>
  <c r="V489" i="4"/>
  <c r="T490" i="4"/>
  <c r="U490" i="4"/>
  <c r="V490" i="4"/>
  <c r="T491" i="4"/>
  <c r="U491" i="4"/>
  <c r="V491" i="4"/>
  <c r="T492" i="4"/>
  <c r="U492" i="4"/>
  <c r="V492" i="4"/>
  <c r="T493" i="4"/>
  <c r="U493" i="4"/>
  <c r="X493" i="4" s="1"/>
  <c r="V493" i="4"/>
  <c r="T494" i="4"/>
  <c r="U494" i="4"/>
  <c r="V494" i="4"/>
  <c r="T495" i="4"/>
  <c r="U495" i="4"/>
  <c r="V495" i="4"/>
  <c r="T496" i="4"/>
  <c r="U496" i="4"/>
  <c r="V496" i="4"/>
  <c r="T497" i="4"/>
  <c r="U497" i="4"/>
  <c r="V497" i="4"/>
  <c r="T498" i="4"/>
  <c r="U498" i="4"/>
  <c r="V498" i="4"/>
  <c r="T499" i="4"/>
  <c r="U499" i="4"/>
  <c r="V499" i="4"/>
  <c r="T500" i="4"/>
  <c r="U500" i="4"/>
  <c r="V500" i="4"/>
  <c r="T501" i="4"/>
  <c r="U501" i="4"/>
  <c r="X501" i="4" s="1"/>
  <c r="V501" i="4"/>
  <c r="T502" i="4"/>
  <c r="U502" i="4"/>
  <c r="V502" i="4"/>
  <c r="T503" i="4"/>
  <c r="U503" i="4"/>
  <c r="V503" i="4"/>
  <c r="T504" i="4"/>
  <c r="U504" i="4"/>
  <c r="V504" i="4"/>
  <c r="T505" i="4"/>
  <c r="U505" i="4"/>
  <c r="V505" i="4"/>
  <c r="T506" i="4"/>
  <c r="U506" i="4"/>
  <c r="V506" i="4"/>
  <c r="T507" i="4"/>
  <c r="U507" i="4"/>
  <c r="X507" i="4" s="1"/>
  <c r="V507" i="4"/>
  <c r="T508" i="4"/>
  <c r="U508" i="4"/>
  <c r="V508" i="4"/>
  <c r="T509" i="4"/>
  <c r="U509" i="4"/>
  <c r="V509" i="4"/>
  <c r="T510" i="4"/>
  <c r="U510" i="4"/>
  <c r="V510" i="4"/>
  <c r="T511" i="4"/>
  <c r="U511" i="4"/>
  <c r="X511" i="4" s="1"/>
  <c r="V511" i="4"/>
  <c r="T512" i="4"/>
  <c r="U512" i="4"/>
  <c r="V512" i="4"/>
  <c r="T513" i="4"/>
  <c r="U513" i="4"/>
  <c r="V513" i="4"/>
  <c r="T514" i="4"/>
  <c r="U514" i="4"/>
  <c r="V514" i="4"/>
  <c r="T515" i="4"/>
  <c r="U515" i="4"/>
  <c r="X515" i="4" s="1"/>
  <c r="V515" i="4"/>
  <c r="T516" i="4"/>
  <c r="U516" i="4"/>
  <c r="V516" i="4"/>
  <c r="T517" i="4"/>
  <c r="U517" i="4"/>
  <c r="V517" i="4"/>
  <c r="T518" i="4"/>
  <c r="U518" i="4"/>
  <c r="V518" i="4"/>
  <c r="T519" i="4"/>
  <c r="U519" i="4"/>
  <c r="V519" i="4"/>
  <c r="T520" i="4"/>
  <c r="U520" i="4"/>
  <c r="V520" i="4"/>
  <c r="T521" i="4"/>
  <c r="U521" i="4"/>
  <c r="V521" i="4"/>
  <c r="T522" i="4"/>
  <c r="U522" i="4"/>
  <c r="V522" i="4"/>
  <c r="T523" i="4"/>
  <c r="U523" i="4"/>
  <c r="X523" i="4" s="1"/>
  <c r="V523" i="4"/>
  <c r="T524" i="4"/>
  <c r="U524" i="4"/>
  <c r="V524" i="4"/>
  <c r="T525" i="4"/>
  <c r="U525" i="4"/>
  <c r="V525" i="4"/>
  <c r="T526" i="4"/>
  <c r="U526" i="4"/>
  <c r="V526" i="4"/>
  <c r="T527" i="4"/>
  <c r="U527" i="4"/>
  <c r="X527" i="4" s="1"/>
  <c r="V527" i="4"/>
  <c r="T528" i="4"/>
  <c r="U528" i="4"/>
  <c r="V528" i="4"/>
  <c r="T529" i="4"/>
  <c r="U529" i="4"/>
  <c r="V529" i="4"/>
  <c r="T530" i="4"/>
  <c r="U530" i="4"/>
  <c r="V530" i="4"/>
  <c r="T531" i="4"/>
  <c r="U531" i="4"/>
  <c r="X531" i="4" s="1"/>
  <c r="V531" i="4"/>
  <c r="T532" i="4"/>
  <c r="U532" i="4"/>
  <c r="V532" i="4"/>
  <c r="T533" i="4"/>
  <c r="U533" i="4"/>
  <c r="V533" i="4"/>
  <c r="T534" i="4"/>
  <c r="U534" i="4"/>
  <c r="V534" i="4"/>
  <c r="T535" i="4"/>
  <c r="U535" i="4"/>
  <c r="V535" i="4"/>
  <c r="T536" i="4"/>
  <c r="U536" i="4"/>
  <c r="V536" i="4"/>
  <c r="T537" i="4"/>
  <c r="U537" i="4"/>
  <c r="V537" i="4"/>
  <c r="T538" i="4"/>
  <c r="U538" i="4"/>
  <c r="V538" i="4"/>
  <c r="T539" i="4"/>
  <c r="U539" i="4"/>
  <c r="V539" i="4"/>
  <c r="T540" i="4"/>
  <c r="U540" i="4"/>
  <c r="V540" i="4"/>
  <c r="T541" i="4"/>
  <c r="U541" i="4"/>
  <c r="X541" i="4" s="1"/>
  <c r="V541" i="4"/>
  <c r="T542" i="4"/>
  <c r="U542" i="4"/>
  <c r="X542" i="4" s="1"/>
  <c r="V542" i="4"/>
  <c r="T544" i="4"/>
  <c r="U544" i="4"/>
  <c r="V544" i="4"/>
  <c r="T545" i="4"/>
  <c r="U545" i="4"/>
  <c r="X545" i="4" s="1"/>
  <c r="V545" i="4"/>
  <c r="T546" i="4"/>
  <c r="U546" i="4"/>
  <c r="V546" i="4"/>
  <c r="T547" i="4"/>
  <c r="U547" i="4"/>
  <c r="X547" i="4" s="1"/>
  <c r="V547" i="4"/>
  <c r="T548" i="4"/>
  <c r="U548" i="4"/>
  <c r="X548" i="4" s="1"/>
  <c r="V548" i="4"/>
  <c r="T549" i="4"/>
  <c r="U549" i="4"/>
  <c r="X549" i="4" s="1"/>
  <c r="V549" i="4"/>
  <c r="T550" i="4"/>
  <c r="U550" i="4"/>
  <c r="X550" i="4" s="1"/>
  <c r="V550" i="4"/>
  <c r="T551" i="4"/>
  <c r="U551" i="4"/>
  <c r="X551" i="4" s="1"/>
  <c r="V551" i="4"/>
  <c r="T552" i="4"/>
  <c r="U552" i="4"/>
  <c r="X552" i="4" s="1"/>
  <c r="V552" i="4"/>
  <c r="T553" i="4"/>
  <c r="U553" i="4"/>
  <c r="V553" i="4"/>
  <c r="T554" i="4"/>
  <c r="U554" i="4"/>
  <c r="X554" i="4" s="1"/>
  <c r="V554" i="4"/>
  <c r="T555" i="4"/>
  <c r="U555" i="4"/>
  <c r="X555" i="4" s="1"/>
  <c r="V555" i="4"/>
  <c r="T556" i="4"/>
  <c r="U556" i="4"/>
  <c r="X556" i="4" s="1"/>
  <c r="V556" i="4"/>
  <c r="T557" i="4"/>
  <c r="U557" i="4"/>
  <c r="X557" i="4" s="1"/>
  <c r="V557" i="4"/>
  <c r="T558" i="4"/>
  <c r="U558" i="4"/>
  <c r="V558" i="4"/>
  <c r="T559" i="4"/>
  <c r="U559" i="4"/>
  <c r="X559" i="4" s="1"/>
  <c r="V559" i="4"/>
  <c r="T560" i="4"/>
  <c r="U560" i="4"/>
  <c r="X560" i="4" s="1"/>
  <c r="V560" i="4"/>
  <c r="T561" i="4"/>
  <c r="U561" i="4"/>
  <c r="X561" i="4" s="1"/>
  <c r="V561" i="4"/>
  <c r="T562" i="4"/>
  <c r="U562" i="4"/>
  <c r="X562" i="4" s="1"/>
  <c r="V562" i="4"/>
  <c r="T563" i="4"/>
  <c r="U563" i="4"/>
  <c r="X563" i="4" s="1"/>
  <c r="V563" i="4"/>
  <c r="T564" i="4"/>
  <c r="U564" i="4"/>
  <c r="X564" i="4" s="1"/>
  <c r="V564" i="4"/>
  <c r="T565" i="4"/>
  <c r="U565" i="4"/>
  <c r="X565" i="4" s="1"/>
  <c r="V565" i="4"/>
  <c r="T566" i="4"/>
  <c r="U566" i="4"/>
  <c r="X566" i="4" s="1"/>
  <c r="V566" i="4"/>
  <c r="T567" i="4"/>
  <c r="U567" i="4"/>
  <c r="X567" i="4" s="1"/>
  <c r="V567" i="4"/>
  <c r="T568" i="4"/>
  <c r="U568" i="4"/>
  <c r="X568" i="4" s="1"/>
  <c r="V568" i="4"/>
  <c r="T569" i="4"/>
  <c r="U569" i="4"/>
  <c r="X569" i="4" s="1"/>
  <c r="V569" i="4"/>
  <c r="T570" i="4"/>
  <c r="U570" i="4"/>
  <c r="V570" i="4"/>
  <c r="T571" i="4"/>
  <c r="U571" i="4"/>
  <c r="X571" i="4" s="1"/>
  <c r="V571" i="4"/>
  <c r="T572" i="4"/>
  <c r="U572" i="4"/>
  <c r="X572" i="4" s="1"/>
  <c r="V572" i="4"/>
  <c r="T573" i="4"/>
  <c r="U573" i="4"/>
  <c r="X573" i="4" s="1"/>
  <c r="V573" i="4"/>
  <c r="T574" i="4"/>
  <c r="U574" i="4"/>
  <c r="V574" i="4"/>
  <c r="T575" i="4"/>
  <c r="U575" i="4"/>
  <c r="X575" i="4" s="1"/>
  <c r="V575" i="4"/>
  <c r="T576" i="4"/>
  <c r="U576" i="4"/>
  <c r="X576" i="4" s="1"/>
  <c r="V576" i="4"/>
  <c r="T577" i="4"/>
  <c r="U577" i="4"/>
  <c r="X577" i="4" s="1"/>
  <c r="V577" i="4"/>
  <c r="T578" i="4"/>
  <c r="U578" i="4"/>
  <c r="V578" i="4"/>
  <c r="T579" i="4"/>
  <c r="U579" i="4"/>
  <c r="X579" i="4" s="1"/>
  <c r="V579" i="4"/>
  <c r="T580" i="4"/>
  <c r="U580" i="4"/>
  <c r="V580" i="4"/>
  <c r="T581" i="4"/>
  <c r="U581" i="4"/>
  <c r="X581" i="4" s="1"/>
  <c r="V581" i="4"/>
  <c r="T582" i="4"/>
  <c r="U582" i="4"/>
  <c r="V582" i="4"/>
  <c r="T583" i="4"/>
  <c r="U583" i="4"/>
  <c r="X583" i="4" s="1"/>
  <c r="V583" i="4"/>
  <c r="T584" i="4"/>
  <c r="U584" i="4"/>
  <c r="X584" i="4" s="1"/>
  <c r="V584" i="4"/>
  <c r="T585" i="4"/>
  <c r="U585" i="4"/>
  <c r="X585" i="4" s="1"/>
  <c r="V585" i="4"/>
  <c r="T592" i="4"/>
  <c r="U592" i="4"/>
  <c r="V592" i="4"/>
  <c r="T586" i="4"/>
  <c r="U586" i="4"/>
  <c r="X586" i="4" s="1"/>
  <c r="V586" i="4"/>
  <c r="T587" i="4"/>
  <c r="U587" i="4"/>
  <c r="X587" i="4" s="1"/>
  <c r="V587" i="4"/>
  <c r="T588" i="4"/>
  <c r="U588" i="4"/>
  <c r="X588" i="4" s="1"/>
  <c r="V588" i="4"/>
  <c r="T589" i="4"/>
  <c r="U589" i="4"/>
  <c r="X589" i="4" s="1"/>
  <c r="V589" i="4"/>
  <c r="T590" i="4"/>
  <c r="U590" i="4"/>
  <c r="X590" i="4" s="1"/>
  <c r="V590" i="4"/>
  <c r="T591" i="4"/>
  <c r="U591" i="4"/>
  <c r="X591" i="4" s="1"/>
  <c r="V591" i="4"/>
  <c r="T593" i="4"/>
  <c r="U593" i="4"/>
  <c r="X593" i="4" s="1"/>
  <c r="V593" i="4"/>
  <c r="T594" i="4"/>
  <c r="U594" i="4"/>
  <c r="X594" i="4" s="1"/>
  <c r="V594" i="4"/>
  <c r="T595" i="4"/>
  <c r="U595" i="4"/>
  <c r="X595" i="4" s="1"/>
  <c r="V595" i="4"/>
  <c r="T596" i="4"/>
  <c r="U596" i="4"/>
  <c r="X596" i="4" s="1"/>
  <c r="V596" i="4"/>
  <c r="T597" i="4"/>
  <c r="U597" i="4"/>
  <c r="X597" i="4" s="1"/>
  <c r="V597" i="4"/>
  <c r="T598" i="4"/>
  <c r="U598" i="4"/>
  <c r="X598" i="4" s="1"/>
  <c r="V598" i="4"/>
  <c r="T599" i="4"/>
  <c r="U599" i="4"/>
  <c r="X599" i="4" s="1"/>
  <c r="V599" i="4"/>
  <c r="T600" i="4"/>
  <c r="U600" i="4"/>
  <c r="X600" i="4" s="1"/>
  <c r="V600" i="4"/>
  <c r="T601" i="4"/>
  <c r="U601" i="4"/>
  <c r="X601" i="4" s="1"/>
  <c r="V601" i="4"/>
  <c r="T602" i="4"/>
  <c r="U602" i="4"/>
  <c r="X602" i="4" s="1"/>
  <c r="V602" i="4"/>
  <c r="T603" i="4"/>
  <c r="U603" i="4"/>
  <c r="X603" i="4" s="1"/>
  <c r="V603" i="4"/>
  <c r="T605" i="4"/>
  <c r="U605" i="4"/>
  <c r="X605" i="4" s="1"/>
  <c r="V605" i="4"/>
  <c r="T606" i="4"/>
  <c r="U606" i="4"/>
  <c r="X606" i="4" s="1"/>
  <c r="V606" i="4"/>
  <c r="T607" i="4"/>
  <c r="U607" i="4"/>
  <c r="X607" i="4" s="1"/>
  <c r="V607" i="4"/>
  <c r="T608" i="4"/>
  <c r="U608" i="4"/>
  <c r="X608" i="4" s="1"/>
  <c r="V608" i="4"/>
  <c r="T609" i="4"/>
  <c r="U609" i="4"/>
  <c r="X609" i="4" s="1"/>
  <c r="V609" i="4"/>
  <c r="T610" i="4"/>
  <c r="U610" i="4"/>
  <c r="X610" i="4" s="1"/>
  <c r="V610" i="4"/>
  <c r="T611" i="4"/>
  <c r="U611" i="4"/>
  <c r="X611" i="4" s="1"/>
  <c r="V611" i="4"/>
  <c r="T613" i="4"/>
  <c r="U613" i="4"/>
  <c r="X613" i="4" s="1"/>
  <c r="V613" i="4"/>
  <c r="T614" i="4"/>
  <c r="U614" i="4"/>
  <c r="X614" i="4" s="1"/>
  <c r="V614" i="4"/>
  <c r="T615" i="4"/>
  <c r="U615" i="4"/>
  <c r="X615" i="4" s="1"/>
  <c r="V615" i="4"/>
  <c r="T616" i="4"/>
  <c r="U616" i="4"/>
  <c r="X616" i="4" s="1"/>
  <c r="V616" i="4"/>
  <c r="T617" i="4"/>
  <c r="U617" i="4"/>
  <c r="V617" i="4"/>
  <c r="T618" i="4"/>
  <c r="U618" i="4"/>
  <c r="X618" i="4" s="1"/>
  <c r="V618" i="4"/>
  <c r="T619" i="4"/>
  <c r="U619" i="4"/>
  <c r="V619" i="4"/>
  <c r="T620" i="4"/>
  <c r="U620" i="4"/>
  <c r="V620" i="4"/>
  <c r="T621" i="4"/>
  <c r="U621" i="4"/>
  <c r="X621" i="4" s="1"/>
  <c r="V621" i="4"/>
  <c r="T622" i="4"/>
  <c r="U622" i="4"/>
  <c r="V622" i="4"/>
  <c r="T623" i="4"/>
  <c r="U623" i="4"/>
  <c r="X623" i="4" s="1"/>
  <c r="V623" i="4"/>
  <c r="T624" i="4"/>
  <c r="U624" i="4"/>
  <c r="X624" i="4" s="1"/>
  <c r="V624" i="4"/>
  <c r="T625" i="4"/>
  <c r="U625" i="4"/>
  <c r="X625" i="4" s="1"/>
  <c r="V625" i="4"/>
  <c r="T626" i="4"/>
  <c r="U626" i="4"/>
  <c r="X626" i="4" s="1"/>
  <c r="V626" i="4"/>
  <c r="T627" i="4"/>
  <c r="U627" i="4"/>
  <c r="X627" i="4" s="1"/>
  <c r="V627" i="4"/>
  <c r="T628" i="4"/>
  <c r="U628" i="4"/>
  <c r="X628" i="4" s="1"/>
  <c r="V628" i="4"/>
  <c r="T629" i="4"/>
  <c r="U629" i="4"/>
  <c r="X629" i="4" s="1"/>
  <c r="V629" i="4"/>
  <c r="T630" i="4"/>
  <c r="U630" i="4"/>
  <c r="X630" i="4" s="1"/>
  <c r="V630" i="4"/>
  <c r="T631" i="4"/>
  <c r="U631" i="4"/>
  <c r="X631" i="4" s="1"/>
  <c r="V631" i="4"/>
  <c r="T632" i="4"/>
  <c r="U632" i="4"/>
  <c r="X632" i="4" s="1"/>
  <c r="V632" i="4"/>
  <c r="T633" i="4"/>
  <c r="U633" i="4"/>
  <c r="X633" i="4" s="1"/>
  <c r="V633" i="4"/>
  <c r="T634" i="4"/>
  <c r="U634" i="4"/>
  <c r="X634" i="4" s="1"/>
  <c r="V634" i="4"/>
  <c r="T635" i="4"/>
  <c r="U635" i="4"/>
  <c r="X635" i="4" s="1"/>
  <c r="V635" i="4"/>
  <c r="T636" i="4"/>
  <c r="U636" i="4"/>
  <c r="V636" i="4"/>
  <c r="T637" i="4"/>
  <c r="U637" i="4"/>
  <c r="V637" i="4"/>
  <c r="T638" i="4"/>
  <c r="U638" i="4"/>
  <c r="V638" i="4"/>
  <c r="T639" i="4"/>
  <c r="U639" i="4"/>
  <c r="X639" i="4" s="1"/>
  <c r="V639" i="4"/>
  <c r="T640" i="4"/>
  <c r="U640" i="4"/>
  <c r="X640" i="4" s="1"/>
  <c r="V640" i="4"/>
  <c r="T641" i="4"/>
  <c r="U641" i="4"/>
  <c r="V641" i="4"/>
  <c r="T642" i="4"/>
  <c r="U642" i="4"/>
  <c r="X642" i="4" s="1"/>
  <c r="V642" i="4"/>
  <c r="T643" i="4"/>
  <c r="U643" i="4"/>
  <c r="V643" i="4"/>
  <c r="T644" i="4"/>
  <c r="U644" i="4"/>
  <c r="X644" i="4" s="1"/>
  <c r="V644" i="4"/>
  <c r="T645" i="4"/>
  <c r="U645" i="4"/>
  <c r="V645" i="4"/>
  <c r="T646" i="4"/>
  <c r="U646" i="4"/>
  <c r="X646" i="4" s="1"/>
  <c r="V646" i="4"/>
  <c r="T647" i="4"/>
  <c r="U647" i="4"/>
  <c r="V647" i="4"/>
  <c r="T648" i="4"/>
  <c r="U648" i="4"/>
  <c r="X648" i="4" s="1"/>
  <c r="V648" i="4"/>
  <c r="T649" i="4"/>
  <c r="U649" i="4"/>
  <c r="X649" i="4" s="1"/>
  <c r="V649" i="4"/>
  <c r="T650" i="4"/>
  <c r="U650" i="4"/>
  <c r="V650" i="4"/>
  <c r="T651" i="4"/>
  <c r="U651" i="4"/>
  <c r="X651" i="4" s="1"/>
  <c r="V651" i="4"/>
  <c r="T652" i="4"/>
  <c r="U652" i="4"/>
  <c r="V652" i="4"/>
  <c r="T653" i="4"/>
  <c r="U653" i="4"/>
  <c r="X653" i="4" s="1"/>
  <c r="V653" i="4"/>
  <c r="T654" i="4"/>
  <c r="U654" i="4"/>
  <c r="V654" i="4"/>
  <c r="T655" i="4"/>
  <c r="U655" i="4"/>
  <c r="X655" i="4" s="1"/>
  <c r="V655" i="4"/>
  <c r="T656" i="4"/>
  <c r="U656" i="4"/>
  <c r="X656" i="4" s="1"/>
  <c r="V656" i="4"/>
  <c r="T657" i="4"/>
  <c r="U657" i="4"/>
  <c r="V657" i="4"/>
  <c r="T658" i="4"/>
  <c r="U658" i="4"/>
  <c r="X658" i="4" s="1"/>
  <c r="V658" i="4"/>
  <c r="T659" i="4"/>
  <c r="U659" i="4"/>
  <c r="V659" i="4"/>
  <c r="T660" i="4"/>
  <c r="U660" i="4"/>
  <c r="X660" i="4" s="1"/>
  <c r="V660" i="4"/>
  <c r="T661" i="4"/>
  <c r="U661" i="4"/>
  <c r="V661" i="4"/>
  <c r="T662" i="4"/>
  <c r="U662" i="4"/>
  <c r="X662" i="4" s="1"/>
  <c r="V662" i="4"/>
  <c r="T663" i="4"/>
  <c r="U663" i="4"/>
  <c r="V663" i="4"/>
  <c r="T665" i="4"/>
  <c r="U665" i="4"/>
  <c r="X665" i="4" s="1"/>
  <c r="V665" i="4"/>
  <c r="T666" i="4"/>
  <c r="U666" i="4"/>
  <c r="V666" i="4"/>
  <c r="T667" i="4"/>
  <c r="U667" i="4"/>
  <c r="X667" i="4" s="1"/>
  <c r="V667" i="4"/>
  <c r="T668" i="4"/>
  <c r="U668" i="4"/>
  <c r="V668" i="4"/>
  <c r="T669" i="4"/>
  <c r="U669" i="4"/>
  <c r="X669" i="4" s="1"/>
  <c r="V669" i="4"/>
  <c r="T670" i="4"/>
  <c r="U670" i="4"/>
  <c r="X670" i="4" s="1"/>
  <c r="V670" i="4"/>
  <c r="T671" i="4"/>
  <c r="U671" i="4"/>
  <c r="V671" i="4"/>
  <c r="T672" i="4"/>
  <c r="U672" i="4"/>
  <c r="V672" i="4"/>
  <c r="T673" i="4"/>
  <c r="U673" i="4"/>
  <c r="X673" i="4" s="1"/>
  <c r="V673" i="4"/>
  <c r="T674" i="4"/>
  <c r="U674" i="4"/>
  <c r="X674" i="4" s="1"/>
  <c r="V674" i="4"/>
  <c r="T675" i="4"/>
  <c r="U675" i="4"/>
  <c r="V675" i="4"/>
  <c r="T676" i="4"/>
  <c r="U676" i="4"/>
  <c r="X676" i="4" s="1"/>
  <c r="V676" i="4"/>
  <c r="T677" i="4"/>
  <c r="U677" i="4"/>
  <c r="V677" i="4"/>
  <c r="T678" i="4"/>
  <c r="U678" i="4"/>
  <c r="V678" i="4"/>
  <c r="T679" i="4"/>
  <c r="U679" i="4"/>
  <c r="V679" i="4"/>
  <c r="T680" i="4"/>
  <c r="U680" i="4"/>
  <c r="X680" i="4" s="1"/>
  <c r="V680" i="4"/>
  <c r="T681" i="4"/>
  <c r="U681" i="4"/>
  <c r="V681" i="4"/>
  <c r="T682" i="4"/>
  <c r="U682" i="4"/>
  <c r="X682" i="4" s="1"/>
  <c r="V682" i="4"/>
  <c r="T683" i="4"/>
  <c r="U683" i="4"/>
  <c r="V683" i="4"/>
  <c r="T684" i="4"/>
  <c r="U684" i="4"/>
  <c r="X684" i="4" s="1"/>
  <c r="V684" i="4"/>
  <c r="T685" i="4"/>
  <c r="U685" i="4"/>
  <c r="X685" i="4" s="1"/>
  <c r="V685" i="4"/>
  <c r="T686" i="4"/>
  <c r="U686" i="4"/>
  <c r="V686" i="4"/>
  <c r="T687" i="4"/>
  <c r="U687" i="4"/>
  <c r="X687" i="4" s="1"/>
  <c r="V687" i="4"/>
  <c r="T688" i="4"/>
  <c r="U688" i="4"/>
  <c r="V688" i="4"/>
  <c r="T689" i="4"/>
  <c r="U689" i="4"/>
  <c r="X689" i="4" s="1"/>
  <c r="V689" i="4"/>
  <c r="T690" i="4"/>
  <c r="U690" i="4"/>
  <c r="V690" i="4"/>
  <c r="T691" i="4"/>
  <c r="U691" i="4"/>
  <c r="X691" i="4" s="1"/>
  <c r="V691" i="4"/>
  <c r="T692" i="4"/>
  <c r="U692" i="4"/>
  <c r="V692" i="4"/>
  <c r="T693" i="4"/>
  <c r="U693" i="4"/>
  <c r="X693" i="4" s="1"/>
  <c r="V693" i="4"/>
  <c r="T695" i="4"/>
  <c r="U695" i="4"/>
  <c r="V695" i="4"/>
  <c r="T696" i="4"/>
  <c r="U696" i="4"/>
  <c r="X696" i="4" s="1"/>
  <c r="V696" i="4"/>
  <c r="T697" i="4"/>
  <c r="U697" i="4"/>
  <c r="V697" i="4"/>
  <c r="T698" i="4"/>
  <c r="U698" i="4"/>
  <c r="X698" i="4" s="1"/>
  <c r="V698" i="4"/>
  <c r="T699" i="4"/>
  <c r="U699" i="4"/>
  <c r="X699" i="4" s="1"/>
  <c r="V699" i="4"/>
  <c r="T700" i="4"/>
  <c r="U700" i="4"/>
  <c r="V700" i="4"/>
  <c r="T701" i="4"/>
  <c r="U701" i="4"/>
  <c r="V701" i="4"/>
  <c r="T702" i="4"/>
  <c r="U702" i="4"/>
  <c r="X702" i="4" s="1"/>
  <c r="V702" i="4"/>
  <c r="T703" i="4"/>
  <c r="U703" i="4"/>
  <c r="X703" i="4" s="1"/>
  <c r="V703" i="4"/>
  <c r="T704" i="4"/>
  <c r="U704" i="4"/>
  <c r="V704" i="4"/>
  <c r="T705" i="4"/>
  <c r="U705" i="4"/>
  <c r="X705" i="4" s="1"/>
  <c r="V705" i="4"/>
  <c r="T706" i="4"/>
  <c r="U706" i="4"/>
  <c r="X706" i="4" s="1"/>
  <c r="V706" i="4"/>
  <c r="T707" i="4"/>
  <c r="U707" i="4"/>
  <c r="V707" i="4"/>
  <c r="T708" i="4"/>
  <c r="U708" i="4"/>
  <c r="X708" i="4" s="1"/>
  <c r="V708" i="4"/>
  <c r="T709" i="4"/>
  <c r="U709" i="4"/>
  <c r="V709" i="4"/>
  <c r="T710" i="4"/>
  <c r="U710" i="4"/>
  <c r="X710" i="4" s="1"/>
  <c r="V710" i="4"/>
  <c r="T711" i="4"/>
  <c r="U711" i="4"/>
  <c r="V711" i="4"/>
  <c r="T712" i="4"/>
  <c r="U712" i="4"/>
  <c r="X712" i="4" s="1"/>
  <c r="V712" i="4"/>
  <c r="T713" i="4"/>
  <c r="U713" i="4"/>
  <c r="V713" i="4"/>
  <c r="T714" i="4"/>
  <c r="U714" i="4"/>
  <c r="X714" i="4" s="1"/>
  <c r="V714" i="4"/>
  <c r="T715" i="4"/>
  <c r="U715" i="4"/>
  <c r="V715" i="4"/>
  <c r="T716" i="4"/>
  <c r="U716" i="4"/>
  <c r="X716" i="4" s="1"/>
  <c r="V716" i="4"/>
  <c r="T717" i="4"/>
  <c r="U717" i="4"/>
  <c r="X717" i="4" s="1"/>
  <c r="V717" i="4"/>
  <c r="T718" i="4"/>
  <c r="U718" i="4"/>
  <c r="V718" i="4"/>
  <c r="T719" i="4"/>
  <c r="U719" i="4"/>
  <c r="X719" i="4" s="1"/>
  <c r="V719" i="4"/>
  <c r="T604" i="4"/>
  <c r="U604" i="4"/>
  <c r="V604" i="4"/>
  <c r="T720" i="4"/>
  <c r="U720" i="4"/>
  <c r="X720" i="4" s="1"/>
  <c r="V720" i="4"/>
  <c r="T721" i="4"/>
  <c r="U721" i="4"/>
  <c r="V721" i="4"/>
  <c r="T722" i="4"/>
  <c r="U722" i="4"/>
  <c r="X722" i="4" s="1"/>
  <c r="V722" i="4"/>
  <c r="T723" i="4"/>
  <c r="U723" i="4"/>
  <c r="V723" i="4"/>
  <c r="T724" i="4"/>
  <c r="U724" i="4"/>
  <c r="X724" i="4" s="1"/>
  <c r="V724" i="4"/>
  <c r="T725" i="4"/>
  <c r="U725" i="4"/>
  <c r="X725" i="4" s="1"/>
  <c r="V725" i="4"/>
  <c r="T726" i="4"/>
  <c r="U726" i="4"/>
  <c r="V726" i="4"/>
  <c r="T727" i="4"/>
  <c r="U727" i="4"/>
  <c r="X727" i="4" s="1"/>
  <c r="V727" i="4"/>
  <c r="T728" i="4"/>
  <c r="U728" i="4"/>
  <c r="X728" i="4" s="1"/>
  <c r="V728" i="4"/>
  <c r="T729" i="4"/>
  <c r="U729" i="4"/>
  <c r="V729" i="4"/>
  <c r="T730" i="4"/>
  <c r="U730" i="4"/>
  <c r="X730" i="4" s="1"/>
  <c r="V730" i="4"/>
  <c r="T731" i="4"/>
  <c r="U731" i="4"/>
  <c r="V731" i="4"/>
  <c r="T732" i="4"/>
  <c r="U732" i="4"/>
  <c r="X732" i="4" s="1"/>
  <c r="V732" i="4"/>
  <c r="T733" i="4"/>
  <c r="U733" i="4"/>
  <c r="V733" i="4"/>
  <c r="T734" i="4"/>
  <c r="U734" i="4"/>
  <c r="X734" i="4" s="1"/>
  <c r="V734" i="4"/>
  <c r="T735" i="4"/>
  <c r="U735" i="4"/>
  <c r="V735" i="4"/>
  <c r="T736" i="4"/>
  <c r="U736" i="4"/>
  <c r="X736" i="4" s="1"/>
  <c r="V736" i="4"/>
  <c r="T737" i="4"/>
  <c r="U737" i="4"/>
  <c r="X737" i="4" s="1"/>
  <c r="V737" i="4"/>
  <c r="T738" i="4"/>
  <c r="U738" i="4"/>
  <c r="X738" i="4" s="1"/>
  <c r="V738" i="4"/>
  <c r="T739" i="4"/>
  <c r="U739" i="4"/>
  <c r="X739" i="4" s="1"/>
  <c r="V739" i="4"/>
  <c r="T740" i="4"/>
  <c r="U740" i="4"/>
  <c r="V740" i="4"/>
  <c r="T741" i="4"/>
  <c r="U741" i="4"/>
  <c r="V741" i="4"/>
  <c r="T742" i="4"/>
  <c r="U742" i="4"/>
  <c r="V742" i="4"/>
  <c r="T743" i="4"/>
  <c r="U743" i="4"/>
  <c r="X743" i="4" s="1"/>
  <c r="V743" i="4"/>
  <c r="T744" i="4"/>
  <c r="U744" i="4"/>
  <c r="V744" i="4"/>
  <c r="T745" i="4"/>
  <c r="U745" i="4"/>
  <c r="X745" i="4" s="1"/>
  <c r="V745" i="4"/>
  <c r="T746" i="4"/>
  <c r="U746" i="4"/>
  <c r="V746" i="4"/>
  <c r="T747" i="4"/>
  <c r="U747" i="4"/>
  <c r="X747" i="4" s="1"/>
  <c r="V747" i="4"/>
  <c r="T748" i="4"/>
  <c r="U748" i="4"/>
  <c r="V748" i="4"/>
  <c r="T749" i="4"/>
  <c r="U749" i="4"/>
  <c r="X749" i="4" s="1"/>
  <c r="V749" i="4"/>
  <c r="T750" i="4"/>
  <c r="U750" i="4"/>
  <c r="V750" i="4"/>
  <c r="T751" i="4"/>
  <c r="U751" i="4"/>
  <c r="X751" i="4" s="1"/>
  <c r="V751" i="4"/>
  <c r="T752" i="4"/>
  <c r="U752" i="4"/>
  <c r="X752" i="4" s="1"/>
  <c r="V752" i="4"/>
  <c r="T753" i="4"/>
  <c r="U753" i="4"/>
  <c r="V753" i="4"/>
  <c r="T754" i="4"/>
  <c r="U754" i="4"/>
  <c r="X754" i="4" s="1"/>
  <c r="V754" i="4"/>
  <c r="T755" i="4"/>
  <c r="U755" i="4"/>
  <c r="V755" i="4"/>
  <c r="T756" i="4"/>
  <c r="U756" i="4"/>
  <c r="X756" i="4" s="1"/>
  <c r="V756" i="4"/>
  <c r="T757" i="4"/>
  <c r="U757" i="4"/>
  <c r="V757" i="4"/>
  <c r="T758" i="4"/>
  <c r="U758" i="4"/>
  <c r="X758" i="4" s="1"/>
  <c r="V758" i="4"/>
  <c r="T759" i="4"/>
  <c r="U759" i="4"/>
  <c r="V759" i="4"/>
  <c r="T760" i="4"/>
  <c r="U760" i="4"/>
  <c r="X760" i="4" s="1"/>
  <c r="V760" i="4"/>
  <c r="T761" i="4"/>
  <c r="U761" i="4"/>
  <c r="V761" i="4"/>
  <c r="T762" i="4"/>
  <c r="U762" i="4"/>
  <c r="X762" i="4" s="1"/>
  <c r="V762" i="4"/>
  <c r="T763" i="4"/>
  <c r="U763" i="4"/>
  <c r="V763" i="4"/>
  <c r="T764" i="4"/>
  <c r="U764" i="4"/>
  <c r="X764" i="4" s="1"/>
  <c r="V764" i="4"/>
  <c r="T765" i="4"/>
  <c r="U765" i="4"/>
  <c r="V765" i="4"/>
  <c r="T766" i="4"/>
  <c r="U766" i="4"/>
  <c r="X766" i="4" s="1"/>
  <c r="V766" i="4"/>
  <c r="T767" i="4"/>
  <c r="U767" i="4"/>
  <c r="V767" i="4"/>
  <c r="T768" i="4"/>
  <c r="U768" i="4"/>
  <c r="X768" i="4" s="1"/>
  <c r="V768" i="4"/>
  <c r="T769" i="4"/>
  <c r="U769" i="4"/>
  <c r="V769" i="4"/>
  <c r="T770" i="4"/>
  <c r="U770" i="4"/>
  <c r="X770" i="4" s="1"/>
  <c r="V770" i="4"/>
  <c r="T771" i="4"/>
  <c r="U771" i="4"/>
  <c r="V771" i="4"/>
  <c r="V7" i="4"/>
  <c r="U7" i="4"/>
  <c r="X7" i="4" s="1"/>
  <c r="T7" i="4"/>
  <c r="Z230" i="12"/>
  <c r="AB297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S297" i="12"/>
  <c r="AT297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S210" i="12"/>
  <c r="AT210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S145" i="12"/>
  <c r="AT145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S123" i="12"/>
  <c r="AT123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B230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S230" i="12"/>
  <c r="AT230" i="12"/>
  <c r="AB738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S738" i="12"/>
  <c r="AT738" i="12"/>
  <c r="AB497" i="12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S497" i="12"/>
  <c r="AT497" i="12"/>
  <c r="AB478" i="12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S478" i="12"/>
  <c r="AT478" i="12"/>
  <c r="AB394" i="12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S394" i="12"/>
  <c r="AT394" i="12"/>
  <c r="AB214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S214" i="12"/>
  <c r="AT21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B634" i="12"/>
  <c r="AC634" i="12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S634" i="12"/>
  <c r="AT634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S257" i="12"/>
  <c r="AT257" i="12"/>
  <c r="AB622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S622" i="12"/>
  <c r="AT622" i="12"/>
  <c r="AB536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S536" i="12"/>
  <c r="AT536" i="12"/>
  <c r="AB339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S339" i="12"/>
  <c r="AT339" i="12"/>
  <c r="AB443" i="12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S443" i="12"/>
  <c r="AT443" i="12"/>
  <c r="Z8" i="12"/>
  <c r="AA8" i="12"/>
  <c r="Z9" i="12"/>
  <c r="AA9" i="12"/>
  <c r="Z10" i="12"/>
  <c r="AA10" i="12"/>
  <c r="Z11" i="12"/>
  <c r="AA11" i="12"/>
  <c r="Z12" i="12"/>
  <c r="AA12" i="12"/>
  <c r="Z13" i="12"/>
  <c r="AA13" i="12"/>
  <c r="Z14" i="12"/>
  <c r="AA14" i="12"/>
  <c r="Z15" i="12"/>
  <c r="AA15" i="12"/>
  <c r="Z16" i="12"/>
  <c r="AA16" i="12"/>
  <c r="Z17" i="12"/>
  <c r="AA17" i="12"/>
  <c r="Z18" i="12"/>
  <c r="AA18" i="12"/>
  <c r="Z19" i="12"/>
  <c r="AA19" i="12"/>
  <c r="Z20" i="12"/>
  <c r="AA20" i="12"/>
  <c r="Z21" i="12"/>
  <c r="AA21" i="12"/>
  <c r="Z22" i="12"/>
  <c r="AA22" i="12"/>
  <c r="Z23" i="12"/>
  <c r="AA23" i="12"/>
  <c r="Z24" i="12"/>
  <c r="AA24" i="12"/>
  <c r="Z25" i="12"/>
  <c r="AA25" i="12"/>
  <c r="Z26" i="12"/>
  <c r="AA26" i="12"/>
  <c r="Z27" i="12"/>
  <c r="AA27" i="12"/>
  <c r="Z28" i="12"/>
  <c r="AA28" i="12"/>
  <c r="Z29" i="12"/>
  <c r="AA29" i="12"/>
  <c r="Z30" i="12"/>
  <c r="AA30" i="12"/>
  <c r="Z31" i="12"/>
  <c r="AA31" i="12"/>
  <c r="Z32" i="12"/>
  <c r="AA32" i="12"/>
  <c r="Z33" i="12"/>
  <c r="AA33" i="12"/>
  <c r="Z34" i="12"/>
  <c r="AA34" i="12"/>
  <c r="Z35" i="12"/>
  <c r="AA35" i="12"/>
  <c r="Z36" i="12"/>
  <c r="AA36" i="12"/>
  <c r="Z37" i="12"/>
  <c r="AA37" i="12"/>
  <c r="Z38" i="12"/>
  <c r="AA38" i="12"/>
  <c r="Z39" i="12"/>
  <c r="AA39" i="12"/>
  <c r="Z40" i="12"/>
  <c r="AA40" i="12"/>
  <c r="Z41" i="12"/>
  <c r="AA41" i="12"/>
  <c r="Z43" i="12"/>
  <c r="AA43" i="12"/>
  <c r="Z45" i="12"/>
  <c r="AA45" i="12"/>
  <c r="Z46" i="12"/>
  <c r="AA46" i="12"/>
  <c r="Z47" i="12"/>
  <c r="AA47" i="12"/>
  <c r="Z48" i="12"/>
  <c r="AA48" i="12"/>
  <c r="Z49" i="12"/>
  <c r="AA49" i="12"/>
  <c r="Z50" i="12"/>
  <c r="AA50" i="12"/>
  <c r="Z51" i="12"/>
  <c r="AA51" i="12"/>
  <c r="Z52" i="12"/>
  <c r="AA52" i="12"/>
  <c r="Z53" i="12"/>
  <c r="AA53" i="12"/>
  <c r="Z54" i="12"/>
  <c r="AA54" i="12"/>
  <c r="Z55" i="12"/>
  <c r="AA55" i="12"/>
  <c r="Z56" i="12"/>
  <c r="AA56" i="12"/>
  <c r="Z57" i="12"/>
  <c r="AA57" i="12"/>
  <c r="Z58" i="12"/>
  <c r="AA58" i="12"/>
  <c r="Z59" i="12"/>
  <c r="AA59" i="12"/>
  <c r="Z60" i="12"/>
  <c r="AA60" i="12"/>
  <c r="Z61" i="12"/>
  <c r="AA61" i="12"/>
  <c r="Z62" i="12"/>
  <c r="AA62" i="12"/>
  <c r="Z63" i="12"/>
  <c r="AA63" i="12"/>
  <c r="Z64" i="12"/>
  <c r="AA64" i="12"/>
  <c r="Z65" i="12"/>
  <c r="AA65" i="12"/>
  <c r="Z66" i="12"/>
  <c r="AA66" i="12"/>
  <c r="Z67" i="12"/>
  <c r="AA67" i="12"/>
  <c r="Z68" i="12"/>
  <c r="AA68" i="12"/>
  <c r="Z69" i="12"/>
  <c r="AA69" i="12"/>
  <c r="Z70" i="12"/>
  <c r="AA70" i="12"/>
  <c r="Z71" i="12"/>
  <c r="AA71" i="12"/>
  <c r="Z72" i="12"/>
  <c r="AA72" i="12"/>
  <c r="Z73" i="12"/>
  <c r="AA73" i="12"/>
  <c r="Z74" i="12"/>
  <c r="AA74" i="12"/>
  <c r="Z75" i="12"/>
  <c r="AA75" i="12"/>
  <c r="Z76" i="12"/>
  <c r="AA76" i="12"/>
  <c r="Z77" i="12"/>
  <c r="AA77" i="12"/>
  <c r="Z78" i="12"/>
  <c r="AA78" i="12"/>
  <c r="Z79" i="12"/>
  <c r="AA79" i="12"/>
  <c r="Z80" i="12"/>
  <c r="AA80" i="12"/>
  <c r="Z81" i="12"/>
  <c r="AA81" i="12"/>
  <c r="Z82" i="12"/>
  <c r="AA82" i="12"/>
  <c r="Z83" i="12"/>
  <c r="AA83" i="12"/>
  <c r="Z84" i="12"/>
  <c r="AA84" i="12"/>
  <c r="Z85" i="12"/>
  <c r="AA85" i="12"/>
  <c r="Z672" i="12"/>
  <c r="AA672" i="12"/>
  <c r="Z86" i="12"/>
  <c r="AA86" i="12"/>
  <c r="Z87" i="12"/>
  <c r="AA87" i="12"/>
  <c r="Z88" i="12"/>
  <c r="AA88" i="12"/>
  <c r="Z89" i="12"/>
  <c r="AA89" i="12"/>
  <c r="Z90" i="12"/>
  <c r="AA90" i="12"/>
  <c r="Z91" i="12"/>
  <c r="AA91" i="12"/>
  <c r="Z92" i="12"/>
  <c r="AA92" i="12"/>
  <c r="Z93" i="12"/>
  <c r="AA93" i="12"/>
  <c r="Z94" i="12"/>
  <c r="AA94" i="12"/>
  <c r="Z95" i="12"/>
  <c r="AA95" i="12"/>
  <c r="Z96" i="12"/>
  <c r="AA96" i="12"/>
  <c r="Z97" i="12"/>
  <c r="AA97" i="12"/>
  <c r="Z98" i="12"/>
  <c r="AA98" i="12"/>
  <c r="Z99" i="12"/>
  <c r="AA99" i="12"/>
  <c r="Z100" i="12"/>
  <c r="AA100" i="12"/>
  <c r="Z101" i="12"/>
  <c r="AA101" i="12"/>
  <c r="Z102" i="12"/>
  <c r="AA102" i="12"/>
  <c r="Z103" i="12"/>
  <c r="AA103" i="12"/>
  <c r="Z104" i="12"/>
  <c r="AA104" i="12"/>
  <c r="Z105" i="12"/>
  <c r="AA105" i="12"/>
  <c r="Z106" i="12"/>
  <c r="AA106" i="12"/>
  <c r="Z107" i="12"/>
  <c r="AA107" i="12"/>
  <c r="Z108" i="12"/>
  <c r="AA108" i="12"/>
  <c r="Z109" i="12"/>
  <c r="AA109" i="12"/>
  <c r="Z110" i="12"/>
  <c r="AA110" i="12"/>
  <c r="Z111" i="12"/>
  <c r="AA111" i="12"/>
  <c r="Z113" i="12"/>
  <c r="AA113" i="12"/>
  <c r="Z114" i="12"/>
  <c r="AA114" i="12"/>
  <c r="Z115" i="12"/>
  <c r="AA115" i="12"/>
  <c r="Z116" i="12"/>
  <c r="AA116" i="12"/>
  <c r="Z117" i="12"/>
  <c r="AA117" i="12"/>
  <c r="Z118" i="12"/>
  <c r="AA118" i="12"/>
  <c r="Z119" i="12"/>
  <c r="AA119" i="12"/>
  <c r="Z121" i="12"/>
  <c r="AA121" i="12"/>
  <c r="Z122" i="12"/>
  <c r="AA122" i="12"/>
  <c r="Z124" i="12"/>
  <c r="AA124" i="12"/>
  <c r="Z125" i="12"/>
  <c r="AA125" i="12"/>
  <c r="Z126" i="12"/>
  <c r="AA126" i="12"/>
  <c r="Z127" i="12"/>
  <c r="AA127" i="12"/>
  <c r="Z128" i="12"/>
  <c r="AA128" i="12"/>
  <c r="Z129" i="12"/>
  <c r="AA129" i="12"/>
  <c r="Z130" i="12"/>
  <c r="AA130" i="12"/>
  <c r="Z131" i="12"/>
  <c r="AA131" i="12"/>
  <c r="Z132" i="12"/>
  <c r="AA132" i="12"/>
  <c r="Z133" i="12"/>
  <c r="AA133" i="12"/>
  <c r="Z134" i="12"/>
  <c r="AA134" i="12"/>
  <c r="Z135" i="12"/>
  <c r="AA135" i="12"/>
  <c r="Z136" i="12"/>
  <c r="AA136" i="12"/>
  <c r="Z137" i="12"/>
  <c r="AA137" i="12"/>
  <c r="Z139" i="12"/>
  <c r="AA139" i="12"/>
  <c r="Z140" i="12"/>
  <c r="AA140" i="12"/>
  <c r="Z141" i="12"/>
  <c r="AA141" i="12"/>
  <c r="Z142" i="12"/>
  <c r="AA142" i="12"/>
  <c r="Z143" i="12"/>
  <c r="AA143" i="12"/>
  <c r="Z144" i="12"/>
  <c r="AA144" i="12"/>
  <c r="Z146" i="12"/>
  <c r="AA146" i="12"/>
  <c r="Z147" i="12"/>
  <c r="AA147" i="12"/>
  <c r="Z148" i="12"/>
  <c r="AA148" i="12"/>
  <c r="Z149" i="12"/>
  <c r="AA149" i="12"/>
  <c r="Z150" i="12"/>
  <c r="AA150" i="12"/>
  <c r="Z151" i="12"/>
  <c r="AA151" i="12"/>
  <c r="Z152" i="12"/>
  <c r="AA152" i="12"/>
  <c r="Z153" i="12"/>
  <c r="AA153" i="12"/>
  <c r="Z154" i="12"/>
  <c r="AA154" i="12"/>
  <c r="Z155" i="12"/>
  <c r="AA155" i="12"/>
  <c r="Z156" i="12"/>
  <c r="AA156" i="12"/>
  <c r="Z157" i="12"/>
  <c r="AA157" i="12"/>
  <c r="Z158" i="12"/>
  <c r="AA158" i="12"/>
  <c r="Z159" i="12"/>
  <c r="AA159" i="12"/>
  <c r="Z160" i="12"/>
  <c r="AA160" i="12"/>
  <c r="Z161" i="12"/>
  <c r="AA161" i="12"/>
  <c r="Z162" i="12"/>
  <c r="AA162" i="12"/>
  <c r="Z163" i="12"/>
  <c r="AA163" i="12"/>
  <c r="Z164" i="12"/>
  <c r="AA164" i="12"/>
  <c r="Z165" i="12"/>
  <c r="AA165" i="12"/>
  <c r="Z166" i="12"/>
  <c r="AA166" i="12"/>
  <c r="Z167" i="12"/>
  <c r="AA167" i="12"/>
  <c r="Z168" i="12"/>
  <c r="AA168" i="12"/>
  <c r="Z169" i="12"/>
  <c r="AA169" i="12"/>
  <c r="Z170" i="12"/>
  <c r="AA170" i="12"/>
  <c r="Z171" i="12"/>
  <c r="AA171" i="12"/>
  <c r="Z172" i="12"/>
  <c r="AA172" i="12"/>
  <c r="Z173" i="12"/>
  <c r="AA173" i="12"/>
  <c r="Z174" i="12"/>
  <c r="AA174" i="12"/>
  <c r="Z175" i="12"/>
  <c r="AA175" i="12"/>
  <c r="Z176" i="12"/>
  <c r="AA176" i="12"/>
  <c r="Z177" i="12"/>
  <c r="AA177" i="12"/>
  <c r="Z178" i="12"/>
  <c r="AA178" i="12"/>
  <c r="Z179" i="12"/>
  <c r="AA179" i="12"/>
  <c r="Z180" i="12"/>
  <c r="AA180" i="12"/>
  <c r="Z181" i="12"/>
  <c r="AA181" i="12"/>
  <c r="Z182" i="12"/>
  <c r="AA182" i="12"/>
  <c r="Z183" i="12"/>
  <c r="AA183" i="12"/>
  <c r="Z184" i="12"/>
  <c r="AA184" i="12"/>
  <c r="Z185" i="12"/>
  <c r="AA185" i="12"/>
  <c r="Z186" i="12"/>
  <c r="AA186" i="12"/>
  <c r="Z187" i="12"/>
  <c r="AA187" i="12"/>
  <c r="Z188" i="12"/>
  <c r="AA188" i="12"/>
  <c r="Z189" i="12"/>
  <c r="AA189" i="12"/>
  <c r="Z190" i="12"/>
  <c r="AA190" i="12"/>
  <c r="Z191" i="12"/>
  <c r="AA191" i="12"/>
  <c r="Z192" i="12"/>
  <c r="AA192" i="12"/>
  <c r="Z193" i="12"/>
  <c r="AA193" i="12"/>
  <c r="Z194" i="12"/>
  <c r="AA194" i="12"/>
  <c r="Z195" i="12"/>
  <c r="AA195" i="12"/>
  <c r="Z196" i="12"/>
  <c r="AA196" i="12"/>
  <c r="Z197" i="12"/>
  <c r="AA197" i="12"/>
  <c r="Z198" i="12"/>
  <c r="AA198" i="12"/>
  <c r="Z199" i="12"/>
  <c r="AA199" i="12"/>
  <c r="Z200" i="12"/>
  <c r="AA200" i="12"/>
  <c r="Z201" i="12"/>
  <c r="AA201" i="12"/>
  <c r="Z202" i="12"/>
  <c r="AA202" i="12"/>
  <c r="Z203" i="12"/>
  <c r="AA203" i="12"/>
  <c r="Z204" i="12"/>
  <c r="AA204" i="12"/>
  <c r="Z205" i="12"/>
  <c r="AA205" i="12"/>
  <c r="Z206" i="12"/>
  <c r="AA206" i="12"/>
  <c r="Z207" i="12"/>
  <c r="AA207" i="12"/>
  <c r="Z208" i="12"/>
  <c r="AA208" i="12"/>
  <c r="Z209" i="12"/>
  <c r="AA209" i="12"/>
  <c r="Z211" i="12"/>
  <c r="AA211" i="12"/>
  <c r="Z212" i="12"/>
  <c r="AA212" i="12"/>
  <c r="Z213" i="12"/>
  <c r="AA213" i="12"/>
  <c r="Z215" i="12"/>
  <c r="AA215" i="12"/>
  <c r="Z216" i="12"/>
  <c r="AA216" i="12"/>
  <c r="Z217" i="12"/>
  <c r="AA217" i="12"/>
  <c r="Z218" i="12"/>
  <c r="AA218" i="12"/>
  <c r="Z219" i="12"/>
  <c r="AA219" i="12"/>
  <c r="Z220" i="12"/>
  <c r="AA220" i="12"/>
  <c r="Z221" i="12"/>
  <c r="AA221" i="12"/>
  <c r="Z222" i="12"/>
  <c r="AA222" i="12"/>
  <c r="Z224" i="12"/>
  <c r="AA224" i="12"/>
  <c r="Z225" i="12"/>
  <c r="AA225" i="12"/>
  <c r="Z226" i="12"/>
  <c r="AA226" i="12"/>
  <c r="Z227" i="12"/>
  <c r="AA227" i="12"/>
  <c r="Z228" i="12"/>
  <c r="AA228" i="12"/>
  <c r="Z229" i="12"/>
  <c r="AA229" i="12"/>
  <c r="Z231" i="12"/>
  <c r="AA231" i="12"/>
  <c r="Z232" i="12"/>
  <c r="AA232" i="12"/>
  <c r="Z233" i="12"/>
  <c r="AA233" i="12"/>
  <c r="Z234" i="12"/>
  <c r="AA234" i="12"/>
  <c r="Z235" i="12"/>
  <c r="AA235" i="12"/>
  <c r="Z236" i="12"/>
  <c r="AA236" i="12"/>
  <c r="Z237" i="12"/>
  <c r="AA237" i="12"/>
  <c r="Z238" i="12"/>
  <c r="AA238" i="12"/>
  <c r="Z239" i="12"/>
  <c r="AA239" i="12"/>
  <c r="Z240" i="12"/>
  <c r="AA240" i="12"/>
  <c r="Z241" i="12"/>
  <c r="AA241" i="12"/>
  <c r="Z242" i="12"/>
  <c r="AA242" i="12"/>
  <c r="Z243" i="12"/>
  <c r="AA243" i="12"/>
  <c r="Z245" i="12"/>
  <c r="AA245" i="12"/>
  <c r="Z246" i="12"/>
  <c r="AA246" i="12"/>
  <c r="Z247" i="12"/>
  <c r="AA247" i="12"/>
  <c r="Z248" i="12"/>
  <c r="AA248" i="12"/>
  <c r="Z249" i="12"/>
  <c r="AA249" i="12"/>
  <c r="Z250" i="12"/>
  <c r="AA250" i="12"/>
  <c r="Z251" i="12"/>
  <c r="AA251" i="12"/>
  <c r="Z252" i="12"/>
  <c r="AA252" i="12"/>
  <c r="Z253" i="12"/>
  <c r="AA253" i="12"/>
  <c r="Z254" i="12"/>
  <c r="AA254" i="12"/>
  <c r="Z255" i="12"/>
  <c r="AA255" i="12"/>
  <c r="Z543" i="12"/>
  <c r="AA543" i="12"/>
  <c r="Z258" i="12"/>
  <c r="AA258" i="12"/>
  <c r="Z259" i="12"/>
  <c r="AA259" i="12"/>
  <c r="Z260" i="12"/>
  <c r="AA260" i="12"/>
  <c r="Z261" i="12"/>
  <c r="AA261" i="12"/>
  <c r="Z262" i="12"/>
  <c r="AA262" i="12"/>
  <c r="Z263" i="12"/>
  <c r="AA263" i="12"/>
  <c r="Z264" i="12"/>
  <c r="AA264" i="12"/>
  <c r="Z265" i="12"/>
  <c r="AA265" i="12"/>
  <c r="Z266" i="12"/>
  <c r="AA266" i="12"/>
  <c r="Z267" i="12"/>
  <c r="AA267" i="12"/>
  <c r="Z268" i="12"/>
  <c r="AA268" i="12"/>
  <c r="Z269" i="12"/>
  <c r="AA269" i="12"/>
  <c r="Z270" i="12"/>
  <c r="AA270" i="12"/>
  <c r="Z271" i="12"/>
  <c r="AA271" i="12"/>
  <c r="Z272" i="12"/>
  <c r="AA272" i="12"/>
  <c r="Z273" i="12"/>
  <c r="AA273" i="12"/>
  <c r="Z274" i="12"/>
  <c r="AA274" i="12"/>
  <c r="Z275" i="12"/>
  <c r="AA275" i="12"/>
  <c r="Z276" i="12"/>
  <c r="AA276" i="12"/>
  <c r="Z277" i="12"/>
  <c r="AA277" i="12"/>
  <c r="Z278" i="12"/>
  <c r="AA278" i="12"/>
  <c r="Z279" i="12"/>
  <c r="AA279" i="12"/>
  <c r="Z280" i="12"/>
  <c r="AA280" i="12"/>
  <c r="Z281" i="12"/>
  <c r="AA281" i="12"/>
  <c r="Z282" i="12"/>
  <c r="AA282" i="12"/>
  <c r="Z283" i="12"/>
  <c r="AA283" i="12"/>
  <c r="Z284" i="12"/>
  <c r="AA284" i="12"/>
  <c r="Z285" i="12"/>
  <c r="AA285" i="12"/>
  <c r="Z286" i="12"/>
  <c r="AA286" i="12"/>
  <c r="Z287" i="12"/>
  <c r="AA287" i="12"/>
  <c r="Z288" i="12"/>
  <c r="AA288" i="12"/>
  <c r="Z289" i="12"/>
  <c r="AA289" i="12"/>
  <c r="Z290" i="12"/>
  <c r="AA290" i="12"/>
  <c r="Z291" i="12"/>
  <c r="AA291" i="12"/>
  <c r="Z292" i="12"/>
  <c r="AA292" i="12"/>
  <c r="Z293" i="12"/>
  <c r="AA293" i="12"/>
  <c r="Z294" i="12"/>
  <c r="AA294" i="12"/>
  <c r="Z295" i="12"/>
  <c r="AA295" i="12"/>
  <c r="Z296" i="12"/>
  <c r="AA296" i="12"/>
  <c r="Z298" i="12"/>
  <c r="AA298" i="12"/>
  <c r="Z299" i="12"/>
  <c r="AA299" i="12"/>
  <c r="Z300" i="12"/>
  <c r="AA300" i="12"/>
  <c r="Z301" i="12"/>
  <c r="AA301" i="12"/>
  <c r="Z302" i="12"/>
  <c r="AA302" i="12"/>
  <c r="Z303" i="12"/>
  <c r="AA303" i="12"/>
  <c r="Z304" i="12"/>
  <c r="AA304" i="12"/>
  <c r="Z305" i="12"/>
  <c r="AA305" i="12"/>
  <c r="Z306" i="12"/>
  <c r="AA306" i="12"/>
  <c r="Z307" i="12"/>
  <c r="AA307" i="12"/>
  <c r="Z309" i="12"/>
  <c r="AA309" i="12"/>
  <c r="Z310" i="12"/>
  <c r="AA310" i="12"/>
  <c r="Z311" i="12"/>
  <c r="AA311" i="12"/>
  <c r="Z312" i="12"/>
  <c r="AA312" i="12"/>
  <c r="Z313" i="12"/>
  <c r="AA313" i="12"/>
  <c r="Z314" i="12"/>
  <c r="AA314" i="12"/>
  <c r="Z315" i="12"/>
  <c r="AA315" i="12"/>
  <c r="Z316" i="12"/>
  <c r="AA316" i="12"/>
  <c r="Z317" i="12"/>
  <c r="AA317" i="12"/>
  <c r="Z318" i="12"/>
  <c r="AA318" i="12"/>
  <c r="Z319" i="12"/>
  <c r="AA319" i="12"/>
  <c r="Z320" i="12"/>
  <c r="AA320" i="12"/>
  <c r="Z321" i="12"/>
  <c r="AA321" i="12"/>
  <c r="Z322" i="12"/>
  <c r="AA322" i="12"/>
  <c r="Z323" i="12"/>
  <c r="AA323" i="12"/>
  <c r="Z324" i="12"/>
  <c r="AA324" i="12"/>
  <c r="Z325" i="12"/>
  <c r="AA325" i="12"/>
  <c r="Z326" i="12"/>
  <c r="AA326" i="12"/>
  <c r="Z327" i="12"/>
  <c r="AA327" i="12"/>
  <c r="Z328" i="12"/>
  <c r="AA328" i="12"/>
  <c r="Z329" i="12"/>
  <c r="AA329" i="12"/>
  <c r="Z330" i="12"/>
  <c r="AA330" i="12"/>
  <c r="Z331" i="12"/>
  <c r="AA331" i="12"/>
  <c r="Z332" i="12"/>
  <c r="AA332" i="12"/>
  <c r="Z333" i="12"/>
  <c r="AA333" i="12"/>
  <c r="Z334" i="12"/>
  <c r="AA334" i="12"/>
  <c r="Z335" i="12"/>
  <c r="AA335" i="12"/>
  <c r="Z336" i="12"/>
  <c r="AA336" i="12"/>
  <c r="Z337" i="12"/>
  <c r="AA337" i="12"/>
  <c r="Z338" i="12"/>
  <c r="AA338" i="12"/>
  <c r="Z340" i="12"/>
  <c r="AA340" i="12"/>
  <c r="Z341" i="12"/>
  <c r="AA341" i="12"/>
  <c r="Z342" i="12"/>
  <c r="AA342" i="12"/>
  <c r="Z343" i="12"/>
  <c r="AA343" i="12"/>
  <c r="Z344" i="12"/>
  <c r="AA344" i="12"/>
  <c r="Z345" i="12"/>
  <c r="AA345" i="12"/>
  <c r="Z347" i="12"/>
  <c r="AA347" i="12"/>
  <c r="Z348" i="12"/>
  <c r="AA348" i="12"/>
  <c r="Z349" i="12"/>
  <c r="AA349" i="12"/>
  <c r="Z350" i="12"/>
  <c r="AA350" i="12"/>
  <c r="Z351" i="12"/>
  <c r="AA351" i="12"/>
  <c r="Z352" i="12"/>
  <c r="AA352" i="12"/>
  <c r="Z353" i="12"/>
  <c r="AA353" i="12"/>
  <c r="Z355" i="12"/>
  <c r="AA355" i="12"/>
  <c r="Z356" i="12"/>
  <c r="AA356" i="12"/>
  <c r="Z357" i="12"/>
  <c r="AA357" i="12"/>
  <c r="Z358" i="12"/>
  <c r="AA358" i="12"/>
  <c r="Z359" i="12"/>
  <c r="AA359" i="12"/>
  <c r="Z360" i="12"/>
  <c r="AA360" i="12"/>
  <c r="Z361" i="12"/>
  <c r="AA361" i="12"/>
  <c r="Z362" i="12"/>
  <c r="AA362" i="12"/>
  <c r="Z363" i="12"/>
  <c r="AA363" i="12"/>
  <c r="Z364" i="12"/>
  <c r="AA364" i="12"/>
  <c r="Z365" i="12"/>
  <c r="AA365" i="12"/>
  <c r="Z366" i="12"/>
  <c r="AA366" i="12"/>
  <c r="Z367" i="12"/>
  <c r="AA367" i="12"/>
  <c r="Z368" i="12"/>
  <c r="AA368" i="12"/>
  <c r="Z369" i="12"/>
  <c r="AA369" i="12"/>
  <c r="Z694" i="12"/>
  <c r="AA694" i="12"/>
  <c r="Z370" i="12"/>
  <c r="AA370" i="12"/>
  <c r="Z371" i="12"/>
  <c r="AA371" i="12"/>
  <c r="Z372" i="12"/>
  <c r="AA372" i="12"/>
  <c r="Z373" i="12"/>
  <c r="AA373" i="12"/>
  <c r="Z374" i="12"/>
  <c r="AA374" i="12"/>
  <c r="Z375" i="12"/>
  <c r="AA375" i="12"/>
  <c r="Z376" i="12"/>
  <c r="AA376" i="12"/>
  <c r="Z377" i="12"/>
  <c r="AA377" i="12"/>
  <c r="Z378" i="12"/>
  <c r="AA378" i="12"/>
  <c r="Z379" i="12"/>
  <c r="AA379" i="12"/>
  <c r="Z380" i="12"/>
  <c r="AA380" i="12"/>
  <c r="Z381" i="12"/>
  <c r="AA381" i="12"/>
  <c r="Z382" i="12"/>
  <c r="AA382" i="12"/>
  <c r="Z383" i="12"/>
  <c r="AA383" i="12"/>
  <c r="Z384" i="12"/>
  <c r="AA384" i="12"/>
  <c r="Z385" i="12"/>
  <c r="AA385" i="12"/>
  <c r="Z386" i="12"/>
  <c r="AA386" i="12"/>
  <c r="Z387" i="12"/>
  <c r="AA387" i="12"/>
  <c r="Z388" i="12"/>
  <c r="AA388" i="12"/>
  <c r="Z389" i="12"/>
  <c r="AA389" i="12"/>
  <c r="Z390" i="12"/>
  <c r="AA390" i="12"/>
  <c r="Z392" i="12"/>
  <c r="AA392" i="12"/>
  <c r="Z393" i="12"/>
  <c r="AA393" i="12"/>
  <c r="Z395" i="12"/>
  <c r="AA395" i="12"/>
  <c r="Z396" i="12"/>
  <c r="AA396" i="12"/>
  <c r="Z397" i="12"/>
  <c r="AA397" i="12"/>
  <c r="Z398" i="12"/>
  <c r="AA398" i="12"/>
  <c r="Z399" i="12"/>
  <c r="AA399" i="12"/>
  <c r="Z400" i="12"/>
  <c r="AA400" i="12"/>
  <c r="Z401" i="12"/>
  <c r="AA401" i="12"/>
  <c r="Z402" i="12"/>
  <c r="AA402" i="12"/>
  <c r="Z403" i="12"/>
  <c r="AA403" i="12"/>
  <c r="Z404" i="12"/>
  <c r="AA404" i="12"/>
  <c r="Z405" i="12"/>
  <c r="AA405" i="12"/>
  <c r="Z406" i="12"/>
  <c r="AA406" i="12"/>
  <c r="Z407" i="12"/>
  <c r="AA407" i="12"/>
  <c r="Z408" i="12"/>
  <c r="AA408" i="12"/>
  <c r="Z409" i="12"/>
  <c r="AA409" i="12"/>
  <c r="Z410" i="12"/>
  <c r="AA410" i="12"/>
  <c r="Z411" i="12"/>
  <c r="AA411" i="12"/>
  <c r="Z412" i="12"/>
  <c r="AA412" i="12"/>
  <c r="Z413" i="12"/>
  <c r="AA413" i="12"/>
  <c r="Z414" i="12"/>
  <c r="AA414" i="12"/>
  <c r="Z415" i="12"/>
  <c r="AA415" i="12"/>
  <c r="Z416" i="12"/>
  <c r="AA416" i="12"/>
  <c r="Z417" i="12"/>
  <c r="AA417" i="12"/>
  <c r="Z418" i="12"/>
  <c r="AA418" i="12"/>
  <c r="Z419" i="12"/>
  <c r="AA419" i="12"/>
  <c r="Z420" i="12"/>
  <c r="AA420" i="12"/>
  <c r="Z421" i="12"/>
  <c r="AA421" i="12"/>
  <c r="Z422" i="12"/>
  <c r="AA422" i="12"/>
  <c r="Z423" i="12"/>
  <c r="AA423" i="12"/>
  <c r="Z424" i="12"/>
  <c r="AA424" i="12"/>
  <c r="Z425" i="12"/>
  <c r="AA425" i="12"/>
  <c r="Z426" i="12"/>
  <c r="AA426" i="12"/>
  <c r="Z427" i="12"/>
  <c r="AA427" i="12"/>
  <c r="Z428" i="12"/>
  <c r="AA428" i="12"/>
  <c r="Z429" i="12"/>
  <c r="AA429" i="12"/>
  <c r="Z430" i="12"/>
  <c r="AA430" i="12"/>
  <c r="Z431" i="12"/>
  <c r="AA431" i="12"/>
  <c r="Z432" i="12"/>
  <c r="AA432" i="12"/>
  <c r="Z433" i="12"/>
  <c r="AA433" i="12"/>
  <c r="Z434" i="12"/>
  <c r="AA434" i="12"/>
  <c r="Z435" i="12"/>
  <c r="AA435" i="12"/>
  <c r="Z436" i="12"/>
  <c r="AA436" i="12"/>
  <c r="Z437" i="12"/>
  <c r="AA437" i="12"/>
  <c r="Z438" i="12"/>
  <c r="AA438" i="12"/>
  <c r="Z439" i="12"/>
  <c r="AA439" i="12"/>
  <c r="Z440" i="12"/>
  <c r="AA440" i="12"/>
  <c r="Z441" i="12"/>
  <c r="AA441" i="12"/>
  <c r="Z442" i="12"/>
  <c r="AA442" i="12"/>
  <c r="Z444" i="12"/>
  <c r="AA444" i="12"/>
  <c r="Z445" i="12"/>
  <c r="AA445" i="12"/>
  <c r="Z446" i="12"/>
  <c r="AA446" i="12"/>
  <c r="Z447" i="12"/>
  <c r="AA447" i="12"/>
  <c r="Z448" i="12"/>
  <c r="AA448" i="12"/>
  <c r="Z450" i="12"/>
  <c r="AA450" i="12"/>
  <c r="Z451" i="12"/>
  <c r="AA451" i="12"/>
  <c r="Z452" i="12"/>
  <c r="AA452" i="12"/>
  <c r="Z453" i="12"/>
  <c r="AA453" i="12"/>
  <c r="Z454" i="12"/>
  <c r="AA454" i="12"/>
  <c r="Z455" i="12"/>
  <c r="AA455" i="12"/>
  <c r="Z456" i="12"/>
  <c r="AA456" i="12"/>
  <c r="Z457" i="12"/>
  <c r="AA457" i="12"/>
  <c r="Z458" i="12"/>
  <c r="AA458" i="12"/>
  <c r="Z459" i="12"/>
  <c r="AA459" i="12"/>
  <c r="Z460" i="12"/>
  <c r="AA460" i="12"/>
  <c r="Z461" i="12"/>
  <c r="AA461" i="12"/>
  <c r="Z462" i="12"/>
  <c r="AA462" i="12"/>
  <c r="Z463" i="12"/>
  <c r="AA463" i="12"/>
  <c r="Z464" i="12"/>
  <c r="AA464" i="12"/>
  <c r="Z465" i="12"/>
  <c r="AA465" i="12"/>
  <c r="Z466" i="12"/>
  <c r="AA466" i="12"/>
  <c r="Z467" i="12"/>
  <c r="AA467" i="12"/>
  <c r="Z468" i="12"/>
  <c r="AA468" i="12"/>
  <c r="Z469" i="12"/>
  <c r="AA469" i="12"/>
  <c r="Z470" i="12"/>
  <c r="AA470" i="12"/>
  <c r="Z472" i="12"/>
  <c r="AA472" i="12"/>
  <c r="Z473" i="12"/>
  <c r="AA473" i="12"/>
  <c r="Z474" i="12"/>
  <c r="AA474" i="12"/>
  <c r="Z475" i="12"/>
  <c r="AA475" i="12"/>
  <c r="Z476" i="12"/>
  <c r="AA476" i="12"/>
  <c r="Z477" i="12"/>
  <c r="AA477" i="12"/>
  <c r="Z479" i="12"/>
  <c r="AA479" i="12"/>
  <c r="Z480" i="12"/>
  <c r="AA480" i="12"/>
  <c r="Z481" i="12"/>
  <c r="AA481" i="12"/>
  <c r="Z482" i="12"/>
  <c r="AA482" i="12"/>
  <c r="Z483" i="12"/>
  <c r="AA483" i="12"/>
  <c r="Z484" i="12"/>
  <c r="AA484" i="12"/>
  <c r="Z485" i="12"/>
  <c r="AA485" i="12"/>
  <c r="Z486" i="12"/>
  <c r="AA486" i="12"/>
  <c r="Z487" i="12"/>
  <c r="AA487" i="12"/>
  <c r="Z488" i="12"/>
  <c r="AA488" i="12"/>
  <c r="Z489" i="12"/>
  <c r="AA489" i="12"/>
  <c r="Z490" i="12"/>
  <c r="AA490" i="12"/>
  <c r="Z491" i="12"/>
  <c r="AA491" i="12"/>
  <c r="Z492" i="12"/>
  <c r="AA492" i="12"/>
  <c r="Z493" i="12"/>
  <c r="AA493" i="12"/>
  <c r="Z494" i="12"/>
  <c r="AA494" i="12"/>
  <c r="Z495" i="12"/>
  <c r="AA495" i="12"/>
  <c r="Z496" i="12"/>
  <c r="AA496" i="12"/>
  <c r="Z498" i="12"/>
  <c r="AA498" i="12"/>
  <c r="Z499" i="12"/>
  <c r="AA499" i="12"/>
  <c r="Z500" i="12"/>
  <c r="AA500" i="12"/>
  <c r="Z501" i="12"/>
  <c r="AA501" i="12"/>
  <c r="Z502" i="12"/>
  <c r="AA502" i="12"/>
  <c r="Z503" i="12"/>
  <c r="AA503" i="12"/>
  <c r="Z504" i="12"/>
  <c r="AA504" i="12"/>
  <c r="Z505" i="12"/>
  <c r="AA505" i="12"/>
  <c r="Z506" i="12"/>
  <c r="AA506" i="12"/>
  <c r="Z507" i="12"/>
  <c r="AA507" i="12"/>
  <c r="Z508" i="12"/>
  <c r="AA508" i="12"/>
  <c r="Z509" i="12"/>
  <c r="AA509" i="12"/>
  <c r="Z510" i="12"/>
  <c r="AA510" i="12"/>
  <c r="Z511" i="12"/>
  <c r="AA511" i="12"/>
  <c r="Z512" i="12"/>
  <c r="AA512" i="12"/>
  <c r="Z513" i="12"/>
  <c r="AA513" i="12"/>
  <c r="Z514" i="12"/>
  <c r="AA514" i="12"/>
  <c r="Z515" i="12"/>
  <c r="AA515" i="12"/>
  <c r="Z516" i="12"/>
  <c r="AA516" i="12"/>
  <c r="Z517" i="12"/>
  <c r="AA517" i="12"/>
  <c r="Z518" i="12"/>
  <c r="AA518" i="12"/>
  <c r="Z519" i="12"/>
  <c r="AA519" i="12"/>
  <c r="Z520" i="12"/>
  <c r="AA520" i="12"/>
  <c r="Z521" i="12"/>
  <c r="AA521" i="12"/>
  <c r="Z522" i="12"/>
  <c r="AA522" i="12"/>
  <c r="Z523" i="12"/>
  <c r="AA523" i="12"/>
  <c r="Z524" i="12"/>
  <c r="AA524" i="12"/>
  <c r="Z525" i="12"/>
  <c r="AA525" i="12"/>
  <c r="Z526" i="12"/>
  <c r="AA526" i="12"/>
  <c r="Z527" i="12"/>
  <c r="AA527" i="12"/>
  <c r="Z528" i="12"/>
  <c r="AA528" i="12"/>
  <c r="Z529" i="12"/>
  <c r="AA529" i="12"/>
  <c r="Z530" i="12"/>
  <c r="AA530" i="12"/>
  <c r="Z531" i="12"/>
  <c r="AA531" i="12"/>
  <c r="Z532" i="12"/>
  <c r="AA532" i="12"/>
  <c r="Z533" i="12"/>
  <c r="AA533" i="12"/>
  <c r="Z534" i="12"/>
  <c r="AA534" i="12"/>
  <c r="Z535" i="12"/>
  <c r="AA535" i="12"/>
  <c r="Z537" i="12"/>
  <c r="AA537" i="12"/>
  <c r="Z538" i="12"/>
  <c r="AA538" i="12"/>
  <c r="Z539" i="12"/>
  <c r="AA539" i="12"/>
  <c r="Z540" i="12"/>
  <c r="AA540" i="12"/>
  <c r="Z541" i="12"/>
  <c r="AA541" i="12"/>
  <c r="Z542" i="12"/>
  <c r="AA542" i="12"/>
  <c r="Z544" i="12"/>
  <c r="AA544" i="12"/>
  <c r="Z545" i="12"/>
  <c r="AA545" i="12"/>
  <c r="Z546" i="12"/>
  <c r="AA546" i="12"/>
  <c r="Z547" i="12"/>
  <c r="AA547" i="12"/>
  <c r="Z548" i="12"/>
  <c r="AA548" i="12"/>
  <c r="Z549" i="12"/>
  <c r="AA549" i="12"/>
  <c r="Z550" i="12"/>
  <c r="AA550" i="12"/>
  <c r="Z551" i="12"/>
  <c r="AA551" i="12"/>
  <c r="Z552" i="12"/>
  <c r="AA552" i="12"/>
  <c r="Z553" i="12"/>
  <c r="AA553" i="12"/>
  <c r="Z554" i="12"/>
  <c r="AA554" i="12"/>
  <c r="Z555" i="12"/>
  <c r="AA555" i="12"/>
  <c r="Z556" i="12"/>
  <c r="AA556" i="12"/>
  <c r="Z557" i="12"/>
  <c r="AA557" i="12"/>
  <c r="Z558" i="12"/>
  <c r="AA558" i="12"/>
  <c r="Z559" i="12"/>
  <c r="AA559" i="12"/>
  <c r="Z560" i="12"/>
  <c r="AA560" i="12"/>
  <c r="Z561" i="12"/>
  <c r="AA561" i="12"/>
  <c r="Z562" i="12"/>
  <c r="AA562" i="12"/>
  <c r="Z563" i="12"/>
  <c r="AA563" i="12"/>
  <c r="Z564" i="12"/>
  <c r="AA564" i="12"/>
  <c r="Z565" i="12"/>
  <c r="AA565" i="12"/>
  <c r="Z566" i="12"/>
  <c r="AA566" i="12"/>
  <c r="Z567" i="12"/>
  <c r="AA567" i="12"/>
  <c r="Z568" i="12"/>
  <c r="AA568" i="12"/>
  <c r="Z569" i="12"/>
  <c r="AA569" i="12"/>
  <c r="Z570" i="12"/>
  <c r="AA570" i="12"/>
  <c r="Z571" i="12"/>
  <c r="AA571" i="12"/>
  <c r="Z572" i="12"/>
  <c r="AA572" i="12"/>
  <c r="Z573" i="12"/>
  <c r="AA573" i="12"/>
  <c r="Z574" i="12"/>
  <c r="AA574" i="12"/>
  <c r="Z575" i="12"/>
  <c r="AA575" i="12"/>
  <c r="Z576" i="12"/>
  <c r="AA576" i="12"/>
  <c r="Z577" i="12"/>
  <c r="AA577" i="12"/>
  <c r="Z578" i="12"/>
  <c r="AA578" i="12"/>
  <c r="Z579" i="12"/>
  <c r="AA579" i="12"/>
  <c r="Z580" i="12"/>
  <c r="AA580" i="12"/>
  <c r="Z581" i="12"/>
  <c r="AA581" i="12"/>
  <c r="Z582" i="12"/>
  <c r="AA582" i="12"/>
  <c r="Z583" i="12"/>
  <c r="AA583" i="12"/>
  <c r="Z584" i="12"/>
  <c r="AA584" i="12"/>
  <c r="Z585" i="12"/>
  <c r="AA585" i="12"/>
  <c r="Z592" i="12"/>
  <c r="AA592" i="12"/>
  <c r="Z586" i="12"/>
  <c r="AA586" i="12"/>
  <c r="Z587" i="12"/>
  <c r="AA587" i="12"/>
  <c r="Z588" i="12"/>
  <c r="AA588" i="12"/>
  <c r="Z589" i="12"/>
  <c r="AA589" i="12"/>
  <c r="Z590" i="12"/>
  <c r="AA590" i="12"/>
  <c r="Z591" i="12"/>
  <c r="AA591" i="12"/>
  <c r="Z593" i="12"/>
  <c r="AA593" i="12"/>
  <c r="Z594" i="12"/>
  <c r="AA594" i="12"/>
  <c r="Z595" i="12"/>
  <c r="AA595" i="12"/>
  <c r="Z596" i="12"/>
  <c r="AA596" i="12"/>
  <c r="Z597" i="12"/>
  <c r="AA597" i="12"/>
  <c r="Z598" i="12"/>
  <c r="AA598" i="12"/>
  <c r="Z599" i="12"/>
  <c r="AA599" i="12"/>
  <c r="Z600" i="12"/>
  <c r="AA600" i="12"/>
  <c r="Z601" i="12"/>
  <c r="AA601" i="12"/>
  <c r="Z602" i="12"/>
  <c r="AA602" i="12"/>
  <c r="Z603" i="12"/>
  <c r="AA603" i="12"/>
  <c r="Z605" i="12"/>
  <c r="AA605" i="12"/>
  <c r="Z606" i="12"/>
  <c r="AA606" i="12"/>
  <c r="Z607" i="12"/>
  <c r="AA607" i="12"/>
  <c r="Z608" i="12"/>
  <c r="AA608" i="12"/>
  <c r="Z609" i="12"/>
  <c r="AA609" i="12"/>
  <c r="Z610" i="12"/>
  <c r="AA610" i="12"/>
  <c r="Z611" i="12"/>
  <c r="AA611" i="12"/>
  <c r="Z613" i="12"/>
  <c r="AA613" i="12"/>
  <c r="Z614" i="12"/>
  <c r="AA614" i="12"/>
  <c r="Z615" i="12"/>
  <c r="AA615" i="12"/>
  <c r="Z616" i="12"/>
  <c r="AA616" i="12"/>
  <c r="Z617" i="12"/>
  <c r="AA617" i="12"/>
  <c r="Z618" i="12"/>
  <c r="AA618" i="12"/>
  <c r="Z619" i="12"/>
  <c r="AA619" i="12"/>
  <c r="Z620" i="12"/>
  <c r="AA620" i="12"/>
  <c r="Z621" i="12"/>
  <c r="AA621" i="12"/>
  <c r="Z623" i="12"/>
  <c r="AA623" i="12"/>
  <c r="Z624" i="12"/>
  <c r="AA624" i="12"/>
  <c r="Z625" i="12"/>
  <c r="AA625" i="12"/>
  <c r="Z626" i="12"/>
  <c r="AA626" i="12"/>
  <c r="Z627" i="12"/>
  <c r="AA627" i="12"/>
  <c r="Z628" i="12"/>
  <c r="AA628" i="12"/>
  <c r="Z629" i="12"/>
  <c r="AA629" i="12"/>
  <c r="Z630" i="12"/>
  <c r="AA630" i="12"/>
  <c r="Z631" i="12"/>
  <c r="AA631" i="12"/>
  <c r="Z632" i="12"/>
  <c r="AA632" i="12"/>
  <c r="Z633" i="12"/>
  <c r="AA633" i="12"/>
  <c r="Z635" i="12"/>
  <c r="AA635" i="12"/>
  <c r="Z636" i="12"/>
  <c r="AA636" i="12"/>
  <c r="Z637" i="12"/>
  <c r="AA637" i="12"/>
  <c r="Z638" i="12"/>
  <c r="AA638" i="12"/>
  <c r="Z639" i="12"/>
  <c r="AA639" i="12"/>
  <c r="Z640" i="12"/>
  <c r="AA640" i="12"/>
  <c r="Z641" i="12"/>
  <c r="AA641" i="12"/>
  <c r="Z642" i="12"/>
  <c r="AA642" i="12"/>
  <c r="Z643" i="12"/>
  <c r="AA643" i="12"/>
  <c r="Z644" i="12"/>
  <c r="AA644" i="12"/>
  <c r="Z645" i="12"/>
  <c r="AA645" i="12"/>
  <c r="Z646" i="12"/>
  <c r="AA646" i="12"/>
  <c r="Z647" i="12"/>
  <c r="AA647" i="12"/>
  <c r="Z648" i="12"/>
  <c r="AA648" i="12"/>
  <c r="Z649" i="12"/>
  <c r="AA649" i="12"/>
  <c r="Z650" i="12"/>
  <c r="AA650" i="12"/>
  <c r="Z651" i="12"/>
  <c r="AA651" i="12"/>
  <c r="Z652" i="12"/>
  <c r="AA652" i="12"/>
  <c r="Z653" i="12"/>
  <c r="AA653" i="12"/>
  <c r="Z654" i="12"/>
  <c r="AA654" i="12"/>
  <c r="Z655" i="12"/>
  <c r="AA655" i="12"/>
  <c r="Z656" i="12"/>
  <c r="AA656" i="12"/>
  <c r="Z657" i="12"/>
  <c r="AA657" i="12"/>
  <c r="Z658" i="12"/>
  <c r="AA658" i="12"/>
  <c r="Z659" i="12"/>
  <c r="AA659" i="12"/>
  <c r="Z660" i="12"/>
  <c r="AA660" i="12"/>
  <c r="Z661" i="12"/>
  <c r="AA661" i="12"/>
  <c r="Z662" i="12"/>
  <c r="AA662" i="12"/>
  <c r="Z663" i="12"/>
  <c r="AA663" i="12"/>
  <c r="Z665" i="12"/>
  <c r="AA665" i="12"/>
  <c r="Z666" i="12"/>
  <c r="AA666" i="12"/>
  <c r="Z667" i="12"/>
  <c r="AA667" i="12"/>
  <c r="Z668" i="12"/>
  <c r="AA668" i="12"/>
  <c r="Z669" i="12"/>
  <c r="AA669" i="12"/>
  <c r="Z670" i="12"/>
  <c r="AA670" i="12"/>
  <c r="Z671" i="12"/>
  <c r="AA671" i="12"/>
  <c r="Z673" i="12"/>
  <c r="AA673" i="12"/>
  <c r="Z674" i="12"/>
  <c r="AA674" i="12"/>
  <c r="Z675" i="12"/>
  <c r="AA675" i="12"/>
  <c r="Z676" i="12"/>
  <c r="AA676" i="12"/>
  <c r="Z677" i="12"/>
  <c r="AA677" i="12"/>
  <c r="Z678" i="12"/>
  <c r="AA678" i="12"/>
  <c r="Z679" i="12"/>
  <c r="AA679" i="12"/>
  <c r="Z680" i="12"/>
  <c r="AA680" i="12"/>
  <c r="Z681" i="12"/>
  <c r="AA681" i="12"/>
  <c r="Z682" i="12"/>
  <c r="AA682" i="12"/>
  <c r="Z683" i="12"/>
  <c r="AA683" i="12"/>
  <c r="Z684" i="12"/>
  <c r="AA684" i="12"/>
  <c r="Z685" i="12"/>
  <c r="AA685" i="12"/>
  <c r="Z686" i="12"/>
  <c r="AA686" i="12"/>
  <c r="Z687" i="12"/>
  <c r="AA687" i="12"/>
  <c r="Z688" i="12"/>
  <c r="AA688" i="12"/>
  <c r="Z689" i="12"/>
  <c r="AA689" i="12"/>
  <c r="Z690" i="12"/>
  <c r="AA690" i="12"/>
  <c r="Z691" i="12"/>
  <c r="AA691" i="12"/>
  <c r="Z692" i="12"/>
  <c r="AA692" i="12"/>
  <c r="Z693" i="12"/>
  <c r="AA693" i="12"/>
  <c r="Z695" i="12"/>
  <c r="AA695" i="12"/>
  <c r="Z696" i="12"/>
  <c r="AA696" i="12"/>
  <c r="Z697" i="12"/>
  <c r="AA697" i="12"/>
  <c r="Z698" i="12"/>
  <c r="AA698" i="12"/>
  <c r="Z699" i="12"/>
  <c r="AA699" i="12"/>
  <c r="Z700" i="12"/>
  <c r="AA700" i="12"/>
  <c r="Z701" i="12"/>
  <c r="AA701" i="12"/>
  <c r="Z702" i="12"/>
  <c r="AA702" i="12"/>
  <c r="Z703" i="12"/>
  <c r="AA703" i="12"/>
  <c r="Z704" i="12"/>
  <c r="AA704" i="12"/>
  <c r="Z705" i="12"/>
  <c r="AA705" i="12"/>
  <c r="Z706" i="12"/>
  <c r="AA706" i="12"/>
  <c r="Z707" i="12"/>
  <c r="AA707" i="12"/>
  <c r="Z708" i="12"/>
  <c r="AA708" i="12"/>
  <c r="Z709" i="12"/>
  <c r="AA709" i="12"/>
  <c r="Z710" i="12"/>
  <c r="AA710" i="12"/>
  <c r="Z711" i="12"/>
  <c r="AA711" i="12"/>
  <c r="Z712" i="12"/>
  <c r="AA712" i="12"/>
  <c r="Z713" i="12"/>
  <c r="AA713" i="12"/>
  <c r="Z714" i="12"/>
  <c r="AA714" i="12"/>
  <c r="Z715" i="12"/>
  <c r="AA715" i="12"/>
  <c r="Z716" i="12"/>
  <c r="AA716" i="12"/>
  <c r="Z717" i="12"/>
  <c r="AA717" i="12"/>
  <c r="Z718" i="12"/>
  <c r="AA718" i="12"/>
  <c r="Z719" i="12"/>
  <c r="AA719" i="12"/>
  <c r="Z604" i="12"/>
  <c r="AA604" i="12"/>
  <c r="Z720" i="12"/>
  <c r="AA720" i="12"/>
  <c r="Z721" i="12"/>
  <c r="AA721" i="12"/>
  <c r="Z722" i="12"/>
  <c r="AA722" i="12"/>
  <c r="Z723" i="12"/>
  <c r="AA723" i="12"/>
  <c r="Z724" i="12"/>
  <c r="AA724" i="12"/>
  <c r="Z725" i="12"/>
  <c r="AA725" i="12"/>
  <c r="Z726" i="12"/>
  <c r="AA726" i="12"/>
  <c r="Z727" i="12"/>
  <c r="AA727" i="12"/>
  <c r="Z728" i="12"/>
  <c r="AA728" i="12"/>
  <c r="Z729" i="12"/>
  <c r="AA729" i="12"/>
  <c r="Z730" i="12"/>
  <c r="AA730" i="12"/>
  <c r="Z731" i="12"/>
  <c r="AA731" i="12"/>
  <c r="Z732" i="12"/>
  <c r="AA732" i="12"/>
  <c r="Z733" i="12"/>
  <c r="AA733" i="12"/>
  <c r="Z734" i="12"/>
  <c r="AA734" i="12"/>
  <c r="Z735" i="12"/>
  <c r="AA735" i="12"/>
  <c r="Z736" i="12"/>
  <c r="AA736" i="12"/>
  <c r="Z737" i="12"/>
  <c r="AA737" i="12"/>
  <c r="Z739" i="12"/>
  <c r="AA739" i="12"/>
  <c r="Z740" i="12"/>
  <c r="AA740" i="12"/>
  <c r="Z741" i="12"/>
  <c r="AA741" i="12"/>
  <c r="Z742" i="12"/>
  <c r="AA742" i="12"/>
  <c r="Z743" i="12"/>
  <c r="AA743" i="12"/>
  <c r="Z744" i="12"/>
  <c r="AA744" i="12"/>
  <c r="Z745" i="12"/>
  <c r="AA745" i="12"/>
  <c r="Z746" i="12"/>
  <c r="AA746" i="12"/>
  <c r="Z747" i="12"/>
  <c r="AA747" i="12"/>
  <c r="Z748" i="12"/>
  <c r="AA748" i="12"/>
  <c r="Z749" i="12"/>
  <c r="AA749" i="12"/>
  <c r="Z750" i="12"/>
  <c r="AA750" i="12"/>
  <c r="Z751" i="12"/>
  <c r="AA751" i="12"/>
  <c r="Z752" i="12"/>
  <c r="AA752" i="12"/>
  <c r="Z753" i="12"/>
  <c r="AA753" i="12"/>
  <c r="Z754" i="12"/>
  <c r="AA754" i="12"/>
  <c r="Z755" i="12"/>
  <c r="AA755" i="12"/>
  <c r="Z756" i="12"/>
  <c r="AA756" i="12"/>
  <c r="Z757" i="12"/>
  <c r="AA757" i="12"/>
  <c r="Z758" i="12"/>
  <c r="AA758" i="12"/>
  <c r="Z759" i="12"/>
  <c r="AA759" i="12"/>
  <c r="Z760" i="12"/>
  <c r="AA760" i="12"/>
  <c r="Z761" i="12"/>
  <c r="AA761" i="12"/>
  <c r="Z762" i="12"/>
  <c r="AA762" i="12"/>
  <c r="Z763" i="12"/>
  <c r="AA763" i="12"/>
  <c r="Z764" i="12"/>
  <c r="AA764" i="12"/>
  <c r="Z765" i="12"/>
  <c r="AA765" i="12"/>
  <c r="Z766" i="12"/>
  <c r="AA766" i="12"/>
  <c r="Z767" i="12"/>
  <c r="AA767" i="12"/>
  <c r="Z768" i="12"/>
  <c r="AA768" i="12"/>
  <c r="Z769" i="12"/>
  <c r="AA769" i="12"/>
  <c r="Z770" i="12"/>
  <c r="AA770" i="12"/>
  <c r="Z771" i="12"/>
  <c r="AA771" i="12"/>
  <c r="Z297" i="12"/>
  <c r="AA297" i="12"/>
  <c r="Z210" i="12"/>
  <c r="AA210" i="12"/>
  <c r="Z145" i="12"/>
  <c r="AA145" i="12"/>
  <c r="Z123" i="12"/>
  <c r="AA123" i="12"/>
  <c r="Z112" i="12"/>
  <c r="AA112" i="12"/>
  <c r="AA230" i="12"/>
  <c r="Z738" i="12"/>
  <c r="AA738" i="12"/>
  <c r="Z497" i="12"/>
  <c r="AA497" i="12"/>
  <c r="Z478" i="12"/>
  <c r="AA478" i="12"/>
  <c r="Z394" i="12"/>
  <c r="AA394" i="12"/>
  <c r="Z214" i="12"/>
  <c r="AA214" i="12"/>
  <c r="Z44" i="12"/>
  <c r="AA44" i="12"/>
  <c r="Z634" i="12"/>
  <c r="AA634" i="12"/>
  <c r="Z257" i="12"/>
  <c r="AA257" i="12"/>
  <c r="Z622" i="12"/>
  <c r="AA622" i="12"/>
  <c r="Z536" i="12"/>
  <c r="AA536" i="12"/>
  <c r="Z339" i="12"/>
  <c r="AA339" i="12"/>
  <c r="Z443" i="12"/>
  <c r="AA443" i="12"/>
  <c r="AA7" i="12"/>
  <c r="AB7" i="12"/>
  <c r="Z7" i="12"/>
  <c r="AU443" i="12" l="1"/>
  <c r="AU257" i="12"/>
  <c r="AU230" i="12"/>
  <c r="AU536" i="12"/>
  <c r="AU44" i="12"/>
  <c r="AU214" i="12"/>
  <c r="AU145" i="12"/>
  <c r="AU738" i="12"/>
  <c r="W194" i="4"/>
  <c r="W689" i="4"/>
  <c r="W662" i="4"/>
  <c r="W656" i="4"/>
  <c r="W649" i="4"/>
  <c r="W648" i="4"/>
  <c r="W635" i="4"/>
  <c r="W624" i="4"/>
  <c r="W611" i="4"/>
  <c r="W527" i="4"/>
  <c r="W470" i="4"/>
  <c r="W454" i="4"/>
  <c r="W442" i="4"/>
  <c r="W292" i="4"/>
  <c r="W277" i="4"/>
  <c r="W264" i="4"/>
  <c r="W218" i="4"/>
  <c r="W69" i="4"/>
  <c r="W132" i="4"/>
  <c r="W125" i="4"/>
  <c r="W411" i="4"/>
  <c r="W407" i="4"/>
  <c r="W114" i="4"/>
  <c r="W170" i="4"/>
  <c r="W729" i="4"/>
  <c r="W605" i="4"/>
  <c r="W505" i="4"/>
  <c r="W504" i="4"/>
  <c r="W498" i="4"/>
  <c r="W497" i="4"/>
  <c r="W246" i="4"/>
  <c r="W240" i="4"/>
  <c r="W238" i="4"/>
  <c r="W237" i="4"/>
  <c r="W236" i="4"/>
  <c r="W234" i="4"/>
  <c r="W174" i="4"/>
  <c r="W173" i="4"/>
  <c r="W24" i="4"/>
  <c r="W20" i="4"/>
  <c r="W16" i="4"/>
  <c r="W12" i="4"/>
  <c r="W348" i="4"/>
  <c r="W164" i="4"/>
  <c r="W163" i="4"/>
  <c r="W161" i="4"/>
  <c r="W140" i="4"/>
  <c r="W54" i="4"/>
  <c r="W547" i="4"/>
  <c r="W545" i="4"/>
  <c r="W333" i="4"/>
  <c r="W320" i="4"/>
  <c r="W294" i="4"/>
  <c r="W483" i="4"/>
  <c r="W466" i="4"/>
  <c r="W460" i="4"/>
  <c r="W458" i="4"/>
  <c r="W226" i="4"/>
  <c r="W224" i="4"/>
  <c r="W222" i="4"/>
  <c r="W220" i="4"/>
  <c r="W219" i="4"/>
  <c r="W188" i="4"/>
  <c r="W146" i="4"/>
  <c r="W142" i="4"/>
  <c r="W91" i="4"/>
  <c r="W83" i="4"/>
  <c r="W61" i="4"/>
  <c r="W762" i="4"/>
  <c r="W747" i="4"/>
  <c r="W716" i="4"/>
  <c r="W710" i="4"/>
  <c r="W575" i="4"/>
  <c r="W567" i="4"/>
  <c r="W515" i="4"/>
  <c r="W440" i="4"/>
  <c r="W433" i="4"/>
  <c r="W430" i="4"/>
  <c r="W428" i="4"/>
  <c r="W427" i="4"/>
  <c r="W412" i="4"/>
  <c r="W248" i="4"/>
  <c r="W210" i="4"/>
  <c r="W208" i="4"/>
  <c r="W207" i="4"/>
  <c r="W167" i="4"/>
  <c r="W134" i="4"/>
  <c r="W9" i="4"/>
  <c r="W708" i="4"/>
  <c r="W703" i="4"/>
  <c r="W511" i="4"/>
  <c r="W493" i="4"/>
  <c r="X483" i="4"/>
  <c r="W425" i="4"/>
  <c r="W424" i="4"/>
  <c r="W423" i="4"/>
  <c r="W422" i="4"/>
  <c r="W421" i="4"/>
  <c r="W418" i="4"/>
  <c r="W416" i="4"/>
  <c r="W415" i="4"/>
  <c r="W414" i="4"/>
  <c r="W393" i="4"/>
  <c r="W377" i="4"/>
  <c r="W291" i="4"/>
  <c r="W290" i="4"/>
  <c r="W284" i="4"/>
  <c r="W282" i="4"/>
  <c r="W261" i="4"/>
  <c r="W259" i="4"/>
  <c r="W543" i="4"/>
  <c r="W255" i="4"/>
  <c r="W253" i="4"/>
  <c r="W252" i="4"/>
  <c r="W251" i="4"/>
  <c r="W250" i="4"/>
  <c r="W249" i="4"/>
  <c r="W233" i="4"/>
  <c r="W181" i="4"/>
  <c r="W179" i="4"/>
  <c r="W176" i="4"/>
  <c r="W160" i="4"/>
  <c r="W157" i="4"/>
  <c r="W153" i="4"/>
  <c r="W150" i="4"/>
  <c r="W147" i="4"/>
  <c r="X146" i="4"/>
  <c r="W131" i="4"/>
  <c r="W130" i="4"/>
  <c r="W128" i="4"/>
  <c r="W126" i="4"/>
  <c r="W99" i="4"/>
  <c r="W77" i="4"/>
  <c r="W46" i="4"/>
  <c r="W702" i="4"/>
  <c r="W684" i="4"/>
  <c r="W631" i="4"/>
  <c r="W531" i="4"/>
  <c r="W507" i="4"/>
  <c r="W468" i="4"/>
  <c r="W431" i="4"/>
  <c r="W419" i="4"/>
  <c r="X160" i="4"/>
  <c r="W755" i="4"/>
  <c r="W737" i="4"/>
  <c r="W695" i="4"/>
  <c r="W682" i="4"/>
  <c r="W641" i="4"/>
  <c r="W638" i="4"/>
  <c r="W583" i="4"/>
  <c r="W558" i="4"/>
  <c r="W482" i="4"/>
  <c r="W481" i="4"/>
  <c r="W476" i="4"/>
  <c r="W474" i="4"/>
  <c r="W394" i="4"/>
  <c r="W297" i="4"/>
  <c r="W279" i="4"/>
  <c r="X240" i="4"/>
  <c r="X226" i="4"/>
  <c r="X210" i="4"/>
  <c r="W736" i="4"/>
  <c r="W318" i="4"/>
  <c r="W262" i="4"/>
  <c r="W245" i="4"/>
  <c r="W242" i="4"/>
  <c r="W241" i="4"/>
  <c r="W232" i="4"/>
  <c r="W231" i="4"/>
  <c r="W230" i="4"/>
  <c r="W228" i="4"/>
  <c r="W227" i="4"/>
  <c r="W216" i="4"/>
  <c r="W215" i="4"/>
  <c r="W214" i="4"/>
  <c r="W212" i="4"/>
  <c r="W211" i="4"/>
  <c r="W202" i="4"/>
  <c r="X131" i="4"/>
  <c r="W726" i="4"/>
  <c r="W723" i="4"/>
  <c r="W604" i="4"/>
  <c r="W677" i="4"/>
  <c r="W671" i="4"/>
  <c r="W668" i="4"/>
  <c r="W655" i="4"/>
  <c r="W619" i="4"/>
  <c r="W574" i="4"/>
  <c r="W570" i="4"/>
  <c r="W563" i="4"/>
  <c r="W544" i="4"/>
  <c r="W521" i="4"/>
  <c r="W520" i="4"/>
  <c r="W491" i="4"/>
  <c r="W490" i="4"/>
  <c r="W489" i="4"/>
  <c r="W486" i="4"/>
  <c r="W485" i="4"/>
  <c r="W453" i="4"/>
  <c r="W451" i="4"/>
  <c r="W445" i="4"/>
  <c r="W364" i="4"/>
  <c r="W362" i="4"/>
  <c r="W307" i="4"/>
  <c r="W305" i="4"/>
  <c r="W276" i="4"/>
  <c r="W274" i="4"/>
  <c r="W269" i="4"/>
  <c r="W267" i="4"/>
  <c r="W748" i="4"/>
  <c r="W756" i="4"/>
  <c r="W741" i="4"/>
  <c r="W730" i="4"/>
  <c r="W713" i="4"/>
  <c r="W690" i="4"/>
  <c r="W686" i="4"/>
  <c r="W663" i="4"/>
  <c r="W659" i="4"/>
  <c r="W636" i="4"/>
  <c r="W553" i="4"/>
  <c r="W539" i="4"/>
  <c r="W537" i="4"/>
  <c r="W536" i="4"/>
  <c r="W513" i="4"/>
  <c r="W512" i="4"/>
  <c r="W487" i="4"/>
  <c r="X487" i="4"/>
  <c r="W759" i="4"/>
  <c r="W754" i="4"/>
  <c r="W749" i="4"/>
  <c r="W733" i="4"/>
  <c r="W728" i="4"/>
  <c r="W724" i="4"/>
  <c r="W709" i="4"/>
  <c r="W699" i="4"/>
  <c r="W683" i="4"/>
  <c r="W679" i="4"/>
  <c r="W676" i="4"/>
  <c r="W652" i="4"/>
  <c r="W642" i="4"/>
  <c r="W582" i="4"/>
  <c r="X574" i="4"/>
  <c r="W566" i="4"/>
  <c r="X544" i="4"/>
  <c r="W529" i="4"/>
  <c r="W528" i="4"/>
  <c r="W523" i="4"/>
  <c r="W722" i="4"/>
  <c r="W717" i="4"/>
  <c r="W700" i="4"/>
  <c r="W698" i="4"/>
  <c r="W691" i="4"/>
  <c r="W670" i="4"/>
  <c r="W665" i="4"/>
  <c r="W645" i="4"/>
  <c r="W640" i="4"/>
  <c r="W622" i="4"/>
  <c r="W618" i="4"/>
  <c r="W614" i="4"/>
  <c r="W591" i="4"/>
  <c r="W571" i="4"/>
  <c r="W562" i="4"/>
  <c r="W559" i="4"/>
  <c r="W555" i="4"/>
  <c r="W554" i="4"/>
  <c r="W550" i="4"/>
  <c r="W541" i="4"/>
  <c r="W534" i="4"/>
  <c r="W533" i="4"/>
  <c r="X503" i="4"/>
  <c r="W503" i="4"/>
  <c r="X500" i="4"/>
  <c r="W500" i="4"/>
  <c r="X477" i="4"/>
  <c r="W477" i="4"/>
  <c r="W744" i="4"/>
  <c r="X519" i="4"/>
  <c r="W519" i="4"/>
  <c r="W517" i="4"/>
  <c r="W516" i="4"/>
  <c r="X461" i="4"/>
  <c r="W461" i="4"/>
  <c r="W406" i="4"/>
  <c r="W200" i="4"/>
  <c r="W192" i="4"/>
  <c r="W186" i="4"/>
  <c r="W178" i="4"/>
  <c r="W172" i="4"/>
  <c r="W165" i="4"/>
  <c r="W151" i="4"/>
  <c r="W127" i="4"/>
  <c r="W109" i="4"/>
  <c r="W107" i="4"/>
  <c r="W11" i="4"/>
  <c r="W525" i="4"/>
  <c r="W524" i="4"/>
  <c r="W509" i="4"/>
  <c r="W508" i="4"/>
  <c r="W495" i="4"/>
  <c r="W494" i="4"/>
  <c r="W479" i="4"/>
  <c r="W463" i="4"/>
  <c r="W447" i="4"/>
  <c r="W436" i="4"/>
  <c r="X428" i="4"/>
  <c r="X423" i="4"/>
  <c r="X416" i="4"/>
  <c r="W410" i="4"/>
  <c r="W399" i="4"/>
  <c r="W385" i="4"/>
  <c r="W370" i="4"/>
  <c r="W356" i="4"/>
  <c r="W341" i="4"/>
  <c r="W327" i="4"/>
  <c r="W302" i="4"/>
  <c r="W287" i="4"/>
  <c r="W271" i="4"/>
  <c r="X252" i="4"/>
  <c r="X245" i="4"/>
  <c r="X236" i="4"/>
  <c r="X230" i="4"/>
  <c r="X222" i="4"/>
  <c r="X214" i="4"/>
  <c r="X208" i="4"/>
  <c r="W205" i="4"/>
  <c r="W204" i="4"/>
  <c r="W203" i="4"/>
  <c r="X202" i="4"/>
  <c r="W198" i="4"/>
  <c r="W196" i="4"/>
  <c r="X194" i="4"/>
  <c r="W191" i="4"/>
  <c r="W189" i="4"/>
  <c r="X188" i="4"/>
  <c r="W184" i="4"/>
  <c r="W182" i="4"/>
  <c r="X181" i="4"/>
  <c r="W177" i="4"/>
  <c r="W175" i="4"/>
  <c r="X174" i="4"/>
  <c r="W171" i="4"/>
  <c r="W169" i="4"/>
  <c r="W168" i="4"/>
  <c r="X167" i="4"/>
  <c r="W158" i="4"/>
  <c r="W118" i="4"/>
  <c r="W111" i="4"/>
  <c r="W17" i="4"/>
  <c r="W446" i="4"/>
  <c r="W434" i="4"/>
  <c r="W398" i="4"/>
  <c r="W383" i="4"/>
  <c r="W369" i="4"/>
  <c r="W353" i="4"/>
  <c r="W339" i="4"/>
  <c r="W325" i="4"/>
  <c r="W300" i="4"/>
  <c r="W285" i="4"/>
  <c r="W180" i="4"/>
  <c r="W166" i="4"/>
  <c r="W154" i="4"/>
  <c r="X153" i="4"/>
  <c r="W144" i="4"/>
  <c r="X142" i="4"/>
  <c r="W136" i="4"/>
  <c r="X134" i="4"/>
  <c r="W129" i="4"/>
  <c r="X128" i="4"/>
  <c r="W123" i="4"/>
  <c r="W103" i="4"/>
  <c r="W95" i="4"/>
  <c r="W80" i="4"/>
  <c r="W73" i="4"/>
  <c r="W65" i="4"/>
  <c r="W57" i="4"/>
  <c r="W50" i="4"/>
  <c r="W43" i="4"/>
  <c r="W36" i="4"/>
  <c r="W30" i="4"/>
  <c r="W22" i="4"/>
  <c r="W580" i="4"/>
  <c r="X580" i="4"/>
  <c r="W771" i="4"/>
  <c r="W769" i="4"/>
  <c r="W767" i="4"/>
  <c r="W765" i="4"/>
  <c r="W763" i="4"/>
  <c r="W757" i="4"/>
  <c r="W750" i="4"/>
  <c r="W742" i="4"/>
  <c r="W731" i="4"/>
  <c r="W718" i="4"/>
  <c r="W711" i="4"/>
  <c r="W704" i="4"/>
  <c r="W692" i="4"/>
  <c r="W678" i="4"/>
  <c r="W672" i="4"/>
  <c r="W666" i="4"/>
  <c r="W657" i="4"/>
  <c r="W650" i="4"/>
  <c r="W643" i="4"/>
  <c r="W637" i="4"/>
  <c r="W620" i="4"/>
  <c r="X592" i="4"/>
  <c r="W592" i="4"/>
  <c r="W578" i="4"/>
  <c r="W7" i="4"/>
  <c r="W760" i="4"/>
  <c r="W752" i="4"/>
  <c r="W745" i="4"/>
  <c r="W739" i="4"/>
  <c r="W734" i="4"/>
  <c r="W727" i="4"/>
  <c r="W720" i="4"/>
  <c r="W714" i="4"/>
  <c r="W706" i="4"/>
  <c r="W696" i="4"/>
  <c r="W687" i="4"/>
  <c r="W680" i="4"/>
  <c r="W674" i="4"/>
  <c r="W669" i="4"/>
  <c r="W660" i="4"/>
  <c r="W653" i="4"/>
  <c r="W646" i="4"/>
  <c r="W639" i="4"/>
  <c r="W634" i="4"/>
  <c r="W628" i="4"/>
  <c r="W623" i="4"/>
  <c r="W616" i="4"/>
  <c r="W609" i="4"/>
  <c r="W602" i="4"/>
  <c r="W597" i="4"/>
  <c r="W589" i="4"/>
  <c r="X582" i="4"/>
  <c r="X570" i="4"/>
  <c r="W761" i="4"/>
  <c r="W758" i="4"/>
  <c r="W753" i="4"/>
  <c r="W751" i="4"/>
  <c r="W746" i="4"/>
  <c r="W743" i="4"/>
  <c r="W740" i="4"/>
  <c r="W738" i="4"/>
  <c r="W735" i="4"/>
  <c r="W732" i="4"/>
  <c r="W725" i="4"/>
  <c r="W721" i="4"/>
  <c r="W719" i="4"/>
  <c r="W715" i="4"/>
  <c r="W712" i="4"/>
  <c r="W707" i="4"/>
  <c r="W705" i="4"/>
  <c r="W701" i="4"/>
  <c r="W697" i="4"/>
  <c r="W693" i="4"/>
  <c r="W688" i="4"/>
  <c r="W685" i="4"/>
  <c r="W681" i="4"/>
  <c r="W675" i="4"/>
  <c r="W673" i="4"/>
  <c r="W667" i="4"/>
  <c r="W661" i="4"/>
  <c r="W658" i="4"/>
  <c r="W654" i="4"/>
  <c r="W651" i="4"/>
  <c r="W647" i="4"/>
  <c r="W644" i="4"/>
  <c r="W633" i="4"/>
  <c r="W621" i="4"/>
  <c r="W617" i="4"/>
  <c r="W615" i="4"/>
  <c r="W607" i="4"/>
  <c r="W595" i="4"/>
  <c r="W587" i="4"/>
  <c r="W579" i="4"/>
  <c r="X578" i="4"/>
  <c r="X558" i="4"/>
  <c r="W548" i="4"/>
  <c r="W584" i="4"/>
  <c r="W581" i="4"/>
  <c r="W576" i="4"/>
  <c r="W573" i="4"/>
  <c r="W568" i="4"/>
  <c r="W565" i="4"/>
  <c r="W560" i="4"/>
  <c r="W557" i="4"/>
  <c r="W546" i="4"/>
  <c r="X537" i="4"/>
  <c r="X534" i="4"/>
  <c r="X529" i="4"/>
  <c r="X525" i="4"/>
  <c r="X521" i="4"/>
  <c r="X517" i="4"/>
  <c r="X513" i="4"/>
  <c r="X509" i="4"/>
  <c r="X505" i="4"/>
  <c r="X498" i="4"/>
  <c r="X495" i="4"/>
  <c r="X491" i="4"/>
  <c r="W257" i="4"/>
  <c r="X250" i="4"/>
  <c r="X246" i="4"/>
  <c r="X242" i="4"/>
  <c r="X238" i="4"/>
  <c r="X234" i="4"/>
  <c r="X232" i="4"/>
  <c r="X228" i="4"/>
  <c r="X220" i="4"/>
  <c r="X216" i="4"/>
  <c r="X212" i="4"/>
  <c r="W538" i="4"/>
  <c r="W535" i="4"/>
  <c r="W532" i="4"/>
  <c r="W530" i="4"/>
  <c r="W526" i="4"/>
  <c r="W522" i="4"/>
  <c r="W518" i="4"/>
  <c r="W514" i="4"/>
  <c r="W510" i="4"/>
  <c r="W506" i="4"/>
  <c r="W502" i="4"/>
  <c r="W499" i="4"/>
  <c r="W496" i="4"/>
  <c r="W492" i="4"/>
  <c r="W488" i="4"/>
  <c r="W484" i="4"/>
  <c r="W480" i="4"/>
  <c r="W472" i="4"/>
  <c r="W464" i="4"/>
  <c r="W456" i="4"/>
  <c r="W448" i="4"/>
  <c r="W437" i="4"/>
  <c r="W432" i="4"/>
  <c r="W429" i="4"/>
  <c r="W426" i="4"/>
  <c r="W420" i="4"/>
  <c r="W417" i="4"/>
  <c r="W413" i="4"/>
  <c r="W295" i="4"/>
  <c r="W288" i="4"/>
  <c r="W280" i="4"/>
  <c r="W272" i="4"/>
  <c r="W265" i="4"/>
  <c r="W254" i="4"/>
  <c r="W247" i="4"/>
  <c r="W243" i="4"/>
  <c r="W239" i="4"/>
  <c r="W235" i="4"/>
  <c r="W229" i="4"/>
  <c r="W225" i="4"/>
  <c r="W221" i="4"/>
  <c r="W217" i="4"/>
  <c r="W213" i="4"/>
  <c r="W209" i="4"/>
  <c r="W206" i="4"/>
  <c r="W199" i="4"/>
  <c r="W195" i="4"/>
  <c r="W185" i="4"/>
  <c r="W162" i="4"/>
  <c r="W159" i="4"/>
  <c r="W155" i="4"/>
  <c r="W152" i="4"/>
  <c r="W148" i="4"/>
  <c r="W143" i="4"/>
  <c r="W139" i="4"/>
  <c r="W135" i="4"/>
  <c r="W121" i="4"/>
  <c r="X121" i="4"/>
  <c r="W119" i="4"/>
  <c r="W115" i="4"/>
  <c r="X115" i="4"/>
  <c r="W108" i="4"/>
  <c r="X108" i="4"/>
  <c r="W577" i="4"/>
  <c r="W572" i="4"/>
  <c r="W569" i="4"/>
  <c r="W564" i="4"/>
  <c r="W561" i="4"/>
  <c r="W556" i="4"/>
  <c r="W552" i="4"/>
  <c r="X539" i="4"/>
  <c r="W501" i="4"/>
  <c r="X489" i="4"/>
  <c r="X485" i="4"/>
  <c r="X481" i="4"/>
  <c r="W478" i="4"/>
  <c r="W475" i="4"/>
  <c r="W469" i="4"/>
  <c r="W467" i="4"/>
  <c r="W462" i="4"/>
  <c r="W459" i="4"/>
  <c r="W455" i="4"/>
  <c r="W452" i="4"/>
  <c r="W444" i="4"/>
  <c r="W441" i="4"/>
  <c r="W439" i="4"/>
  <c r="W435" i="4"/>
  <c r="X433" i="4"/>
  <c r="X427" i="4"/>
  <c r="X424" i="4"/>
  <c r="X421" i="4"/>
  <c r="X414" i="4"/>
  <c r="X411" i="4"/>
  <c r="W409" i="4"/>
  <c r="W408" i="4"/>
  <c r="X407" i="4"/>
  <c r="W405" i="4"/>
  <c r="W404" i="4"/>
  <c r="W397" i="4"/>
  <c r="W389" i="4"/>
  <c r="W381" i="4"/>
  <c r="W374" i="4"/>
  <c r="W368" i="4"/>
  <c r="W360" i="4"/>
  <c r="W345" i="4"/>
  <c r="W338" i="4"/>
  <c r="W331" i="4"/>
  <c r="W323" i="4"/>
  <c r="W316" i="4"/>
  <c r="W310" i="4"/>
  <c r="W298" i="4"/>
  <c r="W293" i="4"/>
  <c r="W286" i="4"/>
  <c r="W283" i="4"/>
  <c r="W278" i="4"/>
  <c r="W275" i="4"/>
  <c r="W270" i="4"/>
  <c r="W268" i="4"/>
  <c r="W263" i="4"/>
  <c r="W260" i="4"/>
  <c r="X179" i="4"/>
  <c r="X175" i="4"/>
  <c r="X173" i="4"/>
  <c r="X169" i="4"/>
  <c r="X157" i="4"/>
  <c r="X150" i="4"/>
  <c r="X130" i="4"/>
  <c r="X126" i="4"/>
  <c r="W473" i="4"/>
  <c r="W465" i="4"/>
  <c r="W457" i="4"/>
  <c r="W450" i="4"/>
  <c r="W443" i="4"/>
  <c r="W438" i="4"/>
  <c r="W402" i="4"/>
  <c r="W396" i="4"/>
  <c r="W387" i="4"/>
  <c r="W379" i="4"/>
  <c r="W372" i="4"/>
  <c r="W366" i="4"/>
  <c r="W358" i="4"/>
  <c r="W350" i="4"/>
  <c r="W343" i="4"/>
  <c r="W336" i="4"/>
  <c r="W329" i="4"/>
  <c r="W322" i="4"/>
  <c r="W314" i="4"/>
  <c r="W303" i="4"/>
  <c r="W296" i="4"/>
  <c r="W289" i="4"/>
  <c r="W281" i="4"/>
  <c r="W273" i="4"/>
  <c r="W266" i="4"/>
  <c r="W258" i="4"/>
  <c r="W201" i="4"/>
  <c r="W197" i="4"/>
  <c r="W193" i="4"/>
  <c r="W190" i="4"/>
  <c r="W187" i="4"/>
  <c r="W183" i="4"/>
  <c r="W156" i="4"/>
  <c r="W149" i="4"/>
  <c r="W145" i="4"/>
  <c r="W141" i="4"/>
  <c r="W137" i="4"/>
  <c r="W133" i="4"/>
  <c r="W124" i="4"/>
  <c r="W117" i="4"/>
  <c r="X117" i="4"/>
  <c r="W104" i="4"/>
  <c r="X104" i="4"/>
  <c r="W110" i="4"/>
  <c r="W106" i="4"/>
  <c r="W87" i="4"/>
  <c r="W33" i="4"/>
  <c r="W26" i="4"/>
  <c r="X24" i="4"/>
  <c r="X20" i="4"/>
  <c r="W18" i="4"/>
  <c r="X16" i="4"/>
  <c r="W14" i="4"/>
  <c r="X12" i="4"/>
  <c r="W10" i="4"/>
  <c r="X9" i="4"/>
  <c r="W122" i="4"/>
  <c r="W116" i="4"/>
  <c r="W113" i="4"/>
  <c r="W112" i="4"/>
  <c r="W105" i="4"/>
  <c r="W102" i="4"/>
  <c r="W101" i="4"/>
  <c r="W98" i="4"/>
  <c r="W97" i="4"/>
  <c r="W94" i="4"/>
  <c r="W93" i="4"/>
  <c r="W90" i="4"/>
  <c r="W89" i="4"/>
  <c r="W86" i="4"/>
  <c r="W85" i="4"/>
  <c r="W82" i="4"/>
  <c r="W81" i="4"/>
  <c r="W79" i="4"/>
  <c r="W76" i="4"/>
  <c r="W75" i="4"/>
  <c r="W72" i="4"/>
  <c r="W71" i="4"/>
  <c r="W68" i="4"/>
  <c r="W67" i="4"/>
  <c r="W64" i="4"/>
  <c r="W63" i="4"/>
  <c r="W60" i="4"/>
  <c r="W59" i="4"/>
  <c r="W56" i="4"/>
  <c r="W53" i="4"/>
  <c r="W52" i="4"/>
  <c r="W49" i="4"/>
  <c r="W48" i="4"/>
  <c r="W45" i="4"/>
  <c r="W41" i="4"/>
  <c r="W39" i="4"/>
  <c r="W38" i="4"/>
  <c r="W35" i="4"/>
  <c r="W32" i="4"/>
  <c r="W31" i="4"/>
  <c r="W29" i="4"/>
  <c r="W28" i="4"/>
  <c r="W25" i="4"/>
  <c r="W21" i="4"/>
  <c r="W13" i="4"/>
  <c r="W100" i="4"/>
  <c r="W96" i="4"/>
  <c r="W92" i="4"/>
  <c r="W88" i="4"/>
  <c r="W84" i="4"/>
  <c r="W78" i="4"/>
  <c r="W74" i="4"/>
  <c r="W70" i="4"/>
  <c r="W66" i="4"/>
  <c r="W62" i="4"/>
  <c r="W58" i="4"/>
  <c r="W55" i="4"/>
  <c r="W51" i="4"/>
  <c r="W47" i="4"/>
  <c r="W44" i="4"/>
  <c r="W40" i="4"/>
  <c r="W37" i="4"/>
  <c r="W34" i="4"/>
  <c r="W27" i="4"/>
  <c r="W23" i="4"/>
  <c r="W19" i="4"/>
  <c r="W15" i="4"/>
  <c r="W8" i="4"/>
  <c r="W632" i="4"/>
  <c r="W630" i="4"/>
  <c r="W629" i="4"/>
  <c r="W627" i="4"/>
  <c r="W626" i="4"/>
  <c r="W625" i="4"/>
  <c r="W613" i="4"/>
  <c r="W610" i="4"/>
  <c r="W608" i="4"/>
  <c r="W606" i="4"/>
  <c r="W603" i="4"/>
  <c r="W601" i="4"/>
  <c r="W600" i="4"/>
  <c r="W599" i="4"/>
  <c r="W598" i="4"/>
  <c r="W596" i="4"/>
  <c r="W594" i="4"/>
  <c r="W593" i="4"/>
  <c r="W590" i="4"/>
  <c r="W588" i="4"/>
  <c r="W586" i="4"/>
  <c r="W585" i="4"/>
  <c r="X553" i="4"/>
  <c r="W549" i="4"/>
  <c r="X546" i="4"/>
  <c r="W770" i="4"/>
  <c r="W768" i="4"/>
  <c r="W766" i="4"/>
  <c r="W764" i="4"/>
  <c r="X771" i="4"/>
  <c r="X769" i="4"/>
  <c r="X767" i="4"/>
  <c r="X765" i="4"/>
  <c r="X763" i="4"/>
  <c r="X761" i="4"/>
  <c r="X759" i="4"/>
  <c r="X757" i="4"/>
  <c r="X755" i="4"/>
  <c r="X753" i="4"/>
  <c r="X750" i="4"/>
  <c r="X748" i="4"/>
  <c r="X746" i="4"/>
  <c r="X744" i="4"/>
  <c r="X742" i="4"/>
  <c r="X741" i="4"/>
  <c r="X740" i="4"/>
  <c r="X735" i="4"/>
  <c r="X733" i="4"/>
  <c r="X731" i="4"/>
  <c r="X729" i="4"/>
  <c r="X726" i="4"/>
  <c r="X723" i="4"/>
  <c r="X721" i="4"/>
  <c r="X604" i="4"/>
  <c r="X718" i="4"/>
  <c r="X715" i="4"/>
  <c r="X713" i="4"/>
  <c r="X711" i="4"/>
  <c r="X709" i="4"/>
  <c r="X707" i="4"/>
  <c r="X704" i="4"/>
  <c r="X701" i="4"/>
  <c r="X700" i="4"/>
  <c r="X697" i="4"/>
  <c r="X695" i="4"/>
  <c r="X692" i="4"/>
  <c r="X690" i="4"/>
  <c r="X688" i="4"/>
  <c r="X686" i="4"/>
  <c r="X683" i="4"/>
  <c r="X681" i="4"/>
  <c r="X679" i="4"/>
  <c r="X678" i="4"/>
  <c r="X677" i="4"/>
  <c r="X675" i="4"/>
  <c r="X672" i="4"/>
  <c r="X671" i="4"/>
  <c r="X668" i="4"/>
  <c r="X666" i="4"/>
  <c r="X663" i="4"/>
  <c r="X661" i="4"/>
  <c r="X659" i="4"/>
  <c r="X657" i="4"/>
  <c r="X654" i="4"/>
  <c r="X652" i="4"/>
  <c r="X650" i="4"/>
  <c r="X647" i="4"/>
  <c r="X645" i="4"/>
  <c r="X643" i="4"/>
  <c r="X641" i="4"/>
  <c r="X638" i="4"/>
  <c r="X637" i="4"/>
  <c r="X636" i="4"/>
  <c r="X622" i="4"/>
  <c r="X620" i="4"/>
  <c r="X619" i="4"/>
  <c r="X617" i="4"/>
  <c r="W551" i="4"/>
  <c r="W542" i="4"/>
  <c r="W540" i="4"/>
  <c r="X476" i="4"/>
  <c r="X474" i="4"/>
  <c r="X472" i="4"/>
  <c r="X469" i="4"/>
  <c r="X466" i="4"/>
  <c r="X464" i="4"/>
  <c r="X462" i="4"/>
  <c r="X460" i="4"/>
  <c r="X458" i="4"/>
  <c r="X456" i="4"/>
  <c r="X455" i="4"/>
  <c r="X453" i="4"/>
  <c r="X451" i="4"/>
  <c r="X448" i="4"/>
  <c r="X445" i="4"/>
  <c r="X540" i="4"/>
  <c r="X538" i="4"/>
  <c r="X536" i="4"/>
  <c r="X535" i="4"/>
  <c r="X533" i="4"/>
  <c r="X532" i="4"/>
  <c r="X530" i="4"/>
  <c r="X528" i="4"/>
  <c r="X526" i="4"/>
  <c r="X524" i="4"/>
  <c r="X522" i="4"/>
  <c r="X520" i="4"/>
  <c r="X518" i="4"/>
  <c r="X516" i="4"/>
  <c r="X514" i="4"/>
  <c r="X512" i="4"/>
  <c r="X510" i="4"/>
  <c r="X508" i="4"/>
  <c r="X506" i="4"/>
  <c r="X504" i="4"/>
  <c r="X502" i="4"/>
  <c r="X499" i="4"/>
  <c r="X497" i="4"/>
  <c r="X496" i="4"/>
  <c r="X494" i="4"/>
  <c r="X492" i="4"/>
  <c r="X490" i="4"/>
  <c r="X488" i="4"/>
  <c r="X486" i="4"/>
  <c r="X484" i="4"/>
  <c r="X482" i="4"/>
  <c r="X480" i="4"/>
  <c r="X478" i="4"/>
  <c r="X441" i="4"/>
  <c r="X440" i="4"/>
  <c r="X437" i="4"/>
  <c r="X435" i="4"/>
  <c r="X432" i="4"/>
  <c r="X430" i="4"/>
  <c r="X429" i="4"/>
  <c r="X426" i="4"/>
  <c r="X425" i="4"/>
  <c r="X422" i="4"/>
  <c r="X420" i="4"/>
  <c r="X418" i="4"/>
  <c r="X417" i="4"/>
  <c r="X415" i="4"/>
  <c r="X413" i="4"/>
  <c r="W403" i="4"/>
  <c r="W401" i="4"/>
  <c r="W395" i="4"/>
  <c r="W392" i="4"/>
  <c r="X388" i="4"/>
  <c r="W388" i="4"/>
  <c r="W400" i="4"/>
  <c r="W390" i="4"/>
  <c r="W386" i="4"/>
  <c r="W384" i="4"/>
  <c r="W382" i="4"/>
  <c r="W380" i="4"/>
  <c r="W378" i="4"/>
  <c r="W376" i="4"/>
  <c r="W375" i="4"/>
  <c r="W373" i="4"/>
  <c r="W371" i="4"/>
  <c r="W694" i="4"/>
  <c r="W367" i="4"/>
  <c r="W365" i="4"/>
  <c r="W363" i="4"/>
  <c r="W361" i="4"/>
  <c r="W359" i="4"/>
  <c r="W357" i="4"/>
  <c r="W355" i="4"/>
  <c r="W352" i="4"/>
  <c r="W351" i="4"/>
  <c r="W349" i="4"/>
  <c r="W347" i="4"/>
  <c r="W344" i="4"/>
  <c r="W342" i="4"/>
  <c r="W340" i="4"/>
  <c r="W337" i="4"/>
  <c r="W335" i="4"/>
  <c r="W334" i="4"/>
  <c r="W332" i="4"/>
  <c r="W330" i="4"/>
  <c r="W328" i="4"/>
  <c r="W326" i="4"/>
  <c r="W324" i="4"/>
  <c r="W321" i="4"/>
  <c r="W319" i="4"/>
  <c r="W317" i="4"/>
  <c r="W315" i="4"/>
  <c r="W313" i="4"/>
  <c r="W312" i="4"/>
  <c r="W311" i="4"/>
  <c r="W309" i="4"/>
  <c r="W306" i="4"/>
  <c r="W304" i="4"/>
  <c r="W301" i="4"/>
  <c r="W299" i="4"/>
  <c r="X162" i="4"/>
  <c r="X297" i="4"/>
  <c r="X295" i="4"/>
  <c r="X293" i="4"/>
  <c r="X291" i="4"/>
  <c r="X290" i="4"/>
  <c r="X288" i="4"/>
  <c r="X286" i="4"/>
  <c r="X284" i="4"/>
  <c r="X282" i="4"/>
  <c r="X280" i="4"/>
  <c r="X278" i="4"/>
  <c r="X276" i="4"/>
  <c r="X274" i="4"/>
  <c r="X272" i="4"/>
  <c r="X270" i="4"/>
  <c r="X269" i="4"/>
  <c r="X267" i="4"/>
  <c r="X265" i="4"/>
  <c r="X263" i="4"/>
  <c r="X261" i="4"/>
  <c r="X259" i="4"/>
  <c r="X543" i="4"/>
  <c r="X255" i="4"/>
  <c r="X253" i="4"/>
  <c r="X251" i="4"/>
  <c r="X249" i="4"/>
  <c r="X247" i="4"/>
  <c r="X243" i="4"/>
  <c r="X241" i="4"/>
  <c r="X239" i="4"/>
  <c r="X237" i="4"/>
  <c r="X235" i="4"/>
  <c r="X231" i="4"/>
  <c r="X229" i="4"/>
  <c r="X227" i="4"/>
  <c r="X225" i="4"/>
  <c r="X224" i="4"/>
  <c r="X221" i="4"/>
  <c r="X219" i="4"/>
  <c r="X217" i="4"/>
  <c r="X215" i="4"/>
  <c r="X213" i="4"/>
  <c r="X211" i="4"/>
  <c r="X209" i="4"/>
  <c r="X207" i="4"/>
  <c r="X206" i="4"/>
  <c r="X204" i="4"/>
  <c r="X201" i="4"/>
  <c r="X199" i="4"/>
  <c r="X197" i="4"/>
  <c r="X195" i="4"/>
  <c r="X193" i="4"/>
  <c r="X190" i="4"/>
  <c r="X187" i="4"/>
  <c r="X185" i="4"/>
  <c r="X183" i="4"/>
  <c r="X145" i="4"/>
  <c r="X143" i="4"/>
  <c r="X141" i="4"/>
  <c r="X139" i="4"/>
  <c r="X137" i="4"/>
  <c r="X135" i="4"/>
  <c r="X133" i="4"/>
  <c r="AV112" i="12"/>
  <c r="AU112" i="12"/>
  <c r="AV210" i="12"/>
  <c r="AU210" i="12"/>
  <c r="AV443" i="12"/>
  <c r="AV44" i="12"/>
  <c r="AV738" i="12"/>
  <c r="AV123" i="12"/>
  <c r="AU123" i="12"/>
  <c r="AV297" i="12"/>
  <c r="AU297" i="12"/>
  <c r="AV339" i="12"/>
  <c r="AU339" i="12"/>
  <c r="AV622" i="12"/>
  <c r="AU622" i="12"/>
  <c r="AV634" i="12"/>
  <c r="AU634" i="12"/>
  <c r="AV394" i="12"/>
  <c r="AU394" i="12"/>
  <c r="AV478" i="12"/>
  <c r="AU478" i="12"/>
  <c r="AV497" i="12"/>
  <c r="AU497" i="12"/>
  <c r="AV536" i="12"/>
  <c r="AV214" i="12"/>
  <c r="AV230" i="12"/>
  <c r="AV257" i="12"/>
  <c r="AV145" i="12"/>
  <c r="AU387" i="12"/>
  <c r="AV387" i="12"/>
  <c r="AU330" i="12"/>
  <c r="AV330" i="12"/>
  <c r="AV219" i="12"/>
  <c r="AU219" i="12"/>
  <c r="AV185" i="12"/>
  <c r="AU185" i="12"/>
  <c r="AQ188" i="4"/>
  <c r="BF210" i="4" l="1"/>
  <c r="BF145" i="4"/>
  <c r="BF123" i="4"/>
  <c r="BF112" i="4"/>
  <c r="BF230" i="4"/>
  <c r="BF738" i="4"/>
  <c r="BF497" i="4"/>
  <c r="BF478" i="4"/>
  <c r="BF394" i="4"/>
  <c r="BF214" i="4"/>
  <c r="BF44" i="4"/>
  <c r="BF634" i="4"/>
  <c r="BF257" i="4"/>
  <c r="BF622" i="4"/>
  <c r="BF536" i="4"/>
  <c r="BF339" i="4"/>
  <c r="BF443" i="4"/>
  <c r="BF297" i="4"/>
  <c r="AQ297" i="4"/>
  <c r="AS297" i="4"/>
  <c r="AT297" i="4" s="1"/>
  <c r="AU297" i="4" s="1"/>
  <c r="AV297" i="4" s="1"/>
  <c r="AQ210" i="4"/>
  <c r="AS210" i="4"/>
  <c r="AT210" i="4" s="1"/>
  <c r="AU210" i="4" s="1"/>
  <c r="AV210" i="4" s="1"/>
  <c r="AQ145" i="4"/>
  <c r="AS145" i="4"/>
  <c r="AT145" i="4" s="1"/>
  <c r="AQ123" i="4"/>
  <c r="AS123" i="4"/>
  <c r="AT123" i="4" s="1"/>
  <c r="AU123" i="4" s="1"/>
  <c r="AV123" i="4" s="1"/>
  <c r="AQ112" i="4"/>
  <c r="AS112" i="4"/>
  <c r="AT112" i="4" s="1"/>
  <c r="AU112" i="4" s="1"/>
  <c r="AV112" i="4" s="1"/>
  <c r="AQ230" i="4"/>
  <c r="AS230" i="4"/>
  <c r="AT230" i="4" s="1"/>
  <c r="AQ738" i="4"/>
  <c r="AS738" i="4"/>
  <c r="AQ497" i="4"/>
  <c r="AS497" i="4"/>
  <c r="AT497" i="4" s="1"/>
  <c r="AU497" i="4" s="1"/>
  <c r="AV497" i="4" s="1"/>
  <c r="AQ478" i="4"/>
  <c r="AS478" i="4"/>
  <c r="AT478" i="4" s="1"/>
  <c r="AU478" i="4" s="1"/>
  <c r="AV478" i="4" s="1"/>
  <c r="AQ394" i="4"/>
  <c r="AS394" i="4"/>
  <c r="AT394" i="4" s="1"/>
  <c r="AU394" i="4" s="1"/>
  <c r="AV394" i="4" s="1"/>
  <c r="AQ214" i="4"/>
  <c r="AS214" i="4"/>
  <c r="AT214" i="4" s="1"/>
  <c r="AU214" i="4" s="1"/>
  <c r="AV214" i="4" s="1"/>
  <c r="AQ44" i="4"/>
  <c r="AS44" i="4"/>
  <c r="AT44" i="4" s="1"/>
  <c r="AU44" i="4" s="1"/>
  <c r="AV44" i="4" s="1"/>
  <c r="AQ634" i="4"/>
  <c r="AS634" i="4"/>
  <c r="AT634" i="4" s="1"/>
  <c r="AU634" i="4" s="1"/>
  <c r="AV634" i="4" s="1"/>
  <c r="AQ257" i="4"/>
  <c r="AS257" i="4"/>
  <c r="AT257" i="4" s="1"/>
  <c r="AU257" i="4" s="1"/>
  <c r="AV257" i="4" s="1"/>
  <c r="AQ622" i="4"/>
  <c r="AS622" i="4"/>
  <c r="AT622" i="4" s="1"/>
  <c r="AU622" i="4" s="1"/>
  <c r="AV622" i="4" s="1"/>
  <c r="AQ536" i="4"/>
  <c r="AS536" i="4"/>
  <c r="AT536" i="4" s="1"/>
  <c r="AU536" i="4" s="1"/>
  <c r="AV536" i="4" s="1"/>
  <c r="AQ339" i="4"/>
  <c r="AS339" i="4"/>
  <c r="AT339" i="4" s="1"/>
  <c r="AU339" i="4" s="1"/>
  <c r="AV339" i="4" s="1"/>
  <c r="AQ443" i="4"/>
  <c r="AS443" i="4"/>
  <c r="AT443" i="4" s="1"/>
  <c r="AU443" i="4" s="1"/>
  <c r="AV443" i="4" s="1"/>
  <c r="AA297" i="4"/>
  <c r="AA210" i="4"/>
  <c r="AA145" i="4"/>
  <c r="AA123" i="4"/>
  <c r="AA112" i="4"/>
  <c r="AA230" i="4"/>
  <c r="AA738" i="4"/>
  <c r="AA497" i="4"/>
  <c r="AA478" i="4"/>
  <c r="AA394" i="4"/>
  <c r="AA214" i="4"/>
  <c r="AA44" i="4"/>
  <c r="AA634" i="4"/>
  <c r="AA257" i="4"/>
  <c r="AA622" i="4"/>
  <c r="AA536" i="4"/>
  <c r="AA339" i="4"/>
  <c r="AA443" i="4"/>
  <c r="R297" i="4"/>
  <c r="R210" i="4"/>
  <c r="R145" i="4"/>
  <c r="R123" i="4"/>
  <c r="R112" i="4"/>
  <c r="R230" i="4"/>
  <c r="R738" i="4"/>
  <c r="R497" i="4"/>
  <c r="R478" i="4"/>
  <c r="R394" i="4"/>
  <c r="R214" i="4"/>
  <c r="R44" i="4"/>
  <c r="R634" i="4"/>
  <c r="R257" i="4"/>
  <c r="R622" i="4"/>
  <c r="R536" i="4"/>
  <c r="R339" i="4"/>
  <c r="R443" i="4"/>
  <c r="AO145" i="4"/>
  <c r="AO112" i="4"/>
  <c r="AP394" i="4"/>
  <c r="AP634" i="4"/>
  <c r="AP622" i="4"/>
  <c r="AO339" i="4"/>
  <c r="AO443" i="4"/>
  <c r="M297" i="4"/>
  <c r="J297" i="4" s="1"/>
  <c r="M210" i="4"/>
  <c r="J210" i="4" s="1"/>
  <c r="M145" i="4"/>
  <c r="J145" i="4" s="1"/>
  <c r="M123" i="4"/>
  <c r="J123" i="4" s="1"/>
  <c r="M112" i="4"/>
  <c r="J112" i="4" s="1"/>
  <c r="M230" i="4"/>
  <c r="J230" i="4" s="1"/>
  <c r="M738" i="4"/>
  <c r="J738" i="4" s="1"/>
  <c r="M497" i="4"/>
  <c r="J497" i="4" s="1"/>
  <c r="M478" i="4"/>
  <c r="J478" i="4" s="1"/>
  <c r="M394" i="4"/>
  <c r="J394" i="4" s="1"/>
  <c r="M214" i="4"/>
  <c r="J214" i="4" s="1"/>
  <c r="M44" i="4"/>
  <c r="J44" i="4" s="1"/>
  <c r="M634" i="4"/>
  <c r="J634" i="4" s="1"/>
  <c r="M257" i="4"/>
  <c r="J257" i="4" s="1"/>
  <c r="M622" i="4"/>
  <c r="J622" i="4" s="1"/>
  <c r="M536" i="4"/>
  <c r="J536" i="4" s="1"/>
  <c r="M339" i="4"/>
  <c r="J339" i="4" s="1"/>
  <c r="M443" i="4"/>
  <c r="J443" i="4" s="1"/>
  <c r="Z536" i="4" l="1"/>
  <c r="Z214" i="4"/>
  <c r="Z230" i="4"/>
  <c r="Z443" i="4"/>
  <c r="Z44" i="4"/>
  <c r="Z738" i="4"/>
  <c r="Z145" i="4"/>
  <c r="Z257" i="4"/>
  <c r="AO478" i="4"/>
  <c r="Z339" i="4"/>
  <c r="Z622" i="4"/>
  <c r="Z634" i="4"/>
  <c r="Z394" i="4"/>
  <c r="Z478" i="4"/>
  <c r="Z497" i="4"/>
  <c r="Z112" i="4"/>
  <c r="Z123" i="4"/>
  <c r="Z210" i="4"/>
  <c r="Z297" i="4"/>
  <c r="AO210" i="4"/>
  <c r="AO536" i="4"/>
  <c r="AO44" i="4"/>
  <c r="AO257" i="4"/>
  <c r="AP738" i="4"/>
  <c r="AP536" i="4"/>
  <c r="AP214" i="4"/>
  <c r="AO738" i="4"/>
  <c r="AP230" i="4"/>
  <c r="AP112" i="4"/>
  <c r="AO297" i="4"/>
  <c r="AO622" i="4"/>
  <c r="AO634" i="4"/>
  <c r="AO214" i="4"/>
  <c r="AO394" i="4"/>
  <c r="AP478" i="4"/>
  <c r="AO230" i="4"/>
  <c r="AP123" i="4"/>
  <c r="AP443" i="4"/>
  <c r="AP339" i="4"/>
  <c r="AP257" i="4"/>
  <c r="AP44" i="4"/>
  <c r="AP497" i="4"/>
  <c r="AO123" i="4"/>
  <c r="AP145" i="4"/>
  <c r="AP210" i="4"/>
  <c r="AO497" i="4"/>
  <c r="AP297" i="4"/>
  <c r="AU145" i="4"/>
  <c r="AV145" i="4" s="1"/>
  <c r="AW536" i="4"/>
  <c r="AX536" i="4" s="1"/>
  <c r="AW214" i="4"/>
  <c r="AX214" i="4" s="1"/>
  <c r="AU230" i="4"/>
  <c r="AV230" i="4" s="1"/>
  <c r="AT738" i="4"/>
  <c r="AU738" i="4" s="1"/>
  <c r="AV738" i="4" s="1"/>
  <c r="AW443" i="4"/>
  <c r="AX443" i="4" s="1"/>
  <c r="AW257" i="4"/>
  <c r="AX257" i="4" s="1"/>
  <c r="AW44" i="4"/>
  <c r="AX44" i="4" s="1"/>
  <c r="AW339" i="4"/>
  <c r="AX339" i="4" s="1"/>
  <c r="AW622" i="4"/>
  <c r="AX622" i="4" s="1"/>
  <c r="AW634" i="4"/>
  <c r="AX634" i="4" s="1"/>
  <c r="AW394" i="4"/>
  <c r="AX394" i="4" s="1"/>
  <c r="AW478" i="4"/>
  <c r="AX478" i="4" s="1"/>
  <c r="AW497" i="4"/>
  <c r="AX497" i="4" s="1"/>
  <c r="AW112" i="4"/>
  <c r="AX112" i="4" s="1"/>
  <c r="AW123" i="4"/>
  <c r="AX123" i="4" s="1"/>
  <c r="AW210" i="4"/>
  <c r="AX210" i="4" s="1"/>
  <c r="AW297" i="4"/>
  <c r="AX297" i="4" s="1"/>
  <c r="R371" i="4"/>
  <c r="AW230" i="4" l="1"/>
  <c r="AX230" i="4" s="1"/>
  <c r="AW738" i="4"/>
  <c r="AX738" i="4" s="1"/>
  <c r="AW145" i="4"/>
  <c r="AX145" i="4" s="1"/>
  <c r="AB514" i="12" l="1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S514" i="12"/>
  <c r="AT514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S238" i="12"/>
  <c r="AT238" i="12"/>
  <c r="AO514" i="4"/>
  <c r="BF238" i="4"/>
  <c r="BF514" i="4"/>
  <c r="AQ514" i="4"/>
  <c r="AS514" i="4"/>
  <c r="AT514" i="4" s="1"/>
  <c r="AU514" i="4" s="1"/>
  <c r="AV514" i="4" s="1"/>
  <c r="AQ238" i="4"/>
  <c r="AS238" i="4"/>
  <c r="AT238" i="4" s="1"/>
  <c r="AU238" i="4" s="1"/>
  <c r="AV238" i="4" s="1"/>
  <c r="AA514" i="4"/>
  <c r="AA238" i="4"/>
  <c r="R238" i="4"/>
  <c r="R514" i="4"/>
  <c r="M514" i="4"/>
  <c r="J514" i="4" s="1"/>
  <c r="M238" i="4"/>
  <c r="J238" i="4" s="1"/>
  <c r="AV238" i="12" l="1"/>
  <c r="AU238" i="12"/>
  <c r="AV514" i="12"/>
  <c r="AU514" i="12"/>
  <c r="Z514" i="4"/>
  <c r="Z238" i="4"/>
  <c r="AO238" i="4"/>
  <c r="AP238" i="4"/>
  <c r="AP514" i="4"/>
  <c r="AW238" i="4"/>
  <c r="AX238" i="4" s="1"/>
  <c r="AW514" i="4"/>
  <c r="AX514" i="4" s="1"/>
  <c r="M701" i="4" l="1"/>
  <c r="J701" i="4" s="1"/>
  <c r="R701" i="4"/>
  <c r="AA701" i="4"/>
  <c r="AQ701" i="4"/>
  <c r="AS701" i="4"/>
  <c r="AT701" i="4" s="1"/>
  <c r="AU701" i="4" s="1"/>
  <c r="AV701" i="4" s="1"/>
  <c r="BF701" i="4"/>
  <c r="AB701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S701" i="12"/>
  <c r="AT701" i="12"/>
  <c r="AU701" i="12" l="1"/>
  <c r="AV701" i="12"/>
  <c r="Z701" i="4"/>
  <c r="AP701" i="4"/>
  <c r="AO701" i="4"/>
  <c r="AW701" i="4"/>
  <c r="AX701" i="4" s="1"/>
  <c r="AB653" i="12" l="1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S653" i="12"/>
  <c r="AT653" i="12"/>
  <c r="AB503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S503" i="12"/>
  <c r="AT503" i="12"/>
  <c r="AV503" i="12" l="1"/>
  <c r="AU503" i="12"/>
  <c r="AV653" i="12"/>
  <c r="AU653" i="12"/>
  <c r="BF653" i="4"/>
  <c r="BF503" i="4"/>
  <c r="AQ653" i="4"/>
  <c r="AS653" i="4"/>
  <c r="AT653" i="4" s="1"/>
  <c r="AU653" i="4" s="1"/>
  <c r="AV653" i="4" s="1"/>
  <c r="AQ503" i="4"/>
  <c r="AS503" i="4"/>
  <c r="AT503" i="4" s="1"/>
  <c r="AU503" i="4" s="1"/>
  <c r="AV503" i="4" s="1"/>
  <c r="AA653" i="4"/>
  <c r="Z503" i="4"/>
  <c r="AA503" i="4"/>
  <c r="AO653" i="4"/>
  <c r="R503" i="4"/>
  <c r="R653" i="4"/>
  <c r="M653" i="4"/>
  <c r="J653" i="4" s="1"/>
  <c r="M503" i="4"/>
  <c r="J503" i="4" s="1"/>
  <c r="Z653" i="4" l="1"/>
  <c r="AP503" i="4"/>
  <c r="AP653" i="4"/>
  <c r="AO503" i="4"/>
  <c r="AW503" i="4"/>
  <c r="AX503" i="4" s="1"/>
  <c r="AW653" i="4"/>
  <c r="AX653" i="4" s="1"/>
  <c r="BF387" i="4" l="1"/>
  <c r="AQ387" i="4"/>
  <c r="AS387" i="4"/>
  <c r="AT387" i="4" s="1"/>
  <c r="AU387" i="4" s="1"/>
  <c r="AV387" i="4" s="1"/>
  <c r="AA387" i="4"/>
  <c r="R387" i="4"/>
  <c r="M387" i="4"/>
  <c r="J387" i="4" s="1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S122" i="12"/>
  <c r="AT122" i="12"/>
  <c r="BF122" i="4"/>
  <c r="AQ122" i="4"/>
  <c r="AS122" i="4"/>
  <c r="AT122" i="4" s="1"/>
  <c r="AU122" i="4" s="1"/>
  <c r="AV122" i="4" s="1"/>
  <c r="AA122" i="4"/>
  <c r="R122" i="4"/>
  <c r="M122" i="4"/>
  <c r="J122" i="4" s="1"/>
  <c r="AU122" i="12" l="1"/>
  <c r="AV122" i="12"/>
  <c r="Z122" i="4"/>
  <c r="Z387" i="4"/>
  <c r="AO122" i="4"/>
  <c r="AO387" i="4"/>
  <c r="AP387" i="4"/>
  <c r="AW387" i="4"/>
  <c r="AX387" i="4" s="1"/>
  <c r="AP122" i="4"/>
  <c r="AW122" i="4"/>
  <c r="AX122" i="4" s="1"/>
  <c r="BF723" i="4" l="1"/>
  <c r="BF762" i="4"/>
  <c r="AQ723" i="4"/>
  <c r="AS723" i="4"/>
  <c r="AT723" i="4" s="1"/>
  <c r="AU723" i="4" s="1"/>
  <c r="AV723" i="4" s="1"/>
  <c r="AQ762" i="4"/>
  <c r="AS762" i="4"/>
  <c r="AT762" i="4" s="1"/>
  <c r="AU762" i="4" s="1"/>
  <c r="AV762" i="4" s="1"/>
  <c r="AA723" i="4"/>
  <c r="AA762" i="4"/>
  <c r="R723" i="4"/>
  <c r="R762" i="4"/>
  <c r="M762" i="4"/>
  <c r="J762" i="4" s="1"/>
  <c r="M723" i="4"/>
  <c r="J723" i="4" s="1"/>
  <c r="AB723" i="12"/>
  <c r="AC723" i="12"/>
  <c r="AD723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S723" i="12"/>
  <c r="AT723" i="12"/>
  <c r="AB762" i="12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AQ762" i="12"/>
  <c r="AR762" i="12"/>
  <c r="AS762" i="12"/>
  <c r="AT762" i="12"/>
  <c r="AU762" i="12" l="1"/>
  <c r="AV762" i="12"/>
  <c r="AU723" i="12"/>
  <c r="AV723" i="12"/>
  <c r="Z723" i="4"/>
  <c r="Z762" i="4"/>
  <c r="AP762" i="4"/>
  <c r="AP723" i="4"/>
  <c r="AO762" i="4"/>
  <c r="AO723" i="4"/>
  <c r="AW762" i="4"/>
  <c r="AX762" i="4" s="1"/>
  <c r="AW723" i="4"/>
  <c r="AX723" i="4" s="1"/>
  <c r="BF219" i="4" l="1"/>
  <c r="BF330" i="4"/>
  <c r="BF185" i="4"/>
  <c r="AQ185" i="4"/>
  <c r="AS185" i="4"/>
  <c r="AT185" i="4" s="1"/>
  <c r="AU185" i="4" s="1"/>
  <c r="AV185" i="4" s="1"/>
  <c r="AQ219" i="4"/>
  <c r="AS219" i="4"/>
  <c r="AT219" i="4" s="1"/>
  <c r="AU219" i="4" s="1"/>
  <c r="AV219" i="4" s="1"/>
  <c r="AQ330" i="4"/>
  <c r="AS330" i="4"/>
  <c r="AT330" i="4" s="1"/>
  <c r="AU330" i="4" s="1"/>
  <c r="AV330" i="4" s="1"/>
  <c r="AA185" i="4"/>
  <c r="AA219" i="4"/>
  <c r="AA330" i="4"/>
  <c r="AO330" i="4"/>
  <c r="R185" i="4"/>
  <c r="R219" i="4"/>
  <c r="R330" i="4"/>
  <c r="M185" i="4"/>
  <c r="J185" i="4" s="1"/>
  <c r="M219" i="4"/>
  <c r="J219" i="4" s="1"/>
  <c r="M330" i="4"/>
  <c r="Z330" i="4" s="1"/>
  <c r="Z219" i="4" l="1"/>
  <c r="J330" i="4"/>
  <c r="Z185" i="4"/>
  <c r="AO219" i="4"/>
  <c r="AO185" i="4"/>
  <c r="AP330" i="4"/>
  <c r="AP219" i="4"/>
  <c r="AP185" i="4"/>
  <c r="AW219" i="4"/>
  <c r="AX219" i="4" s="1"/>
  <c r="AW330" i="4"/>
  <c r="AX330" i="4" s="1"/>
  <c r="AW185" i="4"/>
  <c r="AX185" i="4" s="1"/>
  <c r="BF575" i="4" l="1"/>
  <c r="BF624" i="4"/>
  <c r="BF655" i="4"/>
  <c r="BF282" i="4"/>
  <c r="AQ282" i="4"/>
  <c r="AS282" i="4"/>
  <c r="AT282" i="4" s="1"/>
  <c r="AU282" i="4" s="1"/>
  <c r="AV282" i="4" s="1"/>
  <c r="AQ575" i="4"/>
  <c r="AS575" i="4"/>
  <c r="AT575" i="4" s="1"/>
  <c r="AU575" i="4" s="1"/>
  <c r="AV575" i="4" s="1"/>
  <c r="AQ624" i="4"/>
  <c r="AS624" i="4"/>
  <c r="AT624" i="4" s="1"/>
  <c r="AU624" i="4" s="1"/>
  <c r="AV624" i="4" s="1"/>
  <c r="AQ655" i="4"/>
  <c r="AS655" i="4"/>
  <c r="AT655" i="4" s="1"/>
  <c r="AU655" i="4" s="1"/>
  <c r="AV655" i="4" s="1"/>
  <c r="AO575" i="4"/>
  <c r="AO655" i="4"/>
  <c r="AB282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S282" i="12"/>
  <c r="AT282" i="12"/>
  <c r="AB575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S575" i="12"/>
  <c r="AT575" i="12"/>
  <c r="AB624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S624" i="12"/>
  <c r="AT624" i="12"/>
  <c r="AB655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S655" i="12"/>
  <c r="AT655" i="12"/>
  <c r="AA282" i="4"/>
  <c r="AA575" i="4"/>
  <c r="AA624" i="4"/>
  <c r="AA655" i="4"/>
  <c r="M282" i="4"/>
  <c r="J282" i="4" s="1"/>
  <c r="M575" i="4"/>
  <c r="J575" i="4" s="1"/>
  <c r="M624" i="4"/>
  <c r="J624" i="4" s="1"/>
  <c r="M655" i="4"/>
  <c r="J655" i="4" s="1"/>
  <c r="R282" i="4"/>
  <c r="R575" i="4"/>
  <c r="R624" i="4"/>
  <c r="R655" i="4"/>
  <c r="AU655" i="12" l="1"/>
  <c r="AV655" i="12"/>
  <c r="AV282" i="12"/>
  <c r="AU282" i="12"/>
  <c r="AV575" i="12"/>
  <c r="AU575" i="12"/>
  <c r="AV624" i="12"/>
  <c r="AU624" i="12"/>
  <c r="Z575" i="4"/>
  <c r="Z655" i="4"/>
  <c r="Z624" i="4"/>
  <c r="Z282" i="4"/>
  <c r="AO282" i="4"/>
  <c r="AP655" i="4"/>
  <c r="AP624" i="4"/>
  <c r="AP575" i="4"/>
  <c r="AP282" i="4"/>
  <c r="AO624" i="4"/>
  <c r="AW575" i="4"/>
  <c r="AX575" i="4" s="1"/>
  <c r="AW655" i="4"/>
  <c r="AX655" i="4" s="1"/>
  <c r="AW624" i="4"/>
  <c r="AX624" i="4" s="1"/>
  <c r="AW282" i="4"/>
  <c r="AX282" i="4" s="1"/>
  <c r="BF196" i="4" l="1"/>
  <c r="BF399" i="4"/>
  <c r="BF527" i="4"/>
  <c r="BF579" i="4"/>
  <c r="AQ579" i="4"/>
  <c r="AS579" i="4"/>
  <c r="AT579" i="4" s="1"/>
  <c r="AU579" i="4" s="1"/>
  <c r="AV579" i="4" s="1"/>
  <c r="AQ196" i="4"/>
  <c r="AS196" i="4"/>
  <c r="AT196" i="4" s="1"/>
  <c r="AU196" i="4" s="1"/>
  <c r="AV196" i="4" s="1"/>
  <c r="AQ399" i="4"/>
  <c r="AS399" i="4"/>
  <c r="AT399" i="4" s="1"/>
  <c r="AU399" i="4" s="1"/>
  <c r="AV399" i="4" s="1"/>
  <c r="AQ527" i="4"/>
  <c r="AS527" i="4"/>
  <c r="AT527" i="4" s="1"/>
  <c r="AU527" i="4" s="1"/>
  <c r="AV527" i="4" s="1"/>
  <c r="AA579" i="4"/>
  <c r="AA196" i="4"/>
  <c r="AA399" i="4"/>
  <c r="AA527" i="4"/>
  <c r="AO579" i="4"/>
  <c r="AB579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S579" i="12"/>
  <c r="AT579" i="12"/>
  <c r="AB196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S196" i="12"/>
  <c r="AT196" i="12"/>
  <c r="AB399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S399" i="12"/>
  <c r="AT399" i="12"/>
  <c r="AB527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S527" i="12"/>
  <c r="AT527" i="12"/>
  <c r="R579" i="4"/>
  <c r="R196" i="4"/>
  <c r="R399" i="4"/>
  <c r="R527" i="4"/>
  <c r="M527" i="4"/>
  <c r="J527" i="4" s="1"/>
  <c r="M399" i="4"/>
  <c r="J399" i="4" s="1"/>
  <c r="M196" i="4"/>
  <c r="J196" i="4" s="1"/>
  <c r="M579" i="4"/>
  <c r="J579" i="4" s="1"/>
  <c r="AU196" i="12" l="1"/>
  <c r="AV196" i="12"/>
  <c r="AU399" i="12"/>
  <c r="AV399" i="12"/>
  <c r="AV579" i="12"/>
  <c r="AU579" i="12"/>
  <c r="AV527" i="12"/>
  <c r="AU527" i="12"/>
  <c r="Z399" i="4"/>
  <c r="Z196" i="4"/>
  <c r="Z579" i="4"/>
  <c r="Z527" i="4"/>
  <c r="AO399" i="4"/>
  <c r="AP527" i="4"/>
  <c r="AP399" i="4"/>
  <c r="AP196" i="4"/>
  <c r="AP579" i="4"/>
  <c r="AO527" i="4"/>
  <c r="AO196" i="4"/>
  <c r="AW527" i="4"/>
  <c r="AX527" i="4" s="1"/>
  <c r="AW196" i="4"/>
  <c r="AX196" i="4" s="1"/>
  <c r="AW399" i="4"/>
  <c r="AX399" i="4" s="1"/>
  <c r="AW579" i="4"/>
  <c r="AX579" i="4" s="1"/>
  <c r="AB501" i="12" l="1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S501" i="12"/>
  <c r="AT501" i="12"/>
  <c r="AB204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S204" i="12"/>
  <c r="AT204" i="12"/>
  <c r="AB606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S606" i="12"/>
  <c r="AT606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B303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S303" i="12"/>
  <c r="AT303" i="12"/>
  <c r="AB288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S288" i="12"/>
  <c r="AT288" i="12"/>
  <c r="AB290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S290" i="12"/>
  <c r="AT290" i="12"/>
  <c r="AB696" i="12"/>
  <c r="AC696" i="12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S696" i="12"/>
  <c r="AT696" i="12"/>
  <c r="AV303" i="12" l="1"/>
  <c r="AU303" i="12"/>
  <c r="AU696" i="12"/>
  <c r="AV696" i="12"/>
  <c r="AU89" i="12"/>
  <c r="AV89" i="12"/>
  <c r="AV501" i="12"/>
  <c r="AU501" i="12"/>
  <c r="AV204" i="12"/>
  <c r="AU204" i="12"/>
  <c r="AV288" i="12"/>
  <c r="AU288" i="12"/>
  <c r="AV606" i="12"/>
  <c r="AU606" i="12"/>
  <c r="AV290" i="12"/>
  <c r="AU290" i="12"/>
  <c r="BF204" i="4"/>
  <c r="BF606" i="4"/>
  <c r="BF89" i="4"/>
  <c r="BF303" i="4"/>
  <c r="BF288" i="4"/>
  <c r="BF587" i="4"/>
  <c r="BF290" i="4"/>
  <c r="BF696" i="4"/>
  <c r="BF501" i="4"/>
  <c r="AQ501" i="4"/>
  <c r="AS501" i="4"/>
  <c r="AT501" i="4" s="1"/>
  <c r="AU501" i="4" s="1"/>
  <c r="AV501" i="4" s="1"/>
  <c r="AQ204" i="4"/>
  <c r="AS204" i="4"/>
  <c r="AT204" i="4" s="1"/>
  <c r="AU204" i="4" s="1"/>
  <c r="AV204" i="4" s="1"/>
  <c r="AQ606" i="4"/>
  <c r="AS606" i="4"/>
  <c r="AT606" i="4" s="1"/>
  <c r="AU606" i="4" s="1"/>
  <c r="AV606" i="4" s="1"/>
  <c r="AQ89" i="4"/>
  <c r="AS89" i="4"/>
  <c r="AT89" i="4" s="1"/>
  <c r="AU89" i="4" s="1"/>
  <c r="AV89" i="4" s="1"/>
  <c r="AQ303" i="4"/>
  <c r="AS303" i="4"/>
  <c r="AT303" i="4" s="1"/>
  <c r="AU303" i="4" s="1"/>
  <c r="AV303" i="4" s="1"/>
  <c r="AQ288" i="4"/>
  <c r="AS288" i="4"/>
  <c r="AT288" i="4" s="1"/>
  <c r="AU288" i="4" s="1"/>
  <c r="AV288" i="4" s="1"/>
  <c r="AQ587" i="4"/>
  <c r="AS587" i="4"/>
  <c r="AT587" i="4" s="1"/>
  <c r="AU587" i="4" s="1"/>
  <c r="AV587" i="4" s="1"/>
  <c r="AQ290" i="4"/>
  <c r="AS290" i="4"/>
  <c r="AT290" i="4" s="1"/>
  <c r="AU290" i="4" s="1"/>
  <c r="AV290" i="4" s="1"/>
  <c r="AQ696" i="4"/>
  <c r="AS696" i="4"/>
  <c r="AT696" i="4" s="1"/>
  <c r="AU696" i="4" s="1"/>
  <c r="AV696" i="4" s="1"/>
  <c r="AA696" i="4"/>
  <c r="AA501" i="4"/>
  <c r="AA204" i="4"/>
  <c r="AA606" i="4"/>
  <c r="AA89" i="4"/>
  <c r="AA303" i="4"/>
  <c r="AA288" i="4"/>
  <c r="AA587" i="4"/>
  <c r="AA290" i="4"/>
  <c r="R501" i="4"/>
  <c r="AO501" i="4"/>
  <c r="R204" i="4"/>
  <c r="R606" i="4"/>
  <c r="R89" i="4"/>
  <c r="AO89" i="4"/>
  <c r="R303" i="4"/>
  <c r="R288" i="4"/>
  <c r="R587" i="4"/>
  <c r="R290" i="4"/>
  <c r="R696" i="4"/>
  <c r="AO696" i="4"/>
  <c r="M501" i="4"/>
  <c r="Z501" i="4" s="1"/>
  <c r="M204" i="4"/>
  <c r="Z204" i="4" s="1"/>
  <c r="M606" i="4"/>
  <c r="Z606" i="4" s="1"/>
  <c r="M89" i="4"/>
  <c r="Z89" i="4" s="1"/>
  <c r="M303" i="4"/>
  <c r="Z303" i="4" s="1"/>
  <c r="M288" i="4"/>
  <c r="Z288" i="4" s="1"/>
  <c r="M587" i="4"/>
  <c r="Z587" i="4" s="1"/>
  <c r="M290" i="4"/>
  <c r="Z290" i="4" s="1"/>
  <c r="M696" i="4"/>
  <c r="Z696" i="4" s="1"/>
  <c r="J606" i="4" l="1"/>
  <c r="J288" i="4"/>
  <c r="J696" i="4"/>
  <c r="J303" i="4"/>
  <c r="J204" i="4"/>
  <c r="AP204" i="4" s="1"/>
  <c r="J290" i="4"/>
  <c r="AO290" i="4" s="1"/>
  <c r="J89" i="4"/>
  <c r="J501" i="4"/>
  <c r="J587" i="4"/>
  <c r="AP587" i="4" s="1"/>
  <c r="AP696" i="4"/>
  <c r="AP288" i="4"/>
  <c r="AP303" i="4"/>
  <c r="AP89" i="4"/>
  <c r="AP606" i="4"/>
  <c r="AP501" i="4"/>
  <c r="AO288" i="4"/>
  <c r="AO303" i="4"/>
  <c r="AO606" i="4"/>
  <c r="AW696" i="4"/>
  <c r="AX696" i="4" s="1"/>
  <c r="AW288" i="4"/>
  <c r="AX288" i="4" s="1"/>
  <c r="AW89" i="4"/>
  <c r="AX89" i="4" s="1"/>
  <c r="AW606" i="4"/>
  <c r="AX606" i="4" s="1"/>
  <c r="AW501" i="4"/>
  <c r="AX501" i="4" s="1"/>
  <c r="AW290" i="4"/>
  <c r="AX290" i="4" s="1"/>
  <c r="AW587" i="4"/>
  <c r="AX587" i="4" s="1"/>
  <c r="AW303" i="4"/>
  <c r="AX303" i="4" s="1"/>
  <c r="AW204" i="4"/>
  <c r="AX204" i="4" s="1"/>
  <c r="AO204" i="4" l="1"/>
  <c r="AO587" i="4"/>
  <c r="AP290" i="4"/>
  <c r="BF718" i="4"/>
  <c r="BF99" i="4"/>
  <c r="BF410" i="4"/>
  <c r="BF240" i="4"/>
  <c r="BF147" i="4"/>
  <c r="BF119" i="4"/>
  <c r="BF233" i="4"/>
  <c r="BF365" i="4"/>
  <c r="AQ365" i="4"/>
  <c r="AS365" i="4"/>
  <c r="AT365" i="4" s="1"/>
  <c r="AU365" i="4" s="1"/>
  <c r="AV365" i="4" s="1"/>
  <c r="AQ718" i="4"/>
  <c r="AS718" i="4"/>
  <c r="AT718" i="4" s="1"/>
  <c r="AU718" i="4" s="1"/>
  <c r="AV718" i="4" s="1"/>
  <c r="AQ99" i="4"/>
  <c r="AS99" i="4"/>
  <c r="AT99" i="4" s="1"/>
  <c r="AU99" i="4" s="1"/>
  <c r="AV99" i="4" s="1"/>
  <c r="AQ410" i="4"/>
  <c r="AS410" i="4"/>
  <c r="AT410" i="4" s="1"/>
  <c r="AU410" i="4" s="1"/>
  <c r="AV410" i="4" s="1"/>
  <c r="AQ240" i="4"/>
  <c r="AS240" i="4"/>
  <c r="AT240" i="4" s="1"/>
  <c r="AU240" i="4" s="1"/>
  <c r="AV240" i="4" s="1"/>
  <c r="AQ147" i="4"/>
  <c r="AS147" i="4"/>
  <c r="AT147" i="4" s="1"/>
  <c r="AU147" i="4" s="1"/>
  <c r="AV147" i="4" s="1"/>
  <c r="AQ119" i="4"/>
  <c r="AS119" i="4"/>
  <c r="AT119" i="4" s="1"/>
  <c r="AU119" i="4" s="1"/>
  <c r="AV119" i="4" s="1"/>
  <c r="AQ233" i="4"/>
  <c r="AS233" i="4"/>
  <c r="AT233" i="4" s="1"/>
  <c r="AU233" i="4" s="1"/>
  <c r="AV233" i="4" s="1"/>
  <c r="AO240" i="4"/>
  <c r="AO119" i="4"/>
  <c r="AO233" i="4"/>
  <c r="AA365" i="4"/>
  <c r="AA718" i="4"/>
  <c r="AA99" i="4"/>
  <c r="AA410" i="4"/>
  <c r="AA240" i="4"/>
  <c r="AA147" i="4"/>
  <c r="AA119" i="4"/>
  <c r="AA233" i="4"/>
  <c r="R365" i="4"/>
  <c r="R718" i="4"/>
  <c r="R99" i="4"/>
  <c r="R410" i="4"/>
  <c r="R240" i="4"/>
  <c r="R147" i="4"/>
  <c r="R119" i="4"/>
  <c r="R233" i="4"/>
  <c r="AP233" i="4" l="1"/>
  <c r="AP119" i="4"/>
  <c r="AP147" i="4"/>
  <c r="AP240" i="4"/>
  <c r="AO147" i="4"/>
  <c r="AW233" i="4"/>
  <c r="AX233" i="4" s="1"/>
  <c r="AW240" i="4"/>
  <c r="AX240" i="4" s="1"/>
  <c r="AW99" i="4"/>
  <c r="AX99" i="4" s="1"/>
  <c r="AW119" i="4"/>
  <c r="AX119" i="4" s="1"/>
  <c r="AW147" i="4"/>
  <c r="AX147" i="4" s="1"/>
  <c r="AW410" i="4"/>
  <c r="AX410" i="4" s="1"/>
  <c r="AW718" i="4"/>
  <c r="AX718" i="4" s="1"/>
  <c r="AW365" i="4"/>
  <c r="AX365" i="4" s="1"/>
  <c r="M365" i="4"/>
  <c r="M718" i="4"/>
  <c r="M99" i="4"/>
  <c r="M410" i="4"/>
  <c r="M240" i="4"/>
  <c r="M147" i="4"/>
  <c r="M119" i="4"/>
  <c r="M233" i="4"/>
  <c r="J147" i="4" l="1"/>
  <c r="Z147" i="4"/>
  <c r="J718" i="4"/>
  <c r="Z718" i="4"/>
  <c r="J233" i="4"/>
  <c r="Z233" i="4"/>
  <c r="J240" i="4"/>
  <c r="Z240" i="4"/>
  <c r="J119" i="4"/>
  <c r="Z119" i="4"/>
  <c r="J410" i="4"/>
  <c r="Z410" i="4"/>
  <c r="J365" i="4"/>
  <c r="Z365" i="4"/>
  <c r="J99" i="4"/>
  <c r="Z99" i="4"/>
  <c r="AB365" i="12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S365" i="12"/>
  <c r="AT365" i="12"/>
  <c r="AB718" i="12"/>
  <c r="AC718" i="12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S718" i="12"/>
  <c r="AT718" i="12"/>
  <c r="AB99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S99" i="12"/>
  <c r="AT99" i="12"/>
  <c r="AB410" i="12"/>
  <c r="AC410" i="12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S410" i="12"/>
  <c r="AT41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S240" i="12"/>
  <c r="AT240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S147" i="12"/>
  <c r="AT147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S119" i="12"/>
  <c r="AT119" i="12"/>
  <c r="AB233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S233" i="12"/>
  <c r="AT233" i="12"/>
  <c r="AV147" i="12" l="1"/>
  <c r="AU147" i="12"/>
  <c r="AV718" i="12"/>
  <c r="AU718" i="12"/>
  <c r="AU99" i="12"/>
  <c r="AV99" i="12"/>
  <c r="AU119" i="12"/>
  <c r="AV119" i="12"/>
  <c r="AU410" i="12"/>
  <c r="AV410" i="12"/>
  <c r="AV365" i="12"/>
  <c r="AU365" i="12"/>
  <c r="AV233" i="12"/>
  <c r="AU233" i="12"/>
  <c r="AV240" i="12"/>
  <c r="AU240" i="12"/>
  <c r="AP99" i="4"/>
  <c r="AO99" i="4"/>
  <c r="AP365" i="4"/>
  <c r="AO365" i="4"/>
  <c r="AP718" i="4"/>
  <c r="AO718" i="4"/>
  <c r="AP410" i="4"/>
  <c r="AO410" i="4"/>
  <c r="E801" i="6"/>
  <c r="F801" i="6"/>
  <c r="G801" i="6"/>
  <c r="H801" i="6"/>
  <c r="K801" i="6"/>
  <c r="L801" i="6"/>
  <c r="M801" i="6"/>
  <c r="C801" i="6" l="1"/>
  <c r="N801" i="6"/>
  <c r="BF39" i="4" l="1"/>
  <c r="BF605" i="4"/>
  <c r="AQ39" i="4"/>
  <c r="AS39" i="4"/>
  <c r="AT39" i="4" s="1"/>
  <c r="AU39" i="4" s="1"/>
  <c r="AV39" i="4" s="1"/>
  <c r="AQ605" i="4"/>
  <c r="AS605" i="4"/>
  <c r="AT605" i="4" s="1"/>
  <c r="AU605" i="4" s="1"/>
  <c r="AV605" i="4" s="1"/>
  <c r="AA39" i="4"/>
  <c r="AA605" i="4"/>
  <c r="R39" i="4"/>
  <c r="R605" i="4"/>
  <c r="M39" i="4"/>
  <c r="J39" i="4" s="1"/>
  <c r="M605" i="4"/>
  <c r="J605" i="4" s="1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B605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S605" i="12"/>
  <c r="AT605" i="12"/>
  <c r="AV605" i="12" l="1"/>
  <c r="AU605" i="12"/>
  <c r="AV39" i="12"/>
  <c r="AU39" i="12"/>
  <c r="Z605" i="4"/>
  <c r="Z39" i="4"/>
  <c r="AO605" i="4"/>
  <c r="AO39" i="4"/>
  <c r="AP605" i="4"/>
  <c r="AP39" i="4"/>
  <c r="AW605" i="4"/>
  <c r="AX605" i="4" s="1"/>
  <c r="AW39" i="4"/>
  <c r="AX39" i="4" s="1"/>
  <c r="M790" i="6"/>
  <c r="M792" i="6"/>
  <c r="M793" i="6"/>
  <c r="M794" i="6"/>
  <c r="M795" i="6"/>
  <c r="M796" i="6"/>
  <c r="M797" i="6"/>
  <c r="M798" i="6"/>
  <c r="M799" i="6"/>
  <c r="M800" i="6"/>
  <c r="M791" i="6"/>
  <c r="L790" i="6"/>
  <c r="L791" i="6"/>
  <c r="L792" i="6"/>
  <c r="L793" i="6"/>
  <c r="L794" i="6"/>
  <c r="L795" i="6"/>
  <c r="L796" i="6"/>
  <c r="L797" i="6"/>
  <c r="L798" i="6"/>
  <c r="L799" i="6"/>
  <c r="L800" i="6"/>
  <c r="K791" i="6"/>
  <c r="K792" i="6"/>
  <c r="K793" i="6"/>
  <c r="K794" i="6"/>
  <c r="K795" i="6"/>
  <c r="K796" i="6"/>
  <c r="K797" i="6"/>
  <c r="K798" i="6"/>
  <c r="K799" i="6"/>
  <c r="K800" i="6"/>
  <c r="N797" i="6" l="1"/>
  <c r="N793" i="6"/>
  <c r="N796" i="6"/>
  <c r="N792" i="6"/>
  <c r="N795" i="6"/>
  <c r="N799" i="6"/>
  <c r="N798" i="6"/>
  <c r="N794" i="6"/>
  <c r="N791" i="6"/>
  <c r="N790" i="6"/>
  <c r="N800" i="6"/>
  <c r="AB52" i="12"/>
  <c r="AB8" i="12"/>
  <c r="AB14" i="12"/>
  <c r="AB10" i="12"/>
  <c r="AB12" i="12"/>
  <c r="AB35" i="12"/>
  <c r="AB16" i="12"/>
  <c r="AB17" i="12"/>
  <c r="AB68" i="12"/>
  <c r="AB747" i="12"/>
  <c r="AB25" i="12"/>
  <c r="AB27" i="12"/>
  <c r="AB28" i="12"/>
  <c r="AB18" i="12"/>
  <c r="AB36" i="12"/>
  <c r="AB53" i="12"/>
  <c r="AB37" i="12"/>
  <c r="AB57" i="12"/>
  <c r="AB41" i="12"/>
  <c r="AB38" i="12"/>
  <c r="AB417" i="12"/>
  <c r="AB40" i="12"/>
  <c r="AB461" i="12"/>
  <c r="AB208" i="12"/>
  <c r="AB22" i="12"/>
  <c r="AB15" i="12"/>
  <c r="AB24" i="12"/>
  <c r="AB23" i="12"/>
  <c r="AB78" i="12"/>
  <c r="AB26" i="12"/>
  <c r="AB77" i="12"/>
  <c r="AB47" i="12"/>
  <c r="AB76" i="12"/>
  <c r="AB45" i="12"/>
  <c r="AB46" i="12"/>
  <c r="AB11" i="12"/>
  <c r="AB64" i="12"/>
  <c r="AB43" i="12"/>
  <c r="AB54" i="12"/>
  <c r="AB19" i="12"/>
  <c r="AB49" i="12"/>
  <c r="AB50" i="12"/>
  <c r="AB51" i="12"/>
  <c r="AB32" i="12"/>
  <c r="AB56" i="12"/>
  <c r="AB55" i="12"/>
  <c r="AB9" i="12"/>
  <c r="AB31" i="12"/>
  <c r="AB66" i="12"/>
  <c r="AB760" i="12"/>
  <c r="AB59" i="12"/>
  <c r="AB13" i="12"/>
  <c r="AB20" i="12"/>
  <c r="AB58" i="12"/>
  <c r="AB60" i="12"/>
  <c r="AB61" i="12"/>
  <c r="AB34" i="12"/>
  <c r="AB63" i="12"/>
  <c r="AB62" i="12"/>
  <c r="AB33" i="12"/>
  <c r="AB30" i="12"/>
  <c r="AB666" i="12"/>
  <c r="AB65" i="12"/>
  <c r="AB67" i="12"/>
  <c r="AB70" i="12"/>
  <c r="AB21" i="12"/>
  <c r="AB72" i="12"/>
  <c r="AB75" i="12"/>
  <c r="AB71" i="12"/>
  <c r="AB74" i="12"/>
  <c r="AB79" i="12"/>
  <c r="AB97" i="12"/>
  <c r="AB106" i="12"/>
  <c r="AB88" i="12"/>
  <c r="AB84" i="12"/>
  <c r="AB121" i="12"/>
  <c r="AB81" i="12"/>
  <c r="AB111" i="12"/>
  <c r="AB107" i="12"/>
  <c r="AB101" i="12"/>
  <c r="AB103" i="12"/>
  <c r="AB104" i="12"/>
  <c r="AB532" i="12"/>
  <c r="AB94" i="12"/>
  <c r="AB85" i="12"/>
  <c r="AB98" i="12"/>
  <c r="AB80" i="12"/>
  <c r="AB672" i="12"/>
  <c r="AB90" i="12"/>
  <c r="AB86" i="12"/>
  <c r="AB102" i="12"/>
  <c r="AB105" i="12"/>
  <c r="AB110" i="12"/>
  <c r="AB82" i="12"/>
  <c r="AB115" i="12"/>
  <c r="AB109" i="12"/>
  <c r="AB73" i="12"/>
  <c r="AB114" i="12"/>
  <c r="AB83" i="12"/>
  <c r="AB100" i="12"/>
  <c r="AB113" i="12"/>
  <c r="AB92" i="12"/>
  <c r="AB116" i="12"/>
  <c r="AB93" i="12"/>
  <c r="AB87" i="12"/>
  <c r="AB108" i="12"/>
  <c r="AB96" i="12"/>
  <c r="AB142" i="12"/>
  <c r="AB151" i="12"/>
  <c r="AB133" i="12"/>
  <c r="AB186" i="12"/>
  <c r="AB189" i="12"/>
  <c r="AB128" i="12"/>
  <c r="AB173" i="12"/>
  <c r="AB162" i="12"/>
  <c r="AB135" i="12"/>
  <c r="AB124" i="12"/>
  <c r="AB182" i="12"/>
  <c r="AB176" i="12"/>
  <c r="AB126" i="12"/>
  <c r="AB125" i="12"/>
  <c r="AB127" i="12"/>
  <c r="AB129" i="12"/>
  <c r="AB131" i="12"/>
  <c r="AB136" i="12"/>
  <c r="AB140" i="12"/>
  <c r="AB141" i="12"/>
  <c r="AB170" i="12"/>
  <c r="AB150" i="12"/>
  <c r="AB669" i="12"/>
  <c r="AB172" i="12"/>
  <c r="AB171" i="12"/>
  <c r="AB188" i="12"/>
  <c r="AB130" i="12"/>
  <c r="AB148" i="12"/>
  <c r="AB149" i="12"/>
  <c r="AB152" i="12"/>
  <c r="AB179" i="12"/>
  <c r="AB174" i="12"/>
  <c r="AB143" i="12"/>
  <c r="AB190" i="12"/>
  <c r="AB146" i="12"/>
  <c r="AB153" i="12"/>
  <c r="AB156" i="12"/>
  <c r="AB159" i="12"/>
  <c r="AB161" i="12"/>
  <c r="AB163" i="12"/>
  <c r="AB392" i="12"/>
  <c r="AB187" i="12"/>
  <c r="AB139" i="12"/>
  <c r="AB164" i="12"/>
  <c r="AB154" i="12"/>
  <c r="AB165" i="12"/>
  <c r="AB158" i="12"/>
  <c r="AB157" i="12"/>
  <c r="AB269" i="12"/>
  <c r="AB132" i="12"/>
  <c r="AB134" i="12"/>
  <c r="AB180" i="12"/>
  <c r="AB177" i="12"/>
  <c r="AB217" i="12"/>
  <c r="AB181" i="12"/>
  <c r="AB168" i="12"/>
  <c r="AB167" i="12"/>
  <c r="AB305" i="12"/>
  <c r="AB155" i="12"/>
  <c r="AB169" i="12"/>
  <c r="AB137" i="12"/>
  <c r="AB175" i="12"/>
  <c r="AB178" i="12"/>
  <c r="AB183" i="12"/>
  <c r="AB144" i="12"/>
  <c r="AB184" i="12"/>
  <c r="AB160" i="12"/>
  <c r="AB166" i="12"/>
  <c r="AB200" i="12"/>
  <c r="AB202" i="12"/>
  <c r="AB203" i="12"/>
  <c r="AB767" i="12"/>
  <c r="AB201" i="12"/>
  <c r="AB206" i="12"/>
  <c r="AB193" i="12"/>
  <c r="AB195" i="12"/>
  <c r="AB205" i="12"/>
  <c r="AB191" i="12"/>
  <c r="AB209" i="12"/>
  <c r="AB192" i="12"/>
  <c r="AB197" i="12"/>
  <c r="AB198" i="12"/>
  <c r="AB553" i="12"/>
  <c r="AB194" i="12"/>
  <c r="AB207" i="12"/>
  <c r="AB211" i="12"/>
  <c r="AB212" i="12"/>
  <c r="AB213" i="12"/>
  <c r="AB220" i="12"/>
  <c r="AB221" i="12"/>
  <c r="AB227" i="12"/>
  <c r="AB237" i="12"/>
  <c r="AB239" i="12"/>
  <c r="AB216" i="12"/>
  <c r="AB224" i="12"/>
  <c r="AB218" i="12"/>
  <c r="AB226" i="12"/>
  <c r="AB228" i="12"/>
  <c r="AB229" i="12"/>
  <c r="AB222" i="12"/>
  <c r="AB231" i="12"/>
  <c r="AB215" i="12"/>
  <c r="AB232" i="12"/>
  <c r="AB225" i="12"/>
  <c r="AB234" i="12"/>
  <c r="AB236" i="12"/>
  <c r="AB241" i="12"/>
  <c r="AB242" i="12"/>
  <c r="AB585" i="12"/>
  <c r="AB243" i="12"/>
  <c r="AB235" i="12"/>
  <c r="AB248" i="12"/>
  <c r="AB245" i="12"/>
  <c r="AB246" i="12"/>
  <c r="AB247" i="12"/>
  <c r="AB766" i="12"/>
  <c r="AB276" i="12"/>
  <c r="AB258" i="12"/>
  <c r="AB277" i="12"/>
  <c r="AB273" i="12"/>
  <c r="AB253" i="12"/>
  <c r="AB250" i="12"/>
  <c r="AB261" i="12"/>
  <c r="AB29" i="12"/>
  <c r="AB285" i="12"/>
  <c r="AB259" i="12"/>
  <c r="AB278" i="12"/>
  <c r="AB268" i="12"/>
  <c r="AB267" i="12"/>
  <c r="AB249" i="12"/>
  <c r="AB279" i="12"/>
  <c r="AB118" i="12"/>
  <c r="AB252" i="12"/>
  <c r="AB254" i="12"/>
  <c r="AB255" i="12"/>
  <c r="AB543" i="12"/>
  <c r="AB264" i="12"/>
  <c r="AB263" i="12"/>
  <c r="AB675" i="12"/>
  <c r="AB265" i="12"/>
  <c r="AB281" i="12"/>
  <c r="AB266" i="12"/>
  <c r="AB284" i="12"/>
  <c r="AB274" i="12"/>
  <c r="AB275" i="12"/>
  <c r="AB291" i="12"/>
  <c r="AB270" i="12"/>
  <c r="AB283" i="12"/>
  <c r="AB287" i="12"/>
  <c r="AB271" i="12"/>
  <c r="AB272" i="12"/>
  <c r="AB262" i="12"/>
  <c r="AB251" i="12"/>
  <c r="AB280" i="12"/>
  <c r="AB260" i="12"/>
  <c r="AB91" i="12"/>
  <c r="AB286" i="12"/>
  <c r="AB294" i="12"/>
  <c r="AB298" i="12"/>
  <c r="AB306" i="12"/>
  <c r="AB307" i="12"/>
  <c r="AB299" i="12"/>
  <c r="AB292" i="12"/>
  <c r="AB312" i="12"/>
  <c r="AB295" i="12"/>
  <c r="AB293" i="12"/>
  <c r="AB310" i="12"/>
  <c r="AB309" i="12"/>
  <c r="AB302" i="12"/>
  <c r="AB311" i="12"/>
  <c r="AB296" i="12"/>
  <c r="AB301" i="12"/>
  <c r="AB300" i="12"/>
  <c r="AB289" i="12"/>
  <c r="AB676" i="12"/>
  <c r="AB406" i="12"/>
  <c r="AB327" i="12"/>
  <c r="AB314" i="12"/>
  <c r="AB351" i="12"/>
  <c r="AB350" i="12"/>
  <c r="AB321" i="12"/>
  <c r="AB319" i="12"/>
  <c r="AB344" i="12"/>
  <c r="AB329" i="12"/>
  <c r="AB322" i="12"/>
  <c r="AB334" i="12"/>
  <c r="AB345" i="12"/>
  <c r="AB324" i="12"/>
  <c r="AB343" i="12"/>
  <c r="AB325" i="12"/>
  <c r="AB341" i="12"/>
  <c r="AB326" i="12"/>
  <c r="AB333" i="12"/>
  <c r="AB331" i="12"/>
  <c r="AB316" i="12"/>
  <c r="AB335" i="12"/>
  <c r="AB320" i="12"/>
  <c r="AB323" i="12"/>
  <c r="AB337" i="12"/>
  <c r="AB336" i="12"/>
  <c r="AB338" i="12"/>
  <c r="AB332" i="12"/>
  <c r="AB317" i="12"/>
  <c r="AB342" i="12"/>
  <c r="AB340" i="12"/>
  <c r="AB347" i="12"/>
  <c r="AB348" i="12"/>
  <c r="AB315" i="12"/>
  <c r="AB328" i="12"/>
  <c r="AB349" i="12"/>
  <c r="AB352" i="12"/>
  <c r="AB359" i="12"/>
  <c r="AB360" i="12"/>
  <c r="AB375" i="12"/>
  <c r="AB362" i="12"/>
  <c r="AB363" i="12"/>
  <c r="AB353" i="12"/>
  <c r="AB357" i="12"/>
  <c r="AB694" i="12"/>
  <c r="AB364" i="12"/>
  <c r="AB367" i="12"/>
  <c r="AB504" i="12"/>
  <c r="AB358" i="12"/>
  <c r="AB356" i="12"/>
  <c r="AB355" i="12"/>
  <c r="AB361" i="12"/>
  <c r="AB368" i="12"/>
  <c r="AB369" i="12"/>
  <c r="AB366" i="12"/>
  <c r="AB373" i="12"/>
  <c r="AB372" i="12"/>
  <c r="AB370" i="12"/>
  <c r="AB371" i="12"/>
  <c r="AB374" i="12"/>
  <c r="AB377" i="12"/>
  <c r="AB628" i="12"/>
  <c r="AB378" i="12"/>
  <c r="AB376" i="12"/>
  <c r="AB383" i="12"/>
  <c r="AB380" i="12"/>
  <c r="AB381" i="12"/>
  <c r="AB379" i="12"/>
  <c r="AB382" i="12"/>
  <c r="AB385" i="12"/>
  <c r="AB386" i="12"/>
  <c r="AB384" i="12"/>
  <c r="AB395" i="12"/>
  <c r="AB388" i="12"/>
  <c r="AB390" i="12"/>
  <c r="AB389" i="12"/>
  <c r="AB393" i="12"/>
  <c r="AB402" i="12"/>
  <c r="AB409" i="12"/>
  <c r="AB421" i="12"/>
  <c r="AB398" i="12"/>
  <c r="AB400" i="12"/>
  <c r="AB422" i="12"/>
  <c r="AB401" i="12"/>
  <c r="AB411" i="12"/>
  <c r="AB404" i="12"/>
  <c r="AB412" i="12"/>
  <c r="AB407" i="12"/>
  <c r="AB413" i="12"/>
  <c r="AB403" i="12"/>
  <c r="AB415" i="12"/>
  <c r="AB408" i="12"/>
  <c r="AB416" i="12"/>
  <c r="AB397" i="12"/>
  <c r="AB405" i="12"/>
  <c r="AB414" i="12"/>
  <c r="AB419" i="12"/>
  <c r="AB418" i="12"/>
  <c r="AB420" i="12"/>
  <c r="AB424" i="12"/>
  <c r="AB425" i="12"/>
  <c r="AB434" i="12"/>
  <c r="AB446" i="12"/>
  <c r="AB458" i="12"/>
  <c r="AB447" i="12"/>
  <c r="AB428" i="12"/>
  <c r="AB455" i="12"/>
  <c r="AB429" i="12"/>
  <c r="AB445" i="12"/>
  <c r="AB465" i="12"/>
  <c r="AB454" i="12"/>
  <c r="AB459" i="12"/>
  <c r="AB722" i="12"/>
  <c r="AB456" i="12"/>
  <c r="AB430" i="12"/>
  <c r="AB426" i="12"/>
  <c r="AB477" i="12"/>
  <c r="AB432" i="12"/>
  <c r="AB431" i="12"/>
  <c r="AB479" i="12"/>
  <c r="AB452" i="12"/>
  <c r="AB435" i="12"/>
  <c r="AB450" i="12"/>
  <c r="AB437" i="12"/>
  <c r="AB442" i="12"/>
  <c r="AB467" i="12"/>
  <c r="AB441" i="12"/>
  <c r="AB433" i="12"/>
  <c r="AB468" i="12"/>
  <c r="AB439" i="12"/>
  <c r="AB444" i="12"/>
  <c r="AB448" i="12"/>
  <c r="AB436" i="12"/>
  <c r="AB474" i="12"/>
  <c r="AB464" i="12"/>
  <c r="AB427" i="12"/>
  <c r="AB473" i="12"/>
  <c r="AB462" i="12"/>
  <c r="AB453" i="12"/>
  <c r="AB451" i="12"/>
  <c r="AB440" i="12"/>
  <c r="AB460" i="12"/>
  <c r="AB438" i="12"/>
  <c r="AB469" i="12"/>
  <c r="AB463" i="12"/>
  <c r="AB475" i="12"/>
  <c r="AB466" i="12"/>
  <c r="AB470" i="12"/>
  <c r="AB476" i="12"/>
  <c r="AB472" i="12"/>
  <c r="AB480" i="12"/>
  <c r="AB483" i="12"/>
  <c r="AB484" i="12"/>
  <c r="AB490" i="12"/>
  <c r="AB492" i="12"/>
  <c r="AB491" i="12"/>
  <c r="AB481" i="12"/>
  <c r="AB498" i="12"/>
  <c r="AB482" i="12"/>
  <c r="AB500" i="12"/>
  <c r="AB505" i="12"/>
  <c r="AB495" i="12"/>
  <c r="AB488" i="12"/>
  <c r="AB515" i="12"/>
  <c r="AB486" i="12"/>
  <c r="AB487" i="12"/>
  <c r="AB496" i="12"/>
  <c r="AB493" i="12"/>
  <c r="AB485" i="12"/>
  <c r="AB494" i="12"/>
  <c r="AB506" i="12"/>
  <c r="AB489" i="12"/>
  <c r="AB502" i="12"/>
  <c r="AB499" i="12"/>
  <c r="AB510" i="12"/>
  <c r="AB513" i="12"/>
  <c r="AB511" i="12"/>
  <c r="AB512" i="12"/>
  <c r="AB508" i="12"/>
  <c r="AB507" i="12"/>
  <c r="AB509" i="12"/>
  <c r="AB531" i="12"/>
  <c r="AB518" i="12"/>
  <c r="AB520" i="12"/>
  <c r="AB519" i="12"/>
  <c r="AB526" i="12"/>
  <c r="AB522" i="12"/>
  <c r="AB524" i="12"/>
  <c r="AB521" i="12"/>
  <c r="AB523" i="12"/>
  <c r="AB529" i="12"/>
  <c r="AB525" i="12"/>
  <c r="AB528" i="12"/>
  <c r="AB530" i="12"/>
  <c r="AB517" i="12"/>
  <c r="AB537" i="12"/>
  <c r="AB551" i="12"/>
  <c r="AB550" i="12"/>
  <c r="AB548" i="12"/>
  <c r="AB533" i="12"/>
  <c r="AB558" i="12"/>
  <c r="AB538" i="12"/>
  <c r="AB567" i="12"/>
  <c r="AB535" i="12"/>
  <c r="AB540" i="12"/>
  <c r="AB568" i="12"/>
  <c r="AB541" i="12"/>
  <c r="AB544" i="12"/>
  <c r="AB554" i="12"/>
  <c r="AB573" i="12"/>
  <c r="AB574" i="12"/>
  <c r="AB564" i="12"/>
  <c r="AB559" i="12"/>
  <c r="AB555" i="12"/>
  <c r="AB556" i="12"/>
  <c r="AB557" i="12"/>
  <c r="AB549" i="12"/>
  <c r="AB560" i="12"/>
  <c r="AB561" i="12"/>
  <c r="AB562" i="12"/>
  <c r="AB563" i="12"/>
  <c r="AB565" i="12"/>
  <c r="AB566" i="12"/>
  <c r="AB542" i="12"/>
  <c r="AB569" i="12"/>
  <c r="AB545" i="12"/>
  <c r="AB547" i="12"/>
  <c r="AB552" i="12"/>
  <c r="AB534" i="12"/>
  <c r="AB546" i="12"/>
  <c r="AB570" i="12"/>
  <c r="AB571" i="12"/>
  <c r="AB572" i="12"/>
  <c r="AB539" i="12"/>
  <c r="AB577" i="12"/>
  <c r="AB580" i="12"/>
  <c r="AB578" i="12"/>
  <c r="AB396" i="12"/>
  <c r="AB576" i="12"/>
  <c r="AB199" i="12"/>
  <c r="AB594" i="12"/>
  <c r="AB596" i="12"/>
  <c r="AB516" i="12"/>
  <c r="AB583" i="12"/>
  <c r="AB586" i="12"/>
  <c r="AB588" i="12"/>
  <c r="AB589" i="12"/>
  <c r="AB602" i="12"/>
  <c r="AB598" i="12"/>
  <c r="AB584" i="12"/>
  <c r="AB603" i="12"/>
  <c r="AB597" i="12"/>
  <c r="AB592" i="12"/>
  <c r="AB587" i="12"/>
  <c r="AB590" i="12"/>
  <c r="AB582" i="12"/>
  <c r="AB595" i="12"/>
  <c r="AB593" i="12"/>
  <c r="AB599" i="12"/>
  <c r="AB600" i="12"/>
  <c r="AB591" i="12"/>
  <c r="AB601" i="12"/>
  <c r="AB581" i="12"/>
  <c r="AB640" i="12"/>
  <c r="AB649" i="12"/>
  <c r="AB607" i="12"/>
  <c r="AB95" i="12"/>
  <c r="AB608" i="12"/>
  <c r="AB658" i="12"/>
  <c r="AB633" i="12"/>
  <c r="AB616" i="12"/>
  <c r="AB626" i="12"/>
  <c r="AB644" i="12"/>
  <c r="AB661" i="12"/>
  <c r="AB613" i="12"/>
  <c r="AB618" i="12"/>
  <c r="AB623" i="12"/>
  <c r="AB625" i="12"/>
  <c r="AB615" i="12"/>
  <c r="AB117" i="12"/>
  <c r="AB631" i="12"/>
  <c r="AB619" i="12"/>
  <c r="AB647" i="12"/>
  <c r="AB609" i="12"/>
  <c r="AB629" i="12"/>
  <c r="AB657" i="12"/>
  <c r="AB630" i="12"/>
  <c r="AB635" i="12"/>
  <c r="AB639" i="12"/>
  <c r="AB617" i="12"/>
  <c r="AB627" i="12"/>
  <c r="AB646" i="12"/>
  <c r="AB637" i="12"/>
  <c r="AB638" i="12"/>
  <c r="AB632" i="12"/>
  <c r="AB610" i="12"/>
  <c r="AB423" i="12"/>
  <c r="AB659" i="12"/>
  <c r="AB641" i="12"/>
  <c r="AB642" i="12"/>
  <c r="AB645" i="12"/>
  <c r="AB648" i="12"/>
  <c r="AB660" i="12"/>
  <c r="AB656" i="12"/>
  <c r="AB621" i="12"/>
  <c r="AB611" i="12"/>
  <c r="AB654" i="12"/>
  <c r="AB652" i="12"/>
  <c r="AB614" i="12"/>
  <c r="AB651" i="12"/>
  <c r="AB662" i="12"/>
  <c r="AB663" i="12"/>
  <c r="AB650" i="12"/>
  <c r="AB620" i="12"/>
  <c r="AB636" i="12"/>
  <c r="AB665" i="12"/>
  <c r="AB688" i="12"/>
  <c r="AB674" i="12"/>
  <c r="AB48" i="12"/>
  <c r="AB671" i="12"/>
  <c r="AB670" i="12"/>
  <c r="AB681" i="12"/>
  <c r="AB687" i="12"/>
  <c r="AB667" i="12"/>
  <c r="AB697" i="12"/>
  <c r="AB698" i="12"/>
  <c r="AB683" i="12"/>
  <c r="AB673" i="12"/>
  <c r="AB318" i="12"/>
  <c r="AB685" i="12"/>
  <c r="AB677" i="12"/>
  <c r="AB678" i="12"/>
  <c r="AB691" i="12"/>
  <c r="AB679" i="12"/>
  <c r="AB680" i="12"/>
  <c r="AB684" i="12"/>
  <c r="AB304" i="12"/>
  <c r="AB695" i="12"/>
  <c r="AB682" i="12"/>
  <c r="AB692" i="12"/>
  <c r="AB690" i="12"/>
  <c r="AB668" i="12"/>
  <c r="AB699" i="12"/>
  <c r="AB686" i="12"/>
  <c r="AB689" i="12"/>
  <c r="AB693" i="12"/>
  <c r="AB716" i="12"/>
  <c r="AB703" i="12"/>
  <c r="AB706" i="12"/>
  <c r="AB708" i="12"/>
  <c r="AB709" i="12"/>
  <c r="AB69" i="12"/>
  <c r="AB710" i="12"/>
  <c r="AB713" i="12"/>
  <c r="AB700" i="12"/>
  <c r="AB702" i="12"/>
  <c r="AB704" i="12"/>
  <c r="AB715" i="12"/>
  <c r="AB604" i="12"/>
  <c r="AB711" i="12"/>
  <c r="AB714" i="12"/>
  <c r="AB720" i="12"/>
  <c r="AB705" i="12"/>
  <c r="AB707" i="12"/>
  <c r="AB712" i="12"/>
  <c r="AB717" i="12"/>
  <c r="AB719" i="12"/>
  <c r="AB725" i="12"/>
  <c r="AB728" i="12"/>
  <c r="AB724" i="12"/>
  <c r="AB721" i="12"/>
  <c r="AB727" i="12"/>
  <c r="AB726" i="12"/>
  <c r="AB750" i="12"/>
  <c r="AB751" i="12"/>
  <c r="AB758" i="12"/>
  <c r="AB313" i="12"/>
  <c r="AB732" i="12"/>
  <c r="AB748" i="12"/>
  <c r="AB730" i="12"/>
  <c r="AB731" i="12"/>
  <c r="AB734" i="12"/>
  <c r="AB745" i="12"/>
  <c r="AB755" i="12"/>
  <c r="AB761" i="12"/>
  <c r="AB735" i="12"/>
  <c r="AB733" i="12"/>
  <c r="AB737" i="12"/>
  <c r="AB740" i="12"/>
  <c r="AB752" i="12"/>
  <c r="AB757" i="12"/>
  <c r="AB756" i="12"/>
  <c r="AB729" i="12"/>
  <c r="AB742" i="12"/>
  <c r="AB743" i="12"/>
  <c r="AB739" i="12"/>
  <c r="AB741" i="12"/>
  <c r="AB746" i="12"/>
  <c r="AB754" i="12"/>
  <c r="AB744" i="12"/>
  <c r="AB759" i="12"/>
  <c r="AB736" i="12"/>
  <c r="AB749" i="12"/>
  <c r="AB753" i="12"/>
  <c r="AB763" i="12"/>
  <c r="AB764" i="12"/>
  <c r="AB765" i="12"/>
  <c r="AB768" i="12"/>
  <c r="AB769" i="12"/>
  <c r="AB770" i="12"/>
  <c r="AB771" i="12"/>
  <c r="AB457" i="12"/>
  <c r="AB643" i="12"/>
  <c r="AV350" i="12" l="1"/>
  <c r="AU350" i="12"/>
  <c r="AU322" i="12"/>
  <c r="AV322" i="12"/>
  <c r="BE775" i="4" l="1"/>
  <c r="BG775" i="4"/>
  <c r="BE779" i="4"/>
  <c r="BG779" i="4"/>
  <c r="BE780" i="4"/>
  <c r="BG780" i="4"/>
  <c r="BE781" i="4"/>
  <c r="BG781" i="4"/>
  <c r="BE782" i="4"/>
  <c r="BG782" i="4"/>
  <c r="BE783" i="4"/>
  <c r="BG783" i="4"/>
  <c r="BE784" i="4"/>
  <c r="BG784" i="4"/>
  <c r="BE785" i="4"/>
  <c r="BG785" i="4"/>
  <c r="BE786" i="4"/>
  <c r="BG786" i="4"/>
  <c r="BE787" i="4"/>
  <c r="BG787" i="4"/>
  <c r="BE788" i="4"/>
  <c r="BG788" i="4"/>
  <c r="BE789" i="4"/>
  <c r="BG789" i="4"/>
  <c r="AY775" i="4"/>
  <c r="AZ775" i="4"/>
  <c r="BA775" i="4"/>
  <c r="BB775" i="4"/>
  <c r="BC775" i="4"/>
  <c r="AY779" i="4"/>
  <c r="AZ779" i="4"/>
  <c r="BA779" i="4"/>
  <c r="BB779" i="4"/>
  <c r="BC779" i="4"/>
  <c r="AY780" i="4"/>
  <c r="AZ780" i="4"/>
  <c r="BA780" i="4"/>
  <c r="BB780" i="4"/>
  <c r="BC780" i="4"/>
  <c r="AY781" i="4"/>
  <c r="AZ781" i="4"/>
  <c r="BA781" i="4"/>
  <c r="BB781" i="4"/>
  <c r="BC781" i="4"/>
  <c r="AY782" i="4"/>
  <c r="AZ782" i="4"/>
  <c r="BA782" i="4"/>
  <c r="BB782" i="4"/>
  <c r="BC782" i="4"/>
  <c r="AY783" i="4"/>
  <c r="AZ783" i="4"/>
  <c r="BA783" i="4"/>
  <c r="BB783" i="4"/>
  <c r="BC783" i="4"/>
  <c r="AY784" i="4"/>
  <c r="AZ784" i="4"/>
  <c r="BA784" i="4"/>
  <c r="BB784" i="4"/>
  <c r="BC784" i="4"/>
  <c r="AY785" i="4"/>
  <c r="AZ785" i="4"/>
  <c r="BA785" i="4"/>
  <c r="BB785" i="4"/>
  <c r="BC785" i="4"/>
  <c r="AY786" i="4"/>
  <c r="AZ786" i="4"/>
  <c r="BA786" i="4"/>
  <c r="BB786" i="4"/>
  <c r="BC786" i="4"/>
  <c r="AY787" i="4"/>
  <c r="AZ787" i="4"/>
  <c r="BA787" i="4"/>
  <c r="BB787" i="4"/>
  <c r="BC787" i="4"/>
  <c r="AY788" i="4"/>
  <c r="AZ788" i="4"/>
  <c r="BA788" i="4"/>
  <c r="BB788" i="4"/>
  <c r="BC788" i="4"/>
  <c r="AY789" i="4"/>
  <c r="AZ789" i="4"/>
  <c r="BA789" i="4"/>
  <c r="BB789" i="4"/>
  <c r="BC789" i="4"/>
  <c r="AC775" i="4"/>
  <c r="AD775" i="4"/>
  <c r="AE775" i="4"/>
  <c r="AF775" i="4"/>
  <c r="AG775" i="4"/>
  <c r="AH775" i="4"/>
  <c r="AI775" i="4"/>
  <c r="AJ775" i="4"/>
  <c r="AK775" i="4"/>
  <c r="AL775" i="4"/>
  <c r="AM775" i="4"/>
  <c r="AN775" i="4"/>
  <c r="AC779" i="4"/>
  <c r="AD779" i="4"/>
  <c r="AE779" i="4"/>
  <c r="AF779" i="4"/>
  <c r="AG779" i="4"/>
  <c r="AH779" i="4"/>
  <c r="AI779" i="4"/>
  <c r="AJ779" i="4"/>
  <c r="AK779" i="4"/>
  <c r="AL779" i="4"/>
  <c r="AM779" i="4"/>
  <c r="AN779" i="4"/>
  <c r="AC780" i="4"/>
  <c r="AD780" i="4"/>
  <c r="AE780" i="4"/>
  <c r="AF780" i="4"/>
  <c r="AG780" i="4"/>
  <c r="AH780" i="4"/>
  <c r="AI780" i="4"/>
  <c r="AJ780" i="4"/>
  <c r="AK780" i="4"/>
  <c r="AL780" i="4"/>
  <c r="AM780" i="4"/>
  <c r="AN780" i="4"/>
  <c r="AC781" i="4"/>
  <c r="AD781" i="4"/>
  <c r="AE781" i="4"/>
  <c r="AF781" i="4"/>
  <c r="AG781" i="4"/>
  <c r="AH781" i="4"/>
  <c r="AI781" i="4"/>
  <c r="AJ781" i="4"/>
  <c r="AK781" i="4"/>
  <c r="AL781" i="4"/>
  <c r="AM781" i="4"/>
  <c r="AN781" i="4"/>
  <c r="AC782" i="4"/>
  <c r="AD782" i="4"/>
  <c r="AE782" i="4"/>
  <c r="AF782" i="4"/>
  <c r="AG782" i="4"/>
  <c r="AH782" i="4"/>
  <c r="AI782" i="4"/>
  <c r="AJ782" i="4"/>
  <c r="AK782" i="4"/>
  <c r="AL782" i="4"/>
  <c r="AM782" i="4"/>
  <c r="AN782" i="4"/>
  <c r="AC783" i="4"/>
  <c r="AD783" i="4"/>
  <c r="AE783" i="4"/>
  <c r="AF783" i="4"/>
  <c r="AG783" i="4"/>
  <c r="AH783" i="4"/>
  <c r="AI783" i="4"/>
  <c r="AJ783" i="4"/>
  <c r="AK783" i="4"/>
  <c r="AL783" i="4"/>
  <c r="AM783" i="4"/>
  <c r="AN783" i="4"/>
  <c r="AC784" i="4"/>
  <c r="AD784" i="4"/>
  <c r="AE784" i="4"/>
  <c r="AF784" i="4"/>
  <c r="AG784" i="4"/>
  <c r="AH784" i="4"/>
  <c r="AI784" i="4"/>
  <c r="AJ784" i="4"/>
  <c r="AK784" i="4"/>
  <c r="AL784" i="4"/>
  <c r="AM784" i="4"/>
  <c r="AN784" i="4"/>
  <c r="AC785" i="4"/>
  <c r="AD785" i="4"/>
  <c r="AE785" i="4"/>
  <c r="AF785" i="4"/>
  <c r="AG785" i="4"/>
  <c r="AH785" i="4"/>
  <c r="AI785" i="4"/>
  <c r="AJ785" i="4"/>
  <c r="AK785" i="4"/>
  <c r="AL785" i="4"/>
  <c r="AM785" i="4"/>
  <c r="AN785" i="4"/>
  <c r="AC786" i="4"/>
  <c r="AD786" i="4"/>
  <c r="AE786" i="4"/>
  <c r="AF786" i="4"/>
  <c r="AG786" i="4"/>
  <c r="AH786" i="4"/>
  <c r="AI786" i="4"/>
  <c r="AJ786" i="4"/>
  <c r="AK786" i="4"/>
  <c r="AL786" i="4"/>
  <c r="AM786" i="4"/>
  <c r="AN786" i="4"/>
  <c r="AC787" i="4"/>
  <c r="AD787" i="4"/>
  <c r="AE787" i="4"/>
  <c r="AF787" i="4"/>
  <c r="AG787" i="4"/>
  <c r="AH787" i="4"/>
  <c r="AI787" i="4"/>
  <c r="AJ787" i="4"/>
  <c r="AK787" i="4"/>
  <c r="AL787" i="4"/>
  <c r="AM787" i="4"/>
  <c r="AN787" i="4"/>
  <c r="AC788" i="4"/>
  <c r="AD788" i="4"/>
  <c r="AE788" i="4"/>
  <c r="AF788" i="4"/>
  <c r="AG788" i="4"/>
  <c r="AH788" i="4"/>
  <c r="AI788" i="4"/>
  <c r="AJ788" i="4"/>
  <c r="AK788" i="4"/>
  <c r="AL788" i="4"/>
  <c r="AM788" i="4"/>
  <c r="AN788" i="4"/>
  <c r="AC789" i="4"/>
  <c r="AD789" i="4"/>
  <c r="AE789" i="4"/>
  <c r="AF789" i="4"/>
  <c r="AG789" i="4"/>
  <c r="AH789" i="4"/>
  <c r="AI789" i="4"/>
  <c r="AJ789" i="4"/>
  <c r="AK789" i="4"/>
  <c r="AL789" i="4"/>
  <c r="AM789" i="4"/>
  <c r="AN789" i="4"/>
  <c r="K779" i="4"/>
  <c r="O779" i="4"/>
  <c r="K780" i="4"/>
  <c r="O780" i="4"/>
  <c r="K781" i="4"/>
  <c r="O781" i="4"/>
  <c r="K782" i="4"/>
  <c r="O782" i="4"/>
  <c r="K783" i="4"/>
  <c r="O783" i="4"/>
  <c r="K784" i="4"/>
  <c r="O784" i="4"/>
  <c r="K785" i="4"/>
  <c r="O785" i="4"/>
  <c r="K786" i="4"/>
  <c r="O786" i="4"/>
  <c r="K787" i="4"/>
  <c r="O787" i="4"/>
  <c r="K788" i="4"/>
  <c r="O788" i="4"/>
  <c r="K789" i="4"/>
  <c r="O789" i="4"/>
  <c r="I780" i="4"/>
  <c r="I781" i="4"/>
  <c r="I782" i="4"/>
  <c r="I783" i="4"/>
  <c r="I784" i="4"/>
  <c r="I785" i="4"/>
  <c r="I786" i="4"/>
  <c r="I787" i="4"/>
  <c r="I788" i="4"/>
  <c r="I789" i="4"/>
  <c r="I779" i="4"/>
  <c r="B780" i="4"/>
  <c r="B781" i="4"/>
  <c r="B782" i="4"/>
  <c r="B783" i="4"/>
  <c r="B784" i="4"/>
  <c r="B785" i="4"/>
  <c r="B786" i="4"/>
  <c r="B787" i="4"/>
  <c r="B788" i="4"/>
  <c r="B789" i="4"/>
  <c r="B779" i="4"/>
  <c r="E780" i="4"/>
  <c r="E781" i="4"/>
  <c r="E782" i="4"/>
  <c r="E783" i="4"/>
  <c r="E784" i="4"/>
  <c r="E785" i="4"/>
  <c r="E786" i="4"/>
  <c r="E787" i="4"/>
  <c r="E788" i="4"/>
  <c r="E789" i="4"/>
  <c r="E779" i="4"/>
  <c r="AC200" i="12" l="1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U200" i="12" l="1"/>
  <c r="AV200" i="12"/>
  <c r="BF200" i="4"/>
  <c r="AQ200" i="4"/>
  <c r="AS200" i="4"/>
  <c r="AT200" i="4" s="1"/>
  <c r="AU200" i="4" s="1"/>
  <c r="AV200" i="4" s="1"/>
  <c r="AA200" i="4"/>
  <c r="R200" i="4"/>
  <c r="M200" i="4"/>
  <c r="J200" i="4" s="1"/>
  <c r="AP200" i="4" l="1"/>
  <c r="Z200" i="4"/>
  <c r="AO200" i="4"/>
  <c r="AW200" i="4"/>
  <c r="AX200" i="4" s="1"/>
  <c r="I4" i="5" l="1"/>
  <c r="AC59" i="12" l="1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BF59" i="4"/>
  <c r="BF201" i="4"/>
  <c r="AQ59" i="4"/>
  <c r="AS59" i="4"/>
  <c r="AT59" i="4" s="1"/>
  <c r="AU59" i="4" s="1"/>
  <c r="AV59" i="4" s="1"/>
  <c r="AQ201" i="4"/>
  <c r="AS201" i="4"/>
  <c r="AT201" i="4" s="1"/>
  <c r="AU201" i="4" s="1"/>
  <c r="AV201" i="4" s="1"/>
  <c r="AA59" i="4"/>
  <c r="AA201" i="4"/>
  <c r="M59" i="4"/>
  <c r="J59" i="4" s="1"/>
  <c r="R59" i="4"/>
  <c r="M201" i="4"/>
  <c r="J201" i="4" s="1"/>
  <c r="R201" i="4"/>
  <c r="AO59" i="4" l="1"/>
  <c r="AV59" i="12"/>
  <c r="AU59" i="12"/>
  <c r="AV201" i="12"/>
  <c r="AU201" i="12"/>
  <c r="Z59" i="4"/>
  <c r="Z201" i="4"/>
  <c r="AP201" i="4"/>
  <c r="AP59" i="4"/>
  <c r="AO201" i="4"/>
  <c r="AW201" i="4"/>
  <c r="AX201" i="4" s="1"/>
  <c r="AW59" i="4"/>
  <c r="AX59" i="4" s="1"/>
  <c r="E799" i="6" l="1"/>
  <c r="F799" i="6"/>
  <c r="G799" i="6"/>
  <c r="H799" i="6"/>
  <c r="H800" i="6"/>
  <c r="G800" i="6"/>
  <c r="F800" i="6"/>
  <c r="E800" i="6"/>
  <c r="T51" i="7" l="1"/>
  <c r="AC205" i="12" l="1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S205" i="12"/>
  <c r="AT205" i="12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S518" i="12"/>
  <c r="AT518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S626" i="12"/>
  <c r="AT626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S137" i="12"/>
  <c r="AT137" i="12"/>
  <c r="O775" i="4"/>
  <c r="K775" i="4"/>
  <c r="I775" i="4"/>
  <c r="BF137" i="4"/>
  <c r="BF205" i="4"/>
  <c r="BF518" i="4"/>
  <c r="BF626" i="4"/>
  <c r="BF22" i="4"/>
  <c r="AQ22" i="4"/>
  <c r="AS22" i="4"/>
  <c r="AT22" i="4" s="1"/>
  <c r="AU22" i="4" s="1"/>
  <c r="AV22" i="4" s="1"/>
  <c r="AQ137" i="4"/>
  <c r="AS137" i="4"/>
  <c r="AT137" i="4" s="1"/>
  <c r="AU137" i="4" s="1"/>
  <c r="AV137" i="4" s="1"/>
  <c r="AQ205" i="4"/>
  <c r="AS205" i="4"/>
  <c r="AT205" i="4" s="1"/>
  <c r="AU205" i="4" s="1"/>
  <c r="AV205" i="4" s="1"/>
  <c r="AQ518" i="4"/>
  <c r="AS518" i="4"/>
  <c r="AT518" i="4" s="1"/>
  <c r="AU518" i="4" s="1"/>
  <c r="AV518" i="4" s="1"/>
  <c r="AQ626" i="4"/>
  <c r="AS626" i="4"/>
  <c r="AT626" i="4" s="1"/>
  <c r="AU626" i="4" s="1"/>
  <c r="AV626" i="4" s="1"/>
  <c r="AA22" i="4"/>
  <c r="AA137" i="4"/>
  <c r="AA205" i="4"/>
  <c r="AA518" i="4"/>
  <c r="AA626" i="4"/>
  <c r="R22" i="4"/>
  <c r="R137" i="4"/>
  <c r="R205" i="4"/>
  <c r="R518" i="4"/>
  <c r="R626" i="4"/>
  <c r="M22" i="4"/>
  <c r="J22" i="4" s="1"/>
  <c r="M137" i="4"/>
  <c r="J137" i="4" s="1"/>
  <c r="M205" i="4"/>
  <c r="J205" i="4" s="1"/>
  <c r="M518" i="4"/>
  <c r="J518" i="4" s="1"/>
  <c r="M626" i="4"/>
  <c r="J626" i="4" s="1"/>
  <c r="AO205" i="4" l="1"/>
  <c r="AV22" i="12"/>
  <c r="AU22" i="12"/>
  <c r="AV518" i="12"/>
  <c r="AU518" i="12"/>
  <c r="AV137" i="12"/>
  <c r="AU137" i="12"/>
  <c r="AV626" i="12"/>
  <c r="AU626" i="12"/>
  <c r="AU205" i="12"/>
  <c r="AV205" i="12"/>
  <c r="Z518" i="4"/>
  <c r="Z137" i="4"/>
  <c r="Z626" i="4"/>
  <c r="Z205" i="4"/>
  <c r="Z22" i="4"/>
  <c r="AO22" i="4"/>
  <c r="AP626" i="4"/>
  <c r="AP518" i="4"/>
  <c r="AP205" i="4"/>
  <c r="AP137" i="4"/>
  <c r="AP22" i="4"/>
  <c r="AO626" i="4"/>
  <c r="AO518" i="4"/>
  <c r="AO137" i="4"/>
  <c r="AW518" i="4"/>
  <c r="AX518" i="4" s="1"/>
  <c r="AW137" i="4"/>
  <c r="AX137" i="4" s="1"/>
  <c r="AW626" i="4"/>
  <c r="AX626" i="4" s="1"/>
  <c r="AW205" i="4"/>
  <c r="AX205" i="4" s="1"/>
  <c r="AW22" i="4"/>
  <c r="AX22" i="4" s="1"/>
  <c r="A8" i="5" l="1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J154" i="7"/>
  <c r="BF15" i="4" l="1"/>
  <c r="BF16" i="4"/>
  <c r="BF17" i="4"/>
  <c r="BF18" i="4"/>
  <c r="BF19" i="4"/>
  <c r="BF20" i="4"/>
  <c r="BF21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40" i="4"/>
  <c r="BF41" i="4"/>
  <c r="BF43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60" i="4"/>
  <c r="BF61" i="4"/>
  <c r="BF62" i="4"/>
  <c r="BF63" i="4"/>
  <c r="BF64" i="4"/>
  <c r="BF65" i="4"/>
  <c r="BF66" i="4"/>
  <c r="BF67" i="4"/>
  <c r="BF68" i="4"/>
  <c r="BF70" i="4"/>
  <c r="BF71" i="4"/>
  <c r="BF72" i="4"/>
  <c r="BF73" i="4"/>
  <c r="BF74" i="4"/>
  <c r="BF75" i="4"/>
  <c r="BF76" i="4"/>
  <c r="BF77" i="4"/>
  <c r="BF78" i="4"/>
  <c r="BF79" i="4"/>
  <c r="BF80" i="4"/>
  <c r="BF81" i="4"/>
  <c r="BF82" i="4"/>
  <c r="BF83" i="4"/>
  <c r="BF84" i="4"/>
  <c r="BF85" i="4"/>
  <c r="BF672" i="4"/>
  <c r="BF86" i="4"/>
  <c r="BF87" i="4"/>
  <c r="BF88" i="4"/>
  <c r="BF90" i="4"/>
  <c r="BF91" i="4"/>
  <c r="BF92" i="4"/>
  <c r="BF93" i="4"/>
  <c r="BF94" i="4"/>
  <c r="BF95" i="4"/>
  <c r="BF96" i="4"/>
  <c r="BF97" i="4"/>
  <c r="BF98" i="4"/>
  <c r="BF100" i="4"/>
  <c r="BF101" i="4"/>
  <c r="BF102" i="4"/>
  <c r="BF103" i="4"/>
  <c r="BF104" i="4"/>
  <c r="BF105" i="4"/>
  <c r="BF106" i="4"/>
  <c r="BF107" i="4"/>
  <c r="BF108" i="4"/>
  <c r="BF109" i="4"/>
  <c r="BF110" i="4"/>
  <c r="BF111" i="4"/>
  <c r="BF113" i="4"/>
  <c r="BF114" i="4"/>
  <c r="BF115" i="4"/>
  <c r="BF116" i="4"/>
  <c r="BF117" i="4"/>
  <c r="BF118" i="4"/>
  <c r="BF121" i="4"/>
  <c r="BF124" i="4"/>
  <c r="BF125" i="4"/>
  <c r="BF126" i="4"/>
  <c r="BF127" i="4"/>
  <c r="BF128" i="4"/>
  <c r="BF129" i="4"/>
  <c r="BF130" i="4"/>
  <c r="BF131" i="4"/>
  <c r="BF132" i="4"/>
  <c r="BF133" i="4"/>
  <c r="BF134" i="4"/>
  <c r="BF135" i="4"/>
  <c r="BF136" i="4"/>
  <c r="BF139" i="4"/>
  <c r="BF140" i="4"/>
  <c r="BF141" i="4"/>
  <c r="BF142" i="4"/>
  <c r="BF143" i="4"/>
  <c r="BF144" i="4"/>
  <c r="BF146" i="4"/>
  <c r="BF148" i="4"/>
  <c r="BF149" i="4"/>
  <c r="BF150" i="4"/>
  <c r="BF669" i="4"/>
  <c r="BF151" i="4"/>
  <c r="BF152" i="4"/>
  <c r="BF153" i="4"/>
  <c r="BF154" i="4"/>
  <c r="BF155" i="4"/>
  <c r="BF156" i="4"/>
  <c r="BF157" i="4"/>
  <c r="BF158" i="4"/>
  <c r="BF159" i="4"/>
  <c r="BF160" i="4"/>
  <c r="BF161" i="4"/>
  <c r="BF162" i="4"/>
  <c r="BF163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6" i="4"/>
  <c r="BF187" i="4"/>
  <c r="BF188" i="4"/>
  <c r="BF189" i="4"/>
  <c r="BF190" i="4"/>
  <c r="BF191" i="4"/>
  <c r="BF192" i="4"/>
  <c r="BF193" i="4"/>
  <c r="BF194" i="4"/>
  <c r="BF195" i="4"/>
  <c r="BF197" i="4"/>
  <c r="BF198" i="4"/>
  <c r="BF199" i="4"/>
  <c r="BF202" i="4"/>
  <c r="BF203" i="4"/>
  <c r="BF206" i="4"/>
  <c r="BF207" i="4"/>
  <c r="BF208" i="4"/>
  <c r="BF209" i="4"/>
  <c r="BF211" i="4"/>
  <c r="BF212" i="4"/>
  <c r="BF213" i="4"/>
  <c r="BF215" i="4"/>
  <c r="BF216" i="4"/>
  <c r="BF217" i="4"/>
  <c r="BF218" i="4"/>
  <c r="BF220" i="4"/>
  <c r="BF221" i="4"/>
  <c r="BF222" i="4"/>
  <c r="BF224" i="4"/>
  <c r="BF225" i="4"/>
  <c r="BF226" i="4"/>
  <c r="BF227" i="4"/>
  <c r="BF228" i="4"/>
  <c r="BF229" i="4"/>
  <c r="BF231" i="4"/>
  <c r="BF232" i="4"/>
  <c r="BF234" i="4"/>
  <c r="BF235" i="4"/>
  <c r="BF236" i="4"/>
  <c r="BF237" i="4"/>
  <c r="BF239" i="4"/>
  <c r="BF241" i="4"/>
  <c r="BF242" i="4"/>
  <c r="BF243" i="4"/>
  <c r="BF245" i="4"/>
  <c r="BF246" i="4"/>
  <c r="BF247" i="4"/>
  <c r="BF248" i="4"/>
  <c r="BF249" i="4"/>
  <c r="BF250" i="4"/>
  <c r="BF251" i="4"/>
  <c r="BF252" i="4"/>
  <c r="BF253" i="4"/>
  <c r="BF254" i="4"/>
  <c r="BF255" i="4"/>
  <c r="BF543" i="4"/>
  <c r="BF258" i="4"/>
  <c r="BF259" i="4"/>
  <c r="BF260" i="4"/>
  <c r="BF261" i="4"/>
  <c r="BF262" i="4"/>
  <c r="BF263" i="4"/>
  <c r="BF264" i="4"/>
  <c r="BF265" i="4"/>
  <c r="BF266" i="4"/>
  <c r="BF267" i="4"/>
  <c r="BF268" i="4"/>
  <c r="BF269" i="4"/>
  <c r="BF270" i="4"/>
  <c r="BF271" i="4"/>
  <c r="BF272" i="4"/>
  <c r="BF273" i="4"/>
  <c r="BF274" i="4"/>
  <c r="BF275" i="4"/>
  <c r="BF276" i="4"/>
  <c r="BF277" i="4"/>
  <c r="BF278" i="4"/>
  <c r="BF279" i="4"/>
  <c r="BF280" i="4"/>
  <c r="BF281" i="4"/>
  <c r="BF283" i="4"/>
  <c r="BF284" i="4"/>
  <c r="BF285" i="4"/>
  <c r="BF286" i="4"/>
  <c r="BF287" i="4"/>
  <c r="BF289" i="4"/>
  <c r="BF291" i="4"/>
  <c r="BF292" i="4"/>
  <c r="BF293" i="4"/>
  <c r="BF294" i="4"/>
  <c r="BF295" i="4"/>
  <c r="BF296" i="4"/>
  <c r="BF298" i="4"/>
  <c r="BF299" i="4"/>
  <c r="BF300" i="4"/>
  <c r="BF301" i="4"/>
  <c r="BF302" i="4"/>
  <c r="BF305" i="4"/>
  <c r="BF306" i="4"/>
  <c r="BF307" i="4"/>
  <c r="BF309" i="4"/>
  <c r="BF310" i="4"/>
  <c r="BF311" i="4"/>
  <c r="BF312" i="4"/>
  <c r="BF313" i="4"/>
  <c r="BF314" i="4"/>
  <c r="BF315" i="4"/>
  <c r="BF316" i="4"/>
  <c r="BF317" i="4"/>
  <c r="BF318" i="4"/>
  <c r="BF319" i="4"/>
  <c r="BF320" i="4"/>
  <c r="BF321" i="4"/>
  <c r="BF322" i="4"/>
  <c r="BF323" i="4"/>
  <c r="BF324" i="4"/>
  <c r="BF325" i="4"/>
  <c r="BF326" i="4"/>
  <c r="BF327" i="4"/>
  <c r="BF328" i="4"/>
  <c r="BF329" i="4"/>
  <c r="BF331" i="4"/>
  <c r="BF332" i="4"/>
  <c r="BF333" i="4"/>
  <c r="BF334" i="4"/>
  <c r="BF335" i="4"/>
  <c r="BF336" i="4"/>
  <c r="BF337" i="4"/>
  <c r="BF338" i="4"/>
  <c r="BF340" i="4"/>
  <c r="BF341" i="4"/>
  <c r="BF342" i="4"/>
  <c r="BF406" i="4"/>
  <c r="BF343" i="4"/>
  <c r="BF344" i="4"/>
  <c r="BF345" i="4"/>
  <c r="BF347" i="4"/>
  <c r="BF348" i="4"/>
  <c r="BF349" i="4"/>
  <c r="BF350" i="4"/>
  <c r="BF351" i="4"/>
  <c r="BF352" i="4"/>
  <c r="BF353" i="4"/>
  <c r="BF355" i="4"/>
  <c r="BF356" i="4"/>
  <c r="BF357" i="4"/>
  <c r="BF358" i="4"/>
  <c r="BF359" i="4"/>
  <c r="BF360" i="4"/>
  <c r="BF361" i="4"/>
  <c r="BF362" i="4"/>
  <c r="BF363" i="4"/>
  <c r="BF364" i="4"/>
  <c r="BF366" i="4"/>
  <c r="BF367" i="4"/>
  <c r="BF368" i="4"/>
  <c r="BF369" i="4"/>
  <c r="BF694" i="4"/>
  <c r="BF370" i="4"/>
  <c r="BF371" i="4"/>
  <c r="BF372" i="4"/>
  <c r="BF373" i="4"/>
  <c r="BF374" i="4"/>
  <c r="BF375" i="4"/>
  <c r="BF376" i="4"/>
  <c r="BF377" i="4"/>
  <c r="BF378" i="4"/>
  <c r="BF379" i="4"/>
  <c r="BF380" i="4"/>
  <c r="BF381" i="4"/>
  <c r="BF382" i="4"/>
  <c r="BF383" i="4"/>
  <c r="BF384" i="4"/>
  <c r="BF385" i="4"/>
  <c r="BF386" i="4"/>
  <c r="BF388" i="4"/>
  <c r="BF389" i="4"/>
  <c r="BF390" i="4"/>
  <c r="BF392" i="4"/>
  <c r="BF393" i="4"/>
  <c r="BF395" i="4"/>
  <c r="BF396" i="4"/>
  <c r="BF397" i="4"/>
  <c r="BF398" i="4"/>
  <c r="BF400" i="4"/>
  <c r="BF401" i="4"/>
  <c r="BF402" i="4"/>
  <c r="BF403" i="4"/>
  <c r="BF404" i="4"/>
  <c r="BF405" i="4"/>
  <c r="BF407" i="4"/>
  <c r="BF409" i="4"/>
  <c r="BF411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3" i="4"/>
  <c r="BF434" i="4"/>
  <c r="BF435" i="4"/>
  <c r="BF436" i="4"/>
  <c r="BF437" i="4"/>
  <c r="BF438" i="4"/>
  <c r="BF439" i="4"/>
  <c r="BF440" i="4"/>
  <c r="BF441" i="4"/>
  <c r="BF442" i="4"/>
  <c r="BF444" i="4"/>
  <c r="BF445" i="4"/>
  <c r="BF446" i="4"/>
  <c r="BF447" i="4"/>
  <c r="BF448" i="4"/>
  <c r="BF450" i="4"/>
  <c r="BF451" i="4"/>
  <c r="BF452" i="4"/>
  <c r="BF453" i="4"/>
  <c r="BF454" i="4"/>
  <c r="BF455" i="4"/>
  <c r="BF456" i="4"/>
  <c r="BF458" i="4"/>
  <c r="BF459" i="4"/>
  <c r="BF460" i="4"/>
  <c r="BF461" i="4"/>
  <c r="BF462" i="4"/>
  <c r="BF463" i="4"/>
  <c r="BF464" i="4"/>
  <c r="BF465" i="4"/>
  <c r="BF466" i="4"/>
  <c r="BF467" i="4"/>
  <c r="BF468" i="4"/>
  <c r="BF469" i="4"/>
  <c r="BF470" i="4"/>
  <c r="BF472" i="4"/>
  <c r="BF473" i="4"/>
  <c r="BF474" i="4"/>
  <c r="BF475" i="4"/>
  <c r="BF476" i="4"/>
  <c r="BF477" i="4"/>
  <c r="BF479" i="4"/>
  <c r="BF480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4" i="4"/>
  <c r="BF495" i="4"/>
  <c r="BF496" i="4"/>
  <c r="BF498" i="4"/>
  <c r="BF499" i="4"/>
  <c r="BF500" i="4"/>
  <c r="BF502" i="4"/>
  <c r="BF504" i="4"/>
  <c r="BF505" i="4"/>
  <c r="BF506" i="4"/>
  <c r="BF507" i="4"/>
  <c r="BF508" i="4"/>
  <c r="BF509" i="4"/>
  <c r="BF510" i="4"/>
  <c r="BF511" i="4"/>
  <c r="BF512" i="4"/>
  <c r="BF513" i="4"/>
  <c r="BF515" i="4"/>
  <c r="BF516" i="4"/>
  <c r="BF517" i="4"/>
  <c r="BF519" i="4"/>
  <c r="BF520" i="4"/>
  <c r="BF521" i="4"/>
  <c r="BF522" i="4"/>
  <c r="BF523" i="4"/>
  <c r="BF524" i="4"/>
  <c r="BF525" i="4"/>
  <c r="BF526" i="4"/>
  <c r="BF528" i="4"/>
  <c r="BF529" i="4"/>
  <c r="BF530" i="4"/>
  <c r="BF531" i="4"/>
  <c r="BF532" i="4"/>
  <c r="BF533" i="4"/>
  <c r="BF534" i="4"/>
  <c r="BF535" i="4"/>
  <c r="BF537" i="4"/>
  <c r="BF538" i="4"/>
  <c r="BF539" i="4"/>
  <c r="BF540" i="4"/>
  <c r="BF541" i="4"/>
  <c r="BF542" i="4"/>
  <c r="BF544" i="4"/>
  <c r="BF545" i="4"/>
  <c r="BF546" i="4"/>
  <c r="BF547" i="4"/>
  <c r="BF548" i="4"/>
  <c r="BF549" i="4"/>
  <c r="BF550" i="4"/>
  <c r="BF551" i="4"/>
  <c r="BF552" i="4"/>
  <c r="BF553" i="4"/>
  <c r="BF554" i="4"/>
  <c r="BF555" i="4"/>
  <c r="BF556" i="4"/>
  <c r="BF557" i="4"/>
  <c r="BF558" i="4"/>
  <c r="BF559" i="4"/>
  <c r="BF560" i="4"/>
  <c r="BF561" i="4"/>
  <c r="BF562" i="4"/>
  <c r="BF563" i="4"/>
  <c r="BF564" i="4"/>
  <c r="BF565" i="4"/>
  <c r="BF566" i="4"/>
  <c r="BF567" i="4"/>
  <c r="BF568" i="4"/>
  <c r="BF569" i="4"/>
  <c r="BF570" i="4"/>
  <c r="BF571" i="4"/>
  <c r="BF572" i="4"/>
  <c r="BF573" i="4"/>
  <c r="BF574" i="4"/>
  <c r="BF408" i="4"/>
  <c r="BF576" i="4"/>
  <c r="BF577" i="4"/>
  <c r="BF578" i="4"/>
  <c r="BF580" i="4"/>
  <c r="BF581" i="4"/>
  <c r="BF582" i="4"/>
  <c r="BF583" i="4"/>
  <c r="BF584" i="4"/>
  <c r="BF585" i="4"/>
  <c r="BF592" i="4"/>
  <c r="BF586" i="4"/>
  <c r="BF588" i="4"/>
  <c r="BF589" i="4"/>
  <c r="BF590" i="4"/>
  <c r="BF591" i="4"/>
  <c r="BF593" i="4"/>
  <c r="BF594" i="4"/>
  <c r="BF595" i="4"/>
  <c r="BF596" i="4"/>
  <c r="BF597" i="4"/>
  <c r="BF598" i="4"/>
  <c r="BF599" i="4"/>
  <c r="BF600" i="4"/>
  <c r="BF601" i="4"/>
  <c r="BF602" i="4"/>
  <c r="BF603" i="4"/>
  <c r="BF607" i="4"/>
  <c r="BF608" i="4"/>
  <c r="BF609" i="4"/>
  <c r="BF610" i="4"/>
  <c r="BF611" i="4"/>
  <c r="BF613" i="4"/>
  <c r="BF614" i="4"/>
  <c r="BF615" i="4"/>
  <c r="BF616" i="4"/>
  <c r="BF617" i="4"/>
  <c r="BF618" i="4"/>
  <c r="BF619" i="4"/>
  <c r="BF620" i="4"/>
  <c r="BF621" i="4"/>
  <c r="BF623" i="4"/>
  <c r="BF625" i="4"/>
  <c r="BF627" i="4"/>
  <c r="BF628" i="4"/>
  <c r="BF629" i="4"/>
  <c r="BF630" i="4"/>
  <c r="BF631" i="4"/>
  <c r="BF632" i="4"/>
  <c r="BF633" i="4"/>
  <c r="BF635" i="4"/>
  <c r="BF636" i="4"/>
  <c r="BF637" i="4"/>
  <c r="BF638" i="4"/>
  <c r="BF639" i="4"/>
  <c r="BF640" i="4"/>
  <c r="BF641" i="4"/>
  <c r="BF642" i="4"/>
  <c r="BF643" i="4"/>
  <c r="BF644" i="4"/>
  <c r="BF645" i="4"/>
  <c r="BF646" i="4"/>
  <c r="BF647" i="4"/>
  <c r="BF648" i="4"/>
  <c r="BF649" i="4"/>
  <c r="BF650" i="4"/>
  <c r="BF651" i="4"/>
  <c r="BF652" i="4"/>
  <c r="BF654" i="4"/>
  <c r="BF656" i="4"/>
  <c r="BF657" i="4"/>
  <c r="BF658" i="4"/>
  <c r="BF659" i="4"/>
  <c r="BF660" i="4"/>
  <c r="BF661" i="4"/>
  <c r="BF662" i="4"/>
  <c r="BF663" i="4"/>
  <c r="BF665" i="4"/>
  <c r="BF666" i="4"/>
  <c r="BF667" i="4"/>
  <c r="BF668" i="4"/>
  <c r="BF670" i="4"/>
  <c r="BF671" i="4"/>
  <c r="BF673" i="4"/>
  <c r="BF674" i="4"/>
  <c r="BF675" i="4"/>
  <c r="BF676" i="4"/>
  <c r="BF677" i="4"/>
  <c r="BF678" i="4"/>
  <c r="BF679" i="4"/>
  <c r="BF304" i="4"/>
  <c r="BF680" i="4"/>
  <c r="BF681" i="4"/>
  <c r="BF682" i="4"/>
  <c r="BF683" i="4"/>
  <c r="BF684" i="4"/>
  <c r="BF685" i="4"/>
  <c r="BF686" i="4"/>
  <c r="BF687" i="4"/>
  <c r="BF688" i="4"/>
  <c r="BF689" i="4"/>
  <c r="BF690" i="4"/>
  <c r="BF691" i="4"/>
  <c r="BF692" i="4"/>
  <c r="BF693" i="4"/>
  <c r="BF695" i="4"/>
  <c r="BF697" i="4"/>
  <c r="BF698" i="4"/>
  <c r="BF699" i="4"/>
  <c r="BF700" i="4"/>
  <c r="BF69" i="4"/>
  <c r="BF702" i="4"/>
  <c r="BF703" i="4"/>
  <c r="BF704" i="4"/>
  <c r="BF705" i="4"/>
  <c r="BF706" i="4"/>
  <c r="BF707" i="4"/>
  <c r="BF708" i="4"/>
  <c r="BF709" i="4"/>
  <c r="BF710" i="4"/>
  <c r="BF711" i="4"/>
  <c r="BF712" i="4"/>
  <c r="BF713" i="4"/>
  <c r="BF714" i="4"/>
  <c r="BF715" i="4"/>
  <c r="BF716" i="4"/>
  <c r="BF717" i="4"/>
  <c r="BF719" i="4"/>
  <c r="BF604" i="4"/>
  <c r="BF720" i="4"/>
  <c r="BF721" i="4"/>
  <c r="BF722" i="4"/>
  <c r="BF724" i="4"/>
  <c r="BF725" i="4"/>
  <c r="BF726" i="4"/>
  <c r="BF727" i="4"/>
  <c r="BF728" i="4"/>
  <c r="BF729" i="4"/>
  <c r="BF730" i="4"/>
  <c r="BF731" i="4"/>
  <c r="BF732" i="4"/>
  <c r="BF733" i="4"/>
  <c r="BF734" i="4"/>
  <c r="BF735" i="4"/>
  <c r="BF736" i="4"/>
  <c r="BF737" i="4"/>
  <c r="BF739" i="4"/>
  <c r="BF740" i="4"/>
  <c r="BF741" i="4"/>
  <c r="BF742" i="4"/>
  <c r="BF743" i="4"/>
  <c r="BF744" i="4"/>
  <c r="BF745" i="4"/>
  <c r="BF746" i="4"/>
  <c r="BF747" i="4"/>
  <c r="BF748" i="4"/>
  <c r="BF749" i="4"/>
  <c r="BF750" i="4"/>
  <c r="BF751" i="4"/>
  <c r="BF752" i="4"/>
  <c r="BF753" i="4"/>
  <c r="BF754" i="4"/>
  <c r="BF755" i="4"/>
  <c r="BF756" i="4"/>
  <c r="BF757" i="4"/>
  <c r="BF758" i="4"/>
  <c r="BF759" i="4"/>
  <c r="BF760" i="4"/>
  <c r="BF761" i="4"/>
  <c r="BF763" i="4"/>
  <c r="BF764" i="4"/>
  <c r="BF765" i="4"/>
  <c r="BF766" i="4"/>
  <c r="BF767" i="4"/>
  <c r="BF768" i="4"/>
  <c r="BF769" i="4"/>
  <c r="BF770" i="4"/>
  <c r="BF771" i="4"/>
  <c r="BF8" i="4"/>
  <c r="BF9" i="4"/>
  <c r="BF10" i="4"/>
  <c r="BF11" i="4"/>
  <c r="BF12" i="4"/>
  <c r="BF13" i="4"/>
  <c r="BF14" i="4"/>
  <c r="BF7" i="4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S243" i="12"/>
  <c r="AT243" i="12"/>
  <c r="AQ243" i="4"/>
  <c r="AA243" i="4"/>
  <c r="R243" i="4"/>
  <c r="M243" i="4"/>
  <c r="J243" i="4" s="1"/>
  <c r="AU243" i="12" l="1"/>
  <c r="AV243" i="12"/>
  <c r="BF783" i="4"/>
  <c r="BF784" i="4"/>
  <c r="BF775" i="4"/>
  <c r="BF780" i="4"/>
  <c r="BF781" i="4"/>
  <c r="BF779" i="4"/>
  <c r="BF787" i="4"/>
  <c r="BF782" i="4"/>
  <c r="BF788" i="4"/>
  <c r="BF789" i="4"/>
  <c r="BF786" i="4"/>
  <c r="BF457" i="4"/>
  <c r="Z243" i="4"/>
  <c r="AP243" i="4"/>
  <c r="AO243" i="4"/>
  <c r="AS243" i="4"/>
  <c r="AT243" i="4" s="1"/>
  <c r="AU243" i="4" s="1"/>
  <c r="AV243" i="4" s="1"/>
  <c r="BF785" i="4" l="1"/>
  <c r="AW243" i="4"/>
  <c r="AX243" i="4" s="1"/>
  <c r="AC571" i="12" l="1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S571" i="12"/>
  <c r="AT571" i="12"/>
  <c r="AC430" i="12"/>
  <c r="AD430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S430" i="12"/>
  <c r="AT430" i="12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S418" i="12"/>
  <c r="AT418" i="12"/>
  <c r="AV430" i="12" l="1"/>
  <c r="AU430" i="12"/>
  <c r="AV418" i="12"/>
  <c r="AU418" i="12"/>
  <c r="AV571" i="12"/>
  <c r="AU571" i="12"/>
  <c r="AQ571" i="4"/>
  <c r="AA571" i="4"/>
  <c r="R571" i="4"/>
  <c r="M571" i="4"/>
  <c r="Z571" i="4" s="1"/>
  <c r="AQ771" i="4"/>
  <c r="AA771" i="4"/>
  <c r="R771" i="4"/>
  <c r="M771" i="4"/>
  <c r="AS770" i="4"/>
  <c r="AT770" i="4" s="1"/>
  <c r="AU770" i="4" s="1"/>
  <c r="AV770" i="4" s="1"/>
  <c r="AQ770" i="4"/>
  <c r="AA770" i="4"/>
  <c r="R770" i="4"/>
  <c r="M770" i="4"/>
  <c r="Z770" i="4" s="1"/>
  <c r="Z771" i="4" l="1"/>
  <c r="J771" i="4"/>
  <c r="AP771" i="4" s="1"/>
  <c r="J770" i="4"/>
  <c r="AP770" i="4" s="1"/>
  <c r="J571" i="4"/>
  <c r="AP571" i="4" s="1"/>
  <c r="AS571" i="4"/>
  <c r="AT571" i="4" s="1"/>
  <c r="AU571" i="4" s="1"/>
  <c r="AV571" i="4" s="1"/>
  <c r="AW770" i="4"/>
  <c r="AX770" i="4" s="1"/>
  <c r="AS771" i="4"/>
  <c r="AT771" i="4" s="1"/>
  <c r="AU771" i="4" s="1"/>
  <c r="AV771" i="4" s="1"/>
  <c r="AO771" i="4" l="1"/>
  <c r="AO770" i="4"/>
  <c r="AO571" i="4"/>
  <c r="AW571" i="4"/>
  <c r="AX571" i="4" s="1"/>
  <c r="AW771" i="4"/>
  <c r="AX771" i="4" s="1"/>
  <c r="R7" i="5" l="1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S781" i="4" l="1"/>
  <c r="T781" i="4"/>
  <c r="U781" i="4"/>
  <c r="V781" i="4"/>
  <c r="S786" i="4"/>
  <c r="T786" i="4"/>
  <c r="V786" i="4"/>
  <c r="S779" i="4"/>
  <c r="T779" i="4"/>
  <c r="U779" i="4"/>
  <c r="V779" i="4"/>
  <c r="AS135" i="4"/>
  <c r="AT135" i="4" s="1"/>
  <c r="AU135" i="4" s="1"/>
  <c r="AV135" i="4" s="1"/>
  <c r="AS472" i="4"/>
  <c r="AT472" i="4" s="1"/>
  <c r="AU472" i="4" s="1"/>
  <c r="AV472" i="4" s="1"/>
  <c r="AS620" i="4"/>
  <c r="AT620" i="4" s="1"/>
  <c r="AU620" i="4" s="1"/>
  <c r="AV620" i="4" s="1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S135" i="12"/>
  <c r="AT135" i="12"/>
  <c r="AC472" i="12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S472" i="12"/>
  <c r="AT472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S673" i="12"/>
  <c r="AT673" i="12"/>
  <c r="AC620" i="12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S620" i="12"/>
  <c r="AT620" i="12"/>
  <c r="AQ135" i="4"/>
  <c r="AQ472" i="4"/>
  <c r="AQ673" i="4"/>
  <c r="AQ620" i="4"/>
  <c r="AA135" i="4"/>
  <c r="AA472" i="4"/>
  <c r="AA673" i="4"/>
  <c r="AA620" i="4"/>
  <c r="R135" i="4"/>
  <c r="R472" i="4"/>
  <c r="R673" i="4"/>
  <c r="R620" i="4"/>
  <c r="M135" i="4"/>
  <c r="J135" i="4" s="1"/>
  <c r="M472" i="4"/>
  <c r="J472" i="4" s="1"/>
  <c r="M673" i="4"/>
  <c r="Z673" i="4" s="1"/>
  <c r="M620" i="4"/>
  <c r="J620" i="4" s="1"/>
  <c r="AO135" i="4" l="1"/>
  <c r="AV472" i="12"/>
  <c r="AU472" i="12"/>
  <c r="AV620" i="12"/>
  <c r="AU620" i="12"/>
  <c r="AU673" i="12"/>
  <c r="AV673" i="12"/>
  <c r="AV135" i="12"/>
  <c r="AU135" i="12"/>
  <c r="U786" i="4"/>
  <c r="V780" i="4"/>
  <c r="V783" i="4"/>
  <c r="AR788" i="4"/>
  <c r="U780" i="4"/>
  <c r="U783" i="4"/>
  <c r="T780" i="4"/>
  <c r="AR775" i="4"/>
  <c r="AR780" i="4"/>
  <c r="AR781" i="4"/>
  <c r="AR783" i="4"/>
  <c r="S787" i="4"/>
  <c r="S789" i="4"/>
  <c r="S788" i="4"/>
  <c r="AR785" i="4"/>
  <c r="AR782" i="4"/>
  <c r="AR789" i="4"/>
  <c r="S783" i="4"/>
  <c r="V787" i="4"/>
  <c r="V789" i="4"/>
  <c r="V788" i="4"/>
  <c r="V784" i="4"/>
  <c r="V785" i="4"/>
  <c r="V782" i="4"/>
  <c r="S784" i="4"/>
  <c r="S780" i="4"/>
  <c r="S785" i="4"/>
  <c r="AR786" i="4"/>
  <c r="AR784" i="4"/>
  <c r="T783" i="4"/>
  <c r="U787" i="4"/>
  <c r="U789" i="4"/>
  <c r="U788" i="4"/>
  <c r="U784" i="4"/>
  <c r="U785" i="4"/>
  <c r="U782" i="4"/>
  <c r="AR787" i="4"/>
  <c r="AR779" i="4"/>
  <c r="T787" i="4"/>
  <c r="T789" i="4"/>
  <c r="T788" i="4"/>
  <c r="T784" i="4"/>
  <c r="T785" i="4"/>
  <c r="T782" i="4"/>
  <c r="S782" i="4"/>
  <c r="S775" i="4"/>
  <c r="V775" i="4"/>
  <c r="U775" i="4"/>
  <c r="T775" i="4"/>
  <c r="AP620" i="4"/>
  <c r="AP135" i="4"/>
  <c r="AP472" i="4"/>
  <c r="AO620" i="4"/>
  <c r="Z472" i="4"/>
  <c r="AO472" i="4"/>
  <c r="J673" i="4"/>
  <c r="AO673" i="4" s="1"/>
  <c r="Z620" i="4"/>
  <c r="Z135" i="4"/>
  <c r="AS673" i="4"/>
  <c r="AT673" i="4" s="1"/>
  <c r="AU673" i="4" s="1"/>
  <c r="AV673" i="4" s="1"/>
  <c r="AW472" i="4"/>
  <c r="AX472" i="4" s="1"/>
  <c r="AW620" i="4"/>
  <c r="AX620" i="4" s="1"/>
  <c r="AW135" i="4"/>
  <c r="AX135" i="4" s="1"/>
  <c r="AP673" i="4" l="1"/>
  <c r="AW673" i="4"/>
  <c r="AX673" i="4" s="1"/>
  <c r="R7" i="4" l="1"/>
  <c r="AS647" i="4" l="1"/>
  <c r="AT647" i="4" s="1"/>
  <c r="AU647" i="4" s="1"/>
  <c r="AV647" i="4" s="1"/>
  <c r="AS279" i="4"/>
  <c r="AT279" i="4" s="1"/>
  <c r="AU279" i="4" s="1"/>
  <c r="AV279" i="4" s="1"/>
  <c r="AS323" i="4"/>
  <c r="AT323" i="4" s="1"/>
  <c r="AU323" i="4" s="1"/>
  <c r="AV323" i="4" s="1"/>
  <c r="AS469" i="4"/>
  <c r="AT469" i="4" s="1"/>
  <c r="AU469" i="4" s="1"/>
  <c r="AV469" i="4" s="1"/>
  <c r="AS657" i="4"/>
  <c r="AT657" i="4" s="1"/>
  <c r="AU657" i="4" s="1"/>
  <c r="AV657" i="4" s="1"/>
  <c r="AS81" i="4"/>
  <c r="AT81" i="4" s="1"/>
  <c r="AU81" i="4" s="1"/>
  <c r="AV81" i="4" s="1"/>
  <c r="AS318" i="4"/>
  <c r="AT318" i="4" s="1"/>
  <c r="AU318" i="4" s="1"/>
  <c r="AV318" i="4" s="1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C469" i="12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S469" i="12"/>
  <c r="AT469" i="12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S647" i="12"/>
  <c r="AT647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S657" i="12"/>
  <c r="AT657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S318" i="12"/>
  <c r="AT318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S279" i="12"/>
  <c r="AT279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S323" i="12"/>
  <c r="AT323" i="12"/>
  <c r="AQ81" i="4"/>
  <c r="AA81" i="4"/>
  <c r="AQ469" i="4"/>
  <c r="AA469" i="4"/>
  <c r="AQ647" i="4"/>
  <c r="AA647" i="4"/>
  <c r="AQ657" i="4"/>
  <c r="AA657" i="4"/>
  <c r="AQ318" i="4"/>
  <c r="AA318" i="4"/>
  <c r="AQ279" i="4"/>
  <c r="AA279" i="4"/>
  <c r="AQ323" i="4"/>
  <c r="AA323" i="4"/>
  <c r="R81" i="4"/>
  <c r="R469" i="4"/>
  <c r="R647" i="4"/>
  <c r="R657" i="4"/>
  <c r="R318" i="4"/>
  <c r="R279" i="4"/>
  <c r="R323" i="4"/>
  <c r="M81" i="4"/>
  <c r="J81" i="4" s="1"/>
  <c r="AP81" i="4" s="1"/>
  <c r="M469" i="4"/>
  <c r="J469" i="4" s="1"/>
  <c r="AP469" i="4" s="1"/>
  <c r="M647" i="4"/>
  <c r="J647" i="4" s="1"/>
  <c r="AP647" i="4" s="1"/>
  <c r="M657" i="4"/>
  <c r="J657" i="4" s="1"/>
  <c r="AP657" i="4" s="1"/>
  <c r="M318" i="4"/>
  <c r="J318" i="4" s="1"/>
  <c r="AP318" i="4" s="1"/>
  <c r="M279" i="4"/>
  <c r="J279" i="4" s="1"/>
  <c r="AP279" i="4" s="1"/>
  <c r="M323" i="4"/>
  <c r="J323" i="4" s="1"/>
  <c r="AP323" i="4" s="1"/>
  <c r="AO657" i="4" l="1"/>
  <c r="AU279" i="12"/>
  <c r="AV279" i="12"/>
  <c r="AV657" i="12"/>
  <c r="AU657" i="12"/>
  <c r="AV469" i="12"/>
  <c r="AU469" i="12"/>
  <c r="AU323" i="12"/>
  <c r="AV323" i="12"/>
  <c r="AU318" i="12"/>
  <c r="AV318" i="12"/>
  <c r="AV647" i="12"/>
  <c r="AU647" i="12"/>
  <c r="AV81" i="12"/>
  <c r="AU81" i="12"/>
  <c r="X780" i="4"/>
  <c r="X788" i="4"/>
  <c r="X787" i="4"/>
  <c r="W781" i="4"/>
  <c r="X782" i="4"/>
  <c r="W785" i="4"/>
  <c r="X781" i="4"/>
  <c r="W779" i="4"/>
  <c r="W782" i="4"/>
  <c r="W780" i="4"/>
  <c r="W789" i="4"/>
  <c r="X786" i="4"/>
  <c r="W783" i="4"/>
  <c r="X783" i="4"/>
  <c r="X785" i="4"/>
  <c r="X789" i="4"/>
  <c r="X779" i="4"/>
  <c r="W787" i="4"/>
  <c r="W788" i="4"/>
  <c r="W786" i="4"/>
  <c r="X775" i="4"/>
  <c r="W775" i="4"/>
  <c r="Z323" i="4"/>
  <c r="AO318" i="4"/>
  <c r="Z647" i="4"/>
  <c r="AO81" i="4"/>
  <c r="AO279" i="4"/>
  <c r="Z657" i="4"/>
  <c r="AO469" i="4"/>
  <c r="AO323" i="4"/>
  <c r="Z318" i="4"/>
  <c r="AO647" i="4"/>
  <c r="Z81" i="4"/>
  <c r="Z279" i="4"/>
  <c r="Z469" i="4"/>
  <c r="AW279" i="4"/>
  <c r="AX279" i="4" s="1"/>
  <c r="AW318" i="4"/>
  <c r="AX318" i="4" s="1"/>
  <c r="AW469" i="4"/>
  <c r="AX469" i="4" s="1"/>
  <c r="AW657" i="4"/>
  <c r="AX657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1" i="4"/>
  <c r="AT11" i="4" s="1"/>
  <c r="AU11" i="4" s="1"/>
  <c r="AV11" i="4" s="1"/>
  <c r="AS29" i="4"/>
  <c r="AT29" i="4" s="1"/>
  <c r="AU29" i="4" s="1"/>
  <c r="AV29" i="4" s="1"/>
  <c r="AS35" i="4"/>
  <c r="AS75" i="4"/>
  <c r="AT75" i="4" s="1"/>
  <c r="AU75" i="4" s="1"/>
  <c r="AV75" i="4" s="1"/>
  <c r="AS98" i="4"/>
  <c r="AT98" i="4" s="1"/>
  <c r="AU98" i="4" s="1"/>
  <c r="AV98" i="4" s="1"/>
  <c r="AS127" i="4"/>
  <c r="AT127" i="4" s="1"/>
  <c r="AU127" i="4" s="1"/>
  <c r="AV127" i="4" s="1"/>
  <c r="AS254" i="4"/>
  <c r="AT254" i="4" s="1"/>
  <c r="AU254" i="4" s="1"/>
  <c r="AV254" i="4" s="1"/>
  <c r="AS264" i="4"/>
  <c r="AT264" i="4" s="1"/>
  <c r="AU264" i="4" s="1"/>
  <c r="AV264" i="4" s="1"/>
  <c r="AS275" i="4"/>
  <c r="AT275" i="4" s="1"/>
  <c r="AU275" i="4" s="1"/>
  <c r="AV275" i="4" s="1"/>
  <c r="AS278" i="4"/>
  <c r="AT278" i="4" s="1"/>
  <c r="AU278" i="4" s="1"/>
  <c r="AV278" i="4" s="1"/>
  <c r="AS289" i="4"/>
  <c r="AT289" i="4" s="1"/>
  <c r="AU289" i="4" s="1"/>
  <c r="AV289" i="4" s="1"/>
  <c r="AS293" i="4"/>
  <c r="AT293" i="4" s="1"/>
  <c r="AU293" i="4" s="1"/>
  <c r="AV293" i="4" s="1"/>
  <c r="AS317" i="4"/>
  <c r="AT317" i="4" s="1"/>
  <c r="AU317" i="4" s="1"/>
  <c r="AV317" i="4" s="1"/>
  <c r="AS331" i="4"/>
  <c r="AT331" i="4" s="1"/>
  <c r="AU331" i="4" s="1"/>
  <c r="AV331" i="4" s="1"/>
  <c r="AS344" i="4"/>
  <c r="AT344" i="4" s="1"/>
  <c r="AU344" i="4" s="1"/>
  <c r="AV344" i="4" s="1"/>
  <c r="AS349" i="4"/>
  <c r="AT349" i="4" s="1"/>
  <c r="AU349" i="4" s="1"/>
  <c r="AV349" i="4" s="1"/>
  <c r="AS359" i="4"/>
  <c r="AT359" i="4" s="1"/>
  <c r="AU359" i="4" s="1"/>
  <c r="AV359" i="4" s="1"/>
  <c r="AS367" i="4"/>
  <c r="AT367" i="4" s="1"/>
  <c r="AU367" i="4" s="1"/>
  <c r="AV367" i="4" s="1"/>
  <c r="AS372" i="4"/>
  <c r="AT372" i="4" s="1"/>
  <c r="AU372" i="4" s="1"/>
  <c r="AV372" i="4" s="1"/>
  <c r="AS388" i="4"/>
  <c r="AT388" i="4" s="1"/>
  <c r="AU388" i="4" s="1"/>
  <c r="AV388" i="4" s="1"/>
  <c r="AS395" i="4"/>
  <c r="AT395" i="4" s="1"/>
  <c r="AU395" i="4" s="1"/>
  <c r="AV395" i="4" s="1"/>
  <c r="AS404" i="4"/>
  <c r="AT404" i="4" s="1"/>
  <c r="AU404" i="4" s="1"/>
  <c r="AV404" i="4" s="1"/>
  <c r="AS412" i="4"/>
  <c r="AT412" i="4" s="1"/>
  <c r="AU412" i="4" s="1"/>
  <c r="AV412" i="4" s="1"/>
  <c r="AT35" i="4" l="1"/>
  <c r="X784" i="4"/>
  <c r="W784" i="4"/>
  <c r="AS7" i="4"/>
  <c r="AT7" i="4" s="1"/>
  <c r="AU7" i="4" s="1"/>
  <c r="AV7" i="4" s="1"/>
  <c r="AS766" i="4"/>
  <c r="AT766" i="4" s="1"/>
  <c r="AU766" i="4" s="1"/>
  <c r="AV766" i="4" s="1"/>
  <c r="AS763" i="4"/>
  <c r="AT763" i="4" s="1"/>
  <c r="AU763" i="4" s="1"/>
  <c r="AV763" i="4" s="1"/>
  <c r="AS759" i="4"/>
  <c r="AT759" i="4" s="1"/>
  <c r="AU759" i="4" s="1"/>
  <c r="AV759" i="4" s="1"/>
  <c r="AS755" i="4"/>
  <c r="AT755" i="4" s="1"/>
  <c r="AU755" i="4" s="1"/>
  <c r="AV755" i="4" s="1"/>
  <c r="AS750" i="4"/>
  <c r="AT750" i="4" s="1"/>
  <c r="AU750" i="4" s="1"/>
  <c r="AV750" i="4" s="1"/>
  <c r="AS746" i="4"/>
  <c r="AT746" i="4" s="1"/>
  <c r="AU746" i="4" s="1"/>
  <c r="AV746" i="4" s="1"/>
  <c r="AS742" i="4"/>
  <c r="AT742" i="4" s="1"/>
  <c r="AU742" i="4" s="1"/>
  <c r="AV742" i="4" s="1"/>
  <c r="AS733" i="4"/>
  <c r="AT733" i="4" s="1"/>
  <c r="AU733" i="4" s="1"/>
  <c r="AV733" i="4" s="1"/>
  <c r="AS729" i="4"/>
  <c r="AT729" i="4" s="1"/>
  <c r="AU729" i="4" s="1"/>
  <c r="AV729" i="4" s="1"/>
  <c r="AS725" i="4"/>
  <c r="AT725" i="4" s="1"/>
  <c r="AU725" i="4" s="1"/>
  <c r="AV725" i="4" s="1"/>
  <c r="AS721" i="4"/>
  <c r="AT721" i="4" s="1"/>
  <c r="AU721" i="4" s="1"/>
  <c r="AV721" i="4" s="1"/>
  <c r="AS717" i="4"/>
  <c r="AT717" i="4" s="1"/>
  <c r="AU717" i="4" s="1"/>
  <c r="AV717" i="4" s="1"/>
  <c r="AS713" i="4"/>
  <c r="AT713" i="4" s="1"/>
  <c r="AU713" i="4" s="1"/>
  <c r="AV713" i="4" s="1"/>
  <c r="AS709" i="4"/>
  <c r="AT709" i="4" s="1"/>
  <c r="AU709" i="4" s="1"/>
  <c r="AV709" i="4" s="1"/>
  <c r="AS697" i="4"/>
  <c r="AT697" i="4" s="1"/>
  <c r="AU697" i="4" s="1"/>
  <c r="AV697" i="4" s="1"/>
  <c r="AS691" i="4"/>
  <c r="AT691" i="4" s="1"/>
  <c r="AU691" i="4" s="1"/>
  <c r="AV691" i="4" s="1"/>
  <c r="AS687" i="4"/>
  <c r="AT687" i="4" s="1"/>
  <c r="AU687" i="4" s="1"/>
  <c r="AV687" i="4" s="1"/>
  <c r="AS684" i="4"/>
  <c r="AT684" i="4" s="1"/>
  <c r="AU684" i="4" s="1"/>
  <c r="AV684" i="4" s="1"/>
  <c r="AS680" i="4"/>
  <c r="AT680" i="4" s="1"/>
  <c r="AU680" i="4" s="1"/>
  <c r="AV680" i="4" s="1"/>
  <c r="AS677" i="4"/>
  <c r="AT677" i="4" s="1"/>
  <c r="AU677" i="4" s="1"/>
  <c r="AV677" i="4" s="1"/>
  <c r="AS665" i="4"/>
  <c r="AT665" i="4" s="1"/>
  <c r="AU665" i="4" s="1"/>
  <c r="AV665" i="4" s="1"/>
  <c r="AS660" i="4"/>
  <c r="AT660" i="4" s="1"/>
  <c r="AU660" i="4" s="1"/>
  <c r="AV660" i="4" s="1"/>
  <c r="AS644" i="4"/>
  <c r="AT644" i="4" s="1"/>
  <c r="AU644" i="4" s="1"/>
  <c r="AV644" i="4" s="1"/>
  <c r="AS641" i="4"/>
  <c r="AT641" i="4" s="1"/>
  <c r="AU641" i="4" s="1"/>
  <c r="AV641" i="4" s="1"/>
  <c r="AS639" i="4"/>
  <c r="AT639" i="4" s="1"/>
  <c r="AU639" i="4" s="1"/>
  <c r="AV639" i="4" s="1"/>
  <c r="AS633" i="4"/>
  <c r="AT633" i="4" s="1"/>
  <c r="AU633" i="4" s="1"/>
  <c r="AV633" i="4" s="1"/>
  <c r="AS619" i="4"/>
  <c r="AT619" i="4" s="1"/>
  <c r="AU619" i="4" s="1"/>
  <c r="AV619" i="4" s="1"/>
  <c r="AS616" i="4"/>
  <c r="AT616" i="4" s="1"/>
  <c r="AU616" i="4" s="1"/>
  <c r="AV616" i="4" s="1"/>
  <c r="AS613" i="4"/>
  <c r="AT613" i="4" s="1"/>
  <c r="AU613" i="4" s="1"/>
  <c r="AV613" i="4" s="1"/>
  <c r="AS609" i="4"/>
  <c r="AT609" i="4" s="1"/>
  <c r="AU609" i="4" s="1"/>
  <c r="AV609" i="4" s="1"/>
  <c r="AS597" i="4"/>
  <c r="AT597" i="4" s="1"/>
  <c r="AU597" i="4" s="1"/>
  <c r="AV597" i="4" s="1"/>
  <c r="AS589" i="4"/>
  <c r="AT589" i="4" s="1"/>
  <c r="AU589" i="4" s="1"/>
  <c r="AV589" i="4" s="1"/>
  <c r="AS592" i="4"/>
  <c r="AT592" i="4" s="1"/>
  <c r="AU592" i="4" s="1"/>
  <c r="AV592" i="4" s="1"/>
  <c r="AS583" i="4"/>
  <c r="AT583" i="4" s="1"/>
  <c r="AU583" i="4" s="1"/>
  <c r="AV583" i="4" s="1"/>
  <c r="AS578" i="4"/>
  <c r="AT578" i="4" s="1"/>
  <c r="AU578" i="4" s="1"/>
  <c r="AV578" i="4" s="1"/>
  <c r="AS408" i="4"/>
  <c r="AT408" i="4" s="1"/>
  <c r="AU408" i="4" s="1"/>
  <c r="AV408" i="4" s="1"/>
  <c r="AW408" i="4" s="1"/>
  <c r="AX408" i="4" s="1"/>
  <c r="AS572" i="4"/>
  <c r="AT572" i="4" s="1"/>
  <c r="AU572" i="4" s="1"/>
  <c r="AV572" i="4" s="1"/>
  <c r="AS566" i="4"/>
  <c r="AT566" i="4" s="1"/>
  <c r="AU566" i="4" s="1"/>
  <c r="AV566" i="4" s="1"/>
  <c r="AS562" i="4"/>
  <c r="AT562" i="4" s="1"/>
  <c r="AU562" i="4" s="1"/>
  <c r="AV562" i="4" s="1"/>
  <c r="AS558" i="4"/>
  <c r="AT558" i="4" s="1"/>
  <c r="AU558" i="4" s="1"/>
  <c r="AV558" i="4" s="1"/>
  <c r="AS554" i="4"/>
  <c r="AT554" i="4" s="1"/>
  <c r="AU554" i="4" s="1"/>
  <c r="AV554" i="4" s="1"/>
  <c r="AS551" i="4"/>
  <c r="AT551" i="4" s="1"/>
  <c r="AU551" i="4" s="1"/>
  <c r="AV551" i="4" s="1"/>
  <c r="AS547" i="4"/>
  <c r="AT547" i="4" s="1"/>
  <c r="AU547" i="4" s="1"/>
  <c r="AV547" i="4" s="1"/>
  <c r="AS542" i="4"/>
  <c r="AT542" i="4" s="1"/>
  <c r="AU542" i="4" s="1"/>
  <c r="AV542" i="4" s="1"/>
  <c r="AS534" i="4"/>
  <c r="AT534" i="4" s="1"/>
  <c r="AU534" i="4" s="1"/>
  <c r="AV534" i="4" s="1"/>
  <c r="AS529" i="4"/>
  <c r="AT529" i="4" s="1"/>
  <c r="AU529" i="4" s="1"/>
  <c r="AV529" i="4" s="1"/>
  <c r="AS525" i="4"/>
  <c r="AT525" i="4" s="1"/>
  <c r="AU525" i="4" s="1"/>
  <c r="AV525" i="4" s="1"/>
  <c r="AS521" i="4"/>
  <c r="AT521" i="4" s="1"/>
  <c r="AU521" i="4" s="1"/>
  <c r="AV521" i="4" s="1"/>
  <c r="AS516" i="4"/>
  <c r="AT516" i="4" s="1"/>
  <c r="AU516" i="4" s="1"/>
  <c r="AV516" i="4" s="1"/>
  <c r="AS512" i="4"/>
  <c r="AT512" i="4" s="1"/>
  <c r="AU512" i="4" s="1"/>
  <c r="AV512" i="4" s="1"/>
  <c r="AS508" i="4"/>
  <c r="AT508" i="4" s="1"/>
  <c r="AU508" i="4" s="1"/>
  <c r="AV508" i="4" s="1"/>
  <c r="AS504" i="4"/>
  <c r="AT504" i="4" s="1"/>
  <c r="AU504" i="4" s="1"/>
  <c r="AV504" i="4" s="1"/>
  <c r="AS499" i="4"/>
  <c r="AT499" i="4" s="1"/>
  <c r="AU499" i="4" s="1"/>
  <c r="AV499" i="4" s="1"/>
  <c r="AS496" i="4"/>
  <c r="AT496" i="4" s="1"/>
  <c r="AU496" i="4" s="1"/>
  <c r="AV496" i="4" s="1"/>
  <c r="AS490" i="4"/>
  <c r="AT490" i="4" s="1"/>
  <c r="AU490" i="4" s="1"/>
  <c r="AV490" i="4" s="1"/>
  <c r="AS486" i="4"/>
  <c r="AT486" i="4" s="1"/>
  <c r="AU486" i="4" s="1"/>
  <c r="AV486" i="4" s="1"/>
  <c r="AS482" i="4"/>
  <c r="AT482" i="4" s="1"/>
  <c r="AU482" i="4" s="1"/>
  <c r="AV482" i="4" s="1"/>
  <c r="AS479" i="4"/>
  <c r="AT479" i="4" s="1"/>
  <c r="AU479" i="4" s="1"/>
  <c r="AV479" i="4" s="1"/>
  <c r="AS475" i="4"/>
  <c r="AT475" i="4" s="1"/>
  <c r="AU475" i="4" s="1"/>
  <c r="AV475" i="4" s="1"/>
  <c r="AS468" i="4"/>
  <c r="AT468" i="4" s="1"/>
  <c r="AU468" i="4" s="1"/>
  <c r="AV468" i="4" s="1"/>
  <c r="AS464" i="4"/>
  <c r="AT464" i="4" s="1"/>
  <c r="AU464" i="4" s="1"/>
  <c r="AV464" i="4" s="1"/>
  <c r="AS460" i="4"/>
  <c r="AT460" i="4" s="1"/>
  <c r="AU460" i="4" s="1"/>
  <c r="AV460" i="4" s="1"/>
  <c r="AS456" i="4"/>
  <c r="AT456" i="4" s="1"/>
  <c r="AU456" i="4" s="1"/>
  <c r="AV456" i="4" s="1"/>
  <c r="AS454" i="4"/>
  <c r="AT454" i="4" s="1"/>
  <c r="AU454" i="4" s="1"/>
  <c r="AV454" i="4" s="1"/>
  <c r="AS446" i="4"/>
  <c r="AT446" i="4" s="1"/>
  <c r="AU446" i="4" s="1"/>
  <c r="AV446" i="4" s="1"/>
  <c r="AS442" i="4"/>
  <c r="AT442" i="4" s="1"/>
  <c r="AU442" i="4" s="1"/>
  <c r="AV442" i="4" s="1"/>
  <c r="AS439" i="4"/>
  <c r="AT439" i="4" s="1"/>
  <c r="AU439" i="4" s="1"/>
  <c r="AV439" i="4" s="1"/>
  <c r="AS436" i="4"/>
  <c r="AT436" i="4" s="1"/>
  <c r="AU436" i="4" s="1"/>
  <c r="AV436" i="4" s="1"/>
  <c r="AS433" i="4"/>
  <c r="AT433" i="4" s="1"/>
  <c r="AU433" i="4" s="1"/>
  <c r="AV433" i="4" s="1"/>
  <c r="AS427" i="4"/>
  <c r="AT427" i="4" s="1"/>
  <c r="AU427" i="4" s="1"/>
  <c r="AV427" i="4" s="1"/>
  <c r="AS425" i="4"/>
  <c r="AT425" i="4" s="1"/>
  <c r="AU425" i="4" s="1"/>
  <c r="AV425" i="4" s="1"/>
  <c r="AS423" i="4"/>
  <c r="AT423" i="4" s="1"/>
  <c r="AU423" i="4" s="1"/>
  <c r="AV423" i="4" s="1"/>
  <c r="AS8" i="4"/>
  <c r="AS769" i="4"/>
  <c r="AT769" i="4" s="1"/>
  <c r="AU769" i="4" s="1"/>
  <c r="AV769" i="4" s="1"/>
  <c r="AS765" i="4"/>
  <c r="AT765" i="4" s="1"/>
  <c r="AU765" i="4" s="1"/>
  <c r="AV765" i="4" s="1"/>
  <c r="AS758" i="4"/>
  <c r="AT758" i="4" s="1"/>
  <c r="AU758" i="4" s="1"/>
  <c r="AV758" i="4" s="1"/>
  <c r="AS754" i="4"/>
  <c r="AT754" i="4" s="1"/>
  <c r="AU754" i="4" s="1"/>
  <c r="AV754" i="4" s="1"/>
  <c r="AS749" i="4"/>
  <c r="AT749" i="4" s="1"/>
  <c r="AU749" i="4" s="1"/>
  <c r="AV749" i="4" s="1"/>
  <c r="AS745" i="4"/>
  <c r="AT745" i="4" s="1"/>
  <c r="AU745" i="4" s="1"/>
  <c r="AV745" i="4" s="1"/>
  <c r="AS736" i="4"/>
  <c r="AT736" i="4" s="1"/>
  <c r="AU736" i="4" s="1"/>
  <c r="AV736" i="4" s="1"/>
  <c r="AS732" i="4"/>
  <c r="AT732" i="4" s="1"/>
  <c r="AU732" i="4" s="1"/>
  <c r="AV732" i="4" s="1"/>
  <c r="AS727" i="4"/>
  <c r="AT727" i="4" s="1"/>
  <c r="AU727" i="4" s="1"/>
  <c r="AV727" i="4" s="1"/>
  <c r="AS720" i="4"/>
  <c r="AT720" i="4" s="1"/>
  <c r="AU720" i="4" s="1"/>
  <c r="AV720" i="4" s="1"/>
  <c r="AS716" i="4"/>
  <c r="AT716" i="4" s="1"/>
  <c r="AU716" i="4" s="1"/>
  <c r="AV716" i="4" s="1"/>
  <c r="AS712" i="4"/>
  <c r="AT712" i="4" s="1"/>
  <c r="AU712" i="4" s="1"/>
  <c r="AV712" i="4" s="1"/>
  <c r="AS708" i="4"/>
  <c r="AT708" i="4" s="1"/>
  <c r="AU708" i="4" s="1"/>
  <c r="AV708" i="4" s="1"/>
  <c r="AS705" i="4"/>
  <c r="AT705" i="4" s="1"/>
  <c r="AU705" i="4" s="1"/>
  <c r="AV705" i="4" s="1"/>
  <c r="AS702" i="4"/>
  <c r="AT702" i="4" s="1"/>
  <c r="AU702" i="4" s="1"/>
  <c r="AV702" i="4" s="1"/>
  <c r="AS700" i="4"/>
  <c r="AT700" i="4" s="1"/>
  <c r="AU700" i="4" s="1"/>
  <c r="AV700" i="4" s="1"/>
  <c r="AS699" i="4"/>
  <c r="AT699" i="4" s="1"/>
  <c r="AU699" i="4" s="1"/>
  <c r="AV699" i="4" s="1"/>
  <c r="AS695" i="4"/>
  <c r="AT695" i="4" s="1"/>
  <c r="AU695" i="4" s="1"/>
  <c r="AV695" i="4" s="1"/>
  <c r="AS690" i="4"/>
  <c r="AT690" i="4" s="1"/>
  <c r="AU690" i="4" s="1"/>
  <c r="AV690" i="4" s="1"/>
  <c r="AS686" i="4"/>
  <c r="AT686" i="4" s="1"/>
  <c r="AU686" i="4" s="1"/>
  <c r="AV686" i="4" s="1"/>
  <c r="AS683" i="4"/>
  <c r="AT683" i="4" s="1"/>
  <c r="AU683" i="4" s="1"/>
  <c r="AV683" i="4" s="1"/>
  <c r="AS304" i="4"/>
  <c r="AT304" i="4" s="1"/>
  <c r="AU304" i="4" s="1"/>
  <c r="AV304" i="4" s="1"/>
  <c r="AS676" i="4"/>
  <c r="AT676" i="4" s="1"/>
  <c r="AU676" i="4" s="1"/>
  <c r="AV676" i="4" s="1"/>
  <c r="AS668" i="4"/>
  <c r="AT668" i="4" s="1"/>
  <c r="AU668" i="4" s="1"/>
  <c r="AV668" i="4" s="1"/>
  <c r="AS663" i="4"/>
  <c r="AT663" i="4" s="1"/>
  <c r="AU663" i="4" s="1"/>
  <c r="AV663" i="4" s="1"/>
  <c r="AS659" i="4"/>
  <c r="AT659" i="4" s="1"/>
  <c r="AU659" i="4" s="1"/>
  <c r="AV659" i="4" s="1"/>
  <c r="AS654" i="4"/>
  <c r="AT654" i="4" s="1"/>
  <c r="AU654" i="4" s="1"/>
  <c r="AV654" i="4" s="1"/>
  <c r="AS651" i="4"/>
  <c r="AT651" i="4" s="1"/>
  <c r="AU651" i="4" s="1"/>
  <c r="AV651" i="4" s="1"/>
  <c r="AS648" i="4"/>
  <c r="AT648" i="4" s="1"/>
  <c r="AU648" i="4" s="1"/>
  <c r="AV648" i="4" s="1"/>
  <c r="AS643" i="4"/>
  <c r="AS640" i="4"/>
  <c r="AT640" i="4" s="1"/>
  <c r="AU640" i="4" s="1"/>
  <c r="AV640" i="4" s="1"/>
  <c r="AS638" i="4"/>
  <c r="AT638" i="4" s="1"/>
  <c r="AU638" i="4" s="1"/>
  <c r="AV638" i="4" s="1"/>
  <c r="AS636" i="4"/>
  <c r="AT636" i="4" s="1"/>
  <c r="AU636" i="4" s="1"/>
  <c r="AV636" i="4" s="1"/>
  <c r="AS632" i="4"/>
  <c r="AT632" i="4" s="1"/>
  <c r="AU632" i="4" s="1"/>
  <c r="AV632" i="4" s="1"/>
  <c r="AS629" i="4"/>
  <c r="AT629" i="4" s="1"/>
  <c r="AU629" i="4" s="1"/>
  <c r="AV629" i="4" s="1"/>
  <c r="AS623" i="4"/>
  <c r="AT623" i="4" s="1"/>
  <c r="AU623" i="4" s="1"/>
  <c r="AV623" i="4" s="1"/>
  <c r="AS618" i="4"/>
  <c r="AT618" i="4" s="1"/>
  <c r="AU618" i="4" s="1"/>
  <c r="AV618" i="4" s="1"/>
  <c r="AS615" i="4"/>
  <c r="AT615" i="4" s="1"/>
  <c r="AU615" i="4" s="1"/>
  <c r="AV615" i="4" s="1"/>
  <c r="AS611" i="4"/>
  <c r="AT611" i="4" s="1"/>
  <c r="AU611" i="4" s="1"/>
  <c r="AV611" i="4" s="1"/>
  <c r="AS608" i="4"/>
  <c r="AT608" i="4" s="1"/>
  <c r="AU608" i="4" s="1"/>
  <c r="AV608" i="4" s="1"/>
  <c r="AS601" i="4"/>
  <c r="AT601" i="4" s="1"/>
  <c r="AU601" i="4" s="1"/>
  <c r="AV601" i="4" s="1"/>
  <c r="AS599" i="4"/>
  <c r="AT599" i="4" s="1"/>
  <c r="AU599" i="4" s="1"/>
  <c r="AV599" i="4" s="1"/>
  <c r="AS596" i="4"/>
  <c r="AT596" i="4" s="1"/>
  <c r="AU596" i="4" s="1"/>
  <c r="AV596" i="4" s="1"/>
  <c r="AS593" i="4"/>
  <c r="AT593" i="4" s="1"/>
  <c r="AU593" i="4" s="1"/>
  <c r="AV593" i="4" s="1"/>
  <c r="AS588" i="4"/>
  <c r="AT588" i="4" s="1"/>
  <c r="AU588" i="4" s="1"/>
  <c r="AV588" i="4" s="1"/>
  <c r="AS585" i="4"/>
  <c r="AT585" i="4" s="1"/>
  <c r="AU585" i="4" s="1"/>
  <c r="AV585" i="4" s="1"/>
  <c r="AS582" i="4"/>
  <c r="AT582" i="4" s="1"/>
  <c r="AU582" i="4" s="1"/>
  <c r="AV582" i="4" s="1"/>
  <c r="AS577" i="4"/>
  <c r="AT577" i="4" s="1"/>
  <c r="AU577" i="4" s="1"/>
  <c r="AV577" i="4" s="1"/>
  <c r="AS569" i="4"/>
  <c r="AT569" i="4" s="1"/>
  <c r="AU569" i="4" s="1"/>
  <c r="AV569" i="4" s="1"/>
  <c r="AS565" i="4"/>
  <c r="AT565" i="4" s="1"/>
  <c r="AU565" i="4" s="1"/>
  <c r="AV565" i="4" s="1"/>
  <c r="AS561" i="4"/>
  <c r="AT561" i="4" s="1"/>
  <c r="AU561" i="4" s="1"/>
  <c r="AV561" i="4" s="1"/>
  <c r="AS557" i="4"/>
  <c r="AT557" i="4" s="1"/>
  <c r="AU557" i="4" s="1"/>
  <c r="AV557" i="4" s="1"/>
  <c r="AS553" i="4"/>
  <c r="AT553" i="4" s="1"/>
  <c r="AU553" i="4" s="1"/>
  <c r="AV553" i="4" s="1"/>
  <c r="AS550" i="4"/>
  <c r="AT550" i="4" s="1"/>
  <c r="AU550" i="4" s="1"/>
  <c r="AV550" i="4" s="1"/>
  <c r="AS546" i="4"/>
  <c r="AT546" i="4" s="1"/>
  <c r="AU546" i="4" s="1"/>
  <c r="AV546" i="4" s="1"/>
  <c r="AS539" i="4"/>
  <c r="AT539" i="4" s="1"/>
  <c r="AU539" i="4" s="1"/>
  <c r="AV539" i="4" s="1"/>
  <c r="AS537" i="4"/>
  <c r="AT537" i="4" s="1"/>
  <c r="AU537" i="4" s="1"/>
  <c r="AV537" i="4" s="1"/>
  <c r="AS533" i="4"/>
  <c r="AT533" i="4" s="1"/>
  <c r="AU533" i="4" s="1"/>
  <c r="AV533" i="4" s="1"/>
  <c r="AS528" i="4"/>
  <c r="AT528" i="4" s="1"/>
  <c r="AU528" i="4" s="1"/>
  <c r="AV528" i="4" s="1"/>
  <c r="AS520" i="4"/>
  <c r="AT520" i="4" s="1"/>
  <c r="AU520" i="4" s="1"/>
  <c r="AV520" i="4" s="1"/>
  <c r="AS511" i="4"/>
  <c r="AT511" i="4" s="1"/>
  <c r="AU511" i="4" s="1"/>
  <c r="AV511" i="4" s="1"/>
  <c r="AS507" i="4"/>
  <c r="AT507" i="4" s="1"/>
  <c r="AU507" i="4" s="1"/>
  <c r="AV507" i="4" s="1"/>
  <c r="AS498" i="4"/>
  <c r="AT498" i="4" s="1"/>
  <c r="AU498" i="4" s="1"/>
  <c r="AV498" i="4" s="1"/>
  <c r="AS495" i="4"/>
  <c r="AT495" i="4" s="1"/>
  <c r="AU495" i="4" s="1"/>
  <c r="AV495" i="4" s="1"/>
  <c r="AS492" i="4"/>
  <c r="AT492" i="4" s="1"/>
  <c r="AU492" i="4" s="1"/>
  <c r="AV492" i="4" s="1"/>
  <c r="AS489" i="4"/>
  <c r="AT489" i="4" s="1"/>
  <c r="AU489" i="4" s="1"/>
  <c r="AV489" i="4" s="1"/>
  <c r="AS485" i="4"/>
  <c r="AT485" i="4" s="1"/>
  <c r="AU485" i="4" s="1"/>
  <c r="AV485" i="4" s="1"/>
  <c r="AS481" i="4"/>
  <c r="AT481" i="4" s="1"/>
  <c r="AU481" i="4" s="1"/>
  <c r="AV481" i="4" s="1"/>
  <c r="AS477" i="4"/>
  <c r="AT477" i="4" s="1"/>
  <c r="AU477" i="4" s="1"/>
  <c r="AV477" i="4" s="1"/>
  <c r="AS474" i="4"/>
  <c r="AT474" i="4" s="1"/>
  <c r="AU474" i="4" s="1"/>
  <c r="AV474" i="4" s="1"/>
  <c r="AS467" i="4"/>
  <c r="AT467" i="4" s="1"/>
  <c r="AU467" i="4" s="1"/>
  <c r="AV467" i="4" s="1"/>
  <c r="AS463" i="4"/>
  <c r="AT463" i="4" s="1"/>
  <c r="AU463" i="4" s="1"/>
  <c r="AV463" i="4" s="1"/>
  <c r="AS459" i="4"/>
  <c r="AT459" i="4" s="1"/>
  <c r="AU459" i="4" s="1"/>
  <c r="AV459" i="4" s="1"/>
  <c r="AS453" i="4"/>
  <c r="AT453" i="4" s="1"/>
  <c r="AU453" i="4" s="1"/>
  <c r="AV453" i="4" s="1"/>
  <c r="AS450" i="4"/>
  <c r="AT450" i="4" s="1"/>
  <c r="AU450" i="4" s="1"/>
  <c r="AV450" i="4" s="1"/>
  <c r="AS445" i="4"/>
  <c r="AT445" i="4" s="1"/>
  <c r="AU445" i="4" s="1"/>
  <c r="AV445" i="4" s="1"/>
  <c r="AS441" i="4"/>
  <c r="AT441" i="4" s="1"/>
  <c r="AU441" i="4" s="1"/>
  <c r="AV441" i="4" s="1"/>
  <c r="AS435" i="4"/>
  <c r="AT435" i="4" s="1"/>
  <c r="AU435" i="4" s="1"/>
  <c r="AV435" i="4" s="1"/>
  <c r="AS429" i="4"/>
  <c r="AT429" i="4" s="1"/>
  <c r="AU429" i="4" s="1"/>
  <c r="AV429" i="4" s="1"/>
  <c r="AS426" i="4"/>
  <c r="AT426" i="4" s="1"/>
  <c r="AU426" i="4" s="1"/>
  <c r="AV426" i="4" s="1"/>
  <c r="AS424" i="4"/>
  <c r="AT424" i="4" s="1"/>
  <c r="AU424" i="4" s="1"/>
  <c r="AV424" i="4" s="1"/>
  <c r="AS421" i="4"/>
  <c r="AT421" i="4" s="1"/>
  <c r="AU421" i="4" s="1"/>
  <c r="AV421" i="4" s="1"/>
  <c r="AS417" i="4"/>
  <c r="AT417" i="4" s="1"/>
  <c r="AU417" i="4" s="1"/>
  <c r="AV417" i="4" s="1"/>
  <c r="AS413" i="4"/>
  <c r="AT413" i="4" s="1"/>
  <c r="AU413" i="4" s="1"/>
  <c r="AV413" i="4" s="1"/>
  <c r="AS409" i="4"/>
  <c r="AT409" i="4" s="1"/>
  <c r="AU409" i="4" s="1"/>
  <c r="AV409" i="4" s="1"/>
  <c r="AS403" i="4"/>
  <c r="AT403" i="4" s="1"/>
  <c r="AU403" i="4" s="1"/>
  <c r="AV403" i="4" s="1"/>
  <c r="AS418" i="4"/>
  <c r="AT418" i="4" s="1"/>
  <c r="AU418" i="4" s="1"/>
  <c r="AV418" i="4" s="1"/>
  <c r="AS768" i="4"/>
  <c r="AT768" i="4" s="1"/>
  <c r="AU768" i="4" s="1"/>
  <c r="AV768" i="4" s="1"/>
  <c r="AS761" i="4"/>
  <c r="AT761" i="4" s="1"/>
  <c r="AU761" i="4" s="1"/>
  <c r="AV761" i="4" s="1"/>
  <c r="AS757" i="4"/>
  <c r="AT757" i="4" s="1"/>
  <c r="AU757" i="4" s="1"/>
  <c r="AV757" i="4" s="1"/>
  <c r="AS753" i="4"/>
  <c r="AT753" i="4" s="1"/>
  <c r="AU753" i="4" s="1"/>
  <c r="AV753" i="4" s="1"/>
  <c r="AS751" i="4"/>
  <c r="AT751" i="4" s="1"/>
  <c r="AU751" i="4" s="1"/>
  <c r="AV751" i="4" s="1"/>
  <c r="AS748" i="4"/>
  <c r="AT748" i="4" s="1"/>
  <c r="AU748" i="4" s="1"/>
  <c r="AV748" i="4" s="1"/>
  <c r="AS744" i="4"/>
  <c r="AT744" i="4" s="1"/>
  <c r="AU744" i="4" s="1"/>
  <c r="AV744" i="4" s="1"/>
  <c r="AS741" i="4"/>
  <c r="AT741" i="4" s="1"/>
  <c r="AU741" i="4" s="1"/>
  <c r="AV741" i="4" s="1"/>
  <c r="AS740" i="4"/>
  <c r="AT740" i="4" s="1"/>
  <c r="AU740" i="4" s="1"/>
  <c r="AV740" i="4" s="1"/>
  <c r="AS735" i="4"/>
  <c r="AT735" i="4" s="1"/>
  <c r="AU735" i="4" s="1"/>
  <c r="AV735" i="4" s="1"/>
  <c r="AS731" i="4"/>
  <c r="AT731" i="4" s="1"/>
  <c r="AU731" i="4" s="1"/>
  <c r="AV731" i="4" s="1"/>
  <c r="AS728" i="4"/>
  <c r="AT728" i="4" s="1"/>
  <c r="AU728" i="4" s="1"/>
  <c r="AV728" i="4" s="1"/>
  <c r="AS726" i="4"/>
  <c r="AT726" i="4" s="1"/>
  <c r="AU726" i="4" s="1"/>
  <c r="AV726" i="4" s="1"/>
  <c r="AS724" i="4"/>
  <c r="AT724" i="4" s="1"/>
  <c r="AU724" i="4" s="1"/>
  <c r="AV724" i="4" s="1"/>
  <c r="AS604" i="4"/>
  <c r="AT604" i="4" s="1"/>
  <c r="AU604" i="4" s="1"/>
  <c r="AV604" i="4" s="1"/>
  <c r="AS715" i="4"/>
  <c r="AT715" i="4" s="1"/>
  <c r="AU715" i="4" s="1"/>
  <c r="AV715" i="4" s="1"/>
  <c r="AS711" i="4"/>
  <c r="AT711" i="4" s="1"/>
  <c r="AU711" i="4" s="1"/>
  <c r="AV711" i="4" s="1"/>
  <c r="AS707" i="4"/>
  <c r="AT707" i="4" s="1"/>
  <c r="AU707" i="4" s="1"/>
  <c r="AV707" i="4" s="1"/>
  <c r="AS704" i="4"/>
  <c r="AT704" i="4" s="1"/>
  <c r="AU704" i="4" s="1"/>
  <c r="AV704" i="4" s="1"/>
  <c r="AS693" i="4"/>
  <c r="AT693" i="4" s="1"/>
  <c r="AU693" i="4" s="1"/>
  <c r="AV693" i="4" s="1"/>
  <c r="AS689" i="4"/>
  <c r="AT689" i="4" s="1"/>
  <c r="AU689" i="4" s="1"/>
  <c r="AV689" i="4" s="1"/>
  <c r="AS685" i="4"/>
  <c r="AT685" i="4" s="1"/>
  <c r="AU685" i="4" s="1"/>
  <c r="AV685" i="4" s="1"/>
  <c r="AS682" i="4"/>
  <c r="AT682" i="4" s="1"/>
  <c r="AU682" i="4" s="1"/>
  <c r="AV682" i="4" s="1"/>
  <c r="AS678" i="4"/>
  <c r="AT678" i="4" s="1"/>
  <c r="AU678" i="4" s="1"/>
  <c r="AV678" i="4" s="1"/>
  <c r="AS675" i="4"/>
  <c r="AT675" i="4" s="1"/>
  <c r="AU675" i="4" s="1"/>
  <c r="AV675" i="4" s="1"/>
  <c r="AS671" i="4"/>
  <c r="AT671" i="4" s="1"/>
  <c r="AU671" i="4" s="1"/>
  <c r="AV671" i="4" s="1"/>
  <c r="AS667" i="4"/>
  <c r="AT667" i="4" s="1"/>
  <c r="AU667" i="4" s="1"/>
  <c r="AV667" i="4" s="1"/>
  <c r="AS662" i="4"/>
  <c r="AT662" i="4" s="1"/>
  <c r="AU662" i="4" s="1"/>
  <c r="AV662" i="4" s="1"/>
  <c r="AS658" i="4"/>
  <c r="AT658" i="4" s="1"/>
  <c r="AU658" i="4" s="1"/>
  <c r="AV658" i="4" s="1"/>
  <c r="AS650" i="4"/>
  <c r="AT650" i="4" s="1"/>
  <c r="AU650" i="4" s="1"/>
  <c r="AV650" i="4" s="1"/>
  <c r="AS646" i="4"/>
  <c r="AT646" i="4" s="1"/>
  <c r="AU646" i="4" s="1"/>
  <c r="AV646" i="4" s="1"/>
  <c r="AS635" i="4"/>
  <c r="AT635" i="4" s="1"/>
  <c r="AU635" i="4" s="1"/>
  <c r="AV635" i="4" s="1"/>
  <c r="AS631" i="4"/>
  <c r="AT631" i="4" s="1"/>
  <c r="AU631" i="4" s="1"/>
  <c r="AV631" i="4" s="1"/>
  <c r="AS628" i="4"/>
  <c r="AT628" i="4" s="1"/>
  <c r="AU628" i="4" s="1"/>
  <c r="AV628" i="4" s="1"/>
  <c r="AS621" i="4"/>
  <c r="AT621" i="4" s="1"/>
  <c r="AU621" i="4" s="1"/>
  <c r="AV621" i="4" s="1"/>
  <c r="AS617" i="4"/>
  <c r="AT617" i="4" s="1"/>
  <c r="AU617" i="4" s="1"/>
  <c r="AV617" i="4" s="1"/>
  <c r="AS610" i="4"/>
  <c r="AT610" i="4" s="1"/>
  <c r="AU610" i="4" s="1"/>
  <c r="AV610" i="4" s="1"/>
  <c r="AS607" i="4"/>
  <c r="AT607" i="4" s="1"/>
  <c r="AU607" i="4" s="1"/>
  <c r="AV607" i="4" s="1"/>
  <c r="AS603" i="4"/>
  <c r="AT603" i="4" s="1"/>
  <c r="AU603" i="4" s="1"/>
  <c r="AV603" i="4" s="1"/>
  <c r="AS595" i="4"/>
  <c r="AT595" i="4" s="1"/>
  <c r="AU595" i="4" s="1"/>
  <c r="AV595" i="4" s="1"/>
  <c r="AS591" i="4"/>
  <c r="AT591" i="4" s="1"/>
  <c r="AU591" i="4" s="1"/>
  <c r="AV591" i="4" s="1"/>
  <c r="AS581" i="4"/>
  <c r="AT581" i="4" s="1"/>
  <c r="AU581" i="4" s="1"/>
  <c r="AV581" i="4" s="1"/>
  <c r="AS576" i="4"/>
  <c r="AT576" i="4" s="1"/>
  <c r="AU576" i="4" s="1"/>
  <c r="AV576" i="4" s="1"/>
  <c r="AS574" i="4"/>
  <c r="AT574" i="4" s="1"/>
  <c r="AU574" i="4" s="1"/>
  <c r="AV574" i="4" s="1"/>
  <c r="AS570" i="4"/>
  <c r="AT570" i="4" s="1"/>
  <c r="AU570" i="4" s="1"/>
  <c r="AV570" i="4" s="1"/>
  <c r="AS568" i="4"/>
  <c r="AT568" i="4" s="1"/>
  <c r="AU568" i="4" s="1"/>
  <c r="AV568" i="4" s="1"/>
  <c r="AS564" i="4"/>
  <c r="AT564" i="4" s="1"/>
  <c r="AU564" i="4" s="1"/>
  <c r="AV564" i="4" s="1"/>
  <c r="AS560" i="4"/>
  <c r="AT560" i="4" s="1"/>
  <c r="AU560" i="4" s="1"/>
  <c r="AV560" i="4" s="1"/>
  <c r="AS556" i="4"/>
  <c r="AT556" i="4" s="1"/>
  <c r="AU556" i="4" s="1"/>
  <c r="AV556" i="4" s="1"/>
  <c r="AS552" i="4"/>
  <c r="AT552" i="4" s="1"/>
  <c r="AU552" i="4" s="1"/>
  <c r="AV552" i="4" s="1"/>
  <c r="AS549" i="4"/>
  <c r="AT549" i="4" s="1"/>
  <c r="AU549" i="4" s="1"/>
  <c r="AV549" i="4" s="1"/>
  <c r="AS545" i="4"/>
  <c r="AT545" i="4" s="1"/>
  <c r="AU545" i="4" s="1"/>
  <c r="AV545" i="4" s="1"/>
  <c r="AS541" i="4"/>
  <c r="AT541" i="4" s="1"/>
  <c r="AU541" i="4" s="1"/>
  <c r="AV541" i="4" s="1"/>
  <c r="AS538" i="4"/>
  <c r="AT538" i="4" s="1"/>
  <c r="AU538" i="4" s="1"/>
  <c r="AV538" i="4" s="1"/>
  <c r="AS531" i="4"/>
  <c r="AT531" i="4" s="1"/>
  <c r="AU531" i="4" s="1"/>
  <c r="AV531" i="4" s="1"/>
  <c r="AS523" i="4"/>
  <c r="AT523" i="4" s="1"/>
  <c r="AU523" i="4" s="1"/>
  <c r="AV523" i="4" s="1"/>
  <c r="AS519" i="4"/>
  <c r="AT519" i="4" s="1"/>
  <c r="AU519" i="4" s="1"/>
  <c r="AV519" i="4" s="1"/>
  <c r="AS515" i="4"/>
  <c r="AT515" i="4" s="1"/>
  <c r="AU515" i="4" s="1"/>
  <c r="AV515" i="4" s="1"/>
  <c r="AS510" i="4"/>
  <c r="AT510" i="4" s="1"/>
  <c r="AU510" i="4" s="1"/>
  <c r="AV510" i="4" s="1"/>
  <c r="AS506" i="4"/>
  <c r="AT506" i="4" s="1"/>
  <c r="AU506" i="4" s="1"/>
  <c r="AV506" i="4" s="1"/>
  <c r="AS502" i="4"/>
  <c r="AT502" i="4" s="1"/>
  <c r="AU502" i="4" s="1"/>
  <c r="AV502" i="4" s="1"/>
  <c r="AS494" i="4"/>
  <c r="AT494" i="4" s="1"/>
  <c r="AU494" i="4" s="1"/>
  <c r="AV494" i="4" s="1"/>
  <c r="AS491" i="4"/>
  <c r="AT491" i="4" s="1"/>
  <c r="AU491" i="4" s="1"/>
  <c r="AV491" i="4" s="1"/>
  <c r="AS488" i="4"/>
  <c r="AT488" i="4" s="1"/>
  <c r="AU488" i="4" s="1"/>
  <c r="AV488" i="4" s="1"/>
  <c r="AS484" i="4"/>
  <c r="AT484" i="4" s="1"/>
  <c r="AU484" i="4" s="1"/>
  <c r="AV484" i="4" s="1"/>
  <c r="AS473" i="4"/>
  <c r="AT473" i="4" s="1"/>
  <c r="AU473" i="4" s="1"/>
  <c r="AV473" i="4" s="1"/>
  <c r="AS466" i="4"/>
  <c r="AT466" i="4" s="1"/>
  <c r="AU466" i="4" s="1"/>
  <c r="AV466" i="4" s="1"/>
  <c r="AS462" i="4"/>
  <c r="AT462" i="4" s="1"/>
  <c r="AU462" i="4" s="1"/>
  <c r="AV462" i="4" s="1"/>
  <c r="AS458" i="4"/>
  <c r="AT458" i="4" s="1"/>
  <c r="AU458" i="4" s="1"/>
  <c r="AV458" i="4" s="1"/>
  <c r="AS452" i="4"/>
  <c r="AT452" i="4" s="1"/>
  <c r="AU452" i="4" s="1"/>
  <c r="AV452" i="4" s="1"/>
  <c r="AS448" i="4"/>
  <c r="AT448" i="4" s="1"/>
  <c r="AU448" i="4" s="1"/>
  <c r="AV448" i="4" s="1"/>
  <c r="AS444" i="4"/>
  <c r="AT444" i="4" s="1"/>
  <c r="AU444" i="4" s="1"/>
  <c r="AV444" i="4" s="1"/>
  <c r="AS438" i="4"/>
  <c r="AT438" i="4" s="1"/>
  <c r="AU438" i="4" s="1"/>
  <c r="AV438" i="4" s="1"/>
  <c r="AS434" i="4"/>
  <c r="AT434" i="4" s="1"/>
  <c r="AU434" i="4" s="1"/>
  <c r="AV434" i="4" s="1"/>
  <c r="AS432" i="4"/>
  <c r="AT432" i="4" s="1"/>
  <c r="AU432" i="4" s="1"/>
  <c r="AV432" i="4" s="1"/>
  <c r="AS428" i="4"/>
  <c r="AT428" i="4" s="1"/>
  <c r="AU428" i="4" s="1"/>
  <c r="AV428" i="4" s="1"/>
  <c r="AS430" i="4"/>
  <c r="AT430" i="4" s="1"/>
  <c r="AU430" i="4" s="1"/>
  <c r="AV430" i="4" s="1"/>
  <c r="AS767" i="4"/>
  <c r="AT767" i="4" s="1"/>
  <c r="AU767" i="4" s="1"/>
  <c r="AV767" i="4" s="1"/>
  <c r="AS764" i="4"/>
  <c r="AT764" i="4" s="1"/>
  <c r="AU764" i="4" s="1"/>
  <c r="AV764" i="4" s="1"/>
  <c r="AS760" i="4"/>
  <c r="AT760" i="4" s="1"/>
  <c r="AU760" i="4" s="1"/>
  <c r="AV760" i="4" s="1"/>
  <c r="AS756" i="4"/>
  <c r="AT756" i="4" s="1"/>
  <c r="AU756" i="4" s="1"/>
  <c r="AV756" i="4" s="1"/>
  <c r="AS752" i="4"/>
  <c r="AT752" i="4" s="1"/>
  <c r="AU752" i="4" s="1"/>
  <c r="AV752" i="4" s="1"/>
  <c r="AS747" i="4"/>
  <c r="AT747" i="4" s="1"/>
  <c r="AU747" i="4" s="1"/>
  <c r="AV747" i="4" s="1"/>
  <c r="AS743" i="4"/>
  <c r="AT743" i="4" s="1"/>
  <c r="AU743" i="4" s="1"/>
  <c r="AV743" i="4" s="1"/>
  <c r="AS739" i="4"/>
  <c r="AT739" i="4" s="1"/>
  <c r="AU739" i="4" s="1"/>
  <c r="AV739" i="4" s="1"/>
  <c r="AS737" i="4"/>
  <c r="AT737" i="4" s="1"/>
  <c r="AU737" i="4" s="1"/>
  <c r="AV737" i="4" s="1"/>
  <c r="AS734" i="4"/>
  <c r="AT734" i="4" s="1"/>
  <c r="AU734" i="4" s="1"/>
  <c r="AV734" i="4" s="1"/>
  <c r="AS730" i="4"/>
  <c r="AT730" i="4" s="1"/>
  <c r="AU730" i="4" s="1"/>
  <c r="AV730" i="4" s="1"/>
  <c r="AS722" i="4"/>
  <c r="AT722" i="4" s="1"/>
  <c r="AU722" i="4" s="1"/>
  <c r="AV722" i="4" s="1"/>
  <c r="AS719" i="4"/>
  <c r="AT719" i="4" s="1"/>
  <c r="AU719" i="4" s="1"/>
  <c r="AV719" i="4" s="1"/>
  <c r="AS714" i="4"/>
  <c r="AT714" i="4" s="1"/>
  <c r="AU714" i="4" s="1"/>
  <c r="AV714" i="4" s="1"/>
  <c r="AS710" i="4"/>
  <c r="AT710" i="4" s="1"/>
  <c r="AU710" i="4" s="1"/>
  <c r="AV710" i="4" s="1"/>
  <c r="AS706" i="4"/>
  <c r="AT706" i="4" s="1"/>
  <c r="AU706" i="4" s="1"/>
  <c r="AV706" i="4" s="1"/>
  <c r="AS703" i="4"/>
  <c r="AT703" i="4" s="1"/>
  <c r="AU703" i="4" s="1"/>
  <c r="AV703" i="4" s="1"/>
  <c r="AS69" i="4"/>
  <c r="AT69" i="4" s="1"/>
  <c r="AU69" i="4" s="1"/>
  <c r="AV69" i="4" s="1"/>
  <c r="AS698" i="4"/>
  <c r="AT698" i="4" s="1"/>
  <c r="AU698" i="4" s="1"/>
  <c r="AV698" i="4" s="1"/>
  <c r="AS692" i="4"/>
  <c r="AT692" i="4" s="1"/>
  <c r="AU692" i="4" s="1"/>
  <c r="AV692" i="4" s="1"/>
  <c r="AS688" i="4"/>
  <c r="AT688" i="4" s="1"/>
  <c r="AU688" i="4" s="1"/>
  <c r="AV688" i="4" s="1"/>
  <c r="AS681" i="4"/>
  <c r="AT681" i="4" s="1"/>
  <c r="AU681" i="4" s="1"/>
  <c r="AV681" i="4" s="1"/>
  <c r="AS679" i="4"/>
  <c r="AT679" i="4" s="1"/>
  <c r="AU679" i="4" s="1"/>
  <c r="AV679" i="4" s="1"/>
  <c r="AS674" i="4"/>
  <c r="AT674" i="4" s="1"/>
  <c r="AU674" i="4" s="1"/>
  <c r="AV674" i="4" s="1"/>
  <c r="AS670" i="4"/>
  <c r="AT670" i="4" s="1"/>
  <c r="AU670" i="4" s="1"/>
  <c r="AV670" i="4" s="1"/>
  <c r="AS666" i="4"/>
  <c r="AT666" i="4" s="1"/>
  <c r="AU666" i="4" s="1"/>
  <c r="AV666" i="4" s="1"/>
  <c r="AS661" i="4"/>
  <c r="AT661" i="4" s="1"/>
  <c r="AU661" i="4" s="1"/>
  <c r="AV661" i="4" s="1"/>
  <c r="AS656" i="4"/>
  <c r="AT656" i="4" s="1"/>
  <c r="AU656" i="4" s="1"/>
  <c r="AV656" i="4" s="1"/>
  <c r="AS652" i="4"/>
  <c r="AT652" i="4" s="1"/>
  <c r="AU652" i="4" s="1"/>
  <c r="AV652" i="4" s="1"/>
  <c r="AS649" i="4"/>
  <c r="AT649" i="4" s="1"/>
  <c r="AU649" i="4" s="1"/>
  <c r="AV649" i="4" s="1"/>
  <c r="AS645" i="4"/>
  <c r="AT645" i="4" s="1"/>
  <c r="AU645" i="4" s="1"/>
  <c r="AV645" i="4" s="1"/>
  <c r="AS642" i="4"/>
  <c r="AT642" i="4" s="1"/>
  <c r="AU642" i="4" s="1"/>
  <c r="AV642" i="4" s="1"/>
  <c r="AS637" i="4"/>
  <c r="AT637" i="4" s="1"/>
  <c r="AU637" i="4" s="1"/>
  <c r="AV637" i="4" s="1"/>
  <c r="AS630" i="4"/>
  <c r="AT630" i="4" s="1"/>
  <c r="AU630" i="4" s="1"/>
  <c r="AV630" i="4" s="1"/>
  <c r="AS627" i="4"/>
  <c r="AT627" i="4" s="1"/>
  <c r="AU627" i="4" s="1"/>
  <c r="AV627" i="4" s="1"/>
  <c r="AS625" i="4"/>
  <c r="AT625" i="4" s="1"/>
  <c r="AU625" i="4" s="1"/>
  <c r="AV625" i="4" s="1"/>
  <c r="AS614" i="4"/>
  <c r="AT614" i="4" s="1"/>
  <c r="AU614" i="4" s="1"/>
  <c r="AV614" i="4" s="1"/>
  <c r="AS602" i="4"/>
  <c r="AT602" i="4" s="1"/>
  <c r="AU602" i="4" s="1"/>
  <c r="AV602" i="4" s="1"/>
  <c r="AS600" i="4"/>
  <c r="AT600" i="4" s="1"/>
  <c r="AU600" i="4" s="1"/>
  <c r="AV600" i="4" s="1"/>
  <c r="AS598" i="4"/>
  <c r="AT598" i="4" s="1"/>
  <c r="AU598" i="4" s="1"/>
  <c r="AV598" i="4" s="1"/>
  <c r="AS594" i="4"/>
  <c r="AT594" i="4" s="1"/>
  <c r="AU594" i="4" s="1"/>
  <c r="AV594" i="4" s="1"/>
  <c r="AS590" i="4"/>
  <c r="AT590" i="4" s="1"/>
  <c r="AU590" i="4" s="1"/>
  <c r="AV590" i="4" s="1"/>
  <c r="AS586" i="4"/>
  <c r="AT586" i="4" s="1"/>
  <c r="AU586" i="4" s="1"/>
  <c r="AV586" i="4" s="1"/>
  <c r="AS584" i="4"/>
  <c r="AT584" i="4" s="1"/>
  <c r="AU584" i="4" s="1"/>
  <c r="AV584" i="4" s="1"/>
  <c r="AS580" i="4"/>
  <c r="AT580" i="4" s="1"/>
  <c r="AU580" i="4" s="1"/>
  <c r="AV580" i="4" s="1"/>
  <c r="AS573" i="4"/>
  <c r="AT573" i="4" s="1"/>
  <c r="AU573" i="4" s="1"/>
  <c r="AV573" i="4" s="1"/>
  <c r="AS567" i="4"/>
  <c r="AT567" i="4" s="1"/>
  <c r="AU567" i="4" s="1"/>
  <c r="AV567" i="4" s="1"/>
  <c r="AS563" i="4"/>
  <c r="AT563" i="4" s="1"/>
  <c r="AU563" i="4" s="1"/>
  <c r="AV563" i="4" s="1"/>
  <c r="AS559" i="4"/>
  <c r="AT559" i="4" s="1"/>
  <c r="AU559" i="4" s="1"/>
  <c r="AV559" i="4" s="1"/>
  <c r="AS555" i="4"/>
  <c r="AT555" i="4" s="1"/>
  <c r="AU555" i="4" s="1"/>
  <c r="AV555" i="4" s="1"/>
  <c r="AS548" i="4"/>
  <c r="AT548" i="4" s="1"/>
  <c r="AU548" i="4" s="1"/>
  <c r="AV548" i="4" s="1"/>
  <c r="AS544" i="4"/>
  <c r="AT544" i="4" s="1"/>
  <c r="AU544" i="4" s="1"/>
  <c r="AV544" i="4" s="1"/>
  <c r="AS540" i="4"/>
  <c r="AT540" i="4" s="1"/>
  <c r="AU540" i="4" s="1"/>
  <c r="AV540" i="4" s="1"/>
  <c r="AS535" i="4"/>
  <c r="AT535" i="4" s="1"/>
  <c r="AU535" i="4" s="1"/>
  <c r="AV535" i="4" s="1"/>
  <c r="AS532" i="4"/>
  <c r="AT532" i="4" s="1"/>
  <c r="AU532" i="4" s="1"/>
  <c r="AV532" i="4" s="1"/>
  <c r="AS530" i="4"/>
  <c r="AT530" i="4" s="1"/>
  <c r="AU530" i="4" s="1"/>
  <c r="AV530" i="4" s="1"/>
  <c r="AS526" i="4"/>
  <c r="AT526" i="4" s="1"/>
  <c r="AU526" i="4" s="1"/>
  <c r="AV526" i="4" s="1"/>
  <c r="AS524" i="4"/>
  <c r="AT524" i="4" s="1"/>
  <c r="AU524" i="4" s="1"/>
  <c r="AV524" i="4" s="1"/>
  <c r="AS522" i="4"/>
  <c r="AT522" i="4" s="1"/>
  <c r="AU522" i="4" s="1"/>
  <c r="AV522" i="4" s="1"/>
  <c r="AS517" i="4"/>
  <c r="AT517" i="4" s="1"/>
  <c r="AU517" i="4" s="1"/>
  <c r="AV517" i="4" s="1"/>
  <c r="AS513" i="4"/>
  <c r="AT513" i="4" s="1"/>
  <c r="AU513" i="4" s="1"/>
  <c r="AV513" i="4" s="1"/>
  <c r="AS509" i="4"/>
  <c r="AT509" i="4" s="1"/>
  <c r="AU509" i="4" s="1"/>
  <c r="AV509" i="4" s="1"/>
  <c r="AS505" i="4"/>
  <c r="AT505" i="4" s="1"/>
  <c r="AU505" i="4" s="1"/>
  <c r="AV505" i="4" s="1"/>
  <c r="AS500" i="4"/>
  <c r="AT500" i="4" s="1"/>
  <c r="AU500" i="4" s="1"/>
  <c r="AV500" i="4" s="1"/>
  <c r="AS493" i="4"/>
  <c r="AT493" i="4" s="1"/>
  <c r="AU493" i="4" s="1"/>
  <c r="AV493" i="4" s="1"/>
  <c r="AS487" i="4"/>
  <c r="AT487" i="4" s="1"/>
  <c r="AU487" i="4" s="1"/>
  <c r="AV487" i="4" s="1"/>
  <c r="AS483" i="4"/>
  <c r="AT483" i="4" s="1"/>
  <c r="AU483" i="4" s="1"/>
  <c r="AV483" i="4" s="1"/>
  <c r="AS480" i="4"/>
  <c r="AT480" i="4" s="1"/>
  <c r="AU480" i="4" s="1"/>
  <c r="AV480" i="4" s="1"/>
  <c r="AS476" i="4"/>
  <c r="AT476" i="4" s="1"/>
  <c r="AU476" i="4" s="1"/>
  <c r="AV476" i="4" s="1"/>
  <c r="AS470" i="4"/>
  <c r="AT470" i="4" s="1"/>
  <c r="AU470" i="4" s="1"/>
  <c r="AV470" i="4" s="1"/>
  <c r="AS465" i="4"/>
  <c r="AT465" i="4" s="1"/>
  <c r="AU465" i="4" s="1"/>
  <c r="AV465" i="4" s="1"/>
  <c r="AS461" i="4"/>
  <c r="AS457" i="4"/>
  <c r="AS455" i="4"/>
  <c r="AT455" i="4" s="1"/>
  <c r="AU455" i="4" s="1"/>
  <c r="AV455" i="4" s="1"/>
  <c r="AS451" i="4"/>
  <c r="AT451" i="4" s="1"/>
  <c r="AU451" i="4" s="1"/>
  <c r="AV451" i="4" s="1"/>
  <c r="AS447" i="4"/>
  <c r="AT447" i="4" s="1"/>
  <c r="AU447" i="4" s="1"/>
  <c r="AV447" i="4" s="1"/>
  <c r="AS440" i="4"/>
  <c r="AT440" i="4" s="1"/>
  <c r="AU440" i="4" s="1"/>
  <c r="AV440" i="4" s="1"/>
  <c r="AS437" i="4"/>
  <c r="AT437" i="4" s="1"/>
  <c r="AU437" i="4" s="1"/>
  <c r="AV437" i="4" s="1"/>
  <c r="AS431" i="4"/>
  <c r="AT431" i="4" s="1"/>
  <c r="AU431" i="4" s="1"/>
  <c r="AV431" i="4" s="1"/>
  <c r="AS422" i="4"/>
  <c r="AT422" i="4" s="1"/>
  <c r="AU422" i="4" s="1"/>
  <c r="AV422" i="4" s="1"/>
  <c r="AS419" i="4"/>
  <c r="AT419" i="4" s="1"/>
  <c r="AU419" i="4" s="1"/>
  <c r="AV419" i="4" s="1"/>
  <c r="AS411" i="4"/>
  <c r="AT411" i="4" s="1"/>
  <c r="AU411" i="4" s="1"/>
  <c r="AV411" i="4" s="1"/>
  <c r="AS405" i="4"/>
  <c r="AT405" i="4" s="1"/>
  <c r="AU405" i="4" s="1"/>
  <c r="AV405" i="4" s="1"/>
  <c r="AS402" i="4"/>
  <c r="AT402" i="4" s="1"/>
  <c r="AU402" i="4" s="1"/>
  <c r="AV402" i="4" s="1"/>
  <c r="AS392" i="4"/>
  <c r="AT392" i="4" s="1"/>
  <c r="AU392" i="4" s="1"/>
  <c r="AV392" i="4" s="1"/>
  <c r="AS383" i="4"/>
  <c r="AT383" i="4" s="1"/>
  <c r="AU383" i="4" s="1"/>
  <c r="AV383" i="4" s="1"/>
  <c r="AS379" i="4"/>
  <c r="AT379" i="4" s="1"/>
  <c r="AU379" i="4" s="1"/>
  <c r="AV379" i="4" s="1"/>
  <c r="AS371" i="4"/>
  <c r="AT371" i="4" s="1"/>
  <c r="AU371" i="4" s="1"/>
  <c r="AV371" i="4" s="1"/>
  <c r="AS366" i="4"/>
  <c r="AT366" i="4" s="1"/>
  <c r="AU366" i="4" s="1"/>
  <c r="AV366" i="4" s="1"/>
  <c r="AS358" i="4"/>
  <c r="AT358" i="4" s="1"/>
  <c r="AU358" i="4" s="1"/>
  <c r="AV358" i="4" s="1"/>
  <c r="AS347" i="4"/>
  <c r="AT347" i="4" s="1"/>
  <c r="AU347" i="4" s="1"/>
  <c r="AV347" i="4" s="1"/>
  <c r="AS406" i="4"/>
  <c r="AT406" i="4" s="1"/>
  <c r="AU406" i="4" s="1"/>
  <c r="AV406" i="4" s="1"/>
  <c r="AS340" i="4"/>
  <c r="AT340" i="4" s="1"/>
  <c r="AU340" i="4" s="1"/>
  <c r="AV340" i="4" s="1"/>
  <c r="AS336" i="4"/>
  <c r="AT336" i="4" s="1"/>
  <c r="AU336" i="4" s="1"/>
  <c r="AV336" i="4" s="1"/>
  <c r="AS333" i="4"/>
  <c r="AT333" i="4" s="1"/>
  <c r="AU333" i="4" s="1"/>
  <c r="AV333" i="4" s="1"/>
  <c r="AS328" i="4"/>
  <c r="AT328" i="4" s="1"/>
  <c r="AU328" i="4" s="1"/>
  <c r="AV328" i="4" s="1"/>
  <c r="AS324" i="4"/>
  <c r="AT324" i="4" s="1"/>
  <c r="AU324" i="4" s="1"/>
  <c r="AV324" i="4" s="1"/>
  <c r="AS320" i="4"/>
  <c r="AT320" i="4" s="1"/>
  <c r="AU320" i="4" s="1"/>
  <c r="AV320" i="4" s="1"/>
  <c r="AS316" i="4"/>
  <c r="AT316" i="4" s="1"/>
  <c r="AU316" i="4" s="1"/>
  <c r="AV316" i="4" s="1"/>
  <c r="AS311" i="4"/>
  <c r="AT311" i="4" s="1"/>
  <c r="AU311" i="4" s="1"/>
  <c r="AV311" i="4" s="1"/>
  <c r="AS307" i="4"/>
  <c r="AT307" i="4" s="1"/>
  <c r="AU307" i="4" s="1"/>
  <c r="AV307" i="4" s="1"/>
  <c r="AS299" i="4"/>
  <c r="AT299" i="4" s="1"/>
  <c r="AU299" i="4" s="1"/>
  <c r="AV299" i="4" s="1"/>
  <c r="AS295" i="4"/>
  <c r="AT295" i="4" s="1"/>
  <c r="AU295" i="4" s="1"/>
  <c r="AV295" i="4" s="1"/>
  <c r="AS291" i="4"/>
  <c r="AT291" i="4" s="1"/>
  <c r="AU291" i="4" s="1"/>
  <c r="AV291" i="4" s="1"/>
  <c r="AS286" i="4"/>
  <c r="AT286" i="4" s="1"/>
  <c r="AU286" i="4" s="1"/>
  <c r="AV286" i="4" s="1"/>
  <c r="AS283" i="4"/>
  <c r="AT283" i="4" s="1"/>
  <c r="AU283" i="4" s="1"/>
  <c r="AV283" i="4" s="1"/>
  <c r="AS280" i="4"/>
  <c r="AT280" i="4" s="1"/>
  <c r="AU280" i="4" s="1"/>
  <c r="AV280" i="4" s="1"/>
  <c r="AS277" i="4"/>
  <c r="AT277" i="4" s="1"/>
  <c r="AU277" i="4" s="1"/>
  <c r="AV277" i="4" s="1"/>
  <c r="AS273" i="4"/>
  <c r="AT273" i="4" s="1"/>
  <c r="AU273" i="4" s="1"/>
  <c r="AV273" i="4" s="1"/>
  <c r="AS271" i="4"/>
  <c r="AT271" i="4" s="1"/>
  <c r="AU271" i="4" s="1"/>
  <c r="AV271" i="4" s="1"/>
  <c r="AS268" i="4"/>
  <c r="AT268" i="4" s="1"/>
  <c r="AU268" i="4" s="1"/>
  <c r="AV268" i="4" s="1"/>
  <c r="AS265" i="4"/>
  <c r="AT265" i="4" s="1"/>
  <c r="AU265" i="4" s="1"/>
  <c r="AV265" i="4" s="1"/>
  <c r="AS262" i="4"/>
  <c r="AT262" i="4" s="1"/>
  <c r="AU262" i="4" s="1"/>
  <c r="AV262" i="4" s="1"/>
  <c r="AS258" i="4"/>
  <c r="AT258" i="4" s="1"/>
  <c r="AU258" i="4" s="1"/>
  <c r="AV258" i="4" s="1"/>
  <c r="AS253" i="4"/>
  <c r="AT253" i="4" s="1"/>
  <c r="AU253" i="4" s="1"/>
  <c r="AV253" i="4" s="1"/>
  <c r="AS250" i="4"/>
  <c r="AT250" i="4" s="1"/>
  <c r="AU250" i="4" s="1"/>
  <c r="AV250" i="4" s="1"/>
  <c r="AS246" i="4"/>
  <c r="AT246" i="4" s="1"/>
  <c r="AU246" i="4" s="1"/>
  <c r="AV246" i="4" s="1"/>
  <c r="AS237" i="4"/>
  <c r="AT237" i="4" s="1"/>
  <c r="AU237" i="4" s="1"/>
  <c r="AV237" i="4" s="1"/>
  <c r="AS228" i="4"/>
  <c r="AT228" i="4" s="1"/>
  <c r="AU228" i="4" s="1"/>
  <c r="AV228" i="4" s="1"/>
  <c r="AS225" i="4"/>
  <c r="AT225" i="4" s="1"/>
  <c r="AU225" i="4" s="1"/>
  <c r="AV225" i="4" s="1"/>
  <c r="AS221" i="4"/>
  <c r="AT221" i="4" s="1"/>
  <c r="AU221" i="4" s="1"/>
  <c r="AV221" i="4" s="1"/>
  <c r="AS213" i="4"/>
  <c r="AT213" i="4" s="1"/>
  <c r="AU213" i="4" s="1"/>
  <c r="AV213" i="4" s="1"/>
  <c r="AS209" i="4"/>
  <c r="AT209" i="4" s="1"/>
  <c r="AU209" i="4" s="1"/>
  <c r="AV209" i="4" s="1"/>
  <c r="AS197" i="4"/>
  <c r="AT197" i="4" s="1"/>
  <c r="AU197" i="4" s="1"/>
  <c r="AV197" i="4" s="1"/>
  <c r="AS192" i="4"/>
  <c r="AT192" i="4" s="1"/>
  <c r="AU192" i="4" s="1"/>
  <c r="AV192" i="4" s="1"/>
  <c r="AS190" i="4"/>
  <c r="AT190" i="4" s="1"/>
  <c r="AU190" i="4" s="1"/>
  <c r="AV190" i="4" s="1"/>
  <c r="AS184" i="4"/>
  <c r="AT184" i="4" s="1"/>
  <c r="AU184" i="4" s="1"/>
  <c r="AV184" i="4" s="1"/>
  <c r="AS181" i="4"/>
  <c r="AT181" i="4" s="1"/>
  <c r="AU181" i="4" s="1"/>
  <c r="AV181" i="4" s="1"/>
  <c r="AS177" i="4"/>
  <c r="AT177" i="4" s="1"/>
  <c r="AU177" i="4" s="1"/>
  <c r="AV177" i="4" s="1"/>
  <c r="AS172" i="4"/>
  <c r="AT172" i="4" s="1"/>
  <c r="AU172" i="4" s="1"/>
  <c r="AV172" i="4" s="1"/>
  <c r="AS168" i="4"/>
  <c r="AT168" i="4" s="1"/>
  <c r="AU168" i="4" s="1"/>
  <c r="AV168" i="4" s="1"/>
  <c r="AS165" i="4"/>
  <c r="AT165" i="4" s="1"/>
  <c r="AU165" i="4" s="1"/>
  <c r="AV165" i="4" s="1"/>
  <c r="AS163" i="4"/>
  <c r="AT163" i="4" s="1"/>
  <c r="AU163" i="4" s="1"/>
  <c r="AV163" i="4" s="1"/>
  <c r="AS160" i="4"/>
  <c r="AT160" i="4" s="1"/>
  <c r="AU160" i="4" s="1"/>
  <c r="AV160" i="4" s="1"/>
  <c r="AS157" i="4"/>
  <c r="AT157" i="4" s="1"/>
  <c r="AU157" i="4" s="1"/>
  <c r="AV157" i="4" s="1"/>
  <c r="AS154" i="4"/>
  <c r="AT154" i="4" s="1"/>
  <c r="AU154" i="4" s="1"/>
  <c r="AV154" i="4" s="1"/>
  <c r="AS148" i="4"/>
  <c r="AT148" i="4" s="1"/>
  <c r="AU148" i="4" s="1"/>
  <c r="AV148" i="4" s="1"/>
  <c r="AS142" i="4"/>
  <c r="AT142" i="4" s="1"/>
  <c r="AU142" i="4" s="1"/>
  <c r="AV142" i="4" s="1"/>
  <c r="AS136" i="4"/>
  <c r="AT136" i="4" s="1"/>
  <c r="AU136" i="4" s="1"/>
  <c r="AV136" i="4" s="1"/>
  <c r="AS132" i="4"/>
  <c r="AT132" i="4" s="1"/>
  <c r="AU132" i="4" s="1"/>
  <c r="AV132" i="4" s="1"/>
  <c r="AS130" i="4"/>
  <c r="AT130" i="4" s="1"/>
  <c r="AU130" i="4" s="1"/>
  <c r="AV130" i="4" s="1"/>
  <c r="AS126" i="4"/>
  <c r="AT126" i="4" s="1"/>
  <c r="AU126" i="4" s="1"/>
  <c r="AV126" i="4" s="1"/>
  <c r="AS121" i="4"/>
  <c r="AT121" i="4" s="1"/>
  <c r="AU121" i="4" s="1"/>
  <c r="AV121" i="4" s="1"/>
  <c r="AS117" i="4"/>
  <c r="AT117" i="4" s="1"/>
  <c r="AU117" i="4" s="1"/>
  <c r="AV117" i="4" s="1"/>
  <c r="AS115" i="4"/>
  <c r="AT115" i="4" s="1"/>
  <c r="AU115" i="4" s="1"/>
  <c r="AV115" i="4" s="1"/>
  <c r="AS108" i="4"/>
  <c r="AT108" i="4" s="1"/>
  <c r="AU108" i="4" s="1"/>
  <c r="AV108" i="4" s="1"/>
  <c r="AS105" i="4"/>
  <c r="AT105" i="4" s="1"/>
  <c r="AU105" i="4" s="1"/>
  <c r="AV105" i="4" s="1"/>
  <c r="AS101" i="4"/>
  <c r="AT101" i="4" s="1"/>
  <c r="AU101" i="4" s="1"/>
  <c r="AV101" i="4" s="1"/>
  <c r="AS97" i="4"/>
  <c r="AT97" i="4" s="1"/>
  <c r="AU97" i="4" s="1"/>
  <c r="AV97" i="4" s="1"/>
  <c r="AS94" i="4"/>
  <c r="AT94" i="4" s="1"/>
  <c r="AU94" i="4" s="1"/>
  <c r="AV94" i="4" s="1"/>
  <c r="AS90" i="4"/>
  <c r="AT90" i="4" s="1"/>
  <c r="AU90" i="4" s="1"/>
  <c r="AV90" i="4" s="1"/>
  <c r="AS672" i="4"/>
  <c r="AT672" i="4" s="1"/>
  <c r="AU672" i="4" s="1"/>
  <c r="AV672" i="4" s="1"/>
  <c r="AS82" i="4"/>
  <c r="AT82" i="4" s="1"/>
  <c r="AU82" i="4" s="1"/>
  <c r="AV82" i="4" s="1"/>
  <c r="AS76" i="4"/>
  <c r="AT76" i="4" s="1"/>
  <c r="AU76" i="4" s="1"/>
  <c r="AV76" i="4" s="1"/>
  <c r="AS73" i="4"/>
  <c r="AT73" i="4" s="1"/>
  <c r="AU73" i="4" s="1"/>
  <c r="AV73" i="4" s="1"/>
  <c r="AS68" i="4"/>
  <c r="AS64" i="4"/>
  <c r="AT64" i="4" s="1"/>
  <c r="AU64" i="4" s="1"/>
  <c r="AV64" i="4" s="1"/>
  <c r="AS60" i="4"/>
  <c r="AT60" i="4" s="1"/>
  <c r="AU60" i="4" s="1"/>
  <c r="AV60" i="4" s="1"/>
  <c r="AS54" i="4"/>
  <c r="AT54" i="4" s="1"/>
  <c r="AU54" i="4" s="1"/>
  <c r="AV54" i="4" s="1"/>
  <c r="AS48" i="4"/>
  <c r="AT48" i="4" s="1"/>
  <c r="AU48" i="4" s="1"/>
  <c r="AV48" i="4" s="1"/>
  <c r="AS41" i="4"/>
  <c r="AT41" i="4" s="1"/>
  <c r="AU41" i="4" s="1"/>
  <c r="AV41" i="4" s="1"/>
  <c r="AS37" i="4"/>
  <c r="AT37" i="4" s="1"/>
  <c r="AU37" i="4" s="1"/>
  <c r="AV37" i="4" s="1"/>
  <c r="AS33" i="4"/>
  <c r="AT33" i="4" s="1"/>
  <c r="AU33" i="4" s="1"/>
  <c r="AV33" i="4" s="1"/>
  <c r="AS28" i="4"/>
  <c r="AT28" i="4" s="1"/>
  <c r="AU28" i="4" s="1"/>
  <c r="AV28" i="4" s="1"/>
  <c r="AS25" i="4"/>
  <c r="AS16" i="4"/>
  <c r="AS12" i="4"/>
  <c r="AT12" i="4" s="1"/>
  <c r="AU12" i="4" s="1"/>
  <c r="AV12" i="4" s="1"/>
  <c r="AS415" i="4"/>
  <c r="AT415" i="4" s="1"/>
  <c r="AU415" i="4" s="1"/>
  <c r="AV415" i="4" s="1"/>
  <c r="AS414" i="4"/>
  <c r="AT414" i="4" s="1"/>
  <c r="AU414" i="4" s="1"/>
  <c r="AV414" i="4" s="1"/>
  <c r="AW404" i="4"/>
  <c r="AX404" i="4" s="1"/>
  <c r="AS401" i="4"/>
  <c r="AT401" i="4" s="1"/>
  <c r="AU401" i="4" s="1"/>
  <c r="AV401" i="4" s="1"/>
  <c r="AS397" i="4"/>
  <c r="AT397" i="4" s="1"/>
  <c r="AU397" i="4" s="1"/>
  <c r="AV397" i="4" s="1"/>
  <c r="AS386" i="4"/>
  <c r="AT386" i="4" s="1"/>
  <c r="AU386" i="4" s="1"/>
  <c r="AV386" i="4" s="1"/>
  <c r="AS382" i="4"/>
  <c r="AT382" i="4" s="1"/>
  <c r="AU382" i="4" s="1"/>
  <c r="AV382" i="4" s="1"/>
  <c r="AS376" i="4"/>
  <c r="AT376" i="4" s="1"/>
  <c r="AU376" i="4" s="1"/>
  <c r="AV376" i="4" s="1"/>
  <c r="AW376" i="4" s="1"/>
  <c r="AX376" i="4" s="1"/>
  <c r="AS373" i="4"/>
  <c r="AT373" i="4" s="1"/>
  <c r="AU373" i="4" s="1"/>
  <c r="AV373" i="4" s="1"/>
  <c r="AS370" i="4"/>
  <c r="AT370" i="4" s="1"/>
  <c r="AU370" i="4" s="1"/>
  <c r="AV370" i="4" s="1"/>
  <c r="AS361" i="4"/>
  <c r="AT361" i="4" s="1"/>
  <c r="AU361" i="4" s="1"/>
  <c r="AV361" i="4" s="1"/>
  <c r="AS357" i="4"/>
  <c r="AT357" i="4" s="1"/>
  <c r="AU357" i="4" s="1"/>
  <c r="AV357" i="4" s="1"/>
  <c r="AS352" i="4"/>
  <c r="AT352" i="4" s="1"/>
  <c r="AU352" i="4" s="1"/>
  <c r="AV352" i="4" s="1"/>
  <c r="AS345" i="4"/>
  <c r="AT345" i="4" s="1"/>
  <c r="AU345" i="4" s="1"/>
  <c r="AV345" i="4" s="1"/>
  <c r="AS342" i="4"/>
  <c r="AT342" i="4" s="1"/>
  <c r="AU342" i="4" s="1"/>
  <c r="AV342" i="4" s="1"/>
  <c r="AS335" i="4"/>
  <c r="AT335" i="4" s="1"/>
  <c r="AU335" i="4" s="1"/>
  <c r="AV335" i="4" s="1"/>
  <c r="AS332" i="4"/>
  <c r="AT332" i="4" s="1"/>
  <c r="AU332" i="4" s="1"/>
  <c r="AV332" i="4" s="1"/>
  <c r="AS327" i="4"/>
  <c r="AT327" i="4" s="1"/>
  <c r="AU327" i="4" s="1"/>
  <c r="AV327" i="4" s="1"/>
  <c r="AS319" i="4"/>
  <c r="AT319" i="4" s="1"/>
  <c r="AU319" i="4" s="1"/>
  <c r="AV319" i="4" s="1"/>
  <c r="AS315" i="4"/>
  <c r="AT315" i="4" s="1"/>
  <c r="AU315" i="4" s="1"/>
  <c r="AV315" i="4" s="1"/>
  <c r="AS313" i="4"/>
  <c r="AT313" i="4" s="1"/>
  <c r="AU313" i="4" s="1"/>
  <c r="AV313" i="4" s="1"/>
  <c r="AS310" i="4"/>
  <c r="AT310" i="4" s="1"/>
  <c r="AU310" i="4" s="1"/>
  <c r="AV310" i="4" s="1"/>
  <c r="AS306" i="4"/>
  <c r="AT306" i="4" s="1"/>
  <c r="AU306" i="4" s="1"/>
  <c r="AV306" i="4" s="1"/>
  <c r="AS302" i="4"/>
  <c r="AT302" i="4" s="1"/>
  <c r="AU302" i="4" s="1"/>
  <c r="AV302" i="4" s="1"/>
  <c r="AS298" i="4"/>
  <c r="AT298" i="4" s="1"/>
  <c r="AU298" i="4" s="1"/>
  <c r="AV298" i="4" s="1"/>
  <c r="AS294" i="4"/>
  <c r="AT294" i="4" s="1"/>
  <c r="AU294" i="4" s="1"/>
  <c r="AV294" i="4" s="1"/>
  <c r="AS285" i="4"/>
  <c r="AT285" i="4" s="1"/>
  <c r="AU285" i="4" s="1"/>
  <c r="AV285" i="4" s="1"/>
  <c r="AS281" i="4"/>
  <c r="AT281" i="4" s="1"/>
  <c r="AU281" i="4" s="1"/>
  <c r="AV281" i="4" s="1"/>
  <c r="AS276" i="4"/>
  <c r="AT276" i="4" s="1"/>
  <c r="AU276" i="4" s="1"/>
  <c r="AV276" i="4" s="1"/>
  <c r="AS270" i="4"/>
  <c r="AT270" i="4" s="1"/>
  <c r="AU270" i="4" s="1"/>
  <c r="AV270" i="4" s="1"/>
  <c r="AS267" i="4"/>
  <c r="AT267" i="4" s="1"/>
  <c r="AU267" i="4" s="1"/>
  <c r="AV267" i="4" s="1"/>
  <c r="AS261" i="4"/>
  <c r="AT261" i="4" s="1"/>
  <c r="AU261" i="4" s="1"/>
  <c r="AV261" i="4" s="1"/>
  <c r="AS543" i="4"/>
  <c r="AT543" i="4" s="1"/>
  <c r="AU543" i="4" s="1"/>
  <c r="AV543" i="4" s="1"/>
  <c r="AS249" i="4"/>
  <c r="AT249" i="4" s="1"/>
  <c r="AU249" i="4" s="1"/>
  <c r="AV249" i="4" s="1"/>
  <c r="AS235" i="4"/>
  <c r="AT235" i="4" s="1"/>
  <c r="AU235" i="4" s="1"/>
  <c r="AV235" i="4" s="1"/>
  <c r="AS232" i="4"/>
  <c r="AT232" i="4" s="1"/>
  <c r="AU232" i="4" s="1"/>
  <c r="AV232" i="4" s="1"/>
  <c r="AS227" i="4"/>
  <c r="AT227" i="4" s="1"/>
  <c r="AU227" i="4" s="1"/>
  <c r="AV227" i="4" s="1"/>
  <c r="AS217" i="4"/>
  <c r="AT217" i="4" s="1"/>
  <c r="AU217" i="4" s="1"/>
  <c r="AV217" i="4" s="1"/>
  <c r="AS202" i="4"/>
  <c r="AT202" i="4" s="1"/>
  <c r="AU202" i="4" s="1"/>
  <c r="AV202" i="4" s="1"/>
  <c r="AS195" i="4"/>
  <c r="AT195" i="4" s="1"/>
  <c r="AU195" i="4" s="1"/>
  <c r="AV195" i="4" s="1"/>
  <c r="AS189" i="4"/>
  <c r="AT189" i="4" s="1"/>
  <c r="AU189" i="4" s="1"/>
  <c r="AV189" i="4" s="1"/>
  <c r="AS187" i="4"/>
  <c r="AT187" i="4" s="1"/>
  <c r="AU187" i="4" s="1"/>
  <c r="AV187" i="4" s="1"/>
  <c r="AS180" i="4"/>
  <c r="AT180" i="4" s="1"/>
  <c r="AU180" i="4" s="1"/>
  <c r="AV180" i="4" s="1"/>
  <c r="AS176" i="4"/>
  <c r="AT176" i="4" s="1"/>
  <c r="AU176" i="4" s="1"/>
  <c r="AV176" i="4" s="1"/>
  <c r="AS171" i="4"/>
  <c r="AT171" i="4" s="1"/>
  <c r="AU171" i="4" s="1"/>
  <c r="AV171" i="4" s="1"/>
  <c r="AS167" i="4"/>
  <c r="AT167" i="4" s="1"/>
  <c r="AU167" i="4" s="1"/>
  <c r="AV167" i="4" s="1"/>
  <c r="AS162" i="4"/>
  <c r="AT162" i="4" s="1"/>
  <c r="AU162" i="4" s="1"/>
  <c r="AV162" i="4" s="1"/>
  <c r="AS156" i="4"/>
  <c r="AT156" i="4" s="1"/>
  <c r="AU156" i="4" s="1"/>
  <c r="AV156" i="4" s="1"/>
  <c r="AS153" i="4"/>
  <c r="AT153" i="4" s="1"/>
  <c r="AU153" i="4" s="1"/>
  <c r="AV153" i="4" s="1"/>
  <c r="AS669" i="4"/>
  <c r="AT669" i="4" s="1"/>
  <c r="AU669" i="4" s="1"/>
  <c r="AV669" i="4" s="1"/>
  <c r="AS146" i="4"/>
  <c r="AT146" i="4" s="1"/>
  <c r="AU146" i="4" s="1"/>
  <c r="AV146" i="4" s="1"/>
  <c r="AS141" i="4"/>
  <c r="AT141" i="4" s="1"/>
  <c r="AU141" i="4" s="1"/>
  <c r="AV141" i="4" s="1"/>
  <c r="AS129" i="4"/>
  <c r="AT129" i="4" s="1"/>
  <c r="AU129" i="4" s="1"/>
  <c r="AV129" i="4" s="1"/>
  <c r="AS125" i="4"/>
  <c r="AT125" i="4" s="1"/>
  <c r="AU125" i="4" s="1"/>
  <c r="AV125" i="4" s="1"/>
  <c r="AS114" i="4"/>
  <c r="AT114" i="4" s="1"/>
  <c r="AU114" i="4" s="1"/>
  <c r="AV114" i="4" s="1"/>
  <c r="AS111" i="4"/>
  <c r="AT111" i="4" s="1"/>
  <c r="AU111" i="4" s="1"/>
  <c r="AV111" i="4" s="1"/>
  <c r="AS104" i="4"/>
  <c r="AT104" i="4" s="1"/>
  <c r="AU104" i="4" s="1"/>
  <c r="AV104" i="4" s="1"/>
  <c r="AS100" i="4"/>
  <c r="AT100" i="4" s="1"/>
  <c r="AU100" i="4" s="1"/>
  <c r="AV100" i="4" s="1"/>
  <c r="AS93" i="4"/>
  <c r="AT93" i="4" s="1"/>
  <c r="AU93" i="4" s="1"/>
  <c r="AV93" i="4" s="1"/>
  <c r="AS88" i="4"/>
  <c r="AT88" i="4" s="1"/>
  <c r="AU88" i="4" s="1"/>
  <c r="AV88" i="4" s="1"/>
  <c r="AS85" i="4"/>
  <c r="AT85" i="4" s="1"/>
  <c r="AU85" i="4" s="1"/>
  <c r="AV85" i="4" s="1"/>
  <c r="AS79" i="4"/>
  <c r="AT79" i="4" s="1"/>
  <c r="AU79" i="4" s="1"/>
  <c r="AV79" i="4" s="1"/>
  <c r="AW75" i="4"/>
  <c r="AX75" i="4" s="1"/>
  <c r="AS72" i="4"/>
  <c r="AT72" i="4" s="1"/>
  <c r="AU72" i="4" s="1"/>
  <c r="AV72" i="4" s="1"/>
  <c r="AS67" i="4"/>
  <c r="AT67" i="4" s="1"/>
  <c r="AU67" i="4" s="1"/>
  <c r="AV67" i="4" s="1"/>
  <c r="AS63" i="4"/>
  <c r="AT63" i="4" s="1"/>
  <c r="AU63" i="4" s="1"/>
  <c r="AV63" i="4" s="1"/>
  <c r="AS58" i="4"/>
  <c r="AT58" i="4" s="1"/>
  <c r="AU58" i="4" s="1"/>
  <c r="AV58" i="4" s="1"/>
  <c r="AS53" i="4"/>
  <c r="AS47" i="4"/>
  <c r="AT47" i="4" s="1"/>
  <c r="AU47" i="4" s="1"/>
  <c r="AV47" i="4" s="1"/>
  <c r="AS43" i="4"/>
  <c r="AT43" i="4" s="1"/>
  <c r="AU43" i="4" s="1"/>
  <c r="AV43" i="4" s="1"/>
  <c r="AS40" i="4"/>
  <c r="AT40" i="4" s="1"/>
  <c r="AU40" i="4" s="1"/>
  <c r="AV40" i="4" s="1"/>
  <c r="AS36" i="4"/>
  <c r="AT36" i="4" s="1"/>
  <c r="AU36" i="4" s="1"/>
  <c r="AV36" i="4" s="1"/>
  <c r="AS32" i="4"/>
  <c r="AT32" i="4" s="1"/>
  <c r="AU32" i="4" s="1"/>
  <c r="AV32" i="4" s="1"/>
  <c r="AS24" i="4"/>
  <c r="AT24" i="4" s="1"/>
  <c r="AU24" i="4" s="1"/>
  <c r="AV24" i="4" s="1"/>
  <c r="AS19" i="4"/>
  <c r="AT19" i="4" s="1"/>
  <c r="AU19" i="4" s="1"/>
  <c r="AV19" i="4" s="1"/>
  <c r="AS15" i="4"/>
  <c r="AT15" i="4" s="1"/>
  <c r="AU15" i="4" s="1"/>
  <c r="AV15" i="4" s="1"/>
  <c r="AW11" i="4"/>
  <c r="AX11" i="4" s="1"/>
  <c r="AS9" i="4"/>
  <c r="AT9" i="4" s="1"/>
  <c r="AU9" i="4" s="1"/>
  <c r="AV9" i="4" s="1"/>
  <c r="AS374" i="4"/>
  <c r="AT374" i="4" s="1"/>
  <c r="AU374" i="4" s="1"/>
  <c r="AV374" i="4" s="1"/>
  <c r="AS241" i="4"/>
  <c r="AT241" i="4" s="1"/>
  <c r="AU241" i="4" s="1"/>
  <c r="AV241" i="4" s="1"/>
  <c r="AS159" i="4"/>
  <c r="AT159" i="4" s="1"/>
  <c r="AU159" i="4" s="1"/>
  <c r="AV159" i="4" s="1"/>
  <c r="AS396" i="4"/>
  <c r="AT396" i="4" s="1"/>
  <c r="AU396" i="4" s="1"/>
  <c r="AV396" i="4" s="1"/>
  <c r="AS389" i="4"/>
  <c r="AT389" i="4" s="1"/>
  <c r="AU389" i="4" s="1"/>
  <c r="AV389" i="4" s="1"/>
  <c r="AW388" i="4"/>
  <c r="AX388" i="4" s="1"/>
  <c r="AS385" i="4"/>
  <c r="AT385" i="4" s="1"/>
  <c r="AU385" i="4" s="1"/>
  <c r="AV385" i="4" s="1"/>
  <c r="AS381" i="4"/>
  <c r="AT381" i="4" s="1"/>
  <c r="AU381" i="4" s="1"/>
  <c r="AV381" i="4" s="1"/>
  <c r="AS377" i="4"/>
  <c r="AT377" i="4" s="1"/>
  <c r="AU377" i="4" s="1"/>
  <c r="AV377" i="4" s="1"/>
  <c r="AS694" i="4"/>
  <c r="AT694" i="4" s="1"/>
  <c r="AU694" i="4" s="1"/>
  <c r="AV694" i="4" s="1"/>
  <c r="AS368" i="4"/>
  <c r="AT368" i="4" s="1"/>
  <c r="AU368" i="4" s="1"/>
  <c r="AV368" i="4" s="1"/>
  <c r="AS364" i="4"/>
  <c r="AT364" i="4" s="1"/>
  <c r="AU364" i="4" s="1"/>
  <c r="AV364" i="4" s="1"/>
  <c r="AS360" i="4"/>
  <c r="AT360" i="4" s="1"/>
  <c r="AU360" i="4" s="1"/>
  <c r="AV360" i="4" s="1"/>
  <c r="AS356" i="4"/>
  <c r="AT356" i="4" s="1"/>
  <c r="AU356" i="4" s="1"/>
  <c r="AV356" i="4" s="1"/>
  <c r="AS351" i="4"/>
  <c r="AT351" i="4" s="1"/>
  <c r="AU351" i="4" s="1"/>
  <c r="AV351" i="4" s="1"/>
  <c r="AW349" i="4"/>
  <c r="AX349" i="4" s="1"/>
  <c r="AW344" i="4"/>
  <c r="AX344" i="4" s="1"/>
  <c r="AW331" i="4"/>
  <c r="AX331" i="4" s="1"/>
  <c r="AW317" i="4"/>
  <c r="AX317" i="4" s="1"/>
  <c r="AW293" i="4"/>
  <c r="AX293" i="4" s="1"/>
  <c r="AW289" i="4"/>
  <c r="AX289" i="4" s="1"/>
  <c r="AW278" i="4"/>
  <c r="AX278" i="4" s="1"/>
  <c r="AW275" i="4"/>
  <c r="AX275" i="4" s="1"/>
  <c r="AW264" i="4"/>
  <c r="AX264" i="4" s="1"/>
  <c r="AS255" i="4"/>
  <c r="AT255" i="4" s="1"/>
  <c r="AU255" i="4" s="1"/>
  <c r="AV255" i="4" s="1"/>
  <c r="AS252" i="4"/>
  <c r="AT252" i="4" s="1"/>
  <c r="AU252" i="4" s="1"/>
  <c r="AV252" i="4" s="1"/>
  <c r="AS248" i="4"/>
  <c r="AT248" i="4" s="1"/>
  <c r="AU248" i="4" s="1"/>
  <c r="AV248" i="4" s="1"/>
  <c r="AS245" i="4"/>
  <c r="AT245" i="4" s="1"/>
  <c r="AU245" i="4" s="1"/>
  <c r="AV245" i="4" s="1"/>
  <c r="AS239" i="4"/>
  <c r="AT239" i="4" s="1"/>
  <c r="AU239" i="4" s="1"/>
  <c r="AV239" i="4" s="1"/>
  <c r="AS234" i="4"/>
  <c r="AT234" i="4" s="1"/>
  <c r="AU234" i="4" s="1"/>
  <c r="AV234" i="4" s="1"/>
  <c r="AS231" i="4"/>
  <c r="AT231" i="4" s="1"/>
  <c r="AU231" i="4" s="1"/>
  <c r="AV231" i="4" s="1"/>
  <c r="AS224" i="4"/>
  <c r="AT224" i="4" s="1"/>
  <c r="AU224" i="4" s="1"/>
  <c r="AV224" i="4" s="1"/>
  <c r="AS220" i="4"/>
  <c r="AT220" i="4" s="1"/>
  <c r="AU220" i="4" s="1"/>
  <c r="AV220" i="4" s="1"/>
  <c r="AS216" i="4"/>
  <c r="AT216" i="4" s="1"/>
  <c r="AU216" i="4" s="1"/>
  <c r="AV216" i="4" s="1"/>
  <c r="AS212" i="4"/>
  <c r="AT212" i="4" s="1"/>
  <c r="AU212" i="4" s="1"/>
  <c r="AV212" i="4" s="1"/>
  <c r="AS208" i="4"/>
  <c r="AT208" i="4" s="1"/>
  <c r="AU208" i="4" s="1"/>
  <c r="AV208" i="4" s="1"/>
  <c r="AS206" i="4"/>
  <c r="AT206" i="4" s="1"/>
  <c r="AU206" i="4" s="1"/>
  <c r="AV206" i="4" s="1"/>
  <c r="AS199" i="4"/>
  <c r="AT199" i="4" s="1"/>
  <c r="AU199" i="4" s="1"/>
  <c r="AV199" i="4" s="1"/>
  <c r="AS194" i="4"/>
  <c r="AT194" i="4" s="1"/>
  <c r="AU194" i="4" s="1"/>
  <c r="AV194" i="4" s="1"/>
  <c r="AS191" i="4"/>
  <c r="AT191" i="4" s="1"/>
  <c r="AU191" i="4" s="1"/>
  <c r="AV191" i="4" s="1"/>
  <c r="AS186" i="4"/>
  <c r="AT186" i="4" s="1"/>
  <c r="AU186" i="4" s="1"/>
  <c r="AV186" i="4" s="1"/>
  <c r="AS179" i="4"/>
  <c r="AT179" i="4" s="1"/>
  <c r="AU179" i="4" s="1"/>
  <c r="AV179" i="4" s="1"/>
  <c r="AS175" i="4"/>
  <c r="AT175" i="4" s="1"/>
  <c r="AU175" i="4" s="1"/>
  <c r="AV175" i="4" s="1"/>
  <c r="AS173" i="4"/>
  <c r="AT173" i="4" s="1"/>
  <c r="AU173" i="4" s="1"/>
  <c r="AV173" i="4" s="1"/>
  <c r="AS170" i="4"/>
  <c r="AT170" i="4" s="1"/>
  <c r="AU170" i="4" s="1"/>
  <c r="AV170" i="4" s="1"/>
  <c r="AS166" i="4"/>
  <c r="AT166" i="4" s="1"/>
  <c r="AU166" i="4" s="1"/>
  <c r="AV166" i="4" s="1"/>
  <c r="AS164" i="4"/>
  <c r="AT164" i="4" s="1"/>
  <c r="AU164" i="4" s="1"/>
  <c r="AV164" i="4" s="1"/>
  <c r="AS161" i="4"/>
  <c r="AT161" i="4" s="1"/>
  <c r="AU161" i="4" s="1"/>
  <c r="AV161" i="4" s="1"/>
  <c r="AS152" i="4"/>
  <c r="AT152" i="4" s="1"/>
  <c r="AU152" i="4" s="1"/>
  <c r="AV152" i="4" s="1"/>
  <c r="AS150" i="4"/>
  <c r="AT150" i="4" s="1"/>
  <c r="AU150" i="4" s="1"/>
  <c r="AV150" i="4" s="1"/>
  <c r="AS144" i="4"/>
  <c r="AT144" i="4" s="1"/>
  <c r="AU144" i="4" s="1"/>
  <c r="AV144" i="4" s="1"/>
  <c r="AS140" i="4"/>
  <c r="AT140" i="4" s="1"/>
  <c r="AU140" i="4" s="1"/>
  <c r="AV140" i="4" s="1"/>
  <c r="AS134" i="4"/>
  <c r="AT134" i="4" s="1"/>
  <c r="AU134" i="4" s="1"/>
  <c r="AV134" i="4" s="1"/>
  <c r="AS128" i="4"/>
  <c r="AT128" i="4" s="1"/>
  <c r="AU128" i="4" s="1"/>
  <c r="AV128" i="4" s="1"/>
  <c r="AS118" i="4"/>
  <c r="AT118" i="4" s="1"/>
  <c r="AU118" i="4" s="1"/>
  <c r="AV118" i="4" s="1"/>
  <c r="AS113" i="4"/>
  <c r="AT113" i="4" s="1"/>
  <c r="AU113" i="4" s="1"/>
  <c r="AV113" i="4" s="1"/>
  <c r="AS110" i="4"/>
  <c r="AT110" i="4" s="1"/>
  <c r="AU110" i="4" s="1"/>
  <c r="AV110" i="4" s="1"/>
  <c r="AS107" i="4"/>
  <c r="AT107" i="4" s="1"/>
  <c r="AU107" i="4" s="1"/>
  <c r="AV107" i="4" s="1"/>
  <c r="AS103" i="4"/>
  <c r="AT103" i="4" s="1"/>
  <c r="AU103" i="4" s="1"/>
  <c r="AV103" i="4" s="1"/>
  <c r="AS96" i="4"/>
  <c r="AT96" i="4" s="1"/>
  <c r="AU96" i="4" s="1"/>
  <c r="AV96" i="4" s="1"/>
  <c r="AS92" i="4"/>
  <c r="AT92" i="4" s="1"/>
  <c r="AU92" i="4" s="1"/>
  <c r="AV92" i="4" s="1"/>
  <c r="AS87" i="4"/>
  <c r="AT87" i="4" s="1"/>
  <c r="AU87" i="4" s="1"/>
  <c r="AV87" i="4" s="1"/>
  <c r="AS84" i="4"/>
  <c r="AT84" i="4" s="1"/>
  <c r="AU84" i="4" s="1"/>
  <c r="AV84" i="4" s="1"/>
  <c r="AS80" i="4"/>
  <c r="AT80" i="4" s="1"/>
  <c r="AU80" i="4" s="1"/>
  <c r="AV80" i="4" s="1"/>
  <c r="AS78" i="4"/>
  <c r="AT78" i="4" s="1"/>
  <c r="AU78" i="4" s="1"/>
  <c r="AV78" i="4" s="1"/>
  <c r="AS71" i="4"/>
  <c r="AT71" i="4" s="1"/>
  <c r="AU71" i="4" s="1"/>
  <c r="AV71" i="4" s="1"/>
  <c r="AS66" i="4"/>
  <c r="AT66" i="4" s="1"/>
  <c r="AU66" i="4" s="1"/>
  <c r="AV66" i="4" s="1"/>
  <c r="AS62" i="4"/>
  <c r="AT62" i="4" s="1"/>
  <c r="AU62" i="4" s="1"/>
  <c r="AV62" i="4" s="1"/>
  <c r="AS57" i="4"/>
  <c r="AT57" i="4" s="1"/>
  <c r="AU57" i="4" s="1"/>
  <c r="AV57" i="4" s="1"/>
  <c r="AS56" i="4"/>
  <c r="AT56" i="4" s="1"/>
  <c r="AU56" i="4" s="1"/>
  <c r="AV56" i="4" s="1"/>
  <c r="AS52" i="4"/>
  <c r="AT52" i="4" s="1"/>
  <c r="AU52" i="4" s="1"/>
  <c r="AV52" i="4" s="1"/>
  <c r="AS46" i="4"/>
  <c r="AT46" i="4" s="1"/>
  <c r="AU46" i="4" s="1"/>
  <c r="AV46" i="4" s="1"/>
  <c r="AS31" i="4"/>
  <c r="AT31" i="4" s="1"/>
  <c r="AU31" i="4" s="1"/>
  <c r="AV31" i="4" s="1"/>
  <c r="AS30" i="4"/>
  <c r="AT30" i="4" s="1"/>
  <c r="AU30" i="4" s="1"/>
  <c r="AV30" i="4" s="1"/>
  <c r="AS27" i="4"/>
  <c r="AT27" i="4" s="1"/>
  <c r="AU27" i="4" s="1"/>
  <c r="AV27" i="4" s="1"/>
  <c r="AS23" i="4"/>
  <c r="AT23" i="4" s="1"/>
  <c r="AU23" i="4" s="1"/>
  <c r="AV23" i="4" s="1"/>
  <c r="AS18" i="4"/>
  <c r="AT18" i="4" s="1"/>
  <c r="AU18" i="4" s="1"/>
  <c r="AV18" i="4" s="1"/>
  <c r="AS14" i="4"/>
  <c r="AS10" i="4"/>
  <c r="AT10" i="4" s="1"/>
  <c r="AU10" i="4" s="1"/>
  <c r="AV10" i="4" s="1"/>
  <c r="AS400" i="4"/>
  <c r="AT400" i="4" s="1"/>
  <c r="AU400" i="4" s="1"/>
  <c r="AV400" i="4" s="1"/>
  <c r="AS378" i="4"/>
  <c r="AT378" i="4" s="1"/>
  <c r="AU378" i="4" s="1"/>
  <c r="AV378" i="4" s="1"/>
  <c r="AS353" i="4"/>
  <c r="AT353" i="4" s="1"/>
  <c r="AU353" i="4" s="1"/>
  <c r="AV353" i="4" s="1"/>
  <c r="AS341" i="4"/>
  <c r="AT341" i="4" s="1"/>
  <c r="AU341" i="4" s="1"/>
  <c r="AV341" i="4" s="1"/>
  <c r="AS326" i="4"/>
  <c r="AT326" i="4" s="1"/>
  <c r="AU326" i="4" s="1"/>
  <c r="AV326" i="4" s="1"/>
  <c r="AS312" i="4"/>
  <c r="AT312" i="4" s="1"/>
  <c r="AU312" i="4" s="1"/>
  <c r="AV312" i="4" s="1"/>
  <c r="AS301" i="4"/>
  <c r="AT301" i="4" s="1"/>
  <c r="AU301" i="4" s="1"/>
  <c r="AV301" i="4" s="1"/>
  <c r="AS284" i="4"/>
  <c r="AT284" i="4" s="1"/>
  <c r="AU284" i="4" s="1"/>
  <c r="AV284" i="4" s="1"/>
  <c r="AS183" i="4"/>
  <c r="AT183" i="4" s="1"/>
  <c r="AU183" i="4" s="1"/>
  <c r="AV183" i="4" s="1"/>
  <c r="AS151" i="4"/>
  <c r="AT151" i="4" s="1"/>
  <c r="AU151" i="4" s="1"/>
  <c r="AV151" i="4" s="1"/>
  <c r="AS420" i="4"/>
  <c r="AT420" i="4" s="1"/>
  <c r="AU420" i="4" s="1"/>
  <c r="AV420" i="4" s="1"/>
  <c r="AS416" i="4"/>
  <c r="AT416" i="4" s="1"/>
  <c r="AU416" i="4" s="1"/>
  <c r="AV416" i="4" s="1"/>
  <c r="AW412" i="4"/>
  <c r="AX412" i="4" s="1"/>
  <c r="AS407" i="4"/>
  <c r="AT407" i="4" s="1"/>
  <c r="AU407" i="4" s="1"/>
  <c r="AV407" i="4" s="1"/>
  <c r="AS398" i="4"/>
  <c r="AT398" i="4" s="1"/>
  <c r="AU398" i="4" s="1"/>
  <c r="AV398" i="4" s="1"/>
  <c r="AW395" i="4"/>
  <c r="AX395" i="4" s="1"/>
  <c r="AS393" i="4"/>
  <c r="AT393" i="4" s="1"/>
  <c r="AU393" i="4" s="1"/>
  <c r="AV393" i="4" s="1"/>
  <c r="AS380" i="4"/>
  <c r="AT380" i="4" s="1"/>
  <c r="AU380" i="4" s="1"/>
  <c r="AV380" i="4" s="1"/>
  <c r="AW380" i="4" s="1"/>
  <c r="AX380" i="4" s="1"/>
  <c r="AS375" i="4"/>
  <c r="AT375" i="4" s="1"/>
  <c r="AU375" i="4" s="1"/>
  <c r="AV375" i="4" s="1"/>
  <c r="AW372" i="4"/>
  <c r="AX372" i="4" s="1"/>
  <c r="AS369" i="4"/>
  <c r="AT369" i="4" s="1"/>
  <c r="AU369" i="4" s="1"/>
  <c r="AV369" i="4" s="1"/>
  <c r="AW367" i="4"/>
  <c r="AX367" i="4" s="1"/>
  <c r="AS363" i="4"/>
  <c r="AT363" i="4" s="1"/>
  <c r="AU363" i="4" s="1"/>
  <c r="AV363" i="4" s="1"/>
  <c r="AW359" i="4"/>
  <c r="AX359" i="4" s="1"/>
  <c r="AS355" i="4"/>
  <c r="AT355" i="4" s="1"/>
  <c r="AU355" i="4" s="1"/>
  <c r="AV355" i="4" s="1"/>
  <c r="AS348" i="4"/>
  <c r="AT348" i="4" s="1"/>
  <c r="AU348" i="4" s="1"/>
  <c r="AV348" i="4" s="1"/>
  <c r="AS343" i="4"/>
  <c r="AT343" i="4" s="1"/>
  <c r="AU343" i="4" s="1"/>
  <c r="AV343" i="4" s="1"/>
  <c r="AS337" i="4"/>
  <c r="AT337" i="4" s="1"/>
  <c r="AU337" i="4" s="1"/>
  <c r="AV337" i="4" s="1"/>
  <c r="AS334" i="4"/>
  <c r="AT334" i="4" s="1"/>
  <c r="AU334" i="4" s="1"/>
  <c r="AV334" i="4" s="1"/>
  <c r="AS329" i="4"/>
  <c r="AT329" i="4" s="1"/>
  <c r="AU329" i="4" s="1"/>
  <c r="AV329" i="4" s="1"/>
  <c r="AS325" i="4"/>
  <c r="AT325" i="4" s="1"/>
  <c r="AU325" i="4" s="1"/>
  <c r="AV325" i="4" s="1"/>
  <c r="AS321" i="4"/>
  <c r="AT321" i="4" s="1"/>
  <c r="AU321" i="4" s="1"/>
  <c r="AV321" i="4" s="1"/>
  <c r="AS314" i="4"/>
  <c r="AT314" i="4" s="1"/>
  <c r="AU314" i="4" s="1"/>
  <c r="AV314" i="4" s="1"/>
  <c r="AS305" i="4"/>
  <c r="AT305" i="4" s="1"/>
  <c r="AU305" i="4" s="1"/>
  <c r="AV305" i="4" s="1"/>
  <c r="AS300" i="4"/>
  <c r="AT300" i="4" s="1"/>
  <c r="AU300" i="4" s="1"/>
  <c r="AV300" i="4" s="1"/>
  <c r="AS292" i="4"/>
  <c r="AT292" i="4" s="1"/>
  <c r="AU292" i="4" s="1"/>
  <c r="AV292" i="4" s="1"/>
  <c r="AS287" i="4"/>
  <c r="AT287" i="4" s="1"/>
  <c r="AU287" i="4" s="1"/>
  <c r="AV287" i="4" s="1"/>
  <c r="AS274" i="4"/>
  <c r="AT274" i="4" s="1"/>
  <c r="AU274" i="4" s="1"/>
  <c r="AV274" i="4" s="1"/>
  <c r="AS272" i="4"/>
  <c r="AT272" i="4" s="1"/>
  <c r="AU272" i="4" s="1"/>
  <c r="AV272" i="4" s="1"/>
  <c r="AS269" i="4"/>
  <c r="AT269" i="4" s="1"/>
  <c r="AU269" i="4" s="1"/>
  <c r="AV269" i="4" s="1"/>
  <c r="AS266" i="4"/>
  <c r="AT266" i="4" s="1"/>
  <c r="AU266" i="4" s="1"/>
  <c r="AV266" i="4" s="1"/>
  <c r="AS263" i="4"/>
  <c r="AT263" i="4" s="1"/>
  <c r="AU263" i="4" s="1"/>
  <c r="AV263" i="4" s="1"/>
  <c r="AS259" i="4"/>
  <c r="AT259" i="4" s="1"/>
  <c r="AU259" i="4" s="1"/>
  <c r="AV259" i="4" s="1"/>
  <c r="AW254" i="4"/>
  <c r="AX254" i="4" s="1"/>
  <c r="AS251" i="4"/>
  <c r="AT251" i="4" s="1"/>
  <c r="AU251" i="4" s="1"/>
  <c r="AV251" i="4" s="1"/>
  <c r="AS247" i="4"/>
  <c r="AT247" i="4" s="1"/>
  <c r="AU247" i="4" s="1"/>
  <c r="AV247" i="4" s="1"/>
  <c r="AS242" i="4"/>
  <c r="AT242" i="4" s="1"/>
  <c r="AU242" i="4" s="1"/>
  <c r="AV242" i="4" s="1"/>
  <c r="AS236" i="4"/>
  <c r="AT236" i="4" s="1"/>
  <c r="AU236" i="4" s="1"/>
  <c r="AV236" i="4" s="1"/>
  <c r="AS229" i="4"/>
  <c r="AT229" i="4" s="1"/>
  <c r="AU229" i="4" s="1"/>
  <c r="AV229" i="4" s="1"/>
  <c r="AS226" i="4"/>
  <c r="AT226" i="4" s="1"/>
  <c r="AU226" i="4" s="1"/>
  <c r="AV226" i="4" s="1"/>
  <c r="AS222" i="4"/>
  <c r="AT222" i="4" s="1"/>
  <c r="AU222" i="4" s="1"/>
  <c r="AV222" i="4" s="1"/>
  <c r="AS218" i="4"/>
  <c r="AT218" i="4" s="1"/>
  <c r="AU218" i="4" s="1"/>
  <c r="AV218" i="4" s="1"/>
  <c r="AS215" i="4"/>
  <c r="AT215" i="4" s="1"/>
  <c r="AU215" i="4" s="1"/>
  <c r="AV215" i="4" s="1"/>
  <c r="AS211" i="4"/>
  <c r="AT211" i="4" s="1"/>
  <c r="AU211" i="4" s="1"/>
  <c r="AV211" i="4" s="1"/>
  <c r="AS207" i="4"/>
  <c r="AT207" i="4" s="1"/>
  <c r="AU207" i="4" s="1"/>
  <c r="AV207" i="4" s="1"/>
  <c r="AS203" i="4"/>
  <c r="AT203" i="4" s="1"/>
  <c r="AU203" i="4" s="1"/>
  <c r="AV203" i="4" s="1"/>
  <c r="AS198" i="4"/>
  <c r="AT198" i="4" s="1"/>
  <c r="AU198" i="4" s="1"/>
  <c r="AV198" i="4" s="1"/>
  <c r="AS193" i="4"/>
  <c r="AT193" i="4" s="1"/>
  <c r="AU193" i="4" s="1"/>
  <c r="AV193" i="4" s="1"/>
  <c r="AS188" i="4"/>
  <c r="AT188" i="4" s="1"/>
  <c r="AU188" i="4" s="1"/>
  <c r="AV188" i="4" s="1"/>
  <c r="AS182" i="4"/>
  <c r="AT182" i="4" s="1"/>
  <c r="AU182" i="4" s="1"/>
  <c r="AV182" i="4" s="1"/>
  <c r="AS178" i="4"/>
  <c r="AT178" i="4" s="1"/>
  <c r="AU178" i="4" s="1"/>
  <c r="AV178" i="4" s="1"/>
  <c r="AS174" i="4"/>
  <c r="AT174" i="4" s="1"/>
  <c r="AU174" i="4" s="1"/>
  <c r="AV174" i="4" s="1"/>
  <c r="AS169" i="4"/>
  <c r="AT169" i="4" s="1"/>
  <c r="AU169" i="4" s="1"/>
  <c r="AV169" i="4" s="1"/>
  <c r="AS158" i="4"/>
  <c r="AT158" i="4" s="1"/>
  <c r="AU158" i="4" s="1"/>
  <c r="AV158" i="4" s="1"/>
  <c r="AS155" i="4"/>
  <c r="AT155" i="4" s="1"/>
  <c r="AU155" i="4" s="1"/>
  <c r="AV155" i="4" s="1"/>
  <c r="AS149" i="4"/>
  <c r="AT149" i="4" s="1"/>
  <c r="AU149" i="4" s="1"/>
  <c r="AV149" i="4" s="1"/>
  <c r="AS143" i="4"/>
  <c r="AT143" i="4" s="1"/>
  <c r="AU143" i="4" s="1"/>
  <c r="AV143" i="4" s="1"/>
  <c r="AS139" i="4"/>
  <c r="AT139" i="4" s="1"/>
  <c r="AU139" i="4" s="1"/>
  <c r="AV139" i="4" s="1"/>
  <c r="AS133" i="4"/>
  <c r="AT133" i="4" s="1"/>
  <c r="AU133" i="4" s="1"/>
  <c r="AV133" i="4" s="1"/>
  <c r="AS131" i="4"/>
  <c r="AT131" i="4" s="1"/>
  <c r="AU131" i="4" s="1"/>
  <c r="AV131" i="4" s="1"/>
  <c r="AW127" i="4"/>
  <c r="AX127" i="4" s="1"/>
  <c r="AS124" i="4"/>
  <c r="AT124" i="4" s="1"/>
  <c r="AU124" i="4" s="1"/>
  <c r="AV124" i="4" s="1"/>
  <c r="AS116" i="4"/>
  <c r="AT116" i="4" s="1"/>
  <c r="AU116" i="4" s="1"/>
  <c r="AV116" i="4" s="1"/>
  <c r="AS109" i="4"/>
  <c r="AT109" i="4" s="1"/>
  <c r="AU109" i="4" s="1"/>
  <c r="AV109" i="4" s="1"/>
  <c r="AS106" i="4"/>
  <c r="AT106" i="4" s="1"/>
  <c r="AU106" i="4" s="1"/>
  <c r="AV106" i="4" s="1"/>
  <c r="AS102" i="4"/>
  <c r="AT102" i="4" s="1"/>
  <c r="AU102" i="4" s="1"/>
  <c r="AV102" i="4" s="1"/>
  <c r="AW98" i="4"/>
  <c r="AX98" i="4" s="1"/>
  <c r="AS95" i="4"/>
  <c r="AT95" i="4" s="1"/>
  <c r="AU95" i="4" s="1"/>
  <c r="AV95" i="4" s="1"/>
  <c r="AS91" i="4"/>
  <c r="AT91" i="4" s="1"/>
  <c r="AU91" i="4" s="1"/>
  <c r="AV91" i="4" s="1"/>
  <c r="AS86" i="4"/>
  <c r="AT86" i="4" s="1"/>
  <c r="AU86" i="4" s="1"/>
  <c r="AV86" i="4" s="1"/>
  <c r="AS77" i="4"/>
  <c r="AT77" i="4" s="1"/>
  <c r="AU77" i="4" s="1"/>
  <c r="AV77" i="4" s="1"/>
  <c r="AS74" i="4"/>
  <c r="AT74" i="4" s="1"/>
  <c r="AU74" i="4" s="1"/>
  <c r="AV74" i="4" s="1"/>
  <c r="AS70" i="4"/>
  <c r="AT70" i="4" s="1"/>
  <c r="AU70" i="4" s="1"/>
  <c r="AV70" i="4" s="1"/>
  <c r="AS65" i="4"/>
  <c r="AT65" i="4" s="1"/>
  <c r="AU65" i="4" s="1"/>
  <c r="AV65" i="4" s="1"/>
  <c r="AS61" i="4"/>
  <c r="AT61" i="4" s="1"/>
  <c r="AU61" i="4" s="1"/>
  <c r="AV61" i="4" s="1"/>
  <c r="AS55" i="4"/>
  <c r="AT55" i="4" s="1"/>
  <c r="AU55" i="4" s="1"/>
  <c r="AV55" i="4" s="1"/>
  <c r="AS51" i="4"/>
  <c r="AT51" i="4" s="1"/>
  <c r="AU51" i="4" s="1"/>
  <c r="AV51" i="4" s="1"/>
  <c r="AS49" i="4"/>
  <c r="AT49" i="4" s="1"/>
  <c r="AU49" i="4" s="1"/>
  <c r="AV49" i="4" s="1"/>
  <c r="AS45" i="4"/>
  <c r="AT45" i="4" s="1"/>
  <c r="AU45" i="4" s="1"/>
  <c r="AV45" i="4" s="1"/>
  <c r="AS38" i="4"/>
  <c r="AT38" i="4" s="1"/>
  <c r="AU38" i="4" s="1"/>
  <c r="AV38" i="4" s="1"/>
  <c r="AS34" i="4"/>
  <c r="AT34" i="4" s="1"/>
  <c r="AU34" i="4" s="1"/>
  <c r="AV34" i="4" s="1"/>
  <c r="AW29" i="4"/>
  <c r="AX29" i="4" s="1"/>
  <c r="AS26" i="4"/>
  <c r="AT26" i="4" s="1"/>
  <c r="AU26" i="4" s="1"/>
  <c r="AV26" i="4" s="1"/>
  <c r="AS21" i="4"/>
  <c r="AT21" i="4" s="1"/>
  <c r="AU21" i="4" s="1"/>
  <c r="AV21" i="4" s="1"/>
  <c r="AS17" i="4"/>
  <c r="AT17" i="4" s="1"/>
  <c r="AU17" i="4" s="1"/>
  <c r="AV17" i="4" s="1"/>
  <c r="AS13" i="4"/>
  <c r="AT13" i="4" s="1"/>
  <c r="AU13" i="4" s="1"/>
  <c r="AV13" i="4" s="1"/>
  <c r="AS390" i="4"/>
  <c r="AT390" i="4" s="1"/>
  <c r="AU390" i="4" s="1"/>
  <c r="AV390" i="4" s="1"/>
  <c r="AS384" i="4"/>
  <c r="AT384" i="4" s="1"/>
  <c r="AU384" i="4" s="1"/>
  <c r="AV384" i="4" s="1"/>
  <c r="AS362" i="4"/>
  <c r="AT362" i="4" s="1"/>
  <c r="AU362" i="4" s="1"/>
  <c r="AV362" i="4" s="1"/>
  <c r="AS350" i="4"/>
  <c r="AT350" i="4" s="1"/>
  <c r="AU350" i="4" s="1"/>
  <c r="AV350" i="4" s="1"/>
  <c r="AS338" i="4"/>
  <c r="AT338" i="4" s="1"/>
  <c r="AU338" i="4" s="1"/>
  <c r="AV338" i="4" s="1"/>
  <c r="AS322" i="4"/>
  <c r="AT322" i="4" s="1"/>
  <c r="AU322" i="4" s="1"/>
  <c r="AV322" i="4" s="1"/>
  <c r="AS309" i="4"/>
  <c r="AT309" i="4" s="1"/>
  <c r="AU309" i="4" s="1"/>
  <c r="AV309" i="4" s="1"/>
  <c r="AS296" i="4"/>
  <c r="AT296" i="4" s="1"/>
  <c r="AU296" i="4" s="1"/>
  <c r="AV296" i="4" s="1"/>
  <c r="AS260" i="4"/>
  <c r="AT260" i="4" s="1"/>
  <c r="AU260" i="4" s="1"/>
  <c r="AV260" i="4" s="1"/>
  <c r="AS83" i="4"/>
  <c r="AT83" i="4" s="1"/>
  <c r="AU83" i="4" s="1"/>
  <c r="AV83" i="4" s="1"/>
  <c r="AS50" i="4"/>
  <c r="AT50" i="4" s="1"/>
  <c r="AU50" i="4" s="1"/>
  <c r="AV50" i="4" s="1"/>
  <c r="AS20" i="4"/>
  <c r="AT20" i="4" s="1"/>
  <c r="AU20" i="4" s="1"/>
  <c r="AV20" i="4" s="1"/>
  <c r="AW323" i="4"/>
  <c r="AX323" i="4" s="1"/>
  <c r="AW647" i="4"/>
  <c r="AX647" i="4" s="1"/>
  <c r="AW81" i="4"/>
  <c r="AX81" i="4" s="1"/>
  <c r="AQ350" i="4"/>
  <c r="AA350" i="4"/>
  <c r="M350" i="4"/>
  <c r="J350" i="4" s="1"/>
  <c r="AP350" i="4" s="1"/>
  <c r="R350" i="4"/>
  <c r="AT14" i="4" l="1"/>
  <c r="AS784" i="4"/>
  <c r="AT53" i="4"/>
  <c r="AS787" i="4"/>
  <c r="AT16" i="4"/>
  <c r="AS786" i="4"/>
  <c r="AT68" i="4"/>
  <c r="AS779" i="4"/>
  <c r="AS785" i="4"/>
  <c r="AS783" i="4"/>
  <c r="AT25" i="4"/>
  <c r="AS789" i="4"/>
  <c r="AT461" i="4"/>
  <c r="AS781" i="4"/>
  <c r="AT8" i="4"/>
  <c r="AS775" i="4"/>
  <c r="AS780" i="4"/>
  <c r="AS788" i="4"/>
  <c r="AS782" i="4"/>
  <c r="AU35" i="4"/>
  <c r="AT788" i="4"/>
  <c r="AT457" i="4"/>
  <c r="AT785" i="4" s="1"/>
  <c r="AT643" i="4"/>
  <c r="Z350" i="4"/>
  <c r="AO350" i="4"/>
  <c r="AW373" i="4"/>
  <c r="AX373" i="4" s="1"/>
  <c r="AW401" i="4"/>
  <c r="AX401" i="4" s="1"/>
  <c r="AW684" i="4"/>
  <c r="AX684" i="4" s="1"/>
  <c r="AW361" i="4"/>
  <c r="AX361" i="4" s="1"/>
  <c r="AW397" i="4"/>
  <c r="AX397" i="4" s="1"/>
  <c r="AW48" i="4"/>
  <c r="AX48" i="4" s="1"/>
  <c r="AW154" i="4"/>
  <c r="AX154" i="4" s="1"/>
  <c r="AW116" i="4"/>
  <c r="AX116" i="4" s="1"/>
  <c r="AW124" i="4"/>
  <c r="AX124" i="4" s="1"/>
  <c r="AW375" i="4"/>
  <c r="AX375" i="4" s="1"/>
  <c r="AW246" i="4"/>
  <c r="AX246" i="4" s="1"/>
  <c r="AW398" i="4"/>
  <c r="AX398" i="4" s="1"/>
  <c r="AW407" i="4"/>
  <c r="AX407" i="4" s="1"/>
  <c r="AW332" i="4"/>
  <c r="AX332" i="4" s="1"/>
  <c r="AW165" i="4"/>
  <c r="AX165" i="4" s="1"/>
  <c r="AW383" i="4"/>
  <c r="AX383" i="4" s="1"/>
  <c r="AW345" i="4"/>
  <c r="AX345" i="4" s="1"/>
  <c r="AW381" i="4"/>
  <c r="AX381" i="4" s="1"/>
  <c r="AW79" i="4"/>
  <c r="AX79" i="4" s="1"/>
  <c r="AW85" i="4"/>
  <c r="AX85" i="4" s="1"/>
  <c r="AW93" i="4"/>
  <c r="AX93" i="4" s="1"/>
  <c r="AW100" i="4"/>
  <c r="AX100" i="4" s="1"/>
  <c r="AW114" i="4"/>
  <c r="AX114" i="4" s="1"/>
  <c r="AW129" i="4"/>
  <c r="AX129" i="4" s="1"/>
  <c r="AW146" i="4"/>
  <c r="AX146" i="4" s="1"/>
  <c r="AW153" i="4"/>
  <c r="AX153" i="4" s="1"/>
  <c r="AW352" i="4"/>
  <c r="AX352" i="4" s="1"/>
  <c r="AW160" i="4"/>
  <c r="AX160" i="4" s="1"/>
  <c r="AW237" i="4"/>
  <c r="AX237" i="4" s="1"/>
  <c r="AW258" i="4"/>
  <c r="AX258" i="4" s="1"/>
  <c r="AW265" i="4"/>
  <c r="AX265" i="4" s="1"/>
  <c r="AW271" i="4"/>
  <c r="AX271" i="4" s="1"/>
  <c r="AW277" i="4"/>
  <c r="AX277" i="4" s="1"/>
  <c r="AW283" i="4"/>
  <c r="AX283" i="4" s="1"/>
  <c r="AW291" i="4"/>
  <c r="AX291" i="4" s="1"/>
  <c r="AW299" i="4"/>
  <c r="AX299" i="4" s="1"/>
  <c r="AW311" i="4"/>
  <c r="AX311" i="4" s="1"/>
  <c r="AW316" i="4"/>
  <c r="AX316" i="4" s="1"/>
  <c r="AW324" i="4"/>
  <c r="AX324" i="4" s="1"/>
  <c r="AW333" i="4"/>
  <c r="AX333" i="4" s="1"/>
  <c r="AW340" i="4"/>
  <c r="AX340" i="4" s="1"/>
  <c r="AW347" i="4"/>
  <c r="AX347" i="4" s="1"/>
  <c r="AW379" i="4"/>
  <c r="AX379" i="4" s="1"/>
  <c r="AW589" i="4"/>
  <c r="AX589" i="4" s="1"/>
  <c r="AW641" i="4"/>
  <c r="AX641" i="4" s="1"/>
  <c r="AW746" i="4"/>
  <c r="AX746" i="4" s="1"/>
  <c r="AW377" i="4"/>
  <c r="AX377" i="4" s="1"/>
  <c r="AW385" i="4"/>
  <c r="AX385" i="4" s="1"/>
  <c r="AW88" i="4"/>
  <c r="AX88" i="4" s="1"/>
  <c r="AW104" i="4"/>
  <c r="AX104" i="4" s="1"/>
  <c r="AW111" i="4"/>
  <c r="AX111" i="4" s="1"/>
  <c r="AW125" i="4"/>
  <c r="AX125" i="4" s="1"/>
  <c r="AW141" i="4"/>
  <c r="AX141" i="4" s="1"/>
  <c r="AW669" i="4"/>
  <c r="AX669" i="4" s="1"/>
  <c r="AW156" i="4"/>
  <c r="AX156" i="4" s="1"/>
  <c r="AW172" i="4"/>
  <c r="AX172" i="4" s="1"/>
  <c r="AW253" i="4"/>
  <c r="AX253" i="4" s="1"/>
  <c r="AW262" i="4"/>
  <c r="AX262" i="4" s="1"/>
  <c r="AW268" i="4"/>
  <c r="AX268" i="4" s="1"/>
  <c r="AW273" i="4"/>
  <c r="AX273" i="4" s="1"/>
  <c r="AW280" i="4"/>
  <c r="AX280" i="4" s="1"/>
  <c r="AW286" i="4"/>
  <c r="AX286" i="4" s="1"/>
  <c r="AW295" i="4"/>
  <c r="AX295" i="4" s="1"/>
  <c r="AW307" i="4"/>
  <c r="AX307" i="4" s="1"/>
  <c r="AW320" i="4"/>
  <c r="AX320" i="4" s="1"/>
  <c r="AW328" i="4"/>
  <c r="AX328" i="4" s="1"/>
  <c r="AW336" i="4"/>
  <c r="AX336" i="4" s="1"/>
  <c r="AW406" i="4"/>
  <c r="AX406" i="4" s="1"/>
  <c r="AW709" i="4"/>
  <c r="AX709" i="4" s="1"/>
  <c r="AW759" i="4"/>
  <c r="AX759" i="4" s="1"/>
  <c r="AW616" i="4"/>
  <c r="AX616" i="4" s="1"/>
  <c r="AW725" i="4"/>
  <c r="AX725" i="4" s="1"/>
  <c r="AW17" i="4"/>
  <c r="AX17" i="4" s="1"/>
  <c r="AW26" i="4"/>
  <c r="AX26" i="4" s="1"/>
  <c r="AW91" i="4"/>
  <c r="AX91" i="4" s="1"/>
  <c r="AW259" i="4"/>
  <c r="AX259" i="4" s="1"/>
  <c r="AW266" i="4"/>
  <c r="AX266" i="4" s="1"/>
  <c r="AW272" i="4"/>
  <c r="AX272" i="4" s="1"/>
  <c r="AW292" i="4"/>
  <c r="AX292" i="4" s="1"/>
  <c r="AW300" i="4"/>
  <c r="AX300" i="4" s="1"/>
  <c r="AW305" i="4"/>
  <c r="AX305" i="4" s="1"/>
  <c r="AW325" i="4"/>
  <c r="AX325" i="4" s="1"/>
  <c r="AW334" i="4"/>
  <c r="AX334" i="4" s="1"/>
  <c r="AW348" i="4"/>
  <c r="AX348" i="4" s="1"/>
  <c r="AW363" i="4"/>
  <c r="AX363" i="4" s="1"/>
  <c r="AW46" i="4"/>
  <c r="AX46" i="4" s="1"/>
  <c r="AW52" i="4"/>
  <c r="AX52" i="4" s="1"/>
  <c r="AW57" i="4"/>
  <c r="AX57" i="4" s="1"/>
  <c r="AW66" i="4"/>
  <c r="AX66" i="4" s="1"/>
  <c r="AW80" i="4"/>
  <c r="AX80" i="4" s="1"/>
  <c r="AW87" i="4"/>
  <c r="AX87" i="4" s="1"/>
  <c r="AW96" i="4"/>
  <c r="AX96" i="4" s="1"/>
  <c r="AW103" i="4"/>
  <c r="AX103" i="4" s="1"/>
  <c r="AW110" i="4"/>
  <c r="AX110" i="4" s="1"/>
  <c r="AW140" i="4"/>
  <c r="AX140" i="4" s="1"/>
  <c r="AW150" i="4"/>
  <c r="AX150" i="4" s="1"/>
  <c r="AW161" i="4"/>
  <c r="AX161" i="4" s="1"/>
  <c r="AW166" i="4"/>
  <c r="AX166" i="4" s="1"/>
  <c r="AW173" i="4"/>
  <c r="AX173" i="4" s="1"/>
  <c r="AW179" i="4"/>
  <c r="AX179" i="4" s="1"/>
  <c r="AW186" i="4"/>
  <c r="AX186" i="4" s="1"/>
  <c r="AW191" i="4"/>
  <c r="AX191" i="4" s="1"/>
  <c r="AW199" i="4"/>
  <c r="AX199" i="4" s="1"/>
  <c r="AW208" i="4"/>
  <c r="AX208" i="4" s="1"/>
  <c r="AW216" i="4"/>
  <c r="AX216" i="4" s="1"/>
  <c r="AW224" i="4"/>
  <c r="AX224" i="4" s="1"/>
  <c r="AW231" i="4"/>
  <c r="AX231" i="4" s="1"/>
  <c r="AW245" i="4"/>
  <c r="AX245" i="4" s="1"/>
  <c r="AW252" i="4"/>
  <c r="AX252" i="4" s="1"/>
  <c r="AW309" i="4"/>
  <c r="AX309" i="4" s="1"/>
  <c r="AW9" i="4"/>
  <c r="AX9" i="4" s="1"/>
  <c r="AW159" i="4"/>
  <c r="AX159" i="4" s="1"/>
  <c r="AW183" i="4"/>
  <c r="AX183" i="4" s="1"/>
  <c r="AW189" i="4"/>
  <c r="AX189" i="4" s="1"/>
  <c r="AW195" i="4"/>
  <c r="AX195" i="4" s="1"/>
  <c r="AW241" i="4"/>
  <c r="AX241" i="4" s="1"/>
  <c r="AW249" i="4"/>
  <c r="AX249" i="4" s="1"/>
  <c r="AW543" i="4"/>
  <c r="AX543" i="4" s="1"/>
  <c r="AW270" i="4"/>
  <c r="AX270" i="4" s="1"/>
  <c r="AW276" i="4"/>
  <c r="AX276" i="4" s="1"/>
  <c r="AW281" i="4"/>
  <c r="AX281" i="4" s="1"/>
  <c r="AW298" i="4"/>
  <c r="AX298" i="4" s="1"/>
  <c r="AW310" i="4"/>
  <c r="AX310" i="4" s="1"/>
  <c r="AW315" i="4"/>
  <c r="AX315" i="4" s="1"/>
  <c r="AW7" i="4"/>
  <c r="AX7" i="4" s="1"/>
  <c r="AW338" i="4"/>
  <c r="AX338" i="4" s="1"/>
  <c r="AW28" i="4"/>
  <c r="AX28" i="4" s="1"/>
  <c r="AW33" i="4"/>
  <c r="AX33" i="4" s="1"/>
  <c r="AW41" i="4"/>
  <c r="AX41" i="4" s="1"/>
  <c r="AW405" i="4"/>
  <c r="AX405" i="4" s="1"/>
  <c r="AW722" i="4"/>
  <c r="AX722" i="4" s="1"/>
  <c r="AW608" i="4"/>
  <c r="AX608" i="4" s="1"/>
  <c r="AW583" i="4"/>
  <c r="AX583" i="4" s="1"/>
  <c r="AW609" i="4"/>
  <c r="AX609" i="4" s="1"/>
  <c r="AW665" i="4"/>
  <c r="AX665" i="4" s="1"/>
  <c r="AW691" i="4"/>
  <c r="AX691" i="4" s="1"/>
  <c r="AW717" i="4"/>
  <c r="AX717" i="4" s="1"/>
  <c r="AW766" i="4"/>
  <c r="AX766" i="4" s="1"/>
  <c r="AW13" i="4"/>
  <c r="AX13" i="4" s="1"/>
  <c r="AW21" i="4"/>
  <c r="AX21" i="4" s="1"/>
  <c r="AW86" i="4"/>
  <c r="AX86" i="4" s="1"/>
  <c r="AW95" i="4"/>
  <c r="AX95" i="4" s="1"/>
  <c r="AW263" i="4"/>
  <c r="AX263" i="4" s="1"/>
  <c r="AW269" i="4"/>
  <c r="AX269" i="4" s="1"/>
  <c r="AW274" i="4"/>
  <c r="AX274" i="4" s="1"/>
  <c r="AW287" i="4"/>
  <c r="AX287" i="4" s="1"/>
  <c r="AW314" i="4"/>
  <c r="AX314" i="4" s="1"/>
  <c r="AW321" i="4"/>
  <c r="AX321" i="4" s="1"/>
  <c r="AW329" i="4"/>
  <c r="AX329" i="4" s="1"/>
  <c r="AW337" i="4"/>
  <c r="AX337" i="4" s="1"/>
  <c r="AW343" i="4"/>
  <c r="AX343" i="4" s="1"/>
  <c r="AW56" i="4"/>
  <c r="AX56" i="4" s="1"/>
  <c r="AW62" i="4"/>
  <c r="AX62" i="4" s="1"/>
  <c r="AW71" i="4"/>
  <c r="AX71" i="4" s="1"/>
  <c r="AW78" i="4"/>
  <c r="AX78" i="4" s="1"/>
  <c r="AW84" i="4"/>
  <c r="AX84" i="4" s="1"/>
  <c r="AW92" i="4"/>
  <c r="AX92" i="4" s="1"/>
  <c r="AW107" i="4"/>
  <c r="AX107" i="4" s="1"/>
  <c r="AW113" i="4"/>
  <c r="AX113" i="4" s="1"/>
  <c r="AW118" i="4"/>
  <c r="AX118" i="4" s="1"/>
  <c r="AW128" i="4"/>
  <c r="AX128" i="4" s="1"/>
  <c r="AW134" i="4"/>
  <c r="AX134" i="4" s="1"/>
  <c r="AW144" i="4"/>
  <c r="AX144" i="4" s="1"/>
  <c r="AW152" i="4"/>
  <c r="AX152" i="4" s="1"/>
  <c r="AW164" i="4"/>
  <c r="AX164" i="4" s="1"/>
  <c r="AW170" i="4"/>
  <c r="AX170" i="4" s="1"/>
  <c r="AW175" i="4"/>
  <c r="AX175" i="4" s="1"/>
  <c r="AW194" i="4"/>
  <c r="AX194" i="4" s="1"/>
  <c r="AW206" i="4"/>
  <c r="AX206" i="4" s="1"/>
  <c r="AW212" i="4"/>
  <c r="AX212" i="4" s="1"/>
  <c r="AW220" i="4"/>
  <c r="AX220" i="4" s="1"/>
  <c r="AW234" i="4"/>
  <c r="AX234" i="4" s="1"/>
  <c r="AW239" i="4"/>
  <c r="AX239" i="4" s="1"/>
  <c r="AW248" i="4"/>
  <c r="AX248" i="4" s="1"/>
  <c r="AW255" i="4"/>
  <c r="AX255" i="4" s="1"/>
  <c r="AW400" i="4"/>
  <c r="AX400" i="4" s="1"/>
  <c r="AW187" i="4"/>
  <c r="AX187" i="4" s="1"/>
  <c r="AW202" i="4"/>
  <c r="AX202" i="4" s="1"/>
  <c r="AW217" i="4"/>
  <c r="AX217" i="4" s="1"/>
  <c r="AW261" i="4"/>
  <c r="AX261" i="4" s="1"/>
  <c r="AW267" i="4"/>
  <c r="AX267" i="4" s="1"/>
  <c r="AW285" i="4"/>
  <c r="AX285" i="4" s="1"/>
  <c r="AW294" i="4"/>
  <c r="AX294" i="4" s="1"/>
  <c r="AW302" i="4"/>
  <c r="AX302" i="4" s="1"/>
  <c r="AW306" i="4"/>
  <c r="AX306" i="4" s="1"/>
  <c r="AW313" i="4"/>
  <c r="AX313" i="4" s="1"/>
  <c r="AW319" i="4"/>
  <c r="AX319" i="4" s="1"/>
  <c r="AW327" i="4"/>
  <c r="AX327" i="4" s="1"/>
  <c r="AW335" i="4"/>
  <c r="AX335" i="4" s="1"/>
  <c r="AW342" i="4"/>
  <c r="AX342" i="4" s="1"/>
  <c r="AW357" i="4"/>
  <c r="AX357" i="4" s="1"/>
  <c r="AW370" i="4"/>
  <c r="AX370" i="4" s="1"/>
  <c r="AW390" i="4"/>
  <c r="AX390" i="4" s="1"/>
  <c r="AW250" i="4"/>
  <c r="AX250" i="4" s="1"/>
  <c r="AW37" i="4"/>
  <c r="AX37" i="4" s="1"/>
  <c r="AW157" i="4"/>
  <c r="AX157" i="4" s="1"/>
  <c r="AW163" i="4"/>
  <c r="AX163" i="4" s="1"/>
  <c r="AW168" i="4"/>
  <c r="AX168" i="4" s="1"/>
  <c r="AW366" i="4"/>
  <c r="AX366" i="4" s="1"/>
  <c r="AW402" i="4"/>
  <c r="AX402" i="4" s="1"/>
  <c r="AW411" i="4"/>
  <c r="AX411" i="4" s="1"/>
  <c r="AW458" i="4"/>
  <c r="AX458" i="4" s="1"/>
  <c r="AW597" i="4"/>
  <c r="AX597" i="4" s="1"/>
  <c r="AW729" i="4"/>
  <c r="AX729" i="4" s="1"/>
  <c r="AW296" i="4"/>
  <c r="AX296" i="4" s="1"/>
  <c r="AW322" i="4"/>
  <c r="AX322" i="4" s="1"/>
  <c r="AW362" i="4"/>
  <c r="AX362" i="4" s="1"/>
  <c r="AW34" i="4"/>
  <c r="AX34" i="4" s="1"/>
  <c r="AW49" i="4"/>
  <c r="AX49" i="4" s="1"/>
  <c r="AW55" i="4"/>
  <c r="AX55" i="4" s="1"/>
  <c r="AW61" i="4"/>
  <c r="AX61" i="4" s="1"/>
  <c r="AW70" i="4"/>
  <c r="AX70" i="4" s="1"/>
  <c r="AW77" i="4"/>
  <c r="AX77" i="4" s="1"/>
  <c r="AW102" i="4"/>
  <c r="AX102" i="4" s="1"/>
  <c r="AW109" i="4"/>
  <c r="AX109" i="4" s="1"/>
  <c r="AW133" i="4"/>
  <c r="AX133" i="4" s="1"/>
  <c r="AW143" i="4"/>
  <c r="AX143" i="4" s="1"/>
  <c r="AW158" i="4"/>
  <c r="AX158" i="4" s="1"/>
  <c r="AW169" i="4"/>
  <c r="AX169" i="4" s="1"/>
  <c r="AW174" i="4"/>
  <c r="AX174" i="4" s="1"/>
  <c r="AW182" i="4"/>
  <c r="AX182" i="4" s="1"/>
  <c r="AW188" i="4"/>
  <c r="AX188" i="4" s="1"/>
  <c r="AW193" i="4"/>
  <c r="AX193" i="4" s="1"/>
  <c r="AW203" i="4"/>
  <c r="AX203" i="4" s="1"/>
  <c r="AW211" i="4"/>
  <c r="AX211" i="4" s="1"/>
  <c r="AW218" i="4"/>
  <c r="AX218" i="4" s="1"/>
  <c r="AW226" i="4"/>
  <c r="AX226" i="4" s="1"/>
  <c r="AW247" i="4"/>
  <c r="AX247" i="4" s="1"/>
  <c r="AW355" i="4"/>
  <c r="AX355" i="4" s="1"/>
  <c r="AW393" i="4"/>
  <c r="AX393" i="4" s="1"/>
  <c r="AW420" i="4"/>
  <c r="AX420" i="4" s="1"/>
  <c r="AW23" i="4"/>
  <c r="AX23" i="4" s="1"/>
  <c r="AW30" i="4"/>
  <c r="AX30" i="4" s="1"/>
  <c r="AW260" i="4"/>
  <c r="AX260" i="4" s="1"/>
  <c r="AW284" i="4"/>
  <c r="AX284" i="4" s="1"/>
  <c r="AW301" i="4"/>
  <c r="AX301" i="4" s="1"/>
  <c r="AW312" i="4"/>
  <c r="AX312" i="4" s="1"/>
  <c r="AW326" i="4"/>
  <c r="AX326" i="4" s="1"/>
  <c r="AW341" i="4"/>
  <c r="AX341" i="4" s="1"/>
  <c r="AW351" i="4"/>
  <c r="AX351" i="4" s="1"/>
  <c r="AW360" i="4"/>
  <c r="AX360" i="4" s="1"/>
  <c r="AW368" i="4"/>
  <c r="AX368" i="4" s="1"/>
  <c r="AW15" i="4"/>
  <c r="AX15" i="4" s="1"/>
  <c r="AW24" i="4"/>
  <c r="AX24" i="4" s="1"/>
  <c r="AW36" i="4"/>
  <c r="AX36" i="4" s="1"/>
  <c r="AW43" i="4"/>
  <c r="AX43" i="4" s="1"/>
  <c r="AW63" i="4"/>
  <c r="AX63" i="4" s="1"/>
  <c r="AW72" i="4"/>
  <c r="AX72" i="4" s="1"/>
  <c r="AW162" i="4"/>
  <c r="AX162" i="4" s="1"/>
  <c r="AW167" i="4"/>
  <c r="AX167" i="4" s="1"/>
  <c r="AW180" i="4"/>
  <c r="AX180" i="4" s="1"/>
  <c r="AW227" i="4"/>
  <c r="AX227" i="4" s="1"/>
  <c r="AW235" i="4"/>
  <c r="AX235" i="4" s="1"/>
  <c r="AW382" i="4"/>
  <c r="AX382" i="4" s="1"/>
  <c r="AW414" i="4"/>
  <c r="AX414" i="4" s="1"/>
  <c r="AW12" i="4"/>
  <c r="AX12" i="4" s="1"/>
  <c r="AW50" i="4"/>
  <c r="AX50" i="4" s="1"/>
  <c r="AW64" i="4"/>
  <c r="AX64" i="4" s="1"/>
  <c r="AW73" i="4"/>
  <c r="AX73" i="4" s="1"/>
  <c r="AW672" i="4"/>
  <c r="AX672" i="4" s="1"/>
  <c r="AW94" i="4"/>
  <c r="AX94" i="4" s="1"/>
  <c r="AW101" i="4"/>
  <c r="AX101" i="4" s="1"/>
  <c r="AW108" i="4"/>
  <c r="AX108" i="4" s="1"/>
  <c r="AW115" i="4"/>
  <c r="AX115" i="4" s="1"/>
  <c r="AW121" i="4"/>
  <c r="AX121" i="4" s="1"/>
  <c r="AW130" i="4"/>
  <c r="AX130" i="4" s="1"/>
  <c r="AW136" i="4"/>
  <c r="AX136" i="4" s="1"/>
  <c r="AW148" i="4"/>
  <c r="AX148" i="4" s="1"/>
  <c r="AW181" i="4"/>
  <c r="AX181" i="4" s="1"/>
  <c r="AW192" i="4"/>
  <c r="AX192" i="4" s="1"/>
  <c r="AW209" i="4"/>
  <c r="AX209" i="4" s="1"/>
  <c r="AW225" i="4"/>
  <c r="AX225" i="4" s="1"/>
  <c r="AW353" i="4"/>
  <c r="AX353" i="4" s="1"/>
  <c r="AW371" i="4"/>
  <c r="AX371" i="4" s="1"/>
  <c r="AW392" i="4"/>
  <c r="AX392" i="4" s="1"/>
  <c r="AW419" i="4"/>
  <c r="AX419" i="4" s="1"/>
  <c r="AW440" i="4"/>
  <c r="AX440" i="4" s="1"/>
  <c r="AW447" i="4"/>
  <c r="AX447" i="4" s="1"/>
  <c r="AW455" i="4"/>
  <c r="AX455" i="4" s="1"/>
  <c r="AW470" i="4"/>
  <c r="AX470" i="4" s="1"/>
  <c r="AW480" i="4"/>
  <c r="AX480" i="4" s="1"/>
  <c r="AW487" i="4"/>
  <c r="AX487" i="4" s="1"/>
  <c r="AW493" i="4"/>
  <c r="AX493" i="4" s="1"/>
  <c r="AW500" i="4"/>
  <c r="AX500" i="4" s="1"/>
  <c r="AW509" i="4"/>
  <c r="AX509" i="4" s="1"/>
  <c r="AW517" i="4"/>
  <c r="AX517" i="4" s="1"/>
  <c r="AW524" i="4"/>
  <c r="AX524" i="4" s="1"/>
  <c r="AW530" i="4"/>
  <c r="AX530" i="4" s="1"/>
  <c r="AW535" i="4"/>
  <c r="AX535" i="4" s="1"/>
  <c r="AW540" i="4"/>
  <c r="AX540" i="4" s="1"/>
  <c r="AW548" i="4"/>
  <c r="AX548" i="4" s="1"/>
  <c r="AW555" i="4"/>
  <c r="AX555" i="4" s="1"/>
  <c r="AW563" i="4"/>
  <c r="AX563" i="4" s="1"/>
  <c r="AW584" i="4"/>
  <c r="AX584" i="4" s="1"/>
  <c r="AW590" i="4"/>
  <c r="AX590" i="4" s="1"/>
  <c r="AW598" i="4"/>
  <c r="AX598" i="4" s="1"/>
  <c r="AW602" i="4"/>
  <c r="AX602" i="4" s="1"/>
  <c r="AW625" i="4"/>
  <c r="AX625" i="4" s="1"/>
  <c r="AW630" i="4"/>
  <c r="AX630" i="4" s="1"/>
  <c r="AW637" i="4"/>
  <c r="AX637" i="4" s="1"/>
  <c r="AW642" i="4"/>
  <c r="AX642" i="4" s="1"/>
  <c r="AW649" i="4"/>
  <c r="AX649" i="4" s="1"/>
  <c r="AW656" i="4"/>
  <c r="AX656" i="4" s="1"/>
  <c r="AW666" i="4"/>
  <c r="AX666" i="4" s="1"/>
  <c r="AW674" i="4"/>
  <c r="AX674" i="4" s="1"/>
  <c r="AW679" i="4"/>
  <c r="AX679" i="4" s="1"/>
  <c r="AW692" i="4"/>
  <c r="AX692" i="4" s="1"/>
  <c r="AW703" i="4"/>
  <c r="AX703" i="4" s="1"/>
  <c r="AW710" i="4"/>
  <c r="AX710" i="4" s="1"/>
  <c r="AW719" i="4"/>
  <c r="AX719" i="4" s="1"/>
  <c r="AW730" i="4"/>
  <c r="AX730" i="4" s="1"/>
  <c r="AW737" i="4"/>
  <c r="AX737" i="4" s="1"/>
  <c r="AW747" i="4"/>
  <c r="AX747" i="4" s="1"/>
  <c r="AW752" i="4"/>
  <c r="AX752" i="4" s="1"/>
  <c r="AW760" i="4"/>
  <c r="AX760" i="4" s="1"/>
  <c r="AW767" i="4"/>
  <c r="AX767" i="4" s="1"/>
  <c r="AW432" i="4"/>
  <c r="AX432" i="4" s="1"/>
  <c r="AW438" i="4"/>
  <c r="AX438" i="4" s="1"/>
  <c r="AW444" i="4"/>
  <c r="AX444" i="4" s="1"/>
  <c r="AW452" i="4"/>
  <c r="AX452" i="4" s="1"/>
  <c r="AW466" i="4"/>
  <c r="AX466" i="4" s="1"/>
  <c r="AW484" i="4"/>
  <c r="AX484" i="4" s="1"/>
  <c r="AW491" i="4"/>
  <c r="AX491" i="4" s="1"/>
  <c r="AW506" i="4"/>
  <c r="AX506" i="4" s="1"/>
  <c r="AW515" i="4"/>
  <c r="AX515" i="4" s="1"/>
  <c r="AW523" i="4"/>
  <c r="AX523" i="4" s="1"/>
  <c r="AW538" i="4"/>
  <c r="AX538" i="4" s="1"/>
  <c r="AW545" i="4"/>
  <c r="AX545" i="4" s="1"/>
  <c r="AW552" i="4"/>
  <c r="AX552" i="4" s="1"/>
  <c r="AW560" i="4"/>
  <c r="AX560" i="4" s="1"/>
  <c r="AW568" i="4"/>
  <c r="AX568" i="4" s="1"/>
  <c r="AW574" i="4"/>
  <c r="AX574" i="4" s="1"/>
  <c r="AW581" i="4"/>
  <c r="AX581" i="4" s="1"/>
  <c r="AW595" i="4"/>
  <c r="AX595" i="4" s="1"/>
  <c r="AW607" i="4"/>
  <c r="AX607" i="4" s="1"/>
  <c r="AW621" i="4"/>
  <c r="AX621" i="4" s="1"/>
  <c r="AW628" i="4"/>
  <c r="AX628" i="4" s="1"/>
  <c r="AW635" i="4"/>
  <c r="AX635" i="4" s="1"/>
  <c r="AW646" i="4"/>
  <c r="AX646" i="4" s="1"/>
  <c r="AW662" i="4"/>
  <c r="AX662" i="4" s="1"/>
  <c r="AW671" i="4"/>
  <c r="AX671" i="4" s="1"/>
  <c r="AW678" i="4"/>
  <c r="AX678" i="4" s="1"/>
  <c r="AW682" i="4"/>
  <c r="AX682" i="4" s="1"/>
  <c r="AW689" i="4"/>
  <c r="AX689" i="4" s="1"/>
  <c r="AW707" i="4"/>
  <c r="AX707" i="4" s="1"/>
  <c r="AW715" i="4"/>
  <c r="AX715" i="4" s="1"/>
  <c r="AW724" i="4"/>
  <c r="AX724" i="4" s="1"/>
  <c r="AW728" i="4"/>
  <c r="AX728" i="4" s="1"/>
  <c r="AW735" i="4"/>
  <c r="AX735" i="4" s="1"/>
  <c r="AW740" i="4"/>
  <c r="AX740" i="4" s="1"/>
  <c r="AW744" i="4"/>
  <c r="AX744" i="4" s="1"/>
  <c r="AW751" i="4"/>
  <c r="AX751" i="4" s="1"/>
  <c r="AW757" i="4"/>
  <c r="AX757" i="4" s="1"/>
  <c r="AW418" i="4"/>
  <c r="AX418" i="4" s="1"/>
  <c r="AW409" i="4"/>
  <c r="AX409" i="4" s="1"/>
  <c r="AW417" i="4"/>
  <c r="AX417" i="4" s="1"/>
  <c r="AW426" i="4"/>
  <c r="AX426" i="4" s="1"/>
  <c r="AW445" i="4"/>
  <c r="AX445" i="4" s="1"/>
  <c r="AW453" i="4"/>
  <c r="AX453" i="4" s="1"/>
  <c r="AW459" i="4"/>
  <c r="AX459" i="4" s="1"/>
  <c r="AW467" i="4"/>
  <c r="AX467" i="4" s="1"/>
  <c r="AW477" i="4"/>
  <c r="AX477" i="4" s="1"/>
  <c r="AW485" i="4"/>
  <c r="AX485" i="4" s="1"/>
  <c r="AW492" i="4"/>
  <c r="AX492" i="4" s="1"/>
  <c r="AW498" i="4"/>
  <c r="AX498" i="4" s="1"/>
  <c r="AW507" i="4"/>
  <c r="AX507" i="4" s="1"/>
  <c r="AW528" i="4"/>
  <c r="AX528" i="4" s="1"/>
  <c r="AW533" i="4"/>
  <c r="AX533" i="4" s="1"/>
  <c r="AW539" i="4"/>
  <c r="AX539" i="4" s="1"/>
  <c r="AW546" i="4"/>
  <c r="AX546" i="4" s="1"/>
  <c r="AW553" i="4"/>
  <c r="AX553" i="4" s="1"/>
  <c r="AW561" i="4"/>
  <c r="AX561" i="4" s="1"/>
  <c r="AW569" i="4"/>
  <c r="AX569" i="4" s="1"/>
  <c r="AW582" i="4"/>
  <c r="AX582" i="4" s="1"/>
  <c r="AW588" i="4"/>
  <c r="AX588" i="4" s="1"/>
  <c r="AW596" i="4"/>
  <c r="AX596" i="4" s="1"/>
  <c r="AW601" i="4"/>
  <c r="AX601" i="4" s="1"/>
  <c r="AW615" i="4"/>
  <c r="AX615" i="4" s="1"/>
  <c r="AW623" i="4"/>
  <c r="AX623" i="4" s="1"/>
  <c r="AW629" i="4"/>
  <c r="AX629" i="4" s="1"/>
  <c r="AW636" i="4"/>
  <c r="AX636" i="4" s="1"/>
  <c r="AW640" i="4"/>
  <c r="AX640" i="4" s="1"/>
  <c r="AW648" i="4"/>
  <c r="AX648" i="4" s="1"/>
  <c r="AW654" i="4"/>
  <c r="AX654" i="4" s="1"/>
  <c r="AW663" i="4"/>
  <c r="AX663" i="4" s="1"/>
  <c r="AW683" i="4"/>
  <c r="AX683" i="4" s="1"/>
  <c r="AW690" i="4"/>
  <c r="AX690" i="4" s="1"/>
  <c r="AW699" i="4"/>
  <c r="AX699" i="4" s="1"/>
  <c r="AW702" i="4"/>
  <c r="AX702" i="4" s="1"/>
  <c r="AW708" i="4"/>
  <c r="AX708" i="4" s="1"/>
  <c r="AW716" i="4"/>
  <c r="AX716" i="4" s="1"/>
  <c r="AW736" i="4"/>
  <c r="AX736" i="4" s="1"/>
  <c r="AW745" i="4"/>
  <c r="AX745" i="4" s="1"/>
  <c r="AW758" i="4"/>
  <c r="AX758" i="4" s="1"/>
  <c r="AW765" i="4"/>
  <c r="AX765" i="4" s="1"/>
  <c r="AW423" i="4"/>
  <c r="AX423" i="4" s="1"/>
  <c r="AW427" i="4"/>
  <c r="AX427" i="4" s="1"/>
  <c r="AW433" i="4"/>
  <c r="AX433" i="4" s="1"/>
  <c r="AW439" i="4"/>
  <c r="AX439" i="4" s="1"/>
  <c r="AW446" i="4"/>
  <c r="AX446" i="4" s="1"/>
  <c r="AW454" i="4"/>
  <c r="AX454" i="4" s="1"/>
  <c r="AW460" i="4"/>
  <c r="AX460" i="4" s="1"/>
  <c r="AW468" i="4"/>
  <c r="AX468" i="4" s="1"/>
  <c r="AW479" i="4"/>
  <c r="AX479" i="4" s="1"/>
  <c r="AW486" i="4"/>
  <c r="AX486" i="4" s="1"/>
  <c r="AW499" i="4"/>
  <c r="AX499" i="4" s="1"/>
  <c r="AW508" i="4"/>
  <c r="AX508" i="4" s="1"/>
  <c r="AW516" i="4"/>
  <c r="AX516" i="4" s="1"/>
  <c r="AW529" i="4"/>
  <c r="AX529" i="4" s="1"/>
  <c r="AW534" i="4"/>
  <c r="AX534" i="4" s="1"/>
  <c r="AW547" i="4"/>
  <c r="AX547" i="4" s="1"/>
  <c r="AW554" i="4"/>
  <c r="AX554" i="4" s="1"/>
  <c r="AW562" i="4"/>
  <c r="AX562" i="4" s="1"/>
  <c r="AW374" i="4"/>
  <c r="AX374" i="4" s="1"/>
  <c r="AW151" i="4"/>
  <c r="AX151" i="4" s="1"/>
  <c r="AW38" i="4"/>
  <c r="AX38" i="4" s="1"/>
  <c r="AW45" i="4"/>
  <c r="AX45" i="4" s="1"/>
  <c r="AW51" i="4"/>
  <c r="AX51" i="4" s="1"/>
  <c r="AW65" i="4"/>
  <c r="AX65" i="4" s="1"/>
  <c r="AW74" i="4"/>
  <c r="AX74" i="4" s="1"/>
  <c r="AW106" i="4"/>
  <c r="AX106" i="4" s="1"/>
  <c r="AW131" i="4"/>
  <c r="AX131" i="4" s="1"/>
  <c r="AW139" i="4"/>
  <c r="AX139" i="4" s="1"/>
  <c r="AW149" i="4"/>
  <c r="AX149" i="4" s="1"/>
  <c r="AW155" i="4"/>
  <c r="AX155" i="4" s="1"/>
  <c r="AW178" i="4"/>
  <c r="AX178" i="4" s="1"/>
  <c r="AW198" i="4"/>
  <c r="AX198" i="4" s="1"/>
  <c r="AW207" i="4"/>
  <c r="AX207" i="4" s="1"/>
  <c r="AW215" i="4"/>
  <c r="AX215" i="4" s="1"/>
  <c r="AW222" i="4"/>
  <c r="AX222" i="4" s="1"/>
  <c r="AW229" i="4"/>
  <c r="AX229" i="4" s="1"/>
  <c r="AW236" i="4"/>
  <c r="AX236" i="4" s="1"/>
  <c r="AW242" i="4"/>
  <c r="AX242" i="4" s="1"/>
  <c r="AW251" i="4"/>
  <c r="AX251" i="4" s="1"/>
  <c r="AW350" i="4"/>
  <c r="AX350" i="4" s="1"/>
  <c r="AW369" i="4"/>
  <c r="AX369" i="4" s="1"/>
  <c r="AW384" i="4"/>
  <c r="AX384" i="4" s="1"/>
  <c r="AW416" i="4"/>
  <c r="AX416" i="4" s="1"/>
  <c r="AW10" i="4"/>
  <c r="AX10" i="4" s="1"/>
  <c r="AW18" i="4"/>
  <c r="AX18" i="4" s="1"/>
  <c r="AW27" i="4"/>
  <c r="AX27" i="4" s="1"/>
  <c r="AW31" i="4"/>
  <c r="AX31" i="4" s="1"/>
  <c r="AW356" i="4"/>
  <c r="AX356" i="4" s="1"/>
  <c r="AW364" i="4"/>
  <c r="AX364" i="4" s="1"/>
  <c r="AW694" i="4"/>
  <c r="AX694" i="4" s="1"/>
  <c r="AW389" i="4"/>
  <c r="AX389" i="4" s="1"/>
  <c r="AW396" i="4"/>
  <c r="AX396" i="4" s="1"/>
  <c r="AW19" i="4"/>
  <c r="AX19" i="4" s="1"/>
  <c r="AW32" i="4"/>
  <c r="AX32" i="4" s="1"/>
  <c r="AW40" i="4"/>
  <c r="AX40" i="4" s="1"/>
  <c r="AW47" i="4"/>
  <c r="AX47" i="4" s="1"/>
  <c r="AW58" i="4"/>
  <c r="AX58" i="4" s="1"/>
  <c r="AW67" i="4"/>
  <c r="AX67" i="4" s="1"/>
  <c r="AW171" i="4"/>
  <c r="AX171" i="4" s="1"/>
  <c r="AW176" i="4"/>
  <c r="AX176" i="4" s="1"/>
  <c r="AW232" i="4"/>
  <c r="AX232" i="4" s="1"/>
  <c r="AW378" i="4"/>
  <c r="AX378" i="4" s="1"/>
  <c r="AW386" i="4"/>
  <c r="AX386" i="4" s="1"/>
  <c r="AW54" i="4"/>
  <c r="AX54" i="4" s="1"/>
  <c r="AW60" i="4"/>
  <c r="AX60" i="4" s="1"/>
  <c r="AW76" i="4"/>
  <c r="AX76" i="4" s="1"/>
  <c r="AW82" i="4"/>
  <c r="AX82" i="4" s="1"/>
  <c r="AW90" i="4"/>
  <c r="AX90" i="4" s="1"/>
  <c r="AW97" i="4"/>
  <c r="AX97" i="4" s="1"/>
  <c r="AW105" i="4"/>
  <c r="AX105" i="4" s="1"/>
  <c r="AW117" i="4"/>
  <c r="AX117" i="4" s="1"/>
  <c r="AW126" i="4"/>
  <c r="AX126" i="4" s="1"/>
  <c r="AW132" i="4"/>
  <c r="AX132" i="4" s="1"/>
  <c r="AW142" i="4"/>
  <c r="AX142" i="4" s="1"/>
  <c r="AW177" i="4"/>
  <c r="AX177" i="4" s="1"/>
  <c r="AW184" i="4"/>
  <c r="AX184" i="4" s="1"/>
  <c r="AW190" i="4"/>
  <c r="AX190" i="4" s="1"/>
  <c r="AW197" i="4"/>
  <c r="AX197" i="4" s="1"/>
  <c r="AW213" i="4"/>
  <c r="AX213" i="4" s="1"/>
  <c r="AW221" i="4"/>
  <c r="AX221" i="4" s="1"/>
  <c r="AW228" i="4"/>
  <c r="AX228" i="4" s="1"/>
  <c r="AW358" i="4"/>
  <c r="AX358" i="4" s="1"/>
  <c r="AW415" i="4"/>
  <c r="AX415" i="4" s="1"/>
  <c r="AW422" i="4"/>
  <c r="AX422" i="4" s="1"/>
  <c r="AW431" i="4"/>
  <c r="AX431" i="4" s="1"/>
  <c r="AW437" i="4"/>
  <c r="AX437" i="4" s="1"/>
  <c r="AW451" i="4"/>
  <c r="AX451" i="4" s="1"/>
  <c r="AW465" i="4"/>
  <c r="AX465" i="4" s="1"/>
  <c r="AW476" i="4"/>
  <c r="AX476" i="4" s="1"/>
  <c r="AW483" i="4"/>
  <c r="AX483" i="4" s="1"/>
  <c r="AW505" i="4"/>
  <c r="AX505" i="4" s="1"/>
  <c r="AW513" i="4"/>
  <c r="AX513" i="4" s="1"/>
  <c r="AW522" i="4"/>
  <c r="AX522" i="4" s="1"/>
  <c r="AW526" i="4"/>
  <c r="AX526" i="4" s="1"/>
  <c r="AW532" i="4"/>
  <c r="AX532" i="4" s="1"/>
  <c r="AW544" i="4"/>
  <c r="AX544" i="4" s="1"/>
  <c r="AW559" i="4"/>
  <c r="AX559" i="4" s="1"/>
  <c r="AW567" i="4"/>
  <c r="AX567" i="4" s="1"/>
  <c r="AW573" i="4"/>
  <c r="AX573" i="4" s="1"/>
  <c r="AW580" i="4"/>
  <c r="AX580" i="4" s="1"/>
  <c r="AW586" i="4"/>
  <c r="AX586" i="4" s="1"/>
  <c r="AW594" i="4"/>
  <c r="AX594" i="4" s="1"/>
  <c r="AW600" i="4"/>
  <c r="AX600" i="4" s="1"/>
  <c r="AW614" i="4"/>
  <c r="AX614" i="4" s="1"/>
  <c r="AW627" i="4"/>
  <c r="AX627" i="4" s="1"/>
  <c r="AW645" i="4"/>
  <c r="AX645" i="4" s="1"/>
  <c r="AW652" i="4"/>
  <c r="AX652" i="4" s="1"/>
  <c r="AW661" i="4"/>
  <c r="AX661" i="4" s="1"/>
  <c r="AW670" i="4"/>
  <c r="AX670" i="4" s="1"/>
  <c r="AW681" i="4"/>
  <c r="AX681" i="4" s="1"/>
  <c r="AW688" i="4"/>
  <c r="AX688" i="4" s="1"/>
  <c r="AW698" i="4"/>
  <c r="AX698" i="4" s="1"/>
  <c r="AW69" i="4"/>
  <c r="AX69" i="4" s="1"/>
  <c r="AW706" i="4"/>
  <c r="AX706" i="4" s="1"/>
  <c r="AW714" i="4"/>
  <c r="AX714" i="4" s="1"/>
  <c r="AW734" i="4"/>
  <c r="AX734" i="4" s="1"/>
  <c r="AW739" i="4"/>
  <c r="AX739" i="4" s="1"/>
  <c r="AW743" i="4"/>
  <c r="AX743" i="4" s="1"/>
  <c r="AW756" i="4"/>
  <c r="AX756" i="4" s="1"/>
  <c r="AW764" i="4"/>
  <c r="AX764" i="4" s="1"/>
  <c r="AW430" i="4"/>
  <c r="AX430" i="4" s="1"/>
  <c r="AW428" i="4"/>
  <c r="AX428" i="4" s="1"/>
  <c r="AW434" i="4"/>
  <c r="AX434" i="4" s="1"/>
  <c r="AW448" i="4"/>
  <c r="AX448" i="4" s="1"/>
  <c r="AW462" i="4"/>
  <c r="AX462" i="4" s="1"/>
  <c r="AW473" i="4"/>
  <c r="AX473" i="4" s="1"/>
  <c r="AW488" i="4"/>
  <c r="AX488" i="4" s="1"/>
  <c r="AW494" i="4"/>
  <c r="AX494" i="4" s="1"/>
  <c r="AW502" i="4"/>
  <c r="AX502" i="4" s="1"/>
  <c r="AW510" i="4"/>
  <c r="AX510" i="4" s="1"/>
  <c r="AW519" i="4"/>
  <c r="AX519" i="4" s="1"/>
  <c r="AW531" i="4"/>
  <c r="AX531" i="4" s="1"/>
  <c r="AW541" i="4"/>
  <c r="AX541" i="4" s="1"/>
  <c r="AW549" i="4"/>
  <c r="AX549" i="4" s="1"/>
  <c r="AW556" i="4"/>
  <c r="AX556" i="4" s="1"/>
  <c r="AW564" i="4"/>
  <c r="AX564" i="4" s="1"/>
  <c r="AW570" i="4"/>
  <c r="AX570" i="4" s="1"/>
  <c r="AW576" i="4"/>
  <c r="AX576" i="4" s="1"/>
  <c r="AW591" i="4"/>
  <c r="AX591" i="4" s="1"/>
  <c r="AW603" i="4"/>
  <c r="AX603" i="4" s="1"/>
  <c r="AW610" i="4"/>
  <c r="AX610" i="4" s="1"/>
  <c r="AW617" i="4"/>
  <c r="AX617" i="4" s="1"/>
  <c r="AW631" i="4"/>
  <c r="AX631" i="4" s="1"/>
  <c r="AW650" i="4"/>
  <c r="AX650" i="4" s="1"/>
  <c r="AW658" i="4"/>
  <c r="AX658" i="4" s="1"/>
  <c r="AW667" i="4"/>
  <c r="AX667" i="4" s="1"/>
  <c r="AW675" i="4"/>
  <c r="AX675" i="4" s="1"/>
  <c r="AW685" i="4"/>
  <c r="AX685" i="4" s="1"/>
  <c r="AW693" i="4"/>
  <c r="AX693" i="4" s="1"/>
  <c r="AW704" i="4"/>
  <c r="AX704" i="4" s="1"/>
  <c r="AW711" i="4"/>
  <c r="AX711" i="4" s="1"/>
  <c r="AW604" i="4"/>
  <c r="AX604" i="4" s="1"/>
  <c r="AW726" i="4"/>
  <c r="AX726" i="4" s="1"/>
  <c r="AW731" i="4"/>
  <c r="AX731" i="4" s="1"/>
  <c r="AW741" i="4"/>
  <c r="AX741" i="4" s="1"/>
  <c r="AW748" i="4"/>
  <c r="AX748" i="4" s="1"/>
  <c r="AW753" i="4"/>
  <c r="AX753" i="4" s="1"/>
  <c r="AW761" i="4"/>
  <c r="AX761" i="4" s="1"/>
  <c r="AW768" i="4"/>
  <c r="AX768" i="4" s="1"/>
  <c r="AW403" i="4"/>
  <c r="AX403" i="4" s="1"/>
  <c r="AW413" i="4"/>
  <c r="AX413" i="4" s="1"/>
  <c r="AW421" i="4"/>
  <c r="AX421" i="4" s="1"/>
  <c r="AW424" i="4"/>
  <c r="AX424" i="4" s="1"/>
  <c r="AW429" i="4"/>
  <c r="AX429" i="4" s="1"/>
  <c r="AW435" i="4"/>
  <c r="AX435" i="4" s="1"/>
  <c r="AW441" i="4"/>
  <c r="AX441" i="4" s="1"/>
  <c r="AW450" i="4"/>
  <c r="AX450" i="4" s="1"/>
  <c r="AW463" i="4"/>
  <c r="AX463" i="4" s="1"/>
  <c r="AW474" i="4"/>
  <c r="AX474" i="4" s="1"/>
  <c r="AW481" i="4"/>
  <c r="AX481" i="4" s="1"/>
  <c r="AW489" i="4"/>
  <c r="AX489" i="4" s="1"/>
  <c r="AW495" i="4"/>
  <c r="AX495" i="4" s="1"/>
  <c r="AW511" i="4"/>
  <c r="AX511" i="4" s="1"/>
  <c r="AW520" i="4"/>
  <c r="AX520" i="4" s="1"/>
  <c r="AW537" i="4"/>
  <c r="AX537" i="4" s="1"/>
  <c r="AW550" i="4"/>
  <c r="AX550" i="4" s="1"/>
  <c r="AW557" i="4"/>
  <c r="AX557" i="4" s="1"/>
  <c r="AW565" i="4"/>
  <c r="AX565" i="4" s="1"/>
  <c r="AW577" i="4"/>
  <c r="AX577" i="4" s="1"/>
  <c r="AW585" i="4"/>
  <c r="AX585" i="4" s="1"/>
  <c r="AW593" i="4"/>
  <c r="AX593" i="4" s="1"/>
  <c r="AW599" i="4"/>
  <c r="AX599" i="4" s="1"/>
  <c r="AW611" i="4"/>
  <c r="AX611" i="4" s="1"/>
  <c r="AW618" i="4"/>
  <c r="AX618" i="4" s="1"/>
  <c r="AW632" i="4"/>
  <c r="AX632" i="4" s="1"/>
  <c r="AW638" i="4"/>
  <c r="AX638" i="4" s="1"/>
  <c r="AW651" i="4"/>
  <c r="AX651" i="4" s="1"/>
  <c r="AW659" i="4"/>
  <c r="AX659" i="4" s="1"/>
  <c r="AW668" i="4"/>
  <c r="AX668" i="4" s="1"/>
  <c r="AW676" i="4"/>
  <c r="AX676" i="4" s="1"/>
  <c r="AW304" i="4"/>
  <c r="AX304" i="4" s="1"/>
  <c r="AW686" i="4"/>
  <c r="AX686" i="4" s="1"/>
  <c r="AW695" i="4"/>
  <c r="AX695" i="4" s="1"/>
  <c r="AW700" i="4"/>
  <c r="AX700" i="4" s="1"/>
  <c r="AW705" i="4"/>
  <c r="AX705" i="4" s="1"/>
  <c r="AW712" i="4"/>
  <c r="AX712" i="4" s="1"/>
  <c r="AW720" i="4"/>
  <c r="AX720" i="4" s="1"/>
  <c r="AW727" i="4"/>
  <c r="AX727" i="4" s="1"/>
  <c r="AW732" i="4"/>
  <c r="AX732" i="4" s="1"/>
  <c r="AW749" i="4"/>
  <c r="AX749" i="4" s="1"/>
  <c r="AW754" i="4"/>
  <c r="AX754" i="4" s="1"/>
  <c r="AW769" i="4"/>
  <c r="AX769" i="4" s="1"/>
  <c r="AW425" i="4"/>
  <c r="AX425" i="4" s="1"/>
  <c r="AW436" i="4"/>
  <c r="AX436" i="4" s="1"/>
  <c r="AW442" i="4"/>
  <c r="AX442" i="4" s="1"/>
  <c r="AW456" i="4"/>
  <c r="AX456" i="4" s="1"/>
  <c r="AW464" i="4"/>
  <c r="AX464" i="4" s="1"/>
  <c r="AW475" i="4"/>
  <c r="AX475" i="4" s="1"/>
  <c r="AW482" i="4"/>
  <c r="AX482" i="4" s="1"/>
  <c r="AW490" i="4"/>
  <c r="AX490" i="4" s="1"/>
  <c r="AW496" i="4"/>
  <c r="AX496" i="4" s="1"/>
  <c r="AW504" i="4"/>
  <c r="AX504" i="4" s="1"/>
  <c r="AW512" i="4"/>
  <c r="AX512" i="4" s="1"/>
  <c r="AW521" i="4"/>
  <c r="AX521" i="4" s="1"/>
  <c r="AW525" i="4"/>
  <c r="AX525" i="4" s="1"/>
  <c r="AW542" i="4"/>
  <c r="AX542" i="4" s="1"/>
  <c r="AW551" i="4"/>
  <c r="AX551" i="4" s="1"/>
  <c r="AW558" i="4"/>
  <c r="AX558" i="4" s="1"/>
  <c r="AW566" i="4"/>
  <c r="AX566" i="4" s="1"/>
  <c r="AW572" i="4"/>
  <c r="AX572" i="4" s="1"/>
  <c r="AW578" i="4"/>
  <c r="AX578" i="4" s="1"/>
  <c r="AW592" i="4"/>
  <c r="AX592" i="4" s="1"/>
  <c r="AW613" i="4"/>
  <c r="AX613" i="4" s="1"/>
  <c r="AW619" i="4"/>
  <c r="AX619" i="4" s="1"/>
  <c r="AW633" i="4"/>
  <c r="AX633" i="4" s="1"/>
  <c r="AW639" i="4"/>
  <c r="AX639" i="4" s="1"/>
  <c r="AW644" i="4"/>
  <c r="AX644" i="4" s="1"/>
  <c r="AW660" i="4"/>
  <c r="AX660" i="4" s="1"/>
  <c r="AW677" i="4"/>
  <c r="AX677" i="4" s="1"/>
  <c r="AW680" i="4"/>
  <c r="AX680" i="4" s="1"/>
  <c r="AW687" i="4"/>
  <c r="AX687" i="4" s="1"/>
  <c r="AW697" i="4"/>
  <c r="AX697" i="4" s="1"/>
  <c r="AW713" i="4"/>
  <c r="AX713" i="4" s="1"/>
  <c r="AW721" i="4"/>
  <c r="AX721" i="4" s="1"/>
  <c r="AW733" i="4"/>
  <c r="AX733" i="4" s="1"/>
  <c r="AW742" i="4"/>
  <c r="AX742" i="4" s="1"/>
  <c r="AW750" i="4"/>
  <c r="AX750" i="4" s="1"/>
  <c r="AW755" i="4"/>
  <c r="AX755" i="4" s="1"/>
  <c r="AW763" i="4"/>
  <c r="AX763" i="4" s="1"/>
  <c r="AW83" i="4"/>
  <c r="AX83" i="4" s="1"/>
  <c r="AW20" i="4"/>
  <c r="AX20" i="4" s="1"/>
  <c r="AQ322" i="4"/>
  <c r="AA322" i="4"/>
  <c r="M643" i="4"/>
  <c r="M457" i="4"/>
  <c r="M52" i="4"/>
  <c r="M8" i="4"/>
  <c r="M14" i="4"/>
  <c r="M10" i="4"/>
  <c r="M12" i="4"/>
  <c r="M35" i="4"/>
  <c r="M16" i="4"/>
  <c r="M17" i="4"/>
  <c r="M68" i="4"/>
  <c r="M747" i="4"/>
  <c r="M25" i="4"/>
  <c r="M27" i="4"/>
  <c r="M28" i="4"/>
  <c r="M7" i="4"/>
  <c r="M18" i="4"/>
  <c r="M36" i="4"/>
  <c r="M53" i="4"/>
  <c r="M37" i="4"/>
  <c r="M57" i="4"/>
  <c r="M41" i="4"/>
  <c r="M38" i="4"/>
  <c r="M417" i="4"/>
  <c r="M40" i="4"/>
  <c r="M461" i="4"/>
  <c r="M208" i="4"/>
  <c r="M15" i="4"/>
  <c r="M24" i="4"/>
  <c r="M23" i="4"/>
  <c r="M78" i="4"/>
  <c r="M26" i="4"/>
  <c r="M77" i="4"/>
  <c r="M47" i="4"/>
  <c r="M76" i="4"/>
  <c r="M45" i="4"/>
  <c r="M46" i="4"/>
  <c r="M11" i="4"/>
  <c r="M64" i="4"/>
  <c r="M43" i="4"/>
  <c r="M54" i="4"/>
  <c r="M19" i="4"/>
  <c r="M49" i="4"/>
  <c r="M50" i="4"/>
  <c r="M51" i="4"/>
  <c r="M32" i="4"/>
  <c r="M56" i="4"/>
  <c r="M55" i="4"/>
  <c r="M9" i="4"/>
  <c r="M31" i="4"/>
  <c r="M66" i="4"/>
  <c r="M760" i="4"/>
  <c r="M13" i="4"/>
  <c r="M20" i="4"/>
  <c r="M58" i="4"/>
  <c r="M60" i="4"/>
  <c r="M61" i="4"/>
  <c r="M34" i="4"/>
  <c r="M63" i="4"/>
  <c r="M62" i="4"/>
  <c r="M33" i="4"/>
  <c r="M30" i="4"/>
  <c r="M666" i="4"/>
  <c r="M65" i="4"/>
  <c r="M67" i="4"/>
  <c r="M70" i="4"/>
  <c r="M21" i="4"/>
  <c r="M72" i="4"/>
  <c r="M75" i="4"/>
  <c r="M71" i="4"/>
  <c r="M74" i="4"/>
  <c r="M79" i="4"/>
  <c r="M97" i="4"/>
  <c r="M106" i="4"/>
  <c r="M88" i="4"/>
  <c r="M84" i="4"/>
  <c r="M121" i="4"/>
  <c r="M111" i="4"/>
  <c r="M107" i="4"/>
  <c r="M101" i="4"/>
  <c r="M103" i="4"/>
  <c r="M532" i="4"/>
  <c r="M104" i="4"/>
  <c r="M94" i="4"/>
  <c r="M85" i="4"/>
  <c r="M98" i="4"/>
  <c r="M80" i="4"/>
  <c r="M672" i="4"/>
  <c r="M90" i="4"/>
  <c r="M86" i="4"/>
  <c r="M102" i="4"/>
  <c r="M105" i="4"/>
  <c r="M110" i="4"/>
  <c r="M82" i="4"/>
  <c r="M115" i="4"/>
  <c r="M109" i="4"/>
  <c r="M73" i="4"/>
  <c r="M114" i="4"/>
  <c r="M83" i="4"/>
  <c r="M100" i="4"/>
  <c r="M113" i="4"/>
  <c r="M92" i="4"/>
  <c r="M116" i="4"/>
  <c r="M93" i="4"/>
  <c r="M87" i="4"/>
  <c r="M108" i="4"/>
  <c r="M96" i="4"/>
  <c r="M142" i="4"/>
  <c r="M151" i="4"/>
  <c r="M133" i="4"/>
  <c r="M186" i="4"/>
  <c r="M189" i="4"/>
  <c r="M128" i="4"/>
  <c r="M173" i="4"/>
  <c r="M162" i="4"/>
  <c r="M124" i="4"/>
  <c r="M182" i="4"/>
  <c r="M176" i="4"/>
  <c r="M126" i="4"/>
  <c r="M125" i="4"/>
  <c r="M127" i="4"/>
  <c r="M129" i="4"/>
  <c r="M131" i="4"/>
  <c r="M136" i="4"/>
  <c r="M140" i="4"/>
  <c r="M141" i="4"/>
  <c r="M170" i="4"/>
  <c r="M150" i="4"/>
  <c r="M669" i="4"/>
  <c r="M172" i="4"/>
  <c r="M171" i="4"/>
  <c r="M188" i="4"/>
  <c r="M130" i="4"/>
  <c r="M148" i="4"/>
  <c r="M149" i="4"/>
  <c r="M152" i="4"/>
  <c r="M179" i="4"/>
  <c r="M174" i="4"/>
  <c r="M143" i="4"/>
  <c r="M190" i="4"/>
  <c r="M146" i="4"/>
  <c r="M153" i="4"/>
  <c r="M156" i="4"/>
  <c r="M159" i="4"/>
  <c r="M161" i="4"/>
  <c r="M163" i="4"/>
  <c r="M392" i="4"/>
  <c r="M187" i="4"/>
  <c r="M139" i="4"/>
  <c r="M164" i="4"/>
  <c r="M154" i="4"/>
  <c r="M165" i="4"/>
  <c r="M158" i="4"/>
  <c r="M157" i="4"/>
  <c r="M269" i="4"/>
  <c r="M132" i="4"/>
  <c r="M134" i="4"/>
  <c r="M180" i="4"/>
  <c r="M177" i="4"/>
  <c r="M217" i="4"/>
  <c r="M181" i="4"/>
  <c r="M168" i="4"/>
  <c r="M167" i="4"/>
  <c r="M305" i="4"/>
  <c r="M155" i="4"/>
  <c r="M169" i="4"/>
  <c r="M175" i="4"/>
  <c r="M178" i="4"/>
  <c r="M183" i="4"/>
  <c r="M144" i="4"/>
  <c r="M184" i="4"/>
  <c r="M160" i="4"/>
  <c r="M166" i="4"/>
  <c r="M202" i="4"/>
  <c r="M203" i="4"/>
  <c r="M767" i="4"/>
  <c r="M206" i="4"/>
  <c r="M193" i="4"/>
  <c r="M195" i="4"/>
  <c r="M191" i="4"/>
  <c r="M209" i="4"/>
  <c r="M192" i="4"/>
  <c r="M197" i="4"/>
  <c r="M198" i="4"/>
  <c r="M553" i="4"/>
  <c r="M194" i="4"/>
  <c r="M207" i="4"/>
  <c r="M211" i="4"/>
  <c r="M212" i="4"/>
  <c r="M213" i="4"/>
  <c r="M220" i="4"/>
  <c r="M221" i="4"/>
  <c r="M227" i="4"/>
  <c r="M237" i="4"/>
  <c r="M239" i="4"/>
  <c r="M216" i="4"/>
  <c r="M224" i="4"/>
  <c r="M218" i="4"/>
  <c r="M226" i="4"/>
  <c r="M228" i="4"/>
  <c r="M229" i="4"/>
  <c r="M222" i="4"/>
  <c r="M231" i="4"/>
  <c r="M215" i="4"/>
  <c r="M232" i="4"/>
  <c r="M225" i="4"/>
  <c r="M234" i="4"/>
  <c r="M236" i="4"/>
  <c r="M241" i="4"/>
  <c r="M242" i="4"/>
  <c r="M585" i="4"/>
  <c r="M235" i="4"/>
  <c r="M248" i="4"/>
  <c r="M245" i="4"/>
  <c r="M246" i="4"/>
  <c r="M247" i="4"/>
  <c r="M766" i="4"/>
  <c r="M276" i="4"/>
  <c r="M258" i="4"/>
  <c r="M277" i="4"/>
  <c r="M273" i="4"/>
  <c r="M253" i="4"/>
  <c r="M250" i="4"/>
  <c r="M261" i="4"/>
  <c r="M29" i="4"/>
  <c r="M285" i="4"/>
  <c r="M259" i="4"/>
  <c r="M278" i="4"/>
  <c r="M268" i="4"/>
  <c r="M267" i="4"/>
  <c r="M249" i="4"/>
  <c r="M118" i="4"/>
  <c r="M252" i="4"/>
  <c r="M254" i="4"/>
  <c r="M255" i="4"/>
  <c r="M543" i="4"/>
  <c r="M264" i="4"/>
  <c r="M263" i="4"/>
  <c r="M675" i="4"/>
  <c r="M265" i="4"/>
  <c r="M281" i="4"/>
  <c r="M266" i="4"/>
  <c r="M284" i="4"/>
  <c r="M274" i="4"/>
  <c r="M275" i="4"/>
  <c r="M291" i="4"/>
  <c r="M270" i="4"/>
  <c r="M283" i="4"/>
  <c r="M287" i="4"/>
  <c r="M271" i="4"/>
  <c r="M272" i="4"/>
  <c r="M262" i="4"/>
  <c r="M251" i="4"/>
  <c r="M280" i="4"/>
  <c r="M260" i="4"/>
  <c r="M91" i="4"/>
  <c r="M286" i="4"/>
  <c r="M294" i="4"/>
  <c r="M298" i="4"/>
  <c r="M306" i="4"/>
  <c r="M307" i="4"/>
  <c r="M299" i="4"/>
  <c r="M292" i="4"/>
  <c r="M312" i="4"/>
  <c r="M295" i="4"/>
  <c r="M293" i="4"/>
  <c r="M310" i="4"/>
  <c r="M309" i="4"/>
  <c r="M302" i="4"/>
  <c r="M311" i="4"/>
  <c r="M296" i="4"/>
  <c r="M301" i="4"/>
  <c r="M300" i="4"/>
  <c r="M289" i="4"/>
  <c r="M676" i="4"/>
  <c r="M406" i="4"/>
  <c r="M327" i="4"/>
  <c r="M314" i="4"/>
  <c r="M351" i="4"/>
  <c r="M321" i="4"/>
  <c r="M319" i="4"/>
  <c r="M344" i="4"/>
  <c r="M329" i="4"/>
  <c r="M334" i="4"/>
  <c r="M345" i="4"/>
  <c r="M324" i="4"/>
  <c r="M343" i="4"/>
  <c r="M325" i="4"/>
  <c r="M341" i="4"/>
  <c r="M326" i="4"/>
  <c r="M333" i="4"/>
  <c r="M331" i="4"/>
  <c r="M316" i="4"/>
  <c r="M335" i="4"/>
  <c r="M320" i="4"/>
  <c r="M337" i="4"/>
  <c r="M336" i="4"/>
  <c r="M338" i="4"/>
  <c r="M332" i="4"/>
  <c r="M317" i="4"/>
  <c r="M342" i="4"/>
  <c r="M340" i="4"/>
  <c r="M347" i="4"/>
  <c r="M348" i="4"/>
  <c r="M315" i="4"/>
  <c r="M328" i="4"/>
  <c r="M349" i="4"/>
  <c r="M352" i="4"/>
  <c r="M359" i="4"/>
  <c r="M360" i="4"/>
  <c r="M375" i="4"/>
  <c r="M362" i="4"/>
  <c r="M363" i="4"/>
  <c r="M353" i="4"/>
  <c r="M357" i="4"/>
  <c r="M694" i="4"/>
  <c r="M364" i="4"/>
  <c r="M367" i="4"/>
  <c r="M504" i="4"/>
  <c r="M358" i="4"/>
  <c r="M356" i="4"/>
  <c r="M355" i="4"/>
  <c r="M361" i="4"/>
  <c r="M368" i="4"/>
  <c r="M369" i="4"/>
  <c r="M366" i="4"/>
  <c r="M373" i="4"/>
  <c r="M372" i="4"/>
  <c r="M370" i="4"/>
  <c r="M371" i="4"/>
  <c r="M374" i="4"/>
  <c r="M377" i="4"/>
  <c r="M628" i="4"/>
  <c r="M378" i="4"/>
  <c r="M376" i="4"/>
  <c r="M383" i="4"/>
  <c r="M380" i="4"/>
  <c r="M381" i="4"/>
  <c r="M379" i="4"/>
  <c r="M382" i="4"/>
  <c r="M385" i="4"/>
  <c r="M386" i="4"/>
  <c r="M384" i="4"/>
  <c r="M395" i="4"/>
  <c r="M388" i="4"/>
  <c r="M390" i="4"/>
  <c r="M389" i="4"/>
  <c r="M393" i="4"/>
  <c r="M402" i="4"/>
  <c r="M409" i="4"/>
  <c r="M421" i="4"/>
  <c r="M398" i="4"/>
  <c r="M400" i="4"/>
  <c r="M422" i="4"/>
  <c r="M401" i="4"/>
  <c r="M411" i="4"/>
  <c r="M404" i="4"/>
  <c r="M412" i="4"/>
  <c r="M407" i="4"/>
  <c r="M413" i="4"/>
  <c r="M403" i="4"/>
  <c r="M415" i="4"/>
  <c r="M416" i="4"/>
  <c r="M397" i="4"/>
  <c r="M405" i="4"/>
  <c r="M414" i="4"/>
  <c r="M419" i="4"/>
  <c r="M420" i="4"/>
  <c r="M424" i="4"/>
  <c r="M425" i="4"/>
  <c r="M434" i="4"/>
  <c r="M446" i="4"/>
  <c r="M458" i="4"/>
  <c r="M447" i="4"/>
  <c r="M428" i="4"/>
  <c r="M455" i="4"/>
  <c r="M429" i="4"/>
  <c r="M445" i="4"/>
  <c r="M465" i="4"/>
  <c r="M454" i="4"/>
  <c r="M459" i="4"/>
  <c r="M722" i="4"/>
  <c r="M456" i="4"/>
  <c r="M426" i="4"/>
  <c r="M477" i="4"/>
  <c r="M432" i="4"/>
  <c r="M431" i="4"/>
  <c r="M479" i="4"/>
  <c r="M452" i="4"/>
  <c r="M435" i="4"/>
  <c r="M450" i="4"/>
  <c r="M437" i="4"/>
  <c r="M442" i="4"/>
  <c r="M467" i="4"/>
  <c r="M441" i="4"/>
  <c r="M433" i="4"/>
  <c r="M468" i="4"/>
  <c r="M439" i="4"/>
  <c r="M444" i="4"/>
  <c r="M448" i="4"/>
  <c r="M436" i="4"/>
  <c r="M474" i="4"/>
  <c r="M464" i="4"/>
  <c r="M427" i="4"/>
  <c r="M473" i="4"/>
  <c r="M462" i="4"/>
  <c r="M453" i="4"/>
  <c r="M451" i="4"/>
  <c r="M440" i="4"/>
  <c r="M460" i="4"/>
  <c r="M438" i="4"/>
  <c r="M463" i="4"/>
  <c r="M475" i="4"/>
  <c r="M466" i="4"/>
  <c r="M470" i="4"/>
  <c r="M476" i="4"/>
  <c r="M480" i="4"/>
  <c r="M483" i="4"/>
  <c r="M484" i="4"/>
  <c r="M490" i="4"/>
  <c r="M492" i="4"/>
  <c r="M491" i="4"/>
  <c r="M481" i="4"/>
  <c r="M498" i="4"/>
  <c r="M482" i="4"/>
  <c r="M500" i="4"/>
  <c r="M505" i="4"/>
  <c r="M495" i="4"/>
  <c r="M488" i="4"/>
  <c r="M515" i="4"/>
  <c r="M486" i="4"/>
  <c r="M487" i="4"/>
  <c r="M496" i="4"/>
  <c r="M493" i="4"/>
  <c r="M485" i="4"/>
  <c r="M494" i="4"/>
  <c r="M506" i="4"/>
  <c r="M489" i="4"/>
  <c r="M502" i="4"/>
  <c r="M499" i="4"/>
  <c r="M510" i="4"/>
  <c r="M513" i="4"/>
  <c r="M511" i="4"/>
  <c r="M512" i="4"/>
  <c r="M508" i="4"/>
  <c r="M507" i="4"/>
  <c r="M509" i="4"/>
  <c r="M531" i="4"/>
  <c r="M520" i="4"/>
  <c r="M519" i="4"/>
  <c r="M526" i="4"/>
  <c r="M522" i="4"/>
  <c r="M524" i="4"/>
  <c r="M521" i="4"/>
  <c r="M523" i="4"/>
  <c r="M529" i="4"/>
  <c r="M525" i="4"/>
  <c r="M528" i="4"/>
  <c r="M530" i="4"/>
  <c r="M517" i="4"/>
  <c r="M537" i="4"/>
  <c r="M551" i="4"/>
  <c r="M550" i="4"/>
  <c r="M548" i="4"/>
  <c r="M533" i="4"/>
  <c r="M558" i="4"/>
  <c r="M538" i="4"/>
  <c r="M567" i="4"/>
  <c r="M535" i="4"/>
  <c r="M540" i="4"/>
  <c r="M568" i="4"/>
  <c r="M541" i="4"/>
  <c r="M544" i="4"/>
  <c r="M554" i="4"/>
  <c r="M573" i="4"/>
  <c r="M574" i="4"/>
  <c r="M564" i="4"/>
  <c r="M559" i="4"/>
  <c r="M555" i="4"/>
  <c r="M556" i="4"/>
  <c r="M557" i="4"/>
  <c r="M549" i="4"/>
  <c r="M560" i="4"/>
  <c r="M561" i="4"/>
  <c r="M562" i="4"/>
  <c r="M563" i="4"/>
  <c r="M565" i="4"/>
  <c r="M566" i="4"/>
  <c r="M408" i="4"/>
  <c r="M542" i="4"/>
  <c r="M569" i="4"/>
  <c r="M545" i="4"/>
  <c r="M547" i="4"/>
  <c r="M552" i="4"/>
  <c r="M534" i="4"/>
  <c r="M546" i="4"/>
  <c r="M570" i="4"/>
  <c r="M572" i="4"/>
  <c r="M539" i="4"/>
  <c r="M577" i="4"/>
  <c r="M580" i="4"/>
  <c r="M578" i="4"/>
  <c r="M396" i="4"/>
  <c r="M576" i="4"/>
  <c r="M199" i="4"/>
  <c r="M594" i="4"/>
  <c r="M596" i="4"/>
  <c r="M516" i="4"/>
  <c r="M583" i="4"/>
  <c r="M586" i="4"/>
  <c r="M588" i="4"/>
  <c r="M589" i="4"/>
  <c r="M602" i="4"/>
  <c r="M598" i="4"/>
  <c r="M584" i="4"/>
  <c r="M603" i="4"/>
  <c r="M597" i="4"/>
  <c r="M592" i="4"/>
  <c r="M590" i="4"/>
  <c r="M582" i="4"/>
  <c r="M595" i="4"/>
  <c r="M593" i="4"/>
  <c r="M599" i="4"/>
  <c r="M600" i="4"/>
  <c r="M591" i="4"/>
  <c r="M601" i="4"/>
  <c r="M581" i="4"/>
  <c r="M640" i="4"/>
  <c r="M649" i="4"/>
  <c r="M607" i="4"/>
  <c r="M95" i="4"/>
  <c r="M608" i="4"/>
  <c r="M658" i="4"/>
  <c r="M633" i="4"/>
  <c r="M616" i="4"/>
  <c r="M644" i="4"/>
  <c r="M661" i="4"/>
  <c r="M613" i="4"/>
  <c r="M618" i="4"/>
  <c r="M623" i="4"/>
  <c r="M625" i="4"/>
  <c r="M615" i="4"/>
  <c r="M117" i="4"/>
  <c r="M631" i="4"/>
  <c r="M619" i="4"/>
  <c r="M609" i="4"/>
  <c r="M629" i="4"/>
  <c r="M630" i="4"/>
  <c r="M635" i="4"/>
  <c r="M639" i="4"/>
  <c r="M617" i="4"/>
  <c r="M627" i="4"/>
  <c r="M646" i="4"/>
  <c r="M637" i="4"/>
  <c r="M638" i="4"/>
  <c r="M632" i="4"/>
  <c r="M610" i="4"/>
  <c r="M423" i="4"/>
  <c r="M659" i="4"/>
  <c r="M641" i="4"/>
  <c r="M642" i="4"/>
  <c r="M645" i="4"/>
  <c r="M648" i="4"/>
  <c r="M660" i="4"/>
  <c r="M656" i="4"/>
  <c r="M621" i="4"/>
  <c r="M611" i="4"/>
  <c r="M654" i="4"/>
  <c r="M652" i="4"/>
  <c r="M614" i="4"/>
  <c r="M651" i="4"/>
  <c r="M662" i="4"/>
  <c r="M663" i="4"/>
  <c r="M650" i="4"/>
  <c r="M636" i="4"/>
  <c r="M665" i="4"/>
  <c r="M688" i="4"/>
  <c r="M674" i="4"/>
  <c r="M48" i="4"/>
  <c r="M671" i="4"/>
  <c r="M670" i="4"/>
  <c r="M681" i="4"/>
  <c r="M687" i="4"/>
  <c r="M667" i="4"/>
  <c r="M697" i="4"/>
  <c r="M698" i="4"/>
  <c r="M683" i="4"/>
  <c r="M685" i="4"/>
  <c r="M677" i="4"/>
  <c r="M678" i="4"/>
  <c r="M691" i="4"/>
  <c r="M679" i="4"/>
  <c r="M680" i="4"/>
  <c r="M684" i="4"/>
  <c r="M304" i="4"/>
  <c r="M695" i="4"/>
  <c r="M682" i="4"/>
  <c r="M692" i="4"/>
  <c r="M690" i="4"/>
  <c r="M668" i="4"/>
  <c r="M699" i="4"/>
  <c r="M686" i="4"/>
  <c r="M689" i="4"/>
  <c r="M693" i="4"/>
  <c r="M716" i="4"/>
  <c r="M703" i="4"/>
  <c r="M706" i="4"/>
  <c r="M708" i="4"/>
  <c r="M709" i="4"/>
  <c r="M69" i="4"/>
  <c r="M710" i="4"/>
  <c r="M713" i="4"/>
  <c r="M700" i="4"/>
  <c r="M702" i="4"/>
  <c r="M704" i="4"/>
  <c r="M715" i="4"/>
  <c r="M604" i="4"/>
  <c r="M711" i="4"/>
  <c r="M714" i="4"/>
  <c r="M720" i="4"/>
  <c r="M705" i="4"/>
  <c r="M707" i="4"/>
  <c r="M712" i="4"/>
  <c r="M717" i="4"/>
  <c r="M719" i="4"/>
  <c r="M725" i="4"/>
  <c r="M728" i="4"/>
  <c r="M724" i="4"/>
  <c r="M721" i="4"/>
  <c r="M727" i="4"/>
  <c r="M726" i="4"/>
  <c r="M750" i="4"/>
  <c r="M751" i="4"/>
  <c r="M758" i="4"/>
  <c r="M313" i="4"/>
  <c r="M732" i="4"/>
  <c r="M748" i="4"/>
  <c r="M730" i="4"/>
  <c r="M731" i="4"/>
  <c r="M734" i="4"/>
  <c r="M745" i="4"/>
  <c r="M755" i="4"/>
  <c r="M761" i="4"/>
  <c r="M735" i="4"/>
  <c r="M733" i="4"/>
  <c r="M737" i="4"/>
  <c r="M740" i="4"/>
  <c r="M752" i="4"/>
  <c r="M757" i="4"/>
  <c r="M756" i="4"/>
  <c r="M729" i="4"/>
  <c r="M742" i="4"/>
  <c r="M743" i="4"/>
  <c r="M739" i="4"/>
  <c r="M741" i="4"/>
  <c r="M746" i="4"/>
  <c r="M754" i="4"/>
  <c r="M744" i="4"/>
  <c r="M759" i="4"/>
  <c r="M736" i="4"/>
  <c r="M749" i="4"/>
  <c r="M753" i="4"/>
  <c r="M763" i="4"/>
  <c r="M764" i="4"/>
  <c r="M765" i="4"/>
  <c r="M768" i="4"/>
  <c r="M769" i="4"/>
  <c r="M430" i="4"/>
  <c r="M418" i="4"/>
  <c r="M322" i="4"/>
  <c r="J322" i="4" s="1"/>
  <c r="AP322" i="4" s="1"/>
  <c r="R322" i="4"/>
  <c r="M786" i="4" l="1"/>
  <c r="M787" i="4"/>
  <c r="M779" i="4"/>
  <c r="AT783" i="4"/>
  <c r="AU68" i="4"/>
  <c r="AT779" i="4"/>
  <c r="AU53" i="4"/>
  <c r="AT787" i="4"/>
  <c r="M782" i="4"/>
  <c r="M784" i="4"/>
  <c r="M781" i="4"/>
  <c r="M785" i="4"/>
  <c r="AV35" i="4"/>
  <c r="AV788" i="4" s="1"/>
  <c r="AU788" i="4"/>
  <c r="AU461" i="4"/>
  <c r="AT781" i="4"/>
  <c r="M789" i="4"/>
  <c r="M783" i="4"/>
  <c r="AU16" i="4"/>
  <c r="AT786" i="4"/>
  <c r="M788" i="4"/>
  <c r="M780" i="4"/>
  <c r="AT782" i="4"/>
  <c r="AU8" i="4"/>
  <c r="AT775" i="4"/>
  <c r="AT780" i="4"/>
  <c r="AU25" i="4"/>
  <c r="AT789" i="4"/>
  <c r="AU14" i="4"/>
  <c r="AT784" i="4"/>
  <c r="J7" i="4"/>
  <c r="AP7" i="4" s="1"/>
  <c r="M775" i="4"/>
  <c r="AU457" i="4"/>
  <c r="AU785" i="4" s="1"/>
  <c r="AU643" i="4"/>
  <c r="AO322" i="4"/>
  <c r="Z322" i="4"/>
  <c r="R763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S181" i="12"/>
  <c r="AT181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S267" i="12"/>
  <c r="AT267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S268" i="12"/>
  <c r="AT268" i="12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S432" i="12"/>
  <c r="AT432" i="12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S440" i="12"/>
  <c r="AT440" i="12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S445" i="12"/>
  <c r="AT445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S587" i="12"/>
  <c r="AT587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S679" i="12"/>
  <c r="AT679" i="12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S697" i="12"/>
  <c r="AT697" i="12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S747" i="12"/>
  <c r="AT747" i="12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S362" i="12"/>
  <c r="AT362" i="12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S367" i="12"/>
  <c r="AT367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S182" i="12"/>
  <c r="AT182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S417" i="12"/>
  <c r="AT417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C461" i="12"/>
  <c r="AD461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S461" i="12"/>
  <c r="AT461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AQ760" i="12"/>
  <c r="AR760" i="12"/>
  <c r="AS760" i="12"/>
  <c r="AT760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S666" i="12"/>
  <c r="AT666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S121" i="12"/>
  <c r="AT12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S101" i="12"/>
  <c r="AT101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S103" i="12"/>
  <c r="AT103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S532" i="12"/>
  <c r="AT532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S104" i="12"/>
  <c r="AT10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S98" i="12"/>
  <c r="AT98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S80" i="12"/>
  <c r="AT80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S672" i="12"/>
  <c r="AT672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S102" i="12"/>
  <c r="AT102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S115" i="12"/>
  <c r="AT115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S114" i="12"/>
  <c r="AT114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S100" i="12"/>
  <c r="AT100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S116" i="12"/>
  <c r="AT116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S96" i="12"/>
  <c r="AT96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S142" i="12"/>
  <c r="AT142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S151" i="12"/>
  <c r="AT151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S133" i="12"/>
  <c r="AT133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S186" i="12"/>
  <c r="AT186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S189" i="12"/>
  <c r="AT189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S128" i="12"/>
  <c r="AT128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S173" i="12"/>
  <c r="AT173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S162" i="12"/>
  <c r="AT162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S124" i="12"/>
  <c r="AT124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S176" i="12"/>
  <c r="AT176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S126" i="12"/>
  <c r="AT126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S125" i="12"/>
  <c r="AT125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S127" i="12"/>
  <c r="AT127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S129" i="12"/>
  <c r="AT129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S131" i="12"/>
  <c r="AT131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S136" i="12"/>
  <c r="AT136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S140" i="12"/>
  <c r="AT140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S141" i="12"/>
  <c r="AT141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S170" i="12"/>
  <c r="AT17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S150" i="12"/>
  <c r="AT150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S669" i="12"/>
  <c r="AT669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S172" i="12"/>
  <c r="AT172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S171" i="12"/>
  <c r="AT171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S188" i="12"/>
  <c r="AT188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S130" i="12"/>
  <c r="AT130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S148" i="12"/>
  <c r="AT148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S179" i="12"/>
  <c r="AT179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S174" i="12"/>
  <c r="AT174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S143" i="12"/>
  <c r="AT143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S190" i="12"/>
  <c r="AT190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S153" i="12"/>
  <c r="AT153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S156" i="12"/>
  <c r="AT156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S159" i="12"/>
  <c r="AT159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S161" i="12"/>
  <c r="AT161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S163" i="12"/>
  <c r="AT163" i="12"/>
  <c r="AC392" i="12"/>
  <c r="AD392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S392" i="12"/>
  <c r="AT392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S187" i="12"/>
  <c r="AT187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S139" i="12"/>
  <c r="AT139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S164" i="12"/>
  <c r="AT164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AS154" i="12"/>
  <c r="AT154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S165" i="12"/>
  <c r="AT165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S158" i="12"/>
  <c r="AT158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S157" i="12"/>
  <c r="AT157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S269" i="12"/>
  <c r="AT269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S132" i="12"/>
  <c r="AT132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S134" i="12"/>
  <c r="AT134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S180" i="12"/>
  <c r="AT180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S177" i="12"/>
  <c r="AT177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S217" i="12"/>
  <c r="AT217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S168" i="12"/>
  <c r="AT168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S167" i="12"/>
  <c r="AT167" i="12"/>
  <c r="AC305" i="12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S305" i="12"/>
  <c r="AT305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S155" i="12"/>
  <c r="AT155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S169" i="12"/>
  <c r="AT169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S175" i="12"/>
  <c r="AT175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S178" i="12"/>
  <c r="AT178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S183" i="12"/>
  <c r="AT183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S144" i="12"/>
  <c r="AT144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S184" i="12"/>
  <c r="AT184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S160" i="12"/>
  <c r="AT160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S166" i="12"/>
  <c r="AT166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AC767" i="12"/>
  <c r="AD767" i="12"/>
  <c r="AE767" i="12"/>
  <c r="AF767" i="12"/>
  <c r="AG767" i="12"/>
  <c r="AH767" i="12"/>
  <c r="AI767" i="12"/>
  <c r="AJ767" i="12"/>
  <c r="AK767" i="12"/>
  <c r="AL767" i="12"/>
  <c r="AM767" i="12"/>
  <c r="AN767" i="12"/>
  <c r="AO767" i="12"/>
  <c r="AP767" i="12"/>
  <c r="AQ767" i="12"/>
  <c r="AR767" i="12"/>
  <c r="AS767" i="12"/>
  <c r="AT767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S206" i="12"/>
  <c r="AT206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S195" i="12"/>
  <c r="AT195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S191" i="12"/>
  <c r="AT191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S192" i="12"/>
  <c r="AT192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S553" i="12"/>
  <c r="AT553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S194" i="12"/>
  <c r="AT194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S207" i="12"/>
  <c r="AT207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S211" i="12"/>
  <c r="AT211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S212" i="12"/>
  <c r="AT212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S213" i="12"/>
  <c r="AT213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S220" i="12"/>
  <c r="AT220" i="12"/>
  <c r="AC221" i="12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S221" i="12"/>
  <c r="AT221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S227" i="12"/>
  <c r="AT227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S237" i="12"/>
  <c r="AT237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S239" i="12"/>
  <c r="AT239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S216" i="12"/>
  <c r="AT216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S224" i="12"/>
  <c r="AT224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S218" i="12"/>
  <c r="AT218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S226" i="12"/>
  <c r="AT226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S228" i="12"/>
  <c r="AT228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S229" i="12"/>
  <c r="AT229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S222" i="12"/>
  <c r="AT222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S231" i="12"/>
  <c r="AT231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S215" i="12"/>
  <c r="AT215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S232" i="12"/>
  <c r="AT232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S225" i="12"/>
  <c r="AT225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S234" i="12"/>
  <c r="AT234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S236" i="12"/>
  <c r="AT236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S241" i="12"/>
  <c r="AT241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S242" i="12"/>
  <c r="AT242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S585" i="12"/>
  <c r="AT585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S235" i="12"/>
  <c r="AT235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S248" i="12"/>
  <c r="AT248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S245" i="12"/>
  <c r="AT245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S246" i="12"/>
  <c r="AT246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S247" i="12"/>
  <c r="AT247" i="12"/>
  <c r="AC766" i="12"/>
  <c r="AD766" i="12"/>
  <c r="AE766" i="12"/>
  <c r="AF766" i="12"/>
  <c r="AG766" i="12"/>
  <c r="AH766" i="12"/>
  <c r="AI766" i="12"/>
  <c r="AJ766" i="12"/>
  <c r="AK766" i="12"/>
  <c r="AL766" i="12"/>
  <c r="AM766" i="12"/>
  <c r="AN766" i="12"/>
  <c r="AO766" i="12"/>
  <c r="AP766" i="12"/>
  <c r="AQ766" i="12"/>
  <c r="AR766" i="12"/>
  <c r="AS766" i="12"/>
  <c r="AT766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S276" i="12"/>
  <c r="AT276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S258" i="12"/>
  <c r="AT258" i="12"/>
  <c r="AC277" i="12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S277" i="12"/>
  <c r="AT277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S273" i="12"/>
  <c r="AT273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S253" i="12"/>
  <c r="AT253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S250" i="12"/>
  <c r="AT250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S261" i="12"/>
  <c r="AT261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S285" i="12"/>
  <c r="AT285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S259" i="12"/>
  <c r="AT259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S278" i="12"/>
  <c r="AT278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S249" i="12"/>
  <c r="AT249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S118" i="12"/>
  <c r="AT118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S252" i="12"/>
  <c r="AT252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S254" i="12"/>
  <c r="AT254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S255" i="12"/>
  <c r="AT255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S543" i="12"/>
  <c r="AT543" i="12"/>
  <c r="AC264" i="12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S264" i="12"/>
  <c r="AT264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S263" i="12"/>
  <c r="AT263" i="12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S675" i="12"/>
  <c r="AT675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S265" i="12"/>
  <c r="AT265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S281" i="12"/>
  <c r="AT281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S266" i="12"/>
  <c r="AT266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S284" i="12"/>
  <c r="AT284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S274" i="12"/>
  <c r="AT274" i="12"/>
  <c r="AC275" i="12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S275" i="12"/>
  <c r="AT275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S291" i="12"/>
  <c r="AT291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S270" i="12"/>
  <c r="AT270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S283" i="12"/>
  <c r="AT283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S287" i="12"/>
  <c r="AT287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S271" i="12"/>
  <c r="AT271" i="12"/>
  <c r="AC272" i="12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S272" i="12"/>
  <c r="AT272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S262" i="12"/>
  <c r="AT262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S251" i="12"/>
  <c r="AT251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S280" i="12"/>
  <c r="AT280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S260" i="12"/>
  <c r="AT260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C286" i="12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S286" i="12"/>
  <c r="AT286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S294" i="12"/>
  <c r="AT294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S298" i="12"/>
  <c r="AT298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S306" i="12"/>
  <c r="AT306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S307" i="12"/>
  <c r="AT307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S299" i="12"/>
  <c r="AT299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S292" i="12"/>
  <c r="AT292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S312" i="12"/>
  <c r="AT312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S295" i="12"/>
  <c r="AT295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S293" i="12"/>
  <c r="AT293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S310" i="12"/>
  <c r="AT310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S309" i="12"/>
  <c r="AT309" i="12"/>
  <c r="AC302" i="12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S302" i="12"/>
  <c r="AT302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S311" i="12"/>
  <c r="AT311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S296" i="12"/>
  <c r="AT296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S301" i="12"/>
  <c r="AT301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S300" i="12"/>
  <c r="AT300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S289" i="12"/>
  <c r="AT289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S676" i="12"/>
  <c r="AT676" i="12"/>
  <c r="AC406" i="12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S406" i="12"/>
  <c r="AT406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S327" i="12"/>
  <c r="AT327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S314" i="12"/>
  <c r="AT314" i="12"/>
  <c r="AC351" i="12"/>
  <c r="AD351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S351" i="12"/>
  <c r="AT351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S321" i="12"/>
  <c r="AT321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S319" i="12"/>
  <c r="AT319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S344" i="12"/>
  <c r="AT344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S329" i="12"/>
  <c r="AT329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S334" i="12"/>
  <c r="AT334" i="12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S345" i="12"/>
  <c r="AT345" i="12"/>
  <c r="AC324" i="12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S324" i="12"/>
  <c r="AT324" i="12"/>
  <c r="AC343" i="12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S343" i="12"/>
  <c r="AT343" i="12"/>
  <c r="AC325" i="12"/>
  <c r="AD325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S325" i="12"/>
  <c r="AT325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S341" i="12"/>
  <c r="AT341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S326" i="12"/>
  <c r="AT326" i="12"/>
  <c r="AC333" i="12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S333" i="12"/>
  <c r="AT333" i="12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S331" i="12"/>
  <c r="AT331" i="12"/>
  <c r="AC316" i="12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S316" i="12"/>
  <c r="AT316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S335" i="12"/>
  <c r="AT335" i="12"/>
  <c r="AC320" i="12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S320" i="12"/>
  <c r="AT320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S337" i="12"/>
  <c r="AT337" i="12"/>
  <c r="AC336" i="12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S336" i="12"/>
  <c r="AT336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AS338" i="12"/>
  <c r="AT338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S332" i="12"/>
  <c r="AT332" i="12"/>
  <c r="AC317" i="12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S317" i="12"/>
  <c r="AT317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S342" i="12"/>
  <c r="AT342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S340" i="12"/>
  <c r="AT340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S347" i="12"/>
  <c r="AT347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S348" i="12"/>
  <c r="AT348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S315" i="12"/>
  <c r="AT315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S328" i="12"/>
  <c r="AT328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S349" i="12"/>
  <c r="AT349" i="12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S352" i="12"/>
  <c r="AT352" i="12"/>
  <c r="AC359" i="12"/>
  <c r="AD359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S359" i="12"/>
  <c r="AT359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S360" i="12"/>
  <c r="AT360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S375" i="12"/>
  <c r="AT375" i="12"/>
  <c r="AC363" i="12"/>
  <c r="AD363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S363" i="12"/>
  <c r="AT363" i="12"/>
  <c r="AC353" i="12"/>
  <c r="AD353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S353" i="12"/>
  <c r="AT353" i="12"/>
  <c r="AC357" i="12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S357" i="12"/>
  <c r="AT357" i="12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S694" i="12"/>
  <c r="AT694" i="12"/>
  <c r="AC364" i="12"/>
  <c r="AD364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S364" i="12"/>
  <c r="AT364" i="12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S504" i="12"/>
  <c r="AT504" i="12"/>
  <c r="AC358" i="12"/>
  <c r="AD358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S358" i="12"/>
  <c r="AT358" i="12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S356" i="12"/>
  <c r="AT356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S355" i="12"/>
  <c r="AT355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S361" i="12"/>
  <c r="AT361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S368" i="12"/>
  <c r="AT368" i="12"/>
  <c r="AC369" i="12"/>
  <c r="AD369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S369" i="12"/>
  <c r="AT369" i="12"/>
  <c r="AC366" i="12"/>
  <c r="AD366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S366" i="12"/>
  <c r="AT366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S373" i="12"/>
  <c r="AT373" i="12"/>
  <c r="AC372" i="12"/>
  <c r="AD372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S372" i="12"/>
  <c r="AT372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S370" i="12"/>
  <c r="AT370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S371" i="12"/>
  <c r="AT371" i="12"/>
  <c r="AC374" i="12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S374" i="12"/>
  <c r="AT374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S377" i="12"/>
  <c r="AT377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S628" i="12"/>
  <c r="AT628" i="12"/>
  <c r="AC378" i="12"/>
  <c r="AD378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S378" i="12"/>
  <c r="AT378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S376" i="12"/>
  <c r="AT376" i="12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S383" i="12"/>
  <c r="AT383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S380" i="12"/>
  <c r="AT380" i="12"/>
  <c r="AC381" i="12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S381" i="12"/>
  <c r="AT381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S379" i="12"/>
  <c r="AT379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S382" i="12"/>
  <c r="AT382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S385" i="12"/>
  <c r="AT385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S386" i="12"/>
  <c r="AT386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S384" i="12"/>
  <c r="AT384" i="12"/>
  <c r="AC395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S395" i="12"/>
  <c r="AT395" i="12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S388" i="12"/>
  <c r="AT388" i="12"/>
  <c r="AC390" i="12"/>
  <c r="AD390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S390" i="12"/>
  <c r="AT390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S389" i="12"/>
  <c r="AT389" i="12"/>
  <c r="AC393" i="12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S393" i="12"/>
  <c r="AT393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S402" i="12"/>
  <c r="AT402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S409" i="12"/>
  <c r="AT409" i="12"/>
  <c r="AC421" i="12"/>
  <c r="AD421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S421" i="12"/>
  <c r="AT421" i="12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S398" i="12"/>
  <c r="AT398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S400" i="12"/>
  <c r="AT400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S422" i="12"/>
  <c r="AT422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S401" i="12"/>
  <c r="AT401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S411" i="12"/>
  <c r="AT411" i="12"/>
  <c r="AC404" i="12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S404" i="12"/>
  <c r="AT404" i="12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S412" i="12"/>
  <c r="AT412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S407" i="12"/>
  <c r="AT407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S413" i="12"/>
  <c r="AT413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S403" i="12"/>
  <c r="AT403" i="12"/>
  <c r="AC415" i="12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S415" i="12"/>
  <c r="AT415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S416" i="12"/>
  <c r="AT416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S397" i="12"/>
  <c r="AT397" i="12"/>
  <c r="AC405" i="12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S405" i="12"/>
  <c r="AT405" i="12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S414" i="12"/>
  <c r="AT414" i="12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S419" i="12"/>
  <c r="AT419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S420" i="12"/>
  <c r="AT420" i="12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S424" i="12"/>
  <c r="AT424" i="12"/>
  <c r="AC425" i="12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S425" i="12"/>
  <c r="AT425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S434" i="12"/>
  <c r="AT434" i="12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S446" i="12"/>
  <c r="AT446" i="12"/>
  <c r="AC458" i="12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S458" i="12"/>
  <c r="AT458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S447" i="12"/>
  <c r="AT447" i="12"/>
  <c r="AC428" i="12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S428" i="12"/>
  <c r="AT428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S455" i="12"/>
  <c r="AT455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S429" i="12"/>
  <c r="AT429" i="12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S465" i="12"/>
  <c r="AT465" i="12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S454" i="12"/>
  <c r="AT454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S459" i="12"/>
  <c r="AT459" i="12"/>
  <c r="AC722" i="12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S722" i="12"/>
  <c r="AT722" i="12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S456" i="12"/>
  <c r="AT456" i="12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S426" i="12"/>
  <c r="AT426" i="12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S477" i="12"/>
  <c r="AT477" i="12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S431" i="12"/>
  <c r="AT431" i="12"/>
  <c r="AC479" i="12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S479" i="12"/>
  <c r="AT479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S452" i="12"/>
  <c r="AT452" i="12"/>
  <c r="AC435" i="12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S435" i="12"/>
  <c r="AT435" i="12"/>
  <c r="AC450" i="12"/>
  <c r="AD45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S450" i="12"/>
  <c r="AT450" i="12"/>
  <c r="AC437" i="12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S437" i="12"/>
  <c r="AT437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S442" i="12"/>
  <c r="AT442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S467" i="12"/>
  <c r="AT467" i="12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S441" i="12"/>
  <c r="AT441" i="12"/>
  <c r="AC433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S433" i="12"/>
  <c r="AT433" i="12"/>
  <c r="AC468" i="12"/>
  <c r="AD46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S468" i="12"/>
  <c r="AT468" i="12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S439" i="12"/>
  <c r="AT439" i="12"/>
  <c r="AC444" i="12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S444" i="12"/>
  <c r="AT444" i="12"/>
  <c r="AC448" i="12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S448" i="12"/>
  <c r="AT448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S436" i="12"/>
  <c r="AT436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S474" i="12"/>
  <c r="AT474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S464" i="12"/>
  <c r="AT464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S427" i="12"/>
  <c r="AT427" i="12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S473" i="12"/>
  <c r="AT473" i="12"/>
  <c r="AC462" i="12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S462" i="12"/>
  <c r="AT462" i="12"/>
  <c r="AC453" i="12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S453" i="12"/>
  <c r="AT453" i="12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S451" i="12"/>
  <c r="AT451" i="12"/>
  <c r="AC460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S460" i="12"/>
  <c r="AT460" i="12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S438" i="12"/>
  <c r="AT438" i="12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S463" i="12"/>
  <c r="AT463" i="12"/>
  <c r="AC475" i="12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S475" i="12"/>
  <c r="AT475" i="12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S466" i="12"/>
  <c r="AT466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S470" i="12"/>
  <c r="AT470" i="12"/>
  <c r="AC476" i="12"/>
  <c r="AD47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S476" i="12"/>
  <c r="AT476" i="12"/>
  <c r="AC480" i="12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S480" i="12"/>
  <c r="AT480" i="12"/>
  <c r="AC483" i="12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S483" i="12"/>
  <c r="AT483" i="12"/>
  <c r="AC484" i="12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S484" i="12"/>
  <c r="AT484" i="12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S490" i="12"/>
  <c r="AT490" i="12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S492" i="12"/>
  <c r="AT492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S491" i="12"/>
  <c r="AT491" i="12"/>
  <c r="AC481" i="12"/>
  <c r="AD481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S481" i="12"/>
  <c r="AT481" i="12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S498" i="12"/>
  <c r="AT498" i="12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S482" i="12"/>
  <c r="AT482" i="12"/>
  <c r="AC500" i="12"/>
  <c r="AD500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S500" i="12"/>
  <c r="AT500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S505" i="12"/>
  <c r="AT505" i="12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S495" i="12"/>
  <c r="AT495" i="12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S488" i="12"/>
  <c r="AT488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S515" i="12"/>
  <c r="AT515" i="12"/>
  <c r="AC486" i="12"/>
  <c r="AD486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S486" i="12"/>
  <c r="AT486" i="12"/>
  <c r="AC487" i="12"/>
  <c r="AD487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S487" i="12"/>
  <c r="AT487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S496" i="12"/>
  <c r="AT496" i="12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S493" i="12"/>
  <c r="AT493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S485" i="12"/>
  <c r="AT485" i="12"/>
  <c r="AC494" i="12"/>
  <c r="AD494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S494" i="12"/>
  <c r="AT494" i="12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S506" i="12"/>
  <c r="AT506" i="12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S489" i="12"/>
  <c r="AT489" i="12"/>
  <c r="AC502" i="12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S502" i="12"/>
  <c r="AT502" i="12"/>
  <c r="AC499" i="12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S499" i="12"/>
  <c r="AT499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S510" i="12"/>
  <c r="AT510" i="12"/>
  <c r="AC513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S513" i="12"/>
  <c r="AT513" i="12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S511" i="12"/>
  <c r="AT511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S512" i="12"/>
  <c r="AT512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S508" i="12"/>
  <c r="AT508" i="12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S507" i="12"/>
  <c r="AT507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S509" i="12"/>
  <c r="AT509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S531" i="12"/>
  <c r="AT531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S520" i="12"/>
  <c r="AT520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S519" i="12"/>
  <c r="AT519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S526" i="12"/>
  <c r="AT526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S522" i="12"/>
  <c r="AT522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S524" i="12"/>
  <c r="AT524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S521" i="12"/>
  <c r="AT521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S523" i="12"/>
  <c r="AT523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S529" i="12"/>
  <c r="AT529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S525" i="12"/>
  <c r="AT525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S528" i="12"/>
  <c r="AT528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S530" i="12"/>
  <c r="AT530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S517" i="12"/>
  <c r="AT517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S537" i="12"/>
  <c r="AT537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S551" i="12"/>
  <c r="AT551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S550" i="12"/>
  <c r="AT550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S548" i="12"/>
  <c r="AT548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S533" i="12"/>
  <c r="AT533" i="12"/>
  <c r="AC558" i="12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S558" i="12"/>
  <c r="AT558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S538" i="12"/>
  <c r="AT538" i="12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S567" i="12"/>
  <c r="AT567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S535" i="12"/>
  <c r="AT535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S540" i="12"/>
  <c r="AT540" i="12"/>
  <c r="AC568" i="12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S568" i="12"/>
  <c r="AT568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S541" i="12"/>
  <c r="AT541" i="12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S544" i="12"/>
  <c r="AT544" i="12"/>
  <c r="AC554" i="12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S554" i="12"/>
  <c r="AT554" i="12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S573" i="12"/>
  <c r="AT573" i="12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S574" i="12"/>
  <c r="AT574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S564" i="12"/>
  <c r="AT564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S559" i="12"/>
  <c r="AT559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S555" i="12"/>
  <c r="AT555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S556" i="12"/>
  <c r="AT556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S557" i="12"/>
  <c r="AT557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S549" i="12"/>
  <c r="AT549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S560" i="12"/>
  <c r="AT560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S561" i="12"/>
  <c r="AT561" i="12"/>
  <c r="AC562" i="12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S562" i="12"/>
  <c r="AT562" i="12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S563" i="12"/>
  <c r="AT563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S565" i="12"/>
  <c r="AT565" i="12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S566" i="12"/>
  <c r="AT566" i="12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S408" i="12"/>
  <c r="AT408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S542" i="12"/>
  <c r="AT542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S569" i="12"/>
  <c r="AT569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S545" i="12"/>
  <c r="AT545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S547" i="12"/>
  <c r="AT547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S552" i="12"/>
  <c r="AT552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S534" i="12"/>
  <c r="AT534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S546" i="12"/>
  <c r="AT546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S570" i="12"/>
  <c r="AT570" i="12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S572" i="12"/>
  <c r="AT572" i="12"/>
  <c r="AC539" i="12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S539" i="12"/>
  <c r="AT539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S577" i="12"/>
  <c r="AT577" i="12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S580" i="12"/>
  <c r="AT580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S578" i="12"/>
  <c r="AT578" i="12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S396" i="12"/>
  <c r="AT396" i="12"/>
  <c r="AC576" i="12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S576" i="12"/>
  <c r="AT576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S594" i="12"/>
  <c r="AT594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S596" i="12"/>
  <c r="AT596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S516" i="12"/>
  <c r="AT516" i="12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S583" i="12"/>
  <c r="AT583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S586" i="12"/>
  <c r="AT586" i="12"/>
  <c r="AC588" i="12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S588" i="12"/>
  <c r="AT588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S589" i="12"/>
  <c r="AT589" i="12"/>
  <c r="AC602" i="12"/>
  <c r="AD60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S602" i="12"/>
  <c r="AT602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S598" i="12"/>
  <c r="AT598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S584" i="12"/>
  <c r="AT584" i="12"/>
  <c r="AC603" i="12"/>
  <c r="AD603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S603" i="12"/>
  <c r="AT603" i="12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S597" i="12"/>
  <c r="AT597" i="12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S592" i="12"/>
  <c r="AT592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S590" i="12"/>
  <c r="AT590" i="12"/>
  <c r="AC582" i="12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S582" i="12"/>
  <c r="AT582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S595" i="12"/>
  <c r="AT595" i="12"/>
  <c r="AC593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S593" i="12"/>
  <c r="AT593" i="12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S599" i="12"/>
  <c r="AT599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S600" i="12"/>
  <c r="AT600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S591" i="12"/>
  <c r="AT591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S601" i="12"/>
  <c r="AT601" i="12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S581" i="12"/>
  <c r="AT581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S640" i="12"/>
  <c r="AT640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S649" i="12"/>
  <c r="AT649" i="12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S607" i="12"/>
  <c r="AT607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S608" i="12"/>
  <c r="AT608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S658" i="12"/>
  <c r="AT658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S633" i="12"/>
  <c r="AT633" i="12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S616" i="12"/>
  <c r="AT616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S644" i="12"/>
  <c r="AT644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S661" i="12"/>
  <c r="AT661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S613" i="12"/>
  <c r="AT613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S618" i="12"/>
  <c r="AT618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S623" i="12"/>
  <c r="AT623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S625" i="12"/>
  <c r="AT625" i="12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S615" i="12"/>
  <c r="AT615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S117" i="12"/>
  <c r="AT117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S631" i="12"/>
  <c r="AT631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S619" i="12"/>
  <c r="AT619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S609" i="12"/>
  <c r="AT609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S629" i="12"/>
  <c r="AT629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S630" i="12"/>
  <c r="AT630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S635" i="12"/>
  <c r="AT635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S639" i="12"/>
  <c r="AT639" i="12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S617" i="12"/>
  <c r="AT617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S627" i="12"/>
  <c r="AT627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S646" i="12"/>
  <c r="AT646" i="12"/>
  <c r="AC637" i="12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S637" i="12"/>
  <c r="AT637" i="12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S638" i="12"/>
  <c r="AT638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S632" i="12"/>
  <c r="AT632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S610" i="12"/>
  <c r="AT610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S423" i="12"/>
  <c r="AT423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S659" i="12"/>
  <c r="AT659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S641" i="12"/>
  <c r="AT641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S642" i="12"/>
  <c r="AT642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S645" i="12"/>
  <c r="AT645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S648" i="12"/>
  <c r="AT648" i="12"/>
  <c r="AC660" i="12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S660" i="12"/>
  <c r="AT660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S656" i="12"/>
  <c r="AT656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S621" i="12"/>
  <c r="AT621" i="12"/>
  <c r="AC611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S611" i="12"/>
  <c r="AT611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S654" i="12"/>
  <c r="AT654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S652" i="12"/>
  <c r="AT652" i="12"/>
  <c r="AC614" i="12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S614" i="12"/>
  <c r="AT614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S651" i="12"/>
  <c r="AT651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S662" i="12"/>
  <c r="AT662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S663" i="12"/>
  <c r="AT663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S650" i="12"/>
  <c r="AT650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S636" i="12"/>
  <c r="AT636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S665" i="12"/>
  <c r="AT665" i="12"/>
  <c r="AC688" i="12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S688" i="12"/>
  <c r="AT688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S674" i="12"/>
  <c r="AT674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S671" i="12"/>
  <c r="AT671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S670" i="12"/>
  <c r="AT670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S681" i="12"/>
  <c r="AT681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S687" i="12"/>
  <c r="AT687" i="12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S667" i="12"/>
  <c r="AT667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S698" i="12"/>
  <c r="AT698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S683" i="12"/>
  <c r="AT683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S685" i="12"/>
  <c r="AT685" i="12"/>
  <c r="AC677" i="12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S677" i="12"/>
  <c r="AT677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S678" i="12"/>
  <c r="AT678" i="12"/>
  <c r="AC691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S691" i="12"/>
  <c r="AT691" i="12"/>
  <c r="AC680" i="12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S680" i="12"/>
  <c r="AT680" i="12"/>
  <c r="AC684" i="12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S684" i="12"/>
  <c r="AT684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S304" i="12"/>
  <c r="AT304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S695" i="12"/>
  <c r="AT695" i="12"/>
  <c r="AC6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S682" i="12"/>
  <c r="AT682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S692" i="12"/>
  <c r="AT692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S690" i="12"/>
  <c r="AT690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S668" i="12"/>
  <c r="AT668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S699" i="12"/>
  <c r="AT699" i="12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S686" i="12"/>
  <c r="AT686" i="12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S689" i="12"/>
  <c r="AT689" i="12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S693" i="12"/>
  <c r="AT693" i="12"/>
  <c r="AC716" i="12"/>
  <c r="AD716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S716" i="12"/>
  <c r="AT716" i="12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S703" i="12"/>
  <c r="AT703" i="12"/>
  <c r="AC706" i="12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S706" i="12"/>
  <c r="AT706" i="12"/>
  <c r="AC708" i="12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S708" i="12"/>
  <c r="AT708" i="12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S709" i="12"/>
  <c r="AT70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C710" i="12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S710" i="12"/>
  <c r="AT710" i="12"/>
  <c r="AC713" i="12"/>
  <c r="AD713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S713" i="12"/>
  <c r="AT713" i="12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S700" i="12"/>
  <c r="AT700" i="12"/>
  <c r="AC702" i="12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S702" i="12"/>
  <c r="AT702" i="12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S704" i="12"/>
  <c r="AT704" i="12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S715" i="12"/>
  <c r="AT715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S604" i="12"/>
  <c r="AT604" i="12"/>
  <c r="AC711" i="12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S711" i="12"/>
  <c r="AT711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S714" i="12"/>
  <c r="AT714" i="12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S720" i="12"/>
  <c r="AT720" i="12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S705" i="12"/>
  <c r="AT705" i="12"/>
  <c r="AC707" i="12"/>
  <c r="AD707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S707" i="12"/>
  <c r="AT707" i="12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S712" i="12"/>
  <c r="AT712" i="12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S717" i="12"/>
  <c r="AT717" i="12"/>
  <c r="AC719" i="12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S719" i="12"/>
  <c r="AT719" i="12"/>
  <c r="AC725" i="12"/>
  <c r="AD72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S725" i="12"/>
  <c r="AT725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S728" i="12"/>
  <c r="AT728" i="12"/>
  <c r="AC724" i="12"/>
  <c r="AD724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S724" i="12"/>
  <c r="AT724" i="12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S721" i="12"/>
  <c r="AT721" i="12"/>
  <c r="AC727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S727" i="12"/>
  <c r="AT727" i="12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S726" i="12"/>
  <c r="AT726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S750" i="12"/>
  <c r="AT750" i="12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S751" i="12"/>
  <c r="AT751" i="12"/>
  <c r="AC758" i="12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AQ758" i="12"/>
  <c r="AR758" i="12"/>
  <c r="AS758" i="12"/>
  <c r="AT758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S313" i="12"/>
  <c r="AT313" i="12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S732" i="12"/>
  <c r="AT732" i="12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S748" i="12"/>
  <c r="AT748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S730" i="12"/>
  <c r="AT730" i="12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S731" i="12"/>
  <c r="AT731" i="12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S734" i="12"/>
  <c r="AT734" i="12"/>
  <c r="AC745" i="12"/>
  <c r="AD74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S745" i="12"/>
  <c r="AT745" i="12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AQ755" i="12"/>
  <c r="AR755" i="12"/>
  <c r="AS755" i="12"/>
  <c r="AT755" i="12"/>
  <c r="AC761" i="12"/>
  <c r="AD761" i="12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AQ761" i="12"/>
  <c r="AR761" i="12"/>
  <c r="AS761" i="12"/>
  <c r="AT761" i="12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S735" i="12"/>
  <c r="AT735" i="12"/>
  <c r="AC733" i="12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S733" i="12"/>
  <c r="AT733" i="12"/>
  <c r="AC737" i="12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S737" i="12"/>
  <c r="AT737" i="12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S740" i="12"/>
  <c r="AT740" i="12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S752" i="12"/>
  <c r="AT752" i="12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AQ757" i="12"/>
  <c r="AR757" i="12"/>
  <c r="AS757" i="12"/>
  <c r="AT757" i="12"/>
  <c r="AC756" i="12"/>
  <c r="AD756" i="12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AQ756" i="12"/>
  <c r="AR756" i="12"/>
  <c r="AS756" i="12"/>
  <c r="AT756" i="12"/>
  <c r="AC729" i="12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S729" i="12"/>
  <c r="AT729" i="12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S742" i="12"/>
  <c r="AT742" i="12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S743" i="12"/>
  <c r="AT743" i="12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S739" i="12"/>
  <c r="AT739" i="12"/>
  <c r="AC741" i="12"/>
  <c r="AD741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S741" i="12"/>
  <c r="AT741" i="12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S746" i="12"/>
  <c r="AT746" i="12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AQ754" i="12"/>
  <c r="AR754" i="12"/>
  <c r="AS754" i="12"/>
  <c r="AT754" i="12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S744" i="12"/>
  <c r="AT744" i="12"/>
  <c r="AC759" i="12"/>
  <c r="AD759" i="12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AQ759" i="12"/>
  <c r="AR759" i="12"/>
  <c r="AS759" i="12"/>
  <c r="AT759" i="12"/>
  <c r="AC736" i="12"/>
  <c r="AD736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S736" i="12"/>
  <c r="AT736" i="12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S749" i="12"/>
  <c r="AT749" i="12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AQ753" i="12"/>
  <c r="AR753" i="12"/>
  <c r="AS753" i="12"/>
  <c r="AT753" i="12"/>
  <c r="AC763" i="12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AQ763" i="12"/>
  <c r="AR763" i="12"/>
  <c r="AS763" i="12"/>
  <c r="AT763" i="12"/>
  <c r="AC764" i="12"/>
  <c r="AD764" i="12"/>
  <c r="AE764" i="12"/>
  <c r="AF764" i="12"/>
  <c r="AG764" i="12"/>
  <c r="AH764" i="12"/>
  <c r="AI764" i="12"/>
  <c r="AJ764" i="12"/>
  <c r="AK764" i="12"/>
  <c r="AL764" i="12"/>
  <c r="AM764" i="12"/>
  <c r="AN764" i="12"/>
  <c r="AO764" i="12"/>
  <c r="AP764" i="12"/>
  <c r="AQ764" i="12"/>
  <c r="AR764" i="12"/>
  <c r="AS764" i="12"/>
  <c r="AT764" i="12"/>
  <c r="AC765" i="12"/>
  <c r="AD765" i="12"/>
  <c r="AE765" i="12"/>
  <c r="AF765" i="12"/>
  <c r="AG765" i="12"/>
  <c r="AH765" i="12"/>
  <c r="AI765" i="12"/>
  <c r="AJ765" i="12"/>
  <c r="AK765" i="12"/>
  <c r="AL765" i="12"/>
  <c r="AM765" i="12"/>
  <c r="AN765" i="12"/>
  <c r="AO765" i="12"/>
  <c r="AP765" i="12"/>
  <c r="AQ765" i="12"/>
  <c r="AR765" i="12"/>
  <c r="AS765" i="12"/>
  <c r="AT765" i="12"/>
  <c r="AC768" i="12"/>
  <c r="AD768" i="12"/>
  <c r="AE768" i="12"/>
  <c r="AF768" i="12"/>
  <c r="AG768" i="12"/>
  <c r="AH768" i="12"/>
  <c r="AI768" i="12"/>
  <c r="AJ768" i="12"/>
  <c r="AK768" i="12"/>
  <c r="AL768" i="12"/>
  <c r="AM768" i="12"/>
  <c r="AN768" i="12"/>
  <c r="AO768" i="12"/>
  <c r="AP768" i="12"/>
  <c r="AQ768" i="12"/>
  <c r="AR768" i="12"/>
  <c r="AS768" i="12"/>
  <c r="AT768" i="12"/>
  <c r="AC769" i="12"/>
  <c r="AD769" i="12"/>
  <c r="AE769" i="12"/>
  <c r="AF769" i="12"/>
  <c r="AG769" i="12"/>
  <c r="AH769" i="12"/>
  <c r="AI769" i="12"/>
  <c r="AJ769" i="12"/>
  <c r="AK769" i="12"/>
  <c r="AL769" i="12"/>
  <c r="AM769" i="12"/>
  <c r="AN769" i="12"/>
  <c r="AO769" i="12"/>
  <c r="AP769" i="12"/>
  <c r="AQ769" i="12"/>
  <c r="AR769" i="12"/>
  <c r="AS769" i="12"/>
  <c r="AT769" i="12"/>
  <c r="AC770" i="12"/>
  <c r="AD770" i="12"/>
  <c r="AE770" i="12"/>
  <c r="AF770" i="12"/>
  <c r="AG770" i="12"/>
  <c r="AH770" i="12"/>
  <c r="AI770" i="12"/>
  <c r="AJ770" i="12"/>
  <c r="AK770" i="12"/>
  <c r="AL770" i="12"/>
  <c r="AM770" i="12"/>
  <c r="AN770" i="12"/>
  <c r="AO770" i="12"/>
  <c r="AP770" i="12"/>
  <c r="AQ770" i="12"/>
  <c r="AR770" i="12"/>
  <c r="AS770" i="12"/>
  <c r="AT770" i="12"/>
  <c r="AC771" i="12"/>
  <c r="AD771" i="12"/>
  <c r="AE771" i="12"/>
  <c r="AF771" i="12"/>
  <c r="AG771" i="12"/>
  <c r="AH771" i="12"/>
  <c r="AI771" i="12"/>
  <c r="AJ771" i="12"/>
  <c r="AK771" i="12"/>
  <c r="AL771" i="12"/>
  <c r="AM771" i="12"/>
  <c r="AN771" i="12"/>
  <c r="AO771" i="12"/>
  <c r="AP771" i="12"/>
  <c r="AQ771" i="12"/>
  <c r="AR771" i="12"/>
  <c r="AS771" i="12"/>
  <c r="AT771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S457" i="12"/>
  <c r="AT457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I643" i="12"/>
  <c r="AH643" i="12"/>
  <c r="AG643" i="12"/>
  <c r="AF643" i="12"/>
  <c r="AE643" i="12"/>
  <c r="AD643" i="12"/>
  <c r="AC643" i="12"/>
  <c r="AJ643" i="12"/>
  <c r="AK643" i="12"/>
  <c r="AL643" i="12"/>
  <c r="AM643" i="12"/>
  <c r="AN643" i="12"/>
  <c r="AO643" i="12"/>
  <c r="AP643" i="12"/>
  <c r="AQ643" i="12"/>
  <c r="AR643" i="12"/>
  <c r="AS643" i="12"/>
  <c r="AT643" i="12"/>
  <c r="V54" i="7"/>
  <c r="AQ181" i="4"/>
  <c r="AA181" i="4"/>
  <c r="AQ267" i="4"/>
  <c r="AA267" i="4"/>
  <c r="AQ268" i="4"/>
  <c r="AA268" i="4"/>
  <c r="AQ432" i="4"/>
  <c r="AA432" i="4"/>
  <c r="AQ440" i="4"/>
  <c r="AA440" i="4"/>
  <c r="AQ445" i="4"/>
  <c r="AA445" i="4"/>
  <c r="AQ679" i="4"/>
  <c r="AA679" i="4"/>
  <c r="AQ697" i="4"/>
  <c r="AA697" i="4"/>
  <c r="AQ747" i="4"/>
  <c r="AA747" i="4"/>
  <c r="AO747" i="4" s="1"/>
  <c r="AQ362" i="4"/>
  <c r="AA362" i="4"/>
  <c r="AQ367" i="4"/>
  <c r="AA367" i="4"/>
  <c r="AQ182" i="4"/>
  <c r="AA182" i="4"/>
  <c r="AA7" i="4"/>
  <c r="J367" i="4"/>
  <c r="Z362" i="4"/>
  <c r="Z181" i="4"/>
  <c r="J267" i="4"/>
  <c r="AP267" i="4" s="1"/>
  <c r="Z268" i="4"/>
  <c r="J432" i="4"/>
  <c r="AP432" i="4" s="1"/>
  <c r="Z440" i="4"/>
  <c r="J445" i="4"/>
  <c r="AP445" i="4" s="1"/>
  <c r="Z679" i="4"/>
  <c r="J697" i="4"/>
  <c r="AP697" i="4" s="1"/>
  <c r="J747" i="4"/>
  <c r="AP747" i="4" s="1"/>
  <c r="Z182" i="4"/>
  <c r="R181" i="4"/>
  <c r="R267" i="4"/>
  <c r="R268" i="4"/>
  <c r="R432" i="4"/>
  <c r="R440" i="4"/>
  <c r="R445" i="4"/>
  <c r="R679" i="4"/>
  <c r="R697" i="4"/>
  <c r="R747" i="4"/>
  <c r="R362" i="4"/>
  <c r="R367" i="4"/>
  <c r="R182" i="4"/>
  <c r="J362" i="4"/>
  <c r="AP362" i="4" s="1"/>
  <c r="K177" i="9"/>
  <c r="AS65" i="7"/>
  <c r="AH64" i="7"/>
  <c r="AI64" i="7"/>
  <c r="AJ64" i="7"/>
  <c r="AK64" i="7"/>
  <c r="AK66" i="7" s="1"/>
  <c r="AL64" i="7"/>
  <c r="AL66" i="7" s="1"/>
  <c r="AM64" i="7"/>
  <c r="AM66" i="7" s="1"/>
  <c r="AN64" i="7"/>
  <c r="AN66" i="7" s="1"/>
  <c r="AO64" i="7"/>
  <c r="AO66" i="7" s="1"/>
  <c r="AP64" i="7"/>
  <c r="AP66" i="7" s="1"/>
  <c r="AQ64" i="7"/>
  <c r="AQ66" i="7" s="1"/>
  <c r="AR64" i="7"/>
  <c r="AR66" i="7" s="1"/>
  <c r="AH70" i="7"/>
  <c r="AI70" i="7"/>
  <c r="AJ70" i="7"/>
  <c r="AK70" i="7"/>
  <c r="AL70" i="7"/>
  <c r="AL77" i="7" s="1"/>
  <c r="AM70" i="7"/>
  <c r="AN70" i="7"/>
  <c r="AO70" i="7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 s="1"/>
  <c r="AI73" i="7"/>
  <c r="AI96" i="7" s="1"/>
  <c r="AP73" i="7"/>
  <c r="AP96" i="7" s="1"/>
  <c r="AQ73" i="7"/>
  <c r="AQ96" i="7" s="1"/>
  <c r="AR73" i="7"/>
  <c r="AP77" i="7"/>
  <c r="AQ77" i="7"/>
  <c r="AR77" i="7"/>
  <c r="AQ78" i="7"/>
  <c r="AR78" i="7"/>
  <c r="AQ79" i="7"/>
  <c r="AR79" i="7"/>
  <c r="AR88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B775" i="6"/>
  <c r="B776" i="6" s="1"/>
  <c r="B777" i="6" s="1"/>
  <c r="C787" i="6" s="1"/>
  <c r="E775" i="6"/>
  <c r="E776" i="6" s="1"/>
  <c r="E777" i="6" s="1"/>
  <c r="E787" i="6" s="1"/>
  <c r="E786" i="6" s="1"/>
  <c r="F775" i="6"/>
  <c r="F776" i="6" s="1"/>
  <c r="F777" i="6" s="1"/>
  <c r="G775" i="6"/>
  <c r="G776" i="6" s="1"/>
  <c r="G777" i="6" s="1"/>
  <c r="G787" i="6" s="1"/>
  <c r="H775" i="6"/>
  <c r="H776" i="6" s="1"/>
  <c r="H777" i="6" s="1"/>
  <c r="C779" i="6"/>
  <c r="D779" i="6"/>
  <c r="C783" i="6"/>
  <c r="C784" i="6"/>
  <c r="C785" i="6"/>
  <c r="C790" i="6"/>
  <c r="C791" i="6"/>
  <c r="C792" i="6"/>
  <c r="C793" i="6"/>
  <c r="C794" i="6"/>
  <c r="C795" i="6"/>
  <c r="C796" i="6"/>
  <c r="C797" i="6"/>
  <c r="C798" i="6"/>
  <c r="C799" i="6"/>
  <c r="C800" i="6"/>
  <c r="E802" i="6"/>
  <c r="F802" i="6"/>
  <c r="G802" i="6"/>
  <c r="H802" i="6"/>
  <c r="C805" i="6"/>
  <c r="C817" i="6" s="1"/>
  <c r="C806" i="6"/>
  <c r="C807" i="6"/>
  <c r="C808" i="6"/>
  <c r="C809" i="6"/>
  <c r="C810" i="6"/>
  <c r="C811" i="6"/>
  <c r="C812" i="6"/>
  <c r="C813" i="6"/>
  <c r="C814" i="6"/>
  <c r="E815" i="6"/>
  <c r="F815" i="6"/>
  <c r="G815" i="6"/>
  <c r="H815" i="6"/>
  <c r="E817" i="6"/>
  <c r="F817" i="6"/>
  <c r="G817" i="6"/>
  <c r="H817" i="6"/>
  <c r="C818" i="6"/>
  <c r="E818" i="6"/>
  <c r="F818" i="6"/>
  <c r="G818" i="6"/>
  <c r="H818" i="6"/>
  <c r="C819" i="6"/>
  <c r="E819" i="6"/>
  <c r="F819" i="6"/>
  <c r="G819" i="6"/>
  <c r="H819" i="6"/>
  <c r="AQ7" i="4"/>
  <c r="R8" i="4"/>
  <c r="Z8" i="4"/>
  <c r="AQ8" i="4"/>
  <c r="AA8" i="4"/>
  <c r="R9" i="4"/>
  <c r="Z9" i="4"/>
  <c r="AQ9" i="4"/>
  <c r="AA9" i="4"/>
  <c r="R10" i="4"/>
  <c r="J10" i="4"/>
  <c r="AP10" i="4" s="1"/>
  <c r="AQ10" i="4"/>
  <c r="AA10" i="4"/>
  <c r="R11" i="4"/>
  <c r="Z11" i="4"/>
  <c r="AQ11" i="4"/>
  <c r="AA11" i="4"/>
  <c r="R12" i="4"/>
  <c r="J12" i="4"/>
  <c r="AQ12" i="4"/>
  <c r="AA12" i="4"/>
  <c r="R13" i="4"/>
  <c r="Z13" i="4"/>
  <c r="AQ13" i="4"/>
  <c r="AA13" i="4"/>
  <c r="R14" i="4"/>
  <c r="Z14" i="4"/>
  <c r="AQ14" i="4"/>
  <c r="AA14" i="4"/>
  <c r="R15" i="4"/>
  <c r="Z15" i="4"/>
  <c r="AQ15" i="4"/>
  <c r="AA15" i="4"/>
  <c r="R16" i="4"/>
  <c r="J16" i="4"/>
  <c r="AQ16" i="4"/>
  <c r="AA16" i="4"/>
  <c r="R17" i="4"/>
  <c r="Z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1" i="4"/>
  <c r="Z21" i="4"/>
  <c r="AQ21" i="4"/>
  <c r="AA21" i="4"/>
  <c r="R23" i="4"/>
  <c r="Z23" i="4"/>
  <c r="AQ23" i="4"/>
  <c r="AA23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Z28" i="4"/>
  <c r="AQ28" i="4"/>
  <c r="AA28" i="4"/>
  <c r="R29" i="4"/>
  <c r="J29" i="4"/>
  <c r="AQ29" i="4"/>
  <c r="AA29" i="4"/>
  <c r="R30" i="4"/>
  <c r="J30" i="4"/>
  <c r="AQ30" i="4"/>
  <c r="AA30" i="4"/>
  <c r="R31" i="4"/>
  <c r="AQ31" i="4"/>
  <c r="AA31" i="4"/>
  <c r="R32" i="4"/>
  <c r="Z32" i="4"/>
  <c r="AQ32" i="4"/>
  <c r="AA32" i="4"/>
  <c r="R33" i="4"/>
  <c r="Z33" i="4"/>
  <c r="AQ33" i="4"/>
  <c r="AA33" i="4"/>
  <c r="R34" i="4"/>
  <c r="Z34" i="4"/>
  <c r="AQ34" i="4"/>
  <c r="AA34" i="4"/>
  <c r="R35" i="4"/>
  <c r="Z35" i="4"/>
  <c r="AQ35" i="4"/>
  <c r="AA35" i="4"/>
  <c r="R36" i="4"/>
  <c r="Z36" i="4"/>
  <c r="AQ36" i="4"/>
  <c r="AA36" i="4"/>
  <c r="R37" i="4"/>
  <c r="AQ37" i="4"/>
  <c r="AA37" i="4"/>
  <c r="R38" i="4"/>
  <c r="Z38" i="4"/>
  <c r="AQ38" i="4"/>
  <c r="AA38" i="4"/>
  <c r="R40" i="4"/>
  <c r="Z40" i="4"/>
  <c r="AQ40" i="4"/>
  <c r="AA40" i="4"/>
  <c r="R41" i="4"/>
  <c r="Z41" i="4"/>
  <c r="AQ41" i="4"/>
  <c r="AA41" i="4"/>
  <c r="R43" i="4"/>
  <c r="J43" i="4"/>
  <c r="AP43" i="4" s="1"/>
  <c r="AQ43" i="4"/>
  <c r="AA43" i="4"/>
  <c r="R45" i="4"/>
  <c r="Z45" i="4"/>
  <c r="AQ45" i="4"/>
  <c r="AA45" i="4"/>
  <c r="R46" i="4"/>
  <c r="Z46" i="4"/>
  <c r="AQ46" i="4"/>
  <c r="AA46" i="4"/>
  <c r="R47" i="4"/>
  <c r="Z47" i="4"/>
  <c r="AQ47" i="4"/>
  <c r="AA47" i="4"/>
  <c r="R48" i="4"/>
  <c r="Z48" i="4"/>
  <c r="AQ48" i="4"/>
  <c r="AA48" i="4"/>
  <c r="R49" i="4"/>
  <c r="J49" i="4"/>
  <c r="AP49" i="4" s="1"/>
  <c r="Z49" i="4"/>
  <c r="AQ49" i="4"/>
  <c r="AA49" i="4"/>
  <c r="R50" i="4"/>
  <c r="Z50" i="4"/>
  <c r="AQ50" i="4"/>
  <c r="AA50" i="4"/>
  <c r="R51" i="4"/>
  <c r="J51" i="4"/>
  <c r="AP51" i="4" s="1"/>
  <c r="AQ51" i="4"/>
  <c r="AA51" i="4"/>
  <c r="R52" i="4"/>
  <c r="Z52" i="4"/>
  <c r="AQ52" i="4"/>
  <c r="AA52" i="4"/>
  <c r="R53" i="4"/>
  <c r="Z53" i="4"/>
  <c r="AQ53" i="4"/>
  <c r="AA53" i="4"/>
  <c r="R54" i="4"/>
  <c r="Z54" i="4"/>
  <c r="AQ54" i="4"/>
  <c r="AA54" i="4"/>
  <c r="R55" i="4"/>
  <c r="J55" i="4"/>
  <c r="AP55" i="4" s="1"/>
  <c r="Z55" i="4"/>
  <c r="AQ55" i="4"/>
  <c r="AA55" i="4"/>
  <c r="R56" i="4"/>
  <c r="Z56" i="4"/>
  <c r="AQ56" i="4"/>
  <c r="AA56" i="4"/>
  <c r="R57" i="4"/>
  <c r="J57" i="4"/>
  <c r="AP57" i="4" s="1"/>
  <c r="AQ57" i="4"/>
  <c r="AA57" i="4"/>
  <c r="R58" i="4"/>
  <c r="J58" i="4"/>
  <c r="AQ58" i="4"/>
  <c r="AA58" i="4"/>
  <c r="R60" i="4"/>
  <c r="J60" i="4"/>
  <c r="AP60" i="4" s="1"/>
  <c r="AQ60" i="4"/>
  <c r="AA60" i="4"/>
  <c r="R61" i="4"/>
  <c r="Z61" i="4"/>
  <c r="AQ61" i="4"/>
  <c r="AA61" i="4"/>
  <c r="R62" i="4"/>
  <c r="AQ62" i="4"/>
  <c r="AA62" i="4"/>
  <c r="R63" i="4"/>
  <c r="J63" i="4"/>
  <c r="AP63" i="4" s="1"/>
  <c r="AQ63" i="4"/>
  <c r="AA63" i="4"/>
  <c r="R64" i="4"/>
  <c r="Z64" i="4"/>
  <c r="AQ64" i="4"/>
  <c r="AA64" i="4"/>
  <c r="R65" i="4"/>
  <c r="J65" i="4"/>
  <c r="AP65" i="4" s="1"/>
  <c r="AQ65" i="4"/>
  <c r="AA65" i="4"/>
  <c r="R66" i="4"/>
  <c r="J66" i="4"/>
  <c r="AQ66" i="4"/>
  <c r="AA66" i="4"/>
  <c r="R67" i="4"/>
  <c r="J67" i="4"/>
  <c r="AP67" i="4" s="1"/>
  <c r="AQ67" i="4"/>
  <c r="AA67" i="4"/>
  <c r="R68" i="4"/>
  <c r="J68" i="4"/>
  <c r="AQ68" i="4"/>
  <c r="AA68" i="4"/>
  <c r="R70" i="4"/>
  <c r="J70" i="4"/>
  <c r="AP70" i="4" s="1"/>
  <c r="AQ70" i="4"/>
  <c r="AA70" i="4"/>
  <c r="R71" i="4"/>
  <c r="J71" i="4"/>
  <c r="AP71" i="4" s="1"/>
  <c r="AQ71" i="4"/>
  <c r="AA71" i="4"/>
  <c r="R72" i="4"/>
  <c r="Z72" i="4"/>
  <c r="AQ72" i="4"/>
  <c r="AA72" i="4"/>
  <c r="R73" i="4"/>
  <c r="Z73" i="4"/>
  <c r="AQ73" i="4"/>
  <c r="AA73" i="4"/>
  <c r="R74" i="4"/>
  <c r="Z74" i="4"/>
  <c r="AQ74" i="4"/>
  <c r="AA74" i="4"/>
  <c r="R75" i="4"/>
  <c r="J75" i="4"/>
  <c r="AQ75" i="4"/>
  <c r="AA75" i="4"/>
  <c r="R76" i="4"/>
  <c r="J76" i="4"/>
  <c r="AP76" i="4" s="1"/>
  <c r="AQ76" i="4"/>
  <c r="AA76" i="4"/>
  <c r="R77" i="4"/>
  <c r="J77" i="4"/>
  <c r="AQ77" i="4"/>
  <c r="AA77" i="4"/>
  <c r="R78" i="4"/>
  <c r="J78" i="4"/>
  <c r="AP78" i="4" s="1"/>
  <c r="AQ78" i="4"/>
  <c r="AA78" i="4"/>
  <c r="R79" i="4"/>
  <c r="J79" i="4"/>
  <c r="AP79" i="4" s="1"/>
  <c r="Z79" i="4"/>
  <c r="AQ79" i="4"/>
  <c r="AA79" i="4"/>
  <c r="R80" i="4"/>
  <c r="J80" i="4"/>
  <c r="AP80" i="4" s="1"/>
  <c r="AQ80" i="4"/>
  <c r="AA80" i="4"/>
  <c r="R82" i="4"/>
  <c r="J82" i="4"/>
  <c r="AP82" i="4" s="1"/>
  <c r="AQ82" i="4"/>
  <c r="AA82" i="4"/>
  <c r="R83" i="4"/>
  <c r="J83" i="4"/>
  <c r="AQ83" i="4"/>
  <c r="AA83" i="4"/>
  <c r="R84" i="4"/>
  <c r="J84" i="4"/>
  <c r="AP84" i="4" s="1"/>
  <c r="AQ84" i="4"/>
  <c r="AA84" i="4"/>
  <c r="R85" i="4"/>
  <c r="J85" i="4"/>
  <c r="AP85" i="4" s="1"/>
  <c r="AQ85" i="4"/>
  <c r="AA85" i="4"/>
  <c r="R672" i="4"/>
  <c r="J672" i="4"/>
  <c r="AP672" i="4" s="1"/>
  <c r="AQ672" i="4"/>
  <c r="AA672" i="4"/>
  <c r="R86" i="4"/>
  <c r="J86" i="4"/>
  <c r="AP86" i="4" s="1"/>
  <c r="AQ86" i="4"/>
  <c r="AA86" i="4"/>
  <c r="R87" i="4"/>
  <c r="Z87" i="4"/>
  <c r="AQ87" i="4"/>
  <c r="AA87" i="4"/>
  <c r="R88" i="4"/>
  <c r="J88" i="4"/>
  <c r="AQ88" i="4"/>
  <c r="AA88" i="4"/>
  <c r="R90" i="4"/>
  <c r="Z90" i="4"/>
  <c r="AQ90" i="4"/>
  <c r="AA90" i="4"/>
  <c r="R91" i="4"/>
  <c r="J91" i="4"/>
  <c r="AP91" i="4" s="1"/>
  <c r="AQ91" i="4"/>
  <c r="AA91" i="4"/>
  <c r="R92" i="4"/>
  <c r="J92" i="4"/>
  <c r="AP92" i="4" s="1"/>
  <c r="Z92" i="4"/>
  <c r="AQ92" i="4"/>
  <c r="AA92" i="4"/>
  <c r="R93" i="4"/>
  <c r="J93" i="4"/>
  <c r="AP93" i="4" s="1"/>
  <c r="AQ93" i="4"/>
  <c r="AA93" i="4"/>
  <c r="R94" i="4"/>
  <c r="Z94" i="4"/>
  <c r="AQ94" i="4"/>
  <c r="AA94" i="4"/>
  <c r="R95" i="4"/>
  <c r="J95" i="4"/>
  <c r="AP95" i="4" s="1"/>
  <c r="AQ95" i="4"/>
  <c r="AA95" i="4"/>
  <c r="R96" i="4"/>
  <c r="J96" i="4"/>
  <c r="AP96" i="4" s="1"/>
  <c r="AQ96" i="4"/>
  <c r="AA96" i="4"/>
  <c r="R97" i="4"/>
  <c r="Z97" i="4"/>
  <c r="AQ97" i="4"/>
  <c r="AA97" i="4"/>
  <c r="R98" i="4"/>
  <c r="J98" i="4"/>
  <c r="AQ98" i="4"/>
  <c r="AA98" i="4"/>
  <c r="R100" i="4"/>
  <c r="J100" i="4"/>
  <c r="AQ100" i="4"/>
  <c r="AA100" i="4"/>
  <c r="R101" i="4"/>
  <c r="AQ101" i="4"/>
  <c r="AA101" i="4"/>
  <c r="R102" i="4"/>
  <c r="J102" i="4"/>
  <c r="AP102" i="4" s="1"/>
  <c r="AQ102" i="4"/>
  <c r="AA102" i="4"/>
  <c r="R103" i="4"/>
  <c r="J103" i="4"/>
  <c r="AP103" i="4" s="1"/>
  <c r="AQ103" i="4"/>
  <c r="AA103" i="4"/>
  <c r="R104" i="4"/>
  <c r="J104" i="4"/>
  <c r="AQ104" i="4"/>
  <c r="AA104" i="4"/>
  <c r="R105" i="4"/>
  <c r="J105" i="4"/>
  <c r="AP105" i="4" s="1"/>
  <c r="AQ105" i="4"/>
  <c r="AA105" i="4"/>
  <c r="R106" i="4"/>
  <c r="J106" i="4"/>
  <c r="AP106" i="4" s="1"/>
  <c r="AQ106" i="4"/>
  <c r="AA106" i="4"/>
  <c r="R107" i="4"/>
  <c r="Z107" i="4"/>
  <c r="AQ107" i="4"/>
  <c r="AA107" i="4"/>
  <c r="R108" i="4"/>
  <c r="Z108" i="4"/>
  <c r="AQ108" i="4"/>
  <c r="AA108" i="4"/>
  <c r="R109" i="4"/>
  <c r="J109" i="4"/>
  <c r="AP109" i="4" s="1"/>
  <c r="AQ109" i="4"/>
  <c r="AA109" i="4"/>
  <c r="R110" i="4"/>
  <c r="J110" i="4"/>
  <c r="AQ110" i="4"/>
  <c r="AA110" i="4"/>
  <c r="R111" i="4"/>
  <c r="J111" i="4"/>
  <c r="AP111" i="4" s="1"/>
  <c r="AQ111" i="4"/>
  <c r="AA111" i="4"/>
  <c r="R113" i="4"/>
  <c r="J113" i="4"/>
  <c r="AP113" i="4" s="1"/>
  <c r="AQ113" i="4"/>
  <c r="AA113" i="4"/>
  <c r="R114" i="4"/>
  <c r="AQ114" i="4"/>
  <c r="AA114" i="4"/>
  <c r="R115" i="4"/>
  <c r="J115" i="4"/>
  <c r="AP115" i="4" s="1"/>
  <c r="AQ115" i="4"/>
  <c r="AA115" i="4"/>
  <c r="R116" i="4"/>
  <c r="J116" i="4"/>
  <c r="AQ116" i="4"/>
  <c r="AA116" i="4"/>
  <c r="R117" i="4"/>
  <c r="J117" i="4"/>
  <c r="AP117" i="4" s="1"/>
  <c r="AQ117" i="4"/>
  <c r="AA117" i="4"/>
  <c r="R118" i="4"/>
  <c r="J118" i="4"/>
  <c r="AP118" i="4" s="1"/>
  <c r="AQ118" i="4"/>
  <c r="AA118" i="4"/>
  <c r="R121" i="4"/>
  <c r="J121" i="4"/>
  <c r="AP121" i="4" s="1"/>
  <c r="AQ121" i="4"/>
  <c r="AA121" i="4"/>
  <c r="R124" i="4"/>
  <c r="Z124" i="4"/>
  <c r="AQ124" i="4"/>
  <c r="AA124" i="4"/>
  <c r="R125" i="4"/>
  <c r="Z125" i="4"/>
  <c r="AQ125" i="4"/>
  <c r="AA125" i="4"/>
  <c r="R126" i="4"/>
  <c r="J126" i="4"/>
  <c r="AP126" i="4" s="1"/>
  <c r="AQ126" i="4"/>
  <c r="AA126" i="4"/>
  <c r="R127" i="4"/>
  <c r="AQ127" i="4"/>
  <c r="AA127" i="4"/>
  <c r="R128" i="4"/>
  <c r="AQ128" i="4"/>
  <c r="AA128" i="4"/>
  <c r="R129" i="4"/>
  <c r="AQ129" i="4"/>
  <c r="AA129" i="4"/>
  <c r="R130" i="4"/>
  <c r="J130" i="4"/>
  <c r="AP130" i="4" s="1"/>
  <c r="AQ130" i="4"/>
  <c r="AA130" i="4"/>
  <c r="R131" i="4"/>
  <c r="J131" i="4"/>
  <c r="AP131" i="4" s="1"/>
  <c r="AQ131" i="4"/>
  <c r="AA131" i="4"/>
  <c r="R132" i="4"/>
  <c r="Z132" i="4"/>
  <c r="AQ132" i="4"/>
  <c r="AA132" i="4"/>
  <c r="R133" i="4"/>
  <c r="J133" i="4"/>
  <c r="AQ133" i="4"/>
  <c r="AA133" i="4"/>
  <c r="R134" i="4"/>
  <c r="J134" i="4"/>
  <c r="AQ134" i="4"/>
  <c r="AA134" i="4"/>
  <c r="R136" i="4"/>
  <c r="J136" i="4"/>
  <c r="AP136" i="4" s="1"/>
  <c r="AQ136" i="4"/>
  <c r="AA136" i="4"/>
  <c r="R139" i="4"/>
  <c r="AQ139" i="4"/>
  <c r="AA139" i="4"/>
  <c r="R140" i="4"/>
  <c r="Z140" i="4"/>
  <c r="AQ140" i="4"/>
  <c r="AA140" i="4"/>
  <c r="R141" i="4"/>
  <c r="Z141" i="4"/>
  <c r="AQ141" i="4"/>
  <c r="AA141" i="4"/>
  <c r="R142" i="4"/>
  <c r="AQ142" i="4"/>
  <c r="AA142" i="4"/>
  <c r="R143" i="4"/>
  <c r="J143" i="4"/>
  <c r="AP143" i="4" s="1"/>
  <c r="AQ143" i="4"/>
  <c r="AA143" i="4"/>
  <c r="R144" i="4"/>
  <c r="J144" i="4"/>
  <c r="AP144" i="4" s="1"/>
  <c r="AQ144" i="4"/>
  <c r="AA144" i="4"/>
  <c r="R146" i="4"/>
  <c r="J146" i="4"/>
  <c r="AP146" i="4" s="1"/>
  <c r="AQ146" i="4"/>
  <c r="AA146" i="4"/>
  <c r="R148" i="4"/>
  <c r="J148" i="4"/>
  <c r="AQ148" i="4"/>
  <c r="AA148" i="4"/>
  <c r="R149" i="4"/>
  <c r="Z149" i="4"/>
  <c r="AQ149" i="4"/>
  <c r="AA149" i="4"/>
  <c r="R150" i="4"/>
  <c r="J150" i="4"/>
  <c r="AP150" i="4" s="1"/>
  <c r="AQ150" i="4"/>
  <c r="AA150" i="4"/>
  <c r="R669" i="4"/>
  <c r="J669" i="4"/>
  <c r="AQ669" i="4"/>
  <c r="AA669" i="4"/>
  <c r="R151" i="4"/>
  <c r="AQ151" i="4"/>
  <c r="AA151" i="4"/>
  <c r="R152" i="4"/>
  <c r="J152" i="4"/>
  <c r="AP152" i="4" s="1"/>
  <c r="AQ152" i="4"/>
  <c r="AA152" i="4"/>
  <c r="R153" i="4"/>
  <c r="Z153" i="4"/>
  <c r="AQ153" i="4"/>
  <c r="AA153" i="4"/>
  <c r="R154" i="4"/>
  <c r="J154" i="4"/>
  <c r="AP154" i="4" s="1"/>
  <c r="AQ154" i="4"/>
  <c r="AA154" i="4"/>
  <c r="R155" i="4"/>
  <c r="J155" i="4"/>
  <c r="AP155" i="4" s="1"/>
  <c r="AQ155" i="4"/>
  <c r="AA155" i="4"/>
  <c r="R156" i="4"/>
  <c r="Z156" i="4"/>
  <c r="AQ156" i="4"/>
  <c r="AA156" i="4"/>
  <c r="R157" i="4"/>
  <c r="Z157" i="4"/>
  <c r="AQ157" i="4"/>
  <c r="AA157" i="4"/>
  <c r="R158" i="4"/>
  <c r="J158" i="4"/>
  <c r="AP158" i="4" s="1"/>
  <c r="AQ158" i="4"/>
  <c r="AA158" i="4"/>
  <c r="R159" i="4"/>
  <c r="J159" i="4"/>
  <c r="AP159" i="4" s="1"/>
  <c r="AQ159" i="4"/>
  <c r="AA159" i="4"/>
  <c r="R160" i="4"/>
  <c r="J160" i="4"/>
  <c r="AQ160" i="4"/>
  <c r="AA160" i="4"/>
  <c r="R161" i="4"/>
  <c r="AQ161" i="4"/>
  <c r="AA161" i="4"/>
  <c r="R162" i="4"/>
  <c r="J162" i="4"/>
  <c r="AP162" i="4" s="1"/>
  <c r="AQ162" i="4"/>
  <c r="AA162" i="4"/>
  <c r="R163" i="4"/>
  <c r="Z163" i="4"/>
  <c r="AQ163" i="4"/>
  <c r="AA163" i="4"/>
  <c r="R164" i="4"/>
  <c r="Z164" i="4"/>
  <c r="AQ164" i="4"/>
  <c r="AA164" i="4"/>
  <c r="R165" i="4"/>
  <c r="Z165" i="4"/>
  <c r="AQ165" i="4"/>
  <c r="AA165" i="4"/>
  <c r="R166" i="4"/>
  <c r="J166" i="4"/>
  <c r="AP166" i="4" s="1"/>
  <c r="Z166" i="4"/>
  <c r="AQ166" i="4"/>
  <c r="AA166" i="4"/>
  <c r="R167" i="4"/>
  <c r="Z167" i="4"/>
  <c r="AQ167" i="4"/>
  <c r="AA167" i="4"/>
  <c r="R168" i="4"/>
  <c r="Z168" i="4"/>
  <c r="AQ168" i="4"/>
  <c r="AA168" i="4"/>
  <c r="R169" i="4"/>
  <c r="Z169" i="4"/>
  <c r="AQ169" i="4"/>
  <c r="AA169" i="4"/>
  <c r="R170" i="4"/>
  <c r="J170" i="4"/>
  <c r="AP170" i="4" s="1"/>
  <c r="AQ170" i="4"/>
  <c r="AA170" i="4"/>
  <c r="R171" i="4"/>
  <c r="J171" i="4"/>
  <c r="AP171" i="4" s="1"/>
  <c r="AQ171" i="4"/>
  <c r="AA171" i="4"/>
  <c r="R172" i="4"/>
  <c r="Z172" i="4"/>
  <c r="AQ172" i="4"/>
  <c r="AA172" i="4"/>
  <c r="R173" i="4"/>
  <c r="Z173" i="4"/>
  <c r="AQ173" i="4"/>
  <c r="AA173" i="4"/>
  <c r="R174" i="4"/>
  <c r="Z174" i="4"/>
  <c r="AQ174" i="4"/>
  <c r="AA174" i="4"/>
  <c r="R175" i="4"/>
  <c r="Z175" i="4"/>
  <c r="AQ175" i="4"/>
  <c r="AA175" i="4"/>
  <c r="R176" i="4"/>
  <c r="Z176" i="4"/>
  <c r="AQ176" i="4"/>
  <c r="AA176" i="4"/>
  <c r="R177" i="4"/>
  <c r="Z177" i="4"/>
  <c r="AQ177" i="4"/>
  <c r="AA177" i="4"/>
  <c r="R178" i="4"/>
  <c r="Z178" i="4"/>
  <c r="AQ178" i="4"/>
  <c r="AA178" i="4"/>
  <c r="R179" i="4"/>
  <c r="AQ179" i="4"/>
  <c r="AA179" i="4"/>
  <c r="R180" i="4"/>
  <c r="J180" i="4"/>
  <c r="AQ180" i="4"/>
  <c r="AA180" i="4"/>
  <c r="R183" i="4"/>
  <c r="Z183" i="4"/>
  <c r="AQ183" i="4"/>
  <c r="AA183" i="4"/>
  <c r="R184" i="4"/>
  <c r="Z184" i="4"/>
  <c r="AQ184" i="4"/>
  <c r="AA184" i="4"/>
  <c r="R186" i="4"/>
  <c r="Z186" i="4"/>
  <c r="AQ186" i="4"/>
  <c r="AA186" i="4"/>
  <c r="R187" i="4"/>
  <c r="Z187" i="4"/>
  <c r="AQ187" i="4"/>
  <c r="AA187" i="4"/>
  <c r="R188" i="4"/>
  <c r="Z188" i="4"/>
  <c r="AA188" i="4"/>
  <c r="R189" i="4"/>
  <c r="Z189" i="4"/>
  <c r="AQ189" i="4"/>
  <c r="AA189" i="4"/>
  <c r="R190" i="4"/>
  <c r="J190" i="4"/>
  <c r="AQ190" i="4"/>
  <c r="AA190" i="4"/>
  <c r="R191" i="4"/>
  <c r="J191" i="4"/>
  <c r="AQ191" i="4"/>
  <c r="AA191" i="4"/>
  <c r="R192" i="4"/>
  <c r="Z192" i="4"/>
  <c r="AQ192" i="4"/>
  <c r="AA192" i="4"/>
  <c r="R193" i="4"/>
  <c r="Z193" i="4"/>
  <c r="AQ193" i="4"/>
  <c r="AA193" i="4"/>
  <c r="R194" i="4"/>
  <c r="Z194" i="4"/>
  <c r="AQ194" i="4"/>
  <c r="AA194" i="4"/>
  <c r="R195" i="4"/>
  <c r="Z195" i="4"/>
  <c r="AQ195" i="4"/>
  <c r="AA195" i="4"/>
  <c r="R197" i="4"/>
  <c r="J197" i="4"/>
  <c r="AP197" i="4" s="1"/>
  <c r="Z197" i="4"/>
  <c r="AQ197" i="4"/>
  <c r="AA197" i="4"/>
  <c r="R198" i="4"/>
  <c r="J198" i="4"/>
  <c r="AP198" i="4" s="1"/>
  <c r="Z198" i="4"/>
  <c r="AQ198" i="4"/>
  <c r="AA198" i="4"/>
  <c r="R199" i="4"/>
  <c r="J199" i="4"/>
  <c r="AP199" i="4" s="1"/>
  <c r="AQ199" i="4"/>
  <c r="AA199" i="4"/>
  <c r="R202" i="4"/>
  <c r="Z202" i="4"/>
  <c r="AQ202" i="4"/>
  <c r="AA202" i="4"/>
  <c r="R203" i="4"/>
  <c r="J203" i="4"/>
  <c r="AP203" i="4" s="1"/>
  <c r="AQ203" i="4"/>
  <c r="AA203" i="4"/>
  <c r="R206" i="4"/>
  <c r="AQ206" i="4"/>
  <c r="AA206" i="4"/>
  <c r="R207" i="4"/>
  <c r="J207" i="4"/>
  <c r="AQ207" i="4"/>
  <c r="AA207" i="4"/>
  <c r="R208" i="4"/>
  <c r="J208" i="4"/>
  <c r="AP208" i="4" s="1"/>
  <c r="AQ208" i="4"/>
  <c r="AA208" i="4"/>
  <c r="R209" i="4"/>
  <c r="J209" i="4"/>
  <c r="AP209" i="4" s="1"/>
  <c r="AQ209" i="4"/>
  <c r="AA209" i="4"/>
  <c r="R211" i="4"/>
  <c r="Z211" i="4"/>
  <c r="AQ211" i="4"/>
  <c r="AA211" i="4"/>
  <c r="R212" i="4"/>
  <c r="AQ212" i="4"/>
  <c r="AA212" i="4"/>
  <c r="R213" i="4"/>
  <c r="J213" i="4"/>
  <c r="AP213" i="4" s="1"/>
  <c r="AQ213" i="4"/>
  <c r="AA213" i="4"/>
  <c r="R215" i="4"/>
  <c r="J215" i="4"/>
  <c r="AP215" i="4" s="1"/>
  <c r="AQ215" i="4"/>
  <c r="AA215" i="4"/>
  <c r="R216" i="4"/>
  <c r="Z216" i="4"/>
  <c r="AQ216" i="4"/>
  <c r="AA216" i="4"/>
  <c r="R217" i="4"/>
  <c r="J217" i="4"/>
  <c r="AP217" i="4" s="1"/>
  <c r="AQ217" i="4"/>
  <c r="AA217" i="4"/>
  <c r="R218" i="4"/>
  <c r="J218" i="4"/>
  <c r="AP218" i="4" s="1"/>
  <c r="AQ218" i="4"/>
  <c r="AA218" i="4"/>
  <c r="R220" i="4"/>
  <c r="AQ220" i="4"/>
  <c r="AA220" i="4"/>
  <c r="R221" i="4"/>
  <c r="J221" i="4"/>
  <c r="AQ221" i="4"/>
  <c r="AA221" i="4"/>
  <c r="R222" i="4"/>
  <c r="J222" i="4"/>
  <c r="AP222" i="4" s="1"/>
  <c r="AQ222" i="4"/>
  <c r="AA222" i="4"/>
  <c r="R224" i="4"/>
  <c r="J224" i="4"/>
  <c r="AP224" i="4" s="1"/>
  <c r="AQ224" i="4"/>
  <c r="AA224" i="4"/>
  <c r="R225" i="4"/>
  <c r="J225" i="4"/>
  <c r="AP225" i="4" s="1"/>
  <c r="AQ225" i="4"/>
  <c r="AA225" i="4"/>
  <c r="R226" i="4"/>
  <c r="J226" i="4"/>
  <c r="AQ226" i="4"/>
  <c r="AA226" i="4"/>
  <c r="R227" i="4"/>
  <c r="J227" i="4"/>
  <c r="AP227" i="4" s="1"/>
  <c r="AQ227" i="4"/>
  <c r="AA227" i="4"/>
  <c r="R228" i="4"/>
  <c r="J228" i="4"/>
  <c r="AP228" i="4" s="1"/>
  <c r="AQ228" i="4"/>
  <c r="AA228" i="4"/>
  <c r="R229" i="4"/>
  <c r="J229" i="4"/>
  <c r="AP229" i="4" s="1"/>
  <c r="AQ229" i="4"/>
  <c r="AA229" i="4"/>
  <c r="R231" i="4"/>
  <c r="Z231" i="4"/>
  <c r="AQ231" i="4"/>
  <c r="AA231" i="4"/>
  <c r="R232" i="4"/>
  <c r="Z232" i="4"/>
  <c r="AQ232" i="4"/>
  <c r="AA232" i="4"/>
  <c r="R234" i="4"/>
  <c r="AQ234" i="4"/>
  <c r="AA234" i="4"/>
  <c r="R235" i="4"/>
  <c r="Z235" i="4"/>
  <c r="AQ235" i="4"/>
  <c r="AA235" i="4"/>
  <c r="R236" i="4"/>
  <c r="Z236" i="4"/>
  <c r="AQ236" i="4"/>
  <c r="AA236" i="4"/>
  <c r="R237" i="4"/>
  <c r="Z237" i="4"/>
  <c r="AQ237" i="4"/>
  <c r="AA237" i="4"/>
  <c r="R239" i="4"/>
  <c r="J239" i="4"/>
  <c r="AP239" i="4" s="1"/>
  <c r="AQ239" i="4"/>
  <c r="AA239" i="4"/>
  <c r="R241" i="4"/>
  <c r="J241" i="4"/>
  <c r="AP241" i="4" s="1"/>
  <c r="AQ241" i="4"/>
  <c r="AA241" i="4"/>
  <c r="R242" i="4"/>
  <c r="Z242" i="4"/>
  <c r="AQ242" i="4"/>
  <c r="AA242" i="4"/>
  <c r="R245" i="4"/>
  <c r="J245" i="4"/>
  <c r="AP245" i="4" s="1"/>
  <c r="AQ245" i="4"/>
  <c r="AA245" i="4"/>
  <c r="R246" i="4"/>
  <c r="Z246" i="4"/>
  <c r="AQ246" i="4"/>
  <c r="AA246" i="4"/>
  <c r="R247" i="4"/>
  <c r="Z247" i="4"/>
  <c r="AQ247" i="4"/>
  <c r="AA247" i="4"/>
  <c r="R248" i="4"/>
  <c r="Z248" i="4"/>
  <c r="AQ248" i="4"/>
  <c r="AA248" i="4"/>
  <c r="R249" i="4"/>
  <c r="J249" i="4"/>
  <c r="AP249" i="4" s="1"/>
  <c r="AQ249" i="4"/>
  <c r="AA249" i="4"/>
  <c r="R250" i="4"/>
  <c r="J250" i="4"/>
  <c r="AQ250" i="4"/>
  <c r="AA250" i="4"/>
  <c r="R251" i="4"/>
  <c r="Z251" i="4"/>
  <c r="AQ251" i="4"/>
  <c r="AA251" i="4"/>
  <c r="R252" i="4"/>
  <c r="Z252" i="4"/>
  <c r="AQ252" i="4"/>
  <c r="AA252" i="4"/>
  <c r="R253" i="4"/>
  <c r="Z253" i="4"/>
  <c r="AQ253" i="4"/>
  <c r="AA253" i="4"/>
  <c r="R254" i="4"/>
  <c r="Z254" i="4"/>
  <c r="AQ254" i="4"/>
  <c r="AA254" i="4"/>
  <c r="R255" i="4"/>
  <c r="J255" i="4"/>
  <c r="AP255" i="4" s="1"/>
  <c r="AQ255" i="4"/>
  <c r="AA255" i="4"/>
  <c r="R543" i="4"/>
  <c r="Z543" i="4"/>
  <c r="AQ543" i="4"/>
  <c r="AA543" i="4"/>
  <c r="R258" i="4"/>
  <c r="Z258" i="4"/>
  <c r="AQ258" i="4"/>
  <c r="AA258" i="4"/>
  <c r="R259" i="4"/>
  <c r="AQ259" i="4"/>
  <c r="AA259" i="4"/>
  <c r="R260" i="4"/>
  <c r="J260" i="4"/>
  <c r="AP260" i="4" s="1"/>
  <c r="AQ260" i="4"/>
  <c r="AA260" i="4"/>
  <c r="R261" i="4"/>
  <c r="J261" i="4"/>
  <c r="AP261" i="4" s="1"/>
  <c r="AQ261" i="4"/>
  <c r="AA261" i="4"/>
  <c r="R262" i="4"/>
  <c r="Z262" i="4"/>
  <c r="AQ262" i="4"/>
  <c r="AA262" i="4"/>
  <c r="R263" i="4"/>
  <c r="J263" i="4"/>
  <c r="AQ263" i="4"/>
  <c r="AA263" i="4"/>
  <c r="R264" i="4"/>
  <c r="J264" i="4"/>
  <c r="AP264" i="4" s="1"/>
  <c r="AQ264" i="4"/>
  <c r="AA264" i="4"/>
  <c r="R265" i="4"/>
  <c r="Z265" i="4"/>
  <c r="AQ265" i="4"/>
  <c r="AA265" i="4"/>
  <c r="R266" i="4"/>
  <c r="J266" i="4"/>
  <c r="AP266" i="4" s="1"/>
  <c r="AQ266" i="4"/>
  <c r="AA266" i="4"/>
  <c r="R269" i="4"/>
  <c r="AQ269" i="4"/>
  <c r="AA269" i="4"/>
  <c r="R270" i="4"/>
  <c r="Z270" i="4"/>
  <c r="AQ270" i="4"/>
  <c r="AA270" i="4"/>
  <c r="R271" i="4"/>
  <c r="J271" i="4"/>
  <c r="AP271" i="4" s="1"/>
  <c r="AQ271" i="4"/>
  <c r="AA271" i="4"/>
  <c r="R272" i="4"/>
  <c r="Z272" i="4"/>
  <c r="AQ272" i="4"/>
  <c r="AA272" i="4"/>
  <c r="R273" i="4"/>
  <c r="J273" i="4"/>
  <c r="AP273" i="4" s="1"/>
  <c r="AQ273" i="4"/>
  <c r="AA273" i="4"/>
  <c r="R274" i="4"/>
  <c r="AQ274" i="4"/>
  <c r="AA274" i="4"/>
  <c r="R275" i="4"/>
  <c r="Z275" i="4"/>
  <c r="AQ275" i="4"/>
  <c r="AA275" i="4"/>
  <c r="R276" i="4"/>
  <c r="J276" i="4"/>
  <c r="AQ276" i="4"/>
  <c r="AA276" i="4"/>
  <c r="R277" i="4"/>
  <c r="J277" i="4"/>
  <c r="AP277" i="4" s="1"/>
  <c r="AQ277" i="4"/>
  <c r="AA277" i="4"/>
  <c r="R278" i="4"/>
  <c r="J278" i="4"/>
  <c r="AP278" i="4" s="1"/>
  <c r="AQ278" i="4"/>
  <c r="AA278" i="4"/>
  <c r="R280" i="4"/>
  <c r="Z280" i="4"/>
  <c r="AQ280" i="4"/>
  <c r="AA280" i="4"/>
  <c r="R281" i="4"/>
  <c r="AQ281" i="4"/>
  <c r="AA281" i="4"/>
  <c r="R283" i="4"/>
  <c r="Z283" i="4"/>
  <c r="AQ283" i="4"/>
  <c r="AA283" i="4"/>
  <c r="R284" i="4"/>
  <c r="Z284" i="4"/>
  <c r="AQ284" i="4"/>
  <c r="AA284" i="4"/>
  <c r="R285" i="4"/>
  <c r="J285" i="4"/>
  <c r="AP285" i="4" s="1"/>
  <c r="AQ285" i="4"/>
  <c r="AA285" i="4"/>
  <c r="R286" i="4"/>
  <c r="Z286" i="4"/>
  <c r="AQ286" i="4"/>
  <c r="AA286" i="4"/>
  <c r="R287" i="4"/>
  <c r="J287" i="4"/>
  <c r="AP287" i="4" s="1"/>
  <c r="AQ287" i="4"/>
  <c r="AA287" i="4"/>
  <c r="R289" i="4"/>
  <c r="J289" i="4"/>
  <c r="AP289" i="4" s="1"/>
  <c r="AQ289" i="4"/>
  <c r="AA289" i="4"/>
  <c r="R291" i="4"/>
  <c r="Z291" i="4"/>
  <c r="AQ291" i="4"/>
  <c r="AA291" i="4"/>
  <c r="R292" i="4"/>
  <c r="Z292" i="4"/>
  <c r="AQ292" i="4"/>
  <c r="AA292" i="4"/>
  <c r="R293" i="4"/>
  <c r="J293" i="4"/>
  <c r="AQ293" i="4"/>
  <c r="AA293" i="4"/>
  <c r="R294" i="4"/>
  <c r="Z294" i="4"/>
  <c r="AQ294" i="4"/>
  <c r="AA294" i="4"/>
  <c r="R295" i="4"/>
  <c r="J295" i="4"/>
  <c r="AP295" i="4" s="1"/>
  <c r="AQ295" i="4"/>
  <c r="AA295" i="4"/>
  <c r="R296" i="4"/>
  <c r="Z296" i="4"/>
  <c r="AQ296" i="4"/>
  <c r="AA296" i="4"/>
  <c r="R298" i="4"/>
  <c r="Z298" i="4"/>
  <c r="AQ298" i="4"/>
  <c r="AA298" i="4"/>
  <c r="R299" i="4"/>
  <c r="Z299" i="4"/>
  <c r="AQ299" i="4"/>
  <c r="AA299" i="4"/>
  <c r="R300" i="4"/>
  <c r="AQ300" i="4"/>
  <c r="AA300" i="4"/>
  <c r="R301" i="4"/>
  <c r="Z301" i="4"/>
  <c r="AQ301" i="4"/>
  <c r="AA301" i="4"/>
  <c r="R302" i="4"/>
  <c r="AQ302" i="4"/>
  <c r="AA302" i="4"/>
  <c r="R305" i="4"/>
  <c r="J305" i="4"/>
  <c r="AP305" i="4" s="1"/>
  <c r="AQ305" i="4"/>
  <c r="AA305" i="4"/>
  <c r="R306" i="4"/>
  <c r="J306" i="4"/>
  <c r="AP306" i="4" s="1"/>
  <c r="AQ306" i="4"/>
  <c r="AA306" i="4"/>
  <c r="R307" i="4"/>
  <c r="J307" i="4"/>
  <c r="AQ307" i="4"/>
  <c r="AA307" i="4"/>
  <c r="R309" i="4"/>
  <c r="AQ309" i="4"/>
  <c r="AA309" i="4"/>
  <c r="R310" i="4"/>
  <c r="J310" i="4"/>
  <c r="AP310" i="4" s="1"/>
  <c r="AQ310" i="4"/>
  <c r="AA310" i="4"/>
  <c r="R311" i="4"/>
  <c r="J311" i="4"/>
  <c r="AQ311" i="4"/>
  <c r="AA311" i="4"/>
  <c r="R312" i="4"/>
  <c r="J312" i="4"/>
  <c r="AP312" i="4" s="1"/>
  <c r="AQ312" i="4"/>
  <c r="AA312" i="4"/>
  <c r="R313" i="4"/>
  <c r="J313" i="4"/>
  <c r="AQ313" i="4"/>
  <c r="AA313" i="4"/>
  <c r="R314" i="4"/>
  <c r="AQ314" i="4"/>
  <c r="AA314" i="4"/>
  <c r="R315" i="4"/>
  <c r="AQ315" i="4"/>
  <c r="AA315" i="4"/>
  <c r="R316" i="4"/>
  <c r="Z316" i="4"/>
  <c r="AQ316" i="4"/>
  <c r="AA316" i="4"/>
  <c r="R317" i="4"/>
  <c r="J317" i="4"/>
  <c r="AP317" i="4" s="1"/>
  <c r="AQ317" i="4"/>
  <c r="AA317" i="4"/>
  <c r="R319" i="4"/>
  <c r="AQ319" i="4"/>
  <c r="AA319" i="4"/>
  <c r="R320" i="4"/>
  <c r="AQ320" i="4"/>
  <c r="AA320" i="4"/>
  <c r="R321" i="4"/>
  <c r="J321" i="4"/>
  <c r="AP321" i="4" s="1"/>
  <c r="AQ321" i="4"/>
  <c r="AA321" i="4"/>
  <c r="R324" i="4"/>
  <c r="Z324" i="4"/>
  <c r="AQ324" i="4"/>
  <c r="AA324" i="4"/>
  <c r="R325" i="4"/>
  <c r="AQ325" i="4"/>
  <c r="AA325" i="4"/>
  <c r="R326" i="4"/>
  <c r="AQ326" i="4"/>
  <c r="AA326" i="4"/>
  <c r="R327" i="4"/>
  <c r="J327" i="4"/>
  <c r="AQ327" i="4"/>
  <c r="AA327" i="4"/>
  <c r="R328" i="4"/>
  <c r="J328" i="4"/>
  <c r="AP328" i="4" s="1"/>
  <c r="AQ328" i="4"/>
  <c r="AA328" i="4"/>
  <c r="R329" i="4"/>
  <c r="J329" i="4"/>
  <c r="AP329" i="4" s="1"/>
  <c r="AQ329" i="4"/>
  <c r="AA329" i="4"/>
  <c r="R331" i="4"/>
  <c r="J331" i="4"/>
  <c r="AP331" i="4" s="1"/>
  <c r="AQ331" i="4"/>
  <c r="AA331" i="4"/>
  <c r="R332" i="4"/>
  <c r="AQ332" i="4"/>
  <c r="AA332" i="4"/>
  <c r="R333" i="4"/>
  <c r="J333" i="4"/>
  <c r="AP333" i="4" s="1"/>
  <c r="AQ333" i="4"/>
  <c r="AA333" i="4"/>
  <c r="R334" i="4"/>
  <c r="J334" i="4"/>
  <c r="AP334" i="4" s="1"/>
  <c r="AQ334" i="4"/>
  <c r="AA334" i="4"/>
  <c r="R335" i="4"/>
  <c r="AQ335" i="4"/>
  <c r="AA335" i="4"/>
  <c r="R336" i="4"/>
  <c r="AQ336" i="4"/>
  <c r="AA336" i="4"/>
  <c r="R337" i="4"/>
  <c r="J337" i="4"/>
  <c r="AP337" i="4" s="1"/>
  <c r="Z337" i="4"/>
  <c r="AQ337" i="4"/>
  <c r="AA337" i="4"/>
  <c r="AO337" i="4" s="1"/>
  <c r="R338" i="4"/>
  <c r="AQ338" i="4"/>
  <c r="AA338" i="4"/>
  <c r="R340" i="4"/>
  <c r="AQ340" i="4"/>
  <c r="AA340" i="4"/>
  <c r="R341" i="4"/>
  <c r="AQ341" i="4"/>
  <c r="AA341" i="4"/>
  <c r="R342" i="4"/>
  <c r="AQ342" i="4"/>
  <c r="AA342" i="4"/>
  <c r="R406" i="4"/>
  <c r="AQ406" i="4"/>
  <c r="AA406" i="4"/>
  <c r="R343" i="4"/>
  <c r="AQ343" i="4"/>
  <c r="AA343" i="4"/>
  <c r="R344" i="4"/>
  <c r="AQ344" i="4"/>
  <c r="AA344" i="4"/>
  <c r="R345" i="4"/>
  <c r="AQ345" i="4"/>
  <c r="AA345" i="4"/>
  <c r="R347" i="4"/>
  <c r="Z347" i="4"/>
  <c r="AQ347" i="4"/>
  <c r="AA347" i="4"/>
  <c r="R348" i="4"/>
  <c r="J348" i="4"/>
  <c r="AP348" i="4" s="1"/>
  <c r="AQ348" i="4"/>
  <c r="AA348" i="4"/>
  <c r="R349" i="4"/>
  <c r="J349" i="4"/>
  <c r="AP349" i="4" s="1"/>
  <c r="AQ349" i="4"/>
  <c r="AA349" i="4"/>
  <c r="R351" i="4"/>
  <c r="J351" i="4"/>
  <c r="AP351" i="4" s="1"/>
  <c r="Z351" i="4"/>
  <c r="AQ351" i="4"/>
  <c r="AA351" i="4"/>
  <c r="R352" i="4"/>
  <c r="AQ352" i="4"/>
  <c r="AA352" i="4"/>
  <c r="R353" i="4"/>
  <c r="J353" i="4"/>
  <c r="AP353" i="4" s="1"/>
  <c r="AQ353" i="4"/>
  <c r="AA353" i="4"/>
  <c r="R355" i="4"/>
  <c r="AQ355" i="4"/>
  <c r="AA355" i="4"/>
  <c r="R356" i="4"/>
  <c r="AQ356" i="4"/>
  <c r="AA356" i="4"/>
  <c r="R357" i="4"/>
  <c r="AQ357" i="4"/>
  <c r="AA357" i="4"/>
  <c r="R358" i="4"/>
  <c r="Z358" i="4"/>
  <c r="AQ358" i="4"/>
  <c r="AA358" i="4"/>
  <c r="R359" i="4"/>
  <c r="AQ359" i="4"/>
  <c r="AA359" i="4"/>
  <c r="R360" i="4"/>
  <c r="AQ360" i="4"/>
  <c r="AA360" i="4"/>
  <c r="R361" i="4"/>
  <c r="AQ361" i="4"/>
  <c r="AA361" i="4"/>
  <c r="R363" i="4"/>
  <c r="AQ363" i="4"/>
  <c r="AA363" i="4"/>
  <c r="R364" i="4"/>
  <c r="AQ364" i="4"/>
  <c r="AA364" i="4"/>
  <c r="R366" i="4"/>
  <c r="AQ366" i="4"/>
  <c r="AA366" i="4"/>
  <c r="R368" i="4"/>
  <c r="AQ368" i="4"/>
  <c r="AA368" i="4"/>
  <c r="R369" i="4"/>
  <c r="AQ369" i="4"/>
  <c r="AA369" i="4"/>
  <c r="R694" i="4"/>
  <c r="AQ694" i="4"/>
  <c r="AA694" i="4"/>
  <c r="R370" i="4"/>
  <c r="AQ370" i="4"/>
  <c r="AA370" i="4"/>
  <c r="Z371" i="4"/>
  <c r="AQ371" i="4"/>
  <c r="AA371" i="4"/>
  <c r="R372" i="4"/>
  <c r="AQ372" i="4"/>
  <c r="AA372" i="4"/>
  <c r="R373" i="4"/>
  <c r="AQ373" i="4"/>
  <c r="AA373" i="4"/>
  <c r="R374" i="4"/>
  <c r="Z374" i="4"/>
  <c r="AQ374" i="4"/>
  <c r="AA374" i="4"/>
  <c r="R375" i="4"/>
  <c r="J375" i="4"/>
  <c r="AP375" i="4" s="1"/>
  <c r="AQ375" i="4"/>
  <c r="AA375" i="4"/>
  <c r="R376" i="4"/>
  <c r="Z376" i="4"/>
  <c r="AQ376" i="4"/>
  <c r="AA376" i="4"/>
  <c r="R377" i="4"/>
  <c r="Z377" i="4"/>
  <c r="AQ377" i="4"/>
  <c r="AA377" i="4"/>
  <c r="R378" i="4"/>
  <c r="AQ378" i="4"/>
  <c r="AA378" i="4"/>
  <c r="R379" i="4"/>
  <c r="Z379" i="4"/>
  <c r="AQ379" i="4"/>
  <c r="AA379" i="4"/>
  <c r="R380" i="4"/>
  <c r="J380" i="4"/>
  <c r="AP380" i="4" s="1"/>
  <c r="AQ380" i="4"/>
  <c r="AA380" i="4"/>
  <c r="R381" i="4"/>
  <c r="J381" i="4"/>
  <c r="AP381" i="4" s="1"/>
  <c r="AQ381" i="4"/>
  <c r="AA381" i="4"/>
  <c r="R382" i="4"/>
  <c r="AQ382" i="4"/>
  <c r="AA382" i="4"/>
  <c r="R383" i="4"/>
  <c r="J383" i="4"/>
  <c r="AP383" i="4" s="1"/>
  <c r="AQ383" i="4"/>
  <c r="AA383" i="4"/>
  <c r="R384" i="4"/>
  <c r="Z384" i="4"/>
  <c r="AQ384" i="4"/>
  <c r="AA384" i="4"/>
  <c r="R385" i="4"/>
  <c r="Z385" i="4"/>
  <c r="AQ385" i="4"/>
  <c r="AA385" i="4"/>
  <c r="R386" i="4"/>
  <c r="Z386" i="4"/>
  <c r="AQ386" i="4"/>
  <c r="AA386" i="4"/>
  <c r="R388" i="4"/>
  <c r="Z388" i="4"/>
  <c r="AQ388" i="4"/>
  <c r="AA388" i="4"/>
  <c r="R389" i="4"/>
  <c r="J389" i="4"/>
  <c r="AP389" i="4" s="1"/>
  <c r="AQ389" i="4"/>
  <c r="AA389" i="4"/>
  <c r="R390" i="4"/>
  <c r="AQ390" i="4"/>
  <c r="AA390" i="4"/>
  <c r="R392" i="4"/>
  <c r="J392" i="4"/>
  <c r="AQ392" i="4"/>
  <c r="AA392" i="4"/>
  <c r="R393" i="4"/>
  <c r="J393" i="4"/>
  <c r="AP393" i="4" s="1"/>
  <c r="AQ393" i="4"/>
  <c r="AA393" i="4"/>
  <c r="R395" i="4"/>
  <c r="J395" i="4"/>
  <c r="AQ395" i="4"/>
  <c r="AA395" i="4"/>
  <c r="R396" i="4"/>
  <c r="Z396" i="4"/>
  <c r="AQ396" i="4"/>
  <c r="AA396" i="4"/>
  <c r="R397" i="4"/>
  <c r="AQ397" i="4"/>
  <c r="AA397" i="4"/>
  <c r="R398" i="4"/>
  <c r="AQ398" i="4"/>
  <c r="AA398" i="4"/>
  <c r="R400" i="4"/>
  <c r="Z400" i="4"/>
  <c r="AQ400" i="4"/>
  <c r="AA400" i="4"/>
  <c r="R401" i="4"/>
  <c r="AQ401" i="4"/>
  <c r="AA401" i="4"/>
  <c r="R402" i="4"/>
  <c r="Z402" i="4"/>
  <c r="AQ402" i="4"/>
  <c r="AA402" i="4"/>
  <c r="R403" i="4"/>
  <c r="J403" i="4"/>
  <c r="AQ403" i="4"/>
  <c r="AA403" i="4"/>
  <c r="R404" i="4"/>
  <c r="Z404" i="4"/>
  <c r="AQ404" i="4"/>
  <c r="AA404" i="4"/>
  <c r="R405" i="4"/>
  <c r="J405" i="4"/>
  <c r="AP405" i="4" s="1"/>
  <c r="AQ405" i="4"/>
  <c r="AA405" i="4"/>
  <c r="R407" i="4"/>
  <c r="J407" i="4"/>
  <c r="AP407" i="4" s="1"/>
  <c r="AQ407" i="4"/>
  <c r="AA407" i="4"/>
  <c r="R409" i="4"/>
  <c r="Z409" i="4"/>
  <c r="AQ409" i="4"/>
  <c r="AA409" i="4"/>
  <c r="R411" i="4"/>
  <c r="J411" i="4"/>
  <c r="AQ411" i="4"/>
  <c r="AA411" i="4"/>
  <c r="R412" i="4"/>
  <c r="Z412" i="4"/>
  <c r="AQ412" i="4"/>
  <c r="AA412" i="4"/>
  <c r="R413" i="4"/>
  <c r="Z413" i="4"/>
  <c r="AQ413" i="4"/>
  <c r="AA413" i="4"/>
  <c r="R414" i="4"/>
  <c r="Z414" i="4"/>
  <c r="AQ414" i="4"/>
  <c r="AA414" i="4"/>
  <c r="R415" i="4"/>
  <c r="Z415" i="4"/>
  <c r="AQ415" i="4"/>
  <c r="AA415" i="4"/>
  <c r="R416" i="4"/>
  <c r="J416" i="4"/>
  <c r="AP416" i="4" s="1"/>
  <c r="AQ416" i="4"/>
  <c r="AA416" i="4"/>
  <c r="R417" i="4"/>
  <c r="Z417" i="4"/>
  <c r="AQ417" i="4"/>
  <c r="AA417" i="4"/>
  <c r="R419" i="4"/>
  <c r="Z419" i="4"/>
  <c r="AQ419" i="4"/>
  <c r="AA419" i="4"/>
  <c r="R420" i="4"/>
  <c r="Z420" i="4"/>
  <c r="AQ420" i="4"/>
  <c r="AA420" i="4"/>
  <c r="R421" i="4"/>
  <c r="Z421" i="4"/>
  <c r="AQ421" i="4"/>
  <c r="AA421" i="4"/>
  <c r="R422" i="4"/>
  <c r="AQ422" i="4"/>
  <c r="AA422" i="4"/>
  <c r="R423" i="4"/>
  <c r="J423" i="4"/>
  <c r="AP423" i="4" s="1"/>
  <c r="AQ423" i="4"/>
  <c r="AA423" i="4"/>
  <c r="R424" i="4"/>
  <c r="J424" i="4"/>
  <c r="AQ424" i="4"/>
  <c r="AA424" i="4"/>
  <c r="R425" i="4"/>
  <c r="J425" i="4"/>
  <c r="AP425" i="4" s="1"/>
  <c r="AQ425" i="4"/>
  <c r="AA425" i="4"/>
  <c r="R426" i="4"/>
  <c r="J426" i="4"/>
  <c r="AP426" i="4" s="1"/>
  <c r="AQ426" i="4"/>
  <c r="AA426" i="4"/>
  <c r="R427" i="4"/>
  <c r="J427" i="4"/>
  <c r="AQ427" i="4"/>
  <c r="AA427" i="4"/>
  <c r="R428" i="4"/>
  <c r="AQ428" i="4"/>
  <c r="AA428" i="4"/>
  <c r="R429" i="4"/>
  <c r="J429" i="4"/>
  <c r="AP429" i="4" s="1"/>
  <c r="AQ429" i="4"/>
  <c r="AA429" i="4"/>
  <c r="R431" i="4"/>
  <c r="Z431" i="4"/>
  <c r="AQ431" i="4"/>
  <c r="AA431" i="4"/>
  <c r="R433" i="4"/>
  <c r="Z433" i="4"/>
  <c r="J433" i="4"/>
  <c r="AP433" i="4" s="1"/>
  <c r="AQ433" i="4"/>
  <c r="AA433" i="4"/>
  <c r="R434" i="4"/>
  <c r="AQ434" i="4"/>
  <c r="AA434" i="4"/>
  <c r="R435" i="4"/>
  <c r="J435" i="4"/>
  <c r="AP435" i="4" s="1"/>
  <c r="AQ435" i="4"/>
  <c r="AA435" i="4"/>
  <c r="R436" i="4"/>
  <c r="AQ436" i="4"/>
  <c r="AA436" i="4"/>
  <c r="R437" i="4"/>
  <c r="J437" i="4"/>
  <c r="AP437" i="4" s="1"/>
  <c r="AQ437" i="4"/>
  <c r="AA437" i="4"/>
  <c r="R438" i="4"/>
  <c r="J438" i="4"/>
  <c r="AP438" i="4" s="1"/>
  <c r="AQ438" i="4"/>
  <c r="AA438" i="4"/>
  <c r="R439" i="4"/>
  <c r="Z439" i="4"/>
  <c r="AQ439" i="4"/>
  <c r="AA439" i="4"/>
  <c r="R441" i="4"/>
  <c r="J441" i="4"/>
  <c r="AP441" i="4" s="1"/>
  <c r="AQ441" i="4"/>
  <c r="AA441" i="4"/>
  <c r="R442" i="4"/>
  <c r="J442" i="4"/>
  <c r="AQ442" i="4"/>
  <c r="AA442" i="4"/>
  <c r="R444" i="4"/>
  <c r="J444" i="4"/>
  <c r="AP444" i="4" s="1"/>
  <c r="AQ444" i="4"/>
  <c r="AA444" i="4"/>
  <c r="R446" i="4"/>
  <c r="Z446" i="4"/>
  <c r="AQ446" i="4"/>
  <c r="AA446" i="4"/>
  <c r="R447" i="4"/>
  <c r="AQ447" i="4"/>
  <c r="AA447" i="4"/>
  <c r="R448" i="4"/>
  <c r="J448" i="4"/>
  <c r="AP448" i="4" s="1"/>
  <c r="AQ448" i="4"/>
  <c r="AA448" i="4"/>
  <c r="R450" i="4"/>
  <c r="AQ450" i="4"/>
  <c r="AA450" i="4"/>
  <c r="R451" i="4"/>
  <c r="J451" i="4"/>
  <c r="AQ451" i="4"/>
  <c r="AA451" i="4"/>
  <c r="R452" i="4"/>
  <c r="Z452" i="4"/>
  <c r="AQ452" i="4"/>
  <c r="AA452" i="4"/>
  <c r="R453" i="4"/>
  <c r="J453" i="4"/>
  <c r="AP453" i="4" s="1"/>
  <c r="AQ453" i="4"/>
  <c r="AA453" i="4"/>
  <c r="R454" i="4"/>
  <c r="Z454" i="4"/>
  <c r="AQ454" i="4"/>
  <c r="AA454" i="4"/>
  <c r="R455" i="4"/>
  <c r="J455" i="4"/>
  <c r="AP455" i="4" s="1"/>
  <c r="AQ455" i="4"/>
  <c r="AA455" i="4"/>
  <c r="R456" i="4"/>
  <c r="AQ456" i="4"/>
  <c r="AA456" i="4"/>
  <c r="R457" i="4"/>
  <c r="AQ457" i="4"/>
  <c r="AA457" i="4"/>
  <c r="R458" i="4"/>
  <c r="J458" i="4"/>
  <c r="AP458" i="4" s="1"/>
  <c r="AQ458" i="4"/>
  <c r="AA458" i="4"/>
  <c r="R459" i="4"/>
  <c r="Z459" i="4"/>
  <c r="AQ459" i="4"/>
  <c r="AA459" i="4"/>
  <c r="AO459" i="4" s="1"/>
  <c r="R460" i="4"/>
  <c r="AQ460" i="4"/>
  <c r="AA460" i="4"/>
  <c r="R461" i="4"/>
  <c r="AQ461" i="4"/>
  <c r="AA461" i="4"/>
  <c r="R462" i="4"/>
  <c r="AQ462" i="4"/>
  <c r="AA462" i="4"/>
  <c r="R463" i="4"/>
  <c r="AQ463" i="4"/>
  <c r="AA463" i="4"/>
  <c r="R464" i="4"/>
  <c r="J464" i="4"/>
  <c r="AP464" i="4" s="1"/>
  <c r="AQ464" i="4"/>
  <c r="AA464" i="4"/>
  <c r="R465" i="4"/>
  <c r="J465" i="4"/>
  <c r="AP465" i="4" s="1"/>
  <c r="AQ465" i="4"/>
  <c r="AA465" i="4"/>
  <c r="R466" i="4"/>
  <c r="AQ466" i="4"/>
  <c r="AA466" i="4"/>
  <c r="R467" i="4"/>
  <c r="AQ467" i="4"/>
  <c r="AA467" i="4"/>
  <c r="R468" i="4"/>
  <c r="AQ468" i="4"/>
  <c r="AA468" i="4"/>
  <c r="R470" i="4"/>
  <c r="Z470" i="4"/>
  <c r="AQ470" i="4"/>
  <c r="AA470" i="4"/>
  <c r="R473" i="4"/>
  <c r="Z473" i="4"/>
  <c r="AQ473" i="4"/>
  <c r="AA473" i="4"/>
  <c r="R474" i="4"/>
  <c r="J474" i="4"/>
  <c r="AQ474" i="4"/>
  <c r="AA474" i="4"/>
  <c r="R475" i="4"/>
  <c r="Z475" i="4"/>
  <c r="AQ475" i="4"/>
  <c r="AA475" i="4"/>
  <c r="R476" i="4"/>
  <c r="J476" i="4"/>
  <c r="AQ476" i="4"/>
  <c r="AA476" i="4"/>
  <c r="R477" i="4"/>
  <c r="J477" i="4"/>
  <c r="AQ477" i="4"/>
  <c r="AA477" i="4"/>
  <c r="R479" i="4"/>
  <c r="AQ479" i="4"/>
  <c r="AA479" i="4"/>
  <c r="R480" i="4"/>
  <c r="Z480" i="4"/>
  <c r="AQ480" i="4"/>
  <c r="AA480" i="4"/>
  <c r="R481" i="4"/>
  <c r="J481" i="4"/>
  <c r="AP481" i="4" s="1"/>
  <c r="AQ481" i="4"/>
  <c r="AA481" i="4"/>
  <c r="R482" i="4"/>
  <c r="J482" i="4"/>
  <c r="AQ482" i="4"/>
  <c r="AA482" i="4"/>
  <c r="R483" i="4"/>
  <c r="Z483" i="4"/>
  <c r="AQ483" i="4"/>
  <c r="AA483" i="4"/>
  <c r="R484" i="4"/>
  <c r="Z484" i="4"/>
  <c r="AQ484" i="4"/>
  <c r="AA484" i="4"/>
  <c r="R485" i="4"/>
  <c r="J485" i="4"/>
  <c r="AP485" i="4" s="1"/>
  <c r="AQ485" i="4"/>
  <c r="AA485" i="4"/>
  <c r="R486" i="4"/>
  <c r="Z486" i="4"/>
  <c r="AQ486" i="4"/>
  <c r="AA486" i="4"/>
  <c r="R487" i="4"/>
  <c r="J487" i="4"/>
  <c r="AP487" i="4" s="1"/>
  <c r="AQ487" i="4"/>
  <c r="AA487" i="4"/>
  <c r="AO487" i="4" s="1"/>
  <c r="R488" i="4"/>
  <c r="Z488" i="4"/>
  <c r="AQ488" i="4"/>
  <c r="AA488" i="4"/>
  <c r="R489" i="4"/>
  <c r="Z489" i="4"/>
  <c r="AQ489" i="4"/>
  <c r="AA489" i="4"/>
  <c r="R490" i="4"/>
  <c r="AQ490" i="4"/>
  <c r="AA490" i="4"/>
  <c r="R491" i="4"/>
  <c r="J491" i="4"/>
  <c r="AP491" i="4" s="1"/>
  <c r="Z491" i="4"/>
  <c r="AQ491" i="4"/>
  <c r="AA491" i="4"/>
  <c r="R492" i="4"/>
  <c r="Z492" i="4"/>
  <c r="AQ492" i="4"/>
  <c r="AA492" i="4"/>
  <c r="R493" i="4"/>
  <c r="Z493" i="4"/>
  <c r="AQ493" i="4"/>
  <c r="AA493" i="4"/>
  <c r="R494" i="4"/>
  <c r="J494" i="4"/>
  <c r="AQ494" i="4"/>
  <c r="AA494" i="4"/>
  <c r="R495" i="4"/>
  <c r="Z495" i="4"/>
  <c r="J495" i="4"/>
  <c r="AP495" i="4" s="1"/>
  <c r="AQ495" i="4"/>
  <c r="AA495" i="4"/>
  <c r="R496" i="4"/>
  <c r="Z496" i="4"/>
  <c r="AQ496" i="4"/>
  <c r="AA496" i="4"/>
  <c r="R498" i="4"/>
  <c r="J498" i="4"/>
  <c r="AP498" i="4" s="1"/>
  <c r="AQ498" i="4"/>
  <c r="AA498" i="4"/>
  <c r="R499" i="4"/>
  <c r="J499" i="4"/>
  <c r="AQ499" i="4"/>
  <c r="AA499" i="4"/>
  <c r="R500" i="4"/>
  <c r="Z500" i="4"/>
  <c r="AQ500" i="4"/>
  <c r="AA500" i="4"/>
  <c r="R502" i="4"/>
  <c r="AQ502" i="4"/>
  <c r="AA502" i="4"/>
  <c r="R504" i="4"/>
  <c r="Z504" i="4"/>
  <c r="AQ504" i="4"/>
  <c r="AA504" i="4"/>
  <c r="R505" i="4"/>
  <c r="J505" i="4"/>
  <c r="AP505" i="4" s="1"/>
  <c r="AQ505" i="4"/>
  <c r="AA505" i="4"/>
  <c r="R506" i="4"/>
  <c r="AQ506" i="4"/>
  <c r="AA506" i="4"/>
  <c r="R507" i="4"/>
  <c r="AQ507" i="4"/>
  <c r="AA507" i="4"/>
  <c r="R508" i="4"/>
  <c r="AQ508" i="4"/>
  <c r="AA508" i="4"/>
  <c r="R509" i="4"/>
  <c r="J509" i="4"/>
  <c r="AP509" i="4" s="1"/>
  <c r="AQ509" i="4"/>
  <c r="AA509" i="4"/>
  <c r="R510" i="4"/>
  <c r="J510" i="4"/>
  <c r="AQ510" i="4"/>
  <c r="AA510" i="4"/>
  <c r="R511" i="4"/>
  <c r="Z511" i="4"/>
  <c r="AQ511" i="4"/>
  <c r="AA511" i="4"/>
  <c r="R512" i="4"/>
  <c r="J512" i="4"/>
  <c r="AP512" i="4" s="1"/>
  <c r="Z512" i="4"/>
  <c r="AQ512" i="4"/>
  <c r="AA512" i="4"/>
  <c r="R513" i="4"/>
  <c r="J513" i="4"/>
  <c r="AP513" i="4" s="1"/>
  <c r="AQ513" i="4"/>
  <c r="AA513" i="4"/>
  <c r="R515" i="4"/>
  <c r="AQ515" i="4"/>
  <c r="AA515" i="4"/>
  <c r="R516" i="4"/>
  <c r="Z516" i="4"/>
  <c r="AQ516" i="4"/>
  <c r="AA516" i="4"/>
  <c r="R517" i="4"/>
  <c r="AQ517" i="4"/>
  <c r="AA517" i="4"/>
  <c r="R519" i="4"/>
  <c r="Z519" i="4"/>
  <c r="AQ519" i="4"/>
  <c r="AA519" i="4"/>
  <c r="R520" i="4"/>
  <c r="Z520" i="4"/>
  <c r="AQ520" i="4"/>
  <c r="AA520" i="4"/>
  <c r="R521" i="4"/>
  <c r="Z521" i="4"/>
  <c r="AQ521" i="4"/>
  <c r="AA521" i="4"/>
  <c r="R522" i="4"/>
  <c r="Z522" i="4"/>
  <c r="AQ522" i="4"/>
  <c r="AA522" i="4"/>
  <c r="R523" i="4"/>
  <c r="J523" i="4"/>
  <c r="AQ523" i="4"/>
  <c r="AA523" i="4"/>
  <c r="R524" i="4"/>
  <c r="Z524" i="4"/>
  <c r="AQ524" i="4"/>
  <c r="AA524" i="4"/>
  <c r="R525" i="4"/>
  <c r="Z525" i="4"/>
  <c r="AQ525" i="4"/>
  <c r="AA525" i="4"/>
  <c r="R526" i="4"/>
  <c r="Z526" i="4"/>
  <c r="AQ526" i="4"/>
  <c r="AA526" i="4"/>
  <c r="R528" i="4"/>
  <c r="AQ528" i="4"/>
  <c r="AA528" i="4"/>
  <c r="R529" i="4"/>
  <c r="Z529" i="4"/>
  <c r="AQ529" i="4"/>
  <c r="AA529" i="4"/>
  <c r="R530" i="4"/>
  <c r="Z530" i="4"/>
  <c r="AQ530" i="4"/>
  <c r="AA530" i="4"/>
  <c r="R531" i="4"/>
  <c r="J531" i="4"/>
  <c r="AP531" i="4" s="1"/>
  <c r="AQ531" i="4"/>
  <c r="AA531" i="4"/>
  <c r="R532" i="4"/>
  <c r="Z532" i="4"/>
  <c r="AQ532" i="4"/>
  <c r="AA532" i="4"/>
  <c r="R533" i="4"/>
  <c r="J533" i="4"/>
  <c r="AP533" i="4" s="1"/>
  <c r="AQ533" i="4"/>
  <c r="AA533" i="4"/>
  <c r="R534" i="4"/>
  <c r="AQ534" i="4"/>
  <c r="AA534" i="4"/>
  <c r="R535" i="4"/>
  <c r="Z535" i="4"/>
  <c r="AQ535" i="4"/>
  <c r="AA535" i="4"/>
  <c r="R537" i="4"/>
  <c r="Z537" i="4"/>
  <c r="AQ537" i="4"/>
  <c r="AA537" i="4"/>
  <c r="R538" i="4"/>
  <c r="J538" i="4"/>
  <c r="AP538" i="4" s="1"/>
  <c r="Z538" i="4"/>
  <c r="AQ538" i="4"/>
  <c r="AA538" i="4"/>
  <c r="R539" i="4"/>
  <c r="J539" i="4"/>
  <c r="AQ539" i="4"/>
  <c r="AA539" i="4"/>
  <c r="R540" i="4"/>
  <c r="J540" i="4"/>
  <c r="AQ540" i="4"/>
  <c r="AA540" i="4"/>
  <c r="R541" i="4"/>
  <c r="AQ541" i="4"/>
  <c r="AA541" i="4"/>
  <c r="R542" i="4"/>
  <c r="J542" i="4"/>
  <c r="AP542" i="4" s="1"/>
  <c r="AQ542" i="4"/>
  <c r="AA542" i="4"/>
  <c r="R544" i="4"/>
  <c r="AQ544" i="4"/>
  <c r="AA544" i="4"/>
  <c r="R545" i="4"/>
  <c r="Z545" i="4"/>
  <c r="AQ545" i="4"/>
  <c r="AA545" i="4"/>
  <c r="R546" i="4"/>
  <c r="AQ546" i="4"/>
  <c r="AA546" i="4"/>
  <c r="R547" i="4"/>
  <c r="Z547" i="4"/>
  <c r="AQ547" i="4"/>
  <c r="AA547" i="4"/>
  <c r="R548" i="4"/>
  <c r="Z548" i="4"/>
  <c r="AQ548" i="4"/>
  <c r="AA548" i="4"/>
  <c r="R549" i="4"/>
  <c r="Z549" i="4"/>
  <c r="AQ549" i="4"/>
  <c r="AA549" i="4"/>
  <c r="R550" i="4"/>
  <c r="Z550" i="4"/>
  <c r="AQ550" i="4"/>
  <c r="AA550" i="4"/>
  <c r="R551" i="4"/>
  <c r="Z551" i="4"/>
  <c r="AQ551" i="4"/>
  <c r="AA551" i="4"/>
  <c r="R552" i="4"/>
  <c r="J552" i="4"/>
  <c r="AQ552" i="4"/>
  <c r="AA552" i="4"/>
  <c r="R553" i="4"/>
  <c r="AQ553" i="4"/>
  <c r="AA553" i="4"/>
  <c r="R554" i="4"/>
  <c r="AQ554" i="4"/>
  <c r="AA554" i="4"/>
  <c r="R555" i="4"/>
  <c r="J555" i="4"/>
  <c r="AP555" i="4" s="1"/>
  <c r="AQ555" i="4"/>
  <c r="AA555" i="4"/>
  <c r="R556" i="4"/>
  <c r="Z556" i="4"/>
  <c r="AQ556" i="4"/>
  <c r="AA556" i="4"/>
  <c r="R557" i="4"/>
  <c r="J557" i="4"/>
  <c r="AP557" i="4" s="1"/>
  <c r="AQ557" i="4"/>
  <c r="AA557" i="4"/>
  <c r="R558" i="4"/>
  <c r="Z558" i="4"/>
  <c r="AQ558" i="4"/>
  <c r="AA558" i="4"/>
  <c r="R559" i="4"/>
  <c r="J559" i="4"/>
  <c r="AP559" i="4" s="1"/>
  <c r="AQ559" i="4"/>
  <c r="AA559" i="4"/>
  <c r="R560" i="4"/>
  <c r="Z560" i="4"/>
  <c r="AQ560" i="4"/>
  <c r="AA560" i="4"/>
  <c r="R561" i="4"/>
  <c r="J561" i="4"/>
  <c r="AP561" i="4" s="1"/>
  <c r="AQ561" i="4"/>
  <c r="AA561" i="4"/>
  <c r="R562" i="4"/>
  <c r="Z562" i="4"/>
  <c r="AQ562" i="4"/>
  <c r="AA562" i="4"/>
  <c r="R563" i="4"/>
  <c r="AQ563" i="4"/>
  <c r="AA563" i="4"/>
  <c r="R564" i="4"/>
  <c r="Z564" i="4"/>
  <c r="AQ564" i="4"/>
  <c r="AA564" i="4"/>
  <c r="R565" i="4"/>
  <c r="J565" i="4"/>
  <c r="AQ565" i="4"/>
  <c r="AA565" i="4"/>
  <c r="R566" i="4"/>
  <c r="J566" i="4"/>
  <c r="AP566" i="4" s="1"/>
  <c r="AQ566" i="4"/>
  <c r="AA566" i="4"/>
  <c r="R567" i="4"/>
  <c r="AQ567" i="4"/>
  <c r="AA567" i="4"/>
  <c r="R568" i="4"/>
  <c r="AQ568" i="4"/>
  <c r="AA568" i="4"/>
  <c r="R569" i="4"/>
  <c r="Z569" i="4"/>
  <c r="AQ569" i="4"/>
  <c r="AA569" i="4"/>
  <c r="R570" i="4"/>
  <c r="Z570" i="4"/>
  <c r="AQ570" i="4"/>
  <c r="AA570" i="4"/>
  <c r="R572" i="4"/>
  <c r="Z572" i="4"/>
  <c r="AQ572" i="4"/>
  <c r="AA572" i="4"/>
  <c r="R573" i="4"/>
  <c r="J573" i="4"/>
  <c r="AQ573" i="4"/>
  <c r="AA573" i="4"/>
  <c r="R574" i="4"/>
  <c r="Z574" i="4"/>
  <c r="AQ574" i="4"/>
  <c r="AA574" i="4"/>
  <c r="R408" i="4"/>
  <c r="Z408" i="4"/>
  <c r="AQ408" i="4"/>
  <c r="AA408" i="4"/>
  <c r="R576" i="4"/>
  <c r="AQ576" i="4"/>
  <c r="AA576" i="4"/>
  <c r="R577" i="4"/>
  <c r="Z577" i="4"/>
  <c r="AQ577" i="4"/>
  <c r="AA577" i="4"/>
  <c r="R578" i="4"/>
  <c r="AQ578" i="4"/>
  <c r="AA578" i="4"/>
  <c r="R580" i="4"/>
  <c r="Z580" i="4"/>
  <c r="AQ580" i="4"/>
  <c r="AA580" i="4"/>
  <c r="R581" i="4"/>
  <c r="AQ581" i="4"/>
  <c r="AA581" i="4"/>
  <c r="R582" i="4"/>
  <c r="AQ582" i="4"/>
  <c r="AA582" i="4"/>
  <c r="R583" i="4"/>
  <c r="Z583" i="4"/>
  <c r="AQ583" i="4"/>
  <c r="AA583" i="4"/>
  <c r="R584" i="4"/>
  <c r="AQ584" i="4"/>
  <c r="AA584" i="4"/>
  <c r="R585" i="4"/>
  <c r="Z585" i="4"/>
  <c r="AQ585" i="4"/>
  <c r="AA585" i="4"/>
  <c r="R592" i="4"/>
  <c r="Z592" i="4"/>
  <c r="AQ592" i="4"/>
  <c r="AA592" i="4"/>
  <c r="R586" i="4"/>
  <c r="AQ586" i="4"/>
  <c r="AA586" i="4"/>
  <c r="R588" i="4"/>
  <c r="AQ588" i="4"/>
  <c r="AA588" i="4"/>
  <c r="R589" i="4"/>
  <c r="AQ589" i="4"/>
  <c r="AA589" i="4"/>
  <c r="R590" i="4"/>
  <c r="AQ590" i="4"/>
  <c r="AA590" i="4"/>
  <c r="R591" i="4"/>
  <c r="AQ591" i="4"/>
  <c r="AA591" i="4"/>
  <c r="R593" i="4"/>
  <c r="AQ593" i="4"/>
  <c r="AA593" i="4"/>
  <c r="R594" i="4"/>
  <c r="J594" i="4"/>
  <c r="AP594" i="4" s="1"/>
  <c r="AQ594" i="4"/>
  <c r="AA594" i="4"/>
  <c r="R595" i="4"/>
  <c r="Z595" i="4"/>
  <c r="AQ595" i="4"/>
  <c r="AA595" i="4"/>
  <c r="R596" i="4"/>
  <c r="Z596" i="4"/>
  <c r="AQ596" i="4"/>
  <c r="AA596" i="4"/>
  <c r="R597" i="4"/>
  <c r="J597" i="4"/>
  <c r="AQ597" i="4"/>
  <c r="AA597" i="4"/>
  <c r="R598" i="4"/>
  <c r="J598" i="4"/>
  <c r="AP598" i="4" s="1"/>
  <c r="Z598" i="4"/>
  <c r="AQ598" i="4"/>
  <c r="AA598" i="4"/>
  <c r="R599" i="4"/>
  <c r="AQ599" i="4"/>
  <c r="AA599" i="4"/>
  <c r="R600" i="4"/>
  <c r="J600" i="4"/>
  <c r="AQ600" i="4"/>
  <c r="AA600" i="4"/>
  <c r="R601" i="4"/>
  <c r="AQ601" i="4"/>
  <c r="AA601" i="4"/>
  <c r="R602" i="4"/>
  <c r="J602" i="4"/>
  <c r="AP602" i="4" s="1"/>
  <c r="AQ602" i="4"/>
  <c r="AA602" i="4"/>
  <c r="R603" i="4"/>
  <c r="J603" i="4"/>
  <c r="AP603" i="4" s="1"/>
  <c r="AQ603" i="4"/>
  <c r="AA603" i="4"/>
  <c r="R607" i="4"/>
  <c r="J607" i="4"/>
  <c r="AP607" i="4" s="1"/>
  <c r="AQ607" i="4"/>
  <c r="AA607" i="4"/>
  <c r="R608" i="4"/>
  <c r="Z608" i="4"/>
  <c r="AQ608" i="4"/>
  <c r="AA608" i="4"/>
  <c r="R609" i="4"/>
  <c r="AQ609" i="4"/>
  <c r="AA609" i="4"/>
  <c r="R610" i="4"/>
  <c r="J610" i="4"/>
  <c r="AP610" i="4" s="1"/>
  <c r="AQ610" i="4"/>
  <c r="AA610" i="4"/>
  <c r="R611" i="4"/>
  <c r="J611" i="4"/>
  <c r="AP611" i="4" s="1"/>
  <c r="AQ611" i="4"/>
  <c r="AA611" i="4"/>
  <c r="R613" i="4"/>
  <c r="J613" i="4"/>
  <c r="AP613" i="4" s="1"/>
  <c r="AQ613" i="4"/>
  <c r="AA613" i="4"/>
  <c r="R614" i="4"/>
  <c r="J614" i="4"/>
  <c r="AP614" i="4" s="1"/>
  <c r="AQ614" i="4"/>
  <c r="AA614" i="4"/>
  <c r="R615" i="4"/>
  <c r="AQ615" i="4"/>
  <c r="AA615" i="4"/>
  <c r="R616" i="4"/>
  <c r="Z616" i="4"/>
  <c r="AQ616" i="4"/>
  <c r="AA616" i="4"/>
  <c r="R617" i="4"/>
  <c r="J617" i="4"/>
  <c r="AP617" i="4" s="1"/>
  <c r="AQ617" i="4"/>
  <c r="AA617" i="4"/>
  <c r="R618" i="4"/>
  <c r="J618" i="4"/>
  <c r="AP618" i="4" s="1"/>
  <c r="AQ618" i="4"/>
  <c r="AA618" i="4"/>
  <c r="R619" i="4"/>
  <c r="J619" i="4"/>
  <c r="AP619" i="4" s="1"/>
  <c r="AQ619" i="4"/>
  <c r="AA619" i="4"/>
  <c r="R621" i="4"/>
  <c r="Z621" i="4"/>
  <c r="AQ621" i="4"/>
  <c r="AA621" i="4"/>
  <c r="R623" i="4"/>
  <c r="J623" i="4"/>
  <c r="AQ623" i="4"/>
  <c r="AA623" i="4"/>
  <c r="R625" i="4"/>
  <c r="AQ625" i="4"/>
  <c r="AA625" i="4"/>
  <c r="R627" i="4"/>
  <c r="J627" i="4"/>
  <c r="AQ627" i="4"/>
  <c r="AA627" i="4"/>
  <c r="R628" i="4"/>
  <c r="AQ628" i="4"/>
  <c r="AA628" i="4"/>
  <c r="R629" i="4"/>
  <c r="J629" i="4"/>
  <c r="AQ629" i="4"/>
  <c r="AA629" i="4"/>
  <c r="R630" i="4"/>
  <c r="J630" i="4"/>
  <c r="AP630" i="4" s="1"/>
  <c r="AQ630" i="4"/>
  <c r="AA630" i="4"/>
  <c r="R631" i="4"/>
  <c r="J631" i="4"/>
  <c r="AQ631" i="4"/>
  <c r="AA631" i="4"/>
  <c r="R632" i="4"/>
  <c r="J632" i="4"/>
  <c r="AP632" i="4" s="1"/>
  <c r="AQ632" i="4"/>
  <c r="AA632" i="4"/>
  <c r="R633" i="4"/>
  <c r="J633" i="4"/>
  <c r="AP633" i="4" s="1"/>
  <c r="AQ633" i="4"/>
  <c r="AA633" i="4"/>
  <c r="R635" i="4"/>
  <c r="AQ635" i="4"/>
  <c r="AA635" i="4"/>
  <c r="R636" i="4"/>
  <c r="J636" i="4"/>
  <c r="AP636" i="4" s="1"/>
  <c r="AQ636" i="4"/>
  <c r="AA636" i="4"/>
  <c r="R637" i="4"/>
  <c r="AQ637" i="4"/>
  <c r="AA637" i="4"/>
  <c r="R638" i="4"/>
  <c r="AQ638" i="4"/>
  <c r="AA638" i="4"/>
  <c r="R639" i="4"/>
  <c r="J639" i="4"/>
  <c r="AP639" i="4" s="1"/>
  <c r="AQ639" i="4"/>
  <c r="AA639" i="4"/>
  <c r="R640" i="4"/>
  <c r="Z640" i="4"/>
  <c r="AQ640" i="4"/>
  <c r="AA640" i="4"/>
  <c r="R641" i="4"/>
  <c r="Z641" i="4"/>
  <c r="AQ641" i="4"/>
  <c r="AA641" i="4"/>
  <c r="R642" i="4"/>
  <c r="J642" i="4"/>
  <c r="AQ642" i="4"/>
  <c r="AA642" i="4"/>
  <c r="R643" i="4"/>
  <c r="J643" i="4"/>
  <c r="AQ643" i="4"/>
  <c r="AA643" i="4"/>
  <c r="R644" i="4"/>
  <c r="Z644" i="4"/>
  <c r="AQ644" i="4"/>
  <c r="AA644" i="4"/>
  <c r="R645" i="4"/>
  <c r="AQ645" i="4"/>
  <c r="AA645" i="4"/>
  <c r="R646" i="4"/>
  <c r="Z646" i="4"/>
  <c r="AQ646" i="4"/>
  <c r="AA646" i="4"/>
  <c r="R648" i="4"/>
  <c r="J648" i="4"/>
  <c r="AP648" i="4" s="1"/>
  <c r="AQ648" i="4"/>
  <c r="AA648" i="4"/>
  <c r="R649" i="4"/>
  <c r="Z649" i="4"/>
  <c r="AQ649" i="4"/>
  <c r="AA649" i="4"/>
  <c r="R650" i="4"/>
  <c r="AQ650" i="4"/>
  <c r="AA650" i="4"/>
  <c r="AO650" i="4" s="1"/>
  <c r="R651" i="4"/>
  <c r="AQ651" i="4"/>
  <c r="AA651" i="4"/>
  <c r="R652" i="4"/>
  <c r="Z652" i="4"/>
  <c r="AQ652" i="4"/>
  <c r="AA652" i="4"/>
  <c r="R654" i="4"/>
  <c r="Z654" i="4"/>
  <c r="AQ654" i="4"/>
  <c r="AA654" i="4"/>
  <c r="R656" i="4"/>
  <c r="Z656" i="4"/>
  <c r="AQ656" i="4"/>
  <c r="AA656" i="4"/>
  <c r="R658" i="4"/>
  <c r="J658" i="4"/>
  <c r="AP658" i="4" s="1"/>
  <c r="AQ658" i="4"/>
  <c r="AA658" i="4"/>
  <c r="R659" i="4"/>
  <c r="Z659" i="4"/>
  <c r="AQ659" i="4"/>
  <c r="AA659" i="4"/>
  <c r="R660" i="4"/>
  <c r="Z660" i="4"/>
  <c r="AQ660" i="4"/>
  <c r="AA660" i="4"/>
  <c r="R661" i="4"/>
  <c r="J661" i="4"/>
  <c r="AP661" i="4" s="1"/>
  <c r="AQ661" i="4"/>
  <c r="AA661" i="4"/>
  <c r="R662" i="4"/>
  <c r="Z662" i="4"/>
  <c r="AQ662" i="4"/>
  <c r="AA662" i="4"/>
  <c r="R663" i="4"/>
  <c r="J663" i="4"/>
  <c r="AP663" i="4" s="1"/>
  <c r="AQ663" i="4"/>
  <c r="AA663" i="4"/>
  <c r="R665" i="4"/>
  <c r="J665" i="4"/>
  <c r="AP665" i="4" s="1"/>
  <c r="AQ665" i="4"/>
  <c r="AA665" i="4"/>
  <c r="R666" i="4"/>
  <c r="Z666" i="4"/>
  <c r="AQ666" i="4"/>
  <c r="AA666" i="4"/>
  <c r="R667" i="4"/>
  <c r="Z667" i="4"/>
  <c r="AQ667" i="4"/>
  <c r="AA667" i="4"/>
  <c r="R668" i="4"/>
  <c r="AQ668" i="4"/>
  <c r="AA668" i="4"/>
  <c r="R670" i="4"/>
  <c r="Z670" i="4"/>
  <c r="AQ670" i="4"/>
  <c r="AA670" i="4"/>
  <c r="R671" i="4"/>
  <c r="Z671" i="4"/>
  <c r="AQ671" i="4"/>
  <c r="AA671" i="4"/>
  <c r="R674" i="4"/>
  <c r="J674" i="4"/>
  <c r="AQ674" i="4"/>
  <c r="AA674" i="4"/>
  <c r="R675" i="4"/>
  <c r="Z675" i="4"/>
  <c r="AQ675" i="4"/>
  <c r="AA675" i="4"/>
  <c r="R676" i="4"/>
  <c r="Z676" i="4"/>
  <c r="AQ676" i="4"/>
  <c r="AA676" i="4"/>
  <c r="R677" i="4"/>
  <c r="J677" i="4"/>
  <c r="AP677" i="4" s="1"/>
  <c r="AQ677" i="4"/>
  <c r="AA677" i="4"/>
  <c r="R678" i="4"/>
  <c r="J678" i="4"/>
  <c r="AQ678" i="4"/>
  <c r="AA678" i="4"/>
  <c r="R304" i="4"/>
  <c r="Z304" i="4"/>
  <c r="AQ304" i="4"/>
  <c r="AA304" i="4"/>
  <c r="R680" i="4"/>
  <c r="Z680" i="4"/>
  <c r="AQ680" i="4"/>
  <c r="AA680" i="4"/>
  <c r="R681" i="4"/>
  <c r="J681" i="4"/>
  <c r="AP681" i="4" s="1"/>
  <c r="AQ681" i="4"/>
  <c r="AA681" i="4"/>
  <c r="R682" i="4"/>
  <c r="Z682" i="4"/>
  <c r="AQ682" i="4"/>
  <c r="AA682" i="4"/>
  <c r="R683" i="4"/>
  <c r="Z683" i="4"/>
  <c r="AQ683" i="4"/>
  <c r="AA683" i="4"/>
  <c r="R684" i="4"/>
  <c r="J684" i="4"/>
  <c r="AQ684" i="4"/>
  <c r="AA684" i="4"/>
  <c r="R685" i="4"/>
  <c r="Z685" i="4"/>
  <c r="AQ685" i="4"/>
  <c r="AA685" i="4"/>
  <c r="R686" i="4"/>
  <c r="Z686" i="4"/>
  <c r="AQ686" i="4"/>
  <c r="AA686" i="4"/>
  <c r="R687" i="4"/>
  <c r="AQ687" i="4"/>
  <c r="AA687" i="4"/>
  <c r="R688" i="4"/>
  <c r="J688" i="4"/>
  <c r="AP688" i="4" s="1"/>
  <c r="AQ688" i="4"/>
  <c r="AA688" i="4"/>
  <c r="R689" i="4"/>
  <c r="J689" i="4"/>
  <c r="AP689" i="4" s="1"/>
  <c r="AQ689" i="4"/>
  <c r="AA689" i="4"/>
  <c r="AO689" i="4" s="1"/>
  <c r="R690" i="4"/>
  <c r="J690" i="4"/>
  <c r="AP690" i="4" s="1"/>
  <c r="AQ690" i="4"/>
  <c r="AA690" i="4"/>
  <c r="R691" i="4"/>
  <c r="J691" i="4"/>
  <c r="AP691" i="4" s="1"/>
  <c r="AQ691" i="4"/>
  <c r="AA691" i="4"/>
  <c r="R692" i="4"/>
  <c r="Z692" i="4"/>
  <c r="AQ692" i="4"/>
  <c r="AA692" i="4"/>
  <c r="R693" i="4"/>
  <c r="Z693" i="4"/>
  <c r="AQ693" i="4"/>
  <c r="AA693" i="4"/>
  <c r="R695" i="4"/>
  <c r="Z695" i="4"/>
  <c r="AQ695" i="4"/>
  <c r="AA695" i="4"/>
  <c r="R698" i="4"/>
  <c r="Z698" i="4"/>
  <c r="AQ698" i="4"/>
  <c r="AA698" i="4"/>
  <c r="R699" i="4"/>
  <c r="J699" i="4"/>
  <c r="AQ699" i="4"/>
  <c r="AA699" i="4"/>
  <c r="R700" i="4"/>
  <c r="Z700" i="4"/>
  <c r="AQ700" i="4"/>
  <c r="AA700" i="4"/>
  <c r="R69" i="4"/>
  <c r="J69" i="4"/>
  <c r="AQ69" i="4"/>
  <c r="AA69" i="4"/>
  <c r="R702" i="4"/>
  <c r="AQ702" i="4"/>
  <c r="AA702" i="4"/>
  <c r="R703" i="4"/>
  <c r="J703" i="4"/>
  <c r="AP703" i="4" s="1"/>
  <c r="AQ703" i="4"/>
  <c r="AA703" i="4"/>
  <c r="R704" i="4"/>
  <c r="J704" i="4"/>
  <c r="AQ704" i="4"/>
  <c r="AA704" i="4"/>
  <c r="R705" i="4"/>
  <c r="Z705" i="4"/>
  <c r="AQ705" i="4"/>
  <c r="AA705" i="4"/>
  <c r="R706" i="4"/>
  <c r="Z706" i="4"/>
  <c r="AQ706" i="4"/>
  <c r="AA706" i="4"/>
  <c r="R707" i="4"/>
  <c r="J707" i="4"/>
  <c r="AQ707" i="4"/>
  <c r="AA707" i="4"/>
  <c r="R708" i="4"/>
  <c r="J708" i="4"/>
  <c r="AP708" i="4" s="1"/>
  <c r="AQ708" i="4"/>
  <c r="AA708" i="4"/>
  <c r="R709" i="4"/>
  <c r="Z709" i="4"/>
  <c r="AQ709" i="4"/>
  <c r="AA709" i="4"/>
  <c r="R710" i="4"/>
  <c r="J710" i="4"/>
  <c r="AQ710" i="4"/>
  <c r="AA710" i="4"/>
  <c r="R711" i="4"/>
  <c r="Z711" i="4"/>
  <c r="AQ711" i="4"/>
  <c r="AA711" i="4"/>
  <c r="R712" i="4"/>
  <c r="J712" i="4"/>
  <c r="AQ712" i="4"/>
  <c r="AA712" i="4"/>
  <c r="R713" i="4"/>
  <c r="J713" i="4"/>
  <c r="AQ713" i="4"/>
  <c r="AA713" i="4"/>
  <c r="R714" i="4"/>
  <c r="Z714" i="4"/>
  <c r="AQ714" i="4"/>
  <c r="AA714" i="4"/>
  <c r="R715" i="4"/>
  <c r="J715" i="4"/>
  <c r="AQ715" i="4"/>
  <c r="AA715" i="4"/>
  <c r="R716" i="4"/>
  <c r="AQ716" i="4"/>
  <c r="AA716" i="4"/>
  <c r="R717" i="4"/>
  <c r="J717" i="4"/>
  <c r="AQ717" i="4"/>
  <c r="AA717" i="4"/>
  <c r="R719" i="4"/>
  <c r="J719" i="4"/>
  <c r="AQ719" i="4"/>
  <c r="AA719" i="4"/>
  <c r="R604" i="4"/>
  <c r="Z604" i="4"/>
  <c r="AQ604" i="4"/>
  <c r="AA604" i="4"/>
  <c r="R720" i="4"/>
  <c r="Z720" i="4"/>
  <c r="AQ720" i="4"/>
  <c r="AA720" i="4"/>
  <c r="R721" i="4"/>
  <c r="AQ721" i="4"/>
  <c r="AA721" i="4"/>
  <c r="R722" i="4"/>
  <c r="Z722" i="4"/>
  <c r="AQ722" i="4"/>
  <c r="AA722" i="4"/>
  <c r="R724" i="4"/>
  <c r="Z724" i="4"/>
  <c r="AQ724" i="4"/>
  <c r="AA724" i="4"/>
  <c r="R725" i="4"/>
  <c r="J725" i="4"/>
  <c r="AP725" i="4" s="1"/>
  <c r="AQ725" i="4"/>
  <c r="AA725" i="4"/>
  <c r="R726" i="4"/>
  <c r="J726" i="4"/>
  <c r="AQ726" i="4"/>
  <c r="AA726" i="4"/>
  <c r="R727" i="4"/>
  <c r="Z727" i="4"/>
  <c r="AQ727" i="4"/>
  <c r="AA727" i="4"/>
  <c r="R728" i="4"/>
  <c r="Z728" i="4"/>
  <c r="AQ728" i="4"/>
  <c r="AA728" i="4"/>
  <c r="R729" i="4"/>
  <c r="J729" i="4"/>
  <c r="AP729" i="4" s="1"/>
  <c r="AQ729" i="4"/>
  <c r="AA729" i="4"/>
  <c r="R730" i="4"/>
  <c r="AQ730" i="4"/>
  <c r="AA730" i="4"/>
  <c r="R731" i="4"/>
  <c r="J731" i="4"/>
  <c r="AP731" i="4" s="1"/>
  <c r="AQ731" i="4"/>
  <c r="AA731" i="4"/>
  <c r="R732" i="4"/>
  <c r="J732" i="4"/>
  <c r="AQ732" i="4"/>
  <c r="AA732" i="4"/>
  <c r="R733" i="4"/>
  <c r="Z733" i="4"/>
  <c r="AQ733" i="4"/>
  <c r="AA733" i="4"/>
  <c r="R734" i="4"/>
  <c r="Z734" i="4"/>
  <c r="AQ734" i="4"/>
  <c r="AA734" i="4"/>
  <c r="R735" i="4"/>
  <c r="AQ735" i="4"/>
  <c r="AA735" i="4"/>
  <c r="R736" i="4"/>
  <c r="Z736" i="4"/>
  <c r="AQ736" i="4"/>
  <c r="AA736" i="4"/>
  <c r="R737" i="4"/>
  <c r="Z737" i="4"/>
  <c r="AQ737" i="4"/>
  <c r="AA737" i="4"/>
  <c r="R739" i="4"/>
  <c r="J739" i="4"/>
  <c r="AP739" i="4" s="1"/>
  <c r="AQ739" i="4"/>
  <c r="AA739" i="4"/>
  <c r="R740" i="4"/>
  <c r="Z740" i="4"/>
  <c r="AQ740" i="4"/>
  <c r="AA740" i="4"/>
  <c r="R741" i="4"/>
  <c r="J741" i="4"/>
  <c r="AP741" i="4" s="1"/>
  <c r="AQ741" i="4"/>
  <c r="AA741" i="4"/>
  <c r="R742" i="4"/>
  <c r="Z742" i="4"/>
  <c r="AQ742" i="4"/>
  <c r="AA742" i="4"/>
  <c r="R743" i="4"/>
  <c r="Z743" i="4"/>
  <c r="AQ743" i="4"/>
  <c r="AA743" i="4"/>
  <c r="R744" i="4"/>
  <c r="J744" i="4"/>
  <c r="AQ744" i="4"/>
  <c r="AA744" i="4"/>
  <c r="R745" i="4"/>
  <c r="Z745" i="4"/>
  <c r="AQ745" i="4"/>
  <c r="AA745" i="4"/>
  <c r="R746" i="4"/>
  <c r="J746" i="4"/>
  <c r="AP746" i="4" s="1"/>
  <c r="AQ746" i="4"/>
  <c r="AA746" i="4"/>
  <c r="R748" i="4"/>
  <c r="AQ748" i="4"/>
  <c r="AA748" i="4"/>
  <c r="R749" i="4"/>
  <c r="J749" i="4"/>
  <c r="AQ749" i="4"/>
  <c r="AA749" i="4"/>
  <c r="R750" i="4"/>
  <c r="AQ750" i="4"/>
  <c r="AA750" i="4"/>
  <c r="R751" i="4"/>
  <c r="Z751" i="4"/>
  <c r="AQ751" i="4"/>
  <c r="AA751" i="4"/>
  <c r="R752" i="4"/>
  <c r="Z752" i="4"/>
  <c r="AQ752" i="4"/>
  <c r="AA752" i="4"/>
  <c r="R753" i="4"/>
  <c r="J753" i="4"/>
  <c r="AQ753" i="4"/>
  <c r="AA753" i="4"/>
  <c r="R754" i="4"/>
  <c r="Z754" i="4"/>
  <c r="AQ754" i="4"/>
  <c r="AA754" i="4"/>
  <c r="R755" i="4"/>
  <c r="J755" i="4"/>
  <c r="AP755" i="4" s="1"/>
  <c r="AQ755" i="4"/>
  <c r="AA755" i="4"/>
  <c r="R756" i="4"/>
  <c r="AQ756" i="4"/>
  <c r="AA756" i="4"/>
  <c r="R757" i="4"/>
  <c r="J757" i="4"/>
  <c r="AQ757" i="4"/>
  <c r="AA757" i="4"/>
  <c r="R758" i="4"/>
  <c r="AQ758" i="4"/>
  <c r="AA758" i="4"/>
  <c r="R759" i="4"/>
  <c r="AQ759" i="4"/>
  <c r="AA759" i="4"/>
  <c r="R760" i="4"/>
  <c r="Z760" i="4"/>
  <c r="AQ760" i="4"/>
  <c r="AA760" i="4"/>
  <c r="R761" i="4"/>
  <c r="J761" i="4"/>
  <c r="AQ761" i="4"/>
  <c r="AA761" i="4"/>
  <c r="J763" i="4"/>
  <c r="AP763" i="4" s="1"/>
  <c r="AQ763" i="4"/>
  <c r="AA763" i="4"/>
  <c r="R764" i="4"/>
  <c r="AQ764" i="4"/>
  <c r="AA764" i="4"/>
  <c r="R765" i="4"/>
  <c r="AQ765" i="4"/>
  <c r="AA765" i="4"/>
  <c r="R766" i="4"/>
  <c r="Z766" i="4"/>
  <c r="AQ766" i="4"/>
  <c r="AA766" i="4"/>
  <c r="R767" i="4"/>
  <c r="J767" i="4"/>
  <c r="AP767" i="4" s="1"/>
  <c r="AQ767" i="4"/>
  <c r="AA767" i="4"/>
  <c r="R768" i="4"/>
  <c r="AQ768" i="4"/>
  <c r="AA768" i="4"/>
  <c r="R769" i="4"/>
  <c r="AQ769" i="4"/>
  <c r="AA769" i="4"/>
  <c r="R430" i="4"/>
  <c r="Z430" i="4"/>
  <c r="AQ430" i="4"/>
  <c r="AA430" i="4"/>
  <c r="R418" i="4"/>
  <c r="AQ418" i="4"/>
  <c r="AA418" i="4"/>
  <c r="Z515" i="4"/>
  <c r="J515" i="4"/>
  <c r="AP515" i="4" s="1"/>
  <c r="Z510" i="4"/>
  <c r="Z506" i="4"/>
  <c r="J506" i="4"/>
  <c r="AP506" i="4" s="1"/>
  <c r="Z499" i="4"/>
  <c r="J470" i="4"/>
  <c r="AP470" i="4" s="1"/>
  <c r="Z462" i="4"/>
  <c r="J462" i="4"/>
  <c r="AP462" i="4" s="1"/>
  <c r="J459" i="4"/>
  <c r="AP459" i="4" s="1"/>
  <c r="Z453" i="4"/>
  <c r="Z447" i="4"/>
  <c r="J447" i="4"/>
  <c r="J439" i="4"/>
  <c r="AP439" i="4" s="1"/>
  <c r="J397" i="4"/>
  <c r="Z397" i="4"/>
  <c r="J390" i="4"/>
  <c r="AP390" i="4" s="1"/>
  <c r="Z390" i="4"/>
  <c r="J366" i="4"/>
  <c r="AP366" i="4" s="1"/>
  <c r="Z366" i="4"/>
  <c r="J558" i="4"/>
  <c r="AP558" i="4" s="1"/>
  <c r="J526" i="4"/>
  <c r="AP526" i="4" s="1"/>
  <c r="J522" i="4"/>
  <c r="AP522" i="4" s="1"/>
  <c r="Z513" i="4"/>
  <c r="Z509" i="4"/>
  <c r="Z498" i="4"/>
  <c r="J488" i="4"/>
  <c r="AP488" i="4" s="1"/>
  <c r="Z481" i="4"/>
  <c r="Z465" i="4"/>
  <c r="Z442" i="4"/>
  <c r="Z435" i="4"/>
  <c r="Z427" i="4"/>
  <c r="Z425" i="4"/>
  <c r="Z423" i="4"/>
  <c r="J361" i="4"/>
  <c r="AP361" i="4" s="1"/>
  <c r="Z361" i="4"/>
  <c r="J551" i="4"/>
  <c r="AP551" i="4" s="1"/>
  <c r="J530" i="4"/>
  <c r="AP530" i="4" s="1"/>
  <c r="Z528" i="4"/>
  <c r="J528" i="4"/>
  <c r="AP528" i="4" s="1"/>
  <c r="Z508" i="4"/>
  <c r="J508" i="4"/>
  <c r="AP508" i="4" s="1"/>
  <c r="Z502" i="4"/>
  <c r="J502" i="4"/>
  <c r="AP502" i="4" s="1"/>
  <c r="J484" i="4"/>
  <c r="Z477" i="4"/>
  <c r="Z464" i="4"/>
  <c r="Z455" i="4"/>
  <c r="Z450" i="4"/>
  <c r="J450" i="4"/>
  <c r="AP450" i="4" s="1"/>
  <c r="Z441" i="4"/>
  <c r="Z438" i="4"/>
  <c r="Z429" i="4"/>
  <c r="Z426" i="4"/>
  <c r="Z424" i="4"/>
  <c r="J386" i="4"/>
  <c r="AP386" i="4" s="1"/>
  <c r="J382" i="4"/>
  <c r="AP382" i="4" s="1"/>
  <c r="Z382" i="4"/>
  <c r="J378" i="4"/>
  <c r="AP378" i="4" s="1"/>
  <c r="Z378" i="4"/>
  <c r="J376" i="4"/>
  <c r="AP376" i="4" s="1"/>
  <c r="J355" i="4"/>
  <c r="AP355" i="4" s="1"/>
  <c r="Z355" i="4"/>
  <c r="J343" i="4"/>
  <c r="AP343" i="4" s="1"/>
  <c r="Z343" i="4"/>
  <c r="J511" i="4"/>
  <c r="Z507" i="4"/>
  <c r="J507" i="4"/>
  <c r="AP507" i="4" s="1"/>
  <c r="J500" i="4"/>
  <c r="AP500" i="4" s="1"/>
  <c r="Z494" i="4"/>
  <c r="J492" i="4"/>
  <c r="J473" i="4"/>
  <c r="AP473" i="4" s="1"/>
  <c r="Z451" i="4"/>
  <c r="Z448" i="4"/>
  <c r="Z444" i="4"/>
  <c r="Z437" i="4"/>
  <c r="Z434" i="4"/>
  <c r="J434" i="4"/>
  <c r="AP434" i="4" s="1"/>
  <c r="J414" i="4"/>
  <c r="AP414" i="4" s="1"/>
  <c r="J404" i="4"/>
  <c r="AP404" i="4" s="1"/>
  <c r="J373" i="4"/>
  <c r="AP373" i="4" s="1"/>
  <c r="Z373" i="4"/>
  <c r="J369" i="4"/>
  <c r="AP369" i="4" s="1"/>
  <c r="Z369" i="4"/>
  <c r="J358" i="4"/>
  <c r="Z416" i="4"/>
  <c r="Z407" i="4"/>
  <c r="Z395" i="4"/>
  <c r="Z393" i="4"/>
  <c r="Z375" i="4"/>
  <c r="J360" i="4"/>
  <c r="AP360" i="4" s="1"/>
  <c r="Z360" i="4"/>
  <c r="J406" i="4"/>
  <c r="AP406" i="4" s="1"/>
  <c r="Z406" i="4"/>
  <c r="J340" i="4"/>
  <c r="Z340" i="4"/>
  <c r="J370" i="4"/>
  <c r="AP370" i="4" s="1"/>
  <c r="Z370" i="4"/>
  <c r="J364" i="4"/>
  <c r="AP364" i="4" s="1"/>
  <c r="Z364" i="4"/>
  <c r="J359" i="4"/>
  <c r="AP359" i="4" s="1"/>
  <c r="Z359" i="4"/>
  <c r="J357" i="4"/>
  <c r="AP357" i="4" s="1"/>
  <c r="Z357" i="4"/>
  <c r="Z353" i="4"/>
  <c r="J345" i="4"/>
  <c r="AP345" i="4" s="1"/>
  <c r="Z345" i="4"/>
  <c r="J342" i="4"/>
  <c r="AP342" i="4" s="1"/>
  <c r="Z342" i="4"/>
  <c r="J694" i="4"/>
  <c r="AP694" i="4" s="1"/>
  <c r="Z694" i="4"/>
  <c r="J368" i="4"/>
  <c r="AP368" i="4" s="1"/>
  <c r="Z368" i="4"/>
  <c r="J363" i="4"/>
  <c r="AP363" i="4" s="1"/>
  <c r="Z363" i="4"/>
  <c r="J356" i="4"/>
  <c r="AP356" i="4" s="1"/>
  <c r="Z356" i="4"/>
  <c r="Z348" i="4"/>
  <c r="J344" i="4"/>
  <c r="AP344" i="4" s="1"/>
  <c r="Z344" i="4"/>
  <c r="J341" i="4"/>
  <c r="AP341" i="4" s="1"/>
  <c r="Z341" i="4"/>
  <c r="Z334" i="4"/>
  <c r="Z333" i="4"/>
  <c r="Z331" i="4"/>
  <c r="Z329" i="4"/>
  <c r="Z328" i="4"/>
  <c r="Z327" i="4"/>
  <c r="Z321" i="4"/>
  <c r="Z317" i="4"/>
  <c r="Z313" i="4"/>
  <c r="Z312" i="4"/>
  <c r="Z307" i="4"/>
  <c r="Z306" i="4"/>
  <c r="J296" i="4"/>
  <c r="J294" i="4"/>
  <c r="AP294" i="4" s="1"/>
  <c r="J292" i="4"/>
  <c r="AP292" i="4" s="1"/>
  <c r="J284" i="4"/>
  <c r="AP284" i="4" s="1"/>
  <c r="J283" i="4"/>
  <c r="AP283" i="4" s="1"/>
  <c r="J236" i="4"/>
  <c r="AP236" i="4" s="1"/>
  <c r="J235" i="4"/>
  <c r="AP235" i="4" s="1"/>
  <c r="J232" i="4"/>
  <c r="AP232" i="4" s="1"/>
  <c r="J231" i="4"/>
  <c r="Z227" i="4"/>
  <c r="Z217" i="4"/>
  <c r="Z228" i="4"/>
  <c r="Z225" i="4"/>
  <c r="Z221" i="4"/>
  <c r="Z213" i="4"/>
  <c r="Z226" i="4"/>
  <c r="Z222" i="4"/>
  <c r="Z215" i="4"/>
  <c r="Z207" i="4"/>
  <c r="J27" i="4"/>
  <c r="J26" i="4"/>
  <c r="AP26" i="4" s="1"/>
  <c r="J25" i="4"/>
  <c r="J24" i="4"/>
  <c r="AP24" i="4" s="1"/>
  <c r="J23" i="4"/>
  <c r="AP23" i="4" s="1"/>
  <c r="J21" i="4"/>
  <c r="AP21" i="4" s="1"/>
  <c r="J20" i="4"/>
  <c r="AP20" i="4" s="1"/>
  <c r="J19" i="4"/>
  <c r="J18" i="4"/>
  <c r="AP18" i="4" s="1"/>
  <c r="J15" i="4"/>
  <c r="AP15" i="4" s="1"/>
  <c r="J14" i="4"/>
  <c r="J13" i="4"/>
  <c r="AP13" i="4" s="1"/>
  <c r="J11" i="4"/>
  <c r="AP11" i="4" s="1"/>
  <c r="J9" i="4"/>
  <c r="J8" i="4"/>
  <c r="J521" i="4"/>
  <c r="AP521" i="4" s="1"/>
  <c r="Z476" i="4"/>
  <c r="J520" i="4"/>
  <c r="AP520" i="4" s="1"/>
  <c r="J504" i="4"/>
  <c r="AP504" i="4" s="1"/>
  <c r="Z505" i="4"/>
  <c r="J480" i="4"/>
  <c r="Z349" i="4"/>
  <c r="Z457" i="4"/>
  <c r="J452" i="4"/>
  <c r="J519" i="4"/>
  <c r="AP519" i="4" s="1"/>
  <c r="J489" i="4"/>
  <c r="J493" i="4"/>
  <c r="AP493" i="4" s="1"/>
  <c r="J299" i="4"/>
  <c r="AP299" i="4" s="1"/>
  <c r="Z305" i="4"/>
  <c r="Z310" i="4"/>
  <c r="J529" i="4"/>
  <c r="AP529" i="4" s="1"/>
  <c r="J535" i="4"/>
  <c r="AP535" i="4" s="1"/>
  <c r="J548" i="4"/>
  <c r="J556" i="4"/>
  <c r="AP556" i="4" s="1"/>
  <c r="J564" i="4"/>
  <c r="AP564" i="4" s="1"/>
  <c r="J641" i="4"/>
  <c r="AP641" i="4" s="1"/>
  <c r="J760" i="4"/>
  <c r="AP760" i="4" s="1"/>
  <c r="J724" i="4"/>
  <c r="AP724" i="4" s="1"/>
  <c r="J304" i="4"/>
  <c r="AP304" i="4" s="1"/>
  <c r="J733" i="4"/>
  <c r="AP733" i="4" s="1"/>
  <c r="Z143" i="4"/>
  <c r="J659" i="4"/>
  <c r="AP659" i="4" s="1"/>
  <c r="J667" i="4"/>
  <c r="AP667" i="4" s="1"/>
  <c r="J270" i="4"/>
  <c r="AP270" i="4" s="1"/>
  <c r="J417" i="4"/>
  <c r="AP417" i="4" s="1"/>
  <c r="Z96" i="4"/>
  <c r="Z75" i="4"/>
  <c r="J97" i="4"/>
  <c r="AP97" i="4" s="1"/>
  <c r="J258" i="4"/>
  <c r="AP258" i="4" s="1"/>
  <c r="J176" i="4"/>
  <c r="AP176" i="4" s="1"/>
  <c r="Z91" i="4"/>
  <c r="J692" i="4"/>
  <c r="AP692" i="4" s="1"/>
  <c r="Z131" i="4"/>
  <c r="Z100" i="4"/>
  <c r="Z65" i="4"/>
  <c r="J163" i="4"/>
  <c r="Z674" i="4"/>
  <c r="J652" i="4"/>
  <c r="AP652" i="4" s="1"/>
  <c r="Z639" i="4"/>
  <c r="Z613" i="4"/>
  <c r="J377" i="4"/>
  <c r="J280" i="4"/>
  <c r="AP280" i="4" s="1"/>
  <c r="Z261" i="4"/>
  <c r="Z191" i="4"/>
  <c r="Z105" i="4"/>
  <c r="J40" i="4"/>
  <c r="AP40" i="4" s="1"/>
  <c r="J740" i="4"/>
  <c r="Z719" i="4"/>
  <c r="J430" i="4"/>
  <c r="AP430" i="4" s="1"/>
  <c r="Z735" i="4"/>
  <c r="J735" i="4"/>
  <c r="AP735" i="4" s="1"/>
  <c r="J649" i="4"/>
  <c r="AP649" i="4" s="1"/>
  <c r="Z581" i="4"/>
  <c r="J581" i="4"/>
  <c r="AP581" i="4" s="1"/>
  <c r="J314" i="4"/>
  <c r="AP314" i="4" s="1"/>
  <c r="Z314" i="4"/>
  <c r="J309" i="4"/>
  <c r="AP309" i="4" s="1"/>
  <c r="Z309" i="4"/>
  <c r="J685" i="4"/>
  <c r="AP685" i="4" s="1"/>
  <c r="J637" i="4"/>
  <c r="AP637" i="4" s="1"/>
  <c r="Z637" i="4"/>
  <c r="Z617" i="4"/>
  <c r="Z381" i="4"/>
  <c r="J371" i="4"/>
  <c r="AP371" i="4" s="1"/>
  <c r="Z285" i="4"/>
  <c r="Z239" i="4"/>
  <c r="J168" i="4"/>
  <c r="Z669" i="4"/>
  <c r="Z121" i="4"/>
  <c r="J48" i="4"/>
  <c r="AP48" i="4" s="1"/>
  <c r="Z271" i="4"/>
  <c r="J125" i="4"/>
  <c r="AP125" i="4" s="1"/>
  <c r="J94" i="4"/>
  <c r="AP94" i="4" s="1"/>
  <c r="J87" i="4"/>
  <c r="AP87" i="4" s="1"/>
  <c r="Z180" i="4"/>
  <c r="Z102" i="4"/>
  <c r="Z731" i="4"/>
  <c r="Z661" i="4"/>
  <c r="J616" i="4"/>
  <c r="AP616" i="4" s="1"/>
  <c r="J580" i="4"/>
  <c r="AP580" i="4" s="1"/>
  <c r="J569" i="4"/>
  <c r="AP569" i="4" s="1"/>
  <c r="J545" i="4"/>
  <c r="Z403" i="4"/>
  <c r="J275" i="4"/>
  <c r="AP275" i="4" s="1"/>
  <c r="J262" i="4"/>
  <c r="J247" i="4"/>
  <c r="AP247" i="4" s="1"/>
  <c r="J246" i="4"/>
  <c r="AP246" i="4" s="1"/>
  <c r="J108" i="4"/>
  <c r="AP108" i="4" s="1"/>
  <c r="Z672" i="4"/>
  <c r="Z57" i="4"/>
  <c r="J737" i="4"/>
  <c r="Z710" i="4"/>
  <c r="Z688" i="4"/>
  <c r="Z684" i="4"/>
  <c r="J660" i="4"/>
  <c r="AP660" i="4" s="1"/>
  <c r="J654" i="4"/>
  <c r="AP654" i="4" s="1"/>
  <c r="Z618" i="4"/>
  <c r="J400" i="4"/>
  <c r="AP400" i="4" s="1"/>
  <c r="J379" i="4"/>
  <c r="AP379" i="4" s="1"/>
  <c r="Z83" i="4"/>
  <c r="J52" i="4"/>
  <c r="AP52" i="4" s="1"/>
  <c r="Z600" i="4"/>
  <c r="J595" i="4"/>
  <c r="AP595" i="4" s="1"/>
  <c r="J572" i="4"/>
  <c r="AP572" i="4" s="1"/>
  <c r="J140" i="4"/>
  <c r="AP140" i="4" s="1"/>
  <c r="Z746" i="4"/>
  <c r="J734" i="4"/>
  <c r="AP734" i="4" s="1"/>
  <c r="Z726" i="4"/>
  <c r="J722" i="4"/>
  <c r="AP722" i="4" s="1"/>
  <c r="J711" i="4"/>
  <c r="AP711" i="4" s="1"/>
  <c r="J666" i="4"/>
  <c r="AP666" i="4" s="1"/>
  <c r="J656" i="4"/>
  <c r="AP656" i="4" s="1"/>
  <c r="Z663" i="4"/>
  <c r="J651" i="4"/>
  <c r="AP651" i="4" s="1"/>
  <c r="Z651" i="4"/>
  <c r="Z755" i="4"/>
  <c r="J736" i="4"/>
  <c r="AP736" i="4" s="1"/>
  <c r="Z732" i="4"/>
  <c r="Z708" i="4"/>
  <c r="Z689" i="4"/>
  <c r="J766" i="4"/>
  <c r="AP766" i="4" s="1"/>
  <c r="J650" i="4"/>
  <c r="AP650" i="4" s="1"/>
  <c r="Z650" i="4"/>
  <c r="Z643" i="4"/>
  <c r="Z638" i="4"/>
  <c r="J638" i="4"/>
  <c r="AP638" i="4" s="1"/>
  <c r="J644" i="4"/>
  <c r="AP644" i="4" s="1"/>
  <c r="Z632" i="4"/>
  <c r="Z627" i="4"/>
  <c r="J608" i="4"/>
  <c r="AP608" i="4" s="1"/>
  <c r="J596" i="4"/>
  <c r="AP596" i="4" s="1"/>
  <c r="J592" i="4"/>
  <c r="AP592" i="4" s="1"/>
  <c r="J583" i="4"/>
  <c r="J577" i="4"/>
  <c r="AP577" i="4" s="1"/>
  <c r="J408" i="4"/>
  <c r="J570" i="4"/>
  <c r="AP570" i="4" s="1"/>
  <c r="J547" i="4"/>
  <c r="AP547" i="4" s="1"/>
  <c r="J537" i="4"/>
  <c r="J419" i="4"/>
  <c r="AP419" i="4" s="1"/>
  <c r="Z405" i="4"/>
  <c r="J388" i="4"/>
  <c r="AP388" i="4" s="1"/>
  <c r="Z557" i="4"/>
  <c r="Z203" i="4"/>
  <c r="J202" i="4"/>
  <c r="AP202" i="4" s="1"/>
  <c r="J157" i="4"/>
  <c r="AP157" i="4" s="1"/>
  <c r="J298" i="4"/>
  <c r="AP298" i="4" s="1"/>
  <c r="Z277" i="4"/>
  <c r="Z266" i="4"/>
  <c r="Z264" i="4"/>
  <c r="Z245" i="4"/>
  <c r="Z171" i="4"/>
  <c r="Z170" i="4"/>
  <c r="J141" i="4"/>
  <c r="AP141" i="4" s="1"/>
  <c r="J33" i="4"/>
  <c r="AP33" i="4" s="1"/>
  <c r="Z295" i="4"/>
  <c r="Z293" i="4"/>
  <c r="J237" i="4"/>
  <c r="AP237" i="4" s="1"/>
  <c r="Z162" i="4"/>
  <c r="Z158" i="4"/>
  <c r="J54" i="4"/>
  <c r="AP54" i="4" s="1"/>
  <c r="Z29" i="4"/>
  <c r="J418" i="4"/>
  <c r="AP418" i="4" s="1"/>
  <c r="Z418" i="4"/>
  <c r="Z767" i="4"/>
  <c r="J714" i="4"/>
  <c r="AP714" i="4" s="1"/>
  <c r="J709" i="4"/>
  <c r="AP709" i="4" s="1"/>
  <c r="Z703" i="4"/>
  <c r="Z699" i="4"/>
  <c r="J662" i="4"/>
  <c r="J646" i="4"/>
  <c r="AP646" i="4" s="1"/>
  <c r="J640" i="4"/>
  <c r="J635" i="4"/>
  <c r="AP635" i="4" s="1"/>
  <c r="Z635" i="4"/>
  <c r="Z594" i="4"/>
  <c r="Z591" i="4"/>
  <c r="J591" i="4"/>
  <c r="AP591" i="4" s="1"/>
  <c r="Z586" i="4"/>
  <c r="J586" i="4"/>
  <c r="AP586" i="4" s="1"/>
  <c r="Z584" i="4"/>
  <c r="J584" i="4"/>
  <c r="AP584" i="4" s="1"/>
  <c r="Z578" i="4"/>
  <c r="J578" i="4"/>
  <c r="AP578" i="4" s="1"/>
  <c r="Z568" i="4"/>
  <c r="J568" i="4"/>
  <c r="AP568" i="4" s="1"/>
  <c r="J563" i="4"/>
  <c r="AP563" i="4" s="1"/>
  <c r="Z563" i="4"/>
  <c r="Z601" i="4"/>
  <c r="J601" i="4"/>
  <c r="J621" i="4"/>
  <c r="Z589" i="4"/>
  <c r="J589" i="4"/>
  <c r="J585" i="4"/>
  <c r="Z582" i="4"/>
  <c r="J582" i="4"/>
  <c r="Z576" i="4"/>
  <c r="J576" i="4"/>
  <c r="AP576" i="4" s="1"/>
  <c r="Z566" i="4"/>
  <c r="Z555" i="4"/>
  <c r="Z411" i="4"/>
  <c r="J402" i="4"/>
  <c r="AP402" i="4" s="1"/>
  <c r="Z392" i="4"/>
  <c r="Z389" i="4"/>
  <c r="Z383" i="4"/>
  <c r="J301" i="4"/>
  <c r="AP301" i="4" s="1"/>
  <c r="Z278" i="4"/>
  <c r="Z276" i="4"/>
  <c r="Z273" i="4"/>
  <c r="J253" i="4"/>
  <c r="AP253" i="4" s="1"/>
  <c r="Z250" i="4"/>
  <c r="Z241" i="4"/>
  <c r="J206" i="4"/>
  <c r="AP206" i="4" s="1"/>
  <c r="Z206" i="4"/>
  <c r="J178" i="4"/>
  <c r="AP178" i="4" s="1"/>
  <c r="J173" i="4"/>
  <c r="AP173" i="4" s="1"/>
  <c r="J139" i="4"/>
  <c r="AP139" i="4" s="1"/>
  <c r="Z139" i="4"/>
  <c r="J543" i="4"/>
  <c r="AP543" i="4" s="1"/>
  <c r="J177" i="4"/>
  <c r="AP177" i="4" s="1"/>
  <c r="J175" i="4"/>
  <c r="AP175" i="4" s="1"/>
  <c r="J151" i="4"/>
  <c r="AP151" i="4" s="1"/>
  <c r="Z151" i="4"/>
  <c r="Z220" i="4"/>
  <c r="J220" i="4"/>
  <c r="AP220" i="4" s="1"/>
  <c r="J142" i="4"/>
  <c r="AP142" i="4" s="1"/>
  <c r="Z142" i="4"/>
  <c r="Z134" i="4"/>
  <c r="Z115" i="4"/>
  <c r="Z110" i="4"/>
  <c r="Z88" i="4"/>
  <c r="Z86" i="4"/>
  <c r="Z84" i="4"/>
  <c r="Z67" i="4"/>
  <c r="J45" i="4"/>
  <c r="AP45" i="4" s="1"/>
  <c r="J35" i="4"/>
  <c r="Z7" i="4"/>
  <c r="J50" i="4"/>
  <c r="AP50" i="4" s="1"/>
  <c r="Z761" i="4"/>
  <c r="Z753" i="4"/>
  <c r="J728" i="4"/>
  <c r="AP728" i="4" s="1"/>
  <c r="J720" i="4"/>
  <c r="J604" i="4"/>
  <c r="AP604" i="4" s="1"/>
  <c r="Z715" i="4"/>
  <c r="Z713" i="4"/>
  <c r="Z712" i="4"/>
  <c r="J706" i="4"/>
  <c r="AP706" i="4" s="1"/>
  <c r="J705" i="4"/>
  <c r="Z69" i="4"/>
  <c r="J698" i="4"/>
  <c r="AP698" i="4" s="1"/>
  <c r="J695" i="4"/>
  <c r="AP695" i="4" s="1"/>
  <c r="J693" i="4"/>
  <c r="AP693" i="4" s="1"/>
  <c r="Z690" i="4"/>
  <c r="J683" i="4"/>
  <c r="AP683" i="4" s="1"/>
  <c r="J682" i="4"/>
  <c r="J680" i="4"/>
  <c r="Z678" i="4"/>
  <c r="Z677" i="4"/>
  <c r="J671" i="4"/>
  <c r="AP671" i="4" s="1"/>
  <c r="J670" i="4"/>
  <c r="AP670" i="4" s="1"/>
  <c r="Z636" i="4"/>
  <c r="Z633" i="4"/>
  <c r="Z631" i="4"/>
  <c r="Z630" i="4"/>
  <c r="Z614" i="4"/>
  <c r="Z603" i="4"/>
  <c r="Z602" i="4"/>
  <c r="Z757" i="4"/>
  <c r="Z744" i="4"/>
  <c r="Z629" i="4"/>
  <c r="Z619" i="4"/>
  <c r="Z611" i="4"/>
  <c r="Z610" i="4"/>
  <c r="Z559" i="4"/>
  <c r="Z540" i="4"/>
  <c r="J421" i="4"/>
  <c r="AP421" i="4" s="1"/>
  <c r="J415" i="4"/>
  <c r="AP415" i="4" s="1"/>
  <c r="J396" i="4"/>
  <c r="AP396" i="4" s="1"/>
  <c r="J385" i="4"/>
  <c r="AP385" i="4" s="1"/>
  <c r="J374" i="4"/>
  <c r="J274" i="4"/>
  <c r="Z274" i="4"/>
  <c r="J259" i="4"/>
  <c r="AP259" i="4" s="1"/>
  <c r="Z259" i="4"/>
  <c r="J269" i="4"/>
  <c r="AP269" i="4" s="1"/>
  <c r="Z269" i="4"/>
  <c r="Z561" i="4"/>
  <c r="Z539" i="4"/>
  <c r="Z289" i="4"/>
  <c r="J251" i="4"/>
  <c r="AP251" i="4" s="1"/>
  <c r="Z224" i="4"/>
  <c r="Z208" i="4"/>
  <c r="Z199" i="4"/>
  <c r="J194" i="4"/>
  <c r="J193" i="4"/>
  <c r="AP193" i="4" s="1"/>
  <c r="Z190" i="4"/>
  <c r="J189" i="4"/>
  <c r="AP189" i="4" s="1"/>
  <c r="J188" i="4"/>
  <c r="AP188" i="4" s="1"/>
  <c r="J186" i="4"/>
  <c r="AP186" i="4" s="1"/>
  <c r="J184" i="4"/>
  <c r="AP184" i="4" s="1"/>
  <c r="J183" i="4"/>
  <c r="AP183" i="4" s="1"/>
  <c r="J174" i="4"/>
  <c r="AP174" i="4" s="1"/>
  <c r="J172" i="4"/>
  <c r="J167" i="4"/>
  <c r="AP167" i="4" s="1"/>
  <c r="J165" i="4"/>
  <c r="Z160" i="4"/>
  <c r="Z159" i="4"/>
  <c r="Z155" i="4"/>
  <c r="Z154" i="4"/>
  <c r="Z148" i="4"/>
  <c r="Z146" i="4"/>
  <c r="Z130" i="4"/>
  <c r="J127" i="4"/>
  <c r="AP127" i="4" s="1"/>
  <c r="Z127" i="4"/>
  <c r="J272" i="4"/>
  <c r="AP272" i="4" s="1"/>
  <c r="J254" i="4"/>
  <c r="J242" i="4"/>
  <c r="AP242" i="4" s="1"/>
  <c r="Z150" i="4"/>
  <c r="J129" i="4"/>
  <c r="AP129" i="4" s="1"/>
  <c r="Z129" i="4"/>
  <c r="Z152" i="4"/>
  <c r="Z144" i="4"/>
  <c r="Z136" i="4"/>
  <c r="J128" i="4"/>
  <c r="AP128" i="4" s="1"/>
  <c r="Z128" i="4"/>
  <c r="Z118" i="4"/>
  <c r="Z117" i="4"/>
  <c r="Z116" i="4"/>
  <c r="Z113" i="4"/>
  <c r="Z111" i="4"/>
  <c r="Z109" i="4"/>
  <c r="Z106" i="4"/>
  <c r="Z103" i="4"/>
  <c r="Z98" i="4"/>
  <c r="Z95" i="4"/>
  <c r="Z93" i="4"/>
  <c r="Z85" i="4"/>
  <c r="Z82" i="4"/>
  <c r="Z80" i="4"/>
  <c r="Z78" i="4"/>
  <c r="Z77" i="4"/>
  <c r="Z70" i="4"/>
  <c r="Z63" i="4"/>
  <c r="Z60" i="4"/>
  <c r="Z71" i="4"/>
  <c r="J74" i="4"/>
  <c r="AP74" i="4" s="1"/>
  <c r="J73" i="4"/>
  <c r="AP73" i="4" s="1"/>
  <c r="J62" i="4"/>
  <c r="AP62" i="4" s="1"/>
  <c r="Z62" i="4"/>
  <c r="J46" i="4"/>
  <c r="AP46" i="4" s="1"/>
  <c r="J38" i="4"/>
  <c r="AP38" i="4" s="1"/>
  <c r="Z76" i="4"/>
  <c r="Z68" i="4"/>
  <c r="Z66" i="4"/>
  <c r="J53" i="4"/>
  <c r="J47" i="4"/>
  <c r="J41" i="4"/>
  <c r="J36" i="4"/>
  <c r="J34" i="4"/>
  <c r="J32" i="4"/>
  <c r="AP32" i="4" s="1"/>
  <c r="J31" i="4"/>
  <c r="AP31" i="4" s="1"/>
  <c r="Z31" i="4"/>
  <c r="J28" i="4"/>
  <c r="AP28" i="4" s="1"/>
  <c r="J182" i="4"/>
  <c r="AP182" i="4" s="1"/>
  <c r="Z668" i="4"/>
  <c r="J668" i="4"/>
  <c r="AP668" i="4" s="1"/>
  <c r="Z593" i="4"/>
  <c r="J593" i="4"/>
  <c r="Z590" i="4"/>
  <c r="J590" i="4"/>
  <c r="J769" i="4"/>
  <c r="Z769" i="4"/>
  <c r="Z645" i="4"/>
  <c r="J645" i="4"/>
  <c r="AP645" i="4" s="1"/>
  <c r="Z625" i="4"/>
  <c r="J625" i="4"/>
  <c r="Z599" i="4"/>
  <c r="J599" i="4"/>
  <c r="Z748" i="4"/>
  <c r="J748" i="4"/>
  <c r="AP748" i="4" s="1"/>
  <c r="J550" i="4"/>
  <c r="AP550" i="4" s="1"/>
  <c r="J525" i="4"/>
  <c r="AP525" i="4" s="1"/>
  <c r="Z552" i="4"/>
  <c r="Z764" i="4"/>
  <c r="J764" i="4"/>
  <c r="Z546" i="4"/>
  <c r="J546" i="4"/>
  <c r="AP546" i="4" s="1"/>
  <c r="Z756" i="4"/>
  <c r="J756" i="4"/>
  <c r="AP756" i="4" s="1"/>
  <c r="J466" i="4"/>
  <c r="AP466" i="4" s="1"/>
  <c r="Z466" i="4"/>
  <c r="Z463" i="4"/>
  <c r="J463" i="4"/>
  <c r="AP463" i="4" s="1"/>
  <c r="Z461" i="4"/>
  <c r="J461" i="4"/>
  <c r="Z460" i="4"/>
  <c r="J460" i="4"/>
  <c r="AP460" i="4" s="1"/>
  <c r="Z554" i="4"/>
  <c r="J554" i="4"/>
  <c r="AP554" i="4" s="1"/>
  <c r="J490" i="4"/>
  <c r="Z490" i="4"/>
  <c r="Z58" i="4"/>
  <c r="J440" i="4"/>
  <c r="J562" i="4"/>
  <c r="Z104" i="4"/>
  <c r="Z445" i="4"/>
  <c r="Z267" i="4"/>
  <c r="Z763" i="4"/>
  <c r="Z768" i="4"/>
  <c r="J768" i="4"/>
  <c r="AP768" i="4" s="1"/>
  <c r="J759" i="4"/>
  <c r="AP759" i="4" s="1"/>
  <c r="Z759" i="4"/>
  <c r="J752" i="4"/>
  <c r="Z432" i="4"/>
  <c r="J754" i="4"/>
  <c r="AP754" i="4" s="1"/>
  <c r="J750" i="4"/>
  <c r="AP750" i="4" s="1"/>
  <c r="Z750" i="4"/>
  <c r="Z367" i="4"/>
  <c r="Z725" i="4"/>
  <c r="J532" i="4"/>
  <c r="AP532" i="4" s="1"/>
  <c r="Z482" i="4"/>
  <c r="J560" i="4"/>
  <c r="Z523" i="4"/>
  <c r="Z747" i="4"/>
  <c r="J679" i="4"/>
  <c r="AP679" i="4" s="1"/>
  <c r="AO451" i="4" l="1"/>
  <c r="AP451" i="4"/>
  <c r="AO531" i="4"/>
  <c r="AO331" i="4"/>
  <c r="AO41" i="4"/>
  <c r="AO542" i="4"/>
  <c r="AO618" i="4"/>
  <c r="AO353" i="4"/>
  <c r="AO645" i="4"/>
  <c r="AO596" i="4"/>
  <c r="AO722" i="4"/>
  <c r="AO580" i="4"/>
  <c r="AO521" i="4"/>
  <c r="AO550" i="4"/>
  <c r="AO434" i="4"/>
  <c r="AO421" i="4"/>
  <c r="AO373" i="4"/>
  <c r="AO697" i="4"/>
  <c r="AP41" i="4"/>
  <c r="AV761" i="12"/>
  <c r="AU761" i="12"/>
  <c r="AU727" i="12"/>
  <c r="AV727" i="12"/>
  <c r="AV613" i="12"/>
  <c r="AU613" i="12"/>
  <c r="AV633" i="12"/>
  <c r="AU633" i="12"/>
  <c r="AV601" i="12"/>
  <c r="AU601" i="12"/>
  <c r="AV590" i="12"/>
  <c r="AU590" i="12"/>
  <c r="AV592" i="12"/>
  <c r="AU592" i="12"/>
  <c r="AV516" i="12"/>
  <c r="AU516" i="12"/>
  <c r="AU396" i="12"/>
  <c r="AV396" i="12"/>
  <c r="AV539" i="12"/>
  <c r="AU539" i="12"/>
  <c r="AV563" i="12"/>
  <c r="AU563" i="12"/>
  <c r="AV561" i="12"/>
  <c r="AU561" i="12"/>
  <c r="AV559" i="12"/>
  <c r="AU559" i="12"/>
  <c r="AU769" i="12"/>
  <c r="AV769" i="12"/>
  <c r="AV765" i="12"/>
  <c r="AU765" i="12"/>
  <c r="AV749" i="12"/>
  <c r="AU749" i="12"/>
  <c r="AU743" i="12"/>
  <c r="AV743" i="12"/>
  <c r="AV756" i="12"/>
  <c r="AU756" i="12"/>
  <c r="AV745" i="12"/>
  <c r="AU745" i="12"/>
  <c r="AU731" i="12"/>
  <c r="AV731" i="12"/>
  <c r="AU758" i="12"/>
  <c r="AV758" i="12"/>
  <c r="AU720" i="12"/>
  <c r="AV720" i="12"/>
  <c r="AV709" i="12"/>
  <c r="AU709" i="12"/>
  <c r="AU685" i="12"/>
  <c r="AV685" i="12"/>
  <c r="AU651" i="12"/>
  <c r="AV651" i="12"/>
  <c r="AV654" i="12"/>
  <c r="AU654" i="12"/>
  <c r="AU660" i="12"/>
  <c r="AV660" i="12"/>
  <c r="AV600" i="12"/>
  <c r="AU600" i="12"/>
  <c r="AV603" i="12"/>
  <c r="AU603" i="12"/>
  <c r="AV586" i="12"/>
  <c r="AU586" i="12"/>
  <c r="AV580" i="12"/>
  <c r="AU580" i="12"/>
  <c r="AV534" i="12"/>
  <c r="AU534" i="12"/>
  <c r="AV547" i="12"/>
  <c r="AU547" i="12"/>
  <c r="AV569" i="12"/>
  <c r="AU569" i="12"/>
  <c r="AV574" i="12"/>
  <c r="AU574" i="12"/>
  <c r="AV541" i="12"/>
  <c r="AU541" i="12"/>
  <c r="AV548" i="12"/>
  <c r="AU548" i="12"/>
  <c r="AV551" i="12"/>
  <c r="AU551" i="12"/>
  <c r="AV530" i="12"/>
  <c r="AU530" i="12"/>
  <c r="AV525" i="12"/>
  <c r="AU525" i="12"/>
  <c r="AV523" i="12"/>
  <c r="AU523" i="12"/>
  <c r="AV524" i="12"/>
  <c r="AU524" i="12"/>
  <c r="AV526" i="12"/>
  <c r="AU526" i="12"/>
  <c r="AV520" i="12"/>
  <c r="AU520" i="12"/>
  <c r="AV507" i="12"/>
  <c r="AU507" i="12"/>
  <c r="AV512" i="12"/>
  <c r="AU512" i="12"/>
  <c r="AV513" i="12"/>
  <c r="AU513" i="12"/>
  <c r="AV499" i="12"/>
  <c r="AU499" i="12"/>
  <c r="AV489" i="12"/>
  <c r="AU489" i="12"/>
  <c r="AV494" i="12"/>
  <c r="AU494" i="12"/>
  <c r="AV493" i="12"/>
  <c r="AU493" i="12"/>
  <c r="AV487" i="12"/>
  <c r="AU487" i="12"/>
  <c r="AV515" i="12"/>
  <c r="AU515" i="12"/>
  <c r="AV495" i="12"/>
  <c r="AU495" i="12"/>
  <c r="AV500" i="12"/>
  <c r="AU500" i="12"/>
  <c r="AV498" i="12"/>
  <c r="AU498" i="12"/>
  <c r="AV491" i="12"/>
  <c r="AU491" i="12"/>
  <c r="AV490" i="12"/>
  <c r="AU490" i="12"/>
  <c r="AV484" i="12"/>
  <c r="AU484" i="12"/>
  <c r="AV480" i="12"/>
  <c r="AU480" i="12"/>
  <c r="AV470" i="12"/>
  <c r="AU470" i="12"/>
  <c r="AV475" i="12"/>
  <c r="AU475" i="12"/>
  <c r="AU438" i="12"/>
  <c r="AV438" i="12"/>
  <c r="AV453" i="12"/>
  <c r="AU453" i="12"/>
  <c r="AV473" i="12"/>
  <c r="AU473" i="12"/>
  <c r="AV464" i="12"/>
  <c r="AU464" i="12"/>
  <c r="AU436" i="12"/>
  <c r="AV436" i="12"/>
  <c r="AV444" i="12"/>
  <c r="AU444" i="12"/>
  <c r="AV468" i="12"/>
  <c r="AU468" i="12"/>
  <c r="AV441" i="12"/>
  <c r="AU441" i="12"/>
  <c r="AV442" i="12"/>
  <c r="AU442" i="12"/>
  <c r="AV450" i="12"/>
  <c r="AU450" i="12"/>
  <c r="AV452" i="12"/>
  <c r="AU452" i="12"/>
  <c r="AU431" i="12"/>
  <c r="AV431" i="12"/>
  <c r="AV426" i="12"/>
  <c r="AU426" i="12"/>
  <c r="AV459" i="12"/>
  <c r="AU459" i="12"/>
  <c r="AV429" i="12"/>
  <c r="AU429" i="12"/>
  <c r="AV455" i="12"/>
  <c r="AU455" i="12"/>
  <c r="AV447" i="12"/>
  <c r="AU447" i="12"/>
  <c r="AV446" i="12"/>
  <c r="AU446" i="12"/>
  <c r="AU434" i="12"/>
  <c r="AV434" i="12"/>
  <c r="AU424" i="12"/>
  <c r="AV424" i="12"/>
  <c r="AU419" i="12"/>
  <c r="AV419" i="12"/>
  <c r="AV405" i="12"/>
  <c r="AU405" i="12"/>
  <c r="AU416" i="12"/>
  <c r="AV416" i="12"/>
  <c r="AV403" i="12"/>
  <c r="AU403" i="12"/>
  <c r="AV407" i="12"/>
  <c r="AU407" i="12"/>
  <c r="AU404" i="12"/>
  <c r="AV404" i="12"/>
  <c r="AU401" i="12"/>
  <c r="AV401" i="12"/>
  <c r="AV422" i="12"/>
  <c r="AU422" i="12"/>
  <c r="AV398" i="12"/>
  <c r="AU398" i="12"/>
  <c r="AU421" i="12"/>
  <c r="AV421" i="12"/>
  <c r="AV402" i="12"/>
  <c r="AU402" i="12"/>
  <c r="AV390" i="12"/>
  <c r="AU390" i="12"/>
  <c r="AV395" i="12"/>
  <c r="AU395" i="12"/>
  <c r="AV386" i="12"/>
  <c r="AU386" i="12"/>
  <c r="AV382" i="12"/>
  <c r="AU382" i="12"/>
  <c r="AU381" i="12"/>
  <c r="AV381" i="12"/>
  <c r="AU383" i="12"/>
  <c r="AV383" i="12"/>
  <c r="AV378" i="12"/>
  <c r="AU378" i="12"/>
  <c r="AU377" i="12"/>
  <c r="AV377" i="12"/>
  <c r="AV371" i="12"/>
  <c r="AU371" i="12"/>
  <c r="AU372" i="12"/>
  <c r="AV372" i="12"/>
  <c r="AU369" i="12"/>
  <c r="AV369" i="12"/>
  <c r="AV361" i="12"/>
  <c r="AU361" i="12"/>
  <c r="AU356" i="12"/>
  <c r="AV356" i="12"/>
  <c r="AU364" i="12"/>
  <c r="AV364" i="12"/>
  <c r="AV357" i="12"/>
  <c r="AU357" i="12"/>
  <c r="AV363" i="12"/>
  <c r="AU363" i="12"/>
  <c r="AU360" i="12"/>
  <c r="AV360" i="12"/>
  <c r="AV352" i="12"/>
  <c r="AU352" i="12"/>
  <c r="AU328" i="12"/>
  <c r="AV328" i="12"/>
  <c r="AV348" i="12"/>
  <c r="AU348" i="12"/>
  <c r="AV340" i="12"/>
  <c r="AU340" i="12"/>
  <c r="AU342" i="12"/>
  <c r="AV342" i="12"/>
  <c r="AU332" i="12"/>
  <c r="AV332" i="12"/>
  <c r="AV336" i="12"/>
  <c r="AU336" i="12"/>
  <c r="AU320" i="12"/>
  <c r="AV320" i="12"/>
  <c r="AU316" i="12"/>
  <c r="AV316" i="12"/>
  <c r="AV331" i="12"/>
  <c r="AU331" i="12"/>
  <c r="AU326" i="12"/>
  <c r="AV326" i="12"/>
  <c r="AU325" i="12"/>
  <c r="AV325" i="12"/>
  <c r="AV345" i="12"/>
  <c r="AU345" i="12"/>
  <c r="AU344" i="12"/>
  <c r="AV344" i="12"/>
  <c r="AV321" i="12"/>
  <c r="AU321" i="12"/>
  <c r="AU314" i="12"/>
  <c r="AV314" i="12"/>
  <c r="AU406" i="12"/>
  <c r="AV406" i="12"/>
  <c r="AU676" i="12"/>
  <c r="AV676" i="12"/>
  <c r="AV300" i="12"/>
  <c r="AU300" i="12"/>
  <c r="AU301" i="12"/>
  <c r="AV301" i="12"/>
  <c r="AV311" i="12"/>
  <c r="AU311" i="12"/>
  <c r="AV309" i="12"/>
  <c r="AU309" i="12"/>
  <c r="AU310" i="12"/>
  <c r="AV310" i="12"/>
  <c r="AV295" i="12"/>
  <c r="AU295" i="12"/>
  <c r="AV312" i="12"/>
  <c r="AU312" i="12"/>
  <c r="AU299" i="12"/>
  <c r="AV299" i="12"/>
  <c r="AU306" i="12"/>
  <c r="AV306" i="12"/>
  <c r="AU294" i="12"/>
  <c r="AV294" i="12"/>
  <c r="AV286" i="12"/>
  <c r="AU286" i="12"/>
  <c r="AU260" i="12"/>
  <c r="AV260" i="12"/>
  <c r="AU251" i="12"/>
  <c r="AV251" i="12"/>
  <c r="AU262" i="12"/>
  <c r="AV262" i="12"/>
  <c r="AU271" i="12"/>
  <c r="AV271" i="12"/>
  <c r="AU283" i="12"/>
  <c r="AV283" i="12"/>
  <c r="AV291" i="12"/>
  <c r="AU291" i="12"/>
  <c r="AV274" i="12"/>
  <c r="AU274" i="12"/>
  <c r="AU266" i="12"/>
  <c r="AV266" i="12"/>
  <c r="AV265" i="12"/>
  <c r="AU265" i="12"/>
  <c r="AV263" i="12"/>
  <c r="AU263" i="12"/>
  <c r="AV543" i="12"/>
  <c r="AU543" i="12"/>
  <c r="AV254" i="12"/>
  <c r="AU254" i="12"/>
  <c r="AV118" i="12"/>
  <c r="AU118" i="12"/>
  <c r="AV278" i="12"/>
  <c r="AU278" i="12"/>
  <c r="AU285" i="12"/>
  <c r="AV285" i="12"/>
  <c r="AV261" i="12"/>
  <c r="AU261" i="12"/>
  <c r="AU253" i="12"/>
  <c r="AV253" i="12"/>
  <c r="AU277" i="12"/>
  <c r="AV277" i="12"/>
  <c r="AV276" i="12"/>
  <c r="AU276" i="12"/>
  <c r="AU247" i="12"/>
  <c r="AV247" i="12"/>
  <c r="AV246" i="12"/>
  <c r="AU246" i="12"/>
  <c r="AU235" i="12"/>
  <c r="AV235" i="12"/>
  <c r="AV242" i="12"/>
  <c r="AU242" i="12"/>
  <c r="AV234" i="12"/>
  <c r="AU234" i="12"/>
  <c r="AV232" i="12"/>
  <c r="AU232" i="12"/>
  <c r="AU231" i="12"/>
  <c r="AV231" i="12"/>
  <c r="AV229" i="12"/>
  <c r="AU229" i="12"/>
  <c r="AU226" i="12"/>
  <c r="AV226" i="12"/>
  <c r="AV224" i="12"/>
  <c r="AU224" i="12"/>
  <c r="AU239" i="12"/>
  <c r="AV239" i="12"/>
  <c r="AV227" i="12"/>
  <c r="AU227" i="12"/>
  <c r="AU220" i="12"/>
  <c r="AV220" i="12"/>
  <c r="AU211" i="12"/>
  <c r="AV211" i="12"/>
  <c r="AU194" i="12"/>
  <c r="AV194" i="12"/>
  <c r="AU198" i="12"/>
  <c r="AV198" i="12"/>
  <c r="AU192" i="12"/>
  <c r="AV192" i="12"/>
  <c r="AV209" i="12"/>
  <c r="AU209" i="12"/>
  <c r="AV195" i="12"/>
  <c r="AU195" i="12"/>
  <c r="AV206" i="12"/>
  <c r="AU206" i="12"/>
  <c r="AU202" i="12"/>
  <c r="AV202" i="12"/>
  <c r="AU160" i="12"/>
  <c r="AV160" i="12"/>
  <c r="AV144" i="12"/>
  <c r="AU144" i="12"/>
  <c r="AU178" i="12"/>
  <c r="AV178" i="12"/>
  <c r="AU155" i="12"/>
  <c r="AV155" i="12"/>
  <c r="AV167" i="12"/>
  <c r="AU167" i="12"/>
  <c r="AV217" i="12"/>
  <c r="AU217" i="12"/>
  <c r="AU134" i="12"/>
  <c r="AV134" i="12"/>
  <c r="AV269" i="12"/>
  <c r="AU269" i="12"/>
  <c r="AV158" i="12"/>
  <c r="AU158" i="12"/>
  <c r="AU165" i="12"/>
  <c r="AV165" i="12"/>
  <c r="AV164" i="12"/>
  <c r="AU164" i="12"/>
  <c r="AV187" i="12"/>
  <c r="AU187" i="12"/>
  <c r="AV163" i="12"/>
  <c r="AU163" i="12"/>
  <c r="AV159" i="12"/>
  <c r="AU159" i="12"/>
  <c r="AU153" i="12"/>
  <c r="AV153" i="12"/>
  <c r="AV190" i="12"/>
  <c r="AU190" i="12"/>
  <c r="AV174" i="12"/>
  <c r="AU174" i="12"/>
  <c r="AV152" i="12"/>
  <c r="AU152" i="12"/>
  <c r="AU148" i="12"/>
  <c r="AV148" i="12"/>
  <c r="AU188" i="12"/>
  <c r="AV188" i="12"/>
  <c r="AU172" i="12"/>
  <c r="AV172" i="12"/>
  <c r="AU150" i="12"/>
  <c r="AV150" i="12"/>
  <c r="AU170" i="12"/>
  <c r="AV170" i="12"/>
  <c r="AU141" i="12"/>
  <c r="AV141" i="12"/>
  <c r="AV140" i="12"/>
  <c r="AU140" i="12"/>
  <c r="AU131" i="12"/>
  <c r="AV131" i="12"/>
  <c r="AU127" i="12"/>
  <c r="AV127" i="12"/>
  <c r="AV126" i="12"/>
  <c r="AU126" i="12"/>
  <c r="AU176" i="12"/>
  <c r="AV176" i="12"/>
  <c r="AV173" i="12"/>
  <c r="AU173" i="12"/>
  <c r="AU186" i="12"/>
  <c r="AV186" i="12"/>
  <c r="AV151" i="12"/>
  <c r="AU151" i="12"/>
  <c r="AV96" i="12"/>
  <c r="AU96" i="12"/>
  <c r="AU87" i="12"/>
  <c r="AV87" i="12"/>
  <c r="AV116" i="12"/>
  <c r="AU116" i="12"/>
  <c r="AU113" i="12"/>
  <c r="AV113" i="12"/>
  <c r="AV83" i="12"/>
  <c r="AU83" i="12"/>
  <c r="AV73" i="12"/>
  <c r="AU73" i="12"/>
  <c r="AV109" i="12"/>
  <c r="AU109" i="12"/>
  <c r="AU82" i="12"/>
  <c r="AV82" i="12"/>
  <c r="AV102" i="12"/>
  <c r="AU102" i="12"/>
  <c r="AV90" i="12"/>
  <c r="AU90" i="12"/>
  <c r="AV98" i="12"/>
  <c r="AU98" i="12"/>
  <c r="AV94" i="12"/>
  <c r="AU94" i="12"/>
  <c r="AV532" i="12"/>
  <c r="AU532" i="12"/>
  <c r="AU101" i="12"/>
  <c r="AV101" i="12"/>
  <c r="AV111" i="12"/>
  <c r="AU111" i="12"/>
  <c r="AU84" i="12"/>
  <c r="AV84" i="12"/>
  <c r="AU106" i="12"/>
  <c r="AV106" i="12"/>
  <c r="AV79" i="12"/>
  <c r="AU79" i="12"/>
  <c r="AV71" i="12"/>
  <c r="AU71" i="12"/>
  <c r="AU72" i="12"/>
  <c r="AV72" i="12"/>
  <c r="AV67" i="12"/>
  <c r="AU67" i="12"/>
  <c r="AV666" i="12"/>
  <c r="AU666" i="12"/>
  <c r="AV33" i="12"/>
  <c r="AU33" i="12"/>
  <c r="AV63" i="12"/>
  <c r="AU63" i="12"/>
  <c r="AV61" i="12"/>
  <c r="AU61" i="12"/>
  <c r="AU58" i="12"/>
  <c r="AV58" i="12"/>
  <c r="AU13" i="12"/>
  <c r="AV13" i="12"/>
  <c r="AU66" i="12"/>
  <c r="AV66" i="12"/>
  <c r="AV9" i="12"/>
  <c r="AU9" i="12"/>
  <c r="AV56" i="12"/>
  <c r="AU56" i="12"/>
  <c r="AU51" i="12"/>
  <c r="AV51" i="12"/>
  <c r="AU49" i="12"/>
  <c r="AV49" i="12"/>
  <c r="AV54" i="12"/>
  <c r="AU54" i="12"/>
  <c r="AU64" i="12"/>
  <c r="AV64" i="12"/>
  <c r="AV46" i="12"/>
  <c r="AU46" i="12"/>
  <c r="AU76" i="12"/>
  <c r="AV76" i="12"/>
  <c r="AV77" i="12"/>
  <c r="AU77" i="12"/>
  <c r="AU78" i="12"/>
  <c r="AV78" i="12"/>
  <c r="AV24" i="12"/>
  <c r="AU24" i="12"/>
  <c r="AV461" i="12"/>
  <c r="AU461" i="12"/>
  <c r="AV417" i="12"/>
  <c r="AU417" i="12"/>
  <c r="AU41" i="12"/>
  <c r="AV41" i="12"/>
  <c r="AV37" i="12"/>
  <c r="AU37" i="12"/>
  <c r="AU36" i="12"/>
  <c r="AV36" i="12"/>
  <c r="AV7" i="12"/>
  <c r="AU7" i="12"/>
  <c r="AU27" i="12"/>
  <c r="AV27" i="12"/>
  <c r="AU68" i="12"/>
  <c r="AV68" i="12"/>
  <c r="AV16" i="12"/>
  <c r="AU16" i="12"/>
  <c r="AV12" i="12"/>
  <c r="AU12" i="12"/>
  <c r="AV14" i="12"/>
  <c r="AU14" i="12"/>
  <c r="AV367" i="12"/>
  <c r="AU367" i="12"/>
  <c r="AU747" i="12"/>
  <c r="AV747" i="12"/>
  <c r="AU697" i="12"/>
  <c r="AV697" i="12"/>
  <c r="AV587" i="12"/>
  <c r="AU587" i="12"/>
  <c r="AV440" i="12"/>
  <c r="AU440" i="12"/>
  <c r="AU268" i="12"/>
  <c r="AV268" i="12"/>
  <c r="AV181" i="12"/>
  <c r="AU181" i="12"/>
  <c r="AV771" i="12"/>
  <c r="AU771" i="12"/>
  <c r="AU763" i="12"/>
  <c r="AV763" i="12"/>
  <c r="AV744" i="12"/>
  <c r="AU744" i="12"/>
  <c r="AV746" i="12"/>
  <c r="AU746" i="12"/>
  <c r="AU740" i="12"/>
  <c r="AV740" i="12"/>
  <c r="AV732" i="12"/>
  <c r="AU732" i="12"/>
  <c r="AU750" i="12"/>
  <c r="AV750" i="12"/>
  <c r="AU707" i="12"/>
  <c r="AV707" i="12"/>
  <c r="AV700" i="12"/>
  <c r="AU700" i="12"/>
  <c r="AV678" i="12"/>
  <c r="AU678" i="12"/>
  <c r="AV698" i="12"/>
  <c r="AU698" i="12"/>
  <c r="AV687" i="12"/>
  <c r="AU687" i="12"/>
  <c r="AU681" i="12"/>
  <c r="AV681" i="12"/>
  <c r="AV671" i="12"/>
  <c r="AU671" i="12"/>
  <c r="AU621" i="12"/>
  <c r="AV621" i="12"/>
  <c r="AU648" i="12"/>
  <c r="AV648" i="12"/>
  <c r="AV642" i="12"/>
  <c r="AU642" i="12"/>
  <c r="AU423" i="12"/>
  <c r="AV423" i="12"/>
  <c r="AV632" i="12"/>
  <c r="AU632" i="12"/>
  <c r="AV637" i="12"/>
  <c r="AU637" i="12"/>
  <c r="AV629" i="12"/>
  <c r="AU629" i="12"/>
  <c r="AV609" i="12"/>
  <c r="AU609" i="12"/>
  <c r="AV608" i="12"/>
  <c r="AU608" i="12"/>
  <c r="AV581" i="12"/>
  <c r="AU581" i="12"/>
  <c r="AV599" i="12"/>
  <c r="AU599" i="12"/>
  <c r="AV566" i="12"/>
  <c r="AU566" i="12"/>
  <c r="AV549" i="12"/>
  <c r="AU549" i="12"/>
  <c r="AV554" i="12"/>
  <c r="AU554" i="12"/>
  <c r="AV567" i="12"/>
  <c r="AU567" i="12"/>
  <c r="AV558" i="12"/>
  <c r="AU558" i="12"/>
  <c r="AV52" i="12"/>
  <c r="AU52" i="12"/>
  <c r="AV759" i="12"/>
  <c r="AU759" i="12"/>
  <c r="AV752" i="12"/>
  <c r="AU752" i="12"/>
  <c r="AV733" i="12"/>
  <c r="AU733" i="12"/>
  <c r="AV724" i="12"/>
  <c r="AU724" i="12"/>
  <c r="AU725" i="12"/>
  <c r="AV725" i="12"/>
  <c r="AV719" i="12"/>
  <c r="AU719" i="12"/>
  <c r="AU711" i="12"/>
  <c r="AV711" i="12"/>
  <c r="AU715" i="12"/>
  <c r="AV715" i="12"/>
  <c r="AV710" i="12"/>
  <c r="AU710" i="12"/>
  <c r="AV706" i="12"/>
  <c r="AU706" i="12"/>
  <c r="AU716" i="12"/>
  <c r="AV716" i="12"/>
  <c r="AU686" i="12"/>
  <c r="AV686" i="12"/>
  <c r="AU668" i="12"/>
  <c r="AV668" i="12"/>
  <c r="AV692" i="12"/>
  <c r="AU692" i="12"/>
  <c r="AV695" i="12"/>
  <c r="AU695" i="12"/>
  <c r="AV684" i="12"/>
  <c r="AU684" i="12"/>
  <c r="AV665" i="12"/>
  <c r="AU665" i="12"/>
  <c r="AU663" i="12"/>
  <c r="AV663" i="12"/>
  <c r="AV627" i="12"/>
  <c r="AU627" i="12"/>
  <c r="AU635" i="12"/>
  <c r="AV635" i="12"/>
  <c r="AV619" i="12"/>
  <c r="AU619" i="12"/>
  <c r="AV615" i="12"/>
  <c r="AU615" i="12"/>
  <c r="AV623" i="12"/>
  <c r="AU623" i="12"/>
  <c r="AU644" i="12"/>
  <c r="AV644" i="12"/>
  <c r="AV607" i="12"/>
  <c r="AU607" i="12"/>
  <c r="AU640" i="12"/>
  <c r="AV640" i="12"/>
  <c r="AV595" i="12"/>
  <c r="AU595" i="12"/>
  <c r="AV598" i="12"/>
  <c r="AU598" i="12"/>
  <c r="AV589" i="12"/>
  <c r="AU589" i="12"/>
  <c r="AV199" i="12"/>
  <c r="AU199" i="12"/>
  <c r="AV570" i="12"/>
  <c r="AU570" i="12"/>
  <c r="AV556" i="12"/>
  <c r="AU556" i="12"/>
  <c r="AV540" i="12"/>
  <c r="AU540" i="12"/>
  <c r="AV531" i="12"/>
  <c r="AU531" i="12"/>
  <c r="AV643" i="12"/>
  <c r="AU643" i="12"/>
  <c r="AU8" i="12"/>
  <c r="AV8" i="12"/>
  <c r="AV457" i="12"/>
  <c r="AU457" i="12"/>
  <c r="AV770" i="12"/>
  <c r="AU770" i="12"/>
  <c r="AU768" i="12"/>
  <c r="AV768" i="12"/>
  <c r="AU764" i="12"/>
  <c r="AV764" i="12"/>
  <c r="AU753" i="12"/>
  <c r="AV753" i="12"/>
  <c r="AU736" i="12"/>
  <c r="AV736" i="12"/>
  <c r="AU754" i="12"/>
  <c r="AV754" i="12"/>
  <c r="AV741" i="12"/>
  <c r="AU741" i="12"/>
  <c r="AV739" i="12"/>
  <c r="AU739" i="12"/>
  <c r="AU742" i="12"/>
  <c r="AV742" i="12"/>
  <c r="AU729" i="12"/>
  <c r="AV729" i="12"/>
  <c r="AU757" i="12"/>
  <c r="AV757" i="12"/>
  <c r="AU737" i="12"/>
  <c r="AV737" i="12"/>
  <c r="AU735" i="12"/>
  <c r="AV735" i="12"/>
  <c r="AU755" i="12"/>
  <c r="AV755" i="12"/>
  <c r="AV734" i="12"/>
  <c r="AU734" i="12"/>
  <c r="AU730" i="12"/>
  <c r="AV730" i="12"/>
  <c r="AU748" i="12"/>
  <c r="AV748" i="12"/>
  <c r="AV313" i="12"/>
  <c r="AU313" i="12"/>
  <c r="AU751" i="12"/>
  <c r="AV751" i="12"/>
  <c r="AU726" i="12"/>
  <c r="AV726" i="12"/>
  <c r="AV721" i="12"/>
  <c r="AU721" i="12"/>
  <c r="AV728" i="12"/>
  <c r="AU728" i="12"/>
  <c r="AV717" i="12"/>
  <c r="AU717" i="12"/>
  <c r="AU712" i="12"/>
  <c r="AV712" i="12"/>
  <c r="AU705" i="12"/>
  <c r="AV705" i="12"/>
  <c r="AV714" i="12"/>
  <c r="AU714" i="12"/>
  <c r="AU604" i="12"/>
  <c r="AV604" i="12"/>
  <c r="AU704" i="12"/>
  <c r="AV704" i="12"/>
  <c r="AU702" i="12"/>
  <c r="AV702" i="12"/>
  <c r="AV713" i="12"/>
  <c r="AU713" i="12"/>
  <c r="AV69" i="12"/>
  <c r="AU69" i="12"/>
  <c r="AU708" i="12"/>
  <c r="AV708" i="12"/>
  <c r="AV703" i="12"/>
  <c r="AU703" i="12"/>
  <c r="AU693" i="12"/>
  <c r="AV693" i="12"/>
  <c r="AU689" i="12"/>
  <c r="AV689" i="12"/>
  <c r="AU699" i="12"/>
  <c r="AV699" i="12"/>
  <c r="AV690" i="12"/>
  <c r="AU690" i="12"/>
  <c r="AU682" i="12"/>
  <c r="AV682" i="12"/>
  <c r="AU304" i="12"/>
  <c r="AV304" i="12"/>
  <c r="AV680" i="12"/>
  <c r="AU680" i="12"/>
  <c r="AV691" i="12"/>
  <c r="AU691" i="12"/>
  <c r="AV677" i="12"/>
  <c r="AU677" i="12"/>
  <c r="AV683" i="12"/>
  <c r="AU683" i="12"/>
  <c r="AV667" i="12"/>
  <c r="AU667" i="12"/>
  <c r="AV670" i="12"/>
  <c r="AU670" i="12"/>
  <c r="AV48" i="12"/>
  <c r="AU48" i="12"/>
  <c r="AV674" i="12"/>
  <c r="AU674" i="12"/>
  <c r="AU688" i="12"/>
  <c r="AV688" i="12"/>
  <c r="AV636" i="12"/>
  <c r="AU636" i="12"/>
  <c r="AV650" i="12"/>
  <c r="AU650" i="12"/>
  <c r="AV662" i="12"/>
  <c r="AU662" i="12"/>
  <c r="AV614" i="12"/>
  <c r="AU614" i="12"/>
  <c r="AU652" i="12"/>
  <c r="AV652" i="12"/>
  <c r="AV611" i="12"/>
  <c r="AU611" i="12"/>
  <c r="AV656" i="12"/>
  <c r="AU656" i="12"/>
  <c r="AU645" i="12"/>
  <c r="AV645" i="12"/>
  <c r="AV641" i="12"/>
  <c r="AU641" i="12"/>
  <c r="AU659" i="12"/>
  <c r="AV659" i="12"/>
  <c r="AV610" i="12"/>
  <c r="AU610" i="12"/>
  <c r="AU638" i="12"/>
  <c r="AV638" i="12"/>
  <c r="AV646" i="12"/>
  <c r="AU646" i="12"/>
  <c r="AV617" i="12"/>
  <c r="AU617" i="12"/>
  <c r="AV639" i="12"/>
  <c r="AU639" i="12"/>
  <c r="AV630" i="12"/>
  <c r="AU630" i="12"/>
  <c r="AU631" i="12"/>
  <c r="AV631" i="12"/>
  <c r="AU117" i="12"/>
  <c r="AV117" i="12"/>
  <c r="AV625" i="12"/>
  <c r="AU625" i="12"/>
  <c r="AU618" i="12"/>
  <c r="AV618" i="12"/>
  <c r="AV661" i="12"/>
  <c r="AU661" i="12"/>
  <c r="AV616" i="12"/>
  <c r="AU616" i="12"/>
  <c r="AU658" i="12"/>
  <c r="AV658" i="12"/>
  <c r="AU95" i="12"/>
  <c r="AV95" i="12"/>
  <c r="AV649" i="12"/>
  <c r="AU649" i="12"/>
  <c r="AV591" i="12"/>
  <c r="AU591" i="12"/>
  <c r="AV593" i="12"/>
  <c r="AU593" i="12"/>
  <c r="AV582" i="12"/>
  <c r="AU582" i="12"/>
  <c r="AV597" i="12"/>
  <c r="AU597" i="12"/>
  <c r="AV584" i="12"/>
  <c r="AU584" i="12"/>
  <c r="AV602" i="12"/>
  <c r="AU602" i="12"/>
  <c r="AV588" i="12"/>
  <c r="AU588" i="12"/>
  <c r="AV583" i="12"/>
  <c r="AU583" i="12"/>
  <c r="AV596" i="12"/>
  <c r="AU596" i="12"/>
  <c r="AV594" i="12"/>
  <c r="AU594" i="12"/>
  <c r="AV576" i="12"/>
  <c r="AU576" i="12"/>
  <c r="AV578" i="12"/>
  <c r="AU578" i="12"/>
  <c r="AV577" i="12"/>
  <c r="AU577" i="12"/>
  <c r="AV572" i="12"/>
  <c r="AU572" i="12"/>
  <c r="AV546" i="12"/>
  <c r="AU546" i="12"/>
  <c r="AV552" i="12"/>
  <c r="AU552" i="12"/>
  <c r="AV545" i="12"/>
  <c r="AU545" i="12"/>
  <c r="AV542" i="12"/>
  <c r="AU542" i="12"/>
  <c r="AU408" i="12"/>
  <c r="AV408" i="12"/>
  <c r="AV565" i="12"/>
  <c r="AU565" i="12"/>
  <c r="AV562" i="12"/>
  <c r="AU562" i="12"/>
  <c r="AV560" i="12"/>
  <c r="AU560" i="12"/>
  <c r="AV557" i="12"/>
  <c r="AU557" i="12"/>
  <c r="AV555" i="12"/>
  <c r="AU555" i="12"/>
  <c r="AV564" i="12"/>
  <c r="AU564" i="12"/>
  <c r="AV573" i="12"/>
  <c r="AU573" i="12"/>
  <c r="AV544" i="12"/>
  <c r="AU544" i="12"/>
  <c r="AV568" i="12"/>
  <c r="AU568" i="12"/>
  <c r="AV535" i="12"/>
  <c r="AU535" i="12"/>
  <c r="AV538" i="12"/>
  <c r="AU538" i="12"/>
  <c r="AV533" i="12"/>
  <c r="AU533" i="12"/>
  <c r="AV550" i="12"/>
  <c r="AU550" i="12"/>
  <c r="AV537" i="12"/>
  <c r="AU537" i="12"/>
  <c r="AV517" i="12"/>
  <c r="AU517" i="12"/>
  <c r="AV528" i="12"/>
  <c r="AU528" i="12"/>
  <c r="AV529" i="12"/>
  <c r="AU529" i="12"/>
  <c r="AV521" i="12"/>
  <c r="AU521" i="12"/>
  <c r="AV522" i="12"/>
  <c r="AU522" i="12"/>
  <c r="AV519" i="12"/>
  <c r="AU519" i="12"/>
  <c r="AV509" i="12"/>
  <c r="AU509" i="12"/>
  <c r="AV508" i="12"/>
  <c r="AU508" i="12"/>
  <c r="AV511" i="12"/>
  <c r="AU511" i="12"/>
  <c r="AV510" i="12"/>
  <c r="AU510" i="12"/>
  <c r="AV502" i="12"/>
  <c r="AU502" i="12"/>
  <c r="AV506" i="12"/>
  <c r="AU506" i="12"/>
  <c r="AV485" i="12"/>
  <c r="AU485" i="12"/>
  <c r="AV496" i="12"/>
  <c r="AU496" i="12"/>
  <c r="AV486" i="12"/>
  <c r="AU486" i="12"/>
  <c r="AV488" i="12"/>
  <c r="AU488" i="12"/>
  <c r="AV505" i="12"/>
  <c r="AU505" i="12"/>
  <c r="AV482" i="12"/>
  <c r="AU482" i="12"/>
  <c r="AV481" i="12"/>
  <c r="AU481" i="12"/>
  <c r="AV492" i="12"/>
  <c r="AU492" i="12"/>
  <c r="AV483" i="12"/>
  <c r="AU483" i="12"/>
  <c r="AV476" i="12"/>
  <c r="AU476" i="12"/>
  <c r="AV466" i="12"/>
  <c r="AU466" i="12"/>
  <c r="AV463" i="12"/>
  <c r="AU463" i="12"/>
  <c r="AV460" i="12"/>
  <c r="AU460" i="12"/>
  <c r="AV451" i="12"/>
  <c r="AU451" i="12"/>
  <c r="AV462" i="12"/>
  <c r="AU462" i="12"/>
  <c r="AU427" i="12"/>
  <c r="AV427" i="12"/>
  <c r="AV474" i="12"/>
  <c r="AU474" i="12"/>
  <c r="AV448" i="12"/>
  <c r="AU448" i="12"/>
  <c r="AU439" i="12"/>
  <c r="AV439" i="12"/>
  <c r="AU433" i="12"/>
  <c r="AV433" i="12"/>
  <c r="AV467" i="12"/>
  <c r="AU467" i="12"/>
  <c r="AV437" i="12"/>
  <c r="AU437" i="12"/>
  <c r="AV435" i="12"/>
  <c r="AU435" i="12"/>
  <c r="AV479" i="12"/>
  <c r="AU479" i="12"/>
  <c r="AV477" i="12"/>
  <c r="AU477" i="12"/>
  <c r="AV456" i="12"/>
  <c r="AU456" i="12"/>
  <c r="AU722" i="12"/>
  <c r="AV722" i="12"/>
  <c r="AV454" i="12"/>
  <c r="AU454" i="12"/>
  <c r="AV465" i="12"/>
  <c r="AU465" i="12"/>
  <c r="AU428" i="12"/>
  <c r="AV428" i="12"/>
  <c r="AV458" i="12"/>
  <c r="AU458" i="12"/>
  <c r="AV425" i="12"/>
  <c r="AU425" i="12"/>
  <c r="AV420" i="12"/>
  <c r="AU420" i="12"/>
  <c r="AU414" i="12"/>
  <c r="AV414" i="12"/>
  <c r="AV397" i="12"/>
  <c r="AU397" i="12"/>
  <c r="AV415" i="12"/>
  <c r="AU415" i="12"/>
  <c r="AV413" i="12"/>
  <c r="AU413" i="12"/>
  <c r="AU412" i="12"/>
  <c r="AV412" i="12"/>
  <c r="AV411" i="12"/>
  <c r="AU411" i="12"/>
  <c r="AV400" i="12"/>
  <c r="AU400" i="12"/>
  <c r="AV409" i="12"/>
  <c r="AU409" i="12"/>
  <c r="AV393" i="12"/>
  <c r="AU393" i="12"/>
  <c r="AU389" i="12"/>
  <c r="AV389" i="12"/>
  <c r="AV388" i="12"/>
  <c r="AU388" i="12"/>
  <c r="AV384" i="12"/>
  <c r="AU384" i="12"/>
  <c r="AU385" i="12"/>
  <c r="AV385" i="12"/>
  <c r="AU379" i="12"/>
  <c r="AV379" i="12"/>
  <c r="AV380" i="12"/>
  <c r="AU380" i="12"/>
  <c r="AV376" i="12"/>
  <c r="AU376" i="12"/>
  <c r="AU628" i="12"/>
  <c r="AV628" i="12"/>
  <c r="AU374" i="12"/>
  <c r="AV374" i="12"/>
  <c r="AU370" i="12"/>
  <c r="AV370" i="12"/>
  <c r="AV373" i="12"/>
  <c r="AU373" i="12"/>
  <c r="AU366" i="12"/>
  <c r="AV366" i="12"/>
  <c r="AU368" i="12"/>
  <c r="AV368" i="12"/>
  <c r="AV355" i="12"/>
  <c r="AU355" i="12"/>
  <c r="AU358" i="12"/>
  <c r="AV358" i="12"/>
  <c r="AV504" i="12"/>
  <c r="AU504" i="12"/>
  <c r="AV694" i="12"/>
  <c r="AU694" i="12"/>
  <c r="AU353" i="12"/>
  <c r="AV353" i="12"/>
  <c r="AV375" i="12"/>
  <c r="AU375" i="12"/>
  <c r="AV359" i="12"/>
  <c r="AU359" i="12"/>
  <c r="AU349" i="12"/>
  <c r="AV349" i="12"/>
  <c r="AV315" i="12"/>
  <c r="AU315" i="12"/>
  <c r="AU347" i="12"/>
  <c r="AV347" i="12"/>
  <c r="AV317" i="12"/>
  <c r="AU317" i="12"/>
  <c r="AV338" i="12"/>
  <c r="AU338" i="12"/>
  <c r="AU337" i="12"/>
  <c r="AV337" i="12"/>
  <c r="AU335" i="12"/>
  <c r="AV335" i="12"/>
  <c r="AV333" i="12"/>
  <c r="AU333" i="12"/>
  <c r="AV341" i="12"/>
  <c r="AU341" i="12"/>
  <c r="AV343" i="12"/>
  <c r="AU343" i="12"/>
  <c r="AV324" i="12"/>
  <c r="AU324" i="12"/>
  <c r="AU334" i="12"/>
  <c r="AV334" i="12"/>
  <c r="AV329" i="12"/>
  <c r="AU329" i="12"/>
  <c r="AV319" i="12"/>
  <c r="AU319" i="12"/>
  <c r="AU351" i="12"/>
  <c r="AV351" i="12"/>
  <c r="AV327" i="12"/>
  <c r="AU327" i="12"/>
  <c r="AU289" i="12"/>
  <c r="AV289" i="12"/>
  <c r="AU296" i="12"/>
  <c r="AV296" i="12"/>
  <c r="AV302" i="12"/>
  <c r="AU302" i="12"/>
  <c r="AV293" i="12"/>
  <c r="AU293" i="12"/>
  <c r="AU292" i="12"/>
  <c r="AV292" i="12"/>
  <c r="AV307" i="12"/>
  <c r="AU307" i="12"/>
  <c r="AV298" i="12"/>
  <c r="AU298" i="12"/>
  <c r="AU91" i="12"/>
  <c r="AV91" i="12"/>
  <c r="AV280" i="12"/>
  <c r="AU280" i="12"/>
  <c r="AV272" i="12"/>
  <c r="AU272" i="12"/>
  <c r="AU287" i="12"/>
  <c r="AV287" i="12"/>
  <c r="AV270" i="12"/>
  <c r="AU270" i="12"/>
  <c r="AU275" i="12"/>
  <c r="AV275" i="12"/>
  <c r="AV284" i="12"/>
  <c r="AU284" i="12"/>
  <c r="AU281" i="12"/>
  <c r="AV281" i="12"/>
  <c r="AU675" i="12"/>
  <c r="AV675" i="12"/>
  <c r="AU264" i="12"/>
  <c r="AV264" i="12"/>
  <c r="AU255" i="12"/>
  <c r="AV255" i="12"/>
  <c r="AV252" i="12"/>
  <c r="AU252" i="12"/>
  <c r="AU249" i="12"/>
  <c r="AV249" i="12"/>
  <c r="AV259" i="12"/>
  <c r="AU259" i="12"/>
  <c r="AU29" i="12"/>
  <c r="AV29" i="12"/>
  <c r="AV250" i="12"/>
  <c r="AU250" i="12"/>
  <c r="AU273" i="12"/>
  <c r="AV273" i="12"/>
  <c r="AU258" i="12"/>
  <c r="AV258" i="12"/>
  <c r="AV766" i="12"/>
  <c r="AU766" i="12"/>
  <c r="AV245" i="12"/>
  <c r="AU245" i="12"/>
  <c r="AV248" i="12"/>
  <c r="AU248" i="12"/>
  <c r="AV585" i="12"/>
  <c r="AU585" i="12"/>
  <c r="AU241" i="12"/>
  <c r="AV241" i="12"/>
  <c r="AV236" i="12"/>
  <c r="AU236" i="12"/>
  <c r="AV225" i="12"/>
  <c r="AU225" i="12"/>
  <c r="AV215" i="12"/>
  <c r="AU215" i="12"/>
  <c r="AU222" i="12"/>
  <c r="AV222" i="12"/>
  <c r="AU228" i="12"/>
  <c r="AV228" i="12"/>
  <c r="AU218" i="12"/>
  <c r="AV218" i="12"/>
  <c r="AU216" i="12"/>
  <c r="AV216" i="12"/>
  <c r="AU237" i="12"/>
  <c r="AV237" i="12"/>
  <c r="AV221" i="12"/>
  <c r="AU221" i="12"/>
  <c r="AU213" i="12"/>
  <c r="AV213" i="12"/>
  <c r="AV212" i="12"/>
  <c r="AU212" i="12"/>
  <c r="AV207" i="12"/>
  <c r="AU207" i="12"/>
  <c r="AV553" i="12"/>
  <c r="AU553" i="12"/>
  <c r="AV197" i="12"/>
  <c r="AU197" i="12"/>
  <c r="AU191" i="12"/>
  <c r="AV191" i="12"/>
  <c r="AV193" i="12"/>
  <c r="AU193" i="12"/>
  <c r="AU767" i="12"/>
  <c r="AV767" i="12"/>
  <c r="AU203" i="12"/>
  <c r="AV203" i="12"/>
  <c r="AU166" i="12"/>
  <c r="AV166" i="12"/>
  <c r="AU184" i="12"/>
  <c r="AV184" i="12"/>
  <c r="AV183" i="12"/>
  <c r="AU183" i="12"/>
  <c r="AV175" i="12"/>
  <c r="AU175" i="12"/>
  <c r="AV169" i="12"/>
  <c r="AU169" i="12"/>
  <c r="AV305" i="12"/>
  <c r="AU305" i="12"/>
  <c r="AU168" i="12"/>
  <c r="AV168" i="12"/>
  <c r="AV177" i="12"/>
  <c r="AU177" i="12"/>
  <c r="AU180" i="12"/>
  <c r="AV180" i="12"/>
  <c r="AU132" i="12"/>
  <c r="AV132" i="12"/>
  <c r="AU157" i="12"/>
  <c r="AV157" i="12"/>
  <c r="AV154" i="12"/>
  <c r="AU154" i="12"/>
  <c r="AU139" i="12"/>
  <c r="AV139" i="12"/>
  <c r="AU392" i="12"/>
  <c r="AV392" i="12"/>
  <c r="AV161" i="12"/>
  <c r="AU161" i="12"/>
  <c r="AV156" i="12"/>
  <c r="AU156" i="12"/>
  <c r="AU146" i="12"/>
  <c r="AV146" i="12"/>
  <c r="AU143" i="12"/>
  <c r="AV143" i="12"/>
  <c r="AV179" i="12"/>
  <c r="AU179" i="12"/>
  <c r="AV149" i="12"/>
  <c r="AU149" i="12"/>
  <c r="AV130" i="12"/>
  <c r="AU130" i="12"/>
  <c r="AV171" i="12"/>
  <c r="AU171" i="12"/>
  <c r="AU669" i="12"/>
  <c r="AV669" i="12"/>
  <c r="AU136" i="12"/>
  <c r="AV136" i="12"/>
  <c r="AU129" i="12"/>
  <c r="AV129" i="12"/>
  <c r="AU125" i="12"/>
  <c r="AV125" i="12"/>
  <c r="AV124" i="12"/>
  <c r="AU124" i="12"/>
  <c r="AU162" i="12"/>
  <c r="AV162" i="12"/>
  <c r="AV128" i="12"/>
  <c r="AU128" i="12"/>
  <c r="AU189" i="12"/>
  <c r="AV189" i="12"/>
  <c r="AV133" i="12"/>
  <c r="AU133" i="12"/>
  <c r="AV142" i="12"/>
  <c r="AU142" i="12"/>
  <c r="AU108" i="12"/>
  <c r="AV108" i="12"/>
  <c r="AU93" i="12"/>
  <c r="AV93" i="12"/>
  <c r="AV92" i="12"/>
  <c r="AU92" i="12"/>
  <c r="AV100" i="12"/>
  <c r="AU100" i="12"/>
  <c r="AV114" i="12"/>
  <c r="AU114" i="12"/>
  <c r="AU115" i="12"/>
  <c r="AV115" i="12"/>
  <c r="AU110" i="12"/>
  <c r="AV110" i="12"/>
  <c r="AU105" i="12"/>
  <c r="AV105" i="12"/>
  <c r="AV86" i="12"/>
  <c r="AU86" i="12"/>
  <c r="AU672" i="12"/>
  <c r="AV672" i="12"/>
  <c r="AV80" i="12"/>
  <c r="AU80" i="12"/>
  <c r="AV85" i="12"/>
  <c r="AU85" i="12"/>
  <c r="AV104" i="12"/>
  <c r="AU104" i="12"/>
  <c r="AU103" i="12"/>
  <c r="AV103" i="12"/>
  <c r="AV107" i="12"/>
  <c r="AU107" i="12"/>
  <c r="AV121" i="12"/>
  <c r="AU121" i="12"/>
  <c r="AV88" i="12"/>
  <c r="AU88" i="12"/>
  <c r="AU97" i="12"/>
  <c r="AV97" i="12"/>
  <c r="AU74" i="12"/>
  <c r="AV74" i="12"/>
  <c r="AV75" i="12"/>
  <c r="AU75" i="12"/>
  <c r="AU21" i="12"/>
  <c r="AV21" i="12"/>
  <c r="AU70" i="12"/>
  <c r="AV70" i="12"/>
  <c r="AV65" i="12"/>
  <c r="AU65" i="12"/>
  <c r="AV30" i="12"/>
  <c r="AU30" i="12"/>
  <c r="AU62" i="12"/>
  <c r="AV62" i="12"/>
  <c r="AU34" i="12"/>
  <c r="AV34" i="12"/>
  <c r="AU60" i="12"/>
  <c r="AV60" i="12"/>
  <c r="AV20" i="12"/>
  <c r="AU20" i="12"/>
  <c r="AV760" i="12"/>
  <c r="AU760" i="12"/>
  <c r="AV31" i="12"/>
  <c r="AU31" i="12"/>
  <c r="AU55" i="12"/>
  <c r="AV55" i="12"/>
  <c r="AU32" i="12"/>
  <c r="AV32" i="12"/>
  <c r="AV50" i="12"/>
  <c r="AU50" i="12"/>
  <c r="AU19" i="12"/>
  <c r="AV19" i="12"/>
  <c r="AU43" i="12"/>
  <c r="AV43" i="12"/>
  <c r="AU11" i="12"/>
  <c r="AV11" i="12"/>
  <c r="AU45" i="12"/>
  <c r="AV45" i="12"/>
  <c r="AU47" i="12"/>
  <c r="AV47" i="12"/>
  <c r="AV26" i="12"/>
  <c r="AU26" i="12"/>
  <c r="AU23" i="12"/>
  <c r="AV23" i="12"/>
  <c r="AU15" i="12"/>
  <c r="AV15" i="12"/>
  <c r="AU208" i="12"/>
  <c r="AV208" i="12"/>
  <c r="AV40" i="12"/>
  <c r="AU40" i="12"/>
  <c r="AU38" i="12"/>
  <c r="AV38" i="12"/>
  <c r="AV57" i="12"/>
  <c r="AU57" i="12"/>
  <c r="AU53" i="12"/>
  <c r="AV53" i="12"/>
  <c r="AV18" i="12"/>
  <c r="AU18" i="12"/>
  <c r="AV28" i="12"/>
  <c r="AU28" i="12"/>
  <c r="AU25" i="12"/>
  <c r="AV25" i="12"/>
  <c r="AU17" i="12"/>
  <c r="AV17" i="12"/>
  <c r="AV35" i="12"/>
  <c r="AU35" i="12"/>
  <c r="AV10" i="12"/>
  <c r="AU10" i="12"/>
  <c r="AU182" i="12"/>
  <c r="AV182" i="12"/>
  <c r="AU362" i="12"/>
  <c r="AV362" i="12"/>
  <c r="AV679" i="12"/>
  <c r="AU679" i="12"/>
  <c r="AV445" i="12"/>
  <c r="AU445" i="12"/>
  <c r="AV432" i="12"/>
  <c r="AU432" i="12"/>
  <c r="AV267" i="12"/>
  <c r="AU267" i="12"/>
  <c r="E820" i="6"/>
  <c r="AO197" i="4"/>
  <c r="AO437" i="4"/>
  <c r="AO198" i="4"/>
  <c r="AO74" i="4"/>
  <c r="AO92" i="4"/>
  <c r="AO36" i="4"/>
  <c r="AO349" i="4"/>
  <c r="AO10" i="4"/>
  <c r="AO381" i="4"/>
  <c r="AO166" i="4"/>
  <c r="AO617" i="4"/>
  <c r="AO505" i="4"/>
  <c r="AO385" i="4"/>
  <c r="AO357" i="4"/>
  <c r="AO691" i="4"/>
  <c r="AO358" i="4"/>
  <c r="AO714" i="4"/>
  <c r="AO608" i="4"/>
  <c r="AO528" i="4"/>
  <c r="AO466" i="4"/>
  <c r="AO7" i="4"/>
  <c r="AO515" i="4"/>
  <c r="AO345" i="4"/>
  <c r="AO529" i="4"/>
  <c r="AP358" i="4"/>
  <c r="AO46" i="4"/>
  <c r="AP36" i="4"/>
  <c r="AO28" i="4"/>
  <c r="AW35" i="4"/>
  <c r="AX35" i="4" s="1"/>
  <c r="AX788" i="4" s="1"/>
  <c r="R783" i="4"/>
  <c r="AQ781" i="4"/>
  <c r="AQ785" i="4"/>
  <c r="R779" i="4"/>
  <c r="R787" i="4"/>
  <c r="R782" i="4"/>
  <c r="R788" i="4"/>
  <c r="AA789" i="4"/>
  <c r="AA786" i="4"/>
  <c r="AA784" i="4"/>
  <c r="AV14" i="4"/>
  <c r="AU784" i="4"/>
  <c r="AV53" i="4"/>
  <c r="AV787" i="4" s="1"/>
  <c r="AU787" i="4"/>
  <c r="AP461" i="4"/>
  <c r="AP14" i="4"/>
  <c r="AA783" i="4"/>
  <c r="R781" i="4"/>
  <c r="R785" i="4"/>
  <c r="AA779" i="4"/>
  <c r="AA787" i="4"/>
  <c r="AA782" i="4"/>
  <c r="AA788" i="4"/>
  <c r="AQ789" i="4"/>
  <c r="AQ786" i="4"/>
  <c r="AQ784" i="4"/>
  <c r="R780" i="4"/>
  <c r="AU783" i="4"/>
  <c r="AV8" i="4"/>
  <c r="AW8" i="4" s="1"/>
  <c r="AU775" i="4"/>
  <c r="AU780" i="4"/>
  <c r="AQ783" i="4"/>
  <c r="AQ779" i="4"/>
  <c r="AQ787" i="4"/>
  <c r="AQ782" i="4"/>
  <c r="AQ788" i="4"/>
  <c r="AP16" i="4"/>
  <c r="AA780" i="4"/>
  <c r="AV25" i="4"/>
  <c r="AV789" i="4" s="1"/>
  <c r="AU789" i="4"/>
  <c r="AV68" i="4"/>
  <c r="AV779" i="4" s="1"/>
  <c r="AU779" i="4"/>
  <c r="AP53" i="4"/>
  <c r="AA781" i="4"/>
  <c r="AA785" i="4"/>
  <c r="R789" i="4"/>
  <c r="R786" i="4"/>
  <c r="R784" i="4"/>
  <c r="AQ780" i="4"/>
  <c r="AQ775" i="4"/>
  <c r="AV782" i="4"/>
  <c r="AU782" i="4"/>
  <c r="AV16" i="4"/>
  <c r="AV786" i="4" s="1"/>
  <c r="AU786" i="4"/>
  <c r="AV461" i="4"/>
  <c r="AV781" i="4" s="1"/>
  <c r="AU781" i="4"/>
  <c r="AQ88" i="7"/>
  <c r="AI78" i="7"/>
  <c r="AL79" i="7"/>
  <c r="AM78" i="7"/>
  <c r="AL73" i="7"/>
  <c r="AM88" i="7" s="1"/>
  <c r="AM79" i="7"/>
  <c r="AN78" i="7"/>
  <c r="AJ78" i="7"/>
  <c r="AJ80" i="7" s="1"/>
  <c r="AJ95" i="7" s="1"/>
  <c r="AN77" i="7"/>
  <c r="AJ77" i="7"/>
  <c r="AO767" i="4"/>
  <c r="AO591" i="4"/>
  <c r="AO576" i="4"/>
  <c r="AO513" i="4"/>
  <c r="AO362" i="4"/>
  <c r="AO598" i="4"/>
  <c r="AO305" i="4"/>
  <c r="AO670" i="4"/>
  <c r="AO351" i="4"/>
  <c r="AO641" i="4"/>
  <c r="AO267" i="4"/>
  <c r="AO79" i="4"/>
  <c r="AN79" i="7"/>
  <c r="AK77" i="7"/>
  <c r="AO79" i="7"/>
  <c r="AJ88" i="7"/>
  <c r="H820" i="6"/>
  <c r="AO377" i="4"/>
  <c r="R775" i="4"/>
  <c r="L154" i="7" s="1"/>
  <c r="V56" i="7" s="1"/>
  <c r="AP8" i="4"/>
  <c r="AP12" i="4"/>
  <c r="AA775" i="4"/>
  <c r="AN73" i="7"/>
  <c r="AO88" i="7" s="1"/>
  <c r="AR80" i="7"/>
  <c r="AR95" i="7" s="1"/>
  <c r="AM77" i="7"/>
  <c r="AM80" i="7" s="1"/>
  <c r="AM95" i="7" s="1"/>
  <c r="AI77" i="7"/>
  <c r="AI80" i="7" s="1"/>
  <c r="AI95" i="7" s="1"/>
  <c r="AM73" i="7"/>
  <c r="AM96" i="7" s="1"/>
  <c r="AO77" i="7"/>
  <c r="AP68" i="4"/>
  <c r="AP77" i="4"/>
  <c r="AO103" i="4"/>
  <c r="AO418" i="4"/>
  <c r="AO49" i="4"/>
  <c r="AV457" i="4"/>
  <c r="AP94" i="7"/>
  <c r="AP100" i="7" s="1"/>
  <c r="AP106" i="7" s="1"/>
  <c r="AL94" i="7"/>
  <c r="AM94" i="7"/>
  <c r="D785" i="6"/>
  <c r="D783" i="6"/>
  <c r="H787" i="6"/>
  <c r="H786" i="6" s="1"/>
  <c r="H778" i="6"/>
  <c r="C786" i="6"/>
  <c r="AQ94" i="7"/>
  <c r="AQ100" i="7" s="1"/>
  <c r="AI94" i="7"/>
  <c r="AI100" i="7" s="1"/>
  <c r="AO171" i="4"/>
  <c r="AO162" i="4"/>
  <c r="AO172" i="4"/>
  <c r="AO63" i="4"/>
  <c r="AO445" i="4"/>
  <c r="AO432" i="4"/>
  <c r="AO262" i="4"/>
  <c r="AO225" i="4"/>
  <c r="AO498" i="4"/>
  <c r="AO763" i="4"/>
  <c r="AP643" i="4"/>
  <c r="AV643" i="4"/>
  <c r="AO128" i="4"/>
  <c r="AO519" i="4"/>
  <c r="AO383" i="4"/>
  <c r="AO144" i="4"/>
  <c r="AO96" i="4"/>
  <c r="AO71" i="4"/>
  <c r="AO199" i="4"/>
  <c r="AO136" i="4"/>
  <c r="AO260" i="4"/>
  <c r="AO154" i="4"/>
  <c r="AO106" i="4"/>
  <c r="AO109" i="4"/>
  <c r="AO562" i="4"/>
  <c r="AO208" i="4"/>
  <c r="AO168" i="4"/>
  <c r="AO231" i="4"/>
  <c r="AO340" i="4"/>
  <c r="AO560" i="4"/>
  <c r="AO492" i="4"/>
  <c r="AO70" i="4"/>
  <c r="AO67" i="4"/>
  <c r="AO295" i="4"/>
  <c r="AO146" i="4"/>
  <c r="AO93" i="4"/>
  <c r="AO65" i="4"/>
  <c r="AO159" i="4"/>
  <c r="AO131" i="4"/>
  <c r="AO130" i="4"/>
  <c r="AO102" i="4"/>
  <c r="AO78" i="4"/>
  <c r="AO77" i="4"/>
  <c r="AO76" i="4"/>
  <c r="AO51" i="4"/>
  <c r="AO374" i="4"/>
  <c r="AO296" i="4"/>
  <c r="AO680" i="4"/>
  <c r="AO440" i="4"/>
  <c r="AO47" i="4"/>
  <c r="AO158" i="4"/>
  <c r="AO682" i="4"/>
  <c r="AO640" i="4"/>
  <c r="AO658" i="4"/>
  <c r="AO603" i="4"/>
  <c r="AO602" i="4"/>
  <c r="AO566" i="4"/>
  <c r="AO523" i="4"/>
  <c r="AO509" i="4"/>
  <c r="AO280" i="4"/>
  <c r="AO720" i="4"/>
  <c r="AO764" i="4"/>
  <c r="AO97" i="4"/>
  <c r="AO621" i="4"/>
  <c r="AO397" i="4"/>
  <c r="AO703" i="4"/>
  <c r="AO581" i="4"/>
  <c r="AO464" i="4"/>
  <c r="AO474" i="4"/>
  <c r="AO111" i="4"/>
  <c r="AO593" i="4"/>
  <c r="AO737" i="4"/>
  <c r="AO666" i="4"/>
  <c r="AO564" i="4"/>
  <c r="AP523" i="4"/>
  <c r="AO489" i="4"/>
  <c r="AO452" i="4"/>
  <c r="AO511" i="4"/>
  <c r="AO363" i="4"/>
  <c r="AO448" i="4"/>
  <c r="AO595" i="4"/>
  <c r="AO512" i="4"/>
  <c r="AO491" i="4"/>
  <c r="AO548" i="4"/>
  <c r="AO143" i="4"/>
  <c r="AO555" i="4"/>
  <c r="AO557" i="4"/>
  <c r="AO599" i="4"/>
  <c r="AO755" i="4"/>
  <c r="AO739" i="4"/>
  <c r="AO719" i="4"/>
  <c r="AO402" i="4"/>
  <c r="AO625" i="4"/>
  <c r="AO537" i="4"/>
  <c r="AO480" i="4"/>
  <c r="AO408" i="4"/>
  <c r="AO705" i="4"/>
  <c r="AO538" i="4"/>
  <c r="AO455" i="4"/>
  <c r="AO453" i="4"/>
  <c r="AO677" i="4"/>
  <c r="AP408" i="4"/>
  <c r="AO334" i="4"/>
  <c r="AO333" i="4"/>
  <c r="AO729" i="4"/>
  <c r="AO639" i="4"/>
  <c r="AO632" i="4"/>
  <c r="AO630" i="4"/>
  <c r="AO613" i="4"/>
  <c r="AO610" i="4"/>
  <c r="AO458" i="4"/>
  <c r="AO433" i="4"/>
  <c r="AO426" i="4"/>
  <c r="AO683" i="4"/>
  <c r="AO277" i="4"/>
  <c r="AO113" i="4"/>
  <c r="AO203" i="4"/>
  <c r="AO170" i="4"/>
  <c r="AO222" i="4"/>
  <c r="AO140" i="4"/>
  <c r="AO182" i="4"/>
  <c r="AO246" i="4"/>
  <c r="AO209" i="4"/>
  <c r="AO251" i="4"/>
  <c r="AO175" i="4"/>
  <c r="AP296" i="4"/>
  <c r="AO604" i="4"/>
  <c r="AO202" i="4"/>
  <c r="AO48" i="4"/>
  <c r="AO50" i="4"/>
  <c r="AO237" i="4"/>
  <c r="AO40" i="4"/>
  <c r="AO766" i="4"/>
  <c r="AO416" i="4"/>
  <c r="AO559" i="4"/>
  <c r="AO239" i="4"/>
  <c r="AO660" i="4"/>
  <c r="AO654" i="4"/>
  <c r="AO636" i="4"/>
  <c r="AO390" i="4"/>
  <c r="AO382" i="4"/>
  <c r="AO376" i="4"/>
  <c r="AO348" i="4"/>
  <c r="AO292" i="4"/>
  <c r="AO285" i="4"/>
  <c r="AO271" i="4"/>
  <c r="AO266" i="4"/>
  <c r="AO264" i="4"/>
  <c r="AO217" i="4"/>
  <c r="AO215" i="4"/>
  <c r="AO91" i="4"/>
  <c r="AO85" i="4"/>
  <c r="AO20" i="4"/>
  <c r="AO707" i="4"/>
  <c r="AO704" i="4"/>
  <c r="AO643" i="4"/>
  <c r="AO499" i="4"/>
  <c r="AO441" i="4"/>
  <c r="AO556" i="4"/>
  <c r="AO589" i="4"/>
  <c r="AO594" i="4"/>
  <c r="AO583" i="4"/>
  <c r="AO299" i="4"/>
  <c r="AO289" i="4"/>
  <c r="AP474" i="4"/>
  <c r="AO731" i="4"/>
  <c r="AO435" i="4"/>
  <c r="AO194" i="4"/>
  <c r="AO261" i="4"/>
  <c r="AO619" i="4"/>
  <c r="AO582" i="4"/>
  <c r="AO60" i="4"/>
  <c r="AO423" i="4"/>
  <c r="AO681" i="4"/>
  <c r="AO569" i="4"/>
  <c r="AP719" i="4"/>
  <c r="AO601" i="4"/>
  <c r="AO328" i="4"/>
  <c r="AO545" i="4"/>
  <c r="AO25" i="4"/>
  <c r="AO570" i="4"/>
  <c r="AP340" i="4"/>
  <c r="AO176" i="4"/>
  <c r="AO270" i="4"/>
  <c r="AP640" i="4"/>
  <c r="AP377" i="4"/>
  <c r="AO577" i="4"/>
  <c r="AP621" i="4"/>
  <c r="AO667" i="4"/>
  <c r="AO121" i="4"/>
  <c r="AO118" i="4"/>
  <c r="AO115" i="4"/>
  <c r="AO672" i="4"/>
  <c r="AO80" i="4"/>
  <c r="AO55" i="4"/>
  <c r="AO16" i="4"/>
  <c r="AO522" i="4"/>
  <c r="AO301" i="4"/>
  <c r="AO414" i="4"/>
  <c r="AO236" i="4"/>
  <c r="AP707" i="4"/>
  <c r="AP704" i="4"/>
  <c r="AO450" i="4"/>
  <c r="AO500" i="4"/>
  <c r="AO125" i="4"/>
  <c r="AO31" i="4"/>
  <c r="AO26" i="4"/>
  <c r="AO8" i="4"/>
  <c r="AO584" i="4"/>
  <c r="AP583" i="4"/>
  <c r="AP168" i="4"/>
  <c r="AO698" i="4"/>
  <c r="AO535" i="4"/>
  <c r="AO379" i="4"/>
  <c r="AO360" i="4"/>
  <c r="AO309" i="4"/>
  <c r="AO752" i="4"/>
  <c r="AP452" i="4"/>
  <c r="AO404" i="4"/>
  <c r="AO94" i="4"/>
  <c r="AO33" i="4"/>
  <c r="AO304" i="4"/>
  <c r="AO473" i="4"/>
  <c r="AO275" i="4"/>
  <c r="AO649" i="4"/>
  <c r="AO671" i="4"/>
  <c r="AO769" i="4"/>
  <c r="AO662" i="4"/>
  <c r="AO740" i="4"/>
  <c r="AO438" i="4"/>
  <c r="AO57" i="4"/>
  <c r="AO425" i="4"/>
  <c r="AO283" i="4"/>
  <c r="AO502" i="4"/>
  <c r="AO493" i="4"/>
  <c r="AO526" i="4"/>
  <c r="AO173" i="4"/>
  <c r="AO400" i="4"/>
  <c r="AO34" i="4"/>
  <c r="AO254" i="4"/>
  <c r="AP537" i="4"/>
  <c r="AO35" i="4"/>
  <c r="AO407" i="4"/>
  <c r="AP499" i="4"/>
  <c r="AO750" i="4"/>
  <c r="AO241" i="4"/>
  <c r="AO228" i="4"/>
  <c r="AO507" i="4"/>
  <c r="AO590" i="4"/>
  <c r="AO389" i="4"/>
  <c r="AP705" i="4"/>
  <c r="AP680" i="4"/>
  <c r="AO635" i="4"/>
  <c r="AO165" i="4"/>
  <c r="AO274" i="4"/>
  <c r="AO229" i="4"/>
  <c r="AO9" i="4"/>
  <c r="AO18" i="4"/>
  <c r="AO27" i="4"/>
  <c r="AO490" i="4"/>
  <c r="AO551" i="4"/>
  <c r="AO736" i="4"/>
  <c r="AO417" i="4"/>
  <c r="AO760" i="4"/>
  <c r="AO224" i="4"/>
  <c r="AO585" i="4"/>
  <c r="AO462" i="4"/>
  <c r="AO19" i="4"/>
  <c r="AO24" i="4"/>
  <c r="AO189" i="4"/>
  <c r="AP254" i="4"/>
  <c r="AO129" i="4"/>
  <c r="AP752" i="4"/>
  <c r="AO415" i="4"/>
  <c r="AO646" i="4"/>
  <c r="AO695" i="4"/>
  <c r="AP560" i="4"/>
  <c r="AO463" i="4"/>
  <c r="AO242" i="4"/>
  <c r="AO259" i="4"/>
  <c r="AP194" i="4"/>
  <c r="AP585" i="4"/>
  <c r="AO13" i="4"/>
  <c r="AO232" i="4"/>
  <c r="AO744" i="4"/>
  <c r="AP625" i="4"/>
  <c r="AP172" i="4"/>
  <c r="AO127" i="4"/>
  <c r="AP682" i="4"/>
  <c r="AO419" i="4"/>
  <c r="AO530" i="4"/>
  <c r="AO75" i="4"/>
  <c r="AP562" i="4"/>
  <c r="AO188" i="4"/>
  <c r="AO706" i="4"/>
  <c r="AO54" i="4"/>
  <c r="AP720" i="4"/>
  <c r="AP165" i="4"/>
  <c r="AP662" i="4"/>
  <c r="AO386" i="4"/>
  <c r="AO155" i="4"/>
  <c r="AO623" i="4"/>
  <c r="AP480" i="4"/>
  <c r="AO546" i="4"/>
  <c r="AO768" i="4"/>
  <c r="AP490" i="4"/>
  <c r="AP590" i="4"/>
  <c r="AO186" i="4"/>
  <c r="AO679" i="4"/>
  <c r="AO754" i="4"/>
  <c r="AO429" i="4"/>
  <c r="AP482" i="4"/>
  <c r="AO482" i="4"/>
  <c r="AP313" i="4"/>
  <c r="AO313" i="4"/>
  <c r="AP29" i="4"/>
  <c r="AO29" i="4"/>
  <c r="AP732" i="4"/>
  <c r="AO732" i="4"/>
  <c r="AP631" i="4"/>
  <c r="AO631" i="4"/>
  <c r="AO629" i="4"/>
  <c r="AP629" i="4"/>
  <c r="AP552" i="4"/>
  <c r="AO552" i="4"/>
  <c r="AP494" i="4"/>
  <c r="AO494" i="4"/>
  <c r="AO442" i="4"/>
  <c r="AP442" i="4"/>
  <c r="AP411" i="4"/>
  <c r="AO411" i="4"/>
  <c r="AP403" i="4"/>
  <c r="AO403" i="4"/>
  <c r="AP510" i="4"/>
  <c r="AO510" i="4"/>
  <c r="AO476" i="4"/>
  <c r="AP476" i="4"/>
  <c r="AP226" i="4"/>
  <c r="AO226" i="4"/>
  <c r="AP148" i="4"/>
  <c r="AO148" i="4"/>
  <c r="AP674" i="4"/>
  <c r="AO674" i="4"/>
  <c r="AP600" i="4"/>
  <c r="AO600" i="4"/>
  <c r="AO88" i="4"/>
  <c r="AP88" i="4"/>
  <c r="AO83" i="4"/>
  <c r="AP83" i="4"/>
  <c r="AP66" i="4"/>
  <c r="AO66" i="4"/>
  <c r="AO756" i="4"/>
  <c r="AO761" i="4"/>
  <c r="AO392" i="4"/>
  <c r="AO306" i="4"/>
  <c r="AO43" i="4"/>
  <c r="Z16" i="4"/>
  <c r="J195" i="4"/>
  <c r="AP195" i="4" s="1"/>
  <c r="AP684" i="4"/>
  <c r="AO684" i="4"/>
  <c r="AP424" i="4"/>
  <c r="AO424" i="4"/>
  <c r="J479" i="4"/>
  <c r="Z479" i="4"/>
  <c r="Z456" i="4"/>
  <c r="J456" i="4"/>
  <c r="J420" i="4"/>
  <c r="J372" i="4"/>
  <c r="Z372" i="4"/>
  <c r="Z336" i="4"/>
  <c r="J336" i="4"/>
  <c r="J335" i="4"/>
  <c r="Z335" i="4"/>
  <c r="AP769" i="4"/>
  <c r="AO461" i="4"/>
  <c r="AP599" i="4"/>
  <c r="AO183" i="4"/>
  <c r="AO32" i="4"/>
  <c r="AO53" i="4"/>
  <c r="AO167" i="4"/>
  <c r="AO253" i="4"/>
  <c r="AO45" i="4"/>
  <c r="AO178" i="4"/>
  <c r="AO142" i="4"/>
  <c r="AO177" i="4"/>
  <c r="AP601" i="4"/>
  <c r="AP19" i="4"/>
  <c r="AP9" i="4"/>
  <c r="AO235" i="4"/>
  <c r="AP397" i="4"/>
  <c r="Z716" i="4"/>
  <c r="J716" i="4"/>
  <c r="AO539" i="4"/>
  <c r="Z436" i="4"/>
  <c r="J436" i="4"/>
  <c r="Z422" i="4"/>
  <c r="J422" i="4"/>
  <c r="AO422" i="4" s="1"/>
  <c r="J300" i="4"/>
  <c r="AP300" i="4" s="1"/>
  <c r="Z300" i="4"/>
  <c r="AO668" i="4"/>
  <c r="AP593" i="4"/>
  <c r="AO157" i="4"/>
  <c r="AO693" i="4"/>
  <c r="AO220" i="4"/>
  <c r="AO52" i="4"/>
  <c r="AP262" i="4"/>
  <c r="AO141" i="4"/>
  <c r="AP582" i="4"/>
  <c r="Z749" i="4"/>
  <c r="AP744" i="4"/>
  <c r="J745" i="4"/>
  <c r="J743" i="4"/>
  <c r="AP743" i="4" s="1"/>
  <c r="Z544" i="4"/>
  <c r="J544" i="4"/>
  <c r="J446" i="4"/>
  <c r="AP446" i="4" s="1"/>
  <c r="J401" i="4"/>
  <c r="Z401" i="4"/>
  <c r="J398" i="4"/>
  <c r="AP398" i="4" s="1"/>
  <c r="Z398" i="4"/>
  <c r="J326" i="4"/>
  <c r="Z326" i="4"/>
  <c r="J325" i="4"/>
  <c r="AP325" i="4" s="1"/>
  <c r="Z325" i="4"/>
  <c r="J320" i="4"/>
  <c r="Z320" i="4"/>
  <c r="J319" i="4"/>
  <c r="AP319" i="4" s="1"/>
  <c r="Z319" i="4"/>
  <c r="J316" i="4"/>
  <c r="J302" i="4"/>
  <c r="Z302" i="4"/>
  <c r="AO710" i="4"/>
  <c r="Z541" i="4"/>
  <c r="J541" i="4"/>
  <c r="Z517" i="4"/>
  <c r="J517" i="4"/>
  <c r="AP517" i="4" s="1"/>
  <c r="J468" i="4"/>
  <c r="Z468" i="4"/>
  <c r="J467" i="4"/>
  <c r="AP467" i="4" s="1"/>
  <c r="Z467" i="4"/>
  <c r="AO439" i="4"/>
  <c r="J338" i="4"/>
  <c r="AP338" i="4" s="1"/>
  <c r="Z338" i="4"/>
  <c r="AO484" i="4"/>
  <c r="AO447" i="4"/>
  <c r="Z704" i="4"/>
  <c r="Z691" i="4"/>
  <c r="AO611" i="4"/>
  <c r="AO561" i="4"/>
  <c r="AO395" i="4"/>
  <c r="AO717" i="4"/>
  <c r="AO708" i="4"/>
  <c r="AO633" i="4"/>
  <c r="AO627" i="4"/>
  <c r="AO485" i="4"/>
  <c r="AO481" i="4"/>
  <c r="AO427" i="4"/>
  <c r="AO287" i="4"/>
  <c r="AO117" i="4"/>
  <c r="AO82" i="4"/>
  <c r="AP726" i="4"/>
  <c r="AO726" i="4"/>
  <c r="AP715" i="4"/>
  <c r="AO715" i="4"/>
  <c r="AP69" i="4"/>
  <c r="AO69" i="4"/>
  <c r="AO749" i="4"/>
  <c r="AP749" i="4"/>
  <c r="AP699" i="4"/>
  <c r="AO699" i="4"/>
  <c r="AP757" i="4"/>
  <c r="AO757" i="4"/>
  <c r="AP713" i="4"/>
  <c r="AO713" i="4"/>
  <c r="AP712" i="4"/>
  <c r="AO712" i="4"/>
  <c r="AP678" i="4"/>
  <c r="AO678" i="4"/>
  <c r="AO460" i="4"/>
  <c r="AP764" i="4"/>
  <c r="AP737" i="4"/>
  <c r="AO356" i="4"/>
  <c r="J751" i="4"/>
  <c r="AO751" i="4" s="1"/>
  <c r="AO748" i="4"/>
  <c r="AO746" i="4"/>
  <c r="Z729" i="4"/>
  <c r="AO728" i="4"/>
  <c r="AO661" i="4"/>
  <c r="AO638" i="4"/>
  <c r="AO637" i="4"/>
  <c r="AP25" i="4"/>
  <c r="J742" i="4"/>
  <c r="Z739" i="4"/>
  <c r="AO430" i="4"/>
  <c r="AO692" i="4"/>
  <c r="AO690" i="4"/>
  <c r="AO688" i="4"/>
  <c r="AO759" i="4"/>
  <c r="AO724" i="4"/>
  <c r="Z474" i="4"/>
  <c r="AO470" i="4"/>
  <c r="AO444" i="4"/>
  <c r="AO370" i="4"/>
  <c r="AO694" i="4"/>
  <c r="AO368" i="4"/>
  <c r="AO366" i="4"/>
  <c r="AO364" i="4"/>
  <c r="AO361" i="4"/>
  <c r="AO359" i="4"/>
  <c r="AO488" i="4"/>
  <c r="AO298" i="4"/>
  <c r="AO294" i="4"/>
  <c r="AO272" i="4"/>
  <c r="AO616" i="4"/>
  <c r="AO284" i="4"/>
  <c r="AO193" i="4"/>
  <c r="AO184" i="4"/>
  <c r="AO533" i="4"/>
  <c r="AO532" i="4"/>
  <c r="AO520" i="4"/>
  <c r="AO508" i="4"/>
  <c r="AO465" i="4"/>
  <c r="J412" i="4"/>
  <c r="AO344" i="4"/>
  <c r="AO343" i="4"/>
  <c r="AO406" i="4"/>
  <c r="AO342" i="4"/>
  <c r="AO341" i="4"/>
  <c r="Z229" i="4"/>
  <c r="AO227" i="4"/>
  <c r="AO62" i="4"/>
  <c r="AO14" i="4"/>
  <c r="J268" i="4"/>
  <c r="AO269" i="4"/>
  <c r="AO543" i="4"/>
  <c r="AP250" i="4"/>
  <c r="AO250" i="4"/>
  <c r="J181" i="4"/>
  <c r="AO180" i="4"/>
  <c r="AP180" i="4"/>
  <c r="AO160" i="4"/>
  <c r="AP160" i="4"/>
  <c r="AP669" i="4"/>
  <c r="AO669" i="4"/>
  <c r="AP134" i="4"/>
  <c r="AO134" i="4"/>
  <c r="AO108" i="4"/>
  <c r="J107" i="4"/>
  <c r="AO105" i="4"/>
  <c r="AO597" i="4"/>
  <c r="AP597" i="4"/>
  <c r="AP565" i="4"/>
  <c r="AO565" i="4"/>
  <c r="AP327" i="4"/>
  <c r="AO327" i="4"/>
  <c r="AP307" i="4"/>
  <c r="AO307" i="4"/>
  <c r="AP263" i="4"/>
  <c r="AO263" i="4"/>
  <c r="AO110" i="4"/>
  <c r="AP110" i="4"/>
  <c r="AP58" i="4"/>
  <c r="AO58" i="4"/>
  <c r="AO30" i="4"/>
  <c r="AP30" i="4"/>
  <c r="AP642" i="4"/>
  <c r="AO642" i="4"/>
  <c r="AO573" i="4"/>
  <c r="AP573" i="4"/>
  <c r="AP477" i="4"/>
  <c r="AO477" i="4"/>
  <c r="AP293" i="4"/>
  <c r="AO293" i="4"/>
  <c r="AP276" i="4"/>
  <c r="AO276" i="4"/>
  <c r="AP190" i="4"/>
  <c r="AO190" i="4"/>
  <c r="AP133" i="4"/>
  <c r="AO133" i="4"/>
  <c r="AP104" i="4"/>
  <c r="AO104" i="4"/>
  <c r="AP98" i="4"/>
  <c r="AO98" i="4"/>
  <c r="F778" i="6"/>
  <c r="F787" i="6"/>
  <c r="F786" i="6" s="1"/>
  <c r="AO540" i="4"/>
  <c r="AP540" i="4"/>
  <c r="AP311" i="4"/>
  <c r="AO311" i="4"/>
  <c r="AP221" i="4"/>
  <c r="AO221" i="4"/>
  <c r="AO116" i="4"/>
  <c r="AP116" i="4"/>
  <c r="AO86" i="4"/>
  <c r="AP753" i="4"/>
  <c r="AO753" i="4"/>
  <c r="AP207" i="4"/>
  <c r="AO207" i="4"/>
  <c r="AO191" i="4"/>
  <c r="AP191" i="4"/>
  <c r="AO100" i="4"/>
  <c r="AP100" i="4"/>
  <c r="AP367" i="4"/>
  <c r="AO367" i="4"/>
  <c r="J730" i="4"/>
  <c r="Z730" i="4"/>
  <c r="J702" i="4"/>
  <c r="Z702" i="4"/>
  <c r="AO659" i="4"/>
  <c r="AO73" i="4"/>
  <c r="AP623" i="4"/>
  <c r="AP511" i="4"/>
  <c r="AP440" i="4"/>
  <c r="AP395" i="4"/>
  <c r="AP492" i="4"/>
  <c r="AO572" i="4"/>
  <c r="AO558" i="4"/>
  <c r="AO378" i="4"/>
  <c r="AO396" i="4"/>
  <c r="AO644" i="4"/>
  <c r="AO656" i="4"/>
  <c r="AO563" i="4"/>
  <c r="AO735" i="4"/>
  <c r="AO504" i="4"/>
  <c r="AP34" i="4"/>
  <c r="AP47" i="4"/>
  <c r="AO38" i="4"/>
  <c r="Z133" i="4"/>
  <c r="J169" i="4"/>
  <c r="AO174" i="4"/>
  <c r="AP274" i="4"/>
  <c r="AP374" i="4"/>
  <c r="AO586" i="4"/>
  <c r="Z623" i="4"/>
  <c r="AO665" i="4"/>
  <c r="AP717" i="4"/>
  <c r="AO245" i="4"/>
  <c r="AP35" i="4"/>
  <c r="Z573" i="4"/>
  <c r="AP589" i="4"/>
  <c r="AP27" i="4"/>
  <c r="AO12" i="4"/>
  <c r="J574" i="4"/>
  <c r="AP545" i="4"/>
  <c r="AP740" i="4"/>
  <c r="AP548" i="4"/>
  <c r="J286" i="4"/>
  <c r="AP286" i="4" s="1"/>
  <c r="AP489" i="4"/>
  <c r="AO11" i="4"/>
  <c r="AO95" i="4"/>
  <c r="AP231" i="4"/>
  <c r="AO249" i="4"/>
  <c r="Z311" i="4"/>
  <c r="Z487" i="4"/>
  <c r="AO355" i="4"/>
  <c r="AP484" i="4"/>
  <c r="J524" i="4"/>
  <c r="J475" i="4"/>
  <c r="AP447" i="4"/>
  <c r="AP761" i="4"/>
  <c r="AO734" i="4"/>
  <c r="AO733" i="4"/>
  <c r="J727" i="4"/>
  <c r="AP710" i="4"/>
  <c r="AO709" i="4"/>
  <c r="J700" i="4"/>
  <c r="Z687" i="4"/>
  <c r="J687" i="4"/>
  <c r="J686" i="4"/>
  <c r="J676" i="4"/>
  <c r="Z642" i="4"/>
  <c r="J628" i="4"/>
  <c r="Z628" i="4"/>
  <c r="AP627" i="4"/>
  <c r="Z615" i="4"/>
  <c r="J615" i="4"/>
  <c r="Z597" i="4"/>
  <c r="Z567" i="4"/>
  <c r="J567" i="4"/>
  <c r="Z565" i="4"/>
  <c r="J534" i="4"/>
  <c r="Z534" i="4"/>
  <c r="Z533" i="4"/>
  <c r="J516" i="4"/>
  <c r="AP516" i="4" s="1"/>
  <c r="J457" i="4"/>
  <c r="J428" i="4"/>
  <c r="Z428" i="4"/>
  <c r="J409" i="4"/>
  <c r="AP409" i="4" s="1"/>
  <c r="AP392" i="4"/>
  <c r="J384" i="4"/>
  <c r="AO371" i="4"/>
  <c r="J347" i="4"/>
  <c r="J291" i="4"/>
  <c r="Z263" i="4"/>
  <c r="J252" i="4"/>
  <c r="AP252" i="4" s="1"/>
  <c r="J216" i="4"/>
  <c r="AP216" i="4" s="1"/>
  <c r="J192" i="4"/>
  <c r="J164" i="4"/>
  <c r="J153" i="4"/>
  <c r="J149" i="4"/>
  <c r="J124" i="4"/>
  <c r="J114" i="4"/>
  <c r="AP114" i="4" s="1"/>
  <c r="Z114" i="4"/>
  <c r="J90" i="4"/>
  <c r="AO87" i="4"/>
  <c r="AP75" i="4"/>
  <c r="J64" i="4"/>
  <c r="Z51" i="4"/>
  <c r="Z30" i="4"/>
  <c r="Z12" i="4"/>
  <c r="Z10" i="4"/>
  <c r="F820" i="6"/>
  <c r="C815" i="6"/>
  <c r="D814" i="6" s="1"/>
  <c r="D784" i="6"/>
  <c r="J553" i="4"/>
  <c r="Z553" i="4"/>
  <c r="AO405" i="4"/>
  <c r="AO369" i="4"/>
  <c r="AO278" i="4"/>
  <c r="AO213" i="4"/>
  <c r="Z37" i="4"/>
  <c r="J37" i="4"/>
  <c r="AS88" i="7"/>
  <c r="AR96" i="7"/>
  <c r="AO663" i="4"/>
  <c r="AO310" i="4"/>
  <c r="AO554" i="4"/>
  <c r="AO725" i="4"/>
  <c r="AO495" i="4"/>
  <c r="AO21" i="4"/>
  <c r="J675" i="4"/>
  <c r="AO206" i="4"/>
  <c r="AO592" i="4"/>
  <c r="AO255" i="4"/>
  <c r="AO151" i="4"/>
  <c r="AO685" i="4"/>
  <c r="AO258" i="4"/>
  <c r="AO652" i="4"/>
  <c r="AO247" i="4"/>
  <c r="AO84" i="4"/>
  <c r="J187" i="4"/>
  <c r="AO321" i="4"/>
  <c r="Z607" i="4"/>
  <c r="Z665" i="4"/>
  <c r="J248" i="4"/>
  <c r="J265" i="4"/>
  <c r="Z255" i="4"/>
  <c r="Z658" i="4"/>
  <c r="AP163" i="4"/>
  <c r="AO163" i="4"/>
  <c r="Z648" i="4"/>
  <c r="AO506" i="4"/>
  <c r="J496" i="4"/>
  <c r="AP427" i="4"/>
  <c r="AO23" i="4"/>
  <c r="J483" i="4"/>
  <c r="J486" i="4"/>
  <c r="J765" i="4"/>
  <c r="Z765" i="4"/>
  <c r="Z721" i="4"/>
  <c r="J721" i="4"/>
  <c r="Z681" i="4"/>
  <c r="Z609" i="4"/>
  <c r="J609" i="4"/>
  <c r="AP609" i="4" s="1"/>
  <c r="Z588" i="4"/>
  <c r="J588" i="4"/>
  <c r="AO578" i="4"/>
  <c r="AO568" i="4"/>
  <c r="J454" i="4"/>
  <c r="AO393" i="4"/>
  <c r="J332" i="4"/>
  <c r="Z332" i="4"/>
  <c r="J324" i="4"/>
  <c r="AO317" i="4"/>
  <c r="J315" i="4"/>
  <c r="Z315" i="4"/>
  <c r="Z287" i="4"/>
  <c r="AO273" i="4"/>
  <c r="Z260" i="4"/>
  <c r="Z234" i="4"/>
  <c r="J234" i="4"/>
  <c r="Z212" i="4"/>
  <c r="J212" i="4"/>
  <c r="J211" i="4"/>
  <c r="AO150" i="4"/>
  <c r="Z43" i="4"/>
  <c r="C820" i="6"/>
  <c r="D817" i="6" s="1"/>
  <c r="E778" i="6"/>
  <c r="AS94" i="7"/>
  <c r="AO94" i="7"/>
  <c r="AK94" i="7"/>
  <c r="AR94" i="7"/>
  <c r="AN94" i="7"/>
  <c r="AJ94" i="7"/>
  <c r="AQ80" i="7"/>
  <c r="AQ95" i="7" s="1"/>
  <c r="Z697" i="4"/>
  <c r="AO525" i="4"/>
  <c r="AO711" i="4"/>
  <c r="Z126" i="4"/>
  <c r="J132" i="4"/>
  <c r="AO152" i="4"/>
  <c r="J413" i="4"/>
  <c r="Z542" i="4"/>
  <c r="AO375" i="4"/>
  <c r="Z717" i="4"/>
  <c r="Z741" i="4"/>
  <c r="AO741" i="4"/>
  <c r="AO614" i="4"/>
  <c r="J56" i="4"/>
  <c r="J156" i="4"/>
  <c r="Z249" i="4"/>
  <c r="AO68" i="4"/>
  <c r="AO648" i="4"/>
  <c r="AO15" i="4"/>
  <c r="J17" i="4"/>
  <c r="Z218" i="4"/>
  <c r="Z209" i="4"/>
  <c r="Z380" i="4"/>
  <c r="Z485" i="4"/>
  <c r="J431" i="4"/>
  <c r="Z758" i="4"/>
  <c r="J758" i="4"/>
  <c r="AP758" i="4" s="1"/>
  <c r="Z707" i="4"/>
  <c r="AO651" i="4"/>
  <c r="AO607" i="4"/>
  <c r="J549" i="4"/>
  <c r="AO547" i="4"/>
  <c r="AP539" i="4"/>
  <c r="Z531" i="4"/>
  <c r="Z458" i="4"/>
  <c r="AO388" i="4"/>
  <c r="AO380" i="4"/>
  <c r="Z352" i="4"/>
  <c r="J352" i="4"/>
  <c r="AP352" i="4" s="1"/>
  <c r="AO329" i="4"/>
  <c r="AO314" i="4"/>
  <c r="AO312" i="4"/>
  <c r="J281" i="4"/>
  <c r="AP281" i="4" s="1"/>
  <c r="Z281" i="4"/>
  <c r="AO218" i="4"/>
  <c r="J179" i="4"/>
  <c r="AP179" i="4" s="1"/>
  <c r="Z179" i="4"/>
  <c r="J161" i="4"/>
  <c r="AP161" i="4" s="1"/>
  <c r="Z161" i="4"/>
  <c r="AO139" i="4"/>
  <c r="AO126" i="4"/>
  <c r="J101" i="4"/>
  <c r="Z101" i="4"/>
  <c r="J72" i="4"/>
  <c r="AP72" i="4" s="1"/>
  <c r="J61" i="4"/>
  <c r="AP61" i="4" s="1"/>
  <c r="G820" i="6"/>
  <c r="C802" i="6"/>
  <c r="G778" i="6"/>
  <c r="AJ73" i="7"/>
  <c r="AO78" i="7"/>
  <c r="AP78" i="7"/>
  <c r="AP80" i="7" s="1"/>
  <c r="AP95" i="7" s="1"/>
  <c r="AK78" i="7"/>
  <c r="AL78" i="7"/>
  <c r="AL80" i="7" s="1"/>
  <c r="AL95" i="7" s="1"/>
  <c r="AO73" i="7"/>
  <c r="AK73" i="7"/>
  <c r="AO316" i="4" l="1"/>
  <c r="AP316" i="4"/>
  <c r="AO517" i="4"/>
  <c r="AO702" i="4"/>
  <c r="AP702" i="4"/>
  <c r="AO743" i="4"/>
  <c r="AR89" i="7"/>
  <c r="AO80" i="7"/>
  <c r="AO95" i="7" s="1"/>
  <c r="AN80" i="7"/>
  <c r="AN95" i="7" s="1"/>
  <c r="AN89" i="7" s="1"/>
  <c r="D812" i="6"/>
  <c r="D819" i="6"/>
  <c r="D810" i="6"/>
  <c r="AL96" i="7"/>
  <c r="AL100" i="7" s="1"/>
  <c r="D793" i="6"/>
  <c r="D801" i="6"/>
  <c r="J782" i="4"/>
  <c r="AP574" i="4"/>
  <c r="AO574" i="4"/>
  <c r="AO446" i="4"/>
  <c r="AW788" i="4"/>
  <c r="J781" i="4"/>
  <c r="J779" i="4"/>
  <c r="Z781" i="4"/>
  <c r="Z780" i="4"/>
  <c r="AW461" i="4"/>
  <c r="AW781" i="4" s="1"/>
  <c r="J787" i="4"/>
  <c r="Z784" i="4"/>
  <c r="J783" i="4"/>
  <c r="J784" i="4"/>
  <c r="Z779" i="4"/>
  <c r="Z782" i="4"/>
  <c r="AX782" i="4"/>
  <c r="AW25" i="4"/>
  <c r="AW789" i="4" s="1"/>
  <c r="Z789" i="4"/>
  <c r="Z788" i="4"/>
  <c r="Z783" i="4"/>
  <c r="Z787" i="4"/>
  <c r="Z785" i="4"/>
  <c r="AW68" i="4"/>
  <c r="AX68" i="4" s="1"/>
  <c r="AX779" i="4" s="1"/>
  <c r="AW53" i="4"/>
  <c r="AX53" i="4" s="1"/>
  <c r="AX787" i="4" s="1"/>
  <c r="AV783" i="4"/>
  <c r="AW16" i="4"/>
  <c r="J786" i="4"/>
  <c r="AV775" i="4"/>
  <c r="AV780" i="4"/>
  <c r="J789" i="4"/>
  <c r="J785" i="4"/>
  <c r="AX8" i="4"/>
  <c r="AW780" i="4"/>
  <c r="Z786" i="4"/>
  <c r="AV785" i="4"/>
  <c r="AV784" i="4"/>
  <c r="J788" i="4"/>
  <c r="AW14" i="4"/>
  <c r="J780" i="4"/>
  <c r="D808" i="6"/>
  <c r="AK80" i="7"/>
  <c r="AK95" i="7" s="1"/>
  <c r="AK89" i="7" s="1"/>
  <c r="AN96" i="7"/>
  <c r="AN100" i="7" s="1"/>
  <c r="AN105" i="7" s="1"/>
  <c r="AQ89" i="7"/>
  <c r="AL89" i="7"/>
  <c r="AI89" i="7"/>
  <c r="Z775" i="4"/>
  <c r="J775" i="4"/>
  <c r="K154" i="7" s="1"/>
  <c r="V55" i="7" s="1"/>
  <c r="AP89" i="7"/>
  <c r="AN88" i="7"/>
  <c r="AM89" i="7"/>
  <c r="AM100" i="7"/>
  <c r="AM102" i="7" s="1"/>
  <c r="AP37" i="4"/>
  <c r="AP104" i="7"/>
  <c r="AW457" i="4"/>
  <c r="D795" i="6"/>
  <c r="AO89" i="7"/>
  <c r="D786" i="6"/>
  <c r="AI102" i="7"/>
  <c r="AI101" i="7"/>
  <c r="AI106" i="7"/>
  <c r="AI105" i="7"/>
  <c r="AI103" i="7"/>
  <c r="AI104" i="7"/>
  <c r="AP422" i="4"/>
  <c r="AO195" i="4"/>
  <c r="AO319" i="4"/>
  <c r="AP751" i="4"/>
  <c r="AW643" i="4"/>
  <c r="AO409" i="4"/>
  <c r="AO291" i="4"/>
  <c r="AP291" i="4"/>
  <c r="AO300" i="4"/>
  <c r="AO286" i="4"/>
  <c r="AO281" i="4"/>
  <c r="AO398" i="4"/>
  <c r="AO467" i="4"/>
  <c r="AO325" i="4"/>
  <c r="AO338" i="4"/>
  <c r="AO252" i="4"/>
  <c r="AO541" i="4"/>
  <c r="AP541" i="4"/>
  <c r="AP544" i="4"/>
  <c r="AO544" i="4"/>
  <c r="AP335" i="4"/>
  <c r="AO335" i="4"/>
  <c r="AP372" i="4"/>
  <c r="AO372" i="4"/>
  <c r="AO302" i="4"/>
  <c r="AP302" i="4"/>
  <c r="AP336" i="4"/>
  <c r="AO336" i="4"/>
  <c r="AP420" i="4"/>
  <c r="AO420" i="4"/>
  <c r="AP479" i="4"/>
  <c r="AO479" i="4"/>
  <c r="AO320" i="4"/>
  <c r="AP320" i="4"/>
  <c r="AO326" i="4"/>
  <c r="AP326" i="4"/>
  <c r="AP401" i="4"/>
  <c r="AO401" i="4"/>
  <c r="AP716" i="4"/>
  <c r="AO716" i="4"/>
  <c r="AO456" i="4"/>
  <c r="AP456" i="4"/>
  <c r="AO468" i="4"/>
  <c r="AP468" i="4"/>
  <c r="AP745" i="4"/>
  <c r="AO745" i="4"/>
  <c r="AP436" i="4"/>
  <c r="AO436" i="4"/>
  <c r="AO114" i="4"/>
  <c r="AO216" i="4"/>
  <c r="AO742" i="4"/>
  <c r="AP742" i="4"/>
  <c r="AO758" i="4"/>
  <c r="AO179" i="4"/>
  <c r="AP268" i="4"/>
  <c r="AO268" i="4"/>
  <c r="AO412" i="4"/>
  <c r="AP412" i="4"/>
  <c r="AP181" i="4"/>
  <c r="AO181" i="4"/>
  <c r="AP107" i="4"/>
  <c r="AO107" i="4"/>
  <c r="AP88" i="7"/>
  <c r="AO96" i="7"/>
  <c r="AP101" i="4"/>
  <c r="AO101" i="4"/>
  <c r="AP431" i="4"/>
  <c r="AO431" i="4"/>
  <c r="AP212" i="4"/>
  <c r="AO212" i="4"/>
  <c r="AQ104" i="7"/>
  <c r="AQ102" i="7"/>
  <c r="AQ106" i="7"/>
  <c r="AK88" i="7"/>
  <c r="AJ96" i="7"/>
  <c r="D790" i="6"/>
  <c r="D798" i="6"/>
  <c r="D796" i="6"/>
  <c r="D794" i="6"/>
  <c r="D792" i="6"/>
  <c r="D800" i="6"/>
  <c r="AP17" i="4"/>
  <c r="AO17" i="4"/>
  <c r="AP132" i="4"/>
  <c r="AO132" i="4"/>
  <c r="AO324" i="4"/>
  <c r="AP324" i="4"/>
  <c r="AO454" i="4"/>
  <c r="AP454" i="4"/>
  <c r="AP765" i="4"/>
  <c r="AO765" i="4"/>
  <c r="AO187" i="4"/>
  <c r="AP187" i="4"/>
  <c r="AR100" i="7"/>
  <c r="AR105" i="7" s="1"/>
  <c r="D797" i="6"/>
  <c r="AJ89" i="7"/>
  <c r="D809" i="6"/>
  <c r="D807" i="6"/>
  <c r="D805" i="6"/>
  <c r="D813" i="6"/>
  <c r="D811" i="6"/>
  <c r="D818" i="6"/>
  <c r="AP64" i="4"/>
  <c r="AO64" i="4"/>
  <c r="AP90" i="4"/>
  <c r="AO90" i="4"/>
  <c r="AO149" i="4"/>
  <c r="AP149" i="4"/>
  <c r="AP192" i="4"/>
  <c r="AO192" i="4"/>
  <c r="AP384" i="4"/>
  <c r="AO384" i="4"/>
  <c r="AO428" i="4"/>
  <c r="AP428" i="4"/>
  <c r="AP567" i="4"/>
  <c r="AO567" i="4"/>
  <c r="AO609" i="4"/>
  <c r="AP727" i="4"/>
  <c r="AO727" i="4"/>
  <c r="AP475" i="4"/>
  <c r="AO475" i="4"/>
  <c r="AO730" i="4"/>
  <c r="AP730" i="4"/>
  <c r="AQ105" i="7"/>
  <c r="AP248" i="4"/>
  <c r="AO248" i="4"/>
  <c r="AP124" i="4"/>
  <c r="AO124" i="4"/>
  <c r="AP687" i="4"/>
  <c r="AO687" i="4"/>
  <c r="AP169" i="4"/>
  <c r="AO169" i="4"/>
  <c r="AO37" i="4"/>
  <c r="AP156" i="4"/>
  <c r="AO156" i="4"/>
  <c r="AP413" i="4"/>
  <c r="AO413" i="4"/>
  <c r="AQ101" i="7"/>
  <c r="D791" i="6"/>
  <c r="AO516" i="4"/>
  <c r="AO721" i="4"/>
  <c r="AP721" i="4"/>
  <c r="AO486" i="4"/>
  <c r="AP486" i="4"/>
  <c r="AO61" i="4"/>
  <c r="AP102" i="7"/>
  <c r="AP103" i="7"/>
  <c r="D806" i="6"/>
  <c r="AP153" i="4"/>
  <c r="AO153" i="4"/>
  <c r="AP457" i="4"/>
  <c r="AO457" i="4"/>
  <c r="AO676" i="4"/>
  <c r="AP676" i="4"/>
  <c r="AP700" i="4"/>
  <c r="AO700" i="4"/>
  <c r="AO524" i="4"/>
  <c r="AP524" i="4"/>
  <c r="AP779" i="4" s="1"/>
  <c r="AO161" i="4"/>
  <c r="AP105" i="7"/>
  <c r="AP101" i="7"/>
  <c r="AL88" i="7"/>
  <c r="AK96" i="7"/>
  <c r="AO549" i="4"/>
  <c r="AP549" i="4"/>
  <c r="AP56" i="4"/>
  <c r="AO56" i="4"/>
  <c r="D799" i="6"/>
  <c r="AO211" i="4"/>
  <c r="AP211" i="4"/>
  <c r="AP234" i="4"/>
  <c r="AO234" i="4"/>
  <c r="AP315" i="4"/>
  <c r="AO315" i="4"/>
  <c r="AP332" i="4"/>
  <c r="AO332" i="4"/>
  <c r="AO588" i="4"/>
  <c r="AP588" i="4"/>
  <c r="AO483" i="4"/>
  <c r="AP483" i="4"/>
  <c r="AP496" i="4"/>
  <c r="AO496" i="4"/>
  <c r="AO265" i="4"/>
  <c r="AP265" i="4"/>
  <c r="AO675" i="4"/>
  <c r="AP675" i="4"/>
  <c r="AO553" i="4"/>
  <c r="AP553" i="4"/>
  <c r="AQ103" i="7"/>
  <c r="AO164" i="4"/>
  <c r="AP164" i="4"/>
  <c r="AO347" i="4"/>
  <c r="AP347" i="4"/>
  <c r="AP534" i="4"/>
  <c r="AO534" i="4"/>
  <c r="AP615" i="4"/>
  <c r="AO615" i="4"/>
  <c r="AP628" i="4"/>
  <c r="AO628" i="4"/>
  <c r="AO686" i="4"/>
  <c r="AP686" i="4"/>
  <c r="AO352" i="4"/>
  <c r="AO72" i="4"/>
  <c r="D820" i="6" l="1"/>
  <c r="AX461" i="4"/>
  <c r="AX781" i="4" s="1"/>
  <c r="AL102" i="7"/>
  <c r="AL101" i="7"/>
  <c r="AL105" i="7"/>
  <c r="AW775" i="4"/>
  <c r="AL103" i="7"/>
  <c r="AL106" i="7"/>
  <c r="AL104" i="7"/>
  <c r="AW787" i="4"/>
  <c r="AX25" i="4"/>
  <c r="AX789" i="4" s="1"/>
  <c r="AW782" i="4"/>
  <c r="AO782" i="4"/>
  <c r="AP782" i="4"/>
  <c r="AW779" i="4"/>
  <c r="AO779" i="4"/>
  <c r="AO781" i="4"/>
  <c r="AP781" i="4"/>
  <c r="AP775" i="4"/>
  <c r="AO788" i="4"/>
  <c r="AP788" i="4"/>
  <c r="AP789" i="4"/>
  <c r="AO787" i="4"/>
  <c r="AP786" i="4"/>
  <c r="AO780" i="4"/>
  <c r="AO784" i="4"/>
  <c r="AP784" i="4"/>
  <c r="AO786" i="4"/>
  <c r="AP783" i="4"/>
  <c r="AO789" i="4"/>
  <c r="AO783" i="4"/>
  <c r="AP780" i="4"/>
  <c r="AO775" i="4"/>
  <c r="AP787" i="4"/>
  <c r="AO785" i="4"/>
  <c r="AW783" i="4"/>
  <c r="AP785" i="4"/>
  <c r="AX457" i="4"/>
  <c r="AW785" i="4"/>
  <c r="AX14" i="4"/>
  <c r="AW784" i="4"/>
  <c r="AX780" i="4"/>
  <c r="AX16" i="4"/>
  <c r="AX786" i="4" s="1"/>
  <c r="AW786" i="4"/>
  <c r="AM104" i="7"/>
  <c r="AM106" i="7"/>
  <c r="AM101" i="7"/>
  <c r="AM105" i="7"/>
  <c r="AM103" i="7"/>
  <c r="AR106" i="7"/>
  <c r="AX643" i="4"/>
  <c r="AO100" i="7"/>
  <c r="AO106" i="7" s="1"/>
  <c r="D815" i="6"/>
  <c r="AR101" i="7"/>
  <c r="AR104" i="7"/>
  <c r="AR102" i="7"/>
  <c r="AR103" i="7"/>
  <c r="D802" i="6"/>
  <c r="AN101" i="7"/>
  <c r="AN102" i="7"/>
  <c r="AN104" i="7"/>
  <c r="AN103" i="7"/>
  <c r="AN106" i="7"/>
  <c r="AK100" i="7"/>
  <c r="AK106" i="7" s="1"/>
  <c r="AJ100" i="7"/>
  <c r="AJ106" i="7" s="1"/>
  <c r="AX785" i="4" l="1"/>
  <c r="AX784" i="4"/>
  <c r="AX783" i="4"/>
  <c r="AX775" i="4"/>
  <c r="AK102" i="7"/>
  <c r="AK103" i="7"/>
  <c r="AK101" i="7"/>
  <c r="AK104" i="7"/>
  <c r="AK105" i="7"/>
  <c r="AJ101" i="7"/>
  <c r="AJ104" i="7"/>
  <c r="AJ102" i="7"/>
  <c r="AJ103" i="7"/>
  <c r="AJ105" i="7"/>
  <c r="AO102" i="7"/>
  <c r="AO101" i="7"/>
  <c r="AO103" i="7"/>
  <c r="AO104" i="7"/>
  <c r="AO105" i="7"/>
  <c r="BE6" i="5" l="1"/>
  <c r="B773" i="4"/>
  <c r="X52" i="7" s="1"/>
  <c r="AX6" i="5"/>
  <c r="E6" i="5"/>
  <c r="BD6" i="5"/>
  <c r="AC6" i="5"/>
  <c r="Q6" i="5"/>
  <c r="AU6" i="5"/>
  <c r="AJ6" i="5"/>
  <c r="AQ6" i="5"/>
  <c r="AK6" i="5"/>
  <c r="L6" i="5"/>
  <c r="X6" i="5"/>
  <c r="O6" i="5"/>
  <c r="AZ6" i="5"/>
  <c r="BC6" i="5"/>
  <c r="AH6" i="5"/>
  <c r="AF6" i="5"/>
  <c r="P6" i="5"/>
  <c r="AW6" i="5"/>
  <c r="BB6" i="5"/>
  <c r="W6" i="5"/>
  <c r="AE6" i="5"/>
  <c r="I6" i="5"/>
  <c r="AS6" i="5"/>
  <c r="AL6" i="5"/>
  <c r="K6" i="5"/>
  <c r="AI6" i="5"/>
  <c r="F6" i="5"/>
  <c r="AG6" i="5"/>
  <c r="AP6" i="5"/>
  <c r="AY6" i="5"/>
  <c r="AV6" i="5"/>
  <c r="G6" i="5"/>
  <c r="AD6" i="5"/>
  <c r="BG6" i="5"/>
  <c r="BF6" i="5"/>
  <c r="AR6" i="5"/>
  <c r="H6" i="5"/>
  <c r="AE774" i="4"/>
  <c r="X53" i="7"/>
  <c r="AT774" i="4"/>
  <c r="BF774" i="4"/>
  <c r="AG774" i="4"/>
  <c r="AV774" i="4"/>
  <c r="AO774" i="4"/>
  <c r="K774" i="4"/>
  <c r="BE774" i="4"/>
  <c r="S774" i="4"/>
  <c r="T774" i="4"/>
  <c r="AN774" i="4"/>
  <c r="AM774" i="4"/>
  <c r="AU774" i="4"/>
  <c r="W774" i="4"/>
  <c r="O774" i="4"/>
  <c r="J774" i="4"/>
  <c r="E154" i="7" s="1"/>
  <c r="U55" i="7" s="1"/>
  <c r="AA774" i="4"/>
  <c r="AQ774" i="4"/>
  <c r="AW774" i="4"/>
  <c r="R774" i="4"/>
  <c r="F154" i="7" s="1"/>
  <c r="U56" i="7" s="1"/>
  <c r="AD774" i="4"/>
  <c r="BB774" i="4"/>
  <c r="AC774" i="4"/>
  <c r="X774" i="4"/>
  <c r="C154" i="7"/>
  <c r="U53" i="7" s="1"/>
  <c r="AS774" i="4"/>
  <c r="U774" i="4"/>
  <c r="Z774" i="4"/>
  <c r="AI774" i="4"/>
  <c r="V774" i="4"/>
  <c r="AY774" i="4"/>
  <c r="B774" i="4"/>
  <c r="B154" i="7" s="1"/>
  <c r="U52" i="7" s="1"/>
  <c r="AS70" i="7" s="1"/>
  <c r="B775" i="4"/>
  <c r="H154" i="7" s="1"/>
  <c r="V52" i="7" s="1"/>
  <c r="AS71" i="7" s="1"/>
  <c r="AS78" i="7" s="1"/>
  <c r="AJ774" i="4"/>
  <c r="AK774" i="4"/>
  <c r="BG774" i="4"/>
  <c r="AP774" i="4"/>
  <c r="AL774" i="4"/>
  <c r="I154" i="7"/>
  <c r="V53" i="7" s="1"/>
  <c r="AX774" i="4"/>
  <c r="AF774" i="4"/>
  <c r="B776" i="4"/>
  <c r="N154" i="7" s="1"/>
  <c r="W52" i="7" s="1"/>
  <c r="AS72" i="7" s="1"/>
  <c r="AS79" i="7" s="1"/>
  <c r="AR774" i="4"/>
  <c r="AH774" i="4"/>
  <c r="M774" i="4"/>
  <c r="BA774" i="4"/>
  <c r="I774" i="4"/>
  <c r="D154" i="7" s="1"/>
  <c r="U54" i="7" s="1"/>
  <c r="AZ774" i="4"/>
  <c r="BC774" i="4"/>
  <c r="S776" i="4"/>
  <c r="S773" i="4"/>
  <c r="R776" i="4"/>
  <c r="R154" i="7" s="1"/>
  <c r="W56" i="7" s="1"/>
  <c r="R773" i="4"/>
  <c r="X56" i="7" s="1"/>
  <c r="AD776" i="4"/>
  <c r="AD773" i="4"/>
  <c r="AC776" i="4"/>
  <c r="AC773" i="4"/>
  <c r="V776" i="4"/>
  <c r="V773" i="4"/>
  <c r="BG776" i="4"/>
  <c r="BG773" i="4"/>
  <c r="AG776" i="4"/>
  <c r="AG773" i="4"/>
  <c r="T776" i="4"/>
  <c r="T773" i="4"/>
  <c r="AQ776" i="4"/>
  <c r="AQ773" i="4"/>
  <c r="AJ776" i="4"/>
  <c r="AJ773" i="4"/>
  <c r="AK776" i="4"/>
  <c r="AK773" i="4"/>
  <c r="AL776" i="4"/>
  <c r="AL773" i="4"/>
  <c r="X776" i="4"/>
  <c r="X773" i="4"/>
  <c r="J776" i="4"/>
  <c r="Q154" i="7" s="1"/>
  <c r="W55" i="7" s="1"/>
  <c r="J773" i="4"/>
  <c r="X55" i="7" s="1"/>
  <c r="AH776" i="4"/>
  <c r="AH773" i="4"/>
  <c r="BA776" i="4"/>
  <c r="BA773" i="4"/>
  <c r="Z776" i="4"/>
  <c r="Z773" i="4"/>
  <c r="I776" i="4"/>
  <c r="P154" i="7" s="1"/>
  <c r="W54" i="7" s="1"/>
  <c r="I773" i="4"/>
  <c r="X54" i="7" s="1"/>
  <c r="AN776" i="4"/>
  <c r="AN773" i="4"/>
  <c r="W776" i="4"/>
  <c r="W773" i="4"/>
  <c r="AW776" i="4"/>
  <c r="AW773" i="4"/>
  <c r="AZ776" i="4"/>
  <c r="AZ773" i="4"/>
  <c r="AO776" i="4"/>
  <c r="AO773" i="4"/>
  <c r="AE776" i="4"/>
  <c r="AE773" i="4"/>
  <c r="K776" i="4"/>
  <c r="K773" i="4"/>
  <c r="AT776" i="4"/>
  <c r="AT773" i="4"/>
  <c r="AX776" i="4"/>
  <c r="AX773" i="4"/>
  <c r="AM776" i="4"/>
  <c r="AM773" i="4"/>
  <c r="AS776" i="4"/>
  <c r="AS773" i="4"/>
  <c r="AP776" i="4"/>
  <c r="AP773" i="4"/>
  <c r="O776" i="4"/>
  <c r="O773" i="4"/>
  <c r="AI776" i="4"/>
  <c r="AI773" i="4"/>
  <c r="M776" i="4"/>
  <c r="M773" i="4"/>
  <c r="AA776" i="4"/>
  <c r="AA773" i="4"/>
  <c r="BB776" i="4"/>
  <c r="BB773" i="4"/>
  <c r="BC776" i="4"/>
  <c r="BC773" i="4"/>
  <c r="AR776" i="4"/>
  <c r="AR773" i="4"/>
  <c r="AV776" i="4"/>
  <c r="AV773" i="4"/>
  <c r="AF776" i="4"/>
  <c r="AF773" i="4"/>
  <c r="BF776" i="4"/>
  <c r="BF773" i="4"/>
  <c r="AU776" i="4"/>
  <c r="AU773" i="4"/>
  <c r="BE776" i="4"/>
  <c r="BE773" i="4"/>
  <c r="AY776" i="4"/>
  <c r="AY773" i="4"/>
  <c r="E776" i="4"/>
  <c r="O154" i="7" s="1"/>
  <c r="W53" i="7" s="1"/>
  <c r="U776" i="4"/>
  <c r="U773" i="4"/>
  <c r="AA6" i="5" l="1"/>
  <c r="Z6" i="5"/>
  <c r="AB6" i="5"/>
  <c r="M6" i="5"/>
  <c r="S6" i="5"/>
  <c r="AT6" i="5"/>
  <c r="V6" i="5"/>
  <c r="T6" i="5"/>
  <c r="AM6" i="5"/>
  <c r="BA6" i="5"/>
  <c r="R6" i="5"/>
  <c r="N6" i="5"/>
  <c r="U6" i="5"/>
  <c r="A6" i="5"/>
  <c r="J6" i="5"/>
  <c r="C6" i="5"/>
  <c r="D6" i="5"/>
  <c r="AO6" i="5"/>
  <c r="Y6" i="5"/>
  <c r="AN6" i="5"/>
  <c r="AS77" i="7"/>
  <c r="AS80" i="7" s="1"/>
  <c r="AS95" i="7" s="1"/>
  <c r="AS89" i="7" s="1"/>
  <c r="AS73" i="7"/>
  <c r="AS96" i="7" s="1"/>
  <c r="J157" i="9"/>
  <c r="J177" i="9" s="1"/>
  <c r="AS64" i="7"/>
  <c r="AS66" i="7" s="1"/>
  <c r="AS100" i="7" l="1"/>
  <c r="AS106" i="7" s="1"/>
  <c r="AS101" i="7" l="1"/>
  <c r="AS104" i="7"/>
  <c r="AS105" i="7"/>
  <c r="AS102" i="7"/>
  <c r="AS103" i="7"/>
</calcChain>
</file>

<file path=xl/sharedStrings.xml><?xml version="1.0" encoding="utf-8"?>
<sst xmlns="http://schemas.openxmlformats.org/spreadsheetml/2006/main" count="20194" uniqueCount="4641">
  <si>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</si>
  <si>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</si>
  <si>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</si>
  <si>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</si>
  <si>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</si>
  <si>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</si>
  <si>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</si>
  <si>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</si>
  <si>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</si>
  <si>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</si>
  <si>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</si>
  <si>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</si>
  <si>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</si>
  <si>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</si>
  <si>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</si>
  <si>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</si>
  <si>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</si>
  <si>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</si>
  <si>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</si>
  <si>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</si>
  <si>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</si>
  <si>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</si>
  <si>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</si>
  <si>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</si>
  <si>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</si>
  <si>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</si>
  <si>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</si>
  <si>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</si>
  <si>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</si>
  <si>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</si>
  <si>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</si>
  <si>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</si>
  <si>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</si>
  <si>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</si>
  <si>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</si>
  <si>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</si>
  <si>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</si>
  <si>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</si>
  <si>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</si>
  <si>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</si>
  <si>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</si>
  <si>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</si>
  <si>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</si>
  <si>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</si>
  <si>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</si>
  <si>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</si>
  <si>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</si>
  <si>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</si>
  <si>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</si>
  <si>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</si>
  <si>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</si>
  <si>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</si>
  <si>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</si>
  <si>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</si>
  <si>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</si>
  <si>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</si>
  <si>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</si>
  <si>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</si>
  <si>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</si>
  <si>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</si>
  <si>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</si>
  <si>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</si>
  <si>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</si>
  <si>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</si>
  <si>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</si>
  <si>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</si>
  <si>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</si>
  <si>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</si>
  <si>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</si>
  <si>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</si>
  <si>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</si>
  <si>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</si>
  <si>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</si>
  <si>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</si>
  <si>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</si>
  <si>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</si>
  <si>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</si>
  <si>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</si>
  <si>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</si>
  <si>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</si>
  <si>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</si>
  <si>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</si>
  <si>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</si>
  <si>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</si>
  <si>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</si>
  <si>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</si>
  <si>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</si>
  <si>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</si>
  <si>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</si>
  <si>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</si>
  <si>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</si>
  <si>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</si>
  <si>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</si>
  <si>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</si>
  <si>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</si>
  <si>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</si>
  <si>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</si>
  <si>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</si>
  <si>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</si>
  <si>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</si>
  <si>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</si>
  <si>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</si>
  <si>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</si>
  <si>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</si>
  <si>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</si>
  <si>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</si>
  <si>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</si>
  <si>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</si>
  <si>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</si>
  <si>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</si>
  <si>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</si>
  <si>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</si>
  <si>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</si>
  <si>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</si>
  <si>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</si>
  <si>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</si>
  <si>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</si>
  <si>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</si>
  <si>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</si>
  <si>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</si>
  <si>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</si>
  <si>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</si>
  <si>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</si>
  <si>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</si>
  <si>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</si>
  <si>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</si>
  <si>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</si>
  <si>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</si>
  <si>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</si>
  <si>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</si>
  <si>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</si>
  <si>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</si>
  <si>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</si>
  <si>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</si>
  <si>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</si>
  <si>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</si>
  <si>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</si>
  <si>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</si>
  <si>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</si>
  <si>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</si>
  <si>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</si>
  <si>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</si>
  <si>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</si>
  <si>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</si>
  <si>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</si>
  <si>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</si>
  <si>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</si>
  <si>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</si>
  <si>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</si>
  <si>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</si>
  <si>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</si>
  <si>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</si>
  <si>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</si>
  <si>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</si>
  <si>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</si>
  <si>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</si>
  <si>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</si>
  <si>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</si>
  <si>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</si>
  <si>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</si>
  <si>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</si>
  <si>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</si>
  <si>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</si>
  <si>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</si>
  <si>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</si>
  <si>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</si>
  <si>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</si>
  <si>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</si>
  <si>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</si>
  <si>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</si>
  <si>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</si>
  <si>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</si>
  <si>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</si>
  <si>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</si>
  <si>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</si>
  <si>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</si>
  <si>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</si>
  <si>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</si>
  <si>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</si>
  <si>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</si>
  <si>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</si>
  <si>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</si>
  <si>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</si>
  <si>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</si>
  <si>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</si>
  <si>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</si>
  <si>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</si>
  <si>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</si>
  <si>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</si>
  <si>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</si>
  <si>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</si>
  <si>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</si>
  <si>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</si>
  <si>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</si>
  <si>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</si>
  <si>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</si>
  <si>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</si>
  <si>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</si>
  <si>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</si>
  <si>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</si>
  <si>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</si>
  <si>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</si>
  <si>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</si>
  <si>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</si>
  <si>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</si>
  <si>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</si>
  <si>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</si>
  <si>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</si>
  <si>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</si>
  <si>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</si>
  <si>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</si>
  <si>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</si>
  <si>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</si>
  <si>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</si>
  <si>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</si>
  <si>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</si>
  <si>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</si>
  <si>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</si>
  <si>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</si>
  <si>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</si>
  <si>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</si>
  <si>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</si>
  <si>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</si>
  <si>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</si>
  <si>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</si>
  <si>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</si>
  <si>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</si>
  <si>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</si>
  <si>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</si>
  <si>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</si>
  <si>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</si>
  <si>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</si>
  <si>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</si>
  <si>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</si>
  <si>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</si>
  <si>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</si>
  <si>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</si>
  <si>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</si>
  <si>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</si>
  <si>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</si>
  <si>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</si>
  <si>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</si>
  <si>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</si>
  <si>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</si>
  <si>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</si>
  <si>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</si>
  <si>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</si>
  <si>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</si>
  <si>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</si>
  <si>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</si>
  <si>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</si>
  <si>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</si>
  <si>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</si>
  <si>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</si>
  <si>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</si>
  <si>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</si>
  <si>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</si>
  <si>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</si>
  <si>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</si>
  <si>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</si>
  <si>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</si>
  <si>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</si>
  <si>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</si>
  <si>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</si>
  <si>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</si>
  <si>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</si>
  <si>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</si>
  <si>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</si>
  <si>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</si>
  <si>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</si>
  <si>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</si>
  <si>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</si>
  <si>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</si>
  <si>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</si>
  <si>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</si>
  <si>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</si>
  <si>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</si>
  <si>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</si>
  <si>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</si>
  <si>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</si>
  <si>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</si>
  <si>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</si>
  <si>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</si>
  <si>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</si>
  <si>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</si>
  <si>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</si>
  <si>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</si>
  <si>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</si>
  <si>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</si>
  <si>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</si>
  <si>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</si>
  <si>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</si>
  <si>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</si>
  <si>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</si>
  <si>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</si>
  <si>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</si>
  <si>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</si>
  <si>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</si>
  <si>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</si>
  <si>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</si>
  <si>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</si>
  <si>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</si>
  <si>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</si>
  <si>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</si>
  <si>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</si>
  <si>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</si>
  <si>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</si>
  <si>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</si>
  <si>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</si>
  <si>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</si>
  <si>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</si>
  <si>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</si>
  <si>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</si>
  <si>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</si>
  <si>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</si>
  <si>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</si>
  <si>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</si>
  <si>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</si>
  <si>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</si>
  <si>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</si>
  <si>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</si>
  <si>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</si>
  <si>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</si>
  <si>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</si>
  <si>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</si>
  <si>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</si>
  <si>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</si>
  <si>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</si>
  <si>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</si>
  <si>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</si>
  <si>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</si>
  <si>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</si>
  <si>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</si>
  <si>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</si>
  <si>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</si>
  <si>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</si>
  <si>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</si>
  <si>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</si>
  <si>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</si>
  <si>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</si>
  <si>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</si>
  <si>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</si>
  <si>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</si>
  <si>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</si>
  <si>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</si>
  <si>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</si>
  <si>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</si>
  <si>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</si>
  <si>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</si>
  <si>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</si>
  <si>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</si>
  <si>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</si>
  <si>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</si>
  <si>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</si>
  <si>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</si>
  <si>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</si>
  <si>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</si>
  <si>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</si>
  <si>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</si>
  <si>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</si>
  <si>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</si>
  <si>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</si>
  <si>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</si>
  <si>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</si>
  <si>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</si>
  <si>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</si>
  <si>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</si>
  <si>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</si>
  <si>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</si>
  <si>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</si>
  <si>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</si>
  <si>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</si>
  <si>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</si>
  <si>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</si>
  <si>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</si>
  <si>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</si>
  <si>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</si>
  <si>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</si>
  <si>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</si>
  <si>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</si>
  <si>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</si>
  <si>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</si>
  <si>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</si>
  <si>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</si>
  <si>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</si>
  <si>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</si>
  <si>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</si>
  <si>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</si>
  <si>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</si>
  <si>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</si>
  <si>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</si>
  <si>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</si>
  <si>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</si>
  <si>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</si>
  <si>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</si>
  <si>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</si>
  <si>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</si>
  <si>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</si>
  <si>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</si>
  <si>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</si>
  <si>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</si>
  <si>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</si>
  <si>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</si>
  <si>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</si>
  <si>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</si>
  <si>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</si>
  <si>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</si>
  <si>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</si>
  <si>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</si>
  <si>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</si>
  <si>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</si>
  <si>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</si>
  <si>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</si>
  <si>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</si>
  <si>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</si>
  <si>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</si>
  <si>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</si>
  <si>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</si>
  <si>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</si>
  <si>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</si>
  <si>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</si>
  <si>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</si>
  <si>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</si>
  <si>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</si>
  <si>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</si>
  <si>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</si>
  <si>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</si>
  <si>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</si>
  <si>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</si>
  <si>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</si>
  <si>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</si>
  <si>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</si>
  <si>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</si>
  <si>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</si>
  <si>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</si>
  <si>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</si>
  <si>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</si>
  <si>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</si>
  <si>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</si>
  <si>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</si>
  <si>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</si>
  <si>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</si>
  <si>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</si>
  <si>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</si>
  <si>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</si>
  <si>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</si>
  <si>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</si>
  <si>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</si>
  <si>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</si>
  <si>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</si>
  <si>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</si>
  <si>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</si>
  <si>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</si>
  <si>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</si>
  <si>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</si>
  <si>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</si>
  <si>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</si>
  <si>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</si>
  <si>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</si>
  <si>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</si>
  <si>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</si>
  <si>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</si>
  <si>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</si>
  <si>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</si>
  <si>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</si>
  <si>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</si>
  <si>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</si>
  <si>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</si>
  <si>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</si>
  <si>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</si>
  <si>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</si>
  <si>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</si>
  <si>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</si>
  <si>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</si>
  <si>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</si>
  <si>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</si>
  <si>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</si>
  <si>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</si>
  <si>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</si>
  <si>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</si>
  <si>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</si>
  <si>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</si>
  <si>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</si>
  <si>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</si>
  <si>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</si>
  <si>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</si>
  <si>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</si>
  <si>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</si>
  <si>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</si>
  <si>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</si>
  <si>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</si>
  <si>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</si>
  <si>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</si>
  <si>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</si>
  <si>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</si>
  <si>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</si>
  <si>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</si>
  <si>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</si>
  <si>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</si>
  <si>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</si>
  <si>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</si>
  <si>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</si>
  <si>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</si>
  <si>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</si>
  <si>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</si>
  <si>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</si>
  <si>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</si>
  <si>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</si>
  <si>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</si>
  <si>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</si>
  <si>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</si>
  <si>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</si>
  <si>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</si>
  <si>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</si>
  <si>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</si>
  <si>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</si>
  <si>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</si>
  <si>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</si>
  <si>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</si>
  <si>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</si>
  <si>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</si>
  <si>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</si>
  <si>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</si>
  <si>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</si>
  <si>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</si>
  <si>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</si>
  <si>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</si>
  <si>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</si>
  <si>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</si>
  <si>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</si>
  <si>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</si>
  <si>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</si>
  <si>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</si>
  <si>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</si>
  <si>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</si>
  <si>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</si>
  <si>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</si>
  <si>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</si>
  <si>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</si>
  <si>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</si>
  <si>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</si>
  <si>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</si>
  <si>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</si>
  <si>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</si>
  <si>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</si>
  <si>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</si>
  <si>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</si>
  <si>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</si>
  <si>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</si>
  <si>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</si>
  <si>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</si>
  <si>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</si>
  <si>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</si>
  <si>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</si>
  <si>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</si>
  <si>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</si>
  <si>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</si>
  <si>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</si>
  <si>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</si>
  <si>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</si>
  <si>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</si>
  <si>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</si>
  <si>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</si>
  <si>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</si>
  <si>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</si>
  <si>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</si>
  <si>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</si>
  <si>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</si>
  <si>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</si>
  <si>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</si>
  <si>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</si>
  <si>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</si>
  <si>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</si>
  <si>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</si>
  <si>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</si>
  <si>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</si>
  <si>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</si>
  <si>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</si>
  <si>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</si>
  <si>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</si>
  <si>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</si>
  <si>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</si>
  <si>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</si>
  <si>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</si>
  <si>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</si>
  <si>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</si>
  <si>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</si>
  <si>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</si>
  <si>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</si>
  <si>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</si>
  <si>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</si>
  <si>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</si>
  <si>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</si>
  <si>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</si>
  <si>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</si>
  <si>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</si>
  <si>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</si>
  <si>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</si>
  <si>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</si>
  <si>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</si>
  <si>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</si>
  <si>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</si>
  <si>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</si>
  <si>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</si>
  <si>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</si>
  <si>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</si>
  <si>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</si>
  <si>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</si>
  <si>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</si>
  <si>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</si>
  <si>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</si>
  <si>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</si>
  <si>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</si>
  <si>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</si>
  <si>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</si>
  <si>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</si>
  <si>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</si>
  <si>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</si>
  <si>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</si>
  <si>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</si>
  <si>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</si>
  <si>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</si>
  <si>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</si>
  <si>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</si>
  <si>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</si>
  <si>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</si>
  <si>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</si>
  <si>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</si>
  <si>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</si>
  <si>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</si>
  <si>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</si>
  <si>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</si>
  <si>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</si>
  <si>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</si>
  <si>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</si>
  <si>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</si>
  <si>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</si>
  <si>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</si>
  <si>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</si>
  <si>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</si>
  <si>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</si>
  <si>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</si>
  <si>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</si>
  <si>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</si>
  <si>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</si>
  <si>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</si>
  <si>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</si>
  <si>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</si>
  <si>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</si>
  <si>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</si>
  <si>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</si>
  <si>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</si>
  <si>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</si>
  <si>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</si>
  <si>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</si>
  <si>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</si>
  <si>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</si>
  <si>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</si>
  <si>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</si>
  <si>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</si>
  <si>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</si>
  <si>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</si>
  <si>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</si>
  <si>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</si>
  <si>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</si>
  <si>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</si>
  <si>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</si>
  <si>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</si>
  <si>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</si>
  <si>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</si>
  <si>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</si>
  <si>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</si>
  <si>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</si>
  <si>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</si>
  <si>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</si>
  <si>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</si>
  <si>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</si>
  <si>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</si>
  <si>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</si>
  <si>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</si>
  <si>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</si>
  <si>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</si>
  <si>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</si>
  <si>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</si>
  <si>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</si>
  <si>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</si>
  <si>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</si>
  <si>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</si>
  <si>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</si>
  <si>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</si>
  <si>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</si>
  <si>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</si>
  <si>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</si>
  <si>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</si>
  <si>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</si>
  <si>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</si>
  <si>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</si>
  <si>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</si>
  <si>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</si>
  <si>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</si>
  <si>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</si>
  <si>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</si>
  <si>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</si>
  <si>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</si>
  <si>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</si>
  <si>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</si>
  <si>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</si>
  <si>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</si>
  <si>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</si>
  <si>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</si>
  <si>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</si>
  <si>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</si>
  <si>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</si>
  <si>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</si>
  <si>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</si>
  <si>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</si>
  <si>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</si>
  <si>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</si>
  <si>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</si>
  <si>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</si>
  <si>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</si>
  <si>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</si>
  <si>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</si>
  <si>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</si>
  <si>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</si>
  <si>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</si>
  <si>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</si>
  <si>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</si>
  <si>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</si>
  <si>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</si>
  <si>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</si>
  <si>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</si>
  <si>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</si>
  <si>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</si>
  <si>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</si>
  <si>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</si>
  <si>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</si>
  <si>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</si>
  <si>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</si>
  <si>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</si>
  <si>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</si>
  <si>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</si>
  <si>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</si>
  <si>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</si>
  <si>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</si>
  <si>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</si>
  <si>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</si>
  <si>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</si>
  <si>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</si>
  <si>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</si>
  <si>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</si>
  <si>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</si>
  <si>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</si>
  <si>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</si>
  <si>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</si>
  <si>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</si>
  <si>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</si>
  <si>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</si>
  <si>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</si>
  <si>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</si>
  <si>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</si>
  <si>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</si>
  <si>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</si>
  <si>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</si>
  <si>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</si>
  <si>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</si>
  <si>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</si>
  <si>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</si>
  <si>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</si>
  <si>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</si>
  <si>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</si>
  <si>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</si>
  <si>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</si>
  <si>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</si>
  <si>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</si>
  <si>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</si>
  <si>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</si>
  <si>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</si>
  <si>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</si>
  <si>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</si>
  <si>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</si>
  <si>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</si>
  <si>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</si>
  <si>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</si>
  <si>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</si>
  <si>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</si>
  <si>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</si>
  <si>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</si>
  <si>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</si>
  <si>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</si>
  <si>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</si>
  <si>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</si>
  <si>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</si>
  <si>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</si>
  <si>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</si>
  <si>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</si>
  <si>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</si>
  <si>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</si>
  <si>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</si>
  <si>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</si>
  <si>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</si>
  <si>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</si>
  <si>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</si>
  <si>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</si>
  <si>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</si>
  <si>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</si>
  <si>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</si>
  <si>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</si>
  <si>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</si>
  <si>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</si>
  <si>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</si>
  <si>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</si>
  <si>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</si>
  <si>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</si>
  <si>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</si>
  <si>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</si>
  <si>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</si>
  <si>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</si>
  <si>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</si>
  <si>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</si>
  <si>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</si>
  <si>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</si>
  <si>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</si>
  <si>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</si>
  <si>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</si>
  <si>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</si>
  <si>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</si>
  <si>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</si>
  <si>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</si>
  <si>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</si>
  <si>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</si>
  <si>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</si>
  <si>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</si>
  <si>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</si>
  <si>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</si>
  <si>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</si>
  <si>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</si>
  <si>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</si>
  <si>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</si>
  <si>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</si>
  <si>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</si>
  <si>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</si>
  <si>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</si>
  <si>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</si>
  <si>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</si>
  <si>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</si>
  <si>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</si>
  <si>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</si>
  <si>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</si>
  <si>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</si>
  <si>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</si>
  <si>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</si>
  <si>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</si>
  <si>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</si>
  <si>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</si>
  <si>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</si>
  <si>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</si>
  <si>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</si>
  <si>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</si>
  <si>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</si>
  <si>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</si>
  <si>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</si>
  <si>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</si>
  <si>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</si>
  <si>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</si>
  <si>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</si>
  <si>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</si>
  <si>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</si>
  <si>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</si>
  <si>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</si>
  <si>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</si>
  <si>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</si>
  <si>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</si>
  <si>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</si>
  <si>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</si>
  <si>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</si>
  <si>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</si>
  <si>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</si>
  <si>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</si>
  <si>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</si>
  <si>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</si>
  <si>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</si>
  <si>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</si>
  <si>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</si>
  <si>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</si>
  <si>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</si>
  <si>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</si>
  <si>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</si>
  <si>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</si>
  <si>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</si>
  <si>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</si>
  <si>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</si>
  <si>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</si>
  <si>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</si>
  <si>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</si>
  <si>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</si>
  <si>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</si>
  <si>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</si>
  <si>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</si>
  <si>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</si>
  <si>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</si>
  <si>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</si>
  <si>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</si>
  <si>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</si>
  <si>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</si>
  <si>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</si>
  <si>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</si>
  <si>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</si>
  <si>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</si>
  <si>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</si>
  <si>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</si>
  <si>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</si>
  <si>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</si>
  <si>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</si>
  <si>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</si>
  <si>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</si>
  <si>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</si>
  <si>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</si>
  <si>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</si>
  <si>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</si>
  <si>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</si>
  <si>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</si>
  <si>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</si>
  <si>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</si>
  <si>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</si>
  <si>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</si>
  <si>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</si>
  <si>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</si>
  <si>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</si>
  <si>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</si>
  <si>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</si>
  <si>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</si>
  <si>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</si>
  <si>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</si>
  <si>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</si>
  <si>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</si>
  <si>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</si>
  <si>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</si>
  <si>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</si>
  <si>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</si>
  <si>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</si>
  <si>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</si>
  <si>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</si>
  <si>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</si>
  <si>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</si>
  <si>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</si>
  <si>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</si>
  <si>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</si>
  <si>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</si>
  <si>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</si>
  <si>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</si>
  <si>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</si>
  <si>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</si>
  <si>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</si>
  <si>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</si>
  <si>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</si>
  <si>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</si>
  <si>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</si>
  <si>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</si>
  <si>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</si>
  <si>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</si>
  <si>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</si>
  <si>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</si>
  <si>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</si>
  <si>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</si>
  <si>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</si>
  <si>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</si>
  <si>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</si>
  <si>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</si>
  <si>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</si>
  <si>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</si>
  <si>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</si>
  <si>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</si>
  <si>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</si>
  <si>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</si>
  <si>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</si>
  <si>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</si>
  <si>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</si>
  <si>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</si>
  <si>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</si>
  <si>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</si>
  <si>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</si>
  <si>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</si>
  <si>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</si>
  <si>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</si>
  <si>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</si>
  <si>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</si>
  <si>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</si>
  <si>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</si>
  <si>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</si>
  <si>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</si>
  <si>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</si>
  <si>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</si>
  <si>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</si>
  <si>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</si>
  <si>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</si>
  <si>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</si>
  <si>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</si>
  <si>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</si>
  <si>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</si>
  <si>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</si>
  <si>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</si>
  <si>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</si>
  <si>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</si>
  <si>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</si>
  <si>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</si>
  <si>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</si>
  <si>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</si>
  <si>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</si>
  <si>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</si>
  <si>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</si>
  <si>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</si>
  <si>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</si>
  <si>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</si>
  <si>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</si>
  <si>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</si>
  <si>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</si>
  <si>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</si>
  <si>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</si>
  <si>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</si>
  <si>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</si>
  <si>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</si>
  <si>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</si>
  <si>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</si>
  <si>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</si>
  <si>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</si>
  <si>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</si>
  <si>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</si>
  <si>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</si>
  <si>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</si>
  <si>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</si>
  <si>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</si>
  <si>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</si>
  <si>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</si>
  <si>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</si>
  <si>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</si>
  <si>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</si>
  <si>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</si>
  <si>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</si>
  <si>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</si>
  <si>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</si>
  <si>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</si>
  <si>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</si>
  <si>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</si>
  <si>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</si>
  <si>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</si>
  <si>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</si>
  <si>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</si>
  <si>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</si>
  <si>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</si>
  <si>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</si>
  <si>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</si>
  <si>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</si>
  <si>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</si>
  <si>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</si>
  <si>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</si>
  <si>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</si>
  <si>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</si>
  <si>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</si>
  <si>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</si>
  <si>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</si>
  <si>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</si>
  <si>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</si>
  <si>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</si>
  <si>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</si>
  <si>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</si>
  <si>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</si>
  <si>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</si>
  <si>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</si>
  <si>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</si>
  <si>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</si>
  <si>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</si>
  <si>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</si>
  <si>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</si>
  <si>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</si>
  <si>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</si>
  <si>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</si>
  <si>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</si>
  <si>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</si>
  <si>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</si>
  <si>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</si>
  <si>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</si>
  <si>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</si>
  <si>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</si>
  <si>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</si>
  <si>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</si>
  <si>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</si>
  <si>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</si>
  <si>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</si>
  <si>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</si>
  <si>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</si>
  <si>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</si>
  <si>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</si>
  <si>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</si>
  <si>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</si>
  <si>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</si>
  <si>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</si>
  <si>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</si>
  <si>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</si>
  <si>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</si>
  <si>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</si>
  <si>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</si>
  <si>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</si>
  <si>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</si>
  <si>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</si>
  <si>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</si>
  <si>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</si>
  <si>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</si>
  <si>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</si>
  <si>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</si>
  <si>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</si>
  <si>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</si>
  <si>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</si>
  <si>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</si>
  <si>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</si>
  <si>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</si>
  <si>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</si>
  <si>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</si>
  <si>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</si>
  <si>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</si>
  <si>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</si>
  <si>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</si>
  <si>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</si>
  <si>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</si>
  <si>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</si>
  <si>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</si>
  <si>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</si>
  <si>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</si>
  <si>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</si>
  <si>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</si>
  <si>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</si>
  <si>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</si>
  <si>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</si>
  <si>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</si>
  <si>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</si>
  <si>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</si>
  <si>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</si>
  <si>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</si>
  <si>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</si>
  <si>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</si>
  <si>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</si>
  <si>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</si>
  <si>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</si>
  <si>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</si>
  <si>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</si>
  <si>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</si>
  <si>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</si>
  <si>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</si>
  <si>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</si>
  <si>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</si>
  <si>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</si>
  <si>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</si>
  <si>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</si>
  <si>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</si>
  <si>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</si>
  <si>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</si>
  <si>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</si>
  <si>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</si>
  <si>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</si>
  <si>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</si>
  <si>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</si>
  <si>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</si>
  <si>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</si>
  <si>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</si>
  <si>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</si>
  <si>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</si>
  <si>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</si>
  <si>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</si>
  <si>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</si>
  <si>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</si>
  <si>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</si>
  <si>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</si>
  <si>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</si>
  <si>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</si>
  <si>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</si>
  <si>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</si>
  <si>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</si>
  <si>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</si>
  <si>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</si>
  <si>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</si>
  <si>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</si>
  <si>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</si>
  <si>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</si>
  <si>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</si>
  <si>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</si>
  <si>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</si>
  <si>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</si>
  <si>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</si>
  <si>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</si>
  <si>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</si>
  <si>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</si>
  <si>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</si>
  <si>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</si>
  <si>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</si>
  <si>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</si>
  <si>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</si>
  <si>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</si>
  <si>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</si>
  <si>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</si>
  <si>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</si>
  <si>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</si>
  <si>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</si>
  <si>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</si>
  <si>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</si>
  <si>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</si>
  <si>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</si>
  <si>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</si>
  <si>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</si>
  <si>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</si>
  <si>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</si>
  <si>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</si>
  <si>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</si>
  <si>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</si>
  <si>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</si>
  <si>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</si>
  <si>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</si>
  <si>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</si>
  <si>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</si>
  <si>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</si>
  <si>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</si>
  <si>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</si>
  <si>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</si>
  <si>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</si>
  <si>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</si>
  <si>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</si>
  <si>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</si>
  <si>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</si>
  <si>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</si>
  <si>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</si>
  <si>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</si>
  <si>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</si>
  <si>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</si>
  <si>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</si>
  <si>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</si>
  <si>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</si>
  <si>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</si>
  <si>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</si>
  <si>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</si>
  <si>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</si>
  <si>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</si>
  <si>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</si>
  <si>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</si>
  <si>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</si>
  <si>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</si>
  <si>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</si>
  <si>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</si>
  <si>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</si>
  <si>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</si>
  <si>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</si>
  <si>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</si>
  <si>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</si>
  <si>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</si>
  <si>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</si>
  <si>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</si>
  <si>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</si>
  <si>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</si>
  <si>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</si>
  <si>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</si>
  <si>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</si>
  <si>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</si>
  <si>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</si>
  <si>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</si>
  <si>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</si>
  <si>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</si>
  <si>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</si>
  <si>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</si>
  <si>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</si>
  <si>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</si>
  <si>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</si>
  <si>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</si>
  <si>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</si>
  <si>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</si>
  <si>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</si>
  <si>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</si>
  <si>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</si>
  <si>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</si>
  <si>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</si>
  <si>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</si>
  <si>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</si>
  <si>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</si>
  <si>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</si>
  <si>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</si>
  <si>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</si>
  <si>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</si>
  <si>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</si>
  <si>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</si>
  <si>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</si>
  <si>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</si>
  <si>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</si>
  <si>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</si>
  <si>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</si>
  <si>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</si>
  <si>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</si>
  <si>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</si>
  <si>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</si>
  <si>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</si>
  <si>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</si>
  <si>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</si>
  <si>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</si>
  <si>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</si>
  <si>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</si>
  <si>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</si>
  <si>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</si>
  <si>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</si>
  <si>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</si>
  <si>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</si>
  <si>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</si>
  <si>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</si>
  <si>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</si>
  <si>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</si>
  <si>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</si>
  <si>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</si>
  <si>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</si>
  <si>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</si>
  <si>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</si>
  <si>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</si>
  <si>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</si>
  <si>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</si>
  <si>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</si>
  <si>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</si>
  <si>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</si>
  <si>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IR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</si>
  <si>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</si>
  <si>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</si>
  <si>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</si>
  <si>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</si>
  <si>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</si>
  <si>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</si>
  <si>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</si>
  <si>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</si>
  <si>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</si>
  <si>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</si>
  <si>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</si>
  <si>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</si>
  <si>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</si>
  <si>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</si>
  <si>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</si>
  <si>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</si>
  <si>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</si>
  <si>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</si>
  <si>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</si>
  <si>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</si>
  <si>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</si>
  <si>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</si>
  <si>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</si>
  <si>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</si>
  <si>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</si>
  <si>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</si>
  <si>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</si>
  <si>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</si>
  <si>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</si>
  <si>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</si>
  <si>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</si>
  <si>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</si>
  <si>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</si>
  <si>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</si>
  <si>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</si>
  <si>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</si>
  <si>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</si>
  <si>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</si>
  <si>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</si>
  <si>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</si>
  <si>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</si>
  <si>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</si>
  <si>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</si>
  <si>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</si>
  <si>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</si>
  <si>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</si>
  <si>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</si>
  <si>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</si>
  <si>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</si>
  <si>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</si>
  <si>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</si>
  <si>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</si>
  <si>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</si>
  <si>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</si>
  <si>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</si>
  <si>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</si>
  <si>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</si>
  <si>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</si>
  <si>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</si>
  <si>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</si>
  <si>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</si>
  <si>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</si>
  <si>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</si>
  <si>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</si>
  <si>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</si>
  <si>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</si>
  <si>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</si>
  <si>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</si>
  <si>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</si>
  <si>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</si>
  <si>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</si>
  <si>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</si>
  <si>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</si>
  <si>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</si>
  <si>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</si>
  <si>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</si>
  <si>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</si>
  <si>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</si>
  <si>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</si>
  <si>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</si>
  <si>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</si>
  <si>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</si>
  <si>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</si>
  <si>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</si>
  <si>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</si>
  <si>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</si>
  <si>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</si>
  <si>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</si>
  <si>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</si>
  <si>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</si>
  <si>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</si>
  <si>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</si>
  <si>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</si>
  <si>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</si>
  <si>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</si>
  <si>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</si>
  <si>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</si>
  <si>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</si>
  <si>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</si>
  <si>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</si>
  <si>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</si>
  <si>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</si>
  <si>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</si>
  <si>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</si>
  <si>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</si>
  <si>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</si>
  <si>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</si>
  <si>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</si>
  <si>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</si>
  <si>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</si>
  <si>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</si>
  <si>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</si>
  <si>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</si>
  <si>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</si>
  <si>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</si>
  <si>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</si>
  <si>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</si>
  <si>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</si>
  <si>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</si>
  <si>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</si>
  <si>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</si>
  <si>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</si>
  <si>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</si>
  <si>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</si>
  <si>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</si>
  <si>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</si>
  <si>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</si>
  <si>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</si>
  <si>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</si>
  <si>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</si>
  <si>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</si>
  <si>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</si>
  <si>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</si>
  <si>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</si>
  <si>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</si>
  <si>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</si>
  <si>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</si>
  <si>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</si>
  <si>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</si>
  <si>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</si>
  <si>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</si>
  <si>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</si>
  <si>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</si>
  <si>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</si>
  <si>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</si>
  <si>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</si>
  <si>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</si>
  <si>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</si>
  <si>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</si>
  <si>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</si>
  <si>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</si>
  <si>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</si>
  <si>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</si>
  <si>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</si>
  <si>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</si>
  <si>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</si>
  <si>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</si>
  <si>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</si>
  <si>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</si>
  <si>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</si>
  <si>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</si>
  <si>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</si>
  <si>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</si>
  <si>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</si>
  <si>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</si>
  <si>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</si>
  <si>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</si>
  <si>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</si>
  <si>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</si>
  <si>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</si>
  <si>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</si>
  <si>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</si>
  <si>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</si>
  <si>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</si>
  <si>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</si>
  <si>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</si>
  <si>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</si>
  <si>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</si>
  <si>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</si>
  <si>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</si>
  <si>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</si>
  <si>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</si>
  <si>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</si>
  <si>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</si>
  <si>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</si>
  <si>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</si>
  <si>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</si>
  <si>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</si>
  <si>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</si>
  <si>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</si>
  <si>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</si>
  <si>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</si>
  <si>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</si>
  <si>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</si>
  <si>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</si>
  <si>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</si>
  <si>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</si>
  <si>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</si>
  <si>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</si>
  <si>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</si>
  <si>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</si>
  <si>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</si>
  <si>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</si>
  <si>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</si>
  <si>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</si>
  <si>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</si>
  <si>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</si>
  <si>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</si>
  <si>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</si>
  <si>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</si>
  <si>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</si>
  <si>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</si>
  <si>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</si>
  <si>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</si>
  <si>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</si>
  <si>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</si>
  <si>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</si>
  <si>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</si>
  <si>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</si>
  <si>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</si>
  <si>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</si>
  <si>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</si>
  <si>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</si>
  <si>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</si>
  <si>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</si>
  <si>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</si>
  <si>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</si>
  <si>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</si>
  <si>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</si>
  <si>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</si>
  <si>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</si>
  <si>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</si>
  <si>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</si>
  <si>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</si>
  <si>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</si>
  <si>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</si>
  <si>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</si>
  <si>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</si>
  <si>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</si>
  <si>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</si>
  <si>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</si>
  <si>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</si>
  <si>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</si>
  <si>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</si>
  <si>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</si>
  <si>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</si>
  <si>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</si>
  <si>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</si>
  <si>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</si>
  <si>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</si>
  <si>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</si>
  <si>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</si>
  <si>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</si>
  <si>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</si>
  <si>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</si>
  <si>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</si>
  <si>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</si>
  <si>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</si>
  <si>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</si>
  <si>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</si>
  <si>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</si>
  <si>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</si>
  <si>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</si>
  <si>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</si>
  <si>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</si>
  <si>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</si>
  <si>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</si>
  <si>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</si>
  <si>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</si>
  <si>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</si>
  <si>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</si>
  <si>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</si>
  <si>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</si>
  <si>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</si>
  <si>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</si>
  <si>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</si>
  <si>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</si>
  <si>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</si>
  <si>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</si>
  <si>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</si>
  <si>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</si>
  <si>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</si>
  <si>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</si>
  <si>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</si>
  <si>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</si>
  <si>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</si>
  <si>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</si>
  <si>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</si>
  <si>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</si>
  <si>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</si>
  <si>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</si>
  <si>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</si>
  <si>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</si>
  <si>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</si>
  <si>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</si>
  <si>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</si>
  <si>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</si>
  <si>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</si>
  <si>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</si>
  <si>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</si>
  <si>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</si>
  <si>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</si>
  <si>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</si>
  <si>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</si>
  <si>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</si>
  <si>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</si>
  <si>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</si>
  <si>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</si>
  <si>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</si>
  <si>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</si>
  <si>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</si>
  <si>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</si>
  <si>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</si>
  <si>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</si>
  <si>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</si>
  <si>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</si>
  <si>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</si>
  <si>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</si>
  <si>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</si>
  <si>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</si>
  <si>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</si>
  <si>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</si>
  <si>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</si>
  <si>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</si>
  <si>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</si>
  <si>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</si>
  <si>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</si>
  <si>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</si>
  <si>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</si>
  <si>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</si>
  <si>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</si>
  <si>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</si>
  <si>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</si>
  <si>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</si>
  <si>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</si>
  <si>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</si>
  <si>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</si>
  <si>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</si>
  <si>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</si>
  <si>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</si>
  <si>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</si>
  <si>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</si>
  <si>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</si>
  <si>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</si>
  <si>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</si>
  <si>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</si>
  <si>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</si>
  <si>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</si>
  <si>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</si>
  <si>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</si>
  <si>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</si>
  <si>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</si>
  <si>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</si>
  <si>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</si>
  <si>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</si>
  <si>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</si>
  <si>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</si>
  <si>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</si>
  <si>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</si>
  <si>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</si>
  <si>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</si>
  <si>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</si>
  <si>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</si>
  <si>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</si>
  <si>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</si>
  <si>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</si>
  <si>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</si>
  <si>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</si>
  <si>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</si>
  <si>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</si>
  <si>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</si>
  <si>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</si>
  <si>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</si>
  <si>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</si>
  <si>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</si>
  <si>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</si>
  <si>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</si>
  <si>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</si>
  <si>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</si>
  <si>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</si>
  <si>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</si>
  <si>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</si>
  <si>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</si>
  <si>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</si>
  <si>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</si>
  <si>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</si>
  <si>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</si>
  <si>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</si>
  <si>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</si>
  <si>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</si>
  <si>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</si>
  <si>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</si>
  <si>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</si>
  <si>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</si>
  <si>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</si>
  <si>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</si>
  <si>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</si>
  <si>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</si>
  <si>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</si>
  <si>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</si>
  <si>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</si>
  <si>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</si>
  <si>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</si>
  <si>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</si>
  <si>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</si>
  <si>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</si>
  <si>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</si>
  <si>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</si>
  <si>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</si>
  <si>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</si>
  <si>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</si>
  <si>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</si>
  <si>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</si>
  <si>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</si>
  <si>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</si>
  <si>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</si>
  <si>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</si>
  <si>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</si>
  <si>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</si>
  <si>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</si>
  <si>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</si>
  <si>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</si>
  <si>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</si>
  <si>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</si>
  <si>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</si>
  <si>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</si>
  <si>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</si>
  <si>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</si>
  <si>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</si>
  <si>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</si>
  <si>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</si>
  <si>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</si>
  <si>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</si>
  <si>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</si>
  <si>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</si>
  <si>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</si>
  <si>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</si>
  <si>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</si>
  <si>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</si>
  <si>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</si>
  <si>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</si>
  <si>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</si>
  <si>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</si>
  <si>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</si>
  <si>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</si>
  <si>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</si>
  <si>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</si>
  <si>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</si>
  <si>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</si>
  <si>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</si>
  <si>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</si>
  <si>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</si>
  <si>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</si>
  <si>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</si>
  <si>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</si>
  <si>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</si>
  <si>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</si>
  <si>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</si>
  <si>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</si>
  <si>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</si>
  <si>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</si>
  <si>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</si>
  <si>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</si>
  <si>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</si>
  <si>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</si>
  <si>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</si>
  <si>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</si>
  <si>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</si>
  <si>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</si>
  <si>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</si>
  <si>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</si>
  <si>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</si>
  <si>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</si>
  <si>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</si>
  <si>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</si>
  <si>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</si>
  <si>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</si>
  <si>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</si>
  <si>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</si>
  <si>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</si>
  <si>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</si>
  <si>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</si>
  <si>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</si>
  <si>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</si>
  <si>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</si>
  <si>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</si>
  <si>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</si>
  <si>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</si>
  <si>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</si>
  <si>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</si>
  <si>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</si>
  <si>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</si>
  <si>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</si>
  <si>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</si>
  <si>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</si>
  <si>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</si>
  <si>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</si>
  <si>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</si>
  <si>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</si>
  <si>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</si>
  <si>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</si>
  <si>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</si>
  <si>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</si>
  <si>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</si>
  <si>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</si>
  <si>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</si>
  <si>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</si>
  <si>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</si>
  <si>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</si>
  <si>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</si>
  <si>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</si>
  <si>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</si>
  <si>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</si>
  <si>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</si>
  <si>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</si>
  <si>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</si>
  <si>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</si>
  <si>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</si>
  <si>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</si>
  <si>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</si>
  <si>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</si>
  <si>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</si>
  <si>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</si>
  <si>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</si>
  <si>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</si>
  <si>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</si>
  <si>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</si>
  <si>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</si>
  <si>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</si>
  <si>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</si>
  <si>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</si>
  <si>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</si>
  <si>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</si>
  <si>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</si>
  <si>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</si>
  <si>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</si>
  <si>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</si>
  <si>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</si>
  <si>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</si>
  <si>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</si>
  <si>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</si>
  <si>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</si>
  <si>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</si>
  <si>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</si>
  <si>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</si>
  <si>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</si>
  <si>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</si>
  <si>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</si>
  <si>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</si>
  <si>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</si>
  <si>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</si>
  <si>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</si>
  <si>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</si>
  <si>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</si>
  <si>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</si>
  <si>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</si>
  <si>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</si>
  <si>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</si>
  <si>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</si>
  <si>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</si>
  <si>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</si>
  <si>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</si>
  <si>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</si>
  <si>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</si>
  <si>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</si>
  <si>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</si>
  <si>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</si>
  <si>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</si>
  <si>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</si>
  <si>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</si>
  <si>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</si>
  <si>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</si>
  <si>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</si>
  <si>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</si>
  <si>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</si>
  <si>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</si>
  <si>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</si>
  <si>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</si>
  <si>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</si>
  <si>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</si>
  <si>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</si>
  <si>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</si>
  <si>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</si>
  <si>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</si>
  <si>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</si>
  <si>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</si>
  <si>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</si>
  <si>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</si>
  <si>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</si>
  <si>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</si>
  <si>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</si>
  <si>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</si>
  <si>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</si>
  <si>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</si>
  <si>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</si>
  <si>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</si>
  <si>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</si>
  <si>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</si>
  <si>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</si>
  <si>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</si>
  <si>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</si>
  <si>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</si>
  <si>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</si>
  <si>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</si>
  <si>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</si>
  <si>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</si>
  <si>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</si>
  <si>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</si>
  <si>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</si>
  <si>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</si>
  <si>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</si>
  <si>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</si>
  <si>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</si>
  <si>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</si>
  <si>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</si>
  <si>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</si>
  <si>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</si>
  <si>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</si>
  <si>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</si>
  <si>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</si>
  <si>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</si>
  <si>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</si>
  <si>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</si>
  <si>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</si>
  <si>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</si>
  <si>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</si>
  <si>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</si>
  <si>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</si>
  <si>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</si>
  <si>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</si>
  <si>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</si>
  <si>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</si>
  <si>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</si>
  <si>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</si>
  <si>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</si>
  <si>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</si>
  <si>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</si>
  <si>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</si>
  <si>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</si>
  <si>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</si>
  <si>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</si>
  <si>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</si>
  <si>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</si>
  <si>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</si>
  <si>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</si>
  <si>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</si>
  <si>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</si>
  <si>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</si>
  <si>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</si>
  <si>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</si>
  <si>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</si>
  <si>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</si>
  <si>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</si>
  <si>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</si>
  <si>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</si>
  <si>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</si>
  <si>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</si>
  <si>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</si>
  <si>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</si>
  <si>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</si>
  <si>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</si>
  <si>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</si>
  <si>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</si>
  <si>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</si>
  <si>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</si>
  <si>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</si>
  <si>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</si>
  <si>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</si>
  <si>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</si>
  <si>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</si>
  <si>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</si>
  <si>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</si>
  <si>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</si>
  <si>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</si>
  <si>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</si>
  <si>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</si>
  <si>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</si>
  <si>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</si>
  <si>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</si>
  <si>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</si>
  <si>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</si>
  <si>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</si>
  <si>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</si>
  <si>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</si>
  <si>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</si>
  <si>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</si>
  <si>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</si>
  <si>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</si>
  <si>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</si>
  <si>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</si>
  <si>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</si>
  <si>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</si>
  <si>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</si>
  <si>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</si>
  <si>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</si>
  <si>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</si>
  <si>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</si>
  <si>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</si>
  <si>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</si>
  <si>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</si>
  <si>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</si>
  <si>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</si>
  <si>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</si>
  <si>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</si>
  <si>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</si>
  <si>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</si>
  <si>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</si>
  <si>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</si>
  <si>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</si>
  <si>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</si>
  <si>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</si>
  <si>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</si>
  <si>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</si>
  <si>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</si>
  <si>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</si>
  <si>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</si>
  <si>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</si>
  <si>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</si>
  <si>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</si>
  <si>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</si>
  <si>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</si>
  <si>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</si>
  <si>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</si>
  <si>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</si>
  <si>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</si>
  <si>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</si>
  <si>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</si>
  <si>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</si>
  <si>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</si>
  <si>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</si>
  <si>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</si>
  <si>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</si>
  <si>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</si>
  <si>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</si>
  <si>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</si>
  <si>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</si>
  <si>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</si>
  <si>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</si>
  <si>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</si>
  <si>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</si>
  <si>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</si>
  <si>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</si>
  <si>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</si>
  <si>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</si>
  <si>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</si>
  <si>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</si>
  <si>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</si>
  <si>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</si>
  <si>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</si>
  <si>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</si>
  <si>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</si>
  <si>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</si>
  <si>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</si>
  <si>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</si>
  <si>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</si>
  <si>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</si>
  <si>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</si>
  <si>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</si>
  <si>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</si>
  <si>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</si>
  <si>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</si>
  <si>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</si>
  <si>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</si>
  <si>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</si>
  <si>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</si>
  <si>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</si>
  <si>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</si>
  <si>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</si>
  <si>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</si>
  <si>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</si>
  <si>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</si>
  <si>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</si>
  <si>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</si>
  <si>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</si>
  <si>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</si>
  <si>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</si>
  <si>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</si>
  <si>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</si>
  <si>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</si>
  <si>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</si>
  <si>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</si>
  <si>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</si>
  <si>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</si>
  <si>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</si>
  <si>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</si>
  <si>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</si>
  <si>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</si>
  <si>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</si>
  <si>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</si>
  <si>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</si>
  <si>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</si>
  <si>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</si>
  <si>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</si>
  <si>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</si>
  <si>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</si>
  <si>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</si>
  <si>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</si>
  <si>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</si>
  <si>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</si>
  <si>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</si>
  <si>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</si>
  <si>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</si>
  <si>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</si>
  <si>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</si>
  <si>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</si>
  <si>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</si>
  <si>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</si>
  <si>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</si>
  <si>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</si>
  <si>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</si>
  <si>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</si>
  <si>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</si>
  <si>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</si>
  <si>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</si>
  <si>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</si>
  <si>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</si>
  <si>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</si>
  <si>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</si>
  <si>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</si>
  <si>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</si>
  <si>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</si>
  <si>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</si>
  <si>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</si>
  <si>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</si>
  <si>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</si>
  <si>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</si>
  <si>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</si>
  <si>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</si>
  <si>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</si>
  <si>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</si>
  <si>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</si>
  <si>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</si>
  <si>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</si>
  <si>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</si>
  <si>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</si>
  <si>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</si>
  <si>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</si>
  <si>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</si>
  <si>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</si>
  <si>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</si>
  <si>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</si>
  <si>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</si>
  <si>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</si>
  <si>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</si>
  <si>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</si>
  <si>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</si>
  <si>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</si>
  <si>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</si>
  <si>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</si>
  <si>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</si>
  <si>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</si>
  <si>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</si>
  <si>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</si>
  <si>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</si>
  <si>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</si>
  <si>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</si>
  <si>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</si>
  <si>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</si>
  <si>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</si>
  <si>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</si>
  <si>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</si>
  <si>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</si>
  <si>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</si>
  <si>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</si>
  <si>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</si>
  <si>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</si>
  <si>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</si>
  <si>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</si>
  <si>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</si>
  <si>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</si>
  <si>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</si>
  <si>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</si>
  <si>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</si>
  <si>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</si>
  <si>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</si>
  <si>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</si>
  <si>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</si>
  <si>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</si>
  <si>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</si>
  <si>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</si>
  <si>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</si>
  <si>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</si>
  <si>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</si>
  <si>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</si>
  <si>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</si>
  <si>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</si>
  <si>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</si>
  <si>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</si>
  <si>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</si>
  <si>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</si>
  <si>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</si>
  <si>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</si>
  <si>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</si>
  <si>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</si>
  <si>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</si>
  <si>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</si>
  <si>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</si>
  <si>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</si>
  <si>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</si>
  <si>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</si>
  <si>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</si>
  <si>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</si>
  <si>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</si>
  <si>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</si>
  <si>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</si>
  <si>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</si>
  <si>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</si>
  <si>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</si>
  <si>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</si>
  <si>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</si>
  <si>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</si>
  <si>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</si>
  <si>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</si>
  <si>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</si>
  <si>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</si>
  <si>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</si>
  <si>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</si>
  <si>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</si>
  <si>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</si>
  <si>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</si>
  <si>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</si>
  <si>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</si>
  <si>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</si>
  <si>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</si>
  <si>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</si>
  <si>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</si>
  <si>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</si>
  <si>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</si>
  <si>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</si>
  <si>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</si>
  <si>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</si>
  <si>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</si>
  <si>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</si>
  <si>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</si>
  <si>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</si>
  <si>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</si>
  <si>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</si>
  <si>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</si>
  <si>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</si>
  <si>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</si>
  <si>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</si>
  <si>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</si>
  <si>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</si>
  <si>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</si>
  <si>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</si>
  <si>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</si>
  <si>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</si>
  <si>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</si>
  <si>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</si>
  <si>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</si>
  <si>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</si>
  <si>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</si>
  <si>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</si>
  <si>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</si>
  <si>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</si>
  <si>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</si>
  <si>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</si>
  <si>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</si>
  <si>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</si>
  <si>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</si>
  <si>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</si>
  <si>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</si>
  <si>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</si>
  <si>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</si>
  <si>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</si>
  <si>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</si>
  <si>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</si>
  <si>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</si>
  <si>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</si>
  <si>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</si>
  <si>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</si>
  <si>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</si>
  <si>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</si>
  <si>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</si>
  <si>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</si>
  <si>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</si>
  <si>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</si>
  <si>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</si>
  <si>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</si>
  <si>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</si>
  <si>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</si>
  <si>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</si>
  <si>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</si>
  <si>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</si>
  <si>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</si>
  <si>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</si>
  <si>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</si>
  <si>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</si>
  <si>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</si>
  <si>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</si>
  <si>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</si>
  <si>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</si>
  <si>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</si>
  <si>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</si>
  <si>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</si>
  <si>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</si>
  <si>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</si>
  <si>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</si>
  <si>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</si>
  <si>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</si>
  <si>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</si>
  <si>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</si>
  <si>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</si>
  <si>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</si>
  <si>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</si>
  <si>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</si>
  <si>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</si>
  <si>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</si>
  <si>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</si>
  <si>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</si>
  <si>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</si>
  <si>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</si>
  <si>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</si>
  <si>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</si>
  <si>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</si>
  <si>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</si>
  <si>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</si>
  <si>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</si>
  <si>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</si>
  <si>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</si>
  <si>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</si>
  <si>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</si>
  <si>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</si>
  <si>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</si>
  <si>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</si>
  <si>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</si>
  <si>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</si>
  <si>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</si>
  <si>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</si>
  <si>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</si>
  <si>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</si>
  <si>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</si>
  <si>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</si>
  <si>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</si>
  <si>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</si>
  <si>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</si>
  <si>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</si>
  <si>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</si>
  <si>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</si>
  <si>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</si>
  <si>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</si>
  <si>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</si>
  <si>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</si>
  <si>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</si>
  <si>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</si>
  <si>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</si>
  <si>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</si>
  <si>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</si>
  <si>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</si>
  <si>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</si>
  <si>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</si>
  <si>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</si>
  <si>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</si>
  <si>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</si>
  <si>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</si>
  <si>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</si>
  <si>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</si>
  <si>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</si>
  <si>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</si>
  <si>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</si>
  <si>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</si>
  <si>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</si>
  <si>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</si>
  <si>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</si>
  <si>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</si>
  <si>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</si>
  <si>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</si>
  <si>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</si>
  <si>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</si>
  <si>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</si>
  <si>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</si>
  <si>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</si>
  <si>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</si>
  <si>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</si>
  <si>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</si>
  <si>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</si>
  <si>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</si>
  <si>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</si>
  <si>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</si>
  <si>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</si>
  <si>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</si>
  <si>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</si>
  <si>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</si>
  <si>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</si>
  <si>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</si>
  <si>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</si>
  <si>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</si>
  <si>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</si>
  <si>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</si>
  <si>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</si>
  <si>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</si>
  <si>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</si>
  <si>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</si>
  <si>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</si>
  <si>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</si>
  <si>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</si>
  <si>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</si>
  <si>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</si>
  <si>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</si>
  <si>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</si>
  <si>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</si>
  <si>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</si>
  <si>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</si>
  <si>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</si>
  <si>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</si>
  <si>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</si>
  <si>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</si>
  <si>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</si>
  <si>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</si>
  <si>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</si>
  <si>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</si>
  <si>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</si>
  <si>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</si>
  <si>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</si>
  <si>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</si>
  <si>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</si>
  <si>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</si>
  <si>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</si>
  <si>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</si>
  <si>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</si>
  <si>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</si>
  <si>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</si>
  <si>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</si>
  <si>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</si>
  <si>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</si>
  <si>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</si>
  <si>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</si>
  <si>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</si>
  <si>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</si>
  <si>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</si>
  <si>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</si>
  <si>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</si>
  <si>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</si>
  <si>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</si>
  <si>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</si>
  <si>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</si>
  <si>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</si>
  <si>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</si>
  <si>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</si>
  <si>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</si>
  <si>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</si>
  <si>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</si>
  <si>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</si>
  <si>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</si>
  <si>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</si>
  <si>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</si>
  <si>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</si>
  <si>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</si>
  <si>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</si>
  <si>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</si>
  <si>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</si>
  <si>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</si>
  <si>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</si>
  <si>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</si>
  <si>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</si>
  <si>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</si>
  <si>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</si>
  <si>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</si>
  <si>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</si>
  <si>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</si>
  <si>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</si>
  <si>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</si>
  <si>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</si>
  <si>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</si>
  <si>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</si>
  <si>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</si>
  <si>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</si>
  <si>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</si>
  <si>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</si>
  <si>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</si>
  <si>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</si>
  <si>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</si>
  <si>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</si>
  <si>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</si>
  <si>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</si>
  <si>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</si>
  <si>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</si>
  <si>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</si>
  <si>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</si>
  <si>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</si>
  <si>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</si>
  <si>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</si>
  <si>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</si>
  <si>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</si>
  <si>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</si>
  <si>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</si>
  <si>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</si>
  <si>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</si>
  <si>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</si>
  <si>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</si>
  <si>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</si>
  <si>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</si>
  <si>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</si>
  <si>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</si>
  <si>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</si>
  <si>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</si>
  <si>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</si>
  <si>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</si>
  <si>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</si>
  <si>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</si>
  <si>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</si>
  <si>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</si>
  <si>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</si>
  <si>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</si>
  <si>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</si>
  <si>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</si>
  <si>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</si>
  <si>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</si>
  <si>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</si>
  <si>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</si>
  <si>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</si>
  <si>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</si>
  <si>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</si>
  <si>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</si>
  <si>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</si>
  <si>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</si>
  <si>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</si>
  <si>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</si>
  <si>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</si>
  <si>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</si>
  <si>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</si>
  <si>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</si>
  <si>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</si>
  <si>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</si>
  <si>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</si>
  <si>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</si>
  <si>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</si>
  <si>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</si>
  <si>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</si>
  <si>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</si>
  <si>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</si>
  <si>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</si>
  <si>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</si>
  <si>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</si>
  <si>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</si>
  <si>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</si>
  <si>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</si>
  <si>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</si>
  <si>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</si>
  <si>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</si>
  <si>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</si>
  <si>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</si>
  <si>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</si>
  <si>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</si>
  <si>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</si>
  <si>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</si>
  <si>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</si>
  <si>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</si>
  <si>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</si>
  <si>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</si>
  <si>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</si>
  <si>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</si>
  <si>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</si>
  <si>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</si>
  <si>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</si>
  <si>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</si>
  <si>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</si>
  <si>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</si>
  <si>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</si>
  <si>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</si>
  <si>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</si>
  <si>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</si>
  <si>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</si>
  <si>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</si>
  <si>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</si>
  <si>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</si>
  <si>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</si>
  <si>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</si>
  <si>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</si>
  <si>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</si>
  <si>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</si>
  <si>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</si>
  <si>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</si>
  <si>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</si>
  <si>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</si>
  <si>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</si>
  <si>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</si>
  <si>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</si>
  <si>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</si>
  <si>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</si>
  <si>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</si>
  <si>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</si>
  <si>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</si>
  <si>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</si>
  <si>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</si>
  <si>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</si>
  <si>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</si>
  <si>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</si>
  <si>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</si>
  <si>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</si>
  <si>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</si>
  <si>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</si>
  <si>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</si>
  <si>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</si>
  <si>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</si>
  <si>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</si>
  <si>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</si>
  <si>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</si>
  <si>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</si>
  <si>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</si>
  <si>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</si>
  <si>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</si>
  <si>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</si>
  <si>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</si>
  <si>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</si>
  <si>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</si>
  <si>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</si>
  <si>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</si>
  <si>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</si>
  <si>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</si>
  <si>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</si>
  <si>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</si>
  <si>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</si>
  <si>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</si>
  <si>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</si>
  <si>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</si>
  <si>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</si>
  <si>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</si>
  <si>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</si>
  <si>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</si>
  <si>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</si>
  <si>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</si>
  <si>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</si>
  <si>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</si>
  <si>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</si>
  <si>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</si>
  <si>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</si>
  <si>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</si>
  <si>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</si>
  <si>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</si>
  <si>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</si>
  <si>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</si>
  <si>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</si>
  <si>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</si>
  <si>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</si>
  <si>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</si>
  <si>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</si>
  <si>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</si>
  <si>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</si>
  <si>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</si>
  <si>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</si>
  <si>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</si>
  <si>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</si>
  <si>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</si>
  <si>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</si>
  <si>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</si>
  <si>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</si>
  <si>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</si>
  <si>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</si>
  <si>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</si>
  <si>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</si>
  <si>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</si>
  <si>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</si>
  <si>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</si>
  <si>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</si>
  <si>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</si>
  <si>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</si>
  <si>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</si>
  <si>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</si>
  <si>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</si>
  <si>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</si>
  <si>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</si>
  <si>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</si>
  <si>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</si>
  <si>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</si>
  <si>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</si>
  <si>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</si>
  <si>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</si>
  <si>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</si>
  <si>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</si>
  <si>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</si>
  <si>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</si>
  <si>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</si>
  <si>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</si>
  <si>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</si>
  <si>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</si>
  <si>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</si>
  <si>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</si>
  <si>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</si>
  <si>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</si>
  <si>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</si>
  <si>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</si>
  <si>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</si>
  <si>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</si>
  <si>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</si>
  <si>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</si>
  <si>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</si>
  <si>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</si>
  <si>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</si>
  <si>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</si>
  <si>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</si>
  <si>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</si>
  <si>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</si>
  <si>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</si>
  <si>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</si>
  <si>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</si>
  <si>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</si>
  <si>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</si>
  <si>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</si>
  <si>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</si>
  <si>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</si>
  <si>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</si>
  <si>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</si>
  <si>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</si>
  <si>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</si>
  <si>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</si>
  <si>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</si>
  <si>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</si>
  <si>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</si>
  <si>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</si>
  <si>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</si>
  <si>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</si>
  <si>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</si>
  <si>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</si>
  <si>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</si>
  <si>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</si>
  <si>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</si>
  <si>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</si>
  <si>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</si>
  <si>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</si>
  <si>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</si>
  <si>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</si>
  <si>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</si>
  <si>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</si>
  <si>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</si>
  <si>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</si>
  <si>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</si>
  <si>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</si>
  <si>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</si>
  <si>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</si>
  <si>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</si>
  <si>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</si>
  <si>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</si>
  <si>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</si>
  <si>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</si>
  <si>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</si>
  <si>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</si>
  <si>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</si>
  <si>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</si>
  <si>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</si>
  <si>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</si>
  <si>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</si>
  <si>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</si>
  <si>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</si>
  <si>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</si>
  <si>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</si>
  <si>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</si>
  <si>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</si>
  <si>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</si>
  <si>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</si>
  <si>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</si>
  <si>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</si>
  <si>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</si>
  <si>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</si>
  <si>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</si>
  <si>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</si>
  <si>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</si>
  <si>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</si>
  <si>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</si>
  <si>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</si>
  <si>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</si>
  <si>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</si>
  <si>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</si>
  <si>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</si>
  <si>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</si>
  <si>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</si>
  <si>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</si>
  <si>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</si>
  <si>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</si>
  <si>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</si>
  <si>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</si>
  <si>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</si>
  <si>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</si>
  <si>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</si>
  <si>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</si>
  <si>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</si>
  <si>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</si>
  <si>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</si>
  <si>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</si>
  <si>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</si>
  <si>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</si>
  <si>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</si>
  <si>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</si>
  <si>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</si>
  <si>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</si>
  <si>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</si>
  <si>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</si>
  <si>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</si>
  <si>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</si>
  <si>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</si>
  <si>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</si>
  <si>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</si>
  <si>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</si>
  <si>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</si>
  <si>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</si>
  <si>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</si>
  <si>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</si>
  <si>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</si>
  <si>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</si>
  <si>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</si>
  <si>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</si>
  <si>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</si>
  <si>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</si>
  <si>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</si>
  <si>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</si>
  <si>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</si>
  <si>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</si>
  <si>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</si>
  <si>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</si>
  <si>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</si>
  <si>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</si>
  <si>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</si>
  <si>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</si>
  <si>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</si>
  <si>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</si>
  <si>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</si>
  <si>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</si>
  <si>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</si>
  <si>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</si>
  <si>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</si>
  <si>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</si>
  <si>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</si>
  <si>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</si>
  <si>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</si>
  <si>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</si>
  <si>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</si>
  <si>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</si>
  <si>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</si>
  <si>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</si>
  <si>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</si>
  <si>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</si>
  <si>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</si>
  <si>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</si>
  <si>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</si>
  <si>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</si>
  <si>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</si>
  <si>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</si>
  <si>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</si>
  <si>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</si>
  <si>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</si>
  <si>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</si>
  <si>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</si>
  <si>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</si>
  <si>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</si>
  <si>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</si>
  <si>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</si>
  <si>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</si>
  <si>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</si>
  <si>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</si>
  <si>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</si>
  <si>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</si>
  <si>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</si>
  <si>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</si>
  <si>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</si>
  <si>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</si>
  <si>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</si>
  <si>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</si>
  <si>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</si>
  <si>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</si>
  <si>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</si>
  <si>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</si>
  <si>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</si>
  <si>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</si>
  <si>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</si>
  <si>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</si>
  <si>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</si>
  <si>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</si>
  <si>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</si>
  <si>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</si>
  <si>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</si>
  <si>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</si>
  <si>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</si>
  <si>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</si>
  <si>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</si>
  <si>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</si>
  <si>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</si>
  <si>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</si>
  <si>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</si>
  <si>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</si>
  <si>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</si>
  <si>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</si>
  <si>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</si>
  <si>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</si>
  <si>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</si>
  <si>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</si>
  <si>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</si>
  <si>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</si>
  <si>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</si>
  <si>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</si>
  <si>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</si>
  <si>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</si>
  <si>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</si>
  <si>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</si>
  <si>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</si>
  <si>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</si>
  <si>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</si>
  <si>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</si>
  <si>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</si>
  <si>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</si>
  <si>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</si>
  <si>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</si>
  <si>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</si>
  <si>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</si>
  <si>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</si>
  <si>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</si>
  <si>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</si>
  <si>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</si>
  <si>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</si>
  <si>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</si>
  <si>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</si>
  <si>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</si>
  <si>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</si>
  <si>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</si>
  <si>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</si>
  <si>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</si>
  <si>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</si>
  <si>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</si>
  <si>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</si>
  <si>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</si>
  <si>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</si>
  <si>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</si>
  <si>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</si>
  <si>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</si>
  <si>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</si>
  <si>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</si>
  <si>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</si>
  <si>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</si>
  <si>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</si>
  <si>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</si>
  <si>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</si>
  <si>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</si>
  <si>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</si>
  <si>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</si>
  <si>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</si>
  <si>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</si>
  <si>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</si>
  <si>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</si>
  <si>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</si>
  <si>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</si>
  <si>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</si>
  <si>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</si>
  <si>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</si>
  <si>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</si>
  <si>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</si>
  <si>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</si>
  <si>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</si>
  <si>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</si>
  <si>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</si>
  <si>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</si>
  <si>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</si>
  <si>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</si>
  <si>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</si>
  <si>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</si>
  <si>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</si>
  <si>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</si>
  <si>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</si>
  <si>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</si>
  <si>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</si>
  <si>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</si>
  <si>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</si>
  <si>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</si>
  <si>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</si>
  <si>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</si>
  <si>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</si>
  <si>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</si>
  <si>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</si>
  <si>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</si>
  <si>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</si>
  <si>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</si>
  <si>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</si>
  <si>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</si>
  <si>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</si>
  <si>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</si>
  <si>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</si>
  <si>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</si>
  <si>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</si>
  <si>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</si>
  <si>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</si>
  <si>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</si>
  <si>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</si>
  <si>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</si>
  <si>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</si>
  <si>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</si>
  <si>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</si>
  <si>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</si>
  <si>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</si>
  <si>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</si>
  <si>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</si>
  <si>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</si>
  <si>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</si>
  <si>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</si>
  <si>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</si>
  <si>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</si>
  <si>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</si>
  <si>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</si>
  <si>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</si>
  <si>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</si>
  <si>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</si>
  <si>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</si>
  <si>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</si>
  <si>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</si>
  <si>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</si>
  <si>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</si>
  <si>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</si>
  <si>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</si>
  <si>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</si>
  <si>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</si>
  <si>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</si>
  <si>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</si>
  <si>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</si>
  <si>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</si>
  <si>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</si>
  <si>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</si>
  <si>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</si>
  <si>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</si>
  <si>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</si>
  <si>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</si>
  <si>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</si>
  <si>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</si>
  <si>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</si>
  <si>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</si>
  <si>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</si>
  <si>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</si>
  <si>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</si>
  <si>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</si>
  <si>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</si>
  <si>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</si>
  <si>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</si>
  <si>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</si>
  <si>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</si>
  <si>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</si>
  <si>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</si>
  <si>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</si>
  <si>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</si>
  <si>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</si>
  <si>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</si>
  <si>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</si>
  <si>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</si>
  <si>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</si>
  <si>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</si>
  <si>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</si>
  <si>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</si>
  <si>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</si>
  <si>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</si>
  <si>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</si>
  <si>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</si>
  <si>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</si>
  <si>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</si>
  <si>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</si>
  <si>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</si>
  <si>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</si>
  <si>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</si>
  <si>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</si>
  <si>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</si>
  <si>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</si>
  <si>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</si>
  <si>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</si>
  <si>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</si>
  <si>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</si>
  <si>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</si>
  <si>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</si>
  <si>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</si>
  <si>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</si>
  <si>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</si>
  <si>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</si>
  <si>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</si>
  <si>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</si>
  <si>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</si>
  <si>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</si>
  <si>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</si>
  <si>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</si>
  <si>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</si>
  <si>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</si>
  <si>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</si>
  <si>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</si>
  <si>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</si>
  <si>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</si>
  <si>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</si>
  <si>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</si>
  <si>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</si>
  <si>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</si>
  <si>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</si>
  <si>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</si>
  <si>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</si>
  <si>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</si>
  <si>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</si>
  <si>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</si>
  <si>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</si>
  <si>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</si>
  <si>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</si>
  <si>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</si>
  <si>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</si>
  <si>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</si>
  <si>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</si>
  <si>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</si>
  <si>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</si>
  <si>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</si>
  <si>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</si>
  <si>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</si>
  <si>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</si>
  <si>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</si>
  <si>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</si>
  <si>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</si>
  <si>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</si>
  <si>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</si>
  <si>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</si>
  <si>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</si>
  <si>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</si>
  <si>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</si>
  <si>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</si>
  <si>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</si>
  <si>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</si>
  <si>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</si>
  <si>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</si>
  <si>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</si>
  <si>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</si>
  <si>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</si>
  <si>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</si>
  <si>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</si>
  <si>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</si>
  <si>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</si>
  <si>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</si>
  <si>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</si>
  <si>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</si>
  <si>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</si>
  <si>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</si>
  <si>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</si>
  <si>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</si>
  <si>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</si>
  <si>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</si>
  <si>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</si>
  <si>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</si>
  <si>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</si>
  <si>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</si>
  <si>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</si>
  <si>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</si>
  <si>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</si>
  <si>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</si>
  <si>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</si>
  <si>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</si>
  <si>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</si>
  <si>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</si>
  <si>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</si>
  <si>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</si>
  <si>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</si>
  <si>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</si>
  <si>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</si>
  <si>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</si>
  <si>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</si>
  <si>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</si>
  <si>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</si>
  <si>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</si>
  <si>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</si>
  <si>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</si>
  <si>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</si>
  <si>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</si>
  <si>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</si>
  <si>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</si>
  <si>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</si>
  <si>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</si>
  <si>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</si>
  <si>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</si>
  <si>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</si>
  <si>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</si>
  <si>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</si>
  <si>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</si>
  <si>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</si>
  <si>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</si>
  <si>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</si>
  <si>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</si>
  <si>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</si>
  <si>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</si>
  <si>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</si>
  <si>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</si>
  <si>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</si>
  <si>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</si>
  <si>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</si>
  <si>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</si>
  <si>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</si>
  <si>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</si>
  <si>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</si>
  <si>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</si>
  <si>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</si>
  <si>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</si>
  <si>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</si>
  <si>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</si>
  <si>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</si>
  <si>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</si>
  <si>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</si>
  <si>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</si>
  <si>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</si>
  <si>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</si>
  <si>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</si>
  <si>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</si>
  <si>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</si>
  <si>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</si>
  <si>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</si>
  <si>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</si>
  <si>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</si>
  <si>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</si>
  <si>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</si>
  <si>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</si>
  <si>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</si>
  <si>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</si>
  <si>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</si>
  <si>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</si>
  <si>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</si>
  <si>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</si>
  <si>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</si>
  <si>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</si>
  <si>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</si>
  <si>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</si>
  <si>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</si>
  <si>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</si>
  <si>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</si>
  <si>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</si>
  <si>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</si>
  <si>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</si>
  <si>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</si>
  <si>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</si>
  <si>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</si>
  <si>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</si>
  <si>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</si>
  <si>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</si>
  <si>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</si>
  <si>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</si>
  <si>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</si>
  <si>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</si>
  <si>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</si>
  <si>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</si>
  <si>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</si>
  <si>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</si>
  <si>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</si>
  <si>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</si>
  <si>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</si>
  <si>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</si>
  <si>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</si>
  <si>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</si>
  <si>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</si>
  <si>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</si>
  <si>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</si>
  <si>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</si>
  <si>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</si>
  <si>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</si>
  <si>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</si>
  <si>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</si>
  <si>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</si>
  <si>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</si>
  <si>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</si>
  <si>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</si>
  <si>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</si>
  <si>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</si>
  <si>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</si>
  <si>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</si>
  <si>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</si>
  <si>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</si>
  <si>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</si>
  <si>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</si>
  <si>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</si>
  <si>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</si>
  <si>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</si>
  <si>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</si>
  <si>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</si>
  <si>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</si>
  <si>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</si>
  <si>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</si>
  <si>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</si>
  <si>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</si>
  <si>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</si>
  <si>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</si>
  <si>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</si>
  <si>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</si>
  <si>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</si>
  <si>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</si>
  <si>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</si>
  <si>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</si>
  <si>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</si>
  <si>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</si>
  <si>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</si>
  <si>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</si>
  <si>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</si>
  <si>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</si>
  <si>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</si>
  <si>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</si>
  <si>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</si>
  <si>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</si>
  <si>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</si>
  <si>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</si>
  <si>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</si>
  <si>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</si>
  <si>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</si>
  <si>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</si>
  <si>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</si>
  <si>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</si>
  <si>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</si>
  <si>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</si>
  <si>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</si>
  <si>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</si>
  <si>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</si>
  <si>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</si>
  <si>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</si>
  <si>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</si>
  <si>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</si>
  <si>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</si>
  <si>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</si>
  <si>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</si>
  <si>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</si>
  <si>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</si>
  <si>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</si>
  <si>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</si>
  <si>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</si>
  <si>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</si>
  <si>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</si>
  <si>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</si>
  <si>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</si>
  <si>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</si>
  <si>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</si>
  <si>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</si>
  <si>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</si>
  <si>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</si>
  <si>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</si>
  <si>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</si>
  <si>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</si>
  <si>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</si>
  <si>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</si>
  <si>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</si>
  <si>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</si>
  <si>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</si>
  <si>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</si>
  <si>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</si>
  <si>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</si>
  <si>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</si>
  <si>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</si>
  <si>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</si>
  <si>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</si>
  <si>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</si>
  <si>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</si>
  <si>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</si>
  <si>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</si>
  <si>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</si>
  <si>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</si>
  <si>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</si>
  <si>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</si>
  <si>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</si>
  <si>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</si>
  <si>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</si>
  <si>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</si>
  <si>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</si>
  <si>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</si>
  <si>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</si>
  <si>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</si>
  <si>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</si>
  <si>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</si>
  <si>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</si>
  <si>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</si>
  <si>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</si>
  <si>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</si>
  <si>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</si>
  <si>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</si>
  <si>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</si>
  <si>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</si>
  <si>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</si>
  <si>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</si>
  <si>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</si>
  <si>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</si>
  <si>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</si>
  <si>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</si>
  <si>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</si>
  <si>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</si>
  <si>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</si>
  <si>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</si>
  <si>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</si>
  <si>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</si>
  <si>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</si>
  <si>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</si>
  <si>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</si>
  <si>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</si>
  <si>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</si>
  <si>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</si>
  <si>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</si>
  <si>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</si>
  <si>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</si>
  <si>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</si>
  <si>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</si>
  <si>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</si>
  <si>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</si>
  <si>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</si>
  <si>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</si>
  <si>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</si>
  <si>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</si>
  <si>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</si>
  <si>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</si>
  <si>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</si>
  <si>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</si>
  <si>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</si>
  <si>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</si>
  <si>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</si>
  <si>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</si>
  <si>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</si>
  <si>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</si>
  <si>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</si>
  <si>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</si>
  <si>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</si>
  <si>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</si>
  <si>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</si>
  <si>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</si>
  <si>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</si>
  <si>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</si>
  <si>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</si>
  <si>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</si>
  <si>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</si>
  <si>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</si>
  <si>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</si>
  <si>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</si>
  <si>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</si>
  <si>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</si>
  <si>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</si>
  <si>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</si>
  <si>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</si>
  <si>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</si>
  <si>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</si>
  <si>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</si>
  <si>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</si>
  <si>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</si>
  <si>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</si>
  <si>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</si>
  <si>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</si>
  <si>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</si>
  <si>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</si>
  <si>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</si>
  <si>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</si>
  <si>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</si>
  <si>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</si>
  <si>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</si>
  <si>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</si>
  <si>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</si>
  <si>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</si>
  <si>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</si>
  <si>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</si>
  <si>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</si>
  <si>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</si>
  <si>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</si>
  <si>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</si>
  <si>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</si>
  <si>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</si>
  <si>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</si>
  <si>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</si>
  <si>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</si>
  <si>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</si>
  <si>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</si>
  <si>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</si>
  <si>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</si>
  <si>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</si>
  <si>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</si>
  <si>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</si>
  <si>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</si>
  <si>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</si>
  <si>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</si>
  <si>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</si>
  <si>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</si>
  <si>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</si>
  <si>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</si>
  <si>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</si>
  <si>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</si>
  <si>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</si>
  <si>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</si>
  <si>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</si>
  <si>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</si>
  <si>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</si>
  <si>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</si>
  <si>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</si>
  <si>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</si>
  <si>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</si>
  <si>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</si>
  <si>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</si>
  <si>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</si>
  <si>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</si>
  <si>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</si>
  <si>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</si>
  <si>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</si>
  <si>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</si>
  <si>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</si>
  <si>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</si>
  <si>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</si>
  <si>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</si>
  <si>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</si>
  <si>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</si>
  <si>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</si>
  <si>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</si>
  <si>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</si>
  <si>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</si>
  <si>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</si>
  <si>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</si>
  <si>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</si>
  <si>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</si>
  <si>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</si>
  <si>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</si>
  <si>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</si>
  <si>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</si>
  <si>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</si>
  <si>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</si>
  <si>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</si>
  <si>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</si>
  <si>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</si>
  <si>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</si>
  <si>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</si>
  <si>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</si>
  <si>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</si>
  <si>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</si>
  <si>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</si>
  <si>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</si>
  <si>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</si>
  <si>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</si>
  <si>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</si>
  <si>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</si>
  <si>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</si>
  <si>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</si>
  <si>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</si>
  <si>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</si>
  <si>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</si>
  <si>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</si>
  <si>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</si>
  <si>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</si>
  <si>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</si>
  <si>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</si>
  <si>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</si>
  <si>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</si>
  <si>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</si>
  <si>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</si>
  <si>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</si>
  <si>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</si>
  <si>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</si>
  <si>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</si>
  <si>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</si>
  <si>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</si>
  <si>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</si>
  <si>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</si>
  <si>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</si>
  <si>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</si>
  <si>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</si>
  <si>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</si>
  <si>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</si>
  <si>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</si>
  <si>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</si>
  <si>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</si>
  <si>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</si>
  <si>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</si>
  <si>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</si>
  <si>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</si>
  <si>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</si>
  <si>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</si>
  <si>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</si>
  <si>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</si>
  <si>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</si>
  <si>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</si>
  <si>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</si>
  <si>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</si>
  <si>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</si>
  <si>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</si>
  <si>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</si>
  <si>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</si>
  <si>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</si>
  <si>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</si>
  <si>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</si>
  <si>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</si>
  <si>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</si>
  <si>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</si>
  <si>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</si>
  <si>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</si>
  <si>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</si>
  <si>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</si>
  <si>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</si>
  <si>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</si>
  <si>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</si>
  <si>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</si>
  <si>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</si>
  <si>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</si>
  <si>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</si>
  <si>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</si>
  <si>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</si>
  <si>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</si>
  <si>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</si>
  <si>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</si>
  <si>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</si>
  <si>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</si>
  <si>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</si>
  <si>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</si>
  <si>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</si>
  <si>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</si>
  <si>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</si>
  <si>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</si>
  <si>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</si>
  <si>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</si>
  <si>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</si>
  <si>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</si>
  <si>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</si>
  <si>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</si>
  <si>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</si>
  <si>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</si>
  <si>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</si>
  <si>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</si>
  <si>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</si>
  <si>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</si>
  <si>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</si>
  <si>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</si>
  <si>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</si>
  <si>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</si>
  <si>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</si>
  <si>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</si>
  <si>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</si>
  <si>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</si>
  <si>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</si>
  <si>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</si>
  <si>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</si>
  <si>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</si>
  <si>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</si>
  <si>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</si>
  <si>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</si>
  <si>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</si>
  <si>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</si>
  <si>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</si>
  <si>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</si>
  <si>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</si>
  <si>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</si>
  <si>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</si>
  <si>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</si>
  <si>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</si>
  <si>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</si>
  <si>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</si>
  <si>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</si>
  <si>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</si>
  <si>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</si>
  <si>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</si>
  <si>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</si>
  <si>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</si>
  <si>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</si>
  <si>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</si>
  <si>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</si>
  <si>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</si>
  <si>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</si>
  <si>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</si>
  <si>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</si>
  <si>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</si>
  <si>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</si>
  <si>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</si>
  <si>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</si>
  <si>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</si>
  <si>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</si>
  <si>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</si>
  <si>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</si>
  <si>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</si>
  <si>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</si>
  <si>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</si>
  <si>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</si>
  <si>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</si>
  <si>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</si>
  <si>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</si>
  <si>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</si>
  <si>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</si>
  <si>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</si>
  <si>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</si>
  <si>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</si>
  <si>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</si>
  <si>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</si>
  <si>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</si>
  <si>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</si>
  <si>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</si>
  <si>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</si>
  <si>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</si>
  <si>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</si>
  <si>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</si>
  <si>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</si>
  <si>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</si>
  <si>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</si>
  <si>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</si>
  <si>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</si>
  <si>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</si>
  <si>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</si>
  <si>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</si>
  <si>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</si>
  <si>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</si>
  <si>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</si>
  <si>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</si>
  <si>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</si>
  <si>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</si>
  <si>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</si>
  <si>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</si>
  <si>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</si>
  <si>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</si>
  <si>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</si>
  <si>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</si>
  <si>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</si>
  <si>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</si>
  <si>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</si>
  <si>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</si>
  <si>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</si>
  <si>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</si>
  <si>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</si>
  <si>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</si>
  <si>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</si>
  <si>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</si>
  <si>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</si>
  <si>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</si>
  <si>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</si>
  <si>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</si>
  <si>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</si>
  <si>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</si>
  <si>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</si>
  <si>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</si>
  <si>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</si>
  <si>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</si>
  <si>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</si>
  <si>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</si>
  <si>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</si>
  <si>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</si>
  <si>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</si>
  <si>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</si>
  <si>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</si>
  <si>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</si>
  <si>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</si>
  <si>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</si>
  <si>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</si>
  <si>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</si>
  <si>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</si>
  <si>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</si>
  <si>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</si>
  <si>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</si>
  <si>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</si>
  <si>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</si>
  <si>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</si>
  <si>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</si>
  <si>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</si>
  <si>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</si>
  <si>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</si>
  <si>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</si>
  <si>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</si>
  <si>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</si>
  <si>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</si>
  <si>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</si>
  <si>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</si>
  <si>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</si>
  <si>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</si>
  <si>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</si>
  <si>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</si>
  <si>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</si>
  <si>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</si>
  <si>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</si>
  <si>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</si>
  <si>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</si>
  <si>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</si>
  <si>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</si>
  <si>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</si>
  <si>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</si>
  <si>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</si>
  <si>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</si>
  <si>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</si>
  <si>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</si>
  <si>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</si>
  <si>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</si>
  <si>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</si>
  <si>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</si>
  <si>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</si>
  <si>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</si>
  <si>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</si>
  <si>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</si>
  <si>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</si>
  <si>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</si>
  <si>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</si>
  <si>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</si>
  <si>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</si>
  <si>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</si>
  <si>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</si>
  <si>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</si>
  <si>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</si>
  <si>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</si>
  <si>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</si>
  <si>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</si>
  <si>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</si>
  <si>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</si>
  <si>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</si>
  <si>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</si>
  <si>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</si>
  <si>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</si>
  <si>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</si>
  <si>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</si>
  <si>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</si>
  <si>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</si>
  <si>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</si>
  <si>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</si>
  <si>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</si>
  <si>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</si>
  <si>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</si>
  <si>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</si>
  <si>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</si>
  <si>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</si>
  <si>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</si>
  <si>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</si>
  <si>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</si>
  <si>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</si>
  <si>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</si>
  <si>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</si>
  <si>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</si>
  <si>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</si>
  <si>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</si>
  <si>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</si>
  <si>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</si>
  <si>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</si>
  <si>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</si>
  <si>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</si>
  <si>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</si>
  <si>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</si>
  <si>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</si>
  <si>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</si>
  <si>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</si>
  <si>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</si>
  <si>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</si>
  <si>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</si>
  <si>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</si>
  <si>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</si>
  <si>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</si>
  <si>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</si>
  <si>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</si>
  <si>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</si>
  <si>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</si>
  <si>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</si>
  <si>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</si>
  <si>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</si>
  <si>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</si>
  <si>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</si>
  <si>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</si>
  <si>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</si>
  <si>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</si>
  <si>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</si>
  <si>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</si>
  <si>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</si>
  <si>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</si>
  <si>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</si>
  <si>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</si>
  <si>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</si>
  <si>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</si>
  <si>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</si>
  <si>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</si>
  <si>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</si>
  <si>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</si>
  <si>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</si>
  <si>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</si>
  <si>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</si>
  <si>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</si>
  <si>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</si>
  <si>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</si>
  <si>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</si>
  <si>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</si>
  <si>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</si>
  <si>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</si>
  <si>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</si>
  <si>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</si>
  <si>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</si>
  <si>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</si>
  <si>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</si>
  <si>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</si>
  <si>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</si>
  <si>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</si>
  <si>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</si>
  <si>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</si>
  <si>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</si>
  <si>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</si>
  <si>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</si>
  <si>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</si>
  <si>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</si>
  <si>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</si>
  <si>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</si>
  <si>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</si>
  <si>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</si>
  <si>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</si>
  <si>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</si>
  <si>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</si>
  <si>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</si>
  <si>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</si>
  <si>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</si>
  <si>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</si>
  <si>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</si>
  <si>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</si>
  <si>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</si>
  <si>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</si>
  <si>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</si>
  <si>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</si>
  <si>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</si>
  <si>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</si>
  <si>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</si>
  <si>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</si>
  <si>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</si>
  <si>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</si>
  <si>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</si>
  <si>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</si>
  <si>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</si>
  <si>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</si>
  <si>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</si>
  <si>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</si>
  <si>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</si>
  <si>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</si>
  <si>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</si>
  <si>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</si>
  <si>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</si>
  <si>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</si>
  <si>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</si>
  <si>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</si>
  <si>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</si>
  <si>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</si>
  <si>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</si>
  <si>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</si>
  <si>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</si>
  <si>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</si>
  <si>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</si>
  <si>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</si>
  <si>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</si>
  <si>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</si>
  <si>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</si>
  <si>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</si>
  <si>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</si>
  <si>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</si>
  <si>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</si>
  <si>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</si>
  <si>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</si>
  <si>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</si>
  <si>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</si>
  <si>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</si>
  <si>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</si>
  <si>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</si>
  <si>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</si>
  <si>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</si>
  <si>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</si>
  <si>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</si>
  <si>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</si>
  <si>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</si>
  <si>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</si>
  <si>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</si>
  <si>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</si>
  <si>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</si>
  <si>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</si>
  <si>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</si>
  <si>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</si>
  <si>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</si>
  <si>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</si>
  <si>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</si>
  <si>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</si>
  <si>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</si>
  <si>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</si>
  <si>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</si>
  <si>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</si>
  <si>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</si>
  <si>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</si>
  <si>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</si>
  <si>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</si>
  <si>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</si>
  <si>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</si>
  <si>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ALG</t>
  </si>
  <si>
    <t>Also MKCV</t>
  </si>
  <si>
    <t>Adj/Split</t>
  </si>
  <si>
    <t>RecDat Streak</t>
  </si>
  <si>
    <t>Est Dates</t>
  </si>
  <si>
    <t>Acquired by Business First Bancs.</t>
  </si>
  <si>
    <t>SYNNEX Corp.</t>
  </si>
  <si>
    <t>Cut '17, Incr. '18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</si>
  <si>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</si>
  <si>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</si>
  <si>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</si>
  <si>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</si>
  <si>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</si>
  <si>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</si>
  <si>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</si>
  <si>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</si>
  <si>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</si>
  <si>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</si>
  <si>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</si>
  <si>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</si>
  <si>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</si>
  <si>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</si>
  <si>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</si>
  <si>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</si>
  <si>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</si>
  <si>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</si>
  <si>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</si>
  <si>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</si>
  <si>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</si>
  <si>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</si>
  <si>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</si>
  <si>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</si>
  <si>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</si>
  <si>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</si>
  <si>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</si>
  <si>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</si>
  <si>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</si>
  <si>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</si>
  <si>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</si>
  <si>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</si>
  <si>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</si>
  <si>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</si>
  <si>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</si>
  <si>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</si>
  <si>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</si>
  <si>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</si>
  <si>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</si>
  <si>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</si>
  <si>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</si>
  <si>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</si>
  <si>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</si>
  <si>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</si>
  <si>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</si>
  <si>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</si>
  <si>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</si>
  <si>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</si>
  <si>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</si>
  <si>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</si>
  <si>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</si>
  <si>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</si>
  <si>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</si>
  <si>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</si>
  <si>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</si>
  <si>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</si>
  <si>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</si>
  <si>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</si>
  <si>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</si>
  <si>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</si>
  <si>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</si>
  <si>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</si>
  <si>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</si>
  <si>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</si>
  <si>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</si>
  <si>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</si>
  <si>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</si>
  <si>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</si>
  <si>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</si>
  <si>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</si>
  <si>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</si>
  <si>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</si>
  <si>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</si>
  <si>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</si>
  <si>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</si>
  <si>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</si>
  <si>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</si>
  <si>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</si>
  <si>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</si>
  <si>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</si>
  <si>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</si>
  <si>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</si>
  <si>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</si>
  <si>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</si>
  <si>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</si>
  <si>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</si>
  <si>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</si>
  <si>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</si>
  <si>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</si>
  <si>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</si>
  <si>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</si>
  <si>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</si>
  <si>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</si>
  <si>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</si>
  <si>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</si>
  <si>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</si>
  <si>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</si>
  <si>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</si>
  <si>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</si>
  <si>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</si>
  <si>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</si>
  <si>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</si>
  <si>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</si>
  <si>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</si>
  <si>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</si>
  <si>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</si>
  <si>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</si>
  <si>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</si>
  <si>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</si>
  <si>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</si>
  <si>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</si>
  <si>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</si>
  <si>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</si>
  <si>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</si>
  <si>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</si>
  <si>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</si>
  <si>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</si>
  <si>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</si>
  <si>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</si>
  <si>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</si>
  <si>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</si>
  <si>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</si>
  <si>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</si>
  <si>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</si>
  <si>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</si>
  <si>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</si>
  <si>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</si>
  <si>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</si>
  <si>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</si>
  <si>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</si>
  <si>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</si>
  <si>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</si>
  <si>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</si>
  <si>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</si>
  <si>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</si>
  <si>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</si>
  <si>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</si>
  <si>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</si>
  <si>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</si>
  <si>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</si>
  <si>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</si>
  <si>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</si>
  <si>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</si>
  <si>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</si>
  <si>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</si>
  <si>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</si>
  <si>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</si>
  <si>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</si>
  <si>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</si>
  <si>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</si>
  <si>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</si>
  <si>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</si>
  <si>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</si>
  <si>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</si>
  <si>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</si>
  <si>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</si>
  <si>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</si>
  <si>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</si>
  <si>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</si>
  <si>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</si>
  <si>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</si>
  <si>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</si>
  <si>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</si>
  <si>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</si>
  <si>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</si>
  <si>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</si>
  <si>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</si>
  <si>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</si>
  <si>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</si>
  <si>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</si>
  <si>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</si>
  <si>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</si>
  <si>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</si>
  <si>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</si>
  <si>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</si>
  <si>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</si>
  <si>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</si>
  <si>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</si>
  <si>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</si>
  <si>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</si>
  <si>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</si>
  <si>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</si>
  <si>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</si>
  <si>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</si>
  <si>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</si>
  <si>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</si>
  <si>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</si>
  <si>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</si>
  <si>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</si>
  <si>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</si>
  <si>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</si>
  <si>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</si>
  <si>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</si>
  <si>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</si>
  <si>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</si>
  <si>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</si>
  <si>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</si>
  <si>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</si>
  <si>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</si>
  <si>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</si>
  <si>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</si>
  <si>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</si>
  <si>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</si>
  <si>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</si>
  <si>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</si>
  <si>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</si>
  <si>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</si>
  <si>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</si>
  <si>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</si>
  <si>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</si>
  <si>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</si>
  <si>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</si>
  <si>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</si>
  <si>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</si>
  <si>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</si>
  <si>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</si>
  <si>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</si>
  <si>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</si>
  <si>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</si>
  <si>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</si>
  <si>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</si>
  <si>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</si>
  <si>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</si>
  <si>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</si>
  <si>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</si>
  <si>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</si>
  <si>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</si>
  <si>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</si>
  <si>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</si>
  <si>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</si>
  <si>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</si>
  <si>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</si>
  <si>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</si>
  <si>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</si>
  <si>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</si>
  <si>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</si>
  <si>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</si>
  <si>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</si>
  <si>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</si>
  <si>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</si>
  <si>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</si>
  <si>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</si>
  <si>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</si>
  <si>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</si>
  <si>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</si>
  <si>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</si>
  <si>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</si>
  <si>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</si>
  <si>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</si>
  <si>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</si>
  <si>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</si>
  <si>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</si>
  <si>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</si>
  <si>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</si>
  <si>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</si>
  <si>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</si>
  <si>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</si>
  <si>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</si>
  <si>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</si>
  <si>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</si>
  <si>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</si>
  <si>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</si>
  <si>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</si>
  <si>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</si>
  <si>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</si>
  <si>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</si>
  <si>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</si>
  <si>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</si>
  <si>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</si>
  <si>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</si>
  <si>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</si>
  <si>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</si>
  <si>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</si>
  <si>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</si>
  <si>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</si>
  <si>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</si>
  <si>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</si>
  <si>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</si>
  <si>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</si>
  <si>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</si>
  <si>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</si>
  <si>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</si>
  <si>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</si>
  <si>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</si>
  <si>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</si>
  <si>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</si>
  <si>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</si>
  <si>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</si>
  <si>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</si>
  <si>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</si>
  <si>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</si>
  <si>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</si>
  <si>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</si>
  <si>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</si>
  <si>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</si>
  <si>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</si>
  <si>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</si>
  <si>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</si>
  <si>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</si>
  <si>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</si>
  <si>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</si>
  <si>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</si>
  <si>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</si>
  <si>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</si>
  <si>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</si>
  <si>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</si>
  <si>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</si>
  <si>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</si>
  <si>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</si>
  <si>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</si>
  <si>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</si>
  <si>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</si>
  <si>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</si>
  <si>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</si>
  <si>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</si>
  <si>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</si>
  <si>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</si>
  <si>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</si>
  <si>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</si>
  <si>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</si>
  <si>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</si>
  <si>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</si>
  <si>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</si>
  <si>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</si>
  <si>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</si>
  <si>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</si>
  <si>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</si>
  <si>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</si>
  <si>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</si>
  <si>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</si>
  <si>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</si>
  <si>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</si>
  <si>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</si>
  <si>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</si>
  <si>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</si>
  <si>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</si>
  <si>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</si>
  <si>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</si>
  <si>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</si>
  <si>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</si>
  <si>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</si>
  <si>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</si>
  <si>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</si>
  <si>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</si>
  <si>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</si>
  <si>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</si>
  <si>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</si>
  <si>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</si>
  <si>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</si>
  <si>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</si>
  <si>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</si>
  <si>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</si>
  <si>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</si>
  <si>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</si>
  <si>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Airlines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</si>
  <si>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</si>
  <si>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</si>
  <si>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</si>
  <si>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</si>
  <si>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</si>
  <si>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</si>
  <si>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</si>
  <si>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</si>
  <si>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</si>
  <si>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</si>
  <si>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</si>
  <si>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</si>
  <si>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</si>
  <si>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</si>
  <si>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</si>
  <si>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</si>
  <si>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</si>
  <si>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</si>
  <si>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</si>
  <si>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</si>
  <si>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</si>
  <si>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</si>
  <si>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</si>
  <si>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</si>
  <si>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</si>
  <si>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</si>
  <si>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</si>
  <si>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</si>
  <si>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</si>
  <si>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</si>
  <si>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</si>
  <si>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</si>
  <si>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</si>
  <si>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</si>
  <si>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</si>
  <si>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</si>
  <si>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</si>
  <si>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</si>
  <si>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</si>
  <si>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</si>
  <si>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</si>
  <si>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</si>
  <si>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</si>
  <si>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</si>
  <si>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</si>
  <si>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</si>
  <si>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</si>
  <si>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PX</t>
  </si>
  <si>
    <t>Praxair Inc.</t>
  </si>
  <si>
    <t>Bank OZK</t>
  </si>
  <si>
    <t>20 yrs</t>
  </si>
  <si>
    <t>D.R. Horton Inc</t>
  </si>
  <si>
    <t>Interdigital Inc</t>
  </si>
  <si>
    <t>ROA</t>
  </si>
  <si>
    <t>Adj Split</t>
  </si>
  <si>
    <t>2018 = Year 7</t>
  </si>
  <si>
    <t>2018 = Year 13</t>
  </si>
  <si>
    <t>2018 = Year 6</t>
  </si>
  <si>
    <t>2018 = Year 10</t>
  </si>
  <si>
    <t>Dividend suspended</t>
  </si>
  <si>
    <t>2018 = Year 8</t>
  </si>
  <si>
    <t>2018 = Year 33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</si>
  <si>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</si>
  <si>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</si>
  <si>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</si>
  <si>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</si>
  <si>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</si>
  <si>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</si>
  <si>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Numbers in Gray 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</si>
  <si>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</si>
  <si>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</si>
  <si>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</si>
  <si>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</si>
  <si>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</si>
  <si>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</si>
  <si>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</si>
  <si>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</si>
  <si>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</si>
  <si>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</si>
  <si>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</si>
  <si>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</si>
  <si>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Formerly OZRK</t>
  </si>
  <si>
    <t>B6</t>
  </si>
  <si>
    <t>C9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</si>
  <si>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</si>
  <si>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</si>
  <si>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</si>
  <si>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</si>
  <si>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</si>
  <si>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</si>
  <si>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</si>
  <si>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</si>
  <si>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</si>
  <si>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</si>
  <si>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</si>
  <si>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</si>
  <si>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</si>
  <si>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</si>
  <si>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</si>
  <si>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</si>
  <si>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</si>
  <si>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</si>
  <si>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</si>
  <si>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</si>
  <si>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</si>
  <si>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</si>
  <si>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</si>
  <si>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May19</t>
  </si>
  <si>
    <t>CVBF</t>
  </si>
  <si>
    <t>EFSC</t>
  </si>
  <si>
    <t>HLI</t>
  </si>
  <si>
    <t>Houlihan Lokey, Inc.</t>
  </si>
  <si>
    <t>Enterprise Financial Services Corp</t>
  </si>
  <si>
    <t>CVB Financial Corp.</t>
  </si>
  <si>
    <t>Acquired by Amcor</t>
  </si>
  <si>
    <t>Jun19</t>
  </si>
  <si>
    <t>LHX</t>
  </si>
  <si>
    <t>L3Harris Technologies Inc</t>
  </si>
  <si>
    <t>Merged with Harris Corp to form L3Harris</t>
  </si>
  <si>
    <t>Adj. Spinoff</t>
  </si>
  <si>
    <t>Warnings:</t>
  </si>
  <si>
    <t>Jul19</t>
  </si>
  <si>
    <t>Star Group LP</t>
  </si>
  <si>
    <t>Citigroup Inc</t>
  </si>
  <si>
    <t>C</t>
  </si>
  <si>
    <t>KBAL</t>
  </si>
  <si>
    <t>Kimball International Inc.</t>
  </si>
  <si>
    <t>Citigroup Inc.</t>
  </si>
  <si>
    <t>Acquired by MPLX LP</t>
  </si>
  <si>
    <t>TCF Financial Corp.</t>
  </si>
  <si>
    <t>TCF</t>
  </si>
  <si>
    <t>GL</t>
  </si>
  <si>
    <t>Globe Life Inc</t>
  </si>
  <si>
    <t>Spinoff IAA, lowered div</t>
  </si>
  <si>
    <t>Global Life Inc</t>
  </si>
  <si>
    <t>Aug19</t>
  </si>
  <si>
    <t>Wabtech Corp.</t>
  </si>
  <si>
    <t>STOR</t>
  </si>
  <si>
    <t>NSA</t>
  </si>
  <si>
    <t>National Storage Affiliates Trust</t>
  </si>
  <si>
    <t>STORE Capital Corp</t>
  </si>
  <si>
    <t>Acquired by Employers Mutual Casualty Co</t>
  </si>
  <si>
    <t>Acquired by UGI Corp</t>
  </si>
  <si>
    <t>Sep19</t>
  </si>
  <si>
    <t>NXRT</t>
  </si>
  <si>
    <t>ETR</t>
  </si>
  <si>
    <t>NexPoint Residential Trust Inc.</t>
  </si>
  <si>
    <t>Entergy Corporation</t>
  </si>
  <si>
    <t>Acquired by SJW Group</t>
  </si>
  <si>
    <t>SVC</t>
  </si>
  <si>
    <t>Service Properties Trust</t>
  </si>
  <si>
    <t>Acquired by HGGC</t>
  </si>
  <si>
    <t>Acquired by NASCAR Holdings Inc</t>
  </si>
  <si>
    <t>Oct19</t>
  </si>
  <si>
    <t>Acquired by Prosperity Bancshares</t>
  </si>
  <si>
    <t>Nov19</t>
  </si>
  <si>
    <t>2019=Year 7</t>
  </si>
  <si>
    <t>2019=Year 6</t>
  </si>
  <si>
    <t>2019=Year 9</t>
  </si>
  <si>
    <t>2019=Year 8</t>
  </si>
  <si>
    <t>2019=Year 17</t>
  </si>
  <si>
    <t>2019=Year 18</t>
  </si>
  <si>
    <t>2019=Year 11</t>
  </si>
  <si>
    <t>2019=Year 19</t>
  </si>
  <si>
    <t>2019=Year 26</t>
  </si>
  <si>
    <t>2019=Year 10</t>
  </si>
  <si>
    <t>2019=Year 9, ADR-Ire, US$</t>
  </si>
  <si>
    <t>Gannett Co., Inc</t>
  </si>
  <si>
    <t>2019=Year 15</t>
  </si>
  <si>
    <t>2019=Year 48</t>
  </si>
  <si>
    <t>2019=Year 6, Canada CAD</t>
  </si>
  <si>
    <t>Truist Financial Corp</t>
  </si>
  <si>
    <t>TFC</t>
  </si>
  <si>
    <t>Merged with BB&amp;T to form Truist Financial Corp</t>
  </si>
  <si>
    <t>BB&amp;T Corp</t>
  </si>
  <si>
    <t>GCBC</t>
  </si>
  <si>
    <t>DRE</t>
  </si>
  <si>
    <t>CGNX</t>
  </si>
  <si>
    <t>CABO</t>
  </si>
  <si>
    <t>HXL</t>
  </si>
  <si>
    <t>BPOP</t>
  </si>
  <si>
    <t>ENR</t>
  </si>
  <si>
    <t>BSM</t>
  </si>
  <si>
    <t>WERN</t>
  </si>
  <si>
    <t>NNI</t>
  </si>
  <si>
    <t>NRC</t>
  </si>
  <si>
    <t>KRNY</t>
  </si>
  <si>
    <t>CNXM</t>
  </si>
  <si>
    <t>AMNB</t>
  </si>
  <si>
    <t>AJX</t>
  </si>
  <si>
    <t>FDBC</t>
  </si>
  <si>
    <t>SHBI</t>
  </si>
  <si>
    <t>HPE</t>
  </si>
  <si>
    <t>MED</t>
  </si>
  <si>
    <t>UBP</t>
  </si>
  <si>
    <t>Greene County Bancorp, Inc.</t>
  </si>
  <si>
    <t>Carnival Corporation &amp; Plc</t>
  </si>
  <si>
    <t>Duke Realty Corporation</t>
  </si>
  <si>
    <t>11/14/2019</t>
  </si>
  <si>
    <t>11/29/2019</t>
  </si>
  <si>
    <t>4/19/2018</t>
  </si>
  <si>
    <t>5/11/2018</t>
  </si>
  <si>
    <t>12/10/2019</t>
  </si>
  <si>
    <t>1/2/2020</t>
  </si>
  <si>
    <t>12/26/2019</t>
  </si>
  <si>
    <t>2/6/2020</t>
  </si>
  <si>
    <t>C5</t>
  </si>
  <si>
    <t>A1</t>
  </si>
  <si>
    <t>B7</t>
  </si>
  <si>
    <t>Cognex Corporation</t>
  </si>
  <si>
    <t>Cable One, Inc.</t>
  </si>
  <si>
    <t>Hexcel Corporation</t>
  </si>
  <si>
    <t>Popular, Inc.</t>
  </si>
  <si>
    <t>Energizer Holdings, Inc.</t>
  </si>
  <si>
    <t>Black Stone Minerals, L.P.</t>
  </si>
  <si>
    <t>Werner Enterprises, Inc.</t>
  </si>
  <si>
    <t>Nelnet, Inc.</t>
  </si>
  <si>
    <t>Ladder Capital Corp</t>
  </si>
  <si>
    <t>Mueller Water Products, Inc.</t>
  </si>
  <si>
    <t>National Research Corporation</t>
  </si>
  <si>
    <t>Kearny Financial Corp.</t>
  </si>
  <si>
    <t>Meridian Bancorp, Inc.</t>
  </si>
  <si>
    <t>CNX Midstream Partners LP</t>
  </si>
  <si>
    <t>American National Bankshares Inc.</t>
  </si>
  <si>
    <t>Summit Financial Group, Inc.</t>
  </si>
  <si>
    <t>Great Ajax Corp.</t>
  </si>
  <si>
    <t>Fidelity D &amp; D Bancorp, Inc.</t>
  </si>
  <si>
    <t>Shore Bancshares, Inc.</t>
  </si>
  <si>
    <t>Pathfinder Bancorp, Inc.</t>
  </si>
  <si>
    <t>Hewlett Packard Enterprise Company</t>
  </si>
  <si>
    <t>Medifast, Inc.</t>
  </si>
  <si>
    <t>Urstadt Biddle Properties Inc.</t>
  </si>
  <si>
    <t>Acquired by WesBanco</t>
  </si>
  <si>
    <t>Numbers in Gray last updated 12/31/2019</t>
  </si>
  <si>
    <t>Last updated 12/31/2019</t>
  </si>
  <si>
    <t>2019=Year 5</t>
  </si>
  <si>
    <t>Updated Historical data with 2019 dividends</t>
  </si>
  <si>
    <t>'99-'19</t>
  </si>
  <si>
    <t>EXC</t>
  </si>
  <si>
    <t>ALLY</t>
  </si>
  <si>
    <t>IBKC</t>
  </si>
  <si>
    <t>Ally Financial Inc.</t>
  </si>
  <si>
    <t>Charles Schwab Corporation</t>
  </si>
  <si>
    <t>Exelon Corporation</t>
  </si>
  <si>
    <t>IBERIABANK Corporation</t>
  </si>
  <si>
    <t>Acquired by OceanFirst Financial</t>
  </si>
  <si>
    <t>Jan20</t>
  </si>
  <si>
    <t>Dec19</t>
  </si>
  <si>
    <t>©2020 All Rights Reserved. This listing is intended for personal, non-commercial use only.</t>
  </si>
  <si>
    <t>WTRG</t>
  </si>
  <si>
    <t>Essential Utilities Inc.</t>
  </si>
  <si>
    <t>Aqua America</t>
  </si>
  <si>
    <t>Name/Symbol change</t>
  </si>
  <si>
    <t>GRA</t>
  </si>
  <si>
    <t>KNSL</t>
  </si>
  <si>
    <t>MSBI</t>
  </si>
  <si>
    <t>FCCY</t>
  </si>
  <si>
    <t>HTH</t>
  </si>
  <si>
    <t>W. R. Grace &amp; Co.</t>
  </si>
  <si>
    <t>Kinsale Capital Group, Inc.</t>
  </si>
  <si>
    <t>Midland States Bancorp, Inc.</t>
  </si>
  <si>
    <t>1st Constitution Bancorp</t>
  </si>
  <si>
    <t>Hilltop Holdings Inc.</t>
  </si>
  <si>
    <t>Merged with First Defiance Financial Corp</t>
  </si>
  <si>
    <t>Feb20</t>
  </si>
  <si>
    <t>MGP</t>
  </si>
  <si>
    <t>CCMP</t>
  </si>
  <si>
    <t>SKYW</t>
  </si>
  <si>
    <t>EIG</t>
  </si>
  <si>
    <t>SYX</t>
  </si>
  <si>
    <t>MGM Growth Properties LLC</t>
  </si>
  <si>
    <t>BWX Technologies, Inc.</t>
  </si>
  <si>
    <t>Cabot Microelectronics Corporation</t>
  </si>
  <si>
    <t>SkyWest, Inc.</t>
  </si>
  <si>
    <t>Employers Holdings, Inc.</t>
  </si>
  <si>
    <t>Systemax Inc.</t>
  </si>
  <si>
    <t>Mar20</t>
  </si>
  <si>
    <t>Trane Technologies</t>
  </si>
  <si>
    <t>TT</t>
  </si>
  <si>
    <t>Ingersroll Rand</t>
  </si>
  <si>
    <t>20 Yrs Reg Dividends</t>
  </si>
  <si>
    <t>©2007-2020 All Rights Reserved. This listing is intended for personal, non-commercial use only.</t>
  </si>
  <si>
    <t>RGP</t>
  </si>
  <si>
    <t>Acquired by Marubeni and Mizuho Leasing</t>
  </si>
  <si>
    <t>Acquired by Blackstone Infrastructure Partners</t>
  </si>
  <si>
    <t>Acquired by First Bancshares, Inc</t>
  </si>
  <si>
    <t>RTX</t>
  </si>
  <si>
    <t>Raytheon Technologies</t>
  </si>
  <si>
    <t>2019=Year 26; spinoff + merger</t>
  </si>
  <si>
    <t>Merged with United Technologies</t>
  </si>
  <si>
    <t>Merged with Northwest Bancshares Inc</t>
  </si>
  <si>
    <t>To Contender</t>
  </si>
  <si>
    <t>Apr20</t>
  </si>
  <si>
    <t>Adj: switch to monthly div</t>
  </si>
  <si>
    <t>May20</t>
  </si>
  <si>
    <t>Jun20</t>
  </si>
  <si>
    <t>Acquired by Cambridge Bancorp</t>
  </si>
  <si>
    <t>PFC</t>
  </si>
  <si>
    <t>Premier Bank</t>
  </si>
  <si>
    <t>Acquired by South State Corporation</t>
  </si>
  <si>
    <t>To 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</si>
</sst>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993300"/>
      <name val="Arial"/>
      <family val="2"/>
    </font>
    <font>
      <b/>
      <sz val="9"/>
      <color rgb="FFFF0000"/>
      <name val="Arial"/>
      <family val="2"/>
    </font>
    <font>
      <sz val="9"/>
      <color theme="9"/>
      <name val="Arial"/>
      <family val="2"/>
    </font>
    <font>
      <sz val="9"/>
      <color rgb="FF993366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0070C0"/>
      <name val="Arial"/>
      <family val="2"/>
    </font>
    <font>
      <sz val="7"/>
      <color theme="0" tint="-0.499984740745262"/>
      <name val="Arial"/>
      <family val="2"/>
    </font>
    <font>
      <sz val="7"/>
      <color rgb="FF0070C0"/>
      <name val="Arial"/>
      <family val="2"/>
    </font>
    <font>
      <sz val="10"/>
      <color rgb="FF0070C0"/>
      <name val="Arial"/>
      <family val="2"/>
    </font>
    <font>
      <sz val="9"/>
      <color theme="5" tint="-0.499984740745262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i/>
      <sz val="7"/>
      <color indexed="10"/>
      <name val="Arial"/>
      <family val="2"/>
    </font>
    <font>
      <sz val="7"/>
      <color theme="9"/>
      <name val="Arial"/>
      <family val="2"/>
    </font>
    <font>
      <i/>
      <sz val="1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90" fillId="0" borderId="0"/>
    <xf numFmtId="0" fontId="9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240">
    <xf numFmtId="0" fontId="0" fillId="0" borderId="0" xfId="0"/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9" fillId="0" borderId="6" xfId="0" applyFont="1" applyBorder="1"/>
    <xf numFmtId="0" fontId="6" fillId="0" borderId="5" xfId="0" applyFont="1" applyBorder="1"/>
    <xf numFmtId="0" fontId="10" fillId="0" borderId="5" xfId="0" applyFont="1" applyBorder="1"/>
    <xf numFmtId="0" fontId="13" fillId="0" borderId="7" xfId="0" applyFont="1" applyBorder="1"/>
    <xf numFmtId="0" fontId="0" fillId="0" borderId="8" xfId="0" applyBorder="1"/>
    <xf numFmtId="0" fontId="6" fillId="0" borderId="0" xfId="0" applyFont="1" applyBorder="1"/>
    <xf numFmtId="0" fontId="10" fillId="0" borderId="0" xfId="0" applyFont="1" applyBorder="1"/>
    <xf numFmtId="0" fontId="6" fillId="0" borderId="7" xfId="0" applyFont="1" applyBorder="1" applyAlignment="1">
      <alignment horizontal="left"/>
    </xf>
    <xf numFmtId="0" fontId="5" fillId="0" borderId="0" xfId="1" applyNumberFormat="1" applyFill="1" applyBorder="1" applyAlignment="1" applyProtection="1"/>
    <xf numFmtId="0" fontId="6" fillId="0" borderId="8" xfId="0" applyFont="1" applyBorder="1"/>
    <xf numFmtId="0" fontId="6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6" fillId="0" borderId="7" xfId="0" applyFont="1" applyBorder="1"/>
    <xf numFmtId="0" fontId="10" fillId="0" borderId="2" xfId="0" applyFont="1" applyBorder="1"/>
    <xf numFmtId="0" fontId="10" fillId="0" borderId="4" xfId="0" applyFont="1" applyBorder="1"/>
    <xf numFmtId="0" fontId="10" fillId="0" borderId="3" xfId="0" applyFont="1" applyBorder="1"/>
    <xf numFmtId="0" fontId="10" fillId="0" borderId="12" xfId="0" applyFont="1" applyBorder="1"/>
    <xf numFmtId="0" fontId="10" fillId="0" borderId="9" xfId="0" applyFont="1" applyBorder="1"/>
    <xf numFmtId="0" fontId="10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/>
    <xf numFmtId="0" fontId="10" fillId="0" borderId="13" xfId="0" applyFont="1" applyBorder="1"/>
    <xf numFmtId="0" fontId="10" fillId="0" borderId="7" xfId="0" applyFont="1" applyBorder="1"/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10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3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68" fontId="6" fillId="0" borderId="5" xfId="0" applyNumberFormat="1" applyFont="1" applyBorder="1"/>
    <xf numFmtId="168" fontId="6" fillId="0" borderId="13" xfId="0" applyNumberFormat="1" applyFont="1" applyBorder="1"/>
    <xf numFmtId="2" fontId="6" fillId="0" borderId="3" xfId="0" applyNumberFormat="1" applyFont="1" applyBorder="1"/>
    <xf numFmtId="2" fontId="6" fillId="0" borderId="5" xfId="0" applyNumberFormat="1" applyFont="1" applyBorder="1"/>
    <xf numFmtId="0" fontId="23" fillId="0" borderId="12" xfId="0" applyFont="1" applyBorder="1" applyAlignment="1">
      <alignment horizontal="center"/>
    </xf>
    <xf numFmtId="168" fontId="6" fillId="0" borderId="0" xfId="0" applyNumberFormat="1" applyFont="1" applyBorder="1"/>
    <xf numFmtId="168" fontId="6" fillId="0" borderId="12" xfId="0" applyNumberFormat="1" applyFont="1" applyBorder="1"/>
    <xf numFmtId="2" fontId="6" fillId="0" borderId="12" xfId="0" applyNumberFormat="1" applyFont="1" applyBorder="1"/>
    <xf numFmtId="2" fontId="6" fillId="0" borderId="0" xfId="0" applyNumberFormat="1" applyFont="1" applyBorder="1"/>
    <xf numFmtId="0" fontId="25" fillId="0" borderId="12" xfId="0" applyFont="1" applyBorder="1"/>
    <xf numFmtId="0" fontId="23" fillId="0" borderId="15" xfId="0" applyFont="1" applyBorder="1" applyAlignment="1">
      <alignment horizontal="center"/>
    </xf>
    <xf numFmtId="168" fontId="6" fillId="0" borderId="15" xfId="0" applyNumberFormat="1" applyFont="1" applyBorder="1"/>
    <xf numFmtId="2" fontId="6" fillId="0" borderId="15" xfId="0" applyNumberFormat="1" applyFont="1" applyBorder="1"/>
    <xf numFmtId="0" fontId="24" fillId="0" borderId="1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2" fontId="6" fillId="0" borderId="9" xfId="0" applyNumberFormat="1" applyFont="1" applyBorder="1"/>
    <xf numFmtId="2" fontId="6" fillId="0" borderId="10" xfId="0" applyNumberFormat="1" applyFont="1" applyBorder="1"/>
    <xf numFmtId="2" fontId="6" fillId="0" borderId="13" xfId="0" applyNumberFormat="1" applyFont="1" applyBorder="1"/>
    <xf numFmtId="0" fontId="25" fillId="0" borderId="12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25" fillId="0" borderId="15" xfId="0" applyFont="1" applyBorder="1"/>
    <xf numFmtId="0" fontId="24" fillId="0" borderId="13" xfId="0" applyFont="1" applyBorder="1"/>
    <xf numFmtId="0" fontId="10" fillId="0" borderId="10" xfId="0" applyFont="1" applyBorder="1" applyAlignment="1">
      <alignment horizontal="left"/>
    </xf>
    <xf numFmtId="0" fontId="19" fillId="0" borderId="12" xfId="0" applyFont="1" applyBorder="1"/>
    <xf numFmtId="0" fontId="18" fillId="0" borderId="12" xfId="0" applyFont="1" applyBorder="1"/>
    <xf numFmtId="0" fontId="6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25" fillId="0" borderId="13" xfId="0" applyFont="1" applyBorder="1"/>
    <xf numFmtId="2" fontId="10" fillId="0" borderId="0" xfId="0" applyNumberFormat="1" applyFont="1"/>
    <xf numFmtId="2" fontId="10" fillId="0" borderId="8" xfId="0" applyNumberFormat="1" applyFont="1" applyBorder="1"/>
    <xf numFmtId="0" fontId="23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23" fillId="0" borderId="10" xfId="0" applyFont="1" applyBorder="1" applyAlignment="1">
      <alignment horizontal="center"/>
    </xf>
    <xf numFmtId="2" fontId="10" fillId="0" borderId="10" xfId="0" applyNumberFormat="1" applyFont="1" applyBorder="1"/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10" fillId="0" borderId="9" xfId="0" applyNumberFormat="1" applyFont="1" applyBorder="1"/>
    <xf numFmtId="168" fontId="6" fillId="0" borderId="14" xfId="0" applyNumberFormat="1" applyFont="1" applyBorder="1"/>
    <xf numFmtId="2" fontId="6" fillId="0" borderId="14" xfId="0" applyNumberFormat="1" applyFont="1" applyBorder="1"/>
    <xf numFmtId="0" fontId="30" fillId="0" borderId="1" xfId="0" applyFont="1" applyBorder="1" applyAlignment="1">
      <alignment horizontal="left"/>
    </xf>
    <xf numFmtId="0" fontId="10" fillId="0" borderId="12" xfId="0" applyFont="1" applyBorder="1" applyAlignment="1"/>
    <xf numFmtId="0" fontId="24" fillId="0" borderId="12" xfId="0" applyFont="1" applyBorder="1"/>
    <xf numFmtId="0" fontId="25" fillId="0" borderId="15" xfId="0" applyFont="1" applyBorder="1" applyAlignment="1">
      <alignment horizontal="left"/>
    </xf>
    <xf numFmtId="2" fontId="6" fillId="0" borderId="11" xfId="0" applyNumberFormat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6" fillId="0" borderId="0" xfId="0" applyFont="1"/>
    <xf numFmtId="2" fontId="6" fillId="0" borderId="2" xfId="0" applyNumberFormat="1" applyFont="1" applyBorder="1"/>
    <xf numFmtId="2" fontId="6" fillId="0" borderId="4" xfId="0" applyNumberFormat="1" applyFont="1" applyBorder="1"/>
    <xf numFmtId="0" fontId="32" fillId="0" borderId="1" xfId="0" applyFont="1" applyBorder="1" applyAlignment="1">
      <alignment horizontal="left"/>
    </xf>
    <xf numFmtId="2" fontId="10" fillId="0" borderId="0" xfId="0" applyNumberFormat="1" applyFont="1" applyBorder="1"/>
    <xf numFmtId="2" fontId="6" fillId="0" borderId="0" xfId="0" applyNumberFormat="1" applyFont="1"/>
    <xf numFmtId="0" fontId="6" fillId="0" borderId="15" xfId="0" applyFont="1" applyBorder="1" applyAlignment="1">
      <alignment horizontal="left"/>
    </xf>
    <xf numFmtId="168" fontId="6" fillId="0" borderId="12" xfId="0" applyNumberFormat="1" applyFont="1" applyBorder="1" applyAlignment="1">
      <alignment horizontal="right"/>
    </xf>
    <xf numFmtId="164" fontId="10" fillId="0" borderId="6" xfId="0" applyNumberFormat="1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0" xfId="0" applyNumberFormat="1" applyFont="1" applyBorder="1"/>
    <xf numFmtId="164" fontId="10" fillId="0" borderId="0" xfId="0" applyNumberFormat="1" applyFont="1"/>
    <xf numFmtId="0" fontId="13" fillId="0" borderId="8" xfId="0" applyFont="1" applyBorder="1" applyAlignment="1">
      <alignment horizontal="left"/>
    </xf>
    <xf numFmtId="0" fontId="37" fillId="0" borderId="1" xfId="0" applyFont="1" applyBorder="1" applyAlignment="1">
      <alignment horizontal="left"/>
    </xf>
    <xf numFmtId="0" fontId="38" fillId="0" borderId="5" xfId="0" applyFont="1" applyBorder="1" applyAlignment="1">
      <alignment horizontal="left"/>
    </xf>
    <xf numFmtId="0" fontId="38" fillId="0" borderId="0" xfId="0" applyFont="1" applyBorder="1"/>
    <xf numFmtId="168" fontId="10" fillId="0" borderId="9" xfId="0" applyNumberFormat="1" applyFont="1" applyBorder="1"/>
    <xf numFmtId="0" fontId="7" fillId="0" borderId="14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23" fillId="0" borderId="6" xfId="0" applyFont="1" applyBorder="1" applyAlignment="1">
      <alignment horizontal="center"/>
    </xf>
    <xf numFmtId="164" fontId="10" fillId="0" borderId="6" xfId="0" applyNumberFormat="1" applyFont="1" applyBorder="1"/>
    <xf numFmtId="0" fontId="44" fillId="0" borderId="12" xfId="0" applyFont="1" applyBorder="1"/>
    <xf numFmtId="0" fontId="23" fillId="0" borderId="7" xfId="0" applyFont="1" applyBorder="1" applyAlignment="1">
      <alignment horizontal="center"/>
    </xf>
    <xf numFmtId="0" fontId="44" fillId="0" borderId="15" xfId="0" applyFont="1" applyBorder="1"/>
    <xf numFmtId="0" fontId="23" fillId="0" borderId="11" xfId="0" applyFont="1" applyBorder="1" applyAlignment="1">
      <alignment horizontal="center"/>
    </xf>
    <xf numFmtId="164" fontId="10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4" fillId="0" borderId="7" xfId="0" applyFont="1" applyBorder="1"/>
    <xf numFmtId="0" fontId="25" fillId="0" borderId="7" xfId="0" applyFont="1" applyBorder="1"/>
    <xf numFmtId="0" fontId="18" fillId="0" borderId="13" xfId="0" applyFont="1" applyBorder="1"/>
    <xf numFmtId="0" fontId="24" fillId="0" borderId="8" xfId="0" applyFont="1" applyBorder="1" applyAlignment="1">
      <alignment horizontal="left"/>
    </xf>
    <xf numFmtId="0" fontId="25" fillId="0" borderId="11" xfId="0" applyFont="1" applyBorder="1"/>
    <xf numFmtId="0" fontId="25" fillId="0" borderId="1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0" fillId="0" borderId="12" xfId="0" applyNumberFormat="1" applyFont="1" applyBorder="1"/>
    <xf numFmtId="0" fontId="18" fillId="0" borderId="15" xfId="0" applyFont="1" applyBorder="1"/>
    <xf numFmtId="0" fontId="25" fillId="0" borderId="3" xfId="0" applyFont="1" applyBorder="1"/>
    <xf numFmtId="0" fontId="2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24" fillId="0" borderId="8" xfId="0" applyFont="1" applyBorder="1"/>
    <xf numFmtId="0" fontId="44" fillId="0" borderId="10" xfId="0" applyFont="1" applyBorder="1"/>
    <xf numFmtId="0" fontId="44" fillId="0" borderId="8" xfId="0" applyFont="1" applyBorder="1"/>
    <xf numFmtId="0" fontId="44" fillId="0" borderId="12" xfId="0" applyFont="1" applyBorder="1" applyAlignment="1">
      <alignment horizontal="left"/>
    </xf>
    <xf numFmtId="0" fontId="18" fillId="0" borderId="3" xfId="0" applyFont="1" applyBorder="1"/>
    <xf numFmtId="0" fontId="44" fillId="0" borderId="13" xfId="0" applyFont="1" applyBorder="1"/>
    <xf numFmtId="164" fontId="10" fillId="0" borderId="13" xfId="0" applyNumberFormat="1" applyFont="1" applyBorder="1"/>
    <xf numFmtId="164" fontId="10" fillId="0" borderId="15" xfId="0" applyNumberFormat="1" applyFont="1" applyBorder="1"/>
    <xf numFmtId="0" fontId="23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4" xfId="0" applyFont="1" applyBorder="1" applyAlignment="1">
      <alignment horizontal="left"/>
    </xf>
    <xf numFmtId="0" fontId="23" fillId="0" borderId="9" xfId="0" applyFont="1" applyBorder="1" applyAlignment="1">
      <alignment horizontal="center"/>
    </xf>
    <xf numFmtId="164" fontId="10" fillId="0" borderId="9" xfId="0" applyNumberFormat="1" applyFont="1" applyBorder="1"/>
    <xf numFmtId="0" fontId="24" fillId="0" borderId="4" xfId="0" applyFont="1" applyBorder="1" applyAlignment="1">
      <alignment horizontal="left"/>
    </xf>
    <xf numFmtId="168" fontId="10" fillId="0" borderId="9" xfId="0" applyNumberFormat="1" applyFont="1" applyBorder="1" applyAlignment="1">
      <alignment horizontal="center"/>
    </xf>
    <xf numFmtId="168" fontId="23" fillId="0" borderId="9" xfId="0" applyNumberFormat="1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5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168" fontId="10" fillId="0" borderId="7" xfId="0" applyNumberFormat="1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44" fillId="0" borderId="12" xfId="0" applyFont="1" applyBorder="1" applyAlignment="1">
      <alignment horizontal="center"/>
    </xf>
    <xf numFmtId="0" fontId="44" fillId="0" borderId="0" xfId="0" applyFont="1" applyAlignment="1">
      <alignment horizontal="left"/>
    </xf>
    <xf numFmtId="168" fontId="10" fillId="0" borderId="14" xfId="0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0" fillId="0" borderId="7" xfId="0" applyFont="1" applyBorder="1" applyAlignment="1">
      <alignment horizontal="right"/>
    </xf>
    <xf numFmtId="168" fontId="10" fillId="0" borderId="11" xfId="0" applyNumberFormat="1" applyFont="1" applyBorder="1" applyAlignment="1">
      <alignment horizontal="center"/>
    </xf>
    <xf numFmtId="168" fontId="10" fillId="0" borderId="2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10" fillId="0" borderId="5" xfId="0" applyFont="1" applyBorder="1" applyAlignment="1"/>
    <xf numFmtId="0" fontId="10" fillId="0" borderId="0" xfId="0" applyFont="1" applyBorder="1" applyAlignment="1"/>
    <xf numFmtId="164" fontId="10" fillId="0" borderId="15" xfId="0" applyNumberFormat="1" applyFont="1" applyBorder="1" applyAlignment="1">
      <alignment horizontal="center"/>
    </xf>
    <xf numFmtId="0" fontId="10" fillId="0" borderId="9" xfId="0" applyFont="1" applyBorder="1" applyAlignment="1"/>
    <xf numFmtId="0" fontId="10" fillId="0" borderId="5" xfId="0" applyFont="1" applyBorder="1" applyAlignment="1">
      <alignment horizontal="left"/>
    </xf>
    <xf numFmtId="164" fontId="10" fillId="0" borderId="0" xfId="0" applyNumberFormat="1" applyFont="1" applyBorder="1" applyAlignment="1">
      <alignment horizontal="center"/>
    </xf>
    <xf numFmtId="0" fontId="10" fillId="0" borderId="6" xfId="0" applyFont="1" applyBorder="1" applyAlignment="1"/>
    <xf numFmtId="0" fontId="10" fillId="0" borderId="11" xfId="0" applyFont="1" applyBorder="1" applyAlignment="1"/>
    <xf numFmtId="0" fontId="10" fillId="0" borderId="15" xfId="0" applyFont="1" applyBorder="1" applyAlignment="1"/>
    <xf numFmtId="164" fontId="10" fillId="0" borderId="11" xfId="0" applyNumberFormat="1" applyFont="1" applyBorder="1" applyAlignment="1">
      <alignment horizontal="center"/>
    </xf>
    <xf numFmtId="0" fontId="10" fillId="0" borderId="7" xfId="0" applyFont="1" applyBorder="1" applyAlignment="1"/>
    <xf numFmtId="0" fontId="46" fillId="0" borderId="0" xfId="0" applyFont="1" applyBorder="1" applyAlignment="1">
      <alignment horizontal="left"/>
    </xf>
    <xf numFmtId="0" fontId="46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1" xfId="0" applyFont="1" applyBorder="1"/>
    <xf numFmtId="0" fontId="6" fillId="0" borderId="14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49" fontId="6" fillId="2" borderId="13" xfId="0" applyNumberFormat="1" applyFont="1" applyFill="1" applyBorder="1" applyAlignment="1">
      <alignment horizontal="center"/>
    </xf>
    <xf numFmtId="1" fontId="6" fillId="2" borderId="13" xfId="0" applyNumberFormat="1" applyFont="1" applyFill="1" applyBorder="1"/>
    <xf numFmtId="168" fontId="6" fillId="2" borderId="12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/>
    <xf numFmtId="0" fontId="6" fillId="2" borderId="7" xfId="0" applyFont="1" applyFill="1" applyBorder="1"/>
    <xf numFmtId="0" fontId="6" fillId="4" borderId="7" xfId="0" applyFont="1" applyFill="1" applyBorder="1"/>
    <xf numFmtId="0" fontId="6" fillId="5" borderId="7" xfId="0" applyFont="1" applyFill="1" applyBorder="1"/>
    <xf numFmtId="0" fontId="6" fillId="6" borderId="7" xfId="0" applyFont="1" applyFill="1" applyBorder="1"/>
    <xf numFmtId="0" fontId="6" fillId="6" borderId="12" xfId="0" applyFont="1" applyFill="1" applyBorder="1"/>
    <xf numFmtId="0" fontId="6" fillId="2" borderId="12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6" fillId="6" borderId="13" xfId="0" applyFont="1" applyFill="1" applyBorder="1"/>
    <xf numFmtId="49" fontId="6" fillId="0" borderId="14" xfId="0" applyNumberFormat="1" applyFont="1" applyBorder="1" applyAlignment="1">
      <alignment horizontal="center"/>
    </xf>
    <xf numFmtId="1" fontId="6" fillId="0" borderId="14" xfId="0" applyNumberFormat="1" applyFont="1" applyBorder="1"/>
    <xf numFmtId="0" fontId="6" fillId="0" borderId="12" xfId="0" applyFont="1" applyFill="1" applyBorder="1"/>
    <xf numFmtId="49" fontId="6" fillId="0" borderId="13" xfId="0" applyNumberFormat="1" applyFont="1" applyBorder="1" applyAlignment="1">
      <alignment horizontal="center"/>
    </xf>
    <xf numFmtId="1" fontId="6" fillId="0" borderId="13" xfId="0" applyNumberFormat="1" applyFont="1" applyBorder="1"/>
    <xf numFmtId="0" fontId="6" fillId="0" borderId="13" xfId="0" applyFont="1" applyBorder="1"/>
    <xf numFmtId="0" fontId="6" fillId="0" borderId="0" xfId="0" applyFont="1" applyBorder="1" applyAlignment="1">
      <alignment horizontal="right"/>
    </xf>
    <xf numFmtId="0" fontId="6" fillId="6" borderId="8" xfId="0" applyFont="1" applyFill="1" applyBorder="1"/>
    <xf numFmtId="0" fontId="6" fillId="0" borderId="12" xfId="0" applyFont="1" applyBorder="1"/>
    <xf numFmtId="0" fontId="6" fillId="0" borderId="6" xfId="0" applyFont="1" applyBorder="1"/>
    <xf numFmtId="0" fontId="6" fillId="6" borderId="6" xfId="0" applyFont="1" applyFill="1" applyBorder="1"/>
    <xf numFmtId="0" fontId="6" fillId="5" borderId="6" xfId="0" applyFont="1" applyFill="1" applyBorder="1"/>
    <xf numFmtId="0" fontId="6" fillId="2" borderId="6" xfId="0" applyFont="1" applyFill="1" applyBorder="1"/>
    <xf numFmtId="0" fontId="6" fillId="0" borderId="13" xfId="0" applyFont="1" applyFill="1" applyBorder="1"/>
    <xf numFmtId="0" fontId="6" fillId="0" borderId="13" xfId="0" applyFont="1" applyBorder="1" applyAlignment="1"/>
    <xf numFmtId="0" fontId="6" fillId="0" borderId="11" xfId="0" applyFont="1" applyBorder="1"/>
    <xf numFmtId="0" fontId="6" fillId="6" borderId="11" xfId="0" applyFont="1" applyFill="1" applyBorder="1"/>
    <xf numFmtId="0" fontId="6" fillId="4" borderId="11" xfId="0" applyFont="1" applyFill="1" applyBorder="1"/>
    <xf numFmtId="0" fontId="6" fillId="7" borderId="11" xfId="0" applyFont="1" applyFill="1" applyBorder="1"/>
    <xf numFmtId="0" fontId="6" fillId="6" borderId="15" xfId="0" applyFont="1" applyFill="1" applyBorder="1"/>
    <xf numFmtId="0" fontId="6" fillId="0" borderId="10" xfId="0" applyFont="1" applyBorder="1"/>
    <xf numFmtId="0" fontId="6" fillId="6" borderId="10" xfId="0" applyFont="1" applyFill="1" applyBorder="1"/>
    <xf numFmtId="0" fontId="6" fillId="0" borderId="15" xfId="0" applyFont="1" applyBorder="1"/>
    <xf numFmtId="0" fontId="47" fillId="0" borderId="0" xfId="0" applyFont="1" applyBorder="1" applyAlignment="1">
      <alignment horizontal="left"/>
    </xf>
    <xf numFmtId="0" fontId="47" fillId="0" borderId="0" xfId="0" applyFont="1" applyBorder="1" applyAlignment="1">
      <alignment horizontal="right"/>
    </xf>
    <xf numFmtId="0" fontId="6" fillId="7" borderId="6" xfId="0" applyFont="1" applyFill="1" applyBorder="1"/>
    <xf numFmtId="0" fontId="6" fillId="6" borderId="3" xfId="0" applyFont="1" applyFill="1" applyBorder="1"/>
    <xf numFmtId="0" fontId="6" fillId="7" borderId="7" xfId="0" applyFont="1" applyFill="1" applyBorder="1"/>
    <xf numFmtId="0" fontId="6" fillId="0" borderId="14" xfId="0" applyFont="1" applyBorder="1" applyAlignment="1"/>
    <xf numFmtId="49" fontId="6" fillId="2" borderId="14" xfId="0" applyNumberFormat="1" applyFont="1" applyFill="1" applyBorder="1" applyAlignment="1">
      <alignment horizontal="center"/>
    </xf>
    <xf numFmtId="1" fontId="6" fillId="2" borderId="14" xfId="0" applyNumberFormat="1" applyFont="1" applyFill="1" applyBorder="1"/>
    <xf numFmtId="168" fontId="6" fillId="2" borderId="14" xfId="0" applyNumberFormat="1" applyFont="1" applyFill="1" applyBorder="1"/>
    <xf numFmtId="2" fontId="6" fillId="2" borderId="14" xfId="0" applyNumberFormat="1" applyFont="1" applyFill="1" applyBorder="1"/>
    <xf numFmtId="0" fontId="6" fillId="2" borderId="14" xfId="0" applyFont="1" applyFill="1" applyBorder="1" applyAlignment="1"/>
    <xf numFmtId="49" fontId="6" fillId="0" borderId="0" xfId="0" applyNumberFormat="1" applyFont="1" applyBorder="1" applyAlignment="1">
      <alignment horizontal="left"/>
    </xf>
    <xf numFmtId="0" fontId="6" fillId="2" borderId="15" xfId="0" applyFont="1" applyFill="1" applyBorder="1" applyAlignment="1"/>
    <xf numFmtId="1" fontId="6" fillId="2" borderId="15" xfId="0" applyNumberFormat="1" applyFont="1" applyFill="1" applyBorder="1" applyAlignment="1"/>
    <xf numFmtId="0" fontId="6" fillId="4" borderId="6" xfId="0" applyFont="1" applyFill="1" applyBorder="1"/>
    <xf numFmtId="1" fontId="6" fillId="2" borderId="6" xfId="0" applyNumberFormat="1" applyFont="1" applyFill="1" applyBorder="1"/>
    <xf numFmtId="168" fontId="6" fillId="2" borderId="13" xfId="0" applyNumberFormat="1" applyFont="1" applyFill="1" applyBorder="1"/>
    <xf numFmtId="2" fontId="6" fillId="0" borderId="0" xfId="0" applyNumberFormat="1" applyFont="1" applyFill="1" applyBorder="1" applyAlignment="1">
      <alignment horizontal="right"/>
    </xf>
    <xf numFmtId="2" fontId="6" fillId="2" borderId="5" xfId="0" applyNumberFormat="1" applyFont="1" applyFill="1" applyBorder="1"/>
    <xf numFmtId="2" fontId="6" fillId="2" borderId="13" xfId="0" applyNumberFormat="1" applyFont="1" applyFill="1" applyBorder="1"/>
    <xf numFmtId="1" fontId="6" fillId="2" borderId="1" xfId="0" applyNumberFormat="1" applyFont="1" applyFill="1" applyBorder="1"/>
    <xf numFmtId="2" fontId="6" fillId="2" borderId="2" xfId="0" applyNumberFormat="1" applyFont="1" applyFill="1" applyBorder="1"/>
    <xf numFmtId="1" fontId="6" fillId="2" borderId="7" xfId="0" applyNumberFormat="1" applyFont="1" applyFill="1" applyBorder="1"/>
    <xf numFmtId="2" fontId="6" fillId="2" borderId="0" xfId="0" applyNumberFormat="1" applyFont="1" applyFill="1" applyBorder="1"/>
    <xf numFmtId="1" fontId="6" fillId="0" borderId="1" xfId="0" applyNumberFormat="1" applyFont="1" applyBorder="1"/>
    <xf numFmtId="2" fontId="6" fillId="0" borderId="0" xfId="0" applyNumberFormat="1" applyFont="1" applyBorder="1" applyAlignment="1">
      <alignment horizontal="right"/>
    </xf>
    <xf numFmtId="1" fontId="6" fillId="0" borderId="7" xfId="0" applyNumberFormat="1" applyFont="1" applyBorder="1"/>
    <xf numFmtId="0" fontId="6" fillId="0" borderId="15" xfId="0" applyFont="1" applyFill="1" applyBorder="1"/>
    <xf numFmtId="0" fontId="6" fillId="0" borderId="0" xfId="0" applyFont="1" applyAlignment="1">
      <alignment horizontal="left"/>
    </xf>
    <xf numFmtId="0" fontId="6" fillId="0" borderId="14" xfId="0" applyFont="1" applyBorder="1"/>
    <xf numFmtId="0" fontId="6" fillId="0" borderId="0" xfId="0" applyFont="1" applyAlignment="1">
      <alignment horizontal="center"/>
    </xf>
    <xf numFmtId="1" fontId="6" fillId="0" borderId="6" xfId="0" applyNumberFormat="1" applyFont="1" applyBorder="1"/>
    <xf numFmtId="0" fontId="6" fillId="0" borderId="4" xfId="0" applyFont="1" applyBorder="1"/>
    <xf numFmtId="0" fontId="6" fillId="2" borderId="14" xfId="0" applyFont="1" applyFill="1" applyBorder="1"/>
    <xf numFmtId="0" fontId="6" fillId="2" borderId="1" xfId="0" applyFont="1" applyFill="1" applyBorder="1"/>
    <xf numFmtId="2" fontId="6" fillId="2" borderId="4" xfId="0" applyNumberFormat="1" applyFont="1" applyFill="1" applyBorder="1"/>
    <xf numFmtId="2" fontId="6" fillId="2" borderId="3" xfId="0" applyNumberFormat="1" applyFont="1" applyFill="1" applyBorder="1"/>
    <xf numFmtId="0" fontId="6" fillId="7" borderId="13" xfId="0" applyFont="1" applyFill="1" applyBorder="1"/>
    <xf numFmtId="0" fontId="6" fillId="7" borderId="0" xfId="0" applyFont="1" applyFill="1" applyBorder="1"/>
    <xf numFmtId="0" fontId="6" fillId="2" borderId="0" xfId="0" applyFont="1" applyFill="1" applyBorder="1"/>
    <xf numFmtId="0" fontId="6" fillId="7" borderId="12" xfId="0" applyFont="1" applyFill="1" applyBorder="1"/>
    <xf numFmtId="0" fontId="6" fillId="7" borderId="15" xfId="0" applyFont="1" applyFill="1" applyBorder="1"/>
    <xf numFmtId="0" fontId="6" fillId="4" borderId="0" xfId="0" applyFont="1" applyFill="1" applyBorder="1"/>
    <xf numFmtId="0" fontId="6" fillId="4" borderId="13" xfId="0" applyFont="1" applyFill="1" applyBorder="1"/>
    <xf numFmtId="0" fontId="7" fillId="0" borderId="0" xfId="0" applyFont="1"/>
    <xf numFmtId="164" fontId="6" fillId="0" borderId="2" xfId="0" applyNumberFormat="1" applyFont="1" applyBorder="1"/>
    <xf numFmtId="0" fontId="13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49" fontId="6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168" fontId="6" fillId="0" borderId="14" xfId="0" applyNumberFormat="1" applyFont="1" applyFill="1" applyBorder="1"/>
    <xf numFmtId="2" fontId="6" fillId="0" borderId="14" xfId="0" applyNumberFormat="1" applyFont="1" applyFill="1" applyBorder="1"/>
    <xf numFmtId="2" fontId="6" fillId="0" borderId="0" xfId="0" applyNumberFormat="1" applyFont="1" applyFill="1" applyBorder="1"/>
    <xf numFmtId="0" fontId="6" fillId="0" borderId="1" xfId="0" applyFont="1" applyFill="1" applyBorder="1"/>
    <xf numFmtId="2" fontId="6" fillId="0" borderId="2" xfId="0" applyNumberFormat="1" applyFont="1" applyFill="1" applyBorder="1"/>
    <xf numFmtId="2" fontId="6" fillId="0" borderId="4" xfId="0" applyNumberFormat="1" applyFont="1" applyFill="1" applyBorder="1"/>
    <xf numFmtId="168" fontId="6" fillId="0" borderId="7" xfId="0" applyNumberFormat="1" applyFont="1" applyBorder="1" applyAlignment="1">
      <alignment horizontal="right"/>
    </xf>
    <xf numFmtId="168" fontId="6" fillId="0" borderId="8" xfId="0" applyNumberFormat="1" applyFont="1" applyBorder="1" applyAlignment="1">
      <alignment horizontal="right"/>
    </xf>
    <xf numFmtId="1" fontId="6" fillId="0" borderId="11" xfId="0" applyNumberFormat="1" applyFont="1" applyBorder="1"/>
    <xf numFmtId="2" fontId="6" fillId="0" borderId="12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/>
    </xf>
    <xf numFmtId="0" fontId="6" fillId="0" borderId="11" xfId="0" applyFont="1" applyBorder="1" applyAlignment="1">
      <alignment horizontal="left"/>
    </xf>
    <xf numFmtId="2" fontId="6" fillId="0" borderId="15" xfId="0" applyNumberFormat="1" applyFont="1" applyBorder="1" applyAlignment="1">
      <alignment horizontal="right"/>
    </xf>
    <xf numFmtId="2" fontId="6" fillId="0" borderId="10" xfId="0" applyNumberFormat="1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12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0" xfId="0" applyFont="1" applyFill="1"/>
    <xf numFmtId="1" fontId="6" fillId="2" borderId="11" xfId="0" applyNumberFormat="1" applyFont="1" applyFill="1" applyBorder="1"/>
    <xf numFmtId="168" fontId="6" fillId="2" borderId="15" xfId="0" applyNumberFormat="1" applyFont="1" applyFill="1" applyBorder="1"/>
    <xf numFmtId="2" fontId="6" fillId="2" borderId="9" xfId="0" applyNumberFormat="1" applyFont="1" applyFill="1" applyBorder="1"/>
    <xf numFmtId="2" fontId="6" fillId="2" borderId="15" xfId="0" applyNumberFormat="1" applyFont="1" applyFill="1" applyBorder="1"/>
    <xf numFmtId="2" fontId="6" fillId="2" borderId="10" xfId="0" applyNumberFormat="1" applyFont="1" applyFill="1" applyBorder="1"/>
    <xf numFmtId="0" fontId="6" fillId="6" borderId="0" xfId="0" applyFont="1" applyFill="1"/>
    <xf numFmtId="0" fontId="13" fillId="0" borderId="1" xfId="0" applyFont="1" applyBorder="1" applyAlignment="1">
      <alignment horizontal="left"/>
    </xf>
    <xf numFmtId="2" fontId="6" fillId="0" borderId="2" xfId="0" applyNumberFormat="1" applyFont="1" applyBorder="1" applyAlignment="1">
      <alignment horizontal="right"/>
    </xf>
    <xf numFmtId="2" fontId="6" fillId="0" borderId="4" xfId="0" applyNumberFormat="1" applyFont="1" applyBorder="1" applyAlignment="1">
      <alignment horizontal="right"/>
    </xf>
    <xf numFmtId="0" fontId="9" fillId="0" borderId="0" xfId="0" applyFont="1"/>
    <xf numFmtId="1" fontId="6" fillId="0" borderId="12" xfId="0" applyNumberFormat="1" applyFont="1" applyBorder="1"/>
    <xf numFmtId="0" fontId="6" fillId="2" borderId="0" xfId="0" applyFont="1" applyFill="1" applyBorder="1" applyAlignment="1">
      <alignment horizontal="center"/>
    </xf>
    <xf numFmtId="0" fontId="48" fillId="0" borderId="13" xfId="0" applyFont="1" applyBorder="1" applyAlignment="1">
      <alignment horizontal="left"/>
    </xf>
    <xf numFmtId="0" fontId="48" fillId="0" borderId="15" xfId="0" applyFont="1" applyBorder="1" applyAlignment="1">
      <alignment horizontal="left"/>
    </xf>
    <xf numFmtId="1" fontId="6" fillId="0" borderId="11" xfId="0" applyNumberFormat="1" applyFont="1" applyFill="1" applyBorder="1"/>
    <xf numFmtId="168" fontId="6" fillId="0" borderId="15" xfId="0" applyNumberFormat="1" applyFont="1" applyFill="1" applyBorder="1"/>
    <xf numFmtId="2" fontId="6" fillId="0" borderId="9" xfId="0" applyNumberFormat="1" applyFont="1" applyFill="1" applyBorder="1"/>
    <xf numFmtId="2" fontId="6" fillId="0" borderId="15" xfId="0" applyNumberFormat="1" applyFont="1" applyFill="1" applyBorder="1"/>
    <xf numFmtId="2" fontId="6" fillId="0" borderId="10" xfId="0" applyNumberFormat="1" applyFont="1" applyFill="1" applyBorder="1"/>
    <xf numFmtId="0" fontId="6" fillId="2" borderId="0" xfId="0" applyFont="1" applyFill="1"/>
    <xf numFmtId="0" fontId="49" fillId="0" borderId="0" xfId="1" applyNumberFormat="1" applyFont="1" applyFill="1" applyBorder="1" applyAlignment="1" applyProtection="1"/>
    <xf numFmtId="0" fontId="6" fillId="7" borderId="0" xfId="0" applyFont="1" applyFill="1"/>
    <xf numFmtId="0" fontId="48" fillId="0" borderId="6" xfId="0" applyFont="1" applyBorder="1"/>
    <xf numFmtId="0" fontId="6" fillId="0" borderId="1" xfId="0" applyFont="1" applyBorder="1" applyAlignment="1">
      <alignment horizontal="left"/>
    </xf>
    <xf numFmtId="0" fontId="0" fillId="0" borderId="2" xfId="0" applyBorder="1"/>
    <xf numFmtId="0" fontId="48" fillId="0" borderId="11" xfId="0" applyFont="1" applyBorder="1" applyAlignment="1">
      <alignment horizontal="left"/>
    </xf>
    <xf numFmtId="0" fontId="6" fillId="0" borderId="9" xfId="0" applyFont="1" applyBorder="1"/>
    <xf numFmtId="0" fontId="20" fillId="0" borderId="1" xfId="0" applyFont="1" applyBorder="1" applyAlignment="1">
      <alignment horizontal="left"/>
    </xf>
    <xf numFmtId="0" fontId="20" fillId="0" borderId="2" xfId="0" applyFont="1" applyBorder="1"/>
    <xf numFmtId="0" fontId="20" fillId="0" borderId="14" xfId="0" applyFont="1" applyBorder="1"/>
    <xf numFmtId="0" fontId="19" fillId="0" borderId="7" xfId="0" applyFont="1" applyBorder="1" applyAlignment="1">
      <alignment horizontal="right"/>
    </xf>
    <xf numFmtId="0" fontId="19" fillId="0" borderId="0" xfId="0" applyFont="1" applyBorder="1"/>
    <xf numFmtId="0" fontId="6" fillId="0" borderId="6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26" fillId="0" borderId="2" xfId="0" applyFont="1" applyBorder="1"/>
    <xf numFmtId="0" fontId="26" fillId="0" borderId="14" xfId="0" applyFont="1" applyBorder="1"/>
    <xf numFmtId="0" fontId="48" fillId="0" borderId="6" xfId="0" applyFont="1" applyBorder="1" applyAlignment="1">
      <alignment horizontal="left"/>
    </xf>
    <xf numFmtId="2" fontId="6" fillId="2" borderId="8" xfId="0" applyNumberFormat="1" applyFont="1" applyFill="1" applyBorder="1"/>
    <xf numFmtId="0" fontId="20" fillId="0" borderId="6" xfId="0" applyFont="1" applyBorder="1" applyAlignment="1">
      <alignment horizontal="left"/>
    </xf>
    <xf numFmtId="0" fontId="20" fillId="0" borderId="5" xfId="0" applyFont="1" applyBorder="1"/>
    <xf numFmtId="0" fontId="20" fillId="0" borderId="13" xfId="0" applyFont="1" applyBorder="1"/>
    <xf numFmtId="49" fontId="6" fillId="0" borderId="13" xfId="0" applyNumberFormat="1" applyFont="1" applyFill="1" applyBorder="1" applyAlignment="1">
      <alignment horizontal="center"/>
    </xf>
    <xf numFmtId="168" fontId="6" fillId="0" borderId="13" xfId="0" applyNumberFormat="1" applyFont="1" applyFill="1" applyBorder="1"/>
    <xf numFmtId="2" fontId="6" fillId="0" borderId="13" xfId="0" applyNumberFormat="1" applyFont="1" applyFill="1" applyBorder="1"/>
    <xf numFmtId="0" fontId="6" fillId="0" borderId="6" xfId="0" applyFont="1" applyFill="1" applyBorder="1"/>
    <xf numFmtId="2" fontId="6" fillId="0" borderId="5" xfId="0" applyNumberFormat="1" applyFont="1" applyFill="1" applyBorder="1"/>
    <xf numFmtId="2" fontId="6" fillId="0" borderId="3" xfId="0" applyNumberFormat="1" applyFont="1" applyFill="1" applyBorder="1"/>
    <xf numFmtId="1" fontId="6" fillId="0" borderId="1" xfId="0" applyNumberFormat="1" applyFont="1" applyFill="1" applyBorder="1"/>
    <xf numFmtId="1" fontId="6" fillId="0" borderId="7" xfId="0" applyNumberFormat="1" applyFont="1" applyFill="1" applyBorder="1"/>
    <xf numFmtId="168" fontId="6" fillId="0" borderId="12" xfId="0" applyNumberFormat="1" applyFont="1" applyFill="1" applyBorder="1"/>
    <xf numFmtId="2" fontId="6" fillId="0" borderId="12" xfId="0" applyNumberFormat="1" applyFont="1" applyFill="1" applyBorder="1"/>
    <xf numFmtId="2" fontId="6" fillId="0" borderId="8" xfId="0" applyNumberFormat="1" applyFont="1" applyFill="1" applyBorder="1"/>
    <xf numFmtId="1" fontId="6" fillId="0" borderId="6" xfId="0" applyNumberFormat="1" applyFont="1" applyFill="1" applyBorder="1"/>
    <xf numFmtId="0" fontId="6" fillId="0" borderId="11" xfId="0" applyFont="1" applyBorder="1" applyAlignment="1">
      <alignment horizontal="right"/>
    </xf>
    <xf numFmtId="0" fontId="26" fillId="0" borderId="11" xfId="0" applyFont="1" applyBorder="1" applyAlignment="1">
      <alignment horizontal="right"/>
    </xf>
    <xf numFmtId="0" fontId="26" fillId="0" borderId="9" xfId="0" applyFont="1" applyBorder="1"/>
    <xf numFmtId="168" fontId="26" fillId="0" borderId="14" xfId="0" applyNumberFormat="1" applyFont="1" applyBorder="1"/>
    <xf numFmtId="168" fontId="26" fillId="0" borderId="2" xfId="0" applyNumberFormat="1" applyFont="1" applyBorder="1"/>
    <xf numFmtId="0" fontId="6" fillId="0" borderId="5" xfId="0" applyFont="1" applyFill="1" applyBorder="1"/>
    <xf numFmtId="0" fontId="19" fillId="0" borderId="11" xfId="0" applyFont="1" applyBorder="1" applyAlignment="1">
      <alignment horizontal="right"/>
    </xf>
    <xf numFmtId="0" fontId="19" fillId="0" borderId="9" xfId="0" applyFont="1" applyBorder="1"/>
    <xf numFmtId="168" fontId="19" fillId="0" borderId="15" xfId="0" applyNumberFormat="1" applyFont="1" applyBorder="1"/>
    <xf numFmtId="0" fontId="19" fillId="0" borderId="0" xfId="0" applyFont="1" applyBorder="1" applyAlignment="1">
      <alignment horizontal="right"/>
    </xf>
    <xf numFmtId="168" fontId="19" fillId="0" borderId="0" xfId="0" applyNumberFormat="1" applyFont="1" applyBorder="1"/>
    <xf numFmtId="0" fontId="6" fillId="0" borderId="2" xfId="0" applyFont="1" applyFill="1" applyBorder="1"/>
    <xf numFmtId="0" fontId="6" fillId="0" borderId="0" xfId="0" applyFont="1" applyFill="1" applyBorder="1"/>
    <xf numFmtId="168" fontId="6" fillId="0" borderId="0" xfId="0" applyNumberFormat="1" applyFont="1" applyFill="1" applyBorder="1"/>
    <xf numFmtId="0" fontId="9" fillId="0" borderId="6" xfId="0" applyFont="1" applyBorder="1" applyAlignment="1">
      <alignment horizontal="left"/>
    </xf>
    <xf numFmtId="164" fontId="6" fillId="0" borderId="0" xfId="0" applyNumberFormat="1" applyFont="1" applyBorder="1"/>
    <xf numFmtId="0" fontId="10" fillId="0" borderId="0" xfId="0" applyNumberFormat="1" applyFont="1" applyBorder="1"/>
    <xf numFmtId="0" fontId="0" fillId="0" borderId="0" xfId="0" applyNumberFormat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6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/>
    <xf numFmtId="0" fontId="2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9" fillId="0" borderId="7" xfId="0" applyFont="1" applyBorder="1"/>
    <xf numFmtId="0" fontId="10" fillId="0" borderId="0" xfId="0" applyFont="1" applyBorder="1" applyAlignment="1">
      <alignment horizontal="right"/>
    </xf>
    <xf numFmtId="0" fontId="50" fillId="0" borderId="0" xfId="0" applyFont="1" applyBorder="1" applyAlignment="1">
      <alignment horizontal="right"/>
    </xf>
    <xf numFmtId="0" fontId="23" fillId="0" borderId="0" xfId="0" applyFont="1" applyBorder="1"/>
    <xf numFmtId="0" fontId="51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39" fillId="0" borderId="0" xfId="0" applyFont="1" applyBorder="1" applyAlignment="1">
      <alignment horizontal="left"/>
    </xf>
    <xf numFmtId="0" fontId="45" fillId="0" borderId="5" xfId="0" applyFont="1" applyBorder="1" applyAlignment="1">
      <alignment horizontal="right"/>
    </xf>
    <xf numFmtId="0" fontId="45" fillId="0" borderId="9" xfId="0" applyFont="1" applyBorder="1" applyAlignment="1">
      <alignment horizontal="right"/>
    </xf>
    <xf numFmtId="0" fontId="43" fillId="0" borderId="9" xfId="0" applyFont="1" applyBorder="1" applyAlignment="1">
      <alignment horizontal="left"/>
    </xf>
    <xf numFmtId="0" fontId="48" fillId="0" borderId="0" xfId="0" applyFont="1" applyBorder="1" applyAlignment="1">
      <alignment horizontal="right"/>
    </xf>
    <xf numFmtId="0" fontId="48" fillId="0" borderId="9" xfId="0" applyFont="1" applyBorder="1" applyAlignment="1">
      <alignment horizontal="right"/>
    </xf>
    <xf numFmtId="0" fontId="5" fillId="0" borderId="9" xfId="1" applyNumberFormat="1" applyFont="1" applyFill="1" applyBorder="1" applyAlignment="1" applyProtection="1"/>
    <xf numFmtId="0" fontId="5" fillId="0" borderId="5" xfId="1" applyNumberFormat="1" applyFill="1" applyBorder="1" applyAlignment="1" applyProtection="1"/>
    <xf numFmtId="0" fontId="5" fillId="0" borderId="9" xfId="1" applyNumberFormat="1" applyFont="1" applyFill="1" applyBorder="1" applyAlignment="1" applyProtection="1">
      <alignment horizontal="left"/>
    </xf>
    <xf numFmtId="0" fontId="6" fillId="0" borderId="1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53" fillId="0" borderId="7" xfId="0" applyFont="1" applyBorder="1"/>
    <xf numFmtId="0" fontId="53" fillId="0" borderId="0" xfId="0" applyFont="1" applyBorder="1"/>
    <xf numFmtId="0" fontId="53" fillId="0" borderId="0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2" fontId="10" fillId="0" borderId="0" xfId="0" applyNumberFormat="1" applyFont="1" applyBorder="1" applyAlignment="1"/>
    <xf numFmtId="0" fontId="9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54" fillId="0" borderId="0" xfId="0" applyFont="1" applyBorder="1" applyAlignment="1">
      <alignment horizontal="left"/>
    </xf>
    <xf numFmtId="0" fontId="53" fillId="0" borderId="0" xfId="0" applyFont="1"/>
    <xf numFmtId="0" fontId="53" fillId="0" borderId="0" xfId="0" applyFont="1" applyAlignment="1">
      <alignment horizontal="center"/>
    </xf>
    <xf numFmtId="0" fontId="13" fillId="0" borderId="0" xfId="0" applyFont="1" applyBorder="1" applyAlignment="1">
      <alignment horizontal="left"/>
    </xf>
    <xf numFmtId="0" fontId="40" fillId="0" borderId="0" xfId="0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0" fontId="10" fillId="0" borderId="0" xfId="0" applyFont="1" applyAlignment="1"/>
    <xf numFmtId="0" fontId="24" fillId="0" borderId="0" xfId="0" applyFont="1" applyAlignment="1">
      <alignment horizontal="left"/>
    </xf>
    <xf numFmtId="0" fontId="51" fillId="0" borderId="5" xfId="0" applyFont="1" applyBorder="1" applyAlignment="1">
      <alignment horizontal="center"/>
    </xf>
    <xf numFmtId="164" fontId="10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56" fillId="0" borderId="12" xfId="0" applyFont="1" applyBorder="1" applyAlignment="1">
      <alignment horizontal="left"/>
    </xf>
    <xf numFmtId="172" fontId="0" fillId="0" borderId="0" xfId="0" applyNumberFormat="1"/>
    <xf numFmtId="0" fontId="6" fillId="8" borderId="12" xfId="0" applyFont="1" applyFill="1" applyBorder="1"/>
    <xf numFmtId="0" fontId="6" fillId="9" borderId="13" xfId="0" applyFont="1" applyFill="1" applyBorder="1"/>
    <xf numFmtId="0" fontId="6" fillId="10" borderId="12" xfId="0" applyFont="1" applyFill="1" applyBorder="1"/>
    <xf numFmtId="0" fontId="6" fillId="11" borderId="13" xfId="0" applyFont="1" applyFill="1" applyBorder="1"/>
    <xf numFmtId="0" fontId="6" fillId="11" borderId="12" xfId="0" applyFont="1" applyFill="1" applyBorder="1"/>
    <xf numFmtId="0" fontId="5" fillId="0" borderId="0" xfId="1" applyAlignment="1">
      <alignment horizontal="center"/>
    </xf>
    <xf numFmtId="1" fontId="6" fillId="0" borderId="14" xfId="0" applyNumberFormat="1" applyFont="1" applyFill="1" applyBorder="1"/>
    <xf numFmtId="0" fontId="10" fillId="0" borderId="0" xfId="0" applyNumberFormat="1" applyFont="1" applyBorder="1" applyAlignment="1">
      <alignment horizontal="left"/>
    </xf>
    <xf numFmtId="0" fontId="25" fillId="0" borderId="10" xfId="0" applyFont="1" applyBorder="1"/>
    <xf numFmtId="0" fontId="57" fillId="0" borderId="12" xfId="0" applyFont="1" applyBorder="1" applyAlignment="1">
      <alignment horizontal="left"/>
    </xf>
    <xf numFmtId="0" fontId="57" fillId="0" borderId="12" xfId="0" applyFont="1" applyBorder="1"/>
    <xf numFmtId="0" fontId="56" fillId="0" borderId="7" xfId="0" applyFont="1" applyBorder="1"/>
    <xf numFmtId="0" fontId="56" fillId="0" borderId="12" xfId="0" applyFont="1" applyBorder="1"/>
    <xf numFmtId="0" fontId="57" fillId="0" borderId="7" xfId="0" applyFont="1" applyBorder="1" applyAlignment="1">
      <alignment horizontal="center"/>
    </xf>
    <xf numFmtId="0" fontId="57" fillId="0" borderId="15" xfId="0" applyFont="1" applyBorder="1"/>
    <xf numFmtId="0" fontId="57" fillId="0" borderId="8" xfId="0" applyFont="1" applyBorder="1" applyAlignment="1">
      <alignment horizontal="center"/>
    </xf>
    <xf numFmtId="0" fontId="57" fillId="0" borderId="13" xfId="0" applyFont="1" applyBorder="1"/>
    <xf numFmtId="0" fontId="57" fillId="0" borderId="7" xfId="0" applyFont="1" applyBorder="1"/>
    <xf numFmtId="0" fontId="57" fillId="0" borderId="7" xfId="0" applyFont="1" applyBorder="1" applyAlignment="1">
      <alignment horizontal="left"/>
    </xf>
    <xf numFmtId="0" fontId="24" fillId="0" borderId="13" xfId="0" applyFont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0" fontId="10" fillId="0" borderId="10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2" fontId="10" fillId="0" borderId="7" xfId="0" applyNumberFormat="1" applyFont="1" applyFill="1" applyBorder="1"/>
    <xf numFmtId="169" fontId="10" fillId="0" borderId="15" xfId="0" applyNumberFormat="1" applyFont="1" applyFill="1" applyBorder="1" applyAlignment="1">
      <alignment horizontal="right"/>
    </xf>
    <xf numFmtId="169" fontId="10" fillId="0" borderId="16" xfId="0" applyNumberFormat="1" applyFont="1" applyFill="1" applyBorder="1"/>
    <xf numFmtId="169" fontId="10" fillId="0" borderId="10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4" fillId="0" borderId="15" xfId="0" applyNumberFormat="1" applyFont="1" applyFill="1" applyBorder="1" applyAlignment="1">
      <alignment horizontal="right"/>
    </xf>
    <xf numFmtId="169" fontId="10" fillId="0" borderId="15" xfId="0" applyNumberFormat="1" applyFont="1" applyFill="1" applyBorder="1"/>
    <xf numFmtId="169" fontId="24" fillId="0" borderId="9" xfId="0" applyNumberFormat="1" applyFont="1" applyFill="1" applyBorder="1"/>
    <xf numFmtId="169" fontId="10" fillId="0" borderId="9" xfId="0" applyNumberFormat="1" applyFont="1" applyFill="1" applyBorder="1"/>
    <xf numFmtId="0" fontId="0" fillId="0" borderId="0" xfId="0" applyFill="1"/>
    <xf numFmtId="0" fontId="10" fillId="0" borderId="12" xfId="0" applyFont="1" applyFill="1" applyBorder="1" applyAlignment="1">
      <alignment horizontal="left"/>
    </xf>
    <xf numFmtId="169" fontId="10" fillId="0" borderId="12" xfId="0" applyNumberFormat="1" applyFont="1" applyFill="1" applyBorder="1" applyAlignment="1">
      <alignment horizontal="right"/>
    </xf>
    <xf numFmtId="169" fontId="10" fillId="0" borderId="8" xfId="0" applyNumberFormat="1" applyFont="1" applyFill="1" applyBorder="1"/>
    <xf numFmtId="0" fontId="10" fillId="0" borderId="7" xfId="0" applyFont="1" applyFill="1" applyBorder="1"/>
    <xf numFmtId="0" fontId="10" fillId="0" borderId="7" xfId="0" applyFont="1" applyFill="1" applyBorder="1" applyAlignment="1">
      <alignment horizontal="left"/>
    </xf>
    <xf numFmtId="169" fontId="24" fillId="0" borderId="8" xfId="0" applyNumberFormat="1" applyFont="1" applyFill="1" applyBorder="1" applyAlignment="1">
      <alignment horizontal="right"/>
    </xf>
    <xf numFmtId="169" fontId="24" fillId="0" borderId="12" xfId="0" applyNumberFormat="1" applyFont="1" applyFill="1" applyBorder="1"/>
    <xf numFmtId="0" fontId="10" fillId="0" borderId="11" xfId="0" applyFont="1" applyFill="1" applyBorder="1"/>
    <xf numFmtId="169" fontId="24" fillId="0" borderId="15" xfId="0" applyNumberFormat="1" applyFont="1" applyFill="1" applyBorder="1"/>
    <xf numFmtId="0" fontId="10" fillId="0" borderId="13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3" xfId="0" applyFont="1" applyFill="1" applyBorder="1"/>
    <xf numFmtId="169" fontId="10" fillId="0" borderId="13" xfId="0" applyNumberFormat="1" applyFont="1" applyFill="1" applyBorder="1" applyAlignment="1">
      <alignment horizontal="right"/>
    </xf>
    <xf numFmtId="169" fontId="10" fillId="0" borderId="13" xfId="0" applyNumberFormat="1" applyFont="1" applyFill="1" applyBorder="1"/>
    <xf numFmtId="169" fontId="10" fillId="0" borderId="7" xfId="0" applyNumberFormat="1" applyFont="1" applyFill="1" applyBorder="1"/>
    <xf numFmtId="169" fontId="24" fillId="0" borderId="3" xfId="0" applyNumberFormat="1" applyFont="1" applyFill="1" applyBorder="1" applyAlignment="1">
      <alignment horizontal="right"/>
    </xf>
    <xf numFmtId="169" fontId="10" fillId="0" borderId="3" xfId="0" applyNumberFormat="1" applyFont="1" applyFill="1" applyBorder="1" applyAlignment="1">
      <alignment horizontal="right"/>
    </xf>
    <xf numFmtId="169" fontId="24" fillId="0" borderId="13" xfId="0" applyNumberFormat="1" applyFont="1" applyFill="1" applyBorder="1" applyAlignment="1">
      <alignment horizontal="right"/>
    </xf>
    <xf numFmtId="169" fontId="10" fillId="0" borderId="5" xfId="0" applyNumberFormat="1" applyFont="1" applyFill="1" applyBorder="1"/>
    <xf numFmtId="169" fontId="24" fillId="0" borderId="5" xfId="0" applyNumberFormat="1" applyFont="1" applyFill="1" applyBorder="1"/>
    <xf numFmtId="169" fontId="10" fillId="0" borderId="19" xfId="0" applyNumberFormat="1" applyFont="1" applyFill="1" applyBorder="1"/>
    <xf numFmtId="0" fontId="10" fillId="0" borderId="6" xfId="0" applyFont="1" applyFill="1" applyBorder="1"/>
    <xf numFmtId="169" fontId="58" fillId="0" borderId="12" xfId="0" applyNumberFormat="1" applyFont="1" applyFill="1" applyBorder="1"/>
    <xf numFmtId="169" fontId="10" fillId="0" borderId="3" xfId="0" applyNumberFormat="1" applyFont="1" applyFill="1" applyBorder="1"/>
    <xf numFmtId="169" fontId="10" fillId="0" borderId="10" xfId="0" applyNumberFormat="1" applyFont="1" applyFill="1" applyBorder="1"/>
    <xf numFmtId="169" fontId="58" fillId="0" borderId="8" xfId="0" applyNumberFormat="1" applyFont="1" applyFill="1" applyBorder="1"/>
    <xf numFmtId="169" fontId="58" fillId="0" borderId="18" xfId="0" applyNumberFormat="1" applyFont="1" applyFill="1" applyBorder="1"/>
    <xf numFmtId="0" fontId="10" fillId="0" borderId="12" xfId="0" applyFont="1" applyFill="1" applyBorder="1" applyAlignment="1"/>
    <xf numFmtId="0" fontId="10" fillId="0" borderId="0" xfId="0" applyFont="1" applyFill="1" applyBorder="1" applyAlignment="1">
      <alignment horizontal="center"/>
    </xf>
    <xf numFmtId="169" fontId="10" fillId="0" borderId="6" xfId="0" applyNumberFormat="1" applyFont="1" applyFill="1" applyBorder="1"/>
    <xf numFmtId="169" fontId="10" fillId="0" borderId="11" xfId="0" applyNumberFormat="1" applyFont="1" applyFill="1" applyBorder="1"/>
    <xf numFmtId="169" fontId="24" fillId="0" borderId="13" xfId="0" applyNumberFormat="1" applyFont="1" applyFill="1" applyBorder="1"/>
    <xf numFmtId="169" fontId="10" fillId="0" borderId="0" xfId="0" applyNumberFormat="1" applyFont="1" applyFill="1" applyBorder="1" applyAlignment="1">
      <alignment horizontal="right"/>
    </xf>
    <xf numFmtId="169" fontId="10" fillId="0" borderId="7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Alignment="1">
      <alignment horizontal="right"/>
    </xf>
    <xf numFmtId="169" fontId="24" fillId="0" borderId="7" xfId="0" applyNumberFormat="1" applyFont="1" applyFill="1" applyBorder="1" applyAlignment="1">
      <alignment horizontal="right"/>
    </xf>
    <xf numFmtId="0" fontId="10" fillId="0" borderId="0" xfId="0" applyFont="1" applyFill="1" applyBorder="1"/>
    <xf numFmtId="169" fontId="24" fillId="0" borderId="11" xfId="0" applyNumberFormat="1" applyFont="1" applyFill="1" applyBorder="1"/>
    <xf numFmtId="169" fontId="24" fillId="0" borderId="6" xfId="0" applyNumberFormat="1" applyFont="1" applyFill="1" applyBorder="1"/>
    <xf numFmtId="169" fontId="58" fillId="0" borderId="3" xfId="0" applyNumberFormat="1" applyFont="1" applyFill="1" applyBorder="1" applyAlignment="1">
      <alignment horizontal="right"/>
    </xf>
    <xf numFmtId="169" fontId="58" fillId="0" borderId="5" xfId="0" applyNumberFormat="1" applyFont="1" applyFill="1" applyBorder="1"/>
    <xf numFmtId="169" fontId="58" fillId="0" borderId="8" xfId="0" applyNumberFormat="1" applyFont="1" applyFill="1" applyBorder="1" applyAlignment="1">
      <alignment horizontal="right"/>
    </xf>
    <xf numFmtId="169" fontId="58" fillId="0" borderId="0" xfId="0" applyNumberFormat="1" applyFont="1" applyFill="1" applyBorder="1"/>
    <xf numFmtId="2" fontId="10" fillId="0" borderId="11" xfId="0" applyNumberFormat="1" applyFont="1" applyFill="1" applyBorder="1"/>
    <xf numFmtId="169" fontId="58" fillId="0" borderId="12" xfId="0" applyNumberFormat="1" applyFont="1" applyFill="1" applyBorder="1" applyAlignment="1">
      <alignment horizontal="right"/>
    </xf>
    <xf numFmtId="169" fontId="58" fillId="0" borderId="7" xfId="0" applyNumberFormat="1" applyFont="1" applyFill="1" applyBorder="1"/>
    <xf numFmtId="169" fontId="58" fillId="0" borderId="10" xfId="0" applyNumberFormat="1" applyFont="1" applyFill="1" applyBorder="1" applyAlignment="1">
      <alignment horizontal="right"/>
    </xf>
    <xf numFmtId="169" fontId="58" fillId="0" borderId="9" xfId="0" applyNumberFormat="1" applyFont="1" applyFill="1" applyBorder="1"/>
    <xf numFmtId="169" fontId="58" fillId="0" borderId="13" xfId="0" applyNumberFormat="1" applyFont="1" applyFill="1" applyBorder="1"/>
    <xf numFmtId="2" fontId="10" fillId="0" borderId="12" xfId="0" applyNumberFormat="1" applyFont="1" applyFill="1" applyBorder="1"/>
    <xf numFmtId="2" fontId="10" fillId="0" borderId="13" xfId="0" applyNumberFormat="1" applyFont="1" applyFill="1" applyBorder="1"/>
    <xf numFmtId="169" fontId="10" fillId="0" borderId="28" xfId="0" applyNumberFormat="1" applyFont="1" applyFill="1" applyBorder="1"/>
    <xf numFmtId="169" fontId="10" fillId="0" borderId="29" xfId="0" applyNumberFormat="1" applyFont="1" applyFill="1" applyBorder="1"/>
    <xf numFmtId="169" fontId="10" fillId="0" borderId="17" xfId="0" applyNumberFormat="1" applyFont="1" applyFill="1" applyBorder="1" applyAlignment="1">
      <alignment horizontal="right"/>
    </xf>
    <xf numFmtId="169" fontId="24" fillId="0" borderId="8" xfId="0" applyNumberFormat="1" applyFont="1" applyFill="1" applyBorder="1"/>
    <xf numFmtId="2" fontId="10" fillId="0" borderId="12" xfId="0" applyNumberFormat="1" applyFont="1" applyFill="1" applyBorder="1" applyAlignment="1">
      <alignment horizontal="left"/>
    </xf>
    <xf numFmtId="0" fontId="36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11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7" fillId="0" borderId="7" xfId="0" applyFont="1" applyFill="1" applyBorder="1" applyAlignment="1">
      <alignment horizontal="left"/>
    </xf>
    <xf numFmtId="0" fontId="16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4" fillId="0" borderId="11" xfId="0" applyFont="1" applyFill="1" applyBorder="1" applyAlignment="1">
      <alignment horizontal="left"/>
    </xf>
    <xf numFmtId="0" fontId="0" fillId="0" borderId="9" xfId="0" applyFont="1" applyFill="1" applyBorder="1"/>
    <xf numFmtId="0" fontId="19" fillId="0" borderId="0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21" fillId="0" borderId="9" xfId="0" applyFont="1" applyFill="1" applyBorder="1"/>
    <xf numFmtId="0" fontId="10" fillId="0" borderId="12" xfId="0" quotePrefix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169" fontId="58" fillId="0" borderId="0" xfId="0" applyNumberFormat="1" applyFont="1" applyFill="1" applyBorder="1" applyAlignment="1">
      <alignment horizontal="right"/>
    </xf>
    <xf numFmtId="2" fontId="10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4" fillId="0" borderId="0" xfId="0" applyFont="1" applyBorder="1"/>
    <xf numFmtId="0" fontId="5" fillId="0" borderId="0" xfId="1" applyNumberFormat="1" applyFont="1" applyFill="1" applyBorder="1" applyAlignment="1" applyProtection="1"/>
    <xf numFmtId="0" fontId="65" fillId="0" borderId="0" xfId="0" applyFont="1" applyBorder="1"/>
    <xf numFmtId="0" fontId="66" fillId="0" borderId="0" xfId="0" applyFont="1" applyBorder="1" applyAlignment="1">
      <alignment horizontal="left"/>
    </xf>
    <xf numFmtId="0" fontId="67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2" borderId="31" xfId="0" applyFont="1" applyFill="1" applyBorder="1" applyAlignment="1">
      <alignment horizontal="left"/>
    </xf>
    <xf numFmtId="0" fontId="38" fillId="0" borderId="7" xfId="0" applyFont="1" applyBorder="1" applyAlignment="1">
      <alignment horizontal="left" wrapText="1"/>
    </xf>
    <xf numFmtId="0" fontId="10" fillId="0" borderId="24" xfId="0" applyFont="1" applyFill="1" applyBorder="1"/>
    <xf numFmtId="173" fontId="10" fillId="0" borderId="12" xfId="0" applyNumberFormat="1" applyFont="1" applyFill="1" applyBorder="1" applyAlignment="1"/>
    <xf numFmtId="173" fontId="10" fillId="0" borderId="7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64" fillId="0" borderId="0" xfId="0" applyFont="1" applyFill="1" applyBorder="1" applyAlignment="1">
      <alignment horizontal="left"/>
    </xf>
    <xf numFmtId="0" fontId="71" fillId="0" borderId="0" xfId="0" applyFont="1" applyFill="1" applyBorder="1"/>
    <xf numFmtId="0" fontId="70" fillId="0" borderId="0" xfId="0" applyFont="1" applyFill="1" applyBorder="1"/>
    <xf numFmtId="0" fontId="6" fillId="0" borderId="32" xfId="0" applyFont="1" applyFill="1" applyBorder="1" applyAlignment="1">
      <alignment horizontal="center"/>
    </xf>
    <xf numFmtId="0" fontId="64" fillId="0" borderId="0" xfId="0" applyFont="1" applyFill="1" applyBorder="1"/>
    <xf numFmtId="0" fontId="10" fillId="0" borderId="0" xfId="0" applyFont="1" applyFill="1"/>
    <xf numFmtId="0" fontId="0" fillId="0" borderId="32" xfId="0" applyFill="1" applyBorder="1"/>
    <xf numFmtId="2" fontId="10" fillId="0" borderId="0" xfId="0" applyNumberFormat="1" applyFont="1" applyFill="1" applyBorder="1"/>
    <xf numFmtId="2" fontId="10" fillId="0" borderId="8" xfId="0" applyNumberFormat="1" applyFont="1" applyFill="1" applyBorder="1"/>
    <xf numFmtId="0" fontId="10" fillId="0" borderId="18" xfId="0" applyFont="1" applyBorder="1"/>
    <xf numFmtId="0" fontId="10" fillId="0" borderId="31" xfId="0" applyFont="1" applyBorder="1"/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right"/>
    </xf>
    <xf numFmtId="0" fontId="45" fillId="0" borderId="0" xfId="0" applyFont="1" applyFill="1" applyBorder="1" applyAlignment="1">
      <alignment horizontal="left"/>
    </xf>
    <xf numFmtId="0" fontId="10" fillId="0" borderId="33" xfId="0" applyFont="1" applyFill="1" applyBorder="1"/>
    <xf numFmtId="0" fontId="0" fillId="0" borderId="33" xfId="0" applyFill="1" applyBorder="1"/>
    <xf numFmtId="0" fontId="0" fillId="0" borderId="33" xfId="0" applyBorder="1"/>
    <xf numFmtId="0" fontId="10" fillId="0" borderId="35" xfId="0" applyFont="1" applyFill="1" applyBorder="1"/>
    <xf numFmtId="0" fontId="10" fillId="0" borderId="39" xfId="0" applyFont="1" applyBorder="1"/>
    <xf numFmtId="0" fontId="10" fillId="0" borderId="28" xfId="0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24" fillId="0" borderId="7" xfId="0" applyNumberFormat="1" applyFont="1" applyFill="1" applyBorder="1"/>
    <xf numFmtId="169" fontId="24" fillId="0" borderId="0" xfId="0" applyNumberFormat="1" applyFont="1" applyFill="1" applyBorder="1"/>
    <xf numFmtId="169" fontId="10" fillId="0" borderId="18" xfId="0" applyNumberFormat="1" applyFont="1" applyFill="1" applyBorder="1"/>
    <xf numFmtId="169" fontId="24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Fill="1" applyBorder="1"/>
    <xf numFmtId="169" fontId="10" fillId="0" borderId="0" xfId="0" applyNumberFormat="1" applyFont="1" applyFill="1" applyBorder="1"/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/>
    <xf numFmtId="164" fontId="62" fillId="0" borderId="0" xfId="0" applyNumberFormat="1" applyFont="1" applyFill="1" applyBorder="1" applyAlignment="1">
      <alignment horizontal="center"/>
    </xf>
    <xf numFmtId="169" fontId="10" fillId="0" borderId="8" xfId="0" applyNumberFormat="1" applyFont="1" applyBorder="1"/>
    <xf numFmtId="0" fontId="7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2" xfId="0" applyBorder="1"/>
    <xf numFmtId="0" fontId="10" fillId="0" borderId="32" xfId="0" applyFont="1" applyFill="1" applyBorder="1"/>
    <xf numFmtId="172" fontId="10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10" fillId="0" borderId="12" xfId="0" applyNumberFormat="1" applyFont="1" applyBorder="1"/>
    <xf numFmtId="169" fontId="10" fillId="0" borderId="10" xfId="0" applyNumberFormat="1" applyFont="1" applyBorder="1"/>
    <xf numFmtId="169" fontId="58" fillId="0" borderId="8" xfId="0" applyNumberFormat="1" applyFont="1" applyBorder="1"/>
    <xf numFmtId="169" fontId="58" fillId="0" borderId="12" xfId="0" applyNumberFormat="1" applyFont="1" applyBorder="1"/>
    <xf numFmtId="169" fontId="58" fillId="0" borderId="7" xfId="0" applyNumberFormat="1" applyFont="1" applyBorder="1"/>
    <xf numFmtId="1" fontId="10" fillId="0" borderId="32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0" fillId="0" borderId="32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33" xfId="0" applyFont="1" applyFill="1" applyBorder="1" applyAlignment="1">
      <alignment horizontal="center"/>
    </xf>
    <xf numFmtId="0" fontId="10" fillId="0" borderId="27" xfId="0" applyFont="1" applyFill="1" applyBorder="1"/>
    <xf numFmtId="0" fontId="0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6" fillId="0" borderId="33" xfId="0" applyFont="1" applyFill="1" applyBorder="1"/>
    <xf numFmtId="2" fontId="10" fillId="0" borderId="33" xfId="0" applyNumberFormat="1" applyFont="1" applyFill="1" applyBorder="1" applyAlignment="1">
      <alignment horizontal="right"/>
    </xf>
    <xf numFmtId="0" fontId="0" fillId="0" borderId="18" xfId="0" applyFill="1" applyBorder="1"/>
    <xf numFmtId="0" fontId="10" fillId="0" borderId="37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0" fillId="0" borderId="37" xfId="0" applyFont="1" applyFill="1" applyBorder="1"/>
    <xf numFmtId="0" fontId="0" fillId="0" borderId="37" xfId="0" applyFill="1" applyBorder="1"/>
    <xf numFmtId="0" fontId="13" fillId="0" borderId="18" xfId="0" applyFont="1" applyFill="1" applyBorder="1" applyAlignment="1">
      <alignment horizontal="left"/>
    </xf>
    <xf numFmtId="0" fontId="25" fillId="0" borderId="18" xfId="0" applyFont="1" applyFill="1" applyBorder="1"/>
    <xf numFmtId="0" fontId="27" fillId="0" borderId="18" xfId="0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56" fillId="0" borderId="18" xfId="0" applyFont="1" applyFill="1" applyBorder="1"/>
    <xf numFmtId="0" fontId="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19" fillId="0" borderId="18" xfId="0" applyFont="1" applyFill="1" applyBorder="1" applyAlignment="1">
      <alignment horizontal="left"/>
    </xf>
    <xf numFmtId="0" fontId="31" fillId="0" borderId="18" xfId="0" applyFont="1" applyFill="1" applyBorder="1" applyAlignment="1">
      <alignment horizontal="left"/>
    </xf>
    <xf numFmtId="0" fontId="56" fillId="0" borderId="18" xfId="0" applyFont="1" applyFill="1" applyBorder="1" applyAlignment="1">
      <alignment horizontal="left"/>
    </xf>
    <xf numFmtId="0" fontId="24" fillId="0" borderId="18" xfId="0" applyFont="1" applyFill="1" applyBorder="1"/>
    <xf numFmtId="0" fontId="60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58" fillId="0" borderId="18" xfId="0" applyFont="1" applyFill="1" applyBorder="1"/>
    <xf numFmtId="0" fontId="19" fillId="0" borderId="18" xfId="0" applyFont="1" applyFill="1" applyBorder="1"/>
    <xf numFmtId="0" fontId="58" fillId="0" borderId="18" xfId="0" applyFont="1" applyFill="1" applyBorder="1" applyAlignment="1">
      <alignment horizontal="left"/>
    </xf>
    <xf numFmtId="0" fontId="72" fillId="0" borderId="18" xfId="0" applyFont="1" applyFill="1" applyBorder="1" applyAlignment="1">
      <alignment horizontal="left"/>
    </xf>
    <xf numFmtId="0" fontId="12" fillId="0" borderId="18" xfId="0" quotePrefix="1" applyFont="1" applyFill="1" applyBorder="1" applyAlignment="1">
      <alignment horizontal="left"/>
    </xf>
    <xf numFmtId="0" fontId="28" fillId="0" borderId="18" xfId="0" applyFont="1" applyFill="1" applyBorder="1"/>
    <xf numFmtId="0" fontId="33" fillId="0" borderId="18" xfId="0" applyFont="1" applyFill="1" applyBorder="1" applyAlignment="1">
      <alignment horizontal="left"/>
    </xf>
    <xf numFmtId="0" fontId="29" fillId="0" borderId="18" xfId="0" applyFont="1" applyFill="1" applyBorder="1" applyAlignment="1">
      <alignment horizontal="left"/>
    </xf>
    <xf numFmtId="0" fontId="7" fillId="0" borderId="33" xfId="0" applyFont="1" applyFill="1" applyBorder="1"/>
    <xf numFmtId="0" fontId="27" fillId="0" borderId="18" xfId="0" applyFont="1" applyFill="1" applyBorder="1"/>
    <xf numFmtId="0" fontId="77" fillId="0" borderId="0" xfId="0" applyFont="1" applyFill="1" applyBorder="1" applyAlignment="1">
      <alignment horizontal="left"/>
    </xf>
    <xf numFmtId="170" fontId="64" fillId="0" borderId="0" xfId="0" applyNumberFormat="1" applyFont="1" applyFill="1" applyBorder="1" applyAlignment="1">
      <alignment horizontal="right"/>
    </xf>
    <xf numFmtId="0" fontId="64" fillId="0" borderId="0" xfId="0" applyFont="1" applyFill="1" applyBorder="1" applyAlignment="1">
      <alignment horizontal="center"/>
    </xf>
    <xf numFmtId="0" fontId="64" fillId="0" borderId="32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5" fillId="0" borderId="0" xfId="1" applyFill="1" applyBorder="1"/>
    <xf numFmtId="0" fontId="5" fillId="0" borderId="0" xfId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7" fontId="65" fillId="0" borderId="0" xfId="0" applyNumberFormat="1" applyFont="1" applyFill="1" applyBorder="1" applyAlignment="1">
      <alignment horizontal="center"/>
    </xf>
    <xf numFmtId="170" fontId="65" fillId="0" borderId="0" xfId="0" applyNumberFormat="1" applyFont="1" applyFill="1" applyBorder="1" applyAlignment="1">
      <alignment horizontal="center"/>
    </xf>
    <xf numFmtId="169" fontId="65" fillId="0" borderId="0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/>
    <xf numFmtId="3" fontId="71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0" fillId="0" borderId="41" xfId="0" applyFont="1" applyFill="1" applyBorder="1"/>
    <xf numFmtId="0" fontId="10" fillId="0" borderId="41" xfId="0" applyFont="1" applyFill="1" applyBorder="1" applyAlignment="1">
      <alignment horizontal="center"/>
    </xf>
    <xf numFmtId="0" fontId="20" fillId="0" borderId="41" xfId="0" applyFont="1" applyFill="1" applyBorder="1" applyAlignment="1">
      <alignment horizontal="center"/>
    </xf>
    <xf numFmtId="0" fontId="6" fillId="0" borderId="41" xfId="0" applyFont="1" applyFill="1" applyBorder="1" applyAlignment="1">
      <alignment horizontal="center"/>
    </xf>
    <xf numFmtId="1" fontId="10" fillId="0" borderId="41" xfId="0" applyNumberFormat="1" applyFont="1" applyFill="1" applyBorder="1" applyAlignment="1">
      <alignment horizontal="center"/>
    </xf>
    <xf numFmtId="0" fontId="65" fillId="0" borderId="41" xfId="0" applyFont="1" applyFill="1" applyBorder="1" applyAlignment="1">
      <alignment horizontal="center"/>
    </xf>
    <xf numFmtId="0" fontId="64" fillId="0" borderId="41" xfId="0" applyFont="1" applyFill="1" applyBorder="1" applyAlignment="1">
      <alignment horizontal="center"/>
    </xf>
    <xf numFmtId="0" fontId="22" fillId="0" borderId="41" xfId="0" applyFont="1" applyFill="1" applyBorder="1" applyAlignment="1">
      <alignment horizontal="center"/>
    </xf>
    <xf numFmtId="0" fontId="0" fillId="0" borderId="41" xfId="0" applyFill="1" applyBorder="1"/>
    <xf numFmtId="0" fontId="5" fillId="0" borderId="37" xfId="1" applyNumberFormat="1" applyFill="1" applyBorder="1" applyAlignment="1" applyProtection="1"/>
    <xf numFmtId="0" fontId="10" fillId="0" borderId="42" xfId="0" applyFont="1" applyFill="1" applyBorder="1" applyAlignment="1">
      <alignment horizontal="center"/>
    </xf>
    <xf numFmtId="0" fontId="13" fillId="0" borderId="33" xfId="0" applyFont="1" applyFill="1" applyBorder="1"/>
    <xf numFmtId="0" fontId="4" fillId="0" borderId="33" xfId="0" applyFont="1" applyFill="1" applyBorder="1" applyAlignment="1">
      <alignment horizontal="left"/>
    </xf>
    <xf numFmtId="0" fontId="10" fillId="0" borderId="43" xfId="0" applyFont="1" applyFill="1" applyBorder="1" applyAlignment="1">
      <alignment horizontal="center"/>
    </xf>
    <xf numFmtId="0" fontId="9" fillId="0" borderId="33" xfId="0" applyFont="1" applyFill="1" applyBorder="1"/>
    <xf numFmtId="0" fontId="14" fillId="0" borderId="33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center"/>
    </xf>
    <xf numFmtId="0" fontId="6" fillId="0" borderId="43" xfId="0" applyFont="1" applyFill="1" applyBorder="1" applyAlignment="1">
      <alignment horizontal="center"/>
    </xf>
    <xf numFmtId="0" fontId="13" fillId="0" borderId="33" xfId="0" applyFont="1" applyFill="1" applyBorder="1" applyAlignment="1">
      <alignment horizontal="left"/>
    </xf>
    <xf numFmtId="0" fontId="7" fillId="0" borderId="33" xfId="0" applyFont="1" applyFill="1" applyBorder="1" applyAlignment="1">
      <alignment horizontal="left"/>
    </xf>
    <xf numFmtId="0" fontId="18" fillId="0" borderId="33" xfId="0" applyFont="1" applyFill="1" applyBorder="1" applyAlignment="1">
      <alignment horizontal="center"/>
    </xf>
    <xf numFmtId="0" fontId="18" fillId="0" borderId="43" xfId="0" applyFont="1" applyFill="1" applyBorder="1" applyAlignment="1">
      <alignment horizontal="center"/>
    </xf>
    <xf numFmtId="0" fontId="64" fillId="0" borderId="33" xfId="0" applyFont="1" applyFill="1" applyBorder="1" applyAlignment="1">
      <alignment horizontal="center"/>
    </xf>
    <xf numFmtId="0" fontId="0" fillId="0" borderId="43" xfId="0" applyFill="1" applyBorder="1"/>
    <xf numFmtId="0" fontId="15" fillId="0" borderId="33" xfId="0" applyFont="1" applyFill="1" applyBorder="1" applyAlignment="1">
      <alignment horizontal="left"/>
    </xf>
    <xf numFmtId="0" fontId="69" fillId="0" borderId="33" xfId="0" applyFont="1" applyFill="1" applyBorder="1" applyAlignment="1">
      <alignment horizontal="left"/>
    </xf>
    <xf numFmtId="0" fontId="23" fillId="0" borderId="33" xfId="0" applyFont="1" applyFill="1" applyBorder="1" applyAlignment="1">
      <alignment horizontal="center"/>
    </xf>
    <xf numFmtId="165" fontId="10" fillId="0" borderId="33" xfId="0" applyNumberFormat="1" applyFont="1" applyFill="1" applyBorder="1"/>
    <xf numFmtId="165" fontId="10" fillId="0" borderId="33" xfId="0" applyNumberFormat="1" applyFont="1" applyFill="1" applyBorder="1" applyAlignment="1">
      <alignment horizontal="right"/>
    </xf>
    <xf numFmtId="165" fontId="60" fillId="0" borderId="33" xfId="0" applyNumberFormat="1" applyFont="1" applyFill="1" applyBorder="1"/>
    <xf numFmtId="165" fontId="63" fillId="0" borderId="33" xfId="0" applyNumberFormat="1" applyFont="1" applyFill="1" applyBorder="1"/>
    <xf numFmtId="165" fontId="72" fillId="0" borderId="33" xfId="0" applyNumberFormat="1" applyFont="1" applyFill="1" applyBorder="1"/>
    <xf numFmtId="165" fontId="27" fillId="0" borderId="33" xfId="0" applyNumberFormat="1" applyFont="1" applyFill="1" applyBorder="1"/>
    <xf numFmtId="167" fontId="10" fillId="0" borderId="33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center"/>
    </xf>
    <xf numFmtId="0" fontId="9" fillId="0" borderId="33" xfId="0" applyFont="1" applyFill="1" applyBorder="1" applyAlignment="1">
      <alignment horizontal="left"/>
    </xf>
    <xf numFmtId="0" fontId="76" fillId="0" borderId="33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43" xfId="0" applyFont="1" applyFill="1" applyBorder="1" applyAlignment="1">
      <alignment horizontal="right"/>
    </xf>
    <xf numFmtId="0" fontId="6" fillId="0" borderId="41" xfId="0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33" xfId="0" applyFont="1" applyFill="1" applyBorder="1" applyAlignment="1">
      <alignment horizontal="center"/>
    </xf>
    <xf numFmtId="0" fontId="22" fillId="0" borderId="37" xfId="0" applyFont="1" applyFill="1" applyBorder="1" applyAlignment="1">
      <alignment horizontal="center"/>
    </xf>
    <xf numFmtId="0" fontId="22" fillId="0" borderId="43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center"/>
    </xf>
    <xf numFmtId="2" fontId="64" fillId="0" borderId="27" xfId="0" applyNumberFormat="1" applyFont="1" applyFill="1" applyBorder="1"/>
    <xf numFmtId="2" fontId="10" fillId="0" borderId="20" xfId="0" applyNumberFormat="1" applyFont="1" applyFill="1" applyBorder="1" applyAlignment="1">
      <alignment horizontal="right"/>
    </xf>
    <xf numFmtId="165" fontId="10" fillId="0" borderId="27" xfId="0" applyNumberFormat="1" applyFont="1" applyFill="1" applyBorder="1"/>
    <xf numFmtId="1" fontId="10" fillId="0" borderId="27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164" fontId="10" fillId="0" borderId="27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164" fontId="10" fillId="0" borderId="27" xfId="0" applyNumberFormat="1" applyFont="1" applyFill="1" applyBorder="1" applyAlignment="1">
      <alignment horizontal="left"/>
    </xf>
    <xf numFmtId="0" fontId="25" fillId="0" borderId="19" xfId="0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right"/>
    </xf>
    <xf numFmtId="2" fontId="64" fillId="0" borderId="27" xfId="0" applyNumberFormat="1" applyFont="1" applyFill="1" applyBorder="1" applyAlignment="1">
      <alignment horizontal="right"/>
    </xf>
    <xf numFmtId="3" fontId="64" fillId="0" borderId="27" xfId="0" applyNumberFormat="1" applyFont="1" applyFill="1" applyBorder="1" applyAlignment="1">
      <alignment horizontal="right"/>
    </xf>
    <xf numFmtId="168" fontId="64" fillId="0" borderId="27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67" fontId="10" fillId="0" borderId="27" xfId="0" applyNumberFormat="1" applyFont="1" applyFill="1" applyBorder="1" applyAlignment="1">
      <alignment horizontal="right"/>
    </xf>
    <xf numFmtId="166" fontId="10" fillId="0" borderId="27" xfId="0" applyNumberFormat="1" applyFont="1" applyFill="1" applyBorder="1" applyAlignment="1">
      <alignment horizontal="right"/>
    </xf>
    <xf numFmtId="168" fontId="10" fillId="0" borderId="27" xfId="0" applyNumberFormat="1" applyFont="1" applyFill="1" applyBorder="1" applyAlignment="1">
      <alignment horizontal="right"/>
    </xf>
    <xf numFmtId="0" fontId="0" fillId="0" borderId="27" xfId="0" applyFill="1" applyBorder="1"/>
    <xf numFmtId="0" fontId="10" fillId="0" borderId="19" xfId="0" applyFont="1" applyFill="1" applyBorder="1" applyAlignment="1">
      <alignment horizontal="left"/>
    </xf>
    <xf numFmtId="2" fontId="68" fillId="0" borderId="27" xfId="0" applyNumberFormat="1" applyFont="1" applyFill="1" applyBorder="1" applyAlignment="1">
      <alignment horizontal="right"/>
    </xf>
    <xf numFmtId="2" fontId="10" fillId="0" borderId="27" xfId="0" applyNumberFormat="1" applyFont="1" applyFill="1" applyBorder="1"/>
    <xf numFmtId="164" fontId="62" fillId="0" borderId="27" xfId="0" applyNumberFormat="1" applyFont="1" applyFill="1" applyBorder="1" applyAlignment="1">
      <alignment horizontal="center"/>
    </xf>
    <xf numFmtId="0" fontId="24" fillId="0" borderId="19" xfId="0" applyFont="1" applyFill="1" applyBorder="1" applyAlignment="1">
      <alignment horizontal="left"/>
    </xf>
    <xf numFmtId="165" fontId="10" fillId="0" borderId="27" xfId="0" applyNumberFormat="1" applyFont="1" applyFill="1" applyBorder="1" applyAlignment="1">
      <alignment horizontal="right"/>
    </xf>
    <xf numFmtId="165" fontId="10" fillId="0" borderId="20" xfId="0" applyNumberFormat="1" applyFont="1" applyFill="1" applyBorder="1" applyAlignment="1">
      <alignment horizontal="right"/>
    </xf>
    <xf numFmtId="0" fontId="10" fillId="0" borderId="19" xfId="0" applyFont="1" applyFill="1" applyBorder="1"/>
    <xf numFmtId="164" fontId="58" fillId="0" borderId="27" xfId="0" applyNumberFormat="1" applyFont="1" applyFill="1" applyBorder="1" applyAlignment="1">
      <alignment horizontal="right"/>
    </xf>
    <xf numFmtId="0" fontId="19" fillId="0" borderId="19" xfId="0" applyFont="1" applyFill="1" applyBorder="1" applyAlignment="1">
      <alignment horizontal="left"/>
    </xf>
    <xf numFmtId="0" fontId="10" fillId="0" borderId="18" xfId="0" applyFont="1" applyFill="1" applyBorder="1" applyAlignment="1"/>
    <xf numFmtId="0" fontId="10" fillId="0" borderId="18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Font="1" applyBorder="1"/>
    <xf numFmtId="0" fontId="8" fillId="0" borderId="0" xfId="0" applyFont="1" applyBorder="1"/>
    <xf numFmtId="1" fontId="10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0" fillId="0" borderId="32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left"/>
    </xf>
    <xf numFmtId="0" fontId="18" fillId="0" borderId="32" xfId="0" applyFont="1" applyFill="1" applyBorder="1" applyAlignment="1">
      <alignment horizontal="center"/>
    </xf>
    <xf numFmtId="0" fontId="22" fillId="0" borderId="32" xfId="0" applyFont="1" applyFill="1" applyBorder="1" applyAlignment="1">
      <alignment horizontal="center"/>
    </xf>
    <xf numFmtId="2" fontId="0" fillId="0" borderId="0" xfId="0" applyNumberFormat="1"/>
    <xf numFmtId="2" fontId="6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3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6" fillId="0" borderId="32" xfId="0" applyNumberFormat="1" applyFont="1" applyFill="1" applyBorder="1" applyAlignment="1">
      <alignment horizontal="center"/>
    </xf>
    <xf numFmtId="0" fontId="6" fillId="0" borderId="32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6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6" fillId="0" borderId="32" xfId="0" applyNumberFormat="1" applyFont="1" applyFill="1" applyBorder="1" applyAlignment="1">
      <alignment horizontal="center"/>
    </xf>
    <xf numFmtId="168" fontId="10" fillId="0" borderId="32" xfId="0" applyNumberFormat="1" applyFont="1" applyFill="1" applyBorder="1" applyAlignment="1">
      <alignment horizontal="center"/>
    </xf>
    <xf numFmtId="0" fontId="22" fillId="0" borderId="34" xfId="0" applyFont="1" applyFill="1" applyBorder="1" applyAlignment="1">
      <alignment horizontal="center"/>
    </xf>
    <xf numFmtId="0" fontId="22" fillId="0" borderId="38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left"/>
    </xf>
    <xf numFmtId="0" fontId="18" fillId="0" borderId="18" xfId="0" applyFont="1" applyFill="1" applyBorder="1"/>
    <xf numFmtId="0" fontId="0" fillId="0" borderId="41" xfId="0" applyFill="1" applyBorder="1" applyAlignment="1">
      <alignment horizontal="center"/>
    </xf>
    <xf numFmtId="1" fontId="0" fillId="0" borderId="41" xfId="0" applyNumberFormat="1" applyFill="1" applyBorder="1" applyAlignment="1">
      <alignment horizontal="center"/>
    </xf>
    <xf numFmtId="0" fontId="67" fillId="0" borderId="41" xfId="0" applyFont="1" applyFill="1" applyBorder="1" applyAlignment="1">
      <alignment horizontal="center"/>
    </xf>
    <xf numFmtId="0" fontId="71" fillId="0" borderId="41" xfId="0" applyFont="1" applyFill="1" applyBorder="1"/>
    <xf numFmtId="0" fontId="0" fillId="0" borderId="43" xfId="0" applyFill="1" applyBorder="1" applyAlignment="1">
      <alignment horizontal="right"/>
    </xf>
    <xf numFmtId="0" fontId="0" fillId="0" borderId="41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33" xfId="0" applyNumberFormat="1" applyFill="1" applyBorder="1" applyAlignment="1">
      <alignment horizontal="center"/>
    </xf>
    <xf numFmtId="172" fontId="10" fillId="0" borderId="0" xfId="0" applyNumberFormat="1" applyFont="1" applyBorder="1"/>
    <xf numFmtId="172" fontId="10" fillId="0" borderId="32" xfId="0" applyNumberFormat="1" applyFont="1" applyFill="1" applyBorder="1" applyAlignment="1">
      <alignment horizontal="center"/>
    </xf>
    <xf numFmtId="0" fontId="64" fillId="0" borderId="27" xfId="0" applyFont="1" applyFill="1" applyBorder="1" applyAlignment="1">
      <alignment horizontal="right"/>
    </xf>
    <xf numFmtId="174" fontId="10" fillId="0" borderId="0" xfId="0" applyNumberFormat="1" applyFont="1" applyFill="1" applyBorder="1" applyAlignment="1">
      <alignment horizontal="right"/>
    </xf>
    <xf numFmtId="0" fontId="0" fillId="0" borderId="46" xfId="0" applyFill="1" applyBorder="1"/>
    <xf numFmtId="0" fontId="0" fillId="0" borderId="43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2" xfId="0" applyFill="1" applyBorder="1"/>
    <xf numFmtId="0" fontId="10" fillId="0" borderId="33" xfId="0" applyFont="1" applyBorder="1"/>
    <xf numFmtId="174" fontId="10" fillId="0" borderId="8" xfId="0" applyNumberFormat="1" applyFont="1" applyFill="1" applyBorder="1"/>
    <xf numFmtId="169" fontId="10" fillId="0" borderId="0" xfId="0" applyNumberFormat="1" applyFont="1" applyBorder="1"/>
    <xf numFmtId="2" fontId="10" fillId="0" borderId="1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8" xfId="0" applyFont="1" applyFill="1" applyBorder="1"/>
    <xf numFmtId="0" fontId="0" fillId="0" borderId="0" xfId="0"/>
    <xf numFmtId="0" fontId="10" fillId="0" borderId="15" xfId="0" applyFont="1" applyFill="1" applyBorder="1"/>
    <xf numFmtId="0" fontId="0" fillId="0" borderId="0" xfId="0"/>
    <xf numFmtId="0" fontId="10" fillId="0" borderId="12" xfId="0" applyFont="1" applyBorder="1"/>
    <xf numFmtId="0" fontId="10" fillId="0" borderId="13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10" fillId="0" borderId="12" xfId="0" applyFont="1" applyFill="1" applyBorder="1"/>
    <xf numFmtId="164" fontId="10" fillId="0" borderId="0" xfId="0" applyNumberFormat="1" applyFont="1" applyFill="1" applyBorder="1" applyAlignment="1">
      <alignment horizontal="left"/>
    </xf>
    <xf numFmtId="0" fontId="10" fillId="0" borderId="7" xfId="0" applyFont="1" applyFill="1" applyBorder="1" applyAlignment="1">
      <alignment horizontal="left"/>
    </xf>
    <xf numFmtId="0" fontId="10" fillId="0" borderId="0" xfId="0" applyFont="1" applyFill="1" applyBorder="1"/>
    <xf numFmtId="0" fontId="0" fillId="0" borderId="0" xfId="0" applyFill="1" applyBorder="1"/>
    <xf numFmtId="2" fontId="64" fillId="0" borderId="0" xfId="0" applyNumberFormat="1" applyFont="1" applyFill="1" applyBorder="1" applyAlignment="1">
      <alignment horizontal="right"/>
    </xf>
    <xf numFmtId="164" fontId="58" fillId="0" borderId="0" xfId="0" applyNumberFormat="1" applyFont="1" applyFill="1" applyBorder="1" applyAlignment="1">
      <alignment horizontal="right"/>
    </xf>
    <xf numFmtId="2" fontId="68" fillId="0" borderId="0" xfId="0" applyNumberFormat="1" applyFont="1" applyFill="1" applyBorder="1" applyAlignment="1">
      <alignment horizontal="right"/>
    </xf>
    <xf numFmtId="2" fontId="70" fillId="0" borderId="0" xfId="0" applyNumberFormat="1" applyFont="1" applyFill="1" applyBorder="1" applyAlignment="1">
      <alignment horizontal="right"/>
    </xf>
    <xf numFmtId="2" fontId="71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168" fontId="64" fillId="0" borderId="0" xfId="0" applyNumberFormat="1" applyFont="1" applyFill="1" applyBorder="1" applyAlignment="1">
      <alignment horizontal="right"/>
    </xf>
    <xf numFmtId="168" fontId="68" fillId="0" borderId="0" xfId="0" applyNumberFormat="1" applyFont="1" applyFill="1" applyBorder="1" applyAlignment="1">
      <alignment horizontal="right"/>
    </xf>
    <xf numFmtId="2" fontId="64" fillId="0" borderId="0" xfId="0" applyNumberFormat="1" applyFont="1" applyFill="1" applyBorder="1"/>
    <xf numFmtId="0" fontId="10" fillId="0" borderId="18" xfId="0" applyFont="1" applyFill="1" applyBorder="1"/>
    <xf numFmtId="0" fontId="10" fillId="0" borderId="18" xfId="0" applyFont="1" applyFill="1" applyBorder="1" applyAlignment="1">
      <alignment horizontal="left"/>
    </xf>
    <xf numFmtId="165" fontId="10" fillId="0" borderId="0" xfId="0" applyNumberFormat="1" applyFont="1" applyFill="1" applyBorder="1"/>
    <xf numFmtId="3" fontId="64" fillId="0" borderId="0" xfId="0" applyNumberFormat="1" applyFont="1" applyFill="1" applyBorder="1" applyAlignment="1">
      <alignment horizontal="right"/>
    </xf>
    <xf numFmtId="0" fontId="64" fillId="0" borderId="0" xfId="0" applyFont="1" applyFill="1" applyBorder="1"/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left"/>
    </xf>
    <xf numFmtId="0" fontId="64" fillId="0" borderId="0" xfId="0" applyFont="1" applyFill="1" applyBorder="1" applyAlignment="1">
      <alignment horizontal="right"/>
    </xf>
    <xf numFmtId="0" fontId="64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right"/>
    </xf>
    <xf numFmtId="165" fontId="72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right"/>
    </xf>
    <xf numFmtId="0" fontId="10" fillId="12" borderId="33" xfId="0" applyFont="1" applyFill="1" applyBorder="1" applyAlignment="1">
      <alignment horizontal="center"/>
    </xf>
    <xf numFmtId="172" fontId="10" fillId="12" borderId="33" xfId="0" applyNumberFormat="1" applyFont="1" applyFill="1" applyBorder="1" applyAlignment="1">
      <alignment horizontal="center"/>
    </xf>
    <xf numFmtId="0" fontId="10" fillId="12" borderId="34" xfId="0" applyFont="1" applyFill="1" applyBorder="1" applyAlignment="1">
      <alignment horizontal="center"/>
    </xf>
    <xf numFmtId="172" fontId="10" fillId="12" borderId="34" xfId="0" applyNumberFormat="1" applyFont="1" applyFill="1" applyBorder="1" applyAlignment="1">
      <alignment horizontal="center"/>
    </xf>
    <xf numFmtId="0" fontId="57" fillId="0" borderId="11" xfId="0" applyFont="1" applyBorder="1" applyAlignment="1">
      <alignment horizontal="left"/>
    </xf>
    <xf numFmtId="168" fontId="10" fillId="0" borderId="0" xfId="0" applyNumberFormat="1" applyFont="1" applyBorder="1"/>
    <xf numFmtId="0" fontId="10" fillId="0" borderId="37" xfId="0" applyFont="1" applyFill="1" applyBorder="1"/>
    <xf numFmtId="0" fontId="10" fillId="0" borderId="37" xfId="0" applyFont="1" applyFill="1" applyBorder="1" applyAlignment="1">
      <alignment horizontal="left"/>
    </xf>
    <xf numFmtId="0" fontId="10" fillId="0" borderId="43" xfId="0" applyFont="1" applyFill="1" applyBorder="1"/>
    <xf numFmtId="0" fontId="0" fillId="0" borderId="0" xfId="0" applyNumberFormat="1" applyFill="1" applyBorder="1" applyAlignment="1">
      <alignment horizontal="center"/>
    </xf>
    <xf numFmtId="174" fontId="10" fillId="0" borderId="0" xfId="0" applyNumberFormat="1" applyFont="1" applyFill="1" applyBorder="1"/>
    <xf numFmtId="0" fontId="23" fillId="0" borderId="33" xfId="0" applyFont="1" applyBorder="1" applyAlignment="1">
      <alignment horizontal="center"/>
    </xf>
    <xf numFmtId="0" fontId="56" fillId="0" borderId="18" xfId="0" quotePrefix="1" applyFont="1" applyFill="1" applyBorder="1" applyAlignment="1">
      <alignment horizontal="left"/>
    </xf>
    <xf numFmtId="0" fontId="57" fillId="0" borderId="9" xfId="0" applyFont="1" applyBorder="1"/>
    <xf numFmtId="0" fontId="0" fillId="0" borderId="12" xfId="0" applyBorder="1"/>
    <xf numFmtId="0" fontId="10" fillId="0" borderId="28" xfId="0" applyFont="1" applyBorder="1"/>
    <xf numFmtId="0" fontId="7" fillId="0" borderId="5" xfId="0" applyFont="1" applyFill="1" applyBorder="1" applyAlignment="1">
      <alignment horizontal="left"/>
    </xf>
    <xf numFmtId="0" fontId="9" fillId="0" borderId="33" xfId="0" applyFont="1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37" xfId="0" applyFont="1" applyBorder="1"/>
    <xf numFmtId="0" fontId="45" fillId="0" borderId="32" xfId="0" applyFont="1" applyBorder="1" applyAlignment="1">
      <alignment horizontal="right"/>
    </xf>
    <xf numFmtId="0" fontId="10" fillId="0" borderId="32" xfId="0" applyFont="1" applyBorder="1" applyAlignment="1">
      <alignment horizontal="left"/>
    </xf>
    <xf numFmtId="0" fontId="10" fillId="0" borderId="32" xfId="0" applyFont="1" applyBorder="1"/>
    <xf numFmtId="0" fontId="10" fillId="0" borderId="17" xfId="0" applyFont="1" applyBorder="1"/>
    <xf numFmtId="0" fontId="52" fillId="0" borderId="15" xfId="0" applyFont="1" applyBorder="1" applyAlignment="1">
      <alignment horizontal="left"/>
    </xf>
    <xf numFmtId="2" fontId="0" fillId="0" borderId="44" xfId="0" applyNumberForma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3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40" xfId="0" applyFont="1" applyFill="1" applyBorder="1" applyAlignment="1">
      <alignment horizontal="center"/>
    </xf>
    <xf numFmtId="0" fontId="23" fillId="0" borderId="47" xfId="0" applyFont="1" applyFill="1" applyBorder="1" applyAlignment="1">
      <alignment horizontal="center"/>
    </xf>
    <xf numFmtId="0" fontId="10" fillId="0" borderId="48" xfId="0" applyFont="1" applyBorder="1" applyAlignment="1">
      <alignment horizontal="right"/>
    </xf>
    <xf numFmtId="0" fontId="10" fillId="0" borderId="49" xfId="0" applyFont="1" applyBorder="1" applyAlignment="1">
      <alignment horizontal="right"/>
    </xf>
    <xf numFmtId="0" fontId="10" fillId="0" borderId="49" xfId="0" applyFont="1" applyFill="1" applyBorder="1" applyAlignment="1">
      <alignment horizontal="right"/>
    </xf>
    <xf numFmtId="2" fontId="10" fillId="0" borderId="27" xfId="0" applyNumberFormat="1" applyFont="1" applyFill="1" applyBorder="1" applyAlignment="1">
      <alignment horizontal="left"/>
    </xf>
    <xf numFmtId="2" fontId="10" fillId="0" borderId="15" xfId="0" applyNumberFormat="1" applyFont="1" applyFill="1" applyBorder="1"/>
    <xf numFmtId="0" fontId="23" fillId="0" borderId="44" xfId="0" applyFont="1" applyBorder="1" applyAlignment="1">
      <alignment horizontal="center"/>
    </xf>
    <xf numFmtId="169" fontId="25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58" fillId="0" borderId="19" xfId="0" applyFont="1" applyFill="1" applyBorder="1" applyAlignment="1">
      <alignment horizontal="left"/>
    </xf>
    <xf numFmtId="171" fontId="64" fillId="0" borderId="33" xfId="0" applyNumberFormat="1" applyFont="1" applyFill="1" applyBorder="1" applyAlignment="1">
      <alignment horizontal="center"/>
    </xf>
    <xf numFmtId="171" fontId="64" fillId="0" borderId="2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13" fillId="0" borderId="18" xfId="0" applyFont="1" applyFill="1" applyBorder="1"/>
    <xf numFmtId="0" fontId="79" fillId="0" borderId="18" xfId="0" applyFont="1" applyFill="1" applyBorder="1" applyAlignment="1">
      <alignment horizontal="left"/>
    </xf>
    <xf numFmtId="172" fontId="58" fillId="0" borderId="0" xfId="0" applyNumberFormat="1" applyFont="1" applyFill="1" applyBorder="1" applyAlignment="1">
      <alignment horizontal="right"/>
    </xf>
    <xf numFmtId="0" fontId="24" fillId="0" borderId="3" xfId="0" applyFont="1" applyBorder="1" applyAlignment="1">
      <alignment horizontal="left"/>
    </xf>
    <xf numFmtId="0" fontId="58" fillId="0" borderId="8" xfId="0" applyFont="1" applyFill="1" applyBorder="1"/>
    <xf numFmtId="0" fontId="61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7" xfId="0" applyNumberFormat="1" applyFill="1" applyBorder="1" applyAlignment="1">
      <alignment horizontal="center"/>
    </xf>
    <xf numFmtId="2" fontId="0" fillId="0" borderId="37" xfId="0" applyNumberFormat="1" applyFill="1" applyBorder="1"/>
    <xf numFmtId="165" fontId="0" fillId="0" borderId="0" xfId="0" applyNumberFormat="1" applyFill="1" applyBorder="1"/>
    <xf numFmtId="2" fontId="0" fillId="0" borderId="37" xfId="0" applyNumberFormat="1" applyFill="1" applyBorder="1" applyAlignment="1">
      <alignment horizontal="center"/>
    </xf>
    <xf numFmtId="0" fontId="71" fillId="0" borderId="37" xfId="0" applyFont="1" applyFill="1" applyBorder="1"/>
    <xf numFmtId="1" fontId="0" fillId="0" borderId="0" xfId="0" applyNumberFormat="1" applyFill="1" applyBorder="1"/>
    <xf numFmtId="2" fontId="0" fillId="0" borderId="51" xfId="0" applyNumberFormat="1" applyFill="1" applyBorder="1" applyAlignment="1">
      <alignment horizontal="center"/>
    </xf>
    <xf numFmtId="2" fontId="0" fillId="0" borderId="50" xfId="0" applyNumberFormat="1" applyFill="1" applyBorder="1" applyAlignment="1">
      <alignment horizontal="center"/>
    </xf>
    <xf numFmtId="0" fontId="6" fillId="0" borderId="33" xfId="0" applyFont="1" applyFill="1" applyBorder="1" applyAlignment="1">
      <alignment horizontal="left"/>
    </xf>
    <xf numFmtId="0" fontId="44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53" xfId="0" applyBorder="1"/>
    <xf numFmtId="0" fontId="10" fillId="0" borderId="53" xfId="0" applyFont="1" applyBorder="1" applyAlignment="1">
      <alignment horizontal="left"/>
    </xf>
    <xf numFmtId="0" fontId="10" fillId="0" borderId="19" xfId="0" applyFont="1" applyBorder="1"/>
    <xf numFmtId="0" fontId="10" fillId="0" borderId="27" xfId="0" applyFont="1" applyBorder="1"/>
    <xf numFmtId="0" fontId="10" fillId="0" borderId="53" xfId="0" applyFont="1" applyBorder="1" applyAlignment="1">
      <alignment horizontal="center"/>
    </xf>
    <xf numFmtId="0" fontId="0" fillId="0" borderId="53" xfId="0" applyFill="1" applyBorder="1"/>
    <xf numFmtId="169" fontId="67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2" fontId="6" fillId="0" borderId="0" xfId="0" applyNumberFormat="1" applyFont="1" applyBorder="1" applyAlignment="1">
      <alignment horizontal="center"/>
    </xf>
    <xf numFmtId="49" fontId="6" fillId="13" borderId="14" xfId="0" applyNumberFormat="1" applyFont="1" applyFill="1" applyBorder="1" applyAlignment="1">
      <alignment horizontal="center"/>
    </xf>
    <xf numFmtId="1" fontId="6" fillId="13" borderId="14" xfId="0" applyNumberFormat="1" applyFont="1" applyFill="1" applyBorder="1"/>
    <xf numFmtId="168" fontId="6" fillId="13" borderId="14" xfId="0" applyNumberFormat="1" applyFont="1" applyFill="1" applyBorder="1"/>
    <xf numFmtId="2" fontId="6" fillId="13" borderId="14" xfId="0" applyNumberFormat="1" applyFont="1" applyFill="1" applyBorder="1"/>
    <xf numFmtId="2" fontId="6" fillId="13" borderId="2" xfId="0" applyNumberFormat="1" applyFont="1" applyFill="1" applyBorder="1"/>
    <xf numFmtId="1" fontId="6" fillId="13" borderId="1" xfId="0" applyNumberFormat="1" applyFont="1" applyFill="1" applyBorder="1"/>
    <xf numFmtId="2" fontId="6" fillId="13" borderId="4" xfId="0" applyNumberFormat="1" applyFont="1" applyFill="1" applyBorder="1"/>
    <xf numFmtId="0" fontId="6" fillId="13" borderId="2" xfId="0" applyFont="1" applyFill="1" applyBorder="1"/>
    <xf numFmtId="0" fontId="0" fillId="0" borderId="6" xfId="0" applyFill="1" applyBorder="1"/>
    <xf numFmtId="2" fontId="10" fillId="0" borderId="37" xfId="0" applyNumberFormat="1" applyFont="1" applyFill="1" applyBorder="1"/>
    <xf numFmtId="169" fontId="58" fillId="0" borderId="10" xfId="0" applyNumberFormat="1" applyFont="1" applyFill="1" applyBorder="1"/>
    <xf numFmtId="0" fontId="10" fillId="0" borderId="18" xfId="0" applyFont="1" applyBorder="1" applyAlignment="1"/>
    <xf numFmtId="169" fontId="10" fillId="0" borderId="25" xfId="0" applyNumberFormat="1" applyFont="1" applyFill="1" applyBorder="1"/>
    <xf numFmtId="0" fontId="57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56" fillId="0" borderId="13" xfId="0" applyFont="1" applyBorder="1"/>
    <xf numFmtId="0" fontId="18" fillId="0" borderId="13" xfId="0" applyFont="1" applyBorder="1" applyAlignment="1">
      <alignment horizontal="left"/>
    </xf>
    <xf numFmtId="0" fontId="44" fillId="0" borderId="15" xfId="0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82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83" fillId="0" borderId="0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85" fillId="0" borderId="0" xfId="0" applyFont="1" applyFill="1" applyBorder="1" applyAlignment="1">
      <alignment horizontal="center"/>
    </xf>
    <xf numFmtId="0" fontId="81" fillId="14" borderId="0" xfId="0" applyFont="1" applyFill="1" applyAlignment="1">
      <alignment horizontal="center"/>
    </xf>
    <xf numFmtId="0" fontId="86" fillId="14" borderId="0" xfId="0" applyFont="1" applyFill="1" applyAlignment="1">
      <alignment horizontal="center"/>
    </xf>
    <xf numFmtId="0" fontId="87" fillId="14" borderId="0" xfId="0" applyFont="1" applyFill="1" applyAlignment="1">
      <alignment horizontal="center"/>
    </xf>
    <xf numFmtId="0" fontId="88" fillId="0" borderId="0" xfId="0" applyFont="1" applyBorder="1" applyAlignment="1">
      <alignment horizontal="center"/>
    </xf>
    <xf numFmtId="0" fontId="89" fillId="0" borderId="0" xfId="0" applyFont="1" applyAlignment="1">
      <alignment horizontal="center"/>
    </xf>
    <xf numFmtId="14" fontId="0" fillId="0" borderId="0" xfId="0" applyNumberFormat="1"/>
    <xf numFmtId="14" fontId="10" fillId="0" borderId="0" xfId="0" applyNumberFormat="1" applyFont="1"/>
    <xf numFmtId="169" fontId="10" fillId="0" borderId="0" xfId="0" applyNumberFormat="1" applyFont="1" applyFill="1"/>
    <xf numFmtId="2" fontId="10" fillId="0" borderId="13" xfId="0" applyNumberFormat="1" applyFont="1" applyFill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169" fontId="10" fillId="0" borderId="8" xfId="0" applyNumberFormat="1" applyFont="1" applyBorder="1" applyAlignment="1">
      <alignment horizontal="right"/>
    </xf>
    <xf numFmtId="169" fontId="25" fillId="0" borderId="10" xfId="0" applyNumberFormat="1" applyFont="1" applyFill="1" applyBorder="1" applyAlignment="1">
      <alignment horizontal="right"/>
    </xf>
    <xf numFmtId="169" fontId="10" fillId="0" borderId="11" xfId="0" applyNumberFormat="1" applyFont="1" applyFill="1" applyBorder="1" applyAlignment="1">
      <alignment horizontal="right"/>
    </xf>
    <xf numFmtId="169" fontId="10" fillId="0" borderId="7" xfId="0" applyNumberFormat="1" applyFont="1" applyBorder="1"/>
    <xf numFmtId="169" fontId="34" fillId="0" borderId="0" xfId="0" applyNumberFormat="1" applyFont="1" applyFill="1" applyBorder="1" applyAlignment="1">
      <alignment horizontal="right"/>
    </xf>
    <xf numFmtId="0" fontId="56" fillId="0" borderId="11" xfId="0" applyFont="1" applyBorder="1" applyAlignment="1">
      <alignment horizontal="left"/>
    </xf>
    <xf numFmtId="0" fontId="18" fillId="0" borderId="10" xfId="0" applyFont="1" applyBorder="1"/>
    <xf numFmtId="0" fontId="24" fillId="0" borderId="6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0" fillId="0" borderId="33" xfId="0" applyNumberFormat="1" applyFont="1" applyFill="1" applyBorder="1" applyAlignment="1"/>
    <xf numFmtId="0" fontId="2" fillId="15" borderId="0" xfId="7" applyFill="1"/>
    <xf numFmtId="169" fontId="25" fillId="0" borderId="0" xfId="0" applyNumberFormat="1" applyFont="1" applyFill="1" applyBorder="1" applyAlignment="1">
      <alignment horizontal="right"/>
    </xf>
    <xf numFmtId="0" fontId="44" fillId="0" borderId="11" xfId="0" applyFont="1" applyBorder="1" applyAlignment="1">
      <alignment horizontal="left"/>
    </xf>
    <xf numFmtId="0" fontId="56" fillId="0" borderId="15" xfId="0" applyFont="1" applyBorder="1"/>
    <xf numFmtId="0" fontId="56" fillId="0" borderId="7" xfId="0" applyFont="1" applyBorder="1" applyAlignment="1">
      <alignment horizontal="left"/>
    </xf>
    <xf numFmtId="0" fontId="56" fillId="0" borderId="6" xfId="0" applyFont="1" applyBorder="1"/>
    <xf numFmtId="169" fontId="58" fillId="0" borderId="15" xfId="0" applyNumberFormat="1" applyFont="1" applyFill="1" applyBorder="1"/>
    <xf numFmtId="169" fontId="25" fillId="0" borderId="3" xfId="0" applyNumberFormat="1" applyFont="1" applyFill="1" applyBorder="1" applyAlignment="1">
      <alignment horizontal="right"/>
    </xf>
    <xf numFmtId="169" fontId="24" fillId="0" borderId="5" xfId="0" applyNumberFormat="1" applyFont="1" applyFill="1" applyBorder="1" applyAlignment="1">
      <alignment horizontal="right"/>
    </xf>
    <xf numFmtId="169" fontId="58" fillId="0" borderId="0" xfId="0" applyNumberFormat="1" applyFont="1" applyBorder="1"/>
    <xf numFmtId="165" fontId="72" fillId="0" borderId="20" xfId="0" applyNumberFormat="1" applyFont="1" applyFill="1" applyBorder="1"/>
    <xf numFmtId="0" fontId="0" fillId="0" borderId="7" xfId="0" applyBorder="1"/>
    <xf numFmtId="2" fontId="57" fillId="0" borderId="15" xfId="0" applyNumberFormat="1" applyFont="1" applyBorder="1" applyAlignment="1">
      <alignment horizontal="left"/>
    </xf>
    <xf numFmtId="0" fontId="44" fillId="0" borderId="11" xfId="0" applyFont="1" applyBorder="1"/>
    <xf numFmtId="2" fontId="10" fillId="0" borderId="11" xfId="0" applyNumberFormat="1" applyFont="1" applyBorder="1"/>
    <xf numFmtId="2" fontId="44" fillId="0" borderId="6" xfId="0" applyNumberFormat="1" applyFont="1" applyBorder="1"/>
    <xf numFmtId="0" fontId="56" fillId="0" borderId="6" xfId="0" applyFont="1" applyBorder="1" applyAlignment="1">
      <alignment horizontal="left"/>
    </xf>
    <xf numFmtId="0" fontId="24" fillId="0" borderId="15" xfId="0" applyFont="1" applyBorder="1"/>
    <xf numFmtId="0" fontId="18" fillId="0" borderId="11" xfId="0" applyFont="1" applyBorder="1" applyAlignment="1">
      <alignment horizontal="left"/>
    </xf>
    <xf numFmtId="0" fontId="57" fillId="0" borderId="8" xfId="0" applyFont="1" applyBorder="1"/>
    <xf numFmtId="0" fontId="25" fillId="0" borderId="9" xfId="0" applyFont="1" applyBorder="1"/>
    <xf numFmtId="0" fontId="10" fillId="0" borderId="45" xfId="0" applyFont="1" applyFill="1" applyBorder="1"/>
    <xf numFmtId="0" fontId="24" fillId="0" borderId="11" xfId="0" applyFont="1" applyBorder="1" applyAlignment="1">
      <alignment horizontal="center"/>
    </xf>
    <xf numFmtId="0" fontId="24" fillId="0" borderId="3" xfId="0" applyFont="1" applyBorder="1"/>
    <xf numFmtId="0" fontId="24" fillId="0" borderId="15" xfId="0" applyFont="1" applyBorder="1" applyAlignment="1">
      <alignment horizontal="left"/>
    </xf>
    <xf numFmtId="0" fontId="58" fillId="0" borderId="3" xfId="0" applyFont="1" applyBorder="1" applyAlignment="1">
      <alignment horizontal="left"/>
    </xf>
    <xf numFmtId="0" fontId="56" fillId="0" borderId="8" xfId="0" applyFont="1" applyBorder="1" applyAlignment="1">
      <alignment horizontal="left"/>
    </xf>
    <xf numFmtId="0" fontId="24" fillId="0" borderId="10" xfId="0" applyFont="1" applyBorder="1"/>
    <xf numFmtId="169" fontId="58" fillId="0" borderId="0" xfId="0" applyNumberFormat="1" applyFont="1" applyFill="1"/>
    <xf numFmtId="0" fontId="9" fillId="0" borderId="0" xfId="0" applyFont="1" applyFill="1" applyBorder="1" applyAlignment="1">
      <alignment horizontal="left"/>
    </xf>
    <xf numFmtId="0" fontId="23" fillId="0" borderId="6" xfId="0" applyFont="1" applyFill="1" applyBorder="1" applyAlignment="1">
      <alignment horizontal="center"/>
    </xf>
    <xf numFmtId="168" fontId="68" fillId="0" borderId="27" xfId="0" applyNumberFormat="1" applyFont="1" applyFill="1" applyBorder="1" applyAlignment="1">
      <alignment horizontal="right"/>
    </xf>
    <xf numFmtId="169" fontId="58" fillId="0" borderId="10" xfId="0" applyNumberFormat="1" applyFont="1" applyBorder="1"/>
    <xf numFmtId="0" fontId="58" fillId="0" borderId="12" xfId="0" applyFont="1" applyFill="1" applyBorder="1"/>
    <xf numFmtId="169" fontId="58" fillId="0" borderId="15" xfId="0" applyNumberFormat="1" applyFont="1" applyFill="1" applyBorder="1" applyAlignment="1">
      <alignment horizontal="right"/>
    </xf>
    <xf numFmtId="169" fontId="58" fillId="0" borderId="7" xfId="0" applyNumberFormat="1" applyFont="1" applyFill="1" applyBorder="1" applyAlignment="1">
      <alignment horizontal="right"/>
    </xf>
    <xf numFmtId="0" fontId="0" fillId="0" borderId="33" xfId="0" applyFont="1" applyFill="1" applyBorder="1" applyAlignment="1">
      <alignment horizontal="center"/>
    </xf>
    <xf numFmtId="0" fontId="0" fillId="0" borderId="13" xfId="0" applyFill="1" applyBorder="1"/>
    <xf numFmtId="169" fontId="10" fillId="0" borderId="24" xfId="0" applyNumberFormat="1" applyFont="1" applyFill="1" applyBorder="1"/>
    <xf numFmtId="169" fontId="58" fillId="0" borderId="15" xfId="0" applyNumberFormat="1" applyFont="1" applyBorder="1"/>
    <xf numFmtId="169" fontId="24" fillId="0" borderId="6" xfId="0" applyNumberFormat="1" applyFont="1" applyFill="1" applyBorder="1" applyAlignment="1">
      <alignment horizontal="right"/>
    </xf>
    <xf numFmtId="169" fontId="10" fillId="0" borderId="9" xfId="0" applyNumberFormat="1" applyFont="1" applyBorder="1"/>
    <xf numFmtId="169" fontId="58" fillId="0" borderId="9" xfId="0" applyNumberFormat="1" applyFont="1" applyBorder="1"/>
    <xf numFmtId="0" fontId="23" fillId="0" borderId="37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164" fontId="10" fillId="0" borderId="37" xfId="0" applyNumberFormat="1" applyFont="1" applyBorder="1"/>
    <xf numFmtId="169" fontId="0" fillId="0" borderId="0" xfId="0" applyNumberFormat="1" applyFont="1" applyFill="1" applyBorder="1" applyAlignment="1">
      <alignment horizontal="right"/>
    </xf>
    <xf numFmtId="169" fontId="5" fillId="0" borderId="0" xfId="1" applyNumberFormat="1" applyFill="1" applyBorder="1" applyAlignment="1" applyProtection="1">
      <alignment horizontal="right"/>
    </xf>
    <xf numFmtId="169" fontId="10" fillId="0" borderId="0" xfId="0" applyNumberFormat="1" applyFont="1" applyBorder="1" applyAlignment="1">
      <alignment horizontal="right"/>
    </xf>
    <xf numFmtId="169" fontId="10" fillId="0" borderId="0" xfId="0" applyNumberFormat="1" applyFont="1" applyFill="1" applyAlignment="1">
      <alignment horizontal="right"/>
    </xf>
    <xf numFmtId="169" fontId="0" fillId="0" borderId="0" xfId="0" applyNumberFormat="1" applyFill="1" applyAlignment="1">
      <alignment horizontal="right"/>
    </xf>
    <xf numFmtId="0" fontId="10" fillId="0" borderId="0" xfId="0" applyFont="1" applyFill="1" applyBorder="1" applyAlignment="1">
      <alignment horizontal="center"/>
    </xf>
    <xf numFmtId="173" fontId="10" fillId="0" borderId="27" xfId="0" applyNumberFormat="1" applyFont="1" applyFill="1" applyBorder="1" applyAlignment="1"/>
    <xf numFmtId="0" fontId="10" fillId="0" borderId="19" xfId="0" applyNumberFormat="1" applyFont="1" applyFill="1" applyBorder="1" applyAlignment="1"/>
    <xf numFmtId="0" fontId="64" fillId="0" borderId="27" xfId="0" applyNumberFormat="1" applyFont="1" applyFill="1" applyBorder="1" applyAlignment="1"/>
    <xf numFmtId="0" fontId="10" fillId="0" borderId="20" xfId="0" applyFont="1" applyFill="1" applyBorder="1"/>
    <xf numFmtId="0" fontId="12" fillId="0" borderId="19" xfId="0" applyFont="1" applyFill="1" applyBorder="1" applyAlignment="1">
      <alignment horizontal="left"/>
    </xf>
    <xf numFmtId="0" fontId="72" fillId="0" borderId="19" xfId="0" applyFont="1" applyFill="1" applyBorder="1" applyAlignment="1">
      <alignment horizontal="left"/>
    </xf>
    <xf numFmtId="170" fontId="64" fillId="0" borderId="27" xfId="0" applyNumberFormat="1" applyFont="1" applyFill="1" applyBorder="1" applyAlignment="1">
      <alignment horizontal="right"/>
    </xf>
    <xf numFmtId="0" fontId="64" fillId="0" borderId="20" xfId="0" applyFont="1" applyFill="1" applyBorder="1" applyAlignment="1">
      <alignment horizontal="center"/>
    </xf>
    <xf numFmtId="1" fontId="10" fillId="0" borderId="54" xfId="0" applyNumberFormat="1" applyFont="1" applyFill="1" applyBorder="1" applyAlignment="1">
      <alignment horizontal="center"/>
    </xf>
    <xf numFmtId="168" fontId="10" fillId="0" borderId="52" xfId="0" applyNumberFormat="1" applyFont="1" applyFill="1" applyBorder="1" applyAlignment="1">
      <alignment horizontal="center"/>
    </xf>
    <xf numFmtId="168" fontId="10" fillId="0" borderId="3" xfId="0" applyNumberFormat="1" applyFont="1" applyFill="1" applyBorder="1" applyAlignment="1">
      <alignment horizontal="center"/>
    </xf>
    <xf numFmtId="168" fontId="10" fillId="0" borderId="20" xfId="0" applyNumberFormat="1" applyFont="1" applyFill="1" applyBorder="1" applyAlignment="1">
      <alignment horizontal="center"/>
    </xf>
    <xf numFmtId="168" fontId="10" fillId="0" borderId="21" xfId="0" applyNumberFormat="1" applyFont="1" applyFill="1" applyBorder="1" applyAlignment="1">
      <alignment horizontal="center"/>
    </xf>
    <xf numFmtId="169" fontId="25" fillId="0" borderId="12" xfId="0" applyNumberFormat="1" applyFont="1" applyFill="1" applyBorder="1" applyAlignment="1">
      <alignment horizontal="right"/>
    </xf>
    <xf numFmtId="169" fontId="25" fillId="0" borderId="13" xfId="0" applyNumberFormat="1" applyFont="1" applyFill="1" applyBorder="1" applyAlignment="1">
      <alignment horizontal="right"/>
    </xf>
    <xf numFmtId="168" fontId="10" fillId="0" borderId="3" xfId="0" applyNumberFormat="1" applyFont="1" applyBorder="1" applyAlignment="1">
      <alignment horizontal="center"/>
    </xf>
    <xf numFmtId="169" fontId="25" fillId="0" borderId="17" xfId="0" applyNumberFormat="1" applyFont="1" applyFill="1" applyBorder="1" applyAlignment="1">
      <alignment horizontal="right"/>
    </xf>
    <xf numFmtId="168" fontId="10" fillId="0" borderId="5" xfId="0" applyNumberFormat="1" applyFont="1" applyFill="1" applyBorder="1" applyAlignment="1">
      <alignment horizontal="center"/>
    </xf>
    <xf numFmtId="168" fontId="10" fillId="0" borderId="6" xfId="0" applyNumberFormat="1" applyFont="1" applyFill="1" applyBorder="1" applyAlignment="1">
      <alignment horizontal="center"/>
    </xf>
    <xf numFmtId="168" fontId="10" fillId="0" borderId="8" xfId="0" applyNumberFormat="1" applyFont="1" applyFill="1" applyBorder="1" applyAlignment="1">
      <alignment horizontal="center"/>
    </xf>
    <xf numFmtId="168" fontId="10" fillId="0" borderId="7" xfId="0" applyNumberFormat="1" applyFont="1" applyFill="1" applyBorder="1" applyAlignment="1">
      <alignment horizontal="center"/>
    </xf>
    <xf numFmtId="0" fontId="0" fillId="0" borderId="11" xfId="0" applyFill="1" applyBorder="1"/>
    <xf numFmtId="173" fontId="10" fillId="0" borderId="37" xfId="0" applyNumberFormat="1" applyFont="1" applyFill="1" applyBorder="1" applyAlignment="1"/>
    <xf numFmtId="0" fontId="10" fillId="0" borderId="40" xfId="0" applyFont="1" applyFill="1" applyBorder="1"/>
    <xf numFmtId="169" fontId="58" fillId="0" borderId="19" xfId="0" applyNumberFormat="1" applyFont="1" applyFill="1" applyBorder="1"/>
    <xf numFmtId="169" fontId="10" fillId="0" borderId="18" xfId="0" applyNumberFormat="1" applyFont="1" applyBorder="1"/>
    <xf numFmtId="169" fontId="58" fillId="0" borderId="3" xfId="0" applyNumberFormat="1" applyFont="1" applyFill="1" applyBorder="1"/>
    <xf numFmtId="0" fontId="25" fillId="0" borderId="8" xfId="0" applyFont="1" applyFill="1" applyBorder="1" applyAlignment="1">
      <alignment horizontal="center"/>
    </xf>
    <xf numFmtId="169" fontId="80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26" fillId="0" borderId="19" xfId="0" applyFont="1" applyFill="1" applyBorder="1" applyAlignment="1">
      <alignment horizontal="left"/>
    </xf>
    <xf numFmtId="0" fontId="0" fillId="0" borderId="0" xfId="0" applyBorder="1" applyAlignment="1">
      <alignment vertical="center"/>
    </xf>
    <xf numFmtId="2" fontId="74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9" fontId="80" fillId="0" borderId="0" xfId="0" applyNumberFormat="1" applyFont="1" applyFill="1" applyBorder="1" applyAlignment="1">
      <alignment horizontal="right"/>
    </xf>
    <xf numFmtId="0" fontId="10" fillId="0" borderId="27" xfId="0" applyFont="1" applyBorder="1" applyAlignment="1">
      <alignment horizontal="left"/>
    </xf>
    <xf numFmtId="0" fontId="27" fillId="0" borderId="19" xfId="0" applyFont="1" applyFill="1" applyBorder="1" applyAlignment="1">
      <alignment horizontal="left"/>
    </xf>
    <xf numFmtId="2" fontId="10" fillId="0" borderId="15" xfId="0" applyNumberFormat="1" applyFont="1" applyFill="1" applyBorder="1" applyAlignment="1">
      <alignment horizontal="left"/>
    </xf>
    <xf numFmtId="2" fontId="10" fillId="0" borderId="6" xfId="0" applyNumberFormat="1" applyFont="1" applyFill="1" applyBorder="1" applyAlignment="1">
      <alignment horizontal="left"/>
    </xf>
    <xf numFmtId="173" fontId="10" fillId="0" borderId="6" xfId="0" applyNumberFormat="1" applyFont="1" applyFill="1" applyBorder="1" applyAlignment="1"/>
    <xf numFmtId="0" fontId="0" fillId="0" borderId="15" xfId="0" applyFill="1" applyBorder="1"/>
    <xf numFmtId="0" fontId="10" fillId="0" borderId="16" xfId="0" applyFont="1" applyBorder="1"/>
    <xf numFmtId="174" fontId="10" fillId="0" borderId="10" xfId="0" applyNumberFormat="1" applyFont="1" applyFill="1" applyBorder="1"/>
    <xf numFmtId="0" fontId="59" fillId="0" borderId="8" xfId="0" applyFont="1" applyFill="1" applyBorder="1"/>
    <xf numFmtId="0" fontId="59" fillId="0" borderId="10" xfId="0" applyFont="1" applyFill="1" applyBorder="1"/>
    <xf numFmtId="169" fontId="58" fillId="0" borderId="11" xfId="0" applyNumberFormat="1" applyFont="1" applyFill="1" applyBorder="1" applyAlignment="1">
      <alignment horizontal="right"/>
    </xf>
    <xf numFmtId="169" fontId="10" fillId="0" borderId="5" xfId="0" applyNumberFormat="1" applyFont="1" applyBorder="1"/>
    <xf numFmtId="0" fontId="10" fillId="0" borderId="0" xfId="0" applyFont="1" applyFill="1" applyBorder="1" applyAlignment="1">
      <alignment horizontal="center"/>
    </xf>
    <xf numFmtId="164" fontId="10" fillId="0" borderId="18" xfId="0" applyNumberFormat="1" applyFont="1" applyBorder="1"/>
    <xf numFmtId="172" fontId="62" fillId="0" borderId="0" xfId="0" applyNumberFormat="1" applyFont="1" applyFill="1" applyBorder="1" applyAlignment="1">
      <alignment horizontal="center"/>
    </xf>
    <xf numFmtId="49" fontId="6" fillId="14" borderId="14" xfId="0" applyNumberFormat="1" applyFont="1" applyFill="1" applyBorder="1" applyAlignment="1">
      <alignment horizontal="center"/>
    </xf>
    <xf numFmtId="1" fontId="6" fillId="14" borderId="14" xfId="0" applyNumberFormat="1" applyFont="1" applyFill="1" applyBorder="1"/>
    <xf numFmtId="168" fontId="6" fillId="14" borderId="14" xfId="0" applyNumberFormat="1" applyFont="1" applyFill="1" applyBorder="1"/>
    <xf numFmtId="2" fontId="6" fillId="14" borderId="14" xfId="0" applyNumberFormat="1" applyFont="1" applyFill="1" applyBorder="1"/>
    <xf numFmtId="2" fontId="6" fillId="14" borderId="2" xfId="0" applyNumberFormat="1" applyFont="1" applyFill="1" applyBorder="1"/>
    <xf numFmtId="1" fontId="6" fillId="14" borderId="1" xfId="0" applyNumberFormat="1" applyFont="1" applyFill="1" applyBorder="1"/>
    <xf numFmtId="2" fontId="6" fillId="14" borderId="4" xfId="0" applyNumberFormat="1" applyFont="1" applyFill="1" applyBorder="1"/>
    <xf numFmtId="0" fontId="6" fillId="14" borderId="2" xfId="0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4" fontId="10" fillId="0" borderId="15" xfId="0" applyNumberFormat="1" applyFont="1" applyFill="1" applyBorder="1"/>
    <xf numFmtId="169" fontId="58" fillId="0" borderId="13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172" fontId="10" fillId="0" borderId="27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2" fontId="10" fillId="0" borderId="11" xfId="0" applyNumberFormat="1" applyFont="1" applyFill="1" applyBorder="1" applyAlignment="1">
      <alignment horizontal="left"/>
    </xf>
    <xf numFmtId="169" fontId="80" fillId="0" borderId="8" xfId="0" applyNumberFormat="1" applyFont="1" applyFill="1" applyBorder="1" applyAlignment="1">
      <alignment horizontal="right"/>
    </xf>
    <xf numFmtId="169" fontId="24" fillId="0" borderId="3" xfId="0" applyNumberFormat="1" applyFont="1" applyFill="1" applyBorder="1"/>
    <xf numFmtId="0" fontId="92" fillId="0" borderId="8" xfId="0" applyFont="1" applyFill="1" applyBorder="1"/>
    <xf numFmtId="0" fontId="59" fillId="0" borderId="3" xfId="0" applyFont="1" applyFill="1" applyBorder="1"/>
    <xf numFmtId="169" fontId="58" fillId="0" borderId="9" xfId="0" applyNumberFormat="1" applyFont="1" applyFill="1" applyBorder="1" applyAlignment="1">
      <alignment horizontal="right"/>
    </xf>
    <xf numFmtId="169" fontId="58" fillId="0" borderId="5" xfId="0" applyNumberFormat="1" applyFont="1" applyFill="1" applyBorder="1" applyAlignment="1">
      <alignment horizontal="right"/>
    </xf>
    <xf numFmtId="0" fontId="59" fillId="0" borderId="15" xfId="0" applyFont="1" applyFill="1" applyBorder="1"/>
    <xf numFmtId="169" fontId="58" fillId="0" borderId="11" xfId="0" applyNumberFormat="1" applyFont="1" applyFill="1" applyBorder="1"/>
    <xf numFmtId="169" fontId="10" fillId="0" borderId="6" xfId="0" applyNumberFormat="1" applyFont="1" applyBorder="1"/>
    <xf numFmtId="174" fontId="10" fillId="0" borderId="9" xfId="0" applyNumberFormat="1" applyFont="1" applyFill="1" applyBorder="1"/>
    <xf numFmtId="169" fontId="80" fillId="0" borderId="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63" fillId="0" borderId="18" xfId="0" applyFont="1" applyFill="1" applyBorder="1" applyAlignment="1">
      <alignment horizontal="left"/>
    </xf>
    <xf numFmtId="2" fontId="70" fillId="0" borderId="2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75" fillId="0" borderId="20" xfId="0" applyFont="1" applyFill="1" applyBorder="1" applyAlignment="1">
      <alignment horizontal="center"/>
    </xf>
    <xf numFmtId="0" fontId="25" fillId="0" borderId="19" xfId="0" applyFont="1" applyFill="1" applyBorder="1"/>
    <xf numFmtId="0" fontId="0" fillId="0" borderId="19" xfId="0" applyFill="1" applyBorder="1"/>
    <xf numFmtId="0" fontId="24" fillId="0" borderId="19" xfId="0" applyFont="1" applyFill="1" applyBorder="1"/>
    <xf numFmtId="169" fontId="10" fillId="0" borderId="26" xfId="0" applyNumberFormat="1" applyFont="1" applyFill="1" applyBorder="1"/>
    <xf numFmtId="169" fontId="10" fillId="0" borderId="23" xfId="0" applyNumberFormat="1" applyFont="1" applyFill="1" applyBorder="1" applyAlignment="1">
      <alignment horizontal="right"/>
    </xf>
    <xf numFmtId="169" fontId="25" fillId="0" borderId="23" xfId="0" applyNumberFormat="1" applyFont="1" applyFill="1" applyBorder="1" applyAlignment="1">
      <alignment horizontal="right"/>
    </xf>
    <xf numFmtId="169" fontId="10" fillId="0" borderId="21" xfId="0" applyNumberFormat="1" applyFont="1" applyFill="1" applyBorder="1" applyAlignment="1">
      <alignment horizontal="right"/>
    </xf>
    <xf numFmtId="169" fontId="34" fillId="0" borderId="12" xfId="0" applyNumberFormat="1" applyFont="1" applyFill="1" applyBorder="1" applyAlignment="1">
      <alignment horizontal="right"/>
    </xf>
    <xf numFmtId="169" fontId="10" fillId="0" borderId="22" xfId="0" applyNumberFormat="1" applyFont="1" applyFill="1" applyBorder="1"/>
    <xf numFmtId="169" fontId="10" fillId="0" borderId="27" xfId="0" applyNumberFormat="1" applyFont="1" applyFill="1" applyBorder="1"/>
    <xf numFmtId="169" fontId="34" fillId="0" borderId="0" xfId="0" applyNumberFormat="1" applyFont="1" applyFill="1" applyBorder="1"/>
    <xf numFmtId="169" fontId="35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164" fontId="10" fillId="0" borderId="33" xfId="0" applyNumberFormat="1" applyFont="1" applyBorder="1"/>
    <xf numFmtId="0" fontId="10" fillId="0" borderId="30" xfId="0" applyFont="1" applyBorder="1" applyAlignment="1">
      <alignment horizontal="center"/>
    </xf>
    <xf numFmtId="0" fontId="0" fillId="0" borderId="18" xfId="0" applyBorder="1"/>
    <xf numFmtId="0" fontId="10" fillId="0" borderId="0" xfId="0" applyFont="1" applyFill="1" applyBorder="1" applyAlignment="1">
      <alignment horizontal="center"/>
    </xf>
    <xf numFmtId="165" fontId="72" fillId="0" borderId="0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18" xfId="0" applyFont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72" fillId="0" borderId="18" xfId="0" applyFont="1" applyFill="1" applyBorder="1"/>
    <xf numFmtId="0" fontId="6" fillId="0" borderId="19" xfId="0" applyFont="1" applyFill="1" applyBorder="1" applyAlignment="1">
      <alignment horizontal="left"/>
    </xf>
    <xf numFmtId="0" fontId="13" fillId="0" borderId="19" xfId="0" applyFont="1" applyFill="1" applyBorder="1" applyAlignment="1">
      <alignment horizontal="left"/>
    </xf>
    <xf numFmtId="0" fontId="0" fillId="0" borderId="13" xfId="0" applyBorder="1"/>
    <xf numFmtId="16" fontId="6" fillId="0" borderId="0" xfId="0" applyNumberFormat="1" applyFont="1"/>
    <xf numFmtId="0" fontId="10" fillId="0" borderId="0" xfId="0" applyFont="1" applyFill="1" applyBorder="1" applyAlignment="1">
      <alignment horizontal="center"/>
    </xf>
    <xf numFmtId="14" fontId="78" fillId="0" borderId="0" xfId="0" applyNumberFormat="1" applyFont="1" applyFill="1" applyBorder="1" applyAlignment="1">
      <alignment horizontal="left"/>
    </xf>
    <xf numFmtId="0" fontId="64" fillId="0" borderId="27" xfId="0" applyFont="1" applyFill="1" applyBorder="1"/>
    <xf numFmtId="0" fontId="0" fillId="0" borderId="27" xfId="0" applyFill="1" applyBorder="1" applyAlignment="1">
      <alignment horizontal="center"/>
    </xf>
    <xf numFmtId="0" fontId="10" fillId="0" borderId="33" xfId="0" applyFont="1" applyBorder="1" applyAlignment="1">
      <alignment horizontal="left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4" fontId="58" fillId="0" borderId="0" xfId="0" applyNumberFormat="1" applyFont="1" applyFill="1" applyBorder="1" applyAlignment="1"/>
    <xf numFmtId="164" fontId="58" fillId="0" borderId="27" xfId="0" applyNumberFormat="1" applyFont="1" applyFill="1" applyBorder="1" applyAlignment="1"/>
    <xf numFmtId="0" fontId="75" fillId="0" borderId="33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2" fontId="10" fillId="0" borderId="36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0" fontId="10" fillId="0" borderId="19" xfId="0" applyFont="1" applyBorder="1" applyAlignment="1"/>
    <xf numFmtId="172" fontId="62" fillId="0" borderId="27" xfId="0" applyNumberFormat="1" applyFont="1" applyFill="1" applyBorder="1" applyAlignment="1">
      <alignment horizontal="center"/>
    </xf>
    <xf numFmtId="0" fontId="10" fillId="0" borderId="19" xfId="0" applyFont="1" applyFill="1" applyBorder="1" applyAlignment="1"/>
    <xf numFmtId="165" fontId="72" fillId="0" borderId="27" xfId="0" applyNumberFormat="1" applyFont="1" applyFill="1" applyBorder="1"/>
    <xf numFmtId="165" fontId="60" fillId="0" borderId="20" xfId="0" applyNumberFormat="1" applyFont="1" applyFill="1" applyBorder="1"/>
    <xf numFmtId="0" fontId="60" fillId="0" borderId="19" xfId="0" applyFont="1" applyFill="1" applyBorder="1" applyAlignment="1">
      <alignment horizontal="left"/>
    </xf>
    <xf numFmtId="0" fontId="63" fillId="0" borderId="19" xfId="0" applyFont="1" applyFill="1" applyBorder="1" applyAlignment="1">
      <alignment horizontal="left"/>
    </xf>
    <xf numFmtId="173" fontId="10" fillId="0" borderId="11" xfId="0" applyNumberFormat="1" applyFont="1" applyFill="1" applyBorder="1" applyAlignment="1"/>
    <xf numFmtId="2" fontId="10" fillId="0" borderId="6" xfId="0" applyNumberFormat="1" applyFont="1" applyFill="1" applyBorder="1"/>
    <xf numFmtId="173" fontId="10" fillId="0" borderId="15" xfId="0" applyNumberFormat="1" applyFont="1" applyFill="1" applyBorder="1" applyAlignment="1"/>
    <xf numFmtId="0" fontId="10" fillId="0" borderId="13" xfId="0" applyFont="1" applyFill="1" applyBorder="1" applyAlignment="1"/>
    <xf numFmtId="169" fontId="10" fillId="0" borderId="13" xfId="0" applyNumberFormat="1" applyFont="1" applyBorder="1"/>
    <xf numFmtId="174" fontId="10" fillId="0" borderId="3" xfId="0" applyNumberFormat="1" applyFont="1" applyFill="1" applyBorder="1"/>
    <xf numFmtId="169" fontId="10" fillId="0" borderId="3" xfId="0" applyNumberFormat="1" applyFont="1" applyBorder="1" applyAlignment="1">
      <alignment horizontal="right"/>
    </xf>
    <xf numFmtId="169" fontId="24" fillId="0" borderId="10" xfId="0" applyNumberFormat="1" applyFont="1" applyFill="1" applyBorder="1"/>
    <xf numFmtId="174" fontId="10" fillId="0" borderId="3" xfId="0" applyNumberFormat="1" applyFont="1" applyFill="1" applyBorder="1" applyAlignment="1">
      <alignment horizontal="right"/>
    </xf>
    <xf numFmtId="169" fontId="25" fillId="0" borderId="3" xfId="0" applyNumberFormat="1" applyFont="1" applyBorder="1" applyAlignment="1">
      <alignment horizontal="right"/>
    </xf>
    <xf numFmtId="169" fontId="10" fillId="0" borderId="13" xfId="0" applyNumberFormat="1" applyFont="1" applyBorder="1" applyAlignment="1">
      <alignment horizontal="right"/>
    </xf>
    <xf numFmtId="169" fontId="10" fillId="0" borderId="30" xfId="0" applyNumberFormat="1" applyFont="1" applyFill="1" applyBorder="1" applyAlignment="1">
      <alignment horizontal="right"/>
    </xf>
    <xf numFmtId="174" fontId="10" fillId="0" borderId="13" xfId="0" applyNumberFormat="1" applyFont="1" applyFill="1" applyBorder="1" applyAlignment="1">
      <alignment horizontal="right"/>
    </xf>
    <xf numFmtId="169" fontId="10" fillId="0" borderId="31" xfId="0" applyNumberFormat="1" applyFont="1" applyFill="1" applyBorder="1"/>
    <xf numFmtId="174" fontId="10" fillId="0" borderId="6" xfId="0" applyNumberFormat="1" applyFont="1" applyFill="1" applyBorder="1" applyAlignment="1">
      <alignment horizontal="right"/>
    </xf>
    <xf numFmtId="169" fontId="58" fillId="0" borderId="6" xfId="0" applyNumberFormat="1" applyFont="1" applyFill="1" applyBorder="1"/>
    <xf numFmtId="0" fontId="10" fillId="0" borderId="9" xfId="0" applyFont="1" applyFill="1" applyBorder="1"/>
    <xf numFmtId="169" fontId="10" fillId="0" borderId="32" xfId="0" applyNumberFormat="1" applyFont="1" applyFill="1" applyBorder="1"/>
    <xf numFmtId="174" fontId="10" fillId="0" borderId="5" xfId="0" applyNumberFormat="1" applyFont="1" applyFill="1" applyBorder="1" applyAlignment="1">
      <alignment horizontal="right"/>
    </xf>
    <xf numFmtId="169" fontId="24" fillId="0" borderId="5" xfId="0" applyNumberFormat="1" applyFont="1" applyBorder="1"/>
  </cellXfs>
  <cellStyles count="9">
    <cellStyle name="Hyperlink" xfId="1" builtinId="8"/>
    <cellStyle name="Hyperlink 2" xfId="6"/>
    <cellStyle name="Normal" xfId="0" builtinId="0"/>
    <cellStyle name="Normal 2" xfId="2"/>
    <cellStyle name="Normal 3" xfId="3"/>
    <cellStyle name="Normal 4" xfId="4"/>
    <cellStyle name="Normal 5" xfId="5"/>
    <cellStyle name="Normal 6" xfId="7"/>
    <cellStyle name="Normal 7" xfId="8"/>
  </cellStyles>
  <dxfs count="73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2"/>
      <tableStyleElement type="headerRow" dxfId="71"/>
      <tableStyleElement type="firstRowStripe" dxfId="70"/>
    </tableStyle>
    <tableStyle name="TableStyleQueryResult" pivot="0" count="3">
      <tableStyleElement type="wholeTable" dxfId="69"/>
      <tableStyleElement type="headerRow" dxfId="68"/>
      <tableStyleElement type="firstRowStripe" dxfId="67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79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998" customWidth="1"/>
    <col min="2" max="2" width="9.140625" style="999" customWidth="1"/>
    <col min="3" max="3" width="9.140625" style="998" customWidth="1"/>
    <col min="4" max="4" width="9.140625" style="1001" customWidth="1"/>
    <col min="5" max="5" width="9.140625" style="998" customWidth="1"/>
    <col min="6" max="6" width="9.140625" style="1001" customWidth="1"/>
    <col min="7" max="9" width="9.140625" style="998" customWidth="1"/>
    <col min="10" max="16384" width="9.140625" style="998"/>
  </cols>
  <sheetData>
    <row r="6" spans="13:13" ht="61.5" x14ac:dyDescent="0.9">
      <c r="M6" s="1005" t="s">
        <v>4426</v>
      </c>
    </row>
    <row r="8" spans="13:13" ht="21" x14ac:dyDescent="0.35">
      <c r="M8" s="1007" t="s">
        <v>4427</v>
      </c>
    </row>
    <row r="18" spans="13:13" ht="15.75" x14ac:dyDescent="0.25">
      <c r="M18" s="1009" t="s">
        <v>4428</v>
      </c>
    </row>
    <row r="20" spans="13:13" ht="15.75" x14ac:dyDescent="0.25">
      <c r="M20" s="1006" t="s">
        <v>4431</v>
      </c>
    </row>
    <row r="36" spans="2:13" x14ac:dyDescent="0.2">
      <c r="M36" s="999" t="s">
        <v>4429</v>
      </c>
    </row>
    <row r="38" spans="2:13" x14ac:dyDescent="0.2">
      <c r="H38" s="1004"/>
      <c r="M38" s="999" t="s">
        <v>4430</v>
      </c>
    </row>
    <row r="40" spans="2:13" x14ac:dyDescent="0.2">
      <c r="M40" s="1008" t="s">
        <v>4588</v>
      </c>
    </row>
    <row r="41" spans="2:13" x14ac:dyDescent="0.2">
      <c r="B41" s="1000"/>
      <c r="D41" s="1002"/>
      <c r="F41" s="1003"/>
    </row>
    <row r="42" spans="2:13" x14ac:dyDescent="0.2">
      <c r="B42" s="1000"/>
      <c r="D42" s="1002"/>
      <c r="F42" s="100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209" workbookViewId="0">
      <selection activeCell="B245" sqref="B245"/>
    </sheetView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06"/>
      <c r="B1" s="307" t="s">
        <v>3354</v>
      </c>
    </row>
    <row r="2" spans="1:3" ht="2.1" customHeight="1" x14ac:dyDescent="0.2">
      <c r="A2" s="406"/>
      <c r="B2" s="307"/>
    </row>
    <row r="3" spans="1:3" x14ac:dyDescent="0.2">
      <c r="B3" s="407">
        <v>39447</v>
      </c>
      <c r="C3" t="s">
        <v>3355</v>
      </c>
    </row>
    <row r="4" spans="1:3" x14ac:dyDescent="0.2">
      <c r="B4" s="407">
        <v>39447</v>
      </c>
      <c r="C4" t="s">
        <v>3356</v>
      </c>
    </row>
    <row r="5" spans="1:3" x14ac:dyDescent="0.2">
      <c r="B5" s="407">
        <v>39449</v>
      </c>
      <c r="C5" t="s">
        <v>3357</v>
      </c>
    </row>
    <row r="6" spans="1:3" x14ac:dyDescent="0.2">
      <c r="B6" s="407">
        <v>39449</v>
      </c>
      <c r="C6" t="s">
        <v>3358</v>
      </c>
    </row>
    <row r="7" spans="1:3" x14ac:dyDescent="0.2">
      <c r="B7" s="407">
        <v>39451</v>
      </c>
      <c r="C7" s="406" t="s">
        <v>3359</v>
      </c>
    </row>
    <row r="8" spans="1:3" x14ac:dyDescent="0.2">
      <c r="B8" s="407">
        <v>39452</v>
      </c>
      <c r="C8" t="s">
        <v>3360</v>
      </c>
    </row>
    <row r="9" spans="1:3" x14ac:dyDescent="0.2">
      <c r="B9" s="407">
        <v>39461</v>
      </c>
      <c r="C9" t="s">
        <v>3361</v>
      </c>
    </row>
    <row r="10" spans="1:3" x14ac:dyDescent="0.2">
      <c r="B10" s="407">
        <v>39491</v>
      </c>
      <c r="C10" s="406" t="s">
        <v>3362</v>
      </c>
    </row>
    <row r="11" spans="1:3" x14ac:dyDescent="0.2">
      <c r="B11" s="407">
        <v>39491</v>
      </c>
      <c r="C11" t="s">
        <v>3363</v>
      </c>
    </row>
    <row r="12" spans="1:3" x14ac:dyDescent="0.2">
      <c r="B12" s="407">
        <v>39504</v>
      </c>
      <c r="C12" t="s">
        <v>3364</v>
      </c>
    </row>
    <row r="13" spans="1:3" x14ac:dyDescent="0.2">
      <c r="B13" s="407">
        <v>39506</v>
      </c>
      <c r="C13" t="s">
        <v>3365</v>
      </c>
    </row>
    <row r="14" spans="1:3" x14ac:dyDescent="0.2">
      <c r="B14" s="407">
        <v>39527</v>
      </c>
      <c r="C14" s="406" t="s">
        <v>3366</v>
      </c>
    </row>
    <row r="15" spans="1:3" x14ac:dyDescent="0.2">
      <c r="B15" s="408">
        <v>39721</v>
      </c>
      <c r="C15" s="405" t="s">
        <v>3367</v>
      </c>
    </row>
    <row r="16" spans="1:3" x14ac:dyDescent="0.2">
      <c r="B16" s="408">
        <v>39722</v>
      </c>
      <c r="C16" s="405" t="s">
        <v>3368</v>
      </c>
    </row>
    <row r="17" spans="2:3" x14ac:dyDescent="0.2">
      <c r="B17" s="408">
        <v>39753</v>
      </c>
      <c r="C17" s="405" t="s">
        <v>3369</v>
      </c>
    </row>
    <row r="18" spans="2:3" x14ac:dyDescent="0.2">
      <c r="B18" s="408">
        <v>39771</v>
      </c>
      <c r="C18" s="405" t="s">
        <v>3370</v>
      </c>
    </row>
    <row r="19" spans="2:3" x14ac:dyDescent="0.2">
      <c r="B19" s="407">
        <v>39785</v>
      </c>
      <c r="C19" t="s">
        <v>3371</v>
      </c>
    </row>
    <row r="20" spans="2:3" x14ac:dyDescent="0.2">
      <c r="B20" s="407">
        <v>39843</v>
      </c>
      <c r="C20" t="s">
        <v>3372</v>
      </c>
    </row>
    <row r="21" spans="2:3" x14ac:dyDescent="0.2">
      <c r="B21" s="407">
        <v>39859</v>
      </c>
      <c r="C21" s="406" t="s">
        <v>3373</v>
      </c>
    </row>
    <row r="22" spans="2:3" x14ac:dyDescent="0.2">
      <c r="B22" s="407">
        <v>39962</v>
      </c>
      <c r="C22" t="s">
        <v>3374</v>
      </c>
    </row>
    <row r="23" spans="2:3" x14ac:dyDescent="0.2">
      <c r="B23" s="407">
        <v>39988</v>
      </c>
      <c r="C23" t="s">
        <v>3375</v>
      </c>
    </row>
    <row r="24" spans="2:3" x14ac:dyDescent="0.2">
      <c r="B24" s="407">
        <v>40303</v>
      </c>
      <c r="C24" s="406" t="s">
        <v>3376</v>
      </c>
    </row>
    <row r="25" spans="2:3" x14ac:dyDescent="0.2">
      <c r="B25" s="407">
        <v>40319</v>
      </c>
      <c r="C25" t="s">
        <v>3377</v>
      </c>
    </row>
    <row r="26" spans="2:3" x14ac:dyDescent="0.2">
      <c r="B26" s="407">
        <v>40325</v>
      </c>
      <c r="C26" t="s">
        <v>3378</v>
      </c>
    </row>
    <row r="27" spans="2:3" x14ac:dyDescent="0.2">
      <c r="B27" s="407">
        <v>40357</v>
      </c>
      <c r="C27" s="406" t="s">
        <v>3379</v>
      </c>
    </row>
    <row r="28" spans="2:3" x14ac:dyDescent="0.2">
      <c r="B28" s="407">
        <v>40357</v>
      </c>
      <c r="C28" s="406" t="s">
        <v>3380</v>
      </c>
    </row>
    <row r="29" spans="2:3" x14ac:dyDescent="0.2">
      <c r="B29" s="407">
        <v>40365</v>
      </c>
      <c r="C29" t="s">
        <v>3381</v>
      </c>
    </row>
    <row r="30" spans="2:3" x14ac:dyDescent="0.2">
      <c r="B30" s="407">
        <v>40365</v>
      </c>
      <c r="C30" t="s">
        <v>3382</v>
      </c>
    </row>
    <row r="31" spans="2:3" x14ac:dyDescent="0.2">
      <c r="B31" s="407">
        <v>40371</v>
      </c>
      <c r="C31" s="406" t="s">
        <v>3383</v>
      </c>
    </row>
    <row r="32" spans="2:3" x14ac:dyDescent="0.2">
      <c r="B32" s="407">
        <v>40371</v>
      </c>
      <c r="C32" t="s">
        <v>3384</v>
      </c>
    </row>
    <row r="33" spans="2:3" x14ac:dyDescent="0.2">
      <c r="B33" s="407">
        <v>40372</v>
      </c>
      <c r="C33" s="406" t="s">
        <v>3385</v>
      </c>
    </row>
    <row r="34" spans="2:3" x14ac:dyDescent="0.2">
      <c r="B34" s="407">
        <v>40378</v>
      </c>
      <c r="C34" t="s">
        <v>3386</v>
      </c>
    </row>
    <row r="35" spans="2:3" x14ac:dyDescent="0.2">
      <c r="B35" s="407">
        <v>40382</v>
      </c>
      <c r="C35" t="s">
        <v>3387</v>
      </c>
    </row>
    <row r="36" spans="2:3" x14ac:dyDescent="0.2">
      <c r="B36" s="407">
        <v>40382</v>
      </c>
      <c r="C36" s="406" t="s">
        <v>3388</v>
      </c>
    </row>
    <row r="37" spans="2:3" x14ac:dyDescent="0.2">
      <c r="B37" s="407">
        <v>40386</v>
      </c>
      <c r="C37" s="406" t="s">
        <v>3389</v>
      </c>
    </row>
    <row r="38" spans="2:3" x14ac:dyDescent="0.2">
      <c r="B38" s="407">
        <v>40391</v>
      </c>
      <c r="C38" t="s">
        <v>3390</v>
      </c>
    </row>
    <row r="39" spans="2:3" x14ac:dyDescent="0.2">
      <c r="B39" s="407">
        <v>40393</v>
      </c>
      <c r="C39" s="406" t="s">
        <v>3391</v>
      </c>
    </row>
    <row r="40" spans="2:3" x14ac:dyDescent="0.2">
      <c r="B40" s="407">
        <v>40396</v>
      </c>
      <c r="C40" t="s">
        <v>3392</v>
      </c>
    </row>
    <row r="41" spans="2:3" x14ac:dyDescent="0.2">
      <c r="B41" s="407">
        <v>40401</v>
      </c>
      <c r="C41" s="406" t="s">
        <v>3393</v>
      </c>
    </row>
    <row r="42" spans="2:3" x14ac:dyDescent="0.2">
      <c r="B42" s="407">
        <v>40403</v>
      </c>
      <c r="C42" s="406" t="s">
        <v>3394</v>
      </c>
    </row>
    <row r="43" spans="2:3" x14ac:dyDescent="0.2">
      <c r="B43" s="407">
        <v>40413</v>
      </c>
      <c r="C43" t="s">
        <v>3395</v>
      </c>
    </row>
    <row r="44" spans="2:3" x14ac:dyDescent="0.2">
      <c r="B44" s="407">
        <v>40417</v>
      </c>
      <c r="C44" t="s">
        <v>3396</v>
      </c>
    </row>
    <row r="45" spans="2:3" x14ac:dyDescent="0.2">
      <c r="B45" s="407">
        <v>40420</v>
      </c>
      <c r="C45" s="406" t="s">
        <v>3397</v>
      </c>
    </row>
    <row r="46" spans="2:3" x14ac:dyDescent="0.2">
      <c r="B46" s="407">
        <v>40420</v>
      </c>
      <c r="C46" s="406" t="s">
        <v>3398</v>
      </c>
    </row>
    <row r="47" spans="2:3" x14ac:dyDescent="0.2">
      <c r="B47" s="407">
        <v>40420</v>
      </c>
      <c r="C47" s="406" t="s">
        <v>3399</v>
      </c>
    </row>
    <row r="48" spans="2:3" x14ac:dyDescent="0.2">
      <c r="B48" s="407">
        <v>40431</v>
      </c>
      <c r="C48" t="s">
        <v>3400</v>
      </c>
    </row>
    <row r="49" spans="2:3" x14ac:dyDescent="0.2">
      <c r="B49" s="407">
        <v>40436</v>
      </c>
      <c r="C49" s="406" t="s">
        <v>3401</v>
      </c>
    </row>
    <row r="50" spans="2:3" x14ac:dyDescent="0.2">
      <c r="B50" s="407">
        <v>40439</v>
      </c>
      <c r="C50" s="406" t="s">
        <v>3402</v>
      </c>
    </row>
    <row r="51" spans="2:3" x14ac:dyDescent="0.2">
      <c r="B51" s="407">
        <v>40441</v>
      </c>
      <c r="C51" s="406" t="s">
        <v>3403</v>
      </c>
    </row>
    <row r="52" spans="2:3" x14ac:dyDescent="0.2">
      <c r="B52" s="407">
        <v>40476</v>
      </c>
      <c r="C52" s="406" t="s">
        <v>3404</v>
      </c>
    </row>
    <row r="53" spans="2:3" x14ac:dyDescent="0.2">
      <c r="B53" s="407">
        <v>40499</v>
      </c>
      <c r="C53" s="406" t="s">
        <v>3405</v>
      </c>
    </row>
    <row r="54" spans="2:3" x14ac:dyDescent="0.2">
      <c r="B54" s="407">
        <v>40500</v>
      </c>
      <c r="C54" t="s">
        <v>3406</v>
      </c>
    </row>
    <row r="55" spans="2:3" x14ac:dyDescent="0.2">
      <c r="B55" s="407">
        <v>40500</v>
      </c>
      <c r="C55" s="406" t="s">
        <v>3407</v>
      </c>
    </row>
    <row r="56" spans="2:3" x14ac:dyDescent="0.2">
      <c r="B56" s="407">
        <v>40500</v>
      </c>
      <c r="C56" s="406" t="s">
        <v>3408</v>
      </c>
    </row>
    <row r="57" spans="2:3" x14ac:dyDescent="0.2">
      <c r="B57" s="407">
        <v>40511</v>
      </c>
      <c r="C57" s="406" t="s">
        <v>3409</v>
      </c>
    </row>
    <row r="58" spans="2:3" x14ac:dyDescent="0.2">
      <c r="B58" s="407">
        <v>40512</v>
      </c>
      <c r="C58" s="406" t="s">
        <v>3410</v>
      </c>
    </row>
    <row r="59" spans="2:3" x14ac:dyDescent="0.2">
      <c r="B59" s="407">
        <v>40512</v>
      </c>
      <c r="C59" s="406" t="s">
        <v>3411</v>
      </c>
    </row>
    <row r="60" spans="2:3" x14ac:dyDescent="0.2">
      <c r="B60" s="407">
        <v>40519</v>
      </c>
      <c r="C60" s="406" t="s">
        <v>3412</v>
      </c>
    </row>
    <row r="61" spans="2:3" x14ac:dyDescent="0.2">
      <c r="B61" s="407">
        <v>40527</v>
      </c>
      <c r="C61" t="s">
        <v>3413</v>
      </c>
    </row>
    <row r="62" spans="2:3" x14ac:dyDescent="0.2">
      <c r="B62" s="407">
        <v>40527</v>
      </c>
      <c r="C62" s="406" t="s">
        <v>3414</v>
      </c>
    </row>
    <row r="63" spans="2:3" x14ac:dyDescent="0.2">
      <c r="B63" s="407">
        <v>40528</v>
      </c>
      <c r="C63" t="s">
        <v>3415</v>
      </c>
    </row>
    <row r="64" spans="2:3" x14ac:dyDescent="0.2">
      <c r="B64" s="407">
        <v>40541</v>
      </c>
      <c r="C64" t="s">
        <v>3416</v>
      </c>
    </row>
    <row r="65" spans="2:5" x14ac:dyDescent="0.2">
      <c r="B65" s="407">
        <v>40542</v>
      </c>
      <c r="C65" s="406" t="s">
        <v>3417</v>
      </c>
    </row>
    <row r="66" spans="2:5" x14ac:dyDescent="0.2">
      <c r="B66" s="407">
        <v>40542</v>
      </c>
      <c r="C66" t="s">
        <v>3418</v>
      </c>
    </row>
    <row r="67" spans="2:5" x14ac:dyDescent="0.2">
      <c r="B67" s="407">
        <v>40542</v>
      </c>
      <c r="C67" t="s">
        <v>3419</v>
      </c>
    </row>
    <row r="68" spans="2:5" x14ac:dyDescent="0.2">
      <c r="B68" s="407">
        <v>40542</v>
      </c>
      <c r="C68" t="s">
        <v>3420</v>
      </c>
    </row>
    <row r="69" spans="2:5" x14ac:dyDescent="0.2">
      <c r="B69" s="407">
        <v>40543</v>
      </c>
      <c r="C69" t="s">
        <v>3421</v>
      </c>
    </row>
    <row r="70" spans="2:5" x14ac:dyDescent="0.2">
      <c r="B70" s="407">
        <v>40543</v>
      </c>
      <c r="C70" t="s">
        <v>3422</v>
      </c>
    </row>
    <row r="71" spans="2:5" x14ac:dyDescent="0.2">
      <c r="B71" s="407">
        <v>40562</v>
      </c>
      <c r="C71" s="406" t="s">
        <v>3423</v>
      </c>
    </row>
    <row r="72" spans="2:5" x14ac:dyDescent="0.2">
      <c r="B72" s="407">
        <v>40583</v>
      </c>
      <c r="C72" t="s">
        <v>3424</v>
      </c>
    </row>
    <row r="73" spans="2:5" x14ac:dyDescent="0.2">
      <c r="B73" s="407">
        <v>40602</v>
      </c>
      <c r="C73" t="s">
        <v>3425</v>
      </c>
    </row>
    <row r="74" spans="2:5" x14ac:dyDescent="0.2">
      <c r="B74" s="407">
        <v>40602</v>
      </c>
      <c r="C74" s="406" t="s">
        <v>3426</v>
      </c>
    </row>
    <row r="75" spans="2:5" x14ac:dyDescent="0.2">
      <c r="B75" s="407">
        <v>40602</v>
      </c>
      <c r="C75" s="406" t="s">
        <v>3427</v>
      </c>
    </row>
    <row r="76" spans="2:5" x14ac:dyDescent="0.2">
      <c r="B76" s="407">
        <v>40618</v>
      </c>
      <c r="C76" s="406" t="s">
        <v>3428</v>
      </c>
    </row>
    <row r="77" spans="2:5" x14ac:dyDescent="0.2">
      <c r="B77" s="407">
        <v>40658</v>
      </c>
      <c r="C77" t="s">
        <v>3429</v>
      </c>
    </row>
    <row r="78" spans="2:5" x14ac:dyDescent="0.2">
      <c r="B78" s="407">
        <v>40659</v>
      </c>
      <c r="C78" t="s">
        <v>3430</v>
      </c>
    </row>
    <row r="79" spans="2:5" x14ac:dyDescent="0.2">
      <c r="B79" s="407">
        <v>40690</v>
      </c>
      <c r="C79" s="406" t="s">
        <v>3431</v>
      </c>
      <c r="E79">
        <v>43</v>
      </c>
    </row>
    <row r="80" spans="2:5" x14ac:dyDescent="0.2">
      <c r="B80" s="407">
        <v>40726</v>
      </c>
      <c r="C80" s="406" t="s">
        <v>3432</v>
      </c>
    </row>
    <row r="81" spans="2:3" x14ac:dyDescent="0.2">
      <c r="B81" s="407">
        <v>40727</v>
      </c>
      <c r="C81" s="406" t="s">
        <v>3433</v>
      </c>
    </row>
    <row r="82" spans="2:3" x14ac:dyDescent="0.2">
      <c r="B82" s="407">
        <v>40752</v>
      </c>
      <c r="C82" s="406" t="s">
        <v>3434</v>
      </c>
    </row>
    <row r="83" spans="2:3" x14ac:dyDescent="0.2">
      <c r="B83" s="407">
        <v>40752</v>
      </c>
      <c r="C83" s="406" t="s">
        <v>3435</v>
      </c>
    </row>
    <row r="84" spans="2:3" x14ac:dyDescent="0.2">
      <c r="B84" s="407">
        <v>40753</v>
      </c>
      <c r="C84" t="s">
        <v>3436</v>
      </c>
    </row>
    <row r="85" spans="2:3" x14ac:dyDescent="0.2">
      <c r="B85" s="407">
        <v>40753</v>
      </c>
      <c r="C85" s="406" t="s">
        <v>3437</v>
      </c>
    </row>
    <row r="86" spans="2:3" x14ac:dyDescent="0.2">
      <c r="B86" s="407">
        <v>40756</v>
      </c>
      <c r="C86" s="406" t="s">
        <v>3438</v>
      </c>
    </row>
    <row r="87" spans="2:3" x14ac:dyDescent="0.2">
      <c r="B87" s="407">
        <v>40786</v>
      </c>
      <c r="C87" s="406" t="s">
        <v>3439</v>
      </c>
    </row>
    <row r="88" spans="2:3" x14ac:dyDescent="0.2">
      <c r="B88" s="407">
        <v>40805</v>
      </c>
      <c r="C88" t="s">
        <v>3440</v>
      </c>
    </row>
    <row r="89" spans="2:3" x14ac:dyDescent="0.2">
      <c r="B89" s="407">
        <v>40806</v>
      </c>
      <c r="C89" t="s">
        <v>3441</v>
      </c>
    </row>
    <row r="90" spans="2:3" x14ac:dyDescent="0.2">
      <c r="B90" s="407">
        <v>40812</v>
      </c>
      <c r="C90" t="s">
        <v>3442</v>
      </c>
    </row>
    <row r="91" spans="2:3" x14ac:dyDescent="0.2">
      <c r="B91" s="407">
        <v>40836</v>
      </c>
      <c r="C91" s="406" t="s">
        <v>3443</v>
      </c>
    </row>
    <row r="92" spans="2:3" x14ac:dyDescent="0.2">
      <c r="B92" s="407">
        <v>40884</v>
      </c>
      <c r="C92" t="s">
        <v>3444</v>
      </c>
    </row>
    <row r="93" spans="2:3" x14ac:dyDescent="0.2">
      <c r="B93" s="407">
        <v>40884</v>
      </c>
      <c r="C93" t="s">
        <v>3445</v>
      </c>
    </row>
    <row r="94" spans="2:3" x14ac:dyDescent="0.2">
      <c r="B94" s="407">
        <v>40892</v>
      </c>
      <c r="C94" t="s">
        <v>3446</v>
      </c>
    </row>
    <row r="95" spans="2:3" x14ac:dyDescent="0.2">
      <c r="B95" s="407">
        <v>40892</v>
      </c>
      <c r="C95" t="s">
        <v>3447</v>
      </c>
    </row>
    <row r="96" spans="2:3" x14ac:dyDescent="0.2">
      <c r="B96" s="407">
        <v>40892</v>
      </c>
      <c r="C96" t="s">
        <v>3448</v>
      </c>
    </row>
    <row r="97" spans="2:3" x14ac:dyDescent="0.2">
      <c r="B97" s="407">
        <v>40898</v>
      </c>
      <c r="C97" t="s">
        <v>3449</v>
      </c>
    </row>
    <row r="98" spans="2:3" x14ac:dyDescent="0.2">
      <c r="B98" s="407">
        <v>40903</v>
      </c>
      <c r="C98" t="s">
        <v>3450</v>
      </c>
    </row>
    <row r="99" spans="2:3" x14ac:dyDescent="0.2">
      <c r="B99" s="407">
        <v>40905</v>
      </c>
      <c r="C99" t="s">
        <v>3451</v>
      </c>
    </row>
    <row r="100" spans="2:3" x14ac:dyDescent="0.2">
      <c r="B100" s="407">
        <v>40980</v>
      </c>
      <c r="C100" t="s">
        <v>3452</v>
      </c>
    </row>
    <row r="101" spans="2:3" x14ac:dyDescent="0.2">
      <c r="B101" s="407">
        <v>40981</v>
      </c>
      <c r="C101" s="406" t="s">
        <v>3453</v>
      </c>
    </row>
    <row r="102" spans="2:3" x14ac:dyDescent="0.2">
      <c r="B102" s="407">
        <v>40982</v>
      </c>
      <c r="C102" t="s">
        <v>3454</v>
      </c>
    </row>
    <row r="103" spans="2:3" x14ac:dyDescent="0.2">
      <c r="B103" s="407">
        <v>40985</v>
      </c>
      <c r="C103" t="s">
        <v>3455</v>
      </c>
    </row>
    <row r="104" spans="2:3" x14ac:dyDescent="0.2">
      <c r="B104" s="407">
        <v>40985</v>
      </c>
      <c r="C104" s="406" t="s">
        <v>3456</v>
      </c>
    </row>
    <row r="105" spans="2:3" x14ac:dyDescent="0.2">
      <c r="B105" s="407">
        <v>40985</v>
      </c>
      <c r="C105" t="s">
        <v>3457</v>
      </c>
    </row>
    <row r="106" spans="2:3" x14ac:dyDescent="0.2">
      <c r="B106" s="407">
        <v>40988</v>
      </c>
      <c r="C106" t="s">
        <v>3458</v>
      </c>
    </row>
    <row r="107" spans="2:3" x14ac:dyDescent="0.2">
      <c r="B107" s="407">
        <v>40990</v>
      </c>
      <c r="C107" s="406" t="s">
        <v>3459</v>
      </c>
    </row>
    <row r="108" spans="2:3" x14ac:dyDescent="0.2">
      <c r="B108" s="407">
        <v>40992</v>
      </c>
      <c r="C108" t="s">
        <v>3460</v>
      </c>
    </row>
    <row r="109" spans="2:3" x14ac:dyDescent="0.2">
      <c r="B109" s="407">
        <v>41028</v>
      </c>
      <c r="C109" t="s">
        <v>3461</v>
      </c>
    </row>
    <row r="110" spans="2:3" x14ac:dyDescent="0.2">
      <c r="B110" s="407">
        <v>41108</v>
      </c>
      <c r="C110" s="406" t="s">
        <v>3462</v>
      </c>
    </row>
    <row r="111" spans="2:3" x14ac:dyDescent="0.2">
      <c r="B111" s="407">
        <v>41138</v>
      </c>
      <c r="C111" t="s">
        <v>3463</v>
      </c>
    </row>
    <row r="112" spans="2:3" x14ac:dyDescent="0.2">
      <c r="B112" s="407">
        <v>41176</v>
      </c>
      <c r="C112" t="s">
        <v>3464</v>
      </c>
    </row>
    <row r="113" spans="2:3" x14ac:dyDescent="0.2">
      <c r="B113" s="407">
        <v>41193</v>
      </c>
      <c r="C113" t="s">
        <v>3465</v>
      </c>
    </row>
    <row r="114" spans="2:3" x14ac:dyDescent="0.2">
      <c r="B114" s="407">
        <v>41226</v>
      </c>
      <c r="C114" t="s">
        <v>3466</v>
      </c>
    </row>
    <row r="115" spans="2:3" x14ac:dyDescent="0.2">
      <c r="B115" s="407">
        <v>41251</v>
      </c>
      <c r="C115" s="406" t="s">
        <v>3467</v>
      </c>
    </row>
    <row r="116" spans="2:3" x14ac:dyDescent="0.2">
      <c r="B116" s="407">
        <v>41255</v>
      </c>
      <c r="C116" s="406" t="s">
        <v>3468</v>
      </c>
    </row>
    <row r="117" spans="2:3" x14ac:dyDescent="0.2">
      <c r="B117" s="407">
        <v>41255</v>
      </c>
      <c r="C117" t="s">
        <v>3469</v>
      </c>
    </row>
    <row r="118" spans="2:3" x14ac:dyDescent="0.2">
      <c r="B118" s="407">
        <v>41255</v>
      </c>
      <c r="C118" t="s">
        <v>3470</v>
      </c>
    </row>
    <row r="119" spans="2:3" x14ac:dyDescent="0.2">
      <c r="B119" s="407">
        <v>41255</v>
      </c>
      <c r="C119" t="s">
        <v>3471</v>
      </c>
    </row>
    <row r="120" spans="2:3" x14ac:dyDescent="0.2">
      <c r="B120" s="407">
        <v>41255</v>
      </c>
      <c r="C120" t="s">
        <v>3472</v>
      </c>
    </row>
    <row r="121" spans="2:3" x14ac:dyDescent="0.2">
      <c r="B121" s="407">
        <v>41265</v>
      </c>
      <c r="C121" t="s">
        <v>3473</v>
      </c>
    </row>
    <row r="122" spans="2:3" x14ac:dyDescent="0.2">
      <c r="B122" s="407">
        <v>41267</v>
      </c>
      <c r="C122" t="s">
        <v>3474</v>
      </c>
    </row>
    <row r="123" spans="2:3" x14ac:dyDescent="0.2">
      <c r="B123" s="407">
        <v>41267</v>
      </c>
      <c r="C123" s="406" t="s">
        <v>3475</v>
      </c>
    </row>
    <row r="124" spans="2:3" x14ac:dyDescent="0.2">
      <c r="B124" s="407">
        <v>41269</v>
      </c>
      <c r="C124" s="406" t="s">
        <v>3476</v>
      </c>
    </row>
    <row r="125" spans="2:3" x14ac:dyDescent="0.2">
      <c r="B125" s="407">
        <v>41270</v>
      </c>
      <c r="C125" t="s">
        <v>3477</v>
      </c>
    </row>
    <row r="126" spans="2:3" x14ac:dyDescent="0.2">
      <c r="B126" s="407">
        <v>41270</v>
      </c>
      <c r="C126" t="s">
        <v>3478</v>
      </c>
    </row>
    <row r="127" spans="2:3" x14ac:dyDescent="0.2">
      <c r="B127" s="407">
        <v>41270</v>
      </c>
      <c r="C127" s="406" t="s">
        <v>3479</v>
      </c>
    </row>
    <row r="128" spans="2:3" x14ac:dyDescent="0.2">
      <c r="B128" s="407">
        <v>41271</v>
      </c>
      <c r="C128" t="s">
        <v>3480</v>
      </c>
    </row>
    <row r="129" spans="2:3" x14ac:dyDescent="0.2">
      <c r="B129" s="407">
        <v>41271</v>
      </c>
      <c r="C129" t="s">
        <v>3481</v>
      </c>
    </row>
    <row r="130" spans="2:3" x14ac:dyDescent="0.2">
      <c r="B130" s="407">
        <v>41271</v>
      </c>
      <c r="C130" t="s">
        <v>3482</v>
      </c>
    </row>
    <row r="131" spans="2:3" x14ac:dyDescent="0.2">
      <c r="B131" s="407">
        <v>41272</v>
      </c>
      <c r="C131" t="s">
        <v>3483</v>
      </c>
    </row>
    <row r="132" spans="2:3" x14ac:dyDescent="0.2">
      <c r="B132" s="407">
        <v>41273</v>
      </c>
      <c r="C132" t="s">
        <v>3484</v>
      </c>
    </row>
    <row r="133" spans="2:3" x14ac:dyDescent="0.2">
      <c r="B133" s="407">
        <v>41273</v>
      </c>
      <c r="C133" s="406" t="s">
        <v>3485</v>
      </c>
    </row>
    <row r="134" spans="2:3" x14ac:dyDescent="0.2">
      <c r="B134" s="407">
        <v>41284</v>
      </c>
      <c r="C134" s="406" t="s">
        <v>3486</v>
      </c>
    </row>
    <row r="135" spans="2:3" x14ac:dyDescent="0.2">
      <c r="B135" s="407">
        <v>41288</v>
      </c>
      <c r="C135" t="s">
        <v>3487</v>
      </c>
    </row>
    <row r="136" spans="2:3" x14ac:dyDescent="0.2">
      <c r="B136" s="407">
        <v>41288</v>
      </c>
      <c r="C136" s="406" t="s">
        <v>3488</v>
      </c>
    </row>
    <row r="137" spans="2:3" x14ac:dyDescent="0.2">
      <c r="B137" s="407">
        <v>41290</v>
      </c>
      <c r="C137" s="406" t="s">
        <v>3489</v>
      </c>
    </row>
    <row r="138" spans="2:3" x14ac:dyDescent="0.2">
      <c r="B138" s="407">
        <v>41301</v>
      </c>
      <c r="C138" t="s">
        <v>3490</v>
      </c>
    </row>
    <row r="139" spans="2:3" x14ac:dyDescent="0.2">
      <c r="B139" s="407">
        <v>41317</v>
      </c>
      <c r="C139" s="406" t="s">
        <v>3491</v>
      </c>
    </row>
    <row r="140" spans="2:3" x14ac:dyDescent="0.2">
      <c r="B140" s="407">
        <v>41318</v>
      </c>
      <c r="C140" t="s">
        <v>3492</v>
      </c>
    </row>
    <row r="141" spans="2:3" x14ac:dyDescent="0.2">
      <c r="B141" s="407">
        <v>41321</v>
      </c>
      <c r="C141" s="406" t="s">
        <v>3493</v>
      </c>
    </row>
    <row r="142" spans="2:3" x14ac:dyDescent="0.2">
      <c r="B142" s="407">
        <v>41394</v>
      </c>
      <c r="C142" t="s">
        <v>3494</v>
      </c>
    </row>
    <row r="143" spans="2:3" x14ac:dyDescent="0.2">
      <c r="B143" s="407">
        <v>41403</v>
      </c>
      <c r="C143" s="406" t="s">
        <v>3495</v>
      </c>
    </row>
    <row r="144" spans="2:3" x14ac:dyDescent="0.2">
      <c r="B144" s="407">
        <v>41423</v>
      </c>
      <c r="C144" t="s">
        <v>3496</v>
      </c>
    </row>
    <row r="145" spans="2:3" x14ac:dyDescent="0.2">
      <c r="B145" s="407">
        <v>41478</v>
      </c>
      <c r="C145" t="s">
        <v>3497</v>
      </c>
    </row>
    <row r="146" spans="2:3" x14ac:dyDescent="0.2">
      <c r="B146" s="407">
        <v>41494</v>
      </c>
      <c r="C146" s="406" t="s">
        <v>3498</v>
      </c>
    </row>
    <row r="147" spans="2:3" x14ac:dyDescent="0.2">
      <c r="B147" s="407">
        <v>41507</v>
      </c>
      <c r="C147" t="s">
        <v>3499</v>
      </c>
    </row>
    <row r="148" spans="2:3" x14ac:dyDescent="0.2">
      <c r="B148" s="407">
        <v>41522</v>
      </c>
      <c r="C148" s="406" t="s">
        <v>3500</v>
      </c>
    </row>
    <row r="149" spans="2:3" x14ac:dyDescent="0.2">
      <c r="B149" s="407">
        <v>41584</v>
      </c>
      <c r="C149" s="406" t="s">
        <v>3501</v>
      </c>
    </row>
    <row r="150" spans="2:3" x14ac:dyDescent="0.2">
      <c r="B150" s="407">
        <v>41584</v>
      </c>
      <c r="C150" s="406" t="s">
        <v>3502</v>
      </c>
    </row>
    <row r="151" spans="2:3" x14ac:dyDescent="0.2">
      <c r="B151" s="407">
        <v>41584</v>
      </c>
      <c r="C151" t="s">
        <v>3503</v>
      </c>
    </row>
    <row r="152" spans="2:3" x14ac:dyDescent="0.2">
      <c r="B152" s="407">
        <v>41596</v>
      </c>
      <c r="C152" s="406" t="s">
        <v>3504</v>
      </c>
    </row>
    <row r="153" spans="2:3" x14ac:dyDescent="0.2">
      <c r="B153" s="407">
        <v>41617</v>
      </c>
      <c r="C153" s="406" t="s">
        <v>3505</v>
      </c>
    </row>
    <row r="154" spans="2:3" x14ac:dyDescent="0.2">
      <c r="B154" s="407">
        <v>41617</v>
      </c>
      <c r="C154" s="406" t="s">
        <v>3506</v>
      </c>
    </row>
    <row r="155" spans="2:3" x14ac:dyDescent="0.2">
      <c r="B155" s="407">
        <v>41620</v>
      </c>
      <c r="C155" s="406" t="s">
        <v>3507</v>
      </c>
    </row>
    <row r="156" spans="2:3" x14ac:dyDescent="0.2">
      <c r="B156" s="407">
        <v>41621</v>
      </c>
      <c r="C156" s="406" t="s">
        <v>3508</v>
      </c>
    </row>
    <row r="157" spans="2:3" x14ac:dyDescent="0.2">
      <c r="B157" s="407">
        <v>41623</v>
      </c>
      <c r="C157" s="406" t="s">
        <v>3509</v>
      </c>
    </row>
    <row r="158" spans="2:3" x14ac:dyDescent="0.2">
      <c r="B158" s="407">
        <v>41625</v>
      </c>
      <c r="C158" t="s">
        <v>3472</v>
      </c>
    </row>
    <row r="159" spans="2:3" x14ac:dyDescent="0.2">
      <c r="B159" s="407">
        <v>41628</v>
      </c>
      <c r="C159" s="406" t="s">
        <v>3510</v>
      </c>
    </row>
    <row r="160" spans="2:3" x14ac:dyDescent="0.2">
      <c r="B160" s="407">
        <v>41631</v>
      </c>
      <c r="C160" s="406" t="s">
        <v>3511</v>
      </c>
    </row>
    <row r="161" spans="2:3" x14ac:dyDescent="0.2">
      <c r="B161" s="407">
        <v>41631</v>
      </c>
      <c r="C161" s="406" t="s">
        <v>3512</v>
      </c>
    </row>
    <row r="162" spans="2:3" x14ac:dyDescent="0.2">
      <c r="B162" s="407">
        <v>41652</v>
      </c>
      <c r="C162" s="406" t="s">
        <v>3513</v>
      </c>
    </row>
    <row r="163" spans="2:3" x14ac:dyDescent="0.2">
      <c r="B163" s="407">
        <v>41688</v>
      </c>
      <c r="C163" s="406" t="s">
        <v>3514</v>
      </c>
    </row>
    <row r="164" spans="2:3" x14ac:dyDescent="0.2">
      <c r="B164" s="407">
        <v>41768</v>
      </c>
      <c r="C164" s="406" t="s">
        <v>3515</v>
      </c>
    </row>
    <row r="165" spans="2:3" x14ac:dyDescent="0.2">
      <c r="B165" s="407">
        <v>41857</v>
      </c>
      <c r="C165" s="406" t="s">
        <v>3516</v>
      </c>
    </row>
    <row r="166" spans="2:3" x14ac:dyDescent="0.2">
      <c r="B166" s="407">
        <v>41859</v>
      </c>
      <c r="C166" s="406" t="s">
        <v>3517</v>
      </c>
    </row>
    <row r="167" spans="2:3" x14ac:dyDescent="0.2">
      <c r="B167" s="407">
        <v>41859</v>
      </c>
      <c r="C167" s="406" t="s">
        <v>3518</v>
      </c>
    </row>
    <row r="168" spans="2:3" x14ac:dyDescent="0.2">
      <c r="B168" s="407">
        <v>41860</v>
      </c>
      <c r="C168" s="406" t="s">
        <v>3519</v>
      </c>
    </row>
    <row r="169" spans="2:3" x14ac:dyDescent="0.2">
      <c r="B169" s="407">
        <v>41885</v>
      </c>
      <c r="C169" s="406" t="s">
        <v>3520</v>
      </c>
    </row>
    <row r="170" spans="2:3" x14ac:dyDescent="0.2">
      <c r="B170" s="407">
        <v>41935</v>
      </c>
      <c r="C170" s="406" t="s">
        <v>3521</v>
      </c>
    </row>
    <row r="171" spans="2:3" x14ac:dyDescent="0.2">
      <c r="B171" s="407">
        <v>41936</v>
      </c>
      <c r="C171" s="406" t="s">
        <v>3522</v>
      </c>
    </row>
    <row r="172" spans="2:3" x14ac:dyDescent="0.2">
      <c r="B172" s="407">
        <v>41964</v>
      </c>
      <c r="C172" s="406" t="s">
        <v>3523</v>
      </c>
    </row>
    <row r="173" spans="2:3" x14ac:dyDescent="0.2">
      <c r="B173" s="407">
        <v>41982</v>
      </c>
      <c r="C173" s="406" t="s">
        <v>3524</v>
      </c>
    </row>
    <row r="174" spans="2:3" x14ac:dyDescent="0.2">
      <c r="B174" s="407">
        <v>41984</v>
      </c>
      <c r="C174" s="406" t="s">
        <v>3525</v>
      </c>
    </row>
    <row r="175" spans="2:3" x14ac:dyDescent="0.2">
      <c r="B175" s="407">
        <v>41985</v>
      </c>
      <c r="C175" s="406" t="s">
        <v>3526</v>
      </c>
    </row>
    <row r="176" spans="2:3" x14ac:dyDescent="0.2">
      <c r="B176" s="407">
        <v>41988</v>
      </c>
      <c r="C176" s="406" t="s">
        <v>3527</v>
      </c>
    </row>
    <row r="177" spans="2:3" x14ac:dyDescent="0.2">
      <c r="B177" s="407">
        <v>41989</v>
      </c>
      <c r="C177" t="s">
        <v>3472</v>
      </c>
    </row>
    <row r="178" spans="2:3" x14ac:dyDescent="0.2">
      <c r="B178" s="407">
        <v>41992</v>
      </c>
      <c r="C178" s="406" t="s">
        <v>3528</v>
      </c>
    </row>
    <row r="179" spans="2:3" x14ac:dyDescent="0.2">
      <c r="B179" s="407">
        <v>41997</v>
      </c>
      <c r="C179" s="406" t="s">
        <v>3529</v>
      </c>
    </row>
    <row r="180" spans="2:3" x14ac:dyDescent="0.2">
      <c r="B180" s="407">
        <v>42004</v>
      </c>
      <c r="C180" s="406" t="s">
        <v>3530</v>
      </c>
    </row>
    <row r="181" spans="2:3" x14ac:dyDescent="0.2">
      <c r="B181" s="407">
        <v>42012</v>
      </c>
      <c r="C181" s="406" t="s">
        <v>3531</v>
      </c>
    </row>
    <row r="182" spans="2:3" x14ac:dyDescent="0.2">
      <c r="B182" s="407">
        <v>42046</v>
      </c>
      <c r="C182" s="406" t="s">
        <v>3532</v>
      </c>
    </row>
    <row r="183" spans="2:3" x14ac:dyDescent="0.2">
      <c r="B183" s="407">
        <v>42207</v>
      </c>
      <c r="C183" s="406" t="s">
        <v>3533</v>
      </c>
    </row>
    <row r="184" spans="2:3" x14ac:dyDescent="0.2">
      <c r="B184" s="407">
        <v>42243</v>
      </c>
      <c r="C184" s="406" t="s">
        <v>3534</v>
      </c>
    </row>
    <row r="185" spans="2:3" x14ac:dyDescent="0.2">
      <c r="B185" s="407">
        <v>42320</v>
      </c>
      <c r="C185" s="406" t="s">
        <v>3535</v>
      </c>
    </row>
    <row r="186" spans="2:3" x14ac:dyDescent="0.2">
      <c r="B186" s="407">
        <v>42357</v>
      </c>
      <c r="C186" s="406" t="s">
        <v>3536</v>
      </c>
    </row>
    <row r="187" spans="2:3" x14ac:dyDescent="0.2">
      <c r="B187" s="407">
        <v>42357</v>
      </c>
      <c r="C187" s="406" t="s">
        <v>3537</v>
      </c>
    </row>
    <row r="188" spans="2:3" x14ac:dyDescent="0.2">
      <c r="B188" s="407">
        <v>42359</v>
      </c>
      <c r="C188" s="406" t="s">
        <v>3538</v>
      </c>
    </row>
    <row r="189" spans="2:3" x14ac:dyDescent="0.2">
      <c r="B189" s="407">
        <v>42360</v>
      </c>
      <c r="C189" s="406" t="s">
        <v>3539</v>
      </c>
    </row>
    <row r="190" spans="2:3" x14ac:dyDescent="0.2">
      <c r="B190" s="407">
        <v>42361</v>
      </c>
      <c r="C190" t="s">
        <v>3472</v>
      </c>
    </row>
    <row r="191" spans="2:3" x14ac:dyDescent="0.2">
      <c r="B191" s="407">
        <v>42362</v>
      </c>
      <c r="C191" s="406" t="s">
        <v>3540</v>
      </c>
    </row>
    <row r="192" spans="2:3" x14ac:dyDescent="0.2">
      <c r="B192" s="407">
        <v>42368</v>
      </c>
      <c r="C192" s="406" t="s">
        <v>3541</v>
      </c>
    </row>
    <row r="193" spans="2:3" x14ac:dyDescent="0.2">
      <c r="B193" s="407">
        <v>42369</v>
      </c>
      <c r="C193" s="406" t="s">
        <v>3542</v>
      </c>
    </row>
    <row r="194" spans="2:3" x14ac:dyDescent="0.2">
      <c r="B194" s="407">
        <v>42378</v>
      </c>
      <c r="C194" s="406" t="s">
        <v>3543</v>
      </c>
    </row>
    <row r="195" spans="2:3" x14ac:dyDescent="0.2">
      <c r="B195" s="407">
        <v>42387</v>
      </c>
      <c r="C195" s="406" t="s">
        <v>3544</v>
      </c>
    </row>
    <row r="196" spans="2:3" x14ac:dyDescent="0.2">
      <c r="B196" s="407">
        <v>42395</v>
      </c>
      <c r="C196" s="406" t="s">
        <v>3545</v>
      </c>
    </row>
    <row r="197" spans="2:3" x14ac:dyDescent="0.2">
      <c r="B197" s="407">
        <v>42428</v>
      </c>
      <c r="C197" s="406" t="s">
        <v>3546</v>
      </c>
    </row>
    <row r="198" spans="2:3" x14ac:dyDescent="0.2">
      <c r="B198" s="407">
        <v>42556</v>
      </c>
      <c r="C198" s="406" t="s">
        <v>3547</v>
      </c>
    </row>
    <row r="199" spans="2:3" x14ac:dyDescent="0.2">
      <c r="B199" s="407">
        <v>42559</v>
      </c>
      <c r="C199" s="406" t="s">
        <v>3548</v>
      </c>
    </row>
    <row r="200" spans="2:3" x14ac:dyDescent="0.2">
      <c r="B200" s="407">
        <v>42614</v>
      </c>
      <c r="C200" s="406" t="s">
        <v>3549</v>
      </c>
    </row>
    <row r="201" spans="2:3" x14ac:dyDescent="0.2">
      <c r="B201" s="407">
        <v>42730</v>
      </c>
      <c r="C201" s="406" t="s">
        <v>3550</v>
      </c>
    </row>
    <row r="202" spans="2:3" x14ac:dyDescent="0.2">
      <c r="B202" s="407">
        <v>42730</v>
      </c>
      <c r="C202" s="406" t="s">
        <v>3551</v>
      </c>
    </row>
    <row r="203" spans="2:3" x14ac:dyDescent="0.2">
      <c r="B203" s="407">
        <v>42730</v>
      </c>
      <c r="C203" s="406" t="s">
        <v>3552</v>
      </c>
    </row>
    <row r="204" spans="2:3" x14ac:dyDescent="0.2">
      <c r="B204" s="407">
        <v>42731</v>
      </c>
      <c r="C204" t="s">
        <v>3472</v>
      </c>
    </row>
    <row r="205" spans="2:3" x14ac:dyDescent="0.2">
      <c r="B205" s="407">
        <v>42732</v>
      </c>
      <c r="C205" s="406" t="s">
        <v>3553</v>
      </c>
    </row>
    <row r="206" spans="2:3" x14ac:dyDescent="0.2">
      <c r="B206" s="407">
        <v>42732</v>
      </c>
      <c r="C206" s="406" t="s">
        <v>3554</v>
      </c>
    </row>
    <row r="207" spans="2:3" x14ac:dyDescent="0.2">
      <c r="B207" s="407">
        <v>42734</v>
      </c>
      <c r="C207" s="406" t="s">
        <v>3555</v>
      </c>
    </row>
    <row r="208" spans="2:3" x14ac:dyDescent="0.2">
      <c r="B208" s="407">
        <v>42734</v>
      </c>
      <c r="C208" s="406" t="s">
        <v>3556</v>
      </c>
    </row>
    <row r="209" spans="2:3" x14ac:dyDescent="0.2">
      <c r="B209" s="407">
        <v>42741</v>
      </c>
      <c r="C209" s="406" t="s">
        <v>3557</v>
      </c>
    </row>
    <row r="210" spans="2:3" x14ac:dyDescent="0.2">
      <c r="B210" s="407">
        <v>42741</v>
      </c>
      <c r="C210" s="406" t="s">
        <v>3558</v>
      </c>
    </row>
    <row r="211" spans="2:3" x14ac:dyDescent="0.2">
      <c r="B211" s="407">
        <v>42744</v>
      </c>
      <c r="C211" s="406" t="s">
        <v>3559</v>
      </c>
    </row>
    <row r="212" spans="2:3" x14ac:dyDescent="0.2">
      <c r="B212" s="407">
        <v>42747</v>
      </c>
      <c r="C212" s="406" t="s">
        <v>3560</v>
      </c>
    </row>
    <row r="213" spans="2:3" x14ac:dyDescent="0.2">
      <c r="B213" s="407">
        <v>42814</v>
      </c>
      <c r="C213" t="s">
        <v>3561</v>
      </c>
    </row>
    <row r="214" spans="2:3" x14ac:dyDescent="0.2">
      <c r="B214" s="407">
        <v>42864</v>
      </c>
      <c r="C214" t="s">
        <v>3562</v>
      </c>
    </row>
    <row r="215" spans="2:3" x14ac:dyDescent="0.2">
      <c r="B215" s="407">
        <v>42868</v>
      </c>
      <c r="C215" t="s">
        <v>3563</v>
      </c>
    </row>
    <row r="216" spans="2:3" x14ac:dyDescent="0.2">
      <c r="B216" s="454">
        <v>43092</v>
      </c>
      <c r="C216" s="406" t="s">
        <v>3946</v>
      </c>
    </row>
    <row r="217" spans="2:3" x14ac:dyDescent="0.2">
      <c r="B217" s="454">
        <v>43093</v>
      </c>
      <c r="C217" s="406" t="s">
        <v>3947</v>
      </c>
    </row>
    <row r="218" spans="2:3" x14ac:dyDescent="0.2">
      <c r="B218" s="454">
        <v>43095</v>
      </c>
      <c r="C218" s="406" t="s">
        <v>3949</v>
      </c>
    </row>
    <row r="219" spans="2:3" x14ac:dyDescent="0.2">
      <c r="B219" s="454">
        <v>43095</v>
      </c>
      <c r="C219" s="406" t="s">
        <v>3948</v>
      </c>
    </row>
    <row r="220" spans="2:3" x14ac:dyDescent="0.2">
      <c r="B220" s="454">
        <v>43095</v>
      </c>
      <c r="C220" t="s">
        <v>3472</v>
      </c>
    </row>
    <row r="221" spans="2:3" x14ac:dyDescent="0.2">
      <c r="B221" s="454">
        <v>43095</v>
      </c>
      <c r="C221" s="406" t="s">
        <v>3950</v>
      </c>
    </row>
    <row r="222" spans="2:3" x14ac:dyDescent="0.2">
      <c r="B222" s="454">
        <v>43097</v>
      </c>
      <c r="C222" s="406" t="s">
        <v>3951</v>
      </c>
    </row>
    <row r="223" spans="2:3" x14ac:dyDescent="0.2">
      <c r="B223" s="454">
        <v>43098</v>
      </c>
      <c r="C223" s="406" t="s">
        <v>3968</v>
      </c>
    </row>
    <row r="224" spans="2:3" x14ac:dyDescent="0.2">
      <c r="B224" s="454">
        <v>43102</v>
      </c>
      <c r="C224" s="406" t="s">
        <v>3975</v>
      </c>
    </row>
    <row r="225" spans="2:3" x14ac:dyDescent="0.2">
      <c r="B225" s="454">
        <v>43102</v>
      </c>
      <c r="C225" s="406" t="s">
        <v>3973</v>
      </c>
    </row>
    <row r="226" spans="2:3" x14ac:dyDescent="0.2">
      <c r="B226" s="454">
        <v>43102</v>
      </c>
      <c r="C226" s="406" t="s">
        <v>3974</v>
      </c>
    </row>
    <row r="227" spans="2:3" x14ac:dyDescent="0.2">
      <c r="B227" s="454">
        <v>43109</v>
      </c>
      <c r="C227" s="406" t="s">
        <v>3988</v>
      </c>
    </row>
    <row r="228" spans="2:3" x14ac:dyDescent="0.2">
      <c r="B228" s="454">
        <v>43280</v>
      </c>
      <c r="C228" s="406" t="s">
        <v>4165</v>
      </c>
    </row>
    <row r="229" spans="2:3" x14ac:dyDescent="0.2">
      <c r="B229" s="454">
        <v>43280</v>
      </c>
      <c r="C229" s="406" t="s">
        <v>4163</v>
      </c>
    </row>
    <row r="230" spans="2:3" x14ac:dyDescent="0.2">
      <c r="B230" s="454">
        <v>43280</v>
      </c>
      <c r="C230" s="406" t="s">
        <v>4164</v>
      </c>
    </row>
    <row r="231" spans="2:3" x14ac:dyDescent="0.2">
      <c r="B231" s="454">
        <v>43280</v>
      </c>
      <c r="C231" s="406" t="s">
        <v>4166</v>
      </c>
    </row>
    <row r="232" spans="2:3" x14ac:dyDescent="0.2">
      <c r="B232" s="454">
        <v>43312</v>
      </c>
      <c r="C232" s="406" t="s">
        <v>4210</v>
      </c>
    </row>
    <row r="233" spans="2:3" x14ac:dyDescent="0.2">
      <c r="B233" s="454">
        <v>43371</v>
      </c>
      <c r="C233" s="406" t="s">
        <v>4289</v>
      </c>
    </row>
    <row r="234" spans="2:3" x14ac:dyDescent="0.2">
      <c r="B234" s="454">
        <v>43371</v>
      </c>
      <c r="C234" s="454" t="s">
        <v>4290</v>
      </c>
    </row>
    <row r="235" spans="2:3" x14ac:dyDescent="0.2">
      <c r="B235" s="454">
        <v>43434</v>
      </c>
      <c r="C235" s="406" t="s">
        <v>4385</v>
      </c>
    </row>
    <row r="236" spans="2:3" x14ac:dyDescent="0.2">
      <c r="B236" s="454">
        <v>43465</v>
      </c>
      <c r="C236" s="406" t="s">
        <v>4404</v>
      </c>
    </row>
    <row r="237" spans="2:3" x14ac:dyDescent="0.2">
      <c r="B237" s="454">
        <v>43496</v>
      </c>
      <c r="C237" s="406" t="s">
        <v>4413</v>
      </c>
    </row>
    <row r="238" spans="2:3" s="860" customFormat="1" x14ac:dyDescent="0.2">
      <c r="B238" s="454">
        <v>43496</v>
      </c>
      <c r="C238" s="406" t="s">
        <v>4416</v>
      </c>
    </row>
    <row r="239" spans="2:3" x14ac:dyDescent="0.2">
      <c r="B239" s="454">
        <v>43496</v>
      </c>
      <c r="C239" s="406" t="s">
        <v>4415</v>
      </c>
    </row>
    <row r="240" spans="2:3" x14ac:dyDescent="0.2">
      <c r="B240" s="454">
        <v>43496</v>
      </c>
      <c r="C240" s="406" t="s">
        <v>4414</v>
      </c>
    </row>
    <row r="241" spans="2:3" x14ac:dyDescent="0.2">
      <c r="B241" s="454">
        <v>43524</v>
      </c>
      <c r="C241" s="406" t="s">
        <v>4432</v>
      </c>
    </row>
    <row r="242" spans="2:3" x14ac:dyDescent="0.2">
      <c r="B242" s="454">
        <v>43830</v>
      </c>
      <c r="C242" s="406" t="s">
        <v>4576</v>
      </c>
    </row>
    <row r="243" spans="2:3" x14ac:dyDescent="0.2">
      <c r="B243" s="454">
        <v>43830</v>
      </c>
      <c r="C243" s="406" t="s">
        <v>4415</v>
      </c>
    </row>
    <row r="244" spans="2:3" x14ac:dyDescent="0.2">
      <c r="B244" s="454">
        <v>43830</v>
      </c>
      <c r="C244" s="406" t="s">
        <v>4414</v>
      </c>
    </row>
    <row r="245" spans="2:3" x14ac:dyDescent="0.2">
      <c r="B245" s="454"/>
    </row>
    <row r="246" spans="2:3" x14ac:dyDescent="0.2">
      <c r="B246" s="454"/>
    </row>
    <row r="247" spans="2:3" x14ac:dyDescent="0.2">
      <c r="B247" s="454"/>
    </row>
    <row r="248" spans="2:3" x14ac:dyDescent="0.2">
      <c r="B248" s="454"/>
    </row>
    <row r="249" spans="2:3" x14ac:dyDescent="0.2">
      <c r="B249" s="454"/>
    </row>
    <row r="548" spans="1:3" x14ac:dyDescent="0.2">
      <c r="A548" s="488"/>
      <c r="B548" s="616"/>
      <c r="C548" s="488"/>
    </row>
    <row r="549" spans="1:3" x14ac:dyDescent="0.2">
      <c r="A549" s="551"/>
      <c r="B549" s="616"/>
      <c r="C549" s="488"/>
    </row>
    <row r="550" spans="1:3" x14ac:dyDescent="0.2">
      <c r="A550" s="551"/>
      <c r="B550" s="616"/>
      <c r="C550" s="488"/>
    </row>
    <row r="551" spans="1:3" x14ac:dyDescent="0.2">
      <c r="A551" s="551"/>
      <c r="B551" s="616"/>
      <c r="C551" s="488"/>
    </row>
    <row r="552" spans="1:3" x14ac:dyDescent="0.2">
      <c r="A552" s="551"/>
      <c r="B552" s="616"/>
      <c r="C552" s="488"/>
    </row>
    <row r="553" spans="1:3" x14ac:dyDescent="0.2">
      <c r="A553" s="551"/>
      <c r="B553" s="616"/>
      <c r="C553" s="488"/>
    </row>
    <row r="554" spans="1:3" x14ac:dyDescent="0.2">
      <c r="A554" s="551"/>
      <c r="B554" s="616"/>
      <c r="C554" s="488"/>
    </row>
    <row r="555" spans="1:3" x14ac:dyDescent="0.2">
      <c r="A555" s="551"/>
      <c r="B555" s="616"/>
      <c r="C555" s="488"/>
    </row>
    <row r="556" spans="1:3" x14ac:dyDescent="0.2">
      <c r="A556" s="551"/>
      <c r="B556" s="616"/>
      <c r="C556" s="488"/>
    </row>
    <row r="557" spans="1:3" x14ac:dyDescent="0.2">
      <c r="A557" s="551"/>
      <c r="B557" s="616"/>
      <c r="C557" s="488"/>
    </row>
    <row r="558" spans="1:3" x14ac:dyDescent="0.2">
      <c r="A558" s="551"/>
      <c r="B558" s="616"/>
      <c r="C558" s="488"/>
    </row>
    <row r="559" spans="1:3" x14ac:dyDescent="0.2">
      <c r="A559" s="551"/>
      <c r="B559" s="616"/>
      <c r="C559" s="488"/>
    </row>
    <row r="560" spans="1:3" x14ac:dyDescent="0.2">
      <c r="A560" s="551"/>
      <c r="B560" s="616"/>
      <c r="C560" s="488"/>
    </row>
    <row r="561" spans="1:3" x14ac:dyDescent="0.2">
      <c r="A561" s="551"/>
      <c r="B561" s="616"/>
      <c r="C561" s="488"/>
    </row>
    <row r="562" spans="1:3" x14ac:dyDescent="0.2">
      <c r="A562" s="551"/>
      <c r="B562" s="616"/>
      <c r="C562" s="488"/>
    </row>
    <row r="563" spans="1:3" x14ac:dyDescent="0.2">
      <c r="A563" s="551"/>
      <c r="B563" s="616"/>
      <c r="C563" s="488"/>
    </row>
    <row r="564" spans="1:3" x14ac:dyDescent="0.2">
      <c r="A564" s="488"/>
      <c r="B564" s="616"/>
      <c r="C564" s="488"/>
    </row>
    <row r="565" spans="1:3" x14ac:dyDescent="0.2">
      <c r="B565" s="617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3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</cols>
  <sheetData>
    <row r="1" spans="1:11" ht="11.1" customHeight="1" x14ac:dyDescent="0.2">
      <c r="A1" s="401" t="s">
        <v>1851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3564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3565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3566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3567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3568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3569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3570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09" t="s">
        <v>3571</v>
      </c>
      <c r="C9" s="156" t="s">
        <v>3572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3573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10" t="s">
        <v>3574</v>
      </c>
      <c r="C11" s="410" t="s">
        <v>3575</v>
      </c>
      <c r="D11" s="410" t="s">
        <v>3576</v>
      </c>
      <c r="E11" s="410" t="s">
        <v>3577</v>
      </c>
      <c r="F11" s="410" t="s">
        <v>3238</v>
      </c>
      <c r="G11" s="13"/>
      <c r="H11" s="13"/>
      <c r="I11" s="13"/>
      <c r="J11" s="13"/>
      <c r="K11" s="41"/>
    </row>
    <row r="12" spans="1:11" ht="9.6" customHeight="1" x14ac:dyDescent="0.2">
      <c r="A12" s="10" t="s">
        <v>3578</v>
      </c>
      <c r="B12" s="411">
        <v>0.1</v>
      </c>
      <c r="C12" s="411">
        <v>0.1</v>
      </c>
      <c r="D12" s="411">
        <v>0.1</v>
      </c>
      <c r="E12" s="411">
        <v>0.1</v>
      </c>
      <c r="F12" s="411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3579</v>
      </c>
      <c r="B13" s="411">
        <v>0.1</v>
      </c>
      <c r="C13" s="411">
        <v>0.1</v>
      </c>
      <c r="D13" s="411">
        <v>0.11</v>
      </c>
      <c r="E13" s="411">
        <v>0.11</v>
      </c>
      <c r="F13" s="411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3580</v>
      </c>
      <c r="B14" s="411">
        <v>0.11</v>
      </c>
      <c r="C14" s="411">
        <v>0.11</v>
      </c>
      <c r="D14" s="411">
        <v>0.11</v>
      </c>
      <c r="E14" s="411">
        <v>0.11</v>
      </c>
      <c r="F14" s="411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3581</v>
      </c>
      <c r="B15" s="411">
        <v>0.11</v>
      </c>
      <c r="C15" s="411">
        <v>0.11</v>
      </c>
      <c r="D15" s="411">
        <v>0.12</v>
      </c>
      <c r="E15" s="411">
        <v>0.12</v>
      </c>
      <c r="F15" s="411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3582</v>
      </c>
      <c r="B16" s="411">
        <v>0.12</v>
      </c>
      <c r="C16" s="411">
        <v>0.12</v>
      </c>
      <c r="D16" s="411">
        <v>0.12</v>
      </c>
      <c r="E16" s="411">
        <v>0.12</v>
      </c>
      <c r="F16" s="411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3583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3584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09" t="s">
        <v>3585</v>
      </c>
      <c r="C19" s="13" t="s">
        <v>3586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3587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3588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3589</v>
      </c>
      <c r="B22" s="13"/>
      <c r="C22" s="13"/>
      <c r="D22" s="13"/>
      <c r="F22" s="412" t="s">
        <v>3590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09" t="s">
        <v>3591</v>
      </c>
      <c r="C23" s="156" t="s">
        <v>3592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3593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3594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3595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3596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3597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3598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3599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3600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13" t="s">
        <v>3601</v>
      </c>
      <c r="C33" s="13" t="s">
        <v>3602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3603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13" t="s">
        <v>3604</v>
      </c>
      <c r="C35" s="156" t="s">
        <v>3605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3606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3607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3608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14" t="s">
        <v>3609</v>
      </c>
      <c r="C39" s="13" t="s">
        <v>3610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3611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3612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3613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1" t="s">
        <v>3614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15"/>
      <c r="B45" s="414" t="s">
        <v>3615</v>
      </c>
      <c r="C45" s="13" t="s">
        <v>3616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15"/>
      <c r="B46" s="414" t="s">
        <v>3617</v>
      </c>
      <c r="C46" s="13" t="s">
        <v>3618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14" t="s">
        <v>95</v>
      </c>
      <c r="C47" s="156" t="s">
        <v>3700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3701</v>
      </c>
      <c r="B48" s="414"/>
      <c r="C48" s="156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15"/>
      <c r="B49" s="414" t="s">
        <v>57</v>
      </c>
      <c r="C49" s="156" t="s">
        <v>3619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3620</v>
      </c>
      <c r="B50" s="416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15"/>
      <c r="B51" s="414" t="s">
        <v>3621</v>
      </c>
      <c r="C51" s="156" t="s">
        <v>3622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15"/>
      <c r="B52" s="417" t="s">
        <v>3623</v>
      </c>
      <c r="C52" s="156" t="s">
        <v>3624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14" t="s">
        <v>3625</v>
      </c>
      <c r="C53" s="156" t="s">
        <v>3626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14" t="s">
        <v>25</v>
      </c>
      <c r="C54" s="13" t="s">
        <v>3627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3628</v>
      </c>
      <c r="B55" s="418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3629</v>
      </c>
      <c r="B56" s="418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3630</v>
      </c>
      <c r="B57" s="418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19" t="s">
        <v>3631</v>
      </c>
      <c r="B58" s="13" t="s">
        <v>3632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3633</v>
      </c>
      <c r="B59" s="418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14" t="s">
        <v>62</v>
      </c>
      <c r="C60" s="13" t="s">
        <v>3634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14" t="s">
        <v>63</v>
      </c>
      <c r="C61" s="13" t="s">
        <v>3635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20" t="s">
        <v>3636</v>
      </c>
      <c r="B62" s="414"/>
      <c r="C62" s="13"/>
      <c r="D62" s="13"/>
      <c r="E62" s="13"/>
      <c r="F62" s="421" t="s">
        <v>3637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14" t="s">
        <v>3638</v>
      </c>
      <c r="C63" s="156" t="s">
        <v>3639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4301</v>
      </c>
      <c r="B64" s="414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20"/>
      <c r="B65" s="414"/>
      <c r="C65" s="412" t="s">
        <v>3590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20" t="s">
        <v>3640</v>
      </c>
      <c r="B66" s="418"/>
      <c r="C66" s="412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48" t="s">
        <v>3641</v>
      </c>
      <c r="B67" s="418"/>
      <c r="C67" s="412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14" t="s">
        <v>3642</v>
      </c>
      <c r="C68" s="156" t="s">
        <v>3643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14" t="s">
        <v>70</v>
      </c>
      <c r="C69" s="156" t="s">
        <v>3644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4303</v>
      </c>
      <c r="B70" s="414"/>
      <c r="C70" s="156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4302</v>
      </c>
      <c r="B71" s="414"/>
      <c r="C71" s="156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14" t="s">
        <v>3645</v>
      </c>
      <c r="C72" s="156" t="s">
        <v>3646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14" t="s">
        <v>3647</v>
      </c>
      <c r="C73" s="156" t="s">
        <v>3648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14" t="s">
        <v>3655</v>
      </c>
      <c r="C74" s="156" t="s">
        <v>3656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14" t="s">
        <v>3657</v>
      </c>
      <c r="C75" s="156" t="s">
        <v>3658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14" t="s">
        <v>3659</v>
      </c>
      <c r="C76" s="156" t="s">
        <v>3660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14" t="s">
        <v>3661</v>
      </c>
      <c r="C77" s="156" t="s">
        <v>3662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14" t="s">
        <v>3663</v>
      </c>
      <c r="C78" s="156" t="s">
        <v>3664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14" t="s">
        <v>3665</v>
      </c>
      <c r="C79" s="156" t="s">
        <v>3666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14" t="s">
        <v>3667</v>
      </c>
      <c r="C80" s="156" t="s">
        <v>3668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14" t="s">
        <v>3669</v>
      </c>
      <c r="C81" s="156" t="s">
        <v>3670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14" t="s">
        <v>3671</v>
      </c>
      <c r="C82" s="156" t="s">
        <v>3672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14" t="s">
        <v>3673</v>
      </c>
      <c r="C83" s="156" t="s">
        <v>3674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14" t="s">
        <v>3675</v>
      </c>
      <c r="C84" s="156" t="s">
        <v>3676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14" t="s">
        <v>3677</v>
      </c>
      <c r="C85" s="156" t="s">
        <v>3678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14" t="s">
        <v>3679</v>
      </c>
      <c r="C86" s="156" t="s">
        <v>3680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14" t="s">
        <v>3681</v>
      </c>
      <c r="C87" s="156" t="s">
        <v>3682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3683</v>
      </c>
      <c r="B88" s="208"/>
      <c r="C88" s="156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14" t="s">
        <v>3684</v>
      </c>
      <c r="C89" s="156" t="s">
        <v>3685</v>
      </c>
      <c r="D89" s="13"/>
      <c r="E89" s="13"/>
      <c r="F89" s="13"/>
      <c r="G89" s="13"/>
      <c r="H89" s="13"/>
      <c r="I89" s="13"/>
      <c r="J89" s="13"/>
      <c r="K89" s="923"/>
    </row>
    <row r="90" spans="1:11" ht="11.1" customHeight="1" x14ac:dyDescent="0.2">
      <c r="A90" s="928" t="s">
        <v>3686</v>
      </c>
      <c r="B90" s="414" t="s">
        <v>42</v>
      </c>
      <c r="C90" s="156" t="s">
        <v>3687</v>
      </c>
      <c r="D90" s="13"/>
      <c r="E90" s="13"/>
      <c r="F90" s="13"/>
      <c r="G90" s="13"/>
      <c r="H90" s="13"/>
      <c r="I90" s="13"/>
      <c r="J90" s="13"/>
      <c r="K90" s="865"/>
    </row>
    <row r="91" spans="1:11" ht="11.1" customHeight="1" x14ac:dyDescent="0.2">
      <c r="A91" s="420"/>
      <c r="B91" s="414"/>
      <c r="C91" s="412" t="s">
        <v>3590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14" t="s">
        <v>3702</v>
      </c>
      <c r="C92" s="156" t="s">
        <v>3703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3704</v>
      </c>
      <c r="B93" s="414"/>
      <c r="C93" s="156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3705</v>
      </c>
      <c r="B94" s="414"/>
      <c r="C94" s="156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3706</v>
      </c>
      <c r="B95" s="414"/>
      <c r="C95" s="156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3707</v>
      </c>
      <c r="B96" s="414"/>
      <c r="C96" s="156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3708</v>
      </c>
      <c r="B97" s="414"/>
      <c r="C97" s="156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14" t="s">
        <v>3709</v>
      </c>
      <c r="C98" s="156" t="s">
        <v>3710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3711</v>
      </c>
      <c r="B99" s="414"/>
      <c r="C99" s="156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3712</v>
      </c>
      <c r="B100" s="414"/>
      <c r="C100" s="156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3713</v>
      </c>
      <c r="B101" s="414"/>
      <c r="C101" s="156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3714</v>
      </c>
      <c r="B102" s="414"/>
      <c r="C102" s="156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14" t="s">
        <v>3649</v>
      </c>
      <c r="C103" s="156" t="s">
        <v>3650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3651</v>
      </c>
      <c r="B104" s="414"/>
      <c r="C104" s="156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3652</v>
      </c>
      <c r="B105" s="414"/>
      <c r="C105" s="156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3653</v>
      </c>
      <c r="B106" s="414"/>
      <c r="C106" s="156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4299</v>
      </c>
      <c r="B107" s="414"/>
      <c r="C107" s="156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4300</v>
      </c>
      <c r="B108" s="414"/>
      <c r="C108" s="156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3654</v>
      </c>
      <c r="B109" s="414"/>
      <c r="C109" s="156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14" t="s">
        <v>3715</v>
      </c>
      <c r="C110" s="156" t="s">
        <v>4305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22" t="s">
        <v>5</v>
      </c>
      <c r="C111" s="211" t="s">
        <v>3716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3717</v>
      </c>
      <c r="B112" s="414"/>
      <c r="C112" s="156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3718</v>
      </c>
      <c r="B113" s="414"/>
      <c r="C113" s="156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3719</v>
      </c>
      <c r="B114" s="414"/>
      <c r="C114" s="156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3720</v>
      </c>
      <c r="B115" s="423"/>
      <c r="C115" s="424" t="s">
        <v>3721</v>
      </c>
      <c r="D115" s="25"/>
      <c r="E115" s="25"/>
      <c r="F115" s="25"/>
      <c r="G115" s="25"/>
      <c r="H115" s="25"/>
      <c r="I115" s="25"/>
      <c r="J115" s="33" t="s">
        <v>3722</v>
      </c>
      <c r="K115" s="22"/>
    </row>
    <row r="116" spans="1:11" ht="11.1" customHeight="1" x14ac:dyDescent="0.2">
      <c r="A116" s="36"/>
      <c r="B116" s="414" t="s">
        <v>100</v>
      </c>
      <c r="C116" s="156" t="s">
        <v>3723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25" t="s">
        <v>3724</v>
      </c>
      <c r="C117" s="156" t="s">
        <v>3725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26" t="s">
        <v>3726</v>
      </c>
      <c r="C118" s="105" t="s">
        <v>3727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14" t="s">
        <v>4271</v>
      </c>
      <c r="C119" s="13" t="s">
        <v>4277</v>
      </c>
      <c r="D119" s="13"/>
      <c r="E119" s="13"/>
      <c r="F119" s="13"/>
      <c r="G119" s="13"/>
      <c r="H119" s="13"/>
      <c r="I119" s="13"/>
      <c r="J119" s="13"/>
      <c r="K119" s="41"/>
    </row>
    <row r="120" spans="1:11" s="860" customFormat="1" ht="12" customHeight="1" x14ac:dyDescent="0.2">
      <c r="A120" s="870"/>
      <c r="B120" s="414"/>
      <c r="C120" s="13" t="s">
        <v>4278</v>
      </c>
      <c r="D120" s="13"/>
      <c r="E120" s="13"/>
      <c r="F120" s="13"/>
      <c r="G120" s="13"/>
      <c r="H120" s="13"/>
      <c r="I120" s="13"/>
      <c r="J120" s="13"/>
      <c r="K120" s="865"/>
    </row>
    <row r="121" spans="1:11" s="860" customFormat="1" ht="12" customHeight="1" x14ac:dyDescent="0.2">
      <c r="A121" s="870"/>
      <c r="B121" s="414" t="s">
        <v>4272</v>
      </c>
      <c r="C121" s="13" t="s">
        <v>4279</v>
      </c>
      <c r="D121" s="13"/>
      <c r="E121" s="13"/>
      <c r="F121" s="13"/>
      <c r="G121" s="13"/>
      <c r="H121" s="13"/>
      <c r="I121" s="13"/>
      <c r="J121" s="13"/>
      <c r="K121" s="865"/>
    </row>
    <row r="122" spans="1:11" s="860" customFormat="1" ht="12" customHeight="1" x14ac:dyDescent="0.2">
      <c r="A122" s="13" t="s">
        <v>4280</v>
      </c>
      <c r="B122" s="414"/>
      <c r="D122" s="13"/>
      <c r="E122" s="13"/>
      <c r="F122" s="13"/>
      <c r="G122" s="13"/>
      <c r="H122" s="13"/>
      <c r="I122" s="13"/>
      <c r="J122" s="13"/>
      <c r="K122" s="865"/>
    </row>
    <row r="123" spans="1:11" s="860" customFormat="1" ht="12" customHeight="1" x14ac:dyDescent="0.2">
      <c r="A123" s="870"/>
      <c r="B123" s="414" t="s">
        <v>4281</v>
      </c>
      <c r="C123" s="13" t="s">
        <v>4282</v>
      </c>
      <c r="D123" s="13"/>
      <c r="E123" s="13"/>
      <c r="F123" s="13"/>
      <c r="G123" s="13"/>
      <c r="H123" s="13"/>
      <c r="I123" s="13"/>
      <c r="J123" s="13"/>
      <c r="K123" s="865"/>
    </row>
    <row r="124" spans="1:11" s="860" customFormat="1" ht="12" customHeight="1" x14ac:dyDescent="0.2">
      <c r="A124" s="13" t="s">
        <v>4283</v>
      </c>
      <c r="B124" s="414"/>
      <c r="C124" s="13"/>
      <c r="D124" s="13"/>
      <c r="E124" s="13"/>
      <c r="F124" s="13"/>
      <c r="G124" s="13"/>
      <c r="H124" s="13"/>
      <c r="I124" s="13"/>
      <c r="J124" s="13"/>
      <c r="K124" s="865"/>
    </row>
    <row r="125" spans="1:11" s="860" customFormat="1" ht="12" customHeight="1" x14ac:dyDescent="0.2">
      <c r="A125" s="156"/>
      <c r="B125" s="414" t="s">
        <v>4405</v>
      </c>
      <c r="C125" s="156" t="s">
        <v>4406</v>
      </c>
      <c r="D125" s="13"/>
      <c r="E125" s="13"/>
      <c r="F125" s="13"/>
      <c r="G125" s="13"/>
      <c r="H125" s="13"/>
      <c r="I125" s="13"/>
      <c r="J125" s="13"/>
      <c r="K125" s="865"/>
    </row>
    <row r="126" spans="1:11" ht="12" customHeight="1" x14ac:dyDescent="0.2">
      <c r="A126" s="7" t="s">
        <v>4304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s="860" customFormat="1" ht="11.1" customHeight="1" x14ac:dyDescent="0.2">
      <c r="A127" s="36"/>
      <c r="B127" s="414" t="s">
        <v>3688</v>
      </c>
      <c r="C127" s="156" t="s">
        <v>3689</v>
      </c>
      <c r="D127" s="13"/>
      <c r="E127" s="13"/>
      <c r="F127" s="13"/>
      <c r="G127" s="13"/>
      <c r="H127" s="13"/>
      <c r="I127" s="13"/>
      <c r="J127" s="13"/>
      <c r="K127" s="865"/>
    </row>
    <row r="128" spans="1:11" s="860" customFormat="1" ht="11.1" customHeight="1" x14ac:dyDescent="0.2">
      <c r="A128" s="36"/>
      <c r="B128" s="414" t="s">
        <v>4620</v>
      </c>
      <c r="C128" s="156" t="s">
        <v>3690</v>
      </c>
      <c r="D128" s="13"/>
      <c r="E128" s="13"/>
      <c r="F128" s="13"/>
      <c r="G128" s="13"/>
      <c r="H128" s="13"/>
      <c r="I128" s="13"/>
      <c r="J128" s="13"/>
      <c r="K128" s="865"/>
    </row>
    <row r="129" spans="1:11" s="860" customFormat="1" ht="11.1" customHeight="1" x14ac:dyDescent="0.2">
      <c r="A129" s="13"/>
      <c r="B129" s="414" t="s">
        <v>3691</v>
      </c>
      <c r="C129" s="156" t="s">
        <v>3692</v>
      </c>
      <c r="D129" s="13"/>
      <c r="E129" s="13"/>
      <c r="F129" s="13"/>
      <c r="G129" s="13"/>
      <c r="H129" s="13"/>
      <c r="I129" s="13"/>
      <c r="J129" s="13"/>
      <c r="K129" s="923"/>
    </row>
    <row r="130" spans="1:11" s="860" customFormat="1" ht="11.1" customHeight="1" x14ac:dyDescent="0.2">
      <c r="A130" s="36"/>
      <c r="B130" s="414" t="s">
        <v>3693</v>
      </c>
      <c r="C130" s="156" t="s">
        <v>3694</v>
      </c>
      <c r="D130" s="13"/>
      <c r="E130" s="13"/>
      <c r="F130" s="13"/>
      <c r="G130" s="13"/>
      <c r="H130" s="13"/>
      <c r="I130" s="13"/>
      <c r="J130" s="13"/>
      <c r="K130" s="865"/>
    </row>
    <row r="131" spans="1:11" s="860" customFormat="1" ht="11.1" customHeight="1" x14ac:dyDescent="0.2">
      <c r="A131" s="36" t="s">
        <v>3695</v>
      </c>
      <c r="B131" s="414"/>
      <c r="C131" s="156"/>
      <c r="D131" s="13"/>
      <c r="E131" s="13"/>
      <c r="F131" s="13"/>
      <c r="G131" s="13"/>
      <c r="H131" s="13"/>
      <c r="I131" s="13"/>
      <c r="J131" s="13"/>
      <c r="K131" s="865"/>
    </row>
    <row r="132" spans="1:11" s="860" customFormat="1" ht="11.1" customHeight="1" x14ac:dyDescent="0.2">
      <c r="A132" s="36" t="s">
        <v>3696</v>
      </c>
      <c r="B132" s="414"/>
      <c r="C132" s="156"/>
      <c r="D132" s="13"/>
      <c r="E132" s="13"/>
      <c r="F132" s="13"/>
      <c r="G132" s="13"/>
      <c r="H132" s="13"/>
      <c r="I132" s="13"/>
      <c r="J132" s="13"/>
      <c r="K132" s="865"/>
    </row>
    <row r="133" spans="1:11" s="860" customFormat="1" ht="11.1" customHeight="1" x14ac:dyDescent="0.2">
      <c r="A133" s="36"/>
      <c r="B133" s="414" t="s">
        <v>3697</v>
      </c>
      <c r="C133" s="156" t="s">
        <v>3698</v>
      </c>
      <c r="D133" s="13"/>
      <c r="E133" s="13"/>
      <c r="F133" s="13"/>
      <c r="G133" s="13"/>
      <c r="H133" s="13"/>
      <c r="I133" s="13"/>
      <c r="J133" s="13"/>
      <c r="K133" s="865"/>
    </row>
    <row r="134" spans="1:11" s="860" customFormat="1" ht="11.1" customHeight="1" x14ac:dyDescent="0.2">
      <c r="A134" s="608" t="s">
        <v>3699</v>
      </c>
      <c r="B134" s="924"/>
      <c r="C134" s="925"/>
      <c r="D134" s="926"/>
      <c r="E134" s="926"/>
      <c r="F134" s="926"/>
      <c r="G134" s="926"/>
      <c r="H134" s="926"/>
      <c r="I134" s="926"/>
      <c r="J134" s="926"/>
      <c r="K134" s="927"/>
    </row>
    <row r="135" spans="1:11" s="860" customFormat="1" ht="12" customHeight="1" x14ac:dyDescent="0.2">
      <c r="A135" s="415" t="s">
        <v>3728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865"/>
    </row>
    <row r="136" spans="1:11" ht="11.1" customHeight="1" x14ac:dyDescent="0.2">
      <c r="A136" s="36" t="s">
        <v>3729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3730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3731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3732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3733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3734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3735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3736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3737</v>
      </c>
      <c r="B144" s="25"/>
      <c r="C144" s="25"/>
      <c r="D144" s="25"/>
      <c r="E144" s="25"/>
      <c r="F144" s="25"/>
      <c r="G144" s="427" t="s">
        <v>3738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1" t="s">
        <v>3739</v>
      </c>
      <c r="B146" s="9"/>
      <c r="C146" s="9"/>
      <c r="D146" s="9"/>
      <c r="E146" s="9"/>
      <c r="F146" s="9"/>
      <c r="G146" s="428"/>
      <c r="H146" s="9"/>
      <c r="I146" s="9"/>
      <c r="J146" s="9"/>
      <c r="K146" s="23"/>
    </row>
    <row r="147" spans="1:11" ht="11.1" customHeight="1" x14ac:dyDescent="0.2">
      <c r="A147" s="80" t="s">
        <v>3740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3741</v>
      </c>
      <c r="B148" s="25"/>
      <c r="C148" s="25"/>
      <c r="D148" s="25"/>
      <c r="E148" s="25"/>
      <c r="F148" s="25"/>
      <c r="G148" s="429" t="s">
        <v>3742</v>
      </c>
      <c r="H148" s="25"/>
      <c r="I148" s="25"/>
      <c r="J148" s="25"/>
      <c r="K148" s="39"/>
    </row>
    <row r="149" spans="1:11" ht="9.6" customHeight="1" x14ac:dyDescent="0.2">
      <c r="A149" s="430" t="s">
        <v>3743</v>
      </c>
      <c r="B149" s="431" t="s">
        <v>3744</v>
      </c>
      <c r="C149" s="432" t="s">
        <v>3745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57" t="s">
        <v>4621</v>
      </c>
      <c r="B151" s="2"/>
      <c r="C151" s="2"/>
      <c r="D151" s="2"/>
      <c r="E151" s="2"/>
      <c r="F151" s="2"/>
      <c r="G151" s="2"/>
      <c r="H151" s="2"/>
      <c r="I151" s="2"/>
      <c r="J151" s="2"/>
      <c r="K151" s="295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1" t="s">
        <v>3746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3747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33" t="s">
        <v>3748</v>
      </c>
      <c r="B155" s="434"/>
      <c r="C155" s="434"/>
      <c r="D155" s="434"/>
      <c r="E155" s="434"/>
      <c r="F155" s="434" t="s">
        <v>3749</v>
      </c>
      <c r="G155" s="434"/>
      <c r="H155" s="434"/>
      <c r="I155" s="434"/>
      <c r="J155" s="435" t="s">
        <v>3750</v>
      </c>
      <c r="K155" s="436" t="s">
        <v>3751</v>
      </c>
    </row>
    <row r="156" spans="1:11" ht="11.1" customHeight="1" x14ac:dyDescent="0.2">
      <c r="A156" s="36" t="s">
        <v>3752</v>
      </c>
      <c r="B156" s="13"/>
      <c r="C156" s="13"/>
      <c r="D156" s="13"/>
      <c r="E156" s="13"/>
      <c r="F156" s="13" t="s">
        <v>3753</v>
      </c>
      <c r="G156" s="13"/>
      <c r="H156" s="13"/>
      <c r="I156" s="13"/>
      <c r="J156" s="437">
        <v>0.5</v>
      </c>
      <c r="K156" s="98">
        <v>5.8</v>
      </c>
    </row>
    <row r="157" spans="1:11" ht="11.1" customHeight="1" x14ac:dyDescent="0.2">
      <c r="A157" s="492" t="s">
        <v>3754</v>
      </c>
      <c r="B157" s="525"/>
      <c r="C157" s="525"/>
      <c r="D157" s="525"/>
      <c r="E157" s="525"/>
      <c r="F157" s="586" t="s">
        <v>3755</v>
      </c>
      <c r="G157" s="525"/>
      <c r="H157" s="525"/>
      <c r="I157" s="525"/>
      <c r="J157" s="605">
        <f>(1000-Summary!X52)/100</f>
        <v>2.35</v>
      </c>
      <c r="K157" s="606">
        <v>9.99</v>
      </c>
    </row>
    <row r="158" spans="1:11" ht="11.1" customHeight="1" x14ac:dyDescent="0.2">
      <c r="A158" s="492" t="s">
        <v>3756</v>
      </c>
      <c r="B158" s="525"/>
      <c r="C158" s="525"/>
      <c r="D158" s="525"/>
      <c r="E158" s="525"/>
      <c r="F158" s="525" t="s">
        <v>3757</v>
      </c>
      <c r="G158" s="525"/>
      <c r="H158" s="525"/>
      <c r="I158" s="525"/>
      <c r="J158" s="605">
        <v>0</v>
      </c>
      <c r="K158" s="606">
        <v>2</v>
      </c>
    </row>
    <row r="159" spans="1:11" ht="11.1" customHeight="1" x14ac:dyDescent="0.2">
      <c r="A159" s="492" t="s">
        <v>3758</v>
      </c>
      <c r="B159" s="525"/>
      <c r="C159" s="525"/>
      <c r="D159" s="525"/>
      <c r="E159" s="525"/>
      <c r="F159" s="525" t="s">
        <v>3757</v>
      </c>
      <c r="G159" s="525"/>
      <c r="H159" s="525"/>
      <c r="I159" s="525"/>
      <c r="J159" s="605">
        <v>0</v>
      </c>
      <c r="K159" s="606">
        <v>2</v>
      </c>
    </row>
    <row r="160" spans="1:11" ht="11.1" customHeight="1" x14ac:dyDescent="0.2">
      <c r="A160" s="492" t="s">
        <v>3759</v>
      </c>
      <c r="B160" s="525"/>
      <c r="C160" s="525"/>
      <c r="D160" s="525"/>
      <c r="E160" s="525"/>
      <c r="F160" s="525" t="s">
        <v>3760</v>
      </c>
      <c r="G160" s="525"/>
      <c r="H160" s="525"/>
      <c r="I160" s="525"/>
      <c r="J160" s="605">
        <v>5.0000000000000001E-3</v>
      </c>
      <c r="K160" s="606">
        <v>5</v>
      </c>
    </row>
    <row r="161" spans="1:11" ht="11.1" customHeight="1" x14ac:dyDescent="0.2">
      <c r="A161" s="492" t="s">
        <v>3761</v>
      </c>
      <c r="B161" s="525"/>
      <c r="C161" s="525"/>
      <c r="D161" s="525"/>
      <c r="E161" s="525"/>
      <c r="F161" s="586" t="s">
        <v>3762</v>
      </c>
      <c r="G161" s="525"/>
      <c r="H161" s="525"/>
      <c r="I161" s="525"/>
      <c r="J161" s="605">
        <v>0</v>
      </c>
      <c r="K161" s="606">
        <v>10</v>
      </c>
    </row>
    <row r="162" spans="1:11" ht="11.1" customHeight="1" x14ac:dyDescent="0.2">
      <c r="A162" s="493" t="s">
        <v>3763</v>
      </c>
      <c r="B162" s="525"/>
      <c r="C162" s="525"/>
      <c r="D162" s="525"/>
      <c r="E162" s="525"/>
      <c r="F162" s="586" t="s">
        <v>3764</v>
      </c>
      <c r="G162" s="525"/>
      <c r="H162" s="525"/>
      <c r="I162" s="525"/>
      <c r="J162" s="605">
        <v>0</v>
      </c>
      <c r="K162" s="606">
        <v>10</v>
      </c>
    </row>
    <row r="163" spans="1:11" ht="11.1" customHeight="1" x14ac:dyDescent="0.2">
      <c r="A163" s="493" t="s">
        <v>3765</v>
      </c>
      <c r="B163" s="525"/>
      <c r="C163" s="525"/>
      <c r="D163" s="525"/>
      <c r="E163" s="525"/>
      <c r="F163" s="586" t="s">
        <v>3766</v>
      </c>
      <c r="G163" s="525"/>
      <c r="H163" s="525"/>
      <c r="I163" s="525"/>
      <c r="J163" s="605">
        <v>0</v>
      </c>
      <c r="K163" s="606">
        <v>5</v>
      </c>
    </row>
    <row r="164" spans="1:11" ht="11.1" customHeight="1" x14ac:dyDescent="0.2">
      <c r="A164" s="493" t="s">
        <v>3767</v>
      </c>
      <c r="B164" s="525"/>
      <c r="C164" s="525"/>
      <c r="D164" s="525"/>
      <c r="E164" s="525"/>
      <c r="F164" s="586" t="s">
        <v>3768</v>
      </c>
      <c r="G164" s="525"/>
      <c r="H164" s="525"/>
      <c r="I164" s="525"/>
      <c r="J164" s="605">
        <v>0</v>
      </c>
      <c r="K164" s="606">
        <v>5</v>
      </c>
    </row>
    <row r="165" spans="1:11" ht="11.1" customHeight="1" x14ac:dyDescent="0.2">
      <c r="A165" s="492" t="s">
        <v>3769</v>
      </c>
      <c r="B165" s="525"/>
      <c r="C165" s="525"/>
      <c r="D165" s="525"/>
      <c r="E165" s="525"/>
      <c r="F165" s="586" t="s">
        <v>3770</v>
      </c>
      <c r="G165" s="525"/>
      <c r="H165" s="525"/>
      <c r="I165" s="525"/>
      <c r="J165" s="605">
        <v>0</v>
      </c>
      <c r="K165" s="606">
        <v>5</v>
      </c>
    </row>
    <row r="166" spans="1:11" ht="11.1" customHeight="1" x14ac:dyDescent="0.2">
      <c r="A166" s="492" t="s">
        <v>3771</v>
      </c>
      <c r="B166" s="525"/>
      <c r="C166" s="525"/>
      <c r="D166" s="525"/>
      <c r="E166" s="525"/>
      <c r="F166" s="525" t="s">
        <v>3772</v>
      </c>
      <c r="G166" s="525"/>
      <c r="H166" s="525"/>
      <c r="I166" s="525"/>
      <c r="J166" s="605">
        <v>0</v>
      </c>
      <c r="K166" s="606">
        <v>5</v>
      </c>
    </row>
    <row r="167" spans="1:11" ht="11.1" customHeight="1" x14ac:dyDescent="0.2">
      <c r="A167" s="493" t="s">
        <v>3773</v>
      </c>
      <c r="B167" s="525"/>
      <c r="C167" s="525"/>
      <c r="D167" s="525"/>
      <c r="E167" s="525"/>
      <c r="F167" s="525" t="s">
        <v>3772</v>
      </c>
      <c r="G167" s="525"/>
      <c r="H167" s="525"/>
      <c r="I167" s="525"/>
      <c r="J167" s="605">
        <v>0</v>
      </c>
      <c r="K167" s="606">
        <v>5</v>
      </c>
    </row>
    <row r="168" spans="1:11" ht="11.1" customHeight="1" x14ac:dyDescent="0.2">
      <c r="A168" s="493" t="s">
        <v>3774</v>
      </c>
      <c r="B168" s="525"/>
      <c r="C168" s="525"/>
      <c r="D168" s="525"/>
      <c r="E168" s="525"/>
      <c r="F168" s="525" t="s">
        <v>3772</v>
      </c>
      <c r="G168" s="525"/>
      <c r="H168" s="525"/>
      <c r="I168" s="525"/>
      <c r="J168" s="605">
        <v>0</v>
      </c>
      <c r="K168" s="606">
        <v>5</v>
      </c>
    </row>
    <row r="169" spans="1:11" ht="11.1" customHeight="1" x14ac:dyDescent="0.2">
      <c r="A169" s="492" t="s">
        <v>3775</v>
      </c>
      <c r="B169" s="525"/>
      <c r="C169" s="525"/>
      <c r="D169" s="525"/>
      <c r="E169" s="525"/>
      <c r="F169" s="586" t="s">
        <v>3776</v>
      </c>
      <c r="G169" s="525"/>
      <c r="H169" s="525"/>
      <c r="I169" s="525"/>
      <c r="J169" s="605">
        <v>0</v>
      </c>
      <c r="K169" s="606">
        <v>4.9000000000000004</v>
      </c>
    </row>
    <row r="170" spans="1:11" ht="11.1" customHeight="1" x14ac:dyDescent="0.2">
      <c r="A170" s="492" t="s">
        <v>3777</v>
      </c>
      <c r="B170" s="525"/>
      <c r="C170" s="525"/>
      <c r="D170" s="525"/>
      <c r="E170" s="525"/>
      <c r="F170" s="586" t="s">
        <v>3778</v>
      </c>
      <c r="G170" s="525"/>
      <c r="H170" s="525"/>
      <c r="I170" s="525"/>
      <c r="J170" s="605">
        <v>0</v>
      </c>
      <c r="K170" s="606">
        <v>3</v>
      </c>
    </row>
    <row r="171" spans="1:11" ht="11.1" customHeight="1" x14ac:dyDescent="0.2">
      <c r="A171" s="36" t="s">
        <v>3779</v>
      </c>
      <c r="B171" s="13"/>
      <c r="C171" s="13"/>
      <c r="D171" s="13"/>
      <c r="E171" s="13"/>
      <c r="F171" s="13" t="s">
        <v>3772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3780</v>
      </c>
      <c r="B172" s="13"/>
      <c r="C172" s="13"/>
      <c r="D172" s="13"/>
      <c r="E172" s="13"/>
      <c r="F172" s="13" t="s">
        <v>3772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3781</v>
      </c>
      <c r="B173" s="13"/>
      <c r="C173" s="13"/>
      <c r="D173" s="13"/>
      <c r="E173" s="13"/>
      <c r="F173" s="13" t="s">
        <v>3772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3782</v>
      </c>
      <c r="B174" s="13"/>
      <c r="C174" s="13"/>
      <c r="D174" s="13"/>
      <c r="E174" s="13"/>
      <c r="F174" s="13" t="s">
        <v>3772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3783</v>
      </c>
      <c r="B175" s="13"/>
      <c r="C175" s="13"/>
      <c r="D175" s="13"/>
      <c r="E175" s="13"/>
      <c r="F175" s="13" t="s">
        <v>3772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36" ht="11.1" customHeight="1" x14ac:dyDescent="0.2">
      <c r="A177" s="38" t="s">
        <v>3784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2.8799999999999994</v>
      </c>
      <c r="K177" s="104">
        <f>SUM(K156:K176)</f>
        <v>107.69</v>
      </c>
    </row>
    <row r="178" spans="1:36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36" ht="11.1" customHeight="1" x14ac:dyDescent="0.2">
      <c r="A179" s="438" t="s">
        <v>3785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36" ht="11.1" customHeight="1" x14ac:dyDescent="0.2">
      <c r="A180" s="106" t="s">
        <v>3786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36" ht="11.1" customHeight="1" x14ac:dyDescent="0.2">
      <c r="A181" s="106" t="s">
        <v>3787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36" ht="11.1" customHeight="1" x14ac:dyDescent="0.2">
      <c r="A182" s="439" t="s">
        <v>8</v>
      </c>
      <c r="B182" s="107"/>
      <c r="C182" s="107"/>
      <c r="D182" s="107"/>
      <c r="E182" s="107"/>
      <c r="F182" s="107"/>
      <c r="G182" s="131" t="s">
        <v>3976</v>
      </c>
      <c r="H182" s="107"/>
      <c r="I182" s="107"/>
      <c r="J182" s="107"/>
      <c r="K182" s="107"/>
    </row>
    <row r="183" spans="1:36" ht="11.1" customHeight="1" x14ac:dyDescent="0.2">
      <c r="A183" s="440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36" ht="11.1" customHeight="1" x14ac:dyDescent="0.2">
      <c r="A184" s="441" t="s">
        <v>3788</v>
      </c>
      <c r="B184" s="107"/>
      <c r="C184" s="107"/>
      <c r="D184" s="107"/>
      <c r="E184" s="107"/>
      <c r="F184" s="107"/>
      <c r="G184" s="107"/>
      <c r="H184" s="107"/>
      <c r="L184" s="107"/>
      <c r="M184" s="107"/>
      <c r="N184" s="107"/>
    </row>
    <row r="185" spans="1:36" ht="10.7" customHeight="1" x14ac:dyDescent="0.2">
      <c r="A185" s="442" t="s">
        <v>21</v>
      </c>
      <c r="B185" s="107"/>
      <c r="C185" s="107"/>
      <c r="D185" s="443" t="s">
        <v>56</v>
      </c>
      <c r="E185" s="443" t="s">
        <v>67</v>
      </c>
      <c r="F185" s="442" t="s">
        <v>70</v>
      </c>
      <c r="G185" s="444"/>
      <c r="H185" s="13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</row>
    <row r="186" spans="1:36" ht="10.5" customHeight="1" x14ac:dyDescent="0.2">
      <c r="A186" s="107" t="s">
        <v>3801</v>
      </c>
      <c r="B186" s="107"/>
      <c r="C186" s="445"/>
      <c r="D186" s="447" t="s">
        <v>3802</v>
      </c>
      <c r="E186" s="446">
        <v>43077</v>
      </c>
      <c r="F186" s="106"/>
      <c r="G186" s="107"/>
      <c r="H186" s="107"/>
      <c r="O186" s="107"/>
      <c r="P186" s="107"/>
      <c r="Q186" s="107"/>
    </row>
    <row r="187" spans="1:36" ht="10.5" customHeight="1" x14ac:dyDescent="0.2">
      <c r="A187" s="106" t="s">
        <v>3861</v>
      </c>
      <c r="B187" s="107"/>
      <c r="C187" s="445"/>
      <c r="D187" s="107" t="s">
        <v>3862</v>
      </c>
      <c r="E187" s="446">
        <v>43087</v>
      </c>
      <c r="F187" s="106"/>
      <c r="G187" s="107"/>
      <c r="H187" s="107"/>
      <c r="O187" s="107"/>
      <c r="P187" s="107"/>
    </row>
    <row r="188" spans="1:36" ht="10.5" customHeight="1" x14ac:dyDescent="0.2">
      <c r="A188" s="106" t="s">
        <v>3883</v>
      </c>
      <c r="B188" s="107"/>
      <c r="C188" s="445"/>
      <c r="D188" s="107" t="s">
        <v>3884</v>
      </c>
      <c r="E188" s="446">
        <v>43097</v>
      </c>
      <c r="F188" s="448"/>
      <c r="G188" s="107"/>
      <c r="H188" s="107"/>
      <c r="R188" s="107"/>
      <c r="S188" s="860"/>
      <c r="T188" s="107"/>
      <c r="U188" s="860"/>
      <c r="V188" s="107"/>
      <c r="W188" s="860"/>
      <c r="X188" s="107"/>
      <c r="Y188" s="860"/>
      <c r="Z188" s="107"/>
      <c r="AA188" s="860"/>
      <c r="AB188" s="107"/>
      <c r="AC188" s="860"/>
      <c r="AD188" s="107"/>
      <c r="AE188" s="860"/>
      <c r="AF188" s="107"/>
      <c r="AG188" s="860"/>
      <c r="AH188" s="107"/>
      <c r="AI188" s="860"/>
      <c r="AJ188" s="107"/>
    </row>
    <row r="189" spans="1:36" ht="10.5" customHeight="1" x14ac:dyDescent="0.2">
      <c r="A189" s="106" t="s">
        <v>4017</v>
      </c>
      <c r="B189" s="107"/>
      <c r="C189" s="445"/>
      <c r="D189" s="107" t="s">
        <v>4018</v>
      </c>
      <c r="E189" s="446">
        <v>43133</v>
      </c>
      <c r="F189" s="106" t="s">
        <v>3812</v>
      </c>
      <c r="G189" s="107"/>
      <c r="H189" s="107"/>
      <c r="R189" s="107"/>
      <c r="S189" s="107"/>
      <c r="T189" s="107"/>
    </row>
    <row r="190" spans="1:36" ht="10.5" customHeight="1" x14ac:dyDescent="0.2">
      <c r="A190" s="156" t="s">
        <v>3962</v>
      </c>
      <c r="B190" s="107"/>
      <c r="C190" s="445"/>
      <c r="D190" s="107" t="s">
        <v>3963</v>
      </c>
      <c r="E190" s="446">
        <v>43137</v>
      </c>
      <c r="F190" s="106"/>
      <c r="G190" s="107"/>
      <c r="H190" s="107"/>
      <c r="R190" s="107"/>
      <c r="S190" s="107"/>
      <c r="T190" s="107"/>
    </row>
    <row r="191" spans="1:36" ht="10.5" customHeight="1" x14ac:dyDescent="0.2">
      <c r="A191" s="106" t="s">
        <v>4015</v>
      </c>
      <c r="B191" s="107"/>
      <c r="C191" s="445"/>
      <c r="D191" s="107" t="s">
        <v>4016</v>
      </c>
      <c r="E191" s="446">
        <v>43139</v>
      </c>
      <c r="F191" s="106"/>
      <c r="G191" s="107"/>
      <c r="H191" s="107"/>
      <c r="R191" s="107"/>
      <c r="S191" s="107"/>
      <c r="T191" s="107"/>
    </row>
    <row r="192" spans="1:36" ht="10.5" customHeight="1" x14ac:dyDescent="0.2">
      <c r="A192" s="106" t="s">
        <v>4077</v>
      </c>
      <c r="B192" s="107"/>
      <c r="C192" s="445"/>
      <c r="D192" s="107" t="s">
        <v>4078</v>
      </c>
      <c r="E192" s="446">
        <v>43167</v>
      </c>
      <c r="F192" s="106"/>
      <c r="G192" s="107"/>
      <c r="H192" s="107"/>
      <c r="I192" s="107"/>
      <c r="J192" s="107"/>
      <c r="K192" s="1011"/>
      <c r="L192" s="1010"/>
      <c r="M192" s="107"/>
    </row>
    <row r="193" spans="1:34" ht="10.5" customHeight="1" x14ac:dyDescent="0.2">
      <c r="A193" s="107" t="s">
        <v>4092</v>
      </c>
      <c r="B193" s="107"/>
      <c r="C193" s="445"/>
      <c r="D193" s="447" t="s">
        <v>4093</v>
      </c>
      <c r="E193" s="446">
        <v>43168</v>
      </c>
      <c r="F193" s="106"/>
      <c r="G193" s="107"/>
      <c r="H193" s="107"/>
      <c r="I193" s="107"/>
      <c r="J193" s="107"/>
      <c r="K193" s="1011"/>
      <c r="L193" s="1010"/>
      <c r="M193" s="107"/>
    </row>
    <row r="194" spans="1:34" ht="10.5" customHeight="1" x14ac:dyDescent="0.2">
      <c r="A194" s="106" t="s">
        <v>3987</v>
      </c>
      <c r="B194" s="107"/>
      <c r="C194" s="445"/>
      <c r="D194" s="107" t="s">
        <v>3849</v>
      </c>
      <c r="E194" s="446">
        <v>43168</v>
      </c>
      <c r="F194" s="106" t="s">
        <v>333</v>
      </c>
      <c r="G194" s="107"/>
      <c r="H194" s="107"/>
      <c r="I194" s="107"/>
      <c r="J194" s="107"/>
      <c r="K194" s="1011"/>
      <c r="L194" s="1010"/>
      <c r="M194" s="107"/>
    </row>
    <row r="195" spans="1:34" ht="10.5" customHeight="1" x14ac:dyDescent="0.2">
      <c r="A195" s="13" t="s">
        <v>4086</v>
      </c>
      <c r="B195" s="107"/>
      <c r="C195" s="445"/>
      <c r="D195" s="107" t="s">
        <v>4087</v>
      </c>
      <c r="E195" s="446">
        <v>43173</v>
      </c>
      <c r="F195" s="106"/>
      <c r="G195" s="107"/>
      <c r="H195" s="107"/>
      <c r="I195" s="107"/>
      <c r="J195" s="107"/>
      <c r="K195" s="1010"/>
      <c r="L195" s="1010"/>
      <c r="M195" s="107"/>
    </row>
    <row r="196" spans="1:34" ht="10.5" customHeight="1" x14ac:dyDescent="0.2">
      <c r="A196" s="156" t="s">
        <v>4081</v>
      </c>
      <c r="B196" s="107"/>
      <c r="C196" s="445"/>
      <c r="D196" s="107" t="s">
        <v>4082</v>
      </c>
      <c r="E196" s="446">
        <v>43173</v>
      </c>
      <c r="F196" s="106" t="s">
        <v>4008</v>
      </c>
      <c r="G196" s="107"/>
      <c r="H196" s="107"/>
      <c r="I196" s="107"/>
      <c r="J196" s="107"/>
      <c r="K196" s="1010"/>
      <c r="L196" s="1010"/>
      <c r="M196" s="107"/>
    </row>
    <row r="197" spans="1:34" ht="10.5" customHeight="1" x14ac:dyDescent="0.25">
      <c r="A197" s="106" t="s">
        <v>3960</v>
      </c>
      <c r="B197" s="107"/>
      <c r="C197" s="445"/>
      <c r="D197" s="107" t="s">
        <v>3961</v>
      </c>
      <c r="E197" s="446">
        <v>43209</v>
      </c>
      <c r="F197" s="106"/>
      <c r="G197" s="107"/>
      <c r="H197" s="107"/>
      <c r="I197" s="107"/>
      <c r="J197" s="107"/>
      <c r="M197" s="107"/>
      <c r="N197" s="1010"/>
      <c r="O197" s="1010"/>
      <c r="Q197" s="1025"/>
    </row>
    <row r="198" spans="1:34" ht="10.5" customHeight="1" x14ac:dyDescent="0.2">
      <c r="A198" s="106" t="s">
        <v>4142</v>
      </c>
      <c r="B198" s="107"/>
      <c r="C198" s="445"/>
      <c r="D198" s="107" t="s">
        <v>4143</v>
      </c>
      <c r="E198" s="446">
        <v>43217</v>
      </c>
      <c r="F198" s="106"/>
      <c r="G198" s="107"/>
      <c r="H198" s="107"/>
      <c r="I198" s="107"/>
    </row>
    <row r="199" spans="1:34" ht="10.5" customHeight="1" x14ac:dyDescent="0.2">
      <c r="A199" s="106" t="s">
        <v>4149</v>
      </c>
      <c r="B199" s="107"/>
      <c r="C199" s="445"/>
      <c r="D199" s="107" t="s">
        <v>4150</v>
      </c>
      <c r="E199" s="446">
        <v>43221</v>
      </c>
      <c r="F199" s="106"/>
      <c r="G199" s="107"/>
      <c r="H199" s="107"/>
      <c r="I199" s="107"/>
    </row>
    <row r="200" spans="1:34" ht="10.5" customHeight="1" x14ac:dyDescent="0.2">
      <c r="A200" s="107" t="s">
        <v>3986</v>
      </c>
      <c r="B200" s="107"/>
      <c r="C200" s="445"/>
      <c r="D200" s="447" t="s">
        <v>1909</v>
      </c>
      <c r="E200" s="446">
        <v>43222</v>
      </c>
      <c r="F200" s="107" t="s">
        <v>4008</v>
      </c>
      <c r="G200" s="107"/>
      <c r="H200" s="107"/>
      <c r="I200" s="107"/>
    </row>
    <row r="201" spans="1:34" ht="10.5" customHeight="1" x14ac:dyDescent="0.2">
      <c r="A201" s="106" t="s">
        <v>3998</v>
      </c>
      <c r="B201" s="107"/>
      <c r="C201" s="445"/>
      <c r="D201" s="107" t="s">
        <v>3999</v>
      </c>
      <c r="E201" s="446">
        <v>43223</v>
      </c>
      <c r="F201" s="106"/>
      <c r="G201" s="107"/>
      <c r="H201" s="107"/>
      <c r="I201" s="107"/>
    </row>
    <row r="202" spans="1:34" ht="10.5" customHeight="1" x14ac:dyDescent="0.2">
      <c r="A202" s="106" t="s">
        <v>4019</v>
      </c>
      <c r="B202" s="107"/>
      <c r="C202" s="445"/>
      <c r="D202" s="107" t="s">
        <v>4020</v>
      </c>
      <c r="E202" s="446">
        <v>43223</v>
      </c>
      <c r="F202" s="106"/>
      <c r="G202" s="107"/>
      <c r="H202" s="107"/>
      <c r="I202" s="107"/>
    </row>
    <row r="203" spans="1:34" ht="10.5" customHeight="1" x14ac:dyDescent="0.2">
      <c r="A203" s="106" t="s">
        <v>3996</v>
      </c>
      <c r="B203" s="107"/>
      <c r="C203" s="445"/>
      <c r="D203" s="107" t="s">
        <v>3997</v>
      </c>
      <c r="E203" s="446">
        <v>43223</v>
      </c>
      <c r="F203" s="106"/>
      <c r="G203" s="107"/>
      <c r="H203" s="107"/>
      <c r="I203" s="107"/>
      <c r="J203" s="107"/>
      <c r="L203" s="1010"/>
      <c r="M203" s="1010"/>
      <c r="O203" s="404"/>
      <c r="P203" s="404"/>
      <c r="Q203" s="404"/>
      <c r="R203" s="404"/>
      <c r="S203" s="404"/>
      <c r="T203" s="404"/>
      <c r="U203" s="404"/>
      <c r="V203" s="404"/>
      <c r="W203" s="404"/>
      <c r="X203" s="404"/>
      <c r="Y203" s="404"/>
      <c r="Z203" s="404"/>
      <c r="AA203" s="404"/>
      <c r="AB203" s="404"/>
      <c r="AC203" s="404"/>
      <c r="AD203" s="404"/>
      <c r="AE203" s="404"/>
      <c r="AF203" s="404"/>
      <c r="AG203" s="404"/>
      <c r="AH203" s="404"/>
    </row>
    <row r="204" spans="1:34" ht="10.5" customHeight="1" x14ac:dyDescent="0.2">
      <c r="A204" s="13" t="s">
        <v>3991</v>
      </c>
      <c r="B204" s="107"/>
      <c r="C204" s="445"/>
      <c r="D204" s="107" t="s">
        <v>3992</v>
      </c>
      <c r="E204" s="446">
        <v>43223</v>
      </c>
      <c r="F204" s="106" t="s">
        <v>4008</v>
      </c>
      <c r="G204" s="107"/>
      <c r="H204" s="107"/>
      <c r="I204" s="107"/>
      <c r="J204" s="107"/>
      <c r="L204" s="1010"/>
      <c r="M204" s="1010"/>
      <c r="O204" s="404"/>
      <c r="P204" s="404"/>
      <c r="Q204" s="404"/>
      <c r="R204" s="404"/>
      <c r="S204" s="404"/>
      <c r="T204" s="404"/>
      <c r="U204" s="404"/>
      <c r="V204" s="404"/>
      <c r="W204" s="404"/>
      <c r="X204" s="404"/>
      <c r="Y204" s="404"/>
      <c r="Z204" s="404"/>
      <c r="AA204" s="404"/>
      <c r="AB204" s="404"/>
      <c r="AC204" s="404"/>
      <c r="AD204" s="404"/>
      <c r="AE204" s="404"/>
      <c r="AF204" s="404"/>
      <c r="AG204" s="404"/>
      <c r="AH204" s="404"/>
    </row>
    <row r="205" spans="1:34" ht="10.5" customHeight="1" x14ac:dyDescent="0.2">
      <c r="A205" s="13" t="s">
        <v>3993</v>
      </c>
      <c r="B205" s="107"/>
      <c r="C205" s="445"/>
      <c r="D205" s="107" t="s">
        <v>3994</v>
      </c>
      <c r="E205" s="446">
        <v>43224</v>
      </c>
      <c r="F205" s="106"/>
      <c r="G205" s="107"/>
      <c r="H205" s="107"/>
      <c r="I205" s="107"/>
      <c r="J205" s="107"/>
      <c r="L205" s="1010"/>
      <c r="M205" s="1010"/>
      <c r="O205" s="404"/>
      <c r="P205" s="404"/>
      <c r="Q205" s="404"/>
      <c r="R205" s="404"/>
      <c r="S205" s="404"/>
      <c r="T205" s="404"/>
      <c r="U205" s="404"/>
      <c r="V205" s="404"/>
      <c r="W205" s="404"/>
      <c r="X205" s="404"/>
      <c r="Y205" s="404"/>
      <c r="Z205" s="404"/>
      <c r="AA205" s="404"/>
      <c r="AB205" s="404"/>
      <c r="AC205" s="404"/>
      <c r="AD205" s="404"/>
      <c r="AE205" s="404"/>
      <c r="AF205" s="404"/>
      <c r="AG205" s="404"/>
      <c r="AH205" s="404"/>
    </row>
    <row r="206" spans="1:34" ht="10.5" customHeight="1" x14ac:dyDescent="0.2">
      <c r="A206" s="107" t="s">
        <v>4125</v>
      </c>
      <c r="B206" s="107"/>
      <c r="C206" s="445"/>
      <c r="D206" s="107" t="s">
        <v>4127</v>
      </c>
      <c r="E206" s="446">
        <v>43244</v>
      </c>
      <c r="F206" s="106"/>
      <c r="G206" s="107"/>
      <c r="H206" s="107"/>
      <c r="I206" s="107"/>
      <c r="O206" s="404"/>
      <c r="P206" s="404"/>
      <c r="Q206" s="404"/>
      <c r="R206" s="404"/>
      <c r="S206" s="404"/>
      <c r="T206" s="404"/>
      <c r="U206" s="404"/>
      <c r="V206" s="404"/>
      <c r="W206" s="404"/>
      <c r="X206" s="404"/>
      <c r="Y206" s="404"/>
      <c r="Z206" s="404"/>
      <c r="AA206" s="404"/>
      <c r="AB206" s="404"/>
      <c r="AC206" s="404"/>
      <c r="AD206" s="404"/>
      <c r="AE206" s="404"/>
      <c r="AF206" s="404"/>
      <c r="AG206" s="404"/>
      <c r="AH206" s="404"/>
    </row>
    <row r="207" spans="1:34" ht="10.5" customHeight="1" x14ac:dyDescent="0.2">
      <c r="A207" s="107" t="s">
        <v>4126</v>
      </c>
      <c r="B207" s="107"/>
      <c r="C207" s="445"/>
      <c r="D207" s="107" t="s">
        <v>4128</v>
      </c>
      <c r="E207" s="446">
        <v>43244</v>
      </c>
      <c r="F207" s="106"/>
      <c r="G207" s="107"/>
      <c r="H207" s="107"/>
      <c r="I207" s="107"/>
      <c r="O207" s="404"/>
      <c r="P207" s="404"/>
      <c r="Q207" s="404"/>
      <c r="R207" s="404"/>
      <c r="S207" s="404"/>
      <c r="T207" s="404"/>
      <c r="U207" s="404"/>
      <c r="V207" s="404"/>
      <c r="W207" s="404"/>
      <c r="X207" s="404"/>
      <c r="Y207" s="404"/>
      <c r="Z207" s="404"/>
      <c r="AA207" s="404"/>
      <c r="AB207" s="404"/>
      <c r="AC207" s="404"/>
      <c r="AD207" s="404"/>
      <c r="AE207" s="404"/>
      <c r="AF207" s="404"/>
      <c r="AG207" s="404"/>
      <c r="AH207" s="404"/>
    </row>
    <row r="208" spans="1:34" ht="10.5" customHeight="1" x14ac:dyDescent="0.2">
      <c r="E208" s="407"/>
      <c r="F208" s="106"/>
      <c r="G208" s="107"/>
      <c r="H208" s="107"/>
      <c r="I208" s="107"/>
      <c r="O208" s="404"/>
      <c r="P208" s="404"/>
      <c r="Q208" s="404"/>
      <c r="R208" s="404"/>
      <c r="S208" s="404"/>
      <c r="T208" s="404"/>
      <c r="U208" s="404"/>
      <c r="V208" s="404"/>
      <c r="W208" s="404"/>
      <c r="X208" s="404"/>
      <c r="Y208" s="404"/>
      <c r="Z208" s="404"/>
      <c r="AA208" s="404"/>
      <c r="AB208" s="404"/>
      <c r="AC208" s="404"/>
      <c r="AD208" s="404"/>
      <c r="AE208" s="404"/>
      <c r="AF208" s="404"/>
      <c r="AG208" s="404"/>
      <c r="AH208" s="404"/>
    </row>
    <row r="209" spans="1:34" ht="10.5" customHeight="1" x14ac:dyDescent="0.2">
      <c r="A209" s="220" t="s">
        <v>3928</v>
      </c>
      <c r="E209" s="407"/>
      <c r="F209" s="106"/>
      <c r="G209" s="107"/>
      <c r="H209" s="107"/>
      <c r="I209" s="107"/>
      <c r="O209" s="404"/>
      <c r="P209" s="404"/>
      <c r="Q209" s="404"/>
      <c r="R209" s="404"/>
      <c r="S209" s="404"/>
      <c r="T209" s="404"/>
      <c r="U209" s="404"/>
      <c r="V209" s="404"/>
      <c r="W209" s="404"/>
      <c r="X209" s="404"/>
      <c r="Y209" s="404"/>
      <c r="Z209" s="404"/>
      <c r="AA209" s="404"/>
      <c r="AB209" s="404"/>
      <c r="AC209" s="404"/>
      <c r="AD209" s="404"/>
      <c r="AE209" s="404"/>
      <c r="AF209" s="404"/>
      <c r="AG209" s="404"/>
      <c r="AH209" s="404"/>
    </row>
    <row r="210" spans="1:34" ht="10.5" customHeight="1" x14ac:dyDescent="0.2">
      <c r="A210" s="106" t="s">
        <v>3929</v>
      </c>
      <c r="E210" s="407"/>
      <c r="F210" s="106"/>
      <c r="G210" s="107"/>
      <c r="H210" s="107"/>
      <c r="O210" s="404"/>
      <c r="P210" s="404"/>
      <c r="Q210" s="404"/>
      <c r="R210" s="404"/>
      <c r="S210" s="404"/>
      <c r="T210" s="404"/>
      <c r="U210" s="404"/>
      <c r="V210" s="404"/>
      <c r="W210" s="404"/>
      <c r="X210" s="404"/>
      <c r="Y210" s="404"/>
      <c r="Z210" s="404"/>
      <c r="AA210" s="404"/>
      <c r="AB210" s="404"/>
      <c r="AC210" s="404"/>
      <c r="AD210" s="404"/>
      <c r="AE210" s="404"/>
      <c r="AF210" s="404"/>
      <c r="AG210" s="404"/>
      <c r="AH210" s="404"/>
    </row>
    <row r="211" spans="1:34" ht="10.5" customHeight="1" x14ac:dyDescent="0.2">
      <c r="A211" s="106" t="s">
        <v>3930</v>
      </c>
      <c r="E211" s="407"/>
      <c r="F211" s="106" t="s">
        <v>4008</v>
      </c>
      <c r="G211" s="107"/>
      <c r="H211" s="107"/>
      <c r="O211" s="404"/>
      <c r="P211" s="404"/>
      <c r="Q211" s="404"/>
      <c r="R211" s="404"/>
      <c r="S211" s="404"/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4"/>
      <c r="AD211" s="404"/>
      <c r="AE211" s="404"/>
      <c r="AF211" s="404"/>
      <c r="AG211" s="404"/>
      <c r="AH211" s="404"/>
    </row>
    <row r="212" spans="1:34" ht="10.5" customHeight="1" x14ac:dyDescent="0.2">
      <c r="A212" s="106" t="s">
        <v>3931</v>
      </c>
      <c r="E212" s="407"/>
      <c r="F212" s="106"/>
      <c r="G212" s="107"/>
      <c r="H212" s="107"/>
      <c r="O212" s="404"/>
      <c r="P212" s="404"/>
      <c r="Q212" s="404"/>
      <c r="R212" s="404"/>
      <c r="S212" s="404"/>
      <c r="T212" s="404"/>
      <c r="U212" s="404"/>
      <c r="V212" s="404"/>
      <c r="W212" s="404"/>
      <c r="X212" s="404"/>
      <c r="Y212" s="404"/>
      <c r="Z212" s="404"/>
      <c r="AA212" s="404"/>
      <c r="AB212" s="404"/>
      <c r="AC212" s="404"/>
      <c r="AD212" s="404"/>
      <c r="AE212" s="404"/>
      <c r="AF212" s="404"/>
      <c r="AG212" s="404"/>
      <c r="AH212" s="404"/>
    </row>
    <row r="213" spans="1:34" ht="10.5" customHeight="1" x14ac:dyDescent="0.2">
      <c r="A213" s="448" t="s">
        <v>3932</v>
      </c>
      <c r="E213" s="407"/>
      <c r="F213" s="106"/>
      <c r="G213" s="107"/>
      <c r="H213" s="107"/>
      <c r="O213" s="404"/>
      <c r="P213" s="404"/>
      <c r="Q213" s="404"/>
      <c r="R213" s="404"/>
      <c r="S213" s="404"/>
      <c r="T213" s="404"/>
      <c r="U213" s="404"/>
      <c r="V213" s="404"/>
      <c r="W213" s="404"/>
      <c r="X213" s="404"/>
      <c r="Y213" s="404"/>
      <c r="Z213" s="404"/>
      <c r="AA213" s="404"/>
      <c r="AB213" s="404"/>
      <c r="AC213" s="404"/>
      <c r="AD213" s="404"/>
      <c r="AE213" s="404"/>
      <c r="AF213" s="404"/>
      <c r="AG213" s="404"/>
      <c r="AH213" s="404"/>
    </row>
    <row r="214" spans="1:34" ht="10.5" customHeight="1" x14ac:dyDescent="0.2">
      <c r="A214" s="190" t="s">
        <v>3933</v>
      </c>
      <c r="E214" s="407"/>
      <c r="F214" s="106"/>
      <c r="G214" s="107"/>
      <c r="H214" s="107"/>
      <c r="O214" s="404"/>
      <c r="P214" s="404"/>
      <c r="Q214" s="404"/>
      <c r="R214" s="404"/>
      <c r="S214" s="404"/>
      <c r="T214" s="404"/>
      <c r="U214" s="404"/>
      <c r="V214" s="404"/>
      <c r="W214" s="404"/>
      <c r="X214" s="404"/>
      <c r="Y214" s="404"/>
      <c r="Z214" s="404"/>
      <c r="AA214" s="404"/>
      <c r="AB214" s="404"/>
      <c r="AC214" s="404"/>
      <c r="AD214" s="404"/>
      <c r="AE214" s="404"/>
      <c r="AF214" s="404"/>
      <c r="AG214" s="404"/>
      <c r="AH214" s="404"/>
    </row>
    <row r="215" spans="1:34" ht="10.5" customHeight="1" x14ac:dyDescent="0.2">
      <c r="A215" s="34"/>
      <c r="B215" s="9"/>
      <c r="C215" s="205"/>
      <c r="D215" s="35"/>
      <c r="E215" s="141"/>
      <c r="F215" s="449" t="s">
        <v>3934</v>
      </c>
      <c r="G215" s="23"/>
      <c r="H215" s="26" t="s">
        <v>1842</v>
      </c>
      <c r="I215" s="5" t="s">
        <v>3935</v>
      </c>
      <c r="J215" s="6"/>
      <c r="O215" s="404"/>
      <c r="P215" s="404"/>
      <c r="Q215" s="404"/>
      <c r="R215" s="404"/>
      <c r="S215" s="404"/>
      <c r="T215" s="404"/>
      <c r="U215" s="404"/>
      <c r="V215" s="404"/>
      <c r="W215" s="404"/>
      <c r="X215" s="404"/>
      <c r="Y215" s="404"/>
      <c r="Z215" s="404"/>
      <c r="AA215" s="404"/>
      <c r="AB215" s="404"/>
      <c r="AC215" s="404"/>
      <c r="AD215" s="404"/>
      <c r="AE215" s="404"/>
      <c r="AF215" s="404"/>
      <c r="AG215" s="404"/>
      <c r="AH215" s="404"/>
    </row>
    <row r="216" spans="1:34" ht="10.5" customHeight="1" x14ac:dyDescent="0.2">
      <c r="A216" s="88" t="s">
        <v>21</v>
      </c>
      <c r="B216" s="48"/>
      <c r="C216" s="177"/>
      <c r="D216" s="52" t="s">
        <v>56</v>
      </c>
      <c r="E216" s="146" t="s">
        <v>58</v>
      </c>
      <c r="F216" s="48"/>
      <c r="G216" s="103" t="s">
        <v>58</v>
      </c>
      <c r="H216" s="52" t="s">
        <v>1846</v>
      </c>
      <c r="I216" s="18" t="s">
        <v>3936</v>
      </c>
      <c r="J216" s="19"/>
    </row>
    <row r="217" spans="1:34" ht="10.5" customHeight="1" x14ac:dyDescent="0.2">
      <c r="A217" s="80" t="s">
        <v>1916</v>
      </c>
      <c r="B217" s="13"/>
      <c r="C217" s="197"/>
      <c r="D217" s="24" t="s">
        <v>1917</v>
      </c>
      <c r="E217" s="144">
        <v>7</v>
      </c>
      <c r="F217" s="129" t="s">
        <v>3937</v>
      </c>
      <c r="G217" s="99">
        <v>9</v>
      </c>
      <c r="H217" s="157">
        <v>42677</v>
      </c>
      <c r="I217" s="452">
        <v>2018</v>
      </c>
      <c r="J217" s="11"/>
    </row>
    <row r="218" spans="1:34" ht="10.5" customHeight="1" x14ac:dyDescent="0.2">
      <c r="A218" s="80" t="s">
        <v>1964</v>
      </c>
      <c r="B218" s="13"/>
      <c r="C218" s="197"/>
      <c r="D218" s="24" t="s">
        <v>1965</v>
      </c>
      <c r="E218" s="144">
        <v>7</v>
      </c>
      <c r="F218" s="129" t="s">
        <v>3937</v>
      </c>
      <c r="G218" s="99">
        <v>8</v>
      </c>
      <c r="H218" s="157">
        <v>42685</v>
      </c>
      <c r="I218" s="452">
        <v>2017</v>
      </c>
      <c r="J218" s="11"/>
    </row>
    <row r="219" spans="1:34" ht="10.5" customHeight="1" x14ac:dyDescent="0.2">
      <c r="A219" s="80" t="s">
        <v>1990</v>
      </c>
      <c r="B219" s="13"/>
      <c r="C219" s="197"/>
      <c r="D219" s="24" t="s">
        <v>1991</v>
      </c>
      <c r="E219" s="144">
        <v>15</v>
      </c>
      <c r="F219" s="129" t="s">
        <v>3937</v>
      </c>
      <c r="G219" s="99">
        <v>20</v>
      </c>
      <c r="H219" s="157">
        <v>40431</v>
      </c>
      <c r="I219" s="452" t="s">
        <v>3938</v>
      </c>
      <c r="J219" s="11"/>
    </row>
    <row r="220" spans="1:34" ht="10.5" customHeight="1" x14ac:dyDescent="0.2">
      <c r="A220" s="88" t="s">
        <v>2030</v>
      </c>
      <c r="B220" s="25"/>
      <c r="C220" s="177"/>
      <c r="D220" s="56" t="s">
        <v>2031</v>
      </c>
      <c r="E220" s="146">
        <v>10</v>
      </c>
      <c r="F220" s="178" t="s">
        <v>3937</v>
      </c>
      <c r="G220" s="103">
        <v>13</v>
      </c>
      <c r="H220" s="173">
        <v>41418</v>
      </c>
      <c r="I220" s="49" t="s">
        <v>3939</v>
      </c>
      <c r="J220" s="19"/>
    </row>
    <row r="221" spans="1:34" ht="10.5" customHeight="1" x14ac:dyDescent="0.2">
      <c r="A221" s="34" t="s">
        <v>2073</v>
      </c>
      <c r="B221" s="9"/>
      <c r="C221" s="205"/>
      <c r="D221" s="35" t="s">
        <v>2074</v>
      </c>
      <c r="E221" s="141">
        <v>9</v>
      </c>
      <c r="F221" s="450" t="s">
        <v>3937</v>
      </c>
      <c r="G221" s="101">
        <v>14</v>
      </c>
      <c r="H221" s="172">
        <v>40444</v>
      </c>
      <c r="I221" s="451" t="s">
        <v>3940</v>
      </c>
      <c r="J221" s="6"/>
    </row>
    <row r="222" spans="1:34" ht="11.1" customHeight="1" x14ac:dyDescent="0.2">
      <c r="A222" s="80" t="s">
        <v>3941</v>
      </c>
      <c r="B222" s="13"/>
      <c r="C222" s="197"/>
      <c r="D222" s="24" t="s">
        <v>2113</v>
      </c>
      <c r="E222" s="144">
        <v>8</v>
      </c>
      <c r="F222" s="129" t="s">
        <v>3937</v>
      </c>
      <c r="G222" s="99">
        <v>9</v>
      </c>
      <c r="H222" s="157">
        <v>42008</v>
      </c>
      <c r="I222" s="452" t="s">
        <v>3942</v>
      </c>
      <c r="J222" s="11"/>
    </row>
    <row r="223" spans="1:34" ht="9.9499999999999993" customHeight="1" x14ac:dyDescent="0.2">
      <c r="A223" s="36" t="s">
        <v>2117</v>
      </c>
      <c r="B223" s="13"/>
      <c r="C223" s="197"/>
      <c r="D223" s="24" t="s">
        <v>3943</v>
      </c>
      <c r="E223" s="144">
        <v>14</v>
      </c>
      <c r="F223" s="129" t="s">
        <v>3937</v>
      </c>
      <c r="G223" s="99">
        <v>21</v>
      </c>
      <c r="H223" s="157">
        <v>40826</v>
      </c>
      <c r="I223" s="452">
        <v>2018</v>
      </c>
      <c r="J223" s="11"/>
    </row>
    <row r="224" spans="1:34" ht="9.9499999999999993" customHeight="1" x14ac:dyDescent="0.2">
      <c r="A224" s="36" t="s">
        <v>2190</v>
      </c>
      <c r="B224" s="13"/>
      <c r="C224" s="197"/>
      <c r="D224" s="24" t="s">
        <v>2191</v>
      </c>
      <c r="E224" s="144">
        <v>7</v>
      </c>
      <c r="F224" s="129" t="s">
        <v>3937</v>
      </c>
      <c r="G224" s="99">
        <v>8</v>
      </c>
      <c r="H224" s="157">
        <v>42696</v>
      </c>
      <c r="I224" s="452" t="s">
        <v>4005</v>
      </c>
      <c r="J224" s="11"/>
    </row>
    <row r="225" spans="1:10" ht="9.9499999999999993" customHeight="1" x14ac:dyDescent="0.2">
      <c r="A225" s="38" t="s">
        <v>2212</v>
      </c>
      <c r="B225" s="25"/>
      <c r="C225" s="177"/>
      <c r="D225" s="56" t="s">
        <v>2213</v>
      </c>
      <c r="E225" s="146">
        <v>45</v>
      </c>
      <c r="F225" s="178" t="s">
        <v>3937</v>
      </c>
      <c r="G225" s="103">
        <v>50</v>
      </c>
      <c r="H225" s="173">
        <v>40469</v>
      </c>
      <c r="I225" s="49" t="s">
        <v>3944</v>
      </c>
      <c r="J225" s="19"/>
    </row>
    <row r="226" spans="1:10" ht="9.9499999999999993" customHeight="1" x14ac:dyDescent="0.2">
      <c r="A226" s="34" t="s">
        <v>2230</v>
      </c>
      <c r="B226" s="9"/>
      <c r="C226" s="205"/>
      <c r="D226" s="35" t="s">
        <v>2231</v>
      </c>
      <c r="E226" s="141">
        <v>7</v>
      </c>
      <c r="F226" s="450" t="s">
        <v>3937</v>
      </c>
      <c r="G226" s="101">
        <v>8</v>
      </c>
      <c r="H226" s="172">
        <v>43028</v>
      </c>
      <c r="I226" s="451">
        <v>2018</v>
      </c>
      <c r="J226" s="6"/>
    </row>
    <row r="227" spans="1:10" ht="9.9499999999999993" customHeight="1" x14ac:dyDescent="0.2">
      <c r="A227" s="80" t="s">
        <v>2242</v>
      </c>
      <c r="B227" s="13"/>
      <c r="C227" s="197"/>
      <c r="D227" s="24" t="s">
        <v>2243</v>
      </c>
      <c r="E227" s="144">
        <v>16</v>
      </c>
      <c r="F227" s="129" t="s">
        <v>3937</v>
      </c>
      <c r="G227" s="99">
        <v>18</v>
      </c>
      <c r="H227" s="157">
        <v>42641</v>
      </c>
      <c r="I227" s="452">
        <v>2018</v>
      </c>
      <c r="J227" s="11"/>
    </row>
    <row r="228" spans="1:10" ht="11.1" customHeight="1" x14ac:dyDescent="0.2">
      <c r="A228" s="80" t="s">
        <v>2258</v>
      </c>
      <c r="B228" s="13"/>
      <c r="C228" s="197"/>
      <c r="D228" s="24" t="s">
        <v>2259</v>
      </c>
      <c r="E228" s="144">
        <v>15</v>
      </c>
      <c r="F228" s="129" t="s">
        <v>3937</v>
      </c>
      <c r="G228" s="99">
        <v>23</v>
      </c>
      <c r="H228" s="157">
        <v>40479</v>
      </c>
      <c r="I228" s="452">
        <v>2018</v>
      </c>
      <c r="J228" s="11"/>
    </row>
    <row r="229" spans="1:10" ht="11.1" customHeight="1" x14ac:dyDescent="0.2">
      <c r="A229" s="36" t="s">
        <v>2260</v>
      </c>
      <c r="B229" s="13"/>
      <c r="C229" s="197"/>
      <c r="D229" s="24" t="s">
        <v>2261</v>
      </c>
      <c r="E229" s="144">
        <v>40</v>
      </c>
      <c r="F229" s="129" t="s">
        <v>3937</v>
      </c>
      <c r="G229" s="99">
        <v>44</v>
      </c>
      <c r="H229" s="157">
        <v>42633</v>
      </c>
      <c r="I229" s="452">
        <v>2017</v>
      </c>
      <c r="J229" s="11"/>
    </row>
    <row r="230" spans="1:10" ht="11.1" customHeight="1" x14ac:dyDescent="0.2">
      <c r="A230" s="88" t="s">
        <v>2263</v>
      </c>
      <c r="B230" s="25"/>
      <c r="C230" s="177"/>
      <c r="D230" s="56" t="s">
        <v>2264</v>
      </c>
      <c r="E230" s="146">
        <v>7</v>
      </c>
      <c r="F230" s="178" t="s">
        <v>3937</v>
      </c>
      <c r="G230" s="103">
        <v>8</v>
      </c>
      <c r="H230" s="173">
        <v>42615</v>
      </c>
      <c r="I230" s="49" t="s">
        <v>4005</v>
      </c>
      <c r="J230" s="19"/>
    </row>
    <row r="231" spans="1:10" ht="11.1" customHeight="1" x14ac:dyDescent="0.2">
      <c r="A231" s="34" t="s">
        <v>2265</v>
      </c>
      <c r="B231" s="9"/>
      <c r="C231" s="205"/>
      <c r="D231" s="35" t="s">
        <v>2266</v>
      </c>
      <c r="E231" s="141">
        <v>14</v>
      </c>
      <c r="F231" s="450" t="s">
        <v>3937</v>
      </c>
      <c r="G231" s="101">
        <v>17</v>
      </c>
      <c r="H231" s="172">
        <v>41234</v>
      </c>
      <c r="I231" s="451" t="s">
        <v>4005</v>
      </c>
      <c r="J231" s="6"/>
    </row>
    <row r="232" spans="1:10" ht="11.1" customHeight="1" x14ac:dyDescent="0.2">
      <c r="A232" s="36" t="s">
        <v>2281</v>
      </c>
      <c r="B232" s="13"/>
      <c r="C232" s="197"/>
      <c r="D232" s="24" t="s">
        <v>2282</v>
      </c>
      <c r="E232" s="144">
        <v>6</v>
      </c>
      <c r="F232" s="129" t="s">
        <v>3937</v>
      </c>
      <c r="G232" s="99">
        <v>7</v>
      </c>
      <c r="H232" s="157">
        <v>42641</v>
      </c>
      <c r="I232" s="452">
        <v>2017</v>
      </c>
      <c r="J232" s="11"/>
    </row>
    <row r="233" spans="1:10" ht="11.1" customHeight="1" x14ac:dyDescent="0.2">
      <c r="A233" s="80" t="s">
        <v>2294</v>
      </c>
      <c r="B233" s="13"/>
      <c r="C233" s="197"/>
      <c r="D233" s="24" t="s">
        <v>2295</v>
      </c>
      <c r="E233" s="144">
        <v>13</v>
      </c>
      <c r="F233" s="129" t="s">
        <v>3937</v>
      </c>
      <c r="G233" s="99">
        <v>14</v>
      </c>
      <c r="H233" s="157">
        <v>42957</v>
      </c>
      <c r="I233" s="452">
        <v>2018</v>
      </c>
      <c r="J233" s="11"/>
    </row>
    <row r="234" spans="1:10" ht="11.1" customHeight="1" x14ac:dyDescent="0.2">
      <c r="A234" s="36" t="s">
        <v>2296</v>
      </c>
      <c r="B234" s="13"/>
      <c r="C234" s="197"/>
      <c r="D234" s="24" t="s">
        <v>2297</v>
      </c>
      <c r="E234" s="144">
        <v>8</v>
      </c>
      <c r="F234" s="129" t="s">
        <v>3937</v>
      </c>
      <c r="G234" s="99">
        <v>9</v>
      </c>
      <c r="H234" s="157">
        <v>42951</v>
      </c>
      <c r="I234" s="452">
        <v>2018</v>
      </c>
      <c r="J234" s="11"/>
    </row>
    <row r="235" spans="1:10" ht="11.1" customHeight="1" x14ac:dyDescent="0.2">
      <c r="A235" s="34" t="s">
        <v>4010</v>
      </c>
      <c r="B235" s="9"/>
      <c r="C235" s="205"/>
      <c r="D235" s="35" t="s">
        <v>2335</v>
      </c>
      <c r="E235" s="141">
        <v>26</v>
      </c>
      <c r="F235" s="450" t="s">
        <v>3937</v>
      </c>
      <c r="G235" s="101">
        <v>30</v>
      </c>
      <c r="H235" s="172">
        <v>40835</v>
      </c>
      <c r="I235" s="451" t="s">
        <v>4005</v>
      </c>
      <c r="J235" s="6"/>
    </row>
    <row r="236" spans="1:10" ht="11.1" customHeight="1" x14ac:dyDescent="0.2">
      <c r="A236" s="81" t="s">
        <v>2345</v>
      </c>
      <c r="B236" s="13"/>
      <c r="C236" s="197"/>
      <c r="D236" s="24" t="s">
        <v>2346</v>
      </c>
      <c r="E236" s="144">
        <v>8</v>
      </c>
      <c r="F236" s="129" t="s">
        <v>3937</v>
      </c>
      <c r="G236" s="99">
        <v>9</v>
      </c>
      <c r="H236" s="157">
        <v>42656</v>
      </c>
      <c r="I236" s="452" t="s">
        <v>4005</v>
      </c>
      <c r="J236" s="11"/>
    </row>
    <row r="237" spans="1:10" ht="11.1" customHeight="1" x14ac:dyDescent="0.2">
      <c r="A237" s="36" t="s">
        <v>2395</v>
      </c>
      <c r="B237" s="13"/>
      <c r="C237" s="197"/>
      <c r="D237" s="24" t="s">
        <v>2396</v>
      </c>
      <c r="E237" s="144">
        <v>14</v>
      </c>
      <c r="F237" s="129" t="s">
        <v>3937</v>
      </c>
      <c r="G237" s="99">
        <v>15</v>
      </c>
      <c r="H237" s="157">
        <v>41894</v>
      </c>
      <c r="I237" s="452" t="s">
        <v>3944</v>
      </c>
      <c r="J237" s="11"/>
    </row>
    <row r="238" spans="1:10" ht="11.1" customHeight="1" x14ac:dyDescent="0.2">
      <c r="A238" s="36" t="s">
        <v>2465</v>
      </c>
      <c r="B238" s="13"/>
      <c r="C238" s="197"/>
      <c r="D238" s="24" t="s">
        <v>2466</v>
      </c>
      <c r="E238" s="144">
        <v>28</v>
      </c>
      <c r="F238" s="129" t="s">
        <v>3937</v>
      </c>
      <c r="G238" s="99">
        <v>36</v>
      </c>
      <c r="H238" s="157">
        <v>40134</v>
      </c>
      <c r="I238" s="452">
        <v>2017</v>
      </c>
      <c r="J238" s="11"/>
    </row>
    <row r="239" spans="1:10" ht="11.1" customHeight="1" x14ac:dyDescent="0.2">
      <c r="A239" s="38" t="s">
        <v>2470</v>
      </c>
      <c r="B239" s="25"/>
      <c r="C239" s="177"/>
      <c r="D239" s="56" t="s">
        <v>2471</v>
      </c>
      <c r="E239" s="146">
        <v>14</v>
      </c>
      <c r="F239" s="178" t="s">
        <v>3937</v>
      </c>
      <c r="G239" s="103">
        <v>15</v>
      </c>
      <c r="H239" s="173">
        <v>42352</v>
      </c>
      <c r="I239" s="49" t="s">
        <v>3945</v>
      </c>
      <c r="J239" s="19"/>
    </row>
    <row r="240" spans="1:10" ht="11.1" customHeight="1" x14ac:dyDescent="0.2">
      <c r="A240" s="60" t="s">
        <v>2481</v>
      </c>
      <c r="B240" s="9"/>
      <c r="C240" s="101"/>
      <c r="D240" s="35" t="s">
        <v>2482</v>
      </c>
      <c r="E240" s="141">
        <v>19</v>
      </c>
      <c r="F240" s="450" t="s">
        <v>3937</v>
      </c>
      <c r="G240" s="101">
        <v>26</v>
      </c>
      <c r="H240" s="172">
        <v>40493</v>
      </c>
      <c r="I240" s="451" t="s">
        <v>4079</v>
      </c>
      <c r="J240" s="6"/>
    </row>
    <row r="241" spans="1:10" ht="11.1" customHeight="1" x14ac:dyDescent="0.2">
      <c r="A241" s="36" t="s">
        <v>2526</v>
      </c>
      <c r="B241" s="13"/>
      <c r="C241" s="99"/>
      <c r="D241" s="24" t="s">
        <v>2527</v>
      </c>
      <c r="E241" s="144">
        <v>7</v>
      </c>
      <c r="F241" s="129" t="s">
        <v>3937</v>
      </c>
      <c r="G241" s="99">
        <v>8</v>
      </c>
      <c r="H241" s="157">
        <v>43060</v>
      </c>
      <c r="I241" s="452">
        <v>2018</v>
      </c>
      <c r="J241" s="11"/>
    </row>
    <row r="242" spans="1:10" ht="11.1" customHeight="1" x14ac:dyDescent="0.2">
      <c r="A242" s="80" t="s">
        <v>2572</v>
      </c>
      <c r="B242" s="13"/>
      <c r="C242" s="99"/>
      <c r="D242" s="24" t="s">
        <v>2573</v>
      </c>
      <c r="E242" s="144">
        <v>6</v>
      </c>
      <c r="F242" s="129" t="s">
        <v>3937</v>
      </c>
      <c r="G242" s="99">
        <v>7</v>
      </c>
      <c r="H242" s="157">
        <v>42684</v>
      </c>
      <c r="I242" s="452">
        <v>2017</v>
      </c>
      <c r="J242" s="11"/>
    </row>
    <row r="243" spans="1:10" ht="11.1" customHeight="1" x14ac:dyDescent="0.2">
      <c r="A243" s="80" t="s">
        <v>2586</v>
      </c>
      <c r="B243" s="13"/>
      <c r="C243" s="99"/>
      <c r="D243" s="24" t="s">
        <v>2587</v>
      </c>
      <c r="E243" s="144">
        <v>16</v>
      </c>
      <c r="F243" s="129" t="s">
        <v>3937</v>
      </c>
      <c r="G243" s="99">
        <v>17</v>
      </c>
      <c r="H243" s="157">
        <v>42668</v>
      </c>
      <c r="I243" s="452" t="s">
        <v>4005</v>
      </c>
      <c r="J243" s="11"/>
    </row>
    <row r="244" spans="1:10" ht="11.1" customHeight="1" x14ac:dyDescent="0.2">
      <c r="A244" s="56" t="s">
        <v>2621</v>
      </c>
      <c r="B244" s="25"/>
      <c r="C244" s="103"/>
      <c r="D244" s="56" t="s">
        <v>2622</v>
      </c>
      <c r="E244" s="146">
        <v>7</v>
      </c>
      <c r="F244" s="178" t="s">
        <v>3937</v>
      </c>
      <c r="G244" s="103">
        <v>10</v>
      </c>
      <c r="H244" s="173">
        <v>42303</v>
      </c>
      <c r="I244" s="49">
        <v>2018</v>
      </c>
      <c r="J244" s="19"/>
    </row>
    <row r="245" spans="1:10" ht="11.1" customHeight="1" x14ac:dyDescent="0.2">
      <c r="A245" s="60" t="s">
        <v>2648</v>
      </c>
      <c r="B245" s="9"/>
      <c r="C245" s="101"/>
      <c r="D245" s="35" t="s">
        <v>2649</v>
      </c>
      <c r="E245" s="141">
        <v>6</v>
      </c>
      <c r="F245" s="450" t="s">
        <v>3937</v>
      </c>
      <c r="G245" s="101">
        <v>7</v>
      </c>
      <c r="H245" s="172">
        <v>42668</v>
      </c>
      <c r="I245" s="451">
        <v>2017</v>
      </c>
      <c r="J245" s="6"/>
    </row>
    <row r="246" spans="1:10" ht="11.1" customHeight="1" x14ac:dyDescent="0.2">
      <c r="A246" s="24" t="s">
        <v>2683</v>
      </c>
      <c r="B246" s="13"/>
      <c r="C246" s="99"/>
      <c r="D246" s="24" t="s">
        <v>2684</v>
      </c>
      <c r="E246" s="144">
        <v>7</v>
      </c>
      <c r="F246" s="129" t="s">
        <v>3937</v>
      </c>
      <c r="G246" s="99">
        <v>8</v>
      </c>
      <c r="H246" s="157">
        <v>42955</v>
      </c>
      <c r="I246" s="452">
        <v>2018</v>
      </c>
      <c r="J246" s="11"/>
    </row>
    <row r="247" spans="1:10" ht="11.1" customHeight="1" x14ac:dyDescent="0.2">
      <c r="A247" s="80" t="s">
        <v>2715</v>
      </c>
      <c r="B247" s="13"/>
      <c r="C247" s="99"/>
      <c r="D247" s="24" t="s">
        <v>2716</v>
      </c>
      <c r="E247" s="144">
        <v>10</v>
      </c>
      <c r="F247" s="129" t="s">
        <v>3937</v>
      </c>
      <c r="G247" s="99">
        <v>11</v>
      </c>
      <c r="H247" s="157">
        <v>41751</v>
      </c>
      <c r="I247" s="452" t="s">
        <v>3944</v>
      </c>
      <c r="J247" s="11"/>
    </row>
    <row r="248" spans="1:10" ht="11.1" customHeight="1" x14ac:dyDescent="0.2">
      <c r="A248" s="80" t="s">
        <v>2752</v>
      </c>
      <c r="B248" s="13"/>
      <c r="C248" s="99"/>
      <c r="D248" s="24" t="s">
        <v>2753</v>
      </c>
      <c r="E248" s="144">
        <v>7</v>
      </c>
      <c r="F248" s="129" t="s">
        <v>3937</v>
      </c>
      <c r="G248" s="99">
        <v>8</v>
      </c>
      <c r="H248" s="157">
        <v>42675</v>
      </c>
      <c r="I248" s="452">
        <v>2017</v>
      </c>
      <c r="J248" s="11"/>
    </row>
    <row r="249" spans="1:10" ht="11.1" customHeight="1" x14ac:dyDescent="0.2">
      <c r="A249" s="80" t="s">
        <v>2809</v>
      </c>
      <c r="B249" s="13"/>
      <c r="C249" s="99"/>
      <c r="D249" s="24" t="s">
        <v>2810</v>
      </c>
      <c r="E249" s="144">
        <v>6</v>
      </c>
      <c r="F249" s="129" t="s">
        <v>3937</v>
      </c>
      <c r="G249" s="99">
        <v>7</v>
      </c>
      <c r="H249" s="157">
        <v>43054</v>
      </c>
      <c r="I249" s="452">
        <v>2018</v>
      </c>
      <c r="J249" s="11"/>
    </row>
    <row r="250" spans="1:10" ht="11.1" customHeight="1" x14ac:dyDescent="0.2">
      <c r="A250" s="80" t="s">
        <v>2966</v>
      </c>
      <c r="B250" s="13"/>
      <c r="C250" s="99"/>
      <c r="D250" s="24" t="s">
        <v>2967</v>
      </c>
      <c r="E250" s="144">
        <v>6</v>
      </c>
      <c r="F250" s="129" t="s">
        <v>3937</v>
      </c>
      <c r="G250" s="99">
        <v>8</v>
      </c>
      <c r="H250" s="157">
        <v>42635</v>
      </c>
      <c r="I250" s="452">
        <v>2018</v>
      </c>
      <c r="J250" s="11"/>
    </row>
    <row r="251" spans="1:10" ht="11.1" customHeight="1" x14ac:dyDescent="0.2">
      <c r="A251" s="56" t="s">
        <v>2977</v>
      </c>
      <c r="B251" s="25"/>
      <c r="C251" s="103"/>
      <c r="D251" s="56" t="s">
        <v>2978</v>
      </c>
      <c r="E251" s="146">
        <v>9</v>
      </c>
      <c r="F251" s="178" t="s">
        <v>3937</v>
      </c>
      <c r="G251" s="103">
        <v>10</v>
      </c>
      <c r="H251" s="173">
        <v>41978</v>
      </c>
      <c r="I251" s="49" t="s">
        <v>3944</v>
      </c>
      <c r="J251" s="19"/>
    </row>
    <row r="252" spans="1:10" ht="11.1" customHeight="1" x14ac:dyDescent="0.2"/>
    <row r="253" spans="1:10" ht="11.1" customHeight="1" x14ac:dyDescent="0.2"/>
    <row r="254" spans="1:10" ht="11.1" customHeight="1" x14ac:dyDescent="0.2"/>
    <row r="255" spans="1:10" ht="11.1" customHeight="1" x14ac:dyDescent="0.2"/>
    <row r="256" spans="1:10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476" spans="1:3" x14ac:dyDescent="0.2">
      <c r="A476" s="488"/>
      <c r="B476" s="616"/>
      <c r="C476" s="488"/>
    </row>
    <row r="477" spans="1:3" x14ac:dyDescent="0.2">
      <c r="A477" s="551"/>
      <c r="B477" s="616"/>
      <c r="C477" s="488"/>
    </row>
    <row r="478" spans="1:3" x14ac:dyDescent="0.2">
      <c r="A478" s="551"/>
      <c r="B478" s="616"/>
      <c r="C478" s="488"/>
    </row>
    <row r="479" spans="1:3" x14ac:dyDescent="0.2">
      <c r="A479" s="551"/>
      <c r="B479" s="616"/>
      <c r="C479" s="488"/>
    </row>
    <row r="480" spans="1:3" x14ac:dyDescent="0.2">
      <c r="A480" s="551"/>
      <c r="B480" s="616"/>
      <c r="C480" s="488"/>
    </row>
    <row r="481" spans="1:3" x14ac:dyDescent="0.2">
      <c r="A481" s="551"/>
      <c r="B481" s="616"/>
      <c r="C481" s="488"/>
    </row>
    <row r="482" spans="1:3" x14ac:dyDescent="0.2">
      <c r="A482" s="551"/>
      <c r="B482" s="616"/>
      <c r="C482" s="488"/>
    </row>
    <row r="483" spans="1:3" x14ac:dyDescent="0.2">
      <c r="A483" s="551"/>
      <c r="B483" s="616"/>
      <c r="C483" s="488"/>
    </row>
    <row r="484" spans="1:3" x14ac:dyDescent="0.2">
      <c r="A484" s="551"/>
      <c r="B484" s="616"/>
      <c r="C484" s="488"/>
    </row>
    <row r="485" spans="1:3" x14ac:dyDescent="0.2">
      <c r="A485" s="551"/>
      <c r="B485" s="616"/>
      <c r="C485" s="488"/>
    </row>
    <row r="486" spans="1:3" x14ac:dyDescent="0.2">
      <c r="A486" s="551"/>
      <c r="B486" s="616"/>
      <c r="C486" s="488"/>
    </row>
    <row r="487" spans="1:3" x14ac:dyDescent="0.2">
      <c r="A487" s="551"/>
      <c r="B487" s="616"/>
      <c r="C487" s="488"/>
    </row>
    <row r="488" spans="1:3" x14ac:dyDescent="0.2">
      <c r="A488" s="551"/>
      <c r="B488" s="616"/>
      <c r="C488" s="488"/>
    </row>
    <row r="489" spans="1:3" x14ac:dyDescent="0.2">
      <c r="A489" s="551"/>
      <c r="B489" s="616"/>
      <c r="C489" s="488"/>
    </row>
    <row r="490" spans="1:3" x14ac:dyDescent="0.2">
      <c r="A490" s="551"/>
      <c r="B490" s="616"/>
      <c r="C490" s="488"/>
    </row>
    <row r="491" spans="1:3" x14ac:dyDescent="0.2">
      <c r="A491" s="551"/>
      <c r="B491" s="616"/>
      <c r="C491" s="488"/>
    </row>
    <row r="492" spans="1:3" x14ac:dyDescent="0.2">
      <c r="A492" s="488"/>
      <c r="B492" s="616"/>
      <c r="C492" s="488"/>
    </row>
    <row r="493" spans="1:3" x14ac:dyDescent="0.2">
      <c r="B493" s="617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65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78" customWidth="1"/>
    <col min="2" max="2" width="6" style="669" customWidth="1"/>
    <col min="3" max="3" width="12.28515625" style="878" customWidth="1"/>
    <col min="4" max="4" width="13.85546875" style="878" customWidth="1"/>
    <col min="5" max="5" width="4.85546875" style="635" customWidth="1"/>
    <col min="6" max="6" width="3.7109375" style="635" customWidth="1"/>
    <col min="7" max="7" width="3.85546875" style="878" customWidth="1"/>
    <col min="8" max="8" width="4" style="878" customWidth="1"/>
    <col min="9" max="9" width="7.140625" style="878" customWidth="1"/>
    <col min="10" max="10" width="5.42578125" style="616" customWidth="1"/>
    <col min="11" max="11" width="8.42578125" style="878" customWidth="1"/>
    <col min="12" max="12" width="7.5703125" style="719" customWidth="1"/>
    <col min="13" max="13" width="8.7109375" style="635" customWidth="1"/>
    <col min="14" max="14" width="4.5703125" style="635" customWidth="1"/>
    <col min="15" max="15" width="7.5703125" style="878" customWidth="1"/>
    <col min="16" max="17" width="7.7109375" style="878" customWidth="1"/>
    <col min="18" max="18" width="6.42578125" style="635" customWidth="1"/>
    <col min="19" max="22" width="6" style="698" customWidth="1"/>
    <col min="23" max="24" width="7.42578125" style="698" customWidth="1"/>
    <col min="25" max="25" width="12.5703125" style="878" customWidth="1"/>
    <col min="26" max="26" width="7.85546875" style="616" customWidth="1"/>
    <col min="27" max="27" width="6.140625" style="878" customWidth="1"/>
    <col min="28" max="28" width="4.5703125" style="878" customWidth="1"/>
    <col min="29" max="29" width="5.42578125" style="599" customWidth="1"/>
    <col min="30" max="30" width="6.140625" style="599" customWidth="1"/>
    <col min="31" max="31" width="7.140625" style="599" customWidth="1"/>
    <col min="32" max="32" width="7.7109375" style="599" customWidth="1"/>
    <col min="33" max="33" width="8.7109375" style="599" customWidth="1"/>
    <col min="34" max="35" width="8.5703125" style="599" customWidth="1"/>
    <col min="36" max="37" width="8" style="599" customWidth="1"/>
    <col min="38" max="38" width="9.7109375" style="599" customWidth="1"/>
    <col min="39" max="39" width="6" style="599" customWidth="1"/>
    <col min="40" max="40" width="6.42578125" style="599" customWidth="1"/>
    <col min="41" max="41" width="7" style="616" customWidth="1"/>
    <col min="42" max="43" width="7" style="878" customWidth="1"/>
    <col min="44" max="44" width="5.28515625" style="762" customWidth="1"/>
    <col min="45" max="48" width="5.28515625" style="763" customWidth="1"/>
    <col min="49" max="49" width="5.42578125" style="763" customWidth="1"/>
    <col min="50" max="50" width="6" style="763" customWidth="1"/>
    <col min="51" max="51" width="5.28515625" style="616" customWidth="1"/>
    <col min="52" max="55" width="6.7109375" style="878" customWidth="1"/>
    <col min="56" max="56" width="8.85546875" style="921" customWidth="1"/>
    <col min="57" max="58" width="8.85546875" style="635"/>
    <col min="59" max="16384" width="8.85546875" style="878"/>
  </cols>
  <sheetData>
    <row r="1" spans="1:59" ht="12.75" customHeight="1" x14ac:dyDescent="0.2">
      <c r="A1" s="1" t="s">
        <v>0</v>
      </c>
      <c r="B1" s="668"/>
      <c r="C1" s="593" t="s">
        <v>1</v>
      </c>
      <c r="E1" s="661"/>
      <c r="G1" s="582"/>
      <c r="H1" s="399"/>
      <c r="I1" s="399"/>
      <c r="J1" s="691" t="s">
        <v>3638</v>
      </c>
      <c r="K1" s="550"/>
      <c r="L1" s="596"/>
      <c r="N1" s="655"/>
      <c r="P1" s="550"/>
      <c r="Q1" s="654"/>
      <c r="R1" s="595"/>
      <c r="S1" s="697"/>
      <c r="T1" s="697"/>
      <c r="W1" s="697"/>
      <c r="Y1" s="550"/>
      <c r="Z1" s="691" t="s">
        <v>2</v>
      </c>
      <c r="AC1" s="598" t="s">
        <v>4182</v>
      </c>
      <c r="AG1" s="703"/>
      <c r="AJ1" s="598"/>
      <c r="AK1" s="598"/>
      <c r="AL1" s="704"/>
      <c r="AO1" s="734" t="s">
        <v>4162</v>
      </c>
      <c r="AP1" s="399"/>
      <c r="AQ1" s="652"/>
      <c r="AR1" s="756" t="s">
        <v>5</v>
      </c>
      <c r="AS1" s="610"/>
      <c r="AT1" s="610"/>
      <c r="AU1" s="610"/>
      <c r="AV1" s="610"/>
      <c r="AW1" s="610"/>
      <c r="AX1" s="610"/>
      <c r="AY1" s="739" t="s">
        <v>6</v>
      </c>
      <c r="BD1" s="920" t="s">
        <v>1850</v>
      </c>
    </row>
    <row r="2" spans="1:59" ht="12.75" customHeight="1" x14ac:dyDescent="0.2">
      <c r="A2" s="594" t="s">
        <v>7</v>
      </c>
      <c r="B2" s="668"/>
      <c r="C2" s="15" t="s">
        <v>4211</v>
      </c>
      <c r="D2" s="594"/>
      <c r="E2" s="659"/>
      <c r="F2" s="659"/>
      <c r="G2" s="399"/>
      <c r="H2" s="399"/>
      <c r="I2" s="399"/>
      <c r="J2" s="738" t="s">
        <v>4206</v>
      </c>
      <c r="K2" s="550"/>
      <c r="L2" s="596"/>
      <c r="N2" s="655"/>
      <c r="P2" s="550"/>
      <c r="Q2" s="595"/>
      <c r="R2" s="659"/>
      <c r="S2" s="699"/>
      <c r="T2" s="1109"/>
      <c r="W2" s="699"/>
      <c r="Y2" s="550"/>
      <c r="Z2" s="738" t="s">
        <v>4207</v>
      </c>
      <c r="AO2" s="735" t="s">
        <v>10</v>
      </c>
      <c r="AP2" s="399"/>
      <c r="AR2" s="735" t="s">
        <v>11</v>
      </c>
      <c r="AS2" s="610"/>
      <c r="AT2" s="610"/>
      <c r="AU2" s="610"/>
      <c r="AV2" s="610"/>
      <c r="AW2" s="610"/>
      <c r="AX2" s="610"/>
      <c r="AY2" s="731" t="s">
        <v>14</v>
      </c>
    </row>
    <row r="3" spans="1:59" ht="12.75" customHeight="1" x14ac:dyDescent="0.2">
      <c r="A3" s="1192">
        <v>44012</v>
      </c>
      <c r="B3" s="729"/>
      <c r="D3" s="594"/>
      <c r="E3" s="659"/>
      <c r="F3" s="659"/>
      <c r="G3" s="399"/>
      <c r="H3" s="399"/>
      <c r="I3" s="399"/>
      <c r="J3" s="744" t="s">
        <v>12</v>
      </c>
      <c r="K3" s="550"/>
      <c r="L3" s="878"/>
      <c r="N3" s="659"/>
      <c r="P3" s="550"/>
      <c r="Q3" s="693" t="s">
        <v>8</v>
      </c>
      <c r="R3" s="659"/>
      <c r="S3" s="700"/>
      <c r="T3" s="700"/>
      <c r="W3" s="700"/>
      <c r="X3" s="701"/>
      <c r="Y3" s="55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62"/>
      <c r="AP3" s="399"/>
      <c r="AR3" s="757" t="s">
        <v>13</v>
      </c>
      <c r="AS3" s="610"/>
      <c r="AT3" s="610"/>
      <c r="AU3" s="610"/>
      <c r="AV3" s="610"/>
      <c r="AW3" s="610"/>
      <c r="AX3" s="610"/>
      <c r="BA3" s="597"/>
      <c r="BB3" s="597"/>
      <c r="BC3" s="597"/>
    </row>
    <row r="4" spans="1:59" ht="12.75" customHeight="1" x14ac:dyDescent="0.2">
      <c r="A4" s="705"/>
      <c r="B4" s="550"/>
      <c r="C4" s="877"/>
      <c r="D4" s="550"/>
      <c r="E4" s="706"/>
      <c r="F4" s="706"/>
      <c r="G4" s="550"/>
      <c r="H4" s="550"/>
      <c r="I4" s="550"/>
      <c r="J4" s="745" t="s">
        <v>4573</v>
      </c>
      <c r="K4" s="877"/>
      <c r="L4" s="878"/>
      <c r="N4" s="1199"/>
      <c r="O4" s="656"/>
      <c r="P4" s="877"/>
      <c r="R4" s="1199"/>
      <c r="T4" s="700"/>
      <c r="W4" s="700"/>
      <c r="Y4" s="877"/>
      <c r="Z4" s="732" t="s">
        <v>15</v>
      </c>
      <c r="AA4" s="877"/>
      <c r="AB4" s="877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662"/>
      <c r="AP4" s="399"/>
      <c r="AQ4" s="707"/>
      <c r="AR4" s="966" t="s">
        <v>4574</v>
      </c>
      <c r="AS4" s="758"/>
      <c r="AT4" s="758"/>
      <c r="AU4" s="758"/>
      <c r="AV4" s="758"/>
      <c r="AW4" s="708" t="s">
        <v>19</v>
      </c>
      <c r="AX4" s="758"/>
      <c r="AZ4" s="1203" t="s">
        <v>20</v>
      </c>
      <c r="BA4" s="1204"/>
      <c r="BB4" s="1204"/>
      <c r="BC4" s="1205"/>
    </row>
    <row r="5" spans="1:59" ht="12.75" customHeight="1" x14ac:dyDescent="0.2">
      <c r="A5" s="877" t="s">
        <v>21</v>
      </c>
      <c r="B5" s="665" t="s">
        <v>22</v>
      </c>
      <c r="C5" s="564"/>
      <c r="D5" s="877"/>
      <c r="E5" s="709" t="s">
        <v>23</v>
      </c>
      <c r="F5" s="709" t="s">
        <v>24</v>
      </c>
      <c r="G5" s="708" t="s">
        <v>25</v>
      </c>
      <c r="H5" s="564"/>
      <c r="I5" s="710">
        <v>44012</v>
      </c>
      <c r="J5" s="657" t="s">
        <v>26</v>
      </c>
      <c r="K5" s="1199" t="s">
        <v>4203</v>
      </c>
      <c r="L5" s="901" t="s">
        <v>4160</v>
      </c>
      <c r="M5" s="564"/>
      <c r="N5" s="1199" t="s">
        <v>28</v>
      </c>
      <c r="O5" s="1199" t="s">
        <v>4204</v>
      </c>
      <c r="P5" s="1206" t="s">
        <v>4209</v>
      </c>
      <c r="Q5" s="1206"/>
      <c r="R5" s="1199" t="s">
        <v>27</v>
      </c>
      <c r="S5" s="660" t="s">
        <v>42</v>
      </c>
      <c r="T5" s="660" t="s">
        <v>42</v>
      </c>
      <c r="U5" s="660" t="s">
        <v>42</v>
      </c>
      <c r="V5" s="660" t="s">
        <v>42</v>
      </c>
      <c r="W5" s="660" t="s">
        <v>41</v>
      </c>
      <c r="X5" s="660" t="s">
        <v>36</v>
      </c>
      <c r="Y5" s="711" t="s">
        <v>29</v>
      </c>
      <c r="Z5" s="657" t="s">
        <v>30</v>
      </c>
      <c r="AA5" s="1199" t="s">
        <v>32</v>
      </c>
      <c r="AB5" s="1199" t="s">
        <v>33</v>
      </c>
      <c r="AC5" s="695" t="s">
        <v>32</v>
      </c>
      <c r="AD5" s="695"/>
      <c r="AE5" s="695" t="s">
        <v>32</v>
      </c>
      <c r="AF5" s="695" t="s">
        <v>35</v>
      </c>
      <c r="AG5" s="695" t="s">
        <v>32</v>
      </c>
      <c r="AH5" s="695" t="s">
        <v>32</v>
      </c>
      <c r="AI5" s="695" t="s">
        <v>4183</v>
      </c>
      <c r="AJ5" s="695" t="s">
        <v>36</v>
      </c>
      <c r="AK5" s="695" t="s">
        <v>4184</v>
      </c>
      <c r="AL5" s="695" t="s">
        <v>38</v>
      </c>
      <c r="AM5" s="695" t="s">
        <v>39</v>
      </c>
      <c r="AN5" s="695" t="s">
        <v>40</v>
      </c>
      <c r="AO5" s="736" t="s">
        <v>47</v>
      </c>
      <c r="AP5" s="564" t="s">
        <v>48</v>
      </c>
      <c r="AQ5" s="1199" t="s">
        <v>31</v>
      </c>
      <c r="AR5" s="738" t="s">
        <v>49</v>
      </c>
      <c r="AS5" s="758"/>
      <c r="AT5" s="758"/>
      <c r="AU5" s="758"/>
      <c r="AV5" s="758"/>
      <c r="AW5" s="708" t="s">
        <v>50</v>
      </c>
      <c r="AX5" s="758"/>
      <c r="AY5" s="740" t="s">
        <v>51</v>
      </c>
      <c r="AZ5" s="764" t="s">
        <v>52</v>
      </c>
      <c r="BA5" s="713" t="s">
        <v>52</v>
      </c>
      <c r="BB5" s="713" t="s">
        <v>53</v>
      </c>
      <c r="BC5" s="765" t="s">
        <v>54</v>
      </c>
      <c r="BE5" s="564" t="s">
        <v>4273</v>
      </c>
      <c r="BF5" s="564" t="s">
        <v>4275</v>
      </c>
      <c r="BG5" s="635" t="s">
        <v>32</v>
      </c>
    </row>
    <row r="6" spans="1:59" s="728" customFormat="1" ht="12.75" customHeight="1" thickBot="1" x14ac:dyDescent="0.25">
      <c r="A6" s="720" t="s">
        <v>55</v>
      </c>
      <c r="B6" s="730" t="s">
        <v>56</v>
      </c>
      <c r="C6" s="721" t="s">
        <v>95</v>
      </c>
      <c r="D6" s="721" t="s">
        <v>57</v>
      </c>
      <c r="E6" s="722" t="s">
        <v>58</v>
      </c>
      <c r="F6" s="722" t="s">
        <v>59</v>
      </c>
      <c r="G6" s="723" t="s">
        <v>60</v>
      </c>
      <c r="H6" s="723" t="s">
        <v>61</v>
      </c>
      <c r="I6" s="721" t="s">
        <v>62</v>
      </c>
      <c r="J6" s="733" t="s">
        <v>63</v>
      </c>
      <c r="K6" s="721" t="s">
        <v>71</v>
      </c>
      <c r="L6" s="724" t="s">
        <v>4161</v>
      </c>
      <c r="M6" s="723" t="s">
        <v>4205</v>
      </c>
      <c r="N6" s="723" t="s">
        <v>69</v>
      </c>
      <c r="O6" s="721" t="s">
        <v>72</v>
      </c>
      <c r="P6" s="721" t="s">
        <v>67</v>
      </c>
      <c r="Q6" s="721" t="s">
        <v>68</v>
      </c>
      <c r="R6" s="721" t="s">
        <v>66</v>
      </c>
      <c r="S6" s="725" t="s">
        <v>87</v>
      </c>
      <c r="T6" s="725" t="s">
        <v>88</v>
      </c>
      <c r="U6" s="725" t="s">
        <v>51</v>
      </c>
      <c r="V6" s="725" t="s">
        <v>89</v>
      </c>
      <c r="W6" s="725" t="s">
        <v>86</v>
      </c>
      <c r="X6" s="725" t="s">
        <v>85</v>
      </c>
      <c r="Y6" s="720" t="s">
        <v>1851</v>
      </c>
      <c r="Z6" s="733" t="s">
        <v>72</v>
      </c>
      <c r="AA6" s="721" t="s">
        <v>74</v>
      </c>
      <c r="AB6" s="721" t="s">
        <v>75</v>
      </c>
      <c r="AC6" s="726" t="s">
        <v>76</v>
      </c>
      <c r="AD6" s="726" t="s">
        <v>34</v>
      </c>
      <c r="AE6" s="726" t="s">
        <v>77</v>
      </c>
      <c r="AF6" s="726" t="s">
        <v>78</v>
      </c>
      <c r="AG6" s="726" t="s">
        <v>79</v>
      </c>
      <c r="AH6" s="726" t="s">
        <v>80</v>
      </c>
      <c r="AI6" s="726" t="s">
        <v>80</v>
      </c>
      <c r="AJ6" s="726" t="s">
        <v>80</v>
      </c>
      <c r="AK6" s="726" t="s">
        <v>80</v>
      </c>
      <c r="AL6" s="726" t="s">
        <v>82</v>
      </c>
      <c r="AM6" s="726" t="s">
        <v>83</v>
      </c>
      <c r="AN6" s="726" t="s">
        <v>84</v>
      </c>
      <c r="AO6" s="737" t="s">
        <v>96</v>
      </c>
      <c r="AP6" s="723" t="s">
        <v>97</v>
      </c>
      <c r="AQ6" s="721" t="s">
        <v>73</v>
      </c>
      <c r="AR6" s="759">
        <v>2020</v>
      </c>
      <c r="AS6" s="760">
        <v>2021</v>
      </c>
      <c r="AT6" s="759">
        <v>2022</v>
      </c>
      <c r="AU6" s="760">
        <v>2023</v>
      </c>
      <c r="AV6" s="759">
        <v>2024</v>
      </c>
      <c r="AW6" s="723" t="s">
        <v>98</v>
      </c>
      <c r="AX6" s="723" t="s">
        <v>99</v>
      </c>
      <c r="AY6" s="741" t="s">
        <v>100</v>
      </c>
      <c r="AZ6" s="766" t="s">
        <v>101</v>
      </c>
      <c r="BA6" s="727" t="s">
        <v>102</v>
      </c>
      <c r="BB6" s="727" t="s">
        <v>103</v>
      </c>
      <c r="BC6" s="767" t="s">
        <v>103</v>
      </c>
      <c r="BD6" s="733" t="s">
        <v>4271</v>
      </c>
      <c r="BE6" s="723" t="s">
        <v>4274</v>
      </c>
      <c r="BF6" s="723" t="s">
        <v>4276</v>
      </c>
      <c r="BG6" s="828" t="s">
        <v>4393</v>
      </c>
    </row>
    <row r="7" spans="1:59" ht="11.25" customHeight="1" x14ac:dyDescent="0.2">
      <c r="A7" s="877" t="s">
        <v>113</v>
      </c>
      <c r="B7" s="889" t="s">
        <v>114</v>
      </c>
      <c r="C7" s="946" t="s">
        <v>112</v>
      </c>
      <c r="D7" s="946" t="s">
        <v>4328</v>
      </c>
      <c r="E7" s="746">
        <v>53</v>
      </c>
      <c r="F7" s="1199">
        <v>17</v>
      </c>
      <c r="G7" s="1199" t="s">
        <v>115</v>
      </c>
      <c r="H7" s="1199" t="s">
        <v>37</v>
      </c>
      <c r="I7" s="879">
        <v>36.299999999999997</v>
      </c>
      <c r="J7" s="663">
        <f>(M7/I7)*100</f>
        <v>2.0385674931129478</v>
      </c>
      <c r="K7" s="891">
        <v>0.185</v>
      </c>
      <c r="L7" s="901">
        <v>4</v>
      </c>
      <c r="M7" s="654">
        <f>K7*L7</f>
        <v>0.74</v>
      </c>
      <c r="N7" s="884" t="s">
        <v>242</v>
      </c>
      <c r="O7" s="747">
        <v>0.18</v>
      </c>
      <c r="P7" s="875">
        <v>43829</v>
      </c>
      <c r="Q7" s="875">
        <v>43863</v>
      </c>
      <c r="R7" s="654">
        <f>(K7-O7)/O7*100</f>
        <v>2.7777777777777803</v>
      </c>
      <c r="S7" s="714">
        <f>IF(INDEX(Historical!$D$7:$D$1277,MATCH(B7,Historical!$B$7:$B$1301,0))=0,"n/a",(INDEX(Historical!$C$7:$C$1279,MATCH(B7,Historical!$B$7:$B$1301,0))/INDEX(Historical!$D$7:$D$1277,MATCH(B7,Historical!$B$7:$B$1301,0))-1)*100)</f>
        <v>2.8571428571428692</v>
      </c>
      <c r="T7" s="714">
        <f>IF(INDEX(Historical!$F$7:$F$1270,MATCH(B7,Historical!$B$7:$B$1301,0))=0,"n/a",((INDEX(Historical!$C$7:$C$1279,MATCH(B7,Historical!$B$7:$B$1301,0))/INDEX(Historical!$F$7:$F$1270,MATCH(B7,Historical!$B$7:$B$1301,0)))^(1/3)-1)*100)</f>
        <v>2.9428498400178693</v>
      </c>
      <c r="U7" s="714">
        <f>IF(INDEX(Historical!$H$7:$H$1270,MATCH(B7,Historical!$B$7:$B$1301,0))=0,"n/a",((INDEX(Historical!$C$7:$C$1279,MATCH(B7,Historical!$B$7:$B$1301,0))/INDEX(Historical!$H$7:$H$1270,MATCH(B7,Historical!$B$7:$B$1301,0)))^(1/5)-1)*100)</f>
        <v>3.0358033101851145</v>
      </c>
      <c r="V7" s="714">
        <f>IF(INDEX(Historical!$O$7:$O$1270,MATCH(B7,Historical!$B$7:$B$1301,0))=0,"n/a",((INDEX(Historical!$C$7:$C$1279,MATCH(B7,Historical!$B$7:$B$1301,0))/INDEX(Historical!$O$7:$O$1270,MATCH(B7,Historical!$B$7:$B$1301,0)))^(1/10)-1)*100)</f>
        <v>3.3077529462111066</v>
      </c>
      <c r="W7" s="715">
        <f>IF(OR(U7&lt;=0,U7="n/a",V7&lt;=0,V7="n/a"),"n/a",U7/V7)</f>
        <v>0.91778417540599611</v>
      </c>
      <c r="X7" s="716">
        <f>IF(OR(AJ7&lt;=0,AJ7="n/a",U7&lt;=0,U7="n/a"),"n/a",U7/AJ7)</f>
        <v>0.29762777550834457</v>
      </c>
      <c r="Y7" s="671"/>
      <c r="Z7" s="663" t="str">
        <f>IF(OR(AC7&lt;0.01,AC7="n/a"),"n/a",M7/AC7*100)</f>
        <v>n/a</v>
      </c>
      <c r="AA7" s="900" t="str">
        <f>IF(OR(AC7&lt;0.01,AC7="n/a"),"n/a",I7/AC7)</f>
        <v>n/a</v>
      </c>
      <c r="AB7" s="901">
        <v>10</v>
      </c>
      <c r="AC7" s="879">
        <v>-0.36</v>
      </c>
      <c r="AD7" s="879" t="s">
        <v>136</v>
      </c>
      <c r="AE7" s="879">
        <v>0.39</v>
      </c>
      <c r="AF7" s="879">
        <v>1.75</v>
      </c>
      <c r="AG7" s="879">
        <v>-1.6</v>
      </c>
      <c r="AH7" s="879">
        <v>78.5</v>
      </c>
      <c r="AI7" s="879">
        <v>13.059999999999999</v>
      </c>
      <c r="AJ7" s="879">
        <v>10.199999999999999</v>
      </c>
      <c r="AK7" s="879">
        <v>16</v>
      </c>
      <c r="AL7" s="892">
        <v>2490</v>
      </c>
      <c r="AM7" s="886">
        <v>0.89999999999999991</v>
      </c>
      <c r="AN7" s="879">
        <v>0.86</v>
      </c>
      <c r="AO7" s="753" t="str">
        <f>IF(U7="n/a","n/a",IF(AA7&lt;0,"n/a",IF(AA7="n/a","n/a",J7+U7-AA7)))</f>
        <v>n/a</v>
      </c>
      <c r="AP7" s="754">
        <f>IF(U7="n/a","n/a",J7+U7)</f>
        <v>5.0743708032980628</v>
      </c>
      <c r="AQ7" s="902" t="str">
        <f>IF(OR(AC7&lt;0.01,AF7="n/a"),"n/a",(I7/SQRT(22.5*AC7*(I7/AF7))-1)*100)</f>
        <v>n/a</v>
      </c>
      <c r="AR7" s="663">
        <f>INDEX(Historical!$C$7:$C$1279,MATCH(B7,Historical!$B$7:$B$1301,0))*IF(AH7="n/a",1.03,IF(AH7&lt;0,1.01,IF(AH7&gt;10,1.1,(1+AH7/100))))</f>
        <v>0.79200000000000004</v>
      </c>
      <c r="AS7" s="900">
        <f>IF($AI7="n/a",1.03*AR7,IF($AI7&lt;0,1.01*AR7,IF($AI7&gt;10,1.1*AR7,(1+$AI7/100)*AR7)))</f>
        <v>0.87120000000000009</v>
      </c>
      <c r="AT7" s="900">
        <f>IF($AK7="n/a",1.03*AS7,IF($AK7&lt;0,1.01*AS7,IF($AK7&gt;10,1.1*AS7,(1+$AK7/100)*AS7)))</f>
        <v>0.95832000000000017</v>
      </c>
      <c r="AU7" s="900">
        <f>IF($AK7="n/a",1.03*AT7,IF($AK7&lt;0,1.01*AT7,IF($AK7&gt;10,1.1*AT7,(1+$AK7/100)*AT7)))</f>
        <v>1.0541520000000002</v>
      </c>
      <c r="AV7" s="900">
        <f>IF($AK7="n/a",1.03*AU7,IF($AK7&lt;0,1.01*AU7,IF($AK7&gt;10,1.1*AU7,(1+$AK7/100)*AU7)))</f>
        <v>1.1595672000000004</v>
      </c>
      <c r="AW7" s="663">
        <f>SUM(AR7:AV7)</f>
        <v>4.8352392000000011</v>
      </c>
      <c r="AX7" s="761">
        <f>AW7/I7*100</f>
        <v>13.320218181818186</v>
      </c>
      <c r="AY7" s="948">
        <v>1.27</v>
      </c>
      <c r="AZ7" s="886">
        <v>83.42</v>
      </c>
      <c r="BA7" s="886">
        <v>-14.93</v>
      </c>
      <c r="BB7" s="886">
        <v>8.59</v>
      </c>
      <c r="BC7" s="886">
        <v>4.17</v>
      </c>
      <c r="BE7" s="635">
        <v>1968</v>
      </c>
      <c r="BF7" s="912">
        <f>IF(BE7&gt;2008,0,IF(BE7&gt;2001,1,IF(BE7&gt;1990,2,IF(BE7&gt;1980,3,IF(BE7&gt;1973,4,IF(BE7&gt;1970,5,IF(BE7&gt;1960,6,IF(BE7&gt;1958,7,IF(BE7&gt;1953,8,9)))))))))</f>
        <v>6</v>
      </c>
      <c r="BG7" s="896">
        <v>-0.6</v>
      </c>
    </row>
    <row r="8" spans="1:59" s="787" customFormat="1" ht="11.25" customHeight="1" x14ac:dyDescent="0.2">
      <c r="A8" s="658" t="s">
        <v>133</v>
      </c>
      <c r="B8" s="795" t="s">
        <v>134</v>
      </c>
      <c r="C8" s="946" t="s">
        <v>128</v>
      </c>
      <c r="D8" s="946" t="s">
        <v>4333</v>
      </c>
      <c r="E8" s="769">
        <v>45</v>
      </c>
      <c r="F8" s="1199">
        <v>53</v>
      </c>
      <c r="G8" s="1198" t="s">
        <v>37</v>
      </c>
      <c r="H8" s="1198" t="s">
        <v>115</v>
      </c>
      <c r="I8" s="780">
        <v>39.9</v>
      </c>
      <c r="J8" s="771">
        <f>(M8/I8)*100</f>
        <v>3.6090225563909777</v>
      </c>
      <c r="K8" s="772">
        <v>0.36</v>
      </c>
      <c r="L8" s="773">
        <v>4</v>
      </c>
      <c r="M8" s="774">
        <f>K8*L8</f>
        <v>1.44</v>
      </c>
      <c r="N8" s="775" t="s">
        <v>261</v>
      </c>
      <c r="O8" s="776">
        <v>0.35</v>
      </c>
      <c r="P8" s="777">
        <v>43873</v>
      </c>
      <c r="Q8" s="777">
        <v>43895</v>
      </c>
      <c r="R8" s="774">
        <f>(K8-O8)/O8*100</f>
        <v>2.8571428571428599</v>
      </c>
      <c r="S8" s="714">
        <f>IF(INDEX(Historical!$D$7:$D$1277,MATCH(B8,Historical!$B$7:$B$1301,0))=0,"n/a",(INDEX(Historical!$C$7:$C$1279,MATCH(B8,Historical!$B$7:$B$1301,0))/INDEX(Historical!$D$7:$D$1277,MATCH(B8,Historical!$B$7:$B$1301,0))-1)*100)</f>
        <v>4.4776119402984982</v>
      </c>
      <c r="T8" s="714">
        <f>IF(INDEX(Historical!$F$7:$F$1270,MATCH(B8,Historical!$B$7:$B$1301,0))=0,"n/a",((INDEX(Historical!$C$7:$C$1279,MATCH(B8,Historical!$B$7:$B$1301,0))/INDEX(Historical!$F$7:$F$1270,MATCH(B8,Historical!$B$7:$B$1301,0)))^(1/3)-1)*100)</f>
        <v>5.2726599609396629</v>
      </c>
      <c r="U8" s="714">
        <f>IF(INDEX(Historical!$H$7:$H$1270,MATCH(B8,Historical!$B$7:$B$1301,0))=0,"n/a",((INDEX(Historical!$C$7:$C$1279,MATCH(B8,Historical!$B$7:$B$1301,0))/INDEX(Historical!$H$7:$H$1270,MATCH(B8,Historical!$B$7:$B$1301,0)))^(1/5)-1)*100)</f>
        <v>7.8378847447948985</v>
      </c>
      <c r="V8" s="714">
        <f>IF(INDEX(Historical!$O$7:$O$1270,MATCH(B8,Historical!$B$7:$B$1301,0))=0,"n/a",((INDEX(Historical!$C$7:$C$1279,MATCH(B8,Historical!$B$7:$B$1301,0))/INDEX(Historical!$O$7:$O$1270,MATCH(B8,Historical!$B$7:$B$1301,0)))^(1/10)-1)*100)</f>
        <v>9.5958226385217227</v>
      </c>
      <c r="W8" s="715">
        <f>IF(OR(U8&lt;=0,U8="n/a",V8&lt;=0,V8="n/a"),"n/a",U8/V8)</f>
        <v>0.81680175218436069</v>
      </c>
      <c r="X8" s="716" t="str">
        <f>IF(OR(AJ8&lt;=0,AJ8="n/a",U8&lt;=0,U8="n/a"),"n/a",U8/AJ8)</f>
        <v>n/a</v>
      </c>
      <c r="Y8" s="890"/>
      <c r="Z8" s="771">
        <f>IF(OR(AC8&lt;0.01,AC8="n/a"),"n/a",M8/AC8*100)</f>
        <v>52.173913043478258</v>
      </c>
      <c r="AA8" s="779">
        <f>IF(OR(AC8&lt;0.01,AC8="n/a"),"n/a",I8/AC8)</f>
        <v>14.456521739130435</v>
      </c>
      <c r="AB8" s="773">
        <v>6</v>
      </c>
      <c r="AC8" s="780">
        <v>2.76</v>
      </c>
      <c r="AD8" s="780" t="s">
        <v>136</v>
      </c>
      <c r="AE8" s="780">
        <v>0.35</v>
      </c>
      <c r="AF8" s="780">
        <v>1.18</v>
      </c>
      <c r="AG8" s="780">
        <v>8.1</v>
      </c>
      <c r="AH8" s="780">
        <v>-19.900000000000002</v>
      </c>
      <c r="AI8" s="780">
        <v>17.580000000000002</v>
      </c>
      <c r="AJ8" s="780">
        <v>-6</v>
      </c>
      <c r="AK8" s="780">
        <v>-8.7999999999999989</v>
      </c>
      <c r="AL8" s="781">
        <v>22610</v>
      </c>
      <c r="AM8" s="782">
        <v>0.4</v>
      </c>
      <c r="AN8" s="780">
        <v>0.66</v>
      </c>
      <c r="AO8" s="783">
        <f>IF(U8="n/a","n/a",IF(AA8&lt;0,"n/a",IF(AA8="n/a","n/a",J8+U8-AA8)))</f>
        <v>-3.0096144379445597</v>
      </c>
      <c r="AP8" s="784">
        <f>IF(U8="n/a","n/a",J8+U8)</f>
        <v>11.446907301185876</v>
      </c>
      <c r="AQ8" s="785">
        <f>IF(OR(AC8&lt;0.01,AF8="n/a"),"n/a",(I8/SQRT(22.5*AC8*(I8/AF8))-1)*100)</f>
        <v>-12.927372199540821</v>
      </c>
      <c r="AR8" s="663">
        <f>INDEX(Historical!$C$7:$C$1279,MATCH(B8,Historical!$B$7:$B$1301,0))*IF(AH8="n/a",1.03,IF(AH8&lt;0,1.01,IF(AH8&gt;10,1.1,(1+AH8/100))))</f>
        <v>1.4139999999999999</v>
      </c>
      <c r="AS8" s="779">
        <f>IF($AI8="n/a",1.03*AR8,IF($AI8&lt;0,1.01*AR8,IF($AI8&gt;10,1.1*AR8,(1+$AI8/100)*AR8)))</f>
        <v>1.5554000000000001</v>
      </c>
      <c r="AT8" s="779">
        <f>IF($AK8="n/a",1.03*AS8,IF($AK8&lt;0,1.01*AS8,IF($AK8&gt;10,1.1*AS8,(1+$AK8/100)*AS8)))</f>
        <v>1.5709540000000002</v>
      </c>
      <c r="AU8" s="779">
        <f>IF($AK8="n/a",1.03*AT8,IF($AK8&lt;0,1.01*AT8,IF($AK8&gt;10,1.1*AT8,(1+$AK8/100)*AT8)))</f>
        <v>1.5866635400000002</v>
      </c>
      <c r="AV8" s="779">
        <f>IF($AK8="n/a",1.03*AU8,IF($AK8&lt;0,1.01*AU8,IF($AK8&gt;10,1.1*AU8,(1+$AK8/100)*AU8)))</f>
        <v>1.6025301754000003</v>
      </c>
      <c r="AW8" s="771">
        <f>SUM(AR8:AV8)</f>
        <v>7.7295477154000007</v>
      </c>
      <c r="AX8" s="786">
        <f>AW8/I8*100</f>
        <v>19.372300038596492</v>
      </c>
      <c r="AY8" s="949">
        <v>0.95</v>
      </c>
      <c r="AZ8" s="782">
        <v>37.97</v>
      </c>
      <c r="BA8" s="782">
        <v>-15.47</v>
      </c>
      <c r="BB8" s="782">
        <v>5.67</v>
      </c>
      <c r="BC8" s="782">
        <v>-1.18</v>
      </c>
      <c r="BD8" s="922"/>
      <c r="BE8" s="635">
        <v>1976</v>
      </c>
      <c r="BF8" s="912">
        <f>IF(BE8&gt;2008,0,IF(BE8&gt;2001,1,IF(BE8&gt;1990,2,IF(BE8&gt;1980,3,IF(BE8&gt;1973,4,IF(BE8&gt;1970,5,IF(BE8&gt;1960,6,IF(BE8&gt;1958,7,IF(BE8&gt;1953,8,9)))))))))</f>
        <v>4</v>
      </c>
      <c r="BG8" s="838">
        <v>3.5000000000000004</v>
      </c>
    </row>
    <row r="9" spans="1:59" ht="11.25" customHeight="1" x14ac:dyDescent="0.2">
      <c r="A9" s="877" t="s">
        <v>143</v>
      </c>
      <c r="B9" s="889" t="s">
        <v>144</v>
      </c>
      <c r="C9" s="946" t="s">
        <v>4199</v>
      </c>
      <c r="D9" s="946" t="s">
        <v>4331</v>
      </c>
      <c r="E9" s="746">
        <v>44</v>
      </c>
      <c r="F9" s="1199">
        <v>58</v>
      </c>
      <c r="G9" s="1199" t="s">
        <v>37</v>
      </c>
      <c r="H9" s="1199" t="s">
        <v>115</v>
      </c>
      <c r="I9" s="879">
        <v>148.88999999999999</v>
      </c>
      <c r="J9" s="663">
        <f>(M9/I9)*100</f>
        <v>2.444757874941232</v>
      </c>
      <c r="K9" s="891">
        <v>0.91</v>
      </c>
      <c r="L9" s="901">
        <v>4</v>
      </c>
      <c r="M9" s="654">
        <f>K9*L9</f>
        <v>3.64</v>
      </c>
      <c r="N9" s="884" t="s">
        <v>145</v>
      </c>
      <c r="O9" s="747">
        <v>0.79</v>
      </c>
      <c r="P9" s="875">
        <v>43810</v>
      </c>
      <c r="Q9" s="875">
        <v>43830</v>
      </c>
      <c r="R9" s="654">
        <f>(K9-O9)/O9*100</f>
        <v>15.189873417721516</v>
      </c>
      <c r="S9" s="714">
        <f>IF(INDEX(Historical!$D$7:$D$1277,MATCH(B9,Historical!$B$7:$B$1301,0))=0,"n/a",(INDEX(Historical!$C$7:$C$1279,MATCH(B9,Historical!$B$7:$B$1301,0))/INDEX(Historical!$D$7:$D$1277,MATCH(B9,Historical!$B$7:$B$1301,0))-1)*100)</f>
        <v>19.696969696969703</v>
      </c>
      <c r="T9" s="714">
        <f>IF(INDEX(Historical!$F$7:$F$1270,MATCH(B9,Historical!$B$7:$B$1301,0))=0,"n/a",((INDEX(Historical!$C$7:$C$1279,MATCH(B9,Historical!$B$7:$B$1301,0))/INDEX(Historical!$F$7:$F$1270,MATCH(B9,Historical!$B$7:$B$1301,0)))^(1/3)-1)*100)</f>
        <v>14.2309373615795</v>
      </c>
      <c r="U9" s="714">
        <f>IF(INDEX(Historical!$H$7:$H$1270,MATCH(B9,Historical!$B$7:$B$1301,0))=0,"n/a",((INDEX(Historical!$C$7:$C$1279,MATCH(B9,Historical!$B$7:$B$1301,0))/INDEX(Historical!$H$7:$H$1270,MATCH(B9,Historical!$B$7:$B$1301,0)))^(1/5)-1)*100)</f>
        <v>13.391993286589688</v>
      </c>
      <c r="V9" s="714">
        <f>IF(INDEX(Historical!$O$7:$O$1270,MATCH(B9,Historical!$B$7:$B$1301,0))=0,"n/a",((INDEX(Historical!$C$7:$C$1279,MATCH(B9,Historical!$B$7:$B$1301,0))/INDEX(Historical!$O$7:$O$1270,MATCH(B9,Historical!$B$7:$B$1301,0)))^(1/10)-1)*100)</f>
        <v>10.606347892097933</v>
      </c>
      <c r="W9" s="715">
        <f>IF(OR(U9&lt;=0,U9="n/a",V9&lt;=0,V9="n/a"),"n/a",U9/V9)</f>
        <v>1.2626394516596189</v>
      </c>
      <c r="X9" s="716">
        <f>IF(OR(AJ9&lt;=0,AJ9="n/a",U9&lt;=0,U9="n/a"),"n/a",U9/AJ9)</f>
        <v>0.87529367886207121</v>
      </c>
      <c r="Y9" s="889"/>
      <c r="Z9" s="663">
        <f>IF(OR(AC9&lt;0.01,AC9="n/a"),"n/a",M9/AC9*100)</f>
        <v>62.435677530017152</v>
      </c>
      <c r="AA9" s="900">
        <f>IF(OR(AC9&lt;0.01,AC9="n/a"),"n/a",I9/AC9)</f>
        <v>25.538593481989707</v>
      </c>
      <c r="AB9" s="901">
        <v>6</v>
      </c>
      <c r="AC9" s="879">
        <v>5.83</v>
      </c>
      <c r="AD9" s="879">
        <v>2.06</v>
      </c>
      <c r="AE9" s="879">
        <v>4.3600000000000003</v>
      </c>
      <c r="AF9" s="879">
        <v>11.46</v>
      </c>
      <c r="AG9" s="879">
        <v>46.800000000000004</v>
      </c>
      <c r="AH9" s="879">
        <v>12.3</v>
      </c>
      <c r="AI9" s="879">
        <v>-0.54</v>
      </c>
      <c r="AJ9" s="879">
        <v>15.299999999999999</v>
      </c>
      <c r="AK9" s="879">
        <v>12.2</v>
      </c>
      <c r="AL9" s="892">
        <v>64099.999999999993</v>
      </c>
      <c r="AM9" s="886">
        <v>0.1</v>
      </c>
      <c r="AN9" s="879">
        <v>0.37</v>
      </c>
      <c r="AO9" s="753">
        <f>IF(U9="n/a","n/a",IF(AA9&lt;0,"n/a",IF(AA9="n/a","n/a",J9+U9-AA9)))</f>
        <v>-9.7018423204587876</v>
      </c>
      <c r="AP9" s="754">
        <f>IF(U9="n/a","n/a",J9+U9)</f>
        <v>15.83675116153092</v>
      </c>
      <c r="AQ9" s="902">
        <f>IF(OR(AC9&lt;0.01,AF9="n/a"),"n/a",(I9/SQRT(22.5*AC9*(I9/AF9))-1)*100)</f>
        <v>260.66129466338299</v>
      </c>
      <c r="AR9" s="663">
        <f>INDEX(Historical!$C$7:$C$1279,MATCH(B9,Historical!$B$7:$B$1301,0))*IF(AH9="n/a",1.03,IF(AH9&lt;0,1.01,IF(AH9&gt;10,1.1,(1+AH9/100))))</f>
        <v>3.4760000000000004</v>
      </c>
      <c r="AS9" s="900">
        <f>IF($AI9="n/a",1.03*AR9,IF($AI9&lt;0,1.01*AR9,IF($AI9&gt;10,1.1*AR9,(1+$AI9/100)*AR9)))</f>
        <v>3.5107600000000003</v>
      </c>
      <c r="AT9" s="900">
        <f>IF($AK9="n/a",1.03*AS9,IF($AK9&lt;0,1.01*AS9,IF($AK9&gt;10,1.1*AS9,(1+$AK9/100)*AS9)))</f>
        <v>3.8618360000000007</v>
      </c>
      <c r="AU9" s="900">
        <f>IF($AK9="n/a",1.03*AT9,IF($AK9&lt;0,1.01*AT9,IF($AK9&gt;10,1.1*AT9,(1+$AK9/100)*AT9)))</f>
        <v>4.248019600000001</v>
      </c>
      <c r="AV9" s="900">
        <f>IF($AK9="n/a",1.03*AU9,IF($AK9&lt;0,1.01*AU9,IF($AK9&gt;10,1.1*AU9,(1+$AK9/100)*AU9)))</f>
        <v>4.6728215600000018</v>
      </c>
      <c r="AW9" s="663">
        <f>SUM(AR9:AV9)</f>
        <v>19.769437160000003</v>
      </c>
      <c r="AX9" s="761">
        <f>AW9/I9*100</f>
        <v>13.277881093424678</v>
      </c>
      <c r="AY9" s="948">
        <v>0.82</v>
      </c>
      <c r="AZ9" s="886">
        <v>44.4</v>
      </c>
      <c r="BA9" s="886">
        <v>-18.34</v>
      </c>
      <c r="BB9" s="886">
        <v>3</v>
      </c>
      <c r="BC9" s="886">
        <v>-5.1100000000000003</v>
      </c>
      <c r="BE9" s="635">
        <v>1976</v>
      </c>
      <c r="BF9" s="912">
        <f>IF(BE9&gt;2008,0,IF(BE9&gt;2001,1,IF(BE9&gt;1990,2,IF(BE9&gt;1980,3,IF(BE9&gt;1973,4,IF(BE9&gt;1970,5,IF(BE9&gt;1960,6,IF(BE9&gt;1958,7,IF(BE9&gt;1953,8,9)))))))))</f>
        <v>4</v>
      </c>
      <c r="BG9" s="896">
        <v>5.8999999999999995</v>
      </c>
    </row>
    <row r="10" spans="1:59" ht="11.25" customHeight="1" x14ac:dyDescent="0.2">
      <c r="A10" s="877" t="s">
        <v>116</v>
      </c>
      <c r="B10" s="889" t="s">
        <v>117</v>
      </c>
      <c r="C10" s="946" t="s">
        <v>108</v>
      </c>
      <c r="D10" s="946" t="s">
        <v>118</v>
      </c>
      <c r="E10" s="746">
        <v>38</v>
      </c>
      <c r="F10" s="1199">
        <v>69</v>
      </c>
      <c r="G10" s="1199" t="s">
        <v>37</v>
      </c>
      <c r="H10" s="1199" t="s">
        <v>37</v>
      </c>
      <c r="I10" s="879">
        <v>36.03</v>
      </c>
      <c r="J10" s="663">
        <f>(M10/I10)*100</f>
        <v>3.1085206772134333</v>
      </c>
      <c r="K10" s="891">
        <v>0.28000000000000003</v>
      </c>
      <c r="L10" s="901">
        <v>4</v>
      </c>
      <c r="M10" s="654">
        <f>K10*L10</f>
        <v>1.1200000000000001</v>
      </c>
      <c r="N10" s="884" t="s">
        <v>119</v>
      </c>
      <c r="O10" s="747">
        <v>0.27</v>
      </c>
      <c r="P10" s="875">
        <v>43879</v>
      </c>
      <c r="Q10" s="875">
        <v>43892</v>
      </c>
      <c r="R10" s="654">
        <f>(K10-O10)/O10*100</f>
        <v>3.7037037037037068</v>
      </c>
      <c r="S10" s="714">
        <f>IF(INDEX(Historical!$D$7:$D$1277,MATCH(B10,Historical!$B$7:$B$1301,0))=0,"n/a",(INDEX(Historical!$C$7:$C$1279,MATCH(B10,Historical!$B$7:$B$1301,0))/INDEX(Historical!$D$7:$D$1277,MATCH(B10,Historical!$B$7:$B$1301,0))-1)*100)</f>
        <v>3.8461538461538547</v>
      </c>
      <c r="T10" s="714">
        <f>IF(INDEX(Historical!$F$7:$F$1270,MATCH(B10,Historical!$B$7:$B$1301,0))=0,"n/a",((INDEX(Historical!$C$7:$C$1279,MATCH(B10,Historical!$B$7:$B$1301,0))/INDEX(Historical!$F$7:$F$1270,MATCH(B10,Historical!$B$7:$B$1301,0)))^(1/3)-1)*100)</f>
        <v>9.172994079811847</v>
      </c>
      <c r="U10" s="714">
        <f>IF(INDEX(Historical!$H$7:$H$1270,MATCH(B10,Historical!$B$7:$B$1301,0))=0,"n/a",((INDEX(Historical!$C$7:$C$1279,MATCH(B10,Historical!$B$7:$B$1301,0))/INDEX(Historical!$H$7:$H$1270,MATCH(B10,Historical!$B$7:$B$1301,0)))^(1/5)-1)*100)</f>
        <v>7.8545341025045623</v>
      </c>
      <c r="V10" s="714">
        <f>IF(INDEX(Historical!$O$7:$O$1270,MATCH(B10,Historical!$B$7:$B$1301,0))=0,"n/a",((INDEX(Historical!$C$7:$C$1279,MATCH(B10,Historical!$B$7:$B$1301,0))/INDEX(Historical!$O$7:$O$1270,MATCH(B10,Historical!$B$7:$B$1301,0)))^(1/10)-1)*100)</f>
        <v>6.788275402791899</v>
      </c>
      <c r="W10" s="715">
        <f>IF(OR(U10&lt;=0,U10="n/a",V10&lt;=0,V10="n/a"),"n/a",U10/V10)</f>
        <v>1.1570735770788159</v>
      </c>
      <c r="X10" s="716">
        <f>IF(OR(AJ10&lt;=0,AJ10="n/a",U10&lt;=0,U10="n/a"),"n/a",U10/AJ10)</f>
        <v>1.2272709535163377</v>
      </c>
      <c r="Y10" s="674"/>
      <c r="Z10" s="663">
        <f>IF(OR(AC10&lt;0.01,AC10="n/a"),"n/a",M10/AC10*100)</f>
        <v>28.211586901763226</v>
      </c>
      <c r="AA10" s="900">
        <f>IF(OR(AC10&lt;0.01,AC10="n/a"),"n/a",I10/AC10)</f>
        <v>9.0755667506297222</v>
      </c>
      <c r="AB10" s="901">
        <v>12</v>
      </c>
      <c r="AC10" s="879">
        <v>3.97</v>
      </c>
      <c r="AD10" s="879">
        <v>5.57</v>
      </c>
      <c r="AE10" s="879">
        <v>1.2</v>
      </c>
      <c r="AF10" s="879">
        <v>0.97</v>
      </c>
      <c r="AG10" s="879">
        <v>10.4</v>
      </c>
      <c r="AH10" s="879">
        <v>16.7</v>
      </c>
      <c r="AI10" s="879">
        <v>3.09</v>
      </c>
      <c r="AJ10" s="879">
        <v>6.4</v>
      </c>
      <c r="AK10" s="879">
        <v>1.6</v>
      </c>
      <c r="AL10" s="892">
        <v>26260</v>
      </c>
      <c r="AM10" s="886">
        <v>0.3</v>
      </c>
      <c r="AN10" s="879">
        <v>0.25</v>
      </c>
      <c r="AO10" s="753">
        <f>IF(U10="n/a","n/a",IF(AA10&lt;0,"n/a",IF(AA10="n/a","n/a",J10+U10-AA10)))</f>
        <v>1.8874880290882743</v>
      </c>
      <c r="AP10" s="754">
        <f>IF(U10="n/a","n/a",J10+U10)</f>
        <v>10.963054779717996</v>
      </c>
      <c r="AQ10" s="902">
        <f>IF(OR(AC10&lt;0.01,AF10="n/a"),"n/a",(I10/SQRT(22.5*AC10*(I10/AF10))-1)*100)</f>
        <v>-37.449399156946249</v>
      </c>
      <c r="AR10" s="663">
        <f>INDEX(Historical!$C$7:$C$1279,MATCH(B10,Historical!$B$7:$B$1301,0))*IF(AH10="n/a",1.03,IF(AH10&lt;0,1.01,IF(AH10&gt;10,1.1,(1+AH10/100))))</f>
        <v>1.1880000000000002</v>
      </c>
      <c r="AS10" s="900">
        <f>IF($AI10="n/a",1.03*AR10,IF($AI10&lt;0,1.01*AR10,IF($AI10&gt;10,1.1*AR10,(1+$AI10/100)*AR10)))</f>
        <v>1.2247092000000002</v>
      </c>
      <c r="AT10" s="900">
        <f>IF($AK10="n/a",1.03*AS10,IF($AK10&lt;0,1.01*AS10,IF($AK10&gt;10,1.1*AS10,(1+$AK10/100)*AS10)))</f>
        <v>1.2443045472000003</v>
      </c>
      <c r="AU10" s="900">
        <f>IF($AK10="n/a",1.03*AT10,IF($AK10&lt;0,1.01*AT10,IF($AK10&gt;10,1.1*AT10,(1+$AK10/100)*AT10)))</f>
        <v>1.2642134199552002</v>
      </c>
      <c r="AV10" s="900">
        <f>IF($AK10="n/a",1.03*AU10,IF($AK10&lt;0,1.01*AU10,IF($AK10&gt;10,1.1*AU10,(1+$AK10/100)*AU10)))</f>
        <v>1.2844408346744833</v>
      </c>
      <c r="AW10" s="663">
        <f>SUM(AR10:AV10)</f>
        <v>6.2056680018296841</v>
      </c>
      <c r="AX10" s="761">
        <f>AW10/I10*100</f>
        <v>17.223613660365483</v>
      </c>
      <c r="AY10" s="948">
        <v>0.89</v>
      </c>
      <c r="AZ10" s="886">
        <v>56.18</v>
      </c>
      <c r="BA10" s="886">
        <v>-36.99</v>
      </c>
      <c r="BB10" s="886">
        <v>-0.73</v>
      </c>
      <c r="BC10" s="886">
        <v>-20.79</v>
      </c>
      <c r="BE10" s="635">
        <v>1983</v>
      </c>
      <c r="BF10" s="912">
        <f>IF(BE10&gt;2008,0,IF(BE10&gt;2001,1,IF(BE10&gt;1990,2,IF(BE10&gt;1980,3,IF(BE10&gt;1973,4,IF(BE10&gt;1970,5,IF(BE10&gt;1960,6,IF(BE10&gt;1958,7,IF(BE10&gt;1953,8,9)))))))))</f>
        <v>3</v>
      </c>
      <c r="BG10" s="896">
        <v>1.9</v>
      </c>
    </row>
    <row r="11" spans="1:59" ht="11.25" customHeight="1" x14ac:dyDescent="0.2">
      <c r="A11" s="877" t="s">
        <v>403</v>
      </c>
      <c r="B11" s="889" t="s">
        <v>404</v>
      </c>
      <c r="C11" s="946" t="s">
        <v>123</v>
      </c>
      <c r="D11" s="946" t="s">
        <v>4180</v>
      </c>
      <c r="E11" s="746">
        <v>26</v>
      </c>
      <c r="F11" s="1199">
        <v>127</v>
      </c>
      <c r="G11" s="1199" t="s">
        <v>37</v>
      </c>
      <c r="H11" s="1199" t="s">
        <v>37</v>
      </c>
      <c r="I11" s="879">
        <v>77.209999999999994</v>
      </c>
      <c r="J11" s="663">
        <f>(M11/I11)*100</f>
        <v>1.9945602901178607</v>
      </c>
      <c r="K11" s="898">
        <v>0.38500000000000001</v>
      </c>
      <c r="L11" s="901">
        <v>4</v>
      </c>
      <c r="M11" s="654">
        <f>K11*L11</f>
        <v>1.54</v>
      </c>
      <c r="N11" s="884" t="s">
        <v>163</v>
      </c>
      <c r="O11" s="748">
        <v>0.36749999999999999</v>
      </c>
      <c r="P11" s="875">
        <v>43902</v>
      </c>
      <c r="Q11" s="875">
        <v>43922</v>
      </c>
      <c r="R11" s="654">
        <f>(K11-O11)/O11*100</f>
        <v>4.7619047619047663</v>
      </c>
      <c r="S11" s="714">
        <f>IF(INDEX(Historical!$D$7:$D$1277,MATCH(B11,Historical!$B$7:$B$1301,0))=0,"n/a",(INDEX(Historical!$C$7:$C$1279,MATCH(B11,Historical!$B$7:$B$1301,0))/INDEX(Historical!$D$7:$D$1277,MATCH(B11,Historical!$B$7:$B$1301,0))-1)*100)</f>
        <v>8.4905660377358583</v>
      </c>
      <c r="T11" s="714">
        <f>IF(INDEX(Historical!$F$7:$F$1270,MATCH(B11,Historical!$B$7:$B$1301,0))=0,"n/a",((INDEX(Historical!$C$7:$C$1279,MATCH(B11,Historical!$B$7:$B$1301,0))/INDEX(Historical!$F$7:$F$1270,MATCH(B11,Historical!$B$7:$B$1301,0)))^(1/3)-1)*100)</f>
        <v>6.0572272596069343</v>
      </c>
      <c r="U11" s="714">
        <f>IF(INDEX(Historical!$H$7:$H$1270,MATCH(B11,Historical!$B$7:$B$1301,0))=0,"n/a",((INDEX(Historical!$C$7:$C$1279,MATCH(B11,Historical!$B$7:$B$1301,0))/INDEX(Historical!$H$7:$H$1270,MATCH(B11,Historical!$B$7:$B$1301,0)))^(1/5)-1)*100)</f>
        <v>6.1821828430751236</v>
      </c>
      <c r="V11" s="714">
        <f>IF(INDEX(Historical!$O$7:$O$1270,MATCH(B11,Historical!$B$7:$B$1301,0))=0,"n/a",((INDEX(Historical!$C$7:$C$1279,MATCH(B11,Historical!$B$7:$B$1301,0))/INDEX(Historical!$O$7:$O$1270,MATCH(B11,Historical!$B$7:$B$1301,0)))^(1/10)-1)*100)</f>
        <v>11.138309080140285</v>
      </c>
      <c r="W11" s="715">
        <f>IF(OR(U11&lt;=0,U11="n/a",V11&lt;=0,V11="n/a"),"n/a",U11/V11)</f>
        <v>0.55503782473571472</v>
      </c>
      <c r="X11" s="716">
        <f>IF(OR(AJ11&lt;=0,AJ11="n/a",U11&lt;=0,U11="n/a"),"n/a",U11/AJ11)</f>
        <v>0.42931825299132809</v>
      </c>
      <c r="Y11" s="890"/>
      <c r="Z11" s="663">
        <f>IF(OR(AC11&lt;0.01,AC11="n/a"),"n/a",M11/AC11*100)</f>
        <v>32.285115303983233</v>
      </c>
      <c r="AA11" s="900">
        <f>IF(OR(AC11&lt;0.01,AC11="n/a"),"n/a",I11/AC11)</f>
        <v>16.186582809224319</v>
      </c>
      <c r="AB11" s="901">
        <v>12</v>
      </c>
      <c r="AC11" s="879">
        <v>4.7699999999999996</v>
      </c>
      <c r="AD11" s="879">
        <v>1.07</v>
      </c>
      <c r="AE11" s="879">
        <v>2.2999999999999998</v>
      </c>
      <c r="AF11" s="879">
        <v>2.09</v>
      </c>
      <c r="AG11" s="879">
        <v>13.100000000000001</v>
      </c>
      <c r="AH11" s="879">
        <v>-18.3</v>
      </c>
      <c r="AI11" s="879">
        <v>27.13</v>
      </c>
      <c r="AJ11" s="879">
        <v>14.399999999999999</v>
      </c>
      <c r="AK11" s="879">
        <v>15</v>
      </c>
      <c r="AL11" s="892">
        <v>8039.9999999999991</v>
      </c>
      <c r="AM11" s="886">
        <v>0.4</v>
      </c>
      <c r="AN11" s="879">
        <v>0.81</v>
      </c>
      <c r="AO11" s="753">
        <f>IF(U11="n/a","n/a",IF(AA11&lt;0,"n/a",IF(AA11="n/a","n/a",J11+U11-AA11)))</f>
        <v>-8.0098396760313353</v>
      </c>
      <c r="AP11" s="754">
        <f>IF(U11="n/a","n/a",J11+U11)</f>
        <v>8.1767431331929838</v>
      </c>
      <c r="AQ11" s="902">
        <f>IF(OR(AC11&lt;0.01,AF11="n/a"),"n/a",(I11/SQRT(22.5*AC11*(I11/AF11))-1)*100)</f>
        <v>22.619480183893991</v>
      </c>
      <c r="AR11" s="663">
        <f>INDEX(Historical!$C$7:$C$1279,MATCH(B11,Historical!$B$7:$B$1301,0))*IF(AH11="n/a",1.03,IF(AH11&lt;0,1.01,IF(AH11&gt;10,1.1,(1+AH11/100))))</f>
        <v>1.451875</v>
      </c>
      <c r="AS11" s="900">
        <f>IF($AI11="n/a",1.03*AR11,IF($AI11&lt;0,1.01*AR11,IF($AI11&gt;10,1.1*AR11,(1+$AI11/100)*AR11)))</f>
        <v>1.5970625000000001</v>
      </c>
      <c r="AT11" s="900">
        <f>IF($AK11="n/a",1.03*AS11,IF($AK11&lt;0,1.01*AS11,IF($AK11&gt;10,1.1*AS11,(1+$AK11/100)*AS11)))</f>
        <v>1.7567687500000002</v>
      </c>
      <c r="AU11" s="900">
        <f>IF($AK11="n/a",1.03*AT11,IF($AK11&lt;0,1.01*AT11,IF($AK11&gt;10,1.1*AT11,(1+$AK11/100)*AT11)))</f>
        <v>1.9324456250000004</v>
      </c>
      <c r="AV11" s="900">
        <f>IF($AK11="n/a",1.03*AU11,IF($AK11&lt;0,1.01*AU11,IF($AK11&gt;10,1.1*AU11,(1+$AK11/100)*AU11)))</f>
        <v>2.1256901875000005</v>
      </c>
      <c r="AW11" s="663">
        <f>SUM(AR11:AV11)</f>
        <v>8.8638420625000016</v>
      </c>
      <c r="AX11" s="761">
        <f>AW11/I11*100</f>
        <v>11.480173633596689</v>
      </c>
      <c r="AY11" s="948">
        <v>1.46</v>
      </c>
      <c r="AZ11" s="886">
        <v>57.930000000000007</v>
      </c>
      <c r="BA11" s="886">
        <v>-22.32</v>
      </c>
      <c r="BB11" s="886">
        <v>10.47</v>
      </c>
      <c r="BC11" s="886">
        <v>9.92</v>
      </c>
      <c r="BE11" s="635">
        <v>1995</v>
      </c>
      <c r="BF11" s="912">
        <f>IF(BE11&gt;2008,0,IF(BE11&gt;2001,1,IF(BE11&gt;1990,2,IF(BE11&gt;1980,3,IF(BE11&gt;1973,4,IF(BE11&gt;1970,5,IF(BE11&gt;1960,6,IF(BE11&gt;1958,7,IF(BE11&gt;1953,8,9)))))))))</f>
        <v>2</v>
      </c>
      <c r="BG11" s="896">
        <v>5.6000000000000005</v>
      </c>
    </row>
    <row r="12" spans="1:59" ht="11.25" customHeight="1" x14ac:dyDescent="0.2">
      <c r="A12" s="877" t="s">
        <v>393</v>
      </c>
      <c r="B12" s="889" t="s">
        <v>394</v>
      </c>
      <c r="C12" s="946" t="s">
        <v>112</v>
      </c>
      <c r="D12" s="946" t="s">
        <v>1222</v>
      </c>
      <c r="E12" s="746">
        <v>26</v>
      </c>
      <c r="F12" s="1199">
        <v>122</v>
      </c>
      <c r="G12" s="1199" t="s">
        <v>37</v>
      </c>
      <c r="H12" s="1199" t="s">
        <v>37</v>
      </c>
      <c r="I12" s="879">
        <v>47.12</v>
      </c>
      <c r="J12" s="663">
        <f>(M12/I12)*100</f>
        <v>2.037351443123939</v>
      </c>
      <c r="K12" s="898">
        <v>0.24</v>
      </c>
      <c r="L12" s="901">
        <v>4</v>
      </c>
      <c r="M12" s="654">
        <f>K12*L12</f>
        <v>0.96</v>
      </c>
      <c r="N12" s="884" t="s">
        <v>107</v>
      </c>
      <c r="O12" s="748">
        <v>0.22</v>
      </c>
      <c r="P12" s="875">
        <v>43768</v>
      </c>
      <c r="Q12" s="875">
        <v>43784</v>
      </c>
      <c r="R12" s="654">
        <f>(K12-O12)/O12*100</f>
        <v>9.0909090909090864</v>
      </c>
      <c r="S12" s="714">
        <f>IF(INDEX(Historical!$D$7:$D$1277,MATCH(B12,Historical!$B$7:$B$1301,0))=0,"n/a",(INDEX(Historical!$C$7:$C$1279,MATCH(B12,Historical!$B$7:$B$1301,0))/INDEX(Historical!$D$7:$D$1277,MATCH(B12,Historical!$B$7:$B$1301,0))-1)*100)</f>
        <v>18.421052631578938</v>
      </c>
      <c r="T12" s="714">
        <f>IF(INDEX(Historical!$F$7:$F$1270,MATCH(B12,Historical!$B$7:$B$1301,0))=0,"n/a",((INDEX(Historical!$C$7:$C$1279,MATCH(B12,Historical!$B$7:$B$1301,0))/INDEX(Historical!$F$7:$F$1270,MATCH(B12,Historical!$B$7:$B$1301,0)))^(1/3)-1)*100)</f>
        <v>23.310603716523516</v>
      </c>
      <c r="U12" s="714">
        <f>IF(INDEX(Historical!$H$7:$H$1270,MATCH(B12,Historical!$B$7:$B$1301,0))=0,"n/a",((INDEX(Historical!$C$7:$C$1279,MATCH(B12,Historical!$B$7:$B$1301,0))/INDEX(Historical!$H$7:$H$1270,MATCH(B12,Historical!$B$7:$B$1301,0)))^(1/5)-1)*100)</f>
        <v>24.573093961551741</v>
      </c>
      <c r="V12" s="714">
        <f>IF(INDEX(Historical!$O$7:$O$1270,MATCH(B12,Historical!$B$7:$B$1301,0))=0,"n/a",((INDEX(Historical!$C$7:$C$1279,MATCH(B12,Historical!$B$7:$B$1301,0))/INDEX(Historical!$O$7:$O$1270,MATCH(B12,Historical!$B$7:$B$1301,0)))^(1/10)-1)*100)</f>
        <v>21.503923903181988</v>
      </c>
      <c r="W12" s="715">
        <f>IF(OR(U12&lt;=0,U12="n/a",V12&lt;=0,V12="n/a"),"n/a",U12/V12)</f>
        <v>1.1427260472176244</v>
      </c>
      <c r="X12" s="716">
        <f>IF(OR(AJ12&lt;=0,AJ12="n/a",U12&lt;=0,U12="n/a"),"n/a",U12/AJ12)</f>
        <v>1.730499574757165</v>
      </c>
      <c r="Y12" s="673"/>
      <c r="Z12" s="663">
        <f>IF(OR(AC12&lt;0.01,AC12="n/a"),"n/a",M12/AC12*100)</f>
        <v>47.761194029850749</v>
      </c>
      <c r="AA12" s="900">
        <f>IF(OR(AC12&lt;0.01,AC12="n/a"),"n/a",I12/AC12)</f>
        <v>23.442786069651742</v>
      </c>
      <c r="AB12" s="901">
        <v>12</v>
      </c>
      <c r="AC12" s="879">
        <v>2.0099999999999998</v>
      </c>
      <c r="AD12" s="879">
        <v>2.89</v>
      </c>
      <c r="AE12" s="879">
        <v>2.61</v>
      </c>
      <c r="AF12" s="879">
        <v>4.6500000000000004</v>
      </c>
      <c r="AG12" s="879">
        <v>20</v>
      </c>
      <c r="AH12" s="879">
        <v>-14.000000000000002</v>
      </c>
      <c r="AI12" s="879">
        <v>26.69</v>
      </c>
      <c r="AJ12" s="879">
        <v>14.2</v>
      </c>
      <c r="AK12" s="879">
        <v>8</v>
      </c>
      <c r="AL12" s="892">
        <v>7530</v>
      </c>
      <c r="AM12" s="886">
        <v>0.70000000000000007</v>
      </c>
      <c r="AN12" s="879">
        <v>0.21</v>
      </c>
      <c r="AO12" s="753">
        <f>IF(U12="n/a","n/a",IF(AA12&lt;0,"n/a",IF(AA12="n/a","n/a",J12+U12-AA12)))</f>
        <v>3.1676593350239379</v>
      </c>
      <c r="AP12" s="754">
        <f>IF(U12="n/a","n/a",J12+U12)</f>
        <v>26.61044540467568</v>
      </c>
      <c r="AQ12" s="902">
        <f>IF(OR(AC12&lt;0.01,AF12="n/a"),"n/a",(I12/SQRT(22.5*AC12*(I12/AF12))-1)*100)</f>
        <v>120.11002826756196</v>
      </c>
      <c r="AR12" s="663">
        <f>INDEX(Historical!$C$7:$C$1279,MATCH(B12,Historical!$B$7:$B$1301,0))*IF(AH12="n/a",1.03,IF(AH12&lt;0,1.01,IF(AH12&gt;10,1.1,(1+AH12/100))))</f>
        <v>0.90900000000000003</v>
      </c>
      <c r="AS12" s="900">
        <f>IF($AI12="n/a",1.03*AR12,IF($AI12&lt;0,1.01*AR12,IF($AI12&gt;10,1.1*AR12,(1+$AI12/100)*AR12)))</f>
        <v>0.99990000000000012</v>
      </c>
      <c r="AT12" s="900">
        <f>IF($AK12="n/a",1.03*AS12,IF($AK12&lt;0,1.01*AS12,IF($AK12&gt;10,1.1*AS12,(1+$AK12/100)*AS12)))</f>
        <v>1.0798920000000003</v>
      </c>
      <c r="AU12" s="900">
        <f>IF($AK12="n/a",1.03*AT12,IF($AK12&lt;0,1.01*AT12,IF($AK12&gt;10,1.1*AT12,(1+$AK12/100)*AT12)))</f>
        <v>1.1662833600000004</v>
      </c>
      <c r="AV12" s="900">
        <f>IF($AK12="n/a",1.03*AU12,IF($AK12&lt;0,1.01*AU12,IF($AK12&gt;10,1.1*AU12,(1+$AK12/100)*AU12)))</f>
        <v>1.2595860288000005</v>
      </c>
      <c r="AW12" s="663">
        <f>SUM(AR12:AV12)</f>
        <v>5.4146613888000008</v>
      </c>
      <c r="AX12" s="761">
        <f>AW12/I12*100</f>
        <v>11.491216869269952</v>
      </c>
      <c r="AY12" s="948">
        <v>1.27</v>
      </c>
      <c r="AZ12" s="886">
        <v>39.39</v>
      </c>
      <c r="BA12" s="886">
        <v>-10.59</v>
      </c>
      <c r="BB12" s="886">
        <v>5.3100000000000005</v>
      </c>
      <c r="BC12" s="886">
        <v>4.3900000000000006</v>
      </c>
      <c r="BE12" s="635">
        <v>1994</v>
      </c>
      <c r="BF12" s="912">
        <f>IF(BE12&gt;2008,0,IF(BE12&gt;2001,1,IF(BE12&gt;1990,2,IF(BE12&gt;1980,3,IF(BE12&gt;1973,4,IF(BE12&gt;1970,5,IF(BE12&gt;1960,6,IF(BE12&gt;1958,7,IF(BE12&gt;1953,8,9)))))))))</f>
        <v>2</v>
      </c>
      <c r="BG12" s="896">
        <v>10.8</v>
      </c>
    </row>
    <row r="13" spans="1:59" ht="11.25" customHeight="1" x14ac:dyDescent="0.2">
      <c r="A13" s="877" t="s">
        <v>120</v>
      </c>
      <c r="B13" s="889" t="s">
        <v>121</v>
      </c>
      <c r="C13" s="946" t="s">
        <v>123</v>
      </c>
      <c r="D13" s="946" t="s">
        <v>4180</v>
      </c>
      <c r="E13" s="746">
        <v>38</v>
      </c>
      <c r="F13" s="1199">
        <v>70</v>
      </c>
      <c r="G13" s="1199" t="s">
        <v>115</v>
      </c>
      <c r="H13" s="1199" t="s">
        <v>115</v>
      </c>
      <c r="I13" s="879">
        <v>241.46</v>
      </c>
      <c r="J13" s="663">
        <f>(M13/I13)*100</f>
        <v>2.219829371324443</v>
      </c>
      <c r="K13" s="891">
        <v>1.34</v>
      </c>
      <c r="L13" s="901">
        <v>4</v>
      </c>
      <c r="M13" s="654">
        <f>K13*L13</f>
        <v>5.36</v>
      </c>
      <c r="N13" s="884" t="s">
        <v>557</v>
      </c>
      <c r="O13" s="747">
        <v>1.1599999999999999</v>
      </c>
      <c r="P13" s="875">
        <v>43921</v>
      </c>
      <c r="Q13" s="875">
        <v>43961</v>
      </c>
      <c r="R13" s="654">
        <f>(K13-O13)/O13*100</f>
        <v>15.517241379310359</v>
      </c>
      <c r="S13" s="714">
        <f>IF(INDEX(Historical!$D$7:$D$1277,MATCH(B13,Historical!$B$7:$B$1301,0))=0,"n/a",(INDEX(Historical!$C$7:$C$1279,MATCH(B13,Historical!$B$7:$B$1301,0))/INDEX(Historical!$D$7:$D$1277,MATCH(B13,Historical!$B$7:$B$1301,0))-1)*100)</f>
        <v>7.7647058823529402</v>
      </c>
      <c r="T13" s="714">
        <f>IF(INDEX(Historical!$F$7:$F$1270,MATCH(B13,Historical!$B$7:$B$1301,0))=0,"n/a",((INDEX(Historical!$C$7:$C$1279,MATCH(B13,Historical!$B$7:$B$1301,0))/INDEX(Historical!$F$7:$F$1270,MATCH(B13,Historical!$B$7:$B$1301,0)))^(1/3)-1)*100)</f>
        <v>10.549112389787997</v>
      </c>
      <c r="U13" s="714">
        <f>IF(INDEX(Historical!$H$7:$H$1270,MATCH(B13,Historical!$B$7:$B$1301,0))=0,"n/a",((INDEX(Historical!$C$7:$C$1279,MATCH(B13,Historical!$B$7:$B$1301,0))/INDEX(Historical!$H$7:$H$1270,MATCH(B13,Historical!$B$7:$B$1301,0)))^(1/5)-1)*100)</f>
        <v>8.6855248640785412</v>
      </c>
      <c r="V13" s="714">
        <f>IF(INDEX(Historical!$O$7:$O$1270,MATCH(B13,Historical!$B$7:$B$1301,0))=0,"n/a",((INDEX(Historical!$C$7:$C$1279,MATCH(B13,Historical!$B$7:$B$1301,0))/INDEX(Historical!$O$7:$O$1270,MATCH(B13,Historical!$B$7:$B$1301,0)))^(1/10)-1)*100)</f>
        <v>9.8502993399897996</v>
      </c>
      <c r="W13" s="715">
        <f>IF(OR(U13&lt;=0,U13="n/a",V13&lt;=0,V13="n/a"),"n/a",U13/V13)</f>
        <v>0.88175237769855785</v>
      </c>
      <c r="X13" s="716">
        <f>IF(OR(AJ13&lt;=0,AJ13="n/a",U13&lt;=0,U13="n/a"),"n/a",U13/AJ13)</f>
        <v>0.76863051894500356</v>
      </c>
      <c r="Y13" s="889"/>
      <c r="Z13" s="663">
        <f>IF(OR(AC13&lt;0.01,AC13="n/a"),"n/a",M13/AC13*100)</f>
        <v>60.702151755379397</v>
      </c>
      <c r="AA13" s="900">
        <f>IF(OR(AC13&lt;0.01,AC13="n/a"),"n/a",I13/AC13)</f>
        <v>27.34541336353341</v>
      </c>
      <c r="AB13" s="901">
        <v>9</v>
      </c>
      <c r="AC13" s="879">
        <v>8.83</v>
      </c>
      <c r="AD13" s="879">
        <v>2.81</v>
      </c>
      <c r="AE13" s="879">
        <v>5.9</v>
      </c>
      <c r="AF13" s="879">
        <v>4.6399999999999997</v>
      </c>
      <c r="AG13" s="879">
        <v>17.100000000000001</v>
      </c>
      <c r="AH13" s="879">
        <v>2.9000000000000004</v>
      </c>
      <c r="AI13" s="879">
        <v>16.669999999999998</v>
      </c>
      <c r="AJ13" s="879">
        <v>11.3</v>
      </c>
      <c r="AK13" s="879">
        <v>9.6199999999999992</v>
      </c>
      <c r="AL13" s="892">
        <v>52980</v>
      </c>
      <c r="AM13" s="886">
        <v>0.25</v>
      </c>
      <c r="AN13" s="879">
        <v>0.28999999999999998</v>
      </c>
      <c r="AO13" s="753">
        <f>IF(U13="n/a","n/a",IF(AA13&lt;0,"n/a",IF(AA13="n/a","n/a",J13+U13-AA13)))</f>
        <v>-16.440059128130425</v>
      </c>
      <c r="AP13" s="754">
        <f>IF(U13="n/a","n/a",J13+U13)</f>
        <v>10.905354235402985</v>
      </c>
      <c r="AQ13" s="902">
        <f>IF(OR(AC13&lt;0.01,AF13="n/a"),"n/a",(I13/SQRT(22.5*AC13*(I13/AF13))-1)*100)</f>
        <v>137.47067000817407</v>
      </c>
      <c r="AR13" s="663">
        <f>INDEX(Historical!$C$7:$C$1279,MATCH(B13,Historical!$B$7:$B$1301,0))*IF(AH13="n/a",1.03,IF(AH13&lt;0,1.01,IF(AH13&gt;10,1.1,(1+AH13/100))))</f>
        <v>4.7128199999999998</v>
      </c>
      <c r="AS13" s="900">
        <f>IF($AI13="n/a",1.03*AR13,IF($AI13&lt;0,1.01*AR13,IF($AI13&gt;10,1.1*AR13,(1+$AI13/100)*AR13)))</f>
        <v>5.1841020000000002</v>
      </c>
      <c r="AT13" s="900">
        <f>IF($AK13="n/a",1.03*AS13,IF($AK13&lt;0,1.01*AS13,IF($AK13&gt;10,1.1*AS13,(1+$AK13/100)*AS13)))</f>
        <v>5.6828126124000002</v>
      </c>
      <c r="AU13" s="900">
        <f>IF($AK13="n/a",1.03*AT13,IF($AK13&lt;0,1.01*AT13,IF($AK13&gt;10,1.1*AT13,(1+$AK13/100)*AT13)))</f>
        <v>6.2294991857128803</v>
      </c>
      <c r="AV13" s="900">
        <f>IF($AK13="n/a",1.03*AU13,IF($AK13&lt;0,1.01*AU13,IF($AK13&gt;10,1.1*AU13,(1+$AK13/100)*AU13)))</f>
        <v>6.8287770073784602</v>
      </c>
      <c r="AW13" s="663">
        <f>SUM(AR13:AV13)</f>
        <v>28.638010805491337</v>
      </c>
      <c r="AX13" s="761">
        <f>AW13/I13*100</f>
        <v>11.860354015361276</v>
      </c>
      <c r="AY13" s="948">
        <v>0.86</v>
      </c>
      <c r="AZ13" s="886">
        <v>44.22</v>
      </c>
      <c r="BA13" s="886">
        <v>-6.05</v>
      </c>
      <c r="BB13" s="886">
        <v>3.5900000000000003</v>
      </c>
      <c r="BC13" s="886">
        <v>6.45</v>
      </c>
      <c r="BE13" s="635">
        <v>1983</v>
      </c>
      <c r="BF13" s="912">
        <f>IF(BE13&gt;2008,0,IF(BE13&gt;2001,1,IF(BE13&gt;1990,2,IF(BE13&gt;1980,3,IF(BE13&gt;1973,4,IF(BE13&gt;1970,5,IF(BE13&gt;1960,6,IF(BE13&gt;1958,7,IF(BE13&gt;1953,8,9)))))))))</f>
        <v>3</v>
      </c>
      <c r="BG13" s="896">
        <v>10</v>
      </c>
    </row>
    <row r="14" spans="1:59" ht="11.25" customHeight="1" x14ac:dyDescent="0.2">
      <c r="A14" s="877" t="s">
        <v>436</v>
      </c>
      <c r="B14" s="889" t="s">
        <v>437</v>
      </c>
      <c r="C14" s="946" t="s">
        <v>108</v>
      </c>
      <c r="D14" s="946" t="s">
        <v>4345</v>
      </c>
      <c r="E14" s="746">
        <v>26</v>
      </c>
      <c r="F14" s="1199">
        <v>114</v>
      </c>
      <c r="G14" s="1199" t="s">
        <v>37</v>
      </c>
      <c r="H14" s="1199" t="s">
        <v>37</v>
      </c>
      <c r="I14" s="879">
        <v>29.73</v>
      </c>
      <c r="J14" s="663">
        <f>(M14/I14)*100</f>
        <v>3.4981500168180286</v>
      </c>
      <c r="K14" s="898">
        <v>0.26</v>
      </c>
      <c r="L14" s="901">
        <v>4</v>
      </c>
      <c r="M14" s="654">
        <f>K14*L14</f>
        <v>1.04</v>
      </c>
      <c r="N14" s="884" t="s">
        <v>148</v>
      </c>
      <c r="O14" s="748">
        <v>0.25</v>
      </c>
      <c r="P14" s="880">
        <v>43342</v>
      </c>
      <c r="Q14" s="880">
        <v>43357</v>
      </c>
      <c r="R14" s="654">
        <f>(K14-O14)/O14*100</f>
        <v>4.0000000000000036</v>
      </c>
      <c r="S14" s="714">
        <f>IF(INDEX(Historical!$D$7:$D$1277,MATCH(B14,Historical!$B$7:$B$1301,0))=0,"n/a",(INDEX(Historical!$C$7:$C$1279,MATCH(B14,Historical!$B$7:$B$1301,0))/INDEX(Historical!$D$7:$D$1277,MATCH(B14,Historical!$B$7:$B$1301,0))-1)*100)</f>
        <v>1.9607843137254832</v>
      </c>
      <c r="T14" s="714">
        <f>IF(INDEX(Historical!$F$7:$F$1270,MATCH(B14,Historical!$B$7:$B$1301,0))=0,"n/a",((INDEX(Historical!$C$7:$C$1279,MATCH(B14,Historical!$B$7:$B$1301,0))/INDEX(Historical!$F$7:$F$1270,MATCH(B14,Historical!$B$7:$B$1301,0)))^(1/3)-1)*100)</f>
        <v>3.0752138802645934</v>
      </c>
      <c r="U14" s="714">
        <f>IF(INDEX(Historical!$H$7:$H$1270,MATCH(B14,Historical!$B$7:$B$1301,0))=0,"n/a",((INDEX(Historical!$C$7:$C$1279,MATCH(B14,Historical!$B$7:$B$1301,0))/INDEX(Historical!$H$7:$H$1270,MATCH(B14,Historical!$B$7:$B$1301,0)))^(1/5)-1)*100)</f>
        <v>2.694790694865512</v>
      </c>
      <c r="V14" s="714">
        <f>IF(INDEX(Historical!$O$7:$O$1270,MATCH(B14,Historical!$B$7:$B$1301,0))=0,"n/a",((INDEX(Historical!$C$7:$C$1279,MATCH(B14,Historical!$B$7:$B$1301,0))/INDEX(Historical!$O$7:$O$1270,MATCH(B14,Historical!$B$7:$B$1301,0)))^(1/10)-1)*100)</f>
        <v>2.9250354063414807</v>
      </c>
      <c r="W14" s="715">
        <f>IF(OR(U14&lt;=0,U14="n/a",V14&lt;=0,V14="n/a"),"n/a",U14/V14)</f>
        <v>0.92128481215071867</v>
      </c>
      <c r="X14" s="716">
        <f>IF(OR(AJ14&lt;=0,AJ14="n/a",U14&lt;=0,U14="n/a"),"n/a",U14/AJ14)</f>
        <v>0.29291203205059918</v>
      </c>
      <c r="Y14" s="685" t="s">
        <v>4504</v>
      </c>
      <c r="Z14" s="663">
        <f>IF(OR(AC14&lt;0.01,AC14="n/a"),"n/a",M14/AC14*100)</f>
        <v>42.276422764227647</v>
      </c>
      <c r="AA14" s="900">
        <f>IF(OR(AC14&lt;0.01,AC14="n/a"),"n/a",I14/AC14)</f>
        <v>12.085365853658537</v>
      </c>
      <c r="AB14" s="901">
        <v>12</v>
      </c>
      <c r="AC14" s="879">
        <v>2.46</v>
      </c>
      <c r="AD14" s="879">
        <v>1.7</v>
      </c>
      <c r="AE14" s="879">
        <v>4</v>
      </c>
      <c r="AF14" s="879">
        <v>1.4</v>
      </c>
      <c r="AG14" s="879">
        <v>12.4</v>
      </c>
      <c r="AH14" s="879">
        <v>2.9000000000000004</v>
      </c>
      <c r="AI14" s="879">
        <v>3.49</v>
      </c>
      <c r="AJ14" s="879">
        <v>9.1999999999999993</v>
      </c>
      <c r="AK14" s="879">
        <v>6.9</v>
      </c>
      <c r="AL14" s="892">
        <v>447</v>
      </c>
      <c r="AM14" s="886">
        <v>3.1</v>
      </c>
      <c r="AN14" s="879">
        <v>0.08</v>
      </c>
      <c r="AO14" s="753">
        <f>IF(U14="n/a","n/a",IF(AA14&lt;0,"n/a",IF(AA14="n/a","n/a",J14+U14-AA14)))</f>
        <v>-5.8924251419749964</v>
      </c>
      <c r="AP14" s="754">
        <f>IF(U14="n/a","n/a",J14+U14)</f>
        <v>6.1929407116835407</v>
      </c>
      <c r="AQ14" s="902">
        <f>IF(OR(AC14&lt;0.01,AF14="n/a"),"n/a",(I14/SQRT(22.5*AC14*(I14/AF14))-1)*100)</f>
        <v>-13.283316496581932</v>
      </c>
      <c r="AR14" s="663">
        <f>INDEX(Historical!$C$7:$C$1279,MATCH(B14,Historical!$B$7:$B$1301,0))*IF(AH14="n/a",1.03,IF(AH14&lt;0,1.01,IF(AH14&gt;10,1.1,(1+AH14/100))))</f>
        <v>1.07016</v>
      </c>
      <c r="AS14" s="900">
        <f>IF($AI14="n/a",1.03*AR14,IF($AI14&lt;0,1.01*AR14,IF($AI14&gt;10,1.1*AR14,(1+$AI14/100)*AR14)))</f>
        <v>1.1075085839999999</v>
      </c>
      <c r="AT14" s="900">
        <f>IF($AK14="n/a",1.03*AS14,IF($AK14&lt;0,1.01*AS14,IF($AK14&gt;10,1.1*AS14,(1+$AK14/100)*AS14)))</f>
        <v>1.1839266762959997</v>
      </c>
      <c r="AU14" s="900">
        <f>IF($AK14="n/a",1.03*AT14,IF($AK14&lt;0,1.01*AT14,IF($AK14&gt;10,1.1*AT14,(1+$AK14/100)*AT14)))</f>
        <v>1.2656176169604236</v>
      </c>
      <c r="AV14" s="900">
        <f>IF($AK14="n/a",1.03*AU14,IF($AK14&lt;0,1.01*AU14,IF($AK14&gt;10,1.1*AU14,(1+$AK14/100)*AU14)))</f>
        <v>1.3529452325306928</v>
      </c>
      <c r="AW14" s="663">
        <f>SUM(AR14:AV14)</f>
        <v>5.9801581097871157</v>
      </c>
      <c r="AX14" s="761">
        <f>AW14/I14*100</f>
        <v>20.114894415698338</v>
      </c>
      <c r="AY14" s="948">
        <v>0.64</v>
      </c>
      <c r="AZ14" s="886">
        <v>43.04</v>
      </c>
      <c r="BA14" s="886">
        <v>-22.400000000000002</v>
      </c>
      <c r="BB14" s="886">
        <v>6.79</v>
      </c>
      <c r="BC14" s="886">
        <v>-7.4700000000000006</v>
      </c>
      <c r="BE14" s="635">
        <v>1994</v>
      </c>
      <c r="BF14" s="912">
        <f>IF(BE14&gt;2008,0,IF(BE14&gt;2001,1,IF(BE14&gt;1990,2,IF(BE14&gt;1980,3,IF(BE14&gt;1973,4,IF(BE14&gt;1970,5,IF(BE14&gt;1960,6,IF(BE14&gt;1958,7,IF(BE14&gt;1953,8,9)))))))))</f>
        <v>2</v>
      </c>
      <c r="BG14" s="896">
        <v>1.2</v>
      </c>
    </row>
    <row r="15" spans="1:59" s="787" customFormat="1" ht="11.25" customHeight="1" x14ac:dyDescent="0.2">
      <c r="A15" s="658" t="s">
        <v>439</v>
      </c>
      <c r="B15" s="795" t="s">
        <v>440</v>
      </c>
      <c r="C15" s="946" t="s">
        <v>131</v>
      </c>
      <c r="D15" s="946" t="s">
        <v>4347</v>
      </c>
      <c r="E15" s="769">
        <v>27</v>
      </c>
      <c r="F15" s="1199">
        <v>107</v>
      </c>
      <c r="G15" s="1198" t="s">
        <v>37</v>
      </c>
      <c r="H15" s="1198" t="s">
        <v>37</v>
      </c>
      <c r="I15" s="770">
        <v>36.29</v>
      </c>
      <c r="J15" s="771">
        <f>(M15/I15)*100</f>
        <v>2.7511711215210801</v>
      </c>
      <c r="K15" s="793">
        <v>0.24959999999999999</v>
      </c>
      <c r="L15" s="773">
        <v>4</v>
      </c>
      <c r="M15" s="774">
        <f>K15*L15</f>
        <v>0.99839999999999995</v>
      </c>
      <c r="N15" s="775" t="s">
        <v>441</v>
      </c>
      <c r="O15" s="794">
        <v>0.24590000000000001</v>
      </c>
      <c r="P15" s="777">
        <v>43776</v>
      </c>
      <c r="Q15" s="777">
        <v>43791</v>
      </c>
      <c r="R15" s="774">
        <f>(K15-O15)/O15*100</f>
        <v>1.5046766978446444</v>
      </c>
      <c r="S15" s="714">
        <f>IF(INDEX(Historical!$D$7:$D$1277,MATCH(B15,Historical!$B$7:$B$1301,0))=0,"n/a",(INDEX(Historical!$C$7:$C$1279,MATCH(B15,Historical!$B$7:$B$1301,0))/INDEX(Historical!$D$7:$D$1277,MATCH(B15,Historical!$B$7:$B$1301,0))-1)*100)</f>
        <v>3.0160226201696672</v>
      </c>
      <c r="T15" s="714">
        <f>IF(INDEX(Historical!$F$7:$F$1270,MATCH(B15,Historical!$B$7:$B$1301,0))=0,"n/a",((INDEX(Historical!$C$7:$C$1279,MATCH(B15,Historical!$B$7:$B$1301,0))/INDEX(Historical!$F$7:$F$1270,MATCH(B15,Historical!$B$7:$B$1301,0)))^(1/3)-1)*100)</f>
        <v>3.0200248500614313</v>
      </c>
      <c r="U15" s="714">
        <f>IF(INDEX(Historical!$H$7:$H$1270,MATCH(B15,Historical!$B$7:$B$1301,0))=0,"n/a",((INDEX(Historical!$C$7:$C$1279,MATCH(B15,Historical!$B$7:$B$1301,0))/INDEX(Historical!$H$7:$H$1270,MATCH(B15,Historical!$B$7:$B$1301,0)))^(1/5)-1)*100)</f>
        <v>3.0157448975054457</v>
      </c>
      <c r="V15" s="714">
        <f>IF(INDEX(Historical!$O$7:$O$1270,MATCH(B15,Historical!$B$7:$B$1301,0))=0,"n/a",((INDEX(Historical!$C$7:$C$1279,MATCH(B15,Historical!$B$7:$B$1301,0))/INDEX(Historical!$O$7:$O$1270,MATCH(B15,Historical!$B$7:$B$1301,0)))^(1/10)-1)*100)</f>
        <v>3.1341472411370974</v>
      </c>
      <c r="W15" s="715">
        <f>IF(OR(U15&lt;=0,U15="n/a",V15&lt;=0,V15="n/a"),"n/a",U15/V15)</f>
        <v>0.96222183116429005</v>
      </c>
      <c r="X15" s="716">
        <f>IF(OR(AJ15&lt;=0,AJ15="n/a",U15&lt;=0,U15="n/a"),"n/a",U15/AJ15)</f>
        <v>0.35479351735358183</v>
      </c>
      <c r="Y15" s="890"/>
      <c r="Z15" s="771">
        <f>IF(OR(AC15&lt;0.01,AC15="n/a"),"n/a",M15/AC15*100)</f>
        <v>60.509090909090915</v>
      </c>
      <c r="AA15" s="779">
        <f>IF(OR(AC15&lt;0.01,AC15="n/a"),"n/a",I15/AC15)</f>
        <v>21.993939393939396</v>
      </c>
      <c r="AB15" s="773">
        <v>12</v>
      </c>
      <c r="AC15" s="780">
        <v>1.65</v>
      </c>
      <c r="AD15" s="780">
        <v>5.36</v>
      </c>
      <c r="AE15" s="780">
        <v>3.84</v>
      </c>
      <c r="AF15" s="780">
        <v>2.0299999999999998</v>
      </c>
      <c r="AG15" s="780">
        <v>9.7000000000000011</v>
      </c>
      <c r="AH15" s="780">
        <v>1.7999999999999998</v>
      </c>
      <c r="AI15" s="780" t="s">
        <v>136</v>
      </c>
      <c r="AJ15" s="780">
        <v>8.5</v>
      </c>
      <c r="AK15" s="780">
        <v>4</v>
      </c>
      <c r="AL15" s="781">
        <v>322.68</v>
      </c>
      <c r="AM15" s="782">
        <v>0.70000000000000007</v>
      </c>
      <c r="AN15" s="780">
        <v>0.95</v>
      </c>
      <c r="AO15" s="783">
        <f>IF(U15="n/a","n/a",IF(AA15&lt;0,"n/a",IF(AA15="n/a","n/a",J15+U15-AA15)))</f>
        <v>-16.227023374912868</v>
      </c>
      <c r="AP15" s="784">
        <f>IF(U15="n/a","n/a",J15+U15)</f>
        <v>5.7669160190265263</v>
      </c>
      <c r="AQ15" s="785">
        <f>IF(OR(AC15&lt;0.01,AF15="n/a"),"n/a",(I15/SQRT(22.5*AC15*(I15/AF15))-1)*100)</f>
        <v>40.866677661613338</v>
      </c>
      <c r="AR15" s="663">
        <f>INDEX(Historical!$C$7:$C$1279,MATCH(B15,Historical!$B$7:$B$1301,0))*IF(AH15="n/a",1.03,IF(AH15&lt;0,1.01,IF(AH15&gt;10,1.1,(1+AH15/100))))</f>
        <v>1.0014065999999999</v>
      </c>
      <c r="AS15" s="779">
        <f>IF($AI15="n/a",1.03*AR15,IF($AI15&lt;0,1.01*AR15,IF($AI15&gt;10,1.1*AR15,(1+$AI15/100)*AR15)))</f>
        <v>1.031448798</v>
      </c>
      <c r="AT15" s="779">
        <f>IF($AK15="n/a",1.03*AS15,IF($AK15&lt;0,1.01*AS15,IF($AK15&gt;10,1.1*AS15,(1+$AK15/100)*AS15)))</f>
        <v>1.07270674992</v>
      </c>
      <c r="AU15" s="779">
        <f>IF($AK15="n/a",1.03*AT15,IF($AK15&lt;0,1.01*AT15,IF($AK15&gt;10,1.1*AT15,(1+$AK15/100)*AT15)))</f>
        <v>1.1156150199168</v>
      </c>
      <c r="AV15" s="779">
        <f>IF($AK15="n/a",1.03*AU15,IF($AK15&lt;0,1.01*AU15,IF($AK15&gt;10,1.1*AU15,(1+$AK15/100)*AU15)))</f>
        <v>1.160239620713472</v>
      </c>
      <c r="AW15" s="771">
        <f>SUM(AR15:AV15)</f>
        <v>5.3814167885502719</v>
      </c>
      <c r="AX15" s="786">
        <f>AW15/I15*100</f>
        <v>14.828924741114005</v>
      </c>
      <c r="AY15" s="949">
        <v>-0.06</v>
      </c>
      <c r="AZ15" s="782">
        <v>20.93</v>
      </c>
      <c r="BA15" s="782">
        <v>-8.36</v>
      </c>
      <c r="BB15" s="782">
        <v>4.2</v>
      </c>
      <c r="BC15" s="782">
        <v>0.05</v>
      </c>
      <c r="BD15" s="922"/>
      <c r="BE15" s="635">
        <v>1993</v>
      </c>
      <c r="BF15" s="912">
        <f>IF(BE15&gt;2008,0,IF(BE15&gt;2001,1,IF(BE15&gt;1990,2,IF(BE15&gt;1980,3,IF(BE15&gt;1973,4,IF(BE15&gt;1970,5,IF(BE15&gt;1960,6,IF(BE15&gt;1958,7,IF(BE15&gt;1953,8,9)))))))))</f>
        <v>2</v>
      </c>
      <c r="BG15" s="838">
        <v>2.8000000000000003</v>
      </c>
    </row>
    <row r="16" spans="1:59" ht="11.25" customHeight="1" x14ac:dyDescent="0.2">
      <c r="A16" s="885" t="s">
        <v>140</v>
      </c>
      <c r="B16" s="889" t="s">
        <v>141</v>
      </c>
      <c r="C16" s="946" t="s">
        <v>131</v>
      </c>
      <c r="D16" s="946" t="s">
        <v>4346</v>
      </c>
      <c r="E16" s="746">
        <v>36</v>
      </c>
      <c r="F16" s="1199">
        <v>74</v>
      </c>
      <c r="G16" s="1199" t="s">
        <v>37</v>
      </c>
      <c r="H16" s="1199" t="s">
        <v>37</v>
      </c>
      <c r="I16" s="879">
        <v>99.58</v>
      </c>
      <c r="J16" s="663">
        <f>(M16/I16)*100</f>
        <v>2.3097007431211085</v>
      </c>
      <c r="K16" s="898">
        <v>0.57499999999999996</v>
      </c>
      <c r="L16" s="901">
        <v>4</v>
      </c>
      <c r="M16" s="654">
        <f>K16*L16</f>
        <v>2.2999999999999998</v>
      </c>
      <c r="N16" s="884" t="s">
        <v>142</v>
      </c>
      <c r="O16" s="748">
        <v>0.52500000000000002</v>
      </c>
      <c r="P16" s="875">
        <v>43790</v>
      </c>
      <c r="Q16" s="875">
        <v>43807</v>
      </c>
      <c r="R16" s="654">
        <f>(K16-O16)/O16*100</f>
        <v>9.5238095238095113</v>
      </c>
      <c r="S16" s="714">
        <f>IF(INDEX(Historical!$D$7:$D$1277,MATCH(B16,Historical!$B$7:$B$1301,0))=0,"n/a",(INDEX(Historical!$C$7:$C$1279,MATCH(B16,Historical!$B$7:$B$1301,0))/INDEX(Historical!$D$7:$D$1277,MATCH(B16,Historical!$B$7:$B$1301,0))-1)*100)</f>
        <v>8.5858585858585847</v>
      </c>
      <c r="T16" s="714">
        <f>IF(INDEX(Historical!$F$7:$F$1270,MATCH(B16,Historical!$B$7:$B$1301,0))=0,"n/a",((INDEX(Historical!$C$7:$C$1279,MATCH(B16,Historical!$B$7:$B$1301,0))/INDEX(Historical!$F$7:$F$1270,MATCH(B16,Historical!$B$7:$B$1301,0)))^(1/3)-1)*100)</f>
        <v>7.9313103888733583</v>
      </c>
      <c r="U16" s="714">
        <f>IF(INDEX(Historical!$H$7:$H$1270,MATCH(B16,Historical!$B$7:$B$1301,0))=0,"n/a",((INDEX(Historical!$C$7:$C$1279,MATCH(B16,Historical!$B$7:$B$1301,0))/INDEX(Historical!$H$7:$H$1270,MATCH(B16,Historical!$B$7:$B$1301,0)))^(1/5)-1)*100)</f>
        <v>7.4655931692266808</v>
      </c>
      <c r="V16" s="714">
        <f>IF(INDEX(Historical!$O$7:$O$1270,MATCH(B16,Historical!$B$7:$B$1301,0))=0,"n/a",((INDEX(Historical!$C$7:$C$1279,MATCH(B16,Historical!$B$7:$B$1301,0))/INDEX(Historical!$O$7:$O$1270,MATCH(B16,Historical!$B$7:$B$1301,0)))^(1/10)-1)*100)</f>
        <v>4.9596220462753582</v>
      </c>
      <c r="W16" s="715">
        <f>IF(OR(U16&lt;=0,U16="n/a",V16&lt;=0,V16="n/a"),"n/a",U16/V16)</f>
        <v>1.5052746155996484</v>
      </c>
      <c r="X16" s="716">
        <f>IF(OR(AJ16&lt;=0,AJ16="n/a",U16&lt;=0,U16="n/a"),"n/a",U16/AJ16)</f>
        <v>0.9331991461533351</v>
      </c>
      <c r="Y16" s="889"/>
      <c r="Z16" s="663">
        <f>IF(OR(AC16&lt;0.01,AC16="n/a"),"n/a",M16/AC16*100)</f>
        <v>50.21834061135371</v>
      </c>
      <c r="AA16" s="900">
        <f>IF(OR(AC16&lt;0.01,AC16="n/a"),"n/a",I16/AC16)</f>
        <v>21.742358078602621</v>
      </c>
      <c r="AB16" s="901">
        <v>9</v>
      </c>
      <c r="AC16" s="879">
        <v>4.58</v>
      </c>
      <c r="AD16" s="879">
        <v>3</v>
      </c>
      <c r="AE16" s="879">
        <v>4.3099999999999996</v>
      </c>
      <c r="AF16" s="879">
        <v>1.92</v>
      </c>
      <c r="AG16" s="879">
        <v>9.3000000000000007</v>
      </c>
      <c r="AH16" s="879">
        <v>8.7999999999999989</v>
      </c>
      <c r="AI16" s="879">
        <v>7.46</v>
      </c>
      <c r="AJ16" s="879">
        <v>8</v>
      </c>
      <c r="AK16" s="879">
        <v>7.1499999999999995</v>
      </c>
      <c r="AL16" s="892">
        <v>11980</v>
      </c>
      <c r="AM16" s="886">
        <v>0.5</v>
      </c>
      <c r="AN16" s="879">
        <v>0.72</v>
      </c>
      <c r="AO16" s="753">
        <f>IF(U16="n/a","n/a",IF(AA16&lt;0,"n/a",IF(AA16="n/a","n/a",J16+U16-AA16)))</f>
        <v>-11.967064166254831</v>
      </c>
      <c r="AP16" s="754">
        <f>IF(U16="n/a","n/a",J16+U16)</f>
        <v>9.7752939123477898</v>
      </c>
      <c r="AQ16" s="902">
        <f>IF(OR(AC16&lt;0.01,AF16="n/a"),"n/a",(I16/SQRT(22.5*AC16*(I16/AF16))-1)*100)</f>
        <v>36.211155540729848</v>
      </c>
      <c r="AR16" s="663">
        <f>INDEX(Historical!$C$7:$C$1279,MATCH(B16,Historical!$B$7:$B$1301,0))*IF(AH16="n/a",1.03,IF(AH16&lt;0,1.01,IF(AH16&gt;10,1.1,(1+AH16/100))))</f>
        <v>2.3391999999999999</v>
      </c>
      <c r="AS16" s="900">
        <f>IF($AI16="n/a",1.03*AR16,IF($AI16&lt;0,1.01*AR16,IF($AI16&gt;10,1.1*AR16,(1+$AI16/100)*AR16)))</f>
        <v>2.51370432</v>
      </c>
      <c r="AT16" s="900">
        <f>IF($AK16="n/a",1.03*AS16,IF($AK16&lt;0,1.01*AS16,IF($AK16&gt;10,1.1*AS16,(1+$AK16/100)*AS16)))</f>
        <v>2.6934341788799996</v>
      </c>
      <c r="AU16" s="900">
        <f>IF($AK16="n/a",1.03*AT16,IF($AK16&lt;0,1.01*AT16,IF($AK16&gt;10,1.1*AT16,(1+$AK16/100)*AT16)))</f>
        <v>2.8860147226699193</v>
      </c>
      <c r="AV16" s="900">
        <f>IF($AK16="n/a",1.03*AU16,IF($AK16&lt;0,1.01*AU16,IF($AK16&gt;10,1.1*AU16,(1+$AK16/100)*AU16)))</f>
        <v>3.0923647753408181</v>
      </c>
      <c r="AW16" s="663">
        <f>SUM(AR16:AV16)</f>
        <v>13.524717996890736</v>
      </c>
      <c r="AX16" s="761">
        <f>AW16/I16*100</f>
        <v>13.581761394748682</v>
      </c>
      <c r="AY16" s="948">
        <v>0.31</v>
      </c>
      <c r="AZ16" s="886">
        <v>27.800000000000004</v>
      </c>
      <c r="BA16" s="886">
        <v>-17.760000000000002</v>
      </c>
      <c r="BB16" s="886">
        <v>-0.91999999999999993</v>
      </c>
      <c r="BC16" s="886">
        <v>-7.12</v>
      </c>
      <c r="BE16" s="635">
        <v>1985</v>
      </c>
      <c r="BF16" s="912">
        <f>IF(BE16&gt;2008,0,IF(BE16&gt;2001,1,IF(BE16&gt;1990,2,IF(BE16&gt;1980,3,IF(BE16&gt;1973,4,IF(BE16&gt;1970,5,IF(BE16&gt;1960,6,IF(BE16&gt;1958,7,IF(BE16&gt;1953,8,9)))))))))</f>
        <v>3</v>
      </c>
      <c r="BG16" s="896">
        <v>4</v>
      </c>
    </row>
    <row r="17" spans="1:59" ht="11.25" customHeight="1" x14ac:dyDescent="0.2">
      <c r="A17" s="877" t="s">
        <v>431</v>
      </c>
      <c r="B17" s="889" t="s">
        <v>432</v>
      </c>
      <c r="C17" s="946" t="s">
        <v>123</v>
      </c>
      <c r="D17" s="946" t="s">
        <v>4348</v>
      </c>
      <c r="E17" s="746">
        <v>26</v>
      </c>
      <c r="F17" s="1199">
        <v>116</v>
      </c>
      <c r="G17" s="1199" t="s">
        <v>106</v>
      </c>
      <c r="H17" s="1199" t="s">
        <v>106</v>
      </c>
      <c r="I17" s="879">
        <v>111.98</v>
      </c>
      <c r="J17" s="663">
        <f>(M17/I17)*100</f>
        <v>1.2859439185568851</v>
      </c>
      <c r="K17" s="898">
        <v>0.36</v>
      </c>
      <c r="L17" s="901">
        <v>4</v>
      </c>
      <c r="M17" s="654">
        <f>K17*L17</f>
        <v>1.44</v>
      </c>
      <c r="N17" s="884" t="s">
        <v>433</v>
      </c>
      <c r="O17" s="748">
        <v>0.34</v>
      </c>
      <c r="P17" s="880">
        <v>43585</v>
      </c>
      <c r="Q17" s="880">
        <v>43607</v>
      </c>
      <c r="R17" s="654">
        <f>(K17-O17)/O17*100</f>
        <v>5.8823529411764595</v>
      </c>
      <c r="S17" s="714">
        <f>IF(INDEX(Historical!$D$7:$D$1277,MATCH(B17,Historical!$B$7:$B$1301,0))=0,"n/a",(INDEX(Historical!$C$7:$C$1279,MATCH(B17,Historical!$B$7:$B$1301,0))/INDEX(Historical!$D$7:$D$1277,MATCH(B17,Historical!$B$7:$B$1301,0))-1)*100)</f>
        <v>7.575757575757569</v>
      </c>
      <c r="T17" s="714">
        <f>IF(INDEX(Historical!$F$7:$F$1270,MATCH(B17,Historical!$B$7:$B$1301,0))=0,"n/a",((INDEX(Historical!$C$7:$C$1279,MATCH(B17,Historical!$B$7:$B$1301,0))/INDEX(Historical!$F$7:$F$1270,MATCH(B17,Historical!$B$7:$B$1301,0)))^(1/3)-1)*100)</f>
        <v>5.1904156618667763</v>
      </c>
      <c r="U17" s="714">
        <f>IF(INDEX(Historical!$H$7:$H$1270,MATCH(B17,Historical!$B$7:$B$1301,0))=0,"n/a",((INDEX(Historical!$C$7:$C$1279,MATCH(B17,Historical!$B$7:$B$1301,0))/INDEX(Historical!$H$7:$H$1270,MATCH(B17,Historical!$B$7:$B$1301,0)))^(1/5)-1)*100)</f>
        <v>5.4319816254103426</v>
      </c>
      <c r="V17" s="714">
        <f>IF(INDEX(Historical!$O$7:$O$1270,MATCH(B17,Historical!$B$7:$B$1301,0))=0,"n/a",((INDEX(Historical!$C$7:$C$1279,MATCH(B17,Historical!$B$7:$B$1301,0))/INDEX(Historical!$O$7:$O$1270,MATCH(B17,Historical!$B$7:$B$1301,0)))^(1/10)-1)*100)</f>
        <v>8.996790356615092</v>
      </c>
      <c r="W17" s="715">
        <f>IF(OR(U17&lt;=0,U17="n/a",V17&lt;=0,V17="n/a"),"n/a",U17/V17)</f>
        <v>0.60376883422834859</v>
      </c>
      <c r="X17" s="716">
        <f>IF(OR(AJ17&lt;=0,AJ17="n/a",U17&lt;=0,U17="n/a"),"n/a",U17/AJ17)</f>
        <v>1.0446118510404505</v>
      </c>
      <c r="Y17" s="680"/>
      <c r="Z17" s="663">
        <f>IF(OR(AC17&lt;0.01,AC17="n/a"),"n/a",M17/AC17*100)</f>
        <v>40.677966101694913</v>
      </c>
      <c r="AA17" s="900">
        <f>IF(OR(AC17&lt;0.01,AC17="n/a"),"n/a",I17/AC17)</f>
        <v>31.63276836158192</v>
      </c>
      <c r="AB17" s="901">
        <v>12</v>
      </c>
      <c r="AC17" s="879">
        <v>3.54</v>
      </c>
      <c r="AD17" s="879">
        <v>6.89</v>
      </c>
      <c r="AE17" s="879">
        <v>2.4700000000000002</v>
      </c>
      <c r="AF17" s="879">
        <v>4.41</v>
      </c>
      <c r="AG17" s="879">
        <v>14.899999999999999</v>
      </c>
      <c r="AH17" s="879">
        <v>25.6</v>
      </c>
      <c r="AI17" s="879">
        <v>20.919999999999998</v>
      </c>
      <c r="AJ17" s="879">
        <v>5.2</v>
      </c>
      <c r="AK17" s="879">
        <v>4.49</v>
      </c>
      <c r="AL17" s="892">
        <v>7010</v>
      </c>
      <c r="AM17" s="886">
        <v>0.6</v>
      </c>
      <c r="AN17" s="879">
        <v>0.86</v>
      </c>
      <c r="AO17" s="753">
        <f>IF(U17="n/a","n/a",IF(AA17&lt;0,"n/a",IF(AA17="n/a","n/a",J17+U17-AA17)))</f>
        <v>-24.914842817614691</v>
      </c>
      <c r="AP17" s="754">
        <f>IF(U17="n/a","n/a",J17+U17)</f>
        <v>6.7179255439672279</v>
      </c>
      <c r="AQ17" s="902">
        <f>IF(OR(AC17&lt;0.01,AF17="n/a"),"n/a",(I17/SQRT(22.5*AC17*(I17/AF17))-1)*100)</f>
        <v>148.99844575559217</v>
      </c>
      <c r="AR17" s="663">
        <f>INDEX(Historical!$C$7:$C$1279,MATCH(B17,Historical!$B$7:$B$1301,0))*IF(AH17="n/a",1.03,IF(AH17&lt;0,1.01,IF(AH17&gt;10,1.1,(1+AH17/100))))</f>
        <v>1.5620000000000001</v>
      </c>
      <c r="AS17" s="900">
        <f>IF($AI17="n/a",1.03*AR17,IF($AI17&lt;0,1.01*AR17,IF($AI17&gt;10,1.1*AR17,(1+$AI17/100)*AR17)))</f>
        <v>1.7182000000000002</v>
      </c>
      <c r="AT17" s="900">
        <f>IF($AK17="n/a",1.03*AS17,IF($AK17&lt;0,1.01*AS17,IF($AK17&gt;10,1.1*AS17,(1+$AK17/100)*AS17)))</f>
        <v>1.79534718</v>
      </c>
      <c r="AU17" s="900">
        <f>IF($AK17="n/a",1.03*AT17,IF($AK17&lt;0,1.01*AT17,IF($AK17&gt;10,1.1*AT17,(1+$AK17/100)*AT17)))</f>
        <v>1.875958268382</v>
      </c>
      <c r="AV17" s="900">
        <f>IF($AK17="n/a",1.03*AU17,IF($AK17&lt;0,1.01*AU17,IF($AK17&gt;10,1.1*AU17,(1+$AK17/100)*AU17)))</f>
        <v>1.9601887946323517</v>
      </c>
      <c r="AW17" s="663">
        <f>SUM(AR17:AV17)</f>
        <v>8.9116942430143524</v>
      </c>
      <c r="AX17" s="761">
        <f>AW17/I17*100</f>
        <v>7.9582909832241047</v>
      </c>
      <c r="AY17" s="948">
        <v>0.62</v>
      </c>
      <c r="AZ17" s="886">
        <v>40.26</v>
      </c>
      <c r="BA17" s="886">
        <v>-11.26</v>
      </c>
      <c r="BB17" s="886">
        <v>4.08</v>
      </c>
      <c r="BC17" s="886">
        <v>1.76</v>
      </c>
      <c r="BE17" s="635">
        <v>1994</v>
      </c>
      <c r="BF17" s="912">
        <f>IF(BE17&gt;2008,0,IF(BE17&gt;2001,1,IF(BE17&gt;1990,2,IF(BE17&gt;1980,3,IF(BE17&gt;1973,4,IF(BE17&gt;1970,5,IF(BE17&gt;1960,6,IF(BE17&gt;1958,7,IF(BE17&gt;1953,8,9)))))))))</f>
        <v>2</v>
      </c>
      <c r="BG17" s="896">
        <v>6.5</v>
      </c>
    </row>
    <row r="18" spans="1:59" ht="11.25" customHeight="1" x14ac:dyDescent="0.2">
      <c r="A18" s="877" t="s">
        <v>129</v>
      </c>
      <c r="B18" s="889" t="s">
        <v>130</v>
      </c>
      <c r="C18" s="946" t="s">
        <v>131</v>
      </c>
      <c r="D18" s="946" t="s">
        <v>4347</v>
      </c>
      <c r="E18" s="746">
        <v>65</v>
      </c>
      <c r="F18" s="1199">
        <v>1</v>
      </c>
      <c r="G18" s="1199" t="s">
        <v>37</v>
      </c>
      <c r="H18" s="1199" t="s">
        <v>37</v>
      </c>
      <c r="I18" s="879">
        <v>78.63</v>
      </c>
      <c r="J18" s="663">
        <f>(M18/I18)*100</f>
        <v>1.5515706473356226</v>
      </c>
      <c r="K18" s="891">
        <v>0.30499999999999999</v>
      </c>
      <c r="L18" s="901">
        <v>4</v>
      </c>
      <c r="M18" s="654">
        <f>K18*L18</f>
        <v>1.22</v>
      </c>
      <c r="N18" s="884" t="s">
        <v>119</v>
      </c>
      <c r="O18" s="747">
        <v>0.27500000000000002</v>
      </c>
      <c r="P18" s="630">
        <v>43691</v>
      </c>
      <c r="Q18" s="630">
        <v>43711</v>
      </c>
      <c r="R18" s="654">
        <f>(K18-O18)/O18*100</f>
        <v>10.909090909090898</v>
      </c>
      <c r="S18" s="714">
        <f>IF(INDEX(Historical!$D$7:$D$1277,MATCH(B18,Historical!$B$7:$B$1301,0))=0,"n/a",(INDEX(Historical!$C$7:$C$1279,MATCH(B18,Historical!$B$7:$B$1301,0))/INDEX(Historical!$D$7:$D$1277,MATCH(B18,Historical!$B$7:$B$1301,0))-1)*100)</f>
        <v>9.4339622641509422</v>
      </c>
      <c r="T18" s="714">
        <f>IF(INDEX(Historical!$F$7:$F$1270,MATCH(B18,Historical!$B$7:$B$1301,0))=0,"n/a",((INDEX(Historical!$C$7:$C$1279,MATCH(B18,Historical!$B$7:$B$1301,0))/INDEX(Historical!$F$7:$F$1270,MATCH(B18,Historical!$B$7:$B$1301,0)))^(1/3)-1)*100)</f>
        <v>8.2689515415704129</v>
      </c>
      <c r="U18" s="714">
        <f>IF(INDEX(Historical!$H$7:$H$1270,MATCH(B18,Historical!$B$7:$B$1301,0))=0,"n/a",((INDEX(Historical!$C$7:$C$1279,MATCH(B18,Historical!$B$7:$B$1301,0))/INDEX(Historical!$H$7:$H$1270,MATCH(B18,Historical!$B$7:$B$1301,0)))^(1/5)-1)*100)</f>
        <v>6.9241925628751311</v>
      </c>
      <c r="V18" s="714">
        <f>IF(INDEX(Historical!$O$7:$O$1270,MATCH(B18,Historical!$B$7:$B$1301,0))=0,"n/a",((INDEX(Historical!$C$7:$C$1279,MATCH(B18,Historical!$B$7:$B$1301,0))/INDEX(Historical!$O$7:$O$1270,MATCH(B18,Historical!$B$7:$B$1301,0)))^(1/10)-1)*100)</f>
        <v>8.6717500787874648</v>
      </c>
      <c r="W18" s="715">
        <f>IF(OR(U18&lt;=0,U18="n/a",V18&lt;=0,V18="n/a"),"n/a",U18/V18)</f>
        <v>0.79847695101509575</v>
      </c>
      <c r="X18" s="716">
        <f>IF(OR(AJ18&lt;=0,AJ18="n/a",U18&lt;=0,U18="n/a"),"n/a",U18/AJ18)</f>
        <v>0.88771699524040149</v>
      </c>
      <c r="Y18" s="676"/>
      <c r="Z18" s="663">
        <f>IF(OR(AC18&lt;0.01,AC18="n/a"),"n/a",M18/AC18*100)</f>
        <v>52.813852813852812</v>
      </c>
      <c r="AA18" s="900">
        <f>IF(OR(AC18&lt;0.01,AC18="n/a"),"n/a",I18/AC18)</f>
        <v>34.038961038961034</v>
      </c>
      <c r="AB18" s="901">
        <v>12</v>
      </c>
      <c r="AC18" s="879">
        <v>2.31</v>
      </c>
      <c r="AD18" s="879">
        <v>5.57</v>
      </c>
      <c r="AE18" s="879">
        <v>6.07</v>
      </c>
      <c r="AF18" s="879">
        <v>4.71</v>
      </c>
      <c r="AG18" s="879">
        <v>14.299999999999999</v>
      </c>
      <c r="AH18" s="879">
        <v>32.6</v>
      </c>
      <c r="AI18" s="879">
        <v>6.2399999999999993</v>
      </c>
      <c r="AJ18" s="879">
        <v>7.8</v>
      </c>
      <c r="AK18" s="879">
        <v>6</v>
      </c>
      <c r="AL18" s="892">
        <v>2920</v>
      </c>
      <c r="AM18" s="886">
        <v>1</v>
      </c>
      <c r="AN18" s="879">
        <v>0.85</v>
      </c>
      <c r="AO18" s="753">
        <f>IF(U18="n/a","n/a",IF(AA18&lt;0,"n/a",IF(AA18="n/a","n/a",J18+U18-AA18)))</f>
        <v>-25.56319782875028</v>
      </c>
      <c r="AP18" s="754">
        <f>IF(U18="n/a","n/a",J18+U18)</f>
        <v>8.4757632102107543</v>
      </c>
      <c r="AQ18" s="902">
        <f>IF(OR(AC18&lt;0.01,AF18="n/a"),"n/a",(I18/SQRT(22.5*AC18*(I18/AF18))-1)*100)</f>
        <v>166.93611927742521</v>
      </c>
      <c r="AR18" s="663">
        <f>INDEX(Historical!$C$7:$C$1279,MATCH(B18,Historical!$B$7:$B$1301,0))*IF(AH18="n/a",1.03,IF(AH18&lt;0,1.01,IF(AH18&gt;10,1.1,(1+AH18/100))))</f>
        <v>1.276</v>
      </c>
      <c r="AS18" s="900">
        <f>IF($AI18="n/a",1.03*AR18,IF($AI18&lt;0,1.01*AR18,IF($AI18&gt;10,1.1*AR18,(1+$AI18/100)*AR18)))</f>
        <v>1.3556224000000001</v>
      </c>
      <c r="AT18" s="900">
        <f>IF($AK18="n/a",1.03*AS18,IF($AK18&lt;0,1.01*AS18,IF($AK18&gt;10,1.1*AS18,(1+$AK18/100)*AS18)))</f>
        <v>1.4369597440000001</v>
      </c>
      <c r="AU18" s="900">
        <f>IF($AK18="n/a",1.03*AT18,IF($AK18&lt;0,1.01*AT18,IF($AK18&gt;10,1.1*AT18,(1+$AK18/100)*AT18)))</f>
        <v>1.5231773286400003</v>
      </c>
      <c r="AV18" s="900">
        <f>IF($AK18="n/a",1.03*AU18,IF($AK18&lt;0,1.01*AU18,IF($AK18&gt;10,1.1*AU18,(1+$AK18/100)*AU18)))</f>
        <v>1.6145679683584004</v>
      </c>
      <c r="AW18" s="663">
        <f>SUM(AR18:AV18)</f>
        <v>7.2063274409984013</v>
      </c>
      <c r="AX18" s="761">
        <f>AW18/I18*100</f>
        <v>9.164857485690451</v>
      </c>
      <c r="AY18" s="948">
        <v>-0.08</v>
      </c>
      <c r="AZ18" s="886">
        <v>20.76</v>
      </c>
      <c r="BA18" s="886">
        <v>-18.64</v>
      </c>
      <c r="BB18" s="886">
        <v>-0.13999999999999999</v>
      </c>
      <c r="BC18" s="886">
        <v>-7.580000000000001</v>
      </c>
      <c r="BE18" s="635">
        <v>1955</v>
      </c>
      <c r="BF18" s="912">
        <f>IF(BE18&gt;2008,0,IF(BE18&gt;2001,1,IF(BE18&gt;1990,2,IF(BE18&gt;1980,3,IF(BE18&gt;1973,4,IF(BE18&gt;1970,5,IF(BE18&gt;1960,6,IF(BE18&gt;1958,7,IF(BE18&gt;1953,8,9)))))))))</f>
        <v>8</v>
      </c>
      <c r="BG18" s="896">
        <v>5.3</v>
      </c>
    </row>
    <row r="19" spans="1:59" ht="11.25" customHeight="1" x14ac:dyDescent="0.2">
      <c r="A19" s="877" t="s">
        <v>452</v>
      </c>
      <c r="B19" s="889" t="s">
        <v>453</v>
      </c>
      <c r="C19" s="946" t="s">
        <v>108</v>
      </c>
      <c r="D19" s="946" t="s">
        <v>4345</v>
      </c>
      <c r="E19" s="746">
        <v>26</v>
      </c>
      <c r="F19" s="1199">
        <v>121</v>
      </c>
      <c r="G19" s="1199" t="s">
        <v>106</v>
      </c>
      <c r="H19" s="1199" t="s">
        <v>106</v>
      </c>
      <c r="I19" s="879">
        <v>40.57</v>
      </c>
      <c r="J19" s="663">
        <f>(M19/I19)*100</f>
        <v>3.1550406704461422</v>
      </c>
      <c r="K19" s="898">
        <v>0.32</v>
      </c>
      <c r="L19" s="901">
        <v>4</v>
      </c>
      <c r="M19" s="654">
        <f>K19*L19</f>
        <v>1.28</v>
      </c>
      <c r="N19" s="884" t="s">
        <v>239</v>
      </c>
      <c r="O19" s="748">
        <v>0.3</v>
      </c>
      <c r="P19" s="875">
        <v>43735</v>
      </c>
      <c r="Q19" s="875">
        <v>43753</v>
      </c>
      <c r="R19" s="654">
        <f>(K19-O19)/O19*100</f>
        <v>6.6666666666666732</v>
      </c>
      <c r="S19" s="714">
        <f>IF(INDEX(Historical!$D$7:$D$1277,MATCH(B19,Historical!$B$7:$B$1301,0))=0,"n/a",(INDEX(Historical!$C$7:$C$1279,MATCH(B19,Historical!$B$7:$B$1301,0))/INDEX(Historical!$D$7:$D$1277,MATCH(B19,Historical!$B$7:$B$1301,0))-1)*100)</f>
        <v>31.182795698924725</v>
      </c>
      <c r="T19" s="714">
        <f>IF(INDEX(Historical!$F$7:$F$1270,MATCH(B19,Historical!$B$7:$B$1301,0))=0,"n/a",((INDEX(Historical!$C$7:$C$1279,MATCH(B19,Historical!$B$7:$B$1301,0))/INDEX(Historical!$F$7:$F$1270,MATCH(B19,Historical!$B$7:$B$1301,0)))^(1/3)-1)*100)</f>
        <v>18.671288229889061</v>
      </c>
      <c r="U19" s="714">
        <f>IF(INDEX(Historical!$H$7:$H$1270,MATCH(B19,Historical!$B$7:$B$1301,0))=0,"n/a",((INDEX(Historical!$C$7:$C$1279,MATCH(B19,Historical!$B$7:$B$1301,0))/INDEX(Historical!$H$7:$H$1270,MATCH(B19,Historical!$B$7:$B$1301,0)))^(1/5)-1)*100)</f>
        <v>13.950758688841036</v>
      </c>
      <c r="V19" s="714">
        <f>IF(INDEX(Historical!$O$7:$O$1270,MATCH(B19,Historical!$B$7:$B$1301,0))=0,"n/a",((INDEX(Historical!$C$7:$C$1279,MATCH(B19,Historical!$B$7:$B$1301,0))/INDEX(Historical!$O$7:$O$1270,MATCH(B19,Historical!$B$7:$B$1301,0)))^(1/10)-1)*100)</f>
        <v>10.611423629549632</v>
      </c>
      <c r="W19" s="715">
        <f>IF(OR(U19&lt;=0,U19="n/a",V19&lt;=0,V19="n/a"),"n/a",U19/V19)</f>
        <v>1.3146924650140588</v>
      </c>
      <c r="X19" s="716">
        <f>IF(OR(AJ19&lt;=0,AJ19="n/a",U19&lt;=0,U19="n/a"),"n/a",U19/AJ19)</f>
        <v>0.93629252945241859</v>
      </c>
      <c r="Y19" s="673"/>
      <c r="Z19" s="663">
        <f>IF(OR(AC19&lt;0.01,AC19="n/a"),"n/a",M19/AC19*100)</f>
        <v>33.952254641909811</v>
      </c>
      <c r="AA19" s="900">
        <f>IF(OR(AC19&lt;0.01,AC19="n/a"),"n/a",I19/AC19)</f>
        <v>10.761273209549072</v>
      </c>
      <c r="AB19" s="901">
        <v>12</v>
      </c>
      <c r="AC19" s="879">
        <v>3.77</v>
      </c>
      <c r="AD19" s="879">
        <v>1.48</v>
      </c>
      <c r="AE19" s="879">
        <v>3.93</v>
      </c>
      <c r="AF19" s="879">
        <v>1.25</v>
      </c>
      <c r="AG19" s="879">
        <v>12.7</v>
      </c>
      <c r="AH19" s="879">
        <v>7.5</v>
      </c>
      <c r="AI19" s="879">
        <v>6.54</v>
      </c>
      <c r="AJ19" s="879">
        <v>14.899999999999999</v>
      </c>
      <c r="AK19" s="879">
        <v>7.0000000000000009</v>
      </c>
      <c r="AL19" s="892">
        <v>1330</v>
      </c>
      <c r="AM19" s="886">
        <v>50.3</v>
      </c>
      <c r="AN19" s="879">
        <v>0.03</v>
      </c>
      <c r="AO19" s="753">
        <f>IF(U19="n/a","n/a",IF(AA19&lt;0,"n/a",IF(AA19="n/a","n/a",J19+U19-AA19)))</f>
        <v>6.3445261497381065</v>
      </c>
      <c r="AP19" s="754">
        <f>IF(U19="n/a","n/a",J19+U19)</f>
        <v>17.105799359287179</v>
      </c>
      <c r="AQ19" s="902">
        <f>IF(OR(AC19&lt;0.01,AF19="n/a"),"n/a",(I19/SQRT(22.5*AC19*(I19/AF19))-1)*100)</f>
        <v>-22.679335773571175</v>
      </c>
      <c r="AR19" s="663">
        <f>INDEX(Historical!$C$7:$C$1279,MATCH(B19,Historical!$B$7:$B$1301,0))*IF(AH19="n/a",1.03,IF(AH19&lt;0,1.01,IF(AH19&gt;10,1.1,(1+AH19/100))))</f>
        <v>1.3114999999999999</v>
      </c>
      <c r="AS19" s="900">
        <f>IF($AI19="n/a",1.03*AR19,IF($AI19&lt;0,1.01*AR19,IF($AI19&gt;10,1.1*AR19,(1+$AI19/100)*AR19)))</f>
        <v>1.3972720999999997</v>
      </c>
      <c r="AT19" s="900">
        <f>IF($AK19="n/a",1.03*AS19,IF($AK19&lt;0,1.01*AS19,IF($AK19&gt;10,1.1*AS19,(1+$AK19/100)*AS19)))</f>
        <v>1.4950811469999998</v>
      </c>
      <c r="AU19" s="900">
        <f>IF($AK19="n/a",1.03*AT19,IF($AK19&lt;0,1.01*AT19,IF($AK19&gt;10,1.1*AT19,(1+$AK19/100)*AT19)))</f>
        <v>1.5997368272899999</v>
      </c>
      <c r="AV19" s="900">
        <f>IF($AK19="n/a",1.03*AU19,IF($AK19&lt;0,1.01*AU19,IF($AK19&gt;10,1.1*AU19,(1+$AK19/100)*AU19)))</f>
        <v>1.7117184052003001</v>
      </c>
      <c r="AW19" s="663">
        <f>SUM(AR19:AV19)</f>
        <v>7.5153084794903</v>
      </c>
      <c r="AX19" s="761">
        <f>AW19/I19*100</f>
        <v>18.52429992479739</v>
      </c>
      <c r="AY19" s="948">
        <v>1.27</v>
      </c>
      <c r="AZ19" s="886">
        <v>56.04</v>
      </c>
      <c r="BA19" s="886">
        <v>-36.57</v>
      </c>
      <c r="BB19" s="886">
        <v>8.32</v>
      </c>
      <c r="BC19" s="886">
        <v>-18.440000000000001</v>
      </c>
      <c r="BE19" s="635">
        <v>1994</v>
      </c>
      <c r="BF19" s="912">
        <f>IF(BE19&gt;2008,0,IF(BE19&gt;2001,1,IF(BE19&gt;1990,2,IF(BE19&gt;1980,3,IF(BE19&gt;1973,4,IF(BE19&gt;1970,5,IF(BE19&gt;1960,6,IF(BE19&gt;1958,7,IF(BE19&gt;1953,8,9)))))))))</f>
        <v>2</v>
      </c>
      <c r="BG19" s="896">
        <v>1.5</v>
      </c>
    </row>
    <row r="20" spans="1:59" ht="11.25" customHeight="1" x14ac:dyDescent="0.2">
      <c r="A20" s="877" t="s">
        <v>149</v>
      </c>
      <c r="B20" s="889" t="s">
        <v>150</v>
      </c>
      <c r="C20" s="946" t="s">
        <v>153</v>
      </c>
      <c r="D20" s="946" t="s">
        <v>4330</v>
      </c>
      <c r="E20" s="746">
        <v>48</v>
      </c>
      <c r="F20" s="1199">
        <v>39</v>
      </c>
      <c r="G20" s="1199" t="s">
        <v>37</v>
      </c>
      <c r="H20" s="1199" t="s">
        <v>37</v>
      </c>
      <c r="I20" s="879">
        <v>239.27</v>
      </c>
      <c r="J20" s="663">
        <f>(M20/I20)*100</f>
        <v>1.3206837463952856</v>
      </c>
      <c r="K20" s="891">
        <v>0.79</v>
      </c>
      <c r="L20" s="901">
        <v>4</v>
      </c>
      <c r="M20" s="654">
        <f>K20*L20</f>
        <v>3.16</v>
      </c>
      <c r="N20" s="884" t="s">
        <v>151</v>
      </c>
      <c r="O20" s="747">
        <v>0.77</v>
      </c>
      <c r="P20" s="875">
        <v>43807</v>
      </c>
      <c r="Q20" s="875">
        <v>43830</v>
      </c>
      <c r="R20" s="654">
        <f>(K20-O20)/O20*100</f>
        <v>2.5974025974025996</v>
      </c>
      <c r="S20" s="714">
        <f>IF(INDEX(Historical!$D$7:$D$1277,MATCH(B20,Historical!$B$7:$B$1301,0))=0,"n/a",(INDEX(Historical!$C$7:$C$1279,MATCH(B20,Historical!$B$7:$B$1301,0))/INDEX(Historical!$D$7:$D$1277,MATCH(B20,Historical!$B$7:$B$1301,0))-1)*100)</f>
        <v>2.6490066225165476</v>
      </c>
      <c r="T20" s="714">
        <f>IF(INDEX(Historical!$F$7:$F$1270,MATCH(B20,Historical!$B$7:$B$1301,0))=0,"n/a",((INDEX(Historical!$C$7:$C$1279,MATCH(B20,Historical!$B$7:$B$1301,0))/INDEX(Historical!$F$7:$F$1270,MATCH(B20,Historical!$B$7:$B$1301,0)))^(1/3)-1)*100)</f>
        <v>4.5837317697531965</v>
      </c>
      <c r="U20" s="714">
        <f>IF(INDEX(Historical!$H$7:$H$1270,MATCH(B20,Historical!$B$7:$B$1301,0))=0,"n/a",((INDEX(Historical!$C$7:$C$1279,MATCH(B20,Historical!$B$7:$B$1301,0))/INDEX(Historical!$H$7:$H$1270,MATCH(B20,Historical!$B$7:$B$1301,0)))^(1/5)-1)*100)</f>
        <v>6.7620325308412221</v>
      </c>
      <c r="V20" s="714">
        <f>IF(INDEX(Historical!$O$7:$O$1270,MATCH(B20,Historical!$B$7:$B$1301,0))=0,"n/a",((INDEX(Historical!$C$7:$C$1279,MATCH(B20,Historical!$B$7:$B$1301,0))/INDEX(Historical!$O$7:$O$1270,MATCH(B20,Historical!$B$7:$B$1301,0)))^(1/10)-1)*100)</f>
        <v>8.912763124201394</v>
      </c>
      <c r="W20" s="715">
        <f>IF(OR(U20&lt;=0,U20="n/a",V20&lt;=0,V20="n/a"),"n/a",U20/V20)</f>
        <v>0.75869092857184139</v>
      </c>
      <c r="X20" s="716" t="str">
        <f>IF(OR(AJ20&lt;=0,AJ20="n/a",U20&lt;=0,U20="n/a"),"n/a",U20/AJ20)</f>
        <v>n/a</v>
      </c>
      <c r="Y20" s="890" t="s">
        <v>152</v>
      </c>
      <c r="Z20" s="663">
        <f>IF(OR(AC20&lt;0.01,AC20="n/a"),"n/a",M20/AC20*100)</f>
        <v>101.93548387096773</v>
      </c>
      <c r="AA20" s="900">
        <f>IF(OR(AC20&lt;0.01,AC20="n/a"),"n/a",I20/AC20)</f>
        <v>77.183870967741939</v>
      </c>
      <c r="AB20" s="901">
        <v>9</v>
      </c>
      <c r="AC20" s="879">
        <v>3.1</v>
      </c>
      <c r="AD20" s="879">
        <v>15.01</v>
      </c>
      <c r="AE20" s="879">
        <v>3.8</v>
      </c>
      <c r="AF20" s="879">
        <v>3.03</v>
      </c>
      <c r="AG20" s="879">
        <v>4.3999999999999995</v>
      </c>
      <c r="AH20" s="879">
        <v>24.4</v>
      </c>
      <c r="AI20" s="879">
        <v>19.79</v>
      </c>
      <c r="AJ20" s="879">
        <v>-8.9</v>
      </c>
      <c r="AK20" s="879">
        <v>5</v>
      </c>
      <c r="AL20" s="892">
        <v>66170</v>
      </c>
      <c r="AM20" s="886">
        <v>0.2</v>
      </c>
      <c r="AN20" s="879">
        <v>1.01</v>
      </c>
      <c r="AO20" s="753">
        <f>IF(U20="n/a","n/a",IF(AA20&lt;0,"n/a",IF(AA20="n/a","n/a",J20+U20-AA20)))</f>
        <v>-69.101154690505439</v>
      </c>
      <c r="AP20" s="754">
        <f>IF(U20="n/a","n/a",J20+U20)</f>
        <v>8.0827162772365071</v>
      </c>
      <c r="AQ20" s="902">
        <f>IF(OR(AC20&lt;0.01,AF20="n/a"),"n/a",(I20/SQRT(22.5*AC20*(I20/AF20))-1)*100)</f>
        <v>222.39873795745407</v>
      </c>
      <c r="AR20" s="663">
        <f>INDEX(Historical!$C$7:$C$1279,MATCH(B20,Historical!$B$7:$B$1301,0))*IF(AH20="n/a",1.03,IF(AH20&lt;0,1.01,IF(AH20&gt;10,1.1,(1+AH20/100))))</f>
        <v>3.4100000000000006</v>
      </c>
      <c r="AS20" s="900">
        <f>IF($AI20="n/a",1.03*AR20,IF($AI20&lt;0,1.01*AR20,IF($AI20&gt;10,1.1*AR20,(1+$AI20/100)*AR20)))</f>
        <v>3.7510000000000008</v>
      </c>
      <c r="AT20" s="900">
        <f>IF($AK20="n/a",1.03*AS20,IF($AK20&lt;0,1.01*AS20,IF($AK20&gt;10,1.1*AS20,(1+$AK20/100)*AS20)))</f>
        <v>3.9385500000000011</v>
      </c>
      <c r="AU20" s="900">
        <f>IF($AK20="n/a",1.03*AT20,IF($AK20&lt;0,1.01*AT20,IF($AK20&gt;10,1.1*AT20,(1+$AK20/100)*AT20)))</f>
        <v>4.1354775000000012</v>
      </c>
      <c r="AV20" s="900">
        <f>IF($AK20="n/a",1.03*AU20,IF($AK20&lt;0,1.01*AU20,IF($AK20&gt;10,1.1*AU20,(1+$AK20/100)*AU20)))</f>
        <v>4.3422513750000018</v>
      </c>
      <c r="AW20" s="663">
        <f>SUM(AR20:AV20)</f>
        <v>19.577278875000005</v>
      </c>
      <c r="AX20" s="761">
        <f>AW20/I20*100</f>
        <v>8.1820867116646472</v>
      </c>
      <c r="AY20" s="948">
        <v>0.94</v>
      </c>
      <c r="AZ20" s="886">
        <v>21</v>
      </c>
      <c r="BA20" s="886">
        <v>-16.55</v>
      </c>
      <c r="BB20" s="886">
        <v>-3.47</v>
      </c>
      <c r="BC20" s="886">
        <v>-5.0999999999999996</v>
      </c>
      <c r="BE20" s="635">
        <v>1973</v>
      </c>
      <c r="BF20" s="912">
        <f>IF(BE20&gt;2008,0,IF(BE20&gt;2001,1,IF(BE20&gt;1990,2,IF(BE20&gt;1980,3,IF(BE20&gt;1973,4,IF(BE20&gt;1970,5,IF(BE20&gt;1960,6,IF(BE20&gt;1958,7,IF(BE20&gt;1953,8,9)))))))))</f>
        <v>5</v>
      </c>
      <c r="BG20" s="896">
        <v>1.7999999999999998</v>
      </c>
    </row>
    <row r="21" spans="1:59" ht="11.25" customHeight="1" x14ac:dyDescent="0.2">
      <c r="A21" s="877" t="s">
        <v>237</v>
      </c>
      <c r="B21" s="889" t="s">
        <v>238</v>
      </c>
      <c r="C21" s="946" t="s">
        <v>108</v>
      </c>
      <c r="D21" s="946" t="s">
        <v>4341</v>
      </c>
      <c r="E21" s="746">
        <v>40</v>
      </c>
      <c r="F21" s="1199">
        <v>64</v>
      </c>
      <c r="G21" s="1199" t="s">
        <v>37</v>
      </c>
      <c r="H21" s="1199" t="s">
        <v>115</v>
      </c>
      <c r="I21" s="879">
        <v>20.97</v>
      </c>
      <c r="J21" s="663">
        <f>(M21/I21)*100</f>
        <v>5.1502145922746791</v>
      </c>
      <c r="K21" s="891">
        <v>0.27</v>
      </c>
      <c r="L21" s="901">
        <v>4</v>
      </c>
      <c r="M21" s="654">
        <f>K21*L21</f>
        <v>1.08</v>
      </c>
      <c r="N21" s="884" t="s">
        <v>127</v>
      </c>
      <c r="O21" s="747">
        <v>0.26</v>
      </c>
      <c r="P21" s="875">
        <v>43828</v>
      </c>
      <c r="Q21" s="875">
        <v>43839</v>
      </c>
      <c r="R21" s="654">
        <f>(K21-O21)/O21*100</f>
        <v>3.8461538461538494</v>
      </c>
      <c r="S21" s="714">
        <f>IF(INDEX(Historical!$D$7:$D$1277,MATCH(B21,Historical!$B$7:$B$1301,0))=0,"n/a",(INDEX(Historical!$C$7:$C$1279,MATCH(B21,Historical!$B$7:$B$1301,0))/INDEX(Historical!$D$7:$D$1277,MATCH(B21,Historical!$B$7:$B$1301,0))-1)*100)</f>
        <v>13.043478260869556</v>
      </c>
      <c r="T21" s="714">
        <f>IF(INDEX(Historical!$F$7:$F$1270,MATCH(B21,Historical!$B$7:$B$1301,0))=0,"n/a",((INDEX(Historical!$C$7:$C$1279,MATCH(B21,Historical!$B$7:$B$1301,0))/INDEX(Historical!$F$7:$F$1270,MATCH(B21,Historical!$B$7:$B$1301,0)))^(1/3)-1)*100)</f>
        <v>13.040381433805571</v>
      </c>
      <c r="U21" s="714">
        <f>IF(INDEX(Historical!$H$7:$H$1270,MATCH(B21,Historical!$B$7:$B$1301,0))=0,"n/a",((INDEX(Historical!$C$7:$C$1279,MATCH(B21,Historical!$B$7:$B$1301,0))/INDEX(Historical!$H$7:$H$1270,MATCH(B21,Historical!$B$7:$B$1301,0)))^(1/5)-1)*100)</f>
        <v>16.723531932969316</v>
      </c>
      <c r="V21" s="714">
        <f>IF(INDEX(Historical!$O$7:$O$1270,MATCH(B21,Historical!$B$7:$B$1301,0))=0,"n/a",((INDEX(Historical!$C$7:$C$1279,MATCH(B21,Historical!$B$7:$B$1301,0))/INDEX(Historical!$O$7:$O$1270,MATCH(B21,Historical!$B$7:$B$1301,0)))^(1/10)-1)*100)</f>
        <v>14.021704985878225</v>
      </c>
      <c r="W21" s="715">
        <f>IF(OR(U21&lt;=0,U21="n/a",V21&lt;=0,V21="n/a"),"n/a",U21/V21)</f>
        <v>1.1926889026557184</v>
      </c>
      <c r="X21" s="716" t="str">
        <f>IF(OR(AJ21&lt;=0,AJ21="n/a",U21&lt;=0,U21="n/a"),"n/a",U21/AJ21)</f>
        <v>n/a</v>
      </c>
      <c r="Y21" s="673"/>
      <c r="Z21" s="663">
        <f>IF(OR(AC21&lt;0.01,AC21="n/a"),"n/a",M21/AC21*100)</f>
        <v>55.384615384615387</v>
      </c>
      <c r="AA21" s="900">
        <f>IF(OR(AC21&lt;0.01,AC21="n/a"),"n/a",I21/AC21)</f>
        <v>10.753846153846153</v>
      </c>
      <c r="AB21" s="901">
        <v>9</v>
      </c>
      <c r="AC21" s="879">
        <v>1.95</v>
      </c>
      <c r="AD21" s="879" t="s">
        <v>136</v>
      </c>
      <c r="AE21" s="879">
        <v>1.87</v>
      </c>
      <c r="AF21" s="879">
        <v>1.01</v>
      </c>
      <c r="AG21" s="879">
        <v>9.8000000000000007</v>
      </c>
      <c r="AH21" s="879">
        <v>-26.3</v>
      </c>
      <c r="AI21" s="879">
        <v>4.5999999999999996</v>
      </c>
      <c r="AJ21" s="879">
        <v>-9.1</v>
      </c>
      <c r="AK21" s="879">
        <v>-4.2299999999999995</v>
      </c>
      <c r="AL21" s="892">
        <v>10650</v>
      </c>
      <c r="AM21" s="886">
        <v>20.8</v>
      </c>
      <c r="AN21" s="879">
        <v>0.13</v>
      </c>
      <c r="AO21" s="753">
        <f>IF(U21="n/a","n/a",IF(AA21&lt;0,"n/a",IF(AA21="n/a","n/a",J21+U21-AA21)))</f>
        <v>11.119900371397842</v>
      </c>
      <c r="AP21" s="754">
        <f>IF(U21="n/a","n/a",J21+U21)</f>
        <v>21.873746525243995</v>
      </c>
      <c r="AQ21" s="902">
        <f>IF(OR(AC21&lt;0.01,AF21="n/a"),"n/a",(I21/SQRT(22.5*AC21*(I21/AF21))-1)*100)</f>
        <v>-30.52135543001684</v>
      </c>
      <c r="AR21" s="663">
        <f>INDEX(Historical!$C$7:$C$1279,MATCH(B21,Historical!$B$7:$B$1301,0))*IF(AH21="n/a",1.03,IF(AH21&lt;0,1.01,IF(AH21&gt;10,1.1,(1+AH21/100))))</f>
        <v>1.0504</v>
      </c>
      <c r="AS21" s="900">
        <f>IF($AI21="n/a",1.03*AR21,IF($AI21&lt;0,1.01*AR21,IF($AI21&gt;10,1.1*AR21,(1+$AI21/100)*AR21)))</f>
        <v>1.0987184000000001</v>
      </c>
      <c r="AT21" s="900">
        <f>IF($AK21="n/a",1.03*AS21,IF($AK21&lt;0,1.01*AS21,IF($AK21&gt;10,1.1*AS21,(1+$AK21/100)*AS21)))</f>
        <v>1.1097055840000001</v>
      </c>
      <c r="AU21" s="900">
        <f>IF($AK21="n/a",1.03*AT21,IF($AK21&lt;0,1.01*AT21,IF($AK21&gt;10,1.1*AT21,(1+$AK21/100)*AT21)))</f>
        <v>1.1208026398400002</v>
      </c>
      <c r="AV21" s="900">
        <f>IF($AK21="n/a",1.03*AU21,IF($AK21&lt;0,1.01*AU21,IF($AK21&gt;10,1.1*AU21,(1+$AK21/100)*AU21)))</f>
        <v>1.1320106662384002</v>
      </c>
      <c r="AW21" s="663">
        <f>SUM(AR21:AV21)</f>
        <v>5.5116372900784008</v>
      </c>
      <c r="AX21" s="761">
        <f>AW21/I21*100</f>
        <v>26.28343962841393</v>
      </c>
      <c r="AY21" s="948">
        <v>1.28</v>
      </c>
      <c r="AZ21" s="886">
        <v>40.64</v>
      </c>
      <c r="BA21" s="886">
        <v>-41.38</v>
      </c>
      <c r="BB21" s="886">
        <v>7.7200000000000006</v>
      </c>
      <c r="BC21" s="886">
        <v>-10.38</v>
      </c>
      <c r="BE21" s="635">
        <v>1981</v>
      </c>
      <c r="BF21" s="912">
        <f>IF(BE21&gt;2008,0,IF(BE21&gt;2001,1,IF(BE21&gt;1990,2,IF(BE21&gt;1980,3,IF(BE21&gt;1973,4,IF(BE21&gt;1970,5,IF(BE21&gt;1960,6,IF(BE21&gt;1958,7,IF(BE21&gt;1953,8,9)))))))))</f>
        <v>3</v>
      </c>
      <c r="BG21" s="896">
        <v>6.6000000000000005</v>
      </c>
    </row>
    <row r="22" spans="1:59" ht="11.25" customHeight="1" x14ac:dyDescent="0.2">
      <c r="A22" s="885" t="s">
        <v>161</v>
      </c>
      <c r="B22" s="889" t="s">
        <v>162</v>
      </c>
      <c r="C22" s="946" t="s">
        <v>128</v>
      </c>
      <c r="D22" s="946" t="s">
        <v>4353</v>
      </c>
      <c r="E22" s="746">
        <v>36</v>
      </c>
      <c r="F22" s="1199">
        <v>75</v>
      </c>
      <c r="G22" s="1199" t="s">
        <v>115</v>
      </c>
      <c r="H22" s="1199" t="s">
        <v>115</v>
      </c>
      <c r="I22" s="879">
        <v>63.66</v>
      </c>
      <c r="J22" s="663">
        <f>(M22/I22)*100</f>
        <v>1.0951932139491047</v>
      </c>
      <c r="K22" s="891">
        <v>0.17430000000000001</v>
      </c>
      <c r="L22" s="901">
        <v>4</v>
      </c>
      <c r="M22" s="654">
        <f>K22*L22</f>
        <v>0.69720000000000004</v>
      </c>
      <c r="N22" s="884" t="s">
        <v>163</v>
      </c>
      <c r="O22" s="747">
        <v>0.16600000000000001</v>
      </c>
      <c r="P22" s="875">
        <v>43802</v>
      </c>
      <c r="Q22" s="875">
        <v>43831</v>
      </c>
      <c r="R22" s="654">
        <f>(K22-O22)/O22*100</f>
        <v>5.0000000000000009</v>
      </c>
      <c r="S22" s="714">
        <f>IF(INDEX(Historical!$D$7:$D$1277,MATCH(B22,Historical!$B$7:$B$1301,0))=0,"n/a",(INDEX(Historical!$C$7:$C$1279,MATCH(B22,Historical!$B$7:$B$1301,0))/INDEX(Historical!$D$7:$D$1277,MATCH(B22,Historical!$B$7:$B$1301,0))-1)*100)</f>
        <v>5.0632911392405111</v>
      </c>
      <c r="T22" s="714">
        <f>IF(INDEX(Historical!$F$7:$F$1270,MATCH(B22,Historical!$B$7:$B$1301,0))=0,"n/a",((INDEX(Historical!$C$7:$C$1279,MATCH(B22,Historical!$B$7:$B$1301,0))/INDEX(Historical!$F$7:$F$1270,MATCH(B22,Historical!$B$7:$B$1301,0)))^(1/3)-1)*100)</f>
        <v>6.8701436680861372</v>
      </c>
      <c r="U22" s="714">
        <f>IF(INDEX(Historical!$H$7:$H$1270,MATCH(B22,Historical!$B$7:$B$1301,0))=0,"n/a",((INDEX(Historical!$C$7:$C$1279,MATCH(B22,Historical!$B$7:$B$1301,0))/INDEX(Historical!$H$7:$H$1270,MATCH(B22,Historical!$B$7:$B$1301,0)))^(1/5)-1)*100)</f>
        <v>7.0644317120605482</v>
      </c>
      <c r="V22" s="714">
        <f>IF(INDEX(Historical!$O$7:$O$1270,MATCH(B22,Historical!$B$7:$B$1301,0))=0,"n/a",((INDEX(Historical!$C$7:$C$1279,MATCH(B22,Historical!$B$7:$B$1301,0))/INDEX(Historical!$O$7:$O$1270,MATCH(B22,Historical!$B$7:$B$1301,0)))^(1/10)-1)*100)</f>
        <v>8.0314364271328653</v>
      </c>
      <c r="W22" s="715">
        <f>IF(OR(U22&lt;=0,U22="n/a",V22&lt;=0,V22="n/a"),"n/a",U22/V22)</f>
        <v>0.87959753851683953</v>
      </c>
      <c r="X22" s="716">
        <f>IF(OR(AJ22&lt;=0,AJ22="n/a",U22&lt;=0,U22="n/a"),"n/a",U22/AJ22)</f>
        <v>1.1774052853434247</v>
      </c>
      <c r="Y22" s="915"/>
      <c r="Z22" s="663">
        <f>IF(OR(AC22&lt;0.01,AC22="n/a"),"n/a",M22/AC22*100)</f>
        <v>40.534883720930239</v>
      </c>
      <c r="AA22" s="900">
        <f>IF(OR(AC22&lt;0.01,AC22="n/a"),"n/a",I22/AC22)</f>
        <v>37.011627906976742</v>
      </c>
      <c r="AB22" s="901">
        <v>4</v>
      </c>
      <c r="AC22" s="879">
        <v>1.72</v>
      </c>
      <c r="AD22" s="879" t="s">
        <v>136</v>
      </c>
      <c r="AE22" s="879">
        <v>8.9700000000000006</v>
      </c>
      <c r="AF22" s="879">
        <v>15.31</v>
      </c>
      <c r="AG22" s="879">
        <v>43.6</v>
      </c>
      <c r="AH22" s="879">
        <v>15.9</v>
      </c>
      <c r="AI22" s="879">
        <v>13.089999999999998</v>
      </c>
      <c r="AJ22" s="879">
        <v>6</v>
      </c>
      <c r="AK22" s="879">
        <v>-0.6</v>
      </c>
      <c r="AL22" s="892">
        <v>30170</v>
      </c>
      <c r="AM22" s="886">
        <v>0.4</v>
      </c>
      <c r="AN22" s="879">
        <v>1.32</v>
      </c>
      <c r="AO22" s="753">
        <f>IF(U22="n/a","n/a",IF(AA22&lt;0,"n/a",IF(AA22="n/a","n/a",J22+U22-AA22)))</f>
        <v>-28.852002980967089</v>
      </c>
      <c r="AP22" s="754">
        <f>IF(U22="n/a","n/a",J22+U22)</f>
        <v>8.1596249260096521</v>
      </c>
      <c r="AQ22" s="902">
        <f>IF(OR(AC22&lt;0.01,AF22="n/a"),"n/a",(I22/SQRT(22.5*AC22*(I22/AF22))-1)*100)</f>
        <v>401.84017963040066</v>
      </c>
      <c r="AR22" s="663">
        <f>INDEX(Historical!$C$7:$C$1279,MATCH(B22,Historical!$B$7:$B$1301,0))*IF(AH22="n/a",1.03,IF(AH22&lt;0,1.01,IF(AH22&gt;10,1.1,(1+AH22/100))))</f>
        <v>0.73040000000000005</v>
      </c>
      <c r="AS22" s="900">
        <f>IF($AI22="n/a",1.03*AR22,IF($AI22&lt;0,1.01*AR22,IF($AI22&gt;10,1.1*AR22,(1+$AI22/100)*AR22)))</f>
        <v>0.80344000000000015</v>
      </c>
      <c r="AT22" s="900">
        <f>IF($AK22="n/a",1.03*AS22,IF($AK22&lt;0,1.01*AS22,IF($AK22&gt;10,1.1*AS22,(1+$AK22/100)*AS22)))</f>
        <v>0.81147440000000015</v>
      </c>
      <c r="AU22" s="900">
        <f>IF($AK22="n/a",1.03*AT22,IF($AK22&lt;0,1.01*AT22,IF($AK22&gt;10,1.1*AT22,(1+$AK22/100)*AT22)))</f>
        <v>0.81958914400000016</v>
      </c>
      <c r="AV22" s="900">
        <f>IF($AK22="n/a",1.03*AU22,IF($AK22&lt;0,1.01*AU22,IF($AK22&gt;10,1.1*AU22,(1+$AK22/100)*AU22)))</f>
        <v>0.82778503544000015</v>
      </c>
      <c r="AW22" s="663">
        <f>SUM(AR22:AV22)</f>
        <v>3.9926885794400007</v>
      </c>
      <c r="AX22" s="761">
        <f>AW22/I22*100</f>
        <v>6.2718953494187897</v>
      </c>
      <c r="AY22" s="948">
        <v>0.77</v>
      </c>
      <c r="AZ22" s="886">
        <v>42.480000000000004</v>
      </c>
      <c r="BA22" s="886">
        <v>-12.61</v>
      </c>
      <c r="BB22" s="886">
        <v>-1.79</v>
      </c>
      <c r="BC22" s="886">
        <v>-0.9900000000000001</v>
      </c>
      <c r="BE22" s="635">
        <v>1985</v>
      </c>
      <c r="BF22" s="912">
        <f>IF(BE22&gt;2008,0,IF(BE22&gt;2001,1,IF(BE22&gt;1990,2,IF(BE22&gt;1980,3,IF(BE22&gt;1973,4,IF(BE22&gt;1970,5,IF(BE22&gt;1960,6,IF(BE22&gt;1958,7,IF(BE22&gt;1953,8,9)))))))))</f>
        <v>3</v>
      </c>
      <c r="BG22" s="896">
        <v>14.899999999999999</v>
      </c>
    </row>
    <row r="23" spans="1:59" ht="11.25" customHeight="1" x14ac:dyDescent="0.2">
      <c r="A23" s="877" t="s">
        <v>156</v>
      </c>
      <c r="B23" s="889" t="s">
        <v>157</v>
      </c>
      <c r="C23" s="946" t="s">
        <v>131</v>
      </c>
      <c r="D23" s="946" t="s">
        <v>4334</v>
      </c>
      <c r="E23" s="746">
        <v>49</v>
      </c>
      <c r="F23" s="1199">
        <v>31</v>
      </c>
      <c r="G23" s="1199" t="s">
        <v>37</v>
      </c>
      <c r="H23" s="1199" t="s">
        <v>37</v>
      </c>
      <c r="I23" s="879">
        <v>56.66</v>
      </c>
      <c r="J23" s="663">
        <f>(M23/I23)*100</f>
        <v>3.7769149311683727</v>
      </c>
      <c r="K23" s="891">
        <v>0.53500000000000003</v>
      </c>
      <c r="L23" s="901">
        <v>4</v>
      </c>
      <c r="M23" s="654">
        <f>K23*L23</f>
        <v>2.14</v>
      </c>
      <c r="N23" s="884" t="s">
        <v>119</v>
      </c>
      <c r="O23" s="747">
        <v>0.505</v>
      </c>
      <c r="P23" s="875">
        <v>43784</v>
      </c>
      <c r="Q23" s="875">
        <v>43800</v>
      </c>
      <c r="R23" s="654">
        <f>(K23-O23)/O23*100</f>
        <v>5.9405940594059459</v>
      </c>
      <c r="S23" s="714">
        <f>IF(INDEX(Historical!$D$7:$D$1277,MATCH(B23,Historical!$B$7:$B$1301,0))=0,"n/a",(INDEX(Historical!$C$7:$C$1279,MATCH(B23,Historical!$B$7:$B$1301,0))/INDEX(Historical!$D$7:$D$1277,MATCH(B23,Historical!$B$7:$B$1301,0))-1)*100)</f>
        <v>6.2176165803108807</v>
      </c>
      <c r="T23" s="714">
        <f>IF(INDEX(Historical!$F$7:$F$1270,MATCH(B23,Historical!$B$7:$B$1301,0))=0,"n/a",((INDEX(Historical!$C$7:$C$1279,MATCH(B23,Historical!$B$7:$B$1301,0))/INDEX(Historical!$F$7:$F$1270,MATCH(B23,Historical!$B$7:$B$1301,0)))^(1/3)-1)*100)</f>
        <v>6.8599237059249418</v>
      </c>
      <c r="U23" s="714">
        <f>IF(INDEX(Historical!$H$7:$H$1270,MATCH(B23,Historical!$B$7:$B$1301,0))=0,"n/a",((INDEX(Historical!$C$7:$C$1279,MATCH(B23,Historical!$B$7:$B$1301,0))/INDEX(Historical!$H$7:$H$1270,MATCH(B23,Historical!$B$7:$B$1301,0)))^(1/5)-1)*100)</f>
        <v>5.6150605941585052</v>
      </c>
      <c r="V23" s="714">
        <f>IF(INDEX(Historical!$O$7:$O$1270,MATCH(B23,Historical!$B$7:$B$1301,0))=0,"n/a",((INDEX(Historical!$C$7:$C$1279,MATCH(B23,Historical!$B$7:$B$1301,0))/INDEX(Historical!$O$7:$O$1270,MATCH(B23,Historical!$B$7:$B$1301,0)))^(1/10)-1)*100)</f>
        <v>3.7400735743586822</v>
      </c>
      <c r="W23" s="715">
        <f>IF(OR(U23&lt;=0,U23="n/a",V23&lt;=0,V23="n/a"),"n/a",U23/V23)</f>
        <v>1.5013235655721908</v>
      </c>
      <c r="X23" s="716">
        <f>IF(OR(AJ23&lt;=0,AJ23="n/a",U23&lt;=0,U23="n/a"),"n/a",U23/AJ23)</f>
        <v>2.5523002700720481</v>
      </c>
      <c r="Y23" s="889"/>
      <c r="Z23" s="663">
        <f>IF(OR(AC23&lt;0.01,AC23="n/a"),"n/a",M23/AC23*100)</f>
        <v>69.706840390879492</v>
      </c>
      <c r="AA23" s="900">
        <f>IF(OR(AC23&lt;0.01,AC23="n/a"),"n/a",I23/AC23)</f>
        <v>18.45602605863192</v>
      </c>
      <c r="AB23" s="901">
        <v>12</v>
      </c>
      <c r="AC23" s="879">
        <v>3.07</v>
      </c>
      <c r="AD23" s="879">
        <v>3.55</v>
      </c>
      <c r="AE23" s="879">
        <v>2.12</v>
      </c>
      <c r="AF23" s="879">
        <v>1.37</v>
      </c>
      <c r="AG23" s="879">
        <v>7.9</v>
      </c>
      <c r="AH23" s="879">
        <v>-31.4</v>
      </c>
      <c r="AI23" s="879">
        <v>8.6</v>
      </c>
      <c r="AJ23" s="879">
        <v>2.1999999999999997</v>
      </c>
      <c r="AK23" s="879">
        <v>5.1400000000000006</v>
      </c>
      <c r="AL23" s="892">
        <v>3540</v>
      </c>
      <c r="AM23" s="886">
        <v>0.70000000000000007</v>
      </c>
      <c r="AN23" s="879">
        <v>1.37</v>
      </c>
      <c r="AO23" s="753">
        <f>IF(U23="n/a","n/a",IF(AA23&lt;0,"n/a",IF(AA23="n/a","n/a",J23+U23-AA23)))</f>
        <v>-9.0640505333050427</v>
      </c>
      <c r="AP23" s="754">
        <f>IF(U23="n/a","n/a",J23+U23)</f>
        <v>9.3919755253268775</v>
      </c>
      <c r="AQ23" s="902">
        <f>IF(OR(AC23&lt;0.01,AF23="n/a"),"n/a",(I23/SQRT(22.5*AC23*(I23/AF23))-1)*100)</f>
        <v>6.0078732931887924</v>
      </c>
      <c r="AR23" s="663">
        <f>INDEX(Historical!$C$7:$C$1279,MATCH(B23,Historical!$B$7:$B$1301,0))*IF(AH23="n/a",1.03,IF(AH23&lt;0,1.01,IF(AH23&gt;10,1.1,(1+AH23/100))))</f>
        <v>2.0705</v>
      </c>
      <c r="AS23" s="900">
        <f>IF($AI23="n/a",1.03*AR23,IF($AI23&lt;0,1.01*AR23,IF($AI23&gt;10,1.1*AR23,(1+$AI23/100)*AR23)))</f>
        <v>2.2485630000000003</v>
      </c>
      <c r="AT23" s="900">
        <f>IF($AK23="n/a",1.03*AS23,IF($AK23&lt;0,1.01*AS23,IF($AK23&gt;10,1.1*AS23,(1+$AK23/100)*AS23)))</f>
        <v>2.3641391382000005</v>
      </c>
      <c r="AU23" s="900">
        <f>IF($AK23="n/a",1.03*AT23,IF($AK23&lt;0,1.01*AT23,IF($AK23&gt;10,1.1*AT23,(1+$AK23/100)*AT23)))</f>
        <v>2.4856558899034806</v>
      </c>
      <c r="AV23" s="900">
        <f>IF($AK23="n/a",1.03*AU23,IF($AK23&lt;0,1.01*AU23,IF($AK23&gt;10,1.1*AU23,(1+$AK23/100)*AU23)))</f>
        <v>2.6134186026445199</v>
      </c>
      <c r="AW23" s="663">
        <f>SUM(AR23:AV23)</f>
        <v>11.782276630748001</v>
      </c>
      <c r="AX23" s="761">
        <f>AW23/I23*100</f>
        <v>20.794699313003886</v>
      </c>
      <c r="AY23" s="948">
        <v>0.31</v>
      </c>
      <c r="AZ23" s="886">
        <v>17.87</v>
      </c>
      <c r="BA23" s="886">
        <v>-34.96</v>
      </c>
      <c r="BB23" s="886">
        <v>-4.68</v>
      </c>
      <c r="BC23" s="886">
        <v>-20.73</v>
      </c>
      <c r="BE23" s="635">
        <v>1972</v>
      </c>
      <c r="BF23" s="912">
        <f>IF(BE23&gt;2008,0,IF(BE23&gt;2001,1,IF(BE23&gt;1990,2,IF(BE23&gt;1980,3,IF(BE23&gt;1973,4,IF(BE23&gt;1970,5,IF(BE23&gt;1960,6,IF(BE23&gt;1958,7,IF(BE23&gt;1953,8,9)))))))))</f>
        <v>5</v>
      </c>
      <c r="BG23" s="896">
        <v>2.6</v>
      </c>
    </row>
    <row r="24" spans="1:59" s="787" customFormat="1" ht="11.25" customHeight="1" x14ac:dyDescent="0.2">
      <c r="A24" s="658" t="s">
        <v>146</v>
      </c>
      <c r="B24" s="795" t="s">
        <v>147</v>
      </c>
      <c r="C24" s="946" t="s">
        <v>4199</v>
      </c>
      <c r="D24" s="946" t="s">
        <v>4344</v>
      </c>
      <c r="E24" s="769">
        <v>27</v>
      </c>
      <c r="F24" s="1199">
        <v>105</v>
      </c>
      <c r="G24" s="1198" t="s">
        <v>37</v>
      </c>
      <c r="H24" s="1198" t="s">
        <v>115</v>
      </c>
      <c r="I24" s="780">
        <v>62.92</v>
      </c>
      <c r="J24" s="771">
        <f>(M24/I24)*100</f>
        <v>1.080737444373808</v>
      </c>
      <c r="K24" s="793">
        <v>0.17</v>
      </c>
      <c r="L24" s="773">
        <v>4</v>
      </c>
      <c r="M24" s="774">
        <f>K24*L24</f>
        <v>0.68</v>
      </c>
      <c r="N24" s="775" t="s">
        <v>148</v>
      </c>
      <c r="O24" s="794">
        <v>0.15</v>
      </c>
      <c r="P24" s="791">
        <v>43706</v>
      </c>
      <c r="Q24" s="791">
        <v>43721</v>
      </c>
      <c r="R24" s="774">
        <f>(K24-O24)/O24*100</f>
        <v>13.333333333333346</v>
      </c>
      <c r="S24" s="714">
        <f>IF(INDEX(Historical!$D$7:$D$1277,MATCH(B24,Historical!$B$7:$B$1301,0))=0,"n/a",(INDEX(Historical!$C$7:$C$1279,MATCH(B24,Historical!$B$7:$B$1301,0))/INDEX(Historical!$D$7:$D$1277,MATCH(B24,Historical!$B$7:$B$1301,0))-1)*100)</f>
        <v>14.285714285714279</v>
      </c>
      <c r="T24" s="714">
        <f>IF(INDEX(Historical!$F$7:$F$1270,MATCH(B24,Historical!$B$7:$B$1301,0))=0,"n/a",((INDEX(Historical!$C$7:$C$1279,MATCH(B24,Historical!$B$7:$B$1301,0))/INDEX(Historical!$F$7:$F$1270,MATCH(B24,Historical!$B$7:$B$1301,0)))^(1/3)-1)*100)</f>
        <v>14.174864832757784</v>
      </c>
      <c r="U24" s="714">
        <f>IF(INDEX(Historical!$H$7:$H$1270,MATCH(B24,Historical!$B$7:$B$1301,0))=0,"n/a",((INDEX(Historical!$C$7:$C$1279,MATCH(B24,Historical!$B$7:$B$1301,0))/INDEX(Historical!$H$7:$H$1270,MATCH(B24,Historical!$B$7:$B$1301,0)))^(1/5)-1)*100)</f>
        <v>11.582387582449961</v>
      </c>
      <c r="V24" s="714">
        <f>IF(INDEX(Historical!$O$7:$O$1270,MATCH(B24,Historical!$B$7:$B$1301,0))=0,"n/a",((INDEX(Historical!$C$7:$C$1279,MATCH(B24,Historical!$B$7:$B$1301,0))/INDEX(Historical!$O$7:$O$1270,MATCH(B24,Historical!$B$7:$B$1301,0)))^(1/10)-1)*100)</f>
        <v>10.775881290145882</v>
      </c>
      <c r="W24" s="715">
        <f>IF(OR(U24&lt;=0,U24="n/a",V24&lt;=0,V24="n/a"),"n/a",U24/V24)</f>
        <v>1.0748436504252878</v>
      </c>
      <c r="X24" s="716">
        <f>IF(OR(AJ24&lt;=0,AJ24="n/a",U24&lt;=0,U24="n/a"),"n/a",U24/AJ24)</f>
        <v>1.2321688917499958</v>
      </c>
      <c r="Y24" s="673"/>
      <c r="Z24" s="771">
        <f>IF(OR(AC24&lt;0.01,AC24="n/a"),"n/a",M24/AC24*100)</f>
        <v>41.212121212121218</v>
      </c>
      <c r="AA24" s="779">
        <f>IF(OR(AC24&lt;0.01,AC24="n/a"),"n/a",I24/AC24)</f>
        <v>38.13333333333334</v>
      </c>
      <c r="AB24" s="773">
        <v>12</v>
      </c>
      <c r="AC24" s="780">
        <v>1.65</v>
      </c>
      <c r="AD24" s="780">
        <v>2.48</v>
      </c>
      <c r="AE24" s="780">
        <v>4.2300000000000004</v>
      </c>
      <c r="AF24" s="780">
        <v>5.28</v>
      </c>
      <c r="AG24" s="780">
        <v>14.799999999999999</v>
      </c>
      <c r="AH24" s="780">
        <v>69.599999999999994</v>
      </c>
      <c r="AI24" s="780">
        <v>12.16</v>
      </c>
      <c r="AJ24" s="780">
        <v>9.4</v>
      </c>
      <c r="AK24" s="780">
        <v>14.899999999999999</v>
      </c>
      <c r="AL24" s="781">
        <v>1810</v>
      </c>
      <c r="AM24" s="782">
        <v>0.70000000000000007</v>
      </c>
      <c r="AN24" s="780">
        <v>0.01</v>
      </c>
      <c r="AO24" s="783">
        <f>IF(U24="n/a","n/a",IF(AA24&lt;0,"n/a",IF(AA24="n/a","n/a",J24+U24-AA24)))</f>
        <v>-25.470208306509569</v>
      </c>
      <c r="AP24" s="784">
        <f>IF(U24="n/a","n/a",J24+U24)</f>
        <v>12.663125026823769</v>
      </c>
      <c r="AQ24" s="785">
        <f>IF(OR(AC24&lt;0.01,AF24="n/a"),"n/a",(I24/SQRT(22.5*AC24*(I24/AF24))-1)*100)</f>
        <v>199.14247813077674</v>
      </c>
      <c r="AR24" s="663">
        <f>INDEX(Historical!$C$7:$C$1279,MATCH(B24,Historical!$B$7:$B$1301,0))*IF(AH24="n/a",1.03,IF(AH24&lt;0,1.01,IF(AH24&gt;10,1.1,(1+AH24/100))))</f>
        <v>0.70400000000000007</v>
      </c>
      <c r="AS24" s="779">
        <f>IF($AI24="n/a",1.03*AR24,IF($AI24&lt;0,1.01*AR24,IF($AI24&gt;10,1.1*AR24,(1+$AI24/100)*AR24)))</f>
        <v>0.77440000000000009</v>
      </c>
      <c r="AT24" s="779">
        <f>IF($AK24="n/a",1.03*AS24,IF($AK24&lt;0,1.01*AS24,IF($AK24&gt;10,1.1*AS24,(1+$AK24/100)*AS24)))</f>
        <v>0.85184000000000015</v>
      </c>
      <c r="AU24" s="779">
        <f>IF($AK24="n/a",1.03*AT24,IF($AK24&lt;0,1.01*AT24,IF($AK24&gt;10,1.1*AT24,(1+$AK24/100)*AT24)))</f>
        <v>0.93702400000000019</v>
      </c>
      <c r="AV24" s="779">
        <f>IF($AK24="n/a",1.03*AU24,IF($AK24&lt;0,1.01*AU24,IF($AK24&gt;10,1.1*AU24,(1+$AK24/100)*AU24)))</f>
        <v>1.0307264000000003</v>
      </c>
      <c r="AW24" s="771">
        <f>SUM(AR24:AV24)</f>
        <v>4.2979904000000007</v>
      </c>
      <c r="AX24" s="786">
        <f>AW24/I24*100</f>
        <v>6.8308811188811198</v>
      </c>
      <c r="AY24" s="949">
        <v>0.81</v>
      </c>
      <c r="AZ24" s="782">
        <v>51.61</v>
      </c>
      <c r="BA24" s="782">
        <v>-11.17</v>
      </c>
      <c r="BB24" s="782">
        <v>3.84</v>
      </c>
      <c r="BC24" s="782">
        <v>5.79</v>
      </c>
      <c r="BD24" s="922"/>
      <c r="BE24" s="635">
        <v>1993</v>
      </c>
      <c r="BF24" s="912">
        <f>IF(BE24&gt;2008,0,IF(BE24&gt;2001,1,IF(BE24&gt;1990,2,IF(BE24&gt;1980,3,IF(BE24&gt;1973,4,IF(BE24&gt;1970,5,IF(BE24&gt;1960,6,IF(BE24&gt;1958,7,IF(BE24&gt;1953,8,9)))))))))</f>
        <v>2</v>
      </c>
      <c r="BG24" s="838">
        <v>11.5</v>
      </c>
    </row>
    <row r="25" spans="1:59" ht="11.25" customHeight="1" x14ac:dyDescent="0.2">
      <c r="A25" s="885" t="s">
        <v>158</v>
      </c>
      <c r="B25" s="889" t="s">
        <v>159</v>
      </c>
      <c r="C25" s="946" t="s">
        <v>112</v>
      </c>
      <c r="D25" s="946" t="s">
        <v>4328</v>
      </c>
      <c r="E25" s="746">
        <v>34</v>
      </c>
      <c r="F25" s="1199">
        <v>78</v>
      </c>
      <c r="G25" s="1199" t="s">
        <v>37</v>
      </c>
      <c r="H25" s="1199" t="s">
        <v>37</v>
      </c>
      <c r="I25" s="879">
        <v>46.82</v>
      </c>
      <c r="J25" s="663">
        <f>(M25/I25)*100</f>
        <v>1.8581802648440837</v>
      </c>
      <c r="K25" s="898">
        <v>0.2175</v>
      </c>
      <c r="L25" s="901">
        <v>4</v>
      </c>
      <c r="M25" s="654">
        <f>K25*L25</f>
        <v>0.87</v>
      </c>
      <c r="N25" s="884" t="s">
        <v>160</v>
      </c>
      <c r="O25" s="748">
        <v>0.21249999999999999</v>
      </c>
      <c r="P25" s="875">
        <v>43747</v>
      </c>
      <c r="Q25" s="875">
        <v>43769</v>
      </c>
      <c r="R25" s="654">
        <f>(K25-O25)/O25*100</f>
        <v>2.3529411764705901</v>
      </c>
      <c r="S25" s="714">
        <f>IF(INDEX(Historical!$D$7:$D$1277,MATCH(B25,Historical!$B$7:$B$1301,0))=0,"n/a",(INDEX(Historical!$C$7:$C$1279,MATCH(B25,Historical!$B$7:$B$1301,0))/INDEX(Historical!$D$7:$D$1277,MATCH(B25,Historical!$B$7:$B$1301,0))-1)*100)</f>
        <v>2.5179856115107979</v>
      </c>
      <c r="T25" s="714">
        <f>IF(INDEX(Historical!$F$7:$F$1270,MATCH(B25,Historical!$B$7:$B$1301,0))=0,"n/a",((INDEX(Historical!$C$7:$C$1279,MATCH(B25,Historical!$B$7:$B$1301,0))/INDEX(Historical!$F$7:$F$1270,MATCH(B25,Historical!$B$7:$B$1301,0)))^(1/3)-1)*100)</f>
        <v>1.7140424691734157</v>
      </c>
      <c r="U25" s="714">
        <f>IF(INDEX(Historical!$H$7:$H$1270,MATCH(B25,Historical!$B$7:$B$1301,0))=0,"n/a",((INDEX(Historical!$C$7:$C$1279,MATCH(B25,Historical!$B$7:$B$1301,0))/INDEX(Historical!$H$7:$H$1270,MATCH(B25,Historical!$B$7:$B$1301,0)))^(1/5)-1)*100)</f>
        <v>1.7230308602011801</v>
      </c>
      <c r="V25" s="714">
        <f>IF(INDEX(Historical!$O$7:$O$1270,MATCH(B25,Historical!$B$7:$B$1301,0))=0,"n/a",((INDEX(Historical!$C$7:$C$1279,MATCH(B25,Historical!$B$7:$B$1301,0))/INDEX(Historical!$O$7:$O$1270,MATCH(B25,Historical!$B$7:$B$1301,0)))^(1/10)-1)*100)</f>
        <v>2.2415804817228269</v>
      </c>
      <c r="W25" s="715">
        <f>IF(OR(U25&lt;=0,U25="n/a",V25&lt;=0,V25="n/a"),"n/a",U25/V25)</f>
        <v>0.76866785477936461</v>
      </c>
      <c r="X25" s="716">
        <f>IF(OR(AJ25&lt;=0,AJ25="n/a",U25&lt;=0,U25="n/a"),"n/a",U25/AJ25)</f>
        <v>4.8399743264078095E-2</v>
      </c>
      <c r="Y25" s="889"/>
      <c r="Z25" s="663">
        <f>IF(OR(AC25&lt;0.01,AC25="n/a"),"n/a",M25/AC25*100)</f>
        <v>38.666666666666664</v>
      </c>
      <c r="AA25" s="900">
        <f>IF(OR(AC25&lt;0.01,AC25="n/a"),"n/a",I25/AC25)</f>
        <v>20.808888888888887</v>
      </c>
      <c r="AB25" s="901">
        <v>7</v>
      </c>
      <c r="AC25" s="879">
        <v>2.25</v>
      </c>
      <c r="AD25" s="879">
        <v>2.97</v>
      </c>
      <c r="AE25" s="879">
        <v>2.2400000000000002</v>
      </c>
      <c r="AF25" s="879">
        <v>3</v>
      </c>
      <c r="AG25" s="879">
        <v>14.000000000000002</v>
      </c>
      <c r="AH25" s="879">
        <v>15.5</v>
      </c>
      <c r="AI25" s="879">
        <v>9.5500000000000007</v>
      </c>
      <c r="AJ25" s="879">
        <v>35.6</v>
      </c>
      <c r="AK25" s="879">
        <v>7.0000000000000009</v>
      </c>
      <c r="AL25" s="892">
        <v>2520</v>
      </c>
      <c r="AM25" s="886">
        <v>1.7000000000000002</v>
      </c>
      <c r="AN25" s="879">
        <v>0</v>
      </c>
      <c r="AO25" s="753">
        <f>IF(U25="n/a","n/a",IF(AA25&lt;0,"n/a",IF(AA25="n/a","n/a",J25+U25-AA25)))</f>
        <v>-17.227677763843623</v>
      </c>
      <c r="AP25" s="754">
        <f>IF(U25="n/a","n/a",J25+U25)</f>
        <v>3.5812111250452636</v>
      </c>
      <c r="AQ25" s="902">
        <f>IF(OR(AC25&lt;0.01,AF25="n/a"),"n/a",(I25/SQRT(22.5*AC25*(I25/AF25))-1)*100)</f>
        <v>66.568860190568586</v>
      </c>
      <c r="AR25" s="663">
        <f>INDEX(Historical!$C$7:$C$1279,MATCH(B25,Historical!$B$7:$B$1301,0))*IF(AH25="n/a",1.03,IF(AH25&lt;0,1.01,IF(AH25&gt;10,1.1,(1+AH25/100))))</f>
        <v>0.9405</v>
      </c>
      <c r="AS25" s="900">
        <f>IF($AI25="n/a",1.03*AR25,IF($AI25&lt;0,1.01*AR25,IF($AI25&gt;10,1.1*AR25,(1+$AI25/100)*AR25)))</f>
        <v>1.03031775</v>
      </c>
      <c r="AT25" s="900">
        <f>IF($AK25="n/a",1.03*AS25,IF($AK25&lt;0,1.01*AS25,IF($AK25&gt;10,1.1*AS25,(1+$AK25/100)*AS25)))</f>
        <v>1.1024399925000001</v>
      </c>
      <c r="AU25" s="900">
        <f>IF($AK25="n/a",1.03*AT25,IF($AK25&lt;0,1.01*AT25,IF($AK25&gt;10,1.1*AT25,(1+$AK25/100)*AT25)))</f>
        <v>1.1796107919750003</v>
      </c>
      <c r="AV25" s="900">
        <f>IF($AK25="n/a",1.03*AU25,IF($AK25&lt;0,1.01*AU25,IF($AK25&gt;10,1.1*AU25,(1+$AK25/100)*AU25)))</f>
        <v>1.2621835474132503</v>
      </c>
      <c r="AW25" s="663">
        <f>SUM(AR25:AV25)</f>
        <v>5.5150520818882507</v>
      </c>
      <c r="AX25" s="761">
        <f>AW25/I25*100</f>
        <v>11.779265446151753</v>
      </c>
      <c r="AY25" s="948">
        <v>0.77</v>
      </c>
      <c r="AZ25" s="886">
        <v>41.88</v>
      </c>
      <c r="BA25" s="886">
        <v>-20.79</v>
      </c>
      <c r="BB25" s="886">
        <v>0.69</v>
      </c>
      <c r="BC25" s="886">
        <v>-8.58</v>
      </c>
      <c r="BE25" s="635">
        <v>1986</v>
      </c>
      <c r="BF25" s="912">
        <f>IF(BE25&gt;2008,0,IF(BE25&gt;2001,1,IF(BE25&gt;1990,2,IF(BE25&gt;1980,3,IF(BE25&gt;1973,4,IF(BE25&gt;1970,5,IF(BE25&gt;1960,6,IF(BE25&gt;1958,7,IF(BE25&gt;1953,8,9)))))))))</f>
        <v>3</v>
      </c>
      <c r="BG25" s="896">
        <v>10.199999999999999</v>
      </c>
    </row>
    <row r="26" spans="1:59" ht="11.25" customHeight="1" x14ac:dyDescent="0.2">
      <c r="A26" s="877" t="s">
        <v>475</v>
      </c>
      <c r="B26" s="889" t="s">
        <v>476</v>
      </c>
      <c r="C26" s="946" t="s">
        <v>108</v>
      </c>
      <c r="D26" s="946" t="s">
        <v>118</v>
      </c>
      <c r="E26" s="746">
        <v>26</v>
      </c>
      <c r="F26" s="1199">
        <v>123</v>
      </c>
      <c r="G26" s="1199" t="s">
        <v>106</v>
      </c>
      <c r="H26" s="1199" t="s">
        <v>106</v>
      </c>
      <c r="I26" s="879">
        <v>40.76</v>
      </c>
      <c r="J26" s="663">
        <f>(M26/I26)*100</f>
        <v>0.83415112855740936</v>
      </c>
      <c r="K26" s="898">
        <v>8.5000000000000006E-2</v>
      </c>
      <c r="L26" s="901">
        <v>4</v>
      </c>
      <c r="M26" s="654">
        <f>K26*L26</f>
        <v>0.34</v>
      </c>
      <c r="N26" s="884" t="s">
        <v>122</v>
      </c>
      <c r="O26" s="748">
        <v>0.08</v>
      </c>
      <c r="P26" s="875">
        <v>43776</v>
      </c>
      <c r="Q26" s="875">
        <v>43789</v>
      </c>
      <c r="R26" s="654">
        <f>(K26-O26)/O26*100</f>
        <v>6.2500000000000053</v>
      </c>
      <c r="S26" s="714">
        <f>IF(INDEX(Historical!$D$7:$D$1277,MATCH(B26,Historical!$B$7:$B$1301,0))=0,"n/a",(INDEX(Historical!$C$7:$C$1279,MATCH(B26,Historical!$B$7:$B$1301,0))/INDEX(Historical!$D$7:$D$1277,MATCH(B26,Historical!$B$7:$B$1301,0))-1)*100)</f>
        <v>6.5573770491803351</v>
      </c>
      <c r="T26" s="714">
        <f>IF(INDEX(Historical!$F$7:$F$1270,MATCH(B26,Historical!$B$7:$B$1301,0))=0,"n/a",((INDEX(Historical!$C$7:$C$1279,MATCH(B26,Historical!$B$7:$B$1301,0))/INDEX(Historical!$F$7:$F$1270,MATCH(B26,Historical!$B$7:$B$1301,0)))^(1/3)-1)*100)</f>
        <v>8.9579934734813627</v>
      </c>
      <c r="U26" s="714">
        <f>IF(INDEX(Historical!$H$7:$H$1270,MATCH(B26,Historical!$B$7:$B$1301,0))=0,"n/a",((INDEX(Historical!$C$7:$C$1279,MATCH(B26,Historical!$B$7:$B$1301,0))/INDEX(Historical!$H$7:$H$1270,MATCH(B26,Historical!$B$7:$B$1301,0)))^(1/5)-1)*100)</f>
        <v>9.6543588673895009</v>
      </c>
      <c r="V26" s="714">
        <f>IF(INDEX(Historical!$O$7:$O$1270,MATCH(B26,Historical!$B$7:$B$1301,0))=0,"n/a",((INDEX(Historical!$C$7:$C$1279,MATCH(B26,Historical!$B$7:$B$1301,0))/INDEX(Historical!$O$7:$O$1270,MATCH(B26,Historical!$B$7:$B$1301,0)))^(1/10)-1)*100)</f>
        <v>7.9490433048294618</v>
      </c>
      <c r="W26" s="715">
        <f>IF(OR(U26&lt;=0,U26="n/a",V26&lt;=0,V26="n/a"),"n/a",U26/V26)</f>
        <v>1.214530918648282</v>
      </c>
      <c r="X26" s="716">
        <f>IF(OR(AJ26&lt;=0,AJ26="n/a",U26&lt;=0,U26="n/a"),"n/a",U26/AJ26)</f>
        <v>0.65675910662513615</v>
      </c>
      <c r="Y26" s="674"/>
      <c r="Z26" s="663">
        <f>IF(OR(AC26&lt;0.01,AC26="n/a"),"n/a",M26/AC26*100)</f>
        <v>22.077922077922079</v>
      </c>
      <c r="AA26" s="900">
        <f>IF(OR(AC26&lt;0.01,AC26="n/a"),"n/a",I26/AC26)</f>
        <v>26.467532467532465</v>
      </c>
      <c r="AB26" s="901">
        <v>12</v>
      </c>
      <c r="AC26" s="879">
        <v>1.54</v>
      </c>
      <c r="AD26" s="879">
        <v>4.12</v>
      </c>
      <c r="AE26" s="879">
        <v>4.6900000000000004</v>
      </c>
      <c r="AF26" s="879">
        <v>3.13</v>
      </c>
      <c r="AG26" s="879" t="s">
        <v>136</v>
      </c>
      <c r="AH26" s="879">
        <v>15.2</v>
      </c>
      <c r="AI26" s="879">
        <v>8.17</v>
      </c>
      <c r="AJ26" s="879">
        <v>14.7</v>
      </c>
      <c r="AK26" s="879">
        <v>6.32</v>
      </c>
      <c r="AL26" s="892">
        <v>11590</v>
      </c>
      <c r="AM26" s="886">
        <v>2.5</v>
      </c>
      <c r="AN26" s="879">
        <v>0.44</v>
      </c>
      <c r="AO26" s="753">
        <f>IF(U26="n/a","n/a",IF(AA26&lt;0,"n/a",IF(AA26="n/a","n/a",J26+U26-AA26)))</f>
        <v>-15.979022471585555</v>
      </c>
      <c r="AP26" s="754">
        <f>IF(U26="n/a","n/a",J26+U26)</f>
        <v>10.488509995946909</v>
      </c>
      <c r="AQ26" s="902">
        <f>IF(OR(AC26&lt;0.01,AF26="n/a"),"n/a",(I26/SQRT(22.5*AC26*(I26/AF26))-1)*100)</f>
        <v>91.883502415602408</v>
      </c>
      <c r="AR26" s="663">
        <f>INDEX(Historical!$C$7:$C$1279,MATCH(B26,Historical!$B$7:$B$1301,0))*IF(AH26="n/a",1.03,IF(AH26&lt;0,1.01,IF(AH26&gt;10,1.1,(1+AH26/100))))</f>
        <v>0.35750000000000004</v>
      </c>
      <c r="AS26" s="900">
        <f>IF($AI26="n/a",1.03*AR26,IF($AI26&lt;0,1.01*AR26,IF($AI26&gt;10,1.1*AR26,(1+$AI26/100)*AR26)))</f>
        <v>0.38670775000000007</v>
      </c>
      <c r="AT26" s="900">
        <f>IF($AK26="n/a",1.03*AS26,IF($AK26&lt;0,1.01*AS26,IF($AK26&gt;10,1.1*AS26,(1+$AK26/100)*AS26)))</f>
        <v>0.41114767980000005</v>
      </c>
      <c r="AU26" s="900">
        <f>IF($AK26="n/a",1.03*AT26,IF($AK26&lt;0,1.01*AT26,IF($AK26&gt;10,1.1*AT26,(1+$AK26/100)*AT26)))</f>
        <v>0.43713221316336004</v>
      </c>
      <c r="AV26" s="900">
        <f>IF($AK26="n/a",1.03*AU26,IF($AK26&lt;0,1.01*AU26,IF($AK26&gt;10,1.1*AU26,(1+$AK26/100)*AU26)))</f>
        <v>0.46475896903528435</v>
      </c>
      <c r="AW26" s="663">
        <f>SUM(AR26:AV26)</f>
        <v>2.0572466119986443</v>
      </c>
      <c r="AX26" s="761">
        <f>AW26/I26*100</f>
        <v>5.0472193621163992</v>
      </c>
      <c r="AY26" s="948">
        <v>0.68</v>
      </c>
      <c r="AZ26" s="886">
        <v>32.769999999999996</v>
      </c>
      <c r="BA26" s="886">
        <v>-16.29</v>
      </c>
      <c r="BB26" s="886">
        <v>4.6500000000000004</v>
      </c>
      <c r="BC26" s="886">
        <v>3.88</v>
      </c>
      <c r="BE26" s="635">
        <v>1995</v>
      </c>
      <c r="BF26" s="912">
        <f>IF(BE26&gt;2008,0,IF(BE26&gt;2001,1,IF(BE26&gt;1990,2,IF(BE26&gt;1980,3,IF(BE26&gt;1973,4,IF(BE26&gt;1970,5,IF(BE26&gt;1960,6,IF(BE26&gt;1958,7,IF(BE26&gt;1953,8,9)))))))))</f>
        <v>2</v>
      </c>
      <c r="BG26" s="896" t="s">
        <v>136</v>
      </c>
    </row>
    <row r="27" spans="1:59" ht="11.25" customHeight="1" x14ac:dyDescent="0.2">
      <c r="A27" s="877" t="s">
        <v>495</v>
      </c>
      <c r="B27" s="889" t="s">
        <v>496</v>
      </c>
      <c r="C27" s="946" t="s">
        <v>112</v>
      </c>
      <c r="D27" s="946" t="s">
        <v>211</v>
      </c>
      <c r="E27" s="746">
        <v>26</v>
      </c>
      <c r="F27" s="1199">
        <v>120</v>
      </c>
      <c r="G27" s="1199" t="s">
        <v>37</v>
      </c>
      <c r="H27" s="1199" t="s">
        <v>115</v>
      </c>
      <c r="I27" s="879">
        <v>126.5</v>
      </c>
      <c r="J27" s="663">
        <f>(M27/I27)*100</f>
        <v>3.2569169960474307</v>
      </c>
      <c r="K27" s="898">
        <v>1.03</v>
      </c>
      <c r="L27" s="901">
        <v>4</v>
      </c>
      <c r="M27" s="654">
        <f>K27*L27</f>
        <v>4.12</v>
      </c>
      <c r="N27" s="884" t="s">
        <v>418</v>
      </c>
      <c r="O27" s="748">
        <v>0.86</v>
      </c>
      <c r="P27" s="630">
        <v>43665</v>
      </c>
      <c r="Q27" s="630">
        <v>43697</v>
      </c>
      <c r="R27" s="654">
        <f>(K27-O27)/O27*100</f>
        <v>19.767441860465119</v>
      </c>
      <c r="S27" s="714">
        <f>IF(INDEX(Historical!$D$7:$D$1277,MATCH(B27,Historical!$B$7:$B$1301,0))=0,"n/a",(INDEX(Historical!$C$7:$C$1279,MATCH(B27,Historical!$B$7:$B$1301,0))/INDEX(Historical!$D$7:$D$1277,MATCH(B27,Historical!$B$7:$B$1301,0))-1)*100)</f>
        <v>15.243902439024382</v>
      </c>
      <c r="T27" s="714">
        <f>IF(INDEX(Historical!$F$7:$F$1270,MATCH(B27,Historical!$B$7:$B$1301,0))=0,"n/a",((INDEX(Historical!$C$7:$C$1279,MATCH(B27,Historical!$B$7:$B$1301,0))/INDEX(Historical!$F$7:$F$1270,MATCH(B27,Historical!$B$7:$B$1301,0)))^(1/3)-1)*100)</f>
        <v>7.0648783255412129</v>
      </c>
      <c r="U27" s="714">
        <f>IF(INDEX(Historical!$H$7:$H$1270,MATCH(B27,Historical!$B$7:$B$1301,0))=0,"n/a",((INDEX(Historical!$C$7:$C$1279,MATCH(B27,Historical!$B$7:$B$1301,0))/INDEX(Historical!$H$7:$H$1270,MATCH(B27,Historical!$B$7:$B$1301,0)))^(1/5)-1)*100)</f>
        <v>7.7714411424242513</v>
      </c>
      <c r="V27" s="714">
        <f>IF(INDEX(Historical!$O$7:$O$1270,MATCH(B27,Historical!$B$7:$B$1301,0))=0,"n/a",((INDEX(Historical!$C$7:$C$1279,MATCH(B27,Historical!$B$7:$B$1301,0))/INDEX(Historical!$O$7:$O$1270,MATCH(B27,Historical!$B$7:$B$1301,0)))^(1/10)-1)*100)</f>
        <v>8.4471771197698544</v>
      </c>
      <c r="W27" s="715">
        <f>IF(OR(U27&lt;=0,U27="n/a",V27&lt;=0,V27="n/a"),"n/a",U27/V27)</f>
        <v>0.9200045213016661</v>
      </c>
      <c r="X27" s="716">
        <f>IF(OR(AJ27&lt;=0,AJ27="n/a",U27&lt;=0,U27="n/a"),"n/a",U27/AJ27)</f>
        <v>0.35813092822231574</v>
      </c>
      <c r="Y27" s="676"/>
      <c r="Z27" s="663">
        <f>IF(OR(AC27&lt;0.01,AC27="n/a"),"n/a",M27/AC27*100)</f>
        <v>43.690349946977733</v>
      </c>
      <c r="AA27" s="900">
        <f>IF(OR(AC27&lt;0.01,AC27="n/a"),"n/a",I27/AC27)</f>
        <v>13.414634146341465</v>
      </c>
      <c r="AB27" s="901">
        <v>12</v>
      </c>
      <c r="AC27" s="879">
        <v>9.43</v>
      </c>
      <c r="AD27" s="879" t="s">
        <v>136</v>
      </c>
      <c r="AE27" s="879">
        <v>1.36</v>
      </c>
      <c r="AF27" s="879">
        <v>4.82</v>
      </c>
      <c r="AG27" s="879">
        <v>36.199999999999996</v>
      </c>
      <c r="AH27" s="881">
        <v>3.4000000000000004</v>
      </c>
      <c r="AI27" s="881">
        <v>42.54</v>
      </c>
      <c r="AJ27" s="879">
        <v>21.7</v>
      </c>
      <c r="AK27" s="879">
        <v>-6.92</v>
      </c>
      <c r="AL27" s="892">
        <v>69080</v>
      </c>
      <c r="AM27" s="886">
        <v>0.1</v>
      </c>
      <c r="AN27" s="879">
        <v>2.61</v>
      </c>
      <c r="AO27" s="753">
        <f>IF(U27="n/a","n/a",IF(AA27&lt;0,"n/a",IF(AA27="n/a","n/a",J27+U27-AA27)))</f>
        <v>-2.3862760078697836</v>
      </c>
      <c r="AP27" s="754">
        <f>IF(U27="n/a","n/a",J27+U27)</f>
        <v>11.028358138471681</v>
      </c>
      <c r="AQ27" s="902">
        <f>IF(OR(AC27&lt;0.01,AF27="n/a"),"n/a",(I27/SQRT(22.5*AC27*(I27/AF27))-1)*100)</f>
        <v>69.520286016965287</v>
      </c>
      <c r="AR27" s="663">
        <f>INDEX(Historical!$C$7:$C$1279,MATCH(B27,Historical!$B$7:$B$1301,0))*IF(AH27="n/a",1.03,IF(AH27&lt;0,1.01,IF(AH27&gt;10,1.1,(1+AH27/100))))</f>
        <v>3.9085199999999998</v>
      </c>
      <c r="AS27" s="900">
        <f>IF($AI27="n/a",1.03*AR27,IF($AI27&lt;0,1.01*AR27,IF($AI27&gt;10,1.1*AR27,(1+$AI27/100)*AR27)))</f>
        <v>4.299372</v>
      </c>
      <c r="AT27" s="900">
        <f>IF($AK27="n/a",1.03*AS27,IF($AK27&lt;0,1.01*AS27,IF($AK27&gt;10,1.1*AS27,(1+$AK27/100)*AS27)))</f>
        <v>4.3423657200000001</v>
      </c>
      <c r="AU27" s="900">
        <f>IF($AK27="n/a",1.03*AT27,IF($AK27&lt;0,1.01*AT27,IF($AK27&gt;10,1.1*AT27,(1+$AK27/100)*AT27)))</f>
        <v>4.3857893772000001</v>
      </c>
      <c r="AV27" s="900">
        <f>IF($AK27="n/a",1.03*AU27,IF($AK27&lt;0,1.01*AU27,IF($AK27&gt;10,1.1*AU27,(1+$AK27/100)*AU27)))</f>
        <v>4.4296472709720005</v>
      </c>
      <c r="AW27" s="663">
        <f>SUM(AR27:AV27)</f>
        <v>21.365694368172001</v>
      </c>
      <c r="AX27" s="761">
        <f>AW27/I27*100</f>
        <v>16.889876970886959</v>
      </c>
      <c r="AY27" s="948">
        <v>1.08</v>
      </c>
      <c r="AZ27" s="886">
        <v>44.57</v>
      </c>
      <c r="BA27" s="886">
        <v>-15.97</v>
      </c>
      <c r="BB27" s="886">
        <v>6.6000000000000005</v>
      </c>
      <c r="BC27" s="886">
        <v>-1.72</v>
      </c>
      <c r="BE27" s="635">
        <v>1994</v>
      </c>
      <c r="BF27" s="912">
        <f>IF(BE27&gt;2008,0,IF(BE27&gt;2001,1,IF(BE27&gt;1990,2,IF(BE27&gt;1980,3,IF(BE27&gt;1973,4,IF(BE27&gt;1970,5,IF(BE27&gt;1960,6,IF(BE27&gt;1958,7,IF(BE27&gt;1953,8,9)))))))))</f>
        <v>2</v>
      </c>
      <c r="BG27" s="896">
        <v>6.8000000000000007</v>
      </c>
    </row>
    <row r="28" spans="1:59" ht="11.25" customHeight="1" x14ac:dyDescent="0.2">
      <c r="A28" s="885" t="s">
        <v>504</v>
      </c>
      <c r="B28" s="889" t="s">
        <v>505</v>
      </c>
      <c r="C28" s="946" t="s">
        <v>108</v>
      </c>
      <c r="D28" s="946" t="s">
        <v>118</v>
      </c>
      <c r="E28" s="746">
        <v>27</v>
      </c>
      <c r="F28" s="1199">
        <v>113</v>
      </c>
      <c r="G28" s="1199" t="s">
        <v>37</v>
      </c>
      <c r="H28" s="1199" t="s">
        <v>37</v>
      </c>
      <c r="I28" s="879">
        <v>126.62</v>
      </c>
      <c r="J28" s="663">
        <f>(M28/I28)*100</f>
        <v>2.4640657084188913</v>
      </c>
      <c r="K28" s="898">
        <v>0.78</v>
      </c>
      <c r="L28" s="901">
        <v>4</v>
      </c>
      <c r="M28" s="654">
        <f>K28*L28</f>
        <v>3.12</v>
      </c>
      <c r="N28" s="884" t="s">
        <v>506</v>
      </c>
      <c r="O28" s="748">
        <v>0.75</v>
      </c>
      <c r="P28" s="875">
        <v>44000</v>
      </c>
      <c r="Q28" s="875">
        <v>44022</v>
      </c>
      <c r="R28" s="654">
        <f>(K28-O28)/O28*100</f>
        <v>4.0000000000000036</v>
      </c>
      <c r="S28" s="714">
        <f>IF(INDEX(Historical!$D$7:$D$1277,MATCH(B28,Historical!$B$7:$B$1301,0))=0,"n/a",(INDEX(Historical!$C$7:$C$1279,MATCH(B28,Historical!$B$7:$B$1301,0))/INDEX(Historical!$D$7:$D$1277,MATCH(B28,Historical!$B$7:$B$1301,0))-1)*100)</f>
        <v>2.7777777777777901</v>
      </c>
      <c r="T28" s="714">
        <f>IF(INDEX(Historical!$F$7:$F$1270,MATCH(B28,Historical!$B$7:$B$1301,0))=0,"n/a",((INDEX(Historical!$C$7:$C$1279,MATCH(B28,Historical!$B$7:$B$1301,0))/INDEX(Historical!$F$7:$F$1270,MATCH(B28,Historical!$B$7:$B$1301,0)))^(1/3)-1)*100)</f>
        <v>2.8586773986917446</v>
      </c>
      <c r="U28" s="714">
        <f>IF(INDEX(Historical!$H$7:$H$1270,MATCH(B28,Historical!$B$7:$B$1301,0))=0,"n/a",((INDEX(Historical!$C$7:$C$1279,MATCH(B28,Historical!$B$7:$B$1301,0))/INDEX(Historical!$H$7:$H$1270,MATCH(B28,Historical!$B$7:$B$1301,0)))^(1/5)-1)*100)</f>
        <v>2.9462068239258565</v>
      </c>
      <c r="V28" s="714">
        <f>IF(INDEX(Historical!$O$7:$O$1270,MATCH(B28,Historical!$B$7:$B$1301,0))=0,"n/a",((INDEX(Historical!$C$7:$C$1279,MATCH(B28,Historical!$B$7:$B$1301,0))/INDEX(Historical!$O$7:$O$1270,MATCH(B28,Historical!$B$7:$B$1301,0)))^(1/10)-1)*100)</f>
        <v>9.9156131924449156</v>
      </c>
      <c r="W28" s="715">
        <f>IF(OR(U28&lt;=0,U28="n/a",V28&lt;=0,V28="n/a"),"n/a",U28/V28)</f>
        <v>0.29712805115982982</v>
      </c>
      <c r="X28" s="716">
        <f>IF(OR(AJ28&lt;=0,AJ28="n/a",U28&lt;=0,U28="n/a"),"n/a",U28/AJ28)</f>
        <v>1.01593338756064</v>
      </c>
      <c r="Y28" s="890" t="s">
        <v>507</v>
      </c>
      <c r="Z28" s="663">
        <f>IF(OR(AC28&lt;0.01,AC28="n/a"),"n/a",M28/AC28*100)</f>
        <v>38.951310861423224</v>
      </c>
      <c r="AA28" s="900">
        <f>IF(OR(AC28&lt;0.01,AC28="n/a"),"n/a",I28/AC28)</f>
        <v>15.807740324594258</v>
      </c>
      <c r="AB28" s="901">
        <v>12</v>
      </c>
      <c r="AC28" s="879">
        <v>8.01</v>
      </c>
      <c r="AD28" s="879">
        <v>4.33</v>
      </c>
      <c r="AE28" s="879">
        <v>1.73</v>
      </c>
      <c r="AF28" s="879">
        <v>1.0900000000000001</v>
      </c>
      <c r="AG28" s="879">
        <v>6.8000000000000007</v>
      </c>
      <c r="AH28" s="879">
        <v>15.1</v>
      </c>
      <c r="AI28" s="879">
        <v>15.27</v>
      </c>
      <c r="AJ28" s="879">
        <v>2.9000000000000004</v>
      </c>
      <c r="AK28" s="879">
        <v>3.62</v>
      </c>
      <c r="AL28" s="892">
        <v>58840</v>
      </c>
      <c r="AM28" s="886">
        <v>0.5</v>
      </c>
      <c r="AN28" s="879">
        <v>0.28999999999999998</v>
      </c>
      <c r="AO28" s="753">
        <f>IF(U28="n/a","n/a",IF(AA28&lt;0,"n/a",IF(AA28="n/a","n/a",J28+U28-AA28)))</f>
        <v>-10.397467792249511</v>
      </c>
      <c r="AP28" s="754">
        <f>IF(U28="n/a","n/a",J28+U28)</f>
        <v>5.4102725323447478</v>
      </c>
      <c r="AQ28" s="902">
        <f>IF(OR(AC28&lt;0.01,AF28="n/a"),"n/a",(I28/SQRT(22.5*AC28*(I28/AF28))-1)*100)</f>
        <v>-12.490160670527406</v>
      </c>
      <c r="AR28" s="663">
        <f>INDEX(Historical!$C$7:$C$1279,MATCH(B28,Historical!$B$7:$B$1301,0))*IF(AH28="n/a",1.03,IF(AH28&lt;0,1.01,IF(AH28&gt;10,1.1,(1+AH28/100))))</f>
        <v>3.2560000000000002</v>
      </c>
      <c r="AS28" s="900">
        <f>IF($AI28="n/a",1.03*AR28,IF($AI28&lt;0,1.01*AR28,IF($AI28&gt;10,1.1*AR28,(1+$AI28/100)*AR28)))</f>
        <v>3.5816000000000003</v>
      </c>
      <c r="AT28" s="900">
        <f>IF($AK28="n/a",1.03*AS28,IF($AK28&lt;0,1.01*AS28,IF($AK28&gt;10,1.1*AS28,(1+$AK28/100)*AS28)))</f>
        <v>3.7112539200000003</v>
      </c>
      <c r="AU28" s="900">
        <f>IF($AK28="n/a",1.03*AT28,IF($AK28&lt;0,1.01*AT28,IF($AK28&gt;10,1.1*AT28,(1+$AK28/100)*AT28)))</f>
        <v>3.8456013119040002</v>
      </c>
      <c r="AV28" s="900">
        <f>IF($AK28="n/a",1.03*AU28,IF($AK28&lt;0,1.01*AU28,IF($AK28&gt;10,1.1*AU28,(1+$AK28/100)*AU28)))</f>
        <v>3.9848120793949251</v>
      </c>
      <c r="AW28" s="663">
        <f>SUM(AR28:AV28)</f>
        <v>18.379267311298925</v>
      </c>
      <c r="AX28" s="761">
        <f>AW28/I28*100</f>
        <v>14.515295617832036</v>
      </c>
      <c r="AY28" s="948">
        <v>0.72</v>
      </c>
      <c r="AZ28" s="886">
        <v>44.96</v>
      </c>
      <c r="BA28" s="886">
        <v>-24.51</v>
      </c>
      <c r="BB28" s="886">
        <v>8.92</v>
      </c>
      <c r="BC28" s="886">
        <v>-8.7999999999999989</v>
      </c>
      <c r="BE28" s="635">
        <v>1994</v>
      </c>
      <c r="BF28" s="912">
        <f>IF(BE28&gt;2008,0,IF(BE28&gt;2001,1,IF(BE28&gt;1990,2,IF(BE28&gt;1980,3,IF(BE28&gt;1973,4,IF(BE28&gt;1970,5,IF(BE28&gt;1960,6,IF(BE28&gt;1958,7,IF(BE28&gt;1953,8,9)))))))))</f>
        <v>2</v>
      </c>
      <c r="BG28" s="896">
        <v>2.1</v>
      </c>
    </row>
    <row r="29" spans="1:59" ht="11.25" customHeight="1" x14ac:dyDescent="0.2">
      <c r="A29" s="877" t="s">
        <v>192</v>
      </c>
      <c r="B29" s="889" t="s">
        <v>193</v>
      </c>
      <c r="C29" s="946" t="s">
        <v>108</v>
      </c>
      <c r="D29" s="946" t="s">
        <v>4345</v>
      </c>
      <c r="E29" s="746">
        <v>52</v>
      </c>
      <c r="F29" s="1199">
        <v>26</v>
      </c>
      <c r="G29" s="1199" t="s">
        <v>106</v>
      </c>
      <c r="H29" s="1199" t="s">
        <v>106</v>
      </c>
      <c r="I29" s="879">
        <v>59.47</v>
      </c>
      <c r="J29" s="663">
        <f>(M29/I29)*100</f>
        <v>1.8160417016983355</v>
      </c>
      <c r="K29" s="891">
        <v>0.27</v>
      </c>
      <c r="L29" s="901">
        <v>4</v>
      </c>
      <c r="M29" s="654">
        <f>K29*L29</f>
        <v>1.08</v>
      </c>
      <c r="N29" s="884" t="s">
        <v>3953</v>
      </c>
      <c r="O29" s="749">
        <v>0.26</v>
      </c>
      <c r="P29" s="875">
        <v>43895</v>
      </c>
      <c r="Q29" s="875">
        <v>43913</v>
      </c>
      <c r="R29" s="654">
        <f>(K29-O29)/O29*100</f>
        <v>3.8461538461538494</v>
      </c>
      <c r="S29" s="714">
        <f>IF(INDEX(Historical!$D$7:$D$1277,MATCH(B29,Historical!$B$7:$B$1301,0))=0,"n/a",(INDEX(Historical!$C$7:$C$1279,MATCH(B29,Historical!$B$7:$B$1301,0))/INDEX(Historical!$D$7:$D$1277,MATCH(B29,Historical!$B$7:$B$1301,0))-1)*100)</f>
        <v>16.170212765957469</v>
      </c>
      <c r="T29" s="714">
        <f>IF(INDEX(Historical!$F$7:$F$1270,MATCH(B29,Historical!$B$7:$B$1301,0))=0,"n/a",((INDEX(Historical!$C$7:$C$1279,MATCH(B29,Historical!$B$7:$B$1301,0))/INDEX(Historical!$F$7:$F$1270,MATCH(B29,Historical!$B$7:$B$1301,0)))^(1/3)-1)*100)</f>
        <v>10.184264164201039</v>
      </c>
      <c r="U29" s="714">
        <f>IF(INDEX(Historical!$H$7:$H$1270,MATCH(B29,Historical!$B$7:$B$1301,0))=0,"n/a",((INDEX(Historical!$C$7:$C$1279,MATCH(B29,Historical!$B$7:$B$1301,0))/INDEX(Historical!$H$7:$H$1270,MATCH(B29,Historical!$B$7:$B$1301,0)))^(1/5)-1)*100)</f>
        <v>8.0805298384026827</v>
      </c>
      <c r="V29" s="714">
        <f>IF(INDEX(Historical!$O$7:$O$1270,MATCH(B29,Historical!$B$7:$B$1301,0))=0,"n/a",((INDEX(Historical!$C$7:$C$1279,MATCH(B29,Historical!$B$7:$B$1301,0))/INDEX(Historical!$O$7:$O$1270,MATCH(B29,Historical!$B$7:$B$1301,0)))^(1/10)-1)*100)</f>
        <v>6.3625752307909123</v>
      </c>
      <c r="W29" s="715">
        <f>IF(OR(U29&lt;=0,U29="n/a",V29&lt;=0,V29="n/a"),"n/a",U29/V29)</f>
        <v>1.2700093193865807</v>
      </c>
      <c r="X29" s="716">
        <f>IF(OR(AJ29&lt;=0,AJ29="n/a",U29&lt;=0,U29="n/a"),"n/a",U29/AJ29)</f>
        <v>0.68479066427141388</v>
      </c>
      <c r="Y29" s="681" t="s">
        <v>438</v>
      </c>
      <c r="Z29" s="663">
        <f>IF(OR(AC29&lt;0.01,AC29="n/a"),"n/a",M29/AC29*100)</f>
        <v>33.644859813084118</v>
      </c>
      <c r="AA29" s="900">
        <f>IF(OR(AC29&lt;0.01,AC29="n/a"),"n/a",I29/AC29)</f>
        <v>18.526479750778815</v>
      </c>
      <c r="AB29" s="901">
        <v>12</v>
      </c>
      <c r="AC29" s="879">
        <v>3.21</v>
      </c>
      <c r="AD29" s="879" t="s">
        <v>136</v>
      </c>
      <c r="AE29" s="879">
        <v>7.38</v>
      </c>
      <c r="AF29" s="879">
        <v>2.09</v>
      </c>
      <c r="AG29" s="879">
        <v>12</v>
      </c>
      <c r="AH29" s="879">
        <v>-0.5</v>
      </c>
      <c r="AI29" s="879">
        <v>22.24</v>
      </c>
      <c r="AJ29" s="879">
        <v>11.799999999999999</v>
      </c>
      <c r="AK29" s="879" t="s">
        <v>136</v>
      </c>
      <c r="AL29" s="892">
        <v>6770</v>
      </c>
      <c r="AM29" s="886">
        <v>2.4</v>
      </c>
      <c r="AN29" s="879">
        <v>0.24</v>
      </c>
      <c r="AO29" s="753">
        <f>IF(U29="n/a","n/a",IF(AA29&lt;0,"n/a",IF(AA29="n/a","n/a",J29+U29-AA29)))</f>
        <v>-8.6299082106777973</v>
      </c>
      <c r="AP29" s="754">
        <f>IF(U29="n/a","n/a",J29+U29)</f>
        <v>9.8965715401010179</v>
      </c>
      <c r="AQ29" s="902">
        <f>IF(OR(AC29&lt;0.01,AF29="n/a"),"n/a",(I29/SQRT(22.5*AC29*(I29/AF29))-1)*100)</f>
        <v>31.183235174024549</v>
      </c>
      <c r="AR29" s="663">
        <f>INDEX(Historical!$C$7:$C$1279,MATCH(B29,Historical!$B$7:$B$1301,0))*IF(AH29="n/a",1.03,IF(AH29&lt;0,1.01,IF(AH29&gt;10,1.1,(1+AH29/100))))</f>
        <v>1.0504</v>
      </c>
      <c r="AS29" s="900">
        <f>IF($AI29="n/a",1.03*AR29,IF($AI29&lt;0,1.01*AR29,IF($AI29&gt;10,1.1*AR29,(1+$AI29/100)*AR29)))</f>
        <v>1.15544</v>
      </c>
      <c r="AT29" s="900">
        <f>IF($AK29="n/a",1.03*AS29,IF($AK29&lt;0,1.01*AS29,IF($AK29&gt;10,1.1*AS29,(1+$AK29/100)*AS29)))</f>
        <v>1.1901032</v>
      </c>
      <c r="AU29" s="900">
        <f>IF($AK29="n/a",1.03*AT29,IF($AK29&lt;0,1.01*AT29,IF($AK29&gt;10,1.1*AT29,(1+$AK29/100)*AT29)))</f>
        <v>1.225806296</v>
      </c>
      <c r="AV29" s="900">
        <f>IF($AK29="n/a",1.03*AU29,IF($AK29&lt;0,1.01*AU29,IF($AK29&gt;10,1.1*AU29,(1+$AK29/100)*AU29)))</f>
        <v>1.26258048488</v>
      </c>
      <c r="AW29" s="663">
        <f>SUM(AR29:AV29)</f>
        <v>5.8843299808800005</v>
      </c>
      <c r="AX29" s="761">
        <f>AW29/I29*100</f>
        <v>9.894619103548008</v>
      </c>
      <c r="AY29" s="948">
        <v>1.04</v>
      </c>
      <c r="AZ29" s="886">
        <v>30.669999999999998</v>
      </c>
      <c r="BA29" s="886">
        <v>-17.309999999999999</v>
      </c>
      <c r="BB29" s="886">
        <v>-1.0999999999999999</v>
      </c>
      <c r="BC29" s="886">
        <v>-3.2199999999999998</v>
      </c>
      <c r="BE29" s="635">
        <v>1969</v>
      </c>
      <c r="BF29" s="912">
        <f>IF(BE29&gt;2008,0,IF(BE29&gt;2001,1,IF(BE29&gt;1990,2,IF(BE29&gt;1980,3,IF(BE29&gt;1973,4,IF(BE29&gt;1970,5,IF(BE29&gt;1960,6,IF(BE29&gt;1958,7,IF(BE29&gt;1953,8,9)))))))))</f>
        <v>6</v>
      </c>
      <c r="BG29" s="896">
        <v>1.4000000000000001</v>
      </c>
    </row>
    <row r="30" spans="1:59" ht="11.25" customHeight="1" x14ac:dyDescent="0.2">
      <c r="A30" s="877" t="s">
        <v>195</v>
      </c>
      <c r="B30" s="889" t="s">
        <v>196</v>
      </c>
      <c r="C30" s="946" t="s">
        <v>108</v>
      </c>
      <c r="D30" s="946" t="s">
        <v>4345</v>
      </c>
      <c r="E30" s="746">
        <v>28</v>
      </c>
      <c r="F30" s="1199">
        <v>96</v>
      </c>
      <c r="G30" s="1199" t="s">
        <v>37</v>
      </c>
      <c r="H30" s="1199" t="s">
        <v>37</v>
      </c>
      <c r="I30" s="879">
        <v>57.02</v>
      </c>
      <c r="J30" s="663">
        <f>(M30/I30)*100</f>
        <v>2.876183795159593</v>
      </c>
      <c r="K30" s="898">
        <v>0.41</v>
      </c>
      <c r="L30" s="901">
        <v>4</v>
      </c>
      <c r="M30" s="654">
        <f>K30*L30</f>
        <v>1.64</v>
      </c>
      <c r="N30" s="884" t="s">
        <v>119</v>
      </c>
      <c r="O30" s="748">
        <v>0.38</v>
      </c>
      <c r="P30" s="875">
        <v>43721</v>
      </c>
      <c r="Q30" s="875">
        <v>43748</v>
      </c>
      <c r="R30" s="654">
        <f>(K30-O30)/O30*100</f>
        <v>7.8947368421052557</v>
      </c>
      <c r="S30" s="714">
        <f>IF(INDEX(Historical!$D$7:$D$1277,MATCH(B30,Historical!$B$7:$B$1301,0))=0,"n/a",(INDEX(Historical!$C$7:$C$1279,MATCH(B30,Historical!$B$7:$B$1301,0))/INDEX(Historical!$D$7:$D$1277,MATCH(B30,Historical!$B$7:$B$1301,0))-1)*100)</f>
        <v>10.714285714285721</v>
      </c>
      <c r="T30" s="714">
        <f>IF(INDEX(Historical!$F$7:$F$1270,MATCH(B30,Historical!$B$7:$B$1301,0))=0,"n/a",((INDEX(Historical!$C$7:$C$1279,MATCH(B30,Historical!$B$7:$B$1301,0))/INDEX(Historical!$F$7:$F$1270,MATCH(B30,Historical!$B$7:$B$1301,0)))^(1/3)-1)*100)</f>
        <v>7.4337070988966358</v>
      </c>
      <c r="U30" s="714">
        <f>IF(INDEX(Historical!$H$7:$H$1270,MATCH(B30,Historical!$B$7:$B$1301,0))=0,"n/a",((INDEX(Historical!$C$7:$C$1279,MATCH(B30,Historical!$B$7:$B$1301,0))/INDEX(Historical!$H$7:$H$1270,MATCH(B30,Historical!$B$7:$B$1301,0)))^(1/5)-1)*100)</f>
        <v>6.3372364312462404</v>
      </c>
      <c r="V30" s="714">
        <f>IF(INDEX(Historical!$O$7:$O$1270,MATCH(B30,Historical!$B$7:$B$1301,0))=0,"n/a",((INDEX(Historical!$C$7:$C$1279,MATCH(B30,Historical!$B$7:$B$1301,0))/INDEX(Historical!$O$7:$O$1270,MATCH(B30,Historical!$B$7:$B$1301,0)))^(1/10)-1)*100)</f>
        <v>5.8241777244472548</v>
      </c>
      <c r="W30" s="715">
        <f>IF(OR(U30&lt;=0,U30="n/a",V30&lt;=0,V30="n/a"),"n/a",U30/V30)</f>
        <v>1.0880911831803137</v>
      </c>
      <c r="X30" s="716">
        <f>IF(OR(AJ30&lt;=0,AJ30="n/a",U30&lt;=0,U30="n/a"),"n/a",U30/AJ30)</f>
        <v>0.81246620913413337</v>
      </c>
      <c r="Y30" s="889"/>
      <c r="Z30" s="663">
        <f>IF(OR(AC30&lt;0.01,AC30="n/a"),"n/a",M30/AC30*100)</f>
        <v>51.572327044025158</v>
      </c>
      <c r="AA30" s="900">
        <f>IF(OR(AC30&lt;0.01,AC30="n/a"),"n/a",I30/AC30)</f>
        <v>17.930817610062892</v>
      </c>
      <c r="AB30" s="901">
        <v>12</v>
      </c>
      <c r="AC30" s="879">
        <v>3.18</v>
      </c>
      <c r="AD30" s="879">
        <v>2.19</v>
      </c>
      <c r="AE30" s="879">
        <v>8.02</v>
      </c>
      <c r="AF30" s="879">
        <v>1.47</v>
      </c>
      <c r="AG30" s="879" t="s">
        <v>136</v>
      </c>
      <c r="AH30" s="879">
        <v>-0.5</v>
      </c>
      <c r="AI30" s="879">
        <v>-1.3599999999999999</v>
      </c>
      <c r="AJ30" s="879">
        <v>7.8</v>
      </c>
      <c r="AK30" s="879">
        <v>8</v>
      </c>
      <c r="AL30" s="892">
        <v>3130</v>
      </c>
      <c r="AM30" s="886">
        <v>1</v>
      </c>
      <c r="AN30" s="879">
        <v>0.05</v>
      </c>
      <c r="AO30" s="753">
        <f>IF(U30="n/a","n/a",IF(AA30&lt;0,"n/a",IF(AA30="n/a","n/a",J30+U30-AA30)))</f>
        <v>-8.7173973836570582</v>
      </c>
      <c r="AP30" s="754">
        <f>IF(U30="n/a","n/a",J30+U30)</f>
        <v>9.2134202264058338</v>
      </c>
      <c r="AQ30" s="902">
        <f>IF(OR(AC30&lt;0.01,AF30="n/a"),"n/a",(I30/SQRT(22.5*AC30*(I30/AF30))-1)*100)</f>
        <v>8.234933540767809</v>
      </c>
      <c r="AR30" s="663">
        <f>INDEX(Historical!$C$7:$C$1279,MATCH(B30,Historical!$B$7:$B$1301,0))*IF(AH30="n/a",1.03,IF(AH30&lt;0,1.01,IF(AH30&gt;10,1.1,(1+AH30/100))))</f>
        <v>1.5655000000000001</v>
      </c>
      <c r="AS30" s="900">
        <f>IF($AI30="n/a",1.03*AR30,IF($AI30&lt;0,1.01*AR30,IF($AI30&gt;10,1.1*AR30,(1+$AI30/100)*AR30)))</f>
        <v>1.5811550000000001</v>
      </c>
      <c r="AT30" s="900">
        <f>IF($AK30="n/a",1.03*AS30,IF($AK30&lt;0,1.01*AS30,IF($AK30&gt;10,1.1*AS30,(1+$AK30/100)*AS30)))</f>
        <v>1.7076474000000001</v>
      </c>
      <c r="AU30" s="900">
        <f>IF($AK30="n/a",1.03*AT30,IF($AK30&lt;0,1.01*AT30,IF($AK30&gt;10,1.1*AT30,(1+$AK30/100)*AT30)))</f>
        <v>1.8442591920000002</v>
      </c>
      <c r="AV30" s="900">
        <f>IF($AK30="n/a",1.03*AU30,IF($AK30&lt;0,1.01*AU30,IF($AK30&gt;10,1.1*AU30,(1+$AK30/100)*AU30)))</f>
        <v>1.9917999273600004</v>
      </c>
      <c r="AW30" s="663">
        <f>SUM(AR30:AV30)</f>
        <v>8.6903615193599997</v>
      </c>
      <c r="AX30" s="761">
        <f>AW30/I30*100</f>
        <v>15.240900595159593</v>
      </c>
      <c r="AY30" s="948">
        <v>0.79</v>
      </c>
      <c r="AZ30" s="886">
        <v>21.29</v>
      </c>
      <c r="BA30" s="886">
        <v>-21.490000000000002</v>
      </c>
      <c r="BB30" s="886">
        <v>-2.2599999999999998</v>
      </c>
      <c r="BC30" s="886">
        <v>-10.32</v>
      </c>
      <c r="BE30" s="635">
        <v>1993</v>
      </c>
      <c r="BF30" s="912">
        <f>IF(BE30&gt;2008,0,IF(BE30&gt;2001,1,IF(BE30&gt;1990,2,IF(BE30&gt;1980,3,IF(BE30&gt;1973,4,IF(BE30&gt;1970,5,IF(BE30&gt;1960,6,IF(BE30&gt;1958,7,IF(BE30&gt;1953,8,9)))))))))</f>
        <v>2</v>
      </c>
      <c r="BG30" s="896" t="s">
        <v>136</v>
      </c>
    </row>
    <row r="31" spans="1:59" ht="11.25" customHeight="1" x14ac:dyDescent="0.2">
      <c r="A31" s="877" t="s">
        <v>530</v>
      </c>
      <c r="B31" s="889" t="s">
        <v>531</v>
      </c>
      <c r="C31" s="946" t="s">
        <v>108</v>
      </c>
      <c r="D31" s="946" t="s">
        <v>4345</v>
      </c>
      <c r="E31" s="746">
        <v>26</v>
      </c>
      <c r="F31" s="1199">
        <v>117</v>
      </c>
      <c r="G31" s="1199" t="s">
        <v>106</v>
      </c>
      <c r="H31" s="1199" t="s">
        <v>106</v>
      </c>
      <c r="I31" s="879">
        <v>74.709999999999994</v>
      </c>
      <c r="J31" s="663">
        <f>(M31/I31)*100</f>
        <v>3.8013652790791062</v>
      </c>
      <c r="K31" s="898">
        <v>0.71</v>
      </c>
      <c r="L31" s="901">
        <v>4</v>
      </c>
      <c r="M31" s="654">
        <f>K31*L31</f>
        <v>2.84</v>
      </c>
      <c r="N31" s="884" t="s">
        <v>148</v>
      </c>
      <c r="O31" s="748">
        <v>0.67</v>
      </c>
      <c r="P31" s="880">
        <v>43615</v>
      </c>
      <c r="Q31" s="880">
        <v>43630</v>
      </c>
      <c r="R31" s="654">
        <f>(K31-O31)/O31*100</f>
        <v>5.9701492537313312</v>
      </c>
      <c r="S31" s="714">
        <f>IF(INDEX(Historical!$D$7:$D$1277,MATCH(B31,Historical!$B$7:$B$1301,0))=0,"n/a",(INDEX(Historical!$C$7:$C$1279,MATCH(B31,Historical!$B$7:$B$1301,0))/INDEX(Historical!$D$7:$D$1277,MATCH(B31,Historical!$B$7:$B$1301,0))-1)*100)</f>
        <v>8.5271317829457303</v>
      </c>
      <c r="T31" s="714">
        <f>IF(INDEX(Historical!$F$7:$F$1270,MATCH(B31,Historical!$B$7:$B$1301,0))=0,"n/a",((INDEX(Historical!$C$7:$C$1279,MATCH(B31,Historical!$B$7:$B$1301,0))/INDEX(Historical!$F$7:$F$1270,MATCH(B31,Historical!$B$7:$B$1301,0)))^(1/3)-1)*100)</f>
        <v>9.2043296137024999</v>
      </c>
      <c r="U31" s="714">
        <f>IF(INDEX(Historical!$H$7:$H$1270,MATCH(B31,Historical!$B$7:$B$1301,0))=0,"n/a",((INDEX(Historical!$C$7:$C$1279,MATCH(B31,Historical!$B$7:$B$1301,0))/INDEX(Historical!$H$7:$H$1270,MATCH(B31,Historical!$B$7:$B$1301,0)))^(1/5)-1)*100)</f>
        <v>6.6430110168431922</v>
      </c>
      <c r="V31" s="714">
        <f>IF(INDEX(Historical!$O$7:$O$1270,MATCH(B31,Historical!$B$7:$B$1301,0))=0,"n/a",((INDEX(Historical!$C$7:$C$1279,MATCH(B31,Historical!$B$7:$B$1301,0))/INDEX(Historical!$O$7:$O$1270,MATCH(B31,Historical!$B$7:$B$1301,0)))^(1/10)-1)*100)</f>
        <v>5.054870584268456</v>
      </c>
      <c r="W31" s="715">
        <f>IF(OR(U31&lt;=0,U31="n/a",V31&lt;=0,V31="n/a"),"n/a",U31/V31)</f>
        <v>1.3141802358931356</v>
      </c>
      <c r="X31" s="716">
        <f>IF(OR(AJ31&lt;=0,AJ31="n/a",U31&lt;=0,U31="n/a"),"n/a",U31/AJ31)</f>
        <v>0.67785826702481544</v>
      </c>
      <c r="Y31" s="889"/>
      <c r="Z31" s="663">
        <f>IF(OR(AC31&lt;0.01,AC31="n/a"),"n/a",M31/AC31*100)</f>
        <v>49.134948096885807</v>
      </c>
      <c r="AA31" s="900">
        <f>IF(OR(AC31&lt;0.01,AC31="n/a"),"n/a",I31/AC31)</f>
        <v>12.925605536332178</v>
      </c>
      <c r="AB31" s="901">
        <v>12</v>
      </c>
      <c r="AC31" s="879">
        <v>5.78</v>
      </c>
      <c r="AD31" s="879">
        <v>1.25</v>
      </c>
      <c r="AE31" s="879">
        <v>4.26</v>
      </c>
      <c r="AF31" s="879">
        <v>1.2</v>
      </c>
      <c r="AG31" s="879">
        <v>9.8000000000000007</v>
      </c>
      <c r="AH31" s="879">
        <v>-0.70000000000000007</v>
      </c>
      <c r="AI31" s="879">
        <v>20.380000000000003</v>
      </c>
      <c r="AJ31" s="879">
        <v>9.8000000000000007</v>
      </c>
      <c r="AK31" s="879">
        <v>10.02</v>
      </c>
      <c r="AL31" s="892">
        <v>4760</v>
      </c>
      <c r="AM31" s="886">
        <v>1</v>
      </c>
      <c r="AN31" s="879">
        <v>0.06</v>
      </c>
      <c r="AO31" s="753">
        <f>IF(U31="n/a","n/a",IF(AA31&lt;0,"n/a",IF(AA31="n/a","n/a",J31+U31-AA31)))</f>
        <v>-2.4812292404098795</v>
      </c>
      <c r="AP31" s="754">
        <f>IF(U31="n/a","n/a",J31+U31)</f>
        <v>10.444376295922298</v>
      </c>
      <c r="AQ31" s="902">
        <f>IF(OR(AC31&lt;0.01,AF31="n/a"),"n/a",(I31/SQRT(22.5*AC31*(I31/AF31))-1)*100)</f>
        <v>-16.971954822217896</v>
      </c>
      <c r="AR31" s="663">
        <f>INDEX(Historical!$C$7:$C$1279,MATCH(B31,Historical!$B$7:$B$1301,0))*IF(AH31="n/a",1.03,IF(AH31&lt;0,1.01,IF(AH31&gt;10,1.1,(1+AH31/100))))</f>
        <v>2.8279999999999998</v>
      </c>
      <c r="AS31" s="900">
        <f>IF($AI31="n/a",1.03*AR31,IF($AI31&lt;0,1.01*AR31,IF($AI31&gt;10,1.1*AR31,(1+$AI31/100)*AR31)))</f>
        <v>3.1108000000000002</v>
      </c>
      <c r="AT31" s="900">
        <f>IF($AK31="n/a",1.03*AS31,IF($AK31&lt;0,1.01*AS31,IF($AK31&gt;10,1.1*AS31,(1+$AK31/100)*AS31)))</f>
        <v>3.4218800000000007</v>
      </c>
      <c r="AU31" s="900">
        <f>IF($AK31="n/a",1.03*AT31,IF($AK31&lt;0,1.01*AT31,IF($AK31&gt;10,1.1*AT31,(1+$AK31/100)*AT31)))</f>
        <v>3.7640680000000009</v>
      </c>
      <c r="AV31" s="900">
        <f>IF($AK31="n/a",1.03*AU31,IF($AK31&lt;0,1.01*AU31,IF($AK31&gt;10,1.1*AU31,(1+$AK31/100)*AU31)))</f>
        <v>4.1404748000000016</v>
      </c>
      <c r="AW31" s="663">
        <f>SUM(AR31:AV31)</f>
        <v>17.265222800000004</v>
      </c>
      <c r="AX31" s="761">
        <f>AW31/I31*100</f>
        <v>23.109654397001748</v>
      </c>
      <c r="AY31" s="948">
        <v>1.67</v>
      </c>
      <c r="AZ31" s="886">
        <v>56.66</v>
      </c>
      <c r="BA31" s="886">
        <v>-25.88</v>
      </c>
      <c r="BB31" s="886">
        <v>4.29</v>
      </c>
      <c r="BC31" s="886">
        <v>-8.7900000000000009</v>
      </c>
      <c r="BE31" s="635">
        <v>1994</v>
      </c>
      <c r="BF31" s="912">
        <f>IF(BE31&gt;2008,0,IF(BE31&gt;2001,1,IF(BE31&gt;1990,2,IF(BE31&gt;1980,3,IF(BE31&gt;1973,4,IF(BE31&gt;1970,5,IF(BE31&gt;1960,6,IF(BE31&gt;1958,7,IF(BE31&gt;1953,8,9)))))))))</f>
        <v>2</v>
      </c>
      <c r="BG31" s="896">
        <v>1.0999999999999999</v>
      </c>
    </row>
    <row r="32" spans="1:59" ht="11.25" customHeight="1" x14ac:dyDescent="0.2">
      <c r="A32" s="877" t="s">
        <v>179</v>
      </c>
      <c r="B32" s="889" t="s">
        <v>180</v>
      </c>
      <c r="C32" s="946" t="s">
        <v>108</v>
      </c>
      <c r="D32" s="946" t="s">
        <v>118</v>
      </c>
      <c r="E32" s="746">
        <v>60</v>
      </c>
      <c r="F32" s="1199">
        <v>9</v>
      </c>
      <c r="G32" s="1199" t="s">
        <v>37</v>
      </c>
      <c r="H32" s="1199" t="s">
        <v>37</v>
      </c>
      <c r="I32" s="879">
        <v>64.03</v>
      </c>
      <c r="J32" s="663">
        <f>(M32/I32)*100</f>
        <v>3.7482430110885518</v>
      </c>
      <c r="K32" s="891">
        <v>0.6</v>
      </c>
      <c r="L32" s="901">
        <v>4</v>
      </c>
      <c r="M32" s="654">
        <f>K32*L32</f>
        <v>2.4</v>
      </c>
      <c r="N32" s="884" t="s">
        <v>218</v>
      </c>
      <c r="O32" s="747">
        <v>0.56000000000000005</v>
      </c>
      <c r="P32" s="875">
        <v>43907</v>
      </c>
      <c r="Q32" s="875">
        <v>43936</v>
      </c>
      <c r="R32" s="654">
        <f>(K32-O32)/O32*100</f>
        <v>7.1428571428571281</v>
      </c>
      <c r="S32" s="714">
        <f>IF(INDEX(Historical!$D$7:$D$1277,MATCH(B32,Historical!$B$7:$B$1301,0))=0,"n/a",(INDEX(Historical!$C$7:$C$1279,MATCH(B32,Historical!$B$7:$B$1301,0))/INDEX(Historical!$D$7:$D$1277,MATCH(B32,Historical!$B$7:$B$1301,0))-1)*100)</f>
        <v>5.741626794258381</v>
      </c>
      <c r="T32" s="714">
        <f>IF(INDEX(Historical!$F$7:$F$1270,MATCH(B32,Historical!$B$7:$B$1301,0))=0,"n/a",((INDEX(Historical!$C$7:$C$1279,MATCH(B32,Historical!$B$7:$B$1301,0))/INDEX(Historical!$F$7:$F$1270,MATCH(B32,Historical!$B$7:$B$1301,0)))^(1/3)-1)*100)</f>
        <v>5.1670174815897862</v>
      </c>
      <c r="U32" s="714">
        <f>IF(INDEX(Historical!$H$7:$H$1270,MATCH(B32,Historical!$B$7:$B$1301,0))=0,"n/a",((INDEX(Historical!$C$7:$C$1279,MATCH(B32,Historical!$B$7:$B$1301,0))/INDEX(Historical!$H$7:$H$1270,MATCH(B32,Historical!$B$7:$B$1301,0)))^(1/5)-1)*100)</f>
        <v>4.8983374579510519</v>
      </c>
      <c r="V32" s="714">
        <f>IF(INDEX(Historical!$O$7:$O$1270,MATCH(B32,Historical!$B$7:$B$1301,0))=0,"n/a",((INDEX(Historical!$C$7:$C$1279,MATCH(B32,Historical!$B$7:$B$1301,0))/INDEX(Historical!$O$7:$O$1270,MATCH(B32,Historical!$B$7:$B$1301,0)))^(1/10)-1)*100)</f>
        <v>3.5113072097720188</v>
      </c>
      <c r="W32" s="715">
        <f>IF(OR(U32&lt;=0,U32="n/a",V32&lt;=0,V32="n/a"),"n/a",U32/V32)</f>
        <v>1.3950181984415684</v>
      </c>
      <c r="X32" s="716">
        <f>IF(OR(AJ32&lt;=0,AJ32="n/a",U32&lt;=0,U32="n/a"),"n/a",U32/AJ32)</f>
        <v>0.15903693045295622</v>
      </c>
      <c r="Y32" s="677"/>
      <c r="Z32" s="663">
        <f>IF(OR(AC32&lt;0.01,AC32="n/a"),"n/a",M32/AC32*100)</f>
        <v>750</v>
      </c>
      <c r="AA32" s="900">
        <f>IF(OR(AC32&lt;0.01,AC32="n/a"),"n/a",I32/AC32)</f>
        <v>200.09375</v>
      </c>
      <c r="AB32" s="901">
        <v>12</v>
      </c>
      <c r="AC32" s="879">
        <v>0.32</v>
      </c>
      <c r="AD32" s="879" t="s">
        <v>136</v>
      </c>
      <c r="AE32" s="879">
        <v>1.86</v>
      </c>
      <c r="AF32" s="879">
        <v>1.29</v>
      </c>
      <c r="AG32" s="879">
        <v>0.8</v>
      </c>
      <c r="AH32" s="879">
        <v>593.29999999999995</v>
      </c>
      <c r="AI32" s="879">
        <v>7.07</v>
      </c>
      <c r="AJ32" s="879">
        <v>30.8</v>
      </c>
      <c r="AK32" s="879">
        <v>-5.7799999999999994</v>
      </c>
      <c r="AL32" s="892">
        <v>10540</v>
      </c>
      <c r="AM32" s="886">
        <v>1.7999999999999998</v>
      </c>
      <c r="AN32" s="879">
        <v>0.12</v>
      </c>
      <c r="AO32" s="753">
        <f>IF(U32="n/a","n/a",IF(AA32&lt;0,"n/a",IF(AA32="n/a","n/a",J32+U32-AA32)))</f>
        <v>-191.44716953096039</v>
      </c>
      <c r="AP32" s="754">
        <f>IF(U32="n/a","n/a",J32+U32)</f>
        <v>8.6465804690396038</v>
      </c>
      <c r="AQ32" s="902">
        <f>IF(OR(AC32&lt;0.01,AF32="n/a"),"n/a",(I32/SQRT(22.5*AC32*(I32/AF32))-1)*100)</f>
        <v>238.7040251704527</v>
      </c>
      <c r="AR32" s="663">
        <f>INDEX(Historical!$C$7:$C$1279,MATCH(B32,Historical!$B$7:$B$1301,0))*IF(AH32="n/a",1.03,IF(AH32&lt;0,1.01,IF(AH32&gt;10,1.1,(1+AH32/100))))</f>
        <v>2.431</v>
      </c>
      <c r="AS32" s="900">
        <f>IF($AI32="n/a",1.03*AR32,IF($AI32&lt;0,1.01*AR32,IF($AI32&gt;10,1.1*AR32,(1+$AI32/100)*AR32)))</f>
        <v>2.6028717000000001</v>
      </c>
      <c r="AT32" s="900">
        <f>IF($AK32="n/a",1.03*AS32,IF($AK32&lt;0,1.01*AS32,IF($AK32&gt;10,1.1*AS32,(1+$AK32/100)*AS32)))</f>
        <v>2.6289004170000001</v>
      </c>
      <c r="AU32" s="900">
        <f>IF($AK32="n/a",1.03*AT32,IF($AK32&lt;0,1.01*AT32,IF($AK32&gt;10,1.1*AT32,(1+$AK32/100)*AT32)))</f>
        <v>2.6551894211700002</v>
      </c>
      <c r="AV32" s="900">
        <f>IF($AK32="n/a",1.03*AU32,IF($AK32&lt;0,1.01*AU32,IF($AK32&gt;10,1.1*AU32,(1+$AK32/100)*AU32)))</f>
        <v>2.6817413153817005</v>
      </c>
      <c r="AW32" s="663">
        <f>SUM(AR32:AV32)</f>
        <v>12.999702853551701</v>
      </c>
      <c r="AX32" s="761">
        <f>AW32/I32*100</f>
        <v>20.302518902938779</v>
      </c>
      <c r="AY32" s="948">
        <v>0.52</v>
      </c>
      <c r="AZ32" s="886">
        <v>38.979999999999997</v>
      </c>
      <c r="BA32" s="886">
        <v>-45.82</v>
      </c>
      <c r="BB32" s="886">
        <v>2.12</v>
      </c>
      <c r="BC32" s="886">
        <v>-31.319999999999997</v>
      </c>
      <c r="BE32" s="635">
        <v>1961</v>
      </c>
      <c r="BF32" s="912">
        <f>IF(BE32&gt;2008,0,IF(BE32&gt;2001,1,IF(BE32&gt;1990,2,IF(BE32&gt;1980,3,IF(BE32&gt;1973,4,IF(BE32&gt;1970,5,IF(BE32&gt;1960,6,IF(BE32&gt;1958,7,IF(BE32&gt;1953,8,9)))))))))</f>
        <v>6</v>
      </c>
      <c r="BG32" s="896">
        <v>0.3</v>
      </c>
    </row>
    <row r="33" spans="1:59" ht="11.25" customHeight="1" x14ac:dyDescent="0.2">
      <c r="A33" s="877" t="s">
        <v>189</v>
      </c>
      <c r="B33" s="889" t="s">
        <v>190</v>
      </c>
      <c r="C33" s="946" t="s">
        <v>128</v>
      </c>
      <c r="D33" s="946" t="s">
        <v>4360</v>
      </c>
      <c r="E33" s="746">
        <v>57</v>
      </c>
      <c r="F33" s="1199">
        <v>14</v>
      </c>
      <c r="G33" s="1199" t="s">
        <v>115</v>
      </c>
      <c r="H33" s="1199" t="s">
        <v>115</v>
      </c>
      <c r="I33" s="879">
        <v>73.260000000000005</v>
      </c>
      <c r="J33" s="663">
        <f>(M33/I33)*100</f>
        <v>2.4024024024024024</v>
      </c>
      <c r="K33" s="891">
        <v>0.44</v>
      </c>
      <c r="L33" s="901">
        <v>4</v>
      </c>
      <c r="M33" s="654">
        <f>K33*L33</f>
        <v>1.76</v>
      </c>
      <c r="N33" s="884" t="s">
        <v>107</v>
      </c>
      <c r="O33" s="747">
        <v>0.43</v>
      </c>
      <c r="P33" s="875">
        <v>43938</v>
      </c>
      <c r="Q33" s="875">
        <v>43966</v>
      </c>
      <c r="R33" s="654">
        <f>(K33-O33)/O33*100</f>
        <v>2.3255813953488391</v>
      </c>
      <c r="S33" s="714">
        <f>IF(INDEX(Historical!$D$7:$D$1277,MATCH(B33,Historical!$B$7:$B$1301,0))=0,"n/a",(INDEX(Historical!$C$7:$C$1279,MATCH(B33,Historical!$B$7:$B$1301,0))/INDEX(Historical!$D$7:$D$1277,MATCH(B33,Historical!$B$7:$B$1301,0))-1)*100)</f>
        <v>3.0120481927710774</v>
      </c>
      <c r="T33" s="714">
        <f>IF(INDEX(Historical!$F$7:$F$1270,MATCH(B33,Historical!$B$7:$B$1301,0))=0,"n/a",((INDEX(Historical!$C$7:$C$1279,MATCH(B33,Historical!$B$7:$B$1301,0))/INDEX(Historical!$F$7:$F$1270,MATCH(B33,Historical!$B$7:$B$1301,0)))^(1/3)-1)*100)</f>
        <v>3.3288202147229384</v>
      </c>
      <c r="U33" s="714">
        <f>IF(INDEX(Historical!$H$7:$H$1270,MATCH(B33,Historical!$B$7:$B$1301,0))=0,"n/a",((INDEX(Historical!$C$7:$C$1279,MATCH(B33,Historical!$B$7:$B$1301,0))/INDEX(Historical!$H$7:$H$1270,MATCH(B33,Historical!$B$7:$B$1301,0)))^(1/5)-1)*100)</f>
        <v>3.786664117545846</v>
      </c>
      <c r="V33" s="714">
        <f>IF(INDEX(Historical!$O$7:$O$1270,MATCH(B33,Historical!$B$7:$B$1301,0))=0,"n/a",((INDEX(Historical!$C$7:$C$1279,MATCH(B33,Historical!$B$7:$B$1301,0))/INDEX(Historical!$O$7:$O$1270,MATCH(B33,Historical!$B$7:$B$1301,0)))^(1/10)-1)*100)</f>
        <v>7.1148702135272801</v>
      </c>
      <c r="W33" s="715">
        <f>IF(OR(U33&lt;=0,U33="n/a",V33&lt;=0,V33="n/a"),"n/a",U33/V33)</f>
        <v>0.53221829828271217</v>
      </c>
      <c r="X33" s="716">
        <f>IF(OR(AJ33&lt;=0,AJ33="n/a",U33&lt;=0,U33="n/a"),"n/a",U33/AJ33)</f>
        <v>1.2215045540470471</v>
      </c>
      <c r="Y33" s="676"/>
      <c r="Z33" s="663">
        <f>IF(OR(AC33&lt;0.01,AC33="n/a"),"n/a",M33/AC33*100)</f>
        <v>60.06825938566552</v>
      </c>
      <c r="AA33" s="900">
        <f>IF(OR(AC33&lt;0.01,AC33="n/a"),"n/a",I33/AC33)</f>
        <v>25.003412969283278</v>
      </c>
      <c r="AB33" s="901">
        <v>12</v>
      </c>
      <c r="AC33" s="879">
        <v>2.93</v>
      </c>
      <c r="AD33" s="879">
        <v>5.58</v>
      </c>
      <c r="AE33" s="879">
        <v>3.96</v>
      </c>
      <c r="AF33" s="881" t="s">
        <v>136</v>
      </c>
      <c r="AG33" s="882" t="s">
        <v>136</v>
      </c>
      <c r="AH33" s="879">
        <v>-3.2</v>
      </c>
      <c r="AI33" s="879">
        <v>5.52</v>
      </c>
      <c r="AJ33" s="879">
        <v>3.1</v>
      </c>
      <c r="AK33" s="879">
        <v>4.43</v>
      </c>
      <c r="AL33" s="892">
        <v>63010</v>
      </c>
      <c r="AM33" s="886">
        <v>0.2</v>
      </c>
      <c r="AN33" s="881" t="s">
        <v>136</v>
      </c>
      <c r="AO33" s="753">
        <f>IF(U33="n/a","n/a",IF(AA33&lt;0,"n/a",IF(AA33="n/a","n/a",J33+U33-AA33)))</f>
        <v>-18.81434644933503</v>
      </c>
      <c r="AP33" s="754">
        <f>IF(U33="n/a","n/a",J33+U33)</f>
        <v>6.1890665199482484</v>
      </c>
      <c r="AQ33" s="902" t="str">
        <f>IF(OR(AC33&lt;0.01,AF33="n/a"),"n/a",(I33/SQRT(22.5*AC33*(I33/AF33))-1)*100)</f>
        <v>n/a</v>
      </c>
      <c r="AR33" s="663">
        <f>INDEX(Historical!$C$7:$C$1279,MATCH(B33,Historical!$B$7:$B$1301,0))*IF(AH33="n/a",1.03,IF(AH33&lt;0,1.01,IF(AH33&gt;10,1.1,(1+AH33/100))))</f>
        <v>1.7271000000000001</v>
      </c>
      <c r="AS33" s="900">
        <f>IF($AI33="n/a",1.03*AR33,IF($AI33&lt;0,1.01*AR33,IF($AI33&gt;10,1.1*AR33,(1+$AI33/100)*AR33)))</f>
        <v>1.82243592</v>
      </c>
      <c r="AT33" s="900">
        <f>IF($AK33="n/a",1.03*AS33,IF($AK33&lt;0,1.01*AS33,IF($AK33&gt;10,1.1*AS33,(1+$AK33/100)*AS33)))</f>
        <v>1.9031698312559999</v>
      </c>
      <c r="AU33" s="900">
        <f>IF($AK33="n/a",1.03*AT33,IF($AK33&lt;0,1.01*AT33,IF($AK33&gt;10,1.1*AT33,(1+$AK33/100)*AT33)))</f>
        <v>1.9874802547806407</v>
      </c>
      <c r="AV33" s="900">
        <f>IF($AK33="n/a",1.03*AU33,IF($AK33&lt;0,1.01*AU33,IF($AK33&gt;10,1.1*AU33,(1+$AK33/100)*AU33)))</f>
        <v>2.075525630067423</v>
      </c>
      <c r="AW33" s="663">
        <f>SUM(AR33:AV33)</f>
        <v>9.515711636104065</v>
      </c>
      <c r="AX33" s="761">
        <f>AW33/I33*100</f>
        <v>12.988959372241421</v>
      </c>
      <c r="AY33" s="948">
        <v>0.59</v>
      </c>
      <c r="AZ33" s="886">
        <v>25.25</v>
      </c>
      <c r="BA33" s="886">
        <v>-5.36</v>
      </c>
      <c r="BB33" s="886">
        <v>2.91</v>
      </c>
      <c r="BC33" s="886">
        <v>4.68</v>
      </c>
      <c r="BE33" s="635">
        <v>1964</v>
      </c>
      <c r="BF33" s="912">
        <f>IF(BE33&gt;2008,0,IF(BE33&gt;2001,1,IF(BE33&gt;1990,2,IF(BE33&gt;1980,3,IF(BE33&gt;1973,4,IF(BE33&gt;1970,5,IF(BE33&gt;1960,6,IF(BE33&gt;1958,7,IF(BE33&gt;1953,8,9)))))))))</f>
        <v>6</v>
      </c>
      <c r="BG33" s="896">
        <v>17.299999999999997</v>
      </c>
    </row>
    <row r="34" spans="1:59" ht="11.25" customHeight="1" x14ac:dyDescent="0.2">
      <c r="A34" s="877" t="s">
        <v>184</v>
      </c>
      <c r="B34" s="889" t="s">
        <v>185</v>
      </c>
      <c r="C34" s="946" t="s">
        <v>128</v>
      </c>
      <c r="D34" s="946" t="s">
        <v>4360</v>
      </c>
      <c r="E34" s="746">
        <v>43</v>
      </c>
      <c r="F34" s="1199">
        <v>62</v>
      </c>
      <c r="G34" s="1199" t="s">
        <v>37</v>
      </c>
      <c r="H34" s="1199" t="s">
        <v>115</v>
      </c>
      <c r="I34" s="879">
        <v>219.37</v>
      </c>
      <c r="J34" s="663">
        <f>(M34/I34)*100</f>
        <v>2.023977754478735</v>
      </c>
      <c r="K34" s="891">
        <v>1.1100000000000001</v>
      </c>
      <c r="L34" s="901">
        <v>4</v>
      </c>
      <c r="M34" s="654">
        <f>K34*L34</f>
        <v>4.4400000000000004</v>
      </c>
      <c r="N34" s="884" t="s">
        <v>456</v>
      </c>
      <c r="O34" s="747">
        <v>1.06</v>
      </c>
      <c r="P34" s="875">
        <v>44040</v>
      </c>
      <c r="Q34" s="875">
        <v>44057</v>
      </c>
      <c r="R34" s="654">
        <f>(K34-O34)/O34*100</f>
        <v>4.7169811320754755</v>
      </c>
      <c r="S34" s="714">
        <f>IF(INDEX(Historical!$D$7:$D$1277,MATCH(B34,Historical!$B$7:$B$1301,0))=0,"n/a",(INDEX(Historical!$C$7:$C$1279,MATCH(B34,Historical!$B$7:$B$1301,0))/INDEX(Historical!$D$7:$D$1277,MATCH(B34,Historical!$B$7:$B$1301,0))-1)*100)</f>
        <v>8.602150537634401</v>
      </c>
      <c r="T34" s="714">
        <f>IF(INDEX(Historical!$F$7:$F$1270,MATCH(B34,Historical!$B$7:$B$1301,0))=0,"n/a",((INDEX(Historical!$C$7:$C$1279,MATCH(B34,Historical!$B$7:$B$1301,0))/INDEX(Historical!$F$7:$F$1270,MATCH(B34,Historical!$B$7:$B$1301,0)))^(1/3)-1)*100)</f>
        <v>8.7636830647543462</v>
      </c>
      <c r="U34" s="714">
        <f>IF(INDEX(Historical!$H$7:$H$1270,MATCH(B34,Historical!$B$7:$B$1301,0))=0,"n/a",((INDEX(Historical!$C$7:$C$1279,MATCH(B34,Historical!$B$7:$B$1301,0))/INDEX(Historical!$H$7:$H$1270,MATCH(B34,Historical!$B$7:$B$1301,0)))^(1/5)-1)*100)</f>
        <v>6.855448978091383</v>
      </c>
      <c r="V34" s="714">
        <f>IF(INDEX(Historical!$O$7:$O$1270,MATCH(B34,Historical!$B$7:$B$1301,0))=0,"n/a",((INDEX(Historical!$C$7:$C$1279,MATCH(B34,Historical!$B$7:$B$1301,0))/INDEX(Historical!$O$7:$O$1270,MATCH(B34,Historical!$B$7:$B$1301,0)))^(1/10)-1)*100)</f>
        <v>7.7228943285717611</v>
      </c>
      <c r="W34" s="715">
        <f>IF(OR(U34&lt;=0,U34="n/a",V34&lt;=0,V34="n/a"),"n/a",U34/V34)</f>
        <v>0.88767872334195208</v>
      </c>
      <c r="X34" s="716">
        <f>IF(OR(AJ34&lt;=0,AJ34="n/a",U34&lt;=0,U34="n/a"),"n/a",U34/AJ34)</f>
        <v>0.91405986374551773</v>
      </c>
      <c r="Y34" s="676"/>
      <c r="Z34" s="663">
        <f>IF(OR(AC34&lt;0.01,AC34="n/a"),"n/a",M34/AC34*100)</f>
        <v>65.102639296187675</v>
      </c>
      <c r="AA34" s="900">
        <f>IF(OR(AC34&lt;0.01,AC34="n/a"),"n/a",I34/AC34)</f>
        <v>32.165689149560116</v>
      </c>
      <c r="AB34" s="901">
        <v>6</v>
      </c>
      <c r="AC34" s="879">
        <v>6.82</v>
      </c>
      <c r="AD34" s="879">
        <v>5.86</v>
      </c>
      <c r="AE34" s="879">
        <v>4.3</v>
      </c>
      <c r="AF34" s="881">
        <v>39.35</v>
      </c>
      <c r="AG34" s="881">
        <v>147.5</v>
      </c>
      <c r="AH34" s="879">
        <v>12</v>
      </c>
      <c r="AI34" s="879">
        <v>3.6799999999999997</v>
      </c>
      <c r="AJ34" s="879">
        <v>7.5</v>
      </c>
      <c r="AK34" s="879">
        <v>5.45</v>
      </c>
      <c r="AL34" s="892">
        <v>27350</v>
      </c>
      <c r="AM34" s="886">
        <v>0.2</v>
      </c>
      <c r="AN34" s="881">
        <v>4.2300000000000004</v>
      </c>
      <c r="AO34" s="753">
        <f>IF(U34="n/a","n/a",IF(AA34&lt;0,"n/a",IF(AA34="n/a","n/a",J34+U34-AA34)))</f>
        <v>-23.286262416989999</v>
      </c>
      <c r="AP34" s="754">
        <f>IF(U34="n/a","n/a",J34+U34)</f>
        <v>8.8794267325701171</v>
      </c>
      <c r="AQ34" s="902">
        <f>IF(OR(AC34&lt;0.01,AF34="n/a"),"n/a",(I34/SQRT(22.5*AC34*(I34/AF34))-1)*100)</f>
        <v>650.02810852073787</v>
      </c>
      <c r="AR34" s="663">
        <f>INDEX(Historical!$C$7:$C$1279,MATCH(B34,Historical!$B$7:$B$1301,0))*IF(AH34="n/a",1.03,IF(AH34&lt;0,1.01,IF(AH34&gt;10,1.1,(1+AH34/100))))</f>
        <v>4.4440000000000008</v>
      </c>
      <c r="AS34" s="900">
        <f>IF($AI34="n/a",1.03*AR34,IF($AI34&lt;0,1.01*AR34,IF($AI34&gt;10,1.1*AR34,(1+$AI34/100)*AR34)))</f>
        <v>4.6075392000000006</v>
      </c>
      <c r="AT34" s="900">
        <f>IF($AK34="n/a",1.03*AS34,IF($AK34&lt;0,1.01*AS34,IF($AK34&gt;10,1.1*AS34,(1+$AK34/100)*AS34)))</f>
        <v>4.8586500864000008</v>
      </c>
      <c r="AU34" s="900">
        <f>IF($AK34="n/a",1.03*AT34,IF($AK34&lt;0,1.01*AT34,IF($AK34&gt;10,1.1*AT34,(1+$AK34/100)*AT34)))</f>
        <v>5.1234465161088005</v>
      </c>
      <c r="AV34" s="900">
        <f>IF($AK34="n/a",1.03*AU34,IF($AK34&lt;0,1.01*AU34,IF($AK34&gt;10,1.1*AU34,(1+$AK34/100)*AU34)))</f>
        <v>5.4026743512367306</v>
      </c>
      <c r="AW34" s="663">
        <f>SUM(AR34:AV34)</f>
        <v>24.436310153745531</v>
      </c>
      <c r="AX34" s="761">
        <f>AW34/I34*100</f>
        <v>11.139312647009861</v>
      </c>
      <c r="AY34" s="948">
        <v>0.24</v>
      </c>
      <c r="AZ34" s="886">
        <v>52.21</v>
      </c>
      <c r="BA34" s="886">
        <v>0</v>
      </c>
      <c r="BB34" s="886">
        <v>8.15</v>
      </c>
      <c r="BC34" s="886">
        <v>28.99</v>
      </c>
      <c r="BE34" s="635">
        <v>1978</v>
      </c>
      <c r="BF34" s="912">
        <f>IF(BE34&gt;2008,0,IF(BE34&gt;2001,1,IF(BE34&gt;1990,2,IF(BE34&gt;1980,3,IF(BE34&gt;1973,4,IF(BE34&gt;1970,5,IF(BE34&gt;1960,6,IF(BE34&gt;1958,7,IF(BE34&gt;1953,8,9)))))))))</f>
        <v>4</v>
      </c>
      <c r="BG34" s="896">
        <v>15.9</v>
      </c>
    </row>
    <row r="35" spans="1:59" ht="11.25" customHeight="1" x14ac:dyDescent="0.2">
      <c r="A35" s="877" t="s">
        <v>485</v>
      </c>
      <c r="B35" s="889" t="s">
        <v>486</v>
      </c>
      <c r="C35" s="946" t="s">
        <v>112</v>
      </c>
      <c r="D35" s="946" t="s">
        <v>4363</v>
      </c>
      <c r="E35" s="746">
        <v>25</v>
      </c>
      <c r="F35" s="1199">
        <v>135</v>
      </c>
      <c r="G35" s="1199" t="s">
        <v>106</v>
      </c>
      <c r="H35" s="1199" t="s">
        <v>106</v>
      </c>
      <c r="I35" s="888">
        <v>88.57</v>
      </c>
      <c r="J35" s="663">
        <f>(M35/I35)*100</f>
        <v>1.9645478152873435</v>
      </c>
      <c r="K35" s="898">
        <v>0.435</v>
      </c>
      <c r="L35" s="901">
        <v>4</v>
      </c>
      <c r="M35" s="654">
        <f>K35*L35</f>
        <v>1.74</v>
      </c>
      <c r="N35" s="884" t="s">
        <v>151</v>
      </c>
      <c r="O35" s="748">
        <v>0.40500000000000003</v>
      </c>
      <c r="P35" s="875">
        <v>43899</v>
      </c>
      <c r="Q35" s="875">
        <v>43921</v>
      </c>
      <c r="R35" s="654">
        <f>(K35-O35)/O35*100</f>
        <v>7.4074074074074003</v>
      </c>
      <c r="S35" s="714">
        <f>IF(INDEX(Historical!$D$7:$D$1277,MATCH(B35,Historical!$B$7:$B$1301,0))=0,"n/a",(INDEX(Historical!$C$7:$C$1279,MATCH(B35,Historical!$B$7:$B$1301,0))/INDEX(Historical!$D$7:$D$1277,MATCH(B35,Historical!$B$7:$B$1301,0))-1)*100)</f>
        <v>16.376707404744796</v>
      </c>
      <c r="T35" s="714">
        <f>IF(INDEX(Historical!$F$7:$F$1270,MATCH(B35,Historical!$B$7:$B$1301,0))=0,"n/a",((INDEX(Historical!$C$7:$C$1279,MATCH(B35,Historical!$B$7:$B$1301,0))/INDEX(Historical!$F$7:$F$1270,MATCH(B35,Historical!$B$7:$B$1301,0)))^(1/3)-1)*100)</f>
        <v>12.506431822920483</v>
      </c>
      <c r="U35" s="714">
        <f>IF(INDEX(Historical!$H$7:$H$1270,MATCH(B35,Historical!$B$7:$B$1301,0))=0,"n/a",((INDEX(Historical!$C$7:$C$1279,MATCH(B35,Historical!$B$7:$B$1301,0))/INDEX(Historical!$H$7:$H$1270,MATCH(B35,Historical!$B$7:$B$1301,0)))^(1/5)-1)*100)</f>
        <v>12.33340502046758</v>
      </c>
      <c r="V35" s="714">
        <f>IF(INDEX(Historical!$O$7:$O$1270,MATCH(B35,Historical!$B$7:$B$1301,0))=0,"n/a",((INDEX(Historical!$C$7:$C$1279,MATCH(B35,Historical!$B$7:$B$1301,0))/INDEX(Historical!$O$7:$O$1270,MATCH(B35,Historical!$B$7:$B$1301,0)))^(1/10)-1)*100)</f>
        <v>13.771778926809986</v>
      </c>
      <c r="W35" s="715">
        <f>IF(OR(U35&lt;=0,U35="n/a",V35&lt;=0,V35="n/a"),"n/a",U35/V35)</f>
        <v>0.89555641910993244</v>
      </c>
      <c r="X35" s="716">
        <f>IF(OR(AJ35&lt;=0,AJ35="n/a",U35&lt;=0,U35="n/a"),"n/a",U35/AJ35)</f>
        <v>1.4176327609732853</v>
      </c>
      <c r="Y35" s="890" t="s">
        <v>487</v>
      </c>
      <c r="Z35" s="663">
        <f>IF(OR(AC35&lt;0.01,AC35="n/a"),"n/a",M35/AC35*100)</f>
        <v>38.410596026490062</v>
      </c>
      <c r="AA35" s="900">
        <f>IF(OR(AC35&lt;0.01,AC35="n/a"),"n/a",I35/AC35)</f>
        <v>19.551876379690945</v>
      </c>
      <c r="AB35" s="901">
        <v>12</v>
      </c>
      <c r="AC35" s="879">
        <v>4.53</v>
      </c>
      <c r="AD35" s="879">
        <v>4.17</v>
      </c>
      <c r="AE35" s="879">
        <v>5.68</v>
      </c>
      <c r="AF35" s="879">
        <v>4.4800000000000004</v>
      </c>
      <c r="AG35" s="879">
        <v>24.2</v>
      </c>
      <c r="AH35" s="879">
        <v>-0.6</v>
      </c>
      <c r="AI35" s="879">
        <v>17.849999999999998</v>
      </c>
      <c r="AJ35" s="879">
        <v>8.6999999999999993</v>
      </c>
      <c r="AK35" s="879">
        <v>4.6100000000000003</v>
      </c>
      <c r="AL35" s="892">
        <v>62170</v>
      </c>
      <c r="AM35" s="886">
        <v>0.2</v>
      </c>
      <c r="AN35" s="879">
        <v>0.81</v>
      </c>
      <c r="AO35" s="753">
        <f>IF(U35="n/a","n/a",IF(AA35&lt;0,"n/a",IF(AA35="n/a","n/a",J35+U35-AA35)))</f>
        <v>-5.2539235439360219</v>
      </c>
      <c r="AP35" s="754">
        <f>IF(U35="n/a","n/a",J35+U35)</f>
        <v>14.297952835754923</v>
      </c>
      <c r="AQ35" s="902">
        <f>IF(OR(AC35&lt;0.01,AF35="n/a"),"n/a",(I35/SQRT(22.5*AC35*(I35/AF35))-1)*100)</f>
        <v>97.306761928408164</v>
      </c>
      <c r="AR35" s="663">
        <f>INDEX(Historical!$C$7:$C$1279,MATCH(B35,Historical!$B$7:$B$1301,0))*IF(AH35="n/a",1.03,IF(AH35&lt;0,1.01,IF(AH35&gt;10,1.1,(1+AH35/100))))</f>
        <v>1.6349880000000001</v>
      </c>
      <c r="AS35" s="900">
        <f>IF($AI35="n/a",1.03*AR35,IF($AI35&lt;0,1.01*AR35,IF($AI35&gt;10,1.1*AR35,(1+$AI35/100)*AR35)))</f>
        <v>1.7984868000000003</v>
      </c>
      <c r="AT35" s="900">
        <f>IF($AK35="n/a",1.03*AS35,IF($AK35&lt;0,1.01*AS35,IF($AK35&gt;10,1.1*AS35,(1+$AK35/100)*AS35)))</f>
        <v>1.8813970414800003</v>
      </c>
      <c r="AU35" s="900">
        <f>IF($AK35="n/a",1.03*AT35,IF($AK35&lt;0,1.01*AT35,IF($AK35&gt;10,1.1*AT35,(1+$AK35/100)*AT35)))</f>
        <v>1.9681294450922284</v>
      </c>
      <c r="AV35" s="900">
        <f>IF($AK35="n/a",1.03*AU35,IF($AK35&lt;0,1.01*AU35,IF($AK35&gt;10,1.1*AU35,(1+$AK35/100)*AU35)))</f>
        <v>2.0588602125109801</v>
      </c>
      <c r="AW35" s="663">
        <f>SUM(AR35:AV35)</f>
        <v>9.3418614990832083</v>
      </c>
      <c r="AX35" s="761">
        <f>AW35/I35*100</f>
        <v>10.547433102724636</v>
      </c>
      <c r="AY35" s="948">
        <v>0.89</v>
      </c>
      <c r="AZ35" s="886">
        <v>35.99</v>
      </c>
      <c r="BA35" s="886">
        <v>-8.25</v>
      </c>
      <c r="BB35" s="886">
        <v>5.1100000000000003</v>
      </c>
      <c r="BC35" s="886">
        <v>1.8399999999999999</v>
      </c>
      <c r="BE35" s="635">
        <v>1998</v>
      </c>
      <c r="BF35" s="912">
        <f>IF(BE35&gt;2008,0,IF(BE35&gt;2001,1,IF(BE35&gt;1990,2,IF(BE35&gt;1980,3,IF(BE35&gt;1973,4,IF(BE35&gt;1970,5,IF(BE35&gt;1960,6,IF(BE35&gt;1958,7,IF(BE35&gt;1953,8,9)))))))))</f>
        <v>2</v>
      </c>
      <c r="BG35" s="896">
        <v>10</v>
      </c>
    </row>
    <row r="36" spans="1:59" ht="11.25" customHeight="1" x14ac:dyDescent="0.2">
      <c r="A36" s="885" t="s">
        <v>174</v>
      </c>
      <c r="B36" s="889" t="s">
        <v>175</v>
      </c>
      <c r="C36" s="946" t="s">
        <v>108</v>
      </c>
      <c r="D36" s="946" t="s">
        <v>4345</v>
      </c>
      <c r="E36" s="746">
        <v>28</v>
      </c>
      <c r="F36" s="1199">
        <v>97</v>
      </c>
      <c r="G36" s="1199" t="s">
        <v>106</v>
      </c>
      <c r="H36" s="1199" t="s">
        <v>106</v>
      </c>
      <c r="I36" s="888">
        <v>18.3</v>
      </c>
      <c r="J36" s="663">
        <f>(M36/I36)*100</f>
        <v>2.7322404371584699</v>
      </c>
      <c r="K36" s="891">
        <v>0.125</v>
      </c>
      <c r="L36" s="901">
        <v>4</v>
      </c>
      <c r="M36" s="654">
        <f>K36*L36</f>
        <v>0.5</v>
      </c>
      <c r="N36" s="884" t="s">
        <v>148</v>
      </c>
      <c r="O36" s="751">
        <v>0.12083333333333333</v>
      </c>
      <c r="P36" s="875">
        <v>43795</v>
      </c>
      <c r="Q36" s="875">
        <v>43811</v>
      </c>
      <c r="R36" s="654">
        <f>(K36-O36)/O36*100</f>
        <v>3.4482758620689649</v>
      </c>
      <c r="S36" s="714">
        <f>IF(INDEX(Historical!$D$7:$D$1277,MATCH(B36,Historical!$B$7:$B$1301,0))=0,"n/a",(INDEX(Historical!$C$7:$C$1279,MATCH(B36,Historical!$B$7:$B$1301,0))/INDEX(Historical!$D$7:$D$1277,MATCH(B36,Historical!$B$7:$B$1301,0))-1)*100)</f>
        <v>6.3636363636363713</v>
      </c>
      <c r="T36" s="714">
        <f>IF(INDEX(Historical!$F$7:$F$1270,MATCH(B36,Historical!$B$7:$B$1301,0))=0,"n/a",((INDEX(Historical!$C$7:$C$1279,MATCH(B36,Historical!$B$7:$B$1301,0))/INDEX(Historical!$F$7:$F$1270,MATCH(B36,Historical!$B$7:$B$1301,0)))^(1/3)-1)*100)</f>
        <v>6.0848244434812182</v>
      </c>
      <c r="U36" s="714">
        <f>IF(INDEX(Historical!$H$7:$H$1270,MATCH(B36,Historical!$B$7:$B$1301,0))=0,"n/a",((INDEX(Historical!$C$7:$C$1279,MATCH(B36,Historical!$B$7:$B$1301,0))/INDEX(Historical!$H$7:$H$1270,MATCH(B36,Historical!$B$7:$B$1301,0)))^(1/5)-1)*100)</f>
        <v>5.387395206178347</v>
      </c>
      <c r="V36" s="714">
        <f>IF(INDEX(Historical!$O$7:$O$1270,MATCH(B36,Historical!$B$7:$B$1301,0))=0,"n/a",((INDEX(Historical!$C$7:$C$1279,MATCH(B36,Historical!$B$7:$B$1301,0))/INDEX(Historical!$O$7:$O$1270,MATCH(B36,Historical!$B$7:$B$1301,0)))^(1/10)-1)*100)</f>
        <v>7.207929052384876</v>
      </c>
      <c r="W36" s="715">
        <f>IF(OR(U36&lt;=0,U36="n/a",V36&lt;=0,V36="n/a"),"n/a",U36/V36)</f>
        <v>0.74742622562243843</v>
      </c>
      <c r="X36" s="716" t="str">
        <f>IF(OR(AJ36&lt;=0,AJ36="n/a",U36&lt;=0,U36="n/a"),"n/a",U36/AJ36)</f>
        <v>n/a</v>
      </c>
      <c r="Y36" s="681" t="s">
        <v>438</v>
      </c>
      <c r="Z36" s="663" t="str">
        <f>IF(OR(AC36&lt;0.01,AC36="n/a"),"n/a",M36/AC36*100)</f>
        <v>n/a</v>
      </c>
      <c r="AA36" s="900" t="str">
        <f>IF(OR(AC36&lt;0.01,AC36="n/a"),"n/a",I36/AC36)</f>
        <v>n/a</v>
      </c>
      <c r="AB36" s="901">
        <v>12</v>
      </c>
      <c r="AC36" s="879" t="s">
        <v>136</v>
      </c>
      <c r="AD36" s="879" t="s">
        <v>136</v>
      </c>
      <c r="AE36" s="879" t="s">
        <v>136</v>
      </c>
      <c r="AF36" s="879" t="s">
        <v>136</v>
      </c>
      <c r="AG36" s="879" t="s">
        <v>136</v>
      </c>
      <c r="AH36" s="879" t="s">
        <v>136</v>
      </c>
      <c r="AI36" s="879" t="s">
        <v>136</v>
      </c>
      <c r="AJ36" s="879" t="s">
        <v>136</v>
      </c>
      <c r="AK36" s="879" t="s">
        <v>136</v>
      </c>
      <c r="AL36" s="892" t="s">
        <v>136</v>
      </c>
      <c r="AM36" s="886" t="s">
        <v>136</v>
      </c>
      <c r="AN36" s="879" t="s">
        <v>136</v>
      </c>
      <c r="AO36" s="753" t="str">
        <f>IF(U36="n/a","n/a",IF(AA36&lt;0,"n/a",IF(AA36="n/a","n/a",J36+U36-AA36)))</f>
        <v>n/a</v>
      </c>
      <c r="AP36" s="754">
        <f>IF(U36="n/a","n/a",J36+U36)</f>
        <v>8.1196356433368173</v>
      </c>
      <c r="AQ36" s="902" t="str">
        <f>IF(OR(AC36&lt;0.01,AF36="n/a"),"n/a",(I36/SQRT(22.5*AC36*(I36/AF36))-1)*100)</f>
        <v>n/a</v>
      </c>
      <c r="AR36" s="663">
        <f>INDEX(Historical!$C$7:$C$1279,MATCH(B36,Historical!$B$7:$B$1301,0))*IF(AH36="n/a",1.03,IF(AH36&lt;0,1.01,IF(AH36&gt;10,1.1,(1+AH36/100))))</f>
        <v>0.50212500000000004</v>
      </c>
      <c r="AS36" s="900">
        <f>IF($AI36="n/a",1.03*AR36,IF($AI36&lt;0,1.01*AR36,IF($AI36&gt;10,1.1*AR36,(1+$AI36/100)*AR36)))</f>
        <v>0.51718875000000009</v>
      </c>
      <c r="AT36" s="900">
        <f>IF($AK36="n/a",1.03*AS36,IF($AK36&lt;0,1.01*AS36,IF($AK36&gt;10,1.1*AS36,(1+$AK36/100)*AS36)))</f>
        <v>0.53270441250000011</v>
      </c>
      <c r="AU36" s="900">
        <f>IF($AK36="n/a",1.03*AT36,IF($AK36&lt;0,1.01*AT36,IF($AK36&gt;10,1.1*AT36,(1+$AK36/100)*AT36)))</f>
        <v>0.5486855448750001</v>
      </c>
      <c r="AV36" s="900">
        <f>IF($AK36="n/a",1.03*AU36,IF($AK36&lt;0,1.01*AU36,IF($AK36&gt;10,1.1*AU36,(1+$AK36/100)*AU36)))</f>
        <v>0.56514611122125014</v>
      </c>
      <c r="AW36" s="663">
        <f>SUM(AR36:AV36)</f>
        <v>2.6658498185962509</v>
      </c>
      <c r="AX36" s="761">
        <f>AW36/I36*100</f>
        <v>14.567485347520496</v>
      </c>
      <c r="AY36" s="948" t="s">
        <v>136</v>
      </c>
      <c r="AZ36" s="886" t="s">
        <v>136</v>
      </c>
      <c r="BA36" s="886" t="s">
        <v>136</v>
      </c>
      <c r="BB36" s="886" t="s">
        <v>136</v>
      </c>
      <c r="BC36" s="886" t="s">
        <v>136</v>
      </c>
      <c r="BD36" s="921" t="s">
        <v>4271</v>
      </c>
      <c r="BE36" s="635">
        <v>1992</v>
      </c>
      <c r="BF36" s="912">
        <f>IF(BE36&gt;2008,0,IF(BE36&gt;2001,1,IF(BE36&gt;1990,2,IF(BE36&gt;1980,3,IF(BE36&gt;1973,4,IF(BE36&gt;1970,5,IF(BE36&gt;1960,6,IF(BE36&gt;1958,7,IF(BE36&gt;1953,8,9)))))))))</f>
        <v>2</v>
      </c>
      <c r="BG36" s="896" t="s">
        <v>136</v>
      </c>
    </row>
    <row r="37" spans="1:59" ht="11.25" customHeight="1" x14ac:dyDescent="0.2">
      <c r="A37" s="877" t="s">
        <v>172</v>
      </c>
      <c r="B37" s="889" t="s">
        <v>173</v>
      </c>
      <c r="C37" s="946" t="s">
        <v>112</v>
      </c>
      <c r="D37" s="946" t="s">
        <v>4367</v>
      </c>
      <c r="E37" s="746">
        <v>43</v>
      </c>
      <c r="F37" s="1199">
        <v>60</v>
      </c>
      <c r="G37" s="1199" t="s">
        <v>37</v>
      </c>
      <c r="H37" s="1199" t="s">
        <v>37</v>
      </c>
      <c r="I37" s="879">
        <v>119.67</v>
      </c>
      <c r="J37" s="663">
        <f>(M37/I37)*100</f>
        <v>1.6712626389237069</v>
      </c>
      <c r="K37" s="891">
        <v>0.5</v>
      </c>
      <c r="L37" s="901">
        <v>4</v>
      </c>
      <c r="M37" s="654">
        <f>K37*L37</f>
        <v>2</v>
      </c>
      <c r="N37" s="884" t="s">
        <v>119</v>
      </c>
      <c r="O37" s="747">
        <v>0.4</v>
      </c>
      <c r="P37" s="630">
        <v>43696</v>
      </c>
      <c r="Q37" s="630">
        <v>43711</v>
      </c>
      <c r="R37" s="654">
        <f>(K37-O37)/O37*100</f>
        <v>24.999999999999993</v>
      </c>
      <c r="S37" s="714">
        <f>IF(INDEX(Historical!$D$7:$D$1277,MATCH(B37,Historical!$B$7:$B$1301,0))=0,"n/a",(INDEX(Historical!$C$7:$C$1279,MATCH(B37,Historical!$B$7:$B$1301,0))/INDEX(Historical!$D$7:$D$1277,MATCH(B37,Historical!$B$7:$B$1301,0))-1)*100)</f>
        <v>16.883116883116877</v>
      </c>
      <c r="T37" s="714">
        <f>IF(INDEX(Historical!$F$7:$F$1270,MATCH(B37,Historical!$B$7:$B$1301,0))=0,"n/a",((INDEX(Historical!$C$7:$C$1279,MATCH(B37,Historical!$B$7:$B$1301,0))/INDEX(Historical!$F$7:$F$1270,MATCH(B37,Historical!$B$7:$B$1301,0)))^(1/3)-1)*100)</f>
        <v>11.457607795906144</v>
      </c>
      <c r="U37" s="714">
        <f>IF(INDEX(Historical!$H$7:$H$1270,MATCH(B37,Historical!$B$7:$B$1301,0))=0,"n/a",((INDEX(Historical!$C$7:$C$1279,MATCH(B37,Historical!$B$7:$B$1301,0))/INDEX(Historical!$H$7:$H$1270,MATCH(B37,Historical!$B$7:$B$1301,0)))^(1/5)-1)*100)</f>
        <v>13.875141675620807</v>
      </c>
      <c r="V37" s="714">
        <f>IF(INDEX(Historical!$O$7:$O$1270,MATCH(B37,Historical!$B$7:$B$1301,0))=0,"n/a",((INDEX(Historical!$C$7:$C$1279,MATCH(B37,Historical!$B$7:$B$1301,0))/INDEX(Historical!$O$7:$O$1270,MATCH(B37,Historical!$B$7:$B$1301,0)))^(1/10)-1)*100)</f>
        <v>11.069085371075271</v>
      </c>
      <c r="W37" s="715">
        <f>IF(OR(U37&lt;=0,U37="n/a",V37&lt;=0,V37="n/a"),"n/a",U37/V37)</f>
        <v>1.253503899416845</v>
      </c>
      <c r="X37" s="716">
        <f>IF(OR(AJ37&lt;=0,AJ37="n/a",U37&lt;=0,U37="n/a"),"n/a",U37/AJ37)</f>
        <v>0.84091767731035194</v>
      </c>
      <c r="Y37" s="889"/>
      <c r="Z37" s="663">
        <f>IF(OR(AC37&lt;0.01,AC37="n/a"),"n/a",M37/AC37*100)</f>
        <v>25</v>
      </c>
      <c r="AA37" s="900">
        <f>IF(OR(AC37&lt;0.01,AC37="n/a"),"n/a",I37/AC37)</f>
        <v>14.95875</v>
      </c>
      <c r="AB37" s="901">
        <v>12</v>
      </c>
      <c r="AC37" s="879">
        <v>8</v>
      </c>
      <c r="AD37" s="879">
        <v>0.99</v>
      </c>
      <c r="AE37" s="879">
        <v>1.35</v>
      </c>
      <c r="AF37" s="879">
        <v>2.64</v>
      </c>
      <c r="AG37" s="879">
        <v>17.399999999999999</v>
      </c>
      <c r="AH37" s="879">
        <v>41.199999999999996</v>
      </c>
      <c r="AI37" s="879">
        <v>27.750000000000004</v>
      </c>
      <c r="AJ37" s="879">
        <v>16.5</v>
      </c>
      <c r="AK37" s="879">
        <v>15</v>
      </c>
      <c r="AL37" s="892">
        <v>6420</v>
      </c>
      <c r="AM37" s="886">
        <v>0.8</v>
      </c>
      <c r="AN37" s="879">
        <v>1.02</v>
      </c>
      <c r="AO37" s="753">
        <f>IF(U37="n/a","n/a",IF(AA37&lt;0,"n/a",IF(AA37="n/a","n/a",J37+U37-AA37)))</f>
        <v>0.58765431454451367</v>
      </c>
      <c r="AP37" s="754">
        <f>IF(U37="n/a","n/a",J37+U37)</f>
        <v>15.546404314544514</v>
      </c>
      <c r="AQ37" s="902">
        <f>IF(OR(AC37&lt;0.01,AF37="n/a"),"n/a",(I37/SQRT(22.5*AC37*(I37/AF37))-1)*100)</f>
        <v>32.482451668136036</v>
      </c>
      <c r="AR37" s="663">
        <f>INDEX(Historical!$C$7:$C$1279,MATCH(B37,Historical!$B$7:$B$1301,0))*IF(AH37="n/a",1.03,IF(AH37&lt;0,1.01,IF(AH37&gt;10,1.1,(1+AH37/100))))</f>
        <v>1.9800000000000002</v>
      </c>
      <c r="AS37" s="900">
        <f>IF($AI37="n/a",1.03*AR37,IF($AI37&lt;0,1.01*AR37,IF($AI37&gt;10,1.1*AR37,(1+$AI37/100)*AR37)))</f>
        <v>2.1780000000000004</v>
      </c>
      <c r="AT37" s="900">
        <f>IF($AK37="n/a",1.03*AS37,IF($AK37&lt;0,1.01*AS37,IF($AK37&gt;10,1.1*AS37,(1+$AK37/100)*AS37)))</f>
        <v>2.3958000000000008</v>
      </c>
      <c r="AU37" s="900">
        <f>IF($AK37="n/a",1.03*AT37,IF($AK37&lt;0,1.01*AT37,IF($AK37&gt;10,1.1*AT37,(1+$AK37/100)*AT37)))</f>
        <v>2.6353800000000009</v>
      </c>
      <c r="AV37" s="900">
        <f>IF($AK37="n/a",1.03*AU37,IF($AK37&lt;0,1.01*AU37,IF($AK37&gt;10,1.1*AU37,(1+$AK37/100)*AU37)))</f>
        <v>2.8989180000000014</v>
      </c>
      <c r="AW37" s="663">
        <f>SUM(AR37:AV37)</f>
        <v>12.088098000000004</v>
      </c>
      <c r="AX37" s="761">
        <f>AW37/I37*100</f>
        <v>10.101193281524194</v>
      </c>
      <c r="AY37" s="948">
        <v>0.83</v>
      </c>
      <c r="AZ37" s="886">
        <v>22.68</v>
      </c>
      <c r="BA37" s="886">
        <v>-29.549999999999997</v>
      </c>
      <c r="BB37" s="886">
        <v>-0.27</v>
      </c>
      <c r="BC37" s="886">
        <v>-15.310000000000002</v>
      </c>
      <c r="BE37" s="635">
        <v>1977</v>
      </c>
      <c r="BF37" s="912">
        <f>IF(BE37&gt;2008,0,IF(BE37&gt;2001,1,IF(BE37&gt;1990,2,IF(BE37&gt;1980,3,IF(BE37&gt;1973,4,IF(BE37&gt;1970,5,IF(BE37&gt;1960,6,IF(BE37&gt;1958,7,IF(BE37&gt;1953,8,9)))))))))</f>
        <v>4</v>
      </c>
      <c r="BG37" s="896">
        <v>8</v>
      </c>
    </row>
    <row r="38" spans="1:59" ht="11.25" customHeight="1" x14ac:dyDescent="0.2">
      <c r="A38" s="885" t="s">
        <v>199</v>
      </c>
      <c r="B38" s="889" t="s">
        <v>200</v>
      </c>
      <c r="C38" s="946" t="s">
        <v>4199</v>
      </c>
      <c r="D38" s="946" t="s">
        <v>4331</v>
      </c>
      <c r="E38" s="746">
        <v>48</v>
      </c>
      <c r="F38" s="1199">
        <v>38</v>
      </c>
      <c r="G38" s="1199" t="s">
        <v>106</v>
      </c>
      <c r="H38" s="1199" t="s">
        <v>106</v>
      </c>
      <c r="I38" s="888">
        <v>53.5</v>
      </c>
      <c r="J38" s="663">
        <f>(M38/I38)*100</f>
        <v>1.5700934579439254</v>
      </c>
      <c r="K38" s="891">
        <v>0.21</v>
      </c>
      <c r="L38" s="901">
        <v>4</v>
      </c>
      <c r="M38" s="654">
        <f>K38*L38</f>
        <v>0.84</v>
      </c>
      <c r="N38" s="884" t="s">
        <v>201</v>
      </c>
      <c r="O38" s="747">
        <v>0.18</v>
      </c>
      <c r="P38" s="630">
        <v>43707</v>
      </c>
      <c r="Q38" s="630">
        <v>43733</v>
      </c>
      <c r="R38" s="654">
        <f>(K38-O38)/O38*100</f>
        <v>16.666666666666664</v>
      </c>
      <c r="S38" s="714">
        <f>IF(INDEX(Historical!$D$7:$D$1277,MATCH(B38,Historical!$B$7:$B$1301,0))=0,"n/a",(INDEX(Historical!$C$7:$C$1279,MATCH(B38,Historical!$B$7:$B$1301,0))/INDEX(Historical!$D$7:$D$1277,MATCH(B38,Historical!$B$7:$B$1301,0))-1)*100)</f>
        <v>16.417910447761198</v>
      </c>
      <c r="T38" s="714">
        <f>IF(INDEX(Historical!$F$7:$F$1270,MATCH(B38,Historical!$B$7:$B$1301,0))=0,"n/a",((INDEX(Historical!$C$7:$C$1279,MATCH(B38,Historical!$B$7:$B$1301,0))/INDEX(Historical!$F$7:$F$1270,MATCH(B38,Historical!$B$7:$B$1301,0)))^(1/3)-1)*100)</f>
        <v>13.746902159841756</v>
      </c>
      <c r="U38" s="714">
        <f>IF(INDEX(Historical!$H$7:$H$1270,MATCH(B38,Historical!$B$7:$B$1301,0))=0,"n/a",((INDEX(Historical!$C$7:$C$1279,MATCH(B38,Historical!$B$7:$B$1301,0))/INDEX(Historical!$H$7:$H$1270,MATCH(B38,Historical!$B$7:$B$1301,0)))^(1/5)-1)*100)</f>
        <v>15.468148270605052</v>
      </c>
      <c r="V38" s="714">
        <f>IF(INDEX(Historical!$O$7:$O$1270,MATCH(B38,Historical!$B$7:$B$1301,0))=0,"n/a",((INDEX(Historical!$C$7:$C$1279,MATCH(B38,Historical!$B$7:$B$1301,0))/INDEX(Historical!$O$7:$O$1270,MATCH(B38,Historical!$B$7:$B$1301,0)))^(1/10)-1)*100)</f>
        <v>15.792974364097635</v>
      </c>
      <c r="W38" s="715">
        <f>IF(OR(U38&lt;=0,U38="n/a",V38&lt;=0,V38="n/a"),"n/a",U38/V38)</f>
        <v>0.97943224081772629</v>
      </c>
      <c r="X38" s="716" t="str">
        <f>IF(OR(AJ38&lt;=0,AJ38="n/a",U38&lt;=0,U38="n/a"),"n/a",U38/AJ38)</f>
        <v>n/a</v>
      </c>
      <c r="Y38" s="952" t="s">
        <v>4394</v>
      </c>
      <c r="Z38" s="663">
        <f>IF(OR(AC38&lt;0.01,AC38="n/a"),"n/a",M38/AC38*100)</f>
        <v>43.97905759162304</v>
      </c>
      <c r="AA38" s="900">
        <f>IF(OR(AC38&lt;0.01,AC38="n/a"),"n/a",I38/AC38)</f>
        <v>28.010471204188484</v>
      </c>
      <c r="AB38" s="901">
        <v>2</v>
      </c>
      <c r="AC38" s="879">
        <v>1.91</v>
      </c>
      <c r="AD38" s="879" t="s">
        <v>136</v>
      </c>
      <c r="AE38" s="879">
        <v>5.17</v>
      </c>
      <c r="AF38" s="879">
        <v>5.87</v>
      </c>
      <c r="AG38" s="879">
        <v>23.21</v>
      </c>
      <c r="AH38" s="879" t="s">
        <v>136</v>
      </c>
      <c r="AI38" s="879" t="s">
        <v>136</v>
      </c>
      <c r="AJ38" s="879" t="s">
        <v>136</v>
      </c>
      <c r="AK38" s="879" t="s">
        <v>136</v>
      </c>
      <c r="AL38" s="896">
        <v>1470</v>
      </c>
      <c r="AM38" s="886" t="s">
        <v>136</v>
      </c>
      <c r="AN38" s="879">
        <v>3.1699999999999999E-2</v>
      </c>
      <c r="AO38" s="753">
        <f>IF(U38="n/a","n/a",IF(AA38&lt;0,"n/a",IF(AA38="n/a","n/a",J38+U38-AA38)))</f>
        <v>-10.972229475639505</v>
      </c>
      <c r="AP38" s="754">
        <f>IF(U38="n/a","n/a",J38+U38)</f>
        <v>17.038241728548979</v>
      </c>
      <c r="AQ38" s="902">
        <f>IF(OR(AC38&lt;0.01,AF38="n/a"),"n/a",(I38/SQRT(22.5*AC38*(I38/AF38))-1)*100)</f>
        <v>170.32611249590653</v>
      </c>
      <c r="AR38" s="663">
        <f>INDEX(Historical!$C$7:$C$1279,MATCH(B38,Historical!$B$7:$B$1301,0))*IF(AH38="n/a",1.03,IF(AH38&lt;0,1.01,IF(AH38&gt;10,1.1,(1+AH38/100))))</f>
        <v>0.8034</v>
      </c>
      <c r="AS38" s="900">
        <f>IF($AI38="n/a",1.03*AR38,IF($AI38&lt;0,1.01*AR38,IF($AI38&gt;10,1.1*AR38,(1+$AI38/100)*AR38)))</f>
        <v>0.82750200000000007</v>
      </c>
      <c r="AT38" s="900">
        <f>IF($AK38="n/a",1.03*AS38,IF($AK38&lt;0,1.01*AS38,IF($AK38&gt;10,1.1*AS38,(1+$AK38/100)*AS38)))</f>
        <v>0.85232706000000014</v>
      </c>
      <c r="AU38" s="900">
        <f>IF($AK38="n/a",1.03*AT38,IF($AK38&lt;0,1.01*AT38,IF($AK38&gt;10,1.1*AT38,(1+$AK38/100)*AT38)))</f>
        <v>0.8778968718000002</v>
      </c>
      <c r="AV38" s="900">
        <f>IF($AK38="n/a",1.03*AU38,IF($AK38&lt;0,1.01*AU38,IF($AK38&gt;10,1.1*AU38,(1+$AK38/100)*AU38)))</f>
        <v>0.90423377795400028</v>
      </c>
      <c r="AW38" s="663">
        <f>SUM(AR38:AV38)</f>
        <v>4.2653597097540006</v>
      </c>
      <c r="AX38" s="761">
        <f>AW38/I38*100</f>
        <v>7.9726349715028055</v>
      </c>
      <c r="AY38" s="948">
        <v>0.54</v>
      </c>
      <c r="AZ38" s="886">
        <v>48.158404873996119</v>
      </c>
      <c r="BA38" s="886">
        <v>-2.7272727272727226</v>
      </c>
      <c r="BB38" s="886">
        <v>7.2789252055343923</v>
      </c>
      <c r="BC38" s="886">
        <v>13.636363636363647</v>
      </c>
      <c r="BD38" s="921" t="s">
        <v>4271</v>
      </c>
      <c r="BE38" s="635">
        <v>1972</v>
      </c>
      <c r="BF38" s="912">
        <f>IF(BE38&gt;2008,0,IF(BE38&gt;2001,1,IF(BE38&gt;1990,2,IF(BE38&gt;1980,3,IF(BE38&gt;1973,4,IF(BE38&gt;1970,5,IF(BE38&gt;1960,6,IF(BE38&gt;1958,7,IF(BE38&gt;1953,8,9)))))))))</f>
        <v>5</v>
      </c>
      <c r="BG38" s="896" t="s">
        <v>136</v>
      </c>
    </row>
    <row r="39" spans="1:59" ht="11.25" customHeight="1" x14ac:dyDescent="0.2">
      <c r="A39" s="877" t="s">
        <v>182</v>
      </c>
      <c r="B39" s="889" t="s">
        <v>183</v>
      </c>
      <c r="C39" s="946" t="s">
        <v>112</v>
      </c>
      <c r="D39" s="946" t="s">
        <v>4328</v>
      </c>
      <c r="E39" s="746">
        <v>37</v>
      </c>
      <c r="F39" s="1199">
        <v>73</v>
      </c>
      <c r="G39" s="1199" t="s">
        <v>106</v>
      </c>
      <c r="H39" s="1199" t="s">
        <v>106</v>
      </c>
      <c r="I39" s="879">
        <v>266.36</v>
      </c>
      <c r="J39" s="663">
        <f>(M39/I39)*100</f>
        <v>0.95735095359663602</v>
      </c>
      <c r="K39" s="891">
        <v>2.5499999999999998</v>
      </c>
      <c r="L39" s="901">
        <v>1</v>
      </c>
      <c r="M39" s="654">
        <f>K39*L39</f>
        <v>2.5499999999999998</v>
      </c>
      <c r="N39" s="884" t="s">
        <v>171</v>
      </c>
      <c r="O39" s="747">
        <v>2.0499999999999998</v>
      </c>
      <c r="P39" s="875">
        <v>43776</v>
      </c>
      <c r="Q39" s="875">
        <v>43805</v>
      </c>
      <c r="R39" s="654">
        <f>(K39-O39)/O39*100</f>
        <v>24.390243902439028</v>
      </c>
      <c r="S39" s="714">
        <f>IF(INDEX(Historical!$D$7:$D$1277,MATCH(B39,Historical!$B$7:$B$1301,0))=0,"n/a",(INDEX(Historical!$C$7:$C$1279,MATCH(B39,Historical!$B$7:$B$1301,0))/INDEX(Historical!$D$7:$D$1277,MATCH(B39,Historical!$B$7:$B$1301,0))-1)*100)</f>
        <v>24.390243902439025</v>
      </c>
      <c r="T39" s="714">
        <f>IF(INDEX(Historical!$F$7:$F$1270,MATCH(B39,Historical!$B$7:$B$1301,0))=0,"n/a",((INDEX(Historical!$C$7:$C$1279,MATCH(B39,Historical!$B$7:$B$1301,0))/INDEX(Historical!$F$7:$F$1270,MATCH(B39,Historical!$B$7:$B$1301,0)))^(1/3)-1)*100)</f>
        <v>24.230866143863096</v>
      </c>
      <c r="U39" s="714">
        <f>IF(INDEX(Historical!$H$7:$H$1270,MATCH(B39,Historical!$B$7:$B$1301,0))=0,"n/a",((INDEX(Historical!$C$7:$C$1279,MATCH(B39,Historical!$B$7:$B$1301,0))/INDEX(Historical!$H$7:$H$1270,MATCH(B39,Historical!$B$7:$B$1301,0)))^(1/5)-1)*100)</f>
        <v>24.573093961551741</v>
      </c>
      <c r="V39" s="714">
        <f>IF(INDEX(Historical!$O$7:$O$1270,MATCH(B39,Historical!$B$7:$B$1301,0))=0,"n/a",((INDEX(Historical!$C$7:$C$1279,MATCH(B39,Historical!$B$7:$B$1301,0))/INDEX(Historical!$O$7:$O$1270,MATCH(B39,Historical!$B$7:$B$1301,0)))^(1/10)-1)*100)</f>
        <v>18.425228740845533</v>
      </c>
      <c r="W39" s="715">
        <f>IF(OR(U39&lt;=0,U39="n/a",V39&lt;=0,V39="n/a"),"n/a",U39/V39)</f>
        <v>1.3336656118182924</v>
      </c>
      <c r="X39" s="716">
        <f>IF(OR(AJ39&lt;=0,AJ39="n/a",U39&lt;=0,U39="n/a"),"n/a",U39/AJ39)</f>
        <v>1.1591082057335726</v>
      </c>
      <c r="Y39" s="890"/>
      <c r="Z39" s="663">
        <f>IF(OR(AC39&lt;0.01,AC39="n/a"),"n/a",M39/AC39*100)</f>
        <v>28.911564625850339</v>
      </c>
      <c r="AA39" s="900">
        <f>IF(OR(AC39&lt;0.01,AC39="n/a"),"n/a",I39/AC39)</f>
        <v>30.199546485260772</v>
      </c>
      <c r="AB39" s="901">
        <v>5</v>
      </c>
      <c r="AC39" s="879">
        <v>8.82</v>
      </c>
      <c r="AD39" s="879">
        <v>3.08</v>
      </c>
      <c r="AE39" s="879">
        <v>3.87</v>
      </c>
      <c r="AF39" s="879">
        <v>8.27</v>
      </c>
      <c r="AG39" s="879">
        <v>31.2</v>
      </c>
      <c r="AH39" s="879">
        <v>43.6</v>
      </c>
      <c r="AI39" s="879">
        <v>-11.700000000000001</v>
      </c>
      <c r="AJ39" s="879">
        <v>21.2</v>
      </c>
      <c r="AK39" s="879">
        <v>9.7000000000000011</v>
      </c>
      <c r="AL39" s="892">
        <v>28080</v>
      </c>
      <c r="AM39" s="886">
        <v>15.58</v>
      </c>
      <c r="AN39" s="879">
        <v>0.82</v>
      </c>
      <c r="AO39" s="753">
        <f>IF(U39="n/a","n/a",IF(AA39&lt;0,"n/a",IF(AA39="n/a","n/a",J39+U39-AA39)))</f>
        <v>-4.6691015701123959</v>
      </c>
      <c r="AP39" s="754">
        <f>IF(U39="n/a","n/a",J39+U39)</f>
        <v>25.530444915148376</v>
      </c>
      <c r="AQ39" s="902">
        <f>IF(OR(AC39&lt;0.01,AF39="n/a"),"n/a",(I39/SQRT(22.5*AC39*(I39/AF39))-1)*100)</f>
        <v>233.16679135105659</v>
      </c>
      <c r="AR39" s="663">
        <f>INDEX(Historical!$C$7:$C$1279,MATCH(B39,Historical!$B$7:$B$1301,0))*IF(AH39="n/a",1.03,IF(AH39&lt;0,1.01,IF(AH39&gt;10,1.1,(1+AH39/100))))</f>
        <v>2.8050000000000002</v>
      </c>
      <c r="AS39" s="900">
        <f>IF($AI39="n/a",1.03*AR39,IF($AI39&lt;0,1.01*AR39,IF($AI39&gt;10,1.1*AR39,(1+$AI39/100)*AR39)))</f>
        <v>2.8330500000000001</v>
      </c>
      <c r="AT39" s="900">
        <f>IF($AK39="n/a",1.03*AS39,IF($AK39&lt;0,1.01*AS39,IF($AK39&gt;10,1.1*AS39,(1+$AK39/100)*AS39)))</f>
        <v>3.10785585</v>
      </c>
      <c r="AU39" s="900">
        <f>IF($AK39="n/a",1.03*AT39,IF($AK39&lt;0,1.01*AT39,IF($AK39&gt;10,1.1*AT39,(1+$AK39/100)*AT39)))</f>
        <v>3.40931786745</v>
      </c>
      <c r="AV39" s="900">
        <f>IF($AK39="n/a",1.03*AU39,IF($AK39&lt;0,1.01*AU39,IF($AK39&gt;10,1.1*AU39,(1+$AK39/100)*AU39)))</f>
        <v>3.7400217005926497</v>
      </c>
      <c r="AW39" s="663">
        <f>SUM(AR39:AV39)</f>
        <v>15.895245418042649</v>
      </c>
      <c r="AX39" s="761">
        <f>AW39/I39*100</f>
        <v>5.9675797484767408</v>
      </c>
      <c r="AY39" s="948">
        <v>1.43</v>
      </c>
      <c r="AZ39" s="886">
        <v>72.59</v>
      </c>
      <c r="BA39" s="886">
        <v>-12.61</v>
      </c>
      <c r="BB39" s="886">
        <v>10.25</v>
      </c>
      <c r="BC39" s="886">
        <v>5.66</v>
      </c>
      <c r="BE39" s="635">
        <v>1984</v>
      </c>
      <c r="BF39" s="912">
        <f>IF(BE39&gt;2008,0,IF(BE39&gt;2001,1,IF(BE39&gt;1990,2,IF(BE39&gt;1980,3,IF(BE39&gt;1973,4,IF(BE39&gt;1970,5,IF(BE39&gt;1960,6,IF(BE39&gt;1958,7,IF(BE39&gt;1953,8,9)))))))))</f>
        <v>3</v>
      </c>
      <c r="BG39" s="896">
        <v>12.6</v>
      </c>
    </row>
    <row r="40" spans="1:59" ht="11.25" customHeight="1" x14ac:dyDescent="0.2">
      <c r="A40" s="877" t="s">
        <v>197</v>
      </c>
      <c r="B40" s="889" t="s">
        <v>198</v>
      </c>
      <c r="C40" s="946" t="s">
        <v>108</v>
      </c>
      <c r="D40" s="946" t="s">
        <v>4345</v>
      </c>
      <c r="E40" s="746">
        <v>39</v>
      </c>
      <c r="F40" s="1199">
        <v>65</v>
      </c>
      <c r="G40" s="1199" t="s">
        <v>37</v>
      </c>
      <c r="H40" s="1199" t="s">
        <v>106</v>
      </c>
      <c r="I40" s="879">
        <v>32.76</v>
      </c>
      <c r="J40" s="663">
        <f>(M40/I40)*100</f>
        <v>4.6398046398046402</v>
      </c>
      <c r="K40" s="891">
        <v>0.38</v>
      </c>
      <c r="L40" s="901">
        <v>4</v>
      </c>
      <c r="M40" s="654">
        <f>K40*L40</f>
        <v>1.52</v>
      </c>
      <c r="N40" s="884" t="s">
        <v>145</v>
      </c>
      <c r="O40" s="747">
        <v>0.36</v>
      </c>
      <c r="P40" s="875">
        <v>43721</v>
      </c>
      <c r="Q40" s="875">
        <v>43739</v>
      </c>
      <c r="R40" s="654">
        <f>(K40-O40)/O40*100</f>
        <v>5.5555555555555607</v>
      </c>
      <c r="S40" s="714">
        <f>IF(INDEX(Historical!$D$7:$D$1277,MATCH(B40,Historical!$B$7:$B$1301,0))=0,"n/a",(INDEX(Historical!$C$7:$C$1279,MATCH(B40,Historical!$B$7:$B$1301,0))/INDEX(Historical!$D$7:$D$1277,MATCH(B40,Historical!$B$7:$B$1301,0))-1)*100)</f>
        <v>9.6296296296296102</v>
      </c>
      <c r="T40" s="714">
        <f>IF(INDEX(Historical!$F$7:$F$1270,MATCH(B40,Historical!$B$7:$B$1301,0))=0,"n/a",((INDEX(Historical!$C$7:$C$1279,MATCH(B40,Historical!$B$7:$B$1301,0))/INDEX(Historical!$F$7:$F$1270,MATCH(B40,Historical!$B$7:$B$1301,0)))^(1/3)-1)*100)</f>
        <v>5.7914494538841454</v>
      </c>
      <c r="U40" s="714">
        <f>IF(INDEX(Historical!$H$7:$H$1270,MATCH(B40,Historical!$B$7:$B$1301,0))=0,"n/a",((INDEX(Historical!$C$7:$C$1279,MATCH(B40,Historical!$B$7:$B$1301,0))/INDEX(Historical!$H$7:$H$1270,MATCH(B40,Historical!$B$7:$B$1301,0)))^(1/5)-1)*100)</f>
        <v>4.7641602147354689</v>
      </c>
      <c r="V40" s="714">
        <f>IF(INDEX(Historical!$O$7:$O$1270,MATCH(B40,Historical!$B$7:$B$1301,0))=0,"n/a",((INDEX(Historical!$C$7:$C$1279,MATCH(B40,Historical!$B$7:$B$1301,0))/INDEX(Historical!$O$7:$O$1270,MATCH(B40,Historical!$B$7:$B$1301,0)))^(1/10)-1)*100)</f>
        <v>3.0973056243249752</v>
      </c>
      <c r="W40" s="715">
        <f>IF(OR(U40&lt;=0,U40="n/a",V40&lt;=0,V40="n/a"),"n/a",U40/V40)</f>
        <v>1.5381627751939291</v>
      </c>
      <c r="X40" s="716">
        <f>IF(OR(AJ40&lt;=0,AJ40="n/a",U40&lt;=0,U40="n/a"),"n/a",U40/AJ40)</f>
        <v>0.60305825502980615</v>
      </c>
      <c r="Y40" s="672"/>
      <c r="Z40" s="663">
        <f>IF(OR(AC40&lt;0.01,AC40="n/a"),"n/a",M40/AC40*100)</f>
        <v>47.949526813880126</v>
      </c>
      <c r="AA40" s="900">
        <f>IF(OR(AC40&lt;0.01,AC40="n/a"),"n/a",I40/AC40)</f>
        <v>10.334384858044164</v>
      </c>
      <c r="AB40" s="901">
        <v>12</v>
      </c>
      <c r="AC40" s="879">
        <v>3.17</v>
      </c>
      <c r="AD40" s="879">
        <v>2.0299999999999998</v>
      </c>
      <c r="AE40" s="879">
        <v>3.24</v>
      </c>
      <c r="AF40" s="879">
        <v>0.93</v>
      </c>
      <c r="AG40" s="879">
        <v>9.3000000000000007</v>
      </c>
      <c r="AH40" s="879">
        <v>8.6999999999999993</v>
      </c>
      <c r="AI40" s="879">
        <v>18.3</v>
      </c>
      <c r="AJ40" s="879">
        <v>7.9</v>
      </c>
      <c r="AK40" s="879">
        <v>5</v>
      </c>
      <c r="AL40" s="896">
        <v>597.16999999999996</v>
      </c>
      <c r="AM40" s="886">
        <v>1.3</v>
      </c>
      <c r="AN40" s="879">
        <v>0.1</v>
      </c>
      <c r="AO40" s="753">
        <f>IF(U40="n/a","n/a",IF(AA40&lt;0,"n/a",IF(AA40="n/a","n/a",J40+U40-AA40)))</f>
        <v>-0.93042000350405374</v>
      </c>
      <c r="AP40" s="754">
        <f>IF(U40="n/a","n/a",J40+U40)</f>
        <v>9.40396485454011</v>
      </c>
      <c r="AQ40" s="902">
        <f>IF(OR(AC40&lt;0.01,AF40="n/a"),"n/a",(I40/SQRT(22.5*AC40*(I40/AF40))-1)*100)</f>
        <v>-34.642936561340811</v>
      </c>
      <c r="AR40" s="663">
        <f>INDEX(Historical!$C$7:$C$1279,MATCH(B40,Historical!$B$7:$B$1301,0))*IF(AH40="n/a",1.03,IF(AH40&lt;0,1.01,IF(AH40&gt;10,1.1,(1+AH40/100))))</f>
        <v>1.60876</v>
      </c>
      <c r="AS40" s="900">
        <f>IF($AI40="n/a",1.03*AR40,IF($AI40&lt;0,1.01*AR40,IF($AI40&gt;10,1.1*AR40,(1+$AI40/100)*AR40)))</f>
        <v>1.7696360000000002</v>
      </c>
      <c r="AT40" s="900">
        <f>IF($AK40="n/a",1.03*AS40,IF($AK40&lt;0,1.01*AS40,IF($AK40&gt;10,1.1*AS40,(1+$AK40/100)*AS40)))</f>
        <v>1.8581178000000003</v>
      </c>
      <c r="AU40" s="900">
        <f>IF($AK40="n/a",1.03*AT40,IF($AK40&lt;0,1.01*AT40,IF($AK40&gt;10,1.1*AT40,(1+$AK40/100)*AT40)))</f>
        <v>1.9510236900000004</v>
      </c>
      <c r="AV40" s="900">
        <f>IF($AK40="n/a",1.03*AU40,IF($AK40&lt;0,1.01*AU40,IF($AK40&gt;10,1.1*AU40,(1+$AK40/100)*AU40)))</f>
        <v>2.0485748745000003</v>
      </c>
      <c r="AW40" s="663">
        <f>SUM(AR40:AV40)</f>
        <v>9.2361123645000021</v>
      </c>
      <c r="AX40" s="761">
        <f>AW40/I40*100</f>
        <v>28.193261185897445</v>
      </c>
      <c r="AY40" s="948">
        <v>0.8</v>
      </c>
      <c r="AZ40" s="886">
        <v>23.86</v>
      </c>
      <c r="BA40" s="886">
        <v>-31.09</v>
      </c>
      <c r="BB40" s="886">
        <v>1.9</v>
      </c>
      <c r="BC40" s="886">
        <v>-16.559999999999999</v>
      </c>
      <c r="BE40" s="635">
        <v>1981</v>
      </c>
      <c r="BF40" s="912">
        <f>IF(BE40&gt;2008,0,IF(BE40&gt;2001,1,IF(BE40&gt;1990,2,IF(BE40&gt;1980,3,IF(BE40&gt;1973,4,IF(BE40&gt;1970,5,IF(BE40&gt;1960,6,IF(BE40&gt;1958,7,IF(BE40&gt;1953,8,9)))))))))</f>
        <v>3</v>
      </c>
      <c r="BG40" s="896">
        <v>1.3</v>
      </c>
    </row>
    <row r="41" spans="1:59" ht="11.25" customHeight="1" x14ac:dyDescent="0.2">
      <c r="A41" s="885" t="s">
        <v>176</v>
      </c>
      <c r="B41" s="889" t="s">
        <v>177</v>
      </c>
      <c r="C41" s="946" t="s">
        <v>178</v>
      </c>
      <c r="D41" s="946" t="s">
        <v>4343</v>
      </c>
      <c r="E41" s="746">
        <v>33</v>
      </c>
      <c r="F41" s="1199">
        <v>86</v>
      </c>
      <c r="G41" s="1199" t="s">
        <v>115</v>
      </c>
      <c r="H41" s="1199" t="s">
        <v>115</v>
      </c>
      <c r="I41" s="879">
        <v>89.23</v>
      </c>
      <c r="J41" s="663">
        <f>(M41/I41)*100</f>
        <v>5.7828084724868321</v>
      </c>
      <c r="K41" s="898">
        <v>1.29</v>
      </c>
      <c r="L41" s="901">
        <v>4</v>
      </c>
      <c r="M41" s="654">
        <f>K41*L41</f>
        <v>5.16</v>
      </c>
      <c r="N41" s="884" t="s">
        <v>111</v>
      </c>
      <c r="O41" s="748">
        <v>1.19</v>
      </c>
      <c r="P41" s="875">
        <v>43875</v>
      </c>
      <c r="Q41" s="875">
        <v>43900</v>
      </c>
      <c r="R41" s="654">
        <f>(K41-O41)/O41*100</f>
        <v>8.4033613445378226</v>
      </c>
      <c r="S41" s="714">
        <f>IF(INDEX(Historical!$D$7:$D$1277,MATCH(B41,Historical!$B$7:$B$1301,0))=0,"n/a",(INDEX(Historical!$C$7:$C$1279,MATCH(B41,Historical!$B$7:$B$1301,0))/INDEX(Historical!$D$7:$D$1277,MATCH(B41,Historical!$B$7:$B$1301,0))-1)*100)</f>
        <v>6.2499999999999778</v>
      </c>
      <c r="T41" s="714">
        <f>IF(INDEX(Historical!$F$7:$F$1270,MATCH(B41,Historical!$B$7:$B$1301,0))=0,"n/a",((INDEX(Historical!$C$7:$C$1279,MATCH(B41,Historical!$B$7:$B$1301,0))/INDEX(Historical!$F$7:$F$1270,MATCH(B41,Historical!$B$7:$B$1301,0)))^(1/3)-1)*100)</f>
        <v>3.5261078950306501</v>
      </c>
      <c r="U41" s="714">
        <f>IF(INDEX(Historical!$H$7:$H$1270,MATCH(B41,Historical!$B$7:$B$1301,0))=0,"n/a",((INDEX(Historical!$C$7:$C$1279,MATCH(B41,Historical!$B$7:$B$1301,0))/INDEX(Historical!$H$7:$H$1270,MATCH(B41,Historical!$B$7:$B$1301,0)))^(1/5)-1)*100)</f>
        <v>2.4861010731696886</v>
      </c>
      <c r="V41" s="714">
        <f>IF(INDEX(Historical!$O$7:$O$1270,MATCH(B41,Historical!$B$7:$B$1301,0))=0,"n/a",((INDEX(Historical!$C$7:$C$1279,MATCH(B41,Historical!$B$7:$B$1301,0))/INDEX(Historical!$O$7:$O$1270,MATCH(B41,Historical!$B$7:$B$1301,0)))^(1/10)-1)*100)</f>
        <v>5.9918644328465609</v>
      </c>
      <c r="W41" s="715">
        <f>IF(OR(U41&lt;=0,U41="n/a",V41&lt;=0,V41="n/a"),"n/a",U41/V41)</f>
        <v>0.41491277064635024</v>
      </c>
      <c r="X41" s="716" t="str">
        <f>IF(OR(AJ41&lt;=0,AJ41="n/a",U41&lt;=0,U41="n/a"),"n/a",U41/AJ41)</f>
        <v>n/a</v>
      </c>
      <c r="Y41" s="676"/>
      <c r="Z41" s="663">
        <f>IF(OR(AC41&lt;0.01,AC41="n/a"),"n/a",M41/AC41*100)</f>
        <v>255.44554455445544</v>
      </c>
      <c r="AA41" s="900">
        <f>IF(OR(AC41&lt;0.01,AC41="n/a"),"n/a",I41/AC41)</f>
        <v>44.173267326732677</v>
      </c>
      <c r="AB41" s="901">
        <v>12</v>
      </c>
      <c r="AC41" s="879">
        <v>2.02</v>
      </c>
      <c r="AD41" s="879">
        <v>7.9</v>
      </c>
      <c r="AE41" s="879">
        <v>1.25</v>
      </c>
      <c r="AF41" s="879">
        <v>1.1299999999999999</v>
      </c>
      <c r="AG41" s="879">
        <v>2.6</v>
      </c>
      <c r="AH41" s="881">
        <v>-80</v>
      </c>
      <c r="AI41" s="881">
        <v>37033.33</v>
      </c>
      <c r="AJ41" s="879">
        <v>-31.4</v>
      </c>
      <c r="AK41" s="879">
        <v>5.5</v>
      </c>
      <c r="AL41" s="892">
        <v>168880</v>
      </c>
      <c r="AM41" s="886">
        <v>0.05</v>
      </c>
      <c r="AN41" s="879">
        <v>0.22</v>
      </c>
      <c r="AO41" s="753">
        <f>IF(U41="n/a","n/a",IF(AA41&lt;0,"n/a",IF(AA41="n/a","n/a",J41+U41-AA41)))</f>
        <v>-35.904357781076158</v>
      </c>
      <c r="AP41" s="754">
        <f>IF(U41="n/a","n/a",J41+U41)</f>
        <v>8.2689095456565198</v>
      </c>
      <c r="AQ41" s="902">
        <f>IF(OR(AC41&lt;0.01,AF41="n/a"),"n/a",(I41/SQRT(22.5*AC41*(I41/AF41))-1)*100)</f>
        <v>48.945615845676912</v>
      </c>
      <c r="AR41" s="663">
        <f>INDEX(Historical!$C$7:$C$1279,MATCH(B41,Historical!$B$7:$B$1301,0))*IF(AH41="n/a",1.03,IF(AH41&lt;0,1.01,IF(AH41&gt;10,1.1,(1+AH41/100))))</f>
        <v>4.8075999999999999</v>
      </c>
      <c r="AS41" s="900">
        <f>IF($AI41="n/a",1.03*AR41,IF($AI41&lt;0,1.01*AR41,IF($AI41&gt;10,1.1*AR41,(1+$AI41/100)*AR41)))</f>
        <v>5.2883599999999999</v>
      </c>
      <c r="AT41" s="900">
        <f>IF($AK41="n/a",1.03*AS41,IF($AK41&lt;0,1.01*AS41,IF($AK41&gt;10,1.1*AS41,(1+$AK41/100)*AS41)))</f>
        <v>5.5792197999999997</v>
      </c>
      <c r="AU41" s="900">
        <f>IF($AK41="n/a",1.03*AT41,IF($AK41&lt;0,1.01*AT41,IF($AK41&gt;10,1.1*AT41,(1+$AK41/100)*AT41)))</f>
        <v>5.886076888999999</v>
      </c>
      <c r="AV41" s="900">
        <f>IF($AK41="n/a",1.03*AU41,IF($AK41&lt;0,1.01*AU41,IF($AK41&gt;10,1.1*AU41,(1+$AK41/100)*AU41)))</f>
        <v>6.2098111178949988</v>
      </c>
      <c r="AW41" s="663">
        <f>SUM(AR41:AV41)</f>
        <v>27.771067806894997</v>
      </c>
      <c r="AX41" s="761">
        <f>AW41/I41*100</f>
        <v>31.123016706147034</v>
      </c>
      <c r="AY41" s="948">
        <v>1.3</v>
      </c>
      <c r="AZ41" s="886">
        <v>72.929999999999993</v>
      </c>
      <c r="BA41" s="886">
        <v>-29.74</v>
      </c>
      <c r="BB41" s="886">
        <v>-2.6</v>
      </c>
      <c r="BC41" s="886">
        <v>-13.73</v>
      </c>
      <c r="BE41" s="635">
        <v>1988</v>
      </c>
      <c r="BF41" s="912">
        <f>IF(BE41&gt;2008,0,IF(BE41&gt;2001,1,IF(BE41&gt;1990,2,IF(BE41&gt;1980,3,IF(BE41&gt;1973,4,IF(BE41&gt;1970,5,IF(BE41&gt;1960,6,IF(BE41&gt;1958,7,IF(BE41&gt;1953,8,9)))))))))</f>
        <v>3</v>
      </c>
      <c r="BG41" s="896">
        <v>1.6</v>
      </c>
    </row>
    <row r="42" spans="1:59" ht="11.25" customHeight="1" x14ac:dyDescent="0.2">
      <c r="A42" s="877" t="s">
        <v>166</v>
      </c>
      <c r="B42" s="889" t="s">
        <v>167</v>
      </c>
      <c r="C42" s="946" t="s">
        <v>131</v>
      </c>
      <c r="D42" s="946" t="s">
        <v>4347</v>
      </c>
      <c r="E42" s="746">
        <v>53</v>
      </c>
      <c r="F42" s="1199">
        <v>19</v>
      </c>
      <c r="G42" s="1199" t="s">
        <v>37</v>
      </c>
      <c r="H42" s="1199" t="s">
        <v>37</v>
      </c>
      <c r="I42" s="879">
        <v>47.7</v>
      </c>
      <c r="J42" s="663">
        <f>(M42/I42)*100</f>
        <v>1.7819706498951779</v>
      </c>
      <c r="K42" s="891">
        <v>0.21249999999999999</v>
      </c>
      <c r="L42" s="901">
        <v>4</v>
      </c>
      <c r="M42" s="654">
        <f>K42*L42</f>
        <v>0.85</v>
      </c>
      <c r="N42" s="884" t="s">
        <v>433</v>
      </c>
      <c r="O42" s="747">
        <v>0.19750000000000001</v>
      </c>
      <c r="P42" s="875">
        <v>43868</v>
      </c>
      <c r="Q42" s="875">
        <v>43881</v>
      </c>
      <c r="R42" s="654">
        <f>(K42-O42)/O42*100</f>
        <v>7.5949367088607511</v>
      </c>
      <c r="S42" s="714">
        <f>IF(INDEX(Historical!$D$7:$D$1277,MATCH(B42,Historical!$B$7:$B$1301,0))=0,"n/a",(INDEX(Historical!$C$7:$C$1279,MATCH(B42,Historical!$B$7:$B$1301,0))/INDEX(Historical!$D$7:$D$1277,MATCH(B42,Historical!$B$7:$B$1301,0))-1)*100)</f>
        <v>5.0531914893616969</v>
      </c>
      <c r="T42" s="714">
        <f>IF(INDEX(Historical!$F$7:$F$1270,MATCH(B42,Historical!$B$7:$B$1301,0))=0,"n/a",((INDEX(Historical!$C$7:$C$1279,MATCH(B42,Historical!$B$7:$B$1301,0))/INDEX(Historical!$F$7:$F$1270,MATCH(B42,Historical!$B$7:$B$1301,0)))^(1/3)-1)*100)</f>
        <v>4.6146886474063287</v>
      </c>
      <c r="U42" s="714">
        <f>IF(INDEX(Historical!$H$7:$H$1270,MATCH(B42,Historical!$B$7:$B$1301,0))=0,"n/a",((INDEX(Historical!$C$7:$C$1279,MATCH(B42,Historical!$B$7:$B$1301,0))/INDEX(Historical!$H$7:$H$1270,MATCH(B42,Historical!$B$7:$B$1301,0)))^(1/5)-1)*100)</f>
        <v>3.9783082120392388</v>
      </c>
      <c r="V42" s="714">
        <f>IF(INDEX(Historical!$O$7:$O$1270,MATCH(B42,Historical!$B$7:$B$1301,0))=0,"n/a",((INDEX(Historical!$C$7:$C$1279,MATCH(B42,Historical!$B$7:$B$1301,0))/INDEX(Historical!$O$7:$O$1270,MATCH(B42,Historical!$B$7:$B$1301,0)))^(1/10)-1)*100)</f>
        <v>2.9621275417430537</v>
      </c>
      <c r="W42" s="715">
        <f>IF(OR(U42&lt;=0,U42="n/a",V42&lt;=0,V42="n/a"),"n/a",U42/V42)</f>
        <v>1.3430577029435462</v>
      </c>
      <c r="X42" s="716" t="str">
        <f>IF(OR(AJ42&lt;=0,AJ42="n/a",U42&lt;=0,U42="n/a"),"n/a",U42/AJ42)</f>
        <v>n/a</v>
      </c>
      <c r="Y42" s="676"/>
      <c r="Z42" s="663" t="str">
        <f>IF(OR(AC42&lt;0.01,AC42="n/a"),"n/a",M42/AC42*100)</f>
        <v>n/a</v>
      </c>
      <c r="AA42" s="900" t="str">
        <f>IF(OR(AC42&lt;0.01,AC42="n/a"),"n/a",I42/AC42)</f>
        <v>n/a</v>
      </c>
      <c r="AB42" s="901">
        <v>12</v>
      </c>
      <c r="AC42" s="879">
        <v>-1.45</v>
      </c>
      <c r="AD42" s="879" t="s">
        <v>136</v>
      </c>
      <c r="AE42" s="879">
        <v>3.24</v>
      </c>
      <c r="AF42" s="879">
        <v>2.99</v>
      </c>
      <c r="AG42" s="879">
        <v>6.7</v>
      </c>
      <c r="AH42" s="879">
        <v>-153.69999999999999</v>
      </c>
      <c r="AI42" s="879">
        <v>17.75</v>
      </c>
      <c r="AJ42" s="879">
        <v>-24.7</v>
      </c>
      <c r="AK42" s="879">
        <v>9.8000000000000007</v>
      </c>
      <c r="AL42" s="892">
        <v>2320</v>
      </c>
      <c r="AM42" s="886">
        <v>0.89999999999999991</v>
      </c>
      <c r="AN42" s="879">
        <v>1.51</v>
      </c>
      <c r="AO42" s="753" t="str">
        <f>IF(U42="n/a","n/a",IF(AA42&lt;0,"n/a",IF(AA42="n/a","n/a",J42+U42-AA42)))</f>
        <v>n/a</v>
      </c>
      <c r="AP42" s="754">
        <f>IF(U42="n/a","n/a",J42+U42)</f>
        <v>5.7602788619344167</v>
      </c>
      <c r="AQ42" s="902" t="str">
        <f>IF(OR(AC42&lt;0.01,AF42="n/a"),"n/a",(I42/SQRT(22.5*AC42*(I42/AF42))-1)*100)</f>
        <v>n/a</v>
      </c>
      <c r="AR42" s="663">
        <f>INDEX(Historical!$C$7:$C$1279,MATCH(B42,Historical!$B$7:$B$1301,0))*IF(AH42="n/a",1.03,IF(AH42&lt;0,1.01,IF(AH42&gt;10,1.1,(1+AH42/100))))</f>
        <v>0.79790000000000005</v>
      </c>
      <c r="AS42" s="900">
        <f>IF($AI42="n/a",1.03*AR42,IF($AI42&lt;0,1.01*AR42,IF($AI42&gt;10,1.1*AR42,(1+$AI42/100)*AR42)))</f>
        <v>0.87769000000000008</v>
      </c>
      <c r="AT42" s="900">
        <f>IF($AK42="n/a",1.03*AS42,IF($AK42&lt;0,1.01*AS42,IF($AK42&gt;10,1.1*AS42,(1+$AK42/100)*AS42)))</f>
        <v>0.96370362000000021</v>
      </c>
      <c r="AU42" s="900">
        <f>IF($AK42="n/a",1.03*AT42,IF($AK42&lt;0,1.01*AT42,IF($AK42&gt;10,1.1*AT42,(1+$AK42/100)*AT42)))</f>
        <v>1.0581465747600003</v>
      </c>
      <c r="AV42" s="900">
        <f>IF($AK42="n/a",1.03*AU42,IF($AK42&lt;0,1.01*AU42,IF($AK42&gt;10,1.1*AU42,(1+$AK42/100)*AU42)))</f>
        <v>1.1618449390864805</v>
      </c>
      <c r="AW42" s="663">
        <f>SUM(AR42:AV42)</f>
        <v>4.8592851338464804</v>
      </c>
      <c r="AX42" s="761">
        <f>AW42/I42*100</f>
        <v>10.187180574101635</v>
      </c>
      <c r="AY42" s="948">
        <v>0</v>
      </c>
      <c r="AZ42" s="886">
        <v>20.03</v>
      </c>
      <c r="BA42" s="886">
        <v>-17.010000000000002</v>
      </c>
      <c r="BB42" s="886">
        <v>2.77</v>
      </c>
      <c r="BC42" s="886">
        <v>-5.81</v>
      </c>
      <c r="BE42" s="635">
        <v>1968</v>
      </c>
      <c r="BF42" s="912">
        <f>IF(BE42&gt;2008,0,IF(BE42&gt;2001,1,IF(BE42&gt;1990,2,IF(BE42&gt;1980,3,IF(BE42&gt;1973,4,IF(BE42&gt;1970,5,IF(BE42&gt;1960,6,IF(BE42&gt;1958,7,IF(BE42&gt;1953,8,9)))))))))</f>
        <v>6</v>
      </c>
      <c r="BG42" s="896">
        <v>1.6</v>
      </c>
    </row>
    <row r="43" spans="1:59" ht="11.25" customHeight="1" x14ac:dyDescent="0.2">
      <c r="A43" s="877" t="s">
        <v>206</v>
      </c>
      <c r="B43" s="889" t="s">
        <v>207</v>
      </c>
      <c r="C43" s="946" t="s">
        <v>112</v>
      </c>
      <c r="D43" s="946" t="s">
        <v>211</v>
      </c>
      <c r="E43" s="746">
        <v>33</v>
      </c>
      <c r="F43" s="1199">
        <v>81</v>
      </c>
      <c r="G43" s="1199" t="s">
        <v>37</v>
      </c>
      <c r="H43" s="1199" t="s">
        <v>37</v>
      </c>
      <c r="I43" s="879">
        <v>46.52</v>
      </c>
      <c r="J43" s="663">
        <f>(M43/I43)*100</f>
        <v>1.805674978503869</v>
      </c>
      <c r="K43" s="898">
        <v>0.21</v>
      </c>
      <c r="L43" s="901">
        <v>4</v>
      </c>
      <c r="M43" s="654">
        <f>K43*L43</f>
        <v>0.84</v>
      </c>
      <c r="N43" s="884" t="s">
        <v>208</v>
      </c>
      <c r="O43" s="748">
        <v>0.19</v>
      </c>
      <c r="P43" s="1200">
        <v>43628</v>
      </c>
      <c r="Q43" s="1200">
        <v>43644</v>
      </c>
      <c r="R43" s="654">
        <f>(K43-O43)/O43*100</f>
        <v>10.52631578947368</v>
      </c>
      <c r="S43" s="714">
        <f>IF(INDEX(Historical!$D$7:$D$1277,MATCH(B43,Historical!$B$7:$B$1301,0))=0,"n/a",(INDEX(Historical!$C$7:$C$1279,MATCH(B43,Historical!$B$7:$B$1301,0))/INDEX(Historical!$D$7:$D$1277,MATCH(B43,Historical!$B$7:$B$1301,0))-1)*100)</f>
        <v>9.3333333333333268</v>
      </c>
      <c r="T43" s="714">
        <f>IF(INDEX(Historical!$F$7:$F$1270,MATCH(B43,Historical!$B$7:$B$1301,0))=0,"n/a",((INDEX(Historical!$C$7:$C$1279,MATCH(B43,Historical!$B$7:$B$1301,0))/INDEX(Historical!$F$7:$F$1270,MATCH(B43,Historical!$B$7:$B$1301,0)))^(1/3)-1)*100)</f>
        <v>5.6678852579815864</v>
      </c>
      <c r="U43" s="714">
        <f>IF(INDEX(Historical!$H$7:$H$1270,MATCH(B43,Historical!$B$7:$B$1301,0))=0,"n/a",((INDEX(Historical!$C$7:$C$1279,MATCH(B43,Historical!$B$7:$B$1301,0))/INDEX(Historical!$H$7:$H$1270,MATCH(B43,Historical!$B$7:$B$1301,0)))^(1/5)-1)*100)</f>
        <v>5.2465880290959443</v>
      </c>
      <c r="V43" s="714">
        <f>IF(INDEX(Historical!$O$7:$O$1270,MATCH(B43,Historical!$B$7:$B$1301,0))=0,"n/a",((INDEX(Historical!$C$7:$C$1279,MATCH(B43,Historical!$B$7:$B$1301,0))/INDEX(Historical!$O$7:$O$1270,MATCH(B43,Historical!$B$7:$B$1301,0)))^(1/10)-1)*100)</f>
        <v>13.555611844396509</v>
      </c>
      <c r="W43" s="715">
        <f>IF(OR(U43&lt;=0,U43="n/a",V43&lt;=0,V43="n/a"),"n/a",U43/V43)</f>
        <v>0.38704177202187517</v>
      </c>
      <c r="X43" s="716">
        <f>IF(OR(AJ43&lt;=0,AJ43="n/a",U43&lt;=0,U43="n/a"),"n/a",U43/AJ43)</f>
        <v>1.1659084509102098</v>
      </c>
      <c r="Y43" s="890"/>
      <c r="Z43" s="663">
        <f>IF(OR(AC43&lt;0.01,AC43="n/a"),"n/a",M43/AC43*100)</f>
        <v>40</v>
      </c>
      <c r="AA43" s="900">
        <f>IF(OR(AC43&lt;0.01,AC43="n/a"),"n/a",I43/AC43)</f>
        <v>22.152380952380952</v>
      </c>
      <c r="AB43" s="901">
        <v>7</v>
      </c>
      <c r="AC43" s="879">
        <v>2.1</v>
      </c>
      <c r="AD43" s="879">
        <v>2.74</v>
      </c>
      <c r="AE43" s="879">
        <v>2.09</v>
      </c>
      <c r="AF43" s="879">
        <v>6.2</v>
      </c>
      <c r="AG43" s="879">
        <v>27.3</v>
      </c>
      <c r="AH43" s="879">
        <v>9.7000000000000011</v>
      </c>
      <c r="AI43" s="879">
        <v>2.42</v>
      </c>
      <c r="AJ43" s="879">
        <v>4.5</v>
      </c>
      <c r="AK43" s="879">
        <v>8</v>
      </c>
      <c r="AL43" s="892">
        <v>5620</v>
      </c>
      <c r="AM43" s="886">
        <v>0.4</v>
      </c>
      <c r="AN43" s="879">
        <v>0.84</v>
      </c>
      <c r="AO43" s="753">
        <f>IF(U43="n/a","n/a",IF(AA43&lt;0,"n/a",IF(AA43="n/a","n/a",J43+U43-AA43)))</f>
        <v>-15.10011794478114</v>
      </c>
      <c r="AP43" s="754">
        <f>IF(U43="n/a","n/a",J43+U43)</f>
        <v>7.0522630075998132</v>
      </c>
      <c r="AQ43" s="902">
        <f>IF(OR(AC43&lt;0.01,AF43="n/a"),"n/a",(I43/SQRT(22.5*AC43*(I43/AF43))-1)*100)</f>
        <v>147.06702815656402</v>
      </c>
      <c r="AR43" s="663">
        <f>INDEX(Historical!$C$7:$C$1279,MATCH(B43,Historical!$B$7:$B$1301,0))*IF(AH43="n/a",1.03,IF(AH43&lt;0,1.01,IF(AH43&gt;10,1.1,(1+AH43/100))))</f>
        <v>0.8995399999999999</v>
      </c>
      <c r="AS43" s="900">
        <f>IF($AI43="n/a",1.03*AR43,IF($AI43&lt;0,1.01*AR43,IF($AI43&gt;10,1.1*AR43,(1+$AI43/100)*AR43)))</f>
        <v>0.92130886799999989</v>
      </c>
      <c r="AT43" s="900">
        <f>IF($AK43="n/a",1.03*AS43,IF($AK43&lt;0,1.01*AS43,IF($AK43&gt;10,1.1*AS43,(1+$AK43/100)*AS43)))</f>
        <v>0.99501357743999996</v>
      </c>
      <c r="AU43" s="900">
        <f>IF($AK43="n/a",1.03*AT43,IF($AK43&lt;0,1.01*AT43,IF($AK43&gt;10,1.1*AT43,(1+$AK43/100)*AT43)))</f>
        <v>1.0746146636352001</v>
      </c>
      <c r="AV43" s="900">
        <f>IF($AK43="n/a",1.03*AU43,IF($AK43&lt;0,1.01*AU43,IF($AK43&gt;10,1.1*AU43,(1+$AK43/100)*AU43)))</f>
        <v>1.1605838367260162</v>
      </c>
      <c r="AW43" s="663">
        <f>SUM(AR43:AV43)</f>
        <v>5.0510609458012157</v>
      </c>
      <c r="AX43" s="761">
        <f>AW43/I43*100</f>
        <v>10.857826624680172</v>
      </c>
      <c r="AY43" s="948">
        <v>1.41</v>
      </c>
      <c r="AZ43" s="886">
        <v>49.68</v>
      </c>
      <c r="BA43" s="886">
        <v>-20.23</v>
      </c>
      <c r="BB43" s="886">
        <v>2.85</v>
      </c>
      <c r="BC43" s="886">
        <v>-5.84</v>
      </c>
      <c r="BE43" s="635">
        <v>1987</v>
      </c>
      <c r="BF43" s="912">
        <f>IF(BE43&gt;2008,0,IF(BE43&gt;2001,1,IF(BE43&gt;1990,2,IF(BE43&gt;1980,3,IF(BE43&gt;1973,4,IF(BE43&gt;1970,5,IF(BE43&gt;1960,6,IF(BE43&gt;1958,7,IF(BE43&gt;1953,8,9)))))))))</f>
        <v>3</v>
      </c>
      <c r="BG43" s="896">
        <v>11.1</v>
      </c>
    </row>
    <row r="44" spans="1:59" ht="11.25" customHeight="1" x14ac:dyDescent="0.2">
      <c r="A44" s="877" t="s">
        <v>209</v>
      </c>
      <c r="B44" s="889" t="s">
        <v>210</v>
      </c>
      <c r="C44" s="946" t="s">
        <v>112</v>
      </c>
      <c r="D44" s="946" t="s">
        <v>211</v>
      </c>
      <c r="E44" s="746">
        <v>64</v>
      </c>
      <c r="F44" s="1199">
        <v>2</v>
      </c>
      <c r="G44" s="1199" t="s">
        <v>115</v>
      </c>
      <c r="H44" s="1199" t="s">
        <v>37</v>
      </c>
      <c r="I44" s="879">
        <v>96.56</v>
      </c>
      <c r="J44" s="663">
        <f>(M44/I44)*100</f>
        <v>2.0298260149130076</v>
      </c>
      <c r="K44" s="891">
        <v>0.49</v>
      </c>
      <c r="L44" s="901">
        <v>4</v>
      </c>
      <c r="M44" s="654">
        <f>K44*L44</f>
        <v>1.96</v>
      </c>
      <c r="N44" s="884" t="s">
        <v>148</v>
      </c>
      <c r="O44" s="747">
        <v>0.48</v>
      </c>
      <c r="P44" s="630">
        <v>43706</v>
      </c>
      <c r="Q44" s="630">
        <v>43724</v>
      </c>
      <c r="R44" s="654">
        <f>(K44-O44)/O44*100</f>
        <v>2.0833333333333353</v>
      </c>
      <c r="S44" s="714">
        <f>IF(INDEX(Historical!$D$7:$D$1277,MATCH(B44,Historical!$B$7:$B$1301,0))=0,"n/a",(INDEX(Historical!$C$7:$C$1279,MATCH(B44,Historical!$B$7:$B$1301,0))/INDEX(Historical!$D$7:$D$1277,MATCH(B44,Historical!$B$7:$B$1301,0))-1)*100)</f>
        <v>2.1052631578947434</v>
      </c>
      <c r="T44" s="714">
        <f>IF(INDEX(Historical!$F$7:$F$1270,MATCH(B44,Historical!$B$7:$B$1301,0))=0,"n/a",((INDEX(Historical!$C$7:$C$1279,MATCH(B44,Historical!$B$7:$B$1301,0))/INDEX(Historical!$F$7:$F$1270,MATCH(B44,Historical!$B$7:$B$1301,0)))^(1/3)-1)*100)</f>
        <v>4.0936956641970834</v>
      </c>
      <c r="U44" s="714">
        <f>IF(INDEX(Historical!$H$7:$H$1270,MATCH(B44,Historical!$B$7:$B$1301,0))=0,"n/a",((INDEX(Historical!$C$7:$C$1279,MATCH(B44,Historical!$B$7:$B$1301,0))/INDEX(Historical!$H$7:$H$1270,MATCH(B44,Historical!$B$7:$B$1301,0)))^(1/5)-1)*100)</f>
        <v>4.5909255890655087</v>
      </c>
      <c r="V44" s="714">
        <f>IF(INDEX(Historical!$O$7:$O$1270,MATCH(B44,Historical!$B$7:$B$1301,0))=0,"n/a",((INDEX(Historical!$C$7:$C$1279,MATCH(B44,Historical!$B$7:$B$1301,0))/INDEX(Historical!$O$7:$O$1270,MATCH(B44,Historical!$B$7:$B$1301,0)))^(1/10)-1)*100)</f>
        <v>8.5765174403783728</v>
      </c>
      <c r="W44" s="715">
        <f>IF(OR(U44&lt;=0,U44="n/a",V44&lt;=0,V44="n/a"),"n/a",U44/V44)</f>
        <v>0.5352901828720551</v>
      </c>
      <c r="X44" s="716" t="str">
        <f>IF(OR(AJ44&lt;=0,AJ44="n/a",U44&lt;=0,U44="n/a"),"n/a",U44/AJ44)</f>
        <v>n/a</v>
      </c>
      <c r="Y44" s="890"/>
      <c r="Z44" s="663">
        <f>IF(OR(AC44&lt;0.01,AC44="n/a"),"n/a",M44/AC44*100)</f>
        <v>38.431372549019613</v>
      </c>
      <c r="AA44" s="900">
        <f>IF(OR(AC44&lt;0.01,AC44="n/a"),"n/a",I44/AC44)</f>
        <v>18.933333333333334</v>
      </c>
      <c r="AB44" s="901">
        <v>12</v>
      </c>
      <c r="AC44" s="879">
        <v>5.0999999999999996</v>
      </c>
      <c r="AD44" s="879">
        <v>2.57</v>
      </c>
      <c r="AE44" s="879">
        <v>1.92</v>
      </c>
      <c r="AF44" s="879">
        <v>4.58</v>
      </c>
      <c r="AG44" s="879">
        <v>25</v>
      </c>
      <c r="AH44" s="879">
        <v>19.5</v>
      </c>
      <c r="AI44" s="879">
        <v>15.32</v>
      </c>
      <c r="AJ44" s="879">
        <v>0</v>
      </c>
      <c r="AK44" s="879">
        <v>7.1999999999999993</v>
      </c>
      <c r="AL44" s="892">
        <v>13560</v>
      </c>
      <c r="AM44" s="886">
        <v>0.5</v>
      </c>
      <c r="AN44" s="879">
        <v>1.1599999999999999</v>
      </c>
      <c r="AO44" s="753">
        <f>IF(U44="n/a","n/a",IF(AA44&lt;0,"n/a",IF(AA44="n/a","n/a",J44+U44-AA44)))</f>
        <v>-12.312581729354818</v>
      </c>
      <c r="AP44" s="754">
        <f>IF(U44="n/a","n/a",J44+U44)</f>
        <v>6.6207516039785164</v>
      </c>
      <c r="AQ44" s="902">
        <f>IF(OR(AC44&lt;0.01,AF44="n/a"),"n/a",(I44/SQRT(22.5*AC44*(I44/AF44))-1)*100)</f>
        <v>96.315694359498053</v>
      </c>
      <c r="AR44" s="663">
        <f>INDEX(Historical!$C$7:$C$1279,MATCH(B44,Historical!$B$7:$B$1301,0))*IF(AH44="n/a",1.03,IF(AH44&lt;0,1.01,IF(AH44&gt;10,1.1,(1+AH44/100))))</f>
        <v>2.1339999999999999</v>
      </c>
      <c r="AS44" s="900">
        <f>IF($AI44="n/a",1.03*AR44,IF($AI44&lt;0,1.01*AR44,IF($AI44&gt;10,1.1*AR44,(1+$AI44/100)*AR44)))</f>
        <v>2.3473999999999999</v>
      </c>
      <c r="AT44" s="900">
        <f>IF($AK44="n/a",1.03*AS44,IF($AK44&lt;0,1.01*AS44,IF($AK44&gt;10,1.1*AS44,(1+$AK44/100)*AS44)))</f>
        <v>2.5164127999999999</v>
      </c>
      <c r="AU44" s="900">
        <f>IF($AK44="n/a",1.03*AT44,IF($AK44&lt;0,1.01*AT44,IF($AK44&gt;10,1.1*AT44,(1+$AK44/100)*AT44)))</f>
        <v>2.6975945216000001</v>
      </c>
      <c r="AV44" s="900">
        <f>IF($AK44="n/a",1.03*AU44,IF($AK44&lt;0,1.01*AU44,IF($AK44&gt;10,1.1*AU44,(1+$AK44/100)*AU44)))</f>
        <v>2.8918213271552005</v>
      </c>
      <c r="AW44" s="663">
        <f>SUM(AR44:AV44)</f>
        <v>12.587228648755202</v>
      </c>
      <c r="AX44" s="761">
        <f>AW44/I44*100</f>
        <v>13.035655187194701</v>
      </c>
      <c r="AY44" s="948">
        <v>1.39</v>
      </c>
      <c r="AZ44" s="886">
        <v>53.39</v>
      </c>
      <c r="BA44" s="886">
        <v>-19.71</v>
      </c>
      <c r="BB44" s="886">
        <v>2.7</v>
      </c>
      <c r="BC44" s="886">
        <v>-5.0500000000000007</v>
      </c>
      <c r="BE44" s="635">
        <v>1956</v>
      </c>
      <c r="BF44" s="912">
        <f>IF(BE44&gt;2008,0,IF(BE44&gt;2001,1,IF(BE44&gt;1990,2,IF(BE44&gt;1980,3,IF(BE44&gt;1973,4,IF(BE44&gt;1970,5,IF(BE44&gt;1960,6,IF(BE44&gt;1958,7,IF(BE44&gt;1953,8,9)))))))))</f>
        <v>8</v>
      </c>
      <c r="BG44" s="896">
        <v>8.5</v>
      </c>
    </row>
    <row r="45" spans="1:59" s="787" customFormat="1" ht="11.25" customHeight="1" x14ac:dyDescent="0.2">
      <c r="A45" s="768" t="s">
        <v>560</v>
      </c>
      <c r="B45" s="795" t="s">
        <v>561</v>
      </c>
      <c r="C45" s="946" t="s">
        <v>108</v>
      </c>
      <c r="D45" s="946" t="s">
        <v>4345</v>
      </c>
      <c r="E45" s="769">
        <v>26</v>
      </c>
      <c r="F45" s="1199">
        <v>125</v>
      </c>
      <c r="G45" s="1198" t="s">
        <v>37</v>
      </c>
      <c r="H45" s="1198" t="s">
        <v>106</v>
      </c>
      <c r="I45" s="770">
        <v>23.82</v>
      </c>
      <c r="J45" s="771">
        <f>(M45/I45)*100</f>
        <v>2.9387069689336691</v>
      </c>
      <c r="K45" s="772">
        <v>0.17499999999999999</v>
      </c>
      <c r="L45" s="773">
        <v>4</v>
      </c>
      <c r="M45" s="774">
        <f>K45*L45</f>
        <v>0.7</v>
      </c>
      <c r="N45" s="775" t="s">
        <v>119</v>
      </c>
      <c r="O45" s="776">
        <v>0.16</v>
      </c>
      <c r="P45" s="777">
        <v>43868</v>
      </c>
      <c r="Q45" s="777">
        <v>43891</v>
      </c>
      <c r="R45" s="774">
        <f>(K45-O45)/O45*100</f>
        <v>9.3749999999999911</v>
      </c>
      <c r="S45" s="714">
        <f>IF(INDEX(Historical!$D$7:$D$1277,MATCH(B45,Historical!$B$7:$B$1301,0))=0,"n/a",(INDEX(Historical!$C$7:$C$1279,MATCH(B45,Historical!$B$7:$B$1301,0))/INDEX(Historical!$D$7:$D$1277,MATCH(B45,Historical!$B$7:$B$1301,0))-1)*100)</f>
        <v>10.344827586206918</v>
      </c>
      <c r="T45" s="714">
        <f>IF(INDEX(Historical!$F$7:$F$1270,MATCH(B45,Historical!$B$7:$B$1301,0))=0,"n/a",((INDEX(Historical!$C$7:$C$1279,MATCH(B45,Historical!$B$7:$B$1301,0))/INDEX(Historical!$F$7:$F$1270,MATCH(B45,Historical!$B$7:$B$1301,0)))^(1/3)-1)*100)</f>
        <v>7.1664579674248774</v>
      </c>
      <c r="U45" s="714">
        <f>IF(INDEX(Historical!$H$7:$H$1270,MATCH(B45,Historical!$B$7:$B$1301,0))=0,"n/a",((INDEX(Historical!$C$7:$C$1279,MATCH(B45,Historical!$B$7:$B$1301,0))/INDEX(Historical!$H$7:$H$1270,MATCH(B45,Historical!$B$7:$B$1301,0)))^(1/5)-1)*100)</f>
        <v>5.9223841048812176</v>
      </c>
      <c r="V45" s="714">
        <f>IF(INDEX(Historical!$O$7:$O$1270,MATCH(B45,Historical!$B$7:$B$1301,0))=0,"n/a",((INDEX(Historical!$C$7:$C$1279,MATCH(B45,Historical!$B$7:$B$1301,0))/INDEX(Historical!$O$7:$O$1270,MATCH(B45,Historical!$B$7:$B$1301,0)))^(1/10)-1)*100)</f>
        <v>5.3512366162214775</v>
      </c>
      <c r="W45" s="715">
        <f>IF(OR(U45&lt;=0,U45="n/a",V45&lt;=0,V45="n/a"),"n/a",U45/V45)</f>
        <v>1.1067318695884969</v>
      </c>
      <c r="X45" s="716">
        <f>IF(OR(AJ45&lt;=0,AJ45="n/a",U45&lt;=0,U45="n/a"),"n/a",U45/AJ45)</f>
        <v>0.39482560699208119</v>
      </c>
      <c r="Y45" s="889"/>
      <c r="Z45" s="771">
        <f>IF(OR(AC45&lt;0.01,AC45="n/a"),"n/a",M45/AC45*100)</f>
        <v>28.112449799196781</v>
      </c>
      <c r="AA45" s="779">
        <f>IF(OR(AC45&lt;0.01,AC45="n/a"),"n/a",I45/AC45)</f>
        <v>9.5662650602409638</v>
      </c>
      <c r="AB45" s="773">
        <v>12</v>
      </c>
      <c r="AC45" s="780">
        <v>2.4900000000000002</v>
      </c>
      <c r="AD45" s="780" t="s">
        <v>136</v>
      </c>
      <c r="AE45" s="780">
        <v>2.19</v>
      </c>
      <c r="AF45" s="780">
        <v>0.95</v>
      </c>
      <c r="AG45" s="780">
        <v>10.100000000000001</v>
      </c>
      <c r="AH45" s="780">
        <v>17.599999999999998</v>
      </c>
      <c r="AI45" s="780" t="s">
        <v>136</v>
      </c>
      <c r="AJ45" s="780">
        <v>15</v>
      </c>
      <c r="AK45" s="780" t="s">
        <v>136</v>
      </c>
      <c r="AL45" s="781">
        <v>303.64</v>
      </c>
      <c r="AM45" s="782">
        <v>12.5</v>
      </c>
      <c r="AN45" s="780">
        <v>0.05</v>
      </c>
      <c r="AO45" s="783">
        <f>IF(U45="n/a","n/a",IF(AA45&lt;0,"n/a",IF(AA45="n/a","n/a",J45+U45-AA45)))</f>
        <v>-0.70517398642607709</v>
      </c>
      <c r="AP45" s="784">
        <f>IF(U45="n/a","n/a",J45+U45)</f>
        <v>8.8610910738148867</v>
      </c>
      <c r="AQ45" s="785">
        <f>IF(OR(AC45&lt;0.01,AF45="n/a"),"n/a",(I45/SQRT(22.5*AC45*(I45/AF45))-1)*100)</f>
        <v>-36.446166975533735</v>
      </c>
      <c r="AR45" s="663">
        <f>INDEX(Historical!$C$7:$C$1279,MATCH(B45,Historical!$B$7:$B$1301,0))*IF(AH45="n/a",1.03,IF(AH45&lt;0,1.01,IF(AH45&gt;10,1.1,(1+AH45/100))))</f>
        <v>0.70400000000000007</v>
      </c>
      <c r="AS45" s="779">
        <f>IF($AI45="n/a",1.03*AR45,IF($AI45&lt;0,1.01*AR45,IF($AI45&gt;10,1.1*AR45,(1+$AI45/100)*AR45)))</f>
        <v>0.7251200000000001</v>
      </c>
      <c r="AT45" s="779">
        <f>IF($AK45="n/a",1.03*AS45,IF($AK45&lt;0,1.01*AS45,IF($AK45&gt;10,1.1*AS45,(1+$AK45/100)*AS45)))</f>
        <v>0.74687360000000014</v>
      </c>
      <c r="AU45" s="779">
        <f>IF($AK45="n/a",1.03*AT45,IF($AK45&lt;0,1.01*AT45,IF($AK45&gt;10,1.1*AT45,(1+$AK45/100)*AT45)))</f>
        <v>0.76927980800000018</v>
      </c>
      <c r="AV45" s="779">
        <f>IF($AK45="n/a",1.03*AU45,IF($AK45&lt;0,1.01*AU45,IF($AK45&gt;10,1.1*AU45,(1+$AK45/100)*AU45)))</f>
        <v>0.7923582022400002</v>
      </c>
      <c r="AW45" s="771">
        <f>SUM(AR45:AV45)</f>
        <v>3.7376316102400011</v>
      </c>
      <c r="AX45" s="786">
        <f>AW45/I45*100</f>
        <v>15.69114865759866</v>
      </c>
      <c r="AY45" s="949">
        <v>0.51</v>
      </c>
      <c r="AZ45" s="782">
        <v>23.580000000000002</v>
      </c>
      <c r="BA45" s="782">
        <v>-31.45</v>
      </c>
      <c r="BB45" s="782">
        <v>4.21</v>
      </c>
      <c r="BC45" s="782">
        <v>-15.329999999999998</v>
      </c>
      <c r="BD45" s="922"/>
      <c r="BE45" s="635">
        <v>1995</v>
      </c>
      <c r="BF45" s="912">
        <f>IF(BE45&gt;2008,0,IF(BE45&gt;2001,1,IF(BE45&gt;1990,2,IF(BE45&gt;1980,3,IF(BE45&gt;1973,4,IF(BE45&gt;1970,5,IF(BE45&gt;1960,6,IF(BE45&gt;1958,7,IF(BE45&gt;1953,8,9)))))))))</f>
        <v>2</v>
      </c>
      <c r="BG45" s="838">
        <v>0.89999999999999991</v>
      </c>
    </row>
    <row r="46" spans="1:59" ht="11.25" customHeight="1" x14ac:dyDescent="0.2">
      <c r="A46" s="885" t="s">
        <v>216</v>
      </c>
      <c r="B46" s="889" t="s">
        <v>217</v>
      </c>
      <c r="C46" s="946" t="s">
        <v>123</v>
      </c>
      <c r="D46" s="946" t="s">
        <v>4180</v>
      </c>
      <c r="E46" s="746">
        <v>28</v>
      </c>
      <c r="F46" s="1199">
        <v>100</v>
      </c>
      <c r="G46" s="1199" t="s">
        <v>37</v>
      </c>
      <c r="H46" s="1199" t="s">
        <v>37</v>
      </c>
      <c r="I46" s="879">
        <v>198.95</v>
      </c>
      <c r="J46" s="663">
        <f>(M46/I46)*100</f>
        <v>0.94496104548881621</v>
      </c>
      <c r="K46" s="898">
        <v>0.47</v>
      </c>
      <c r="L46" s="901">
        <v>4</v>
      </c>
      <c r="M46" s="654">
        <f>K46*L46</f>
        <v>1.88</v>
      </c>
      <c r="N46" s="884" t="s">
        <v>218</v>
      </c>
      <c r="O46" s="748">
        <v>0.46</v>
      </c>
      <c r="P46" s="875">
        <v>43814</v>
      </c>
      <c r="Q46" s="875">
        <v>43844</v>
      </c>
      <c r="R46" s="654">
        <f>(K46-O46)/O46*100</f>
        <v>2.1739130434782505</v>
      </c>
      <c r="S46" s="714">
        <f>IF(INDEX(Historical!$D$7:$D$1277,MATCH(B46,Historical!$B$7:$B$1301,0))=0,"n/a",(INDEX(Historical!$C$7:$C$1279,MATCH(B46,Historical!$B$7:$B$1301,0))/INDEX(Historical!$D$7:$D$1277,MATCH(B46,Historical!$B$7:$B$1301,0))-1)*100)</f>
        <v>12.195121951219523</v>
      </c>
      <c r="T46" s="714">
        <f>IF(INDEX(Historical!$F$7:$F$1270,MATCH(B46,Historical!$B$7:$B$1301,0))=0,"n/a",((INDEX(Historical!$C$7:$C$1279,MATCH(B46,Historical!$B$7:$B$1301,0))/INDEX(Historical!$F$7:$F$1270,MATCH(B46,Historical!$B$7:$B$1301,0)))^(1/3)-1)*100)</f>
        <v>9.5376104072121279</v>
      </c>
      <c r="U46" s="714">
        <f>IF(INDEX(Historical!$H$7:$H$1270,MATCH(B46,Historical!$B$7:$B$1301,0))=0,"n/a",((INDEX(Historical!$C$7:$C$1279,MATCH(B46,Historical!$B$7:$B$1301,0))/INDEX(Historical!$H$7:$H$1270,MATCH(B46,Historical!$B$7:$B$1301,0)))^(1/5)-1)*100)</f>
        <v>10.837067695276769</v>
      </c>
      <c r="V46" s="714">
        <f>IF(INDEX(Historical!$O$7:$O$1270,MATCH(B46,Historical!$B$7:$B$1301,0))=0,"n/a",((INDEX(Historical!$C$7:$C$1279,MATCH(B46,Historical!$B$7:$B$1301,0))/INDEX(Historical!$O$7:$O$1270,MATCH(B46,Historical!$B$7:$B$1301,0)))^(1/10)-1)*100)</f>
        <v>12.632306980651853</v>
      </c>
      <c r="W46" s="715">
        <f>IF(OR(U46&lt;=0,U46="n/a",V46&lt;=0,V46="n/a"),"n/a",U46/V46)</f>
        <v>0.85788508083877757</v>
      </c>
      <c r="X46" s="716">
        <f>IF(OR(AJ46&lt;=0,AJ46="n/a",U46&lt;=0,U46="n/a"),"n/a",U46/AJ46)</f>
        <v>1.7479141443994788</v>
      </c>
      <c r="Y46" s="671"/>
      <c r="Z46" s="663">
        <f>IF(OR(AC46&lt;0.01,AC46="n/a"),"n/a",M46/AC46*100)</f>
        <v>35.404896421845578</v>
      </c>
      <c r="AA46" s="900">
        <f>IF(OR(AC46&lt;0.01,AC46="n/a"),"n/a",I46/AC46)</f>
        <v>37.467043314500941</v>
      </c>
      <c r="AB46" s="901">
        <v>12</v>
      </c>
      <c r="AC46" s="879">
        <v>5.31</v>
      </c>
      <c r="AD46" s="879">
        <v>5.6</v>
      </c>
      <c r="AE46" s="879">
        <v>3.86</v>
      </c>
      <c r="AF46" s="879">
        <v>6.4</v>
      </c>
      <c r="AG46" s="879">
        <v>18</v>
      </c>
      <c r="AH46" s="879">
        <v>1.7999999999999998</v>
      </c>
      <c r="AI46" s="879">
        <v>18.78</v>
      </c>
      <c r="AJ46" s="879">
        <v>6.2</v>
      </c>
      <c r="AK46" s="879">
        <v>6.58</v>
      </c>
      <c r="AL46" s="892">
        <v>57840</v>
      </c>
      <c r="AM46" s="886">
        <v>0.5</v>
      </c>
      <c r="AN46" s="879">
        <v>0.88</v>
      </c>
      <c r="AO46" s="753">
        <f>IF(U46="n/a","n/a",IF(AA46&lt;0,"n/a",IF(AA46="n/a","n/a",J46+U46-AA46)))</f>
        <v>-25.685014573735359</v>
      </c>
      <c r="AP46" s="754">
        <f>IF(U46="n/a","n/a",J46+U46)</f>
        <v>11.782028740765584</v>
      </c>
      <c r="AQ46" s="902">
        <f>IF(OR(AC46&lt;0.01,AF46="n/a"),"n/a",(I46/SQRT(22.5*AC46*(I46/AF46))-1)*100)</f>
        <v>226.45508604659784</v>
      </c>
      <c r="AR46" s="663">
        <f>INDEX(Historical!$C$7:$C$1279,MATCH(B46,Historical!$B$7:$B$1301,0))*IF(AH46="n/a",1.03,IF(AH46&lt;0,1.01,IF(AH46&gt;10,1.1,(1+AH46/100))))</f>
        <v>1.8731200000000001</v>
      </c>
      <c r="AS46" s="900">
        <f>IF($AI46="n/a",1.03*AR46,IF($AI46&lt;0,1.01*AR46,IF($AI46&gt;10,1.1*AR46,(1+$AI46/100)*AR46)))</f>
        <v>2.0604320000000005</v>
      </c>
      <c r="AT46" s="900">
        <f>IF($AK46="n/a",1.03*AS46,IF($AK46&lt;0,1.01*AS46,IF($AK46&gt;10,1.1*AS46,(1+$AK46/100)*AS46)))</f>
        <v>2.1960084256000005</v>
      </c>
      <c r="AU46" s="900">
        <f>IF($AK46="n/a",1.03*AT46,IF($AK46&lt;0,1.01*AT46,IF($AK46&gt;10,1.1*AT46,(1+$AK46/100)*AT46)))</f>
        <v>2.3405057800044808</v>
      </c>
      <c r="AV46" s="900">
        <f>IF($AK46="n/a",1.03*AU46,IF($AK46&lt;0,1.01*AU46,IF($AK46&gt;10,1.1*AU46,(1+$AK46/100)*AU46)))</f>
        <v>2.4945110603287759</v>
      </c>
      <c r="AW46" s="663">
        <f>SUM(AR46:AV46)</f>
        <v>10.964577265933258</v>
      </c>
      <c r="AX46" s="761">
        <f>AW46/I46*100</f>
        <v>5.5112225513612758</v>
      </c>
      <c r="AY46" s="948">
        <v>1.01</v>
      </c>
      <c r="AZ46" s="886">
        <v>59.67</v>
      </c>
      <c r="BA46" s="886">
        <v>-14.01</v>
      </c>
      <c r="BB46" s="886">
        <v>-0.57000000000000006</v>
      </c>
      <c r="BC46" s="886">
        <v>4.29</v>
      </c>
      <c r="BE46" s="635">
        <v>1993</v>
      </c>
      <c r="BF46" s="912">
        <f>IF(BE46&gt;2008,0,IF(BE46&gt;2001,1,IF(BE46&gt;1990,2,IF(BE46&gt;1980,3,IF(BE46&gt;1973,4,IF(BE46&gt;1970,5,IF(BE46&gt;1960,6,IF(BE46&gt;1958,7,IF(BE46&gt;1953,8,9)))))))))</f>
        <v>2</v>
      </c>
      <c r="BG46" s="896">
        <v>7.3</v>
      </c>
    </row>
    <row r="47" spans="1:59" ht="11.25" customHeight="1" x14ac:dyDescent="0.2">
      <c r="A47" s="877" t="s">
        <v>204</v>
      </c>
      <c r="B47" s="889" t="s">
        <v>205</v>
      </c>
      <c r="C47" s="946" t="s">
        <v>131</v>
      </c>
      <c r="D47" s="946" t="s">
        <v>4334</v>
      </c>
      <c r="E47" s="746">
        <v>46</v>
      </c>
      <c r="F47" s="1199">
        <v>49</v>
      </c>
      <c r="G47" s="1199" t="s">
        <v>37</v>
      </c>
      <c r="H47" s="1199" t="s">
        <v>115</v>
      </c>
      <c r="I47" s="879">
        <v>71.930000000000007</v>
      </c>
      <c r="J47" s="663">
        <f>(M47/I47)*100</f>
        <v>4.2541359655220354</v>
      </c>
      <c r="K47" s="891">
        <v>0.76500000000000001</v>
      </c>
      <c r="L47" s="901">
        <v>4</v>
      </c>
      <c r="M47" s="654">
        <f>K47*L47</f>
        <v>3.06</v>
      </c>
      <c r="N47" s="884" t="s">
        <v>148</v>
      </c>
      <c r="O47" s="747">
        <v>0.74</v>
      </c>
      <c r="P47" s="875">
        <v>43879</v>
      </c>
      <c r="Q47" s="875">
        <v>43905</v>
      </c>
      <c r="R47" s="654">
        <f>(K47-O47)/O47*100</f>
        <v>3.3783783783783812</v>
      </c>
      <c r="S47" s="714">
        <f>IF(INDEX(Historical!$D$7:$D$1277,MATCH(B47,Historical!$B$7:$B$1301,0))=0,"n/a",(INDEX(Historical!$C$7:$C$1279,MATCH(B47,Historical!$B$7:$B$1301,0))/INDEX(Historical!$D$7:$D$1277,MATCH(B47,Historical!$B$7:$B$1301,0))-1)*100)</f>
        <v>3.4965034965035002</v>
      </c>
      <c r="T47" s="714">
        <f>IF(INDEX(Historical!$F$7:$F$1270,MATCH(B47,Historical!$B$7:$B$1301,0))=0,"n/a",((INDEX(Historical!$C$7:$C$1279,MATCH(B47,Historical!$B$7:$B$1301,0))/INDEX(Historical!$F$7:$F$1270,MATCH(B47,Historical!$B$7:$B$1301,0)))^(1/3)-1)*100)</f>
        <v>3.3678870711322473</v>
      </c>
      <c r="U47" s="714">
        <f>IF(INDEX(Historical!$H$7:$H$1270,MATCH(B47,Historical!$B$7:$B$1301,0))=0,"n/a",((INDEX(Historical!$C$7:$C$1279,MATCH(B47,Historical!$B$7:$B$1301,0))/INDEX(Historical!$H$7:$H$1270,MATCH(B47,Historical!$B$7:$B$1301,0)))^(1/5)-1)*100)</f>
        <v>3.2709647184887336</v>
      </c>
      <c r="V47" s="714">
        <f>IF(INDEX(Historical!$O$7:$O$1270,MATCH(B47,Historical!$B$7:$B$1301,0))=0,"n/a",((INDEX(Historical!$C$7:$C$1279,MATCH(B47,Historical!$B$7:$B$1301,0))/INDEX(Historical!$O$7:$O$1270,MATCH(B47,Historical!$B$7:$B$1301,0)))^(1/10)-1)*100)</f>
        <v>2.2911287200176877</v>
      </c>
      <c r="W47" s="715">
        <f>IF(OR(U47&lt;=0,U47="n/a",V47&lt;=0,V47="n/a"),"n/a",U47/V47)</f>
        <v>1.4276651896116432</v>
      </c>
      <c r="X47" s="716">
        <f>IF(OR(AJ47&lt;=0,AJ47="n/a",U47&lt;=0,U47="n/a"),"n/a",U47/AJ47)</f>
        <v>1.7215603781519651</v>
      </c>
      <c r="Y47" s="889"/>
      <c r="Z47" s="663">
        <f>IF(OR(AC47&lt;0.01,AC47="n/a"),"n/a",M47/AC47*100)</f>
        <v>78.663239074550134</v>
      </c>
      <c r="AA47" s="900">
        <f>IF(OR(AC47&lt;0.01,AC47="n/a"),"n/a",I47/AC47)</f>
        <v>18.491002570694089</v>
      </c>
      <c r="AB47" s="901">
        <v>12</v>
      </c>
      <c r="AC47" s="879">
        <v>3.89</v>
      </c>
      <c r="AD47" s="879">
        <v>7.06</v>
      </c>
      <c r="AE47" s="879">
        <v>1.96</v>
      </c>
      <c r="AF47" s="879">
        <v>1.33</v>
      </c>
      <c r="AG47" s="879">
        <v>7.1999999999999993</v>
      </c>
      <c r="AH47" s="879">
        <v>-10.4</v>
      </c>
      <c r="AI47" s="879">
        <v>6.45</v>
      </c>
      <c r="AJ47" s="879">
        <v>1.9</v>
      </c>
      <c r="AK47" s="879">
        <v>2.65</v>
      </c>
      <c r="AL47" s="892">
        <v>24060</v>
      </c>
      <c r="AM47" s="886">
        <v>0.2</v>
      </c>
      <c r="AN47" s="879">
        <v>1.24</v>
      </c>
      <c r="AO47" s="753">
        <f>IF(U47="n/a","n/a",IF(AA47&lt;0,"n/a",IF(AA47="n/a","n/a",J47+U47-AA47)))</f>
        <v>-10.965901886683319</v>
      </c>
      <c r="AP47" s="754">
        <f>IF(U47="n/a","n/a",J47+U47)</f>
        <v>7.525100684010769</v>
      </c>
      <c r="AQ47" s="902">
        <f>IF(OR(AC47&lt;0.01,AF47="n/a"),"n/a",(I47/SQRT(22.5*AC47*(I47/AF47))-1)*100)</f>
        <v>4.5477741280099959</v>
      </c>
      <c r="AR47" s="663">
        <f>INDEX(Historical!$C$7:$C$1279,MATCH(B47,Historical!$B$7:$B$1301,0))*IF(AH47="n/a",1.03,IF(AH47&lt;0,1.01,IF(AH47&gt;10,1.1,(1+AH47/100))))</f>
        <v>2.9895999999999998</v>
      </c>
      <c r="AS47" s="900">
        <f>IF($AI47="n/a",1.03*AR47,IF($AI47&lt;0,1.01*AR47,IF($AI47&gt;10,1.1*AR47,(1+$AI47/100)*AR47)))</f>
        <v>3.1824291999999996</v>
      </c>
      <c r="AT47" s="900">
        <f>IF($AK47="n/a",1.03*AS47,IF($AK47&lt;0,1.01*AS47,IF($AK47&gt;10,1.1*AS47,(1+$AK47/100)*AS47)))</f>
        <v>3.2667635737999996</v>
      </c>
      <c r="AU47" s="900">
        <f>IF($AK47="n/a",1.03*AT47,IF($AK47&lt;0,1.01*AT47,IF($AK47&gt;10,1.1*AT47,(1+$AK47/100)*AT47)))</f>
        <v>3.3533328085056997</v>
      </c>
      <c r="AV47" s="900">
        <f>IF($AK47="n/a",1.03*AU47,IF($AK47&lt;0,1.01*AU47,IF($AK47&gt;10,1.1*AU47,(1+$AK47/100)*AU47)))</f>
        <v>3.4421961279311009</v>
      </c>
      <c r="AW47" s="663">
        <f>SUM(AR47:AV47)</f>
        <v>16.234321710236799</v>
      </c>
      <c r="AX47" s="761">
        <f>AW47/I47*100</f>
        <v>22.569611720056717</v>
      </c>
      <c r="AY47" s="948">
        <v>0.2</v>
      </c>
      <c r="AZ47" s="886">
        <v>15.959999999999999</v>
      </c>
      <c r="BA47" s="886">
        <v>-24.36</v>
      </c>
      <c r="BB47" s="886">
        <v>-4.3499999999999996</v>
      </c>
      <c r="BC47" s="886">
        <v>-15.61</v>
      </c>
      <c r="BE47" s="635">
        <v>1975</v>
      </c>
      <c r="BF47" s="912">
        <f>IF(BE47&gt;2008,0,IF(BE47&gt;2001,1,IF(BE47&gt;1990,2,IF(BE47&gt;1980,3,IF(BE47&gt;1973,4,IF(BE47&gt;1970,5,IF(BE47&gt;1960,6,IF(BE47&gt;1958,7,IF(BE47&gt;1953,8,9)))))))))</f>
        <v>4</v>
      </c>
      <c r="BG47" s="896">
        <v>2.2999999999999998</v>
      </c>
    </row>
    <row r="48" spans="1:59" ht="11.25" customHeight="1" x14ac:dyDescent="0.2">
      <c r="A48" s="885" t="s">
        <v>212</v>
      </c>
      <c r="B48" s="889" t="s">
        <v>213</v>
      </c>
      <c r="C48" s="946" t="s">
        <v>108</v>
      </c>
      <c r="D48" s="946" t="s">
        <v>4345</v>
      </c>
      <c r="E48" s="746">
        <v>33</v>
      </c>
      <c r="F48" s="1199">
        <v>82</v>
      </c>
      <c r="G48" s="1199" t="s">
        <v>106</v>
      </c>
      <c r="H48" s="1199" t="s">
        <v>106</v>
      </c>
      <c r="I48" s="888">
        <v>25.71</v>
      </c>
      <c r="J48" s="663">
        <f>(M48/I48)*100</f>
        <v>4.045118630882925</v>
      </c>
      <c r="K48" s="891">
        <v>0.26</v>
      </c>
      <c r="L48" s="901">
        <v>4</v>
      </c>
      <c r="M48" s="654">
        <f>K48*L48</f>
        <v>1.04</v>
      </c>
      <c r="N48" s="884" t="s">
        <v>967</v>
      </c>
      <c r="O48" s="747">
        <v>0.25</v>
      </c>
      <c r="P48" s="875">
        <v>43769</v>
      </c>
      <c r="Q48" s="875">
        <v>43784</v>
      </c>
      <c r="R48" s="654">
        <f>(K48-O48)/O48*100</f>
        <v>4.0000000000000036</v>
      </c>
      <c r="S48" s="714">
        <f>IF(INDEX(Historical!$D$7:$D$1277,MATCH(B48,Historical!$B$7:$B$1301,0))=0,"n/a",(INDEX(Historical!$C$7:$C$1279,MATCH(B48,Historical!$B$7:$B$1301,0))/INDEX(Historical!$D$7:$D$1277,MATCH(B48,Historical!$B$7:$B$1301,0))-1)*100)</f>
        <v>6.3829787234042534</v>
      </c>
      <c r="T48" s="714">
        <f>IF(INDEX(Historical!$F$7:$F$1270,MATCH(B48,Historical!$B$7:$B$1301,0))=0,"n/a",((INDEX(Historical!$C$7:$C$1279,MATCH(B48,Historical!$B$7:$B$1301,0))/INDEX(Historical!$F$7:$F$1270,MATCH(B48,Historical!$B$7:$B$1301,0)))^(1/3)-1)*100)</f>
        <v>6.8387297498542221</v>
      </c>
      <c r="U48" s="714">
        <f>IF(INDEX(Historical!$H$7:$H$1270,MATCH(B48,Historical!$B$7:$B$1301,0))=0,"n/a",((INDEX(Historical!$C$7:$C$1279,MATCH(B48,Historical!$B$7:$B$1301,0))/INDEX(Historical!$H$7:$H$1270,MATCH(B48,Historical!$B$7:$B$1301,0)))^(1/5)-1)*100)</f>
        <v>5.3663303643578519</v>
      </c>
      <c r="V48" s="714">
        <f>IF(INDEX(Historical!$O$7:$O$1270,MATCH(B48,Historical!$B$7:$B$1301,0))=0,"n/a",((INDEX(Historical!$C$7:$C$1279,MATCH(B48,Historical!$B$7:$B$1301,0))/INDEX(Historical!$O$7:$O$1270,MATCH(B48,Historical!$B$7:$B$1301,0)))^(1/10)-1)*100)</f>
        <v>3.9319579005208327</v>
      </c>
      <c r="W48" s="715">
        <f>IF(OR(U48&lt;=0,U48="n/a",V48&lt;=0,V48="n/a"),"n/a",U48/V48)</f>
        <v>1.3647985304336601</v>
      </c>
      <c r="X48" s="716" t="str">
        <f>IF(OR(AJ48&lt;=0,AJ48="n/a",U48&lt;=0,U48="n/a"),"n/a",U48/AJ48)</f>
        <v>n/a</v>
      </c>
      <c r="Y48" s="676"/>
      <c r="Z48" s="663" t="str">
        <f>IF(OR(AC48&lt;0.01,AC48="n/a"),"n/a",M48/AC48*100)</f>
        <v>n/a</v>
      </c>
      <c r="AA48" s="900" t="str">
        <f>IF(OR(AC48&lt;0.01,AC48="n/a"),"n/a",I48/AC48)</f>
        <v>n/a</v>
      </c>
      <c r="AB48" s="901">
        <v>12</v>
      </c>
      <c r="AC48" s="879" t="s">
        <v>136</v>
      </c>
      <c r="AD48" s="879" t="s">
        <v>136</v>
      </c>
      <c r="AE48" s="879" t="s">
        <v>136</v>
      </c>
      <c r="AF48" s="879" t="s">
        <v>136</v>
      </c>
      <c r="AG48" s="879" t="s">
        <v>136</v>
      </c>
      <c r="AH48" s="879" t="s">
        <v>136</v>
      </c>
      <c r="AI48" s="879" t="s">
        <v>136</v>
      </c>
      <c r="AJ48" s="879" t="s">
        <v>136</v>
      </c>
      <c r="AK48" s="879" t="s">
        <v>136</v>
      </c>
      <c r="AL48" s="892" t="s">
        <v>136</v>
      </c>
      <c r="AM48" s="886" t="s">
        <v>136</v>
      </c>
      <c r="AN48" s="879" t="s">
        <v>136</v>
      </c>
      <c r="AO48" s="753" t="str">
        <f>IF(U48="n/a","n/a",IF(AA48&lt;0,"n/a",IF(AA48="n/a","n/a",J48+U48-AA48)))</f>
        <v>n/a</v>
      </c>
      <c r="AP48" s="754">
        <f>IF(U48="n/a","n/a",J48+U48)</f>
        <v>9.4114489952407769</v>
      </c>
      <c r="AQ48" s="902" t="str">
        <f>IF(OR(AC48&lt;0.01,AF48="n/a"),"n/a",(I48/SQRT(22.5*AC48*(I48/AF48))-1)*100)</f>
        <v>n/a</v>
      </c>
      <c r="AR48" s="663">
        <f>INDEX(Historical!$C$7:$C$1279,MATCH(B48,Historical!$B$7:$B$1301,0))*IF(AH48="n/a",1.03,IF(AH48&lt;0,1.01,IF(AH48&gt;10,1.1,(1+AH48/100))))</f>
        <v>1.03</v>
      </c>
      <c r="AS48" s="900">
        <f>IF($AI48="n/a",1.03*AR48,IF($AI48&lt;0,1.01*AR48,IF($AI48&gt;10,1.1*AR48,(1+$AI48/100)*AR48)))</f>
        <v>1.0609</v>
      </c>
      <c r="AT48" s="900">
        <f>IF($AK48="n/a",1.03*AS48,IF($AK48&lt;0,1.01*AS48,IF($AK48&gt;10,1.1*AS48,(1+$AK48/100)*AS48)))</f>
        <v>1.092727</v>
      </c>
      <c r="AU48" s="900">
        <f>IF($AK48="n/a",1.03*AT48,IF($AK48&lt;0,1.01*AT48,IF($AK48&gt;10,1.1*AT48,(1+$AK48/100)*AT48)))</f>
        <v>1.1255088100000001</v>
      </c>
      <c r="AV48" s="900">
        <f>IF($AK48="n/a",1.03*AU48,IF($AK48&lt;0,1.01*AU48,IF($AK48&gt;10,1.1*AU48,(1+$AK48/100)*AU48)))</f>
        <v>1.1592740743000001</v>
      </c>
      <c r="AW48" s="663">
        <f>SUM(AR48:AV48)</f>
        <v>5.4684098842999997</v>
      </c>
      <c r="AX48" s="761">
        <f>AW48/I48*100</f>
        <v>21.269583369506027</v>
      </c>
      <c r="AY48" s="948" t="s">
        <v>136</v>
      </c>
      <c r="AZ48" s="886" t="s">
        <v>136</v>
      </c>
      <c r="BA48" s="886" t="s">
        <v>136</v>
      </c>
      <c r="BB48" s="886" t="s">
        <v>136</v>
      </c>
      <c r="BC48" s="886" t="s">
        <v>136</v>
      </c>
      <c r="BD48" s="921" t="s">
        <v>4271</v>
      </c>
      <c r="BE48" s="635">
        <v>1987</v>
      </c>
      <c r="BF48" s="912">
        <f>IF(BE48&gt;2008,0,IF(BE48&gt;2001,1,IF(BE48&gt;1990,2,IF(BE48&gt;1980,3,IF(BE48&gt;1973,4,IF(BE48&gt;1970,5,IF(BE48&gt;1960,6,IF(BE48&gt;1958,7,IF(BE48&gt;1953,8,9)))))))))</f>
        <v>3</v>
      </c>
      <c r="BG48" s="896" t="s">
        <v>136</v>
      </c>
    </row>
    <row r="49" spans="1:59" ht="11.25" customHeight="1" x14ac:dyDescent="0.2">
      <c r="A49" s="877" t="s">
        <v>219</v>
      </c>
      <c r="B49" s="889" t="s">
        <v>220</v>
      </c>
      <c r="C49" s="946" t="s">
        <v>112</v>
      </c>
      <c r="D49" s="946" t="s">
        <v>4369</v>
      </c>
      <c r="E49" s="746">
        <v>63</v>
      </c>
      <c r="F49" s="1199">
        <v>7</v>
      </c>
      <c r="G49" s="1199" t="s">
        <v>37</v>
      </c>
      <c r="H49" s="1199" t="s">
        <v>37</v>
      </c>
      <c r="I49" s="879">
        <v>62.03</v>
      </c>
      <c r="J49" s="663">
        <f>(M49/I49)*100</f>
        <v>3.2242463324197965</v>
      </c>
      <c r="K49" s="891">
        <v>0.5</v>
      </c>
      <c r="L49" s="901">
        <v>4</v>
      </c>
      <c r="M49" s="654">
        <f>K49*L49</f>
        <v>2</v>
      </c>
      <c r="N49" s="884" t="s">
        <v>142</v>
      </c>
      <c r="O49" s="747">
        <v>0.49</v>
      </c>
      <c r="P49" s="875">
        <v>43782</v>
      </c>
      <c r="Q49" s="875">
        <v>43808</v>
      </c>
      <c r="R49" s="654">
        <f>(K49-O49)/O49*100</f>
        <v>2.0408163265306141</v>
      </c>
      <c r="S49" s="714">
        <f>IF(INDEX(Historical!$D$7:$D$1277,MATCH(B49,Historical!$B$7:$B$1301,0))=0,"n/a",(INDEX(Historical!$C$7:$C$1279,MATCH(B49,Historical!$B$7:$B$1301,0))/INDEX(Historical!$D$7:$D$1277,MATCH(B49,Historical!$B$7:$B$1301,0))-1)*100)</f>
        <v>1.2853470437018011</v>
      </c>
      <c r="T49" s="714">
        <f>IF(INDEX(Historical!$F$7:$F$1270,MATCH(B49,Historical!$B$7:$B$1301,0))=0,"n/a",((INDEX(Historical!$C$7:$C$1279,MATCH(B49,Historical!$B$7:$B$1301,0))/INDEX(Historical!$F$7:$F$1270,MATCH(B49,Historical!$B$7:$B$1301,0)))^(1/3)-1)*100)</f>
        <v>1.1246617711334395</v>
      </c>
      <c r="U49" s="714">
        <f>IF(INDEX(Historical!$H$7:$H$1270,MATCH(B49,Historical!$B$7:$B$1301,0))=0,"n/a",((INDEX(Historical!$C$7:$C$1279,MATCH(B49,Historical!$B$7:$B$1301,0))/INDEX(Historical!$H$7:$H$1270,MATCH(B49,Historical!$B$7:$B$1301,0)))^(1/5)-1)*100)</f>
        <v>2.2799981901628685</v>
      </c>
      <c r="V49" s="714">
        <f>IF(INDEX(Historical!$O$7:$O$1270,MATCH(B49,Historical!$B$7:$B$1301,0))=0,"n/a",((INDEX(Historical!$C$7:$C$1279,MATCH(B49,Historical!$B$7:$B$1301,0))/INDEX(Historical!$O$7:$O$1270,MATCH(B49,Historical!$B$7:$B$1301,0)))^(1/10)-1)*100)</f>
        <v>4.0459152311358881</v>
      </c>
      <c r="W49" s="715">
        <f>IF(OR(U49&lt;=0,U49="n/a",V49&lt;=0,V49="n/a"),"n/a",U49/V49)</f>
        <v>0.56353088483338309</v>
      </c>
      <c r="X49" s="716">
        <f>IF(OR(AJ49&lt;=0,AJ49="n/a",U49&lt;=0,U49="n/a"),"n/a",U49/AJ49)</f>
        <v>0.65142805433224804</v>
      </c>
      <c r="Y49" s="680"/>
      <c r="Z49" s="663">
        <f>IF(OR(AC49&lt;0.01,AC49="n/a"),"n/a",M49/AC49*100)</f>
        <v>54.347826086956516</v>
      </c>
      <c r="AA49" s="900">
        <f>IF(OR(AC49&lt;0.01,AC49="n/a"),"n/a",I49/AC49)</f>
        <v>16.855978260869566</v>
      </c>
      <c r="AB49" s="901">
        <v>9</v>
      </c>
      <c r="AC49" s="879">
        <v>3.68</v>
      </c>
      <c r="AD49" s="879">
        <v>11.13</v>
      </c>
      <c r="AE49" s="879">
        <v>2.06</v>
      </c>
      <c r="AF49" s="879">
        <v>4.96</v>
      </c>
      <c r="AG49" s="879">
        <v>26.3</v>
      </c>
      <c r="AH49" s="879">
        <v>17.2</v>
      </c>
      <c r="AI49" s="879">
        <v>6.32</v>
      </c>
      <c r="AJ49" s="879">
        <v>3.5000000000000004</v>
      </c>
      <c r="AK49" s="879">
        <v>1.5</v>
      </c>
      <c r="AL49" s="892">
        <v>36970</v>
      </c>
      <c r="AM49" s="886">
        <v>0.4</v>
      </c>
      <c r="AN49" s="879">
        <v>1.02</v>
      </c>
      <c r="AO49" s="753">
        <f>IF(U49="n/a","n/a",IF(AA49&lt;0,"n/a",IF(AA49="n/a","n/a",J49+U49-AA49)))</f>
        <v>-11.351733738286901</v>
      </c>
      <c r="AP49" s="754">
        <f>IF(U49="n/a","n/a",J49+U49)</f>
        <v>5.5042445225826651</v>
      </c>
      <c r="AQ49" s="902">
        <f>IF(OR(AC49&lt;0.01,AF49="n/a"),"n/a",(I49/SQRT(22.5*AC49*(I49/AF49))-1)*100)</f>
        <v>92.764279971290946</v>
      </c>
      <c r="AR49" s="663">
        <f>INDEX(Historical!$C$7:$C$1279,MATCH(B49,Historical!$B$7:$B$1301,0))*IF(AH49="n/a",1.03,IF(AH49&lt;0,1.01,IF(AH49&gt;10,1.1,(1+AH49/100))))</f>
        <v>2.1670000000000003</v>
      </c>
      <c r="AS49" s="900">
        <f>IF($AI49="n/a",1.03*AR49,IF($AI49&lt;0,1.01*AR49,IF($AI49&gt;10,1.1*AR49,(1+$AI49/100)*AR49)))</f>
        <v>2.3039544000000003</v>
      </c>
      <c r="AT49" s="900">
        <f>IF($AK49="n/a",1.03*AS49,IF($AK49&lt;0,1.01*AS49,IF($AK49&gt;10,1.1*AS49,(1+$AK49/100)*AS49)))</f>
        <v>2.338513716</v>
      </c>
      <c r="AU49" s="900">
        <f>IF($AK49="n/a",1.03*AT49,IF($AK49&lt;0,1.01*AT49,IF($AK49&gt;10,1.1*AT49,(1+$AK49/100)*AT49)))</f>
        <v>2.3735914217399996</v>
      </c>
      <c r="AV49" s="900">
        <f>IF($AK49="n/a",1.03*AU49,IF($AK49&lt;0,1.01*AU49,IF($AK49&gt;10,1.1*AU49,(1+$AK49/100)*AU49)))</f>
        <v>2.4091952930660994</v>
      </c>
      <c r="AW49" s="663">
        <f>SUM(AR49:AV49)</f>
        <v>11.5922548308061</v>
      </c>
      <c r="AX49" s="761">
        <f>AW49/I49*100</f>
        <v>18.688142561351121</v>
      </c>
      <c r="AY49" s="948">
        <v>1.51</v>
      </c>
      <c r="AZ49" s="886">
        <v>64.319999999999993</v>
      </c>
      <c r="BA49" s="886">
        <v>-20.86</v>
      </c>
      <c r="BB49" s="886">
        <v>5.99</v>
      </c>
      <c r="BC49" s="886">
        <v>-4.5199999999999996</v>
      </c>
      <c r="BE49" s="635">
        <v>1958</v>
      </c>
      <c r="BF49" s="912">
        <f>IF(BE49&gt;2008,0,IF(BE49&gt;2001,1,IF(BE49&gt;1990,2,IF(BE49&gt;1980,3,IF(BE49&gt;1973,4,IF(BE49&gt;1970,5,IF(BE49&gt;1960,6,IF(BE49&gt;1958,7,IF(BE49&gt;1953,8,9)))))))))</f>
        <v>8</v>
      </c>
      <c r="BG49" s="896">
        <v>10.199999999999999</v>
      </c>
    </row>
    <row r="50" spans="1:59" ht="11.25" customHeight="1" x14ac:dyDescent="0.2">
      <c r="A50" s="885" t="s">
        <v>221</v>
      </c>
      <c r="B50" s="889" t="s">
        <v>222</v>
      </c>
      <c r="C50" s="946" t="s">
        <v>108</v>
      </c>
      <c r="D50" s="946" t="s">
        <v>118</v>
      </c>
      <c r="E50" s="746">
        <v>30</v>
      </c>
      <c r="F50" s="1199">
        <v>91</v>
      </c>
      <c r="G50" s="1199" t="s">
        <v>106</v>
      </c>
      <c r="H50" s="1199" t="s">
        <v>106</v>
      </c>
      <c r="I50" s="879">
        <v>191.9</v>
      </c>
      <c r="J50" s="663">
        <f>(M50/I50)*100</f>
        <v>2.0114643043251692</v>
      </c>
      <c r="K50" s="898">
        <v>0.96499999999999997</v>
      </c>
      <c r="L50" s="901">
        <v>4</v>
      </c>
      <c r="M50" s="654">
        <f>K50*L50</f>
        <v>3.86</v>
      </c>
      <c r="N50" s="884" t="s">
        <v>223</v>
      </c>
      <c r="O50" s="898">
        <v>0.9</v>
      </c>
      <c r="P50" s="875">
        <v>43835</v>
      </c>
      <c r="Q50" s="875">
        <v>43851</v>
      </c>
      <c r="R50" s="654">
        <f>(K50-O50)/O50*100</f>
        <v>7.2222222222222161</v>
      </c>
      <c r="S50" s="714">
        <f>IF(INDEX(Historical!$D$7:$D$1277,MATCH(B50,Historical!$B$7:$B$1301,0))=0,"n/a",(INDEX(Historical!$C$7:$C$1279,MATCH(B50,Historical!$B$7:$B$1301,0))/INDEX(Historical!$D$7:$D$1277,MATCH(B50,Historical!$B$7:$B$1301,0))-1)*100)</f>
        <v>7.1428571428571397</v>
      </c>
      <c r="T50" s="714">
        <f>IF(INDEX(Historical!$F$7:$F$1270,MATCH(B50,Historical!$B$7:$B$1301,0))=0,"n/a",((INDEX(Historical!$C$7:$C$1279,MATCH(B50,Historical!$B$7:$B$1301,0))/INDEX(Historical!$F$7:$F$1270,MATCH(B50,Historical!$B$7:$B$1301,0)))^(1/3)-1)*100)</f>
        <v>7.2275911569341433</v>
      </c>
      <c r="U50" s="714">
        <f>IF(INDEX(Historical!$H$7:$H$1270,MATCH(B50,Historical!$B$7:$B$1301,0))=0,"n/a",((INDEX(Historical!$C$7:$C$1279,MATCH(B50,Historical!$B$7:$B$1301,0))/INDEX(Historical!$H$7:$H$1270,MATCH(B50,Historical!$B$7:$B$1301,0)))^(1/5)-1)*100)</f>
        <v>7.2244326173546369</v>
      </c>
      <c r="V50" s="714">
        <f>IF(INDEX(Historical!$O$7:$O$1270,MATCH(B50,Historical!$B$7:$B$1301,0))=0,"n/a",((INDEX(Historical!$C$7:$C$1279,MATCH(B50,Historical!$B$7:$B$1301,0))/INDEX(Historical!$O$7:$O$1270,MATCH(B50,Historical!$B$7:$B$1301,0)))^(1/10)-1)*100)</f>
        <v>7.1773462536293131</v>
      </c>
      <c r="W50" s="715">
        <f>IF(OR(U50&lt;=0,U50="n/a",V50&lt;=0,V50="n/a"),"n/a",U50/V50)</f>
        <v>1.0065604141226312</v>
      </c>
      <c r="X50" s="716">
        <f>IF(OR(AJ50&lt;=0,AJ50="n/a",U50&lt;=0,U50="n/a"),"n/a",U50/AJ50)</f>
        <v>0.52733084798209029</v>
      </c>
      <c r="Y50" s="673"/>
      <c r="Z50" s="663">
        <f>IF(OR(AC50&lt;0.01,AC50="n/a"),"n/a",M50/AC50*100)</f>
        <v>74.951456310679603</v>
      </c>
      <c r="AA50" s="900">
        <f>IF(OR(AC50&lt;0.01,AC50="n/a"),"n/a",I50/AC50)</f>
        <v>37.262135922330096</v>
      </c>
      <c r="AB50" s="901">
        <v>12</v>
      </c>
      <c r="AC50" s="879">
        <v>5.15</v>
      </c>
      <c r="AD50" s="879">
        <v>3.66</v>
      </c>
      <c r="AE50" s="879">
        <v>3.52</v>
      </c>
      <c r="AF50" s="879">
        <v>8.82</v>
      </c>
      <c r="AG50" s="879">
        <v>27.1</v>
      </c>
      <c r="AH50" s="879">
        <v>9.9</v>
      </c>
      <c r="AI50" s="879">
        <v>10.47</v>
      </c>
      <c r="AJ50" s="879">
        <v>13.700000000000001</v>
      </c>
      <c r="AK50" s="879">
        <v>10</v>
      </c>
      <c r="AL50" s="892">
        <v>8800</v>
      </c>
      <c r="AM50" s="886">
        <v>0.8</v>
      </c>
      <c r="AN50" s="879">
        <v>0.09</v>
      </c>
      <c r="AO50" s="753">
        <f>IF(U50="n/a","n/a",IF(AA50&lt;0,"n/a",IF(AA50="n/a","n/a",J50+U50-AA50)))</f>
        <v>-28.026239000650289</v>
      </c>
      <c r="AP50" s="754">
        <f>IF(U50="n/a","n/a",J50+U50)</f>
        <v>9.2358969216798066</v>
      </c>
      <c r="AQ50" s="902">
        <f>IF(OR(AC50&lt;0.01,AF50="n/a"),"n/a",(I50/SQRT(22.5*AC50*(I50/AF50))-1)*100)</f>
        <v>282.18787633248388</v>
      </c>
      <c r="AR50" s="663">
        <f>INDEX(Historical!$C$7:$C$1279,MATCH(B50,Historical!$B$7:$B$1301,0))*IF(AH50="n/a",1.03,IF(AH50&lt;0,1.01,IF(AH50&gt;10,1.1,(1+AH50/100))))</f>
        <v>3.9563999999999999</v>
      </c>
      <c r="AS50" s="900">
        <f>IF($AI50="n/a",1.03*AR50,IF($AI50&lt;0,1.01*AR50,IF($AI50&gt;10,1.1*AR50,(1+$AI50/100)*AR50)))</f>
        <v>4.3520400000000006</v>
      </c>
      <c r="AT50" s="900">
        <f>IF($AK50="n/a",1.03*AS50,IF($AK50&lt;0,1.01*AS50,IF($AK50&gt;10,1.1*AS50,(1+$AK50/100)*AS50)))</f>
        <v>4.7872440000000012</v>
      </c>
      <c r="AU50" s="900">
        <f>IF($AK50="n/a",1.03*AT50,IF($AK50&lt;0,1.01*AT50,IF($AK50&gt;10,1.1*AT50,(1+$AK50/100)*AT50)))</f>
        <v>5.265968400000002</v>
      </c>
      <c r="AV50" s="900">
        <f>IF($AK50="n/a",1.03*AU50,IF($AK50&lt;0,1.01*AU50,IF($AK50&gt;10,1.1*AU50,(1+$AK50/100)*AU50)))</f>
        <v>5.7925652400000027</v>
      </c>
      <c r="AW50" s="663">
        <f>SUM(AR50:AV50)</f>
        <v>24.154217640000006</v>
      </c>
      <c r="AX50" s="761">
        <f>AW50/I50*100</f>
        <v>12.586877352787912</v>
      </c>
      <c r="AY50" s="948">
        <v>0.53</v>
      </c>
      <c r="AZ50" s="886">
        <v>47.39</v>
      </c>
      <c r="BA50" s="886">
        <v>-28.99</v>
      </c>
      <c r="BB50" s="886">
        <v>7.75</v>
      </c>
      <c r="BC50" s="886">
        <v>11.12</v>
      </c>
      <c r="BE50" s="635">
        <v>1991</v>
      </c>
      <c r="BF50" s="912">
        <f>IF(BE50&gt;2008,0,IF(BE50&gt;2001,1,IF(BE50&gt;1990,2,IF(BE50&gt;1980,3,IF(BE50&gt;1973,4,IF(BE50&gt;1970,5,IF(BE50&gt;1960,6,IF(BE50&gt;1958,7,IF(BE50&gt;1953,8,9)))))))))</f>
        <v>2</v>
      </c>
      <c r="BG50" s="896">
        <v>15.4</v>
      </c>
    </row>
    <row r="51" spans="1:59" ht="11.25" customHeight="1" x14ac:dyDescent="0.2">
      <c r="A51" s="877" t="s">
        <v>567</v>
      </c>
      <c r="B51" s="889" t="s">
        <v>568</v>
      </c>
      <c r="C51" s="946" t="s">
        <v>4325</v>
      </c>
      <c r="D51" s="946" t="s">
        <v>4326</v>
      </c>
      <c r="E51" s="746">
        <v>26</v>
      </c>
      <c r="F51" s="1199">
        <v>128</v>
      </c>
      <c r="G51" s="1199" t="s">
        <v>37</v>
      </c>
      <c r="H51" s="1199" t="s">
        <v>115</v>
      </c>
      <c r="I51" s="879">
        <v>229.17</v>
      </c>
      <c r="J51" s="663">
        <f>(M51/I51)*100</f>
        <v>3.6261290744861894</v>
      </c>
      <c r="K51" s="898">
        <v>2.0775000000000001</v>
      </c>
      <c r="L51" s="901">
        <v>4</v>
      </c>
      <c r="M51" s="654">
        <f>K51*L51</f>
        <v>8.31</v>
      </c>
      <c r="N51" s="884" t="s">
        <v>218</v>
      </c>
      <c r="O51" s="748">
        <v>1.95</v>
      </c>
      <c r="P51" s="875">
        <v>43920</v>
      </c>
      <c r="Q51" s="875">
        <v>43936</v>
      </c>
      <c r="R51" s="654">
        <f>(K51-O51)/O51*100</f>
        <v>6.5384615384615472</v>
      </c>
      <c r="S51" s="714">
        <f>IF(INDEX(Historical!$D$7:$D$1277,MATCH(B51,Historical!$B$7:$B$1301,0))=0,"n/a",(INDEX(Historical!$C$7:$C$1279,MATCH(B51,Historical!$B$7:$B$1301,0))/INDEX(Historical!$D$7:$D$1277,MATCH(B51,Historical!$B$7:$B$1301,0))-1)*100)</f>
        <v>5.184174624829474</v>
      </c>
      <c r="T51" s="714">
        <f>IF(INDEX(Historical!$F$7:$F$1270,MATCH(B51,Historical!$B$7:$B$1301,0))=0,"n/a",((INDEX(Historical!$C$7:$C$1279,MATCH(B51,Historical!$B$7:$B$1301,0))/INDEX(Historical!$F$7:$F$1270,MATCH(B51,Historical!$B$7:$B$1301,0)))^(1/3)-1)*100)</f>
        <v>7.3058163272460952</v>
      </c>
      <c r="U51" s="714">
        <f>IF(INDEX(Historical!$H$7:$H$1270,MATCH(B51,Historical!$B$7:$B$1301,0))=0,"n/a",((INDEX(Historical!$C$7:$C$1279,MATCH(B51,Historical!$B$7:$B$1301,0))/INDEX(Historical!$H$7:$H$1270,MATCH(B51,Historical!$B$7:$B$1301,0)))^(1/5)-1)*100)</f>
        <v>8.9607621082625766</v>
      </c>
      <c r="V51" s="714">
        <f>IF(INDEX(Historical!$O$7:$O$1270,MATCH(B51,Historical!$B$7:$B$1301,0))=0,"n/a",((INDEX(Historical!$C$7:$C$1279,MATCH(B51,Historical!$B$7:$B$1301,0))/INDEX(Historical!$O$7:$O$1270,MATCH(B51,Historical!$B$7:$B$1301,0)))^(1/10)-1)*100)</f>
        <v>6.4930475603180993</v>
      </c>
      <c r="W51" s="715">
        <f>IF(OR(U51&lt;=0,U51="n/a",V51&lt;=0,V51="n/a"),"n/a",U51/V51)</f>
        <v>1.3800549010338039</v>
      </c>
      <c r="X51" s="716">
        <f>IF(OR(AJ51&lt;=0,AJ51="n/a",U51&lt;=0,U51="n/a"),"n/a",U51/AJ51)</f>
        <v>0.33942280713115819</v>
      </c>
      <c r="Y51" s="889"/>
      <c r="Z51" s="663">
        <f>IF(OR(AC51&lt;0.01,AC51="n/a"),"n/a",M51/AC51*100)</f>
        <v>86.382536382536387</v>
      </c>
      <c r="AA51" s="900">
        <f>IF(OR(AC51&lt;0.01,AC51="n/a"),"n/a",I51/AC51)</f>
        <v>23.822245322245323</v>
      </c>
      <c r="AB51" s="901">
        <v>12</v>
      </c>
      <c r="AC51" s="879">
        <v>9.6199999999999992</v>
      </c>
      <c r="AD51" s="879">
        <v>2.98</v>
      </c>
      <c r="AE51" s="879">
        <v>10.1</v>
      </c>
      <c r="AF51" s="879">
        <v>2.4</v>
      </c>
      <c r="AG51" s="879">
        <v>10.199999999999999</v>
      </c>
      <c r="AH51" s="879">
        <v>12.8</v>
      </c>
      <c r="AI51" s="879">
        <v>-42.74</v>
      </c>
      <c r="AJ51" s="879">
        <v>26.400000000000002</v>
      </c>
      <c r="AK51" s="879">
        <v>7.9</v>
      </c>
      <c r="AL51" s="892">
        <v>15110</v>
      </c>
      <c r="AM51" s="886">
        <v>0.1</v>
      </c>
      <c r="AN51" s="879">
        <v>1.04</v>
      </c>
      <c r="AO51" s="753">
        <f>IF(U51="n/a","n/a",IF(AA51&lt;0,"n/a",IF(AA51="n/a","n/a",J51+U51-AA51)))</f>
        <v>-11.235354139496557</v>
      </c>
      <c r="AP51" s="754">
        <f>IF(U51="n/a","n/a",J51+U51)</f>
        <v>12.586891182748765</v>
      </c>
      <c r="AQ51" s="902">
        <f>IF(OR(AC51&lt;0.01,AF51="n/a"),"n/a",(I51/SQRT(22.5*AC51*(I51/AF51))-1)*100)</f>
        <v>59.406383217219407</v>
      </c>
      <c r="AR51" s="663">
        <f>INDEX(Historical!$C$7:$C$1279,MATCH(B51,Historical!$B$7:$B$1301,0))*IF(AH51="n/a",1.03,IF(AH51&lt;0,1.01,IF(AH51&gt;10,1.1,(1+AH51/100))))</f>
        <v>8.4809999999999999</v>
      </c>
      <c r="AS51" s="900">
        <f>IF($AI51="n/a",1.03*AR51,IF($AI51&lt;0,1.01*AR51,IF($AI51&gt;10,1.1*AR51,(1+$AI51/100)*AR51)))</f>
        <v>8.5658100000000008</v>
      </c>
      <c r="AT51" s="900">
        <f>IF($AK51="n/a",1.03*AS51,IF($AK51&lt;0,1.01*AS51,IF($AK51&gt;10,1.1*AS51,(1+$AK51/100)*AS51)))</f>
        <v>9.242508990000001</v>
      </c>
      <c r="AU51" s="900">
        <f>IF($AK51="n/a",1.03*AT51,IF($AK51&lt;0,1.01*AT51,IF($AK51&gt;10,1.1*AT51,(1+$AK51/100)*AT51)))</f>
        <v>9.972667200210001</v>
      </c>
      <c r="AV51" s="900">
        <f>IF($AK51="n/a",1.03*AU51,IF($AK51&lt;0,1.01*AU51,IF($AK51&gt;10,1.1*AU51,(1+$AK51/100)*AU51)))</f>
        <v>10.760507909026591</v>
      </c>
      <c r="AW51" s="663">
        <f>SUM(AR51:AV51)</f>
        <v>47.022494099236596</v>
      </c>
      <c r="AX51" s="761">
        <f>AW51/I51*100</f>
        <v>20.518608063549593</v>
      </c>
      <c r="AY51" s="948">
        <v>0.69</v>
      </c>
      <c r="AZ51" s="886">
        <v>30.349999999999998</v>
      </c>
      <c r="BA51" s="886">
        <v>-31.419999999999998</v>
      </c>
      <c r="BB51" s="886">
        <v>-5.56</v>
      </c>
      <c r="BC51" s="886">
        <v>-19.34</v>
      </c>
      <c r="BE51" s="635">
        <v>1995</v>
      </c>
      <c r="BF51" s="912">
        <f>IF(BE51&gt;2008,0,IF(BE51&gt;2001,1,IF(BE51&gt;1990,2,IF(BE51&gt;1980,3,IF(BE51&gt;1973,4,IF(BE51&gt;1970,5,IF(BE51&gt;1960,6,IF(BE51&gt;1958,7,IF(BE51&gt;1953,8,9)))))))))</f>
        <v>2</v>
      </c>
      <c r="BG51" s="896">
        <v>4.9000000000000004</v>
      </c>
    </row>
    <row r="52" spans="1:59" ht="11.25" customHeight="1" x14ac:dyDescent="0.2">
      <c r="A52" s="877" t="s">
        <v>214</v>
      </c>
      <c r="B52" s="889" t="s">
        <v>215</v>
      </c>
      <c r="C52" s="946" t="s">
        <v>108</v>
      </c>
      <c r="D52" s="946" t="s">
        <v>4341</v>
      </c>
      <c r="E52" s="746">
        <v>39</v>
      </c>
      <c r="F52" s="1199">
        <v>66</v>
      </c>
      <c r="G52" s="1199" t="s">
        <v>106</v>
      </c>
      <c r="H52" s="1199" t="s">
        <v>106</v>
      </c>
      <c r="I52" s="879">
        <v>38.6</v>
      </c>
      <c r="J52" s="663">
        <f>(M52/I52)*100</f>
        <v>3.8860103626943006</v>
      </c>
      <c r="K52" s="891">
        <v>0.375</v>
      </c>
      <c r="L52" s="901">
        <v>4</v>
      </c>
      <c r="M52" s="654">
        <f>K52*L52</f>
        <v>1.5</v>
      </c>
      <c r="N52" s="884" t="s">
        <v>107</v>
      </c>
      <c r="O52" s="747">
        <v>0.35</v>
      </c>
      <c r="P52" s="875">
        <v>43768</v>
      </c>
      <c r="Q52" s="875">
        <v>43784</v>
      </c>
      <c r="R52" s="654">
        <f>(K52-O52)/O52*100</f>
        <v>7.1428571428571495</v>
      </c>
      <c r="S52" s="714">
        <f>IF(INDEX(Historical!$D$7:$D$1277,MATCH(B52,Historical!$B$7:$B$1301,0))=0,"n/a",(INDEX(Historical!$C$7:$C$1279,MATCH(B52,Historical!$B$7:$B$1301,0))/INDEX(Historical!$D$7:$D$1277,MATCH(B52,Historical!$B$7:$B$1301,0))-1)*100)</f>
        <v>11.328125</v>
      </c>
      <c r="T52" s="714">
        <f>IF(INDEX(Historical!$F$7:$F$1270,MATCH(B52,Historical!$B$7:$B$1301,0))=0,"n/a",((INDEX(Historical!$C$7:$C$1279,MATCH(B52,Historical!$B$7:$B$1301,0))/INDEX(Historical!$F$7:$F$1270,MATCH(B52,Historical!$B$7:$B$1301,0)))^(1/3)-1)*100)</f>
        <v>9.8505241180611556</v>
      </c>
      <c r="U52" s="714">
        <f>IF(INDEX(Historical!$H$7:$H$1270,MATCH(B52,Historical!$B$7:$B$1301,0))=0,"n/a",((INDEX(Historical!$C$7:$C$1279,MATCH(B52,Historical!$B$7:$B$1301,0))/INDEX(Historical!$H$7:$H$1270,MATCH(B52,Historical!$B$7:$B$1301,0)))^(1/5)-1)*100)</f>
        <v>9.3842250709028399</v>
      </c>
      <c r="V52" s="714">
        <f>IF(INDEX(Historical!$O$7:$O$1270,MATCH(B52,Historical!$B$7:$B$1301,0))=0,"n/a",((INDEX(Historical!$C$7:$C$1279,MATCH(B52,Historical!$B$7:$B$1301,0))/INDEX(Historical!$O$7:$O$1270,MATCH(B52,Historical!$B$7:$B$1301,0)))^(1/10)-1)*100)</f>
        <v>8.5909130346304643</v>
      </c>
      <c r="W52" s="715">
        <f>IF(OR(U52&lt;=0,U52="n/a",V52&lt;=0,V52="n/a"),"n/a",U52/V52)</f>
        <v>1.0923431575985567</v>
      </c>
      <c r="X52" s="716">
        <f>IF(OR(AJ52&lt;=0,AJ52="n/a",U52&lt;=0,U52="n/a"),"n/a",U52/AJ52)</f>
        <v>1.2512300094537119</v>
      </c>
      <c r="Y52" s="676"/>
      <c r="Z52" s="663">
        <f>IF(OR(AC52&lt;0.01,AC52="n/a"),"n/a",M52/AC52*100)</f>
        <v>43.988269794721404</v>
      </c>
      <c r="AA52" s="900">
        <f>IF(OR(AC52&lt;0.01,AC52="n/a"),"n/a",I52/AC52)</f>
        <v>11.319648093841643</v>
      </c>
      <c r="AB52" s="901">
        <v>10</v>
      </c>
      <c r="AC52" s="879">
        <v>3.41</v>
      </c>
      <c r="AD52" s="879">
        <v>6.37</v>
      </c>
      <c r="AE52" s="879">
        <v>2.65</v>
      </c>
      <c r="AF52" s="879">
        <v>3.21</v>
      </c>
      <c r="AG52" s="879">
        <v>32.1</v>
      </c>
      <c r="AH52" s="879">
        <v>5.8000000000000007</v>
      </c>
      <c r="AI52" s="879">
        <v>-1.18</v>
      </c>
      <c r="AJ52" s="879">
        <v>7.5</v>
      </c>
      <c r="AK52" s="879">
        <v>1.73</v>
      </c>
      <c r="AL52" s="892">
        <v>4560</v>
      </c>
      <c r="AM52" s="886">
        <v>0.3</v>
      </c>
      <c r="AN52" s="879">
        <v>0</v>
      </c>
      <c r="AO52" s="753">
        <f>IF(U52="n/a","n/a",IF(AA52&lt;0,"n/a",IF(AA52="n/a","n/a",J52+U52-AA52)))</f>
        <v>1.9505873397554971</v>
      </c>
      <c r="AP52" s="754">
        <f>IF(U52="n/a","n/a",J52+U52)</f>
        <v>13.27023543359714</v>
      </c>
      <c r="AQ52" s="902">
        <f>IF(OR(AC52&lt;0.01,AF52="n/a"),"n/a",(I52/SQRT(22.5*AC52*(I52/AF52))-1)*100)</f>
        <v>27.08015035354947</v>
      </c>
      <c r="AR52" s="663">
        <f>INDEX(Historical!$C$7:$C$1279,MATCH(B52,Historical!$B$7:$B$1301,0))*IF(AH52="n/a",1.03,IF(AH52&lt;0,1.01,IF(AH52&gt;10,1.1,(1+AH52/100))))</f>
        <v>1.5076500000000002</v>
      </c>
      <c r="AS52" s="900">
        <f>IF($AI52="n/a",1.03*AR52,IF($AI52&lt;0,1.01*AR52,IF($AI52&gt;10,1.1*AR52,(1+$AI52/100)*AR52)))</f>
        <v>1.5227265000000001</v>
      </c>
      <c r="AT52" s="900">
        <f>IF($AK52="n/a",1.03*AS52,IF($AK52&lt;0,1.01*AS52,IF($AK52&gt;10,1.1*AS52,(1+$AK52/100)*AS52)))</f>
        <v>1.5490696684500003</v>
      </c>
      <c r="AU52" s="900">
        <f>IF($AK52="n/a",1.03*AT52,IF($AK52&lt;0,1.01*AT52,IF($AK52&gt;10,1.1*AT52,(1+$AK52/100)*AT52)))</f>
        <v>1.5758685737141853</v>
      </c>
      <c r="AV52" s="900">
        <f>IF($AK52="n/a",1.03*AU52,IF($AK52&lt;0,1.01*AU52,IF($AK52&gt;10,1.1*AU52,(1+$AK52/100)*AU52)))</f>
        <v>1.6031311000394408</v>
      </c>
      <c r="AW52" s="663">
        <f>SUM(AR52:AV52)</f>
        <v>7.7584458422036269</v>
      </c>
      <c r="AX52" s="761">
        <f>AW52/I52*100</f>
        <v>20.099600627470533</v>
      </c>
      <c r="AY52" s="948">
        <v>1.46</v>
      </c>
      <c r="AZ52" s="886">
        <v>63.629999999999995</v>
      </c>
      <c r="BA52" s="886">
        <v>-25.47</v>
      </c>
      <c r="BB52" s="886">
        <v>3.7199999999999998</v>
      </c>
      <c r="BC52" s="886">
        <v>-7.99</v>
      </c>
      <c r="BE52" s="635">
        <v>1982</v>
      </c>
      <c r="BF52" s="912">
        <f>IF(BE52&gt;2008,0,IF(BE52&gt;2001,1,IF(BE52&gt;1990,2,IF(BE52&gt;1980,3,IF(BE52&gt;1973,4,IF(BE52&gt;1970,5,IF(BE52&gt;1960,6,IF(BE52&gt;1958,7,IF(BE52&gt;1953,8,9)))))))))</f>
        <v>3</v>
      </c>
      <c r="BG52" s="896">
        <v>9.5</v>
      </c>
    </row>
    <row r="53" spans="1:59" ht="11.25" customHeight="1" x14ac:dyDescent="0.2">
      <c r="A53" s="877" t="s">
        <v>574</v>
      </c>
      <c r="B53" s="889" t="s">
        <v>575</v>
      </c>
      <c r="C53" s="946" t="s">
        <v>112</v>
      </c>
      <c r="D53" s="946" t="s">
        <v>4361</v>
      </c>
      <c r="E53" s="746">
        <v>26</v>
      </c>
      <c r="F53" s="1199">
        <v>129</v>
      </c>
      <c r="G53" s="1199" t="s">
        <v>106</v>
      </c>
      <c r="H53" s="1199" t="s">
        <v>106</v>
      </c>
      <c r="I53" s="879">
        <v>76.040000000000006</v>
      </c>
      <c r="J53" s="663">
        <f>(M53/I53)*100</f>
        <v>1.3677012098895318</v>
      </c>
      <c r="K53" s="898">
        <v>0.52</v>
      </c>
      <c r="L53" s="901">
        <v>2</v>
      </c>
      <c r="M53" s="654">
        <f>K53*L53</f>
        <v>1.04</v>
      </c>
      <c r="N53" s="884" t="s">
        <v>576</v>
      </c>
      <c r="O53" s="748">
        <v>0.5</v>
      </c>
      <c r="P53" s="875">
        <v>43980</v>
      </c>
      <c r="Q53" s="875">
        <v>43997</v>
      </c>
      <c r="R53" s="654">
        <f>(K53-O53)/O53*100</f>
        <v>4.0000000000000036</v>
      </c>
      <c r="S53" s="714">
        <f>IF(INDEX(Historical!$D$7:$D$1277,MATCH(B53,Historical!$B$7:$B$1301,0))=0,"n/a",(INDEX(Historical!$C$7:$C$1279,MATCH(B53,Historical!$B$7:$B$1301,0))/INDEX(Historical!$D$7:$D$1277,MATCH(B53,Historical!$B$7:$B$1301,0))-1)*100)</f>
        <v>11.111111111111116</v>
      </c>
      <c r="T53" s="714">
        <f>IF(INDEX(Historical!$F$7:$F$1270,MATCH(B53,Historical!$B$7:$B$1301,0))=0,"n/a",((INDEX(Historical!$C$7:$C$1279,MATCH(B53,Historical!$B$7:$B$1301,0))/INDEX(Historical!$F$7:$F$1270,MATCH(B53,Historical!$B$7:$B$1301,0)))^(1/3)-1)*100)</f>
        <v>7.7217345015941907</v>
      </c>
      <c r="U53" s="714">
        <f>IF(INDEX(Historical!$H$7:$H$1270,MATCH(B53,Historical!$B$7:$B$1301,0))=0,"n/a",((INDEX(Historical!$C$7:$C$1279,MATCH(B53,Historical!$B$7:$B$1301,0))/INDEX(Historical!$H$7:$H$1270,MATCH(B53,Historical!$B$7:$B$1301,0)))^(1/5)-1)*100)</f>
        <v>9.3362073943278112</v>
      </c>
      <c r="V53" s="714">
        <f>IF(INDEX(Historical!$O$7:$O$1270,MATCH(B53,Historical!$B$7:$B$1301,0))=0,"n/a",((INDEX(Historical!$C$7:$C$1279,MATCH(B53,Historical!$B$7:$B$1301,0))/INDEX(Historical!$O$7:$O$1270,MATCH(B53,Historical!$B$7:$B$1301,0)))^(1/10)-1)*100)</f>
        <v>10.159419920323188</v>
      </c>
      <c r="W53" s="715">
        <f>IF(OR(U53&lt;=0,U53="n/a",V53&lt;=0,V53="n/a"),"n/a",U53/V53)</f>
        <v>0.91897051874501223</v>
      </c>
      <c r="X53" s="716">
        <f>IF(OR(AJ53&lt;=0,AJ53="n/a",U53&lt;=0,U53="n/a"),"n/a",U53/AJ53)</f>
        <v>0.77158738796097615</v>
      </c>
      <c r="Y53" s="890"/>
      <c r="Z53" s="663">
        <f>IF(OR(AC53&lt;0.01,AC53="n/a"),"n/a",M53/AC53*100)</f>
        <v>31.419939577039273</v>
      </c>
      <c r="AA53" s="900">
        <f>IF(OR(AC53&lt;0.01,AC53="n/a"),"n/a",I53/AC53)</f>
        <v>22.972809667673719</v>
      </c>
      <c r="AB53" s="901">
        <v>12</v>
      </c>
      <c r="AC53" s="879">
        <v>3.31</v>
      </c>
      <c r="AD53" s="879">
        <v>5.07</v>
      </c>
      <c r="AE53" s="879">
        <v>1.52</v>
      </c>
      <c r="AF53" s="879">
        <v>6.16</v>
      </c>
      <c r="AG53" s="879">
        <v>27</v>
      </c>
      <c r="AH53" s="879">
        <v>-5.4</v>
      </c>
      <c r="AI53" s="879">
        <v>15.629999999999999</v>
      </c>
      <c r="AJ53" s="879">
        <v>12.1</v>
      </c>
      <c r="AK53" s="879">
        <v>4.43</v>
      </c>
      <c r="AL53" s="892">
        <v>12270</v>
      </c>
      <c r="AM53" s="886">
        <v>0.2</v>
      </c>
      <c r="AN53" s="879">
        <v>0</v>
      </c>
      <c r="AO53" s="753">
        <f>IF(U53="n/a","n/a",IF(AA53&lt;0,"n/a",IF(AA53="n/a","n/a",J53+U53-AA53)))</f>
        <v>-12.268901063456376</v>
      </c>
      <c r="AP53" s="754">
        <f>IF(U53="n/a","n/a",J53+U53)</f>
        <v>10.703908604217343</v>
      </c>
      <c r="AQ53" s="902">
        <f>IF(OR(AC53&lt;0.01,AF53="n/a"),"n/a",(I53/SQRT(22.5*AC53*(I53/AF53))-1)*100)</f>
        <v>150.78765480237578</v>
      </c>
      <c r="AR53" s="663">
        <f>INDEX(Historical!$C$7:$C$1279,MATCH(B53,Historical!$B$7:$B$1301,0))*IF(AH53="n/a",1.03,IF(AH53&lt;0,1.01,IF(AH53&gt;10,1.1,(1+AH53/100))))</f>
        <v>1.01</v>
      </c>
      <c r="AS53" s="900">
        <f>IF($AI53="n/a",1.03*AR53,IF($AI53&lt;0,1.01*AR53,IF($AI53&gt;10,1.1*AR53,(1+$AI53/100)*AR53)))</f>
        <v>1.1110000000000002</v>
      </c>
      <c r="AT53" s="900">
        <f>IF($AK53="n/a",1.03*AS53,IF($AK53&lt;0,1.01*AS53,IF($AK53&gt;10,1.1*AS53,(1+$AK53/100)*AS53)))</f>
        <v>1.1602173000000002</v>
      </c>
      <c r="AU53" s="900">
        <f>IF($AK53="n/a",1.03*AT53,IF($AK53&lt;0,1.01*AT53,IF($AK53&gt;10,1.1*AT53,(1+$AK53/100)*AT53)))</f>
        <v>1.2116149263900002</v>
      </c>
      <c r="AV53" s="900">
        <f>IF($AK53="n/a",1.03*AU53,IF($AK53&lt;0,1.01*AU53,IF($AK53&gt;10,1.1*AU53,(1+$AK53/100)*AU53)))</f>
        <v>1.2652894676290773</v>
      </c>
      <c r="AW53" s="663">
        <f>SUM(AR53:AV53)</f>
        <v>5.7581216940190778</v>
      </c>
      <c r="AX53" s="761">
        <f>AW53/I53*100</f>
        <v>7.5724903919240889</v>
      </c>
      <c r="AY53" s="948">
        <v>0.76</v>
      </c>
      <c r="AZ53" s="886">
        <v>44.7</v>
      </c>
      <c r="BA53" s="886">
        <v>-6.8599999999999994</v>
      </c>
      <c r="BB53" s="886">
        <v>3.02</v>
      </c>
      <c r="BC53" s="886">
        <v>3.94</v>
      </c>
      <c r="BE53" s="635">
        <v>1995</v>
      </c>
      <c r="BF53" s="912">
        <f>IF(BE53&gt;2008,0,IF(BE53&gt;2001,1,IF(BE53&gt;1990,2,IF(BE53&gt;1980,3,IF(BE53&gt;1973,4,IF(BE53&gt;1970,5,IF(BE53&gt;1960,6,IF(BE53&gt;1958,7,IF(BE53&gt;1953,8,9)))))))))</f>
        <v>2</v>
      </c>
      <c r="BG53" s="896">
        <v>15.7</v>
      </c>
    </row>
    <row r="54" spans="1:59" ht="11.25" customHeight="1" x14ac:dyDescent="0.2">
      <c r="A54" s="885" t="s">
        <v>234</v>
      </c>
      <c r="B54" s="889" t="s">
        <v>235</v>
      </c>
      <c r="C54" s="946" t="s">
        <v>112</v>
      </c>
      <c r="D54" s="946" t="s">
        <v>211</v>
      </c>
      <c r="E54" s="746">
        <v>28</v>
      </c>
      <c r="F54" s="1199">
        <v>101</v>
      </c>
      <c r="G54" s="1199" t="s">
        <v>106</v>
      </c>
      <c r="H54" s="1199" t="s">
        <v>106</v>
      </c>
      <c r="I54" s="879">
        <v>52.52</v>
      </c>
      <c r="J54" s="663">
        <f>(M54/I54)*100</f>
        <v>1.1805026656511806</v>
      </c>
      <c r="K54" s="898">
        <v>0.155</v>
      </c>
      <c r="L54" s="901">
        <v>4</v>
      </c>
      <c r="M54" s="654">
        <f>K54*L54</f>
        <v>0.62</v>
      </c>
      <c r="N54" s="884" t="s">
        <v>168</v>
      </c>
      <c r="O54" s="748">
        <v>0.14499999999999999</v>
      </c>
      <c r="P54" s="875">
        <v>43866</v>
      </c>
      <c r="Q54" s="875">
        <v>43881</v>
      </c>
      <c r="R54" s="654">
        <f>(K54-O54)/O54*100</f>
        <v>6.8965517241379377</v>
      </c>
      <c r="S54" s="714">
        <f>IF(INDEX(Historical!$D$7:$D$1277,MATCH(B54,Historical!$B$7:$B$1301,0))=0,"n/a",(INDEX(Historical!$C$7:$C$1279,MATCH(B54,Historical!$B$7:$B$1301,0))/INDEX(Historical!$D$7:$D$1277,MATCH(B54,Historical!$B$7:$B$1301,0))-1)*100)</f>
        <v>24.064171122994637</v>
      </c>
      <c r="T54" s="714">
        <f>IF(INDEX(Historical!$F$7:$F$1270,MATCH(B54,Historical!$B$7:$B$1301,0))=0,"n/a",((INDEX(Historical!$C$7:$C$1279,MATCH(B54,Historical!$B$7:$B$1301,0))/INDEX(Historical!$F$7:$F$1270,MATCH(B54,Historical!$B$7:$B$1301,0)))^(1/3)-1)*100)</f>
        <v>13.421909239605935</v>
      </c>
      <c r="U54" s="714">
        <f>IF(INDEX(Historical!$H$7:$H$1270,MATCH(B54,Historical!$B$7:$B$1301,0))=0,"n/a",((INDEX(Historical!$C$7:$C$1279,MATCH(B54,Historical!$B$7:$B$1301,0))/INDEX(Historical!$H$7:$H$1270,MATCH(B54,Historical!$B$7:$B$1301,0)))^(1/5)-1)*100)</f>
        <v>10.788488409570141</v>
      </c>
      <c r="V54" s="714">
        <f>IF(INDEX(Historical!$O$7:$O$1270,MATCH(B54,Historical!$B$7:$B$1301,0))=0,"n/a",((INDEX(Historical!$C$7:$C$1279,MATCH(B54,Historical!$B$7:$B$1301,0))/INDEX(Historical!$O$7:$O$1270,MATCH(B54,Historical!$B$7:$B$1301,0)))^(1/10)-1)*100)</f>
        <v>8.7799358808551951</v>
      </c>
      <c r="W54" s="715">
        <f>IF(OR(U54&lt;=0,U54="n/a",V54&lt;=0,V54="n/a"),"n/a",U54/V54)</f>
        <v>1.228766195558971</v>
      </c>
      <c r="X54" s="716">
        <f>IF(OR(AJ54&lt;=0,AJ54="n/a",U54&lt;=0,U54="n/a"),"n/a",U54/AJ54)</f>
        <v>1.4579038391311001</v>
      </c>
      <c r="Y54" s="673"/>
      <c r="Z54" s="663">
        <f>IF(OR(AC54&lt;0.01,AC54="n/a"),"n/a",M54/AC54*100)</f>
        <v>30.097087378640776</v>
      </c>
      <c r="AA54" s="900">
        <f>IF(OR(AC54&lt;0.01,AC54="n/a"),"n/a",I54/AC54)</f>
        <v>25.495145631067963</v>
      </c>
      <c r="AB54" s="901">
        <v>12</v>
      </c>
      <c r="AC54" s="879">
        <v>2.06</v>
      </c>
      <c r="AD54" s="879">
        <v>1.89</v>
      </c>
      <c r="AE54" s="879">
        <v>1.9</v>
      </c>
      <c r="AF54" s="879">
        <v>3.22</v>
      </c>
      <c r="AG54" s="879">
        <v>12.5</v>
      </c>
      <c r="AH54" s="879">
        <v>-9.6</v>
      </c>
      <c r="AI54" s="879">
        <v>30.709999999999997</v>
      </c>
      <c r="AJ54" s="879">
        <v>7.3999999999999995</v>
      </c>
      <c r="AK54" s="879">
        <v>13.4</v>
      </c>
      <c r="AL54" s="892">
        <v>2460</v>
      </c>
      <c r="AM54" s="886">
        <v>1.4000000000000001</v>
      </c>
      <c r="AN54" s="879">
        <v>0.18</v>
      </c>
      <c r="AO54" s="753">
        <f>IF(U54="n/a","n/a",IF(AA54&lt;0,"n/a",IF(AA54="n/a","n/a",J54+U54-AA54)))</f>
        <v>-13.526154555846642</v>
      </c>
      <c r="AP54" s="754">
        <f>IF(U54="n/a","n/a",J54+U54)</f>
        <v>11.968991075221322</v>
      </c>
      <c r="AQ54" s="902">
        <f>IF(OR(AC54&lt;0.01,AF54="n/a"),"n/a",(I54/SQRT(22.5*AC54*(I54/AF54))-1)*100)</f>
        <v>91.014099458697714</v>
      </c>
      <c r="AR54" s="663">
        <f>INDEX(Historical!$C$7:$C$1279,MATCH(B54,Historical!$B$7:$B$1301,0))*IF(AH54="n/a",1.03,IF(AH54&lt;0,1.01,IF(AH54&gt;10,1.1,(1+AH54/100))))</f>
        <v>0.58579999999999999</v>
      </c>
      <c r="AS54" s="900">
        <f>IF($AI54="n/a",1.03*AR54,IF($AI54&lt;0,1.01*AR54,IF($AI54&gt;10,1.1*AR54,(1+$AI54/100)*AR54)))</f>
        <v>0.64438000000000006</v>
      </c>
      <c r="AT54" s="900">
        <f>IF($AK54="n/a",1.03*AS54,IF($AK54&lt;0,1.01*AS54,IF($AK54&gt;10,1.1*AS54,(1+$AK54/100)*AS54)))</f>
        <v>0.70881800000000017</v>
      </c>
      <c r="AU54" s="900">
        <f>IF($AK54="n/a",1.03*AT54,IF($AK54&lt;0,1.01*AT54,IF($AK54&gt;10,1.1*AT54,(1+$AK54/100)*AT54)))</f>
        <v>0.77969980000000028</v>
      </c>
      <c r="AV54" s="900">
        <f>IF($AK54="n/a",1.03*AU54,IF($AK54&lt;0,1.01*AU54,IF($AK54&gt;10,1.1*AU54,(1+$AK54/100)*AU54)))</f>
        <v>0.85766978000000038</v>
      </c>
      <c r="AW54" s="663">
        <f>SUM(AR54:AV54)</f>
        <v>3.5763675800000012</v>
      </c>
      <c r="AX54" s="761">
        <f>AW54/I54*100</f>
        <v>6.8095346153846172</v>
      </c>
      <c r="AY54" s="948">
        <v>1.07</v>
      </c>
      <c r="AZ54" s="886">
        <v>27.32</v>
      </c>
      <c r="BA54" s="886">
        <v>-14.59</v>
      </c>
      <c r="BB54" s="886">
        <v>4.5900000000000007</v>
      </c>
      <c r="BC54" s="886">
        <v>0.49</v>
      </c>
      <c r="BE54" s="635">
        <v>1993</v>
      </c>
      <c r="BF54" s="912">
        <f>IF(BE54&gt;2008,0,IF(BE54&gt;2001,1,IF(BE54&gt;1990,2,IF(BE54&gt;1980,3,IF(BE54&gt;1973,4,IF(BE54&gt;1970,5,IF(BE54&gt;1960,6,IF(BE54&gt;1958,7,IF(BE54&gt;1953,8,9)))))))))</f>
        <v>2</v>
      </c>
      <c r="BG54" s="896">
        <v>8</v>
      </c>
    </row>
    <row r="55" spans="1:59" s="787" customFormat="1" ht="11.25" customHeight="1" x14ac:dyDescent="0.2">
      <c r="A55" s="768" t="s">
        <v>227</v>
      </c>
      <c r="B55" s="795" t="s">
        <v>228</v>
      </c>
      <c r="C55" s="946" t="s">
        <v>108</v>
      </c>
      <c r="D55" s="946" t="s">
        <v>4345</v>
      </c>
      <c r="E55" s="769">
        <v>57</v>
      </c>
      <c r="F55" s="1199">
        <v>15</v>
      </c>
      <c r="G55" s="1198" t="s">
        <v>106</v>
      </c>
      <c r="H55" s="1198" t="s">
        <v>106</v>
      </c>
      <c r="I55" s="780">
        <v>706</v>
      </c>
      <c r="J55" s="771">
        <f>(M55/I55)*100</f>
        <v>2.0538243626062327</v>
      </c>
      <c r="K55" s="793">
        <v>7.25</v>
      </c>
      <c r="L55" s="773">
        <v>2</v>
      </c>
      <c r="M55" s="774">
        <f>K55*L55</f>
        <v>14.5</v>
      </c>
      <c r="N55" s="775" t="s">
        <v>229</v>
      </c>
      <c r="O55" s="794">
        <v>7.15</v>
      </c>
      <c r="P55" s="777">
        <v>43993</v>
      </c>
      <c r="Q55" s="777">
        <v>44013</v>
      </c>
      <c r="R55" s="774">
        <f>(K55-O55)/O55*100</f>
        <v>1.3986013986013937</v>
      </c>
      <c r="S55" s="714">
        <f>IF(INDEX(Historical!$D$7:$D$1277,MATCH(B55,Historical!$B$7:$B$1301,0))=0,"n/a",(INDEX(Historical!$C$7:$C$1279,MATCH(B55,Historical!$B$7:$B$1301,0))/INDEX(Historical!$D$7:$D$1277,MATCH(B55,Historical!$B$7:$B$1301,0))-1)*100)</f>
        <v>2.1582733812949506</v>
      </c>
      <c r="T55" s="714">
        <f>IF(INDEX(Historical!$F$7:$F$1270,MATCH(B55,Historical!$B$7:$B$1301,0))=0,"n/a",((INDEX(Historical!$C$7:$C$1279,MATCH(B55,Historical!$B$7:$B$1301,0))/INDEX(Historical!$F$7:$F$1270,MATCH(B55,Historical!$B$7:$B$1301,0)))^(1/3)-1)*100)</f>
        <v>2.8551268747883718</v>
      </c>
      <c r="U55" s="714">
        <f>IF(INDEX(Historical!$H$7:$H$1270,MATCH(B55,Historical!$B$7:$B$1301,0))=0,"n/a",((INDEX(Historical!$C$7:$C$1279,MATCH(B55,Historical!$B$7:$B$1301,0))/INDEX(Historical!$H$7:$H$1270,MATCH(B55,Historical!$B$7:$B$1301,0)))^(1/5)-1)*100)</f>
        <v>2.419714257165384</v>
      </c>
      <c r="V55" s="714">
        <f>IF(INDEX(Historical!$O$7:$O$1270,MATCH(B55,Historical!$B$7:$B$1301,0))=0,"n/a",((INDEX(Historical!$C$7:$C$1279,MATCH(B55,Historical!$B$7:$B$1301,0))/INDEX(Historical!$O$7:$O$1270,MATCH(B55,Historical!$B$7:$B$1301,0)))^(1/10)-1)*100)</f>
        <v>2.6800767556249605</v>
      </c>
      <c r="W55" s="715">
        <f>IF(OR(U55&lt;=0,U55="n/a",V55&lt;=0,V55="n/a"),"n/a",U55/V55)</f>
        <v>0.90285259632466641</v>
      </c>
      <c r="X55" s="716" t="str">
        <f>IF(OR(AJ55&lt;=0,AJ55="n/a",U55&lt;=0,U55="n/a"),"n/a",U55/AJ55)</f>
        <v>n/a</v>
      </c>
      <c r="Y55" s="890"/>
      <c r="Z55" s="771" t="str">
        <f>IF(OR(AC55&lt;0.01,AC55="n/a"),"n/a",M55/AC55*100)</f>
        <v>n/a</v>
      </c>
      <c r="AA55" s="779" t="str">
        <f>IF(OR(AC55&lt;0.01,AC55="n/a"),"n/a",I55/AC55)</f>
        <v>n/a</v>
      </c>
      <c r="AB55" s="773">
        <v>12</v>
      </c>
      <c r="AC55" s="780" t="s">
        <v>136</v>
      </c>
      <c r="AD55" s="780" t="s">
        <v>136</v>
      </c>
      <c r="AE55" s="780" t="s">
        <v>136</v>
      </c>
      <c r="AF55" s="780" t="s">
        <v>136</v>
      </c>
      <c r="AG55" s="780" t="s">
        <v>136</v>
      </c>
      <c r="AH55" s="780" t="s">
        <v>136</v>
      </c>
      <c r="AI55" s="780" t="s">
        <v>136</v>
      </c>
      <c r="AJ55" s="780" t="s">
        <v>136</v>
      </c>
      <c r="AK55" s="780" t="s">
        <v>136</v>
      </c>
      <c r="AL55" s="781" t="s">
        <v>136</v>
      </c>
      <c r="AM55" s="782" t="s">
        <v>136</v>
      </c>
      <c r="AN55" s="780" t="s">
        <v>136</v>
      </c>
      <c r="AO55" s="783" t="str">
        <f>IF(U55="n/a","n/a",IF(AA55&lt;0,"n/a",IF(AA55="n/a","n/a",J55+U55-AA55)))</f>
        <v>n/a</v>
      </c>
      <c r="AP55" s="784">
        <f>IF(U55="n/a","n/a",J55+U55)</f>
        <v>4.4735386197716167</v>
      </c>
      <c r="AQ55" s="785" t="str">
        <f>IF(OR(AC55&lt;0.01,AF55="n/a"),"n/a",(I55/SQRT(22.5*AC55*(I55/AF55))-1)*100)</f>
        <v>n/a</v>
      </c>
      <c r="AR55" s="663">
        <f>INDEX(Historical!$C$7:$C$1279,MATCH(B55,Historical!$B$7:$B$1301,0))*IF(AH55="n/a",1.03,IF(AH55&lt;0,1.01,IF(AH55&gt;10,1.1,(1+AH55/100))))</f>
        <v>14.625999999999999</v>
      </c>
      <c r="AS55" s="779">
        <f>IF($AI55="n/a",1.03*AR55,IF($AI55&lt;0,1.01*AR55,IF($AI55&gt;10,1.1*AR55,(1+$AI55/100)*AR55)))</f>
        <v>15.064779999999999</v>
      </c>
      <c r="AT55" s="779">
        <f>IF($AK55="n/a",1.03*AS55,IF($AK55&lt;0,1.01*AS55,IF($AK55&gt;10,1.1*AS55,(1+$AK55/100)*AS55)))</f>
        <v>15.5167234</v>
      </c>
      <c r="AU55" s="779">
        <f>IF($AK55="n/a",1.03*AT55,IF($AK55&lt;0,1.01*AT55,IF($AK55&gt;10,1.1*AT55,(1+$AK55/100)*AT55)))</f>
        <v>15.982225102000001</v>
      </c>
      <c r="AV55" s="779">
        <f>IF($AK55="n/a",1.03*AU55,IF($AK55&lt;0,1.01*AU55,IF($AK55&gt;10,1.1*AU55,(1+$AK55/100)*AU55)))</f>
        <v>16.46169185506</v>
      </c>
      <c r="AW55" s="771">
        <f>SUM(AR55:AV55)</f>
        <v>77.65142035705999</v>
      </c>
      <c r="AX55" s="786">
        <f>AW55/I55*100</f>
        <v>10.998784753124644</v>
      </c>
      <c r="AY55" s="949" t="s">
        <v>136</v>
      </c>
      <c r="AZ55" s="782" t="s">
        <v>136</v>
      </c>
      <c r="BA55" s="782" t="s">
        <v>136</v>
      </c>
      <c r="BB55" s="782" t="s">
        <v>136</v>
      </c>
      <c r="BC55" s="782" t="s">
        <v>136</v>
      </c>
      <c r="BD55" s="922" t="s">
        <v>4271</v>
      </c>
      <c r="BE55" s="635">
        <v>1964</v>
      </c>
      <c r="BF55" s="912">
        <f>IF(BE55&gt;2008,0,IF(BE55&gt;2001,1,IF(BE55&gt;1990,2,IF(BE55&gt;1980,3,IF(BE55&gt;1973,4,IF(BE55&gt;1970,5,IF(BE55&gt;1960,6,IF(BE55&gt;1958,7,IF(BE55&gt;1953,8,9)))))))))</f>
        <v>6</v>
      </c>
      <c r="BG55" s="838" t="s">
        <v>136</v>
      </c>
    </row>
    <row r="56" spans="1:59" ht="11.25" customHeight="1" x14ac:dyDescent="0.2">
      <c r="A56" s="877" t="s">
        <v>230</v>
      </c>
      <c r="B56" s="889" t="s">
        <v>231</v>
      </c>
      <c r="C56" s="946" t="s">
        <v>4325</v>
      </c>
      <c r="D56" s="946" t="s">
        <v>4326</v>
      </c>
      <c r="E56" s="746">
        <v>52</v>
      </c>
      <c r="F56" s="1199">
        <v>24</v>
      </c>
      <c r="G56" s="1199" t="s">
        <v>37</v>
      </c>
      <c r="H56" s="1199" t="s">
        <v>37</v>
      </c>
      <c r="I56" s="879">
        <v>85.21</v>
      </c>
      <c r="J56" s="663">
        <f>(M56/I56)*100</f>
        <v>4.9289989437859418</v>
      </c>
      <c r="K56" s="891">
        <v>1.05</v>
      </c>
      <c r="L56" s="901">
        <v>4</v>
      </c>
      <c r="M56" s="654">
        <f>K56*L56</f>
        <v>4.2</v>
      </c>
      <c r="N56" s="884" t="s">
        <v>218</v>
      </c>
      <c r="O56" s="747">
        <v>1.02</v>
      </c>
      <c r="P56" s="875">
        <v>43728</v>
      </c>
      <c r="Q56" s="875">
        <v>43753</v>
      </c>
      <c r="R56" s="654">
        <f>(K56-O56)/O56*100</f>
        <v>2.9411764705882377</v>
      </c>
      <c r="S56" s="714">
        <f>IF(INDEX(Historical!$D$7:$D$1277,MATCH(B56,Historical!$B$7:$B$1301,0))=0,"n/a",(INDEX(Historical!$C$7:$C$1279,MATCH(B56,Historical!$B$7:$B$1301,0))/INDEX(Historical!$D$7:$D$1277,MATCH(B56,Historical!$B$7:$B$1301,0))-1)*100)</f>
        <v>2.2388059701492713</v>
      </c>
      <c r="T56" s="714">
        <f>IF(INDEX(Historical!$F$7:$F$1270,MATCH(B56,Historical!$B$7:$B$1301,0))=0,"n/a",((INDEX(Historical!$C$7:$C$1279,MATCH(B56,Historical!$B$7:$B$1301,0))/INDEX(Historical!$F$7:$F$1270,MATCH(B56,Historical!$B$7:$B$1301,0)))^(1/3)-1)*100)</f>
        <v>2.6485317509305828</v>
      </c>
      <c r="U56" s="714">
        <f>IF(INDEX(Historical!$H$7:$H$1270,MATCH(B56,Historical!$B$7:$B$1301,0))=0,"n/a",((INDEX(Historical!$C$7:$C$1279,MATCH(B56,Historical!$B$7:$B$1301,0))/INDEX(Historical!$H$7:$H$1270,MATCH(B56,Historical!$B$7:$B$1301,0)))^(1/5)-1)*100)</f>
        <v>5.0672482065731161</v>
      </c>
      <c r="V56" s="714">
        <f>IF(INDEX(Historical!$O$7:$O$1270,MATCH(B56,Historical!$B$7:$B$1301,0))=0,"n/a",((INDEX(Historical!$C$7:$C$1279,MATCH(B56,Historical!$B$7:$B$1301,0))/INDEX(Historical!$O$7:$O$1270,MATCH(B56,Historical!$B$7:$B$1301,0)))^(1/10)-1)*100)</f>
        <v>4.6453973653938663</v>
      </c>
      <c r="W56" s="715">
        <f>IF(OR(U56&lt;=0,U56="n/a",V56&lt;=0,V56="n/a"),"n/a",U56/V56)</f>
        <v>1.0908104964974257</v>
      </c>
      <c r="X56" s="716">
        <f>IF(OR(AJ56&lt;=0,AJ56="n/a",U56&lt;=0,U56="n/a"),"n/a",U56/AJ56)</f>
        <v>0.35189223656757757</v>
      </c>
      <c r="Y56" s="889"/>
      <c r="Z56" s="663">
        <f>IF(OR(AC56&lt;0.01,AC56="n/a"),"n/a",M56/AC56*100)</f>
        <v>92.920353982300895</v>
      </c>
      <c r="AA56" s="900">
        <f>IF(OR(AC56&lt;0.01,AC56="n/a"),"n/a",I56/AC56)</f>
        <v>18.851769911504427</v>
      </c>
      <c r="AB56" s="901">
        <v>12</v>
      </c>
      <c r="AC56" s="879">
        <v>4.5199999999999996</v>
      </c>
      <c r="AD56" s="879">
        <v>2.8</v>
      </c>
      <c r="AE56" s="879">
        <v>7.01</v>
      </c>
      <c r="AF56" s="879">
        <v>2.73</v>
      </c>
      <c r="AG56" s="879">
        <v>14.6</v>
      </c>
      <c r="AH56" s="879">
        <v>53</v>
      </c>
      <c r="AI56" s="879">
        <v>4.87</v>
      </c>
      <c r="AJ56" s="879">
        <v>14.399999999999999</v>
      </c>
      <c r="AK56" s="879">
        <v>6.7</v>
      </c>
      <c r="AL56" s="892">
        <v>6560</v>
      </c>
      <c r="AM56" s="886">
        <v>0.70000000000000007</v>
      </c>
      <c r="AN56" s="879">
        <v>1.89</v>
      </c>
      <c r="AO56" s="753">
        <f>IF(U56="n/a","n/a",IF(AA56&lt;0,"n/a",IF(AA56="n/a","n/a",J56+U56-AA56)))</f>
        <v>-8.8555227611453695</v>
      </c>
      <c r="AP56" s="754">
        <f>IF(U56="n/a","n/a",J56+U56)</f>
        <v>9.9962471503590571</v>
      </c>
      <c r="AQ56" s="902">
        <f>IF(OR(AC56&lt;0.01,AF56="n/a"),"n/a",(I56/SQRT(22.5*AC56*(I56/AF56))-1)*100)</f>
        <v>51.239812304692769</v>
      </c>
      <c r="AR56" s="663">
        <f>INDEX(Historical!$C$7:$C$1279,MATCH(B56,Historical!$B$7:$B$1301,0))*IF(AH56="n/a",1.03,IF(AH56&lt;0,1.01,IF(AH56&gt;10,1.1,(1+AH56/100))))</f>
        <v>4.5210000000000008</v>
      </c>
      <c r="AS56" s="900">
        <f>IF($AI56="n/a",1.03*AR56,IF($AI56&lt;0,1.01*AR56,IF($AI56&gt;10,1.1*AR56,(1+$AI56/100)*AR56)))</f>
        <v>4.7411727000000008</v>
      </c>
      <c r="AT56" s="900">
        <f>IF($AK56="n/a",1.03*AS56,IF($AK56&lt;0,1.01*AS56,IF($AK56&gt;10,1.1*AS56,(1+$AK56/100)*AS56)))</f>
        <v>5.0588312709000007</v>
      </c>
      <c r="AU56" s="900">
        <f>IF($AK56="n/a",1.03*AT56,IF($AK56&lt;0,1.01*AT56,IF($AK56&gt;10,1.1*AT56,(1+$AK56/100)*AT56)))</f>
        <v>5.3977729660503009</v>
      </c>
      <c r="AV56" s="900">
        <f>IF($AK56="n/a",1.03*AU56,IF($AK56&lt;0,1.01*AU56,IF($AK56&gt;10,1.1*AU56,(1+$AK56/100)*AU56)))</f>
        <v>5.7594237547756704</v>
      </c>
      <c r="AW56" s="663">
        <f>SUM(AR56:AV56)</f>
        <v>25.478200691725974</v>
      </c>
      <c r="AX56" s="761">
        <f>AW56/I56*100</f>
        <v>29.900481975972276</v>
      </c>
      <c r="AY56" s="948">
        <v>0.93</v>
      </c>
      <c r="AZ56" s="886">
        <v>32.910000000000004</v>
      </c>
      <c r="BA56" s="886">
        <v>-39.72</v>
      </c>
      <c r="BB56" s="886">
        <v>4.1399999999999997</v>
      </c>
      <c r="BC56" s="886">
        <v>-23.46</v>
      </c>
      <c r="BE56" s="635">
        <v>1968</v>
      </c>
      <c r="BF56" s="912">
        <f>IF(BE56&gt;2008,0,IF(BE56&gt;2001,1,IF(BE56&gt;1990,2,IF(BE56&gt;1980,3,IF(BE56&gt;1973,4,IF(BE56&gt;1970,5,IF(BE56&gt;1960,6,IF(BE56&gt;1958,7,IF(BE56&gt;1953,8,9)))))))))</f>
        <v>6</v>
      </c>
      <c r="BG56" s="896">
        <v>4.9000000000000004</v>
      </c>
    </row>
    <row r="57" spans="1:59" ht="11.25" customHeight="1" x14ac:dyDescent="0.2">
      <c r="A57" s="877" t="s">
        <v>249</v>
      </c>
      <c r="B57" s="889" t="s">
        <v>250</v>
      </c>
      <c r="C57" s="946" t="s">
        <v>123</v>
      </c>
      <c r="D57" s="946" t="s">
        <v>4180</v>
      </c>
      <c r="E57" s="746">
        <v>51</v>
      </c>
      <c r="F57" s="1199">
        <v>27</v>
      </c>
      <c r="G57" s="1199" t="s">
        <v>115</v>
      </c>
      <c r="H57" s="1199" t="s">
        <v>115</v>
      </c>
      <c r="I57" s="879">
        <v>44.6</v>
      </c>
      <c r="J57" s="663">
        <f>(M57/I57)*100</f>
        <v>1.4573991031390134</v>
      </c>
      <c r="K57" s="891">
        <v>0.16250000000000001</v>
      </c>
      <c r="L57" s="901">
        <v>4</v>
      </c>
      <c r="M57" s="654">
        <f>K57*L57</f>
        <v>0.65</v>
      </c>
      <c r="N57" s="884" t="s">
        <v>692</v>
      </c>
      <c r="O57" s="747">
        <v>0.16</v>
      </c>
      <c r="P57" s="875">
        <v>43936</v>
      </c>
      <c r="Q57" s="875">
        <v>43951</v>
      </c>
      <c r="R57" s="654">
        <f>(K57-O57)/O57*100</f>
        <v>1.5625000000000013</v>
      </c>
      <c r="S57" s="714">
        <f>IF(INDEX(Historical!$D$7:$D$1277,MATCH(B57,Historical!$B$7:$B$1301,0))=0,"n/a",(INDEX(Historical!$C$7:$C$1279,MATCH(B57,Historical!$B$7:$B$1301,0))/INDEX(Historical!$D$7:$D$1277,MATCH(B57,Historical!$B$7:$B$1301,0))-1)*100)</f>
        <v>3.2520325203251987</v>
      </c>
      <c r="T57" s="714">
        <f>IF(INDEX(Historical!$F$7:$F$1270,MATCH(B57,Historical!$B$7:$B$1301,0))=0,"n/a",((INDEX(Historical!$C$7:$C$1279,MATCH(B57,Historical!$B$7:$B$1301,0))/INDEX(Historical!$F$7:$F$1270,MATCH(B57,Historical!$B$7:$B$1301,0)))^(1/3)-1)*100)</f>
        <v>4.9068093647468114</v>
      </c>
      <c r="U57" s="714">
        <f>IF(INDEX(Historical!$H$7:$H$1270,MATCH(B57,Historical!$B$7:$B$1301,0))=0,"n/a",((INDEX(Historical!$C$7:$C$1279,MATCH(B57,Historical!$B$7:$B$1301,0))/INDEX(Historical!$H$7:$H$1270,MATCH(B57,Historical!$B$7:$B$1301,0)))^(1/5)-1)*100)</f>
        <v>6.660392797243464</v>
      </c>
      <c r="V57" s="714">
        <f>IF(INDEX(Historical!$O$7:$O$1270,MATCH(B57,Historical!$B$7:$B$1301,0))=0,"n/a",((INDEX(Historical!$C$7:$C$1279,MATCH(B57,Historical!$B$7:$B$1301,0))/INDEX(Historical!$O$7:$O$1270,MATCH(B57,Historical!$B$7:$B$1301,0)))^(1/10)-1)*100)</f>
        <v>8.9283677923822182</v>
      </c>
      <c r="W57" s="715">
        <f>IF(OR(U57&lt;=0,U57="n/a",V57&lt;=0,V57="n/a"),"n/a",U57/V57)</f>
        <v>0.7459810070689723</v>
      </c>
      <c r="X57" s="716">
        <f>IF(OR(AJ57&lt;=0,AJ57="n/a",U57&lt;=0,U57="n/a"),"n/a",U57/AJ57)</f>
        <v>0.3171615617734983</v>
      </c>
      <c r="Y57" s="889"/>
      <c r="Z57" s="663">
        <f>IF(OR(AC57&lt;0.01,AC57="n/a"),"n/a",M57/AC57*100)</f>
        <v>25.390625</v>
      </c>
      <c r="AA57" s="900">
        <f>IF(OR(AC57&lt;0.01,AC57="n/a"),"n/a",I57/AC57)</f>
        <v>17.421875</v>
      </c>
      <c r="AB57" s="901">
        <v>11</v>
      </c>
      <c r="AC57" s="879">
        <v>2.56</v>
      </c>
      <c r="AD57" s="879">
        <v>2.17</v>
      </c>
      <c r="AE57" s="879">
        <v>0.83</v>
      </c>
      <c r="AF57" s="879">
        <v>1.88</v>
      </c>
      <c r="AG57" s="879">
        <v>10.199999999999999</v>
      </c>
      <c r="AH57" s="879">
        <v>-38.700000000000003</v>
      </c>
      <c r="AI57" s="879">
        <v>29.24</v>
      </c>
      <c r="AJ57" s="879">
        <v>21</v>
      </c>
      <c r="AK57" s="879">
        <v>8.02</v>
      </c>
      <c r="AL57" s="892">
        <v>2300</v>
      </c>
      <c r="AM57" s="886">
        <v>0.70000000000000007</v>
      </c>
      <c r="AN57" s="879">
        <v>1.58</v>
      </c>
      <c r="AO57" s="753">
        <f>IF(U57="n/a","n/a",IF(AA57&lt;0,"n/a",IF(AA57="n/a","n/a",J57+U57-AA57)))</f>
        <v>-9.3040830996175217</v>
      </c>
      <c r="AP57" s="754">
        <f>IF(U57="n/a","n/a",J57+U57)</f>
        <v>8.1177919003824783</v>
      </c>
      <c r="AQ57" s="902">
        <f>IF(OR(AC57&lt;0.01,AF57="n/a"),"n/a",(I57/SQRT(22.5*AC57*(I57/AF57))-1)*100)</f>
        <v>20.652163032597336</v>
      </c>
      <c r="AR57" s="663">
        <f>INDEX(Historical!$C$7:$C$1279,MATCH(B57,Historical!$B$7:$B$1301,0))*IF(AH57="n/a",1.03,IF(AH57&lt;0,1.01,IF(AH57&gt;10,1.1,(1+AH57/100))))</f>
        <v>0.64134999999999998</v>
      </c>
      <c r="AS57" s="900">
        <f>IF($AI57="n/a",1.03*AR57,IF($AI57&lt;0,1.01*AR57,IF($AI57&gt;10,1.1*AR57,(1+$AI57/100)*AR57)))</f>
        <v>0.70548500000000003</v>
      </c>
      <c r="AT57" s="900">
        <f>IF($AK57="n/a",1.03*AS57,IF($AK57&lt;0,1.01*AS57,IF($AK57&gt;10,1.1*AS57,(1+$AK57/100)*AS57)))</f>
        <v>0.76206489700000002</v>
      </c>
      <c r="AU57" s="900">
        <f>IF($AK57="n/a",1.03*AT57,IF($AK57&lt;0,1.01*AT57,IF($AK57&gt;10,1.1*AT57,(1+$AK57/100)*AT57)))</f>
        <v>0.82318250173940011</v>
      </c>
      <c r="AV57" s="900">
        <f>IF($AK57="n/a",1.03*AU57,IF($AK57&lt;0,1.01*AU57,IF($AK57&gt;10,1.1*AU57,(1+$AK57/100)*AU57)))</f>
        <v>0.88920173837890004</v>
      </c>
      <c r="AW57" s="663">
        <f>SUM(AR57:AV57)</f>
        <v>3.8212841371183002</v>
      </c>
      <c r="AX57" s="761">
        <f>AW57/I57*100</f>
        <v>8.5679016527316154</v>
      </c>
      <c r="AY57" s="948">
        <v>1.81</v>
      </c>
      <c r="AZ57" s="886">
        <v>88.34</v>
      </c>
      <c r="BA57" s="886">
        <v>-14.89</v>
      </c>
      <c r="BB57" s="886">
        <v>17.95</v>
      </c>
      <c r="BC57" s="886">
        <v>3.9</v>
      </c>
      <c r="BE57" s="635">
        <v>1970</v>
      </c>
      <c r="BF57" s="912">
        <f>IF(BE57&gt;2008,0,IF(BE57&gt;2001,1,IF(BE57&gt;1990,2,IF(BE57&gt;1980,3,IF(BE57&gt;1973,4,IF(BE57&gt;1970,5,IF(BE57&gt;1960,6,IF(BE57&gt;1958,7,IF(BE57&gt;1953,8,9)))))))))</f>
        <v>6</v>
      </c>
      <c r="BG57" s="896">
        <v>3.1</v>
      </c>
    </row>
    <row r="58" spans="1:59" ht="11.25" customHeight="1" x14ac:dyDescent="0.2">
      <c r="A58" s="885" t="s">
        <v>240</v>
      </c>
      <c r="B58" s="889" t="s">
        <v>241</v>
      </c>
      <c r="C58" s="946" t="s">
        <v>112</v>
      </c>
      <c r="D58" s="946" t="s">
        <v>4351</v>
      </c>
      <c r="E58" s="746">
        <v>29</v>
      </c>
      <c r="F58" s="1199">
        <v>94</v>
      </c>
      <c r="G58" s="1199" t="s">
        <v>106</v>
      </c>
      <c r="H58" s="1199" t="s">
        <v>106</v>
      </c>
      <c r="I58" s="879">
        <v>149.46</v>
      </c>
      <c r="J58" s="663">
        <f>(M58/I58)*100</f>
        <v>2.9439314866854009</v>
      </c>
      <c r="K58" s="898">
        <v>1.1000000000000001</v>
      </c>
      <c r="L58" s="901">
        <v>4</v>
      </c>
      <c r="M58" s="654">
        <f>K58*L58</f>
        <v>4.4000000000000004</v>
      </c>
      <c r="N58" s="884" t="s">
        <v>456</v>
      </c>
      <c r="O58" s="748">
        <v>1.02</v>
      </c>
      <c r="P58" s="875">
        <v>43929</v>
      </c>
      <c r="Q58" s="875">
        <v>43959</v>
      </c>
      <c r="R58" s="654">
        <f>(K58-O58)/O58*100</f>
        <v>7.8431372549019676</v>
      </c>
      <c r="S58" s="714">
        <f>IF(INDEX(Historical!$D$7:$D$1277,MATCH(B58,Historical!$B$7:$B$1301,0))=0,"n/a",(INDEX(Historical!$C$7:$C$1279,MATCH(B58,Historical!$B$7:$B$1301,0))/INDEX(Historical!$D$7:$D$1277,MATCH(B58,Historical!$B$7:$B$1301,0))-1)*100)</f>
        <v>9.9173553719008378</v>
      </c>
      <c r="T58" s="714">
        <f>IF(INDEX(Historical!$F$7:$F$1270,MATCH(B58,Historical!$B$7:$B$1301,0))=0,"n/a",((INDEX(Historical!$C$7:$C$1279,MATCH(B58,Historical!$B$7:$B$1301,0))/INDEX(Historical!$F$7:$F$1270,MATCH(B58,Historical!$B$7:$B$1301,0)))^(1/3)-1)*100)</f>
        <v>10.341482704395411</v>
      </c>
      <c r="U58" s="714">
        <f>IF(INDEX(Historical!$H$7:$H$1270,MATCH(B58,Historical!$B$7:$B$1301,0))=0,"n/a",((INDEX(Historical!$C$7:$C$1279,MATCH(B58,Historical!$B$7:$B$1301,0))/INDEX(Historical!$H$7:$H$1270,MATCH(B58,Historical!$B$7:$B$1301,0)))^(1/5)-1)*100)</f>
        <v>10.517615454992036</v>
      </c>
      <c r="V58" s="714">
        <f>IF(INDEX(Historical!$O$7:$O$1270,MATCH(B58,Historical!$B$7:$B$1301,0))=0,"n/a",((INDEX(Historical!$C$7:$C$1279,MATCH(B58,Historical!$B$7:$B$1301,0))/INDEX(Historical!$O$7:$O$1270,MATCH(B58,Historical!$B$7:$B$1301,0)))^(1/10)-1)*100)</f>
        <v>10.351607191013269</v>
      </c>
      <c r="W58" s="715">
        <f>IF(OR(U58&lt;=0,U58="n/a",V58&lt;=0,V58="n/a"),"n/a",U58/V58)</f>
        <v>1.0160369555099509</v>
      </c>
      <c r="X58" s="716">
        <f>IF(OR(AJ58&lt;=0,AJ58="n/a",U58&lt;=0,U58="n/a"),"n/a",U58/AJ58)</f>
        <v>1.1817545455047231</v>
      </c>
      <c r="Y58" s="671"/>
      <c r="Z58" s="663">
        <f>IF(OR(AC58&lt;0.01,AC58="n/a"),"n/a",M58/AC58*100)</f>
        <v>37.130801687763714</v>
      </c>
      <c r="AA58" s="900">
        <f>IF(OR(AC58&lt;0.01,AC58="n/a"),"n/a",I58/AC58)</f>
        <v>12.612658227848103</v>
      </c>
      <c r="AB58" s="901">
        <v>12</v>
      </c>
      <c r="AC58" s="879">
        <v>11.85</v>
      </c>
      <c r="AD58" s="879">
        <v>2.91</v>
      </c>
      <c r="AE58" s="879">
        <v>1.1100000000000001</v>
      </c>
      <c r="AF58" s="879">
        <v>3.26</v>
      </c>
      <c r="AG58" s="879">
        <v>25.900000000000002</v>
      </c>
      <c r="AH58" s="881">
        <v>6.7</v>
      </c>
      <c r="AI58" s="881">
        <v>9.1399999999999988</v>
      </c>
      <c r="AJ58" s="879">
        <v>8.9</v>
      </c>
      <c r="AK58" s="879">
        <v>4.34</v>
      </c>
      <c r="AL58" s="892">
        <v>43110</v>
      </c>
      <c r="AM58" s="886">
        <v>0.5</v>
      </c>
      <c r="AN58" s="879">
        <v>1.36</v>
      </c>
      <c r="AO58" s="753">
        <f>IF(U58="n/a","n/a",IF(AA58&lt;0,"n/a",IF(AA58="n/a","n/a",J58+U58-AA58)))</f>
        <v>0.84888871382933395</v>
      </c>
      <c r="AP58" s="754">
        <f>IF(U58="n/a","n/a",J58+U58)</f>
        <v>13.461546941677437</v>
      </c>
      <c r="AQ58" s="902">
        <f>IF(OR(AC58&lt;0.01,AF58="n/a"),"n/a",(I58/SQRT(22.5*AC58*(I58/AF58))-1)*100)</f>
        <v>35.182618578285194</v>
      </c>
      <c r="AR58" s="663">
        <f>INDEX(Historical!$C$7:$C$1279,MATCH(B58,Historical!$B$7:$B$1301,0))*IF(AH58="n/a",1.03,IF(AH58&lt;0,1.01,IF(AH58&gt;10,1.1,(1+AH58/100))))</f>
        <v>4.2573299999999996</v>
      </c>
      <c r="AS58" s="900">
        <f>IF($AI58="n/a",1.03*AR58,IF($AI58&lt;0,1.01*AR58,IF($AI58&gt;10,1.1*AR58,(1+$AI58/100)*AR58)))</f>
        <v>4.6464499619999993</v>
      </c>
      <c r="AT58" s="900">
        <f>IF($AK58="n/a",1.03*AS58,IF($AK58&lt;0,1.01*AS58,IF($AK58&gt;10,1.1*AS58,(1+$AK58/100)*AS58)))</f>
        <v>4.8481058903507996</v>
      </c>
      <c r="AU58" s="900">
        <f>IF($AK58="n/a",1.03*AT58,IF($AK58&lt;0,1.01*AT58,IF($AK58&gt;10,1.1*AT58,(1+$AK58/100)*AT58)))</f>
        <v>5.0585136859920246</v>
      </c>
      <c r="AV58" s="900">
        <f>IF($AK58="n/a",1.03*AU58,IF($AK58&lt;0,1.01*AU58,IF($AK58&gt;10,1.1*AU58,(1+$AK58/100)*AU58)))</f>
        <v>5.2780531799640791</v>
      </c>
      <c r="AW58" s="663">
        <f>SUM(AR58:AV58)</f>
        <v>24.0884527183069</v>
      </c>
      <c r="AX58" s="761">
        <f>AW58/I58*100</f>
        <v>16.116989641580957</v>
      </c>
      <c r="AY58" s="948">
        <v>1.03</v>
      </c>
      <c r="AZ58" s="886">
        <v>48.64</v>
      </c>
      <c r="BA58" s="886">
        <v>-22.86</v>
      </c>
      <c r="BB58" s="886">
        <v>4.67</v>
      </c>
      <c r="BC58" s="886">
        <v>-8.82</v>
      </c>
      <c r="BE58" s="635">
        <v>1992</v>
      </c>
      <c r="BF58" s="912">
        <f>IF(BE58&gt;2008,0,IF(BE58&gt;2001,1,IF(BE58&gt;1990,2,IF(BE58&gt;1980,3,IF(BE58&gt;1973,4,IF(BE58&gt;1970,5,IF(BE58&gt;1960,6,IF(BE58&gt;1958,7,IF(BE58&gt;1953,8,9)))))))))</f>
        <v>2</v>
      </c>
      <c r="BG58" s="896">
        <v>6.9</v>
      </c>
    </row>
    <row r="59" spans="1:59" ht="11.25" customHeight="1" x14ac:dyDescent="0.2">
      <c r="A59" s="877" t="s">
        <v>243</v>
      </c>
      <c r="B59" s="889" t="s">
        <v>244</v>
      </c>
      <c r="C59" s="946" t="s">
        <v>245</v>
      </c>
      <c r="D59" s="946" t="s">
        <v>4365</v>
      </c>
      <c r="E59" s="746">
        <v>64</v>
      </c>
      <c r="F59" s="1199">
        <v>4</v>
      </c>
      <c r="G59" s="1199" t="s">
        <v>37</v>
      </c>
      <c r="H59" s="1199" t="s">
        <v>37</v>
      </c>
      <c r="I59" s="879">
        <v>86.96</v>
      </c>
      <c r="J59" s="663">
        <f>(M59/I59)*100</f>
        <v>3.6338546458141678</v>
      </c>
      <c r="K59" s="891">
        <v>0.79</v>
      </c>
      <c r="L59" s="901">
        <v>4</v>
      </c>
      <c r="M59" s="654">
        <f>K59*L59</f>
        <v>3.16</v>
      </c>
      <c r="N59" s="884" t="s">
        <v>163</v>
      </c>
      <c r="O59" s="747">
        <v>0.76249999999999996</v>
      </c>
      <c r="P59" s="875">
        <v>43895</v>
      </c>
      <c r="Q59" s="875">
        <v>43922</v>
      </c>
      <c r="R59" s="654">
        <f>(K59-O59)/O59*100</f>
        <v>3.606557377049191</v>
      </c>
      <c r="S59" s="714">
        <f>IF(INDEX(Historical!$D$7:$D$1277,MATCH(B59,Historical!$B$7:$B$1301,0))=0,"n/a",(INDEX(Historical!$C$7:$C$1279,MATCH(B59,Historical!$B$7:$B$1301,0))/INDEX(Historical!$D$7:$D$1277,MATCH(B59,Historical!$B$7:$B$1301,0))-1)*100)</f>
        <v>6.0846560846560704</v>
      </c>
      <c r="T59" s="714">
        <f>IF(INDEX(Historical!$F$7:$F$1270,MATCH(B59,Historical!$B$7:$B$1301,0))=0,"n/a",((INDEX(Historical!$C$7:$C$1279,MATCH(B59,Historical!$B$7:$B$1301,0))/INDEX(Historical!$F$7:$F$1270,MATCH(B59,Historical!$B$7:$B$1301,0)))^(1/3)-1)*100)</f>
        <v>5.1417236815872736</v>
      </c>
      <c r="U59" s="714">
        <f>IF(INDEX(Historical!$H$7:$H$1270,MATCH(B59,Historical!$B$7:$B$1301,0))=0,"n/a",((INDEX(Historical!$C$7:$C$1279,MATCH(B59,Historical!$B$7:$B$1301,0))/INDEX(Historical!$H$7:$H$1270,MATCH(B59,Historical!$B$7:$B$1301,0)))^(1/5)-1)*100)</f>
        <v>5.5104705778027618</v>
      </c>
      <c r="V59" s="714">
        <f>IF(INDEX(Historical!$O$7:$O$1270,MATCH(B59,Historical!$B$7:$B$1301,0))=0,"n/a",((INDEX(Historical!$C$7:$C$1279,MATCH(B59,Historical!$B$7:$B$1301,0))/INDEX(Historical!$O$7:$O$1270,MATCH(B59,Historical!$B$7:$B$1301,0)))^(1/10)-1)*100)</f>
        <v>6.5812602501814643</v>
      </c>
      <c r="W59" s="715">
        <f>IF(OR(U59&lt;=0,U59="n/a",V59&lt;=0,V59="n/a"),"n/a",U59/V59)</f>
        <v>0.83729716928468556</v>
      </c>
      <c r="X59" s="716" t="str">
        <f>IF(OR(AJ59&lt;=0,AJ59="n/a",U59&lt;=0,U59="n/a"),"n/a",U59/AJ59)</f>
        <v>n/a</v>
      </c>
      <c r="Y59" s="889"/>
      <c r="Z59" s="663">
        <f>IF(OR(AC59&lt;0.01,AC59="n/a"),"n/a",M59/AC59*100)</f>
        <v>77.450980392156865</v>
      </c>
      <c r="AA59" s="900">
        <f>IF(OR(AC59&lt;0.01,AC59="n/a"),"n/a",I59/AC59)</f>
        <v>21.313725490196077</v>
      </c>
      <c r="AB59" s="901">
        <v>12</v>
      </c>
      <c r="AC59" s="879">
        <v>4.08</v>
      </c>
      <c r="AD59" s="879" t="s">
        <v>136</v>
      </c>
      <c r="AE59" s="879">
        <v>0.66</v>
      </c>
      <c r="AF59" s="879">
        <v>3.71</v>
      </c>
      <c r="AG59" s="879">
        <v>16.600000000000001</v>
      </c>
      <c r="AH59" s="879">
        <v>-22.400000000000002</v>
      </c>
      <c r="AI59" s="879">
        <v>30.959999999999997</v>
      </c>
      <c r="AJ59" s="879">
        <v>-1.5</v>
      </c>
      <c r="AK59" s="879">
        <v>-1.3</v>
      </c>
      <c r="AL59" s="892">
        <v>12760</v>
      </c>
      <c r="AM59" s="886">
        <v>0.5</v>
      </c>
      <c r="AN59" s="879">
        <v>1.07</v>
      </c>
      <c r="AO59" s="753">
        <f>IF(U59="n/a","n/a",IF(AA59&lt;0,"n/a",IF(AA59="n/a","n/a",J59+U59-AA59)))</f>
        <v>-12.169400266579148</v>
      </c>
      <c r="AP59" s="754">
        <f>IF(U59="n/a","n/a",J59+U59)</f>
        <v>9.1443252236169297</v>
      </c>
      <c r="AQ59" s="902">
        <f>IF(OR(AC59&lt;0.01,AF59="n/a"),"n/a",(I59/SQRT(22.5*AC59*(I59/AF59))-1)*100)</f>
        <v>87.467237515284779</v>
      </c>
      <c r="AR59" s="663">
        <f>INDEX(Historical!$C$7:$C$1279,MATCH(B59,Historical!$B$7:$B$1301,0))*IF(AH59="n/a",1.03,IF(AH59&lt;0,1.01,IF(AH59&gt;10,1.1,(1+AH59/100))))</f>
        <v>3.0375749999999999</v>
      </c>
      <c r="AS59" s="900">
        <f>IF($AI59="n/a",1.03*AR59,IF($AI59&lt;0,1.01*AR59,IF($AI59&gt;10,1.1*AR59,(1+$AI59/100)*AR59)))</f>
        <v>3.3413325</v>
      </c>
      <c r="AT59" s="900">
        <f>IF($AK59="n/a",1.03*AS59,IF($AK59&lt;0,1.01*AS59,IF($AK59&gt;10,1.1*AS59,(1+$AK59/100)*AS59)))</f>
        <v>3.3747458250000002</v>
      </c>
      <c r="AU59" s="900">
        <f>IF($AK59="n/a",1.03*AT59,IF($AK59&lt;0,1.01*AT59,IF($AK59&gt;10,1.1*AT59,(1+$AK59/100)*AT59)))</f>
        <v>3.4084932832500003</v>
      </c>
      <c r="AV59" s="900">
        <f>IF($AK59="n/a",1.03*AU59,IF($AK59&lt;0,1.01*AU59,IF($AK59&gt;10,1.1*AU59,(1+$AK59/100)*AU59)))</f>
        <v>3.4425782160825005</v>
      </c>
      <c r="AW59" s="663">
        <f>SUM(AR59:AV59)</f>
        <v>16.6047248243325</v>
      </c>
      <c r="AX59" s="761">
        <f>AW59/I59*100</f>
        <v>19.09466976119193</v>
      </c>
      <c r="AY59" s="948">
        <v>1.1100000000000001</v>
      </c>
      <c r="AZ59" s="886">
        <v>75.039999999999992</v>
      </c>
      <c r="BA59" s="886">
        <v>-19.91</v>
      </c>
      <c r="BB59" s="886">
        <v>7.12</v>
      </c>
      <c r="BC59" s="886">
        <v>-4.24</v>
      </c>
      <c r="BE59" s="635">
        <v>1957</v>
      </c>
      <c r="BF59" s="912">
        <f>IF(BE59&gt;2008,0,IF(BE59&gt;2001,1,IF(BE59&gt;1990,2,IF(BE59&gt;1980,3,IF(BE59&gt;1973,4,IF(BE59&gt;1970,5,IF(BE59&gt;1960,6,IF(BE59&gt;1958,7,IF(BE59&gt;1953,8,9)))))))))</f>
        <v>8</v>
      </c>
      <c r="BG59" s="896">
        <v>4.1000000000000005</v>
      </c>
    </row>
    <row r="60" spans="1:59" ht="11.25" customHeight="1" x14ac:dyDescent="0.2">
      <c r="A60" s="877" t="s">
        <v>246</v>
      </c>
      <c r="B60" s="889" t="s">
        <v>247</v>
      </c>
      <c r="C60" s="946" t="s">
        <v>112</v>
      </c>
      <c r="D60" s="946" t="s">
        <v>211</v>
      </c>
      <c r="E60" s="746">
        <v>47</v>
      </c>
      <c r="F60" s="1199">
        <v>43</v>
      </c>
      <c r="G60" s="1199" t="s">
        <v>37</v>
      </c>
      <c r="H60" s="1199" t="s">
        <v>37</v>
      </c>
      <c r="I60" s="879">
        <v>31.08</v>
      </c>
      <c r="J60" s="663">
        <f>(M60/I60)*100</f>
        <v>1.8661518661518661</v>
      </c>
      <c r="K60" s="891">
        <v>0.14499999999999999</v>
      </c>
      <c r="L60" s="901">
        <v>4</v>
      </c>
      <c r="M60" s="654">
        <f>K60*L60</f>
        <v>0.57999999999999996</v>
      </c>
      <c r="N60" s="884" t="s">
        <v>248</v>
      </c>
      <c r="O60" s="747">
        <v>0.13500000000000001</v>
      </c>
      <c r="P60" s="875">
        <v>43783</v>
      </c>
      <c r="Q60" s="875">
        <v>43809</v>
      </c>
      <c r="R60" s="654">
        <f>(K60-O60)/O60*100</f>
        <v>7.4074074074073932</v>
      </c>
      <c r="S60" s="714">
        <f>IF(INDEX(Historical!$D$7:$D$1277,MATCH(B60,Historical!$B$7:$B$1301,0))=0,"n/a",(INDEX(Historical!$C$7:$C$1279,MATCH(B60,Historical!$B$7:$B$1301,0))/INDEX(Historical!$D$7:$D$1277,MATCH(B60,Historical!$B$7:$B$1301,0))-1)*100)</f>
        <v>7.8431372549019773</v>
      </c>
      <c r="T60" s="714">
        <f>IF(INDEX(Historical!$F$7:$F$1270,MATCH(B60,Historical!$B$7:$B$1301,0))=0,"n/a",((INDEX(Historical!$C$7:$C$1279,MATCH(B60,Historical!$B$7:$B$1301,0))/INDEX(Historical!$F$7:$F$1270,MATCH(B60,Historical!$B$7:$B$1301,0)))^(1/3)-1)*100)</f>
        <v>8.5503957932088639</v>
      </c>
      <c r="U60" s="714">
        <f>IF(INDEX(Historical!$H$7:$H$1270,MATCH(B60,Historical!$B$7:$B$1301,0))=0,"n/a",((INDEX(Historical!$C$7:$C$1279,MATCH(B60,Historical!$B$7:$B$1301,0))/INDEX(Historical!$H$7:$H$1270,MATCH(B60,Historical!$B$7:$B$1301,0)))^(1/5)-1)*100)</f>
        <v>8.2510688249816333</v>
      </c>
      <c r="V60" s="714">
        <f>IF(INDEX(Historical!$O$7:$O$1270,MATCH(B60,Historical!$B$7:$B$1301,0))=0,"n/a",((INDEX(Historical!$C$7:$C$1279,MATCH(B60,Historical!$B$7:$B$1301,0))/INDEX(Historical!$O$7:$O$1270,MATCH(B60,Historical!$B$7:$B$1301,0)))^(1/10)-1)*100)</f>
        <v>7.8134067217353165</v>
      </c>
      <c r="W60" s="715">
        <f>IF(OR(U60&lt;=0,U60="n/a",V60&lt;=0,V60="n/a"),"n/a",U60/V60)</f>
        <v>1.0560142481804806</v>
      </c>
      <c r="X60" s="716" t="str">
        <f>IF(OR(AJ60&lt;=0,AJ60="n/a",U60&lt;=0,U60="n/a"),"n/a",U60/AJ60)</f>
        <v>n/a</v>
      </c>
      <c r="Y60" s="676"/>
      <c r="Z60" s="663">
        <f>IF(OR(AC60&lt;0.01,AC60="n/a"),"n/a",M60/AC60*100)</f>
        <v>44.274809160305338</v>
      </c>
      <c r="AA60" s="900">
        <f>IF(OR(AC60&lt;0.01,AC60="n/a"),"n/a",I60/AC60)</f>
        <v>23.725190839694655</v>
      </c>
      <c r="AB60" s="901">
        <v>12</v>
      </c>
      <c r="AC60" s="879">
        <v>1.31</v>
      </c>
      <c r="AD60" s="879">
        <v>1.56</v>
      </c>
      <c r="AE60" s="879">
        <v>2.0499999999999998</v>
      </c>
      <c r="AF60" s="879">
        <v>2.58</v>
      </c>
      <c r="AG60" s="879">
        <v>11.1</v>
      </c>
      <c r="AH60" s="879">
        <v>-9</v>
      </c>
      <c r="AI60" s="879">
        <v>54.290000000000006</v>
      </c>
      <c r="AJ60" s="879">
        <v>-0.1</v>
      </c>
      <c r="AK60" s="879">
        <v>15</v>
      </c>
      <c r="AL60" s="896">
        <v>804.71</v>
      </c>
      <c r="AM60" s="886">
        <v>0.6</v>
      </c>
      <c r="AN60" s="879">
        <v>0</v>
      </c>
      <c r="AO60" s="753">
        <f>IF(U60="n/a","n/a",IF(AA60&lt;0,"n/a",IF(AA60="n/a","n/a",J60+U60-AA60)))</f>
        <v>-13.607970148561154</v>
      </c>
      <c r="AP60" s="754">
        <f>IF(U60="n/a","n/a",J60+U60)</f>
        <v>10.1172206911335</v>
      </c>
      <c r="AQ60" s="902">
        <f>IF(OR(AC60&lt;0.01,AF60="n/a"),"n/a",(I60/SQRT(22.5*AC60*(I60/AF60))-1)*100)</f>
        <v>64.939035695566034</v>
      </c>
      <c r="AR60" s="663">
        <f>INDEX(Historical!$C$7:$C$1279,MATCH(B60,Historical!$B$7:$B$1301,0))*IF(AH60="n/a",1.03,IF(AH60&lt;0,1.01,IF(AH60&gt;10,1.1,(1+AH60/100))))</f>
        <v>0.5555000000000001</v>
      </c>
      <c r="AS60" s="900">
        <f>IF($AI60="n/a",1.03*AR60,IF($AI60&lt;0,1.01*AR60,IF($AI60&gt;10,1.1*AR60,(1+$AI60/100)*AR60)))</f>
        <v>0.6110500000000002</v>
      </c>
      <c r="AT60" s="900">
        <f>IF($AK60="n/a",1.03*AS60,IF($AK60&lt;0,1.01*AS60,IF($AK60&gt;10,1.1*AS60,(1+$AK60/100)*AS60)))</f>
        <v>0.67215500000000028</v>
      </c>
      <c r="AU60" s="900">
        <f>IF($AK60="n/a",1.03*AT60,IF($AK60&lt;0,1.01*AT60,IF($AK60&gt;10,1.1*AT60,(1+$AK60/100)*AT60)))</f>
        <v>0.73937050000000037</v>
      </c>
      <c r="AV60" s="900">
        <f>IF($AK60="n/a",1.03*AU60,IF($AK60&lt;0,1.01*AU60,IF($AK60&gt;10,1.1*AU60,(1+$AK60/100)*AU60)))</f>
        <v>0.81330755000000043</v>
      </c>
      <c r="AW60" s="663">
        <f>SUM(AR60:AV60)</f>
        <v>3.3913830500000017</v>
      </c>
      <c r="AX60" s="761">
        <f>AW60/I60*100</f>
        <v>10.911785875160881</v>
      </c>
      <c r="AY60" s="948">
        <v>0.7</v>
      </c>
      <c r="AZ60" s="886">
        <v>44.629999999999995</v>
      </c>
      <c r="BA60" s="886">
        <v>-21.52</v>
      </c>
      <c r="BB60" s="886">
        <v>5.43</v>
      </c>
      <c r="BC60" s="886">
        <v>-6.6199999999999992</v>
      </c>
      <c r="BE60" s="635">
        <v>1974</v>
      </c>
      <c r="BF60" s="912">
        <f>IF(BE60&gt;2008,0,IF(BE60&gt;2001,1,IF(BE60&gt;1990,2,IF(BE60&gt;1980,3,IF(BE60&gt;1973,4,IF(BE60&gt;1970,5,IF(BE60&gt;1960,6,IF(BE60&gt;1958,7,IF(BE60&gt;1953,8,9)))))))))</f>
        <v>4</v>
      </c>
      <c r="BG60" s="896">
        <v>8.9</v>
      </c>
    </row>
    <row r="61" spans="1:59" ht="11.25" customHeight="1" x14ac:dyDescent="0.2">
      <c r="A61" s="877" t="s">
        <v>379</v>
      </c>
      <c r="B61" s="889" t="s">
        <v>380</v>
      </c>
      <c r="C61" s="946" t="s">
        <v>112</v>
      </c>
      <c r="D61" s="946" t="s">
        <v>4338</v>
      </c>
      <c r="E61" s="746">
        <v>48</v>
      </c>
      <c r="F61" s="1199">
        <v>35</v>
      </c>
      <c r="G61" s="1199" t="s">
        <v>106</v>
      </c>
      <c r="H61" s="1199" t="s">
        <v>106</v>
      </c>
      <c r="I61" s="879">
        <v>314.16000000000003</v>
      </c>
      <c r="J61" s="663">
        <f>(M61/I61)*100</f>
        <v>1.8334606569900687</v>
      </c>
      <c r="K61" s="891">
        <v>1.44</v>
      </c>
      <c r="L61" s="901">
        <v>4</v>
      </c>
      <c r="M61" s="654">
        <f>K61*L61</f>
        <v>5.76</v>
      </c>
      <c r="N61" s="884" t="s">
        <v>119</v>
      </c>
      <c r="O61" s="747">
        <v>1.36</v>
      </c>
      <c r="P61" s="880">
        <v>43595</v>
      </c>
      <c r="Q61" s="880">
        <v>43617</v>
      </c>
      <c r="R61" s="654">
        <f>(K61-O61)/O61*100</f>
        <v>5.8823529411764595</v>
      </c>
      <c r="S61" s="714">
        <f>IF(INDEX(Historical!$D$7:$D$1277,MATCH(B61,Historical!$B$7:$B$1301,0))=0,"n/a",(INDEX(Historical!$C$7:$C$1279,MATCH(B61,Historical!$B$7:$B$1301,0))/INDEX(Historical!$D$7:$D$1277,MATCH(B61,Historical!$B$7:$B$1301,0))-1)*100)</f>
        <v>5.9701492537313383</v>
      </c>
      <c r="T61" s="714">
        <f>IF(INDEX(Historical!$F$7:$F$1270,MATCH(B61,Historical!$B$7:$B$1301,0))=0,"n/a",((INDEX(Historical!$C$7:$C$1279,MATCH(B61,Historical!$B$7:$B$1301,0))/INDEX(Historical!$F$7:$F$1270,MATCH(B61,Historical!$B$7:$B$1301,0)))^(1/3)-1)*100)</f>
        <v>5.5521462104258346</v>
      </c>
      <c r="U61" s="714">
        <f>IF(INDEX(Historical!$H$7:$H$1270,MATCH(B61,Historical!$B$7:$B$1301,0))=0,"n/a",((INDEX(Historical!$C$7:$C$1279,MATCH(B61,Historical!$B$7:$B$1301,0))/INDEX(Historical!$H$7:$H$1270,MATCH(B61,Historical!$B$7:$B$1301,0)))^(1/5)-1)*100)</f>
        <v>6.3757061705500329</v>
      </c>
      <c r="V61" s="714">
        <f>IF(INDEX(Historical!$O$7:$O$1270,MATCH(B61,Historical!$B$7:$B$1301,0))=0,"n/a",((INDEX(Historical!$C$7:$C$1279,MATCH(B61,Historical!$B$7:$B$1301,0))/INDEX(Historical!$O$7:$O$1270,MATCH(B61,Historical!$B$7:$B$1301,0)))^(1/10)-1)*100)</f>
        <v>12.303381525935686</v>
      </c>
      <c r="W61" s="715">
        <f>IF(OR(U61&lt;=0,U61="n/a",V61&lt;=0,V61="n/a"),"n/a",U61/V61)</f>
        <v>0.51820762910667795</v>
      </c>
      <c r="X61" s="716">
        <f>IF(OR(AJ61&lt;=0,AJ61="n/a",U61&lt;=0,U61="n/a"),"n/a",U61/AJ61)</f>
        <v>1.0120168524682591</v>
      </c>
      <c r="Y61" s="889"/>
      <c r="Z61" s="663">
        <f>IF(OR(AC61&lt;0.01,AC61="n/a"),"n/a",M61/AC61*100)</f>
        <v>40.82211197732105</v>
      </c>
      <c r="AA61" s="900">
        <f>IF(OR(AC61&lt;0.01,AC61="n/a"),"n/a",I61/AC61)</f>
        <v>22.265060240963859</v>
      </c>
      <c r="AB61" s="901">
        <v>12</v>
      </c>
      <c r="AC61" s="879">
        <v>14.11</v>
      </c>
      <c r="AD61" s="879">
        <v>2.2400000000000002</v>
      </c>
      <c r="AE61" s="879">
        <v>1.4</v>
      </c>
      <c r="AF61" s="879">
        <v>8.99</v>
      </c>
      <c r="AG61" s="879">
        <v>41.199999999999996</v>
      </c>
      <c r="AH61" s="879">
        <v>12.1</v>
      </c>
      <c r="AI61" s="879">
        <v>18.84</v>
      </c>
      <c r="AJ61" s="879">
        <v>6.3</v>
      </c>
      <c r="AK61" s="879">
        <v>9.6</v>
      </c>
      <c r="AL61" s="892">
        <v>16379.999999999998</v>
      </c>
      <c r="AM61" s="886">
        <v>1.7999999999999998</v>
      </c>
      <c r="AN61" s="879">
        <v>1.85</v>
      </c>
      <c r="AO61" s="753">
        <f>IF(U61="n/a","n/a",IF(AA61&lt;0,"n/a",IF(AA61="n/a","n/a",J61+U61-AA61)))</f>
        <v>-14.055893413423757</v>
      </c>
      <c r="AP61" s="754">
        <f>IF(U61="n/a","n/a",J61+U61)</f>
        <v>8.209166827540102</v>
      </c>
      <c r="AQ61" s="902">
        <f>IF(OR(AC61&lt;0.01,AF61="n/a"),"n/a",(I61/SQRT(22.5*AC61*(I61/AF61))-1)*100)</f>
        <v>198.26378449379715</v>
      </c>
      <c r="AR61" s="663">
        <f>INDEX(Historical!$C$7:$C$1279,MATCH(B61,Historical!$B$7:$B$1301,0))*IF(AH61="n/a",1.03,IF(AH61&lt;0,1.01,IF(AH61&gt;10,1.1,(1+AH61/100))))</f>
        <v>6.2480000000000002</v>
      </c>
      <c r="AS61" s="900">
        <f>IF($AI61="n/a",1.03*AR61,IF($AI61&lt;0,1.01*AR61,IF($AI61&gt;10,1.1*AR61,(1+$AI61/100)*AR61)))</f>
        <v>6.8728000000000007</v>
      </c>
      <c r="AT61" s="900">
        <f>IF($AK61="n/a",1.03*AS61,IF($AK61&lt;0,1.01*AS61,IF($AK61&gt;10,1.1*AS61,(1+$AK61/100)*AS61)))</f>
        <v>7.532588800000001</v>
      </c>
      <c r="AU61" s="900">
        <f>IF($AK61="n/a",1.03*AT61,IF($AK61&lt;0,1.01*AT61,IF($AK61&gt;10,1.1*AT61,(1+$AK61/100)*AT61)))</f>
        <v>8.2557173248000009</v>
      </c>
      <c r="AV61" s="900">
        <f>IF($AK61="n/a",1.03*AU61,IF($AK61&lt;0,1.01*AU61,IF($AK61&gt;10,1.1*AU61,(1+$AK61/100)*AU61)))</f>
        <v>9.0482661879808024</v>
      </c>
      <c r="AW61" s="663">
        <f>SUM(AR61:AV61)</f>
        <v>37.957372312780805</v>
      </c>
      <c r="AX61" s="761">
        <f>AW61/I61*100</f>
        <v>12.082178607327732</v>
      </c>
      <c r="AY61" s="948">
        <v>0.99</v>
      </c>
      <c r="AZ61" s="886">
        <v>56.599999999999994</v>
      </c>
      <c r="BA61" s="886">
        <v>-9.36</v>
      </c>
      <c r="BB61" s="886">
        <v>6.75</v>
      </c>
      <c r="BC61" s="886">
        <v>4.6399999999999997</v>
      </c>
      <c r="BE61" s="635">
        <v>1972</v>
      </c>
      <c r="BF61" s="912">
        <f>IF(BE61&gt;2008,0,IF(BE61&gt;2001,1,IF(BE61&gt;1990,2,IF(BE61&gt;1980,3,IF(BE61&gt;1973,4,IF(BE61&gt;1970,5,IF(BE61&gt;1960,6,IF(BE61&gt;1958,7,IF(BE61&gt;1953,8,9)))))))))</f>
        <v>5</v>
      </c>
      <c r="BG61" s="896">
        <v>12.3</v>
      </c>
    </row>
    <row r="62" spans="1:59" ht="11.25" customHeight="1" x14ac:dyDescent="0.2">
      <c r="A62" s="877" t="s">
        <v>253</v>
      </c>
      <c r="B62" s="889" t="s">
        <v>254</v>
      </c>
      <c r="C62" s="946" t="s">
        <v>128</v>
      </c>
      <c r="D62" s="946" t="s">
        <v>4333</v>
      </c>
      <c r="E62" s="746">
        <v>53</v>
      </c>
      <c r="F62" s="1199">
        <v>18</v>
      </c>
      <c r="G62" s="1199" t="s">
        <v>37</v>
      </c>
      <c r="H62" s="1199" t="s">
        <v>37</v>
      </c>
      <c r="I62" s="879">
        <v>48.27</v>
      </c>
      <c r="J62" s="663">
        <f>(M62/I62)*100</f>
        <v>1.9266625233064014</v>
      </c>
      <c r="K62" s="891">
        <v>0.23250000000000001</v>
      </c>
      <c r="L62" s="901">
        <v>4</v>
      </c>
      <c r="M62" s="654">
        <f>K62*L62</f>
        <v>0.93</v>
      </c>
      <c r="N62" s="884" t="s">
        <v>107</v>
      </c>
      <c r="O62" s="747">
        <v>0.21</v>
      </c>
      <c r="P62" s="875">
        <v>43839</v>
      </c>
      <c r="Q62" s="875">
        <v>43879</v>
      </c>
      <c r="R62" s="654">
        <f>(K62-O62)/O62*100</f>
        <v>10.714285714285724</v>
      </c>
      <c r="S62" s="714">
        <f>IF(INDEX(Historical!$D$7:$D$1277,MATCH(B62,Historical!$B$7:$B$1301,0))=0,"n/a",(INDEX(Historical!$C$7:$C$1279,MATCH(B62,Historical!$B$7:$B$1301,0))/INDEX(Historical!$D$7:$D$1277,MATCH(B62,Historical!$B$7:$B$1301,0))-1)*100)</f>
        <v>11.999999999999989</v>
      </c>
      <c r="T62" s="714">
        <f>IF(INDEX(Historical!$F$7:$F$1270,MATCH(B62,Historical!$B$7:$B$1301,0))=0,"n/a",((INDEX(Historical!$C$7:$C$1279,MATCH(B62,Historical!$B$7:$B$1301,0))/INDEX(Historical!$F$7:$F$1270,MATCH(B62,Historical!$B$7:$B$1301,0)))^(1/3)-1)*100)</f>
        <v>13.140240479934251</v>
      </c>
      <c r="U62" s="714">
        <f>IF(INDEX(Historical!$H$7:$H$1270,MATCH(B62,Historical!$B$7:$B$1301,0))=0,"n/a",((INDEX(Historical!$C$7:$C$1279,MATCH(B62,Historical!$B$7:$B$1301,0))/INDEX(Historical!$H$7:$H$1270,MATCH(B62,Historical!$B$7:$B$1301,0)))^(1/5)-1)*100)</f>
        <v>15.996225865400127</v>
      </c>
      <c r="V62" s="714">
        <f>IF(INDEX(Historical!$O$7:$O$1270,MATCH(B62,Historical!$B$7:$B$1301,0))=0,"n/a",((INDEX(Historical!$C$7:$C$1279,MATCH(B62,Historical!$B$7:$B$1301,0))/INDEX(Historical!$O$7:$O$1270,MATCH(B62,Historical!$B$7:$B$1301,0)))^(1/10)-1)*100)</f>
        <v>16.025264865483567</v>
      </c>
      <c r="W62" s="715">
        <f>IF(OR(U62&lt;=0,U62="n/a",V62&lt;=0,V62="n/a"),"n/a",U62/V62)</f>
        <v>0.99818792386102861</v>
      </c>
      <c r="X62" s="716">
        <f>IF(OR(AJ62&lt;=0,AJ62="n/a",U62&lt;=0,U62="n/a"),"n/a",U62/AJ62)</f>
        <v>1.5996225865400127</v>
      </c>
      <c r="Y62" s="673"/>
      <c r="Z62" s="663">
        <f>IF(OR(AC62&lt;0.01,AC62="n/a"),"n/a",M62/AC62*100)</f>
        <v>54.705882352941181</v>
      </c>
      <c r="AA62" s="900">
        <f>IF(OR(AC62&lt;0.01,AC62="n/a"),"n/a",I62/AC62)</f>
        <v>28.394117647058827</v>
      </c>
      <c r="AB62" s="901">
        <v>10</v>
      </c>
      <c r="AC62" s="879">
        <v>1.7</v>
      </c>
      <c r="AD62" s="879">
        <v>6.77</v>
      </c>
      <c r="AE62" s="879">
        <v>2.74</v>
      </c>
      <c r="AF62" s="879">
        <v>4.22</v>
      </c>
      <c r="AG62" s="879">
        <v>15.4</v>
      </c>
      <c r="AH62" s="879">
        <v>4</v>
      </c>
      <c r="AI62" s="879">
        <v>10.17</v>
      </c>
      <c r="AJ62" s="879">
        <v>10</v>
      </c>
      <c r="AK62" s="879">
        <v>4.2</v>
      </c>
      <c r="AL62" s="892">
        <v>26300</v>
      </c>
      <c r="AM62" s="886">
        <v>0.3</v>
      </c>
      <c r="AN62" s="879">
        <v>0.05</v>
      </c>
      <c r="AO62" s="753">
        <f>IF(U62="n/a","n/a",IF(AA62&lt;0,"n/a",IF(AA62="n/a","n/a",J62+U62-AA62)))</f>
        <v>-10.471229258352299</v>
      </c>
      <c r="AP62" s="754">
        <f>IF(U62="n/a","n/a",J62+U62)</f>
        <v>17.922888388706529</v>
      </c>
      <c r="AQ62" s="902">
        <f>IF(OR(AC62&lt;0.01,AF62="n/a"),"n/a",(I62/SQRT(22.5*AC62*(I62/AF62))-1)*100)</f>
        <v>130.76989642940697</v>
      </c>
      <c r="AR62" s="663">
        <f>INDEX(Historical!$C$7:$C$1279,MATCH(B62,Historical!$B$7:$B$1301,0))*IF(AH62="n/a",1.03,IF(AH62&lt;0,1.01,IF(AH62&gt;10,1.1,(1+AH62/100))))</f>
        <v>0.87360000000000004</v>
      </c>
      <c r="AS62" s="900">
        <f>IF($AI62="n/a",1.03*AR62,IF($AI62&lt;0,1.01*AR62,IF($AI62&gt;10,1.1*AR62,(1+$AI62/100)*AR62)))</f>
        <v>0.96096000000000015</v>
      </c>
      <c r="AT62" s="900">
        <f>IF($AK62="n/a",1.03*AS62,IF($AK62&lt;0,1.01*AS62,IF($AK62&gt;10,1.1*AS62,(1+$AK62/100)*AS62)))</f>
        <v>1.0013203200000003</v>
      </c>
      <c r="AU62" s="900">
        <f>IF($AK62="n/a",1.03*AT62,IF($AK62&lt;0,1.01*AT62,IF($AK62&gt;10,1.1*AT62,(1+$AK62/100)*AT62)))</f>
        <v>1.0433757734400002</v>
      </c>
      <c r="AV62" s="900">
        <f>IF($AK62="n/a",1.03*AU62,IF($AK62&lt;0,1.01*AU62,IF($AK62&gt;10,1.1*AU62,(1+$AK62/100)*AU62)))</f>
        <v>1.0871975559244802</v>
      </c>
      <c r="AW62" s="663">
        <f>SUM(AR62:AV62)</f>
        <v>4.9664536493644809</v>
      </c>
      <c r="AX62" s="761">
        <f>AW62/I62*100</f>
        <v>10.288903354805221</v>
      </c>
      <c r="AY62" s="948">
        <v>-7.0000000000000007E-2</v>
      </c>
      <c r="AZ62" s="886">
        <v>23.74</v>
      </c>
      <c r="BA62" s="886">
        <v>-6.3299999999999992</v>
      </c>
      <c r="BB62" s="886">
        <v>1.28</v>
      </c>
      <c r="BC62" s="886">
        <v>6.63</v>
      </c>
      <c r="BE62" s="635">
        <v>1967</v>
      </c>
      <c r="BF62" s="912">
        <f>IF(BE62&gt;2008,0,IF(BE62&gt;2001,1,IF(BE62&gt;1990,2,IF(BE62&gt;1980,3,IF(BE62&gt;1973,4,IF(BE62&gt;1970,5,IF(BE62&gt;1960,6,IF(BE62&gt;1958,7,IF(BE62&gt;1953,8,9)))))))))</f>
        <v>6</v>
      </c>
      <c r="BG62" s="896">
        <v>11.3</v>
      </c>
    </row>
    <row r="63" spans="1:59" s="787" customFormat="1" ht="11.25" customHeight="1" x14ac:dyDescent="0.2">
      <c r="A63" s="658" t="s">
        <v>629</v>
      </c>
      <c r="B63" s="795" t="s">
        <v>630</v>
      </c>
      <c r="C63" s="946" t="s">
        <v>4199</v>
      </c>
      <c r="D63" s="946" t="s">
        <v>4331</v>
      </c>
      <c r="E63" s="769">
        <v>25</v>
      </c>
      <c r="F63" s="1199">
        <v>137</v>
      </c>
      <c r="G63" s="1198" t="s">
        <v>115</v>
      </c>
      <c r="H63" s="1198" t="s">
        <v>115</v>
      </c>
      <c r="I63" s="780">
        <v>120.77</v>
      </c>
      <c r="J63" s="771">
        <f>(M63/I63)*100</f>
        <v>5.3986917280781652</v>
      </c>
      <c r="K63" s="793">
        <v>1.63</v>
      </c>
      <c r="L63" s="773">
        <v>4</v>
      </c>
      <c r="M63" s="774">
        <f>K63*L63</f>
        <v>6.52</v>
      </c>
      <c r="N63" s="775" t="s">
        <v>226</v>
      </c>
      <c r="O63" s="794">
        <v>1.62</v>
      </c>
      <c r="P63" s="777">
        <v>43958</v>
      </c>
      <c r="Q63" s="777">
        <v>43992</v>
      </c>
      <c r="R63" s="774">
        <f>(K63-O63)/O63*100</f>
        <v>0.6172839506172707</v>
      </c>
      <c r="S63" s="714">
        <f>IF(INDEX(Historical!$D$7:$D$1277,MATCH(B63,Historical!$B$7:$B$1301,0))=0,"n/a",(INDEX(Historical!$C$7:$C$1279,MATCH(B63,Historical!$B$7:$B$1301,0))/INDEX(Historical!$D$7:$D$1277,MATCH(B63,Historical!$B$7:$B$1301,0))-1)*100)</f>
        <v>3.5426731078904927</v>
      </c>
      <c r="T63" s="714">
        <f>IF(INDEX(Historical!$F$7:$F$1270,MATCH(B63,Historical!$B$7:$B$1301,0))=0,"n/a",((INDEX(Historical!$C$7:$C$1279,MATCH(B63,Historical!$B$7:$B$1301,0))/INDEX(Historical!$F$7:$F$1270,MATCH(B63,Historical!$B$7:$B$1301,0)))^(1/3)-1)*100)</f>
        <v>5.3455256425956499</v>
      </c>
      <c r="U63" s="714">
        <f>IF(INDEX(Historical!$H$7:$H$1270,MATCH(B63,Historical!$B$7:$B$1301,0))=0,"n/a",((INDEX(Historical!$C$7:$C$1279,MATCH(B63,Historical!$B$7:$B$1301,0))/INDEX(Historical!$H$7:$H$1270,MATCH(B63,Historical!$B$7:$B$1301,0)))^(1/5)-1)*100)</f>
        <v>8.6336592202783677</v>
      </c>
      <c r="V63" s="714">
        <f>IF(INDEX(Historical!$O$7:$O$1270,MATCH(B63,Historical!$B$7:$B$1301,0))=0,"n/a",((INDEX(Historical!$C$7:$C$1279,MATCH(B63,Historical!$B$7:$B$1301,0))/INDEX(Historical!$O$7:$O$1270,MATCH(B63,Historical!$B$7:$B$1301,0)))^(1/10)-1)*100)</f>
        <v>11.577660546940137</v>
      </c>
      <c r="W63" s="715">
        <f>IF(OR(U63&lt;=0,U63="n/a",V63&lt;=0,V63="n/a"),"n/a",U63/V63)</f>
        <v>0.74571708034402162</v>
      </c>
      <c r="X63" s="716" t="str">
        <f>IF(OR(AJ63&lt;=0,AJ63="n/a",U63&lt;=0,U63="n/a"),"n/a",U63/AJ63)</f>
        <v>n/a</v>
      </c>
      <c r="Y63" s="795"/>
      <c r="Z63" s="771">
        <f>IF(OR(AC63&lt;0.01,AC63="n/a"),"n/a",M63/AC63*100)</f>
        <v>63.485881207400197</v>
      </c>
      <c r="AA63" s="779">
        <f>IF(OR(AC63&lt;0.01,AC63="n/a"),"n/a",I63/AC63)</f>
        <v>11.759493670886076</v>
      </c>
      <c r="AB63" s="773">
        <v>12</v>
      </c>
      <c r="AC63" s="780">
        <v>10.27</v>
      </c>
      <c r="AD63" s="780">
        <v>2.97</v>
      </c>
      <c r="AE63" s="780">
        <v>1.41</v>
      </c>
      <c r="AF63" s="780">
        <v>5.32</v>
      </c>
      <c r="AG63" s="789">
        <v>47.199999999999996</v>
      </c>
      <c r="AH63" s="780">
        <v>-8.6</v>
      </c>
      <c r="AI63" s="780">
        <v>11.21</v>
      </c>
      <c r="AJ63" s="780">
        <v>-7.1999999999999993</v>
      </c>
      <c r="AK63" s="780">
        <v>3.92</v>
      </c>
      <c r="AL63" s="781">
        <v>107990</v>
      </c>
      <c r="AM63" s="782">
        <v>0.1</v>
      </c>
      <c r="AN63" s="780">
        <v>3.22</v>
      </c>
      <c r="AO63" s="783">
        <f>IF(U63="n/a","n/a",IF(AA63&lt;0,"n/a",IF(AA63="n/a","n/a",J63+U63-AA63)))</f>
        <v>2.2728572774704574</v>
      </c>
      <c r="AP63" s="784">
        <f>IF(U63="n/a","n/a",J63+U63)</f>
        <v>14.032350948356534</v>
      </c>
      <c r="AQ63" s="785">
        <f>IF(OR(AC63&lt;0.01,AF63="n/a"),"n/a",(I63/SQRT(22.5*AC63*(I63/AF63))-1)*100)</f>
        <v>66.747322256179544</v>
      </c>
      <c r="AR63" s="663">
        <f>INDEX(Historical!$C$7:$C$1279,MATCH(B63,Historical!$B$7:$B$1301,0))*IF(AH63="n/a",1.03,IF(AH63&lt;0,1.01,IF(AH63&gt;10,1.1,(1+AH63/100))))</f>
        <v>6.4943</v>
      </c>
      <c r="AS63" s="779">
        <f>IF($AI63="n/a",1.03*AR63,IF($AI63&lt;0,1.01*AR63,IF($AI63&gt;10,1.1*AR63,(1+$AI63/100)*AR63)))</f>
        <v>7.1437300000000006</v>
      </c>
      <c r="AT63" s="779">
        <f>IF($AK63="n/a",1.03*AS63,IF($AK63&lt;0,1.01*AS63,IF($AK63&gt;10,1.1*AS63,(1+$AK63/100)*AS63)))</f>
        <v>7.4237642159999995</v>
      </c>
      <c r="AU63" s="779">
        <f>IF($AK63="n/a",1.03*AT63,IF($AK63&lt;0,1.01*AT63,IF($AK63&gt;10,1.1*AT63,(1+$AK63/100)*AT63)))</f>
        <v>7.7147757732671991</v>
      </c>
      <c r="AV63" s="779">
        <f>IF($AK63="n/a",1.03*AU63,IF($AK63&lt;0,1.01*AU63,IF($AK63&gt;10,1.1*AU63,(1+$AK63/100)*AU63)))</f>
        <v>8.0171949835792731</v>
      </c>
      <c r="AW63" s="771">
        <f>SUM(AR63:AV63)</f>
        <v>36.793764972846475</v>
      </c>
      <c r="AX63" s="786">
        <f>AW63/I63*100</f>
        <v>30.465980767447608</v>
      </c>
      <c r="AY63" s="949">
        <v>1.22</v>
      </c>
      <c r="AZ63" s="782">
        <v>33.36</v>
      </c>
      <c r="BA63" s="782">
        <v>-23.919999999999998</v>
      </c>
      <c r="BB63" s="782">
        <v>-1.67</v>
      </c>
      <c r="BC63" s="782">
        <v>-7.6300000000000008</v>
      </c>
      <c r="BD63" s="922"/>
      <c r="BE63" s="635">
        <v>1996</v>
      </c>
      <c r="BF63" s="912">
        <f>IF(BE63&gt;2008,0,IF(BE63&gt;2001,1,IF(BE63&gt;1990,2,IF(BE63&gt;1980,3,IF(BE63&gt;1973,4,IF(BE63&gt;1970,5,IF(BE63&gt;1960,6,IF(BE63&gt;1958,7,IF(BE63&gt;1953,8,9)))))))))</f>
        <v>2</v>
      </c>
      <c r="BG63" s="838">
        <v>5.8999999999999995</v>
      </c>
    </row>
    <row r="64" spans="1:59" ht="11.25" customHeight="1" x14ac:dyDescent="0.2">
      <c r="A64" s="877" t="s">
        <v>255</v>
      </c>
      <c r="B64" s="889" t="s">
        <v>256</v>
      </c>
      <c r="C64" s="946" t="s">
        <v>112</v>
      </c>
      <c r="D64" s="946" t="s">
        <v>211</v>
      </c>
      <c r="E64" s="746">
        <v>45</v>
      </c>
      <c r="F64" s="1199">
        <v>51</v>
      </c>
      <c r="G64" s="1199" t="s">
        <v>37</v>
      </c>
      <c r="H64" s="1199" t="s">
        <v>37</v>
      </c>
      <c r="I64" s="879">
        <v>174.85</v>
      </c>
      <c r="J64" s="663">
        <f>(M64/I64)*100</f>
        <v>2.44781241063769</v>
      </c>
      <c r="K64" s="891">
        <v>1.07</v>
      </c>
      <c r="L64" s="901">
        <v>4</v>
      </c>
      <c r="M64" s="654">
        <f>K64*L64</f>
        <v>4.28</v>
      </c>
      <c r="N64" s="884" t="s">
        <v>127</v>
      </c>
      <c r="O64" s="747">
        <v>1</v>
      </c>
      <c r="P64" s="875">
        <v>43735</v>
      </c>
      <c r="Q64" s="875">
        <v>43747</v>
      </c>
      <c r="R64" s="654">
        <f>(K64-O64)/O64*100</f>
        <v>7.0000000000000062</v>
      </c>
      <c r="S64" s="714">
        <f>IF(INDEX(Historical!$D$7:$D$1277,MATCH(B64,Historical!$B$7:$B$1301,0))=0,"n/a",(INDEX(Historical!$C$7:$C$1279,MATCH(B64,Historical!$B$7:$B$1301,0))/INDEX(Historical!$D$7:$D$1277,MATCH(B64,Historical!$B$7:$B$1301,0))-1)*100)</f>
        <v>21.856287425149713</v>
      </c>
      <c r="T64" s="714">
        <f>IF(INDEX(Historical!$F$7:$F$1270,MATCH(B64,Historical!$B$7:$B$1301,0))=0,"n/a",((INDEX(Historical!$C$7:$C$1279,MATCH(B64,Historical!$B$7:$B$1301,0))/INDEX(Historical!$F$7:$F$1270,MATCH(B64,Historical!$B$7:$B$1301,0)))^(1/3)-1)*100)</f>
        <v>20.954544713721202</v>
      </c>
      <c r="U64" s="714">
        <f>IF(INDEX(Historical!$H$7:$H$1270,MATCH(B64,Historical!$B$7:$B$1301,0))=0,"n/a",((INDEX(Historical!$C$7:$C$1279,MATCH(B64,Historical!$B$7:$B$1301,0))/INDEX(Historical!$H$7:$H$1270,MATCH(B64,Historical!$B$7:$B$1301,0)))^(1/5)-1)*100)</f>
        <v>18.456745225824921</v>
      </c>
      <c r="V64" s="714">
        <f>IF(INDEX(Historical!$O$7:$O$1270,MATCH(B64,Historical!$B$7:$B$1301,0))=0,"n/a",((INDEX(Historical!$C$7:$C$1279,MATCH(B64,Historical!$B$7:$B$1301,0))/INDEX(Historical!$O$7:$O$1270,MATCH(B64,Historical!$B$7:$B$1301,0)))^(1/10)-1)*100)</f>
        <v>12.620453650645791</v>
      </c>
      <c r="W64" s="715">
        <f>IF(OR(U64&lt;=0,U64="n/a",V64&lt;=0,V64="n/a"),"n/a",U64/V64)</f>
        <v>1.4624470511708179</v>
      </c>
      <c r="X64" s="716">
        <f>IF(OR(AJ64&lt;=0,AJ64="n/a",U64&lt;=0,U64="n/a"),"n/a",U64/AJ64)</f>
        <v>1.741202379794804</v>
      </c>
      <c r="Y64" s="671"/>
      <c r="Z64" s="663">
        <f>IF(OR(AC64&lt;0.01,AC64="n/a"),"n/a",M64/AC64*100)</f>
        <v>55.512321660181584</v>
      </c>
      <c r="AA64" s="900">
        <f>IF(OR(AC64&lt;0.01,AC64="n/a"),"n/a",I64/AC64)</f>
        <v>22.678339818417641</v>
      </c>
      <c r="AB64" s="901">
        <v>12</v>
      </c>
      <c r="AC64" s="879">
        <v>7.71</v>
      </c>
      <c r="AD64" s="879">
        <v>130.09</v>
      </c>
      <c r="AE64" s="879">
        <v>3.98</v>
      </c>
      <c r="AF64" s="879">
        <v>23.77</v>
      </c>
      <c r="AG64" s="879">
        <v>87.6</v>
      </c>
      <c r="AH64" s="879">
        <v>1.7999999999999998</v>
      </c>
      <c r="AI64" s="879">
        <v>28.050000000000004</v>
      </c>
      <c r="AJ64" s="879">
        <v>10.6</v>
      </c>
      <c r="AK64" s="879">
        <v>0.16999999999999998</v>
      </c>
      <c r="AL64" s="892">
        <v>54840</v>
      </c>
      <c r="AM64" s="886">
        <v>0.2</v>
      </c>
      <c r="AN64" s="879">
        <v>3.37</v>
      </c>
      <c r="AO64" s="753">
        <f>IF(U64="n/a","n/a",IF(AA64&lt;0,"n/a",IF(AA64="n/a","n/a",J64+U64-AA64)))</f>
        <v>-1.7737821819550277</v>
      </c>
      <c r="AP64" s="754">
        <f>IF(U64="n/a","n/a",J64+U64)</f>
        <v>20.904557636462613</v>
      </c>
      <c r="AQ64" s="902">
        <f>IF(OR(AC64&lt;0.01,AF64="n/a"),"n/a",(I64/SQRT(22.5*AC64*(I64/AF64))-1)*100)</f>
        <v>389.47324860905877</v>
      </c>
      <c r="AR64" s="663">
        <f>INDEX(Historical!$C$7:$C$1279,MATCH(B64,Historical!$B$7:$B$1301,0))*IF(AH64="n/a",1.03,IF(AH64&lt;0,1.01,IF(AH64&gt;10,1.1,(1+AH64/100))))</f>
        <v>4.1432600000000006</v>
      </c>
      <c r="AS64" s="900">
        <f>IF($AI64="n/a",1.03*AR64,IF($AI64&lt;0,1.01*AR64,IF($AI64&gt;10,1.1*AR64,(1+$AI64/100)*AR64)))</f>
        <v>4.5575860000000015</v>
      </c>
      <c r="AT64" s="900">
        <f>IF($AK64="n/a",1.03*AS64,IF($AK64&lt;0,1.01*AS64,IF($AK64&gt;10,1.1*AS64,(1+$AK64/100)*AS64)))</f>
        <v>4.5653338962000021</v>
      </c>
      <c r="AU64" s="900">
        <f>IF($AK64="n/a",1.03*AT64,IF($AK64&lt;0,1.01*AT64,IF($AK64&gt;10,1.1*AT64,(1+$AK64/100)*AT64)))</f>
        <v>4.5730949638235421</v>
      </c>
      <c r="AV64" s="900">
        <f>IF($AK64="n/a",1.03*AU64,IF($AK64&lt;0,1.01*AU64,IF($AK64&gt;10,1.1*AU64,(1+$AK64/100)*AU64)))</f>
        <v>4.5808692252620427</v>
      </c>
      <c r="AW64" s="663">
        <f>SUM(AR64:AV64)</f>
        <v>22.420144085285589</v>
      </c>
      <c r="AX64" s="761">
        <f>AW64/I64*100</f>
        <v>12.822501621553098</v>
      </c>
      <c r="AY64" s="948">
        <v>1.17</v>
      </c>
      <c r="AZ64" s="886">
        <v>50.81</v>
      </c>
      <c r="BA64" s="886">
        <v>-8.3800000000000008</v>
      </c>
      <c r="BB64" s="886">
        <v>5.33</v>
      </c>
      <c r="BC64" s="886">
        <v>4.82</v>
      </c>
      <c r="BE64" s="635">
        <v>1975</v>
      </c>
      <c r="BF64" s="912">
        <f>IF(BE64&gt;2008,0,IF(BE64&gt;2001,1,IF(BE64&gt;1990,2,IF(BE64&gt;1980,3,IF(BE64&gt;1973,4,IF(BE64&gt;1970,5,IF(BE64&gt;1960,6,IF(BE64&gt;1958,7,IF(BE64&gt;1953,8,9)))))))))</f>
        <v>4</v>
      </c>
      <c r="BG64" s="896">
        <v>16.8</v>
      </c>
    </row>
    <row r="65" spans="1:59" ht="11.25" customHeight="1" x14ac:dyDescent="0.2">
      <c r="A65" s="885" t="s">
        <v>257</v>
      </c>
      <c r="B65" s="889" t="s">
        <v>258</v>
      </c>
      <c r="C65" s="946" t="s">
        <v>4199</v>
      </c>
      <c r="D65" s="946" t="s">
        <v>4331</v>
      </c>
      <c r="E65" s="746">
        <v>30</v>
      </c>
      <c r="F65" s="1199">
        <v>92</v>
      </c>
      <c r="G65" s="1199" t="s">
        <v>37</v>
      </c>
      <c r="H65" s="1199" t="s">
        <v>106</v>
      </c>
      <c r="I65" s="879">
        <v>184.03</v>
      </c>
      <c r="J65" s="663">
        <f>(M65/I65)*100</f>
        <v>0.93463022333315215</v>
      </c>
      <c r="K65" s="898">
        <v>0.43</v>
      </c>
      <c r="L65" s="901">
        <v>4</v>
      </c>
      <c r="M65" s="654">
        <f>K65*L65</f>
        <v>1.72</v>
      </c>
      <c r="N65" s="884" t="s">
        <v>592</v>
      </c>
      <c r="O65" s="748">
        <v>0.4</v>
      </c>
      <c r="P65" s="875">
        <v>43889</v>
      </c>
      <c r="Q65" s="875">
        <v>43909</v>
      </c>
      <c r="R65" s="654">
        <f>(K65-O65)/O65*100</f>
        <v>7.4999999999999929</v>
      </c>
      <c r="S65" s="714">
        <f>IF(INDEX(Historical!$D$7:$D$1277,MATCH(B65,Historical!$B$7:$B$1301,0))=0,"n/a",(INDEX(Historical!$C$7:$C$1279,MATCH(B65,Historical!$B$7:$B$1301,0))/INDEX(Historical!$D$7:$D$1277,MATCH(B65,Historical!$B$7:$B$1301,0))-1)*100)</f>
        <v>8.1081081081081141</v>
      </c>
      <c r="T65" s="714">
        <f>IF(INDEX(Historical!$F$7:$F$1270,MATCH(B65,Historical!$B$7:$B$1301,0))=0,"n/a",((INDEX(Historical!$C$7:$C$1279,MATCH(B65,Historical!$B$7:$B$1301,0))/INDEX(Historical!$F$7:$F$1270,MATCH(B65,Historical!$B$7:$B$1301,0)))^(1/3)-1)*100)</f>
        <v>12.624788044360603</v>
      </c>
      <c r="U65" s="714">
        <f>IF(INDEX(Historical!$H$7:$H$1270,MATCH(B65,Historical!$B$7:$B$1301,0))=0,"n/a",((INDEX(Historical!$C$7:$C$1279,MATCH(B65,Historical!$B$7:$B$1301,0))/INDEX(Historical!$H$7:$H$1270,MATCH(B65,Historical!$B$7:$B$1301,0)))^(1/5)-1)*100)</f>
        <v>12.700920209792542</v>
      </c>
      <c r="V65" s="714">
        <f>IF(INDEX(Historical!$O$7:$O$1270,MATCH(B65,Historical!$B$7:$B$1301,0))=0,"n/a",((INDEX(Historical!$C$7:$C$1279,MATCH(B65,Historical!$B$7:$B$1301,0))/INDEX(Historical!$O$7:$O$1270,MATCH(B65,Historical!$B$7:$B$1301,0)))^(1/10)-1)*100)</f>
        <v>16.751940226096163</v>
      </c>
      <c r="W65" s="715">
        <f>IF(OR(U65&lt;=0,U65="n/a",V65&lt;=0,V65="n/a"),"n/a",U65/V65)</f>
        <v>0.7581760702564504</v>
      </c>
      <c r="X65" s="716">
        <f>IF(OR(AJ65&lt;=0,AJ65="n/a",U65&lt;=0,U65="n/a"),"n/a",U65/AJ65)</f>
        <v>1.2700920209792543</v>
      </c>
      <c r="Y65" s="890" t="s">
        <v>152</v>
      </c>
      <c r="Z65" s="663">
        <f>IF(OR(AC65&lt;0.01,AC65="n/a"),"n/a",M65/AC65*100)</f>
        <v>44.675324675324674</v>
      </c>
      <c r="AA65" s="900">
        <f>IF(OR(AC65&lt;0.01,AC65="n/a"),"n/a",I65/AC65)</f>
        <v>47.8</v>
      </c>
      <c r="AB65" s="901">
        <v>6</v>
      </c>
      <c r="AC65" s="879">
        <v>3.85</v>
      </c>
      <c r="AD65" s="879">
        <v>3.93</v>
      </c>
      <c r="AE65" s="879">
        <v>8.36</v>
      </c>
      <c r="AF65" s="879">
        <v>9.19</v>
      </c>
      <c r="AG65" s="879">
        <v>20.100000000000001</v>
      </c>
      <c r="AH65" s="879">
        <v>5.6000000000000005</v>
      </c>
      <c r="AI65" s="879">
        <v>5.86</v>
      </c>
      <c r="AJ65" s="879">
        <v>10</v>
      </c>
      <c r="AK65" s="879">
        <v>12</v>
      </c>
      <c r="AL65" s="892">
        <v>14040</v>
      </c>
      <c r="AM65" s="886">
        <v>0.5</v>
      </c>
      <c r="AN65" s="879">
        <v>0.04</v>
      </c>
      <c r="AO65" s="753">
        <f>IF(U65="n/a","n/a",IF(AA65&lt;0,"n/a",IF(AA65="n/a","n/a",J65+U65-AA65)))</f>
        <v>-34.164449566874303</v>
      </c>
      <c r="AP65" s="754">
        <f>IF(U65="n/a","n/a",J65+U65)</f>
        <v>13.635550433125694</v>
      </c>
      <c r="AQ65" s="902">
        <f>IF(OR(AC65&lt;0.01,AF65="n/a"),"n/a",(I65/SQRT(22.5*AC65*(I65/AF65))-1)*100)</f>
        <v>341.85568282465761</v>
      </c>
      <c r="AR65" s="663">
        <f>INDEX(Historical!$C$7:$C$1279,MATCH(B65,Historical!$B$7:$B$1301,0))*IF(AH65="n/a",1.03,IF(AH65&lt;0,1.01,IF(AH65&gt;10,1.1,(1+AH65/100))))</f>
        <v>1.6896000000000002</v>
      </c>
      <c r="AS65" s="900">
        <f>IF($AI65="n/a",1.03*AR65,IF($AI65&lt;0,1.01*AR65,IF($AI65&gt;10,1.1*AR65,(1+$AI65/100)*AR65)))</f>
        <v>1.7886105600000002</v>
      </c>
      <c r="AT65" s="900">
        <f>IF($AK65="n/a",1.03*AS65,IF($AK65&lt;0,1.01*AS65,IF($AK65&gt;10,1.1*AS65,(1+$AK65/100)*AS65)))</f>
        <v>1.9674716160000003</v>
      </c>
      <c r="AU65" s="900">
        <f>IF($AK65="n/a",1.03*AT65,IF($AK65&lt;0,1.01*AT65,IF($AK65&gt;10,1.1*AT65,(1+$AK65/100)*AT65)))</f>
        <v>2.1642187776000004</v>
      </c>
      <c r="AV65" s="900">
        <f>IF($AK65="n/a",1.03*AU65,IF($AK65&lt;0,1.01*AU65,IF($AK65&gt;10,1.1*AU65,(1+$AK65/100)*AU65)))</f>
        <v>2.3806406553600006</v>
      </c>
      <c r="AW65" s="663">
        <f>SUM(AR65:AV65)</f>
        <v>9.990541608960001</v>
      </c>
      <c r="AX65" s="761">
        <f>AW65/I65*100</f>
        <v>5.4287570553496725</v>
      </c>
      <c r="AY65" s="948">
        <v>0.61</v>
      </c>
      <c r="AZ65" s="886">
        <v>48.84</v>
      </c>
      <c r="BA65" s="886">
        <v>-5.64</v>
      </c>
      <c r="BB65" s="886">
        <v>4.1000000000000005</v>
      </c>
      <c r="BC65" s="886">
        <v>16.739999999999998</v>
      </c>
      <c r="BE65" s="635">
        <v>1991</v>
      </c>
      <c r="BF65" s="912">
        <f>IF(BE65&gt;2008,0,IF(BE65&gt;2001,1,IF(BE65&gt;1990,2,IF(BE65&gt;1980,3,IF(BE65&gt;1973,4,IF(BE65&gt;1970,5,IF(BE65&gt;1960,6,IF(BE65&gt;1958,7,IF(BE65&gt;1953,8,9)))))))))</f>
        <v>2</v>
      </c>
      <c r="BG65" s="896">
        <v>13.4</v>
      </c>
    </row>
    <row r="66" spans="1:59" ht="11.25" customHeight="1" x14ac:dyDescent="0.2">
      <c r="A66" s="877" t="s">
        <v>259</v>
      </c>
      <c r="B66" s="889" t="s">
        <v>260</v>
      </c>
      <c r="C66" s="946" t="s">
        <v>153</v>
      </c>
      <c r="D66" s="946" t="s">
        <v>4355</v>
      </c>
      <c r="E66" s="746">
        <v>58</v>
      </c>
      <c r="F66" s="1199">
        <v>11</v>
      </c>
      <c r="G66" s="1199" t="s">
        <v>37</v>
      </c>
      <c r="H66" s="1199" t="s">
        <v>37</v>
      </c>
      <c r="I66" s="879">
        <v>140.63</v>
      </c>
      <c r="J66" s="663">
        <f>(M66/I66)*100</f>
        <v>2.8727867453601652</v>
      </c>
      <c r="K66" s="891">
        <v>1.01</v>
      </c>
      <c r="L66" s="901">
        <v>4</v>
      </c>
      <c r="M66" s="654">
        <f>K66*L66</f>
        <v>4.04</v>
      </c>
      <c r="N66" s="884" t="s">
        <v>111</v>
      </c>
      <c r="O66" s="747">
        <v>0.95</v>
      </c>
      <c r="P66" s="875">
        <v>43973</v>
      </c>
      <c r="Q66" s="875">
        <v>43991</v>
      </c>
      <c r="R66" s="654">
        <f>(K66-O66)/O66*100</f>
        <v>6.3157894736842159</v>
      </c>
      <c r="S66" s="714">
        <f>IF(INDEX(Historical!$D$7:$D$1277,MATCH(B66,Historical!$B$7:$B$1301,0))=0,"n/a",(INDEX(Historical!$C$7:$C$1279,MATCH(B66,Historical!$B$7:$B$1301,0))/INDEX(Historical!$D$7:$D$1277,MATCH(B66,Historical!$B$7:$B$1301,0))-1)*100)</f>
        <v>5.9322033898305149</v>
      </c>
      <c r="T66" s="714">
        <f>IF(INDEX(Historical!$F$7:$F$1270,MATCH(B66,Historical!$B$7:$B$1301,0))=0,"n/a",((INDEX(Historical!$C$7:$C$1279,MATCH(B66,Historical!$B$7:$B$1301,0))/INDEX(Historical!$F$7:$F$1270,MATCH(B66,Historical!$B$7:$B$1301,0)))^(1/3)-1)*100)</f>
        <v>5.983983294832651</v>
      </c>
      <c r="U66" s="714">
        <f>IF(INDEX(Historical!$H$7:$H$1270,MATCH(B66,Historical!$B$7:$B$1301,0))=0,"n/a",((INDEX(Historical!$C$7:$C$1279,MATCH(B66,Historical!$B$7:$B$1301,0))/INDEX(Historical!$H$7:$H$1270,MATCH(B66,Historical!$B$7:$B$1301,0)))^(1/5)-1)*100)</f>
        <v>6.322318187613063</v>
      </c>
      <c r="V66" s="714">
        <f>IF(INDEX(Historical!$O$7:$O$1270,MATCH(B66,Historical!$B$7:$B$1301,0))=0,"n/a",((INDEX(Historical!$C$7:$C$1279,MATCH(B66,Historical!$B$7:$B$1301,0))/INDEX(Historical!$O$7:$O$1270,MATCH(B66,Historical!$B$7:$B$1301,0)))^(1/10)-1)*100)</f>
        <v>6.867929644412607</v>
      </c>
      <c r="W66" s="715">
        <f>IF(OR(U66&lt;=0,U66="n/a",V66&lt;=0,V66="n/a"),"n/a",U66/V66)</f>
        <v>0.9205566327774739</v>
      </c>
      <c r="X66" s="716" t="str">
        <f>IF(OR(AJ66&lt;=0,AJ66="n/a",U66&lt;=0,U66="n/a"),"n/a",U66/AJ66)</f>
        <v>n/a</v>
      </c>
      <c r="Y66" s="889"/>
      <c r="Z66" s="663">
        <f>IF(OR(AC66&lt;0.01,AC66="n/a"),"n/a",M66/AC66*100)</f>
        <v>63.026521060842434</v>
      </c>
      <c r="AA66" s="900">
        <f>IF(OR(AC66&lt;0.01,AC66="n/a"),"n/a",I66/AC66)</f>
        <v>21.939157566302651</v>
      </c>
      <c r="AB66" s="901">
        <v>12</v>
      </c>
      <c r="AC66" s="879">
        <v>6.41</v>
      </c>
      <c r="AD66" s="879">
        <v>4.5199999999999996</v>
      </c>
      <c r="AE66" s="879">
        <v>4.49</v>
      </c>
      <c r="AF66" s="879">
        <v>5.98</v>
      </c>
      <c r="AG66" s="879">
        <v>28.599999999999998</v>
      </c>
      <c r="AH66" s="879">
        <v>0.5</v>
      </c>
      <c r="AI66" s="879">
        <v>17.190000000000001</v>
      </c>
      <c r="AJ66" s="879">
        <v>-0.2</v>
      </c>
      <c r="AK66" s="879">
        <v>4.8</v>
      </c>
      <c r="AL66" s="892">
        <v>371260</v>
      </c>
      <c r="AM66" s="886">
        <v>0.1</v>
      </c>
      <c r="AN66" s="879">
        <v>0.45</v>
      </c>
      <c r="AO66" s="753">
        <f>IF(U66="n/a","n/a",IF(AA66&lt;0,"n/a",IF(AA66="n/a","n/a",J66+U66-AA66)))</f>
        <v>-12.744052633329423</v>
      </c>
      <c r="AP66" s="754">
        <f>IF(U66="n/a","n/a",J66+U66)</f>
        <v>9.1951049329732282</v>
      </c>
      <c r="AQ66" s="902">
        <f>IF(OR(AC66&lt;0.01,AF66="n/a"),"n/a",(I66/SQRT(22.5*AC66*(I66/AF66))-1)*100)</f>
        <v>141.47340524969695</v>
      </c>
      <c r="AR66" s="663">
        <f>INDEX(Historical!$C$7:$C$1279,MATCH(B66,Historical!$B$7:$B$1301,0))*IF(AH66="n/a",1.03,IF(AH66&lt;0,1.01,IF(AH66&gt;10,1.1,(1+AH66/100))))</f>
        <v>3.7687499999999998</v>
      </c>
      <c r="AS66" s="900">
        <f>IF($AI66="n/a",1.03*AR66,IF($AI66&lt;0,1.01*AR66,IF($AI66&gt;10,1.1*AR66,(1+$AI66/100)*AR66)))</f>
        <v>4.1456249999999999</v>
      </c>
      <c r="AT66" s="900">
        <f>IF($AK66="n/a",1.03*AS66,IF($AK66&lt;0,1.01*AS66,IF($AK66&gt;10,1.1*AS66,(1+$AK66/100)*AS66)))</f>
        <v>4.3446150000000001</v>
      </c>
      <c r="AU66" s="900">
        <f>IF($AK66="n/a",1.03*AT66,IF($AK66&lt;0,1.01*AT66,IF($AK66&gt;10,1.1*AT66,(1+$AK66/100)*AT66)))</f>
        <v>4.5531565199999999</v>
      </c>
      <c r="AV66" s="900">
        <f>IF($AK66="n/a",1.03*AU66,IF($AK66&lt;0,1.01*AU66,IF($AK66&gt;10,1.1*AU66,(1+$AK66/100)*AU66)))</f>
        <v>4.7717080329600003</v>
      </c>
      <c r="AW66" s="663">
        <f>SUM(AR66:AV66)</f>
        <v>21.583854552959998</v>
      </c>
      <c r="AX66" s="761">
        <f>AW66/I66*100</f>
        <v>15.347973087506222</v>
      </c>
      <c r="AY66" s="948">
        <v>0.7</v>
      </c>
      <c r="AZ66" s="886">
        <v>28.83</v>
      </c>
      <c r="BA66" s="886">
        <v>-10.43</v>
      </c>
      <c r="BB66" s="886">
        <v>-4.3</v>
      </c>
      <c r="BC66" s="886">
        <v>0.16</v>
      </c>
      <c r="BE66" s="635">
        <v>1963</v>
      </c>
      <c r="BF66" s="912">
        <f>IF(BE66&gt;2008,0,IF(BE66&gt;2001,1,IF(BE66&gt;1990,2,IF(BE66&gt;1980,3,IF(BE66&gt;1973,4,IF(BE66&gt;1970,5,IF(BE66&gt;1960,6,IF(BE66&gt;1958,7,IF(BE66&gt;1953,8,9)))))))))</f>
        <v>6</v>
      </c>
      <c r="BG66" s="896">
        <v>11</v>
      </c>
    </row>
    <row r="67" spans="1:59" ht="11.25" customHeight="1" x14ac:dyDescent="0.2">
      <c r="A67" s="877" t="s">
        <v>644</v>
      </c>
      <c r="B67" s="889" t="s">
        <v>645</v>
      </c>
      <c r="C67" s="946" t="s">
        <v>4349</v>
      </c>
      <c r="D67" s="946" t="s">
        <v>520</v>
      </c>
      <c r="E67" s="746">
        <v>27</v>
      </c>
      <c r="F67" s="1199">
        <v>118</v>
      </c>
      <c r="G67" s="1199" t="s">
        <v>106</v>
      </c>
      <c r="H67" s="1199" t="s">
        <v>106</v>
      </c>
      <c r="I67" s="879">
        <v>39</v>
      </c>
      <c r="J67" s="663">
        <f>(M67/I67)*100</f>
        <v>3.5128205128205128</v>
      </c>
      <c r="K67" s="898">
        <v>0.34250000000000003</v>
      </c>
      <c r="L67" s="901">
        <v>4</v>
      </c>
      <c r="M67" s="654">
        <f>K67*L67</f>
        <v>1.37</v>
      </c>
      <c r="N67" s="884" t="s">
        <v>424</v>
      </c>
      <c r="O67" s="748">
        <v>0.34</v>
      </c>
      <c r="P67" s="875">
        <v>44018</v>
      </c>
      <c r="Q67" s="875">
        <v>44034</v>
      </c>
      <c r="R67" s="654">
        <f>(K67-O67)/O67*100</f>
        <v>0.73529411764705943</v>
      </c>
      <c r="S67" s="714">
        <f>IF(INDEX(Historical!$D$7:$D$1277,MATCH(B67,Historical!$B$7:$B$1301,0))=0,"n/a",(INDEX(Historical!$C$7:$C$1279,MATCH(B67,Historical!$B$7:$B$1301,0))/INDEX(Historical!$D$7:$D$1277,MATCH(B67,Historical!$B$7:$B$1301,0))-1)*100)</f>
        <v>3.0769230769230882</v>
      </c>
      <c r="T67" s="714">
        <f>IF(INDEX(Historical!$F$7:$F$1270,MATCH(B67,Historical!$B$7:$B$1301,0))=0,"n/a",((INDEX(Historical!$C$7:$C$1279,MATCH(B67,Historical!$B$7:$B$1301,0))/INDEX(Historical!$F$7:$F$1270,MATCH(B67,Historical!$B$7:$B$1301,0)))^(1/3)-1)*100)</f>
        <v>3.1767053684250257</v>
      </c>
      <c r="U67" s="714">
        <f>IF(INDEX(Historical!$H$7:$H$1270,MATCH(B67,Historical!$B$7:$B$1301,0))=0,"n/a",((INDEX(Historical!$C$7:$C$1279,MATCH(B67,Historical!$B$7:$B$1301,0))/INDEX(Historical!$H$7:$H$1270,MATCH(B67,Historical!$B$7:$B$1301,0)))^(1/5)-1)*100)</f>
        <v>4.4085846538828521</v>
      </c>
      <c r="V67" s="714">
        <f>IF(INDEX(Historical!$O$7:$O$1270,MATCH(B67,Historical!$B$7:$B$1301,0))=0,"n/a",((INDEX(Historical!$C$7:$C$1279,MATCH(B67,Historical!$B$7:$B$1301,0))/INDEX(Historical!$O$7:$O$1270,MATCH(B67,Historical!$B$7:$B$1301,0)))^(1/10)-1)*100)</f>
        <v>9.5143686643373258</v>
      </c>
      <c r="W67" s="715">
        <f>IF(OR(U67&lt;=0,U67="n/a",V67&lt;=0,V67="n/a"),"n/a",U67/V67)</f>
        <v>0.46336071361282588</v>
      </c>
      <c r="X67" s="716">
        <f>IF(OR(AJ67&lt;=0,AJ67="n/a",U67&lt;=0,U67="n/a"),"n/a",U67/AJ67)</f>
        <v>2.9390564359219016</v>
      </c>
      <c r="Y67" s="890" t="s">
        <v>646</v>
      </c>
      <c r="Z67" s="663" t="str">
        <f>IF(OR(AC67&lt;0.01,AC67="n/a"),"n/a",M67/AC67*100)</f>
        <v>n/a</v>
      </c>
      <c r="AA67" s="900" t="str">
        <f>IF(OR(AC67&lt;0.01,AC67="n/a"),"n/a",I67/AC67)</f>
        <v>n/a</v>
      </c>
      <c r="AB67" s="901">
        <v>4</v>
      </c>
      <c r="AC67" s="879">
        <v>-1.35</v>
      </c>
      <c r="AD67" s="879" t="s">
        <v>136</v>
      </c>
      <c r="AE67" s="879">
        <v>1.22</v>
      </c>
      <c r="AF67" s="879">
        <v>1.84</v>
      </c>
      <c r="AG67" s="879">
        <v>12.5</v>
      </c>
      <c r="AH67" s="879">
        <v>0.70000000000000007</v>
      </c>
      <c r="AI67" s="879">
        <v>18.709999999999997</v>
      </c>
      <c r="AJ67" s="879">
        <v>1.5</v>
      </c>
      <c r="AK67" s="879">
        <v>2.6</v>
      </c>
      <c r="AL67" s="892">
        <v>2230</v>
      </c>
      <c r="AM67" s="886">
        <v>0.5</v>
      </c>
      <c r="AN67" s="879">
        <v>0.67</v>
      </c>
      <c r="AO67" s="753" t="str">
        <f>IF(U67="n/a","n/a",IF(AA67&lt;0,"n/a",IF(AA67="n/a","n/a",J67+U67-AA67)))</f>
        <v>n/a</v>
      </c>
      <c r="AP67" s="754">
        <f>IF(U67="n/a","n/a",J67+U67)</f>
        <v>7.9214051667033649</v>
      </c>
      <c r="AQ67" s="902" t="str">
        <f>IF(OR(AC67&lt;0.01,AF67="n/a"),"n/a",(I67/SQRT(22.5*AC67*(I67/AF67))-1)*100)</f>
        <v>n/a</v>
      </c>
      <c r="AR67" s="663">
        <f>INDEX(Historical!$C$7:$C$1279,MATCH(B67,Historical!$B$7:$B$1301,0))*IF(AH67="n/a",1.03,IF(AH67&lt;0,1.01,IF(AH67&gt;10,1.1,(1+AH67/100))))</f>
        <v>1.34938</v>
      </c>
      <c r="AS67" s="900">
        <f>IF($AI67="n/a",1.03*AR67,IF($AI67&lt;0,1.01*AR67,IF($AI67&gt;10,1.1*AR67,(1+$AI67/100)*AR67)))</f>
        <v>1.4843180000000002</v>
      </c>
      <c r="AT67" s="900">
        <f>IF($AK67="n/a",1.03*AS67,IF($AK67&lt;0,1.01*AS67,IF($AK67&gt;10,1.1*AS67,(1+$AK67/100)*AS67)))</f>
        <v>1.5229102680000004</v>
      </c>
      <c r="AU67" s="900">
        <f>IF($AK67="n/a",1.03*AT67,IF($AK67&lt;0,1.01*AT67,IF($AK67&gt;10,1.1*AT67,(1+$AK67/100)*AT67)))</f>
        <v>1.5625059349680004</v>
      </c>
      <c r="AV67" s="900">
        <f>IF($AK67="n/a",1.03*AU67,IF($AK67&lt;0,1.01*AU67,IF($AK67&gt;10,1.1*AU67,(1+$AK67/100)*AU67)))</f>
        <v>1.6031310892771684</v>
      </c>
      <c r="AW67" s="663">
        <f>SUM(AR67:AV67)</f>
        <v>7.5222452922451692</v>
      </c>
      <c r="AX67" s="761">
        <f>AW67/I67*100</f>
        <v>19.287808441654281</v>
      </c>
      <c r="AY67" s="948">
        <v>0.83</v>
      </c>
      <c r="AZ67" s="886">
        <v>28.21</v>
      </c>
      <c r="BA67" s="886">
        <v>-22.08</v>
      </c>
      <c r="BB67" s="886">
        <v>1.4000000000000001</v>
      </c>
      <c r="BC67" s="886">
        <v>-8.09</v>
      </c>
      <c r="BE67" s="635">
        <v>1994</v>
      </c>
      <c r="BF67" s="912">
        <f>IF(BE67&gt;2008,0,IF(BE67&gt;2001,1,IF(BE67&gt;1990,2,IF(BE67&gt;1980,3,IF(BE67&gt;1973,4,IF(BE67&gt;1970,5,IF(BE67&gt;1960,6,IF(BE67&gt;1958,7,IF(BE67&gt;1953,8,9)))))))))</f>
        <v>2</v>
      </c>
      <c r="BG67" s="896">
        <v>4.7</v>
      </c>
    </row>
    <row r="68" spans="1:59" ht="11.25" customHeight="1" x14ac:dyDescent="0.2">
      <c r="A68" s="877" t="s">
        <v>262</v>
      </c>
      <c r="B68" s="889" t="s">
        <v>263</v>
      </c>
      <c r="C68" s="946" t="s">
        <v>128</v>
      </c>
      <c r="D68" s="946" t="s">
        <v>4360</v>
      </c>
      <c r="E68" s="746">
        <v>48</v>
      </c>
      <c r="F68" s="1199">
        <v>40</v>
      </c>
      <c r="G68" s="1199" t="s">
        <v>115</v>
      </c>
      <c r="H68" s="1199" t="s">
        <v>37</v>
      </c>
      <c r="I68" s="879">
        <v>141.35</v>
      </c>
      <c r="J68" s="663">
        <f>(M68/I68)*100</f>
        <v>3.0279448178280868</v>
      </c>
      <c r="K68" s="891">
        <v>1.07</v>
      </c>
      <c r="L68" s="901">
        <v>4</v>
      </c>
      <c r="M68" s="654">
        <f>K68*L68</f>
        <v>4.28</v>
      </c>
      <c r="N68" s="884" t="s">
        <v>188</v>
      </c>
      <c r="O68" s="747">
        <v>1.03</v>
      </c>
      <c r="P68" s="875">
        <v>43895</v>
      </c>
      <c r="Q68" s="875">
        <v>43922</v>
      </c>
      <c r="R68" s="654">
        <f>(K68-O68)/O68*100</f>
        <v>3.8834951456310711</v>
      </c>
      <c r="S68" s="714">
        <f>IF(INDEX(Historical!$D$7:$D$1277,MATCH(B68,Historical!$B$7:$B$1301,0))=0,"n/a",(INDEX(Historical!$C$7:$C$1279,MATCH(B68,Historical!$B$7:$B$1301,0))/INDEX(Historical!$D$7:$D$1277,MATCH(B68,Historical!$B$7:$B$1301,0))-1)*100)</f>
        <v>3.0226700251889005</v>
      </c>
      <c r="T68" s="714">
        <f>IF(INDEX(Historical!$F$7:$F$1270,MATCH(B68,Historical!$B$7:$B$1301,0))=0,"n/a",((INDEX(Historical!$C$7:$C$1279,MATCH(B68,Historical!$B$7:$B$1301,0))/INDEX(Historical!$F$7:$F$1270,MATCH(B68,Historical!$B$7:$B$1301,0)))^(1/3)-1)*100)</f>
        <v>3.9618441645456137</v>
      </c>
      <c r="U68" s="714">
        <f>IF(INDEX(Historical!$H$7:$H$1270,MATCH(B68,Historical!$B$7:$B$1301,0))=0,"n/a",((INDEX(Historical!$C$7:$C$1279,MATCH(B68,Historical!$B$7:$B$1301,0))/INDEX(Historical!$H$7:$H$1270,MATCH(B68,Historical!$B$7:$B$1301,0)))^(1/5)-1)*100)</f>
        <v>4.6658122225865295</v>
      </c>
      <c r="V68" s="714">
        <f>IF(INDEX(Historical!$O$7:$O$1270,MATCH(B68,Historical!$B$7:$B$1301,0))=0,"n/a",((INDEX(Historical!$C$7:$C$1279,MATCH(B68,Historical!$B$7:$B$1301,0))/INDEX(Historical!$O$7:$O$1270,MATCH(B68,Historical!$B$7:$B$1301,0)))^(1/10)-1)*100)</f>
        <v>6.0123398646766413</v>
      </c>
      <c r="W68" s="715">
        <f>IF(OR(U68&lt;=0,U68="n/a",V68&lt;=0,V68="n/a"),"n/a",U68/V68)</f>
        <v>0.77603933370414491</v>
      </c>
      <c r="X68" s="716">
        <f>IF(OR(AJ68&lt;=0,AJ68="n/a",U68&lt;=0,U68="n/a"),"n/a",U68/AJ68)</f>
        <v>0.47610328801903357</v>
      </c>
      <c r="Y68" s="890"/>
      <c r="Z68" s="663">
        <f>IF(OR(AC68&lt;0.01,AC68="n/a"),"n/a",M68/AC68*100)</f>
        <v>62.481751824817522</v>
      </c>
      <c r="AA68" s="900">
        <f>IF(OR(AC68&lt;0.01,AC68="n/a"),"n/a",I68/AC68)</f>
        <v>20.635036496350367</v>
      </c>
      <c r="AB68" s="901">
        <v>12</v>
      </c>
      <c r="AC68" s="879">
        <v>6.85</v>
      </c>
      <c r="AD68" s="879">
        <v>3.71</v>
      </c>
      <c r="AE68" s="879">
        <v>2.56</v>
      </c>
      <c r="AF68" s="881" t="s">
        <v>136</v>
      </c>
      <c r="AG68" s="881" t="s">
        <v>136</v>
      </c>
      <c r="AH68" s="879">
        <v>42.9</v>
      </c>
      <c r="AI68" s="879">
        <v>2.5</v>
      </c>
      <c r="AJ68" s="879">
        <v>9.8000000000000007</v>
      </c>
      <c r="AK68" s="879">
        <v>5.48</v>
      </c>
      <c r="AL68" s="892">
        <v>48150</v>
      </c>
      <c r="AM68" s="886">
        <v>0.1</v>
      </c>
      <c r="AN68" s="882" t="s">
        <v>136</v>
      </c>
      <c r="AO68" s="753">
        <f>IF(U68="n/a","n/a",IF(AA68&lt;0,"n/a",IF(AA68="n/a","n/a",J68+U68-AA68)))</f>
        <v>-12.941279455935749</v>
      </c>
      <c r="AP68" s="754">
        <f>IF(U68="n/a","n/a",J68+U68)</f>
        <v>7.6937570404146163</v>
      </c>
      <c r="AQ68" s="902" t="str">
        <f>IF(OR(AC68&lt;0.01,AF68="n/a"),"n/a",(I68/SQRT(22.5*AC68*(I68/AF68))-1)*100)</f>
        <v>n/a</v>
      </c>
      <c r="AR68" s="663">
        <f>INDEX(Historical!$C$7:$C$1279,MATCH(B68,Historical!$B$7:$B$1301,0))*IF(AH68="n/a",1.03,IF(AH68&lt;0,1.01,IF(AH68&gt;10,1.1,(1+AH68/100))))</f>
        <v>4.4990000000000006</v>
      </c>
      <c r="AS68" s="900">
        <f>IF($AI68="n/a",1.03*AR68,IF($AI68&lt;0,1.01*AR68,IF($AI68&gt;10,1.1*AR68,(1+$AI68/100)*AR68)))</f>
        <v>4.6114750000000004</v>
      </c>
      <c r="AT68" s="900">
        <f>IF($AK68="n/a",1.03*AS68,IF($AK68&lt;0,1.01*AS68,IF($AK68&gt;10,1.1*AS68,(1+$AK68/100)*AS68)))</f>
        <v>4.86418383</v>
      </c>
      <c r="AU68" s="900">
        <f>IF($AK68="n/a",1.03*AT68,IF($AK68&lt;0,1.01*AT68,IF($AK68&gt;10,1.1*AT68,(1+$AK68/100)*AT68)))</f>
        <v>5.1307411038839996</v>
      </c>
      <c r="AV68" s="900">
        <f>IF($AK68="n/a",1.03*AU68,IF($AK68&lt;0,1.01*AU68,IF($AK68&gt;10,1.1*AU68,(1+$AK68/100)*AU68)))</f>
        <v>5.4119057163768423</v>
      </c>
      <c r="AW68" s="663">
        <f>SUM(AR68:AV68)</f>
        <v>24.517305650260845</v>
      </c>
      <c r="AX68" s="761">
        <f>AW68/I68*100</f>
        <v>17.34510481093799</v>
      </c>
      <c r="AY68" s="948">
        <v>0.5</v>
      </c>
      <c r="AZ68" s="886">
        <v>27.73</v>
      </c>
      <c r="BA68" s="886">
        <v>-5.28</v>
      </c>
      <c r="BB68" s="886">
        <v>1.7000000000000002</v>
      </c>
      <c r="BC68" s="886">
        <v>3.1</v>
      </c>
      <c r="BE68" s="635">
        <v>1973</v>
      </c>
      <c r="BF68" s="912">
        <f>IF(BE68&gt;2008,0,IF(BE68&gt;2001,1,IF(BE68&gt;1990,2,IF(BE68&gt;1980,3,IF(BE68&gt;1973,4,IF(BE68&gt;1970,5,IF(BE68&gt;1960,6,IF(BE68&gt;1958,7,IF(BE68&gt;1953,8,9)))))))))</f>
        <v>5</v>
      </c>
      <c r="BG68" s="896">
        <v>15.4</v>
      </c>
    </row>
    <row r="69" spans="1:59" ht="11.25" customHeight="1" x14ac:dyDescent="0.2">
      <c r="A69" s="877" t="s">
        <v>186</v>
      </c>
      <c r="B69" s="889" t="s">
        <v>187</v>
      </c>
      <c r="C69" s="946" t="s">
        <v>128</v>
      </c>
      <c r="D69" s="946" t="s">
        <v>4353</v>
      </c>
      <c r="E69" s="746">
        <v>58</v>
      </c>
      <c r="F69" s="1199">
        <v>10</v>
      </c>
      <c r="G69" s="1199" t="s">
        <v>115</v>
      </c>
      <c r="H69" s="1199" t="s">
        <v>115</v>
      </c>
      <c r="I69" s="879">
        <v>44.68</v>
      </c>
      <c r="J69" s="663">
        <f>(M69/I69)*100</f>
        <v>3.6705461056401072</v>
      </c>
      <c r="K69" s="891">
        <v>0.41</v>
      </c>
      <c r="L69" s="901">
        <v>4</v>
      </c>
      <c r="M69" s="654">
        <f>K69*L69</f>
        <v>1.64</v>
      </c>
      <c r="N69" s="884" t="s">
        <v>163</v>
      </c>
      <c r="O69" s="747">
        <v>0.4</v>
      </c>
      <c r="P69" s="875">
        <v>43903</v>
      </c>
      <c r="Q69" s="875">
        <v>43922</v>
      </c>
      <c r="R69" s="654">
        <f>(K69-O69)/O69*100</f>
        <v>2.4999999999999885</v>
      </c>
      <c r="S69" s="714">
        <f>IF(INDEX(Historical!$D$7:$D$1277,MATCH(B69,Historical!$B$7:$B$1301,0))=0,"n/a",(INDEX(Historical!$C$7:$C$1279,MATCH(B69,Historical!$B$7:$B$1301,0))/INDEX(Historical!$D$7:$D$1277,MATCH(B69,Historical!$B$7:$B$1301,0))-1)*100)</f>
        <v>2.5641025641025772</v>
      </c>
      <c r="T69" s="714">
        <f>IF(INDEX(Historical!$F$7:$F$1270,MATCH(B69,Historical!$B$7:$B$1301,0))=0,"n/a",((INDEX(Historical!$C$7:$C$1279,MATCH(B69,Historical!$B$7:$B$1301,0))/INDEX(Historical!$F$7:$F$1270,MATCH(B69,Historical!$B$7:$B$1301,0)))^(1/3)-1)*100)</f>
        <v>4.5515917149420382</v>
      </c>
      <c r="U69" s="714">
        <f>IF(INDEX(Historical!$H$7:$H$1270,MATCH(B69,Historical!$B$7:$B$1301,0))=0,"n/a",((INDEX(Historical!$C$7:$C$1279,MATCH(B69,Historical!$B$7:$B$1301,0))/INDEX(Historical!$H$7:$H$1270,MATCH(B69,Historical!$B$7:$B$1301,0)))^(1/5)-1)*100)</f>
        <v>5.5727976512114141</v>
      </c>
      <c r="V69" s="714">
        <f>IF(INDEX(Historical!$O$7:$O$1270,MATCH(B69,Historical!$B$7:$B$1301,0))=0,"n/a",((INDEX(Historical!$C$7:$C$1279,MATCH(B69,Historical!$B$7:$B$1301,0))/INDEX(Historical!$O$7:$O$1270,MATCH(B69,Historical!$B$7:$B$1301,0)))^(1/10)-1)*100)</f>
        <v>6.9130238595059845</v>
      </c>
      <c r="W69" s="715">
        <f>IF(OR(U69&lt;=0,U69="n/a",V69&lt;=0,V69="n/a"),"n/a",U69/V69)</f>
        <v>0.80613024986863779</v>
      </c>
      <c r="X69" s="716">
        <f>IF(OR(AJ69&lt;=0,AJ69="n/a",U69&lt;=0,U69="n/a"),"n/a",U69/AJ69)</f>
        <v>1.0514712549455498</v>
      </c>
      <c r="Y69" s="676"/>
      <c r="Z69" s="663">
        <f>IF(OR(AC69&lt;0.01,AC69="n/a"),"n/a",M69/AC69*100)</f>
        <v>70.689655172413794</v>
      </c>
      <c r="AA69" s="900">
        <f>IF(OR(AC69&lt;0.01,AC69="n/a"),"n/a",I69/AC69)</f>
        <v>19.258620689655174</v>
      </c>
      <c r="AB69" s="901">
        <v>12</v>
      </c>
      <c r="AC69" s="879">
        <v>2.3199999999999998</v>
      </c>
      <c r="AD69" s="879">
        <v>9.1999999999999993</v>
      </c>
      <c r="AE69" s="879">
        <v>5.29</v>
      </c>
      <c r="AF69" s="879">
        <v>10.49</v>
      </c>
      <c r="AG69" s="879">
        <v>54.1</v>
      </c>
      <c r="AH69" s="879">
        <v>38</v>
      </c>
      <c r="AI69" s="879">
        <v>12.740000000000002</v>
      </c>
      <c r="AJ69" s="879">
        <v>5.3</v>
      </c>
      <c r="AK69" s="879">
        <v>2.08</v>
      </c>
      <c r="AL69" s="892">
        <v>196470</v>
      </c>
      <c r="AM69" s="886">
        <v>0.3</v>
      </c>
      <c r="AN69" s="879">
        <v>2.78</v>
      </c>
      <c r="AO69" s="753">
        <f>IF(U69="n/a","n/a",IF(AA69&lt;0,"n/a",IF(AA69="n/a","n/a",J69+U69-AA69)))</f>
        <v>-10.015276932803653</v>
      </c>
      <c r="AP69" s="754">
        <f>IF(U69="n/a","n/a",J69+U69)</f>
        <v>9.2433437568515213</v>
      </c>
      <c r="AQ69" s="902">
        <f>IF(OR(AC69&lt;0.01,AF69="n/a"),"n/a",(I69/SQRT(22.5*AC69*(I69/AF69))-1)*100)</f>
        <v>199.64640720131959</v>
      </c>
      <c r="AR69" s="663">
        <f>INDEX(Historical!$C$7:$C$1279,MATCH(B69,Historical!$B$7:$B$1301,0))*IF(AH69="n/a",1.03,IF(AH69&lt;0,1.01,IF(AH69&gt;10,1.1,(1+AH69/100))))</f>
        <v>1.7600000000000002</v>
      </c>
      <c r="AS69" s="900">
        <f>IF($AI69="n/a",1.03*AR69,IF($AI69&lt;0,1.01*AR69,IF($AI69&gt;10,1.1*AR69,(1+$AI69/100)*AR69)))</f>
        <v>1.9360000000000004</v>
      </c>
      <c r="AT69" s="900">
        <f>IF($AK69="n/a",1.03*AS69,IF($AK69&lt;0,1.01*AS69,IF($AK69&gt;10,1.1*AS69,(1+$AK69/100)*AS69)))</f>
        <v>1.9762688000000002</v>
      </c>
      <c r="AU69" s="900">
        <f>IF($AK69="n/a",1.03*AT69,IF($AK69&lt;0,1.01*AT69,IF($AK69&gt;10,1.1*AT69,(1+$AK69/100)*AT69)))</f>
        <v>2.0173751910400002</v>
      </c>
      <c r="AV69" s="900">
        <f>IF($AK69="n/a",1.03*AU69,IF($AK69&lt;0,1.01*AU69,IF($AK69&gt;10,1.1*AU69,(1+$AK69/100)*AU69)))</f>
        <v>2.0593365950136322</v>
      </c>
      <c r="AW69" s="663">
        <f>SUM(AR69:AV69)</f>
        <v>9.7489805860536336</v>
      </c>
      <c r="AX69" s="761">
        <f>AW69/I69*100</f>
        <v>21.819562636646449</v>
      </c>
      <c r="AY69" s="948">
        <v>0.55000000000000004</v>
      </c>
      <c r="AZ69" s="886">
        <v>23.189999999999998</v>
      </c>
      <c r="BA69" s="886">
        <v>-25.69</v>
      </c>
      <c r="BB69" s="886">
        <v>-2.81</v>
      </c>
      <c r="BC69" s="886">
        <v>-13.22</v>
      </c>
      <c r="BE69" s="635">
        <v>1963</v>
      </c>
      <c r="BF69" s="912">
        <f>IF(BE69&gt;2008,0,IF(BE69&gt;2001,1,IF(BE69&gt;1990,2,IF(BE69&gt;1980,3,IF(BE69&gt;1973,4,IF(BE69&gt;1970,5,IF(BE69&gt;1960,6,IF(BE69&gt;1958,7,IF(BE69&gt;1953,8,9)))))))))</f>
        <v>6</v>
      </c>
      <c r="BG69" s="896">
        <v>11.200000000000001</v>
      </c>
    </row>
    <row r="70" spans="1:59" ht="11.25" customHeight="1" x14ac:dyDescent="0.2">
      <c r="A70" s="877" t="s">
        <v>265</v>
      </c>
      <c r="B70" s="889" t="s">
        <v>266</v>
      </c>
      <c r="C70" s="946" t="s">
        <v>128</v>
      </c>
      <c r="D70" s="946" t="s">
        <v>4333</v>
      </c>
      <c r="E70" s="746">
        <v>57</v>
      </c>
      <c r="F70" s="1199">
        <v>13</v>
      </c>
      <c r="G70" s="1199" t="s">
        <v>37</v>
      </c>
      <c r="H70" s="1199" t="s">
        <v>37</v>
      </c>
      <c r="I70" s="879">
        <v>154.99</v>
      </c>
      <c r="J70" s="663">
        <f>(M70/I70)*100</f>
        <v>1.8065681656881087</v>
      </c>
      <c r="K70" s="891">
        <v>0.7</v>
      </c>
      <c r="L70" s="901">
        <v>4</v>
      </c>
      <c r="M70" s="654">
        <f>K70*L70</f>
        <v>2.8</v>
      </c>
      <c r="N70" s="884" t="s">
        <v>151</v>
      </c>
      <c r="O70" s="747">
        <v>0.65</v>
      </c>
      <c r="P70" s="875">
        <v>43803</v>
      </c>
      <c r="Q70" s="875">
        <v>43829</v>
      </c>
      <c r="R70" s="654">
        <f>(K70-O70)/O70*100</f>
        <v>7.6923076923076819</v>
      </c>
      <c r="S70" s="714">
        <f>IF(INDEX(Historical!$D$7:$D$1277,MATCH(B70,Historical!$B$7:$B$1301,0))=0,"n/a",(INDEX(Historical!$C$7:$C$1279,MATCH(B70,Historical!$B$7:$B$1301,0))/INDEX(Historical!$D$7:$D$1277,MATCH(B70,Historical!$B$7:$B$1301,0))-1)*100)</f>
        <v>8.1632653061224367</v>
      </c>
      <c r="T70" s="714">
        <f>IF(INDEX(Historical!$F$7:$F$1270,MATCH(B70,Historical!$B$7:$B$1301,0))=0,"n/a",((INDEX(Historical!$C$7:$C$1279,MATCH(B70,Historical!$B$7:$B$1301,0))/INDEX(Historical!$F$7:$F$1270,MATCH(B70,Historical!$B$7:$B$1301,0)))^(1/3)-1)*100)</f>
        <v>8.9341387842532871</v>
      </c>
      <c r="U70" s="714">
        <f>IF(INDEX(Historical!$H$7:$H$1270,MATCH(B70,Historical!$B$7:$B$1301,0))=0,"n/a",((INDEX(Historical!$C$7:$C$1279,MATCH(B70,Historical!$B$7:$B$1301,0))/INDEX(Historical!$H$7:$H$1270,MATCH(B70,Historical!$B$7:$B$1301,0)))^(1/5)-1)*100)</f>
        <v>8.2842204447633137</v>
      </c>
      <c r="V70" s="714">
        <f>IF(INDEX(Historical!$O$7:$O$1270,MATCH(B70,Historical!$B$7:$B$1301,0))=0,"n/a",((INDEX(Historical!$C$7:$C$1279,MATCH(B70,Historical!$B$7:$B$1301,0))/INDEX(Historical!$O$7:$O$1270,MATCH(B70,Historical!$B$7:$B$1301,0)))^(1/10)-1)*100)</f>
        <v>8.659171412759914</v>
      </c>
      <c r="W70" s="715">
        <f>IF(OR(U70&lt;=0,U70="n/a",V70&lt;=0,V70="n/a"),"n/a",U70/V70)</f>
        <v>0.95669897844450991</v>
      </c>
      <c r="X70" s="716">
        <f>IF(OR(AJ70&lt;=0,AJ70="n/a",U70&lt;=0,U70="n/a"),"n/a",U70/AJ70)</f>
        <v>1.0227432647855943</v>
      </c>
      <c r="Y70" s="677"/>
      <c r="Z70" s="663">
        <f>IF(OR(AC70&lt;0.01,AC70="n/a"),"n/a",M70/AC70*100)</f>
        <v>55.226824457593679</v>
      </c>
      <c r="AA70" s="900">
        <f>IF(OR(AC70&lt;0.01,AC70="n/a"),"n/a",I70/AC70)</f>
        <v>30.57001972386588</v>
      </c>
      <c r="AB70" s="901">
        <v>6</v>
      </c>
      <c r="AC70" s="879">
        <v>5.07</v>
      </c>
      <c r="AD70" s="879">
        <v>9.98</v>
      </c>
      <c r="AE70" s="879">
        <v>3.22</v>
      </c>
      <c r="AF70" s="879">
        <v>5.39</v>
      </c>
      <c r="AG70" s="879">
        <v>19.5</v>
      </c>
      <c r="AH70" s="879">
        <v>19.400000000000002</v>
      </c>
      <c r="AI70" s="879">
        <v>5.58</v>
      </c>
      <c r="AJ70" s="879">
        <v>8.1</v>
      </c>
      <c r="AK70" s="879">
        <v>3</v>
      </c>
      <c r="AL70" s="892">
        <v>4310</v>
      </c>
      <c r="AM70" s="886">
        <v>1.2</v>
      </c>
      <c r="AN70" s="879">
        <v>0</v>
      </c>
      <c r="AO70" s="753">
        <f>IF(U70="n/a","n/a",IF(AA70&lt;0,"n/a",IF(AA70="n/a","n/a",J70+U70-AA70)))</f>
        <v>-20.479231113414457</v>
      </c>
      <c r="AP70" s="754">
        <f>IF(U70="n/a","n/a",J70+U70)</f>
        <v>10.090788610451423</v>
      </c>
      <c r="AQ70" s="902">
        <f>IF(OR(AC70&lt;0.01,AF70="n/a"),"n/a",(I70/SQRT(22.5*AC70*(I70/AF70))-1)*100)</f>
        <v>170.61445006309222</v>
      </c>
      <c r="AR70" s="663">
        <f>INDEX(Historical!$C$7:$C$1279,MATCH(B70,Historical!$B$7:$B$1301,0))*IF(AH70="n/a",1.03,IF(AH70&lt;0,1.01,IF(AH70&gt;10,1.1,(1+AH70/100))))</f>
        <v>2.915</v>
      </c>
      <c r="AS70" s="900">
        <f>IF($AI70="n/a",1.03*AR70,IF($AI70&lt;0,1.01*AR70,IF($AI70&gt;10,1.1*AR70,(1+$AI70/100)*AR70)))</f>
        <v>3.0776570000000003</v>
      </c>
      <c r="AT70" s="900">
        <f>IF($AK70="n/a",1.03*AS70,IF($AK70&lt;0,1.01*AS70,IF($AK70&gt;10,1.1*AS70,(1+$AK70/100)*AS70)))</f>
        <v>3.1699867100000003</v>
      </c>
      <c r="AU70" s="900">
        <f>IF($AK70="n/a",1.03*AT70,IF($AK70&lt;0,1.01*AT70,IF($AK70&gt;10,1.1*AT70,(1+$AK70/100)*AT70)))</f>
        <v>3.2650863113000006</v>
      </c>
      <c r="AV70" s="900">
        <f>IF($AK70="n/a",1.03*AU70,IF($AK70&lt;0,1.01*AU70,IF($AK70&gt;10,1.1*AU70,(1+$AK70/100)*AU70)))</f>
        <v>3.3630389006390007</v>
      </c>
      <c r="AW70" s="663">
        <f>SUM(AR70:AV70)</f>
        <v>15.790768921939003</v>
      </c>
      <c r="AX70" s="761">
        <f>AW70/I70*100</f>
        <v>10.188250159325763</v>
      </c>
      <c r="AY70" s="948">
        <v>0.24</v>
      </c>
      <c r="AZ70" s="886">
        <v>35.299999999999997</v>
      </c>
      <c r="BA70" s="886">
        <v>-7.86</v>
      </c>
      <c r="BB70" s="886">
        <v>4.37</v>
      </c>
      <c r="BC70" s="886">
        <v>4.12</v>
      </c>
      <c r="BE70" s="635">
        <v>1964</v>
      </c>
      <c r="BF70" s="912">
        <f>IF(BE70&gt;2008,0,IF(BE70&gt;2001,1,IF(BE70&gt;1990,2,IF(BE70&gt;1980,3,IF(BE70&gt;1973,4,IF(BE70&gt;1970,5,IF(BE70&gt;1960,6,IF(BE70&gt;1958,7,IF(BE70&gt;1953,8,9)))))))))</f>
        <v>6</v>
      </c>
      <c r="BG70" s="896">
        <v>15.299999999999999</v>
      </c>
    </row>
    <row r="71" spans="1:59" ht="11.25" customHeight="1" x14ac:dyDescent="0.2">
      <c r="A71" s="877" t="s">
        <v>659</v>
      </c>
      <c r="B71" s="889" t="s">
        <v>660</v>
      </c>
      <c r="C71" s="946" t="s">
        <v>112</v>
      </c>
      <c r="D71" s="946" t="s">
        <v>211</v>
      </c>
      <c r="E71" s="746">
        <v>25</v>
      </c>
      <c r="F71" s="1199">
        <v>133</v>
      </c>
      <c r="G71" s="1199" t="s">
        <v>37</v>
      </c>
      <c r="H71" s="1199" t="s">
        <v>37</v>
      </c>
      <c r="I71" s="879">
        <v>84.24</v>
      </c>
      <c r="J71" s="663">
        <f>(M71/I71)*100</f>
        <v>2.3266856600189936</v>
      </c>
      <c r="K71" s="898">
        <v>0.49</v>
      </c>
      <c r="L71" s="901">
        <v>4</v>
      </c>
      <c r="M71" s="654">
        <f>K71*L71</f>
        <v>1.96</v>
      </c>
      <c r="N71" s="884" t="s">
        <v>464</v>
      </c>
      <c r="O71" s="748">
        <v>0.47</v>
      </c>
      <c r="P71" s="875">
        <v>43829</v>
      </c>
      <c r="Q71" s="875">
        <v>43845</v>
      </c>
      <c r="R71" s="654">
        <f>(K71-O71)/O71*100</f>
        <v>4.2553191489361746</v>
      </c>
      <c r="S71" s="714">
        <f>IF(INDEX(Historical!$D$7:$D$1277,MATCH(B71,Historical!$B$7:$B$1301,0))=0,"n/a",(INDEX(Historical!$C$7:$C$1279,MATCH(B71,Historical!$B$7:$B$1301,0))/INDEX(Historical!$D$7:$D$1277,MATCH(B71,Historical!$B$7:$B$1301,0))-1)*100)</f>
        <v>20.512820512820507</v>
      </c>
      <c r="T71" s="714">
        <f>IF(INDEX(Historical!$F$7:$F$1270,MATCH(B71,Historical!$B$7:$B$1301,0))=0,"n/a",((INDEX(Historical!$C$7:$C$1279,MATCH(B71,Historical!$B$7:$B$1301,0))/INDEX(Historical!$F$7:$F$1270,MATCH(B71,Historical!$B$7:$B$1301,0)))^(1/3)-1)*100)</f>
        <v>13.670898594408598</v>
      </c>
      <c r="U71" s="714">
        <f>IF(INDEX(Historical!$H$7:$H$1270,MATCH(B71,Historical!$B$7:$B$1301,0))=0,"n/a",((INDEX(Historical!$C$7:$C$1279,MATCH(B71,Historical!$B$7:$B$1301,0))/INDEX(Historical!$H$7:$H$1270,MATCH(B71,Historical!$B$7:$B$1301,0)))^(1/5)-1)*100)</f>
        <v>15.36498246073117</v>
      </c>
      <c r="V71" s="714">
        <f>IF(INDEX(Historical!$O$7:$O$1270,MATCH(B71,Historical!$B$7:$B$1301,0))=0,"n/a",((INDEX(Historical!$C$7:$C$1279,MATCH(B71,Historical!$B$7:$B$1301,0))/INDEX(Historical!$O$7:$O$1270,MATCH(B71,Historical!$B$7:$B$1301,0)))^(1/10)-1)*100)</f>
        <v>13.286043385171364</v>
      </c>
      <c r="W71" s="715">
        <f>IF(OR(U71&lt;=0,U71="n/a",V71&lt;=0,V71="n/a"),"n/a",U71/V71)</f>
        <v>1.1564754092162699</v>
      </c>
      <c r="X71" s="716">
        <f>IF(OR(AJ71&lt;=0,AJ71="n/a",U71&lt;=0,U71="n/a"),"n/a",U71/AJ71)</f>
        <v>1.9206228075913963</v>
      </c>
      <c r="Y71" s="673"/>
      <c r="Z71" s="663">
        <f>IF(OR(AC71&lt;0.01,AC71="n/a"),"n/a",M71/AC71*100)</f>
        <v>43.847874720357943</v>
      </c>
      <c r="AA71" s="900">
        <f>IF(OR(AC71&lt;0.01,AC71="n/a"),"n/a",I71/AC71)</f>
        <v>18.845637583892618</v>
      </c>
      <c r="AB71" s="901">
        <v>12</v>
      </c>
      <c r="AC71" s="879">
        <v>4.47</v>
      </c>
      <c r="AD71" s="879">
        <v>2.19</v>
      </c>
      <c r="AE71" s="879">
        <v>1.66</v>
      </c>
      <c r="AF71" s="879">
        <v>7.48</v>
      </c>
      <c r="AG71" s="879">
        <v>35.299999999999997</v>
      </c>
      <c r="AH71" s="879">
        <v>6.9</v>
      </c>
      <c r="AI71" s="879">
        <v>38.369999999999997</v>
      </c>
      <c r="AJ71" s="879">
        <v>8</v>
      </c>
      <c r="AK71" s="879">
        <v>8.4500000000000011</v>
      </c>
      <c r="AL71" s="892">
        <v>4900</v>
      </c>
      <c r="AM71" s="886">
        <v>0.89999999999999991</v>
      </c>
      <c r="AN71" s="879">
        <v>1.27</v>
      </c>
      <c r="AO71" s="753">
        <f>IF(U71="n/a","n/a",IF(AA71&lt;0,"n/a",IF(AA71="n/a","n/a",J71+U71-AA71)))</f>
        <v>-1.1539694631424524</v>
      </c>
      <c r="AP71" s="754">
        <f>IF(U71="n/a","n/a",J71+U71)</f>
        <v>17.691668120750165</v>
      </c>
      <c r="AQ71" s="902">
        <f>IF(OR(AC71&lt;0.01,AF71="n/a"),"n/a",(I71/SQRT(22.5*AC71*(I71/AF71))-1)*100)</f>
        <v>150.30236748338049</v>
      </c>
      <c r="AR71" s="663">
        <f>INDEX(Historical!$C$7:$C$1279,MATCH(B71,Historical!$B$7:$B$1301,0))*IF(AH71="n/a",1.03,IF(AH71&lt;0,1.01,IF(AH71&gt;10,1.1,(1+AH71/100))))</f>
        <v>2.0097199999999997</v>
      </c>
      <c r="AS71" s="900">
        <f>IF($AI71="n/a",1.03*AR71,IF($AI71&lt;0,1.01*AR71,IF($AI71&gt;10,1.1*AR71,(1+$AI71/100)*AR71)))</f>
        <v>2.2106919999999999</v>
      </c>
      <c r="AT71" s="900">
        <f>IF($AK71="n/a",1.03*AS71,IF($AK71&lt;0,1.01*AS71,IF($AK71&gt;10,1.1*AS71,(1+$AK71/100)*AS71)))</f>
        <v>2.3974954739999998</v>
      </c>
      <c r="AU71" s="900">
        <f>IF($AK71="n/a",1.03*AT71,IF($AK71&lt;0,1.01*AT71,IF($AK71&gt;10,1.1*AT71,(1+$AK71/100)*AT71)))</f>
        <v>2.6000838415529999</v>
      </c>
      <c r="AV71" s="900">
        <f>IF($AK71="n/a",1.03*AU71,IF($AK71&lt;0,1.01*AU71,IF($AK71&gt;10,1.1*AU71,(1+$AK71/100)*AU71)))</f>
        <v>2.8197909261642282</v>
      </c>
      <c r="AW71" s="663">
        <f>SUM(AR71:AV71)</f>
        <v>12.037782241717228</v>
      </c>
      <c r="AX71" s="761">
        <f>AW71/I71*100</f>
        <v>14.289864959303452</v>
      </c>
      <c r="AY71" s="948">
        <v>1.23</v>
      </c>
      <c r="AZ71" s="886">
        <v>42.07</v>
      </c>
      <c r="BA71" s="886">
        <v>-14.32</v>
      </c>
      <c r="BB71" s="886">
        <v>4.68</v>
      </c>
      <c r="BC71" s="886">
        <v>-1.38</v>
      </c>
      <c r="BE71" s="635">
        <v>1996</v>
      </c>
      <c r="BF71" s="912">
        <f>IF(BE71&gt;2008,0,IF(BE71&gt;2001,1,IF(BE71&gt;1990,2,IF(BE71&gt;1980,3,IF(BE71&gt;1973,4,IF(BE71&gt;1970,5,IF(BE71&gt;1960,6,IF(BE71&gt;1958,7,IF(BE71&gt;1953,8,9)))))))))</f>
        <v>2</v>
      </c>
      <c r="BG71" s="896">
        <v>11.799999999999999</v>
      </c>
    </row>
    <row r="72" spans="1:59" s="787" customFormat="1" ht="11.25" customHeight="1" x14ac:dyDescent="0.2">
      <c r="A72" s="658" t="s">
        <v>267</v>
      </c>
      <c r="B72" s="795" t="s">
        <v>268</v>
      </c>
      <c r="C72" s="946" t="s">
        <v>245</v>
      </c>
      <c r="D72" s="946" t="s">
        <v>4357</v>
      </c>
      <c r="E72" s="769">
        <v>48</v>
      </c>
      <c r="F72" s="1199">
        <v>36</v>
      </c>
      <c r="G72" s="1198" t="s">
        <v>106</v>
      </c>
      <c r="H72" s="1198" t="s">
        <v>106</v>
      </c>
      <c r="I72" s="780">
        <v>35.15</v>
      </c>
      <c r="J72" s="771">
        <f>(M72/I72)*100</f>
        <v>4.5519203413940259</v>
      </c>
      <c r="K72" s="772">
        <v>0.4</v>
      </c>
      <c r="L72" s="773">
        <v>4</v>
      </c>
      <c r="M72" s="774">
        <f>K72*L72</f>
        <v>1.6</v>
      </c>
      <c r="N72" s="775" t="s">
        <v>181</v>
      </c>
      <c r="O72" s="776">
        <v>0.38</v>
      </c>
      <c r="P72" s="1201">
        <v>43629</v>
      </c>
      <c r="Q72" s="1201">
        <v>43661</v>
      </c>
      <c r="R72" s="774">
        <f>(K72-O72)/O72*100</f>
        <v>5.2631578947368469</v>
      </c>
      <c r="S72" s="714">
        <f>IF(INDEX(Historical!$D$7:$D$1277,MATCH(B72,Historical!$B$7:$B$1301,0))=0,"n/a",(INDEX(Historical!$C$7:$C$1279,MATCH(B72,Historical!$B$7:$B$1301,0))/INDEX(Historical!$D$7:$D$1277,MATCH(B72,Historical!$B$7:$B$1301,0))-1)*100)</f>
        <v>5.4054054054054168</v>
      </c>
      <c r="T72" s="714">
        <f>IF(INDEX(Historical!$F$7:$F$1270,MATCH(B72,Historical!$B$7:$B$1301,0))=0,"n/a",((INDEX(Historical!$C$7:$C$1279,MATCH(B72,Historical!$B$7:$B$1301,0))/INDEX(Historical!$F$7:$F$1270,MATCH(B72,Historical!$B$7:$B$1301,0)))^(1/3)-1)*100)</f>
        <v>5.7264270346431223</v>
      </c>
      <c r="U72" s="714">
        <f>IF(INDEX(Historical!$H$7:$H$1270,MATCH(B72,Historical!$B$7:$B$1301,0))=0,"n/a",((INDEX(Historical!$C$7:$C$1279,MATCH(B72,Historical!$B$7:$B$1301,0))/INDEX(Historical!$H$7:$H$1270,MATCH(B72,Historical!$B$7:$B$1301,0)))^(1/5)-1)*100)</f>
        <v>5.2126224443751035</v>
      </c>
      <c r="V72" s="714">
        <f>IF(INDEX(Historical!$O$7:$O$1270,MATCH(B72,Historical!$B$7:$B$1301,0))=0,"n/a",((INDEX(Historical!$C$7:$C$1279,MATCH(B72,Historical!$B$7:$B$1301,0))/INDEX(Historical!$O$7:$O$1270,MATCH(B72,Historical!$B$7:$B$1301,0)))^(1/10)-1)*100)</f>
        <v>4.4432367708736376</v>
      </c>
      <c r="W72" s="715">
        <f>IF(OR(U72&lt;=0,U72="n/a",V72&lt;=0,V72="n/a"),"n/a",U72/V72)</f>
        <v>1.1731588283894643</v>
      </c>
      <c r="X72" s="716">
        <f>IF(OR(AJ72&lt;=0,AJ72="n/a",U72&lt;=0,U72="n/a"),"n/a",U72/AJ72)</f>
        <v>0.53738375715207243</v>
      </c>
      <c r="Y72" s="795"/>
      <c r="Z72" s="771">
        <f>IF(OR(AC72&lt;0.01,AC72="n/a"),"n/a",M72/AC72*100)</f>
        <v>68.085106382978722</v>
      </c>
      <c r="AA72" s="779">
        <f>IF(OR(AC72&lt;0.01,AC72="n/a"),"n/a",I72/AC72)</f>
        <v>14.957446808510637</v>
      </c>
      <c r="AB72" s="773">
        <v>12</v>
      </c>
      <c r="AC72" s="780">
        <v>2.35</v>
      </c>
      <c r="AD72" s="780">
        <v>2.83</v>
      </c>
      <c r="AE72" s="780">
        <v>1.02</v>
      </c>
      <c r="AF72" s="780">
        <v>3.79</v>
      </c>
      <c r="AG72" s="780">
        <v>25.2</v>
      </c>
      <c r="AH72" s="780">
        <v>9.6</v>
      </c>
      <c r="AI72" s="780">
        <v>69.73</v>
      </c>
      <c r="AJ72" s="780">
        <v>9.7000000000000011</v>
      </c>
      <c r="AK72" s="780">
        <v>5.2</v>
      </c>
      <c r="AL72" s="781">
        <v>4730</v>
      </c>
      <c r="AM72" s="782">
        <v>0.89999999999999991</v>
      </c>
      <c r="AN72" s="780">
        <v>1.99</v>
      </c>
      <c r="AO72" s="783">
        <f>IF(U72="n/a","n/a",IF(AA72&lt;0,"n/a",IF(AA72="n/a","n/a",J72+U72-AA72)))</f>
        <v>-5.1929040227415069</v>
      </c>
      <c r="AP72" s="784">
        <f>IF(U72="n/a","n/a",J72+U72)</f>
        <v>9.7645427857691303</v>
      </c>
      <c r="AQ72" s="785">
        <f>IF(OR(AC72&lt;0.01,AF72="n/a"),"n/a",(I72/SQRT(22.5*AC72*(I72/AF72))-1)*100)</f>
        <v>58.729292128671176</v>
      </c>
      <c r="AR72" s="663">
        <f>INDEX(Historical!$C$7:$C$1279,MATCH(B72,Historical!$B$7:$B$1301,0))*IF(AH72="n/a",1.03,IF(AH72&lt;0,1.01,IF(AH72&gt;10,1.1,(1+AH72/100))))</f>
        <v>1.7097600000000002</v>
      </c>
      <c r="AS72" s="779">
        <f>IF($AI72="n/a",1.03*AR72,IF($AI72&lt;0,1.01*AR72,IF($AI72&gt;10,1.1*AR72,(1+$AI72/100)*AR72)))</f>
        <v>1.8807360000000004</v>
      </c>
      <c r="AT72" s="779">
        <f>IF($AK72="n/a",1.03*AS72,IF($AK72&lt;0,1.01*AS72,IF($AK72&gt;10,1.1*AS72,(1+$AK72/100)*AS72)))</f>
        <v>1.9785342720000005</v>
      </c>
      <c r="AU72" s="779">
        <f>IF($AK72="n/a",1.03*AT72,IF($AK72&lt;0,1.01*AT72,IF($AK72&gt;10,1.1*AT72,(1+$AK72/100)*AT72)))</f>
        <v>2.0814180541440006</v>
      </c>
      <c r="AV72" s="779">
        <f>IF($AK72="n/a",1.03*AU72,IF($AK72&lt;0,1.01*AU72,IF($AK72&gt;10,1.1*AU72,(1+$AK72/100)*AU72)))</f>
        <v>2.1896517929594888</v>
      </c>
      <c r="AW72" s="771">
        <f>SUM(AR72:AV72)</f>
        <v>9.8401001191034894</v>
      </c>
      <c r="AX72" s="786">
        <f>AW72/I72*100</f>
        <v>27.994594933438094</v>
      </c>
      <c r="AY72" s="949">
        <v>1.58</v>
      </c>
      <c r="AZ72" s="782">
        <v>59.56</v>
      </c>
      <c r="BA72" s="782">
        <v>-36.57</v>
      </c>
      <c r="BB72" s="782">
        <v>10.07</v>
      </c>
      <c r="BC72" s="782">
        <v>-13.54</v>
      </c>
      <c r="BD72" s="922"/>
      <c r="BE72" s="635">
        <v>1972</v>
      </c>
      <c r="BF72" s="912">
        <f>IF(BE72&gt;2008,0,IF(BE72&gt;2001,1,IF(BE72&gt;1990,2,IF(BE72&gt;1980,3,IF(BE72&gt;1973,4,IF(BE72&gt;1970,5,IF(BE72&gt;1960,6,IF(BE72&gt;1958,7,IF(BE72&gt;1953,8,9)))))))))</f>
        <v>5</v>
      </c>
      <c r="BG72" s="838">
        <v>6.5</v>
      </c>
    </row>
    <row r="73" spans="1:59" ht="11.25" customHeight="1" x14ac:dyDescent="0.2">
      <c r="A73" s="877" t="s">
        <v>4383</v>
      </c>
      <c r="B73" s="889" t="s">
        <v>4384</v>
      </c>
      <c r="C73" s="946" t="s">
        <v>123</v>
      </c>
      <c r="D73" s="946" t="s">
        <v>4180</v>
      </c>
      <c r="E73" s="746">
        <v>27</v>
      </c>
      <c r="F73" s="1199">
        <v>111</v>
      </c>
      <c r="G73" s="1199" t="s">
        <v>37</v>
      </c>
      <c r="H73" s="1199" t="s">
        <v>37</v>
      </c>
      <c r="I73" s="879">
        <v>212.11</v>
      </c>
      <c r="J73" s="663">
        <f>(M73/I73)*100</f>
        <v>1.8160388477676674</v>
      </c>
      <c r="K73" s="898">
        <v>0.96299999999999997</v>
      </c>
      <c r="L73" s="901">
        <v>4</v>
      </c>
      <c r="M73" s="654">
        <f>K73*L73</f>
        <v>3.8519999999999999</v>
      </c>
      <c r="N73" s="884" t="s">
        <v>148</v>
      </c>
      <c r="O73" s="748">
        <v>0.875</v>
      </c>
      <c r="P73" s="875">
        <v>43895</v>
      </c>
      <c r="Q73" s="875">
        <v>43910</v>
      </c>
      <c r="R73" s="654">
        <f>(K73-O73)/O73*100</f>
        <v>10.057142857142853</v>
      </c>
      <c r="S73" s="714">
        <f>IF(INDEX(Historical!$D$7:$D$1277,MATCH(B73,Historical!$B$7:$B$1301,0))=0,"n/a",(INDEX(Historical!$C$7:$C$1279,MATCH(B73,Historical!$B$7:$B$1301,0))/INDEX(Historical!$D$7:$D$1277,MATCH(B73,Historical!$B$7:$B$1301,0))-1)*100)</f>
        <v>6.0606060606060552</v>
      </c>
      <c r="T73" s="714">
        <f>IF(INDEX(Historical!$F$7:$F$1270,MATCH(B73,Historical!$B$7:$B$1301,0))=0,"n/a",((INDEX(Historical!$C$7:$C$1279,MATCH(B73,Historical!$B$7:$B$1301,0))/INDEX(Historical!$F$7:$F$1270,MATCH(B73,Historical!$B$7:$B$1301,0)))^(1/3)-1)*100)</f>
        <v>5.2726599609396629</v>
      </c>
      <c r="U73" s="714">
        <f>IF(INDEX(Historical!$H$7:$H$1270,MATCH(B73,Historical!$B$7:$B$1301,0))=0,"n/a",((INDEX(Historical!$C$7:$C$1279,MATCH(B73,Historical!$B$7:$B$1301,0))/INDEX(Historical!$H$7:$H$1270,MATCH(B73,Historical!$B$7:$B$1301,0)))^(1/5)-1)*100)</f>
        <v>6.1253020375036993</v>
      </c>
      <c r="V73" s="714">
        <f>IF(INDEX(Historical!$O$7:$O$1270,MATCH(B73,Historical!$B$7:$B$1301,0))=0,"n/a",((INDEX(Historical!$C$7:$C$1279,MATCH(B73,Historical!$B$7:$B$1301,0))/INDEX(Historical!$O$7:$O$1270,MATCH(B73,Historical!$B$7:$B$1301,0)))^(1/10)-1)*100)</f>
        <v>8.1421018250528618</v>
      </c>
      <c r="W73" s="715">
        <f>IF(OR(U73&lt;=0,U73="n/a",V73&lt;=0,V73="n/a"),"n/a",U73/V73)</f>
        <v>0.75229985685716128</v>
      </c>
      <c r="X73" s="716" t="str">
        <f>IF(OR(AJ73&lt;=0,AJ73="n/a",U73&lt;=0,U73="n/a"),"n/a",U73/AJ73)</f>
        <v>n/a</v>
      </c>
      <c r="Y73" s="682"/>
      <c r="Z73" s="663">
        <f>IF(OR(AC73&lt;0.01,AC73="n/a"),"n/a",M73/AC73*100)</f>
        <v>89.999999999999986</v>
      </c>
      <c r="AA73" s="900">
        <f>IF(OR(AC73&lt;0.01,AC73="n/a"),"n/a",I73/AC73)</f>
        <v>49.558411214953274</v>
      </c>
      <c r="AB73" s="901">
        <v>12</v>
      </c>
      <c r="AC73" s="879">
        <v>4.28</v>
      </c>
      <c r="AD73" s="879">
        <v>4.5599999999999996</v>
      </c>
      <c r="AE73" s="879">
        <v>4</v>
      </c>
      <c r="AF73" s="879">
        <v>2.5099999999999998</v>
      </c>
      <c r="AG73" s="879">
        <v>4.8</v>
      </c>
      <c r="AH73" s="879">
        <v>-70.8</v>
      </c>
      <c r="AI73" s="879">
        <v>13.239999999999998</v>
      </c>
      <c r="AJ73" s="879">
        <v>-6.9</v>
      </c>
      <c r="AK73" s="879">
        <v>10.83</v>
      </c>
      <c r="AL73" s="892">
        <v>112210</v>
      </c>
      <c r="AM73" s="886">
        <v>0.1</v>
      </c>
      <c r="AN73" s="879">
        <v>0.38</v>
      </c>
      <c r="AO73" s="753">
        <f>IF(U73="n/a","n/a",IF(AA73&lt;0,"n/a",IF(AA73="n/a","n/a",J73+U73-AA73)))</f>
        <v>-41.617070329681908</v>
      </c>
      <c r="AP73" s="754">
        <f>IF(U73="n/a","n/a",J73+U73)</f>
        <v>7.9413408852713667</v>
      </c>
      <c r="AQ73" s="902">
        <f>IF(OR(AC73&lt;0.01,AF73="n/a"),"n/a",(I73/SQRT(22.5*AC73*(I73/AF73))-1)*100)</f>
        <v>135.12796719094874</v>
      </c>
      <c r="AR73" s="663">
        <f>INDEX(Historical!$C$7:$C$1279,MATCH(B73,Historical!$B$7:$B$1301,0))*IF(AH73="n/a",1.03,IF(AH73&lt;0,1.01,IF(AH73&gt;10,1.1,(1+AH73/100))))</f>
        <v>3.5350000000000001</v>
      </c>
      <c r="AS73" s="900">
        <f>IF($AI73="n/a",1.03*AR73,IF($AI73&lt;0,1.01*AR73,IF($AI73&gt;10,1.1*AR73,(1+$AI73/100)*AR73)))</f>
        <v>3.8885000000000005</v>
      </c>
      <c r="AT73" s="900">
        <f>IF($AK73="n/a",1.03*AS73,IF($AK73&lt;0,1.01*AS73,IF($AK73&gt;10,1.1*AS73,(1+$AK73/100)*AS73)))</f>
        <v>4.2773500000000011</v>
      </c>
      <c r="AU73" s="900">
        <f>IF($AK73="n/a",1.03*AT73,IF($AK73&lt;0,1.01*AT73,IF($AK73&gt;10,1.1*AT73,(1+$AK73/100)*AT73)))</f>
        <v>4.7050850000000013</v>
      </c>
      <c r="AV73" s="900">
        <f>IF($AK73="n/a",1.03*AU73,IF($AK73&lt;0,1.01*AU73,IF($AK73&gt;10,1.1*AU73,(1+$AK73/100)*AU73)))</f>
        <v>5.1755935000000015</v>
      </c>
      <c r="AW73" s="663">
        <f>SUM(AR73:AV73)</f>
        <v>21.581528500000005</v>
      </c>
      <c r="AX73" s="761">
        <f>AW73/I73*100</f>
        <v>10.174686954881903</v>
      </c>
      <c r="AY73" s="948">
        <v>0.73</v>
      </c>
      <c r="AZ73" s="886">
        <v>44.58</v>
      </c>
      <c r="BA73" s="886">
        <v>-6.9099999999999993</v>
      </c>
      <c r="BB73" s="886">
        <v>8.16</v>
      </c>
      <c r="BC73" s="886">
        <v>7.6899999999999995</v>
      </c>
      <c r="BE73" s="635">
        <v>1994</v>
      </c>
      <c r="BF73" s="912">
        <f>IF(BE73&gt;2008,0,IF(BE73&gt;2001,1,IF(BE73&gt;1990,2,IF(BE73&gt;1980,3,IF(BE73&gt;1973,4,IF(BE73&gt;1970,5,IF(BE73&gt;1960,6,IF(BE73&gt;1958,7,IF(BE73&gt;1953,8,9)))))))))</f>
        <v>2</v>
      </c>
      <c r="BG73" s="896">
        <v>2.7</v>
      </c>
    </row>
    <row r="74" spans="1:59" ht="11.25" customHeight="1" x14ac:dyDescent="0.2">
      <c r="A74" s="877" t="s">
        <v>269</v>
      </c>
      <c r="B74" s="889" t="s">
        <v>270</v>
      </c>
      <c r="C74" s="946" t="s">
        <v>245</v>
      </c>
      <c r="D74" s="946" t="s">
        <v>4323</v>
      </c>
      <c r="E74" s="746">
        <v>57</v>
      </c>
      <c r="F74" s="1199">
        <v>12</v>
      </c>
      <c r="G74" s="1199" t="s">
        <v>37</v>
      </c>
      <c r="H74" s="1199" t="s">
        <v>115</v>
      </c>
      <c r="I74" s="879">
        <v>135.12</v>
      </c>
      <c r="J74" s="663">
        <f>(M74/I74)*100</f>
        <v>1.6281823564239195</v>
      </c>
      <c r="K74" s="891">
        <v>0.55000000000000004</v>
      </c>
      <c r="L74" s="901">
        <v>4</v>
      </c>
      <c r="M74" s="654">
        <f>K74*L74</f>
        <v>2.2000000000000002</v>
      </c>
      <c r="N74" s="884" t="s">
        <v>271</v>
      </c>
      <c r="O74" s="747">
        <v>0.48</v>
      </c>
      <c r="P74" s="630">
        <v>43669</v>
      </c>
      <c r="Q74" s="630">
        <v>43684</v>
      </c>
      <c r="R74" s="654">
        <f>(K74-O74)/O74*100</f>
        <v>14.583333333333348</v>
      </c>
      <c r="S74" s="714">
        <f>IF(INDEX(Historical!$D$7:$D$1277,MATCH(B74,Historical!$B$7:$B$1301,0))=0,"n/a",(INDEX(Historical!$C$7:$C$1279,MATCH(B74,Historical!$B$7:$B$1301,0))/INDEX(Historical!$D$7:$D$1277,MATCH(B74,Historical!$B$7:$B$1301,0))-1)*100)</f>
        <v>15.730337078651679</v>
      </c>
      <c r="T74" s="714">
        <f>IF(INDEX(Historical!$F$7:$F$1270,MATCH(B74,Historical!$B$7:$B$1301,0))=0,"n/a",((INDEX(Historical!$C$7:$C$1279,MATCH(B74,Historical!$B$7:$B$1301,0))/INDEX(Historical!$F$7:$F$1270,MATCH(B74,Historical!$B$7:$B$1301,0)))^(1/3)-1)*100)</f>
        <v>17.805497703104489</v>
      </c>
      <c r="U74" s="714">
        <f>IF(INDEX(Historical!$H$7:$H$1270,MATCH(B74,Historical!$B$7:$B$1301,0))=0,"n/a",((INDEX(Historical!$C$7:$C$1279,MATCH(B74,Historical!$B$7:$B$1301,0))/INDEX(Historical!$H$7:$H$1270,MATCH(B74,Historical!$B$7:$B$1301,0)))^(1/5)-1)*100)</f>
        <v>20.229398287186861</v>
      </c>
      <c r="V74" s="714">
        <f>IF(INDEX(Historical!$O$7:$O$1270,MATCH(B74,Historical!$B$7:$B$1301,0))=0,"n/a",((INDEX(Historical!$C$7:$C$1279,MATCH(B74,Historical!$B$7:$B$1301,0))/INDEX(Historical!$O$7:$O$1270,MATCH(B74,Historical!$B$7:$B$1301,0)))^(1/10)-1)*100)</f>
        <v>19.3932894022808</v>
      </c>
      <c r="W74" s="715">
        <f>IF(OR(U74&lt;=0,U74="n/a",V74&lt;=0,V74="n/a"),"n/a",U74/V74)</f>
        <v>1.0431133093289335</v>
      </c>
      <c r="X74" s="716">
        <f>IF(OR(AJ74&lt;=0,AJ74="n/a",U74&lt;=0,U74="n/a"),"n/a",U74/AJ74)</f>
        <v>1.3308814662622934</v>
      </c>
      <c r="Y74" s="889"/>
      <c r="Z74" s="663">
        <f>IF(OR(AC74&lt;0.01,AC74="n/a"),"n/a",M74/AC74*100)</f>
        <v>37.099494097807764</v>
      </c>
      <c r="AA74" s="900">
        <f>IF(OR(AC74&lt;0.01,AC74="n/a"),"n/a",I74/AC74)</f>
        <v>22.785834738617204</v>
      </c>
      <c r="AB74" s="901">
        <v>1</v>
      </c>
      <c r="AC74" s="879">
        <v>5.93</v>
      </c>
      <c r="AD74" s="879">
        <v>1.05</v>
      </c>
      <c r="AE74" s="879">
        <v>1.39</v>
      </c>
      <c r="AF74" s="879">
        <v>58.82</v>
      </c>
      <c r="AG74" s="879">
        <v>207.50000000000003</v>
      </c>
      <c r="AH74" s="879">
        <v>92.9</v>
      </c>
      <c r="AI74" s="879">
        <v>9.0300000000000011</v>
      </c>
      <c r="AJ74" s="879">
        <v>15.2</v>
      </c>
      <c r="AK74" s="879">
        <v>21.4</v>
      </c>
      <c r="AL74" s="892">
        <v>102650</v>
      </c>
      <c r="AM74" s="886">
        <v>0.16999999999999998</v>
      </c>
      <c r="AN74" s="879">
        <v>12.71</v>
      </c>
      <c r="AO74" s="753">
        <f>IF(U74="n/a","n/a",IF(AA74&lt;0,"n/a",IF(AA74="n/a","n/a",J74+U74-AA74)))</f>
        <v>-0.92825409500642309</v>
      </c>
      <c r="AP74" s="754">
        <f>IF(U74="n/a","n/a",J74+U74)</f>
        <v>21.857580643610781</v>
      </c>
      <c r="AQ74" s="902">
        <f>IF(OR(AC74&lt;0.01,AF74="n/a"),"n/a",(I74/SQRT(22.5*AC74*(I74/AF74))-1)*100)</f>
        <v>671.79813115591423</v>
      </c>
      <c r="AR74" s="663">
        <f>INDEX(Historical!$C$7:$C$1279,MATCH(B74,Historical!$B$7:$B$1301,0))*IF(AH74="n/a",1.03,IF(AH74&lt;0,1.01,IF(AH74&gt;10,1.1,(1+AH74/100))))</f>
        <v>2.2660000000000005</v>
      </c>
      <c r="AS74" s="900">
        <f>IF($AI74="n/a",1.03*AR74,IF($AI74&lt;0,1.01*AR74,IF($AI74&gt;10,1.1*AR74,(1+$AI74/100)*AR74)))</f>
        <v>2.4706198000000006</v>
      </c>
      <c r="AT74" s="900">
        <f>IF($AK74="n/a",1.03*AS74,IF($AK74&lt;0,1.01*AS74,IF($AK74&gt;10,1.1*AS74,(1+$AK74/100)*AS74)))</f>
        <v>2.7176817800000008</v>
      </c>
      <c r="AU74" s="900">
        <f>IF($AK74="n/a",1.03*AT74,IF($AK74&lt;0,1.01*AT74,IF($AK74&gt;10,1.1*AT74,(1+$AK74/100)*AT74)))</f>
        <v>2.9894499580000011</v>
      </c>
      <c r="AV74" s="900">
        <f>IF($AK74="n/a",1.03*AU74,IF($AK74&lt;0,1.01*AU74,IF($AK74&gt;10,1.1*AU74,(1+$AK74/100)*AU74)))</f>
        <v>3.2883949538000015</v>
      </c>
      <c r="AW74" s="663">
        <f>SUM(AR74:AV74)</f>
        <v>13.732146491800005</v>
      </c>
      <c r="AX74" s="761">
        <f>AW74/I74*100</f>
        <v>10.162926651716996</v>
      </c>
      <c r="AY74" s="948">
        <v>1.42</v>
      </c>
      <c r="AZ74" s="886">
        <v>125.2</v>
      </c>
      <c r="BA74" s="886">
        <v>-1.58</v>
      </c>
      <c r="BB74" s="886">
        <v>13.23</v>
      </c>
      <c r="BC74" s="886">
        <v>20.169999999999998</v>
      </c>
      <c r="BE74" s="635">
        <v>1963</v>
      </c>
      <c r="BF74" s="912">
        <f>IF(BE74&gt;2008,0,IF(BE74&gt;2001,1,IF(BE74&gt;1990,2,IF(BE74&gt;1980,3,IF(BE74&gt;1973,4,IF(BE74&gt;1970,5,IF(BE74&gt;1960,6,IF(BE74&gt;1958,7,IF(BE74&gt;1953,8,9)))))))))</f>
        <v>6</v>
      </c>
      <c r="BG74" s="896">
        <v>11</v>
      </c>
    </row>
    <row r="75" spans="1:59" ht="11.25" customHeight="1" x14ac:dyDescent="0.2">
      <c r="A75" s="877" t="s">
        <v>669</v>
      </c>
      <c r="B75" s="889" t="s">
        <v>670</v>
      </c>
      <c r="C75" s="946" t="s">
        <v>112</v>
      </c>
      <c r="D75" s="946" t="s">
        <v>4328</v>
      </c>
      <c r="E75" s="746">
        <v>25</v>
      </c>
      <c r="F75" s="1199">
        <v>132</v>
      </c>
      <c r="G75" s="1199" t="s">
        <v>106</v>
      </c>
      <c r="H75" s="1199" t="s">
        <v>106</v>
      </c>
      <c r="I75" s="879">
        <v>19.100000000000001</v>
      </c>
      <c r="J75" s="663">
        <f>(M75/I75)*100</f>
        <v>4.3979057591623034</v>
      </c>
      <c r="K75" s="898">
        <v>0.21</v>
      </c>
      <c r="L75" s="901">
        <v>4</v>
      </c>
      <c r="M75" s="654">
        <f>K75*L75</f>
        <v>0.84</v>
      </c>
      <c r="N75" s="884" t="s">
        <v>142</v>
      </c>
      <c r="O75" s="748">
        <v>0.2</v>
      </c>
      <c r="P75" s="875">
        <v>43790</v>
      </c>
      <c r="Q75" s="875">
        <v>43807</v>
      </c>
      <c r="R75" s="654">
        <f>(K75-O75)/O75*100</f>
        <v>4.9999999999999902</v>
      </c>
      <c r="S75" s="714">
        <f>IF(INDEX(Historical!$D$7:$D$1277,MATCH(B75,Historical!$B$7:$B$1301,0))=0,"n/a",(INDEX(Historical!$C$7:$C$1279,MATCH(B75,Historical!$B$7:$B$1301,0))/INDEX(Historical!$D$7:$D$1277,MATCH(B75,Historical!$B$7:$B$1301,0))-1)*100)</f>
        <v>5.1948051948051965</v>
      </c>
      <c r="T75" s="714">
        <f>IF(INDEX(Historical!$F$7:$F$1270,MATCH(B75,Historical!$B$7:$B$1301,0))=0,"n/a",((INDEX(Historical!$C$7:$C$1279,MATCH(B75,Historical!$B$7:$B$1301,0))/INDEX(Historical!$F$7:$F$1270,MATCH(B75,Historical!$B$7:$B$1301,0)))^(1/3)-1)*100)</f>
        <v>9.319535187362149</v>
      </c>
      <c r="U75" s="714">
        <f>IF(INDEX(Historical!$H$7:$H$1270,MATCH(B75,Historical!$B$7:$B$1301,0))=0,"n/a",((INDEX(Historical!$C$7:$C$1279,MATCH(B75,Historical!$B$7:$B$1301,0))/INDEX(Historical!$H$7:$H$1270,MATCH(B75,Historical!$B$7:$B$1301,0)))^(1/5)-1)*100)</f>
        <v>11.981282593120568</v>
      </c>
      <c r="V75" s="714">
        <f>IF(INDEX(Historical!$O$7:$O$1270,MATCH(B75,Historical!$B$7:$B$1301,0))=0,"n/a",((INDEX(Historical!$C$7:$C$1279,MATCH(B75,Historical!$B$7:$B$1301,0))/INDEX(Historical!$O$7:$O$1270,MATCH(B75,Historical!$B$7:$B$1301,0)))^(1/10)-1)*100)</f>
        <v>11.821139737601305</v>
      </c>
      <c r="W75" s="715">
        <f>IF(OR(U75&lt;=0,U75="n/a",V75&lt;=0,V75="n/a"),"n/a",U75/V75)</f>
        <v>1.013547158655935</v>
      </c>
      <c r="X75" s="716" t="str">
        <f>IF(OR(AJ75&lt;=0,AJ75="n/a",U75&lt;=0,U75="n/a"),"n/a",U75/AJ75)</f>
        <v>n/a</v>
      </c>
      <c r="Y75" s="889"/>
      <c r="Z75" s="663" t="str">
        <f>IF(OR(AC75&lt;0.01,AC75="n/a"),"n/a",M75/AC75*100)</f>
        <v>n/a</v>
      </c>
      <c r="AA75" s="900" t="str">
        <f>IF(OR(AC75&lt;0.01,AC75="n/a"),"n/a",I75/AC75)</f>
        <v>n/a</v>
      </c>
      <c r="AB75" s="901">
        <v>9</v>
      </c>
      <c r="AC75" s="879">
        <v>-4.92</v>
      </c>
      <c r="AD75" s="879" t="s">
        <v>136</v>
      </c>
      <c r="AE75" s="879">
        <v>0.39</v>
      </c>
      <c r="AF75" s="879">
        <v>1</v>
      </c>
      <c r="AG75" s="879">
        <v>-21.4</v>
      </c>
      <c r="AH75" s="879">
        <v>-135.60000000000002</v>
      </c>
      <c r="AI75" s="879">
        <v>12.4</v>
      </c>
      <c r="AJ75" s="879">
        <v>-22.900000000000002</v>
      </c>
      <c r="AK75" s="879">
        <v>-10</v>
      </c>
      <c r="AL75" s="892">
        <v>584.70000000000005</v>
      </c>
      <c r="AM75" s="886">
        <v>0.1</v>
      </c>
      <c r="AN75" s="879">
        <v>1.64</v>
      </c>
      <c r="AO75" s="753" t="str">
        <f>IF(U75="n/a","n/a",IF(AA75&lt;0,"n/a",IF(AA75="n/a","n/a",J75+U75-AA75)))</f>
        <v>n/a</v>
      </c>
      <c r="AP75" s="754">
        <f>IF(U75="n/a","n/a",J75+U75)</f>
        <v>16.379188352282871</v>
      </c>
      <c r="AQ75" s="902" t="str">
        <f>IF(OR(AC75&lt;0.01,AF75="n/a"),"n/a",(I75/SQRT(22.5*AC75*(I75/AF75))-1)*100)</f>
        <v>n/a</v>
      </c>
      <c r="AR75" s="663">
        <f>INDEX(Historical!$C$7:$C$1279,MATCH(B75,Historical!$B$7:$B$1301,0))*IF(AH75="n/a",1.03,IF(AH75&lt;0,1.01,IF(AH75&gt;10,1.1,(1+AH75/100))))</f>
        <v>0.81810000000000005</v>
      </c>
      <c r="AS75" s="900">
        <f>IF($AI75="n/a",1.03*AR75,IF($AI75&lt;0,1.01*AR75,IF($AI75&gt;10,1.1*AR75,(1+$AI75/100)*AR75)))</f>
        <v>0.8999100000000001</v>
      </c>
      <c r="AT75" s="900">
        <f>IF($AK75="n/a",1.03*AS75,IF($AK75&lt;0,1.01*AS75,IF($AK75&gt;10,1.1*AS75,(1+$AK75/100)*AS75)))</f>
        <v>0.90890910000000014</v>
      </c>
      <c r="AU75" s="900">
        <f>IF($AK75="n/a",1.03*AT75,IF($AK75&lt;0,1.01*AT75,IF($AK75&gt;10,1.1*AT75,(1+$AK75/100)*AT75)))</f>
        <v>0.91799819100000013</v>
      </c>
      <c r="AV75" s="900">
        <f>IF($AK75="n/a",1.03*AU75,IF($AK75&lt;0,1.01*AU75,IF($AK75&gt;10,1.1*AU75,(1+$AK75/100)*AU75)))</f>
        <v>0.92717817291000015</v>
      </c>
      <c r="AW75" s="663">
        <f>SUM(AR75:AV75)</f>
        <v>4.4720954639100006</v>
      </c>
      <c r="AX75" s="761">
        <f>AW75/I75*100</f>
        <v>23.414112376492145</v>
      </c>
      <c r="AY75" s="948">
        <v>1.1399999999999999</v>
      </c>
      <c r="AZ75" s="886">
        <v>12.29</v>
      </c>
      <c r="BA75" s="886">
        <v>-52.680000000000007</v>
      </c>
      <c r="BB75" s="886">
        <v>-9.1300000000000008</v>
      </c>
      <c r="BC75" s="886">
        <v>-37.049999999999997</v>
      </c>
      <c r="BE75" s="635">
        <v>1996</v>
      </c>
      <c r="BF75" s="912">
        <f>IF(BE75&gt;2008,0,IF(BE75&gt;2001,1,IF(BE75&gt;1990,2,IF(BE75&gt;1980,3,IF(BE75&gt;1973,4,IF(BE75&gt;1970,5,IF(BE75&gt;1960,6,IF(BE75&gt;1958,7,IF(BE75&gt;1953,8,9)))))))))</f>
        <v>2</v>
      </c>
      <c r="BG75" s="896">
        <v>-6.8000000000000007</v>
      </c>
    </row>
    <row r="76" spans="1:59" ht="11.25" customHeight="1" x14ac:dyDescent="0.2">
      <c r="A76" s="877" t="s">
        <v>274</v>
      </c>
      <c r="B76" s="889" t="s">
        <v>275</v>
      </c>
      <c r="C76" s="946" t="s">
        <v>245</v>
      </c>
      <c r="D76" s="946" t="s">
        <v>4359</v>
      </c>
      <c r="E76" s="746">
        <v>44</v>
      </c>
      <c r="F76" s="1199">
        <v>57</v>
      </c>
      <c r="G76" s="1199" t="s">
        <v>37</v>
      </c>
      <c r="H76" s="1199" t="s">
        <v>115</v>
      </c>
      <c r="I76" s="879">
        <v>184.47</v>
      </c>
      <c r="J76" s="663">
        <f>(M76/I76)*100</f>
        <v>2.7104678267468962</v>
      </c>
      <c r="K76" s="891">
        <v>1.25</v>
      </c>
      <c r="L76" s="901">
        <v>4</v>
      </c>
      <c r="M76" s="654">
        <f>K76*L76</f>
        <v>5</v>
      </c>
      <c r="N76" s="884" t="s">
        <v>148</v>
      </c>
      <c r="O76" s="747">
        <v>1.1599999999999999</v>
      </c>
      <c r="P76" s="875">
        <v>43798</v>
      </c>
      <c r="Q76" s="875">
        <v>43815</v>
      </c>
      <c r="R76" s="654">
        <f>(K76-O76)/O76*100</f>
        <v>7.7586206896551797</v>
      </c>
      <c r="S76" s="714">
        <f>IF(INDEX(Historical!$D$7:$D$1277,MATCH(B76,Historical!$B$7:$B$1301,0))=0,"n/a",(INDEX(Historical!$C$7:$C$1279,MATCH(B76,Historical!$B$7:$B$1301,0))/INDEX(Historical!$D$7:$D$1277,MATCH(B76,Historical!$B$7:$B$1301,0))-1)*100)</f>
        <v>12.887828162291171</v>
      </c>
      <c r="T76" s="714">
        <f>IF(INDEX(Historical!$F$7:$F$1270,MATCH(B76,Historical!$B$7:$B$1301,0))=0,"n/a",((INDEX(Historical!$C$7:$C$1279,MATCH(B76,Historical!$B$7:$B$1301,0))/INDEX(Historical!$F$7:$F$1270,MATCH(B76,Historical!$B$7:$B$1301,0)))^(1/3)-1)*100)</f>
        <v>9.4253588741905592</v>
      </c>
      <c r="U76" s="714">
        <f>IF(INDEX(Historical!$H$7:$H$1270,MATCH(B76,Historical!$B$7:$B$1301,0))=0,"n/a",((INDEX(Historical!$C$7:$C$1279,MATCH(B76,Historical!$B$7:$B$1301,0))/INDEX(Historical!$H$7:$H$1270,MATCH(B76,Historical!$B$7:$B$1301,0)))^(1/5)-1)*100)</f>
        <v>7.5963302873188976</v>
      </c>
      <c r="V76" s="714">
        <f>IF(INDEX(Historical!$O$7:$O$1270,MATCH(B76,Historical!$B$7:$B$1301,0))=0,"n/a",((INDEX(Historical!$C$7:$C$1279,MATCH(B76,Historical!$B$7:$B$1301,0))/INDEX(Historical!$O$7:$O$1270,MATCH(B76,Historical!$B$7:$B$1301,0)))^(1/10)-1)*100)</f>
        <v>8.7203214942733531</v>
      </c>
      <c r="W76" s="715">
        <f>IF(OR(U76&lt;=0,U76="n/a",V76&lt;=0,V76="n/a"),"n/a",U76/V76)</f>
        <v>0.871106677925512</v>
      </c>
      <c r="X76" s="716">
        <f>IF(OR(AJ76&lt;=0,AJ76="n/a",U76&lt;=0,U76="n/a"),"n/a",U76/AJ76)</f>
        <v>0.72346002736370452</v>
      </c>
      <c r="Y76" s="827"/>
      <c r="Z76" s="663">
        <f>IF(OR(AC76&lt;0.01,AC76="n/a"),"n/a",M76/AC76*100)</f>
        <v>65.530799475753611</v>
      </c>
      <c r="AA76" s="900">
        <f>IF(OR(AC76&lt;0.01,AC76="n/a"),"n/a",I76/AC76)</f>
        <v>24.176933158584536</v>
      </c>
      <c r="AB76" s="901">
        <v>12</v>
      </c>
      <c r="AC76" s="879">
        <v>7.63</v>
      </c>
      <c r="AD76" s="879">
        <v>6.65</v>
      </c>
      <c r="AE76" s="879">
        <v>6.63</v>
      </c>
      <c r="AF76" s="879" t="s">
        <v>136</v>
      </c>
      <c r="AG76" s="882">
        <v>-70.5</v>
      </c>
      <c r="AH76" s="879">
        <v>4</v>
      </c>
      <c r="AI76" s="879">
        <v>39.379999999999995</v>
      </c>
      <c r="AJ76" s="879">
        <v>10.5</v>
      </c>
      <c r="AK76" s="879">
        <v>3.5999999999999996</v>
      </c>
      <c r="AL76" s="892">
        <v>138210</v>
      </c>
      <c r="AM76" s="886">
        <v>0.12</v>
      </c>
      <c r="AN76" s="879" t="s">
        <v>136</v>
      </c>
      <c r="AO76" s="753">
        <f>IF(U76="n/a","n/a",IF(AA76&lt;0,"n/a",IF(AA76="n/a","n/a",J76+U76-AA76)))</f>
        <v>-13.870135044518742</v>
      </c>
      <c r="AP76" s="754">
        <f>IF(U76="n/a","n/a",J76+U76)</f>
        <v>10.306798114065794</v>
      </c>
      <c r="AQ76" s="902" t="str">
        <f>IF(OR(AC76&lt;0.01,AF76="n/a"),"n/a",(I76/SQRT(22.5*AC76*(I76/AF76))-1)*100)</f>
        <v>n/a</v>
      </c>
      <c r="AR76" s="663">
        <f>INDEX(Historical!$C$7:$C$1279,MATCH(B76,Historical!$B$7:$B$1301,0))*IF(AH76="n/a",1.03,IF(AH76&lt;0,1.01,IF(AH76&gt;10,1.1,(1+AH76/100))))</f>
        <v>4.9192000000000009</v>
      </c>
      <c r="AS76" s="900">
        <f>IF($AI76="n/a",1.03*AR76,IF($AI76&lt;0,1.01*AR76,IF($AI76&gt;10,1.1*AR76,(1+$AI76/100)*AR76)))</f>
        <v>5.4111200000000013</v>
      </c>
      <c r="AT76" s="900">
        <f>IF($AK76="n/a",1.03*AS76,IF($AK76&lt;0,1.01*AS76,IF($AK76&gt;10,1.1*AS76,(1+$AK76/100)*AS76)))</f>
        <v>5.6059203200000018</v>
      </c>
      <c r="AU76" s="900">
        <f>IF($AK76="n/a",1.03*AT76,IF($AK76&lt;0,1.01*AT76,IF($AK76&gt;10,1.1*AT76,(1+$AK76/100)*AT76)))</f>
        <v>5.8077334515200025</v>
      </c>
      <c r="AV76" s="900">
        <f>IF($AK76="n/a",1.03*AU76,IF($AK76&lt;0,1.01*AU76,IF($AK76&gt;10,1.1*AU76,(1+$AK76/100)*AU76)))</f>
        <v>6.0168118557747228</v>
      </c>
      <c r="AW76" s="663">
        <f>SUM(AR76:AV76)</f>
        <v>27.760785627294727</v>
      </c>
      <c r="AX76" s="761">
        <f>AW76/I76*100</f>
        <v>15.048943257600003</v>
      </c>
      <c r="AY76" s="948">
        <v>0.66</v>
      </c>
      <c r="AZ76" s="886">
        <v>48.49</v>
      </c>
      <c r="BA76" s="886">
        <v>-16.88</v>
      </c>
      <c r="BB76" s="886">
        <v>-0.45999999999999996</v>
      </c>
      <c r="BC76" s="886">
        <v>-4.9399999999999995</v>
      </c>
      <c r="BE76" s="635">
        <v>1976</v>
      </c>
      <c r="BF76" s="912">
        <f>IF(BE76&gt;2008,0,IF(BE76&gt;2001,1,IF(BE76&gt;1990,2,IF(BE76&gt;1980,3,IF(BE76&gt;1973,4,IF(BE76&gt;1970,5,IF(BE76&gt;1960,6,IF(BE76&gt;1958,7,IF(BE76&gt;1953,8,9)))))))))</f>
        <v>4</v>
      </c>
      <c r="BG76" s="896">
        <v>12.2</v>
      </c>
    </row>
    <row r="77" spans="1:59" ht="11.25" customHeight="1" x14ac:dyDescent="0.2">
      <c r="A77" s="885" t="s">
        <v>285</v>
      </c>
      <c r="B77" s="889" t="s">
        <v>286</v>
      </c>
      <c r="C77" s="946" t="s">
        <v>108</v>
      </c>
      <c r="D77" s="946" t="s">
        <v>118</v>
      </c>
      <c r="E77" s="746">
        <v>33</v>
      </c>
      <c r="F77" s="1199">
        <v>84</v>
      </c>
      <c r="G77" s="1199" t="s">
        <v>106</v>
      </c>
      <c r="H77" s="1199" t="s">
        <v>106</v>
      </c>
      <c r="I77" s="879">
        <v>40.75</v>
      </c>
      <c r="J77" s="663">
        <f>(M77/I77)*100</f>
        <v>6.1840490797546011</v>
      </c>
      <c r="K77" s="898">
        <v>0.63</v>
      </c>
      <c r="L77" s="901">
        <v>4</v>
      </c>
      <c r="M77" s="654">
        <f>K77*L77</f>
        <v>2.52</v>
      </c>
      <c r="N77" s="884" t="s">
        <v>287</v>
      </c>
      <c r="O77" s="748">
        <v>0.62749999999999995</v>
      </c>
      <c r="P77" s="875">
        <v>43810</v>
      </c>
      <c r="Q77" s="875">
        <v>43825</v>
      </c>
      <c r="R77" s="654">
        <f>(K77-O77)/O77*100</f>
        <v>0.39840637450200128</v>
      </c>
      <c r="S77" s="714">
        <f>IF(INDEX(Historical!$D$7:$D$1277,MATCH(B77,Historical!$B$7:$B$1301,0))=0,"n/a",(INDEX(Historical!$C$7:$C$1279,MATCH(B77,Historical!$B$7:$B$1301,0))/INDEX(Historical!$D$7:$D$1277,MATCH(B77,Historical!$B$7:$B$1301,0))-1)*100)</f>
        <v>0.39960039960040827</v>
      </c>
      <c r="T77" s="714">
        <f>IF(INDEX(Historical!$F$7:$F$1270,MATCH(B77,Historical!$B$7:$B$1301,0))=0,"n/a",((INDEX(Historical!$C$7:$C$1279,MATCH(B77,Historical!$B$7:$B$1301,0))/INDEX(Historical!$F$7:$F$1270,MATCH(B77,Historical!$B$7:$B$1301,0)))^(1/3)-1)*100)</f>
        <v>0.40120790759770042</v>
      </c>
      <c r="U77" s="714">
        <f>IF(INDEX(Historical!$H$7:$H$1270,MATCH(B77,Historical!$B$7:$B$1301,0))=0,"n/a",((INDEX(Historical!$C$7:$C$1279,MATCH(B77,Historical!$B$7:$B$1301,0))/INDEX(Historical!$H$7:$H$1270,MATCH(B77,Historical!$B$7:$B$1301,0)))^(1/5)-1)*100)</f>
        <v>0.40283278526862532</v>
      </c>
      <c r="V77" s="714">
        <f>IF(INDEX(Historical!$O$7:$O$1270,MATCH(B77,Historical!$B$7:$B$1301,0))=0,"n/a",((INDEX(Historical!$C$7:$C$1279,MATCH(B77,Historical!$B$7:$B$1301,0))/INDEX(Historical!$O$7:$O$1270,MATCH(B77,Historical!$B$7:$B$1301,0)))^(1/10)-1)*100)</f>
        <v>0.75695055325406546</v>
      </c>
      <c r="W77" s="715">
        <f>IF(OR(U77&lt;=0,U77="n/a",V77&lt;=0,V77="n/a"),"n/a",U77/V77)</f>
        <v>0.53217846732112384</v>
      </c>
      <c r="X77" s="716">
        <f>IF(OR(AJ77&lt;=0,AJ77="n/a",U77&lt;=0,U77="n/a"),"n/a",U77/AJ77)</f>
        <v>3.2750632948668722E-2</v>
      </c>
      <c r="Y77" s="889"/>
      <c r="Z77" s="663">
        <f>IF(OR(AC77&lt;0.01,AC77="n/a"),"n/a",M77/AC77*100)</f>
        <v>311.11111111111109</v>
      </c>
      <c r="AA77" s="900">
        <f>IF(OR(AC77&lt;0.01,AC77="n/a"),"n/a",I77/AC77)</f>
        <v>50.308641975308639</v>
      </c>
      <c r="AB77" s="901">
        <v>12</v>
      </c>
      <c r="AC77" s="879">
        <v>0.81</v>
      </c>
      <c r="AD77" s="879">
        <v>1.29</v>
      </c>
      <c r="AE77" s="879">
        <v>0.61</v>
      </c>
      <c r="AF77" s="879">
        <v>1.36</v>
      </c>
      <c r="AG77" s="879">
        <v>2.6</v>
      </c>
      <c r="AH77" s="879">
        <v>9.6</v>
      </c>
      <c r="AI77" s="879">
        <v>21.05</v>
      </c>
      <c r="AJ77" s="879">
        <v>12.3</v>
      </c>
      <c r="AK77" s="879">
        <v>37.9</v>
      </c>
      <c r="AL77" s="892">
        <v>2250</v>
      </c>
      <c r="AM77" s="886">
        <v>35.5</v>
      </c>
      <c r="AN77" s="879">
        <v>0.23</v>
      </c>
      <c r="AO77" s="753">
        <f>IF(U77="n/a","n/a",IF(AA77&lt;0,"n/a",IF(AA77="n/a","n/a",J77+U77-AA77)))</f>
        <v>-43.721760110285416</v>
      </c>
      <c r="AP77" s="754">
        <f>IF(U77="n/a","n/a",J77+U77)</f>
        <v>6.5868818650232264</v>
      </c>
      <c r="AQ77" s="902">
        <f>IF(OR(AC77&lt;0.01,AF77="n/a"),"n/a",(I77/SQRT(22.5*AC77*(I77/AF77))-1)*100)</f>
        <v>74.381131862136641</v>
      </c>
      <c r="AR77" s="663">
        <f>INDEX(Historical!$C$7:$C$1279,MATCH(B77,Historical!$B$7:$B$1301,0))*IF(AH77="n/a",1.03,IF(AH77&lt;0,1.01,IF(AH77&gt;10,1.1,(1+AH77/100))))</f>
        <v>2.7537000000000003</v>
      </c>
      <c r="AS77" s="900">
        <f>IF($AI77="n/a",1.03*AR77,IF($AI77&lt;0,1.01*AR77,IF($AI77&gt;10,1.1*AR77,(1+$AI77/100)*AR77)))</f>
        <v>3.0290700000000004</v>
      </c>
      <c r="AT77" s="900">
        <f>IF($AK77="n/a",1.03*AS77,IF($AK77&lt;0,1.01*AS77,IF($AK77&gt;10,1.1*AS77,(1+$AK77/100)*AS77)))</f>
        <v>3.3319770000000006</v>
      </c>
      <c r="AU77" s="900">
        <f>IF($AK77="n/a",1.03*AT77,IF($AK77&lt;0,1.01*AT77,IF($AK77&gt;10,1.1*AT77,(1+$AK77/100)*AT77)))</f>
        <v>3.665174700000001</v>
      </c>
      <c r="AV77" s="900">
        <f>IF($AK77="n/a",1.03*AU77,IF($AK77&lt;0,1.01*AU77,IF($AK77&gt;10,1.1*AU77,(1+$AK77/100)*AU77)))</f>
        <v>4.0316921700000012</v>
      </c>
      <c r="AW77" s="663">
        <f>SUM(AR77:AV77)</f>
        <v>16.811613870000002</v>
      </c>
      <c r="AX77" s="761">
        <f>AW77/I77*100</f>
        <v>41.255494159509212</v>
      </c>
      <c r="AY77" s="948">
        <v>0.37</v>
      </c>
      <c r="AZ77" s="886">
        <v>21.82</v>
      </c>
      <c r="BA77" s="886">
        <v>-37.519999999999996</v>
      </c>
      <c r="BB77" s="886">
        <v>1.48</v>
      </c>
      <c r="BC77" s="886">
        <v>-11.41</v>
      </c>
      <c r="BE77" s="635">
        <v>1988</v>
      </c>
      <c r="BF77" s="912">
        <f>IF(BE77&gt;2008,0,IF(BE77&gt;2001,1,IF(BE77&gt;1990,2,IF(BE77&gt;1980,3,IF(BE77&gt;1973,4,IF(BE77&gt;1970,5,IF(BE77&gt;1960,6,IF(BE77&gt;1958,7,IF(BE77&gt;1953,8,9)))))))))</f>
        <v>3</v>
      </c>
      <c r="BG77" s="896">
        <v>0.8</v>
      </c>
    </row>
    <row r="78" spans="1:59" ht="11.25" customHeight="1" x14ac:dyDescent="0.2">
      <c r="A78" s="885" t="s">
        <v>281</v>
      </c>
      <c r="B78" s="889" t="s">
        <v>282</v>
      </c>
      <c r="C78" s="946" t="s">
        <v>153</v>
      </c>
      <c r="D78" s="946" t="s">
        <v>4330</v>
      </c>
      <c r="E78" s="746">
        <v>43</v>
      </c>
      <c r="F78" s="1199">
        <v>61</v>
      </c>
      <c r="G78" s="1199" t="s">
        <v>115</v>
      </c>
      <c r="H78" s="1199" t="s">
        <v>115</v>
      </c>
      <c r="I78" s="879">
        <v>91.7</v>
      </c>
      <c r="J78" s="663">
        <f>(M78/I78)*100</f>
        <v>2.5299890948745904</v>
      </c>
      <c r="K78" s="891">
        <v>0.57999999999999996</v>
      </c>
      <c r="L78" s="901">
        <v>4</v>
      </c>
      <c r="M78" s="654">
        <f>K78*L78</f>
        <v>2.3199999999999998</v>
      </c>
      <c r="N78" s="884" t="s">
        <v>283</v>
      </c>
      <c r="O78" s="747">
        <v>0.54</v>
      </c>
      <c r="P78" s="875">
        <v>44007</v>
      </c>
      <c r="Q78" s="875">
        <v>44029</v>
      </c>
      <c r="R78" s="654">
        <f>(K78-O78)/O78*100</f>
        <v>7.4074074074073932</v>
      </c>
      <c r="S78" s="714">
        <f>IF(INDEX(Historical!$D$7:$D$1277,MATCH(B78,Historical!$B$7:$B$1301,0))=0,"n/a",(INDEX(Historical!$C$7:$C$1279,MATCH(B78,Historical!$B$7:$B$1301,0))/INDEX(Historical!$D$7:$D$1277,MATCH(B78,Historical!$B$7:$B$1301,0))-1)*100)</f>
        <v>8.3333333333333481</v>
      </c>
      <c r="T78" s="714">
        <f>IF(INDEX(Historical!$F$7:$F$1270,MATCH(B78,Historical!$B$7:$B$1301,0))=0,"n/a",((INDEX(Historical!$C$7:$C$1279,MATCH(B78,Historical!$B$7:$B$1301,0))/INDEX(Historical!$F$7:$F$1270,MATCH(B78,Historical!$B$7:$B$1301,0)))^(1/3)-1)*100)</f>
        <v>8.6882943668610721</v>
      </c>
      <c r="U78" s="714">
        <f>IF(INDEX(Historical!$H$7:$H$1270,MATCH(B78,Historical!$B$7:$B$1301,0))=0,"n/a",((INDEX(Historical!$C$7:$C$1279,MATCH(B78,Historical!$B$7:$B$1301,0))/INDEX(Historical!$H$7:$H$1270,MATCH(B78,Historical!$B$7:$B$1301,0)))^(1/5)-1)*100)</f>
        <v>12.195514544619957</v>
      </c>
      <c r="V78" s="714">
        <f>IF(INDEX(Historical!$O$7:$O$1270,MATCH(B78,Historical!$B$7:$B$1301,0))=0,"n/a",((INDEX(Historical!$C$7:$C$1279,MATCH(B78,Historical!$B$7:$B$1301,0))/INDEX(Historical!$O$7:$O$1270,MATCH(B78,Historical!$B$7:$B$1301,0)))^(1/10)-1)*100)</f>
        <v>10.234964816349468</v>
      </c>
      <c r="W78" s="715">
        <f>IF(OR(U78&lt;=0,U78="n/a",V78&lt;=0,V78="n/a"),"n/a",U78/V78)</f>
        <v>1.1915541248504031</v>
      </c>
      <c r="X78" s="716">
        <f>IF(OR(AJ78&lt;=0,AJ78="n/a",U78&lt;=0,U78="n/a"),"n/a",U78/AJ78)</f>
        <v>4.8782058178479826</v>
      </c>
      <c r="Y78" s="675" t="s">
        <v>284</v>
      </c>
      <c r="Z78" s="663">
        <f>IF(OR(AC78&lt;0.01,AC78="n/a"),"n/a",M78/AC78*100)</f>
        <v>65.909090909090907</v>
      </c>
      <c r="AA78" s="900">
        <f>IF(OR(AC78&lt;0.01,AC78="n/a"),"n/a",I78/AC78)</f>
        <v>26.051136363636363</v>
      </c>
      <c r="AB78" s="901">
        <v>4</v>
      </c>
      <c r="AC78" s="879">
        <v>3.52</v>
      </c>
      <c r="AD78" s="879">
        <v>2.67</v>
      </c>
      <c r="AE78" s="879">
        <v>4.1900000000000004</v>
      </c>
      <c r="AF78" s="879">
        <v>2.34</v>
      </c>
      <c r="AG78" s="879">
        <v>9.1999999999999993</v>
      </c>
      <c r="AH78" s="879">
        <v>-13.100000000000001</v>
      </c>
      <c r="AI78" s="879">
        <v>54.169999999999995</v>
      </c>
      <c r="AJ78" s="879">
        <v>2.5</v>
      </c>
      <c r="AK78" s="879">
        <v>9.6199999999999992</v>
      </c>
      <c r="AL78" s="892">
        <v>121190</v>
      </c>
      <c r="AM78" s="886">
        <v>0.1</v>
      </c>
      <c r="AN78" s="879">
        <v>0.49</v>
      </c>
      <c r="AO78" s="753">
        <f>IF(U78="n/a","n/a",IF(AA78&lt;0,"n/a",IF(AA78="n/a","n/a",J78+U78-AA78)))</f>
        <v>-11.325632724141816</v>
      </c>
      <c r="AP78" s="754">
        <f>IF(U78="n/a","n/a",J78+U78)</f>
        <v>14.725503639494548</v>
      </c>
      <c r="AQ78" s="902">
        <f>IF(OR(AC78&lt;0.01,AF78="n/a"),"n/a",(I78/SQRT(22.5*AC78*(I78/AF78))-1)*100)</f>
        <v>64.600066276359129</v>
      </c>
      <c r="AR78" s="663">
        <f>INDEX(Historical!$C$7:$C$1279,MATCH(B78,Historical!$B$7:$B$1301,0))*IF(AH78="n/a",1.03,IF(AH78&lt;0,1.01,IF(AH78&gt;10,1.1,(1+AH78/100))))</f>
        <v>2.1008</v>
      </c>
      <c r="AS78" s="900">
        <f>IF($AI78="n/a",1.03*AR78,IF($AI78&lt;0,1.01*AR78,IF($AI78&gt;10,1.1*AR78,(1+$AI78/100)*AR78)))</f>
        <v>2.31088</v>
      </c>
      <c r="AT78" s="900">
        <f>IF($AK78="n/a",1.03*AS78,IF($AK78&lt;0,1.01*AS78,IF($AK78&gt;10,1.1*AS78,(1+$AK78/100)*AS78)))</f>
        <v>2.5331866560000003</v>
      </c>
      <c r="AU78" s="900">
        <f>IF($AK78="n/a",1.03*AT78,IF($AK78&lt;0,1.01*AT78,IF($AK78&gt;10,1.1*AT78,(1+$AK78/100)*AT78)))</f>
        <v>2.7768792123072004</v>
      </c>
      <c r="AV78" s="900">
        <f>IF($AK78="n/a",1.03*AU78,IF($AK78&lt;0,1.01*AU78,IF($AK78&gt;10,1.1*AU78,(1+$AK78/100)*AU78)))</f>
        <v>3.044014992531153</v>
      </c>
      <c r="AW78" s="663">
        <f>SUM(AR78:AV78)</f>
        <v>12.765760860838354</v>
      </c>
      <c r="AX78" s="761">
        <f>AW78/I78*100</f>
        <v>13.921222312800822</v>
      </c>
      <c r="AY78" s="948">
        <v>0.68</v>
      </c>
      <c r="AZ78" s="886">
        <v>27.13</v>
      </c>
      <c r="BA78" s="886">
        <v>-24.93</v>
      </c>
      <c r="BB78" s="886">
        <v>-4.62</v>
      </c>
      <c r="BC78" s="886">
        <v>-12.17</v>
      </c>
      <c r="BE78" s="635">
        <v>1978</v>
      </c>
      <c r="BF78" s="912">
        <f>IF(BE78&gt;2008,0,IF(BE78&gt;2001,1,IF(BE78&gt;1990,2,IF(BE78&gt;1980,3,IF(BE78&gt;1973,4,IF(BE78&gt;1970,5,IF(BE78&gt;1960,6,IF(BE78&gt;1958,7,IF(BE78&gt;1953,8,9)))))))))</f>
        <v>4</v>
      </c>
      <c r="BG78" s="896">
        <v>5.0999999999999996</v>
      </c>
    </row>
    <row r="79" spans="1:59" ht="11.25" customHeight="1" x14ac:dyDescent="0.2">
      <c r="A79" s="885" t="s">
        <v>279</v>
      </c>
      <c r="B79" s="889" t="s">
        <v>280</v>
      </c>
      <c r="C79" s="946" t="s">
        <v>131</v>
      </c>
      <c r="D79" s="946" t="s">
        <v>4334</v>
      </c>
      <c r="E79" s="746">
        <v>28</v>
      </c>
      <c r="F79" s="1199">
        <v>98</v>
      </c>
      <c r="G79" s="1199" t="s">
        <v>37</v>
      </c>
      <c r="H79" s="1199" t="s">
        <v>37</v>
      </c>
      <c r="I79" s="879">
        <v>22.18</v>
      </c>
      <c r="J79" s="663">
        <f>(M79/I79)*100</f>
        <v>3.7421100090171326</v>
      </c>
      <c r="K79" s="898">
        <v>0.20749999999999999</v>
      </c>
      <c r="L79" s="901">
        <v>4</v>
      </c>
      <c r="M79" s="654">
        <f>K79*L79</f>
        <v>0.83</v>
      </c>
      <c r="N79" s="884" t="s">
        <v>145</v>
      </c>
      <c r="O79" s="748">
        <v>0.20250000000000001</v>
      </c>
      <c r="P79" s="875">
        <v>43809</v>
      </c>
      <c r="Q79" s="875">
        <v>43830</v>
      </c>
      <c r="R79" s="654">
        <f>(K79-O79)/O79*100</f>
        <v>2.4691358024691241</v>
      </c>
      <c r="S79" s="714">
        <f>IF(INDEX(Historical!$D$7:$D$1277,MATCH(B79,Historical!$B$7:$B$1301,0))=0,"n/a",(INDEX(Historical!$C$7:$C$1279,MATCH(B79,Historical!$B$7:$B$1301,0))/INDEX(Historical!$D$7:$D$1277,MATCH(B79,Historical!$B$7:$B$1301,0))-1)*100)</f>
        <v>3.1645569620253111</v>
      </c>
      <c r="T79" s="714">
        <f>IF(INDEX(Historical!$F$7:$F$1270,MATCH(B79,Historical!$B$7:$B$1301,0))=0,"n/a",((INDEX(Historical!$C$7:$C$1279,MATCH(B79,Historical!$B$7:$B$1301,0))/INDEX(Historical!$F$7:$F$1270,MATCH(B79,Historical!$B$7:$B$1301,0)))^(1/3)-1)*100)</f>
        <v>2.8092320468116938</v>
      </c>
      <c r="U79" s="714">
        <f>IF(INDEX(Historical!$H$7:$H$1270,MATCH(B79,Historical!$B$7:$B$1301,0))=0,"n/a",((INDEX(Historical!$C$7:$C$1279,MATCH(B79,Historical!$B$7:$B$1301,0))/INDEX(Historical!$H$7:$H$1270,MATCH(B79,Historical!$B$7:$B$1301,0)))^(1/5)-1)*100)</f>
        <v>2.79686070125027</v>
      </c>
      <c r="V79" s="714">
        <f>IF(INDEX(Historical!$O$7:$O$1270,MATCH(B79,Historical!$B$7:$B$1301,0))=0,"n/a",((INDEX(Historical!$C$7:$C$1279,MATCH(B79,Historical!$B$7:$B$1301,0))/INDEX(Historical!$O$7:$O$1270,MATCH(B79,Historical!$B$7:$B$1301,0)))^(1/10)-1)*100)</f>
        <v>2.7724220986734105</v>
      </c>
      <c r="W79" s="715">
        <f>IF(OR(U79&lt;=0,U79="n/a",V79&lt;=0,V79="n/a"),"n/a",U79/V79)</f>
        <v>1.0088148924323439</v>
      </c>
      <c r="X79" s="716">
        <f>IF(OR(AJ79&lt;=0,AJ79="n/a",U79&lt;=0,U79="n/a"),"n/a",U79/AJ79)</f>
        <v>0.23307172510418916</v>
      </c>
      <c r="Y79" s="671"/>
      <c r="Z79" s="663">
        <f>IF(OR(AC79&lt;0.01,AC79="n/a"),"n/a",M79/AC79*100)</f>
        <v>51.874999999999993</v>
      </c>
      <c r="AA79" s="900">
        <f>IF(OR(AC79&lt;0.01,AC79="n/a"),"n/a",I79/AC79)</f>
        <v>13.862499999999999</v>
      </c>
      <c r="AB79" s="901">
        <v>12</v>
      </c>
      <c r="AC79" s="879">
        <v>1.6</v>
      </c>
      <c r="AD79" s="879">
        <v>1.68</v>
      </c>
      <c r="AE79" s="879">
        <v>0.83</v>
      </c>
      <c r="AF79" s="879">
        <v>1.56</v>
      </c>
      <c r="AG79" s="879">
        <v>11.5</v>
      </c>
      <c r="AH79" s="881">
        <v>25.7</v>
      </c>
      <c r="AI79" s="881">
        <v>9.629999999999999</v>
      </c>
      <c r="AJ79" s="879">
        <v>12</v>
      </c>
      <c r="AK79" s="879">
        <v>8.2000000000000011</v>
      </c>
      <c r="AL79" s="892">
        <v>4500</v>
      </c>
      <c r="AM79" s="886">
        <v>0.3</v>
      </c>
      <c r="AN79" s="879">
        <v>0.87</v>
      </c>
      <c r="AO79" s="753">
        <f>IF(U79="n/a","n/a",IF(AA79&lt;0,"n/a",IF(AA79="n/a","n/a",J79+U79-AA79)))</f>
        <v>-7.3235292897325959</v>
      </c>
      <c r="AP79" s="754">
        <f>IF(U79="n/a","n/a",J79+U79)</f>
        <v>6.5389707102674031</v>
      </c>
      <c r="AQ79" s="902">
        <f>IF(OR(AC79&lt;0.01,AF79="n/a"),"n/a",(I79/SQRT(22.5*AC79*(I79/AF79))-1)*100)</f>
        <v>-1.9625921735313745</v>
      </c>
      <c r="AR79" s="663">
        <f>INDEX(Historical!$C$7:$C$1279,MATCH(B79,Historical!$B$7:$B$1301,0))*IF(AH79="n/a",1.03,IF(AH79&lt;0,1.01,IF(AH79&gt;10,1.1,(1+AH79/100))))</f>
        <v>0.89649999999999996</v>
      </c>
      <c r="AS79" s="900">
        <f>IF($AI79="n/a",1.03*AR79,IF($AI79&lt;0,1.01*AR79,IF($AI79&gt;10,1.1*AR79,(1+$AI79/100)*AR79)))</f>
        <v>0.98283295000000004</v>
      </c>
      <c r="AT79" s="900">
        <f>IF($AK79="n/a",1.03*AS79,IF($AK79&lt;0,1.01*AS79,IF($AK79&gt;10,1.1*AS79,(1+$AK79/100)*AS79)))</f>
        <v>1.0634252519</v>
      </c>
      <c r="AU79" s="900">
        <f>IF($AK79="n/a",1.03*AT79,IF($AK79&lt;0,1.01*AT79,IF($AK79&gt;10,1.1*AT79,(1+$AK79/100)*AT79)))</f>
        <v>1.1506261225558001</v>
      </c>
      <c r="AV79" s="900">
        <f>IF($AK79="n/a",1.03*AU79,IF($AK79&lt;0,1.01*AU79,IF($AK79&gt;10,1.1*AU79,(1+$AK79/100)*AU79)))</f>
        <v>1.2449774646053757</v>
      </c>
      <c r="AW79" s="663">
        <f>SUM(AR79:AV79)</f>
        <v>5.3383617890611763</v>
      </c>
      <c r="AX79" s="761">
        <f>AW79/I79*100</f>
        <v>24.068357930843899</v>
      </c>
      <c r="AY79" s="948">
        <v>0.79</v>
      </c>
      <c r="AZ79" s="886">
        <v>47.870000000000005</v>
      </c>
      <c r="BA79" s="886">
        <v>-31.16</v>
      </c>
      <c r="BB79" s="886">
        <v>2.17</v>
      </c>
      <c r="BC79" s="886">
        <v>-15.459999999999999</v>
      </c>
      <c r="BE79" s="635">
        <v>1992</v>
      </c>
      <c r="BF79" s="912">
        <f>IF(BE79&gt;2008,0,IF(BE79&gt;2001,1,IF(BE79&gt;1990,2,IF(BE79&gt;1980,3,IF(BE79&gt;1973,4,IF(BE79&gt;1970,5,IF(BE79&gt;1960,6,IF(BE79&gt;1958,7,IF(BE79&gt;1953,8,9)))))))))</f>
        <v>2</v>
      </c>
      <c r="BG79" s="896">
        <v>4.1000000000000005</v>
      </c>
    </row>
    <row r="80" spans="1:59" ht="11.25" customHeight="1" x14ac:dyDescent="0.2">
      <c r="A80" s="877" t="s">
        <v>288</v>
      </c>
      <c r="B80" s="889" t="s">
        <v>289</v>
      </c>
      <c r="C80" s="946" t="s">
        <v>131</v>
      </c>
      <c r="D80" s="946" t="s">
        <v>4335</v>
      </c>
      <c r="E80" s="746">
        <v>44</v>
      </c>
      <c r="F80" s="1199">
        <v>56</v>
      </c>
      <c r="G80" s="1199" t="s">
        <v>37</v>
      </c>
      <c r="H80" s="1199" t="s">
        <v>37</v>
      </c>
      <c r="I80" s="879">
        <v>64.510000000000005</v>
      </c>
      <c r="J80" s="663">
        <f>(M80/I80)*100</f>
        <v>2.1857076422260113</v>
      </c>
      <c r="K80" s="891">
        <v>0.35249999999999998</v>
      </c>
      <c r="L80" s="901">
        <v>4</v>
      </c>
      <c r="M80" s="654">
        <f>K80*L80</f>
        <v>1.41</v>
      </c>
      <c r="N80" s="884" t="s">
        <v>148</v>
      </c>
      <c r="O80" s="747">
        <v>0.33750000000000002</v>
      </c>
      <c r="P80" s="630">
        <v>43707</v>
      </c>
      <c r="Q80" s="630">
        <v>43723</v>
      </c>
      <c r="R80" s="654">
        <f>(K80-O80)/O80*100</f>
        <v>4.4444444444444313</v>
      </c>
      <c r="S80" s="714">
        <f>IF(INDEX(Historical!$D$7:$D$1277,MATCH(B80,Historical!$B$7:$B$1301,0))=0,"n/a",(INDEX(Historical!$C$7:$C$1279,MATCH(B80,Historical!$B$7:$B$1301,0))/INDEX(Historical!$D$7:$D$1277,MATCH(B80,Historical!$B$7:$B$1301,0))-1)*100)</f>
        <v>4.5454545454545414</v>
      </c>
      <c r="T80" s="714">
        <f>IF(INDEX(Historical!$F$7:$F$1270,MATCH(B80,Historical!$B$7:$B$1301,0))=0,"n/a",((INDEX(Historical!$C$7:$C$1279,MATCH(B80,Historical!$B$7:$B$1301,0))/INDEX(Historical!$F$7:$F$1270,MATCH(B80,Historical!$B$7:$B$1301,0)))^(1/3)-1)*100)</f>
        <v>4.6238457750613193</v>
      </c>
      <c r="U80" s="714">
        <f>IF(INDEX(Historical!$H$7:$H$1270,MATCH(B80,Historical!$B$7:$B$1301,0))=0,"n/a",((INDEX(Historical!$C$7:$C$1279,MATCH(B80,Historical!$B$7:$B$1301,0))/INDEX(Historical!$H$7:$H$1270,MATCH(B80,Historical!$B$7:$B$1301,0)))^(1/5)-1)*100)</f>
        <v>4.4795491178031499</v>
      </c>
      <c r="V80" s="714">
        <f>IF(INDEX(Historical!$O$7:$O$1270,MATCH(B80,Historical!$B$7:$B$1301,0))=0,"n/a",((INDEX(Historical!$C$7:$C$1279,MATCH(B80,Historical!$B$7:$B$1301,0))/INDEX(Historical!$O$7:$O$1270,MATCH(B80,Historical!$B$7:$B$1301,0)))^(1/10)-1)*100)</f>
        <v>3.5513583374495283</v>
      </c>
      <c r="W80" s="715">
        <f>IF(OR(U80&lt;=0,U80="n/a",V80&lt;=0,V80="n/a"),"n/a",U80/V80)</f>
        <v>1.2613621865655547</v>
      </c>
      <c r="X80" s="716">
        <f>IF(OR(AJ80&lt;=0,AJ80="n/a",U80&lt;=0,U80="n/a"),"n/a",U80/AJ80)</f>
        <v>2.7997181986269686</v>
      </c>
      <c r="Y80" s="676"/>
      <c r="Z80" s="663">
        <f>IF(OR(AC80&lt;0.01,AC80="n/a"),"n/a",M80/AC80*100)</f>
        <v>55.078125</v>
      </c>
      <c r="AA80" s="900">
        <f>IF(OR(AC80&lt;0.01,AC80="n/a"),"n/a",I80/AC80)</f>
        <v>25.19921875</v>
      </c>
      <c r="AB80" s="901">
        <v>12</v>
      </c>
      <c r="AC80" s="879">
        <v>2.56</v>
      </c>
      <c r="AD80" s="879">
        <v>6.22</v>
      </c>
      <c r="AE80" s="879">
        <v>4.22</v>
      </c>
      <c r="AF80" s="879">
        <v>2.54</v>
      </c>
      <c r="AG80" s="879">
        <v>10.4</v>
      </c>
      <c r="AH80" s="879">
        <v>3.2</v>
      </c>
      <c r="AI80" s="879" t="s">
        <v>136</v>
      </c>
      <c r="AJ80" s="879">
        <v>1.6</v>
      </c>
      <c r="AK80" s="879">
        <v>4</v>
      </c>
      <c r="AL80" s="892">
        <v>2330</v>
      </c>
      <c r="AM80" s="886">
        <v>0.19</v>
      </c>
      <c r="AN80" s="879">
        <v>0.65</v>
      </c>
      <c r="AO80" s="753">
        <f>IF(U80="n/a","n/a",IF(AA80&lt;0,"n/a",IF(AA80="n/a","n/a",J80+U80-AA80)))</f>
        <v>-18.533961989970841</v>
      </c>
      <c r="AP80" s="754">
        <f>IF(U80="n/a","n/a",J80+U80)</f>
        <v>6.6652567600291608</v>
      </c>
      <c r="AQ80" s="902">
        <f>IF(OR(AC80&lt;0.01,AF80="n/a"),"n/a",(I80/SQRT(22.5*AC80*(I80/AF80))-1)*100)</f>
        <v>68.662734637961904</v>
      </c>
      <c r="AR80" s="663">
        <f>INDEX(Historical!$C$7:$C$1279,MATCH(B80,Historical!$B$7:$B$1301,0))*IF(AH80="n/a",1.03,IF(AH80&lt;0,1.01,IF(AH80&gt;10,1.1,(1+AH80/100))))</f>
        <v>1.4241599999999999</v>
      </c>
      <c r="AS80" s="900">
        <f>IF($AI80="n/a",1.03*AR80,IF($AI80&lt;0,1.01*AR80,IF($AI80&gt;10,1.1*AR80,(1+$AI80/100)*AR80)))</f>
        <v>1.4668847999999999</v>
      </c>
      <c r="AT80" s="900">
        <f>IF($AK80="n/a",1.03*AS80,IF($AK80&lt;0,1.01*AS80,IF($AK80&gt;10,1.1*AS80,(1+$AK80/100)*AS80)))</f>
        <v>1.5255601919999999</v>
      </c>
      <c r="AU80" s="900">
        <f>IF($AK80="n/a",1.03*AT80,IF($AK80&lt;0,1.01*AT80,IF($AK80&gt;10,1.1*AT80,(1+$AK80/100)*AT80)))</f>
        <v>1.58658259968</v>
      </c>
      <c r="AV80" s="900">
        <f>IF($AK80="n/a",1.03*AU80,IF($AK80&lt;0,1.01*AU80,IF($AK80&gt;10,1.1*AU80,(1+$AK80/100)*AU80)))</f>
        <v>1.6500459036672002</v>
      </c>
      <c r="AW80" s="663">
        <f>SUM(AR80:AV80)</f>
        <v>7.6532334953471999</v>
      </c>
      <c r="AX80" s="761">
        <f>AW80/I80*100</f>
        <v>11.863638963489691</v>
      </c>
      <c r="AY80" s="948">
        <v>0.46</v>
      </c>
      <c r="AZ80" s="886">
        <v>36.700000000000003</v>
      </c>
      <c r="BA80" s="886">
        <v>-22.52</v>
      </c>
      <c r="BB80" s="886">
        <v>-0.22999999999999998</v>
      </c>
      <c r="BC80" s="886">
        <v>-11.18</v>
      </c>
      <c r="BE80" s="635">
        <v>1976</v>
      </c>
      <c r="BF80" s="912">
        <f>IF(BE80&gt;2008,0,IF(BE80&gt;2001,1,IF(BE80&gt;1990,2,IF(BE80&gt;1980,3,IF(BE80&gt;1973,4,IF(BE80&gt;1970,5,IF(BE80&gt;1960,6,IF(BE80&gt;1958,7,IF(BE80&gt;1953,8,9)))))))))</f>
        <v>4</v>
      </c>
      <c r="BG80" s="896">
        <v>4.3</v>
      </c>
    </row>
    <row r="81" spans="1:59" ht="11.25" customHeight="1" x14ac:dyDescent="0.2">
      <c r="A81" s="885" t="s">
        <v>276</v>
      </c>
      <c r="B81" s="889" t="s">
        <v>277</v>
      </c>
      <c r="C81" s="946" t="s">
        <v>112</v>
      </c>
      <c r="D81" s="946" t="s">
        <v>4328</v>
      </c>
      <c r="E81" s="746">
        <v>28</v>
      </c>
      <c r="F81" s="1199">
        <v>102</v>
      </c>
      <c r="G81" s="1199" t="s">
        <v>106</v>
      </c>
      <c r="H81" s="1199" t="s">
        <v>106</v>
      </c>
      <c r="I81" s="879">
        <v>54.01</v>
      </c>
      <c r="J81" s="663">
        <f>(M81/I81)*100</f>
        <v>3.1105350860951675</v>
      </c>
      <c r="K81" s="898">
        <v>0.42</v>
      </c>
      <c r="L81" s="901">
        <v>4</v>
      </c>
      <c r="M81" s="654">
        <f>K81*L81</f>
        <v>1.68</v>
      </c>
      <c r="N81" s="884" t="s">
        <v>719</v>
      </c>
      <c r="O81" s="748">
        <v>0.375</v>
      </c>
      <c r="P81" s="875">
        <v>43935</v>
      </c>
      <c r="Q81" s="875">
        <v>43951</v>
      </c>
      <c r="R81" s="654">
        <f>(K81-O81)/O81*100</f>
        <v>11.999999999999995</v>
      </c>
      <c r="S81" s="714">
        <f>IF(INDEX(Historical!$D$7:$D$1277,MATCH(B81,Historical!$B$7:$B$1301,0))=0,"n/a",(INDEX(Historical!$C$7:$C$1279,MATCH(B81,Historical!$B$7:$B$1301,0))/INDEX(Historical!$D$7:$D$1277,MATCH(B81,Historical!$B$7:$B$1301,0))-1)*100)</f>
        <v>14.453125</v>
      </c>
      <c r="T81" s="714">
        <f>IF(INDEX(Historical!$F$7:$F$1270,MATCH(B81,Historical!$B$7:$B$1301,0))=0,"n/a",((INDEX(Historical!$C$7:$C$1279,MATCH(B81,Historical!$B$7:$B$1301,0))/INDEX(Historical!$F$7:$F$1270,MATCH(B81,Historical!$B$7:$B$1301,0)))^(1/3)-1)*100)</f>
        <v>13.011817849157147</v>
      </c>
      <c r="U81" s="714">
        <f>IF(INDEX(Historical!$H$7:$H$1270,MATCH(B81,Historical!$B$7:$B$1301,0))=0,"n/a",((INDEX(Historical!$C$7:$C$1279,MATCH(B81,Historical!$B$7:$B$1301,0))/INDEX(Historical!$H$7:$H$1270,MATCH(B81,Historical!$B$7:$B$1301,0)))^(1/5)-1)*100)</f>
        <v>8.4842277526471896</v>
      </c>
      <c r="V81" s="714">
        <f>IF(INDEX(Historical!$O$7:$O$1270,MATCH(B81,Historical!$B$7:$B$1301,0))=0,"n/a",((INDEX(Historical!$C$7:$C$1279,MATCH(B81,Historical!$B$7:$B$1301,0))/INDEX(Historical!$O$7:$O$1270,MATCH(B81,Historical!$B$7:$B$1301,0)))^(1/10)-1)*100)</f>
        <v>5.4712073135550154</v>
      </c>
      <c r="W81" s="715">
        <f>IF(OR(U81&lt;=0,U81="n/a",V81&lt;=0,V81="n/a"),"n/a",U81/V81)</f>
        <v>1.5507048566095021</v>
      </c>
      <c r="X81" s="716">
        <f>IF(OR(AJ81&lt;=0,AJ81="n/a",U81&lt;=0,U81="n/a"),"n/a",U81/AJ81)</f>
        <v>0.48205839503677222</v>
      </c>
      <c r="Y81" s="889"/>
      <c r="Z81" s="663">
        <f>IF(OR(AC81&lt;0.01,AC81="n/a"),"n/a",M81/AC81*100)</f>
        <v>42.105263157894733</v>
      </c>
      <c r="AA81" s="900">
        <f>IF(OR(AC81&lt;0.01,AC81="n/a"),"n/a",I81/AC81)</f>
        <v>13.536340852130325</v>
      </c>
      <c r="AB81" s="901">
        <v>12</v>
      </c>
      <c r="AC81" s="879">
        <v>3.99</v>
      </c>
      <c r="AD81" s="879">
        <v>1.34</v>
      </c>
      <c r="AE81" s="879">
        <v>2.2999999999999998</v>
      </c>
      <c r="AF81" s="879">
        <v>2.04</v>
      </c>
      <c r="AG81" s="879">
        <v>15.9</v>
      </c>
      <c r="AH81" s="879">
        <v>21.5</v>
      </c>
      <c r="AI81" s="879">
        <v>18.21</v>
      </c>
      <c r="AJ81" s="879">
        <v>17.599999999999998</v>
      </c>
      <c r="AK81" s="879">
        <v>10</v>
      </c>
      <c r="AL81" s="892">
        <v>1330</v>
      </c>
      <c r="AM81" s="886">
        <v>0.89999999999999991</v>
      </c>
      <c r="AN81" s="879">
        <v>0.46</v>
      </c>
      <c r="AO81" s="753">
        <f>IF(U81="n/a","n/a",IF(AA81&lt;0,"n/a",IF(AA81="n/a","n/a",J81+U81-AA81)))</f>
        <v>-1.9415780133879679</v>
      </c>
      <c r="AP81" s="754">
        <f>IF(U81="n/a","n/a",J81+U81)</f>
        <v>11.594762838742357</v>
      </c>
      <c r="AQ81" s="902">
        <f>IF(OR(AC81&lt;0.01,AF81="n/a"),"n/a",(I81/SQRT(22.5*AC81*(I81/AF81))-1)*100)</f>
        <v>10.783342787915684</v>
      </c>
      <c r="AR81" s="663">
        <f>INDEX(Historical!$C$7:$C$1279,MATCH(B81,Historical!$B$7:$B$1301,0))*IF(AH81="n/a",1.03,IF(AH81&lt;0,1.01,IF(AH81&gt;10,1.1,(1+AH81/100))))</f>
        <v>1.6115000000000002</v>
      </c>
      <c r="AS81" s="900">
        <f>IF($AI81="n/a",1.03*AR81,IF($AI81&lt;0,1.01*AR81,IF($AI81&gt;10,1.1*AR81,(1+$AI81/100)*AR81)))</f>
        <v>1.7726500000000003</v>
      </c>
      <c r="AT81" s="900">
        <f>IF($AK81="n/a",1.03*AS81,IF($AK81&lt;0,1.01*AS81,IF($AK81&gt;10,1.1*AS81,(1+$AK81/100)*AS81)))</f>
        <v>1.9499150000000005</v>
      </c>
      <c r="AU81" s="900">
        <f>IF($AK81="n/a",1.03*AT81,IF($AK81&lt;0,1.01*AT81,IF($AK81&gt;10,1.1*AT81,(1+$AK81/100)*AT81)))</f>
        <v>2.1449065000000007</v>
      </c>
      <c r="AV81" s="900">
        <f>IF($AK81="n/a",1.03*AU81,IF($AK81&lt;0,1.01*AU81,IF($AK81&gt;10,1.1*AU81,(1+$AK81/100)*AU81)))</f>
        <v>2.3593971500000008</v>
      </c>
      <c r="AW81" s="663">
        <f>SUM(AR81:AV81)</f>
        <v>9.8383686500000032</v>
      </c>
      <c r="AX81" s="761">
        <f>AW81/I81*100</f>
        <v>18.215827902240335</v>
      </c>
      <c r="AY81" s="948">
        <v>0.88</v>
      </c>
      <c r="AZ81" s="886">
        <v>21.86</v>
      </c>
      <c r="BA81" s="886">
        <v>-35.659999999999997</v>
      </c>
      <c r="BB81" s="886">
        <v>-0.09</v>
      </c>
      <c r="BC81" s="886">
        <v>-17.89</v>
      </c>
      <c r="BE81" s="635">
        <v>1993</v>
      </c>
      <c r="BF81" s="912">
        <f>IF(BE81&gt;2008,0,IF(BE81&gt;2001,1,IF(BE81&gt;1990,2,IF(BE81&gt;1980,3,IF(BE81&gt;1973,4,IF(BE81&gt;1970,5,IF(BE81&gt;1960,6,IF(BE81&gt;1958,7,IF(BE81&gt;1953,8,9)))))))))</f>
        <v>2</v>
      </c>
      <c r="BG81" s="896">
        <v>7.6</v>
      </c>
    </row>
    <row r="82" spans="1:59" ht="11.25" customHeight="1" x14ac:dyDescent="0.2">
      <c r="A82" s="877" t="s">
        <v>272</v>
      </c>
      <c r="B82" s="889" t="s">
        <v>273</v>
      </c>
      <c r="C82" s="946" t="s">
        <v>128</v>
      </c>
      <c r="D82" s="946" t="s">
        <v>4333</v>
      </c>
      <c r="E82" s="746">
        <v>33</v>
      </c>
      <c r="F82" s="1199">
        <v>85</v>
      </c>
      <c r="G82" s="1199" t="s">
        <v>37</v>
      </c>
      <c r="H82" s="1199" t="s">
        <v>37</v>
      </c>
      <c r="I82" s="879">
        <v>179.41</v>
      </c>
      <c r="J82" s="663">
        <f>(M82/I82)*100</f>
        <v>1.3823086784460177</v>
      </c>
      <c r="K82" s="898">
        <v>0.62</v>
      </c>
      <c r="L82" s="901">
        <v>4</v>
      </c>
      <c r="M82" s="654">
        <f>K82*L82</f>
        <v>2.48</v>
      </c>
      <c r="N82" s="884" t="s">
        <v>218</v>
      </c>
      <c r="O82" s="748">
        <v>0.56999999999999995</v>
      </c>
      <c r="P82" s="875">
        <v>43828</v>
      </c>
      <c r="Q82" s="875">
        <v>43843</v>
      </c>
      <c r="R82" s="654">
        <f>(K82-O82)/O82*100</f>
        <v>8.771929824561413</v>
      </c>
      <c r="S82" s="714">
        <f>IF(INDEX(Historical!$D$7:$D$1277,MATCH(B82,Historical!$B$7:$B$1301,0))=0,"n/a",(INDEX(Historical!$C$7:$C$1279,MATCH(B82,Historical!$B$7:$B$1301,0))/INDEX(Historical!$D$7:$D$1277,MATCH(B82,Historical!$B$7:$B$1301,0))-1)*100)</f>
        <v>9.6153846153846025</v>
      </c>
      <c r="T82" s="714">
        <f>IF(INDEX(Historical!$F$7:$F$1270,MATCH(B82,Historical!$B$7:$B$1301,0))=0,"n/a",((INDEX(Historical!$C$7:$C$1279,MATCH(B82,Historical!$B$7:$B$1301,0))/INDEX(Historical!$F$7:$F$1270,MATCH(B82,Historical!$B$7:$B$1301,0)))^(1/3)-1)*100)</f>
        <v>9.8505241180611556</v>
      </c>
      <c r="U82" s="714">
        <f>IF(INDEX(Historical!$H$7:$H$1270,MATCH(B82,Historical!$B$7:$B$1301,0))=0,"n/a",((INDEX(Historical!$C$7:$C$1279,MATCH(B82,Historical!$B$7:$B$1301,0))/INDEX(Historical!$H$7:$H$1270,MATCH(B82,Historical!$B$7:$B$1301,0)))^(1/5)-1)*100)</f>
        <v>9.0271416315252928</v>
      </c>
      <c r="V82" s="714">
        <f>IF(INDEX(Historical!$O$7:$O$1270,MATCH(B82,Historical!$B$7:$B$1301,0))=0,"n/a",((INDEX(Historical!$C$7:$C$1279,MATCH(B82,Historical!$B$7:$B$1301,0))/INDEX(Historical!$O$7:$O$1270,MATCH(B82,Historical!$B$7:$B$1301,0)))^(1/10)-1)*100)</f>
        <v>9.0351088313816561</v>
      </c>
      <c r="W82" s="715">
        <f>IF(OR(U82&lt;=0,U82="n/a",V82&lt;=0,V82="n/a"),"n/a",U82/V82)</f>
        <v>0.99911819547444847</v>
      </c>
      <c r="X82" s="716">
        <f>IF(OR(AJ82&lt;=0,AJ82="n/a",U82&lt;=0,U82="n/a"),"n/a",U82/AJ82)</f>
        <v>0.96033421611971193</v>
      </c>
      <c r="Y82" s="889" t="s">
        <v>3978</v>
      </c>
      <c r="Z82" s="663">
        <f>IF(OR(AC82&lt;0.01,AC82="n/a"),"n/a",M82/AC82*100)</f>
        <v>44.765342960288805</v>
      </c>
      <c r="AA82" s="900">
        <f>IF(OR(AC82&lt;0.01,AC82="n/a"),"n/a",I82/AC82)</f>
        <v>32.384476534296027</v>
      </c>
      <c r="AB82" s="901">
        <v>11</v>
      </c>
      <c r="AC82" s="883">
        <v>5.54</v>
      </c>
      <c r="AD82" s="883">
        <v>6.47</v>
      </c>
      <c r="AE82" s="883">
        <v>4.45</v>
      </c>
      <c r="AF82" s="883">
        <v>6.54</v>
      </c>
      <c r="AG82" s="879">
        <v>21.099999999999998</v>
      </c>
      <c r="AH82" s="883">
        <v>10.199999999999999</v>
      </c>
      <c r="AI82" s="883">
        <v>0.2</v>
      </c>
      <c r="AJ82" s="879">
        <v>9.4</v>
      </c>
      <c r="AK82" s="879">
        <v>5</v>
      </c>
      <c r="AL82" s="718">
        <v>24150</v>
      </c>
      <c r="AM82" s="886">
        <v>0.1</v>
      </c>
      <c r="AN82" s="879">
        <v>1.17</v>
      </c>
      <c r="AO82" s="753">
        <f>IF(U82="n/a","n/a",IF(AA82&lt;0,"n/a",IF(AA82="n/a","n/a",J82+U82-AA82)))</f>
        <v>-21.975026224324715</v>
      </c>
      <c r="AP82" s="754">
        <f>IF(U82="n/a","n/a",J82+U82)</f>
        <v>10.40945030997131</v>
      </c>
      <c r="AQ82" s="902">
        <f>IF(OR(AC82&lt;0.01,AF82="n/a"),"n/a",(I82/SQRT(22.5*AC82*(I82/AF82))-1)*100)</f>
        <v>206.80755932617942</v>
      </c>
      <c r="AR82" s="663">
        <f>INDEX(Historical!$C$7:$C$1279,MATCH(B82,Historical!$B$7:$B$1301,0))*IF(AH82="n/a",1.03,IF(AH82&lt;0,1.01,IF(AH82&gt;10,1.1,(1+AH82/100))))</f>
        <v>2.508</v>
      </c>
      <c r="AS82" s="900">
        <f>IF($AI82="n/a",1.03*AR82,IF($AI82&lt;0,1.01*AR82,IF($AI82&gt;10,1.1*AR82,(1+$AI82/100)*AR82)))</f>
        <v>2.5130159999999999</v>
      </c>
      <c r="AT82" s="900">
        <f>IF($AK82="n/a",1.03*AS82,IF($AK82&lt;0,1.01*AS82,IF($AK82&gt;10,1.1*AS82,(1+$AK82/100)*AS82)))</f>
        <v>2.6386668000000002</v>
      </c>
      <c r="AU82" s="900">
        <f>IF($AK82="n/a",1.03*AT82,IF($AK82&lt;0,1.01*AT82,IF($AK82&gt;10,1.1*AT82,(1+$AK82/100)*AT82)))</f>
        <v>2.7706001400000004</v>
      </c>
      <c r="AV82" s="900">
        <f>IF($AK82="n/a",1.03*AU82,IF($AK82&lt;0,1.01*AU82,IF($AK82&gt;10,1.1*AU82,(1+$AK82/100)*AU82)))</f>
        <v>2.9091301470000004</v>
      </c>
      <c r="AW82" s="663">
        <f>SUM(AR82:AV82)</f>
        <v>13.339413087000001</v>
      </c>
      <c r="AX82" s="761">
        <f>AW82/I82*100</f>
        <v>7.435155836909872</v>
      </c>
      <c r="AY82" s="948">
        <v>0.36</v>
      </c>
      <c r="AZ82" s="886">
        <v>59.870000000000005</v>
      </c>
      <c r="BA82" s="886">
        <v>-1.92</v>
      </c>
      <c r="BB82" s="886">
        <v>6.8500000000000005</v>
      </c>
      <c r="BC82" s="886">
        <v>11.020000000000001</v>
      </c>
      <c r="BE82" s="635">
        <v>1987</v>
      </c>
      <c r="BF82" s="912">
        <f>IF(BE82&gt;2008,0,IF(BE82&gt;2001,1,IF(BE82&gt;1990,2,IF(BE82&gt;1980,3,IF(BE82&gt;1973,4,IF(BE82&gt;1970,5,IF(BE82&gt;1960,6,IF(BE82&gt;1958,7,IF(BE82&gt;1953,8,9)))))))))</f>
        <v>3</v>
      </c>
      <c r="BG82" s="896">
        <v>7.1</v>
      </c>
    </row>
    <row r="83" spans="1:59" ht="11.25" customHeight="1" x14ac:dyDescent="0.2">
      <c r="A83" s="877" t="s">
        <v>109</v>
      </c>
      <c r="B83" s="889" t="s">
        <v>110</v>
      </c>
      <c r="C83" s="946" t="s">
        <v>112</v>
      </c>
      <c r="D83" s="946" t="s">
        <v>4367</v>
      </c>
      <c r="E83" s="746">
        <v>62</v>
      </c>
      <c r="F83" s="1199">
        <v>8</v>
      </c>
      <c r="G83" s="1199" t="s">
        <v>37</v>
      </c>
      <c r="H83" s="1199" t="s">
        <v>37</v>
      </c>
      <c r="I83" s="879">
        <v>155.99</v>
      </c>
      <c r="J83" s="663">
        <f>(M83/I83)*100</f>
        <v>3.7694724020770556</v>
      </c>
      <c r="K83" s="891">
        <v>1.47</v>
      </c>
      <c r="L83" s="901">
        <v>4</v>
      </c>
      <c r="M83" s="654">
        <f>K83*L83</f>
        <v>5.88</v>
      </c>
      <c r="N83" s="884" t="s">
        <v>111</v>
      </c>
      <c r="O83" s="747">
        <v>1.44</v>
      </c>
      <c r="P83" s="875">
        <v>43874</v>
      </c>
      <c r="Q83" s="875">
        <v>43902</v>
      </c>
      <c r="R83" s="654">
        <f>(K83-O83)/O83*100</f>
        <v>2.0833333333333353</v>
      </c>
      <c r="S83" s="714">
        <f>IF(INDEX(Historical!$D$7:$D$1277,MATCH(B83,Historical!$B$7:$B$1301,0))=0,"n/a",(INDEX(Historical!$C$7:$C$1279,MATCH(B83,Historical!$B$7:$B$1301,0))/INDEX(Historical!$D$7:$D$1277,MATCH(B83,Historical!$B$7:$B$1301,0))-1)*100)</f>
        <v>5.8823529411764497</v>
      </c>
      <c r="T83" s="714">
        <f>IF(INDEX(Historical!$F$7:$F$1270,MATCH(B83,Historical!$B$7:$B$1301,0))=0,"n/a",((INDEX(Historical!$C$7:$C$1279,MATCH(B83,Historical!$B$7:$B$1301,0))/INDEX(Historical!$F$7:$F$1270,MATCH(B83,Historical!$B$7:$B$1301,0)))^(1/3)-1)*100)</f>
        <v>9.0636022289195104</v>
      </c>
      <c r="U83" s="714">
        <f>IF(INDEX(Historical!$H$7:$H$1270,MATCH(B83,Historical!$B$7:$B$1301,0))=0,"n/a",((INDEX(Historical!$C$7:$C$1279,MATCH(B83,Historical!$B$7:$B$1301,0))/INDEX(Historical!$H$7:$H$1270,MATCH(B83,Historical!$B$7:$B$1301,0)))^(1/5)-1)*100)</f>
        <v>10.98883056567086</v>
      </c>
      <c r="V83" s="714">
        <f>IF(INDEX(Historical!$O$7:$O$1270,MATCH(B83,Historical!$B$7:$B$1301,0))=0,"n/a",((INDEX(Historical!$C$7:$C$1279,MATCH(B83,Historical!$B$7:$B$1301,0))/INDEX(Historical!$O$7:$O$1270,MATCH(B83,Historical!$B$7:$B$1301,0)))^(1/10)-1)*100)</f>
        <v>10.937718880294355</v>
      </c>
      <c r="W83" s="715">
        <f>IF(OR(U83&lt;=0,U83="n/a",V83&lt;=0,V83="n/a"),"n/a",U83/V83)</f>
        <v>1.0046729748621157</v>
      </c>
      <c r="X83" s="716">
        <f>IF(OR(AJ83&lt;=0,AJ83="n/a",U83&lt;=0,U83="n/a"),"n/a",U83/AJ83)</f>
        <v>12.20981173963429</v>
      </c>
      <c r="Y83" s="889"/>
      <c r="Z83" s="663">
        <f>IF(OR(AC83&lt;0.01,AC83="n/a"),"n/a",M83/AC83*100)</f>
        <v>69.014084507042256</v>
      </c>
      <c r="AA83" s="900">
        <f>IF(OR(AC83&lt;0.01,AC83="n/a"),"n/a",I83/AC83)</f>
        <v>18.308685446009392</v>
      </c>
      <c r="AB83" s="901">
        <v>12</v>
      </c>
      <c r="AC83" s="879">
        <v>8.52</v>
      </c>
      <c r="AD83" s="879">
        <v>12.95</v>
      </c>
      <c r="AE83" s="879">
        <v>2.81</v>
      </c>
      <c r="AF83" s="879">
        <v>8.84</v>
      </c>
      <c r="AG83" s="879">
        <v>48.5</v>
      </c>
      <c r="AH83" s="879">
        <v>-14.899999999999999</v>
      </c>
      <c r="AI83" s="879">
        <v>10.08</v>
      </c>
      <c r="AJ83" s="879">
        <v>0.89999999999999991</v>
      </c>
      <c r="AK83" s="879">
        <v>1.41</v>
      </c>
      <c r="AL83" s="892">
        <v>90740</v>
      </c>
      <c r="AM83" s="886">
        <v>0.1</v>
      </c>
      <c r="AN83" s="879">
        <v>2.2200000000000002</v>
      </c>
      <c r="AO83" s="753">
        <f>IF(U83="n/a","n/a",IF(AA83&lt;0,"n/a",IF(AA83="n/a","n/a",J83+U83-AA83)))</f>
        <v>-3.5503824782614757</v>
      </c>
      <c r="AP83" s="754">
        <f>IF(U83="n/a","n/a",J83+U83)</f>
        <v>14.758302967747916</v>
      </c>
      <c r="AQ83" s="902">
        <f>IF(OR(AC83&lt;0.01,AF83="n/a"),"n/a",(I83/SQRT(22.5*AC83*(I83/AF83))-1)*100)</f>
        <v>168.20289114584131</v>
      </c>
      <c r="AR83" s="663">
        <f>INDEX(Historical!$C$7:$C$1279,MATCH(B83,Historical!$B$7:$B$1301,0))*IF(AH83="n/a",1.03,IF(AH83&lt;0,1.01,IF(AH83&gt;10,1.1,(1+AH83/100))))</f>
        <v>5.8175999999999997</v>
      </c>
      <c r="AS83" s="900">
        <f>IF($AI83="n/a",1.03*AR83,IF($AI83&lt;0,1.01*AR83,IF($AI83&gt;10,1.1*AR83,(1+$AI83/100)*AR83)))</f>
        <v>6.3993599999999997</v>
      </c>
      <c r="AT83" s="900">
        <f>IF($AK83="n/a",1.03*AS83,IF($AK83&lt;0,1.01*AS83,IF($AK83&gt;10,1.1*AS83,(1+$AK83/100)*AS83)))</f>
        <v>6.4895909759999997</v>
      </c>
      <c r="AU83" s="900">
        <f>IF($AK83="n/a",1.03*AT83,IF($AK83&lt;0,1.01*AT83,IF($AK83&gt;10,1.1*AT83,(1+$AK83/100)*AT83)))</f>
        <v>6.5810942087615993</v>
      </c>
      <c r="AV83" s="900">
        <f>IF($AK83="n/a",1.03*AU83,IF($AK83&lt;0,1.01*AU83,IF($AK83&gt;10,1.1*AU83,(1+$AK83/100)*AU83)))</f>
        <v>6.6738876371051381</v>
      </c>
      <c r="AW83" s="663">
        <f>SUM(AR83:AV83)</f>
        <v>31.961532821866736</v>
      </c>
      <c r="AX83" s="761">
        <f>AW83/I83*100</f>
        <v>20.489475493215419</v>
      </c>
      <c r="AY83" s="948">
        <v>0.99</v>
      </c>
      <c r="AZ83" s="886">
        <v>36.79</v>
      </c>
      <c r="BA83" s="886">
        <v>-16.900000000000002</v>
      </c>
      <c r="BB83" s="886">
        <v>2.3800000000000003</v>
      </c>
      <c r="BC83" s="886">
        <v>-1.9300000000000002</v>
      </c>
      <c r="BE83" s="635">
        <v>1959</v>
      </c>
      <c r="BF83" s="912">
        <f>IF(BE83&gt;2008,0,IF(BE83&gt;2001,1,IF(BE83&gt;1990,2,IF(BE83&gt;1980,3,IF(BE83&gt;1973,4,IF(BE83&gt;1970,5,IF(BE83&gt;1960,6,IF(BE83&gt;1958,7,IF(BE83&gt;1953,8,9)))))))))</f>
        <v>7</v>
      </c>
      <c r="BG83" s="896">
        <v>11.5</v>
      </c>
    </row>
    <row r="84" spans="1:59" ht="11.25" customHeight="1" x14ac:dyDescent="0.2">
      <c r="A84" s="877" t="s">
        <v>124</v>
      </c>
      <c r="B84" s="889" t="s">
        <v>125</v>
      </c>
      <c r="C84" s="946" t="s">
        <v>128</v>
      </c>
      <c r="D84" s="946" t="s">
        <v>126</v>
      </c>
      <c r="E84" s="746">
        <v>50</v>
      </c>
      <c r="F84" s="1199">
        <v>28</v>
      </c>
      <c r="G84" s="1199" t="s">
        <v>115</v>
      </c>
      <c r="H84" s="1199" t="s">
        <v>115</v>
      </c>
      <c r="I84" s="879">
        <v>39.25</v>
      </c>
      <c r="J84" s="663">
        <f>(M84/I84)*100</f>
        <v>8.5605095541401273</v>
      </c>
      <c r="K84" s="891">
        <v>0.84</v>
      </c>
      <c r="L84" s="901">
        <v>4</v>
      </c>
      <c r="M84" s="654">
        <f>K84*L84</f>
        <v>3.36</v>
      </c>
      <c r="N84" s="884" t="s">
        <v>127</v>
      </c>
      <c r="O84" s="747">
        <v>0.8</v>
      </c>
      <c r="P84" s="875">
        <v>43721</v>
      </c>
      <c r="Q84" s="875">
        <v>43748</v>
      </c>
      <c r="R84" s="654">
        <f>(K84-O84)/O84*100</f>
        <v>4.9999999999999902</v>
      </c>
      <c r="S84" s="714">
        <f>IF(INDEX(Historical!$D$7:$D$1277,MATCH(B84,Historical!$B$7:$B$1301,0))=0,"n/a",(INDEX(Historical!$C$7:$C$1279,MATCH(B84,Historical!$B$7:$B$1301,0))/INDEX(Historical!$D$7:$D$1277,MATCH(B84,Historical!$B$7:$B$1301,0))-1)*100)</f>
        <v>14.685314685314687</v>
      </c>
      <c r="T84" s="714">
        <f>IF(INDEX(Historical!$F$7:$F$1270,MATCH(B84,Historical!$B$7:$B$1301,0))=0,"n/a",((INDEX(Historical!$C$7:$C$1279,MATCH(B84,Historical!$B$7:$B$1301,0))/INDEX(Historical!$F$7:$F$1270,MATCH(B84,Historical!$B$7:$B$1301,0)))^(1/3)-1)*100)</f>
        <v>12.478013610416184</v>
      </c>
      <c r="U84" s="714">
        <f>IF(INDEX(Historical!$H$7:$H$1270,MATCH(B84,Historical!$B$7:$B$1301,0))=0,"n/a",((INDEX(Historical!$C$7:$C$1279,MATCH(B84,Historical!$B$7:$B$1301,0))/INDEX(Historical!$H$7:$H$1270,MATCH(B84,Historical!$B$7:$B$1301,0)))^(1/5)-1)*100)</f>
        <v>10.846900650337087</v>
      </c>
      <c r="V84" s="714">
        <f>IF(INDEX(Historical!$O$7:$O$1270,MATCH(B84,Historical!$B$7:$B$1301,0))=0,"n/a",((INDEX(Historical!$C$7:$C$1279,MATCH(B84,Historical!$B$7:$B$1301,0))/INDEX(Historical!$O$7:$O$1270,MATCH(B84,Historical!$B$7:$B$1301,0)))^(1/10)-1)*100)</f>
        <v>9.6965702282410415</v>
      </c>
      <c r="W84" s="715">
        <f>IF(OR(U84&lt;=0,U84="n/a",V84&lt;=0,V84="n/a"),"n/a",U84/V84)</f>
        <v>1.1186327118784469</v>
      </c>
      <c r="X84" s="716" t="str">
        <f>IF(OR(AJ84&lt;=0,AJ84="n/a",U84&lt;=0,U84="n/a"),"n/a",U84/AJ84)</f>
        <v>n/a</v>
      </c>
      <c r="Y84" s="826"/>
      <c r="Z84" s="663" t="str">
        <f>IF(OR(AC84&lt;0.01,AC84="n/a"),"n/a",M84/AC84*100)</f>
        <v>n/a</v>
      </c>
      <c r="AA84" s="900" t="str">
        <f>IF(OR(AC84&lt;0.01,AC84="n/a"),"n/a",I84/AC84)</f>
        <v>n/a</v>
      </c>
      <c r="AB84" s="901">
        <v>12</v>
      </c>
      <c r="AC84" s="879">
        <v>-0.43</v>
      </c>
      <c r="AD84" s="879" t="s">
        <v>136</v>
      </c>
      <c r="AE84" s="879">
        <v>2.93</v>
      </c>
      <c r="AF84" s="879">
        <v>11.14</v>
      </c>
      <c r="AG84" s="881">
        <v>-9.1999999999999993</v>
      </c>
      <c r="AH84" s="879">
        <v>-117.19999999999999</v>
      </c>
      <c r="AI84" s="879">
        <v>6.03</v>
      </c>
      <c r="AJ84" s="879">
        <v>-17.7</v>
      </c>
      <c r="AK84" s="879">
        <v>3.18</v>
      </c>
      <c r="AL84" s="892">
        <v>75710</v>
      </c>
      <c r="AM84" s="886">
        <v>0.1</v>
      </c>
      <c r="AN84" s="879">
        <v>4.58</v>
      </c>
      <c r="AO84" s="753" t="str">
        <f>IF(U84="n/a","n/a",IF(AA84&lt;0,"n/a",IF(AA84="n/a","n/a",J84+U84-AA84)))</f>
        <v>n/a</v>
      </c>
      <c r="AP84" s="754">
        <f>IF(U84="n/a","n/a",J84+U84)</f>
        <v>19.407410204477216</v>
      </c>
      <c r="AQ84" s="902" t="str">
        <f>IF(OR(AC84&lt;0.01,AF84="n/a"),"n/a",(I84/SQRT(22.5*AC84*(I84/AF84))-1)*100)</f>
        <v>n/a</v>
      </c>
      <c r="AR84" s="663">
        <f>INDEX(Historical!$C$7:$C$1279,MATCH(B84,Historical!$B$7:$B$1301,0))*IF(AH84="n/a",1.03,IF(AH84&lt;0,1.01,IF(AH84&gt;10,1.1,(1+AH84/100))))</f>
        <v>3.3127999999999997</v>
      </c>
      <c r="AS84" s="900">
        <f>IF($AI84="n/a",1.03*AR84,IF($AI84&lt;0,1.01*AR84,IF($AI84&gt;10,1.1*AR84,(1+$AI84/100)*AR84)))</f>
        <v>3.5125618399999996</v>
      </c>
      <c r="AT84" s="900">
        <f>IF($AK84="n/a",1.03*AS84,IF($AK84&lt;0,1.01*AS84,IF($AK84&gt;10,1.1*AS84,(1+$AK84/100)*AS84)))</f>
        <v>3.624261306512</v>
      </c>
      <c r="AU84" s="900">
        <f>IF($AK84="n/a",1.03*AT84,IF($AK84&lt;0,1.01*AT84,IF($AK84&gt;10,1.1*AT84,(1+$AK84/100)*AT84)))</f>
        <v>3.7395128160590816</v>
      </c>
      <c r="AV84" s="900">
        <f>IF($AK84="n/a",1.03*AU84,IF($AK84&lt;0,1.01*AU84,IF($AK84&gt;10,1.1*AU84,(1+$AK84/100)*AU84)))</f>
        <v>3.8584293236097604</v>
      </c>
      <c r="AW84" s="663">
        <f>SUM(AR84:AV84)</f>
        <v>18.047565286180841</v>
      </c>
      <c r="AX84" s="761">
        <f>AW84/I84*100</f>
        <v>45.981058053963928</v>
      </c>
      <c r="AY84" s="948">
        <v>0.46</v>
      </c>
      <c r="AZ84" s="886">
        <v>26.82</v>
      </c>
      <c r="BA84" s="886">
        <v>-25.169999999999998</v>
      </c>
      <c r="BB84" s="886">
        <v>0.85000000000000009</v>
      </c>
      <c r="BC84" s="886">
        <v>-9.5500000000000007</v>
      </c>
      <c r="BE84" s="635">
        <v>1970</v>
      </c>
      <c r="BF84" s="912">
        <f>IF(BE84&gt;2008,0,IF(BE84&gt;2001,1,IF(BE84&gt;1990,2,IF(BE84&gt;1980,3,IF(BE84&gt;1973,4,IF(BE84&gt;1970,5,IF(BE84&gt;1960,6,IF(BE84&gt;1958,7,IF(BE84&gt;1953,8,9)))))))))</f>
        <v>6</v>
      </c>
      <c r="BG84" s="896">
        <v>-1.6</v>
      </c>
    </row>
    <row r="85" spans="1:59" ht="11.25" customHeight="1" x14ac:dyDescent="0.2">
      <c r="A85" s="877" t="s">
        <v>292</v>
      </c>
      <c r="B85" s="889" t="s">
        <v>293</v>
      </c>
      <c r="C85" s="946" t="s">
        <v>112</v>
      </c>
      <c r="D85" s="946" t="s">
        <v>4328</v>
      </c>
      <c r="E85" s="746">
        <v>49</v>
      </c>
      <c r="F85" s="1199">
        <v>33</v>
      </c>
      <c r="G85" s="1199" t="s">
        <v>106</v>
      </c>
      <c r="H85" s="1199" t="s">
        <v>106</v>
      </c>
      <c r="I85" s="879">
        <v>114.44</v>
      </c>
      <c r="J85" s="663">
        <f>(M85/I85)*100</f>
        <v>1.5029709891646279</v>
      </c>
      <c r="K85" s="891">
        <v>0.43</v>
      </c>
      <c r="L85" s="901">
        <v>4</v>
      </c>
      <c r="M85" s="654">
        <f>K85*L85</f>
        <v>1.72</v>
      </c>
      <c r="N85" s="884" t="s">
        <v>294</v>
      </c>
      <c r="O85" s="747">
        <v>0.42</v>
      </c>
      <c r="P85" s="875">
        <v>43972</v>
      </c>
      <c r="Q85" s="875">
        <v>43992</v>
      </c>
      <c r="R85" s="654">
        <f>(K85-O85)/O85*100</f>
        <v>2.3809523809523832</v>
      </c>
      <c r="S85" s="714">
        <f>IF(INDEX(Historical!$D$7:$D$1277,MATCH(B85,Historical!$B$7:$B$1301,0))=0,"n/a",(INDEX(Historical!$C$7:$C$1279,MATCH(B85,Historical!$B$7:$B$1301,0))/INDEX(Historical!$D$7:$D$1277,MATCH(B85,Historical!$B$7:$B$1301,0))-1)*100)</f>
        <v>10.067114093959727</v>
      </c>
      <c r="T85" s="714">
        <f>IF(INDEX(Historical!$F$7:$F$1270,MATCH(B85,Historical!$B$7:$B$1301,0))=0,"n/a",((INDEX(Historical!$C$7:$C$1279,MATCH(B85,Historical!$B$7:$B$1301,0))/INDEX(Historical!$F$7:$F$1270,MATCH(B85,Historical!$B$7:$B$1301,0)))^(1/3)-1)*100)</f>
        <v>7.7765268480218808</v>
      </c>
      <c r="U85" s="714">
        <f>IF(INDEX(Historical!$H$7:$H$1270,MATCH(B85,Historical!$B$7:$B$1301,0))=0,"n/a",((INDEX(Historical!$C$7:$C$1279,MATCH(B85,Historical!$B$7:$B$1301,0))/INDEX(Historical!$H$7:$H$1270,MATCH(B85,Historical!$B$7:$B$1301,0)))^(1/5)-1)*100)</f>
        <v>5.9223841048812176</v>
      </c>
      <c r="V85" s="714">
        <f>IF(INDEX(Historical!$O$7:$O$1270,MATCH(B85,Historical!$B$7:$B$1301,0))=0,"n/a",((INDEX(Historical!$C$7:$C$1279,MATCH(B85,Historical!$B$7:$B$1301,0))/INDEX(Historical!$O$7:$O$1270,MATCH(B85,Historical!$B$7:$B$1301,0)))^(1/10)-1)*100)</f>
        <v>5.5011664891012169</v>
      </c>
      <c r="W85" s="715">
        <f>IF(OR(U85&lt;=0,U85="n/a",V85&lt;=0,V85="n/a"),"n/a",U85/V85)</f>
        <v>1.0765687816601275</v>
      </c>
      <c r="X85" s="716">
        <f>IF(OR(AJ85&lt;=0,AJ85="n/a",U85&lt;=0,U85="n/a"),"n/a",U85/AJ85)</f>
        <v>0.67299819373650205</v>
      </c>
      <c r="Y85" s="676"/>
      <c r="Z85" s="663">
        <f>IF(OR(AC85&lt;0.01,AC85="n/a"),"n/a",M85/AC85*100)</f>
        <v>43.107769423558892</v>
      </c>
      <c r="AA85" s="900">
        <f>IF(OR(AC85&lt;0.01,AC85="n/a"),"n/a",I85/AC85)</f>
        <v>28.681704260651628</v>
      </c>
      <c r="AB85" s="901">
        <v>12</v>
      </c>
      <c r="AC85" s="879">
        <v>3.99</v>
      </c>
      <c r="AD85" s="879">
        <v>1.56</v>
      </c>
      <c r="AE85" s="879">
        <v>2.99</v>
      </c>
      <c r="AF85" s="879">
        <v>6.14</v>
      </c>
      <c r="AG85" s="879">
        <v>22.3</v>
      </c>
      <c r="AH85" s="879">
        <v>11</v>
      </c>
      <c r="AI85" s="879">
        <v>10.76</v>
      </c>
      <c r="AJ85" s="879">
        <v>8.7999999999999989</v>
      </c>
      <c r="AK85" s="879">
        <v>18</v>
      </c>
      <c r="AL85" s="892">
        <v>4240</v>
      </c>
      <c r="AM85" s="886">
        <v>3.1</v>
      </c>
      <c r="AN85" s="879">
        <v>0.52</v>
      </c>
      <c r="AO85" s="753">
        <f>IF(U85="n/a","n/a",IF(AA85&lt;0,"n/a",IF(AA85="n/a","n/a",J85+U85-AA85)))</f>
        <v>-21.256349166605784</v>
      </c>
      <c r="AP85" s="754">
        <f>IF(U85="n/a","n/a",J85+U85)</f>
        <v>7.4253550940458455</v>
      </c>
      <c r="AQ85" s="902">
        <f>IF(OR(AC85&lt;0.01,AF85="n/a"),"n/a",(I85/SQRT(22.5*AC85*(I85/AF85))-1)*100)</f>
        <v>179.76630260145578</v>
      </c>
      <c r="AR85" s="663">
        <f>INDEX(Historical!$C$7:$C$1279,MATCH(B85,Historical!$B$7:$B$1301,0))*IF(AH85="n/a",1.03,IF(AH85&lt;0,1.01,IF(AH85&gt;10,1.1,(1+AH85/100))))</f>
        <v>1.804</v>
      </c>
      <c r="AS85" s="900">
        <f>IF($AI85="n/a",1.03*AR85,IF($AI85&lt;0,1.01*AR85,IF($AI85&gt;10,1.1*AR85,(1+$AI85/100)*AR85)))</f>
        <v>1.9844000000000002</v>
      </c>
      <c r="AT85" s="900">
        <f>IF($AK85="n/a",1.03*AS85,IF($AK85&lt;0,1.01*AS85,IF($AK85&gt;10,1.1*AS85,(1+$AK85/100)*AS85)))</f>
        <v>2.1828400000000006</v>
      </c>
      <c r="AU85" s="900">
        <f>IF($AK85="n/a",1.03*AT85,IF($AK85&lt;0,1.01*AT85,IF($AK85&gt;10,1.1*AT85,(1+$AK85/100)*AT85)))</f>
        <v>2.4011240000000007</v>
      </c>
      <c r="AV85" s="900">
        <f>IF($AK85="n/a",1.03*AU85,IF($AK85&lt;0,1.01*AU85,IF($AK85&gt;10,1.1*AU85,(1+$AK85/100)*AU85)))</f>
        <v>2.6412364000000008</v>
      </c>
      <c r="AW85" s="663">
        <f>SUM(AR85:AV85)</f>
        <v>11.013600400000001</v>
      </c>
      <c r="AX85" s="761">
        <f>AW85/I85*100</f>
        <v>9.6239080740999672</v>
      </c>
      <c r="AY85" s="948">
        <v>1.1100000000000001</v>
      </c>
      <c r="AZ85" s="886">
        <v>36.94</v>
      </c>
      <c r="BA85" s="886">
        <v>-19.600000000000001</v>
      </c>
      <c r="BB85" s="886">
        <v>1.1900000000000002</v>
      </c>
      <c r="BC85" s="886">
        <v>-3.47</v>
      </c>
      <c r="BE85" s="635">
        <v>1972</v>
      </c>
      <c r="BF85" s="912">
        <f>IF(BE85&gt;2008,0,IF(BE85&gt;2001,1,IF(BE85&gt;1990,2,IF(BE85&gt;1980,3,IF(BE85&gt;1973,4,IF(BE85&gt;1970,5,IF(BE85&gt;1960,6,IF(BE85&gt;1958,7,IF(BE85&gt;1953,8,9)))))))))</f>
        <v>5</v>
      </c>
      <c r="BG85" s="896">
        <v>9.1</v>
      </c>
    </row>
    <row r="86" spans="1:59" ht="11.25" customHeight="1" x14ac:dyDescent="0.2">
      <c r="A86" s="877" t="s">
        <v>290</v>
      </c>
      <c r="B86" s="889" t="s">
        <v>291</v>
      </c>
      <c r="C86" s="946" t="s">
        <v>131</v>
      </c>
      <c r="D86" s="946" t="s">
        <v>4347</v>
      </c>
      <c r="E86" s="746">
        <v>47</v>
      </c>
      <c r="F86" s="1199">
        <v>42</v>
      </c>
      <c r="G86" s="1199" t="s">
        <v>37</v>
      </c>
      <c r="H86" s="1199" t="s">
        <v>37</v>
      </c>
      <c r="I86" s="879">
        <v>67.180000000000007</v>
      </c>
      <c r="J86" s="663">
        <f>(M86/I86)*100</f>
        <v>1.5257517118189936</v>
      </c>
      <c r="K86" s="891">
        <v>0.25624999999999998</v>
      </c>
      <c r="L86" s="901">
        <v>4</v>
      </c>
      <c r="M86" s="654">
        <f>K86*L86</f>
        <v>1.0249999999999999</v>
      </c>
      <c r="N86" s="884" t="s">
        <v>119</v>
      </c>
      <c r="O86" s="747">
        <v>0.24</v>
      </c>
      <c r="P86" s="875">
        <v>43783</v>
      </c>
      <c r="Q86" s="875">
        <v>43801</v>
      </c>
      <c r="R86" s="654">
        <f>(K86-O86)/O86*100</f>
        <v>6.7708333333333286</v>
      </c>
      <c r="S86" s="714">
        <f>IF(INDEX(Historical!$D$7:$D$1277,MATCH(B86,Historical!$B$7:$B$1301,0))=0,"n/a",(INDEX(Historical!$C$7:$C$1279,MATCH(B86,Historical!$B$7:$B$1301,0))/INDEX(Historical!$D$7:$D$1277,MATCH(B86,Historical!$B$7:$B$1301,0))-1)*100)</f>
        <v>7.1275720164609035</v>
      </c>
      <c r="T86" s="714">
        <f>IF(INDEX(Historical!$F$7:$F$1270,MATCH(B86,Historical!$B$7:$B$1301,0))=0,"n/a",((INDEX(Historical!$C$7:$C$1279,MATCH(B86,Historical!$B$7:$B$1301,0))/INDEX(Historical!$F$7:$F$1270,MATCH(B86,Historical!$B$7:$B$1301,0)))^(1/3)-1)*100)</f>
        <v>6.5284048832540797</v>
      </c>
      <c r="U86" s="714">
        <f>IF(INDEX(Historical!$H$7:$H$1270,MATCH(B86,Historical!$B$7:$B$1301,0))=0,"n/a",((INDEX(Historical!$C$7:$C$1279,MATCH(B86,Historical!$B$7:$B$1301,0))/INDEX(Historical!$H$7:$H$1270,MATCH(B86,Historical!$B$7:$B$1301,0)))^(1/5)-1)*100)</f>
        <v>5.0654176065469292</v>
      </c>
      <c r="V86" s="714">
        <f>IF(INDEX(Historical!$O$7:$O$1270,MATCH(B86,Historical!$B$7:$B$1301,0))=0,"n/a",((INDEX(Historical!$C$7:$C$1279,MATCH(B86,Historical!$B$7:$B$1301,0))/INDEX(Historical!$O$7:$O$1270,MATCH(B86,Historical!$B$7:$B$1301,0)))^(1/10)-1)*100)</f>
        <v>3.1989773004620581</v>
      </c>
      <c r="W86" s="715">
        <f>IF(OR(U86&lt;=0,U86="n/a",V86&lt;=0,V86="n/a"),"n/a",U86/V86)</f>
        <v>1.5834490622410118</v>
      </c>
      <c r="X86" s="716">
        <f>IF(OR(AJ86&lt;=0,AJ86="n/a",U86&lt;=0,U86="n/a"),"n/a",U86/AJ86)</f>
        <v>0.41182256963796171</v>
      </c>
      <c r="Y86" s="889"/>
      <c r="Z86" s="663">
        <f>IF(OR(AC86&lt;0.01,AC86="n/a"),"n/a",M86/AC86*100)</f>
        <v>50</v>
      </c>
      <c r="AA86" s="900">
        <f>IF(OR(AC86&lt;0.01,AC86="n/a"),"n/a",I86/AC86)</f>
        <v>32.770731707317083</v>
      </c>
      <c r="AB86" s="901">
        <v>12</v>
      </c>
      <c r="AC86" s="879">
        <v>2.0499999999999998</v>
      </c>
      <c r="AD86" s="879">
        <v>11.9</v>
      </c>
      <c r="AE86" s="879">
        <v>8.7799999999999994</v>
      </c>
      <c r="AF86" s="879">
        <v>3.51</v>
      </c>
      <c r="AG86" s="879">
        <v>11.700000000000001</v>
      </c>
      <c r="AH86" s="879">
        <v>2.6</v>
      </c>
      <c r="AI86" s="879">
        <v>5.89</v>
      </c>
      <c r="AJ86" s="879">
        <v>12.3</v>
      </c>
      <c r="AK86" s="879">
        <v>2.7</v>
      </c>
      <c r="AL86" s="896">
        <v>1190</v>
      </c>
      <c r="AM86" s="886">
        <v>1.3</v>
      </c>
      <c r="AN86" s="879">
        <v>0.84</v>
      </c>
      <c r="AO86" s="753">
        <f>IF(U86="n/a","n/a",IF(AA86&lt;0,"n/a",IF(AA86="n/a","n/a",J86+U86-AA86)))</f>
        <v>-26.179562388951162</v>
      </c>
      <c r="AP86" s="754">
        <f>IF(U86="n/a","n/a",J86+U86)</f>
        <v>6.5911693183659228</v>
      </c>
      <c r="AQ86" s="902">
        <f>IF(OR(AC86&lt;0.01,AF86="n/a"),"n/a",(I86/SQRT(22.5*AC86*(I86/AF86))-1)*100)</f>
        <v>126.1025021166609</v>
      </c>
      <c r="AR86" s="663">
        <f>INDEX(Historical!$C$7:$C$1279,MATCH(B86,Historical!$B$7:$B$1301,0))*IF(AH86="n/a",1.03,IF(AH86&lt;0,1.01,IF(AH86&gt;10,1.1,(1+AH86/100))))</f>
        <v>1.0015811999999999</v>
      </c>
      <c r="AS86" s="900">
        <f>IF($AI86="n/a",1.03*AR86,IF($AI86&lt;0,1.01*AR86,IF($AI86&gt;10,1.1*AR86,(1+$AI86/100)*AR86)))</f>
        <v>1.0605743326799999</v>
      </c>
      <c r="AT86" s="900">
        <f>IF($AK86="n/a",1.03*AS86,IF($AK86&lt;0,1.01*AS86,IF($AK86&gt;10,1.1*AS86,(1+$AK86/100)*AS86)))</f>
        <v>1.0892098396623597</v>
      </c>
      <c r="AU86" s="900">
        <f>IF($AK86="n/a",1.03*AT86,IF($AK86&lt;0,1.01*AT86,IF($AK86&gt;10,1.1*AT86,(1+$AK86/100)*AT86)))</f>
        <v>1.1186185053332434</v>
      </c>
      <c r="AV86" s="900">
        <f>IF($AK86="n/a",1.03*AU86,IF($AK86&lt;0,1.01*AU86,IF($AK86&gt;10,1.1*AU86,(1+$AK86/100)*AU86)))</f>
        <v>1.1488212049772408</v>
      </c>
      <c r="AW86" s="663">
        <f>SUM(AR86:AV86)</f>
        <v>5.4188050826528436</v>
      </c>
      <c r="AX86" s="761">
        <f>AW86/I86*100</f>
        <v>8.0660986642644286</v>
      </c>
      <c r="AY86" s="948">
        <v>0.27</v>
      </c>
      <c r="AZ86" s="886">
        <v>37.69</v>
      </c>
      <c r="BA86" s="886">
        <v>-7.22</v>
      </c>
      <c r="BB86" s="886">
        <v>4.8</v>
      </c>
      <c r="BC86" s="886">
        <v>6.09</v>
      </c>
      <c r="BE86" s="635">
        <v>1974</v>
      </c>
      <c r="BF86" s="912">
        <f>IF(BE86&gt;2008,0,IF(BE86&gt;2001,1,IF(BE86&gt;1990,2,IF(BE86&gt;1980,3,IF(BE86&gt;1973,4,IF(BE86&gt;1970,5,IF(BE86&gt;1960,6,IF(BE86&gt;1958,7,IF(BE86&gt;1953,8,9)))))))))</f>
        <v>4</v>
      </c>
      <c r="BG86" s="896">
        <v>3.9</v>
      </c>
    </row>
    <row r="87" spans="1:59" ht="11.25" customHeight="1" x14ac:dyDescent="0.2">
      <c r="A87" s="885" t="s">
        <v>295</v>
      </c>
      <c r="B87" s="798" t="s">
        <v>296</v>
      </c>
      <c r="C87" s="946" t="s">
        <v>178</v>
      </c>
      <c r="D87" s="946" t="s">
        <v>4343</v>
      </c>
      <c r="E87" s="746">
        <v>35</v>
      </c>
      <c r="F87" s="1199">
        <v>77</v>
      </c>
      <c r="G87" s="1199" t="s">
        <v>106</v>
      </c>
      <c r="H87" s="1199" t="s">
        <v>106</v>
      </c>
      <c r="I87" s="879">
        <v>23.3</v>
      </c>
      <c r="J87" s="663">
        <f>(M87/I87)*100</f>
        <v>3.3047210300429182</v>
      </c>
      <c r="K87" s="891">
        <v>0.1925</v>
      </c>
      <c r="L87" s="901">
        <v>4</v>
      </c>
      <c r="M87" s="654">
        <f>K87*L87</f>
        <v>0.77</v>
      </c>
      <c r="N87" s="884" t="s">
        <v>148</v>
      </c>
      <c r="O87" s="752">
        <v>0.19</v>
      </c>
      <c r="P87" s="875">
        <v>43979</v>
      </c>
      <c r="Q87" s="875">
        <v>43997</v>
      </c>
      <c r="R87" s="654">
        <f>(K87-O87)/O87*100</f>
        <v>1.3157894736842117</v>
      </c>
      <c r="S87" s="714">
        <f>IF(INDEX(Historical!$D$7:$D$1277,MATCH(B87,Historical!$B$7:$B$1301,0))=0,"n/a",(INDEX(Historical!$C$7:$C$1279,MATCH(B87,Historical!$B$7:$B$1301,0))/INDEX(Historical!$D$7:$D$1277,MATCH(B87,Historical!$B$7:$B$1301,0))-1)*100)</f>
        <v>11.363636363636353</v>
      </c>
      <c r="T87" s="714">
        <f>IF(INDEX(Historical!$F$7:$F$1270,MATCH(B87,Historical!$B$7:$B$1301,0))=0,"n/a",((INDEX(Historical!$C$7:$C$1279,MATCH(B87,Historical!$B$7:$B$1301,0))/INDEX(Historical!$F$7:$F$1270,MATCH(B87,Historical!$B$7:$B$1301,0)))^(1/3)-1)*100)</f>
        <v>29.83141660670432</v>
      </c>
      <c r="U87" s="714">
        <f>IF(INDEX(Historical!$H$7:$H$1270,MATCH(B87,Historical!$B$7:$B$1301,0))=0,"n/a",((INDEX(Historical!$C$7:$C$1279,MATCH(B87,Historical!$B$7:$B$1301,0))/INDEX(Historical!$H$7:$H$1270,MATCH(B87,Historical!$B$7:$B$1301,0)))^(1/5)-1)*100)</f>
        <v>17.913935781862335</v>
      </c>
      <c r="V87" s="714">
        <f>IF(INDEX(Historical!$O$7:$O$1270,MATCH(B87,Historical!$B$7:$B$1301,0))=0,"n/a",((INDEX(Historical!$C$7:$C$1279,MATCH(B87,Historical!$B$7:$B$1301,0))/INDEX(Historical!$O$7:$O$1270,MATCH(B87,Historical!$B$7:$B$1301,0)))^(1/10)-1)*100)</f>
        <v>13.471262255653782</v>
      </c>
      <c r="W87" s="715">
        <f>IF(OR(U87&lt;=0,U87="n/a",V87&lt;=0,V87="n/a"),"n/a",U87/V87)</f>
        <v>1.3297889568101904</v>
      </c>
      <c r="X87" s="716">
        <f>IF(OR(AJ87&lt;=0,AJ87="n/a",U87&lt;=0,U87="n/a"),"n/a",U87/AJ87)</f>
        <v>0.69976311647899747</v>
      </c>
      <c r="Y87" s="685" t="s">
        <v>4401</v>
      </c>
      <c r="Z87" s="663">
        <f>IF(OR(AC87&lt;0.01,AC87="n/a"),"n/a",M87/AC87*100)</f>
        <v>17.53986332574032</v>
      </c>
      <c r="AA87" s="900">
        <f>IF(OR(AC87&lt;0.01,AC87="n/a"),"n/a",I87/AC87)</f>
        <v>5.3075170842824608</v>
      </c>
      <c r="AB87" s="901">
        <v>12</v>
      </c>
      <c r="AC87" s="879">
        <v>4.3899999999999997</v>
      </c>
      <c r="AD87" s="879" t="s">
        <v>136</v>
      </c>
      <c r="AE87" s="879">
        <v>1.24</v>
      </c>
      <c r="AF87" s="879">
        <v>0.56000000000000005</v>
      </c>
      <c r="AG87" s="879">
        <v>10.8</v>
      </c>
      <c r="AH87" s="879">
        <v>13.200000000000001</v>
      </c>
      <c r="AI87" s="879" t="s">
        <v>136</v>
      </c>
      <c r="AJ87" s="879">
        <v>25.6</v>
      </c>
      <c r="AK87" s="879" t="s">
        <v>136</v>
      </c>
      <c r="AL87" s="892">
        <v>171.4</v>
      </c>
      <c r="AM87" s="886">
        <v>5.3</v>
      </c>
      <c r="AN87" s="879">
        <v>0.12</v>
      </c>
      <c r="AO87" s="753">
        <f>IF(U87="n/a","n/a",IF(AA87&lt;0,"n/a",IF(AA87="n/a","n/a",J87+U87-AA87)))</f>
        <v>15.911139727622794</v>
      </c>
      <c r="AP87" s="754">
        <f>IF(U87="n/a","n/a",J87+U87)</f>
        <v>21.218656811905255</v>
      </c>
      <c r="AQ87" s="902">
        <f>IF(OR(AC87&lt;0.01,AF87="n/a"),"n/a",(I87/SQRT(22.5*AC87*(I87/AF87))-1)*100)</f>
        <v>-63.654683522276812</v>
      </c>
      <c r="AR87" s="663">
        <f>INDEX(Historical!$C$7:$C$1279,MATCH(B87,Historical!$B$7:$B$1301,0))*IF(AH87="n/a",1.03,IF(AH87&lt;0,1.01,IF(AH87&gt;10,1.1,(1+AH87/100))))</f>
        <v>0.8085</v>
      </c>
      <c r="AS87" s="900">
        <f>IF($AI87="n/a",1.03*AR87,IF($AI87&lt;0,1.01*AR87,IF($AI87&gt;10,1.1*AR87,(1+$AI87/100)*AR87)))</f>
        <v>0.83275500000000002</v>
      </c>
      <c r="AT87" s="900">
        <f>IF($AK87="n/a",1.03*AS87,IF($AK87&lt;0,1.01*AS87,IF($AK87&gt;10,1.1*AS87,(1+$AK87/100)*AS87)))</f>
        <v>0.85773765000000002</v>
      </c>
      <c r="AU87" s="900">
        <f>IF($AK87="n/a",1.03*AT87,IF($AK87&lt;0,1.01*AT87,IF($AK87&gt;10,1.1*AT87,(1+$AK87/100)*AT87)))</f>
        <v>0.88346977950000005</v>
      </c>
      <c r="AV87" s="900">
        <f>IF($AK87="n/a",1.03*AU87,IF($AK87&lt;0,1.01*AU87,IF($AK87&gt;10,1.1*AU87,(1+$AK87/100)*AU87)))</f>
        <v>0.90997387288500009</v>
      </c>
      <c r="AW87" s="663">
        <f>SUM(AR87:AV87)</f>
        <v>4.2924363023850001</v>
      </c>
      <c r="AX87" s="761">
        <f>AW87/I87*100</f>
        <v>18.42247340079399</v>
      </c>
      <c r="AY87" s="948">
        <v>0.83</v>
      </c>
      <c r="AZ87" s="886">
        <v>10.9</v>
      </c>
      <c r="BA87" s="886">
        <v>-64.91</v>
      </c>
      <c r="BB87" s="886">
        <v>-13.459999999999999</v>
      </c>
      <c r="BC87" s="886">
        <v>-43.9</v>
      </c>
      <c r="BE87" s="635">
        <v>1987</v>
      </c>
      <c r="BF87" s="912">
        <f>IF(BE87&gt;2008,0,IF(BE87&gt;2001,1,IF(BE87&gt;1990,2,IF(BE87&gt;1980,3,IF(BE87&gt;1973,4,IF(BE87&gt;1970,5,IF(BE87&gt;1960,6,IF(BE87&gt;1958,7,IF(BE87&gt;1953,8,9)))))))))</f>
        <v>3</v>
      </c>
      <c r="BG87" s="896">
        <v>7.3</v>
      </c>
    </row>
    <row r="88" spans="1:59" s="787" customFormat="1" ht="11.25" customHeight="1" x14ac:dyDescent="0.2">
      <c r="A88" s="658" t="s">
        <v>301</v>
      </c>
      <c r="B88" s="795" t="s">
        <v>302</v>
      </c>
      <c r="C88" s="946" t="s">
        <v>112</v>
      </c>
      <c r="D88" s="946" t="s">
        <v>211</v>
      </c>
      <c r="E88" s="769">
        <v>56</v>
      </c>
      <c r="F88" s="1199">
        <v>16</v>
      </c>
      <c r="G88" s="1198" t="s">
        <v>37</v>
      </c>
      <c r="H88" s="1198" t="s">
        <v>37</v>
      </c>
      <c r="I88" s="780">
        <v>189.71</v>
      </c>
      <c r="J88" s="771">
        <f>(M88/I88)*100</f>
        <v>0.80122291919245159</v>
      </c>
      <c r="K88" s="772">
        <v>0.38</v>
      </c>
      <c r="L88" s="773">
        <v>4</v>
      </c>
      <c r="M88" s="774">
        <f>K88*L88</f>
        <v>1.52</v>
      </c>
      <c r="N88" s="775" t="s">
        <v>303</v>
      </c>
      <c r="O88" s="776">
        <v>0.35</v>
      </c>
      <c r="P88" s="791">
        <v>43703</v>
      </c>
      <c r="Q88" s="791">
        <v>43718</v>
      </c>
      <c r="R88" s="774">
        <f>(K88-O88)/O88*100</f>
        <v>8.5714285714285801</v>
      </c>
      <c r="S88" s="714">
        <f>IF(INDEX(Historical!$D$7:$D$1277,MATCH(B88,Historical!$B$7:$B$1301,0))=0,"n/a",(INDEX(Historical!$C$7:$C$1279,MATCH(B88,Historical!$B$7:$B$1301,0))/INDEX(Historical!$D$7:$D$1277,MATCH(B88,Historical!$B$7:$B$1301,0))-1)*100)</f>
        <v>14.399999999999991</v>
      </c>
      <c r="T88" s="714">
        <f>IF(INDEX(Historical!$F$7:$F$1270,MATCH(B88,Historical!$B$7:$B$1301,0))=0,"n/a",((INDEX(Historical!$C$7:$C$1279,MATCH(B88,Historical!$B$7:$B$1301,0))/INDEX(Historical!$F$7:$F$1270,MATCH(B88,Historical!$B$7:$B$1301,0)))^(1/3)-1)*100)</f>
        <v>11.921096219546069</v>
      </c>
      <c r="U88" s="714">
        <f>IF(INDEX(Historical!$H$7:$H$1270,MATCH(B88,Historical!$B$7:$B$1301,0))=0,"n/a",((INDEX(Historical!$C$7:$C$1279,MATCH(B88,Historical!$B$7:$B$1301,0))/INDEX(Historical!$H$7:$H$1270,MATCH(B88,Historical!$B$7:$B$1301,0)))^(1/5)-1)*100)</f>
        <v>13.476122913336441</v>
      </c>
      <c r="V88" s="714">
        <f>IF(INDEX(Historical!$O$7:$O$1270,MATCH(B88,Historical!$B$7:$B$1301,0))=0,"n/a",((INDEX(Historical!$C$7:$C$1279,MATCH(B88,Historical!$B$7:$B$1301,0))/INDEX(Historical!$O$7:$O$1270,MATCH(B88,Historical!$B$7:$B$1301,0)))^(1/10)-1)*100)</f>
        <v>14.514478816773346</v>
      </c>
      <c r="W88" s="715">
        <f>IF(OR(U88&lt;=0,U88="n/a",V88&lt;=0,V88="n/a"),"n/a",U88/V88)</f>
        <v>0.92846068284333083</v>
      </c>
      <c r="X88" s="716">
        <f>IF(OR(AJ88&lt;=0,AJ88="n/a",U88&lt;=0,U88="n/a"),"n/a",U88/AJ88)</f>
        <v>1.5141711138580272</v>
      </c>
      <c r="Y88" s="792"/>
      <c r="Z88" s="771">
        <f>IF(OR(AC88&lt;0.01,AC88="n/a"),"n/a",M88/AC88*100)</f>
        <v>25.982905982905987</v>
      </c>
      <c r="AA88" s="779">
        <f>IF(OR(AC88&lt;0.01,AC88="n/a"),"n/a",I88/AC88)</f>
        <v>32.429059829059831</v>
      </c>
      <c r="AB88" s="773">
        <v>10</v>
      </c>
      <c r="AC88" s="780">
        <v>5.85</v>
      </c>
      <c r="AD88" s="780">
        <v>2.4300000000000002</v>
      </c>
      <c r="AE88" s="780">
        <v>5.09</v>
      </c>
      <c r="AF88" s="780">
        <v>6.45</v>
      </c>
      <c r="AG88" s="780">
        <v>21.2</v>
      </c>
      <c r="AH88" s="780">
        <v>-2.7</v>
      </c>
      <c r="AI88" s="780">
        <v>18.11</v>
      </c>
      <c r="AJ88" s="780">
        <v>8.9</v>
      </c>
      <c r="AK88" s="780">
        <v>13</v>
      </c>
      <c r="AL88" s="892">
        <v>11040</v>
      </c>
      <c r="AM88" s="782">
        <v>0.89999999999999991</v>
      </c>
      <c r="AN88" s="780">
        <v>0.79</v>
      </c>
      <c r="AO88" s="783">
        <f>IF(U88="n/a","n/a",IF(AA88&lt;0,"n/a",IF(AA88="n/a","n/a",J88+U88-AA88)))</f>
        <v>-18.151713996530937</v>
      </c>
      <c r="AP88" s="784">
        <f>IF(U88="n/a","n/a",J88+U88)</f>
        <v>14.277345832528892</v>
      </c>
      <c r="AQ88" s="785">
        <f>IF(OR(AC88&lt;0.01,AF88="n/a"),"n/a",(I88/SQRT(22.5*AC88*(I88/AF88))-1)*100)</f>
        <v>204.898843624086</v>
      </c>
      <c r="AR88" s="663">
        <f>INDEX(Historical!$C$7:$C$1279,MATCH(B88,Historical!$B$7:$B$1301,0))*IF(AH88="n/a",1.03,IF(AH88&lt;0,1.01,IF(AH88&gt;10,1.1,(1+AH88/100))))</f>
        <v>1.4442999999999999</v>
      </c>
      <c r="AS88" s="779">
        <f>IF($AI88="n/a",1.03*AR88,IF($AI88&lt;0,1.01*AR88,IF($AI88&gt;10,1.1*AR88,(1+$AI88/100)*AR88)))</f>
        <v>1.58873</v>
      </c>
      <c r="AT88" s="779">
        <f>IF($AK88="n/a",1.03*AS88,IF($AK88&lt;0,1.01*AS88,IF($AK88&gt;10,1.1*AS88,(1+$AK88/100)*AS88)))</f>
        <v>1.747603</v>
      </c>
      <c r="AU88" s="779">
        <f>IF($AK88="n/a",1.03*AT88,IF($AK88&lt;0,1.01*AT88,IF($AK88&gt;10,1.1*AT88,(1+$AK88/100)*AT88)))</f>
        <v>1.9223633000000002</v>
      </c>
      <c r="AV88" s="779">
        <f>IF($AK88="n/a",1.03*AU88,IF($AK88&lt;0,1.01*AU88,IF($AK88&gt;10,1.1*AU88,(1+$AK88/100)*AU88)))</f>
        <v>2.1145996300000003</v>
      </c>
      <c r="AW88" s="771">
        <f>SUM(AR88:AV88)</f>
        <v>8.8175959300000013</v>
      </c>
      <c r="AX88" s="786">
        <f>AW88/I88*100</f>
        <v>4.6479341784829478</v>
      </c>
      <c r="AY88" s="949">
        <v>1.23</v>
      </c>
      <c r="AZ88" s="782">
        <v>96.679999999999993</v>
      </c>
      <c r="BA88" s="782">
        <v>-6.8500000000000005</v>
      </c>
      <c r="BB88" s="782">
        <v>7.7200000000000006</v>
      </c>
      <c r="BC88" s="782">
        <v>18.98</v>
      </c>
      <c r="BD88" s="922"/>
      <c r="BE88" s="635">
        <v>1964</v>
      </c>
      <c r="BF88" s="912">
        <f>IF(BE88&gt;2008,0,IF(BE88&gt;2001,1,IF(BE88&gt;1990,2,IF(BE88&gt;1980,3,IF(BE88&gt;1973,4,IF(BE88&gt;1970,5,IF(BE88&gt;1960,6,IF(BE88&gt;1958,7,IF(BE88&gt;1953,8,9)))))))))</f>
        <v>6</v>
      </c>
      <c r="BG88" s="838">
        <v>9.5</v>
      </c>
    </row>
    <row r="89" spans="1:59" ht="11.25" customHeight="1" x14ac:dyDescent="0.2">
      <c r="A89" s="885" t="s">
        <v>699</v>
      </c>
      <c r="B89" s="889" t="s">
        <v>700</v>
      </c>
      <c r="C89" s="946" t="s">
        <v>131</v>
      </c>
      <c r="D89" s="946" t="s">
        <v>4335</v>
      </c>
      <c r="E89" s="746">
        <v>26</v>
      </c>
      <c r="F89" s="1199">
        <v>126</v>
      </c>
      <c r="G89" s="1199" t="s">
        <v>37</v>
      </c>
      <c r="H89" s="1199" t="s">
        <v>37</v>
      </c>
      <c r="I89" s="879">
        <v>240.17</v>
      </c>
      <c r="J89" s="663">
        <f>(M89/I89)*100</f>
        <v>2.3316817254444766</v>
      </c>
      <c r="K89" s="898">
        <v>1.4</v>
      </c>
      <c r="L89" s="901">
        <v>4</v>
      </c>
      <c r="M89" s="654">
        <f>K89*L89</f>
        <v>5.6</v>
      </c>
      <c r="N89" s="884" t="s">
        <v>148</v>
      </c>
      <c r="O89" s="748">
        <v>1.25</v>
      </c>
      <c r="P89" s="875">
        <v>43888</v>
      </c>
      <c r="Q89" s="875">
        <v>43906</v>
      </c>
      <c r="R89" s="654">
        <f>(K89-O89)/O89*100</f>
        <v>11.999999999999993</v>
      </c>
      <c r="S89" s="714">
        <f>IF(INDEX(Historical!$D$7:$D$1277,MATCH(B89,Historical!$B$7:$B$1301,0))=0,"n/a",(INDEX(Historical!$C$7:$C$1279,MATCH(B89,Historical!$B$7:$B$1301,0))/INDEX(Historical!$D$7:$D$1277,MATCH(B89,Historical!$B$7:$B$1301,0))-1)*100)</f>
        <v>12.612612612612594</v>
      </c>
      <c r="T89" s="714">
        <f>IF(INDEX(Historical!$F$7:$F$1270,MATCH(B89,Historical!$B$7:$B$1301,0))=0,"n/a",((INDEX(Historical!$C$7:$C$1279,MATCH(B89,Historical!$B$7:$B$1301,0))/INDEX(Historical!$F$7:$F$1270,MATCH(B89,Historical!$B$7:$B$1301,0)))^(1/3)-1)*100)</f>
        <v>12.840132331705822</v>
      </c>
      <c r="U89" s="714">
        <f>IF(INDEX(Historical!$H$7:$H$1270,MATCH(B89,Historical!$B$7:$B$1301,0))=0,"n/a",((INDEX(Historical!$C$7:$C$1279,MATCH(B89,Historical!$B$7:$B$1301,0))/INDEX(Historical!$H$7:$H$1270,MATCH(B89,Historical!$B$7:$B$1301,0)))^(1/5)-1)*100)</f>
        <v>11.510150326638136</v>
      </c>
      <c r="V89" s="714">
        <f>IF(INDEX(Historical!$O$7:$O$1270,MATCH(B89,Historical!$B$7:$B$1301,0))=0,"n/a",((INDEX(Historical!$C$7:$C$1279,MATCH(B89,Historical!$B$7:$B$1301,0))/INDEX(Historical!$O$7:$O$1270,MATCH(B89,Historical!$B$7:$B$1301,0)))^(1/10)-1)*100)</f>
        <v>10.21756701616261</v>
      </c>
      <c r="W89" s="715">
        <f>IF(OR(U89&lt;=0,U89="n/a",V89&lt;=0,V89="n/a"),"n/a",U89/V89)</f>
        <v>1.1265059782266031</v>
      </c>
      <c r="X89" s="716">
        <f>IF(OR(AJ89&lt;=0,AJ89="n/a",U89&lt;=0,U89="n/a"),"n/a",U89/AJ89)</f>
        <v>1.5986319898108525</v>
      </c>
      <c r="Y89" s="889"/>
      <c r="Z89" s="663">
        <f>IF(OR(AC89&lt;0.01,AC89="n/a"),"n/a",M89/AC89*100)</f>
        <v>76.294277929155314</v>
      </c>
      <c r="AA89" s="900">
        <f>IF(OR(AC89&lt;0.01,AC89="n/a"),"n/a",I89/AC89)</f>
        <v>32.720708446866482</v>
      </c>
      <c r="AB89" s="901">
        <v>12</v>
      </c>
      <c r="AC89" s="879">
        <v>7.34</v>
      </c>
      <c r="AD89" s="879">
        <v>4.0199999999999996</v>
      </c>
      <c r="AE89" s="879">
        <v>5.98</v>
      </c>
      <c r="AF89" s="879">
        <v>3.2</v>
      </c>
      <c r="AG89" s="879">
        <v>9.7000000000000011</v>
      </c>
      <c r="AH89" s="879">
        <v>-38.9</v>
      </c>
      <c r="AI89" s="879">
        <v>8.6300000000000008</v>
      </c>
      <c r="AJ89" s="879">
        <v>7.1999999999999993</v>
      </c>
      <c r="AK89" s="879">
        <v>8.07</v>
      </c>
      <c r="AL89" s="892">
        <v>118060</v>
      </c>
      <c r="AM89" s="886">
        <v>0.2</v>
      </c>
      <c r="AN89" s="879">
        <v>1.3</v>
      </c>
      <c r="AO89" s="753">
        <f>IF(U89="n/a","n/a",IF(AA89&lt;0,"n/a",IF(AA89="n/a","n/a",J89+U89-AA89)))</f>
        <v>-18.87887639478387</v>
      </c>
      <c r="AP89" s="754">
        <f>IF(U89="n/a","n/a",J89+U89)</f>
        <v>13.841832052082612</v>
      </c>
      <c r="AQ89" s="902">
        <f>IF(OR(AC89&lt;0.01,AF89="n/a"),"n/a",(I89/SQRT(22.5*AC89*(I89/AF89))-1)*100)</f>
        <v>115.72231845589802</v>
      </c>
      <c r="AR89" s="663">
        <f>INDEX(Historical!$C$7:$C$1279,MATCH(B89,Historical!$B$7:$B$1301,0))*IF(AH89="n/a",1.03,IF(AH89&lt;0,1.01,IF(AH89&gt;10,1.1,(1+AH89/100))))</f>
        <v>5.05</v>
      </c>
      <c r="AS89" s="900">
        <f>IF($AI89="n/a",1.03*AR89,IF($AI89&lt;0,1.01*AR89,IF($AI89&gt;10,1.1*AR89,(1+$AI89/100)*AR89)))</f>
        <v>5.4858149999999997</v>
      </c>
      <c r="AT89" s="900">
        <f>IF($AK89="n/a",1.03*AS89,IF($AK89&lt;0,1.01*AS89,IF($AK89&gt;10,1.1*AS89,(1+$AK89/100)*AS89)))</f>
        <v>5.9285202705</v>
      </c>
      <c r="AU89" s="900">
        <f>IF($AK89="n/a",1.03*AT89,IF($AK89&lt;0,1.01*AT89,IF($AK89&gt;10,1.1*AT89,(1+$AK89/100)*AT89)))</f>
        <v>6.4069518563293499</v>
      </c>
      <c r="AV89" s="900">
        <f>IF($AK89="n/a",1.03*AU89,IF($AK89&lt;0,1.01*AU89,IF($AK89&gt;10,1.1*AU89,(1+$AK89/100)*AU89)))</f>
        <v>6.9239928711351286</v>
      </c>
      <c r="AW89" s="663">
        <f>SUM(AR89:AV89)</f>
        <v>29.795279997964478</v>
      </c>
      <c r="AX89" s="761">
        <f>AW89/I89*100</f>
        <v>12.405912477813414</v>
      </c>
      <c r="AY89" s="948">
        <v>0.22</v>
      </c>
      <c r="AZ89" s="886">
        <v>37.4</v>
      </c>
      <c r="BA89" s="886">
        <v>-15.24</v>
      </c>
      <c r="BB89" s="886">
        <v>-0.22</v>
      </c>
      <c r="BC89" s="886">
        <v>-0.12</v>
      </c>
      <c r="BE89" s="635">
        <v>1995</v>
      </c>
      <c r="BF89" s="912">
        <f>IF(BE89&gt;2008,0,IF(BE89&gt;2001,1,IF(BE89&gt;1990,2,IF(BE89&gt;1980,3,IF(BE89&gt;1973,4,IF(BE89&gt;1970,5,IF(BE89&gt;1960,6,IF(BE89&gt;1958,7,IF(BE89&gt;1953,8,9)))))))))</f>
        <v>2</v>
      </c>
      <c r="BG89" s="896">
        <v>3</v>
      </c>
    </row>
    <row r="90" spans="1:59" ht="11.25" customHeight="1" x14ac:dyDescent="0.2">
      <c r="A90" s="877" t="s">
        <v>297</v>
      </c>
      <c r="B90" s="889" t="s">
        <v>298</v>
      </c>
      <c r="C90" s="946" t="s">
        <v>131</v>
      </c>
      <c r="D90" s="946" t="s">
        <v>4346</v>
      </c>
      <c r="E90" s="746">
        <v>50</v>
      </c>
      <c r="F90" s="1199">
        <v>30</v>
      </c>
      <c r="G90" s="1199" t="s">
        <v>37</v>
      </c>
      <c r="H90" s="1199" t="s">
        <v>37</v>
      </c>
      <c r="I90" s="879">
        <v>41.93</v>
      </c>
      <c r="J90" s="663">
        <f>(M90/I90)*100</f>
        <v>4.2451705222990705</v>
      </c>
      <c r="K90" s="891">
        <v>0.44500000000000001</v>
      </c>
      <c r="L90" s="901">
        <v>4</v>
      </c>
      <c r="M90" s="654">
        <f>K90*L90</f>
        <v>1.78</v>
      </c>
      <c r="N90" s="884" t="s">
        <v>181</v>
      </c>
      <c r="O90" s="747">
        <v>0.435</v>
      </c>
      <c r="P90" s="875">
        <v>44011</v>
      </c>
      <c r="Q90" s="875">
        <v>44027</v>
      </c>
      <c r="R90" s="654">
        <f>(K90-O90)/O90*100</f>
        <v>2.2988505747126458</v>
      </c>
      <c r="S90" s="714">
        <f>IF(INDEX(Historical!$D$7:$D$1277,MATCH(B90,Historical!$B$7:$B$1301,0))=0,"n/a",(INDEX(Historical!$C$7:$C$1279,MATCH(B90,Historical!$B$7:$B$1301,0))/INDEX(Historical!$D$7:$D$1277,MATCH(B90,Historical!$B$7:$B$1301,0))-1)*100)</f>
        <v>2.3809523809523725</v>
      </c>
      <c r="T90" s="714">
        <f>IF(INDEX(Historical!$F$7:$F$1270,MATCH(B90,Historical!$B$7:$B$1301,0))=0,"n/a",((INDEX(Historical!$C$7:$C$1279,MATCH(B90,Historical!$B$7:$B$1301,0))/INDEX(Historical!$F$7:$F$1270,MATCH(B90,Historical!$B$7:$B$1301,0)))^(1/3)-1)*100)</f>
        <v>2.4399807259133155</v>
      </c>
      <c r="U90" s="714">
        <f>IF(INDEX(Historical!$H$7:$H$1270,MATCH(B90,Historical!$B$7:$B$1301,0))=0,"n/a",((INDEX(Historical!$C$7:$C$1279,MATCH(B90,Historical!$B$7:$B$1301,0))/INDEX(Historical!$H$7:$H$1270,MATCH(B90,Historical!$B$7:$B$1301,0)))^(1/5)-1)*100)</f>
        <v>2.5030933534903488</v>
      </c>
      <c r="V90" s="714">
        <f>IF(INDEX(Historical!$O$7:$O$1270,MATCH(B90,Historical!$B$7:$B$1301,0))=0,"n/a",((INDEX(Historical!$C$7:$C$1279,MATCH(B90,Historical!$B$7:$B$1301,0))/INDEX(Historical!$O$7:$O$1270,MATCH(B90,Historical!$B$7:$B$1301,0)))^(1/10)-1)*100)</f>
        <v>2.6822677547211127</v>
      </c>
      <c r="W90" s="715">
        <f>IF(OR(U90&lt;=0,U90="n/a",V90&lt;=0,V90="n/a"),"n/a",U90/V90)</f>
        <v>0.93320040442815766</v>
      </c>
      <c r="X90" s="716" t="str">
        <f>IF(OR(AJ90&lt;=0,AJ90="n/a",U90&lt;=0,U90="n/a"),"n/a",U90/AJ90)</f>
        <v>n/a</v>
      </c>
      <c r="Y90" s="889"/>
      <c r="Z90" s="663">
        <f>IF(OR(AC90&lt;0.01,AC90="n/a"),"n/a",M90/AC90*100)</f>
        <v>169.52380952380952</v>
      </c>
      <c r="AA90" s="900">
        <f>IF(OR(AC90&lt;0.01,AC90="n/a"),"n/a",I90/AC90)</f>
        <v>39.93333333333333</v>
      </c>
      <c r="AB90" s="901">
        <v>9</v>
      </c>
      <c r="AC90" s="879">
        <v>1.05</v>
      </c>
      <c r="AD90" s="879">
        <v>4.54</v>
      </c>
      <c r="AE90" s="879">
        <v>2.33</v>
      </c>
      <c r="AF90" s="879">
        <v>1.69</v>
      </c>
      <c r="AG90" s="879">
        <v>4.3</v>
      </c>
      <c r="AH90" s="879">
        <v>5.2</v>
      </c>
      <c r="AI90" s="879">
        <v>12.55</v>
      </c>
      <c r="AJ90" s="879">
        <v>-0.1</v>
      </c>
      <c r="AK90" s="879">
        <v>8.5</v>
      </c>
      <c r="AL90" s="892">
        <v>3700</v>
      </c>
      <c r="AM90" s="886">
        <v>1</v>
      </c>
      <c r="AN90" s="879">
        <v>1.1399999999999999</v>
      </c>
      <c r="AO90" s="753">
        <f>IF(U90="n/a","n/a",IF(AA90&lt;0,"n/a",IF(AA90="n/a","n/a",J90+U90-AA90)))</f>
        <v>-33.185069457543911</v>
      </c>
      <c r="AP90" s="754">
        <f>IF(U90="n/a","n/a",J90+U90)</f>
        <v>6.7482638757894193</v>
      </c>
      <c r="AQ90" s="902">
        <f>IF(OR(AC90&lt;0.01,AF90="n/a"),"n/a",(I90/SQRT(22.5*AC90*(I90/AF90))-1)*100)</f>
        <v>73.188828653497097</v>
      </c>
      <c r="AR90" s="663">
        <f>INDEX(Historical!$C$7:$C$1279,MATCH(B90,Historical!$B$7:$B$1301,0))*IF(AH90="n/a",1.03,IF(AH90&lt;0,1.01,IF(AH90&gt;10,1.1,(1+AH90/100))))</f>
        <v>1.8094400000000002</v>
      </c>
      <c r="AS90" s="900">
        <f>IF($AI90="n/a",1.03*AR90,IF($AI90&lt;0,1.01*AR90,IF($AI90&gt;10,1.1*AR90,(1+$AI90/100)*AR90)))</f>
        <v>1.9903840000000004</v>
      </c>
      <c r="AT90" s="900">
        <f>IF($AK90="n/a",1.03*AS90,IF($AK90&lt;0,1.01*AS90,IF($AK90&gt;10,1.1*AS90,(1+$AK90/100)*AS90)))</f>
        <v>2.1595666400000004</v>
      </c>
      <c r="AU90" s="900">
        <f>IF($AK90="n/a",1.03*AT90,IF($AK90&lt;0,1.01*AT90,IF($AK90&gt;10,1.1*AT90,(1+$AK90/100)*AT90)))</f>
        <v>2.3431298044000002</v>
      </c>
      <c r="AV90" s="900">
        <f>IF($AK90="n/a",1.03*AU90,IF($AK90&lt;0,1.01*AU90,IF($AK90&gt;10,1.1*AU90,(1+$AK90/100)*AU90)))</f>
        <v>2.5422958377740001</v>
      </c>
      <c r="AW90" s="663">
        <f>SUM(AR90:AV90)</f>
        <v>10.844816282174001</v>
      </c>
      <c r="AX90" s="761">
        <f>AW90/I90*100</f>
        <v>25.864097977996664</v>
      </c>
      <c r="AY90" s="948">
        <v>0.65</v>
      </c>
      <c r="AZ90" s="886">
        <v>32.769999999999996</v>
      </c>
      <c r="BA90" s="886">
        <v>-23.22</v>
      </c>
      <c r="BB90" s="886">
        <v>1.1199999999999999</v>
      </c>
      <c r="BC90" s="886">
        <v>-2.09</v>
      </c>
      <c r="BE90" s="635">
        <v>1971</v>
      </c>
      <c r="BF90" s="912">
        <f>IF(BE90&gt;2008,0,IF(BE90&gt;2001,1,IF(BE90&gt;1990,2,IF(BE90&gt;1980,3,IF(BE90&gt;1973,4,IF(BE90&gt;1970,5,IF(BE90&gt;1960,6,IF(BE90&gt;1958,7,IF(BE90&gt;1953,8,9)))))))))</f>
        <v>5</v>
      </c>
      <c r="BG90" s="896">
        <v>1.4000000000000001</v>
      </c>
    </row>
    <row r="91" spans="1:59" ht="11.25" customHeight="1" x14ac:dyDescent="0.2">
      <c r="A91" s="877" t="s">
        <v>703</v>
      </c>
      <c r="B91" s="889" t="s">
        <v>704</v>
      </c>
      <c r="C91" s="946" t="s">
        <v>108</v>
      </c>
      <c r="D91" s="946" t="s">
        <v>4337</v>
      </c>
      <c r="E91" s="746">
        <v>25</v>
      </c>
      <c r="F91" s="1199">
        <v>131</v>
      </c>
      <c r="G91" s="1199" t="s">
        <v>106</v>
      </c>
      <c r="H91" s="1199" t="s">
        <v>106</v>
      </c>
      <c r="I91" s="879">
        <v>32</v>
      </c>
      <c r="J91" s="663">
        <f>(M91/I91)*100</f>
        <v>3.375</v>
      </c>
      <c r="K91" s="898">
        <v>0.27</v>
      </c>
      <c r="L91" s="901">
        <v>4</v>
      </c>
      <c r="M91" s="654">
        <f>K91*L91</f>
        <v>1.08</v>
      </c>
      <c r="N91" s="884" t="s">
        <v>705</v>
      </c>
      <c r="O91" s="748">
        <v>0.25</v>
      </c>
      <c r="P91" s="875">
        <v>43775</v>
      </c>
      <c r="Q91" s="875">
        <v>43790</v>
      </c>
      <c r="R91" s="654">
        <f>(K91-O91)/O91*100</f>
        <v>8.0000000000000071</v>
      </c>
      <c r="S91" s="714">
        <f>IF(INDEX(Historical!$D$7:$D$1277,MATCH(B91,Historical!$B$7:$B$1301,0))=0,"n/a",(INDEX(Historical!$C$7:$C$1279,MATCH(B91,Historical!$B$7:$B$1301,0))/INDEX(Historical!$D$7:$D$1277,MATCH(B91,Historical!$B$7:$B$1301,0))-1)*100)</f>
        <v>5.1546391752577359</v>
      </c>
      <c r="T91" s="714">
        <f>IF(INDEX(Historical!$F$7:$F$1270,MATCH(B91,Historical!$B$7:$B$1301,0))=0,"n/a",((INDEX(Historical!$C$7:$C$1279,MATCH(B91,Historical!$B$7:$B$1301,0))/INDEX(Historical!$F$7:$F$1270,MATCH(B91,Historical!$B$7:$B$1301,0)))^(1/3)-1)*100)</f>
        <v>6.2658569182611146</v>
      </c>
      <c r="U91" s="714">
        <f>IF(INDEX(Historical!$H$7:$H$1270,MATCH(B91,Historical!$B$7:$B$1301,0))=0,"n/a",((INDEX(Historical!$C$7:$C$1279,MATCH(B91,Historical!$B$7:$B$1301,0))/INDEX(Historical!$H$7:$H$1270,MATCH(B91,Historical!$B$7:$B$1301,0)))^(1/5)-1)*100)</f>
        <v>5.3770661463693692</v>
      </c>
      <c r="V91" s="714">
        <f>IF(INDEX(Historical!$O$7:$O$1270,MATCH(B91,Historical!$B$7:$B$1301,0))=0,"n/a",((INDEX(Historical!$C$7:$C$1279,MATCH(B91,Historical!$B$7:$B$1301,0))/INDEX(Historical!$O$7:$O$1270,MATCH(B91,Historical!$B$7:$B$1301,0)))^(1/10)-1)*100)</f>
        <v>4.3705213000589049</v>
      </c>
      <c r="W91" s="715">
        <f>IF(OR(U91&lt;=0,U91="n/a",V91&lt;=0,V91="n/a"),"n/a",U91/V91)</f>
        <v>1.2303031554375214</v>
      </c>
      <c r="X91" s="716" t="str">
        <f>IF(OR(AJ91&lt;=0,AJ91="n/a",U91&lt;=0,U91="n/a"),"n/a",U91/AJ91)</f>
        <v>n/a</v>
      </c>
      <c r="Y91" s="677"/>
      <c r="Z91" s="663" t="str">
        <f>IF(OR(AC91&lt;0.01,AC91="n/a"),"n/a",M91/AC91*100)</f>
        <v>n/a</v>
      </c>
      <c r="AA91" s="900" t="str">
        <f>IF(OR(AC91&lt;0.01,AC91="n/a"),"n/a",I91/AC91)</f>
        <v>n/a</v>
      </c>
      <c r="AB91" s="901">
        <v>12</v>
      </c>
      <c r="AC91" s="879" t="s">
        <v>136</v>
      </c>
      <c r="AD91" s="879" t="s">
        <v>136</v>
      </c>
      <c r="AE91" s="879" t="s">
        <v>136</v>
      </c>
      <c r="AF91" s="879" t="s">
        <v>136</v>
      </c>
      <c r="AG91" s="879" t="s">
        <v>136</v>
      </c>
      <c r="AH91" s="879" t="s">
        <v>136</v>
      </c>
      <c r="AI91" s="879" t="s">
        <v>136</v>
      </c>
      <c r="AJ91" s="879" t="s">
        <v>136</v>
      </c>
      <c r="AK91" s="879" t="s">
        <v>136</v>
      </c>
      <c r="AL91" s="892" t="s">
        <v>136</v>
      </c>
      <c r="AM91" s="886" t="s">
        <v>136</v>
      </c>
      <c r="AN91" s="879" t="s">
        <v>136</v>
      </c>
      <c r="AO91" s="753" t="str">
        <f>IF(U91="n/a","n/a",IF(AA91&lt;0,"n/a",IF(AA91="n/a","n/a",J91+U91-AA91)))</f>
        <v>n/a</v>
      </c>
      <c r="AP91" s="754">
        <f>IF(U91="n/a","n/a",J91+U91)</f>
        <v>8.7520661463693692</v>
      </c>
      <c r="AQ91" s="902" t="str">
        <f>IF(OR(AC91&lt;0.01,AF91="n/a"),"n/a",(I91/SQRT(22.5*AC91*(I91/AF91))-1)*100)</f>
        <v>n/a</v>
      </c>
      <c r="AR91" s="663">
        <f>INDEX(Historical!$C$7:$C$1279,MATCH(B91,Historical!$B$7:$B$1301,0))*IF(AH91="n/a",1.03,IF(AH91&lt;0,1.01,IF(AH91&gt;10,1.1,(1+AH91/100))))</f>
        <v>1.0506</v>
      </c>
      <c r="AS91" s="900">
        <f>IF($AI91="n/a",1.03*AR91,IF($AI91&lt;0,1.01*AR91,IF($AI91&gt;10,1.1*AR91,(1+$AI91/100)*AR91)))</f>
        <v>1.0821179999999999</v>
      </c>
      <c r="AT91" s="900">
        <f>IF($AK91="n/a",1.03*AS91,IF($AK91&lt;0,1.01*AS91,IF($AK91&gt;10,1.1*AS91,(1+$AK91/100)*AS91)))</f>
        <v>1.1145815399999999</v>
      </c>
      <c r="AU91" s="900">
        <f>IF($AK91="n/a",1.03*AT91,IF($AK91&lt;0,1.01*AT91,IF($AK91&gt;10,1.1*AT91,(1+$AK91/100)*AT91)))</f>
        <v>1.1480189861999999</v>
      </c>
      <c r="AV91" s="900">
        <f>IF($AK91="n/a",1.03*AU91,IF($AK91&lt;0,1.01*AU91,IF($AK91&gt;10,1.1*AU91,(1+$AK91/100)*AU91)))</f>
        <v>1.1824595557859998</v>
      </c>
      <c r="AW91" s="663">
        <f>SUM(AR91:AV91)</f>
        <v>5.5777780819859988</v>
      </c>
      <c r="AX91" s="761">
        <f>AW91/I91*100</f>
        <v>17.430556506206248</v>
      </c>
      <c r="AY91" s="948" t="s">
        <v>136</v>
      </c>
      <c r="AZ91" s="886" t="s">
        <v>136</v>
      </c>
      <c r="BA91" s="886" t="s">
        <v>136</v>
      </c>
      <c r="BB91" s="886" t="s">
        <v>136</v>
      </c>
      <c r="BC91" s="886" t="s">
        <v>136</v>
      </c>
      <c r="BD91" s="921" t="s">
        <v>4271</v>
      </c>
      <c r="BE91" s="635">
        <v>1996</v>
      </c>
      <c r="BF91" s="912">
        <f>IF(BE91&gt;2008,0,IF(BE91&gt;2001,1,IF(BE91&gt;1990,2,IF(BE91&gt;1980,3,IF(BE91&gt;1973,4,IF(BE91&gt;1970,5,IF(BE91&gt;1960,6,IF(BE91&gt;1958,7,IF(BE91&gt;1953,8,9)))))))))</f>
        <v>2</v>
      </c>
      <c r="BG91" s="896" t="s">
        <v>136</v>
      </c>
    </row>
    <row r="92" spans="1:59" ht="11.25" customHeight="1" x14ac:dyDescent="0.2">
      <c r="A92" s="885" t="s">
        <v>299</v>
      </c>
      <c r="B92" s="889" t="s">
        <v>300</v>
      </c>
      <c r="C92" s="946" t="s">
        <v>4325</v>
      </c>
      <c r="D92" s="946" t="s">
        <v>4326</v>
      </c>
      <c r="E92" s="746">
        <v>30</v>
      </c>
      <c r="F92" s="1199">
        <v>90</v>
      </c>
      <c r="G92" s="1199" t="s">
        <v>37</v>
      </c>
      <c r="H92" s="1199" t="s">
        <v>37</v>
      </c>
      <c r="I92" s="879">
        <v>35.479999999999997</v>
      </c>
      <c r="J92" s="663">
        <f>(M92/I92)*100</f>
        <v>5.8060879368658407</v>
      </c>
      <c r="K92" s="898">
        <v>0.51500000000000001</v>
      </c>
      <c r="L92" s="901">
        <v>4</v>
      </c>
      <c r="M92" s="654">
        <f>K92*L92</f>
        <v>2.06</v>
      </c>
      <c r="N92" s="884" t="s">
        <v>107</v>
      </c>
      <c r="O92" s="748">
        <v>0.5</v>
      </c>
      <c r="P92" s="630">
        <v>43676</v>
      </c>
      <c r="Q92" s="630">
        <v>43692</v>
      </c>
      <c r="R92" s="654">
        <f>(K92-O92)/O92*100</f>
        <v>3.0000000000000027</v>
      </c>
      <c r="S92" s="714">
        <f>IF(INDEX(Historical!$D$7:$D$1277,MATCH(B92,Historical!$B$7:$B$1301,0))=0,"n/a",(INDEX(Historical!$C$7:$C$1279,MATCH(B92,Historical!$B$7:$B$1301,0))/INDEX(Historical!$D$7:$D$1277,MATCH(B92,Historical!$B$7:$B$1301,0))-1)*100)</f>
        <v>4.102564102564088</v>
      </c>
      <c r="T92" s="714">
        <f>IF(INDEX(Historical!$F$7:$F$1270,MATCH(B92,Historical!$B$7:$B$1301,0))=0,"n/a",((INDEX(Historical!$C$7:$C$1279,MATCH(B92,Historical!$B$7:$B$1301,0))/INDEX(Historical!$F$7:$F$1270,MATCH(B92,Historical!$B$7:$B$1301,0)))^(1/3)-1)*100)</f>
        <v>4.4781190331791842</v>
      </c>
      <c r="U92" s="714">
        <f>IF(INDEX(Historical!$H$7:$H$1270,MATCH(B92,Historical!$B$7:$B$1301,0))=0,"n/a",((INDEX(Historical!$C$7:$C$1279,MATCH(B92,Historical!$B$7:$B$1301,0))/INDEX(Historical!$H$7:$H$1270,MATCH(B92,Historical!$B$7:$B$1301,0)))^(1/5)-1)*100)</f>
        <v>4.2323234444577196</v>
      </c>
      <c r="V92" s="714">
        <f>IF(INDEX(Historical!$O$7:$O$1270,MATCH(B92,Historical!$B$7:$B$1301,0))=0,"n/a",((INDEX(Historical!$C$7:$C$1279,MATCH(B92,Historical!$B$7:$B$1301,0))/INDEX(Historical!$O$7:$O$1270,MATCH(B92,Historical!$B$7:$B$1301,0)))^(1/10)-1)*100)</f>
        <v>3.0719465400570911</v>
      </c>
      <c r="W92" s="715">
        <f>IF(OR(U92&lt;=0,U92="n/a",V92&lt;=0,V92="n/a"),"n/a",U92/V92)</f>
        <v>1.377733430341227</v>
      </c>
      <c r="X92" s="716">
        <f>IF(OR(AJ92&lt;=0,AJ92="n/a",U92&lt;=0,U92="n/a"),"n/a",U92/AJ92)</f>
        <v>0.66130053819651868</v>
      </c>
      <c r="Y92" s="889"/>
      <c r="Z92" s="663">
        <f>IF(OR(AC92&lt;0.01,AC92="n/a"),"n/a",M92/AC92*100)</f>
        <v>139.18918918918919</v>
      </c>
      <c r="AA92" s="900">
        <f>IF(OR(AC92&lt;0.01,AC92="n/a"),"n/a",I92/AC92)</f>
        <v>23.972972972972972</v>
      </c>
      <c r="AB92" s="901">
        <v>12</v>
      </c>
      <c r="AC92" s="879">
        <v>1.48</v>
      </c>
      <c r="AD92" s="879">
        <v>2.42</v>
      </c>
      <c r="AE92" s="879">
        <v>9.31</v>
      </c>
      <c r="AF92" s="879">
        <v>1.54</v>
      </c>
      <c r="AG92" s="879">
        <v>6.4</v>
      </c>
      <c r="AH92" s="879">
        <v>-5.3</v>
      </c>
      <c r="AI92" s="879">
        <v>8.66</v>
      </c>
      <c r="AJ92" s="879">
        <v>6.4</v>
      </c>
      <c r="AK92" s="879">
        <v>10</v>
      </c>
      <c r="AL92" s="892">
        <v>6350</v>
      </c>
      <c r="AM92" s="886">
        <v>0.70000000000000007</v>
      </c>
      <c r="AN92" s="879">
        <v>0.81</v>
      </c>
      <c r="AO92" s="753">
        <f>IF(U92="n/a","n/a",IF(AA92&lt;0,"n/a",IF(AA92="n/a","n/a",J92+U92-AA92)))</f>
        <v>-13.934561591649413</v>
      </c>
      <c r="AP92" s="754">
        <f>IF(U92="n/a","n/a",J92+U92)</f>
        <v>10.038411381323559</v>
      </c>
      <c r="AQ92" s="902">
        <f>IF(OR(AC92&lt;0.01,AF92="n/a"),"n/a",(I92/SQRT(22.5*AC92*(I92/AF92))-1)*100)</f>
        <v>28.094372117467238</v>
      </c>
      <c r="AR92" s="663">
        <f>INDEX(Historical!$C$7:$C$1279,MATCH(B92,Historical!$B$7:$B$1301,0))*IF(AH92="n/a",1.03,IF(AH92&lt;0,1.01,IF(AH92&gt;10,1.1,(1+AH92/100))))</f>
        <v>2.0503</v>
      </c>
      <c r="AS92" s="900">
        <f>IF($AI92="n/a",1.03*AR92,IF($AI92&lt;0,1.01*AR92,IF($AI92&gt;10,1.1*AR92,(1+$AI92/100)*AR92)))</f>
        <v>2.2278559800000002</v>
      </c>
      <c r="AT92" s="900">
        <f>IF($AK92="n/a",1.03*AS92,IF($AK92&lt;0,1.01*AS92,IF($AK92&gt;10,1.1*AS92,(1+$AK92/100)*AS92)))</f>
        <v>2.4506415780000004</v>
      </c>
      <c r="AU92" s="900">
        <f>IF($AK92="n/a",1.03*AT92,IF($AK92&lt;0,1.01*AT92,IF($AK92&gt;10,1.1*AT92,(1+$AK92/100)*AT92)))</f>
        <v>2.6957057358000007</v>
      </c>
      <c r="AV92" s="900">
        <f>IF($AK92="n/a",1.03*AU92,IF($AK92&lt;0,1.01*AU92,IF($AK92&gt;10,1.1*AU92,(1+$AK92/100)*AU92)))</f>
        <v>2.965276309380001</v>
      </c>
      <c r="AW92" s="663">
        <f>SUM(AR92:AV92)</f>
        <v>12.389779603180003</v>
      </c>
      <c r="AX92" s="761">
        <f>AW92/I92*100</f>
        <v>34.92046111381061</v>
      </c>
      <c r="AY92" s="948">
        <v>0.61</v>
      </c>
      <c r="AZ92" s="886">
        <v>47.589999999999996</v>
      </c>
      <c r="BA92" s="886">
        <v>-40.129999999999995</v>
      </c>
      <c r="BB92" s="886">
        <v>7.04</v>
      </c>
      <c r="BC92" s="886">
        <v>-24.169999999999998</v>
      </c>
      <c r="BD92" s="657"/>
      <c r="BE92" s="635">
        <v>1990</v>
      </c>
      <c r="BF92" s="912">
        <f>IF(BE92&gt;2008,0,IF(BE92&gt;2001,1,IF(BE92&gt;1990,2,IF(BE92&gt;1980,3,IF(BE92&gt;1973,4,IF(BE92&gt;1970,5,IF(BE92&gt;1960,6,IF(BE92&gt;1958,7,IF(BE92&gt;1953,8,9)))))))))</f>
        <v>3</v>
      </c>
      <c r="BG92" s="896">
        <v>3.3000000000000003</v>
      </c>
    </row>
    <row r="93" spans="1:59" ht="11.25" customHeight="1" x14ac:dyDescent="0.2">
      <c r="A93" s="877" t="s">
        <v>306</v>
      </c>
      <c r="B93" s="889" t="s">
        <v>307</v>
      </c>
      <c r="C93" s="946" t="s">
        <v>123</v>
      </c>
      <c r="D93" s="946" t="s">
        <v>4362</v>
      </c>
      <c r="E93" s="746">
        <v>47</v>
      </c>
      <c r="F93" s="1199">
        <v>45</v>
      </c>
      <c r="G93" s="1199" t="s">
        <v>37</v>
      </c>
      <c r="H93" s="1199" t="s">
        <v>37</v>
      </c>
      <c r="I93" s="879">
        <v>41.41</v>
      </c>
      <c r="J93" s="663">
        <f>(M93/I93)*100</f>
        <v>3.8879497705868156</v>
      </c>
      <c r="K93" s="891">
        <v>0.40250000000000002</v>
      </c>
      <c r="L93" s="901">
        <v>4</v>
      </c>
      <c r="M93" s="654">
        <f>K93*L93</f>
        <v>1.61</v>
      </c>
      <c r="N93" s="884" t="s">
        <v>271</v>
      </c>
      <c r="O93" s="747">
        <v>0.4</v>
      </c>
      <c r="P93" s="875">
        <v>43828</v>
      </c>
      <c r="Q93" s="875">
        <v>43871</v>
      </c>
      <c r="R93" s="654">
        <f>(K93-O93)/O93*100</f>
        <v>0.62500000000000056</v>
      </c>
      <c r="S93" s="714">
        <f>IF(INDEX(Historical!$D$7:$D$1277,MATCH(B93,Historical!$B$7:$B$1301,0))=0,"n/a",(INDEX(Historical!$C$7:$C$1279,MATCH(B93,Historical!$B$7:$B$1301,0))/INDEX(Historical!$D$7:$D$1277,MATCH(B93,Historical!$B$7:$B$1301,0))-1)*100)</f>
        <v>5.2631578947368363</v>
      </c>
      <c r="T93" s="714">
        <f>IF(INDEX(Historical!$F$7:$F$1270,MATCH(B93,Historical!$B$7:$B$1301,0))=0,"n/a",((INDEX(Historical!$C$7:$C$1279,MATCH(B93,Historical!$B$7:$B$1301,0))/INDEX(Historical!$F$7:$F$1270,MATCH(B93,Historical!$B$7:$B$1301,0)))^(1/3)-1)*100)</f>
        <v>2.1745909858070789</v>
      </c>
      <c r="U93" s="714">
        <f>IF(INDEX(Historical!$H$7:$H$1270,MATCH(B93,Historical!$B$7:$B$1301,0))=0,"n/a",((INDEX(Historical!$C$7:$C$1279,MATCH(B93,Historical!$B$7:$B$1301,0))/INDEX(Historical!$H$7:$H$1270,MATCH(B93,Historical!$B$7:$B$1301,0)))^(1/5)-1)*100)</f>
        <v>1.5714502603950908</v>
      </c>
      <c r="V93" s="714">
        <f>IF(INDEX(Historical!$O$7:$O$1270,MATCH(B93,Historical!$B$7:$B$1301,0))=0,"n/a",((INDEX(Historical!$C$7:$C$1279,MATCH(B93,Historical!$B$7:$B$1301,0))/INDEX(Historical!$O$7:$O$1270,MATCH(B93,Historical!$B$7:$B$1301,0)))^(1/10)-1)*100)</f>
        <v>1.2721632646855774</v>
      </c>
      <c r="W93" s="715">
        <f>IF(OR(U93&lt;=0,U93="n/a",V93&lt;=0,V93="n/a"),"n/a",U93/V93)</f>
        <v>1.2352583225891876</v>
      </c>
      <c r="X93" s="716">
        <f>IF(OR(AJ93&lt;=0,AJ93="n/a",U93&lt;=0,U93="n/a"),"n/a",U93/AJ93)</f>
        <v>0.10912849030521465</v>
      </c>
      <c r="Y93" s="688"/>
      <c r="Z93" s="663">
        <f>IF(OR(AC93&lt;0.01,AC93="n/a"),"n/a",M93/AC93*100)</f>
        <v>62.403100775193799</v>
      </c>
      <c r="AA93" s="900">
        <f>IF(OR(AC93&lt;0.01,AC93="n/a"),"n/a",I93/AC93)</f>
        <v>16.050387596899224</v>
      </c>
      <c r="AB93" s="901">
        <v>12</v>
      </c>
      <c r="AC93" s="879">
        <v>2.58</v>
      </c>
      <c r="AD93" s="879">
        <v>4.3899999999999997</v>
      </c>
      <c r="AE93" s="879">
        <v>0.56999999999999995</v>
      </c>
      <c r="AF93" s="879">
        <v>1.22</v>
      </c>
      <c r="AG93" s="879" t="s">
        <v>136</v>
      </c>
      <c r="AH93" s="879">
        <v>-44.4</v>
      </c>
      <c r="AI93" s="879">
        <v>57.66</v>
      </c>
      <c r="AJ93" s="879">
        <v>14.399999999999999</v>
      </c>
      <c r="AK93" s="879">
        <v>3.62</v>
      </c>
      <c r="AL93" s="892">
        <v>12570</v>
      </c>
      <c r="AM93" s="886">
        <v>0.5</v>
      </c>
      <c r="AN93" s="879">
        <v>0.43</v>
      </c>
      <c r="AO93" s="753">
        <f>IF(U93="n/a","n/a",IF(AA93&lt;0,"n/a",IF(AA93="n/a","n/a",J93+U93-AA93)))</f>
        <v>-10.590987565917317</v>
      </c>
      <c r="AP93" s="754">
        <f>IF(U93="n/a","n/a",J93+U93)</f>
        <v>5.4594000309819064</v>
      </c>
      <c r="AQ93" s="902">
        <f>IF(OR(AC93&lt;0.01,AF93="n/a"),"n/a",(I93/SQRT(22.5*AC93*(I93/AF93))-1)*100)</f>
        <v>-6.7107893145263553</v>
      </c>
      <c r="AR93" s="663">
        <f>INDEX(Historical!$C$7:$C$1279,MATCH(B93,Historical!$B$7:$B$1301,0))*IF(AH93="n/a",1.03,IF(AH93&lt;0,1.01,IF(AH93&gt;10,1.1,(1+AH93/100))))</f>
        <v>1.6160000000000001</v>
      </c>
      <c r="AS93" s="900">
        <f>IF($AI93="n/a",1.03*AR93,IF($AI93&lt;0,1.01*AR93,IF($AI93&gt;10,1.1*AR93,(1+$AI93/100)*AR93)))</f>
        <v>1.7776000000000003</v>
      </c>
      <c r="AT93" s="900">
        <f>IF($AK93="n/a",1.03*AS93,IF($AK93&lt;0,1.01*AS93,IF($AK93&gt;10,1.1*AS93,(1+$AK93/100)*AS93)))</f>
        <v>1.8419491200000002</v>
      </c>
      <c r="AU93" s="900">
        <f>IF($AK93="n/a",1.03*AT93,IF($AK93&lt;0,1.01*AT93,IF($AK93&gt;10,1.1*AT93,(1+$AK93/100)*AT93)))</f>
        <v>1.9086276781440001</v>
      </c>
      <c r="AV93" s="900">
        <f>IF($AK93="n/a",1.03*AU93,IF($AK93&lt;0,1.01*AU93,IF($AK93&gt;10,1.1*AU93,(1+$AK93/100)*AU93)))</f>
        <v>1.977720000092813</v>
      </c>
      <c r="AW93" s="663">
        <f>SUM(AR93:AV93)</f>
        <v>9.1218967982368131</v>
      </c>
      <c r="AX93" s="761">
        <f>AW93/I93*100</f>
        <v>22.028246313056783</v>
      </c>
      <c r="AY93" s="948">
        <v>1.45</v>
      </c>
      <c r="AZ93" s="886">
        <v>50.449999999999996</v>
      </c>
      <c r="BA93" s="886">
        <v>-29.45</v>
      </c>
      <c r="BB93" s="886">
        <v>0.57999999999999996</v>
      </c>
      <c r="BC93" s="886">
        <v>-11.63</v>
      </c>
      <c r="BE93" s="635">
        <v>1974</v>
      </c>
      <c r="BF93" s="912">
        <f>IF(BE93&gt;2008,0,IF(BE93&gt;2001,1,IF(BE93&gt;1990,2,IF(BE93&gt;1980,3,IF(BE93&gt;1973,4,IF(BE93&gt;1970,5,IF(BE93&gt;1960,6,IF(BE93&gt;1958,7,IF(BE93&gt;1953,8,9)))))))))</f>
        <v>4</v>
      </c>
      <c r="BG93" s="896" t="s">
        <v>136</v>
      </c>
    </row>
    <row r="94" spans="1:59" ht="11.25" customHeight="1" x14ac:dyDescent="0.2">
      <c r="A94" s="877" t="s">
        <v>304</v>
      </c>
      <c r="B94" s="889" t="s">
        <v>305</v>
      </c>
      <c r="C94" s="1108" t="s">
        <v>131</v>
      </c>
      <c r="D94" s="1108" t="s">
        <v>4346</v>
      </c>
      <c r="E94" s="746">
        <v>64</v>
      </c>
      <c r="F94" s="1199">
        <v>3</v>
      </c>
      <c r="G94" s="1199" t="s">
        <v>37</v>
      </c>
      <c r="H94" s="1199" t="s">
        <v>37</v>
      </c>
      <c r="I94" s="879">
        <v>55.79</v>
      </c>
      <c r="J94" s="663">
        <f>(M94/I94)*100</f>
        <v>3.4235526079942638</v>
      </c>
      <c r="K94" s="891">
        <v>0.47749999999999998</v>
      </c>
      <c r="L94" s="901">
        <v>4</v>
      </c>
      <c r="M94" s="654">
        <f>K94*L94</f>
        <v>1.91</v>
      </c>
      <c r="N94" s="884" t="s">
        <v>107</v>
      </c>
      <c r="O94" s="747">
        <v>0.47499999999999998</v>
      </c>
      <c r="P94" s="875">
        <v>43768</v>
      </c>
      <c r="Q94" s="875">
        <v>43784</v>
      </c>
      <c r="R94" s="654">
        <f>(K94-O94)/O94*100</f>
        <v>0.52631578947368474</v>
      </c>
      <c r="S94" s="714">
        <f>IF(INDEX(Historical!$D$7:$D$1277,MATCH(B94,Historical!$B$7:$B$1301,0))=0,"n/a",(INDEX(Historical!$C$7:$C$1279,MATCH(B94,Historical!$B$7:$B$1301,0))/INDEX(Historical!$D$7:$D$1277,MATCH(B94,Historical!$B$7:$B$1301,0))-1)*100)</f>
        <v>0.52840158520475189</v>
      </c>
      <c r="T94" s="714">
        <f>IF(INDEX(Historical!$F$7:$F$1270,MATCH(B94,Historical!$B$7:$B$1301,0))=0,"n/a",((INDEX(Historical!$C$7:$C$1279,MATCH(B94,Historical!$B$7:$B$1301,0))/INDEX(Historical!$F$7:$F$1270,MATCH(B94,Historical!$B$7:$B$1301,0)))^(1/3)-1)*100)</f>
        <v>0.53121846639594406</v>
      </c>
      <c r="U94" s="714">
        <f>IF(INDEX(Historical!$H$7:$H$1270,MATCH(B94,Historical!$B$7:$B$1301,0))=0,"n/a",((INDEX(Historical!$C$7:$C$1279,MATCH(B94,Historical!$B$7:$B$1301,0))/INDEX(Historical!$H$7:$H$1270,MATCH(B94,Historical!$B$7:$B$1301,0)))^(1/5)-1)*100)</f>
        <v>0.61567822003012473</v>
      </c>
      <c r="V94" s="714">
        <f>IF(INDEX(Historical!$O$7:$O$1270,MATCH(B94,Historical!$B$7:$B$1301,0))=0,"n/a",((INDEX(Historical!$C$7:$C$1279,MATCH(B94,Historical!$B$7:$B$1301,0))/INDEX(Historical!$O$7:$O$1270,MATCH(B94,Historical!$B$7:$B$1301,0)))^(1/10)-1)*100)</f>
        <v>1.7467318237841978</v>
      </c>
      <c r="W94" s="715">
        <f>IF(OR(U94&lt;=0,U94="n/a",V94&lt;=0,V94="n/a"),"n/a",U94/V94)</f>
        <v>0.35247438195537767</v>
      </c>
      <c r="X94" s="716">
        <f>IF(OR(AJ94&lt;=0,AJ94="n/a",U94&lt;=0,U94="n/a"),"n/a",U94/AJ94)</f>
        <v>2.0522607334337493</v>
      </c>
      <c r="Y94" s="889"/>
      <c r="Z94" s="663">
        <f>IF(OR(AC94&lt;0.01,AC94="n/a"),"n/a",M94/AC94*100)</f>
        <v>83.043478260869563</v>
      </c>
      <c r="AA94" s="900">
        <f>IF(OR(AC94&lt;0.01,AC94="n/a"),"n/a",I94/AC94)</f>
        <v>24.256521739130438</v>
      </c>
      <c r="AB94" s="901">
        <v>12</v>
      </c>
      <c r="AC94" s="879">
        <v>2.2999999999999998</v>
      </c>
      <c r="AD94" s="879">
        <v>7.72</v>
      </c>
      <c r="AE94" s="879">
        <v>2.29</v>
      </c>
      <c r="AF94" s="879">
        <v>1.86</v>
      </c>
      <c r="AG94" s="879">
        <v>7.6</v>
      </c>
      <c r="AH94" s="881">
        <v>-6.2</v>
      </c>
      <c r="AI94" s="881">
        <v>9.2100000000000009</v>
      </c>
      <c r="AJ94" s="879">
        <v>0.3</v>
      </c>
      <c r="AK94" s="879">
        <v>3.1</v>
      </c>
      <c r="AL94" s="892">
        <v>1710</v>
      </c>
      <c r="AM94" s="886">
        <v>0.6</v>
      </c>
      <c r="AN94" s="879">
        <v>1.67</v>
      </c>
      <c r="AO94" s="753">
        <f>IF(U94="n/a","n/a",IF(AA94&lt;0,"n/a",IF(AA94="n/a","n/a",J94+U94-AA94)))</f>
        <v>-20.217290911106048</v>
      </c>
      <c r="AP94" s="754">
        <f>IF(U94="n/a","n/a",J94+U94)</f>
        <v>4.0392308280243885</v>
      </c>
      <c r="AQ94" s="902">
        <f>IF(OR(AC94&lt;0.01,AF94="n/a"),"n/a",(I94/SQRT(22.5*AC94*(I94/AF94))-1)*100)</f>
        <v>41.605289346883126</v>
      </c>
      <c r="AR94" s="663">
        <f>INDEX(Historical!$C$7:$C$1279,MATCH(B94,Historical!$B$7:$B$1301,0))*IF(AH94="n/a",1.03,IF(AH94&lt;0,1.01,IF(AH94&gt;10,1.1,(1+AH94/100))))</f>
        <v>1.9215250000000001</v>
      </c>
      <c r="AS94" s="900">
        <f>IF($AI94="n/a",1.03*AR94,IF($AI94&lt;0,1.01*AR94,IF($AI94&gt;10,1.1*AR94,(1+$AI94/100)*AR94)))</f>
        <v>2.0984974525000002</v>
      </c>
      <c r="AT94" s="900">
        <f>IF($AK94="n/a",1.03*AS94,IF($AK94&lt;0,1.01*AS94,IF($AK94&gt;10,1.1*AS94,(1+$AK94/100)*AS94)))</f>
        <v>2.1635508735275</v>
      </c>
      <c r="AU94" s="900">
        <f>IF($AK94="n/a",1.03*AT94,IF($AK94&lt;0,1.01*AT94,IF($AK94&gt;10,1.1*AT94,(1+$AK94/100)*AT94)))</f>
        <v>2.2306209506068524</v>
      </c>
      <c r="AV94" s="900">
        <f>IF($AK94="n/a",1.03*AU94,IF($AK94&lt;0,1.01*AU94,IF($AK94&gt;10,1.1*AU94,(1+$AK94/100)*AU94)))</f>
        <v>2.2997702000756646</v>
      </c>
      <c r="AW94" s="663">
        <f>SUM(AR94:AV94)</f>
        <v>10.713964476710018</v>
      </c>
      <c r="AX94" s="761">
        <f>AW94/I94*100</f>
        <v>19.204094778114388</v>
      </c>
      <c r="AY94" s="948">
        <v>0.39</v>
      </c>
      <c r="AZ94" s="886">
        <v>10.489999999999998</v>
      </c>
      <c r="BA94" s="886">
        <v>-27.79</v>
      </c>
      <c r="BB94" s="886">
        <v>-8.91</v>
      </c>
      <c r="BC94" s="886">
        <v>-16.739999999999998</v>
      </c>
      <c r="BE94" s="635">
        <v>1957</v>
      </c>
      <c r="BF94" s="912">
        <f>IF(BE94&gt;2008,0,IF(BE94&gt;2001,1,IF(BE94&gt;1990,2,IF(BE94&gt;1980,3,IF(BE94&gt;1973,4,IF(BE94&gt;1970,5,IF(BE94&gt;1960,6,IF(BE94&gt;1958,7,IF(BE94&gt;1953,8,9)))))))))</f>
        <v>8</v>
      </c>
      <c r="BG94" s="896">
        <v>1.9</v>
      </c>
    </row>
    <row r="95" spans="1:59" ht="11.25" customHeight="1" x14ac:dyDescent="0.2">
      <c r="A95" s="877" t="s">
        <v>751</v>
      </c>
      <c r="B95" s="889" t="s">
        <v>752</v>
      </c>
      <c r="C95" s="946" t="s">
        <v>4325</v>
      </c>
      <c r="D95" s="946" t="s">
        <v>4326</v>
      </c>
      <c r="E95" s="746">
        <v>27</v>
      </c>
      <c r="F95" s="1199">
        <v>112</v>
      </c>
      <c r="G95" s="1199" t="s">
        <v>115</v>
      </c>
      <c r="H95" s="1199" t="s">
        <v>115</v>
      </c>
      <c r="I95" s="879">
        <v>59.5</v>
      </c>
      <c r="J95" s="663">
        <f>(M95/I95)*100</f>
        <v>4.7092436974789917</v>
      </c>
      <c r="K95" s="898">
        <v>0.23350000000000001</v>
      </c>
      <c r="L95" s="901">
        <v>12</v>
      </c>
      <c r="M95" s="654">
        <f>K95*L95</f>
        <v>2.802</v>
      </c>
      <c r="N95" s="884" t="s">
        <v>753</v>
      </c>
      <c r="O95" s="748">
        <v>0.23299999999999998</v>
      </c>
      <c r="P95" s="875">
        <v>44012</v>
      </c>
      <c r="Q95" s="875">
        <v>44027</v>
      </c>
      <c r="R95" s="654">
        <f>(K95-O95)/O95*100</f>
        <v>0.2145922746781237</v>
      </c>
      <c r="S95" s="714">
        <f>IF(INDEX(Historical!$D$7:$D$1277,MATCH(B95,Historical!$B$7:$B$1301,0))=0,"n/a",(INDEX(Historical!$C$7:$C$1279,MATCH(B95,Historical!$B$7:$B$1301,0))/INDEX(Historical!$D$7:$D$1277,MATCH(B95,Historical!$B$7:$B$1301,0))-1)*100)</f>
        <v>3.0412469112336193</v>
      </c>
      <c r="T95" s="714">
        <f>IF(INDEX(Historical!$F$7:$F$1270,MATCH(B95,Historical!$B$7:$B$1301,0))=0,"n/a",((INDEX(Historical!$C$7:$C$1279,MATCH(B95,Historical!$B$7:$B$1301,0))/INDEX(Historical!$F$7:$F$1270,MATCH(B95,Historical!$B$7:$B$1301,0)))^(1/3)-1)*100)</f>
        <v>4.262069773536914</v>
      </c>
      <c r="U95" s="714">
        <f>IF(INDEX(Historical!$H$7:$H$1270,MATCH(B95,Historical!$B$7:$B$1301,0))=0,"n/a",((INDEX(Historical!$C$7:$C$1279,MATCH(B95,Historical!$B$7:$B$1301,0))/INDEX(Historical!$H$7:$H$1270,MATCH(B95,Historical!$B$7:$B$1301,0)))^(1/5)-1)*100)</f>
        <v>4.3413898465698653</v>
      </c>
      <c r="V95" s="714">
        <f>IF(INDEX(Historical!$O$7:$O$1270,MATCH(B95,Historical!$B$7:$B$1301,0))=0,"n/a",((INDEX(Historical!$C$7:$C$1279,MATCH(B95,Historical!$B$7:$B$1301,0))/INDEX(Historical!$O$7:$O$1270,MATCH(B95,Historical!$B$7:$B$1301,0)))^(1/10)-1)*100)</f>
        <v>4.6774688882362359</v>
      </c>
      <c r="W95" s="715">
        <f>IF(OR(U95&lt;=0,U95="n/a",V95&lt;=0,V95="n/a"),"n/a",U95/V95)</f>
        <v>0.92814937956902199</v>
      </c>
      <c r="X95" s="716">
        <f>IF(OR(AJ95&lt;=0,AJ95="n/a",U95&lt;=0,U95="n/a"),"n/a",U95/AJ95)</f>
        <v>0.71170325353604358</v>
      </c>
      <c r="Y95" s="890"/>
      <c r="Z95" s="663">
        <f>IF(OR(AC95&lt;0.01,AC95="n/a"),"n/a",M95/AC95*100)</f>
        <v>193.24137931034485</v>
      </c>
      <c r="AA95" s="900">
        <f>IF(OR(AC95&lt;0.01,AC95="n/a"),"n/a",I95/AC95)</f>
        <v>41.03448275862069</v>
      </c>
      <c r="AB95" s="901">
        <v>12</v>
      </c>
      <c r="AC95" s="879">
        <v>1.45</v>
      </c>
      <c r="AD95" s="879">
        <v>7.56</v>
      </c>
      <c r="AE95" s="879">
        <v>13.49</v>
      </c>
      <c r="AF95" s="879">
        <v>1.94</v>
      </c>
      <c r="AG95" s="879">
        <v>4.9000000000000004</v>
      </c>
      <c r="AH95" s="879">
        <v>10.100000000000001</v>
      </c>
      <c r="AI95" s="879">
        <v>5.3</v>
      </c>
      <c r="AJ95" s="879">
        <v>6.1</v>
      </c>
      <c r="AK95" s="879">
        <v>5.45</v>
      </c>
      <c r="AL95" s="892">
        <v>20940</v>
      </c>
      <c r="AM95" s="886">
        <v>0.2</v>
      </c>
      <c r="AN95" s="879">
        <v>0.73</v>
      </c>
      <c r="AO95" s="753">
        <f>IF(U95="n/a","n/a",IF(AA95&lt;0,"n/a",IF(AA95="n/a","n/a",J95+U95-AA95)))</f>
        <v>-31.983849214571833</v>
      </c>
      <c r="AP95" s="754">
        <f>IF(U95="n/a","n/a",J95+U95)</f>
        <v>9.050633544048857</v>
      </c>
      <c r="AQ95" s="902">
        <f>IF(OR(AC95&lt;0.01,AF95="n/a"),"n/a",(I95/SQRT(22.5*AC95*(I95/AF95))-1)*100)</f>
        <v>88.097960945559947</v>
      </c>
      <c r="AR95" s="663">
        <f>INDEX(Historical!$C$7:$C$1279,MATCH(B95,Historical!$B$7:$B$1301,0))*IF(AH95="n/a",1.03,IF(AH95&lt;0,1.01,IF(AH95&gt;10,1.1,(1+AH95/100))))</f>
        <v>2.9815500000000004</v>
      </c>
      <c r="AS95" s="900">
        <f>IF($AI95="n/a",1.03*AR95,IF($AI95&lt;0,1.01*AR95,IF($AI95&gt;10,1.1*AR95,(1+$AI95/100)*AR95)))</f>
        <v>3.1395721500000002</v>
      </c>
      <c r="AT95" s="900">
        <f>IF($AK95="n/a",1.03*AS95,IF($AK95&lt;0,1.01*AS95,IF($AK95&gt;10,1.1*AS95,(1+$AK95/100)*AS95)))</f>
        <v>3.3106788321750003</v>
      </c>
      <c r="AU95" s="900">
        <f>IF($AK95="n/a",1.03*AT95,IF($AK95&lt;0,1.01*AT95,IF($AK95&gt;10,1.1*AT95,(1+$AK95/100)*AT95)))</f>
        <v>3.4911108285285377</v>
      </c>
      <c r="AV95" s="900">
        <f>IF($AK95="n/a",1.03*AU95,IF($AK95&lt;0,1.01*AU95,IF($AK95&gt;10,1.1*AU95,(1+$AK95/100)*AU95)))</f>
        <v>3.6813763686833432</v>
      </c>
      <c r="AW95" s="663">
        <f>SUM(AR95:AV95)</f>
        <v>16.604288179386881</v>
      </c>
      <c r="AX95" s="761">
        <f>AW95/I95*100</f>
        <v>27.906366688045175</v>
      </c>
      <c r="AY95" s="948">
        <v>0.66</v>
      </c>
      <c r="AZ95" s="886">
        <v>56.58</v>
      </c>
      <c r="BA95" s="886">
        <v>-29.93</v>
      </c>
      <c r="BB95" s="886">
        <v>6.34</v>
      </c>
      <c r="BC95" s="886">
        <v>-13.05</v>
      </c>
      <c r="BE95" s="635">
        <v>1994</v>
      </c>
      <c r="BF95" s="912">
        <f>IF(BE95&gt;2008,0,IF(BE95&gt;2001,1,IF(BE95&gt;1990,2,IF(BE95&gt;1980,3,IF(BE95&gt;1973,4,IF(BE95&gt;1970,5,IF(BE95&gt;1960,6,IF(BE95&gt;1958,7,IF(BE95&gt;1953,8,9)))))))))</f>
        <v>2</v>
      </c>
      <c r="BG95" s="896">
        <v>2.7</v>
      </c>
    </row>
    <row r="96" spans="1:59" ht="11.25" customHeight="1" x14ac:dyDescent="0.2">
      <c r="A96" s="885" t="s">
        <v>308</v>
      </c>
      <c r="B96" s="889" t="s">
        <v>309</v>
      </c>
      <c r="C96" s="946" t="s">
        <v>108</v>
      </c>
      <c r="D96" s="946" t="s">
        <v>118</v>
      </c>
      <c r="E96" s="746">
        <v>39</v>
      </c>
      <c r="F96" s="1199">
        <v>67</v>
      </c>
      <c r="G96" s="1199" t="s">
        <v>37</v>
      </c>
      <c r="H96" s="1199" t="s">
        <v>115</v>
      </c>
      <c r="I96" s="879">
        <v>16.309999999999999</v>
      </c>
      <c r="J96" s="663">
        <f>(M96/I96)*100</f>
        <v>5.1502145922746783</v>
      </c>
      <c r="K96" s="891">
        <v>0.21</v>
      </c>
      <c r="L96" s="901">
        <v>4</v>
      </c>
      <c r="M96" s="654">
        <f>K96*L96</f>
        <v>0.84</v>
      </c>
      <c r="N96" s="884" t="s">
        <v>148</v>
      </c>
      <c r="O96" s="747">
        <v>0.2</v>
      </c>
      <c r="P96" s="875">
        <v>43896</v>
      </c>
      <c r="Q96" s="875">
        <v>43906</v>
      </c>
      <c r="R96" s="654">
        <f>(K96-O96)/O96*100</f>
        <v>4.9999999999999902</v>
      </c>
      <c r="S96" s="714">
        <f>IF(INDEX(Historical!$D$7:$D$1277,MATCH(B96,Historical!$B$7:$B$1301,0))=0,"n/a",(INDEX(Historical!$C$7:$C$1279,MATCH(B96,Historical!$B$7:$B$1301,0))/INDEX(Historical!$D$7:$D$1277,MATCH(B96,Historical!$B$7:$B$1301,0))-1)*100)</f>
        <v>2.5641025641025772</v>
      </c>
      <c r="T96" s="714">
        <f>IF(INDEX(Historical!$F$7:$F$1270,MATCH(B96,Historical!$B$7:$B$1301,0))=0,"n/a",((INDEX(Historical!$C$7:$C$1279,MATCH(B96,Historical!$B$7:$B$1301,0))/INDEX(Historical!$F$7:$F$1270,MATCH(B96,Historical!$B$7:$B$1301,0)))^(1/3)-1)*100)</f>
        <v>2.1745909858070789</v>
      </c>
      <c r="U96" s="714">
        <f>IF(INDEX(Historical!$H$7:$H$1270,MATCH(B96,Historical!$B$7:$B$1301,0))=0,"n/a",((INDEX(Historical!$C$7:$C$1279,MATCH(B96,Historical!$B$7:$B$1301,0))/INDEX(Historical!$H$7:$H$1270,MATCH(B96,Historical!$B$7:$B$1301,0)))^(1/5)-1)*100)</f>
        <v>1.8482158094029089</v>
      </c>
      <c r="V96" s="714">
        <f>IF(INDEX(Historical!$O$7:$O$1270,MATCH(B96,Historical!$B$7:$B$1301,0))=0,"n/a",((INDEX(Historical!$C$7:$C$1279,MATCH(B96,Historical!$B$7:$B$1301,0))/INDEX(Historical!$O$7:$O$1270,MATCH(B96,Historical!$B$7:$B$1301,0)))^(1/10)-1)*100)</f>
        <v>1.6384673297434205</v>
      </c>
      <c r="W96" s="715">
        <f>IF(OR(U96&lt;=0,U96="n/a",V96&lt;=0,V96="n/a"),"n/a",U96/V96)</f>
        <v>1.1280150515374234</v>
      </c>
      <c r="X96" s="716">
        <f>IF(OR(AJ96&lt;=0,AJ96="n/a",U96&lt;=0,U96="n/a"),"n/a",U96/AJ96)</f>
        <v>9.0598814186417104E-2</v>
      </c>
      <c r="Y96" s="679"/>
      <c r="Z96" s="663">
        <f>IF(OR(AC96&lt;0.01,AC96="n/a"),"n/a",M96/AC96*100)</f>
        <v>700</v>
      </c>
      <c r="AA96" s="900">
        <f>IF(OR(AC96&lt;0.01,AC96="n/a"),"n/a",I96/AC96)</f>
        <v>135.91666666666666</v>
      </c>
      <c r="AB96" s="901">
        <v>12</v>
      </c>
      <c r="AC96" s="879">
        <v>0.12</v>
      </c>
      <c r="AD96" s="879">
        <v>13.05</v>
      </c>
      <c r="AE96" s="879">
        <v>0.74</v>
      </c>
      <c r="AF96" s="879">
        <v>0.94</v>
      </c>
      <c r="AG96" s="879">
        <v>0.70000000000000007</v>
      </c>
      <c r="AH96" s="879">
        <v>184.9</v>
      </c>
      <c r="AI96" s="879">
        <v>8.49</v>
      </c>
      <c r="AJ96" s="879">
        <v>20.399999999999999</v>
      </c>
      <c r="AK96" s="879">
        <v>10</v>
      </c>
      <c r="AL96" s="892">
        <v>4990</v>
      </c>
      <c r="AM96" s="886">
        <v>0.6</v>
      </c>
      <c r="AN96" s="879">
        <v>0.19</v>
      </c>
      <c r="AO96" s="753">
        <f>IF(U96="n/a","n/a",IF(AA96&lt;0,"n/a",IF(AA96="n/a","n/a",J96+U96-AA96)))</f>
        <v>-128.91823626498908</v>
      </c>
      <c r="AP96" s="754">
        <f>IF(U96="n/a","n/a",J96+U96)</f>
        <v>6.9984304016775871</v>
      </c>
      <c r="AQ96" s="902">
        <f>IF(OR(AC96&lt;0.01,AF96="n/a"),"n/a",(I96/SQRT(22.5*AC96*(I96/AF96))-1)*100)</f>
        <v>138.29176016590034</v>
      </c>
      <c r="AR96" s="663">
        <f>INDEX(Historical!$C$7:$C$1279,MATCH(B96,Historical!$B$7:$B$1301,0))*IF(AH96="n/a",1.03,IF(AH96&lt;0,1.01,IF(AH96&gt;10,1.1,(1+AH96/100))))</f>
        <v>0.88000000000000012</v>
      </c>
      <c r="AS96" s="900">
        <f>IF($AI96="n/a",1.03*AR96,IF($AI96&lt;0,1.01*AR96,IF($AI96&gt;10,1.1*AR96,(1+$AI96/100)*AR96)))</f>
        <v>0.95471200000000012</v>
      </c>
      <c r="AT96" s="900">
        <f>IF($AK96="n/a",1.03*AS96,IF($AK96&lt;0,1.01*AS96,IF($AK96&gt;10,1.1*AS96,(1+$AK96/100)*AS96)))</f>
        <v>1.0501832000000002</v>
      </c>
      <c r="AU96" s="900">
        <f>IF($AK96="n/a",1.03*AT96,IF($AK96&lt;0,1.01*AT96,IF($AK96&gt;10,1.1*AT96,(1+$AK96/100)*AT96)))</f>
        <v>1.1552015200000003</v>
      </c>
      <c r="AV96" s="900">
        <f>IF($AK96="n/a",1.03*AU96,IF($AK96&lt;0,1.01*AU96,IF($AK96&gt;10,1.1*AU96,(1+$AK96/100)*AU96)))</f>
        <v>1.2707216720000005</v>
      </c>
      <c r="AW96" s="663">
        <f>SUM(AR96:AV96)</f>
        <v>5.3108183920000016</v>
      </c>
      <c r="AX96" s="761">
        <f>AW96/I96*100</f>
        <v>32.561731404046611</v>
      </c>
      <c r="AY96" s="948">
        <v>0.88</v>
      </c>
      <c r="AZ96" s="886">
        <v>37.29</v>
      </c>
      <c r="BA96" s="886">
        <v>-32.32</v>
      </c>
      <c r="BB96" s="886">
        <v>3.26</v>
      </c>
      <c r="BC96" s="886">
        <v>-18.190000000000001</v>
      </c>
      <c r="BE96" s="635">
        <v>1982</v>
      </c>
      <c r="BF96" s="912">
        <f>IF(BE96&gt;2008,0,IF(BE96&gt;2001,1,IF(BE96&gt;1990,2,IF(BE96&gt;1980,3,IF(BE96&gt;1973,4,IF(BE96&gt;1970,5,IF(BE96&gt;1960,6,IF(BE96&gt;1958,7,IF(BE96&gt;1953,8,9)))))))))</f>
        <v>3</v>
      </c>
      <c r="BG96" s="896">
        <v>0.2</v>
      </c>
    </row>
    <row r="97" spans="1:59" s="787" customFormat="1" ht="11.25" customHeight="1" x14ac:dyDescent="0.2">
      <c r="A97" s="768" t="s">
        <v>314</v>
      </c>
      <c r="B97" s="795" t="s">
        <v>315</v>
      </c>
      <c r="C97" s="946" t="s">
        <v>108</v>
      </c>
      <c r="D97" s="946" t="s">
        <v>4345</v>
      </c>
      <c r="E97" s="769">
        <v>28</v>
      </c>
      <c r="F97" s="1199">
        <v>103</v>
      </c>
      <c r="G97" s="1198" t="s">
        <v>37</v>
      </c>
      <c r="H97" s="1198" t="s">
        <v>115</v>
      </c>
      <c r="I97" s="780">
        <v>11.57</v>
      </c>
      <c r="J97" s="771">
        <f>(M97/I97)*100</f>
        <v>6.2229904926534134</v>
      </c>
      <c r="K97" s="793">
        <v>0.18</v>
      </c>
      <c r="L97" s="773">
        <v>4</v>
      </c>
      <c r="M97" s="774">
        <f>K97*L97</f>
        <v>0.72</v>
      </c>
      <c r="N97" s="775" t="s">
        <v>107</v>
      </c>
      <c r="O97" s="794">
        <v>0.17749999999999999</v>
      </c>
      <c r="P97" s="777">
        <v>43951</v>
      </c>
      <c r="Q97" s="777">
        <v>43966</v>
      </c>
      <c r="R97" s="774">
        <f>(K97-O97)/O97*100</f>
        <v>1.4084507042253533</v>
      </c>
      <c r="S97" s="714">
        <f>IF(INDEX(Historical!$D$7:$D$1277,MATCH(B97,Historical!$B$7:$B$1301,0))=0,"n/a",(INDEX(Historical!$C$7:$C$1279,MATCH(B97,Historical!$B$7:$B$1301,0))/INDEX(Historical!$D$7:$D$1277,MATCH(B97,Historical!$B$7:$B$1301,0))-1)*100)</f>
        <v>1.4336917562723928</v>
      </c>
      <c r="T97" s="714">
        <f>IF(INDEX(Historical!$F$7:$F$1270,MATCH(B97,Historical!$B$7:$B$1301,0))=0,"n/a",((INDEX(Historical!$C$7:$C$1279,MATCH(B97,Historical!$B$7:$B$1301,0))/INDEX(Historical!$F$7:$F$1270,MATCH(B97,Historical!$B$7:$B$1301,0)))^(1/3)-1)*100)</f>
        <v>1.4547491855941175</v>
      </c>
      <c r="U97" s="714">
        <f>IF(INDEX(Historical!$H$7:$H$1270,MATCH(B97,Historical!$B$7:$B$1301,0))=0,"n/a",((INDEX(Historical!$C$7:$C$1279,MATCH(B97,Historical!$B$7:$B$1301,0))/INDEX(Historical!$H$7:$H$1270,MATCH(B97,Historical!$B$7:$B$1301,0)))^(1/5)-1)*100)</f>
        <v>1.4766536862223845</v>
      </c>
      <c r="V97" s="714">
        <f>IF(INDEX(Historical!$O$7:$O$1270,MATCH(B97,Historical!$B$7:$B$1301,0))=0,"n/a",((INDEX(Historical!$C$7:$C$1279,MATCH(B97,Historical!$B$7:$B$1301,0))/INDEX(Historical!$O$7:$O$1270,MATCH(B97,Historical!$B$7:$B$1301,0)))^(1/10)-1)*100)</f>
        <v>1.535524408274358</v>
      </c>
      <c r="W97" s="715">
        <f>IF(OR(U97&lt;=0,U97="n/a",V97&lt;=0,V97="n/a"),"n/a",U97/V97)</f>
        <v>0.96166083604093722</v>
      </c>
      <c r="X97" s="716">
        <f>IF(OR(AJ97&lt;=0,AJ97="n/a",U97&lt;=0,U97="n/a"),"n/a",U97/AJ97)</f>
        <v>0.16973030876119363</v>
      </c>
      <c r="Y97" s="795"/>
      <c r="Z97" s="771">
        <f>IF(OR(AC97&lt;0.01,AC97="n/a"),"n/a",M97/AC97*100)</f>
        <v>56.69291338582677</v>
      </c>
      <c r="AA97" s="779">
        <f>IF(OR(AC97&lt;0.01,AC97="n/a"),"n/a",I97/AC97)</f>
        <v>9.1102362204724407</v>
      </c>
      <c r="AB97" s="773">
        <v>12</v>
      </c>
      <c r="AC97" s="780">
        <v>1.27</v>
      </c>
      <c r="AD97" s="780">
        <v>0.65</v>
      </c>
      <c r="AE97" s="780">
        <v>2.62</v>
      </c>
      <c r="AF97" s="780">
        <v>0.65</v>
      </c>
      <c r="AG97" s="780">
        <v>7.1999999999999993</v>
      </c>
      <c r="AH97" s="780">
        <v>0.8</v>
      </c>
      <c r="AI97" s="780">
        <v>1.04</v>
      </c>
      <c r="AJ97" s="780">
        <v>8.6999999999999993</v>
      </c>
      <c r="AK97" s="780">
        <v>13.73</v>
      </c>
      <c r="AL97" s="781">
        <v>5080</v>
      </c>
      <c r="AM97" s="782">
        <v>0.5</v>
      </c>
      <c r="AN97" s="780">
        <v>0</v>
      </c>
      <c r="AO97" s="783">
        <f>IF(U97="n/a","n/a",IF(AA97&lt;0,"n/a",IF(AA97="n/a","n/a",J97+U97-AA97)))</f>
        <v>-1.4105920415966429</v>
      </c>
      <c r="AP97" s="784">
        <f>IF(U97="n/a","n/a",J97+U97)</f>
        <v>7.6996441788757979</v>
      </c>
      <c r="AQ97" s="785">
        <f>IF(OR(AC97&lt;0.01,AF97="n/a"),"n/a",(I97/SQRT(22.5*AC97*(I97/AF97))-1)*100)</f>
        <v>-48.698479367102635</v>
      </c>
      <c r="AR97" s="663">
        <f>INDEX(Historical!$C$7:$C$1279,MATCH(B97,Historical!$B$7:$B$1301,0))*IF(AH97="n/a",1.03,IF(AH97&lt;0,1.01,IF(AH97&gt;10,1.1,(1+AH97/100))))</f>
        <v>0.71316000000000002</v>
      </c>
      <c r="AS97" s="779">
        <f>IF($AI97="n/a",1.03*AR97,IF($AI97&lt;0,1.01*AR97,IF($AI97&gt;10,1.1*AR97,(1+$AI97/100)*AR97)))</f>
        <v>0.72057686399999998</v>
      </c>
      <c r="AT97" s="779">
        <f>IF($AK97="n/a",1.03*AS97,IF($AK97&lt;0,1.01*AS97,IF($AK97&gt;10,1.1*AS97,(1+$AK97/100)*AS97)))</f>
        <v>0.79263455040000008</v>
      </c>
      <c r="AU97" s="779">
        <f>IF($AK97="n/a",1.03*AT97,IF($AK97&lt;0,1.01*AT97,IF($AK97&gt;10,1.1*AT97,(1+$AK97/100)*AT97)))</f>
        <v>0.87189800544000018</v>
      </c>
      <c r="AV97" s="779">
        <f>IF($AK97="n/a",1.03*AU97,IF($AK97&lt;0,1.01*AU97,IF($AK97&gt;10,1.1*AU97,(1+$AK97/100)*AU97)))</f>
        <v>0.95908780598400023</v>
      </c>
      <c r="AW97" s="771">
        <f>SUM(AR97:AV97)</f>
        <v>4.0573572258240009</v>
      </c>
      <c r="AX97" s="786">
        <f>AW97/I97*100</f>
        <v>35.067910335557485</v>
      </c>
      <c r="AY97" s="949">
        <v>1.25</v>
      </c>
      <c r="AZ97" s="782">
        <v>23.48</v>
      </c>
      <c r="BA97" s="782">
        <v>-32.81</v>
      </c>
      <c r="BB97" s="782">
        <v>-2.02</v>
      </c>
      <c r="BC97" s="782">
        <v>-19.7</v>
      </c>
      <c r="BD97" s="922"/>
      <c r="BE97" s="635">
        <v>1993</v>
      </c>
      <c r="BF97" s="912">
        <f>IF(BE97&gt;2008,0,IF(BE97&gt;2001,1,IF(BE97&gt;1990,2,IF(BE97&gt;1980,3,IF(BE97&gt;1973,4,IF(BE97&gt;1970,5,IF(BE97&gt;1960,6,IF(BE97&gt;1958,7,IF(BE97&gt;1953,8,9)))))))))</f>
        <v>2</v>
      </c>
      <c r="BG97" s="838">
        <v>0.89999999999999991</v>
      </c>
    </row>
    <row r="98" spans="1:59" ht="11.25" customHeight="1" x14ac:dyDescent="0.2">
      <c r="A98" s="877" t="s">
        <v>316</v>
      </c>
      <c r="B98" s="889" t="s">
        <v>317</v>
      </c>
      <c r="C98" s="946" t="s">
        <v>128</v>
      </c>
      <c r="D98" s="946" t="s">
        <v>4353</v>
      </c>
      <c r="E98" s="746">
        <v>48</v>
      </c>
      <c r="F98" s="1199">
        <v>41</v>
      </c>
      <c r="G98" s="1199" t="s">
        <v>115</v>
      </c>
      <c r="H98" s="1199" t="s">
        <v>115</v>
      </c>
      <c r="I98" s="879">
        <v>132.26</v>
      </c>
      <c r="J98" s="663">
        <f>(M98/I98)*100</f>
        <v>3.0923937698472703</v>
      </c>
      <c r="K98" s="891">
        <v>1.0225</v>
      </c>
      <c r="L98" s="901">
        <v>4</v>
      </c>
      <c r="M98" s="654">
        <f>K98*L98</f>
        <v>4.09</v>
      </c>
      <c r="N98" s="884" t="s">
        <v>318</v>
      </c>
      <c r="O98" s="747">
        <v>0.95499999999999996</v>
      </c>
      <c r="P98" s="875">
        <v>43986</v>
      </c>
      <c r="Q98" s="875">
        <v>44012</v>
      </c>
      <c r="R98" s="654">
        <f>(K98-O98)/O98*100</f>
        <v>7.0680628272251314</v>
      </c>
      <c r="S98" s="714">
        <f>IF(INDEX(Historical!$D$7:$D$1277,MATCH(B98,Historical!$B$7:$B$1301,0))=0,"n/a",(INDEX(Historical!$C$7:$C$1279,MATCH(B98,Historical!$B$7:$B$1301,0))/INDEX(Historical!$D$7:$D$1277,MATCH(B98,Historical!$B$7:$B$1301,0))-1)*100)</f>
        <v>8.6580086580086757</v>
      </c>
      <c r="T98" s="714">
        <f>IF(INDEX(Historical!$F$7:$F$1270,MATCH(B98,Historical!$B$7:$B$1301,0))=0,"n/a",((INDEX(Historical!$C$7:$C$1279,MATCH(B98,Historical!$B$7:$B$1301,0))/INDEX(Historical!$F$7:$F$1270,MATCH(B98,Historical!$B$7:$B$1301,0)))^(1/3)-1)*100)</f>
        <v>8.9659134497745754</v>
      </c>
      <c r="U98" s="714">
        <f>IF(INDEX(Historical!$H$7:$H$1270,MATCH(B98,Historical!$B$7:$B$1301,0))=0,"n/a",((INDEX(Historical!$C$7:$C$1279,MATCH(B98,Historical!$B$7:$B$1301,0))/INDEX(Historical!$H$7:$H$1270,MATCH(B98,Historical!$B$7:$B$1301,0)))^(1/5)-1)*100)</f>
        <v>9.0177522506611929</v>
      </c>
      <c r="V98" s="714">
        <f>IF(INDEX(Historical!$O$7:$O$1270,MATCH(B98,Historical!$B$7:$B$1301,0))=0,"n/a",((INDEX(Historical!$C$7:$C$1279,MATCH(B98,Historical!$B$7:$B$1301,0))/INDEX(Historical!$O$7:$O$1270,MATCH(B98,Historical!$B$7:$B$1301,0)))^(1/10)-1)*100)</f>
        <v>7.9624404817293826</v>
      </c>
      <c r="W98" s="715">
        <f>IF(OR(U98&lt;=0,U98="n/a",V98&lt;=0,V98="n/a"),"n/a",U98/V98)</f>
        <v>1.1325362206918004</v>
      </c>
      <c r="X98" s="716">
        <f>IF(OR(AJ98&lt;=0,AJ98="n/a",U98&lt;=0,U98="n/a"),"n/a",U98/AJ98)</f>
        <v>2.2544380626652982</v>
      </c>
      <c r="Y98" s="680"/>
      <c r="Z98" s="663">
        <f>IF(OR(AC98&lt;0.01,AC98="n/a"),"n/a",M98/AC98*100)</f>
        <v>79.110251450676984</v>
      </c>
      <c r="AA98" s="900">
        <f>IF(OR(AC98&lt;0.01,AC98="n/a"),"n/a",I98/AC98)</f>
        <v>25.582205029013537</v>
      </c>
      <c r="AB98" s="901">
        <v>12</v>
      </c>
      <c r="AC98" s="879">
        <v>5.17</v>
      </c>
      <c r="AD98" s="879">
        <v>5.46</v>
      </c>
      <c r="AE98" s="879">
        <v>2.72</v>
      </c>
      <c r="AF98" s="879">
        <v>13.53</v>
      </c>
      <c r="AG98" s="879">
        <v>51.4</v>
      </c>
      <c r="AH98" s="879">
        <v>-40.699999999999996</v>
      </c>
      <c r="AI98" s="879">
        <v>10.37</v>
      </c>
      <c r="AJ98" s="879">
        <v>4</v>
      </c>
      <c r="AK98" s="879">
        <v>4.6399999999999997</v>
      </c>
      <c r="AL98" s="892">
        <v>185370</v>
      </c>
      <c r="AM98" s="886">
        <v>0.1</v>
      </c>
      <c r="AN98" s="879">
        <v>3.06</v>
      </c>
      <c r="AO98" s="753">
        <f>IF(U98="n/a","n/a",IF(AA98&lt;0,"n/a",IF(AA98="n/a","n/a",J98+U98-AA98)))</f>
        <v>-13.472059008505074</v>
      </c>
      <c r="AP98" s="754">
        <f>IF(U98="n/a","n/a",J98+U98)</f>
        <v>12.110146020508463</v>
      </c>
      <c r="AQ98" s="902">
        <f>IF(OR(AC98&lt;0.01,AF98="n/a"),"n/a",(I98/SQRT(22.5*AC98*(I98/AF98))-1)*100)</f>
        <v>292.21719268937551</v>
      </c>
      <c r="AR98" s="663">
        <f>INDEX(Historical!$C$7:$C$1279,MATCH(B98,Historical!$B$7:$B$1301,0))*IF(AH98="n/a",1.03,IF(AH98&lt;0,1.01,IF(AH98&gt;10,1.1,(1+AH98/100))))</f>
        <v>3.8026500000000003</v>
      </c>
      <c r="AS98" s="900">
        <f>IF($AI98="n/a",1.03*AR98,IF($AI98&lt;0,1.01*AR98,IF($AI98&gt;10,1.1*AR98,(1+$AI98/100)*AR98)))</f>
        <v>4.1829150000000004</v>
      </c>
      <c r="AT98" s="900">
        <f>IF($AK98="n/a",1.03*AS98,IF($AK98&lt;0,1.01*AS98,IF($AK98&gt;10,1.1*AS98,(1+$AK98/100)*AS98)))</f>
        <v>4.3770022560000008</v>
      </c>
      <c r="AU98" s="900">
        <f>IF($AK98="n/a",1.03*AT98,IF($AK98&lt;0,1.01*AT98,IF($AK98&gt;10,1.1*AT98,(1+$AK98/100)*AT98)))</f>
        <v>4.5800951606784013</v>
      </c>
      <c r="AV98" s="900">
        <f>IF($AK98="n/a",1.03*AU98,IF($AK98&lt;0,1.01*AU98,IF($AK98&gt;10,1.1*AU98,(1+$AK98/100)*AU98)))</f>
        <v>4.7926115761338792</v>
      </c>
      <c r="AW98" s="663">
        <f>SUM(AR98:AV98)</f>
        <v>21.735273992812282</v>
      </c>
      <c r="AX98" s="761">
        <f>AW98/I98*100</f>
        <v>16.433747159241101</v>
      </c>
      <c r="AY98" s="948">
        <v>0.59</v>
      </c>
      <c r="AZ98" s="886">
        <v>30.409999999999997</v>
      </c>
      <c r="BA98" s="886">
        <v>-10.15</v>
      </c>
      <c r="BB98" s="886">
        <v>0.19</v>
      </c>
      <c r="BC98" s="886">
        <v>-1.6199999999999999</v>
      </c>
      <c r="BE98" s="635">
        <v>1973</v>
      </c>
      <c r="BF98" s="912">
        <f>IF(BE98&gt;2008,0,IF(BE98&gt;2001,1,IF(BE98&gt;1990,2,IF(BE98&gt;1980,3,IF(BE98&gt;1973,4,IF(BE98&gt;1970,5,IF(BE98&gt;1960,6,IF(BE98&gt;1958,7,IF(BE98&gt;1953,8,9)))))))))</f>
        <v>5</v>
      </c>
      <c r="BG98" s="896">
        <v>9.1999999999999993</v>
      </c>
    </row>
    <row r="99" spans="1:59" ht="11.25" customHeight="1" x14ac:dyDescent="0.2">
      <c r="A99" s="877" t="s">
        <v>321</v>
      </c>
      <c r="B99" s="889" t="s">
        <v>322</v>
      </c>
      <c r="C99" s="946" t="s">
        <v>128</v>
      </c>
      <c r="D99" s="946" t="s">
        <v>4360</v>
      </c>
      <c r="E99" s="746">
        <v>64</v>
      </c>
      <c r="F99" s="1199">
        <v>5</v>
      </c>
      <c r="G99" s="1199" t="s">
        <v>37</v>
      </c>
      <c r="H99" s="1199" t="s">
        <v>115</v>
      </c>
      <c r="I99" s="879">
        <v>119.57</v>
      </c>
      <c r="J99" s="663">
        <f>(M99/I99)*100</f>
        <v>2.6451451032867777</v>
      </c>
      <c r="K99" s="891">
        <v>0.79069999999999996</v>
      </c>
      <c r="L99" s="901">
        <v>4</v>
      </c>
      <c r="M99" s="654">
        <f>K99*L99</f>
        <v>3.1627999999999998</v>
      </c>
      <c r="N99" s="884" t="s">
        <v>107</v>
      </c>
      <c r="O99" s="747">
        <v>0.74590000000000001</v>
      </c>
      <c r="P99" s="875">
        <v>43944</v>
      </c>
      <c r="Q99" s="875">
        <v>43966</v>
      </c>
      <c r="R99" s="654">
        <f>(K99-O99)/O99*100</f>
        <v>6.0061670465209751</v>
      </c>
      <c r="S99" s="714">
        <f>IF(INDEX(Historical!$D$7:$D$1277,MATCH(B99,Historical!$B$7:$B$1301,0))=0,"n/a",(INDEX(Historical!$C$7:$C$1279,MATCH(B99,Historical!$B$7:$B$1301,0))/INDEX(Historical!$D$7:$D$1277,MATCH(B99,Historical!$B$7:$B$1301,0))-1)*100)</f>
        <v>4.0018302125862215</v>
      </c>
      <c r="T99" s="714">
        <f>IF(INDEX(Historical!$F$7:$F$1270,MATCH(B99,Historical!$B$7:$B$1301,0))=0,"n/a",((INDEX(Historical!$C$7:$C$1279,MATCH(B99,Historical!$B$7:$B$1301,0))/INDEX(Historical!$F$7:$F$1270,MATCH(B99,Historical!$B$7:$B$1301,0)))^(1/3)-1)*100)</f>
        <v>3.4192273464497713</v>
      </c>
      <c r="U99" s="714">
        <f>IF(INDEX(Historical!$H$7:$H$1270,MATCH(B99,Historical!$B$7:$B$1301,0))=0,"n/a",((INDEX(Historical!$C$7:$C$1279,MATCH(B99,Historical!$B$7:$B$1301,0))/INDEX(Historical!$H$7:$H$1270,MATCH(B99,Historical!$B$7:$B$1301,0)))^(1/5)-1)*100)</f>
        <v>3.1348702634693915</v>
      </c>
      <c r="V99" s="714">
        <f>IF(INDEX(Historical!$O$7:$O$1270,MATCH(B99,Historical!$B$7:$B$1301,0))=0,"n/a",((INDEX(Historical!$C$7:$C$1279,MATCH(B99,Historical!$B$7:$B$1301,0))/INDEX(Historical!$O$7:$O$1270,MATCH(B99,Historical!$B$7:$B$1301,0)))^(1/10)-1)*100)</f>
        <v>5.5604988992965731</v>
      </c>
      <c r="W99" s="715">
        <f>IF(OR(U99&lt;=0,U99="n/a",V99&lt;=0,V99="n/a"),"n/a",U99/V99)</f>
        <v>0.56377499937388098</v>
      </c>
      <c r="X99" s="716" t="str">
        <f>IF(OR(AJ99&lt;=0,AJ99="n/a",U99&lt;=0,U99="n/a"),"n/a",U99/AJ99)</f>
        <v>n/a</v>
      </c>
      <c r="Y99" s="889"/>
      <c r="Z99" s="663">
        <f>IF(OR(AC99&lt;0.01,AC99="n/a"),"n/a",M99/AC99*100)</f>
        <v>167.34391534391534</v>
      </c>
      <c r="AA99" s="900">
        <f>IF(OR(AC99&lt;0.01,AC99="n/a"),"n/a",I99/AC99)</f>
        <v>63.264550264550266</v>
      </c>
      <c r="AB99" s="901">
        <v>6</v>
      </c>
      <c r="AC99" s="879">
        <v>1.89</v>
      </c>
      <c r="AD99" s="879">
        <v>8.26</v>
      </c>
      <c r="AE99" s="879">
        <v>4.24</v>
      </c>
      <c r="AF99" s="879">
        <v>6.53</v>
      </c>
      <c r="AG99" s="879">
        <v>10.4</v>
      </c>
      <c r="AH99" s="879">
        <v>-60.6</v>
      </c>
      <c r="AI99" s="879">
        <v>5.24</v>
      </c>
      <c r="AJ99" s="879">
        <v>-15.8</v>
      </c>
      <c r="AK99" s="879">
        <v>7.55</v>
      </c>
      <c r="AL99" s="892">
        <v>298010</v>
      </c>
      <c r="AM99" s="886">
        <v>0.11</v>
      </c>
      <c r="AN99" s="879">
        <v>0.81</v>
      </c>
      <c r="AO99" s="753">
        <f>IF(U99="n/a","n/a",IF(AA99&lt;0,"n/a",IF(AA99="n/a","n/a",J99+U99-AA99)))</f>
        <v>-57.484534897794099</v>
      </c>
      <c r="AP99" s="754">
        <f>IF(U99="n/a","n/a",J99+U99)</f>
        <v>5.7800153667561691</v>
      </c>
      <c r="AQ99" s="902">
        <f>IF(OR(AC99&lt;0.01,AF99="n/a"),"n/a",(I99/SQRT(22.5*AC99*(I99/AF99))-1)*100)</f>
        <v>328.49478836582432</v>
      </c>
      <c r="AR99" s="663">
        <f>INDEX(Historical!$C$7:$C$1279,MATCH(B99,Historical!$B$7:$B$1301,0))*IF(AH99="n/a",1.03,IF(AH99&lt;0,1.01,IF(AH99&gt;10,1.1,(1+AH99/100))))</f>
        <v>2.9844489999999997</v>
      </c>
      <c r="AS99" s="900">
        <f>IF($AI99="n/a",1.03*AR99,IF($AI99&lt;0,1.01*AR99,IF($AI99&gt;10,1.1*AR99,(1+$AI99/100)*AR99)))</f>
        <v>3.1408341275999998</v>
      </c>
      <c r="AT99" s="900">
        <f>IF($AK99="n/a",1.03*AS99,IF($AK99&lt;0,1.01*AS99,IF($AK99&gt;10,1.1*AS99,(1+$AK99/100)*AS99)))</f>
        <v>3.3779671042337993</v>
      </c>
      <c r="AU99" s="900">
        <f>IF($AK99="n/a",1.03*AT99,IF($AK99&lt;0,1.01*AT99,IF($AK99&gt;10,1.1*AT99,(1+$AK99/100)*AT99)))</f>
        <v>3.6330036206034508</v>
      </c>
      <c r="AV99" s="900">
        <f>IF($AK99="n/a",1.03*AU99,IF($AK99&lt;0,1.01*AU99,IF($AK99&gt;10,1.1*AU99,(1+$AK99/100)*AU99)))</f>
        <v>3.9072953939590112</v>
      </c>
      <c r="AW99" s="663">
        <f>SUM(AR99:AV99)</f>
        <v>17.04354924639626</v>
      </c>
      <c r="AX99" s="761">
        <f>AW99/I99*100</f>
        <v>14.254034662872176</v>
      </c>
      <c r="AY99" s="948">
        <v>0.4</v>
      </c>
      <c r="AZ99" s="886">
        <v>26.740000000000002</v>
      </c>
      <c r="BA99" s="886">
        <v>-6.65</v>
      </c>
      <c r="BB99" s="886">
        <v>2.6599999999999997</v>
      </c>
      <c r="BC99" s="886">
        <v>-0.24</v>
      </c>
      <c r="BE99" s="635">
        <v>1957</v>
      </c>
      <c r="BF99" s="912">
        <f>IF(BE99&gt;2008,0,IF(BE99&gt;2001,1,IF(BE99&gt;1990,2,IF(BE99&gt;1980,3,IF(BE99&gt;1973,4,IF(BE99&gt;1970,5,IF(BE99&gt;1960,6,IF(BE99&gt;1958,7,IF(BE99&gt;1953,8,9)))))))))</f>
        <v>8</v>
      </c>
      <c r="BG99" s="896">
        <v>4.1000000000000005</v>
      </c>
    </row>
    <row r="100" spans="1:59" ht="11.25" customHeight="1" x14ac:dyDescent="0.2">
      <c r="A100" s="877" t="s">
        <v>310</v>
      </c>
      <c r="B100" s="889" t="s">
        <v>311</v>
      </c>
      <c r="C100" s="946" t="s">
        <v>112</v>
      </c>
      <c r="D100" s="946" t="s">
        <v>211</v>
      </c>
      <c r="E100" s="746">
        <v>63</v>
      </c>
      <c r="F100" s="1199">
        <v>6</v>
      </c>
      <c r="G100" s="1199" t="s">
        <v>37</v>
      </c>
      <c r="H100" s="1199" t="s">
        <v>37</v>
      </c>
      <c r="I100" s="879">
        <v>183.27</v>
      </c>
      <c r="J100" s="663">
        <f>(M100/I100)*100</f>
        <v>1.9206635019370328</v>
      </c>
      <c r="K100" s="891">
        <v>0.88</v>
      </c>
      <c r="L100" s="901">
        <v>4</v>
      </c>
      <c r="M100" s="654">
        <f>K100*L100</f>
        <v>3.52</v>
      </c>
      <c r="N100" s="884" t="s">
        <v>294</v>
      </c>
      <c r="O100" s="747">
        <v>0.76</v>
      </c>
      <c r="P100" s="880">
        <v>43594</v>
      </c>
      <c r="Q100" s="880">
        <v>43623</v>
      </c>
      <c r="R100" s="654">
        <f>(K100-O100)/O100*100</f>
        <v>15.789473684210526</v>
      </c>
      <c r="S100" s="714">
        <f>IF(INDEX(Historical!$D$7:$D$1277,MATCH(B100,Historical!$B$7:$B$1301,0))=0,"n/a",(INDEX(Historical!$C$7:$C$1279,MATCH(B100,Historical!$B$7:$B$1301,0))/INDEX(Historical!$D$7:$D$1277,MATCH(B100,Historical!$B$7:$B$1301,0))-1)*100)</f>
        <v>15.646258503401356</v>
      </c>
      <c r="T100" s="714">
        <f>IF(INDEX(Historical!$F$7:$F$1270,MATCH(B100,Historical!$B$7:$B$1301,0))=0,"n/a",((INDEX(Historical!$C$7:$C$1279,MATCH(B100,Historical!$B$7:$B$1301,0))/INDEX(Historical!$F$7:$F$1270,MATCH(B100,Historical!$B$7:$B$1301,0)))^(1/3)-1)*100)</f>
        <v>10.499282680146504</v>
      </c>
      <c r="U100" s="714">
        <f>IF(INDEX(Historical!$H$7:$H$1270,MATCH(B100,Historical!$B$7:$B$1301,0))=0,"n/a",((INDEX(Historical!$C$7:$C$1279,MATCH(B100,Historical!$B$7:$B$1301,0))/INDEX(Historical!$H$7:$H$1270,MATCH(B100,Historical!$B$7:$B$1301,0)))^(1/5)-1)*100)</f>
        <v>10.433723187908207</v>
      </c>
      <c r="V100" s="714">
        <f>IF(INDEX(Historical!$O$7:$O$1270,MATCH(B100,Historical!$B$7:$B$1301,0))=0,"n/a",((INDEX(Historical!$C$7:$C$1279,MATCH(B100,Historical!$B$7:$B$1301,0))/INDEX(Historical!$O$7:$O$1270,MATCH(B100,Historical!$B$7:$B$1301,0)))^(1/10)-1)*100)</f>
        <v>13.018071324347936</v>
      </c>
      <c r="W100" s="715">
        <f>IF(OR(U100&lt;=0,U100="n/a",V100&lt;=0,V100="n/a"),"n/a",U100/V100)</f>
        <v>0.80147995259434657</v>
      </c>
      <c r="X100" s="716">
        <f>IF(OR(AJ100&lt;=0,AJ100="n/a",U100&lt;=0,U100="n/a"),"n/a",U100/AJ100)</f>
        <v>0.94852028980983694</v>
      </c>
      <c r="Y100" s="890" t="s">
        <v>152</v>
      </c>
      <c r="Z100" s="663">
        <f>IF(OR(AC100&lt;0.01,AC100="n/a"),"n/a",M100/AC100*100)</f>
        <v>34.543670264965655</v>
      </c>
      <c r="AA100" s="900">
        <f>IF(OR(AC100&lt;0.01,AC100="n/a"),"n/a",I100/AC100)</f>
        <v>17.985279685966635</v>
      </c>
      <c r="AB100" s="901">
        <v>6</v>
      </c>
      <c r="AC100" s="879">
        <v>10.19</v>
      </c>
      <c r="AD100" s="879">
        <v>4.5999999999999996</v>
      </c>
      <c r="AE100" s="879">
        <v>1.66</v>
      </c>
      <c r="AF100" s="879">
        <v>3.66</v>
      </c>
      <c r="AG100" s="879">
        <v>21.5</v>
      </c>
      <c r="AH100" s="879">
        <v>9.1</v>
      </c>
      <c r="AI100" s="879">
        <v>-2.87</v>
      </c>
      <c r="AJ100" s="879">
        <v>11</v>
      </c>
      <c r="AK100" s="879">
        <v>3.83</v>
      </c>
      <c r="AL100" s="892">
        <v>23570</v>
      </c>
      <c r="AM100" s="886">
        <v>0.4</v>
      </c>
      <c r="AN100" s="879">
        <v>1.45</v>
      </c>
      <c r="AO100" s="753">
        <f>IF(U100="n/a","n/a",IF(AA100&lt;0,"n/a",IF(AA100="n/a","n/a",J100+U100-AA100)))</f>
        <v>-5.6308929961213945</v>
      </c>
      <c r="AP100" s="754">
        <f>IF(U100="n/a","n/a",J100+U100)</f>
        <v>12.35438668984524</v>
      </c>
      <c r="AQ100" s="902">
        <f>IF(OR(AC100&lt;0.01,AF100="n/a"),"n/a",(I100/SQRT(22.5*AC100*(I100/AF100))-1)*100)</f>
        <v>71.044014674115559</v>
      </c>
      <c r="AR100" s="663">
        <f>INDEX(Historical!$C$7:$C$1279,MATCH(B100,Historical!$B$7:$B$1301,0))*IF(AH100="n/a",1.03,IF(AH100&lt;0,1.01,IF(AH100&gt;10,1.1,(1+AH100/100))))</f>
        <v>3.7093999999999996</v>
      </c>
      <c r="AS100" s="900">
        <f>IF($AI100="n/a",1.03*AR100,IF($AI100&lt;0,1.01*AR100,IF($AI100&gt;10,1.1*AR100,(1+$AI100/100)*AR100)))</f>
        <v>3.7464939999999998</v>
      </c>
      <c r="AT100" s="900">
        <f>IF($AK100="n/a",1.03*AS100,IF($AK100&lt;0,1.01*AS100,IF($AK100&gt;10,1.1*AS100,(1+$AK100/100)*AS100)))</f>
        <v>3.8899847201999997</v>
      </c>
      <c r="AU100" s="900">
        <f>IF($AK100="n/a",1.03*AT100,IF($AK100&lt;0,1.01*AT100,IF($AK100&gt;10,1.1*AT100,(1+$AK100/100)*AT100)))</f>
        <v>4.0389711349836599</v>
      </c>
      <c r="AV100" s="900">
        <f>IF($AK100="n/a",1.03*AU100,IF($AK100&lt;0,1.01*AU100,IF($AK100&gt;10,1.1*AU100,(1+$AK100/100)*AU100)))</f>
        <v>4.1936637294535339</v>
      </c>
      <c r="AW100" s="663">
        <f>SUM(AR100:AV100)</f>
        <v>19.578513584637193</v>
      </c>
      <c r="AX100" s="761">
        <f>AW100/I100*100</f>
        <v>10.682879677327</v>
      </c>
      <c r="AY100" s="948">
        <v>1.67</v>
      </c>
      <c r="AZ100" s="886">
        <v>97.06</v>
      </c>
      <c r="BA100" s="886">
        <v>-15.129999999999999</v>
      </c>
      <c r="BB100" s="886">
        <v>9.0300000000000011</v>
      </c>
      <c r="BC100" s="886">
        <v>2.5</v>
      </c>
      <c r="BE100" s="635">
        <v>1957</v>
      </c>
      <c r="BF100" s="912">
        <f>IF(BE100&gt;2008,0,IF(BE100&gt;2001,1,IF(BE100&gt;1990,2,IF(BE100&gt;1980,3,IF(BE100&gt;1973,4,IF(BE100&gt;1970,5,IF(BE100&gt;1960,6,IF(BE100&gt;1958,7,IF(BE100&gt;1953,8,9)))))))))</f>
        <v>8</v>
      </c>
      <c r="BG100" s="896">
        <v>6.7</v>
      </c>
    </row>
    <row r="101" spans="1:59" ht="11.25" customHeight="1" x14ac:dyDescent="0.2">
      <c r="A101" s="877" t="s">
        <v>733</v>
      </c>
      <c r="B101" s="889" t="s">
        <v>734</v>
      </c>
      <c r="C101" s="946" t="s">
        <v>245</v>
      </c>
      <c r="D101" s="946" t="s">
        <v>4352</v>
      </c>
      <c r="E101" s="746">
        <v>25</v>
      </c>
      <c r="F101" s="1199">
        <v>134</v>
      </c>
      <c r="G101" s="1199" t="s">
        <v>37</v>
      </c>
      <c r="H101" s="1199" t="s">
        <v>37</v>
      </c>
      <c r="I101" s="879">
        <v>92.55</v>
      </c>
      <c r="J101" s="663">
        <f>(M101/I101)*100</f>
        <v>2.6796326310102647</v>
      </c>
      <c r="K101" s="898">
        <v>0.62</v>
      </c>
      <c r="L101" s="901">
        <v>4</v>
      </c>
      <c r="M101" s="654">
        <f>K101*L101</f>
        <v>2.48</v>
      </c>
      <c r="N101" s="884" t="s">
        <v>148</v>
      </c>
      <c r="O101" s="748">
        <v>0.61</v>
      </c>
      <c r="P101" s="875">
        <v>43889</v>
      </c>
      <c r="Q101" s="875">
        <v>43906</v>
      </c>
      <c r="R101" s="654">
        <f>(K101-O101)/O101*100</f>
        <v>1.6393442622950833</v>
      </c>
      <c r="S101" s="714">
        <f>IF(INDEX(Historical!$D$7:$D$1277,MATCH(B101,Historical!$B$7:$B$1301,0))=0,"n/a",(INDEX(Historical!$C$7:$C$1279,MATCH(B101,Historical!$B$7:$B$1301,0))/INDEX(Historical!$D$7:$D$1277,MATCH(B101,Historical!$B$7:$B$1301,0))-1)*100)</f>
        <v>1.6666666666666607</v>
      </c>
      <c r="T101" s="714">
        <f>IF(INDEX(Historical!$F$7:$F$1270,MATCH(B101,Historical!$B$7:$B$1301,0))=0,"n/a",((INDEX(Historical!$C$7:$C$1279,MATCH(B101,Historical!$B$7:$B$1301,0))/INDEX(Historical!$F$7:$F$1270,MATCH(B101,Historical!$B$7:$B$1301,0)))^(1/3)-1)*100)</f>
        <v>3.5116064089332433</v>
      </c>
      <c r="U101" s="714">
        <f>IF(INDEX(Historical!$H$7:$H$1270,MATCH(B101,Historical!$B$7:$B$1301,0))=0,"n/a",((INDEX(Historical!$C$7:$C$1279,MATCH(B101,Historical!$B$7:$B$1301,0))/INDEX(Historical!$H$7:$H$1270,MATCH(B101,Historical!$B$7:$B$1301,0)))^(1/5)-1)*100)</f>
        <v>4.9102011019389824</v>
      </c>
      <c r="V101" s="714">
        <f>IF(INDEX(Historical!$O$7:$O$1270,MATCH(B101,Historical!$B$7:$B$1301,0))=0,"n/a",((INDEX(Historical!$C$7:$C$1279,MATCH(B101,Historical!$B$7:$B$1301,0))/INDEX(Historical!$O$7:$O$1270,MATCH(B101,Historical!$B$7:$B$1301,0)))^(1/10)-1)*100)</f>
        <v>12.080361326294486</v>
      </c>
      <c r="W101" s="715">
        <f>IF(OR(U101&lt;=0,U101="n/a",V101&lt;=0,V101="n/a"),"n/a",U101/V101)</f>
        <v>0.40646144343806073</v>
      </c>
      <c r="X101" s="716" t="str">
        <f>IF(OR(AJ101&lt;=0,AJ101="n/a",U101&lt;=0,U101="n/a"),"n/a",U101/AJ101)</f>
        <v>n/a</v>
      </c>
      <c r="Y101" s="676"/>
      <c r="Z101" s="663">
        <f>IF(OR(AC101&lt;0.01,AC101="n/a"),"n/a",M101/AC101*100)</f>
        <v>57.274826789838343</v>
      </c>
      <c r="AA101" s="900">
        <f>IF(OR(AC101&lt;0.01,AC101="n/a"),"n/a",I101/AC101)</f>
        <v>21.374133949191684</v>
      </c>
      <c r="AB101" s="901">
        <v>12</v>
      </c>
      <c r="AC101" s="879">
        <v>4.33</v>
      </c>
      <c r="AD101" s="879">
        <v>1.42</v>
      </c>
      <c r="AE101" s="879">
        <v>0.87</v>
      </c>
      <c r="AF101" s="879">
        <v>5.7</v>
      </c>
      <c r="AG101" s="879">
        <v>26.5</v>
      </c>
      <c r="AH101" s="879">
        <v>-0.8</v>
      </c>
      <c r="AI101" s="879">
        <v>61.88</v>
      </c>
      <c r="AJ101" s="879">
        <v>-4.8</v>
      </c>
      <c r="AK101" s="879">
        <v>15</v>
      </c>
      <c r="AL101" s="892">
        <v>5840</v>
      </c>
      <c r="AM101" s="886">
        <v>1.3</v>
      </c>
      <c r="AN101" s="879">
        <v>2.16</v>
      </c>
      <c r="AO101" s="753">
        <f>IF(U101="n/a","n/a",IF(AA101&lt;0,"n/a",IF(AA101="n/a","n/a",J101+U101-AA101)))</f>
        <v>-13.784300216242437</v>
      </c>
      <c r="AP101" s="754">
        <f>IF(U101="n/a","n/a",J101+U101)</f>
        <v>7.5898337329492467</v>
      </c>
      <c r="AQ101" s="902">
        <f>IF(OR(AC101&lt;0.01,AF101="n/a"),"n/a",(I101/SQRT(22.5*AC101*(I101/AF101))-1)*100)</f>
        <v>132.69681133315711</v>
      </c>
      <c r="AR101" s="663">
        <f>INDEX(Historical!$C$7:$C$1279,MATCH(B101,Historical!$B$7:$B$1301,0))*IF(AH101="n/a",1.03,IF(AH101&lt;0,1.01,IF(AH101&gt;10,1.1,(1+AH101/100))))</f>
        <v>2.4643999999999999</v>
      </c>
      <c r="AS101" s="900">
        <f>IF($AI101="n/a",1.03*AR101,IF($AI101&lt;0,1.01*AR101,IF($AI101&gt;10,1.1*AR101,(1+$AI101/100)*AR101)))</f>
        <v>2.7108400000000001</v>
      </c>
      <c r="AT101" s="900">
        <f>IF($AK101="n/a",1.03*AS101,IF($AK101&lt;0,1.01*AS101,IF($AK101&gt;10,1.1*AS101,(1+$AK101/100)*AS101)))</f>
        <v>2.9819240000000002</v>
      </c>
      <c r="AU101" s="900">
        <f>IF($AK101="n/a",1.03*AT101,IF($AK101&lt;0,1.01*AT101,IF($AK101&gt;10,1.1*AT101,(1+$AK101/100)*AT101)))</f>
        <v>3.2801164000000007</v>
      </c>
      <c r="AV101" s="900">
        <f>IF($AK101="n/a",1.03*AU101,IF($AK101&lt;0,1.01*AU101,IF($AK101&gt;10,1.1*AU101,(1+$AK101/100)*AU101)))</f>
        <v>3.6081280400000009</v>
      </c>
      <c r="AW101" s="663">
        <f>SUM(AR101:AV101)</f>
        <v>15.045408440000003</v>
      </c>
      <c r="AX101" s="761">
        <f>AW101/I101*100</f>
        <v>16.256519113992439</v>
      </c>
      <c r="AY101" s="948">
        <v>2.13</v>
      </c>
      <c r="AZ101" s="886">
        <v>147.76</v>
      </c>
      <c r="BA101" s="886">
        <v>-11.33</v>
      </c>
      <c r="BB101" s="886">
        <v>12.950000000000001</v>
      </c>
      <c r="BC101" s="886">
        <v>8.4599999999999991</v>
      </c>
      <c r="BE101" s="635">
        <v>1996</v>
      </c>
      <c r="BF101" s="912">
        <f>IF(BE101&gt;2008,0,IF(BE101&gt;2001,1,IF(BE101&gt;1990,2,IF(BE101&gt;1980,3,IF(BE101&gt;1973,4,IF(BE101&gt;1970,5,IF(BE101&gt;1960,6,IF(BE101&gt;1958,7,IF(BE101&gt;1953,8,9)))))))))</f>
        <v>2</v>
      </c>
      <c r="BG101" s="896">
        <v>6</v>
      </c>
    </row>
    <row r="102" spans="1:59" ht="11.25" customHeight="1" x14ac:dyDescent="0.2">
      <c r="A102" s="885" t="s">
        <v>312</v>
      </c>
      <c r="B102" s="889" t="s">
        <v>313</v>
      </c>
      <c r="C102" s="946" t="s">
        <v>112</v>
      </c>
      <c r="D102" s="946" t="s">
        <v>211</v>
      </c>
      <c r="E102" s="746">
        <v>44</v>
      </c>
      <c r="F102" s="1199">
        <v>59</v>
      </c>
      <c r="G102" s="1199" t="s">
        <v>37</v>
      </c>
      <c r="H102" s="1199" t="s">
        <v>37</v>
      </c>
      <c r="I102" s="879">
        <v>37.99</v>
      </c>
      <c r="J102" s="663">
        <f>(M102/I102)*100</f>
        <v>2.0005264543300867</v>
      </c>
      <c r="K102" s="899">
        <v>0.19</v>
      </c>
      <c r="L102" s="901">
        <v>4</v>
      </c>
      <c r="M102" s="654">
        <f>K102*L102</f>
        <v>0.76</v>
      </c>
      <c r="N102" s="884" t="s">
        <v>271</v>
      </c>
      <c r="O102" s="747">
        <v>0.18</v>
      </c>
      <c r="P102" s="875">
        <v>43852</v>
      </c>
      <c r="Q102" s="875">
        <v>43867</v>
      </c>
      <c r="R102" s="654">
        <f>(K102-O102)/O102*100</f>
        <v>5.5555555555555607</v>
      </c>
      <c r="S102" s="714">
        <f>IF(INDEX(Historical!$D$7:$D$1277,MATCH(B102,Historical!$B$7:$B$1301,0))=0,"n/a",(INDEX(Historical!$C$7:$C$1279,MATCH(B102,Historical!$B$7:$B$1301,0))/INDEX(Historical!$D$7:$D$1277,MATCH(B102,Historical!$B$7:$B$1301,0))-1)*100)</f>
        <v>-7.3170731707317032</v>
      </c>
      <c r="T102" s="714">
        <f>IF(INDEX(Historical!$F$7:$F$1270,MATCH(B102,Historical!$B$7:$B$1301,0))=0,"n/a",((INDEX(Historical!$C$7:$C$1279,MATCH(B102,Historical!$B$7:$B$1301,0))/INDEX(Historical!$F$7:$F$1270,MATCH(B102,Historical!$B$7:$B$1301,0)))^(1/3)-1)*100)</f>
        <v>-5.9432877576129357</v>
      </c>
      <c r="U102" s="714">
        <f>IF(INDEX(Historical!$H$7:$H$1270,MATCH(B102,Historical!$B$7:$B$1301,0))=0,"n/a",((INDEX(Historical!$C$7:$C$1279,MATCH(B102,Historical!$B$7:$B$1301,0))/INDEX(Historical!$H$7:$H$1270,MATCH(B102,Historical!$B$7:$B$1301,0)))^(1/5)-1)*100)</f>
        <v>0.56876593028489797</v>
      </c>
      <c r="V102" s="714">
        <f>IF(INDEX(Historical!$O$7:$O$1270,MATCH(B102,Historical!$B$7:$B$1301,0))=0,"n/a",((INDEX(Historical!$C$7:$C$1279,MATCH(B102,Historical!$B$7:$B$1301,0))/INDEX(Historical!$O$7:$O$1270,MATCH(B102,Historical!$B$7:$B$1301,0)))^(1/10)-1)*100)</f>
        <v>4.6255079216745321</v>
      </c>
      <c r="W102" s="715">
        <f>IF(OR(U102&lt;=0,U102="n/a",V102&lt;=0,V102="n/a"),"n/a",U102/V102)</f>
        <v>0.12296291346075408</v>
      </c>
      <c r="X102" s="716">
        <f>IF(OR(AJ102&lt;=0,AJ102="n/a",U102&lt;=0,U102="n/a"),"n/a",U102/AJ102)</f>
        <v>0.19612618285686134</v>
      </c>
      <c r="Y102" s="686"/>
      <c r="Z102" s="663">
        <f>IF(OR(AC102&lt;0.01,AC102="n/a"),"n/a",M102/AC102*100)</f>
        <v>33.777777777777779</v>
      </c>
      <c r="AA102" s="900">
        <f>IF(OR(AC102&lt;0.01,AC102="n/a"),"n/a",I102/AC102)</f>
        <v>16.884444444444444</v>
      </c>
      <c r="AB102" s="901">
        <v>12</v>
      </c>
      <c r="AC102" s="879">
        <v>2.25</v>
      </c>
      <c r="AD102" s="879">
        <v>4.88</v>
      </c>
      <c r="AE102" s="879">
        <v>2.12</v>
      </c>
      <c r="AF102" s="879">
        <v>3.31</v>
      </c>
      <c r="AG102" s="879">
        <v>20.100000000000001</v>
      </c>
      <c r="AH102" s="881">
        <v>8.1</v>
      </c>
      <c r="AI102" s="881">
        <v>14.57</v>
      </c>
      <c r="AJ102" s="879">
        <v>2.9000000000000004</v>
      </c>
      <c r="AK102" s="879">
        <v>3.4000000000000004</v>
      </c>
      <c r="AL102" s="892">
        <v>6300</v>
      </c>
      <c r="AM102" s="886">
        <v>0.3</v>
      </c>
      <c r="AN102" s="879">
        <v>0.77</v>
      </c>
      <c r="AO102" s="753">
        <f>IF(U102="n/a","n/a",IF(AA102&lt;0,"n/a",IF(AA102="n/a","n/a",J102+U102-AA102)))</f>
        <v>-14.31515205982946</v>
      </c>
      <c r="AP102" s="754">
        <f>IF(U102="n/a","n/a",J102+U102)</f>
        <v>2.5692923846149847</v>
      </c>
      <c r="AQ102" s="902">
        <f>IF(OR(AC102&lt;0.01,AF102="n/a"),"n/a",(I102/SQRT(22.5*AC102*(I102/AF102))-1)*100)</f>
        <v>57.603597126336204</v>
      </c>
      <c r="AR102" s="663">
        <f>INDEX(Historical!$C$7:$C$1279,MATCH(B102,Historical!$B$7:$B$1301,0))*IF(AH102="n/a",1.03,IF(AH102&lt;0,1.01,IF(AH102&gt;10,1.1,(1+AH102/100))))</f>
        <v>0.82155999999999996</v>
      </c>
      <c r="AS102" s="900">
        <f>IF($AI102="n/a",1.03*AR102,IF($AI102&lt;0,1.01*AR102,IF($AI102&gt;10,1.1*AR102,(1+$AI102/100)*AR102)))</f>
        <v>0.90371600000000007</v>
      </c>
      <c r="AT102" s="900">
        <f>IF($AK102="n/a",1.03*AS102,IF($AK102&lt;0,1.01*AS102,IF($AK102&gt;10,1.1*AS102,(1+$AK102/100)*AS102)))</f>
        <v>0.93444234400000015</v>
      </c>
      <c r="AU102" s="900">
        <f>IF($AK102="n/a",1.03*AT102,IF($AK102&lt;0,1.01*AT102,IF($AK102&gt;10,1.1*AT102,(1+$AK102/100)*AT102)))</f>
        <v>0.96621338369600018</v>
      </c>
      <c r="AV102" s="900">
        <f>IF($AK102="n/a",1.03*AU102,IF($AK102&lt;0,1.01*AU102,IF($AK102&gt;10,1.1*AU102,(1+$AK102/100)*AU102)))</f>
        <v>0.99906463874166418</v>
      </c>
      <c r="AW102" s="663">
        <f>SUM(AR102:AV102)</f>
        <v>4.6249963664376645</v>
      </c>
      <c r="AX102" s="761">
        <f>AW102/I102*100</f>
        <v>12.174246818735627</v>
      </c>
      <c r="AY102" s="948">
        <v>1.36</v>
      </c>
      <c r="AZ102" s="886">
        <v>72.599999999999994</v>
      </c>
      <c r="BA102" s="886">
        <v>-19.900000000000002</v>
      </c>
      <c r="BB102" s="886">
        <v>4.91</v>
      </c>
      <c r="BC102" s="886">
        <v>-2.9000000000000004</v>
      </c>
      <c r="BE102" s="635">
        <v>1977</v>
      </c>
      <c r="BF102" s="912">
        <f>IF(BE102&gt;2008,0,IF(BE102&gt;2001,1,IF(BE102&gt;1990,2,IF(BE102&gt;1980,3,IF(BE102&gt;1973,4,IF(BE102&gt;1970,5,IF(BE102&gt;1960,6,IF(BE102&gt;1958,7,IF(BE102&gt;1953,8,9)))))))))</f>
        <v>4</v>
      </c>
      <c r="BG102" s="896">
        <v>9</v>
      </c>
    </row>
    <row r="103" spans="1:59" ht="11.25" customHeight="1" x14ac:dyDescent="0.2">
      <c r="A103" s="877" t="s">
        <v>319</v>
      </c>
      <c r="B103" s="889" t="s">
        <v>320</v>
      </c>
      <c r="C103" s="946" t="s">
        <v>123</v>
      </c>
      <c r="D103" s="946" t="s">
        <v>4180</v>
      </c>
      <c r="E103" s="746">
        <v>48</v>
      </c>
      <c r="F103" s="1199">
        <v>37</v>
      </c>
      <c r="G103" s="1199" t="s">
        <v>37</v>
      </c>
      <c r="H103" s="1199" t="s">
        <v>115</v>
      </c>
      <c r="I103" s="879">
        <v>106.06</v>
      </c>
      <c r="J103" s="663">
        <f>(M103/I103)*100</f>
        <v>1.9234395625117857</v>
      </c>
      <c r="K103" s="891">
        <v>0.51</v>
      </c>
      <c r="L103" s="901">
        <v>4</v>
      </c>
      <c r="M103" s="654">
        <f>K103*L103</f>
        <v>2.04</v>
      </c>
      <c r="N103" s="884" t="s">
        <v>111</v>
      </c>
      <c r="O103" s="747">
        <v>0.48</v>
      </c>
      <c r="P103" s="630">
        <v>43686</v>
      </c>
      <c r="Q103" s="630">
        <v>43720</v>
      </c>
      <c r="R103" s="654">
        <f>(K103-O103)/O103*100</f>
        <v>6.2500000000000053</v>
      </c>
      <c r="S103" s="714">
        <f>IF(INDEX(Historical!$D$7:$D$1277,MATCH(B103,Historical!$B$7:$B$1301,0))=0,"n/a",(INDEX(Historical!$C$7:$C$1279,MATCH(B103,Historical!$B$7:$B$1301,0))/INDEX(Historical!$D$7:$D$1277,MATCH(B103,Historical!$B$7:$B$1301,0))-1)*100)</f>
        <v>6.4516129032258007</v>
      </c>
      <c r="T103" s="714">
        <f>IF(INDEX(Historical!$F$7:$F$1270,MATCH(B103,Historical!$B$7:$B$1301,0))=0,"n/a",((INDEX(Historical!$C$7:$C$1279,MATCH(B103,Historical!$B$7:$B$1301,0))/INDEX(Historical!$F$7:$F$1270,MATCH(B103,Historical!$B$7:$B$1301,0)))^(1/3)-1)*100)</f>
        <v>8.2713447015707828</v>
      </c>
      <c r="U103" s="714">
        <f>IF(INDEX(Historical!$H$7:$H$1270,MATCH(B103,Historical!$B$7:$B$1301,0))=0,"n/a",((INDEX(Historical!$C$7:$C$1279,MATCH(B103,Historical!$B$7:$B$1301,0))/INDEX(Historical!$H$7:$H$1270,MATCH(B103,Historical!$B$7:$B$1301,0)))^(1/5)-1)*100)</f>
        <v>8.6122420805315514</v>
      </c>
      <c r="V103" s="714">
        <f>IF(INDEX(Historical!$O$7:$O$1270,MATCH(B103,Historical!$B$7:$B$1301,0))=0,"n/a",((INDEX(Historical!$C$7:$C$1279,MATCH(B103,Historical!$B$7:$B$1301,0))/INDEX(Historical!$O$7:$O$1270,MATCH(B103,Historical!$B$7:$B$1301,0)))^(1/10)-1)*100)</f>
        <v>6.3975329993701369</v>
      </c>
      <c r="W103" s="715">
        <f>IF(OR(U103&lt;=0,U103="n/a",V103&lt;=0,V103="n/a"),"n/a",U103/V103)</f>
        <v>1.3461817362066693</v>
      </c>
      <c r="X103" s="716">
        <f>IF(OR(AJ103&lt;=0,AJ103="n/a",U103&lt;=0,U103="n/a"),"n/a",U103/AJ103)</f>
        <v>1.2665061883134634</v>
      </c>
      <c r="Y103" s="676"/>
      <c r="Z103" s="663">
        <f>IF(OR(AC103&lt;0.01,AC103="n/a"),"n/a",M103/AC103*100)</f>
        <v>41.379310344827594</v>
      </c>
      <c r="AA103" s="900">
        <f>IF(OR(AC103&lt;0.01,AC103="n/a"),"n/a",I103/AC103)</f>
        <v>21.5131845841785</v>
      </c>
      <c r="AB103" s="901">
        <v>12</v>
      </c>
      <c r="AC103" s="879">
        <v>4.93</v>
      </c>
      <c r="AD103" s="879">
        <v>4.68</v>
      </c>
      <c r="AE103" s="879">
        <v>1.66</v>
      </c>
      <c r="AF103" s="879">
        <v>5.2</v>
      </c>
      <c r="AG103" s="879">
        <v>23.1</v>
      </c>
      <c r="AH103" s="879">
        <v>-2.1999999999999997</v>
      </c>
      <c r="AI103" s="879">
        <v>35.339999999999996</v>
      </c>
      <c r="AJ103" s="879">
        <v>6.8000000000000007</v>
      </c>
      <c r="AK103" s="879">
        <v>4.51</v>
      </c>
      <c r="AL103" s="892">
        <v>24670</v>
      </c>
      <c r="AM103" s="886">
        <v>0.1</v>
      </c>
      <c r="AN103" s="879">
        <v>1.31</v>
      </c>
      <c r="AO103" s="753">
        <f>IF(U103="n/a","n/a",IF(AA103&lt;0,"n/a",IF(AA103="n/a","n/a",J103+U103-AA103)))</f>
        <v>-10.977502941135164</v>
      </c>
      <c r="AP103" s="754">
        <f>IF(U103="n/a","n/a",J103+U103)</f>
        <v>10.535681643043336</v>
      </c>
      <c r="AQ103" s="902">
        <f>IF(OR(AC103&lt;0.01,AF103="n/a"),"n/a",(I103/SQRT(22.5*AC103*(I103/AF103))-1)*100)</f>
        <v>122.97838444091211</v>
      </c>
      <c r="AR103" s="663">
        <f>INDEX(Historical!$C$7:$C$1279,MATCH(B103,Historical!$B$7:$B$1301,0))*IF(AH103="n/a",1.03,IF(AH103&lt;0,1.01,IF(AH103&gt;10,1.1,(1+AH103/100))))</f>
        <v>1.9998</v>
      </c>
      <c r="AS103" s="900">
        <f>IF($AI103="n/a",1.03*AR103,IF($AI103&lt;0,1.01*AR103,IF($AI103&gt;10,1.1*AR103,(1+$AI103/100)*AR103)))</f>
        <v>2.1997800000000001</v>
      </c>
      <c r="AT103" s="900">
        <f>IF($AK103="n/a",1.03*AS103,IF($AK103&lt;0,1.01*AS103,IF($AK103&gt;10,1.1*AS103,(1+$AK103/100)*AS103)))</f>
        <v>2.2989900780000001</v>
      </c>
      <c r="AU103" s="900">
        <f>IF($AK103="n/a",1.03*AT103,IF($AK103&lt;0,1.01*AT103,IF($AK103&gt;10,1.1*AT103,(1+$AK103/100)*AT103)))</f>
        <v>2.4026745305178001</v>
      </c>
      <c r="AV103" s="900">
        <f>IF($AK103="n/a",1.03*AU103,IF($AK103&lt;0,1.01*AU103,IF($AK103&gt;10,1.1*AU103,(1+$AK103/100)*AU103)))</f>
        <v>2.5110351518441525</v>
      </c>
      <c r="AW103" s="663">
        <f>SUM(AR103:AV103)</f>
        <v>11.412279760361953</v>
      </c>
      <c r="AX103" s="761">
        <f>AW103/I103*100</f>
        <v>10.760210975261128</v>
      </c>
      <c r="AY103" s="948">
        <v>1.27</v>
      </c>
      <c r="AZ103" s="886">
        <v>52.01</v>
      </c>
      <c r="BA103" s="886">
        <v>-21.060000000000002</v>
      </c>
      <c r="BB103" s="886">
        <v>8.3000000000000007</v>
      </c>
      <c r="BC103" s="886">
        <v>-5.2</v>
      </c>
      <c r="BE103" s="635">
        <v>1972</v>
      </c>
      <c r="BF103" s="912">
        <f>IF(BE103&gt;2008,0,IF(BE103&gt;2001,1,IF(BE103&gt;1990,2,IF(BE103&gt;1980,3,IF(BE103&gt;1973,4,IF(BE103&gt;1970,5,IF(BE103&gt;1960,6,IF(BE103&gt;1958,7,IF(BE103&gt;1953,8,9)))))))))</f>
        <v>5</v>
      </c>
      <c r="BG103" s="896">
        <v>6.5</v>
      </c>
    </row>
    <row r="104" spans="1:59" ht="11.25" customHeight="1" x14ac:dyDescent="0.2">
      <c r="A104" s="885" t="s">
        <v>741</v>
      </c>
      <c r="B104" s="889" t="s">
        <v>742</v>
      </c>
      <c r="C104" s="946" t="s">
        <v>108</v>
      </c>
      <c r="D104" s="946" t="s">
        <v>4345</v>
      </c>
      <c r="E104" s="746">
        <v>27</v>
      </c>
      <c r="F104" s="1199">
        <v>119</v>
      </c>
      <c r="G104" s="1199" t="s">
        <v>106</v>
      </c>
      <c r="H104" s="1199" t="s">
        <v>106</v>
      </c>
      <c r="I104" s="888">
        <v>18.55</v>
      </c>
      <c r="J104" s="663">
        <f>(M104/I104)*100</f>
        <v>2.2641509433962264</v>
      </c>
      <c r="K104" s="891">
        <v>0.21</v>
      </c>
      <c r="L104" s="901">
        <v>2</v>
      </c>
      <c r="M104" s="654">
        <f>K104*L104</f>
        <v>0.42</v>
      </c>
      <c r="N104" s="884" t="s">
        <v>229</v>
      </c>
      <c r="O104" s="751">
        <v>0.2</v>
      </c>
      <c r="P104" s="875">
        <v>44021</v>
      </c>
      <c r="Q104" s="875">
        <v>44043</v>
      </c>
      <c r="R104" s="654">
        <f>(K104-O104)/O104*100</f>
        <v>4.9999999999999902</v>
      </c>
      <c r="S104" s="714">
        <f>IF(INDEX(Historical!$D$7:$D$1277,MATCH(B104,Historical!$B$7:$B$1301,0))=0,"n/a",(INDEX(Historical!$C$7:$C$1279,MATCH(B104,Historical!$B$7:$B$1301,0))/INDEX(Historical!$D$7:$D$1277,MATCH(B104,Historical!$B$7:$B$1301,0))-1)*100)</f>
        <v>12.86011286011286</v>
      </c>
      <c r="T104" s="714">
        <f>IF(INDEX(Historical!$F$7:$F$1270,MATCH(B104,Historical!$B$7:$B$1301,0))=0,"n/a",((INDEX(Historical!$C$7:$C$1279,MATCH(B104,Historical!$B$7:$B$1301,0))/INDEX(Historical!$F$7:$F$1270,MATCH(B104,Historical!$B$7:$B$1301,0)))^(1/3)-1)*100)</f>
        <v>10.715524489384997</v>
      </c>
      <c r="U104" s="714">
        <f>IF(INDEX(Historical!$H$7:$H$1270,MATCH(B104,Historical!$B$7:$B$1301,0))=0,"n/a",((INDEX(Historical!$C$7:$C$1279,MATCH(B104,Historical!$B$7:$B$1301,0))/INDEX(Historical!$H$7:$H$1270,MATCH(B104,Historical!$B$7:$B$1301,0)))^(1/5)-1)*100)</f>
        <v>7.6107236755172503</v>
      </c>
      <c r="V104" s="714">
        <f>IF(INDEX(Historical!$O$7:$O$1270,MATCH(B104,Historical!$B$7:$B$1301,0))=0,"n/a",((INDEX(Historical!$C$7:$C$1279,MATCH(B104,Historical!$B$7:$B$1301,0))/INDEX(Historical!$O$7:$O$1270,MATCH(B104,Historical!$B$7:$B$1301,0)))^(1/10)-1)*100)</f>
        <v>6.1808672815675925</v>
      </c>
      <c r="W104" s="715">
        <f>IF(OR(U104&lt;=0,U104="n/a",V104&lt;=0,V104="n/a"),"n/a",U104/V104)</f>
        <v>1.2313358835925396</v>
      </c>
      <c r="X104" s="716" t="str">
        <f>IF(OR(AJ104&lt;=0,AJ104="n/a",U104&lt;=0,U104="n/a"),"n/a",U104/AJ104)</f>
        <v>n/a</v>
      </c>
      <c r="Y104" s="686" t="s">
        <v>4394</v>
      </c>
      <c r="Z104" s="663" t="str">
        <f>IF(OR(AC104&lt;0.01,AC104="n/a"),"n/a",M104/AC104*100)</f>
        <v>n/a</v>
      </c>
      <c r="AA104" s="900" t="str">
        <f>IF(OR(AC104&lt;0.01,AC104="n/a"),"n/a",I104/AC104)</f>
        <v>n/a</v>
      </c>
      <c r="AB104" s="901">
        <v>12</v>
      </c>
      <c r="AC104" s="879" t="s">
        <v>136</v>
      </c>
      <c r="AD104" s="879" t="s">
        <v>136</v>
      </c>
      <c r="AE104" s="879" t="s">
        <v>136</v>
      </c>
      <c r="AF104" s="879" t="s">
        <v>136</v>
      </c>
      <c r="AG104" s="879" t="s">
        <v>136</v>
      </c>
      <c r="AH104" s="879" t="s">
        <v>136</v>
      </c>
      <c r="AI104" s="879" t="s">
        <v>136</v>
      </c>
      <c r="AJ104" s="879" t="s">
        <v>136</v>
      </c>
      <c r="AK104" s="879" t="s">
        <v>136</v>
      </c>
      <c r="AL104" s="892" t="s">
        <v>136</v>
      </c>
      <c r="AM104" s="886" t="s">
        <v>136</v>
      </c>
      <c r="AN104" s="879" t="s">
        <v>136</v>
      </c>
      <c r="AO104" s="753" t="str">
        <f>IF(U104="n/a","n/a",IF(AA104&lt;0,"n/a",IF(AA104="n/a","n/a",J104+U104-AA104)))</f>
        <v>n/a</v>
      </c>
      <c r="AP104" s="754">
        <f>IF(U104="n/a","n/a",J104+U104)</f>
        <v>9.8748746189134771</v>
      </c>
      <c r="AQ104" s="902" t="str">
        <f>IF(OR(AC104&lt;0.01,AF104="n/a"),"n/a",(I104/SQRT(22.5*AC104*(I104/AF104))-1)*100)</f>
        <v>n/a</v>
      </c>
      <c r="AR104" s="663">
        <f>INDEX(Historical!$C$7:$C$1279,MATCH(B104,Historical!$B$7:$B$1301,0))*IF(AH104="n/a",1.03,IF(AH104&lt;0,1.01,IF(AH104&gt;10,1.1,(1+AH104/100))))</f>
        <v>0.39140000000000003</v>
      </c>
      <c r="AS104" s="900">
        <f>IF($AI104="n/a",1.03*AR104,IF($AI104&lt;0,1.01*AR104,IF($AI104&gt;10,1.1*AR104,(1+$AI104/100)*AR104)))</f>
        <v>0.40314200000000006</v>
      </c>
      <c r="AT104" s="900">
        <f>IF($AK104="n/a",1.03*AS104,IF($AK104&lt;0,1.01*AS104,IF($AK104&gt;10,1.1*AS104,(1+$AK104/100)*AS104)))</f>
        <v>0.41523626000000008</v>
      </c>
      <c r="AU104" s="900">
        <f>IF($AK104="n/a",1.03*AT104,IF($AK104&lt;0,1.01*AT104,IF($AK104&gt;10,1.1*AT104,(1+$AK104/100)*AT104)))</f>
        <v>0.42769334780000007</v>
      </c>
      <c r="AV104" s="900">
        <f>IF($AK104="n/a",1.03*AU104,IF($AK104&lt;0,1.01*AU104,IF($AK104&gt;10,1.1*AU104,(1+$AK104/100)*AU104)))</f>
        <v>0.4405241482340001</v>
      </c>
      <c r="AW104" s="663">
        <f>SUM(AR104:AV104)</f>
        <v>2.0779957560340003</v>
      </c>
      <c r="AX104" s="761">
        <f>AW104/I104*100</f>
        <v>11.202133455708896</v>
      </c>
      <c r="AY104" s="948" t="s">
        <v>136</v>
      </c>
      <c r="AZ104" s="886" t="s">
        <v>136</v>
      </c>
      <c r="BA104" s="886" t="s">
        <v>136</v>
      </c>
      <c r="BB104" s="886" t="s">
        <v>136</v>
      </c>
      <c r="BC104" s="886" t="s">
        <v>136</v>
      </c>
      <c r="BD104" s="921" t="s">
        <v>4271</v>
      </c>
      <c r="BE104" s="635">
        <v>1994</v>
      </c>
      <c r="BF104" s="912">
        <f>IF(BE104&gt;2008,0,IF(BE104&gt;2001,1,IF(BE104&gt;1990,2,IF(BE104&gt;1980,3,IF(BE104&gt;1973,4,IF(BE104&gt;1970,5,IF(BE104&gt;1960,6,IF(BE104&gt;1958,7,IF(BE104&gt;1953,8,9)))))))))</f>
        <v>2</v>
      </c>
      <c r="BG104" s="896" t="s">
        <v>136</v>
      </c>
    </row>
    <row r="105" spans="1:59" ht="11.25" customHeight="1" x14ac:dyDescent="0.2">
      <c r="A105" s="877" t="s">
        <v>323</v>
      </c>
      <c r="B105" s="889" t="s">
        <v>324</v>
      </c>
      <c r="C105" s="946" t="s">
        <v>108</v>
      </c>
      <c r="D105" s="946" t="s">
        <v>118</v>
      </c>
      <c r="E105" s="746">
        <v>45</v>
      </c>
      <c r="F105" s="1199">
        <v>54</v>
      </c>
      <c r="G105" s="1199" t="s">
        <v>37</v>
      </c>
      <c r="H105" s="1199" t="s">
        <v>37</v>
      </c>
      <c r="I105" s="879">
        <v>82.1</v>
      </c>
      <c r="J105" s="663">
        <f>(M105/I105)*100</f>
        <v>1.169305724725944</v>
      </c>
      <c r="K105" s="891">
        <v>0.24</v>
      </c>
      <c r="L105" s="901">
        <v>4</v>
      </c>
      <c r="M105" s="654">
        <f>K105*L105</f>
        <v>0.96</v>
      </c>
      <c r="N105" s="884" t="s">
        <v>325</v>
      </c>
      <c r="O105" s="747">
        <v>0.23</v>
      </c>
      <c r="P105" s="875">
        <v>43979</v>
      </c>
      <c r="Q105" s="875">
        <v>44001</v>
      </c>
      <c r="R105" s="654">
        <f>(K105-O105)/O105*100</f>
        <v>4.3478260869565135</v>
      </c>
      <c r="S105" s="714">
        <f>IF(INDEX(Historical!$D$7:$D$1277,MATCH(B105,Historical!$B$7:$B$1301,0))=0,"n/a",(INDEX(Historical!$C$7:$C$1279,MATCH(B105,Historical!$B$7:$B$1301,0))/INDEX(Historical!$D$7:$D$1277,MATCH(B105,Historical!$B$7:$B$1301,0))-1)*100)</f>
        <v>4.5977011494252817</v>
      </c>
      <c r="T105" s="714">
        <f>IF(INDEX(Historical!$F$7:$F$1270,MATCH(B105,Historical!$B$7:$B$1301,0))=0,"n/a",((INDEX(Historical!$C$7:$C$1279,MATCH(B105,Historical!$B$7:$B$1301,0))/INDEX(Historical!$F$7:$F$1270,MATCH(B105,Historical!$B$7:$B$1301,0)))^(1/3)-1)*100)</f>
        <v>4.8265840170789165</v>
      </c>
      <c r="U105" s="714">
        <f>IF(INDEX(Historical!$H$7:$H$1270,MATCH(B105,Historical!$B$7:$B$1301,0))=0,"n/a",((INDEX(Historical!$C$7:$C$1279,MATCH(B105,Historical!$B$7:$B$1301,0))/INDEX(Historical!$H$7:$H$1270,MATCH(B105,Historical!$B$7:$B$1301,0)))^(1/5)-1)*100)</f>
        <v>5.088842545712402</v>
      </c>
      <c r="V105" s="714">
        <f>IF(INDEX(Historical!$O$7:$O$1270,MATCH(B105,Historical!$B$7:$B$1301,0))=0,"n/a",((INDEX(Historical!$C$7:$C$1279,MATCH(B105,Historical!$B$7:$B$1301,0))/INDEX(Historical!$O$7:$O$1270,MATCH(B105,Historical!$B$7:$B$1301,0)))^(1/10)-1)*100)</f>
        <v>5.5544512418752356</v>
      </c>
      <c r="W105" s="715">
        <f>IF(OR(U105&lt;=0,U105="n/a",V105&lt;=0,V105="n/a"),"n/a",U105/V105)</f>
        <v>0.91617377200962891</v>
      </c>
      <c r="X105" s="716">
        <f>IF(OR(AJ105&lt;=0,AJ105="n/a",U105&lt;=0,U105="n/a"),"n/a",U105/AJ105)</f>
        <v>0.78289885318652341</v>
      </c>
      <c r="Y105" s="677"/>
      <c r="Z105" s="663">
        <f>IF(OR(AC105&lt;0.01,AC105="n/a"),"n/a",M105/AC105*100)</f>
        <v>67.605633802816897</v>
      </c>
      <c r="AA105" s="900">
        <f>IF(OR(AC105&lt;0.01,AC105="n/a"),"n/a",I105/AC105)</f>
        <v>57.816901408450704</v>
      </c>
      <c r="AB105" s="901">
        <v>12</v>
      </c>
      <c r="AC105" s="879">
        <v>1.42</v>
      </c>
      <c r="AD105" s="879">
        <v>5.87</v>
      </c>
      <c r="AE105" s="879">
        <v>4.43</v>
      </c>
      <c r="AF105" s="879">
        <v>4</v>
      </c>
      <c r="AG105" s="879">
        <v>6.7</v>
      </c>
      <c r="AH105" s="879">
        <v>206.70000000000002</v>
      </c>
      <c r="AI105" s="879">
        <v>7.02</v>
      </c>
      <c r="AJ105" s="879">
        <v>6.5</v>
      </c>
      <c r="AK105" s="879">
        <v>9.8000000000000007</v>
      </c>
      <c r="AL105" s="892">
        <v>3800</v>
      </c>
      <c r="AM105" s="886">
        <v>2.9000000000000004</v>
      </c>
      <c r="AN105" s="879">
        <v>0.16</v>
      </c>
      <c r="AO105" s="753">
        <f>IF(U105="n/a","n/a",IF(AA105&lt;0,"n/a",IF(AA105="n/a","n/a",J105+U105-AA105)))</f>
        <v>-51.558753138012356</v>
      </c>
      <c r="AP105" s="754">
        <f>IF(U105="n/a","n/a",J105+U105)</f>
        <v>6.2581482704383458</v>
      </c>
      <c r="AQ105" s="902">
        <f>IF(OR(AC105&lt;0.01,AF105="n/a"),"n/a",(I105/SQRT(22.5*AC105*(I105/AF105))-1)*100)</f>
        <v>220.60193777317122</v>
      </c>
      <c r="AR105" s="663">
        <f>INDEX(Historical!$C$7:$C$1279,MATCH(B105,Historical!$B$7:$B$1301,0))*IF(AH105="n/a",1.03,IF(AH105&lt;0,1.01,IF(AH105&gt;10,1.1,(1+AH105/100))))</f>
        <v>1.0010000000000001</v>
      </c>
      <c r="AS105" s="900">
        <f>IF($AI105="n/a",1.03*AR105,IF($AI105&lt;0,1.01*AR105,IF($AI105&gt;10,1.1*AR105,(1+$AI105/100)*AR105)))</f>
        <v>1.0712702000000001</v>
      </c>
      <c r="AT105" s="900">
        <f>IF($AK105="n/a",1.03*AS105,IF($AK105&lt;0,1.01*AS105,IF($AK105&gt;10,1.1*AS105,(1+$AK105/100)*AS105)))</f>
        <v>1.1762546796000002</v>
      </c>
      <c r="AU105" s="900">
        <f>IF($AK105="n/a",1.03*AT105,IF($AK105&lt;0,1.01*AT105,IF($AK105&gt;10,1.1*AT105,(1+$AK105/100)*AT105)))</f>
        <v>1.2915276382008003</v>
      </c>
      <c r="AV105" s="900">
        <f>IF($AK105="n/a",1.03*AU105,IF($AK105&lt;0,1.01*AU105,IF($AK105&gt;10,1.1*AU105,(1+$AK105/100)*AU105)))</f>
        <v>1.4180973467444788</v>
      </c>
      <c r="AW105" s="663">
        <f>SUM(AR105:AV105)</f>
        <v>5.9581498645452795</v>
      </c>
      <c r="AX105" s="761">
        <f>AW105/I105*100</f>
        <v>7.2571861931123998</v>
      </c>
      <c r="AY105" s="948">
        <v>0.3</v>
      </c>
      <c r="AZ105" s="886">
        <v>24.36</v>
      </c>
      <c r="BA105" s="886">
        <v>-17.27</v>
      </c>
      <c r="BB105" s="886">
        <v>6.2799999999999994</v>
      </c>
      <c r="BC105" s="886">
        <v>-5.6800000000000006</v>
      </c>
      <c r="BE105" s="635">
        <v>1976</v>
      </c>
      <c r="BF105" s="912">
        <f>IF(BE105&gt;2008,0,IF(BE105&gt;2001,1,IF(BE105&gt;1990,2,IF(BE105&gt;1980,3,IF(BE105&gt;1973,4,IF(BE105&gt;1970,5,IF(BE105&gt;1960,6,IF(BE105&gt;1958,7,IF(BE105&gt;1953,8,9)))))))))</f>
        <v>4</v>
      </c>
      <c r="BG105" s="896">
        <v>1.9</v>
      </c>
    </row>
    <row r="106" spans="1:59" s="787" customFormat="1" ht="11.25" customHeight="1" x14ac:dyDescent="0.2">
      <c r="A106" s="658" t="s">
        <v>756</v>
      </c>
      <c r="B106" s="795" t="s">
        <v>757</v>
      </c>
      <c r="C106" s="946" t="s">
        <v>108</v>
      </c>
      <c r="D106" s="946" t="s">
        <v>118</v>
      </c>
      <c r="E106" s="769">
        <v>25</v>
      </c>
      <c r="F106" s="1199">
        <v>136</v>
      </c>
      <c r="G106" s="1198" t="s">
        <v>106</v>
      </c>
      <c r="H106" s="1198" t="s">
        <v>106</v>
      </c>
      <c r="I106" s="780">
        <v>171.03</v>
      </c>
      <c r="J106" s="771">
        <f>(M106/I106)*100</f>
        <v>0.8185698415482664</v>
      </c>
      <c r="K106" s="793">
        <v>0.35</v>
      </c>
      <c r="L106" s="773">
        <v>4</v>
      </c>
      <c r="M106" s="774">
        <f>K106*L106</f>
        <v>1.4</v>
      </c>
      <c r="N106" s="775" t="s">
        <v>151</v>
      </c>
      <c r="O106" s="794">
        <v>0.34</v>
      </c>
      <c r="P106" s="777">
        <v>43902</v>
      </c>
      <c r="Q106" s="777">
        <v>43921</v>
      </c>
      <c r="R106" s="774">
        <f>(K106-O106)/O106*100</f>
        <v>2.9411764705882213</v>
      </c>
      <c r="S106" s="714">
        <f>IF(INDEX(Historical!$D$7:$D$1277,MATCH(B106,Historical!$B$7:$B$1301,0))=0,"n/a",(INDEX(Historical!$C$7:$C$1279,MATCH(B106,Historical!$B$7:$B$1301,0))/INDEX(Historical!$D$7:$D$1277,MATCH(B106,Historical!$B$7:$B$1301,0))-1)*100)</f>
        <v>3.0303030303030276</v>
      </c>
      <c r="T106" s="714">
        <f>IF(INDEX(Historical!$F$7:$F$1270,MATCH(B106,Historical!$B$7:$B$1301,0))=0,"n/a",((INDEX(Historical!$C$7:$C$1279,MATCH(B106,Historical!$B$7:$B$1301,0))/INDEX(Historical!$F$7:$F$1270,MATCH(B106,Historical!$B$7:$B$1301,0)))^(1/3)-1)*100)</f>
        <v>3.1270055989971013</v>
      </c>
      <c r="U106" s="714">
        <f>IF(INDEX(Historical!$H$7:$H$1270,MATCH(B106,Historical!$B$7:$B$1301,0))=0,"n/a",((INDEX(Historical!$C$7:$C$1279,MATCH(B106,Historical!$B$7:$B$1301,0))/INDEX(Historical!$H$7:$H$1270,MATCH(B106,Historical!$B$7:$B$1301,0)))^(1/5)-1)*100)</f>
        <v>3.2324379535307868</v>
      </c>
      <c r="V106" s="714">
        <f>IF(INDEX(Historical!$O$7:$O$1270,MATCH(B106,Historical!$B$7:$B$1301,0))=0,"n/a",((INDEX(Historical!$C$7:$C$1279,MATCH(B106,Historical!$B$7:$B$1301,0))/INDEX(Historical!$O$7:$O$1270,MATCH(B106,Historical!$B$7:$B$1301,0)))^(1/10)-1)*100)</f>
        <v>3.5444361566979943</v>
      </c>
      <c r="W106" s="715">
        <f>IF(OR(U106&lt;=0,U106="n/a",V106&lt;=0,V106="n/a"),"n/a",U106/V106)</f>
        <v>0.91197522275084064</v>
      </c>
      <c r="X106" s="716">
        <f>IF(OR(AJ106&lt;=0,AJ106="n/a",U106&lt;=0,U106="n/a"),"n/a",U106/AJ106)</f>
        <v>0.60989395349637487</v>
      </c>
      <c r="Y106" s="788" t="s">
        <v>758</v>
      </c>
      <c r="Z106" s="771">
        <f>IF(OR(AC106&lt;0.01,AC106="n/a"),"n/a",M106/AC106*100)</f>
        <v>17.766497461928932</v>
      </c>
      <c r="AA106" s="779">
        <f>IF(OR(AC106&lt;0.01,AC106="n/a"),"n/a",I106/AC106)</f>
        <v>21.704314720812182</v>
      </c>
      <c r="AB106" s="773">
        <v>12</v>
      </c>
      <c r="AC106" s="780">
        <v>7.88</v>
      </c>
      <c r="AD106" s="780">
        <v>0.81</v>
      </c>
      <c r="AE106" s="780">
        <v>2.0499999999999998</v>
      </c>
      <c r="AF106" s="780">
        <v>1.41</v>
      </c>
      <c r="AG106" s="780" t="s">
        <v>136</v>
      </c>
      <c r="AH106" s="789">
        <v>231.9</v>
      </c>
      <c r="AI106" s="789">
        <v>103.47</v>
      </c>
      <c r="AJ106" s="780">
        <v>5.3</v>
      </c>
      <c r="AK106" s="780">
        <v>26.279999999999998</v>
      </c>
      <c r="AL106" s="781">
        <v>8780</v>
      </c>
      <c r="AM106" s="782">
        <v>1.6</v>
      </c>
      <c r="AN106" s="780">
        <v>0.22</v>
      </c>
      <c r="AO106" s="783">
        <f>IF(U106="n/a","n/a",IF(AA106&lt;0,"n/a",IF(AA106="n/a","n/a",J106+U106-AA106)))</f>
        <v>-17.653306925733126</v>
      </c>
      <c r="AP106" s="784">
        <f>IF(U106="n/a","n/a",J106+U106)</f>
        <v>4.0510077950790535</v>
      </c>
      <c r="AQ106" s="785">
        <f>IF(OR(AC106&lt;0.01,AF106="n/a"),"n/a",(I106/SQRT(22.5*AC106*(I106/AF106))-1)*100)</f>
        <v>16.624913969424359</v>
      </c>
      <c r="AR106" s="663">
        <f>INDEX(Historical!$C$7:$C$1279,MATCH(B106,Historical!$B$7:$B$1301,0))*IF(AH106="n/a",1.03,IF(AH106&lt;0,1.01,IF(AH106&gt;10,1.1,(1+AH106/100))))</f>
        <v>1.4960000000000002</v>
      </c>
      <c r="AS106" s="779">
        <f>IF($AI106="n/a",1.03*AR106,IF($AI106&lt;0,1.01*AR106,IF($AI106&gt;10,1.1*AR106,(1+$AI106/100)*AR106)))</f>
        <v>1.6456000000000004</v>
      </c>
      <c r="AT106" s="779">
        <f>IF($AK106="n/a",1.03*AS106,IF($AK106&lt;0,1.01*AS106,IF($AK106&gt;10,1.1*AS106,(1+$AK106/100)*AS106)))</f>
        <v>1.8101600000000007</v>
      </c>
      <c r="AU106" s="779">
        <f>IF($AK106="n/a",1.03*AT106,IF($AK106&lt;0,1.01*AT106,IF($AK106&gt;10,1.1*AT106,(1+$AK106/100)*AT106)))</f>
        <v>1.9911760000000009</v>
      </c>
      <c r="AV106" s="779">
        <f>IF($AK106="n/a",1.03*AU106,IF($AK106&lt;0,1.01*AU106,IF($AK106&gt;10,1.1*AU106,(1+$AK106/100)*AU106)))</f>
        <v>2.1902936000000013</v>
      </c>
      <c r="AW106" s="771">
        <f>SUM(AR106:AV106)</f>
        <v>9.1332296000000035</v>
      </c>
      <c r="AX106" s="786">
        <f>AW106/I106*100</f>
        <v>5.3401330760685282</v>
      </c>
      <c r="AY106" s="949">
        <v>0.44</v>
      </c>
      <c r="AZ106" s="782">
        <v>50.99</v>
      </c>
      <c r="BA106" s="782">
        <v>-15.620000000000001</v>
      </c>
      <c r="BB106" s="782">
        <v>2.9499999999999997</v>
      </c>
      <c r="BC106" s="782">
        <v>-3.95</v>
      </c>
      <c r="BD106" s="922"/>
      <c r="BE106" s="635">
        <v>1996</v>
      </c>
      <c r="BF106" s="912">
        <f>IF(BE106&gt;2008,0,IF(BE106&gt;2001,1,IF(BE106&gt;1990,2,IF(BE106&gt;1980,3,IF(BE106&gt;1973,4,IF(BE106&gt;1970,5,IF(BE106&gt;1960,6,IF(BE106&gt;1958,7,IF(BE106&gt;1953,8,9)))))))))</f>
        <v>2</v>
      </c>
      <c r="BG106" s="838" t="s">
        <v>136</v>
      </c>
    </row>
    <row r="107" spans="1:59" ht="11.25" customHeight="1" x14ac:dyDescent="0.2">
      <c r="A107" s="885" t="s">
        <v>772</v>
      </c>
      <c r="B107" s="889" t="s">
        <v>773</v>
      </c>
      <c r="C107" s="946" t="s">
        <v>112</v>
      </c>
      <c r="D107" s="946" t="s">
        <v>4367</v>
      </c>
      <c r="E107" s="746">
        <v>27</v>
      </c>
      <c r="F107" s="1199">
        <v>108</v>
      </c>
      <c r="G107" s="1199" t="s">
        <v>106</v>
      </c>
      <c r="H107" s="1199" t="s">
        <v>106</v>
      </c>
      <c r="I107" s="879">
        <v>388.26</v>
      </c>
      <c r="J107" s="663">
        <f>(M107/I107)*100</f>
        <v>0.52799670324009684</v>
      </c>
      <c r="K107" s="898">
        <v>0.51249999999999996</v>
      </c>
      <c r="L107" s="901">
        <v>4</v>
      </c>
      <c r="M107" s="654">
        <f>K107*L107</f>
        <v>2.0499999999999998</v>
      </c>
      <c r="N107" s="884" t="s">
        <v>223</v>
      </c>
      <c r="O107" s="748">
        <v>0.46250000000000002</v>
      </c>
      <c r="P107" s="875">
        <v>43837</v>
      </c>
      <c r="Q107" s="875">
        <v>43852</v>
      </c>
      <c r="R107" s="654">
        <f>(K107-O107)/O107*100</f>
        <v>10.810810810810796</v>
      </c>
      <c r="S107" s="714">
        <f>IF(INDEX(Historical!$D$7:$D$1277,MATCH(B107,Historical!$B$7:$B$1301,0))=0,"n/a",(INDEX(Historical!$C$7:$C$1279,MATCH(B107,Historical!$B$7:$B$1301,0))/INDEX(Historical!$D$7:$D$1277,MATCH(B107,Historical!$B$7:$B$1301,0))-1)*100)</f>
        <v>12.121212121212132</v>
      </c>
      <c r="T107" s="714">
        <f>IF(INDEX(Historical!$F$7:$F$1270,MATCH(B107,Historical!$B$7:$B$1301,0))=0,"n/a",((INDEX(Historical!$C$7:$C$1279,MATCH(B107,Historical!$B$7:$B$1301,0))/INDEX(Historical!$F$7:$F$1270,MATCH(B107,Historical!$B$7:$B$1301,0)))^(1/3)-1)*100)</f>
        <v>15.521679473813489</v>
      </c>
      <c r="U107" s="714">
        <f>IF(INDEX(Historical!$H$7:$H$1270,MATCH(B107,Historical!$B$7:$B$1301,0))=0,"n/a",((INDEX(Historical!$C$7:$C$1279,MATCH(B107,Historical!$B$7:$B$1301,0))/INDEX(Historical!$H$7:$H$1270,MATCH(B107,Historical!$B$7:$B$1301,0)))^(1/5)-1)*100)</f>
        <v>18.254138431828171</v>
      </c>
      <c r="V107" s="714">
        <f>IF(INDEX(Historical!$O$7:$O$1270,MATCH(B107,Historical!$B$7:$B$1301,0))=0,"n/a",((INDEX(Historical!$C$7:$C$1279,MATCH(B107,Historical!$B$7:$B$1301,0))/INDEX(Historical!$O$7:$O$1270,MATCH(B107,Historical!$B$7:$B$1301,0)))^(1/10)-1)*100)</f>
        <v>18.813497090639686</v>
      </c>
      <c r="W107" s="715">
        <f>IF(OR(U107&lt;=0,U107="n/a",V107&lt;=0,V107="n/a"),"n/a",U107/V107)</f>
        <v>0.97026822519403833</v>
      </c>
      <c r="X107" s="716">
        <f>IF(OR(AJ107&lt;=0,AJ107="n/a",U107&lt;=0,U107="n/a"),"n/a",U107/AJ107)</f>
        <v>0.85700180431118167</v>
      </c>
      <c r="Y107" s="679"/>
      <c r="Z107" s="663">
        <f>IF(OR(AC107&lt;0.01,AC107="n/a"),"n/a",M107/AC107*100)</f>
        <v>13.149454778704298</v>
      </c>
      <c r="AA107" s="900">
        <f>IF(OR(AC107&lt;0.01,AC107="n/a"),"n/a",I107/AC107)</f>
        <v>24.904425914047465</v>
      </c>
      <c r="AB107" s="901">
        <v>12</v>
      </c>
      <c r="AC107" s="879">
        <v>15.59</v>
      </c>
      <c r="AD107" s="879">
        <v>3.19</v>
      </c>
      <c r="AE107" s="879">
        <v>7.53</v>
      </c>
      <c r="AF107" s="879">
        <v>4.1900000000000004</v>
      </c>
      <c r="AG107" s="879">
        <v>18.2</v>
      </c>
      <c r="AH107" s="879">
        <v>88.8</v>
      </c>
      <c r="AI107" s="879">
        <v>8.42</v>
      </c>
      <c r="AJ107" s="879">
        <v>21.3</v>
      </c>
      <c r="AK107" s="879">
        <v>7.75</v>
      </c>
      <c r="AL107" s="892">
        <v>40900</v>
      </c>
      <c r="AM107" s="886">
        <v>0.5</v>
      </c>
      <c r="AN107" s="879">
        <v>0.55000000000000004</v>
      </c>
      <c r="AO107" s="753">
        <f>IF(U107="n/a","n/a",IF(AA107&lt;0,"n/a",IF(AA107="n/a","n/a",J107+U107-AA107)))</f>
        <v>-6.1222907789791989</v>
      </c>
      <c r="AP107" s="754">
        <f>IF(U107="n/a","n/a",J107+U107)</f>
        <v>18.782135135068266</v>
      </c>
      <c r="AQ107" s="902">
        <f>IF(OR(AC107&lt;0.01,AF107="n/a"),"n/a",(I107/SQRT(22.5*AC107*(I107/AF107))-1)*100)</f>
        <v>115.35453412646359</v>
      </c>
      <c r="AR107" s="663">
        <f>INDEX(Historical!$C$7:$C$1279,MATCH(B107,Historical!$B$7:$B$1301,0))*IF(AH107="n/a",1.03,IF(AH107&lt;0,1.01,IF(AH107&gt;10,1.1,(1+AH107/100))))</f>
        <v>2.0350000000000001</v>
      </c>
      <c r="AS107" s="900">
        <f>IF($AI107="n/a",1.03*AR107,IF($AI107&lt;0,1.01*AR107,IF($AI107&gt;10,1.1*AR107,(1+$AI107/100)*AR107)))</f>
        <v>2.2063470000000001</v>
      </c>
      <c r="AT107" s="900">
        <f>IF($AK107="n/a",1.03*AS107,IF($AK107&lt;0,1.01*AS107,IF($AK107&gt;10,1.1*AS107,(1+$AK107/100)*AS107)))</f>
        <v>2.3773388924999996</v>
      </c>
      <c r="AU107" s="900">
        <f>IF($AK107="n/a",1.03*AT107,IF($AK107&lt;0,1.01*AT107,IF($AK107&gt;10,1.1*AT107,(1+$AK107/100)*AT107)))</f>
        <v>2.5615826566687492</v>
      </c>
      <c r="AV107" s="900">
        <f>IF($AK107="n/a",1.03*AU107,IF($AK107&lt;0,1.01*AU107,IF($AK107&gt;10,1.1*AU107,(1+$AK107/100)*AU107)))</f>
        <v>2.7601053125605768</v>
      </c>
      <c r="AW107" s="663">
        <f>SUM(AR107:AV107)</f>
        <v>11.940373861729327</v>
      </c>
      <c r="AX107" s="761">
        <f>AW107/I107*100</f>
        <v>3.0753551387547851</v>
      </c>
      <c r="AY107" s="948">
        <v>1.06</v>
      </c>
      <c r="AZ107" s="886">
        <v>61.78</v>
      </c>
      <c r="BA107" s="886">
        <v>-5.4</v>
      </c>
      <c r="BB107" s="886">
        <v>5.2200000000000006</v>
      </c>
      <c r="BC107" s="886">
        <v>10.059999999999999</v>
      </c>
      <c r="BE107" s="635">
        <v>1994</v>
      </c>
      <c r="BF107" s="912">
        <f>IF(BE107&gt;2008,0,IF(BE107&gt;2001,1,IF(BE107&gt;1990,2,IF(BE107&gt;1980,3,IF(BE107&gt;1973,4,IF(BE107&gt;1970,5,IF(BE107&gt;1960,6,IF(BE107&gt;1958,7,IF(BE107&gt;1953,8,9)))))))))</f>
        <v>2</v>
      </c>
      <c r="BG107" s="896">
        <v>9.4</v>
      </c>
    </row>
    <row r="108" spans="1:59" ht="11.25" customHeight="1" x14ac:dyDescent="0.2">
      <c r="A108" s="877" t="s">
        <v>326</v>
      </c>
      <c r="B108" s="889" t="s">
        <v>327</v>
      </c>
      <c r="C108" s="946" t="s">
        <v>123</v>
      </c>
      <c r="D108" s="946" t="s">
        <v>4180</v>
      </c>
      <c r="E108" s="746">
        <v>46</v>
      </c>
      <c r="F108" s="1199">
        <v>48</v>
      </c>
      <c r="G108" s="1199" t="s">
        <v>37</v>
      </c>
      <c r="H108" s="1199" t="s">
        <v>37</v>
      </c>
      <c r="I108" s="879">
        <v>75.06</v>
      </c>
      <c r="J108" s="663">
        <f>(M108/I108)*100</f>
        <v>1.9184652278177456</v>
      </c>
      <c r="K108" s="891">
        <v>0.36</v>
      </c>
      <c r="L108" s="901">
        <v>4</v>
      </c>
      <c r="M108" s="654">
        <f>K108*L108</f>
        <v>1.44</v>
      </c>
      <c r="N108" s="884" t="s">
        <v>160</v>
      </c>
      <c r="O108" s="747">
        <v>0.35</v>
      </c>
      <c r="P108" s="875">
        <v>43749</v>
      </c>
      <c r="Q108" s="875">
        <v>43769</v>
      </c>
      <c r="R108" s="654">
        <f>(K108-O108)/O108*100</f>
        <v>2.8571428571428599</v>
      </c>
      <c r="S108" s="714">
        <f>IF(INDEX(Historical!$D$7:$D$1277,MATCH(B108,Historical!$B$7:$B$1301,0))=0,"n/a",(INDEX(Historical!$C$7:$C$1279,MATCH(B108,Historical!$B$7:$B$1301,0))/INDEX(Historical!$D$7:$D$1277,MATCH(B108,Historical!$B$7:$B$1301,0))-1)*100)</f>
        <v>7.6335877862595325</v>
      </c>
      <c r="T108" s="714">
        <f>IF(INDEX(Historical!$F$7:$F$1270,MATCH(B108,Historical!$B$7:$B$1301,0))=0,"n/a",((INDEX(Historical!$C$7:$C$1279,MATCH(B108,Historical!$B$7:$B$1301,0))/INDEX(Historical!$F$7:$F$1270,MATCH(B108,Historical!$B$7:$B$1301,0)))^(1/3)-1)*100)</f>
        <v>7.8174021668855564</v>
      </c>
      <c r="U108" s="714">
        <f>IF(INDEX(Historical!$H$7:$H$1270,MATCH(B108,Historical!$B$7:$B$1301,0))=0,"n/a",((INDEX(Historical!$C$7:$C$1279,MATCH(B108,Historical!$B$7:$B$1301,0))/INDEX(Historical!$H$7:$H$1270,MATCH(B108,Historical!$B$7:$B$1301,0)))^(1/5)-1)*100)</f>
        <v>7.5470760365846212</v>
      </c>
      <c r="V108" s="714">
        <f>IF(INDEX(Historical!$O$7:$O$1270,MATCH(B108,Historical!$B$7:$B$1301,0))=0,"n/a",((INDEX(Historical!$C$7:$C$1279,MATCH(B108,Historical!$B$7:$B$1301,0))/INDEX(Historical!$O$7:$O$1270,MATCH(B108,Historical!$B$7:$B$1301,0)))^(1/10)-1)*100)</f>
        <v>5.7650851138196568</v>
      </c>
      <c r="W108" s="715">
        <f>IF(OR(U108&lt;=0,U108="n/a",V108&lt;=0,V108="n/a"),"n/a",U108/V108)</f>
        <v>1.3091005401625904</v>
      </c>
      <c r="X108" s="716" t="str">
        <f>IF(OR(AJ108&lt;=0,AJ108="n/a",U108&lt;=0,U108="n/a"),"n/a",U108/AJ108)</f>
        <v>n/a</v>
      </c>
      <c r="Y108" s="671"/>
      <c r="Z108" s="663">
        <f>IF(OR(AC108&lt;0.01,AC108="n/a"),"n/a",M108/AC108*100)</f>
        <v>57.831325301204814</v>
      </c>
      <c r="AA108" s="900">
        <f>IF(OR(AC108&lt;0.01,AC108="n/a"),"n/a",I108/AC108)</f>
        <v>30.14457831325301</v>
      </c>
      <c r="AB108" s="901">
        <v>5</v>
      </c>
      <c r="AC108" s="879">
        <v>2.4900000000000002</v>
      </c>
      <c r="AD108" s="879">
        <v>2.1</v>
      </c>
      <c r="AE108" s="879">
        <v>1.75</v>
      </c>
      <c r="AF108" s="879">
        <v>7.02</v>
      </c>
      <c r="AG108" s="879">
        <v>21.8</v>
      </c>
      <c r="AH108" s="879">
        <v>-23.7</v>
      </c>
      <c r="AI108" s="879">
        <v>11.55</v>
      </c>
      <c r="AJ108" s="879">
        <v>-2.1999999999999997</v>
      </c>
      <c r="AK108" s="879">
        <v>14.17</v>
      </c>
      <c r="AL108" s="892">
        <v>9910</v>
      </c>
      <c r="AM108" s="886">
        <v>0.89999999999999991</v>
      </c>
      <c r="AN108" s="879">
        <v>1.9</v>
      </c>
      <c r="AO108" s="753">
        <f>IF(U108="n/a","n/a",IF(AA108&lt;0,"n/a",IF(AA108="n/a","n/a",J108+U108-AA108)))</f>
        <v>-20.679037048850645</v>
      </c>
      <c r="AP108" s="754">
        <f>IF(U108="n/a","n/a",J108+U108)</f>
        <v>9.4655412644023667</v>
      </c>
      <c r="AQ108" s="902">
        <f>IF(OR(AC108&lt;0.01,AF108="n/a"),"n/a",(I108/SQRT(22.5*AC108*(I108/AF108))-1)*100)</f>
        <v>206.67749238793084</v>
      </c>
      <c r="AR108" s="663">
        <f>INDEX(Historical!$C$7:$C$1279,MATCH(B108,Historical!$B$7:$B$1301,0))*IF(AH108="n/a",1.03,IF(AH108&lt;0,1.01,IF(AH108&gt;10,1.1,(1+AH108/100))))</f>
        <v>1.4240999999999999</v>
      </c>
      <c r="AS108" s="900">
        <f>IF($AI108="n/a",1.03*AR108,IF($AI108&lt;0,1.01*AR108,IF($AI108&gt;10,1.1*AR108,(1+$AI108/100)*AR108)))</f>
        <v>1.5665100000000001</v>
      </c>
      <c r="AT108" s="900">
        <f>IF($AK108="n/a",1.03*AS108,IF($AK108&lt;0,1.01*AS108,IF($AK108&gt;10,1.1*AS108,(1+$AK108/100)*AS108)))</f>
        <v>1.7231610000000002</v>
      </c>
      <c r="AU108" s="900">
        <f>IF($AK108="n/a",1.03*AT108,IF($AK108&lt;0,1.01*AT108,IF($AK108&gt;10,1.1*AT108,(1+$AK108/100)*AT108)))</f>
        <v>1.8954771000000004</v>
      </c>
      <c r="AV108" s="900">
        <f>IF($AK108="n/a",1.03*AU108,IF($AK108&lt;0,1.01*AU108,IF($AK108&gt;10,1.1*AU108,(1+$AK108/100)*AU108)))</f>
        <v>2.0850248100000006</v>
      </c>
      <c r="AW108" s="663">
        <f>SUM(AR108:AV108)</f>
        <v>8.6942729100000005</v>
      </c>
      <c r="AX108" s="761">
        <f>AW108/I108*100</f>
        <v>11.583097402078337</v>
      </c>
      <c r="AY108" s="948">
        <v>1.1200000000000001</v>
      </c>
      <c r="AZ108" s="886">
        <v>75.17</v>
      </c>
      <c r="BA108" s="886">
        <v>-6.29</v>
      </c>
      <c r="BB108" s="886">
        <v>5.62</v>
      </c>
      <c r="BC108" s="886">
        <v>6.9599999999999991</v>
      </c>
      <c r="BE108" s="635">
        <v>1975</v>
      </c>
      <c r="BF108" s="912">
        <f>IF(BE108&gt;2008,0,IF(BE108&gt;2001,1,IF(BE108&gt;1990,2,IF(BE108&gt;1980,3,IF(BE108&gt;1973,4,IF(BE108&gt;1970,5,IF(BE108&gt;1960,6,IF(BE108&gt;1958,7,IF(BE108&gt;1953,8,9)))))))))</f>
        <v>4</v>
      </c>
      <c r="BG108" s="896">
        <v>5.4</v>
      </c>
    </row>
    <row r="109" spans="1:59" ht="11.25" customHeight="1" x14ac:dyDescent="0.2">
      <c r="A109" s="877" t="s">
        <v>4627</v>
      </c>
      <c r="B109" s="889" t="s">
        <v>4626</v>
      </c>
      <c r="C109" s="946" t="s">
        <v>112</v>
      </c>
      <c r="D109" s="946" t="s">
        <v>4351</v>
      </c>
      <c r="E109" s="746">
        <v>26</v>
      </c>
      <c r="F109" s="1199">
        <v>115</v>
      </c>
      <c r="G109" s="1199" t="s">
        <v>115</v>
      </c>
      <c r="H109" s="1199" t="s">
        <v>115</v>
      </c>
      <c r="I109" s="879">
        <v>61.62</v>
      </c>
      <c r="J109" s="663">
        <f>(M109/I109)*100</f>
        <v>3.0834144758195388</v>
      </c>
      <c r="K109" s="1181">
        <v>0.47499999999999998</v>
      </c>
      <c r="L109" s="901">
        <v>4</v>
      </c>
      <c r="M109" s="654">
        <f>K109*L109</f>
        <v>1.9</v>
      </c>
      <c r="N109" s="884" t="s">
        <v>294</v>
      </c>
      <c r="O109" s="748">
        <v>0.7</v>
      </c>
      <c r="P109" s="880">
        <v>43419</v>
      </c>
      <c r="Q109" s="880">
        <v>43444</v>
      </c>
      <c r="R109" s="654">
        <f>(K109-O109)/O109*100</f>
        <v>-32.142857142857139</v>
      </c>
      <c r="S109" s="714">
        <f>IF(INDEX(Historical!$D$7:$D$1277,MATCH(B109,Historical!$B$7:$B$1301,0))=0,"n/a",(INDEX(Historical!$C$7:$C$1279,MATCH(B109,Historical!$B$7:$B$1301,0))/INDEX(Historical!$D$7:$D$1277,MATCH(B109,Historical!$B$7:$B$1301,0))-1)*100)</f>
        <v>3.7037037037036979</v>
      </c>
      <c r="T109" s="714">
        <f>IF(INDEX(Historical!$F$7:$F$1270,MATCH(B109,Historical!$B$7:$B$1301,0))=0,"n/a",((INDEX(Historical!$C$7:$C$1279,MATCH(B109,Historical!$B$7:$B$1301,0))/INDEX(Historical!$F$7:$F$1270,MATCH(B109,Historical!$B$7:$B$1301,0)))^(1/3)-1)*100)</f>
        <v>3.9159023231052137</v>
      </c>
      <c r="U109" s="714">
        <f>IF(INDEX(Historical!$H$7:$H$1270,MATCH(B109,Historical!$B$7:$B$1301,0))=0,"n/a",((INDEX(Historical!$C$7:$C$1279,MATCH(B109,Historical!$B$7:$B$1301,0))/INDEX(Historical!$H$7:$H$1270,MATCH(B109,Historical!$B$7:$B$1301,0)))^(1/5)-1)*100)</f>
        <v>4.4929681228908169</v>
      </c>
      <c r="V109" s="714">
        <f>IF(INDEX(Historical!$O$7:$O$1270,MATCH(B109,Historical!$B$7:$B$1301,0))=0,"n/a",((INDEX(Historical!$C$7:$C$1279,MATCH(B109,Historical!$B$7:$B$1301,0))/INDEX(Historical!$O$7:$O$1270,MATCH(B109,Historical!$B$7:$B$1301,0)))^(1/10)-1)*100)</f>
        <v>6.6799149938662872</v>
      </c>
      <c r="W109" s="715">
        <f>IF(OR(U109&lt;=0,U109="n/a",V109&lt;=0,V109="n/a"),"n/a",U109/V109)</f>
        <v>0.67260857765651283</v>
      </c>
      <c r="X109" s="716" t="str">
        <f>IF(OR(AJ109&lt;=0,AJ109="n/a",U109&lt;=0,U109="n/a"),"n/a",U109/AJ109)</f>
        <v>n/a</v>
      </c>
      <c r="Y109" s="686" t="s">
        <v>4628</v>
      </c>
      <c r="Z109" s="663">
        <f>IF(OR(AC109&lt;0.01,AC109="n/a"),"n/a",M109/AC109*100)</f>
        <v>40</v>
      </c>
      <c r="AA109" s="900">
        <f>IF(OR(AC109&lt;0.01,AC109="n/a"),"n/a",I109/AC109)</f>
        <v>12.972631578947368</v>
      </c>
      <c r="AB109" s="901">
        <v>12</v>
      </c>
      <c r="AC109" s="879">
        <v>4.75</v>
      </c>
      <c r="AD109" s="879" t="s">
        <v>136</v>
      </c>
      <c r="AE109" s="879">
        <v>1.26</v>
      </c>
      <c r="AF109" s="879">
        <v>1.35</v>
      </c>
      <c r="AG109" s="879">
        <v>10.100000000000001</v>
      </c>
      <c r="AH109" s="879">
        <v>-13.700000000000001</v>
      </c>
      <c r="AI109" s="879">
        <v>26.96</v>
      </c>
      <c r="AJ109" s="879">
        <v>-0.70000000000000007</v>
      </c>
      <c r="AK109" s="879">
        <v>-13.65</v>
      </c>
      <c r="AL109" s="892">
        <v>97000</v>
      </c>
      <c r="AM109" s="886">
        <v>0.1</v>
      </c>
      <c r="AN109" s="879">
        <v>1.18</v>
      </c>
      <c r="AO109" s="753">
        <f>IF(U109="n/a","n/a",IF(AA109&lt;0,"n/a",IF(AA109="n/a","n/a",J109+U109-AA109)))</f>
        <v>-5.3962489802370124</v>
      </c>
      <c r="AP109" s="754">
        <f>IF(U109="n/a","n/a",J109+U109)</f>
        <v>7.5763825987103557</v>
      </c>
      <c r="AQ109" s="902">
        <f>IF(OR(AC109&lt;0.01,AF109="n/a"),"n/a",(I109/SQRT(22.5*AC109*(I109/AF109))-1)*100)</f>
        <v>-11.775406221573215</v>
      </c>
      <c r="AR109" s="663">
        <f>INDEX(Historical!$C$7:$C$1279,MATCH(B109,Historical!$B$7:$B$1301,0))*IF(AH109="n/a",1.03,IF(AH109&lt;0,1.01,IF(AH109&gt;10,1.1,(1+AH109/100))))</f>
        <v>2.9693999999999998</v>
      </c>
      <c r="AS109" s="900">
        <f>IF($AI109="n/a",1.03*AR109,IF($AI109&lt;0,1.01*AR109,IF($AI109&gt;10,1.1*AR109,(1+$AI109/100)*AR109)))</f>
        <v>3.26634</v>
      </c>
      <c r="AT109" s="900">
        <f>IF($AK109="n/a",1.03*AS109,IF($AK109&lt;0,1.01*AS109,IF($AK109&gt;10,1.1*AS109,(1+$AK109/100)*AS109)))</f>
        <v>3.2990034000000001</v>
      </c>
      <c r="AU109" s="900">
        <f>IF($AK109="n/a",1.03*AT109,IF($AK109&lt;0,1.01*AT109,IF($AK109&gt;10,1.1*AT109,(1+$AK109/100)*AT109)))</f>
        <v>3.3319934340000001</v>
      </c>
      <c r="AV109" s="900">
        <f>IF($AK109="n/a",1.03*AU109,IF($AK109&lt;0,1.01*AU109,IF($AK109&gt;10,1.1*AU109,(1+$AK109/100)*AU109)))</f>
        <v>3.3653133683400003</v>
      </c>
      <c r="AW109" s="663">
        <f>SUM(AR109:AV109)</f>
        <v>16.232050202340002</v>
      </c>
      <c r="AX109" s="761">
        <f>AW109/I109*100</f>
        <v>26.34217819269718</v>
      </c>
      <c r="AY109" s="948">
        <v>1.39</v>
      </c>
      <c r="AZ109" s="886">
        <v>51.370000000000005</v>
      </c>
      <c r="BA109" s="886">
        <v>-34.06</v>
      </c>
      <c r="BB109" s="886">
        <v>-2.12</v>
      </c>
      <c r="BC109" s="886">
        <v>-18.87</v>
      </c>
      <c r="BE109" s="635">
        <v>1995</v>
      </c>
      <c r="BF109" s="912">
        <f>IF(BE109&gt;2008,0,IF(BE109&gt;2001,1,IF(BE109&gt;1990,2,IF(BE109&gt;1980,3,IF(BE109&gt;1973,4,IF(BE109&gt;1970,5,IF(BE109&gt;1960,6,IF(BE109&gt;1958,7,IF(BE109&gt;1953,8,9)))))))))</f>
        <v>2</v>
      </c>
      <c r="BG109" s="896">
        <v>2.9000000000000004</v>
      </c>
    </row>
    <row r="110" spans="1:59" ht="11.25" customHeight="1" x14ac:dyDescent="0.2">
      <c r="A110" s="877" t="s">
        <v>793</v>
      </c>
      <c r="B110" s="889" t="s">
        <v>794</v>
      </c>
      <c r="C110" s="946" t="s">
        <v>108</v>
      </c>
      <c r="D110" s="946" t="s">
        <v>4345</v>
      </c>
      <c r="E110" s="746">
        <v>25</v>
      </c>
      <c r="F110" s="1199">
        <v>130</v>
      </c>
      <c r="G110" s="1199" t="s">
        <v>37</v>
      </c>
      <c r="H110" s="1199" t="s">
        <v>106</v>
      </c>
      <c r="I110" s="879">
        <v>27.72</v>
      </c>
      <c r="J110" s="663">
        <f>(M110/I110)*100</f>
        <v>4.4733044733044736</v>
      </c>
      <c r="K110" s="898">
        <v>0.31</v>
      </c>
      <c r="L110" s="901">
        <v>4</v>
      </c>
      <c r="M110" s="654">
        <f>K110*L110</f>
        <v>1.24</v>
      </c>
      <c r="N110" s="884" t="s">
        <v>427</v>
      </c>
      <c r="O110" s="748">
        <v>0.3</v>
      </c>
      <c r="P110" s="880">
        <v>43607</v>
      </c>
      <c r="Q110" s="880">
        <v>43622</v>
      </c>
      <c r="R110" s="654">
        <f>(K110-O110)/O110*100</f>
        <v>3.3333333333333366</v>
      </c>
      <c r="S110" s="714">
        <f>IF(INDEX(Historical!$D$7:$D$1277,MATCH(B110,Historical!$B$7:$B$1301,0))=0,"n/a",(INDEX(Historical!$C$7:$C$1279,MATCH(B110,Historical!$B$7:$B$1301,0))/INDEX(Historical!$D$7:$D$1277,MATCH(B110,Historical!$B$7:$B$1301,0))-1)*100)</f>
        <v>2.5000000000000133</v>
      </c>
      <c r="T110" s="714">
        <f>IF(INDEX(Historical!$F$7:$F$1270,MATCH(B110,Historical!$B$7:$B$1301,0))=0,"n/a",((INDEX(Historical!$C$7:$C$1279,MATCH(B110,Historical!$B$7:$B$1301,0))/INDEX(Historical!$F$7:$F$1270,MATCH(B110,Historical!$B$7:$B$1301,0)))^(1/3)-1)*100)</f>
        <v>10.37418907881753</v>
      </c>
      <c r="U110" s="714">
        <f>IF(INDEX(Historical!$H$7:$H$1270,MATCH(B110,Historical!$B$7:$B$1301,0))=0,"n/a",((INDEX(Historical!$C$7:$C$1279,MATCH(B110,Historical!$B$7:$B$1301,0))/INDEX(Historical!$H$7:$H$1270,MATCH(B110,Historical!$B$7:$B$1301,0)))^(1/5)-1)*100)</f>
        <v>10.078328097037193</v>
      </c>
      <c r="V110" s="714">
        <f>IF(INDEX(Historical!$O$7:$O$1270,MATCH(B110,Historical!$B$7:$B$1301,0))=0,"n/a",((INDEX(Historical!$C$7:$C$1279,MATCH(B110,Historical!$B$7:$B$1301,0))/INDEX(Historical!$O$7:$O$1270,MATCH(B110,Historical!$B$7:$B$1301,0)))^(1/10)-1)*100)</f>
        <v>12.552866808310025</v>
      </c>
      <c r="W110" s="715">
        <f>IF(OR(U110&lt;=0,U110="n/a",V110&lt;=0,V110="n/a"),"n/a",U110/V110)</f>
        <v>0.80287063114262613</v>
      </c>
      <c r="X110" s="716">
        <f>IF(OR(AJ110&lt;=0,AJ110="n/a",U110&lt;=0,U110="n/a"),"n/a",U110/AJ110)</f>
        <v>0.55990711650206626</v>
      </c>
      <c r="Y110" s="672"/>
      <c r="Z110" s="663">
        <f>IF(OR(AC110&lt;0.01,AC110="n/a"),"n/a",M110/AC110*100)</f>
        <v>70.454545454545453</v>
      </c>
      <c r="AA110" s="900">
        <f>IF(OR(AC110&lt;0.01,AC110="n/a"),"n/a",I110/AC110)</f>
        <v>15.75</v>
      </c>
      <c r="AB110" s="901">
        <v>12</v>
      </c>
      <c r="AC110" s="879">
        <v>1.76</v>
      </c>
      <c r="AD110" s="879">
        <v>7.75</v>
      </c>
      <c r="AE110" s="879">
        <v>3.81</v>
      </c>
      <c r="AF110" s="879">
        <v>1.1599999999999999</v>
      </c>
      <c r="AG110" s="879">
        <v>7.5</v>
      </c>
      <c r="AH110" s="879">
        <v>5.3</v>
      </c>
      <c r="AI110" s="879">
        <v>25.3</v>
      </c>
      <c r="AJ110" s="879">
        <v>18</v>
      </c>
      <c r="AK110" s="879">
        <v>2</v>
      </c>
      <c r="AL110" s="892">
        <v>922.8</v>
      </c>
      <c r="AM110" s="886">
        <v>1.7999999999999998</v>
      </c>
      <c r="AN110" s="879">
        <v>0.2</v>
      </c>
      <c r="AO110" s="753">
        <f>IF(U110="n/a","n/a",IF(AA110&lt;0,"n/a",IF(AA110="n/a","n/a",J110+U110-AA110)))</f>
        <v>-1.1983674296583331</v>
      </c>
      <c r="AP110" s="754">
        <f>IF(U110="n/a","n/a",J110+U110)</f>
        <v>14.551632570341667</v>
      </c>
      <c r="AQ110" s="902">
        <f>IF(OR(AC110&lt;0.01,AF110="n/a"),"n/a",(I110/SQRT(22.5*AC110*(I110/AF110))-1)*100)</f>
        <v>-9.8889573914495266</v>
      </c>
      <c r="AR110" s="663">
        <f>INDEX(Historical!$C$7:$C$1279,MATCH(B110,Historical!$B$7:$B$1301,0))*IF(AH110="n/a",1.03,IF(AH110&lt;0,1.01,IF(AH110&gt;10,1.1,(1+AH110/100))))</f>
        <v>1.2951899999999998</v>
      </c>
      <c r="AS110" s="900">
        <f>IF($AI110="n/a",1.03*AR110,IF($AI110&lt;0,1.01*AR110,IF($AI110&gt;10,1.1*AR110,(1+$AI110/100)*AR110)))</f>
        <v>1.424709</v>
      </c>
      <c r="AT110" s="900">
        <f>IF($AK110="n/a",1.03*AS110,IF($AK110&lt;0,1.01*AS110,IF($AK110&gt;10,1.1*AS110,(1+$AK110/100)*AS110)))</f>
        <v>1.45320318</v>
      </c>
      <c r="AU110" s="900">
        <f>IF($AK110="n/a",1.03*AT110,IF($AK110&lt;0,1.01*AT110,IF($AK110&gt;10,1.1*AT110,(1+$AK110/100)*AT110)))</f>
        <v>1.4822672436000002</v>
      </c>
      <c r="AV110" s="900">
        <f>IF($AK110="n/a",1.03*AU110,IF($AK110&lt;0,1.01*AU110,IF($AK110&gt;10,1.1*AU110,(1+$AK110/100)*AU110)))</f>
        <v>1.5119125884720002</v>
      </c>
      <c r="AW110" s="663">
        <f>SUM(AR110:AV110)</f>
        <v>7.1672820120720004</v>
      </c>
      <c r="AX110" s="761">
        <f>AW110/I110*100</f>
        <v>25.855995714545454</v>
      </c>
      <c r="AY110" s="948">
        <v>0.56999999999999995</v>
      </c>
      <c r="AZ110" s="886">
        <v>16.760000000000002</v>
      </c>
      <c r="BA110" s="886">
        <v>-26.840000000000003</v>
      </c>
      <c r="BB110" s="886">
        <v>-1.9800000000000002</v>
      </c>
      <c r="BC110" s="886">
        <v>-15.129999999999999</v>
      </c>
      <c r="BE110" s="635">
        <v>1995</v>
      </c>
      <c r="BF110" s="912">
        <f>IF(BE110&gt;2008,0,IF(BE110&gt;2001,1,IF(BE110&gt;1990,2,IF(BE110&gt;1980,3,IF(BE110&gt;1973,4,IF(BE110&gt;1970,5,IF(BE110&gt;1960,6,IF(BE110&gt;1958,7,IF(BE110&gt;1953,8,9)))))))))</f>
        <v>2</v>
      </c>
      <c r="BG110" s="896">
        <v>0.89999999999999991</v>
      </c>
    </row>
    <row r="111" spans="1:59" ht="11.25" customHeight="1" x14ac:dyDescent="0.2">
      <c r="A111" s="877" t="s">
        <v>343</v>
      </c>
      <c r="B111" s="889" t="s">
        <v>344</v>
      </c>
      <c r="C111" s="946" t="s">
        <v>123</v>
      </c>
      <c r="D111" s="946" t="s">
        <v>4180</v>
      </c>
      <c r="E111" s="746">
        <v>52</v>
      </c>
      <c r="F111" s="1199">
        <v>25</v>
      </c>
      <c r="G111" s="1199" t="s">
        <v>106</v>
      </c>
      <c r="H111" s="1199" t="s">
        <v>106</v>
      </c>
      <c r="I111" s="879">
        <v>97.1</v>
      </c>
      <c r="J111" s="663">
        <f>(M111/I111)*100</f>
        <v>1.1328527291452113</v>
      </c>
      <c r="K111" s="891">
        <v>0.27500000000000002</v>
      </c>
      <c r="L111" s="901">
        <v>4</v>
      </c>
      <c r="M111" s="654">
        <f>K111*L111</f>
        <v>1.1000000000000001</v>
      </c>
      <c r="N111" s="884" t="s">
        <v>148</v>
      </c>
      <c r="O111" s="747">
        <v>0.25</v>
      </c>
      <c r="P111" s="875">
        <v>43796</v>
      </c>
      <c r="Q111" s="875">
        <v>43812</v>
      </c>
      <c r="R111" s="654">
        <f>(K111-O111)/O111*100</f>
        <v>10.000000000000009</v>
      </c>
      <c r="S111" s="714">
        <f>IF(INDEX(Historical!$D$7:$D$1277,MATCH(B111,Historical!$B$7:$B$1301,0))=0,"n/a",(INDEX(Historical!$C$7:$C$1279,MATCH(B111,Historical!$B$7:$B$1301,0))/INDEX(Historical!$D$7:$D$1277,MATCH(B111,Historical!$B$7:$B$1301,0))-1)*100)</f>
        <v>10.810810810810789</v>
      </c>
      <c r="T111" s="714">
        <f>IF(INDEX(Historical!$F$7:$F$1270,MATCH(B111,Historical!$B$7:$B$1301,0))=0,"n/a",((INDEX(Historical!$C$7:$C$1279,MATCH(B111,Historical!$B$7:$B$1301,0))/INDEX(Historical!$F$7:$F$1270,MATCH(B111,Historical!$B$7:$B$1301,0)))^(1/3)-1)*100)</f>
        <v>9.2994734014064449</v>
      </c>
      <c r="U111" s="714">
        <f>IF(INDEX(Historical!$H$7:$H$1270,MATCH(B111,Historical!$B$7:$B$1301,0))=0,"n/a",((INDEX(Historical!$C$7:$C$1279,MATCH(B111,Historical!$B$7:$B$1301,0))/INDEX(Historical!$H$7:$H$1270,MATCH(B111,Historical!$B$7:$B$1301,0)))^(1/5)-1)*100)</f>
        <v>8.2368027373979089</v>
      </c>
      <c r="V111" s="714">
        <f>IF(INDEX(Historical!$O$7:$O$1270,MATCH(B111,Historical!$B$7:$B$1301,0))=0,"n/a",((INDEX(Historical!$C$7:$C$1279,MATCH(B111,Historical!$B$7:$B$1301,0))/INDEX(Historical!$O$7:$O$1270,MATCH(B111,Historical!$B$7:$B$1301,0)))^(1/10)-1)*100)</f>
        <v>8.5803244800448439</v>
      </c>
      <c r="W111" s="715">
        <f>IF(OR(U111&lt;=0,U111="n/a",V111&lt;=0,V111="n/a"),"n/a",U111/V111)</f>
        <v>0.95996401494537187</v>
      </c>
      <c r="X111" s="716">
        <f>IF(OR(AJ111&lt;=0,AJ111="n/a",U111&lt;=0,U111="n/a"),"n/a",U111/AJ111)</f>
        <v>0.67514776536048438</v>
      </c>
      <c r="Y111" s="676"/>
      <c r="Z111" s="663">
        <f>IF(OR(AC111&lt;0.01,AC111="n/a"),"n/a",M111/AC111*100)</f>
        <v>24.229074889867842</v>
      </c>
      <c r="AA111" s="900">
        <f>IF(OR(AC111&lt;0.01,AC111="n/a"),"n/a",I111/AC111)</f>
        <v>21.387665198237883</v>
      </c>
      <c r="AB111" s="901">
        <v>12</v>
      </c>
      <c r="AC111" s="879">
        <v>4.54</v>
      </c>
      <c r="AD111" s="879">
        <v>4.78</v>
      </c>
      <c r="AE111" s="879">
        <v>1.22</v>
      </c>
      <c r="AF111" s="879">
        <v>2.5299999999999998</v>
      </c>
      <c r="AG111" s="879">
        <v>12.2</v>
      </c>
      <c r="AH111" s="879">
        <v>-6.8000000000000007</v>
      </c>
      <c r="AI111" s="879">
        <v>20.45</v>
      </c>
      <c r="AJ111" s="879">
        <v>12.2</v>
      </c>
      <c r="AK111" s="879">
        <v>4.3999999999999995</v>
      </c>
      <c r="AL111" s="892">
        <v>2220</v>
      </c>
      <c r="AM111" s="886">
        <v>1.7000000000000002</v>
      </c>
      <c r="AN111" s="879">
        <v>0.26</v>
      </c>
      <c r="AO111" s="753">
        <f>IF(U111="n/a","n/a",IF(AA111&lt;0,"n/a",IF(AA111="n/a","n/a",J111+U111-AA111)))</f>
        <v>-12.018009731694763</v>
      </c>
      <c r="AP111" s="754">
        <f>IF(U111="n/a","n/a",J111+U111)</f>
        <v>9.3696554665431204</v>
      </c>
      <c r="AQ111" s="902">
        <f>IF(OR(AC111&lt;0.01,AF111="n/a"),"n/a",(I111/SQRT(22.5*AC111*(I111/AF111))-1)*100)</f>
        <v>55.078178064472951</v>
      </c>
      <c r="AR111" s="663">
        <f>INDEX(Historical!$C$7:$C$1279,MATCH(B111,Historical!$B$7:$B$1301,0))*IF(AH111="n/a",1.03,IF(AH111&lt;0,1.01,IF(AH111&gt;10,1.1,(1+AH111/100))))</f>
        <v>1.03525</v>
      </c>
      <c r="AS111" s="900">
        <f>IF($AI111="n/a",1.03*AR111,IF($AI111&lt;0,1.01*AR111,IF($AI111&gt;10,1.1*AR111,(1+$AI111/100)*AR111)))</f>
        <v>1.1387750000000001</v>
      </c>
      <c r="AT111" s="900">
        <f>IF($AK111="n/a",1.03*AS111,IF($AK111&lt;0,1.01*AS111,IF($AK111&gt;10,1.1*AS111,(1+$AK111/100)*AS111)))</f>
        <v>1.1888811000000001</v>
      </c>
      <c r="AU111" s="900">
        <f>IF($AK111="n/a",1.03*AT111,IF($AK111&lt;0,1.01*AT111,IF($AK111&gt;10,1.1*AT111,(1+$AK111/100)*AT111)))</f>
        <v>1.2411918684000003</v>
      </c>
      <c r="AV111" s="900">
        <f>IF($AK111="n/a",1.03*AU111,IF($AK111&lt;0,1.01*AU111,IF($AK111&gt;10,1.1*AU111,(1+$AK111/100)*AU111)))</f>
        <v>1.2958043106096004</v>
      </c>
      <c r="AW111" s="663">
        <f>SUM(AR111:AV111)</f>
        <v>5.8999022790096012</v>
      </c>
      <c r="AX111" s="761">
        <f>AW111/I111*100</f>
        <v>6.0761094531509796</v>
      </c>
      <c r="AY111" s="948">
        <v>1</v>
      </c>
      <c r="AZ111" s="886">
        <v>40.050000000000004</v>
      </c>
      <c r="BA111" s="886">
        <v>-8.2799999999999994</v>
      </c>
      <c r="BB111" s="886">
        <v>2.83</v>
      </c>
      <c r="BC111" s="886">
        <v>1.47</v>
      </c>
      <c r="BE111" s="635">
        <v>1969</v>
      </c>
      <c r="BF111" s="912">
        <f>IF(BE111&gt;2008,0,IF(BE111&gt;2001,1,IF(BE111&gt;1990,2,IF(BE111&gt;1980,3,IF(BE111&gt;1973,4,IF(BE111&gt;1970,5,IF(BE111&gt;1960,6,IF(BE111&gt;1958,7,IF(BE111&gt;1953,8,9)))))))))</f>
        <v>6</v>
      </c>
      <c r="BG111" s="896">
        <v>6.9</v>
      </c>
    </row>
    <row r="112" spans="1:59" ht="11.25" customHeight="1" x14ac:dyDescent="0.2">
      <c r="A112" s="885" t="s">
        <v>330</v>
      </c>
      <c r="B112" s="889" t="s">
        <v>331</v>
      </c>
      <c r="C112" s="946" t="s">
        <v>108</v>
      </c>
      <c r="D112" s="946" t="s">
        <v>4341</v>
      </c>
      <c r="E112" s="746">
        <v>29</v>
      </c>
      <c r="F112" s="1199">
        <v>93</v>
      </c>
      <c r="G112" s="1199" t="s">
        <v>106</v>
      </c>
      <c r="H112" s="1199" t="s">
        <v>106</v>
      </c>
      <c r="I112" s="879">
        <v>54.98</v>
      </c>
      <c r="J112" s="663">
        <f>(M112/I112)*100</f>
        <v>1.2731902510003639</v>
      </c>
      <c r="K112" s="898">
        <v>0.35</v>
      </c>
      <c r="L112" s="901">
        <v>2</v>
      </c>
      <c r="M112" s="654">
        <f>K112*L112</f>
        <v>0.7</v>
      </c>
      <c r="N112" s="884" t="s">
        <v>332</v>
      </c>
      <c r="O112" s="748">
        <v>0.33</v>
      </c>
      <c r="P112" s="875">
        <v>43824</v>
      </c>
      <c r="Q112" s="875">
        <v>43837</v>
      </c>
      <c r="R112" s="654">
        <f>(K112-O112)/O112*100</f>
        <v>6.060606060606049</v>
      </c>
      <c r="S112" s="714">
        <f>IF(INDEX(Historical!$D$7:$D$1277,MATCH(B112,Historical!$B$7:$B$1301,0))=0,"n/a",(INDEX(Historical!$C$7:$C$1279,MATCH(B112,Historical!$B$7:$B$1301,0))/INDEX(Historical!$D$7:$D$1277,MATCH(B112,Historical!$B$7:$B$1301,0))-1)*100)</f>
        <v>10.000000000000009</v>
      </c>
      <c r="T112" s="714">
        <f>IF(INDEX(Historical!$F$7:$F$1270,MATCH(B112,Historical!$B$7:$B$1301,0))=0,"n/a",((INDEX(Historical!$C$7:$C$1279,MATCH(B112,Historical!$B$7:$B$1301,0))/INDEX(Historical!$F$7:$F$1270,MATCH(B112,Historical!$B$7:$B$1301,0)))^(1/3)-1)*100)</f>
        <v>8.2713447015707828</v>
      </c>
      <c r="U112" s="714">
        <f>IF(INDEX(Historical!$H$7:$H$1270,MATCH(B112,Historical!$B$7:$B$1301,0))=0,"n/a",((INDEX(Historical!$C$7:$C$1279,MATCH(B112,Historical!$B$7:$B$1301,0))/INDEX(Historical!$H$7:$H$1270,MATCH(B112,Historical!$B$7:$B$1301,0)))^(1/5)-1)*100)</f>
        <v>8.4471771197698544</v>
      </c>
      <c r="V112" s="714">
        <f>IF(INDEX(Historical!$O$7:$O$1270,MATCH(B112,Historical!$B$7:$B$1301,0))=0,"n/a",((INDEX(Historical!$C$7:$C$1279,MATCH(B112,Historical!$B$7:$B$1301,0))/INDEX(Historical!$O$7:$O$1270,MATCH(B112,Historical!$B$7:$B$1301,0)))^(1/10)-1)*100)</f>
        <v>15.223853443231672</v>
      </c>
      <c r="W112" s="715">
        <f>IF(OR(U112&lt;=0,U112="n/a",V112&lt;=0,V112="n/a"),"n/a",U112/V112)</f>
        <v>0.55486458479573453</v>
      </c>
      <c r="X112" s="716">
        <f>IF(OR(AJ112&lt;=0,AJ112="n/a",U112&lt;=0,U112="n/a"),"n/a",U112/AJ112)</f>
        <v>0.71586246777710638</v>
      </c>
      <c r="Y112" s="890"/>
      <c r="Z112" s="663">
        <f>IF(OR(AC112&lt;0.01,AC112="n/a"),"n/a",M112/AC112*100)</f>
        <v>21.739130434782606</v>
      </c>
      <c r="AA112" s="900">
        <f>IF(OR(AC112&lt;0.01,AC112="n/a"),"n/a",I112/AC112)</f>
        <v>17.074534161490682</v>
      </c>
      <c r="AB112" s="901">
        <v>12</v>
      </c>
      <c r="AC112" s="879">
        <v>3.22</v>
      </c>
      <c r="AD112" s="879">
        <v>1.37</v>
      </c>
      <c r="AE112" s="879">
        <v>4.84</v>
      </c>
      <c r="AF112" s="879">
        <v>4.57</v>
      </c>
      <c r="AG112" s="879">
        <v>29.2</v>
      </c>
      <c r="AH112" s="879">
        <v>3.1</v>
      </c>
      <c r="AI112" s="879">
        <v>12.520000000000001</v>
      </c>
      <c r="AJ112" s="879">
        <v>11.799999999999999</v>
      </c>
      <c r="AK112" s="879">
        <v>12</v>
      </c>
      <c r="AL112" s="892">
        <v>8050.0000000000009</v>
      </c>
      <c r="AM112" s="886">
        <v>7.0000000000000009</v>
      </c>
      <c r="AN112" s="879">
        <v>0</v>
      </c>
      <c r="AO112" s="753">
        <f>IF(U112="n/a","n/a",IF(AA112&lt;0,"n/a",IF(AA112="n/a","n/a",J112+U112-AA112)))</f>
        <v>-7.3541667907204644</v>
      </c>
      <c r="AP112" s="754">
        <f>IF(U112="n/a","n/a",J112+U112)</f>
        <v>9.7203673707702176</v>
      </c>
      <c r="AQ112" s="902">
        <f>IF(OR(AC112&lt;0.01,AF112="n/a"),"n/a",(I112/SQRT(22.5*AC112*(I112/AF112))-1)*100)</f>
        <v>86.226410727506561</v>
      </c>
      <c r="AR112" s="663">
        <f>INDEX(Historical!$C$7:$C$1279,MATCH(B112,Historical!$B$7:$B$1301,0))*IF(AH112="n/a",1.03,IF(AH112&lt;0,1.01,IF(AH112&gt;10,1.1,(1+AH112/100))))</f>
        <v>0.68045999999999995</v>
      </c>
      <c r="AS112" s="900">
        <f>IF($AI112="n/a",1.03*AR112,IF($AI112&lt;0,1.01*AR112,IF($AI112&gt;10,1.1*AR112,(1+$AI112/100)*AR112)))</f>
        <v>0.748506</v>
      </c>
      <c r="AT112" s="900">
        <f>IF($AK112="n/a",1.03*AS112,IF($AK112&lt;0,1.01*AS112,IF($AK112&gt;10,1.1*AS112,(1+$AK112/100)*AS112)))</f>
        <v>0.82335660000000011</v>
      </c>
      <c r="AU112" s="900">
        <f>IF($AK112="n/a",1.03*AT112,IF($AK112&lt;0,1.01*AT112,IF($AK112&gt;10,1.1*AT112,(1+$AK112/100)*AT112)))</f>
        <v>0.90569226000000014</v>
      </c>
      <c r="AV112" s="900">
        <f>IF($AK112="n/a",1.03*AU112,IF($AK112&lt;0,1.01*AU112,IF($AK112&gt;10,1.1*AU112,(1+$AK112/100)*AU112)))</f>
        <v>0.9962614860000002</v>
      </c>
      <c r="AW112" s="663">
        <f>SUM(AR112:AV112)</f>
        <v>4.1542763460000005</v>
      </c>
      <c r="AX112" s="761">
        <f>AW112/I112*100</f>
        <v>7.5559773481265928</v>
      </c>
      <c r="AY112" s="948">
        <v>1.31</v>
      </c>
      <c r="AZ112" s="886">
        <v>55.289999999999992</v>
      </c>
      <c r="BA112" s="886">
        <v>-21.02</v>
      </c>
      <c r="BB112" s="886">
        <v>3.25</v>
      </c>
      <c r="BC112" s="886">
        <v>-5.38</v>
      </c>
      <c r="BE112" s="635">
        <v>1992</v>
      </c>
      <c r="BF112" s="912">
        <f>IF(BE112&gt;2008,0,IF(BE112&gt;2001,1,IF(BE112&gt;1990,2,IF(BE112&gt;1980,3,IF(BE112&gt;1973,4,IF(BE112&gt;1970,5,IF(BE112&gt;1960,6,IF(BE112&gt;1958,7,IF(BE112&gt;1953,8,9)))))))))</f>
        <v>2</v>
      </c>
      <c r="BG112" s="896">
        <v>24.2</v>
      </c>
    </row>
    <row r="113" spans="1:59" ht="11.25" customHeight="1" x14ac:dyDescent="0.2">
      <c r="A113" s="877" t="s">
        <v>334</v>
      </c>
      <c r="B113" s="889" t="s">
        <v>335</v>
      </c>
      <c r="C113" s="946" t="s">
        <v>123</v>
      </c>
      <c r="D113" s="946" t="s">
        <v>4180</v>
      </c>
      <c r="E113" s="746">
        <v>42</v>
      </c>
      <c r="F113" s="1199">
        <v>63</v>
      </c>
      <c r="G113" s="1199" t="s">
        <v>37</v>
      </c>
      <c r="H113" s="1199" t="s">
        <v>37</v>
      </c>
      <c r="I113" s="879">
        <v>577.85</v>
      </c>
      <c r="J113" s="663">
        <f>(M113/I113)*100</f>
        <v>0.92757636064722671</v>
      </c>
      <c r="K113" s="891">
        <v>1.34</v>
      </c>
      <c r="L113" s="901">
        <v>4</v>
      </c>
      <c r="M113" s="654">
        <f>K113*L113</f>
        <v>5.36</v>
      </c>
      <c r="N113" s="884" t="s">
        <v>226</v>
      </c>
      <c r="O113" s="747">
        <v>1.1299999999999999</v>
      </c>
      <c r="P113" s="875">
        <v>43889</v>
      </c>
      <c r="Q113" s="875">
        <v>43903</v>
      </c>
      <c r="R113" s="654">
        <f>(K113-O113)/O113*100</f>
        <v>18.584070796460196</v>
      </c>
      <c r="S113" s="714">
        <f>IF(INDEX(Historical!$D$7:$D$1277,MATCH(B113,Historical!$B$7:$B$1301,0))=0,"n/a",(INDEX(Historical!$C$7:$C$1279,MATCH(B113,Historical!$B$7:$B$1301,0))/INDEX(Historical!$D$7:$D$1277,MATCH(B113,Historical!$B$7:$B$1301,0))-1)*100)</f>
        <v>31.395348837209291</v>
      </c>
      <c r="T113" s="714">
        <f>IF(INDEX(Historical!$F$7:$F$1270,MATCH(B113,Historical!$B$7:$B$1301,0))=0,"n/a",((INDEX(Historical!$C$7:$C$1279,MATCH(B113,Historical!$B$7:$B$1301,0))/INDEX(Historical!$F$7:$F$1270,MATCH(B113,Historical!$B$7:$B$1301,0)))^(1/3)-1)*100)</f>
        <v>10.390843667722827</v>
      </c>
      <c r="U113" s="714">
        <f>IF(INDEX(Historical!$H$7:$H$1270,MATCH(B113,Historical!$B$7:$B$1301,0))=0,"n/a",((INDEX(Historical!$C$7:$C$1279,MATCH(B113,Historical!$B$7:$B$1301,0))/INDEX(Historical!$H$7:$H$1270,MATCH(B113,Historical!$B$7:$B$1301,0)))^(1/5)-1)*100)</f>
        <v>15.489672766139527</v>
      </c>
      <c r="V113" s="714">
        <f>IF(INDEX(Historical!$O$7:$O$1270,MATCH(B113,Historical!$B$7:$B$1301,0))=0,"n/a",((INDEX(Historical!$C$7:$C$1279,MATCH(B113,Historical!$B$7:$B$1301,0))/INDEX(Historical!$O$7:$O$1270,MATCH(B113,Historical!$B$7:$B$1301,0)))^(1/10)-1)*100)</f>
        <v>12.275502907503899</v>
      </c>
      <c r="W113" s="715">
        <f>IF(OR(U113&lt;=0,U113="n/a",V113&lt;=0,V113="n/a"),"n/a",U113/V113)</f>
        <v>1.2618361042194726</v>
      </c>
      <c r="X113" s="716">
        <f>IF(OR(AJ113&lt;=0,AJ113="n/a",U113&lt;=0,U113="n/a"),"n/a",U113/AJ113)</f>
        <v>1.1473831678621873</v>
      </c>
      <c r="Y113" s="889"/>
      <c r="Z113" s="663">
        <f>IF(OR(AC113&lt;0.01,AC113="n/a"),"n/a",M113/AC113*100)</f>
        <v>30.946882217090071</v>
      </c>
      <c r="AA113" s="900">
        <f>IF(OR(AC113&lt;0.01,AC113="n/a"),"n/a",I113/AC113)</f>
        <v>33.363163972286372</v>
      </c>
      <c r="AB113" s="901">
        <v>12</v>
      </c>
      <c r="AC113" s="879">
        <v>17.32</v>
      </c>
      <c r="AD113" s="879">
        <v>4.13</v>
      </c>
      <c r="AE113" s="879">
        <v>2.93</v>
      </c>
      <c r="AF113" s="879">
        <v>15.67</v>
      </c>
      <c r="AG113" s="881">
        <v>42.6</v>
      </c>
      <c r="AH113" s="879">
        <v>42.4</v>
      </c>
      <c r="AI113" s="879">
        <v>15.22</v>
      </c>
      <c r="AJ113" s="879">
        <v>13.5</v>
      </c>
      <c r="AK113" s="879">
        <v>7.91</v>
      </c>
      <c r="AL113" s="892">
        <v>52840</v>
      </c>
      <c r="AM113" s="886">
        <v>0.2</v>
      </c>
      <c r="AN113" s="879">
        <v>2.97</v>
      </c>
      <c r="AO113" s="753">
        <f>IF(U113="n/a","n/a",IF(AA113&lt;0,"n/a",IF(AA113="n/a","n/a",J113+U113-AA113)))</f>
        <v>-16.945914845499619</v>
      </c>
      <c r="AP113" s="754">
        <f>IF(U113="n/a","n/a",J113+U113)</f>
        <v>16.417249126786754</v>
      </c>
      <c r="AQ113" s="902">
        <f>IF(OR(AC113&lt;0.01,AF113="n/a"),"n/a",(I113/SQRT(22.5*AC113*(I113/AF113))-1)*100)</f>
        <v>382.03309219998465</v>
      </c>
      <c r="AR113" s="663">
        <f>INDEX(Historical!$C$7:$C$1279,MATCH(B113,Historical!$B$7:$B$1301,0))*IF(AH113="n/a",1.03,IF(AH113&lt;0,1.01,IF(AH113&gt;10,1.1,(1+AH113/100))))</f>
        <v>4.9719999999999995</v>
      </c>
      <c r="AS113" s="900">
        <f>IF($AI113="n/a",1.03*AR113,IF($AI113&lt;0,1.01*AR113,IF($AI113&gt;10,1.1*AR113,(1+$AI113/100)*AR113)))</f>
        <v>5.4691999999999998</v>
      </c>
      <c r="AT113" s="900">
        <f>IF($AK113="n/a",1.03*AS113,IF($AK113&lt;0,1.01*AS113,IF($AK113&gt;10,1.1*AS113,(1+$AK113/100)*AS113)))</f>
        <v>5.9018137199999998</v>
      </c>
      <c r="AU113" s="900">
        <f>IF($AK113="n/a",1.03*AT113,IF($AK113&lt;0,1.01*AT113,IF($AK113&gt;10,1.1*AT113,(1+$AK113/100)*AT113)))</f>
        <v>6.3686471852519997</v>
      </c>
      <c r="AV113" s="900">
        <f>IF($AK113="n/a",1.03*AU113,IF($AK113&lt;0,1.01*AU113,IF($AK113&gt;10,1.1*AU113,(1+$AK113/100)*AU113)))</f>
        <v>6.8724071776054325</v>
      </c>
      <c r="AW113" s="663">
        <f>SUM(AR113:AV113)</f>
        <v>29.584068082857428</v>
      </c>
      <c r="AX113" s="761">
        <f>AW113/I113*100</f>
        <v>5.1196795159396773</v>
      </c>
      <c r="AY113" s="948">
        <v>1.23</v>
      </c>
      <c r="AZ113" s="886">
        <v>77.569999999999993</v>
      </c>
      <c r="BA113" s="886">
        <v>-4.2299999999999995</v>
      </c>
      <c r="BB113" s="886">
        <v>3.83</v>
      </c>
      <c r="BC113" s="886">
        <v>4.88</v>
      </c>
      <c r="BE113" s="635">
        <v>1979</v>
      </c>
      <c r="BF113" s="912">
        <f>IF(BE113&gt;2008,0,IF(BE113&gt;2001,1,IF(BE113&gt;1990,2,IF(BE113&gt;1980,3,IF(BE113&gt;1973,4,IF(BE113&gt;1970,5,IF(BE113&gt;1960,6,IF(BE113&gt;1958,7,IF(BE113&gt;1953,8,9)))))))))</f>
        <v>4</v>
      </c>
      <c r="BG113" s="896">
        <v>7.8</v>
      </c>
    </row>
    <row r="114" spans="1:59" ht="11.25" customHeight="1" x14ac:dyDescent="0.2">
      <c r="A114" s="877" t="s">
        <v>336</v>
      </c>
      <c r="B114" s="889" t="s">
        <v>337</v>
      </c>
      <c r="C114" s="946" t="s">
        <v>131</v>
      </c>
      <c r="D114" s="946" t="s">
        <v>4347</v>
      </c>
      <c r="E114" s="746">
        <v>53</v>
      </c>
      <c r="F114" s="1199">
        <v>20</v>
      </c>
      <c r="G114" s="1199" t="s">
        <v>37</v>
      </c>
      <c r="H114" s="1199" t="s">
        <v>37</v>
      </c>
      <c r="I114" s="879">
        <v>62.11</v>
      </c>
      <c r="J114" s="663">
        <f>(M114/I114)*100</f>
        <v>2.0608597649331832</v>
      </c>
      <c r="K114" s="891">
        <v>0.32</v>
      </c>
      <c r="L114" s="901">
        <v>4</v>
      </c>
      <c r="M114" s="654">
        <f>K114*L114</f>
        <v>1.28</v>
      </c>
      <c r="N114" s="884" t="s">
        <v>119</v>
      </c>
      <c r="O114" s="747">
        <v>0.3</v>
      </c>
      <c r="P114" s="875">
        <v>43868</v>
      </c>
      <c r="Q114" s="875">
        <v>43892</v>
      </c>
      <c r="R114" s="654">
        <f>(K114-O114)/O114*100</f>
        <v>6.6666666666666732</v>
      </c>
      <c r="S114" s="714">
        <f>IF(INDEX(Historical!$D$7:$D$1277,MATCH(B114,Historical!$B$7:$B$1301,0))=0,"n/a",(INDEX(Historical!$C$7:$C$1279,MATCH(B114,Historical!$B$7:$B$1301,0))/INDEX(Historical!$D$7:$D$1277,MATCH(B114,Historical!$B$7:$B$1301,0))-1)*100)</f>
        <v>7.1428571428571397</v>
      </c>
      <c r="T114" s="714">
        <f>IF(INDEX(Historical!$F$7:$F$1270,MATCH(B114,Historical!$B$7:$B$1301,0))=0,"n/a",((INDEX(Historical!$C$7:$C$1279,MATCH(B114,Historical!$B$7:$B$1301,0))/INDEX(Historical!$F$7:$F$1270,MATCH(B114,Historical!$B$7:$B$1301,0)))^(1/3)-1)*100)</f>
        <v>13.998396445113137</v>
      </c>
      <c r="U114" s="714">
        <f>IF(INDEX(Historical!$H$7:$H$1270,MATCH(B114,Historical!$B$7:$B$1301,0))=0,"n/a",((INDEX(Historical!$C$7:$C$1279,MATCH(B114,Historical!$B$7:$B$1301,0))/INDEX(Historical!$H$7:$H$1270,MATCH(B114,Historical!$B$7:$B$1301,0)))^(1/5)-1)*100)</f>
        <v>9.8560543306117623</v>
      </c>
      <c r="V114" s="714">
        <f>IF(INDEX(Historical!$O$7:$O$1270,MATCH(B114,Historical!$B$7:$B$1301,0))=0,"n/a",((INDEX(Historical!$C$7:$C$1279,MATCH(B114,Historical!$B$7:$B$1301,0))/INDEX(Historical!$O$7:$O$1270,MATCH(B114,Historical!$B$7:$B$1301,0)))^(1/10)-1)*100)</f>
        <v>6.1606896218145968</v>
      </c>
      <c r="W114" s="715">
        <f>IF(OR(U114&lt;=0,U114="n/a",V114&lt;=0,V114="n/a"),"n/a",U114/V114)</f>
        <v>1.5998297164187791</v>
      </c>
      <c r="X114" s="716" t="str">
        <f>IF(OR(AJ114&lt;=0,AJ114="n/a",U114&lt;=0,U114="n/a"),"n/a",U114/AJ114)</f>
        <v>n/a</v>
      </c>
      <c r="Y114" s="684"/>
      <c r="Z114" s="663">
        <f>IF(OR(AC114&lt;0.01,AC114="n/a"),"n/a",M114/AC114*100)</f>
        <v>185.50724637681162</v>
      </c>
      <c r="AA114" s="900">
        <f>IF(OR(AC114&lt;0.01,AC114="n/a"),"n/a",I114/AC114)</f>
        <v>90.014492753623188</v>
      </c>
      <c r="AB114" s="901">
        <v>12</v>
      </c>
      <c r="AC114" s="879">
        <v>0.69</v>
      </c>
      <c r="AD114" s="879">
        <v>6.18</v>
      </c>
      <c r="AE114" s="879">
        <v>3.9</v>
      </c>
      <c r="AF114" s="879">
        <v>1.94</v>
      </c>
      <c r="AG114" s="879">
        <v>2.1999999999999997</v>
      </c>
      <c r="AH114" s="879">
        <v>-54.800000000000004</v>
      </c>
      <c r="AI114" s="879">
        <v>17</v>
      </c>
      <c r="AJ114" s="879">
        <v>-20.200000000000003</v>
      </c>
      <c r="AK114" s="879">
        <v>14.000000000000002</v>
      </c>
      <c r="AL114" s="892">
        <v>1790</v>
      </c>
      <c r="AM114" s="886">
        <v>1</v>
      </c>
      <c r="AN114" s="879">
        <v>1.66</v>
      </c>
      <c r="AO114" s="753">
        <f>IF(U114="n/a","n/a",IF(AA114&lt;0,"n/a",IF(AA114="n/a","n/a",J114+U114-AA114)))</f>
        <v>-78.097578658078248</v>
      </c>
      <c r="AP114" s="754">
        <f>IF(U114="n/a","n/a",J114+U114)</f>
        <v>11.916914095544946</v>
      </c>
      <c r="AQ114" s="902">
        <f>IF(OR(AC114&lt;0.01,AF114="n/a"),"n/a",(I114/SQRT(22.5*AC114*(I114/AF114))-1)*100)</f>
        <v>178.59019360744756</v>
      </c>
      <c r="AR114" s="663">
        <f>INDEX(Historical!$C$7:$C$1279,MATCH(B114,Historical!$B$7:$B$1301,0))*IF(AH114="n/a",1.03,IF(AH114&lt;0,1.01,IF(AH114&gt;10,1.1,(1+AH114/100))))</f>
        <v>1.212</v>
      </c>
      <c r="AS114" s="900">
        <f>IF($AI114="n/a",1.03*AR114,IF($AI114&lt;0,1.01*AR114,IF($AI114&gt;10,1.1*AR114,(1+$AI114/100)*AR114)))</f>
        <v>1.3332000000000002</v>
      </c>
      <c r="AT114" s="900">
        <f>IF($AK114="n/a",1.03*AS114,IF($AK114&lt;0,1.01*AS114,IF($AK114&gt;10,1.1*AS114,(1+$AK114/100)*AS114)))</f>
        <v>1.4665200000000003</v>
      </c>
      <c r="AU114" s="900">
        <f>IF($AK114="n/a",1.03*AT114,IF($AK114&lt;0,1.01*AT114,IF($AK114&gt;10,1.1*AT114,(1+$AK114/100)*AT114)))</f>
        <v>1.6131720000000005</v>
      </c>
      <c r="AV114" s="900">
        <f>IF($AK114="n/a",1.03*AU114,IF($AK114&lt;0,1.01*AU114,IF($AK114&gt;10,1.1*AU114,(1+$AK114/100)*AU114)))</f>
        <v>1.7744892000000008</v>
      </c>
      <c r="AW114" s="663">
        <f>SUM(AR114:AV114)</f>
        <v>7.3993812000000014</v>
      </c>
      <c r="AX114" s="761">
        <f>AW114/I114*100</f>
        <v>11.913349219127358</v>
      </c>
      <c r="AY114" s="948">
        <v>0.28000000000000003</v>
      </c>
      <c r="AZ114" s="886">
        <v>36.21</v>
      </c>
      <c r="BA114" s="886">
        <v>-17.18</v>
      </c>
      <c r="BB114" s="886">
        <v>3.15</v>
      </c>
      <c r="BC114" s="886">
        <v>-6.13</v>
      </c>
      <c r="BE114" s="635">
        <v>1968</v>
      </c>
      <c r="BF114" s="912">
        <f>IF(BE114&gt;2008,0,IF(BE114&gt;2001,1,IF(BE114&gt;1990,2,IF(BE114&gt;1980,3,IF(BE114&gt;1973,4,IF(BE114&gt;1970,5,IF(BE114&gt;1960,6,IF(BE114&gt;1958,7,IF(BE114&gt;1953,8,9)))))))))</f>
        <v>6</v>
      </c>
      <c r="BG114" s="896">
        <v>0.8</v>
      </c>
    </row>
    <row r="115" spans="1:59" ht="11.25" customHeight="1" x14ac:dyDescent="0.2">
      <c r="A115" s="877" t="s">
        <v>338</v>
      </c>
      <c r="B115" s="889" t="s">
        <v>339</v>
      </c>
      <c r="C115" s="946" t="s">
        <v>123</v>
      </c>
      <c r="D115" s="946" t="s">
        <v>4348</v>
      </c>
      <c r="E115" s="746">
        <v>37</v>
      </c>
      <c r="F115" s="1199">
        <v>71</v>
      </c>
      <c r="G115" s="1199" t="s">
        <v>37</v>
      </c>
      <c r="H115" s="1199" t="s">
        <v>37</v>
      </c>
      <c r="I115" s="879">
        <v>52.29</v>
      </c>
      <c r="J115" s="663">
        <f>(M115/I115)*100</f>
        <v>3.289347867661121</v>
      </c>
      <c r="K115" s="891">
        <v>0.43</v>
      </c>
      <c r="L115" s="901">
        <v>4</v>
      </c>
      <c r="M115" s="654">
        <f>K115*L115</f>
        <v>1.72</v>
      </c>
      <c r="N115" s="884" t="s">
        <v>248</v>
      </c>
      <c r="O115" s="747">
        <v>0.41</v>
      </c>
      <c r="P115" s="880">
        <v>43594</v>
      </c>
      <c r="Q115" s="880">
        <v>43626</v>
      </c>
      <c r="R115" s="654">
        <f>(K115-O115)/O115*100</f>
        <v>4.8780487804878092</v>
      </c>
      <c r="S115" s="714">
        <f>IF(INDEX(Historical!$D$7:$D$1277,MATCH(B115,Historical!$B$7:$B$1301,0))=0,"n/a",(INDEX(Historical!$C$7:$C$1279,MATCH(B115,Historical!$B$7:$B$1301,0))/INDEX(Historical!$D$7:$D$1277,MATCH(B115,Historical!$B$7:$B$1301,0))-1)*100)</f>
        <v>4.9382716049382713</v>
      </c>
      <c r="T115" s="714">
        <f>IF(INDEX(Historical!$F$7:$F$1270,MATCH(B115,Historical!$B$7:$B$1301,0))=0,"n/a",((INDEX(Historical!$C$7:$C$1279,MATCH(B115,Historical!$B$7:$B$1301,0))/INDEX(Historical!$F$7:$F$1270,MATCH(B115,Historical!$B$7:$B$1301,0)))^(1/3)-1)*100)</f>
        <v>5.2039441059310576</v>
      </c>
      <c r="U115" s="714">
        <f>IF(INDEX(Historical!$H$7:$H$1270,MATCH(B115,Historical!$B$7:$B$1301,0))=0,"n/a",((INDEX(Historical!$C$7:$C$1279,MATCH(B115,Historical!$B$7:$B$1301,0))/INDEX(Historical!$H$7:$H$1270,MATCH(B115,Historical!$B$7:$B$1301,0)))^(1/5)-1)*100)</f>
        <v>6.0056565223223002</v>
      </c>
      <c r="V115" s="714">
        <f>IF(INDEX(Historical!$O$7:$O$1270,MATCH(B115,Historical!$B$7:$B$1301,0))=0,"n/a",((INDEX(Historical!$C$7:$C$1279,MATCH(B115,Historical!$B$7:$B$1301,0))/INDEX(Historical!$O$7:$O$1270,MATCH(B115,Historical!$B$7:$B$1301,0)))^(1/10)-1)*100)</f>
        <v>4.6411530629548281</v>
      </c>
      <c r="W115" s="715">
        <f>IF(OR(U115&lt;=0,U115="n/a",V115&lt;=0,V115="n/a"),"n/a",U115/V115)</f>
        <v>1.2940009607221938</v>
      </c>
      <c r="X115" s="716">
        <f>IF(OR(AJ115&lt;=0,AJ115="n/a",U115&lt;=0,U115="n/a"),"n/a",U115/AJ115)</f>
        <v>1.0536239512846139</v>
      </c>
      <c r="Y115" s="889"/>
      <c r="Z115" s="663">
        <f>IF(OR(AC115&lt;0.01,AC115="n/a"),"n/a",M115/AC115*100)</f>
        <v>58.305084745762706</v>
      </c>
      <c r="AA115" s="900">
        <f>IF(OR(AC115&lt;0.01,AC115="n/a"),"n/a",I115/AC115)</f>
        <v>17.725423728813556</v>
      </c>
      <c r="AB115" s="901">
        <v>12</v>
      </c>
      <c r="AC115" s="879">
        <v>2.95</v>
      </c>
      <c r="AD115" s="879">
        <v>9.84</v>
      </c>
      <c r="AE115" s="879">
        <v>0.99</v>
      </c>
      <c r="AF115" s="879">
        <v>3</v>
      </c>
      <c r="AG115" s="879">
        <v>16.5</v>
      </c>
      <c r="AH115" s="879">
        <v>-8.2000000000000011</v>
      </c>
      <c r="AI115" s="879">
        <v>6.09</v>
      </c>
      <c r="AJ115" s="879">
        <v>5.7</v>
      </c>
      <c r="AK115" s="879">
        <v>1.79</v>
      </c>
      <c r="AL115" s="892">
        <v>5280</v>
      </c>
      <c r="AM115" s="886">
        <v>0.3</v>
      </c>
      <c r="AN115" s="879">
        <v>0.94</v>
      </c>
      <c r="AO115" s="753">
        <f>IF(U115="n/a","n/a",IF(AA115&lt;0,"n/a",IF(AA115="n/a","n/a",J115+U115-AA115)))</f>
        <v>-8.4304193388301343</v>
      </c>
      <c r="AP115" s="754">
        <f>IF(U115="n/a","n/a",J115+U115)</f>
        <v>9.295004389983422</v>
      </c>
      <c r="AQ115" s="902">
        <f>IF(OR(AC115&lt;0.01,AF115="n/a"),"n/a",(I115/SQRT(22.5*AC115*(I115/AF115))-1)*100)</f>
        <v>53.733204952881742</v>
      </c>
      <c r="AR115" s="663">
        <f>INDEX(Historical!$C$7:$C$1279,MATCH(B115,Historical!$B$7:$B$1301,0))*IF(AH115="n/a",1.03,IF(AH115&lt;0,1.01,IF(AH115&gt;10,1.1,(1+AH115/100))))</f>
        <v>1.7169999999999999</v>
      </c>
      <c r="AS115" s="900">
        <f>IF($AI115="n/a",1.03*AR115,IF($AI115&lt;0,1.01*AR115,IF($AI115&gt;10,1.1*AR115,(1+$AI115/100)*AR115)))</f>
        <v>1.8215652999999998</v>
      </c>
      <c r="AT115" s="900">
        <f>IF($AK115="n/a",1.03*AS115,IF($AK115&lt;0,1.01*AS115,IF($AK115&gt;10,1.1*AS115,(1+$AK115/100)*AS115)))</f>
        <v>1.85417131887</v>
      </c>
      <c r="AU115" s="900">
        <f>IF($AK115="n/a",1.03*AT115,IF($AK115&lt;0,1.01*AT115,IF($AK115&gt;10,1.1*AT115,(1+$AK115/100)*AT115)))</f>
        <v>1.8873609854777731</v>
      </c>
      <c r="AV115" s="900">
        <f>IF($AK115="n/a",1.03*AU115,IF($AK115&lt;0,1.01*AU115,IF($AK115&gt;10,1.1*AU115,(1+$AK115/100)*AU115)))</f>
        <v>1.9211447471178253</v>
      </c>
      <c r="AW115" s="663">
        <f>SUM(AR115:AV115)</f>
        <v>9.2012423514655985</v>
      </c>
      <c r="AX115" s="761">
        <f>AW115/I115*100</f>
        <v>17.596562156178233</v>
      </c>
      <c r="AY115" s="948">
        <v>0.82</v>
      </c>
      <c r="AZ115" s="886">
        <v>40.19</v>
      </c>
      <c r="BA115" s="886">
        <v>-21.46</v>
      </c>
      <c r="BB115" s="886">
        <v>4.9799999999999995</v>
      </c>
      <c r="BC115" s="886">
        <v>-3.6799999999999997</v>
      </c>
      <c r="BE115" s="635">
        <v>1983</v>
      </c>
      <c r="BF115" s="912">
        <f>IF(BE115&gt;2008,0,IF(BE115&gt;2001,1,IF(BE115&gt;1990,2,IF(BE115&gt;1980,3,IF(BE115&gt;1973,4,IF(BE115&gt;1970,5,IF(BE115&gt;1960,6,IF(BE115&gt;1958,7,IF(BE115&gt;1953,8,9)))))))))</f>
        <v>3</v>
      </c>
      <c r="BG115" s="896">
        <v>6</v>
      </c>
    </row>
    <row r="116" spans="1:59" ht="11.25" customHeight="1" x14ac:dyDescent="0.2">
      <c r="A116" s="885" t="s">
        <v>328</v>
      </c>
      <c r="B116" s="890" t="s">
        <v>329</v>
      </c>
      <c r="C116" s="946" t="s">
        <v>108</v>
      </c>
      <c r="D116" s="946" t="s">
        <v>4341</v>
      </c>
      <c r="E116" s="746">
        <v>47</v>
      </c>
      <c r="F116" s="1199">
        <v>46</v>
      </c>
      <c r="G116" s="1199" t="s">
        <v>37</v>
      </c>
      <c r="H116" s="1199" t="s">
        <v>37</v>
      </c>
      <c r="I116" s="879">
        <v>329.48</v>
      </c>
      <c r="J116" s="663">
        <f>(M116/I116)*100</f>
        <v>0.81340293796285046</v>
      </c>
      <c r="K116" s="891">
        <v>0.67</v>
      </c>
      <c r="L116" s="901">
        <v>4</v>
      </c>
      <c r="M116" s="654">
        <f>K116*L116</f>
        <v>2.68</v>
      </c>
      <c r="N116" s="884" t="s">
        <v>111</v>
      </c>
      <c r="O116" s="747">
        <v>0.56999999999999995</v>
      </c>
      <c r="P116" s="875">
        <v>43886</v>
      </c>
      <c r="Q116" s="875">
        <v>43900</v>
      </c>
      <c r="R116" s="654">
        <f>(K116-O116)/O116*100</f>
        <v>17.543859649122826</v>
      </c>
      <c r="S116" s="714">
        <f>IF(INDEX(Historical!$D$7:$D$1277,MATCH(B116,Historical!$B$7:$B$1301,0))=0,"n/a",(INDEX(Historical!$C$7:$C$1279,MATCH(B116,Historical!$B$7:$B$1301,0))/INDEX(Historical!$D$7:$D$1277,MATCH(B116,Historical!$B$7:$B$1301,0))-1)*100)</f>
        <v>13.999999999999989</v>
      </c>
      <c r="T116" s="714">
        <f>IF(INDEX(Historical!$F$7:$F$1270,MATCH(B116,Historical!$B$7:$B$1301,0))=0,"n/a",((INDEX(Historical!$C$7:$C$1279,MATCH(B116,Historical!$B$7:$B$1301,0))/INDEX(Historical!$F$7:$F$1270,MATCH(B116,Historical!$B$7:$B$1301,0)))^(1/3)-1)*100)</f>
        <v>16.553177619681136</v>
      </c>
      <c r="U116" s="714">
        <f>IF(INDEX(Historical!$H$7:$H$1270,MATCH(B116,Historical!$B$7:$B$1301,0))=0,"n/a",((INDEX(Historical!$C$7:$C$1279,MATCH(B116,Historical!$B$7:$B$1301,0))/INDEX(Historical!$H$7:$H$1270,MATCH(B116,Historical!$B$7:$B$1301,0)))^(1/5)-1)*100)</f>
        <v>13.697448881013807</v>
      </c>
      <c r="V116" s="714">
        <f>IF(INDEX(Historical!$O$7:$O$1270,MATCH(B116,Historical!$B$7:$B$1301,0))=0,"n/a",((INDEX(Historical!$C$7:$C$1279,MATCH(B116,Historical!$B$7:$B$1301,0))/INDEX(Historical!$O$7:$O$1270,MATCH(B116,Historical!$B$7:$B$1301,0)))^(1/10)-1)*100)</f>
        <v>9.7410809684315147</v>
      </c>
      <c r="W116" s="715">
        <f>IF(OR(U116&lt;=0,U116="n/a",V116&lt;=0,V116="n/a"),"n/a",U116/V116)</f>
        <v>1.4061528618234387</v>
      </c>
      <c r="X116" s="716">
        <f>IF(OR(AJ116&lt;=0,AJ116="n/a",U116&lt;=0,U116="n/a"),"n/a",U116/AJ116)</f>
        <v>0.2345453575516063</v>
      </c>
      <c r="Y116" s="682"/>
      <c r="Z116" s="663">
        <f>IF(OR(AC116&lt;0.01,AC116="n/a"),"n/a",M116/AC116*100)</f>
        <v>27.974947807933198</v>
      </c>
      <c r="AA116" s="900">
        <f>IF(OR(AC116&lt;0.01,AC116="n/a"),"n/a",I116/AC116)</f>
        <v>34.392484342379959</v>
      </c>
      <c r="AB116" s="901">
        <v>12</v>
      </c>
      <c r="AC116" s="879">
        <v>9.58</v>
      </c>
      <c r="AD116" s="879">
        <v>3.99</v>
      </c>
      <c r="AE116" s="879">
        <v>11.41</v>
      </c>
      <c r="AF116" s="882" t="s">
        <v>136</v>
      </c>
      <c r="AG116" s="881">
        <v>865.49999999999989</v>
      </c>
      <c r="AH116" s="879">
        <v>11.200000000000001</v>
      </c>
      <c r="AI116" s="879">
        <v>8.5</v>
      </c>
      <c r="AJ116" s="879">
        <v>58.4</v>
      </c>
      <c r="AK116" s="879">
        <v>8.4</v>
      </c>
      <c r="AL116" s="892">
        <v>78900</v>
      </c>
      <c r="AM116" s="886">
        <v>0.1</v>
      </c>
      <c r="AN116" s="882" t="s">
        <v>136</v>
      </c>
      <c r="AO116" s="753">
        <f>IF(U116="n/a","n/a",IF(AA116&lt;0,"n/a",IF(AA116="n/a","n/a",J116+U116-AA116)))</f>
        <v>-19.881632523403301</v>
      </c>
      <c r="AP116" s="754">
        <f>IF(U116="n/a","n/a",J116+U116)</f>
        <v>14.510851818976658</v>
      </c>
      <c r="AQ116" s="902" t="str">
        <f>IF(OR(AC116&lt;0.01,AF116="n/a"),"n/a",(I116/SQRT(22.5*AC116*(I116/AF116))-1)*100)</f>
        <v>n/a</v>
      </c>
      <c r="AR116" s="663">
        <f>INDEX(Historical!$C$7:$C$1279,MATCH(B116,Historical!$B$7:$B$1301,0))*IF(AH116="n/a",1.03,IF(AH116&lt;0,1.01,IF(AH116&gt;10,1.1,(1+AH116/100))))</f>
        <v>2.508</v>
      </c>
      <c r="AS116" s="900">
        <f>IF($AI116="n/a",1.03*AR116,IF($AI116&lt;0,1.01*AR116,IF($AI116&gt;10,1.1*AR116,(1+$AI116/100)*AR116)))</f>
        <v>2.7211799999999999</v>
      </c>
      <c r="AT116" s="900">
        <f>IF($AK116="n/a",1.03*AS116,IF($AK116&lt;0,1.01*AS116,IF($AK116&gt;10,1.1*AS116,(1+$AK116/100)*AS116)))</f>
        <v>2.94975912</v>
      </c>
      <c r="AU116" s="900">
        <f>IF($AK116="n/a",1.03*AT116,IF($AK116&lt;0,1.01*AT116,IF($AK116&gt;10,1.1*AT116,(1+$AK116/100)*AT116)))</f>
        <v>3.1975388860800003</v>
      </c>
      <c r="AV116" s="900">
        <f>IF($AK116="n/a",1.03*AU116,IF($AK116&lt;0,1.01*AU116,IF($AK116&gt;10,1.1*AU116,(1+$AK116/100)*AU116)))</f>
        <v>3.4661321525107205</v>
      </c>
      <c r="AW116" s="663">
        <f>SUM(AR116:AV116)</f>
        <v>14.84261015859072</v>
      </c>
      <c r="AX116" s="761">
        <f>AW116/I116*100</f>
        <v>4.5048592201622917</v>
      </c>
      <c r="AY116" s="948">
        <v>1.05</v>
      </c>
      <c r="AZ116" s="886">
        <v>77.09</v>
      </c>
      <c r="BA116" s="886">
        <v>-1.55</v>
      </c>
      <c r="BB116" s="886">
        <v>6.5100000000000007</v>
      </c>
      <c r="BC116" s="886">
        <v>19.21</v>
      </c>
      <c r="BE116" s="635">
        <v>1974</v>
      </c>
      <c r="BF116" s="912">
        <f>IF(BE116&gt;2008,0,IF(BE116&gt;2001,1,IF(BE116&gt;1990,2,IF(BE116&gt;1980,3,IF(BE116&gt;1973,4,IF(BE116&gt;1970,5,IF(BE116&gt;1960,6,IF(BE116&gt;1958,7,IF(BE116&gt;1953,8,9)))))))))</f>
        <v>4</v>
      </c>
      <c r="BG116" s="896">
        <v>22.3</v>
      </c>
    </row>
    <row r="117" spans="1:59" ht="11.25" customHeight="1" x14ac:dyDescent="0.2">
      <c r="A117" s="885" t="s">
        <v>104</v>
      </c>
      <c r="B117" s="889" t="s">
        <v>105</v>
      </c>
      <c r="C117" s="946" t="s">
        <v>108</v>
      </c>
      <c r="D117" s="946" t="s">
        <v>4345</v>
      </c>
      <c r="E117" s="746">
        <v>32</v>
      </c>
      <c r="F117" s="1199">
        <v>88</v>
      </c>
      <c r="G117" s="1199" t="s">
        <v>106</v>
      </c>
      <c r="H117" s="1199" t="s">
        <v>106</v>
      </c>
      <c r="I117" s="879">
        <v>35.58</v>
      </c>
      <c r="J117" s="663">
        <f>(M117/I117)*100</f>
        <v>3.1478358628442948</v>
      </c>
      <c r="K117" s="898">
        <v>0.28000000000000003</v>
      </c>
      <c r="L117" s="901">
        <v>4</v>
      </c>
      <c r="M117" s="654">
        <f>K117*L117</f>
        <v>1.1200000000000001</v>
      </c>
      <c r="N117" s="884" t="s">
        <v>107</v>
      </c>
      <c r="O117" s="748">
        <v>0.27</v>
      </c>
      <c r="P117" s="875">
        <v>43773</v>
      </c>
      <c r="Q117" s="875">
        <v>43784</v>
      </c>
      <c r="R117" s="654">
        <f>(K117-O117)/O117*100</f>
        <v>3.7037037037037068</v>
      </c>
      <c r="S117" s="714">
        <f>IF(INDEX(Historical!$D$7:$D$1277,MATCH(B117,Historical!$B$7:$B$1301,0))=0,"n/a",(INDEX(Historical!$C$7:$C$1279,MATCH(B117,Historical!$B$7:$B$1301,0))/INDEX(Historical!$D$7:$D$1277,MATCH(B117,Historical!$B$7:$B$1301,0))-1)*100)</f>
        <v>14.583333333333348</v>
      </c>
      <c r="T117" s="714">
        <f>IF(INDEX(Historical!$F$7:$F$1270,MATCH(B117,Historical!$B$7:$B$1301,0))=0,"n/a",((INDEX(Historical!$C$7:$C$1279,MATCH(B117,Historical!$B$7:$B$1301,0))/INDEX(Historical!$F$7:$F$1270,MATCH(B117,Historical!$B$7:$B$1301,0)))^(1/3)-1)*100)</f>
        <v>15.173720500186395</v>
      </c>
      <c r="U117" s="714">
        <f>IF(INDEX(Historical!$H$7:$H$1270,MATCH(B117,Historical!$B$7:$B$1301,0))=0,"n/a",((INDEX(Historical!$C$7:$C$1279,MATCH(B117,Historical!$B$7:$B$1301,0))/INDEX(Historical!$H$7:$H$1270,MATCH(B117,Historical!$B$7:$B$1301,0)))^(1/5)-1)*100)</f>
        <v>11.251379358678083</v>
      </c>
      <c r="V117" s="714">
        <f>IF(INDEX(Historical!$O$7:$O$1270,MATCH(B117,Historical!$B$7:$B$1301,0))=0,"n/a",((INDEX(Historical!$C$7:$C$1279,MATCH(B117,Historical!$B$7:$B$1301,0))/INDEX(Historical!$O$7:$O$1270,MATCH(B117,Historical!$B$7:$B$1301,0)))^(1/10)-1)*100)</f>
        <v>7.446762909991067</v>
      </c>
      <c r="W117" s="715">
        <f>IF(OR(U117&lt;=0,U117="n/a",V117&lt;=0,V117="n/a"),"n/a",U117/V117)</f>
        <v>1.5109087659528535</v>
      </c>
      <c r="X117" s="716">
        <f>IF(OR(AJ117&lt;=0,AJ117="n/a",U117&lt;=0,U117="n/a"),"n/a",U117/AJ117)</f>
        <v>1.0715599389217221</v>
      </c>
      <c r="Y117" s="890"/>
      <c r="Z117" s="663">
        <f>IF(OR(AC117&lt;0.01,AC117="n/a"),"n/a",M117/AC117*100)</f>
        <v>33.333333333333336</v>
      </c>
      <c r="AA117" s="900">
        <f>IF(OR(AC117&lt;0.01,AC117="n/a"),"n/a",I117/AC117)</f>
        <v>10.589285714285714</v>
      </c>
      <c r="AB117" s="901">
        <v>12</v>
      </c>
      <c r="AC117" s="879">
        <v>3.36</v>
      </c>
      <c r="AD117" s="879">
        <v>1.03</v>
      </c>
      <c r="AE117" s="879">
        <v>3.33</v>
      </c>
      <c r="AF117" s="879">
        <v>1.04</v>
      </c>
      <c r="AG117" s="879">
        <v>10.4</v>
      </c>
      <c r="AH117" s="879">
        <v>14.399999999999999</v>
      </c>
      <c r="AI117" s="879">
        <v>-4.1099999999999994</v>
      </c>
      <c r="AJ117" s="879">
        <v>10.5</v>
      </c>
      <c r="AK117" s="879">
        <v>10</v>
      </c>
      <c r="AL117" s="892">
        <v>937.02</v>
      </c>
      <c r="AM117" s="886">
        <v>3.8</v>
      </c>
      <c r="AN117" s="879">
        <v>0.17</v>
      </c>
      <c r="AO117" s="753">
        <f>IF(U117="n/a","n/a",IF(AA117&lt;0,"n/a",IF(AA117="n/a","n/a",J117+U117-AA117)))</f>
        <v>3.8099295072366637</v>
      </c>
      <c r="AP117" s="754">
        <f>IF(U117="n/a","n/a",J117+U117)</f>
        <v>14.399215221522377</v>
      </c>
      <c r="AQ117" s="902">
        <f>IF(OR(AC117&lt;0.01,AF117="n/a"),"n/a",(I117/SQRT(22.5*AC117*(I117/AF117))-1)*100)</f>
        <v>-30.038559373014806</v>
      </c>
      <c r="AR117" s="663">
        <f>INDEX(Historical!$C$7:$C$1279,MATCH(B117,Historical!$B$7:$B$1301,0))*IF(AH117="n/a",1.03,IF(AH117&lt;0,1.01,IF(AH117&gt;10,1.1,(1+AH117/100))))</f>
        <v>1.2100000000000002</v>
      </c>
      <c r="AS117" s="900">
        <f>IF($AI117="n/a",1.03*AR117,IF($AI117&lt;0,1.01*AR117,IF($AI117&gt;10,1.1*AR117,(1+$AI117/100)*AR117)))</f>
        <v>1.2221000000000002</v>
      </c>
      <c r="AT117" s="900">
        <f>IF($AK117="n/a",1.03*AS117,IF($AK117&lt;0,1.01*AS117,IF($AK117&gt;10,1.1*AS117,(1+$AK117/100)*AS117)))</f>
        <v>1.3443100000000003</v>
      </c>
      <c r="AU117" s="900">
        <f>IF($AK117="n/a",1.03*AT117,IF($AK117&lt;0,1.01*AT117,IF($AK117&gt;10,1.1*AT117,(1+$AK117/100)*AT117)))</f>
        <v>1.4787410000000005</v>
      </c>
      <c r="AV117" s="900">
        <f>IF($AK117="n/a",1.03*AU117,IF($AK117&lt;0,1.01*AU117,IF($AK117&gt;10,1.1*AU117,(1+$AK117/100)*AU117)))</f>
        <v>1.6266151000000006</v>
      </c>
      <c r="AW117" s="663">
        <f>SUM(AR117:AV117)</f>
        <v>6.881766100000001</v>
      </c>
      <c r="AX117" s="761">
        <f>AW117/I117*100</f>
        <v>19.341669758291179</v>
      </c>
      <c r="AY117" s="948">
        <v>1.1399999999999999</v>
      </c>
      <c r="AZ117" s="886">
        <v>36.47</v>
      </c>
      <c r="BA117" s="886">
        <v>-33.4</v>
      </c>
      <c r="BB117" s="886">
        <v>6.76</v>
      </c>
      <c r="BC117" s="886">
        <v>-16.38</v>
      </c>
      <c r="BE117" s="635">
        <v>1988</v>
      </c>
      <c r="BF117" s="912">
        <f>IF(BE117&gt;2008,0,IF(BE117&gt;2001,1,IF(BE117&gt;1990,2,IF(BE117&gt;1980,3,IF(BE117&gt;1973,4,IF(BE117&gt;1970,5,IF(BE117&gt;1960,6,IF(BE117&gt;1958,7,IF(BE117&gt;1953,8,9)))))))))</f>
        <v>3</v>
      </c>
      <c r="BG117" s="896">
        <v>1.3</v>
      </c>
    </row>
    <row r="118" spans="1:59" ht="11.25" customHeight="1" x14ac:dyDescent="0.2">
      <c r="A118" s="885" t="s">
        <v>340</v>
      </c>
      <c r="B118" s="889" t="s">
        <v>341</v>
      </c>
      <c r="C118" s="946" t="s">
        <v>112</v>
      </c>
      <c r="D118" s="946" t="s">
        <v>211</v>
      </c>
      <c r="E118" s="746">
        <v>52</v>
      </c>
      <c r="F118" s="1199">
        <v>23</v>
      </c>
      <c r="G118" s="1199" t="s">
        <v>115</v>
      </c>
      <c r="H118" s="1199" t="s">
        <v>115</v>
      </c>
      <c r="I118" s="879">
        <v>139.38</v>
      </c>
      <c r="J118" s="663">
        <f>(M118/I118)*100</f>
        <v>1.9801980198019802</v>
      </c>
      <c r="K118" s="891">
        <v>0.69</v>
      </c>
      <c r="L118" s="901">
        <v>4</v>
      </c>
      <c r="M118" s="654">
        <f>K118*L118</f>
        <v>2.76</v>
      </c>
      <c r="N118" s="884" t="s">
        <v>342</v>
      </c>
      <c r="O118" s="747">
        <v>0.66</v>
      </c>
      <c r="P118" s="630">
        <v>43707</v>
      </c>
      <c r="Q118" s="630">
        <v>43725</v>
      </c>
      <c r="R118" s="654">
        <f>(K118-O118)/O118*100</f>
        <v>4.5454545454545325</v>
      </c>
      <c r="S118" s="714">
        <f>IF(INDEX(Historical!$D$7:$D$1277,MATCH(B118,Historical!$B$7:$B$1301,0))=0,"n/a",(INDEX(Historical!$C$7:$C$1279,MATCH(B118,Historical!$B$7:$B$1301,0))/INDEX(Historical!$D$7:$D$1277,MATCH(B118,Historical!$B$7:$B$1301,0))-1)*100)</f>
        <v>4.6511627906976827</v>
      </c>
      <c r="T118" s="714">
        <f>IF(INDEX(Historical!$F$7:$F$1270,MATCH(B118,Historical!$B$7:$B$1301,0))=0,"n/a",((INDEX(Historical!$C$7:$C$1279,MATCH(B118,Historical!$B$7:$B$1301,0))/INDEX(Historical!$F$7:$F$1270,MATCH(B118,Historical!$B$7:$B$1301,0)))^(1/3)-1)*100)</f>
        <v>6.1088908745345227</v>
      </c>
      <c r="U118" s="714">
        <f>IF(INDEX(Historical!$H$7:$H$1270,MATCH(B118,Historical!$B$7:$B$1301,0))=0,"n/a",((INDEX(Historical!$C$7:$C$1279,MATCH(B118,Historical!$B$7:$B$1301,0))/INDEX(Historical!$H$7:$H$1270,MATCH(B118,Historical!$B$7:$B$1301,0)))^(1/5)-1)*100)</f>
        <v>5.7661557194869095</v>
      </c>
      <c r="V118" s="714">
        <f>IF(INDEX(Historical!$O$7:$O$1270,MATCH(B118,Historical!$B$7:$B$1301,0))=0,"n/a",((INDEX(Historical!$C$7:$C$1279,MATCH(B118,Historical!$B$7:$B$1301,0))/INDEX(Historical!$O$7:$O$1270,MATCH(B118,Historical!$B$7:$B$1301,0)))^(1/10)-1)*100)</f>
        <v>7.5826013155565253</v>
      </c>
      <c r="W118" s="715">
        <f>IF(OR(U118&lt;=0,U118="n/a",V118&lt;=0,V118="n/a"),"n/a",U118/V118)</f>
        <v>0.76044558846276389</v>
      </c>
      <c r="X118" s="716">
        <f>IF(OR(AJ118&lt;=0,AJ118="n/a",U118&lt;=0,U118="n/a"),"n/a",U118/AJ118)</f>
        <v>1.6959281527902674</v>
      </c>
      <c r="Y118" s="889"/>
      <c r="Z118" s="663">
        <f>IF(OR(AC118&lt;0.01,AC118="n/a"),"n/a",M118/AC118*100)</f>
        <v>45.171849427168567</v>
      </c>
      <c r="AA118" s="900">
        <f>IF(OR(AC118&lt;0.01,AC118="n/a"),"n/a",I118/AC118)</f>
        <v>22.811783960720128</v>
      </c>
      <c r="AB118" s="901">
        <v>12</v>
      </c>
      <c r="AC118" s="879">
        <v>6.11</v>
      </c>
      <c r="AD118" s="879">
        <v>30.8</v>
      </c>
      <c r="AE118" s="879">
        <v>1.47</v>
      </c>
      <c r="AF118" s="879">
        <v>2.75</v>
      </c>
      <c r="AG118" s="879">
        <v>12.2</v>
      </c>
      <c r="AH118" s="879">
        <v>19.600000000000001</v>
      </c>
      <c r="AI118" s="879">
        <v>26.3</v>
      </c>
      <c r="AJ118" s="879">
        <v>3.4000000000000004</v>
      </c>
      <c r="AK118" s="879">
        <v>0.72</v>
      </c>
      <c r="AL118" s="892">
        <v>20880</v>
      </c>
      <c r="AM118" s="886">
        <v>0.3</v>
      </c>
      <c r="AN118" s="879">
        <v>0.79</v>
      </c>
      <c r="AO118" s="753">
        <f>IF(U118="n/a","n/a",IF(AA118&lt;0,"n/a",IF(AA118="n/a","n/a",J118+U118-AA118)))</f>
        <v>-15.065430221431239</v>
      </c>
      <c r="AP118" s="754">
        <f>IF(U118="n/a","n/a",J118+U118)</f>
        <v>7.7463537392888897</v>
      </c>
      <c r="AQ118" s="902">
        <f>IF(OR(AC118&lt;0.01,AF118="n/a"),"n/a",(I118/SQRT(22.5*AC118*(I118/AF118))-1)*100)</f>
        <v>66.976253656993421</v>
      </c>
      <c r="AR118" s="663">
        <f>INDEX(Historical!$C$7:$C$1279,MATCH(B118,Historical!$B$7:$B$1301,0))*IF(AH118="n/a",1.03,IF(AH118&lt;0,1.01,IF(AH118&gt;10,1.1,(1+AH118/100))))</f>
        <v>2.9700000000000006</v>
      </c>
      <c r="AS118" s="900">
        <f>IF($AI118="n/a",1.03*AR118,IF($AI118&lt;0,1.01*AR118,IF($AI118&gt;10,1.1*AR118,(1+$AI118/100)*AR118)))</f>
        <v>3.2670000000000008</v>
      </c>
      <c r="AT118" s="900">
        <f>IF($AK118="n/a",1.03*AS118,IF($AK118&lt;0,1.01*AS118,IF($AK118&gt;10,1.1*AS118,(1+$AK118/100)*AS118)))</f>
        <v>3.2905224000000013</v>
      </c>
      <c r="AU118" s="900">
        <f>IF($AK118="n/a",1.03*AT118,IF($AK118&lt;0,1.01*AT118,IF($AK118&gt;10,1.1*AT118,(1+$AK118/100)*AT118)))</f>
        <v>3.3142141612800016</v>
      </c>
      <c r="AV118" s="900">
        <f>IF($AK118="n/a",1.03*AU118,IF($AK118&lt;0,1.01*AU118,IF($AK118&gt;10,1.1*AU118,(1+$AK118/100)*AU118)))</f>
        <v>3.3380765032412181</v>
      </c>
      <c r="AW118" s="663">
        <f>SUM(AR118:AV118)</f>
        <v>16.179813064521223</v>
      </c>
      <c r="AX118" s="761">
        <f>AW118/I118*100</f>
        <v>11.608418040264905</v>
      </c>
      <c r="AY118" s="948">
        <v>1.53</v>
      </c>
      <c r="AZ118" s="886">
        <v>99.11</v>
      </c>
      <c r="BA118" s="886">
        <v>-19.739999999999998</v>
      </c>
      <c r="BB118" s="886">
        <v>12.86</v>
      </c>
      <c r="BC118" s="886">
        <v>-0.24</v>
      </c>
      <c r="BE118" s="635">
        <v>1968</v>
      </c>
      <c r="BF118" s="912">
        <f>IF(BE118&gt;2008,0,IF(BE118&gt;2001,1,IF(BE118&gt;1990,2,IF(BE118&gt;1980,3,IF(BE118&gt;1973,4,IF(BE118&gt;1970,5,IF(BE118&gt;1960,6,IF(BE118&gt;1958,7,IF(BE118&gt;1953,8,9)))))))))</f>
        <v>6</v>
      </c>
      <c r="BG118" s="896">
        <v>4.3</v>
      </c>
    </row>
    <row r="119" spans="1:59" ht="11.25" customHeight="1" x14ac:dyDescent="0.2">
      <c r="A119" s="877" t="s">
        <v>345</v>
      </c>
      <c r="B119" s="889" t="s">
        <v>346</v>
      </c>
      <c r="C119" s="946" t="s">
        <v>153</v>
      </c>
      <c r="D119" s="946" t="s">
        <v>4330</v>
      </c>
      <c r="E119" s="746">
        <v>27</v>
      </c>
      <c r="F119" s="1199">
        <v>109</v>
      </c>
      <c r="G119" s="1199" t="s">
        <v>106</v>
      </c>
      <c r="H119" s="1199" t="s">
        <v>106</v>
      </c>
      <c r="I119" s="879">
        <v>180.19</v>
      </c>
      <c r="J119" s="663">
        <f>(M119/I119)*100</f>
        <v>1.2764304345413175</v>
      </c>
      <c r="K119" s="898">
        <v>0.57499999999999996</v>
      </c>
      <c r="L119" s="901">
        <v>4</v>
      </c>
      <c r="M119" s="654">
        <f>K119*L119</f>
        <v>2.2999999999999998</v>
      </c>
      <c r="N119" s="884" t="s">
        <v>160</v>
      </c>
      <c r="O119" s="748">
        <v>0.52</v>
      </c>
      <c r="P119" s="875">
        <v>43828</v>
      </c>
      <c r="Q119" s="875">
        <v>43860</v>
      </c>
      <c r="R119" s="654">
        <f>(K119-O119)/O119*100</f>
        <v>10.576923076923064</v>
      </c>
      <c r="S119" s="714">
        <f>IF(INDEX(Historical!$D$7:$D$1277,MATCH(B119,Historical!$B$7:$B$1301,0))=0,"n/a",(INDEX(Historical!$C$7:$C$1279,MATCH(B119,Historical!$B$7:$B$1301,0))/INDEX(Historical!$D$7:$D$1277,MATCH(B119,Historical!$B$7:$B$1301,0))-1)*100)</f>
        <v>10.638297872340431</v>
      </c>
      <c r="T119" s="714">
        <f>IF(INDEX(Historical!$F$7:$F$1270,MATCH(B119,Historical!$B$7:$B$1301,0))=0,"n/a",((INDEX(Historical!$C$7:$C$1279,MATCH(B119,Historical!$B$7:$B$1301,0))/INDEX(Historical!$F$7:$F$1270,MATCH(B119,Historical!$B$7:$B$1301,0)))^(1/3)-1)*100)</f>
        <v>11.021370033491195</v>
      </c>
      <c r="U119" s="714">
        <f>IF(INDEX(Historical!$H$7:$H$1270,MATCH(B119,Historical!$B$7:$B$1301,0))=0,"n/a",((INDEX(Historical!$C$7:$C$1279,MATCH(B119,Historical!$B$7:$B$1301,0))/INDEX(Historical!$H$7:$H$1270,MATCH(B119,Historical!$B$7:$B$1301,0)))^(1/5)-1)*100)</f>
        <v>11.260421490901141</v>
      </c>
      <c r="V119" s="714">
        <f>IF(INDEX(Historical!$O$7:$O$1270,MATCH(B119,Historical!$B$7:$B$1301,0))=0,"n/a",((INDEX(Historical!$C$7:$C$1279,MATCH(B119,Historical!$B$7:$B$1301,0))/INDEX(Historical!$O$7:$O$1270,MATCH(B119,Historical!$B$7:$B$1301,0)))^(1/10)-1)*100)</f>
        <v>15.321247843556506</v>
      </c>
      <c r="W119" s="715">
        <f>IF(OR(U119&lt;=0,U119="n/a",V119&lt;=0,V119="n/a"),"n/a",U119/V119)</f>
        <v>0.73495459416099818</v>
      </c>
      <c r="X119" s="716">
        <f>IF(OR(AJ119&lt;=0,AJ119="n/a",U119&lt;=0,U119="n/a"),"n/a",U119/AJ119)</f>
        <v>0.34754387317596114</v>
      </c>
      <c r="Y119" s="671"/>
      <c r="Z119" s="663">
        <f>IF(OR(AC119&lt;0.01,AC119="n/a"),"n/a",M119/AC119*100)</f>
        <v>40.350877192982452</v>
      </c>
      <c r="AA119" s="900">
        <f>IF(OR(AC119&lt;0.01,AC119="n/a"),"n/a",I119/AC119)</f>
        <v>31.612280701754386</v>
      </c>
      <c r="AB119" s="901">
        <v>12</v>
      </c>
      <c r="AC119" s="879">
        <v>5.7</v>
      </c>
      <c r="AD119" s="879">
        <v>5.95</v>
      </c>
      <c r="AE119" s="879">
        <v>4.5</v>
      </c>
      <c r="AF119" s="879">
        <v>5.07</v>
      </c>
      <c r="AG119" s="879">
        <v>17.2</v>
      </c>
      <c r="AH119" s="879">
        <v>4.5999999999999996</v>
      </c>
      <c r="AI119" s="879">
        <v>38.47</v>
      </c>
      <c r="AJ119" s="879">
        <v>32.4</v>
      </c>
      <c r="AK119" s="879">
        <v>5.24</v>
      </c>
      <c r="AL119" s="892">
        <v>67350</v>
      </c>
      <c r="AM119" s="886">
        <v>0.1</v>
      </c>
      <c r="AN119" s="879">
        <v>0.8</v>
      </c>
      <c r="AO119" s="753">
        <f>IF(U119="n/a","n/a",IF(AA119&lt;0,"n/a",IF(AA119="n/a","n/a",J119+U119-AA119)))</f>
        <v>-19.075428776311927</v>
      </c>
      <c r="AP119" s="754">
        <f>IF(U119="n/a","n/a",J119+U119)</f>
        <v>12.536851925442459</v>
      </c>
      <c r="AQ119" s="902">
        <f>IF(OR(AC119&lt;0.01,AF119="n/a"),"n/a",(I119/SQRT(22.5*AC119*(I119/AF119))-1)*100)</f>
        <v>166.89512143902743</v>
      </c>
      <c r="AR119" s="663">
        <f>INDEX(Historical!$C$7:$C$1279,MATCH(B119,Historical!$B$7:$B$1301,0))*IF(AH119="n/a",1.03,IF(AH119&lt;0,1.01,IF(AH119&gt;10,1.1,(1+AH119/100))))</f>
        <v>2.1756800000000003</v>
      </c>
      <c r="AS119" s="900">
        <f>IF($AI119="n/a",1.03*AR119,IF($AI119&lt;0,1.01*AR119,IF($AI119&gt;10,1.1*AR119,(1+$AI119/100)*AR119)))</f>
        <v>2.3932480000000007</v>
      </c>
      <c r="AT119" s="900">
        <f>IF($AK119="n/a",1.03*AS119,IF($AK119&lt;0,1.01*AS119,IF($AK119&gt;10,1.1*AS119,(1+$AK119/100)*AS119)))</f>
        <v>2.5186541952000008</v>
      </c>
      <c r="AU119" s="900">
        <f>IF($AK119="n/a",1.03*AT119,IF($AK119&lt;0,1.01*AT119,IF($AK119&gt;10,1.1*AT119,(1+$AK119/100)*AT119)))</f>
        <v>2.6506316750284808</v>
      </c>
      <c r="AV119" s="900">
        <f>IF($AK119="n/a",1.03*AU119,IF($AK119&lt;0,1.01*AU119,IF($AK119&gt;10,1.1*AU119,(1+$AK119/100)*AU119)))</f>
        <v>2.7895247747999732</v>
      </c>
      <c r="AW119" s="663">
        <f>SUM(AR119:AV119)</f>
        <v>12.527738645028457</v>
      </c>
      <c r="AX119" s="761">
        <f>AW119/I119*100</f>
        <v>6.9525160358668385</v>
      </c>
      <c r="AY119" s="948">
        <v>0.85</v>
      </c>
      <c r="AZ119" s="886">
        <v>44.68</v>
      </c>
      <c r="BA119" s="886">
        <v>-20.380000000000003</v>
      </c>
      <c r="BB119" s="886">
        <v>-4.3999999999999995</v>
      </c>
      <c r="BC119" s="886">
        <v>-8.66</v>
      </c>
      <c r="BE119" s="635">
        <v>1994</v>
      </c>
      <c r="BF119" s="912">
        <f>IF(BE119&gt;2008,0,IF(BE119&gt;2001,1,IF(BE119&gt;1990,2,IF(BE119&gt;1980,3,IF(BE119&gt;1973,4,IF(BE119&gt;1970,5,IF(BE119&gt;1960,6,IF(BE119&gt;1958,7,IF(BE119&gt;1953,8,9)))))))))</f>
        <v>2</v>
      </c>
      <c r="BG119" s="896">
        <v>7.7</v>
      </c>
    </row>
    <row r="120" spans="1:59" ht="11.25" customHeight="1" x14ac:dyDescent="0.2">
      <c r="A120" s="877" t="s">
        <v>347</v>
      </c>
      <c r="B120" s="889" t="s">
        <v>348</v>
      </c>
      <c r="C120" s="946" t="s">
        <v>128</v>
      </c>
      <c r="D120" s="946" t="s">
        <v>4342</v>
      </c>
      <c r="E120" s="746">
        <v>50</v>
      </c>
      <c r="F120" s="1199">
        <v>29</v>
      </c>
      <c r="G120" s="1199" t="s">
        <v>37</v>
      </c>
      <c r="H120" s="1199" t="s">
        <v>115</v>
      </c>
      <c r="I120" s="879">
        <v>54.66</v>
      </c>
      <c r="J120" s="663">
        <f>(M120/I120)*100</f>
        <v>3.293084522502745</v>
      </c>
      <c r="K120" s="891">
        <v>0.45</v>
      </c>
      <c r="L120" s="901">
        <v>4</v>
      </c>
      <c r="M120" s="654">
        <f>K120*L120</f>
        <v>1.8</v>
      </c>
      <c r="N120" s="884" t="s">
        <v>283</v>
      </c>
      <c r="O120" s="747">
        <v>0.39</v>
      </c>
      <c r="P120" s="875">
        <v>43831</v>
      </c>
      <c r="Q120" s="875">
        <v>43853</v>
      </c>
      <c r="R120" s="654">
        <f>(K120-O120)/O120*100</f>
        <v>15.384615384615383</v>
      </c>
      <c r="S120" s="714">
        <f>IF(INDEX(Historical!$D$7:$D$1277,MATCH(B120,Historical!$B$7:$B$1301,0))=0,"n/a",(INDEX(Historical!$C$7:$C$1279,MATCH(B120,Historical!$B$7:$B$1301,0))/INDEX(Historical!$D$7:$D$1277,MATCH(B120,Historical!$B$7:$B$1301,0))-1)*100)</f>
        <v>8.3333333333333481</v>
      </c>
      <c r="T120" s="714">
        <f>IF(INDEX(Historical!$F$7:$F$1270,MATCH(B120,Historical!$B$7:$B$1301,0))=0,"n/a",((INDEX(Historical!$C$7:$C$1279,MATCH(B120,Historical!$B$7:$B$1301,0))/INDEX(Historical!$F$7:$F$1270,MATCH(B120,Historical!$B$7:$B$1301,0)))^(1/3)-1)*100)</f>
        <v>7.9528977308938487</v>
      </c>
      <c r="U120" s="714">
        <f>IF(INDEX(Historical!$H$7:$H$1270,MATCH(B120,Historical!$B$7:$B$1301,0))=0,"n/a",((INDEX(Historical!$C$7:$C$1279,MATCH(B120,Historical!$B$7:$B$1301,0))/INDEX(Historical!$H$7:$H$1270,MATCH(B120,Historical!$B$7:$B$1301,0)))^(1/5)-1)*100)</f>
        <v>6.1043824021231208</v>
      </c>
      <c r="V120" s="714">
        <f>IF(INDEX(Historical!$O$7:$O$1270,MATCH(B120,Historical!$B$7:$B$1301,0))=0,"n/a",((INDEX(Historical!$C$7:$C$1279,MATCH(B120,Historical!$B$7:$B$1301,0))/INDEX(Historical!$O$7:$O$1270,MATCH(B120,Historical!$B$7:$B$1301,0)))^(1/10)-1)*100)</f>
        <v>4.9748678361387633</v>
      </c>
      <c r="W120" s="715">
        <f>IF(OR(U120&lt;=0,U120="n/a",V120&lt;=0,V120="n/a"),"n/a",U120/V120)</f>
        <v>1.2270441352791854</v>
      </c>
      <c r="X120" s="716">
        <f>IF(OR(AJ120&lt;=0,AJ120="n/a",U120&lt;=0,U120="n/a"),"n/a",U120/AJ120)</f>
        <v>0.39638846767033253</v>
      </c>
      <c r="Y120" s="671"/>
      <c r="Z120" s="663">
        <f>IF(OR(AC120&lt;0.01,AC120="n/a"),"n/a",M120/AC120*100)</f>
        <v>67.924528301886795</v>
      </c>
      <c r="AA120" s="900">
        <f>IF(OR(AC120&lt;0.01,AC120="n/a"),"n/a",I120/AC120)</f>
        <v>20.62641509433962</v>
      </c>
      <c r="AB120" s="901">
        <v>6</v>
      </c>
      <c r="AC120" s="879">
        <v>2.65</v>
      </c>
      <c r="AD120" s="879">
        <v>2.78</v>
      </c>
      <c r="AE120" s="879">
        <v>0.49</v>
      </c>
      <c r="AF120" s="879">
        <v>13.64</v>
      </c>
      <c r="AG120" s="879">
        <v>57.599999999999994</v>
      </c>
      <c r="AH120" s="879">
        <v>25.5</v>
      </c>
      <c r="AI120" s="879">
        <v>11.82</v>
      </c>
      <c r="AJ120" s="879">
        <v>15.4</v>
      </c>
      <c r="AK120" s="879">
        <v>7.3999999999999995</v>
      </c>
      <c r="AL120" s="892">
        <v>29050</v>
      </c>
      <c r="AM120" s="886">
        <v>0.1</v>
      </c>
      <c r="AN120" s="879">
        <v>5.35</v>
      </c>
      <c r="AO120" s="753">
        <f>IF(U120="n/a","n/a",IF(AA120&lt;0,"n/a",IF(AA120="n/a","n/a",J120+U120-AA120)))</f>
        <v>-11.228948169713755</v>
      </c>
      <c r="AP120" s="754">
        <f>IF(U120="n/a","n/a",J120+U120)</f>
        <v>9.3974669246258653</v>
      </c>
      <c r="AQ120" s="902">
        <f>IF(OR(AC120&lt;0.01,AF120="n/a"),"n/a",(I120/SQRT(22.5*AC120*(I120/AF120))-1)*100)</f>
        <v>253.61265807332964</v>
      </c>
      <c r="AR120" s="663">
        <f>INDEX(Historical!$C$7:$C$1279,MATCH(B120,Historical!$B$7:$B$1301,0))*IF(AH120="n/a",1.03,IF(AH120&lt;0,1.01,IF(AH120&gt;10,1.1,(1+AH120/100))))</f>
        <v>1.7160000000000002</v>
      </c>
      <c r="AS120" s="900">
        <f>IF($AI120="n/a",1.03*AR120,IF($AI120&lt;0,1.01*AR120,IF($AI120&gt;10,1.1*AR120,(1+$AI120/100)*AR120)))</f>
        <v>1.8876000000000004</v>
      </c>
      <c r="AT120" s="900">
        <f>IF($AK120="n/a",1.03*AS120,IF($AK120&lt;0,1.01*AS120,IF($AK120&gt;10,1.1*AS120,(1+$AK120/100)*AS120)))</f>
        <v>2.0272824000000007</v>
      </c>
      <c r="AU120" s="900">
        <f>IF($AK120="n/a",1.03*AT120,IF($AK120&lt;0,1.01*AT120,IF($AK120&gt;10,1.1*AT120,(1+$AK120/100)*AT120)))</f>
        <v>2.177301297600001</v>
      </c>
      <c r="AV120" s="900">
        <f>IF($AK120="n/a",1.03*AU120,IF($AK120&lt;0,1.01*AU120,IF($AK120&gt;10,1.1*AU120,(1+$AK120/100)*AU120)))</f>
        <v>2.3384215936224013</v>
      </c>
      <c r="AW120" s="663">
        <f>SUM(AR120:AV120)</f>
        <v>10.146605291222404</v>
      </c>
      <c r="AX120" s="761">
        <f>AW120/I120*100</f>
        <v>18.563127133593859</v>
      </c>
      <c r="AY120" s="948">
        <v>1.1000000000000001</v>
      </c>
      <c r="AZ120" s="886">
        <v>110.23</v>
      </c>
      <c r="BA120" s="886">
        <v>-36.43</v>
      </c>
      <c r="BB120" s="886">
        <v>0.86</v>
      </c>
      <c r="BC120" s="886">
        <v>-20.059999999999999</v>
      </c>
      <c r="BE120" s="635">
        <v>1971</v>
      </c>
      <c r="BF120" s="912">
        <f>IF(BE120&gt;2008,0,IF(BE120&gt;2001,1,IF(BE120&gt;1990,2,IF(BE120&gt;1980,3,IF(BE120&gt;1973,4,IF(BE120&gt;1970,5,IF(BE120&gt;1960,6,IF(BE120&gt;1958,7,IF(BE120&gt;1953,8,9)))))))))</f>
        <v>5</v>
      </c>
      <c r="BG120" s="896">
        <v>7.1</v>
      </c>
    </row>
    <row r="121" spans="1:59" ht="11.25" customHeight="1" x14ac:dyDescent="0.2">
      <c r="A121" s="877" t="s">
        <v>137</v>
      </c>
      <c r="B121" s="889" t="s">
        <v>138</v>
      </c>
      <c r="C121" s="946" t="s">
        <v>4349</v>
      </c>
      <c r="D121" s="946" t="s">
        <v>4358</v>
      </c>
      <c r="E121" s="746">
        <v>36</v>
      </c>
      <c r="F121" s="1199">
        <v>76</v>
      </c>
      <c r="G121" s="1199" t="s">
        <v>115</v>
      </c>
      <c r="H121" s="1199" t="s">
        <v>115</v>
      </c>
      <c r="I121" s="879">
        <v>30.23</v>
      </c>
      <c r="J121" s="663">
        <f>(M121/I121)*100</f>
        <v>6.8805822031094932</v>
      </c>
      <c r="K121" s="891">
        <v>0.52</v>
      </c>
      <c r="L121" s="901">
        <v>4</v>
      </c>
      <c r="M121" s="654">
        <f>K121*L121</f>
        <v>2.08</v>
      </c>
      <c r="N121" s="884" t="s">
        <v>139</v>
      </c>
      <c r="O121" s="747">
        <v>0.51</v>
      </c>
      <c r="P121" s="875">
        <v>43838</v>
      </c>
      <c r="Q121" s="875">
        <v>43863</v>
      </c>
      <c r="R121" s="654">
        <f>(K121-O121)/O121*100</f>
        <v>1.9607843137254919</v>
      </c>
      <c r="S121" s="714">
        <f>IF(INDEX(Historical!$D$7:$D$1277,MATCH(B121,Historical!$B$7:$B$1301,0))=0,"n/a",(INDEX(Historical!$C$7:$C$1279,MATCH(B121,Historical!$B$7:$B$1301,0))/INDEX(Historical!$D$7:$D$1277,MATCH(B121,Historical!$B$7:$B$1301,0))-1)*100)</f>
        <v>2.0000000000000018</v>
      </c>
      <c r="T121" s="714">
        <f>IF(INDEX(Historical!$F$7:$F$1270,MATCH(B121,Historical!$B$7:$B$1301,0))=0,"n/a",((INDEX(Historical!$C$7:$C$1279,MATCH(B121,Historical!$B$7:$B$1301,0))/INDEX(Historical!$F$7:$F$1270,MATCH(B121,Historical!$B$7:$B$1301,0)))^(1/3)-1)*100)</f>
        <v>2.0413775479336982</v>
      </c>
      <c r="U121" s="714">
        <f>IF(INDEX(Historical!$H$7:$H$1270,MATCH(B121,Historical!$B$7:$B$1301,0))=0,"n/a",((INDEX(Historical!$C$7:$C$1279,MATCH(B121,Historical!$B$7:$B$1301,0))/INDEX(Historical!$H$7:$H$1270,MATCH(B121,Historical!$B$7:$B$1301,0)))^(1/5)-1)*100)</f>
        <v>2.0851259369290887</v>
      </c>
      <c r="V121" s="714">
        <f>IF(INDEX(Historical!$O$7:$O$1270,MATCH(B121,Historical!$B$7:$B$1301,0))=0,"n/a",((INDEX(Historical!$C$7:$C$1279,MATCH(B121,Historical!$B$7:$B$1301,0))/INDEX(Historical!$O$7:$O$1270,MATCH(B121,Historical!$B$7:$B$1301,0)))^(1/10)-1)*100)</f>
        <v>2.2065271930807651</v>
      </c>
      <c r="W121" s="715">
        <f>IF(OR(U121&lt;=0,U121="n/a",V121&lt;=0,V121="n/a"),"n/a",U121/V121)</f>
        <v>0.94498084749085942</v>
      </c>
      <c r="X121" s="716">
        <f>IF(OR(AJ121&lt;=0,AJ121="n/a",U121&lt;=0,U121="n/a"),"n/a",U121/AJ121)</f>
        <v>0.23428381313809984</v>
      </c>
      <c r="Y121" s="671"/>
      <c r="Z121" s="663">
        <f>IF(OR(AC121&lt;0.01,AC121="n/a"),"n/a",M121/AC121*100)</f>
        <v>105.58375634517768</v>
      </c>
      <c r="AA121" s="900">
        <f>IF(OR(AC121&lt;0.01,AC121="n/a"),"n/a",I121/AC121)</f>
        <v>15.345177664974619</v>
      </c>
      <c r="AB121" s="901">
        <v>12</v>
      </c>
      <c r="AC121" s="879">
        <v>1.97</v>
      </c>
      <c r="AD121" s="879">
        <v>8.57</v>
      </c>
      <c r="AE121" s="879">
        <v>1.22</v>
      </c>
      <c r="AF121" s="879">
        <v>1.21</v>
      </c>
      <c r="AG121" s="879">
        <v>7.9</v>
      </c>
      <c r="AH121" s="879">
        <v>-30.9</v>
      </c>
      <c r="AI121" s="879">
        <v>3.5900000000000003</v>
      </c>
      <c r="AJ121" s="879">
        <v>8.9</v>
      </c>
      <c r="AK121" s="879">
        <v>1.77</v>
      </c>
      <c r="AL121" s="892">
        <v>217800</v>
      </c>
      <c r="AM121" s="886">
        <v>0.08</v>
      </c>
      <c r="AN121" s="879">
        <v>0.92</v>
      </c>
      <c r="AO121" s="753">
        <f>IF(U121="n/a","n/a",IF(AA121&lt;0,"n/a",IF(AA121="n/a","n/a",J121+U121-AA121)))</f>
        <v>-6.3794695249360363</v>
      </c>
      <c r="AP121" s="754">
        <f>IF(U121="n/a","n/a",J121+U121)</f>
        <v>8.9657081400385827</v>
      </c>
      <c r="AQ121" s="902">
        <f>IF(OR(AC121&lt;0.01,AF121="n/a"),"n/a",(I121/SQRT(22.5*AC121*(I121/AF121))-1)*100)</f>
        <v>-9.1578537006349769</v>
      </c>
      <c r="AR121" s="663">
        <f>INDEX(Historical!$C$7:$C$1279,MATCH(B121,Historical!$B$7:$B$1301,0))*IF(AH121="n/a",1.03,IF(AH121&lt;0,1.01,IF(AH121&gt;10,1.1,(1+AH121/100))))</f>
        <v>2.0604</v>
      </c>
      <c r="AS121" s="900">
        <f>IF($AI121="n/a",1.03*AR121,IF($AI121&lt;0,1.01*AR121,IF($AI121&gt;10,1.1*AR121,(1+$AI121/100)*AR121)))</f>
        <v>2.1343683600000003</v>
      </c>
      <c r="AT121" s="900">
        <f>IF($AK121="n/a",1.03*AS121,IF($AK121&lt;0,1.01*AS121,IF($AK121&gt;10,1.1*AS121,(1+$AK121/100)*AS121)))</f>
        <v>2.1721466799720006</v>
      </c>
      <c r="AU121" s="900">
        <f>IF($AK121="n/a",1.03*AT121,IF($AK121&lt;0,1.01*AT121,IF($AK121&gt;10,1.1*AT121,(1+$AK121/100)*AT121)))</f>
        <v>2.2105936762075054</v>
      </c>
      <c r="AV121" s="900">
        <f>IF($AK121="n/a",1.03*AU121,IF($AK121&lt;0,1.01*AU121,IF($AK121&gt;10,1.1*AU121,(1+$AK121/100)*AU121)))</f>
        <v>2.2497211842763782</v>
      </c>
      <c r="AW121" s="663">
        <f>SUM(AR121:AV121)</f>
        <v>10.827229900455885</v>
      </c>
      <c r="AX121" s="761">
        <f>AW121/I121*100</f>
        <v>35.816175654832563</v>
      </c>
      <c r="AY121" s="948">
        <v>0.68</v>
      </c>
      <c r="AZ121" s="886">
        <v>15.909999999999998</v>
      </c>
      <c r="BA121" s="886">
        <v>-23.849999999999998</v>
      </c>
      <c r="BB121" s="886">
        <v>-0.04</v>
      </c>
      <c r="BC121" s="886">
        <v>-13.73</v>
      </c>
      <c r="BE121" s="635">
        <v>1985</v>
      </c>
      <c r="BF121" s="912">
        <f>IF(BE121&gt;2008,0,IF(BE121&gt;2001,1,IF(BE121&gt;1990,2,IF(BE121&gt;1980,3,IF(BE121&gt;1973,4,IF(BE121&gt;1970,5,IF(BE121&gt;1960,6,IF(BE121&gt;1958,7,IF(BE121&gt;1953,8,9)))))))))</f>
        <v>3</v>
      </c>
      <c r="BG121" s="896">
        <v>2.6</v>
      </c>
    </row>
    <row r="122" spans="1:59" s="787" customFormat="1" ht="11.25" customHeight="1" x14ac:dyDescent="0.2">
      <c r="A122" s="658" t="s">
        <v>353</v>
      </c>
      <c r="B122" s="795" t="s">
        <v>354</v>
      </c>
      <c r="C122" s="946" t="s">
        <v>4349</v>
      </c>
      <c r="D122" s="946" t="s">
        <v>4377</v>
      </c>
      <c r="E122" s="769">
        <v>46</v>
      </c>
      <c r="F122" s="1199">
        <v>50</v>
      </c>
      <c r="G122" s="1198" t="s">
        <v>37</v>
      </c>
      <c r="H122" s="1198" t="s">
        <v>37</v>
      </c>
      <c r="I122" s="780">
        <v>19.88</v>
      </c>
      <c r="J122" s="771">
        <f>(M122/I122)*100</f>
        <v>3.4205231388329982</v>
      </c>
      <c r="K122" s="772">
        <v>0.17</v>
      </c>
      <c r="L122" s="773">
        <v>4</v>
      </c>
      <c r="M122" s="774">
        <f>K122*L122</f>
        <v>0.68</v>
      </c>
      <c r="N122" s="775" t="s">
        <v>151</v>
      </c>
      <c r="O122" s="776">
        <v>0.16500000000000001</v>
      </c>
      <c r="P122" s="777">
        <v>43906</v>
      </c>
      <c r="Q122" s="777">
        <v>43921</v>
      </c>
      <c r="R122" s="774">
        <f>(K122-O122)/O122*100</f>
        <v>3.0303030303030329</v>
      </c>
      <c r="S122" s="714">
        <f>IF(INDEX(Historical!$D$7:$D$1277,MATCH(B122,Historical!$B$7:$B$1301,0))=0,"n/a",(INDEX(Historical!$C$7:$C$1279,MATCH(B122,Historical!$B$7:$B$1301,0))/INDEX(Historical!$D$7:$D$1277,MATCH(B122,Historical!$B$7:$B$1301,0))-1)*100)</f>
        <v>3.125</v>
      </c>
      <c r="T122" s="714">
        <f>IF(INDEX(Historical!$F$7:$F$1270,MATCH(B122,Historical!$B$7:$B$1301,0))=0,"n/a",((INDEX(Historical!$C$7:$C$1279,MATCH(B122,Historical!$B$7:$B$1301,0))/INDEX(Historical!$F$7:$F$1270,MATCH(B122,Historical!$B$7:$B$1301,0)))^(1/3)-1)*100)</f>
        <v>3.6909236189927697</v>
      </c>
      <c r="U122" s="714">
        <f>IF(INDEX(Historical!$H$7:$H$1270,MATCH(B122,Historical!$B$7:$B$1301,0))=0,"n/a",((INDEX(Historical!$C$7:$C$1279,MATCH(B122,Historical!$B$7:$B$1301,0))/INDEX(Historical!$H$7:$H$1270,MATCH(B122,Historical!$B$7:$B$1301,0)))^(1/5)-1)*100)</f>
        <v>4.2499437153478592</v>
      </c>
      <c r="V122" s="714">
        <f>IF(INDEX(Historical!$O$7:$O$1270,MATCH(B122,Historical!$B$7:$B$1301,0))=0,"n/a",((INDEX(Historical!$C$7:$C$1279,MATCH(B122,Historical!$B$7:$B$1301,0))/INDEX(Historical!$O$7:$O$1270,MATCH(B122,Historical!$B$7:$B$1301,0)))^(1/10)-1)*100)</f>
        <v>4.3776579902244483</v>
      </c>
      <c r="W122" s="715">
        <f>IF(OR(U122&lt;=0,U122="n/a",V122&lt;=0,V122="n/a"),"n/a",U122/V122)</f>
        <v>0.97082589019932986</v>
      </c>
      <c r="X122" s="716">
        <f>IF(OR(AJ122&lt;=0,AJ122="n/a",U122&lt;=0,U122="n/a"),"n/a",U122/AJ122)</f>
        <v>0.18398024741765623</v>
      </c>
      <c r="Y122" s="795"/>
      <c r="Z122" s="771">
        <f>IF(OR(AC122&lt;0.01,AC122="n/a"),"n/a",M122/AC122*100)</f>
        <v>59.649122807017548</v>
      </c>
      <c r="AA122" s="779">
        <f>IF(OR(AC122&lt;0.01,AC122="n/a"),"n/a",I122/AC122)</f>
        <v>17.438596491228072</v>
      </c>
      <c r="AB122" s="773">
        <v>12</v>
      </c>
      <c r="AC122" s="780">
        <v>1.1399999999999999</v>
      </c>
      <c r="AD122" s="780" t="s">
        <v>136</v>
      </c>
      <c r="AE122" s="780">
        <v>0.43</v>
      </c>
      <c r="AF122" s="780">
        <v>0.48</v>
      </c>
      <c r="AG122" s="780">
        <v>2.8000000000000003</v>
      </c>
      <c r="AH122" s="789">
        <v>-0.89999999999999991</v>
      </c>
      <c r="AI122" s="789">
        <v>-24.58</v>
      </c>
      <c r="AJ122" s="780">
        <v>23.1</v>
      </c>
      <c r="AK122" s="780" t="s">
        <v>136</v>
      </c>
      <c r="AL122" s="781">
        <v>2230</v>
      </c>
      <c r="AM122" s="782">
        <v>0.70000000000000007</v>
      </c>
      <c r="AN122" s="780">
        <v>0.5</v>
      </c>
      <c r="AO122" s="783">
        <f>IF(U122="n/a","n/a",IF(AA122&lt;0,"n/a",IF(AA122="n/a","n/a",J122+U122-AA122)))</f>
        <v>-9.768129637047215</v>
      </c>
      <c r="AP122" s="784">
        <f>IF(U122="n/a","n/a",J122+U122)</f>
        <v>7.6704668541808569</v>
      </c>
      <c r="AQ122" s="785">
        <f>IF(OR(AC122&lt;0.01,AF122="n/a"),"n/a",(I122/SQRT(22.5*AC122*(I122/AF122))-1)*100)</f>
        <v>-39.006279682834112</v>
      </c>
      <c r="AR122" s="663">
        <f>INDEX(Historical!$C$7:$C$1279,MATCH(B122,Historical!$B$7:$B$1301,0))*IF(AH122="n/a",1.03,IF(AH122&lt;0,1.01,IF(AH122&gt;10,1.1,(1+AH122/100))))</f>
        <v>0.66660000000000008</v>
      </c>
      <c r="AS122" s="779">
        <f>IF($AI122="n/a",1.03*AR122,IF($AI122&lt;0,1.01*AR122,IF($AI122&gt;10,1.1*AR122,(1+$AI122/100)*AR122)))</f>
        <v>0.67326600000000014</v>
      </c>
      <c r="AT122" s="779">
        <f>IF($AK122="n/a",1.03*AS122,IF($AK122&lt;0,1.01*AS122,IF($AK122&gt;10,1.1*AS122,(1+$AK122/100)*AS122)))</f>
        <v>0.6934639800000002</v>
      </c>
      <c r="AU122" s="779">
        <f>IF($AK122="n/a",1.03*AT122,IF($AK122&lt;0,1.01*AT122,IF($AK122&gt;10,1.1*AT122,(1+$AK122/100)*AT122)))</f>
        <v>0.71426789940000024</v>
      </c>
      <c r="AV122" s="779">
        <f>IF($AK122="n/a",1.03*AU122,IF($AK122&lt;0,1.01*AU122,IF($AK122&gt;10,1.1*AU122,(1+$AK122/100)*AU122)))</f>
        <v>0.73569593638200026</v>
      </c>
      <c r="AW122" s="771">
        <f>SUM(AR122:AV122)</f>
        <v>3.4832938157820008</v>
      </c>
      <c r="AX122" s="786">
        <f>AW122/I122*100</f>
        <v>17.521598670935617</v>
      </c>
      <c r="AY122" s="949">
        <v>1.1299999999999999</v>
      </c>
      <c r="AZ122" s="782">
        <v>41.49</v>
      </c>
      <c r="BA122" s="782">
        <v>-40.89</v>
      </c>
      <c r="BB122" s="782">
        <v>2</v>
      </c>
      <c r="BC122" s="782">
        <v>-9.84</v>
      </c>
      <c r="BD122" s="922"/>
      <c r="BE122" s="635">
        <v>1975</v>
      </c>
      <c r="BF122" s="912">
        <f>IF(BE122&gt;2008,0,IF(BE122&gt;2001,1,IF(BE122&gt;1990,2,IF(BE122&gt;1980,3,IF(BE122&gt;1973,4,IF(BE122&gt;1970,5,IF(BE122&gt;1960,6,IF(BE122&gt;1958,7,IF(BE122&gt;1953,8,9)))))))))</f>
        <v>4</v>
      </c>
      <c r="BG122" s="838">
        <v>1.2</v>
      </c>
    </row>
    <row r="123" spans="1:59" ht="11.25" customHeight="1" x14ac:dyDescent="0.2">
      <c r="A123" s="877" t="s">
        <v>351</v>
      </c>
      <c r="B123" s="889" t="s">
        <v>352</v>
      </c>
      <c r="C123" s="946" t="s">
        <v>245</v>
      </c>
      <c r="D123" s="946" t="s">
        <v>4354</v>
      </c>
      <c r="E123" s="746">
        <v>53</v>
      </c>
      <c r="F123" s="1199">
        <v>22</v>
      </c>
      <c r="G123" s="1199" t="s">
        <v>115</v>
      </c>
      <c r="H123" s="1199" t="s">
        <v>115</v>
      </c>
      <c r="I123" s="879">
        <v>119.93</v>
      </c>
      <c r="J123" s="663">
        <f>(M123/I123)*100</f>
        <v>2.2679896606353709</v>
      </c>
      <c r="K123" s="891">
        <v>0.68</v>
      </c>
      <c r="L123" s="901">
        <v>4</v>
      </c>
      <c r="M123" s="654">
        <f>K123*L123</f>
        <v>2.72</v>
      </c>
      <c r="N123" s="884" t="s">
        <v>294</v>
      </c>
      <c r="O123" s="747">
        <v>0.66</v>
      </c>
      <c r="P123" s="875">
        <v>44061</v>
      </c>
      <c r="Q123" s="875">
        <v>44084</v>
      </c>
      <c r="R123" s="654">
        <f>(K123-O123)/O123*100</f>
        <v>3.0303030303030329</v>
      </c>
      <c r="S123" s="714">
        <f>IF(INDEX(Historical!$D$7:$D$1277,MATCH(B123,Historical!$B$7:$B$1301,0))=0,"n/a",(INDEX(Historical!$C$7:$C$1279,MATCH(B123,Historical!$B$7:$B$1301,0))/INDEX(Historical!$D$7:$D$1277,MATCH(B123,Historical!$B$7:$B$1301,0))-1)*100)</f>
        <v>3.1746031746031855</v>
      </c>
      <c r="T123" s="714">
        <f>IF(INDEX(Historical!$F$7:$F$1270,MATCH(B123,Historical!$B$7:$B$1301,0))=0,"n/a",((INDEX(Historical!$C$7:$C$1279,MATCH(B123,Historical!$B$7:$B$1301,0))/INDEX(Historical!$F$7:$F$1270,MATCH(B123,Historical!$B$7:$B$1301,0)))^(1/3)-1)*100)</f>
        <v>3.8711933206158289</v>
      </c>
      <c r="U123" s="714">
        <f>IF(INDEX(Historical!$H$7:$H$1270,MATCH(B123,Historical!$B$7:$B$1301,0))=0,"n/a",((INDEX(Historical!$C$7:$C$1279,MATCH(B123,Historical!$B$7:$B$1301,0))/INDEX(Historical!$H$7:$H$1270,MATCH(B123,Historical!$B$7:$B$1301,0)))^(1/5)-1)*100)</f>
        <v>6.4740930444701084</v>
      </c>
      <c r="V123" s="714">
        <f>IF(INDEX(Historical!$O$7:$O$1270,MATCH(B123,Historical!$B$7:$B$1301,0))=0,"n/a",((INDEX(Historical!$C$7:$C$1279,MATCH(B123,Historical!$B$7:$B$1301,0))/INDEX(Historical!$O$7:$O$1270,MATCH(B123,Historical!$B$7:$B$1301,0)))^(1/10)-1)*100)</f>
        <v>14.694592108707315</v>
      </c>
      <c r="W123" s="715">
        <f>IF(OR(U123&lt;=0,U123="n/a",V123&lt;=0,V123="n/a"),"n/a",U123/V123)</f>
        <v>0.44057657378824888</v>
      </c>
      <c r="X123" s="716">
        <f>IF(OR(AJ123&lt;=0,AJ123="n/a",U123&lt;=0,U123="n/a"),"n/a",U123/AJ123)</f>
        <v>0.62250894658366429</v>
      </c>
      <c r="Y123" s="889"/>
      <c r="Z123" s="663">
        <f>IF(OR(AC123&lt;0.01,AC123="n/a"),"n/a",M123/AC123*100)</f>
        <v>50.557620817843876</v>
      </c>
      <c r="AA123" s="900">
        <f>IF(OR(AC123&lt;0.01,AC123="n/a"),"n/a",I123/AC123)</f>
        <v>22.291821561338292</v>
      </c>
      <c r="AB123" s="901">
        <v>1</v>
      </c>
      <c r="AC123" s="879">
        <v>5.38</v>
      </c>
      <c r="AD123" s="879">
        <v>5.9</v>
      </c>
      <c r="AE123" s="879">
        <v>0.76</v>
      </c>
      <c r="AF123" s="879">
        <v>5.32</v>
      </c>
      <c r="AG123" s="879">
        <v>23.9</v>
      </c>
      <c r="AH123" s="879">
        <v>16.8</v>
      </c>
      <c r="AI123" s="879">
        <v>37.369999999999997</v>
      </c>
      <c r="AJ123" s="879">
        <v>10.4</v>
      </c>
      <c r="AK123" s="879">
        <v>3.74</v>
      </c>
      <c r="AL123" s="892">
        <v>60700</v>
      </c>
      <c r="AM123" s="886">
        <v>0.2</v>
      </c>
      <c r="AN123" s="879">
        <v>1.28</v>
      </c>
      <c r="AO123" s="753">
        <f>IF(U123="n/a","n/a",IF(AA123&lt;0,"n/a",IF(AA123="n/a","n/a",J123+U123-AA123)))</f>
        <v>-13.549738856232812</v>
      </c>
      <c r="AP123" s="754">
        <f>IF(U123="n/a","n/a",J123+U123)</f>
        <v>8.7420827051054797</v>
      </c>
      <c r="AQ123" s="902">
        <f>IF(OR(AC123&lt;0.01,AF123="n/a"),"n/a",(I123/SQRT(22.5*AC123*(I123/AF123))-1)*100)</f>
        <v>129.58173631030238</v>
      </c>
      <c r="AR123" s="663">
        <f>INDEX(Historical!$C$7:$C$1279,MATCH(B123,Historical!$B$7:$B$1301,0))*IF(AH123="n/a",1.03,IF(AH123&lt;0,1.01,IF(AH123&gt;10,1.1,(1+AH123/100))))</f>
        <v>2.8600000000000003</v>
      </c>
      <c r="AS123" s="900">
        <f>IF($AI123="n/a",1.03*AR123,IF($AI123&lt;0,1.01*AR123,IF($AI123&gt;10,1.1*AR123,(1+$AI123/100)*AR123)))</f>
        <v>3.1460000000000008</v>
      </c>
      <c r="AT123" s="900">
        <f>IF($AK123="n/a",1.03*AS123,IF($AK123&lt;0,1.01*AS123,IF($AK123&gt;10,1.1*AS123,(1+$AK123/100)*AS123)))</f>
        <v>3.2636604000000013</v>
      </c>
      <c r="AU123" s="900">
        <f>IF($AK123="n/a",1.03*AT123,IF($AK123&lt;0,1.01*AT123,IF($AK123&gt;10,1.1*AT123,(1+$AK123/100)*AT123)))</f>
        <v>3.3857212989600018</v>
      </c>
      <c r="AV123" s="900">
        <f>IF($AK123="n/a",1.03*AU123,IF($AK123&lt;0,1.01*AU123,IF($AK123&gt;10,1.1*AU123,(1+$AK123/100)*AU123)))</f>
        <v>3.512347275541106</v>
      </c>
      <c r="AW123" s="663">
        <f>SUM(AR123:AV123)</f>
        <v>16.167728974501109</v>
      </c>
      <c r="AX123" s="761">
        <f>AW123/I123*100</f>
        <v>13.480971378721845</v>
      </c>
      <c r="AY123" s="948">
        <v>0.8</v>
      </c>
      <c r="AZ123" s="886">
        <v>49.85</v>
      </c>
      <c r="BA123" s="886">
        <v>-7.9200000000000008</v>
      </c>
      <c r="BB123" s="886">
        <v>2.65</v>
      </c>
      <c r="BC123" s="886">
        <v>5.42</v>
      </c>
      <c r="BE123" s="635">
        <v>1968</v>
      </c>
      <c r="BF123" s="912">
        <f>IF(BE123&gt;2008,0,IF(BE123&gt;2001,1,IF(BE123&gt;1990,2,IF(BE123&gt;1980,3,IF(BE123&gt;1973,4,IF(BE123&gt;1970,5,IF(BE123&gt;1960,6,IF(BE123&gt;1958,7,IF(BE123&gt;1953,8,9)))))))))</f>
        <v>6</v>
      </c>
      <c r="BG123" s="896">
        <v>6.4</v>
      </c>
    </row>
    <row r="124" spans="1:59" ht="11.25" customHeight="1" x14ac:dyDescent="0.2">
      <c r="A124" s="885" t="s">
        <v>232</v>
      </c>
      <c r="B124" s="889" t="s">
        <v>233</v>
      </c>
      <c r="C124" s="946" t="s">
        <v>108</v>
      </c>
      <c r="D124" s="946" t="s">
        <v>4345</v>
      </c>
      <c r="E124" s="746">
        <v>31</v>
      </c>
      <c r="F124" s="1199">
        <v>89</v>
      </c>
      <c r="G124" s="1199" t="s">
        <v>106</v>
      </c>
      <c r="H124" s="1199" t="s">
        <v>106</v>
      </c>
      <c r="I124" s="879">
        <v>36.840000000000003</v>
      </c>
      <c r="J124" s="663">
        <f>(M124/I124)*100</f>
        <v>2.8230184581976112</v>
      </c>
      <c r="K124" s="898">
        <v>0.52</v>
      </c>
      <c r="L124" s="901">
        <v>2</v>
      </c>
      <c r="M124" s="654">
        <f>K124*L124</f>
        <v>1.04</v>
      </c>
      <c r="N124" s="884" t="s">
        <v>229</v>
      </c>
      <c r="O124" s="748">
        <v>0.51</v>
      </c>
      <c r="P124" s="1200">
        <v>43630</v>
      </c>
      <c r="Q124" s="1200">
        <v>43648</v>
      </c>
      <c r="R124" s="654">
        <f>(K124-O124)/O124*100</f>
        <v>1.9607843137254919</v>
      </c>
      <c r="S124" s="714">
        <f>IF(INDEX(Historical!$D$7:$D$1277,MATCH(B124,Historical!$B$7:$B$1301,0))=0,"n/a",(INDEX(Historical!$C$7:$C$1279,MATCH(B124,Historical!$B$7:$B$1301,0))/INDEX(Historical!$D$7:$D$1277,MATCH(B124,Historical!$B$7:$B$1301,0))-1)*100)</f>
        <v>0.98039215686274161</v>
      </c>
      <c r="T124" s="714">
        <f>IF(INDEX(Historical!$F$7:$F$1270,MATCH(B124,Historical!$B$7:$B$1301,0))=0,"n/a",((INDEX(Historical!$C$7:$C$1279,MATCH(B124,Historical!$B$7:$B$1301,0))/INDEX(Historical!$F$7:$F$1270,MATCH(B124,Historical!$B$7:$B$1301,0)))^(1/3)-1)*100)</f>
        <v>1.3290591106872141</v>
      </c>
      <c r="U124" s="714">
        <f>IF(INDEX(Historical!$H$7:$H$1270,MATCH(B124,Historical!$B$7:$B$1301,0))=0,"n/a",((INDEX(Historical!$C$7:$C$1279,MATCH(B124,Historical!$B$7:$B$1301,0))/INDEX(Historical!$H$7:$H$1270,MATCH(B124,Historical!$B$7:$B$1301,0)))^(1/5)-1)*100)</f>
        <v>1.2075934301617242</v>
      </c>
      <c r="V124" s="714">
        <f>IF(INDEX(Historical!$O$7:$O$1270,MATCH(B124,Historical!$B$7:$B$1301,0))=0,"n/a",((INDEX(Historical!$C$7:$C$1279,MATCH(B124,Historical!$B$7:$B$1301,0))/INDEX(Historical!$O$7:$O$1270,MATCH(B124,Historical!$B$7:$B$1301,0)))^(1/10)-1)*100)</f>
        <v>1.3583358613762364</v>
      </c>
      <c r="W124" s="715">
        <f>IF(OR(U124&lt;=0,U124="n/a",V124&lt;=0,V124="n/a"),"n/a",U124/V124)</f>
        <v>0.88902418356106472</v>
      </c>
      <c r="X124" s="716">
        <f>IF(OR(AJ124&lt;=0,AJ124="n/a",U124&lt;=0,U124="n/a"),"n/a",U124/AJ124)</f>
        <v>0.14549318435683423</v>
      </c>
      <c r="Y124" s="890"/>
      <c r="Z124" s="663">
        <f>IF(OR(AC124&lt;0.01,AC124="n/a"),"n/a",M124/AC124*100)</f>
        <v>26.735218508997427</v>
      </c>
      <c r="AA124" s="900">
        <f>IF(OR(AC124&lt;0.01,AC124="n/a"),"n/a",I124/AC124)</f>
        <v>9.4704370179948594</v>
      </c>
      <c r="AB124" s="901">
        <v>12</v>
      </c>
      <c r="AC124" s="879">
        <v>3.89</v>
      </c>
      <c r="AD124" s="879" t="s">
        <v>136</v>
      </c>
      <c r="AE124" s="879">
        <v>3.14</v>
      </c>
      <c r="AF124" s="879">
        <v>0.85</v>
      </c>
      <c r="AG124" s="879">
        <v>9.5</v>
      </c>
      <c r="AH124" s="879">
        <v>-0.1</v>
      </c>
      <c r="AI124" s="879">
        <v>-21.61</v>
      </c>
      <c r="AJ124" s="879">
        <v>8.3000000000000007</v>
      </c>
      <c r="AK124" s="879" t="s">
        <v>136</v>
      </c>
      <c r="AL124" s="896">
        <v>495.94</v>
      </c>
      <c r="AM124" s="886">
        <v>2.6</v>
      </c>
      <c r="AN124" s="879">
        <v>0</v>
      </c>
      <c r="AO124" s="753">
        <f>IF(U124="n/a","n/a",IF(AA124&lt;0,"n/a",IF(AA124="n/a","n/a",J124+U124-AA124)))</f>
        <v>-5.4398251296355244</v>
      </c>
      <c r="AP124" s="754">
        <f>IF(U124="n/a","n/a",J124+U124)</f>
        <v>4.0306118883593349</v>
      </c>
      <c r="AQ124" s="902">
        <f>IF(OR(AC124&lt;0.01,AF124="n/a"),"n/a",(I124/SQRT(22.5*AC124*(I124/AF124))-1)*100)</f>
        <v>-40.185949382753691</v>
      </c>
      <c r="AR124" s="663">
        <f>INDEX(Historical!$C$7:$C$1279,MATCH(B124,Historical!$B$7:$B$1301,0))*IF(AH124="n/a",1.03,IF(AH124&lt;0,1.01,IF(AH124&gt;10,1.1,(1+AH124/100))))</f>
        <v>1.0403</v>
      </c>
      <c r="AS124" s="900">
        <f>IF($AI124="n/a",1.03*AR124,IF($AI124&lt;0,1.01*AR124,IF($AI124&gt;10,1.1*AR124,(1+$AI124/100)*AR124)))</f>
        <v>1.0507029999999999</v>
      </c>
      <c r="AT124" s="900">
        <f>IF($AK124="n/a",1.03*AS124,IF($AK124&lt;0,1.01*AS124,IF($AK124&gt;10,1.1*AS124,(1+$AK124/100)*AS124)))</f>
        <v>1.08222409</v>
      </c>
      <c r="AU124" s="900">
        <f>IF($AK124="n/a",1.03*AT124,IF($AK124&lt;0,1.01*AT124,IF($AK124&gt;10,1.1*AT124,(1+$AK124/100)*AT124)))</f>
        <v>1.1146908126999999</v>
      </c>
      <c r="AV124" s="900">
        <f>IF($AK124="n/a",1.03*AU124,IF($AK124&lt;0,1.01*AU124,IF($AK124&gt;10,1.1*AU124,(1+$AK124/100)*AU124)))</f>
        <v>1.1481315370809999</v>
      </c>
      <c r="AW124" s="663">
        <f>SUM(AR124:AV124)</f>
        <v>5.4360494397809997</v>
      </c>
      <c r="AX124" s="761">
        <f>AW124/I124*100</f>
        <v>14.755834527092832</v>
      </c>
      <c r="AY124" s="948">
        <v>0.88</v>
      </c>
      <c r="AZ124" s="886">
        <v>33.379999999999995</v>
      </c>
      <c r="BA124" s="886">
        <v>-21.5</v>
      </c>
      <c r="BB124" s="886">
        <v>7.5399999999999991</v>
      </c>
      <c r="BC124" s="886">
        <v>-7.3599999999999994</v>
      </c>
      <c r="BE124" s="635">
        <v>1989</v>
      </c>
      <c r="BF124" s="912">
        <f>IF(BE124&gt;2008,0,IF(BE124&gt;2001,1,IF(BE124&gt;1990,2,IF(BE124&gt;1980,3,IF(BE124&gt;1973,4,IF(BE124&gt;1970,5,IF(BE124&gt;1960,6,IF(BE124&gt;1958,7,IF(BE124&gt;1953,8,9)))))))))</f>
        <v>3</v>
      </c>
      <c r="BG124" s="896">
        <v>1.4000000000000001</v>
      </c>
    </row>
    <row r="125" spans="1:59" ht="11.25" customHeight="1" x14ac:dyDescent="0.2">
      <c r="A125" s="877" t="s">
        <v>358</v>
      </c>
      <c r="B125" s="889" t="s">
        <v>359</v>
      </c>
      <c r="C125" s="946" t="s">
        <v>108</v>
      </c>
      <c r="D125" s="946" t="s">
        <v>4345</v>
      </c>
      <c r="E125" s="746">
        <v>33</v>
      </c>
      <c r="F125" s="1199">
        <v>83</v>
      </c>
      <c r="G125" s="1199" t="s">
        <v>37</v>
      </c>
      <c r="H125" s="1199" t="s">
        <v>37</v>
      </c>
      <c r="I125" s="879">
        <v>64.77</v>
      </c>
      <c r="J125" s="663">
        <f>(M125/I125)*100</f>
        <v>3.2113632854716698</v>
      </c>
      <c r="K125" s="898">
        <v>0.52</v>
      </c>
      <c r="L125" s="901">
        <v>4</v>
      </c>
      <c r="M125" s="654">
        <f>K125*L125</f>
        <v>2.08</v>
      </c>
      <c r="N125" s="884" t="s">
        <v>107</v>
      </c>
      <c r="O125" s="748">
        <v>0.5</v>
      </c>
      <c r="P125" s="875">
        <v>43766</v>
      </c>
      <c r="Q125" s="875">
        <v>43784</v>
      </c>
      <c r="R125" s="654">
        <f>(K125-O125)/O125*100</f>
        <v>4.0000000000000036</v>
      </c>
      <c r="S125" s="714">
        <f>IF(INDEX(Historical!$D$7:$D$1277,MATCH(B125,Historical!$B$7:$B$1301,0))=0,"n/a",(INDEX(Historical!$C$7:$C$1279,MATCH(B125,Historical!$B$7:$B$1301,0))/INDEX(Historical!$D$7:$D$1277,MATCH(B125,Historical!$B$7:$B$1301,0))-1)*100)</f>
        <v>4.1237113402061931</v>
      </c>
      <c r="T125" s="714">
        <f>IF(INDEX(Historical!$F$7:$F$1270,MATCH(B125,Historical!$B$7:$B$1301,0))=0,"n/a",((INDEX(Historical!$C$7:$C$1279,MATCH(B125,Historical!$B$7:$B$1301,0))/INDEX(Historical!$F$7:$F$1270,MATCH(B125,Historical!$B$7:$B$1301,0)))^(1/3)-1)*100)</f>
        <v>4.5023446084026197</v>
      </c>
      <c r="U125" s="714">
        <f>IF(INDEX(Historical!$H$7:$H$1270,MATCH(B125,Historical!$B$7:$B$1301,0))=0,"n/a",((INDEX(Historical!$C$7:$C$1279,MATCH(B125,Historical!$B$7:$B$1301,0))/INDEX(Historical!$H$7:$H$1270,MATCH(B125,Historical!$B$7:$B$1301,0)))^(1/5)-1)*100)</f>
        <v>4.5122676632935566</v>
      </c>
      <c r="V125" s="714">
        <f>IF(INDEX(Historical!$O$7:$O$1270,MATCH(B125,Historical!$B$7:$B$1301,0))=0,"n/a",((INDEX(Historical!$C$7:$C$1279,MATCH(B125,Historical!$B$7:$B$1301,0))/INDEX(Historical!$O$7:$O$1270,MATCH(B125,Historical!$B$7:$B$1301,0)))^(1/10)-1)*100)</f>
        <v>5.0314200537601383</v>
      </c>
      <c r="W125" s="715">
        <f>IF(OR(U125&lt;=0,U125="n/a",V125&lt;=0,V125="n/a"),"n/a",U125/V125)</f>
        <v>0.89681791921177345</v>
      </c>
      <c r="X125" s="716">
        <f>IF(OR(AJ125&lt;=0,AJ125="n/a",U125&lt;=0,U125="n/a"),"n/a",U125/AJ125)</f>
        <v>0.50136307369928401</v>
      </c>
      <c r="Y125" s="692"/>
      <c r="Z125" s="663">
        <f>IF(OR(AC125&lt;0.01,AC125="n/a"),"n/a",M125/AC125*100)</f>
        <v>45.814977973568283</v>
      </c>
      <c r="AA125" s="900">
        <f>IF(OR(AC125&lt;0.01,AC125="n/a"),"n/a",I125/AC125)</f>
        <v>14.266519823788546</v>
      </c>
      <c r="AB125" s="901">
        <v>12</v>
      </c>
      <c r="AC125" s="879">
        <v>4.54</v>
      </c>
      <c r="AD125" s="879">
        <v>1.74</v>
      </c>
      <c r="AE125" s="879">
        <v>3.74</v>
      </c>
      <c r="AF125" s="879">
        <v>1.37</v>
      </c>
      <c r="AG125" s="879">
        <v>10.199999999999999</v>
      </c>
      <c r="AH125" s="879">
        <v>0.3</v>
      </c>
      <c r="AI125" s="879">
        <v>3.1399999999999997</v>
      </c>
      <c r="AJ125" s="879">
        <v>9</v>
      </c>
      <c r="AK125" s="879">
        <v>8</v>
      </c>
      <c r="AL125" s="892">
        <v>971.04</v>
      </c>
      <c r="AM125" s="886">
        <v>1.7999999999999998</v>
      </c>
      <c r="AN125" s="879">
        <v>0.03</v>
      </c>
      <c r="AO125" s="753">
        <f>IF(U125="n/a","n/a",IF(AA125&lt;0,"n/a",IF(AA125="n/a","n/a",J125+U125-AA125)))</f>
        <v>-6.5428888750233192</v>
      </c>
      <c r="AP125" s="754">
        <f>IF(U125="n/a","n/a",J125+U125)</f>
        <v>7.7236309487652264</v>
      </c>
      <c r="AQ125" s="902">
        <f>IF(OR(AC125&lt;0.01,AF125="n/a"),"n/a",(I125/SQRT(22.5*AC125*(I125/AF125))-1)*100)</f>
        <v>-6.7973959386438914</v>
      </c>
      <c r="AR125" s="663">
        <f>INDEX(Historical!$C$7:$C$1279,MATCH(B125,Historical!$B$7:$B$1301,0))*IF(AH125="n/a",1.03,IF(AH125&lt;0,1.01,IF(AH125&gt;10,1.1,(1+AH125/100))))</f>
        <v>2.0260599999999998</v>
      </c>
      <c r="AS125" s="900">
        <f>IF($AI125="n/a",1.03*AR125,IF($AI125&lt;0,1.01*AR125,IF($AI125&gt;10,1.1*AR125,(1+$AI125/100)*AR125)))</f>
        <v>2.0896782840000001</v>
      </c>
      <c r="AT125" s="900">
        <f>IF($AK125="n/a",1.03*AS125,IF($AK125&lt;0,1.01*AS125,IF($AK125&gt;10,1.1*AS125,(1+$AK125/100)*AS125)))</f>
        <v>2.2568525467200002</v>
      </c>
      <c r="AU125" s="900">
        <f>IF($AK125="n/a",1.03*AT125,IF($AK125&lt;0,1.01*AT125,IF($AK125&gt;10,1.1*AT125,(1+$AK125/100)*AT125)))</f>
        <v>2.4374007504576003</v>
      </c>
      <c r="AV125" s="900">
        <f>IF($AK125="n/a",1.03*AU125,IF($AK125&lt;0,1.01*AU125,IF($AK125&gt;10,1.1*AU125,(1+$AK125/100)*AU125)))</f>
        <v>2.6323928104942085</v>
      </c>
      <c r="AW125" s="663">
        <f>SUM(AR125:AV125)</f>
        <v>11.442384391671808</v>
      </c>
      <c r="AX125" s="761">
        <f>AW125/I125*100</f>
        <v>17.666179391186983</v>
      </c>
      <c r="AY125" s="948">
        <v>0.57999999999999996</v>
      </c>
      <c r="AZ125" s="886">
        <v>21.46</v>
      </c>
      <c r="BA125" s="886">
        <v>-30.85</v>
      </c>
      <c r="BB125" s="886">
        <v>0.95</v>
      </c>
      <c r="BC125" s="886">
        <v>-17.54</v>
      </c>
      <c r="BE125" s="635">
        <v>1987</v>
      </c>
      <c r="BF125" s="912">
        <f>IF(BE125&gt;2008,0,IF(BE125&gt;2001,1,IF(BE125&gt;1990,2,IF(BE125&gt;1980,3,IF(BE125&gt;1973,4,IF(BE125&gt;1970,5,IF(BE125&gt;1960,6,IF(BE125&gt;1958,7,IF(BE125&gt;1953,8,9)))))))))</f>
        <v>3</v>
      </c>
      <c r="BG125" s="896">
        <v>1</v>
      </c>
    </row>
    <row r="126" spans="1:59" ht="11.25" customHeight="1" x14ac:dyDescent="0.2">
      <c r="A126" s="877" t="s">
        <v>356</v>
      </c>
      <c r="B126" s="889" t="s">
        <v>357</v>
      </c>
      <c r="C126" s="946" t="s">
        <v>112</v>
      </c>
      <c r="D126" s="946" t="s">
        <v>211</v>
      </c>
      <c r="E126" s="746">
        <v>48</v>
      </c>
      <c r="F126" s="1199">
        <v>34</v>
      </c>
      <c r="G126" s="1199" t="s">
        <v>37</v>
      </c>
      <c r="H126" s="1199" t="s">
        <v>37</v>
      </c>
      <c r="I126" s="879">
        <v>65.010000000000005</v>
      </c>
      <c r="J126" s="663">
        <f>(M126/I126)*100</f>
        <v>1.3536379018612521</v>
      </c>
      <c r="K126" s="891">
        <v>0.22</v>
      </c>
      <c r="L126" s="901">
        <v>4</v>
      </c>
      <c r="M126" s="654">
        <f>K126*L126</f>
        <v>0.88</v>
      </c>
      <c r="N126" s="884" t="s">
        <v>148</v>
      </c>
      <c r="O126" s="747">
        <v>0.21</v>
      </c>
      <c r="P126" s="880">
        <v>43433</v>
      </c>
      <c r="Q126" s="880">
        <v>43448</v>
      </c>
      <c r="R126" s="654">
        <f>(K126-O126)/O126*100</f>
        <v>4.7619047619047663</v>
      </c>
      <c r="S126" s="714">
        <f>IF(INDEX(Historical!$D$7:$D$1277,MATCH(B126,Historical!$B$7:$B$1301,0))=0,"n/a",(INDEX(Historical!$C$7:$C$1279,MATCH(B126,Historical!$B$7:$B$1301,0))/INDEX(Historical!$D$7:$D$1277,MATCH(B126,Historical!$B$7:$B$1301,0))-1)*100)</f>
        <v>3.529411764705892</v>
      </c>
      <c r="T126" s="714">
        <f>IF(INDEX(Historical!$F$7:$F$1270,MATCH(B126,Historical!$B$7:$B$1301,0))=0,"n/a",((INDEX(Historical!$C$7:$C$1279,MATCH(B126,Historical!$B$7:$B$1301,0))/INDEX(Historical!$F$7:$F$1270,MATCH(B126,Historical!$B$7:$B$1301,0)))^(1/3)-1)*100)</f>
        <v>2.8014446485053801</v>
      </c>
      <c r="U126" s="714">
        <f>IF(INDEX(Historical!$H$7:$H$1270,MATCH(B126,Historical!$B$7:$B$1301,0))=0,"n/a",((INDEX(Historical!$C$7:$C$1279,MATCH(B126,Historical!$B$7:$B$1301,0))/INDEX(Historical!$H$7:$H$1270,MATCH(B126,Historical!$B$7:$B$1301,0)))^(1/5)-1)*100)</f>
        <v>2.4418974332246046</v>
      </c>
      <c r="V126" s="714">
        <f>IF(INDEX(Historical!$O$7:$O$1270,MATCH(B126,Historical!$B$7:$B$1301,0))=0,"n/a",((INDEX(Historical!$C$7:$C$1279,MATCH(B126,Historical!$B$7:$B$1301,0))/INDEX(Historical!$O$7:$O$1270,MATCH(B126,Historical!$B$7:$B$1301,0)))^(1/10)-1)*100)</f>
        <v>5.2011967385568125</v>
      </c>
      <c r="W126" s="715">
        <f>IF(OR(U126&lt;=0,U126="n/a",V126&lt;=0,V126="n/a"),"n/a",U126/V126)</f>
        <v>0.46948761140347928</v>
      </c>
      <c r="X126" s="716" t="str">
        <f>IF(OR(AJ126&lt;=0,AJ126="n/a",U126&lt;=0,U126="n/a"),"n/a",U126/AJ126)</f>
        <v>n/a</v>
      </c>
      <c r="Y126" s="685" t="s">
        <v>4509</v>
      </c>
      <c r="Z126" s="663">
        <f>IF(OR(AC126&lt;0.01,AC126="n/a"),"n/a",M126/AC126*100)</f>
        <v>35.772357723577237</v>
      </c>
      <c r="AA126" s="900">
        <f>IF(OR(AC126&lt;0.01,AC126="n/a"),"n/a",I126/AC126)</f>
        <v>26.426829268292686</v>
      </c>
      <c r="AB126" s="901">
        <v>12</v>
      </c>
      <c r="AC126" s="879">
        <v>2.46</v>
      </c>
      <c r="AD126" s="879">
        <v>1.75</v>
      </c>
      <c r="AE126" s="879">
        <v>1.1000000000000001</v>
      </c>
      <c r="AF126" s="879">
        <v>3.32</v>
      </c>
      <c r="AG126" s="879">
        <v>13.100000000000001</v>
      </c>
      <c r="AH126" s="881">
        <v>36.199999999999996</v>
      </c>
      <c r="AI126" s="881">
        <v>49.88</v>
      </c>
      <c r="AJ126" s="879">
        <v>-1.7000000000000002</v>
      </c>
      <c r="AK126" s="879">
        <v>15</v>
      </c>
      <c r="AL126" s="892">
        <v>1230</v>
      </c>
      <c r="AM126" s="886">
        <v>1.9</v>
      </c>
      <c r="AN126" s="879">
        <v>1.3</v>
      </c>
      <c r="AO126" s="753">
        <f>IF(U126="n/a","n/a",IF(AA126&lt;0,"n/a",IF(AA126="n/a","n/a",J126+U126-AA126)))</f>
        <v>-22.631293933206827</v>
      </c>
      <c r="AP126" s="754">
        <f>IF(U126="n/a","n/a",J126+U126)</f>
        <v>3.7955353350858569</v>
      </c>
      <c r="AQ126" s="902">
        <f>IF(OR(AC126&lt;0.01,AF126="n/a"),"n/a",(I126/SQRT(22.5*AC126*(I126/AF126))-1)*100)</f>
        <v>97.469629924572018</v>
      </c>
      <c r="AR126" s="663">
        <f>INDEX(Historical!$C$7:$C$1279,MATCH(B126,Historical!$B$7:$B$1301,0))*IF(AH126="n/a",1.03,IF(AH126&lt;0,1.01,IF(AH126&gt;10,1.1,(1+AH126/100))))</f>
        <v>0.96800000000000008</v>
      </c>
      <c r="AS126" s="900">
        <f>IF($AI126="n/a",1.03*AR126,IF($AI126&lt;0,1.01*AR126,IF($AI126&gt;10,1.1*AR126,(1+$AI126/100)*AR126)))</f>
        <v>1.0648000000000002</v>
      </c>
      <c r="AT126" s="900">
        <f>IF($AK126="n/a",1.03*AS126,IF($AK126&lt;0,1.01*AS126,IF($AK126&gt;10,1.1*AS126,(1+$AK126/100)*AS126)))</f>
        <v>1.1712800000000003</v>
      </c>
      <c r="AU126" s="900">
        <f>IF($AK126="n/a",1.03*AT126,IF($AK126&lt;0,1.01*AT126,IF($AK126&gt;10,1.1*AT126,(1+$AK126/100)*AT126)))</f>
        <v>1.2884080000000004</v>
      </c>
      <c r="AV126" s="900">
        <f>IF($AK126="n/a",1.03*AU126,IF($AK126&lt;0,1.01*AU126,IF($AK126&gt;10,1.1*AU126,(1+$AK126/100)*AU126)))</f>
        <v>1.4172488000000005</v>
      </c>
      <c r="AW126" s="663">
        <f>SUM(AR126:AV126)</f>
        <v>5.9097368000000019</v>
      </c>
      <c r="AX126" s="761">
        <f>AW126/I126*100</f>
        <v>9.0905042301184462</v>
      </c>
      <c r="AY126" s="948">
        <v>1.1499999999999999</v>
      </c>
      <c r="AZ126" s="886">
        <v>39.39</v>
      </c>
      <c r="BA126" s="886">
        <v>-25.330000000000002</v>
      </c>
      <c r="BB126" s="886">
        <v>6.29</v>
      </c>
      <c r="BC126" s="886">
        <v>-6.8599999999999994</v>
      </c>
      <c r="BE126" s="635">
        <v>1973</v>
      </c>
      <c r="BF126" s="912">
        <f>IF(BE126&gt;2008,0,IF(BE126&gt;2001,1,IF(BE126&gt;1990,2,IF(BE126&gt;1980,3,IF(BE126&gt;1973,4,IF(BE126&gt;1970,5,IF(BE126&gt;1960,6,IF(BE126&gt;1958,7,IF(BE126&gt;1953,8,9)))))))))</f>
        <v>5</v>
      </c>
      <c r="BG126" s="896">
        <v>4.2</v>
      </c>
    </row>
    <row r="127" spans="1:59" ht="11.25" customHeight="1" x14ac:dyDescent="0.2">
      <c r="A127" s="877" t="s">
        <v>360</v>
      </c>
      <c r="B127" s="889" t="s">
        <v>361</v>
      </c>
      <c r="C127" s="946" t="s">
        <v>128</v>
      </c>
      <c r="D127" s="946" t="s">
        <v>4333</v>
      </c>
      <c r="E127" s="746">
        <v>52</v>
      </c>
      <c r="F127" s="1199">
        <v>21</v>
      </c>
      <c r="G127" s="1199" t="s">
        <v>106</v>
      </c>
      <c r="H127" s="1199" t="s">
        <v>106</v>
      </c>
      <c r="I127" s="879">
        <v>34.270000000000003</v>
      </c>
      <c r="J127" s="663">
        <f>(M127/I127)*100</f>
        <v>1.0504814706740588</v>
      </c>
      <c r="K127" s="891">
        <v>0.09</v>
      </c>
      <c r="L127" s="901">
        <v>4</v>
      </c>
      <c r="M127" s="654">
        <f>K127*L127</f>
        <v>0.36</v>
      </c>
      <c r="N127" s="884" t="s">
        <v>194</v>
      </c>
      <c r="O127" s="752">
        <v>8.7378640776699018E-2</v>
      </c>
      <c r="P127" s="880">
        <v>43528</v>
      </c>
      <c r="Q127" s="880">
        <v>43550</v>
      </c>
      <c r="R127" s="654">
        <f>(K127-O127)/O127*100</f>
        <v>3.0000000000000093</v>
      </c>
      <c r="S127" s="714">
        <f>IF(INDEX(Historical!$D$7:$D$1277,MATCH(B127,Historical!$B$7:$B$1301,0))=0,"n/a",(INDEX(Historical!$C$7:$C$1279,MATCH(B127,Historical!$B$7:$B$1301,0))/INDEX(Historical!$D$7:$D$1277,MATCH(B127,Historical!$B$7:$B$1301,0))-1)*100)</f>
        <v>3.0001035316490343</v>
      </c>
      <c r="T127" s="714">
        <f>IF(INDEX(Historical!$F$7:$F$1270,MATCH(B127,Historical!$B$7:$B$1301,0))=0,"n/a",((INDEX(Historical!$C$7:$C$1279,MATCH(B127,Historical!$B$7:$B$1301,0))/INDEX(Historical!$F$7:$F$1270,MATCH(B127,Historical!$B$7:$B$1301,0)))^(1/3)-1)*100)</f>
        <v>3.2531068656641571</v>
      </c>
      <c r="U127" s="714">
        <f>IF(INDEX(Historical!$H$7:$H$1270,MATCH(B127,Historical!$B$7:$B$1301,0))=0,"n/a",((INDEX(Historical!$C$7:$C$1279,MATCH(B127,Historical!$B$7:$B$1301,0))/INDEX(Historical!$H$7:$H$1270,MATCH(B127,Historical!$B$7:$B$1301,0)))^(1/5)-1)*100)</f>
        <v>6.0804210619743726</v>
      </c>
      <c r="V127" s="714">
        <f>IF(INDEX(Historical!$O$7:$O$1270,MATCH(B127,Historical!$B$7:$B$1301,0))=0,"n/a",((INDEX(Historical!$C$7:$C$1279,MATCH(B127,Historical!$B$7:$B$1301,0))/INDEX(Historical!$O$7:$O$1270,MATCH(B127,Historical!$B$7:$B$1301,0)))^(1/10)-1)*100)</f>
        <v>4.4525031953743799</v>
      </c>
      <c r="W127" s="715">
        <f>IF(OR(U127&lt;=0,U127="n/a",V127&lt;=0,V127="n/a"),"n/a",U127/V127)</f>
        <v>1.3656185734557598</v>
      </c>
      <c r="X127" s="716">
        <f>IF(OR(AJ127&lt;=0,AJ127="n/a",U127&lt;=0,U127="n/a"),"n/a",U127/AJ127)</f>
        <v>3.2002216115654596</v>
      </c>
      <c r="Y127" s="672" t="s">
        <v>362</v>
      </c>
      <c r="Z127" s="663">
        <f>IF(OR(AC127&lt;0.01,AC127="n/a"),"n/a",M127/AC127*100)</f>
        <v>35.64356435643564</v>
      </c>
      <c r="AA127" s="900">
        <f>IF(OR(AC127&lt;0.01,AC127="n/a"),"n/a",I127/AC127)</f>
        <v>33.930693069306933</v>
      </c>
      <c r="AB127" s="901">
        <v>12</v>
      </c>
      <c r="AC127" s="879">
        <v>1.01</v>
      </c>
      <c r="AD127" s="879">
        <v>3.69</v>
      </c>
      <c r="AE127" s="879">
        <v>4.3899999999999997</v>
      </c>
      <c r="AF127" s="879">
        <v>2.99</v>
      </c>
      <c r="AG127" s="879">
        <v>9</v>
      </c>
      <c r="AH127" s="879">
        <v>15.299999999999999</v>
      </c>
      <c r="AI127" s="879" t="s">
        <v>136</v>
      </c>
      <c r="AJ127" s="879">
        <v>1.9</v>
      </c>
      <c r="AK127" s="879">
        <v>9</v>
      </c>
      <c r="AL127" s="892">
        <v>2320</v>
      </c>
      <c r="AM127" s="886">
        <v>34.599999999999994</v>
      </c>
      <c r="AN127" s="879">
        <v>0.01</v>
      </c>
      <c r="AO127" s="753">
        <f>IF(U127="n/a","n/a",IF(AA127&lt;0,"n/a",IF(AA127="n/a","n/a",J127+U127-AA127)))</f>
        <v>-26.799790536658502</v>
      </c>
      <c r="AP127" s="754">
        <f>IF(U127="n/a","n/a",J127+U127)</f>
        <v>7.130902532648431</v>
      </c>
      <c r="AQ127" s="902">
        <f>IF(OR(AC127&lt;0.01,AF127="n/a"),"n/a",(I127/SQRT(22.5*AC127*(I127/AF127))-1)*100)</f>
        <v>112.34434537350228</v>
      </c>
      <c r="AR127" s="663">
        <f>INDEX(Historical!$C$7:$C$1279,MATCH(B127,Historical!$B$7:$B$1301,0))*IF(AH127="n/a",1.03,IF(AH127&lt;0,1.01,IF(AH127&gt;10,1.1,(1+AH127/100))))</f>
        <v>0.39311690000000005</v>
      </c>
      <c r="AS127" s="900">
        <f>IF($AI127="n/a",1.03*AR127,IF($AI127&lt;0,1.01*AR127,IF($AI127&gt;10,1.1*AR127,(1+$AI127/100)*AR127)))</f>
        <v>0.40491040700000008</v>
      </c>
      <c r="AT127" s="900">
        <f>IF($AK127="n/a",1.03*AS127,IF($AK127&lt;0,1.01*AS127,IF($AK127&gt;10,1.1*AS127,(1+$AK127/100)*AS127)))</f>
        <v>0.44135234363000014</v>
      </c>
      <c r="AU127" s="900">
        <f>IF($AK127="n/a",1.03*AT127,IF($AK127&lt;0,1.01*AT127,IF($AK127&gt;10,1.1*AT127,(1+$AK127/100)*AT127)))</f>
        <v>0.48107405455670021</v>
      </c>
      <c r="AV127" s="900">
        <f>IF($AK127="n/a",1.03*AU127,IF($AK127&lt;0,1.01*AU127,IF($AK127&gt;10,1.1*AU127,(1+$AK127/100)*AU127)))</f>
        <v>0.52437071946680325</v>
      </c>
      <c r="AW127" s="663">
        <f>SUM(AR127:AV127)</f>
        <v>2.2448244246535038</v>
      </c>
      <c r="AX127" s="761">
        <f>AW127/I127*100</f>
        <v>6.5504068417085017</v>
      </c>
      <c r="AY127" s="948">
        <v>0.01</v>
      </c>
      <c r="AZ127" s="886">
        <v>11.3</v>
      </c>
      <c r="BA127" s="886">
        <v>-11.95</v>
      </c>
      <c r="BB127" s="886">
        <v>-2.4500000000000002</v>
      </c>
      <c r="BC127" s="886">
        <v>-0.33</v>
      </c>
      <c r="BE127" s="635">
        <v>1967</v>
      </c>
      <c r="BF127" s="912">
        <f>IF(BE127&gt;2008,0,IF(BE127&gt;2001,1,IF(BE127&gt;1990,2,IF(BE127&gt;1980,3,IF(BE127&gt;1973,4,IF(BE127&gt;1970,5,IF(BE127&gt;1960,6,IF(BE127&gt;1958,7,IF(BE127&gt;1953,8,9)))))))))</f>
        <v>6</v>
      </c>
      <c r="BG127" s="896">
        <v>7.0000000000000009</v>
      </c>
    </row>
    <row r="128" spans="1:59" ht="11.25" customHeight="1" x14ac:dyDescent="0.2">
      <c r="A128" s="877" t="s">
        <v>817</v>
      </c>
      <c r="B128" s="889" t="s">
        <v>818</v>
      </c>
      <c r="C128" s="946" t="s">
        <v>108</v>
      </c>
      <c r="D128" s="946" t="s">
        <v>4341</v>
      </c>
      <c r="E128" s="746">
        <v>27</v>
      </c>
      <c r="F128" s="1199">
        <v>110</v>
      </c>
      <c r="G128" s="1199" t="s">
        <v>106</v>
      </c>
      <c r="H128" s="1199" t="s">
        <v>106</v>
      </c>
      <c r="I128" s="888">
        <v>67.97</v>
      </c>
      <c r="J128" s="663">
        <f>(M128/I128)*100</f>
        <v>2.2362807120788584</v>
      </c>
      <c r="K128" s="891">
        <v>0.38</v>
      </c>
      <c r="L128" s="901">
        <v>4</v>
      </c>
      <c r="M128" s="654">
        <f>K128*L128</f>
        <v>1.52</v>
      </c>
      <c r="N128" s="884" t="s">
        <v>148</v>
      </c>
      <c r="O128" s="747">
        <v>0.36</v>
      </c>
      <c r="P128" s="875">
        <v>43895</v>
      </c>
      <c r="Q128" s="875">
        <v>43908</v>
      </c>
      <c r="R128" s="654">
        <f>(K128-O128)/O128*100</f>
        <v>5.5555555555555607</v>
      </c>
      <c r="S128" s="714">
        <f>IF(INDEX(Historical!$D$7:$D$1277,MATCH(B128,Historical!$B$7:$B$1301,0))=0,"n/a",(INDEX(Historical!$C$7:$C$1279,MATCH(B128,Historical!$B$7:$B$1301,0))/INDEX(Historical!$D$7:$D$1277,MATCH(B128,Historical!$B$7:$B$1301,0))-1)*100)</f>
        <v>3.971119133573997</v>
      </c>
      <c r="T128" s="714">
        <f>IF(INDEX(Historical!$F$7:$F$1270,MATCH(B128,Historical!$B$7:$B$1301,0))=0,"n/a",((INDEX(Historical!$C$7:$C$1279,MATCH(B128,Historical!$B$7:$B$1301,0))/INDEX(Historical!$F$7:$F$1270,MATCH(B128,Historical!$B$7:$B$1301,0)))^(1/3)-1)*100)</f>
        <v>1.9235467531193207</v>
      </c>
      <c r="U128" s="714">
        <f>IF(INDEX(Historical!$H$7:$H$1270,MATCH(B128,Historical!$B$7:$B$1301,0))=0,"n/a",((INDEX(Historical!$C$7:$C$1279,MATCH(B128,Historical!$B$7:$B$1301,0))/INDEX(Historical!$H$7:$H$1270,MATCH(B128,Historical!$B$7:$B$1301,0)))^(1/5)-1)*100)</f>
        <v>1.7554577175587616</v>
      </c>
      <c r="V128" s="714">
        <f>IF(INDEX(Historical!$O$7:$O$1270,MATCH(B128,Historical!$B$7:$B$1301,0))=0,"n/a",((INDEX(Historical!$C$7:$C$1279,MATCH(B128,Historical!$B$7:$B$1301,0))/INDEX(Historical!$O$7:$O$1270,MATCH(B128,Historical!$B$7:$B$1301,0)))^(1/10)-1)*100)</f>
        <v>2.5449899701238676</v>
      </c>
      <c r="W128" s="715">
        <f>IF(OR(U128&lt;=0,U128="n/a",V128&lt;=0,V128="n/a"),"n/a",U128/V128)</f>
        <v>0.6897699944465091</v>
      </c>
      <c r="X128" s="716" t="str">
        <f>IF(OR(AJ128&lt;=0,AJ128="n/a",U128&lt;=0,U128="n/a"),"n/a",U128/AJ128)</f>
        <v>n/a</v>
      </c>
      <c r="Y128" s="890" t="s">
        <v>819</v>
      </c>
      <c r="Z128" s="663">
        <f>IF(OR(AC128&lt;0.01,AC128="n/a"),"n/a",M128/AC128*100)</f>
        <v>170.78651685393257</v>
      </c>
      <c r="AA128" s="900">
        <f>IF(OR(AC128&lt;0.01,AC128="n/a"),"n/a",I128/AC128)</f>
        <v>76.370786516853926</v>
      </c>
      <c r="AB128" s="901">
        <v>12</v>
      </c>
      <c r="AC128" s="879">
        <v>0.89</v>
      </c>
      <c r="AD128" s="879">
        <v>2.52</v>
      </c>
      <c r="AE128" s="879">
        <v>5.63</v>
      </c>
      <c r="AF128" s="879">
        <v>3.64</v>
      </c>
      <c r="AG128" s="879" t="s">
        <v>136</v>
      </c>
      <c r="AH128" s="879">
        <v>401.99999999999994</v>
      </c>
      <c r="AI128" s="879">
        <v>10.37</v>
      </c>
      <c r="AJ128" s="879">
        <v>-22.1</v>
      </c>
      <c r="AK128" s="879">
        <v>29.74</v>
      </c>
      <c r="AL128" s="892">
        <v>33430</v>
      </c>
      <c r="AM128" s="886">
        <v>55.000000000000007</v>
      </c>
      <c r="AN128" s="879">
        <v>0.45</v>
      </c>
      <c r="AO128" s="753">
        <f>IF(U128="n/a","n/a",IF(AA128&lt;0,"n/a",IF(AA128="n/a","n/a",J128+U128-AA128)))</f>
        <v>-72.379048087216304</v>
      </c>
      <c r="AP128" s="754">
        <f>IF(U128="n/a","n/a",J128+U128)</f>
        <v>3.9917384296376199</v>
      </c>
      <c r="AQ128" s="902">
        <f>IF(OR(AC128&lt;0.01,AF128="n/a"),"n/a",(I128/SQRT(22.5*AC128*(I128/AF128))-1)*100)</f>
        <v>251.49816684924122</v>
      </c>
      <c r="AR128" s="663">
        <f>INDEX(Historical!$C$7:$C$1279,MATCH(B128,Historical!$B$7:$B$1301,0))*IF(AH128="n/a",1.03,IF(AH128&lt;0,1.01,IF(AH128&gt;10,1.1,(1+AH128/100))))</f>
        <v>1.5840000000000001</v>
      </c>
      <c r="AS128" s="900">
        <f>IF($AI128="n/a",1.03*AR128,IF($AI128&lt;0,1.01*AR128,IF($AI128&gt;10,1.1*AR128,(1+$AI128/100)*AR128)))</f>
        <v>1.7424000000000002</v>
      </c>
      <c r="AT128" s="900">
        <f>IF($AK128="n/a",1.03*AS128,IF($AK128&lt;0,1.01*AS128,IF($AK128&gt;10,1.1*AS128,(1+$AK128/100)*AS128)))</f>
        <v>1.9166400000000003</v>
      </c>
      <c r="AU128" s="900">
        <f>IF($AK128="n/a",1.03*AT128,IF($AK128&lt;0,1.01*AT128,IF($AK128&gt;10,1.1*AT128,(1+$AK128/100)*AT128)))</f>
        <v>2.1083040000000004</v>
      </c>
      <c r="AV128" s="900">
        <f>IF($AK128="n/a",1.03*AU128,IF($AK128&lt;0,1.01*AU128,IF($AK128&gt;10,1.1*AU128,(1+$AK128/100)*AU128)))</f>
        <v>2.3191344000000007</v>
      </c>
      <c r="AW128" s="663">
        <f>SUM(AR128:AV128)</f>
        <v>9.6704784000000021</v>
      </c>
      <c r="AX128" s="761">
        <f>AW128/I128*100</f>
        <v>14.227568633220541</v>
      </c>
      <c r="AY128" s="948">
        <v>0.5</v>
      </c>
      <c r="AZ128" s="886">
        <v>30.14</v>
      </c>
      <c r="BA128" s="886">
        <v>-17.61</v>
      </c>
      <c r="BB128" s="886">
        <v>-0.74</v>
      </c>
      <c r="BC128" s="886">
        <v>-3.39</v>
      </c>
      <c r="BE128" s="635">
        <v>1995</v>
      </c>
      <c r="BF128" s="912">
        <f>IF(BE128&gt;2008,0,IF(BE128&gt;2001,1,IF(BE128&gt;1990,2,IF(BE128&gt;1980,3,IF(BE128&gt;1973,4,IF(BE128&gt;1970,5,IF(BE128&gt;1960,6,IF(BE128&gt;1958,7,IF(BE128&gt;1953,8,9)))))))))</f>
        <v>2</v>
      </c>
      <c r="BG128" s="896" t="s">
        <v>136</v>
      </c>
    </row>
    <row r="129" spans="1:59" s="787" customFormat="1" ht="11.25" customHeight="1" x14ac:dyDescent="0.2">
      <c r="A129" s="768" t="s">
        <v>349</v>
      </c>
      <c r="B129" s="795" t="s">
        <v>350</v>
      </c>
      <c r="C129" s="946" t="s">
        <v>108</v>
      </c>
      <c r="D129" s="946" t="s">
        <v>4341</v>
      </c>
      <c r="E129" s="769">
        <v>34</v>
      </c>
      <c r="F129" s="1199">
        <v>80</v>
      </c>
      <c r="G129" s="1198" t="s">
        <v>106</v>
      </c>
      <c r="H129" s="1198" t="s">
        <v>106</v>
      </c>
      <c r="I129" s="780">
        <v>123.5</v>
      </c>
      <c r="J129" s="771">
        <f>(M129/I129)*100</f>
        <v>2.9149797570850202</v>
      </c>
      <c r="K129" s="793">
        <v>0.9</v>
      </c>
      <c r="L129" s="773">
        <v>4</v>
      </c>
      <c r="M129" s="774">
        <f>K129*L129</f>
        <v>3.6</v>
      </c>
      <c r="N129" s="775" t="s">
        <v>318</v>
      </c>
      <c r="O129" s="794">
        <v>0.76</v>
      </c>
      <c r="P129" s="777">
        <v>43903</v>
      </c>
      <c r="Q129" s="777">
        <v>43920</v>
      </c>
      <c r="R129" s="774">
        <f>(K129-O129)/O129*100</f>
        <v>18.421052631578949</v>
      </c>
      <c r="S129" s="714">
        <f>IF(INDEX(Historical!$D$7:$D$1277,MATCH(B129,Historical!$B$7:$B$1301,0))=0,"n/a",(INDEX(Historical!$C$7:$C$1279,MATCH(B129,Historical!$B$7:$B$1301,0))/INDEX(Historical!$D$7:$D$1277,MATCH(B129,Historical!$B$7:$B$1301,0))-1)*100)</f>
        <v>8.5714285714285854</v>
      </c>
      <c r="T129" s="714">
        <f>IF(INDEX(Historical!$F$7:$F$1270,MATCH(B129,Historical!$B$7:$B$1301,0))=0,"n/a",((INDEX(Historical!$C$7:$C$1279,MATCH(B129,Historical!$B$7:$B$1301,0))/INDEX(Historical!$F$7:$F$1270,MATCH(B129,Historical!$B$7:$B$1301,0)))^(1/3)-1)*100)</f>
        <v>12.065846893298771</v>
      </c>
      <c r="U129" s="714">
        <f>IF(INDEX(Historical!$H$7:$H$1270,MATCH(B129,Historical!$B$7:$B$1301,0))=0,"n/a",((INDEX(Historical!$C$7:$C$1279,MATCH(B129,Historical!$B$7:$B$1301,0))/INDEX(Historical!$H$7:$H$1270,MATCH(B129,Historical!$B$7:$B$1301,0)))^(1/5)-1)*100)</f>
        <v>11.550670014054099</v>
      </c>
      <c r="V129" s="714">
        <f>IF(INDEX(Historical!$O$7:$O$1270,MATCH(B129,Historical!$B$7:$B$1301,0))=0,"n/a",((INDEX(Historical!$C$7:$C$1279,MATCH(B129,Historical!$B$7:$B$1301,0))/INDEX(Historical!$O$7:$O$1270,MATCH(B129,Historical!$B$7:$B$1301,0)))^(1/10)-1)*100)</f>
        <v>11.760248395950734</v>
      </c>
      <c r="W129" s="715">
        <f>IF(OR(U129&lt;=0,U129="n/a",V129&lt;=0,V129="n/a"),"n/a",U129/V129)</f>
        <v>0.98217908543761734</v>
      </c>
      <c r="X129" s="716">
        <f>IF(OR(AJ129&lt;=0,AJ129="n/a",U129&lt;=0,U129="n/a"),"n/a",U129/AJ129)</f>
        <v>0.83098345424849618</v>
      </c>
      <c r="Y129" s="778"/>
      <c r="Z129" s="771">
        <f>IF(OR(AC129&lt;0.01,AC129="n/a"),"n/a",M129/AC129*100)</f>
        <v>44.831880448318813</v>
      </c>
      <c r="AA129" s="779">
        <f>IF(OR(AC129&lt;0.01,AC129="n/a"),"n/a",I129/AC129)</f>
        <v>15.379825653798259</v>
      </c>
      <c r="AB129" s="773">
        <v>12</v>
      </c>
      <c r="AC129" s="780">
        <v>8.0299999999999994</v>
      </c>
      <c r="AD129" s="780" t="s">
        <v>136</v>
      </c>
      <c r="AE129" s="780">
        <v>4.92</v>
      </c>
      <c r="AF129" s="780">
        <v>4.4000000000000004</v>
      </c>
      <c r="AG129" s="780">
        <v>28.299999999999997</v>
      </c>
      <c r="AH129" s="780">
        <v>17.899999999999999</v>
      </c>
      <c r="AI129" s="780">
        <v>5.92</v>
      </c>
      <c r="AJ129" s="780">
        <v>13.900000000000002</v>
      </c>
      <c r="AK129" s="780">
        <v>-0.89</v>
      </c>
      <c r="AL129" s="781">
        <v>28320</v>
      </c>
      <c r="AM129" s="782">
        <v>0.8</v>
      </c>
      <c r="AN129" s="780">
        <v>0</v>
      </c>
      <c r="AO129" s="783">
        <f>IF(U129="n/a","n/a",IF(AA129&lt;0,"n/a",IF(AA129="n/a","n/a",J129+U129-AA129)))</f>
        <v>-0.91417588265913885</v>
      </c>
      <c r="AP129" s="784">
        <f>IF(U129="n/a","n/a",J129+U129)</f>
        <v>14.46564977113912</v>
      </c>
      <c r="AQ129" s="785">
        <f>IF(OR(AC129&lt;0.01,AF129="n/a"),"n/a",(I129/SQRT(22.5*AC129*(I129/AF129))-1)*100)</f>
        <v>73.424633488905044</v>
      </c>
      <c r="AR129" s="663">
        <f>INDEX(Historical!$C$7:$C$1279,MATCH(B129,Historical!$B$7:$B$1301,0))*IF(AH129="n/a",1.03,IF(AH129&lt;0,1.01,IF(AH129&gt;10,1.1,(1+AH129/100))))</f>
        <v>3.3440000000000003</v>
      </c>
      <c r="AS129" s="779">
        <f>IF($AI129="n/a",1.03*AR129,IF($AI129&lt;0,1.01*AR129,IF($AI129&gt;10,1.1*AR129,(1+$AI129/100)*AR129)))</f>
        <v>3.5419648000000001</v>
      </c>
      <c r="AT129" s="779">
        <f>IF($AK129="n/a",1.03*AS129,IF($AK129&lt;0,1.01*AS129,IF($AK129&gt;10,1.1*AS129,(1+$AK129/100)*AS129)))</f>
        <v>3.5773844480000001</v>
      </c>
      <c r="AU129" s="779">
        <f>IF($AK129="n/a",1.03*AT129,IF($AK129&lt;0,1.01*AT129,IF($AK129&gt;10,1.1*AT129,(1+$AK129/100)*AT129)))</f>
        <v>3.6131582924800001</v>
      </c>
      <c r="AV129" s="779">
        <f>IF($AK129="n/a",1.03*AU129,IF($AK129&lt;0,1.01*AU129,IF($AK129&gt;10,1.1*AU129,(1+$AK129/100)*AU129)))</f>
        <v>3.6492898754048002</v>
      </c>
      <c r="AW129" s="771">
        <f>SUM(AR129:AV129)</f>
        <v>17.725797415884799</v>
      </c>
      <c r="AX129" s="786">
        <f>AW129/I129*100</f>
        <v>14.352872401526154</v>
      </c>
      <c r="AY129" s="949">
        <v>1.1599999999999999</v>
      </c>
      <c r="AZ129" s="782">
        <v>49.68</v>
      </c>
      <c r="BA129" s="782">
        <v>-11.67</v>
      </c>
      <c r="BB129" s="782">
        <v>5.5100000000000007</v>
      </c>
      <c r="BC129" s="782">
        <v>4.7</v>
      </c>
      <c r="BD129" s="922"/>
      <c r="BE129" s="635">
        <v>1987</v>
      </c>
      <c r="BF129" s="912">
        <f>IF(BE129&gt;2008,0,IF(BE129&gt;2001,1,IF(BE129&gt;1990,2,IF(BE129&gt;1980,3,IF(BE129&gt;1973,4,IF(BE129&gt;1970,5,IF(BE129&gt;1960,6,IF(BE129&gt;1958,7,IF(BE129&gt;1953,8,9)))))))))</f>
        <v>3</v>
      </c>
      <c r="BG129" s="838">
        <v>21.099999999999998</v>
      </c>
    </row>
    <row r="130" spans="1:59" ht="11.25" customHeight="1" x14ac:dyDescent="0.2">
      <c r="A130" s="877" t="s">
        <v>367</v>
      </c>
      <c r="B130" s="889" t="s">
        <v>368</v>
      </c>
      <c r="C130" s="946" t="s">
        <v>108</v>
      </c>
      <c r="D130" s="946" t="s">
        <v>4345</v>
      </c>
      <c r="E130" s="746">
        <v>45</v>
      </c>
      <c r="F130" s="1199">
        <v>52</v>
      </c>
      <c r="G130" s="1199" t="s">
        <v>37</v>
      </c>
      <c r="H130" s="1199" t="s">
        <v>37</v>
      </c>
      <c r="I130" s="879">
        <v>27.66</v>
      </c>
      <c r="J130" s="663">
        <f>(M130/I130)*100</f>
        <v>5.0614605929139547</v>
      </c>
      <c r="K130" s="891">
        <v>0.35</v>
      </c>
      <c r="L130" s="901">
        <v>4</v>
      </c>
      <c r="M130" s="654">
        <f>K130*L130</f>
        <v>1.4</v>
      </c>
      <c r="N130" s="884" t="s">
        <v>163</v>
      </c>
      <c r="O130" s="747">
        <v>0.34</v>
      </c>
      <c r="P130" s="875">
        <v>43810</v>
      </c>
      <c r="Q130" s="875">
        <v>43831</v>
      </c>
      <c r="R130" s="654">
        <f>(K130-O130)/O130*100</f>
        <v>2.9411764705882213</v>
      </c>
      <c r="S130" s="714">
        <f>IF(INDEX(Historical!$D$7:$D$1277,MATCH(B130,Historical!$B$7:$B$1301,0))=0,"n/a",(INDEX(Historical!$C$7:$C$1279,MATCH(B130,Historical!$B$7:$B$1301,0))/INDEX(Historical!$D$7:$D$1277,MATCH(B130,Historical!$B$7:$B$1301,0))-1)*100)</f>
        <v>0</v>
      </c>
      <c r="T130" s="714">
        <f>IF(INDEX(Historical!$F$7:$F$1270,MATCH(B130,Historical!$B$7:$B$1301,0))=0,"n/a",((INDEX(Historical!$C$7:$C$1279,MATCH(B130,Historical!$B$7:$B$1301,0))/INDEX(Historical!$F$7:$F$1270,MATCH(B130,Historical!$B$7:$B$1301,0)))^(1/3)-1)*100)</f>
        <v>1.0000663432244039</v>
      </c>
      <c r="U130" s="714">
        <f>IF(INDEX(Historical!$H$7:$H$1270,MATCH(B130,Historical!$B$7:$B$1301,0))=0,"n/a",((INDEX(Historical!$C$7:$C$1279,MATCH(B130,Historical!$B$7:$B$1301,0))/INDEX(Historical!$H$7:$H$1270,MATCH(B130,Historical!$B$7:$B$1301,0)))^(1/5)-1)*100)</f>
        <v>1.2198729249942586</v>
      </c>
      <c r="V130" s="714">
        <f>IF(INDEX(Historical!$O$7:$O$1270,MATCH(B130,Historical!$B$7:$B$1301,0))=0,"n/a",((INDEX(Historical!$C$7:$C$1279,MATCH(B130,Historical!$B$7:$B$1301,0))/INDEX(Historical!$O$7:$O$1270,MATCH(B130,Historical!$B$7:$B$1301,0)))^(1/10)-1)*100)</f>
        <v>1.6033650788844556</v>
      </c>
      <c r="W130" s="715">
        <f>IF(OR(U130&lt;=0,U130="n/a",V130&lt;=0,V130="n/a"),"n/a",U130/V130)</f>
        <v>0.76082044012271222</v>
      </c>
      <c r="X130" s="716">
        <f>IF(OR(AJ130&lt;=0,AJ130="n/a",U130&lt;=0,U130="n/a"),"n/a",U130/AJ130)</f>
        <v>0.20675812288038284</v>
      </c>
      <c r="Y130" s="675" t="s">
        <v>369</v>
      </c>
      <c r="Z130" s="663">
        <f>IF(OR(AC130&lt;0.01,AC130="n/a"),"n/a",M130/AC130*100)</f>
        <v>60.08583690987124</v>
      </c>
      <c r="AA130" s="900">
        <f>IF(OR(AC130&lt;0.01,AC130="n/a"),"n/a",I130/AC130)</f>
        <v>11.871244635193133</v>
      </c>
      <c r="AB130" s="901">
        <v>12</v>
      </c>
      <c r="AC130" s="879">
        <v>2.33</v>
      </c>
      <c r="AD130" s="879">
        <v>1.45</v>
      </c>
      <c r="AE130" s="879">
        <v>4.95</v>
      </c>
      <c r="AF130" s="879">
        <v>0.82</v>
      </c>
      <c r="AG130" s="879">
        <v>7.1</v>
      </c>
      <c r="AH130" s="879">
        <v>4</v>
      </c>
      <c r="AI130" s="879">
        <v>6.78</v>
      </c>
      <c r="AJ130" s="879">
        <v>5.8999999999999995</v>
      </c>
      <c r="AK130" s="879">
        <v>8</v>
      </c>
      <c r="AL130" s="892">
        <v>3730</v>
      </c>
      <c r="AM130" s="886">
        <v>2.1</v>
      </c>
      <c r="AN130" s="879">
        <v>7.0000000000000007E-2</v>
      </c>
      <c r="AO130" s="753">
        <f>IF(U130="n/a","n/a",IF(AA130&lt;0,"n/a",IF(AA130="n/a","n/a",J130+U130-AA130)))</f>
        <v>-5.5899111172849194</v>
      </c>
      <c r="AP130" s="754">
        <f>IF(U130="n/a","n/a",J130+U130)</f>
        <v>6.2813335179082133</v>
      </c>
      <c r="AQ130" s="902">
        <f>IF(OR(AC130&lt;0.01,AF130="n/a"),"n/a",(I130/SQRT(22.5*AC130*(I130/AF130))-1)*100)</f>
        <v>-34.224555068497999</v>
      </c>
      <c r="AR130" s="663">
        <f>INDEX(Historical!$C$7:$C$1279,MATCH(B130,Historical!$B$7:$B$1301,0))*IF(AH130="n/a",1.03,IF(AH130&lt;0,1.01,IF(AH130&gt;10,1.1,(1+AH130/100))))</f>
        <v>1.4144000000000001</v>
      </c>
      <c r="AS130" s="900">
        <f>IF($AI130="n/a",1.03*AR130,IF($AI130&lt;0,1.01*AR130,IF($AI130&gt;10,1.1*AR130,(1+$AI130/100)*AR130)))</f>
        <v>1.5102963200000001</v>
      </c>
      <c r="AT130" s="900">
        <f>IF($AK130="n/a",1.03*AS130,IF($AK130&lt;0,1.01*AS130,IF($AK130&gt;10,1.1*AS130,(1+$AK130/100)*AS130)))</f>
        <v>1.6311200256000002</v>
      </c>
      <c r="AU130" s="900">
        <f>IF($AK130="n/a",1.03*AT130,IF($AK130&lt;0,1.01*AT130,IF($AK130&gt;10,1.1*AT130,(1+$AK130/100)*AT130)))</f>
        <v>1.7616096276480004</v>
      </c>
      <c r="AV130" s="900">
        <f>IF($AK130="n/a",1.03*AU130,IF($AK130&lt;0,1.01*AU130,IF($AK130&gt;10,1.1*AU130,(1+$AK130/100)*AU130)))</f>
        <v>1.9025383978598407</v>
      </c>
      <c r="AW130" s="663">
        <f>SUM(AR130:AV130)</f>
        <v>8.2199643711078405</v>
      </c>
      <c r="AX130" s="761">
        <f>AW130/I130*100</f>
        <v>29.717875528227911</v>
      </c>
      <c r="AY130" s="948">
        <v>1.45</v>
      </c>
      <c r="AZ130" s="886">
        <v>40.619999999999997</v>
      </c>
      <c r="BA130" s="886">
        <v>-32.04</v>
      </c>
      <c r="BB130" s="886">
        <v>0.6</v>
      </c>
      <c r="BC130" s="886">
        <v>-15.440000000000001</v>
      </c>
      <c r="BE130" s="635">
        <v>1975</v>
      </c>
      <c r="BF130" s="912">
        <f>IF(BE130&gt;2008,0,IF(BE130&gt;2001,1,IF(BE130&gt;1990,2,IF(BE130&gt;1980,3,IF(BE130&gt;1973,4,IF(BE130&gt;1970,5,IF(BE130&gt;1960,6,IF(BE130&gt;1958,7,IF(BE130&gt;1953,8,9)))))))))</f>
        <v>4</v>
      </c>
      <c r="BG130" s="896">
        <v>1.2</v>
      </c>
    </row>
    <row r="131" spans="1:59" ht="11.25" customHeight="1" x14ac:dyDescent="0.2">
      <c r="A131" s="885" t="s">
        <v>363</v>
      </c>
      <c r="B131" s="889" t="s">
        <v>364</v>
      </c>
      <c r="C131" s="946" t="s">
        <v>131</v>
      </c>
      <c r="D131" s="946" t="s">
        <v>4346</v>
      </c>
      <c r="E131" s="746">
        <v>33</v>
      </c>
      <c r="F131" s="1199">
        <v>87</v>
      </c>
      <c r="G131" s="1199" t="s">
        <v>37</v>
      </c>
      <c r="H131" s="1199" t="s">
        <v>37</v>
      </c>
      <c r="I131" s="879">
        <v>31.8</v>
      </c>
      <c r="J131" s="663">
        <f>(M131/I131)*100</f>
        <v>4.1509433962264151</v>
      </c>
      <c r="K131" s="898">
        <v>0.33</v>
      </c>
      <c r="L131" s="901">
        <v>4</v>
      </c>
      <c r="M131" s="654">
        <f>K131*L131</f>
        <v>1.32</v>
      </c>
      <c r="N131" s="884" t="s">
        <v>145</v>
      </c>
      <c r="O131" s="748">
        <v>0.32500000000000001</v>
      </c>
      <c r="P131" s="875">
        <v>43994</v>
      </c>
      <c r="Q131" s="875">
        <v>44013</v>
      </c>
      <c r="R131" s="654">
        <f>(K131-O131)/O131*100</f>
        <v>1.5384615384615397</v>
      </c>
      <c r="S131" s="714">
        <f>IF(INDEX(Historical!$D$7:$D$1277,MATCH(B131,Historical!$B$7:$B$1301,0))=0,"n/a",(INDEX(Historical!$C$7:$C$1279,MATCH(B131,Historical!$B$7:$B$1301,0))/INDEX(Historical!$D$7:$D$1277,MATCH(B131,Historical!$B$7:$B$1301,0))-1)*100)</f>
        <v>12.254901960784315</v>
      </c>
      <c r="T131" s="714">
        <f>IF(INDEX(Historical!$F$7:$F$1270,MATCH(B131,Historical!$B$7:$B$1301,0))=0,"n/a",((INDEX(Historical!$C$7:$C$1279,MATCH(B131,Historical!$B$7:$B$1301,0))/INDEX(Historical!$F$7:$F$1270,MATCH(B131,Historical!$B$7:$B$1301,0)))^(1/3)-1)*100)</f>
        <v>7.1784600347183369</v>
      </c>
      <c r="U131" s="714">
        <f>IF(INDEX(Historical!$H$7:$H$1270,MATCH(B131,Historical!$B$7:$B$1301,0))=0,"n/a",((INDEX(Historical!$C$7:$C$1279,MATCH(B131,Historical!$B$7:$B$1301,0))/INDEX(Historical!$H$7:$H$1270,MATCH(B131,Historical!$B$7:$B$1301,0)))^(1/5)-1)*100)</f>
        <v>7.2561676187325119</v>
      </c>
      <c r="V131" s="714">
        <f>IF(INDEX(Historical!$O$7:$O$1270,MATCH(B131,Historical!$B$7:$B$1301,0))=0,"n/a",((INDEX(Historical!$C$7:$C$1279,MATCH(B131,Historical!$B$7:$B$1301,0))/INDEX(Historical!$O$7:$O$1270,MATCH(B131,Historical!$B$7:$B$1301,0)))^(1/10)-1)*100)</f>
        <v>8.1440696730383788</v>
      </c>
      <c r="W131" s="715">
        <f>IF(OR(U131&lt;=0,U131="n/a",V131&lt;=0,V131="n/a"),"n/a",U131/V131)</f>
        <v>0.89097563135475855</v>
      </c>
      <c r="X131" s="716" t="str">
        <f>IF(OR(AJ131&lt;=0,AJ131="n/a",U131&lt;=0,U131="n/a"),"n/a",U131/AJ131)</f>
        <v>n/a</v>
      </c>
      <c r="Y131" s="890"/>
      <c r="Z131" s="663">
        <f>IF(OR(AC131&lt;0.01,AC131="n/a"),"n/a",M131/AC131*100)</f>
        <v>73.333333333333343</v>
      </c>
      <c r="AA131" s="900">
        <f>IF(OR(AC131&lt;0.01,AC131="n/a"),"n/a",I131/AC131)</f>
        <v>17.666666666666668</v>
      </c>
      <c r="AB131" s="901">
        <v>9</v>
      </c>
      <c r="AC131" s="879">
        <v>1.8</v>
      </c>
      <c r="AD131" s="879">
        <v>1.66</v>
      </c>
      <c r="AE131" s="879">
        <v>1</v>
      </c>
      <c r="AF131" s="879">
        <v>1.62</v>
      </c>
      <c r="AG131" s="879">
        <v>9.8000000000000007</v>
      </c>
      <c r="AH131" s="879">
        <v>-54.7</v>
      </c>
      <c r="AI131" s="879">
        <v>28.83</v>
      </c>
      <c r="AJ131" s="879">
        <v>-6</v>
      </c>
      <c r="AK131" s="879">
        <v>10.6</v>
      </c>
      <c r="AL131" s="892">
        <v>6750</v>
      </c>
      <c r="AM131" s="886">
        <v>0.5</v>
      </c>
      <c r="AN131" s="879">
        <v>1.59</v>
      </c>
      <c r="AO131" s="753">
        <f>IF(U131="n/a","n/a",IF(AA131&lt;0,"n/a",IF(AA131="n/a","n/a",J131+U131-AA131)))</f>
        <v>-6.2595556517077409</v>
      </c>
      <c r="AP131" s="754">
        <f>IF(U131="n/a","n/a",J131+U131)</f>
        <v>11.407111014958927</v>
      </c>
      <c r="AQ131" s="902">
        <f>IF(OR(AC131&lt;0.01,AF131="n/a"),"n/a",(I131/SQRT(22.5*AC131*(I131/AF131))-1)*100)</f>
        <v>12.782977438973475</v>
      </c>
      <c r="AR131" s="663">
        <f>INDEX(Historical!$C$7:$C$1279,MATCH(B131,Historical!$B$7:$B$1301,0))*IF(AH131="n/a",1.03,IF(AH131&lt;0,1.01,IF(AH131&gt;10,1.1,(1+AH131/100))))</f>
        <v>1.15645</v>
      </c>
      <c r="AS131" s="900">
        <f>IF($AI131="n/a",1.03*AR131,IF($AI131&lt;0,1.01*AR131,IF($AI131&gt;10,1.1*AR131,(1+$AI131/100)*AR131)))</f>
        <v>1.272095</v>
      </c>
      <c r="AT131" s="900">
        <f>IF($AK131="n/a",1.03*AS131,IF($AK131&lt;0,1.01*AS131,IF($AK131&gt;10,1.1*AS131,(1+$AK131/100)*AS131)))</f>
        <v>1.3993045000000002</v>
      </c>
      <c r="AU131" s="900">
        <f>IF($AK131="n/a",1.03*AT131,IF($AK131&lt;0,1.01*AT131,IF($AK131&gt;10,1.1*AT131,(1+$AK131/100)*AT131)))</f>
        <v>1.5392349500000002</v>
      </c>
      <c r="AV131" s="900">
        <f>IF($AK131="n/a",1.03*AU131,IF($AK131&lt;0,1.01*AU131,IF($AK131&gt;10,1.1*AU131,(1+$AK131/100)*AU131)))</f>
        <v>1.6931584450000003</v>
      </c>
      <c r="AW131" s="663">
        <f>SUM(AR131:AV131)</f>
        <v>7.060242895</v>
      </c>
      <c r="AX131" s="761">
        <f>AW131/I131*100</f>
        <v>22.202021682389937</v>
      </c>
      <c r="AY131" s="948">
        <v>0.95</v>
      </c>
      <c r="AZ131" s="886">
        <v>46.21</v>
      </c>
      <c r="BA131" s="886">
        <v>-41.17</v>
      </c>
      <c r="BB131" s="886">
        <v>2.56</v>
      </c>
      <c r="BC131" s="886">
        <v>-18.079999999999998</v>
      </c>
      <c r="BE131" s="635">
        <v>1988</v>
      </c>
      <c r="BF131" s="912">
        <f>IF(BE131&gt;2008,0,IF(BE131&gt;2001,1,IF(BE131&gt;1990,2,IF(BE131&gt;1980,3,IF(BE131&gt;1973,4,IF(BE131&gt;1970,5,IF(BE131&gt;1960,6,IF(BE131&gt;1958,7,IF(BE131&gt;1953,8,9)))))))))</f>
        <v>3</v>
      </c>
      <c r="BG131" s="896">
        <v>2.9000000000000004</v>
      </c>
    </row>
    <row r="132" spans="1:59" ht="11.25" customHeight="1" x14ac:dyDescent="0.2">
      <c r="A132" s="885" t="s">
        <v>372</v>
      </c>
      <c r="B132" s="889" t="s">
        <v>373</v>
      </c>
      <c r="C132" s="946" t="s">
        <v>4325</v>
      </c>
      <c r="D132" s="946" t="s">
        <v>4326</v>
      </c>
      <c r="E132" s="746">
        <v>35</v>
      </c>
      <c r="F132" s="1199">
        <v>79</v>
      </c>
      <c r="G132" s="1199" t="s">
        <v>37</v>
      </c>
      <c r="H132" s="1199" t="s">
        <v>37</v>
      </c>
      <c r="I132" s="879">
        <v>79.489999999999995</v>
      </c>
      <c r="J132" s="663">
        <f>(M132/I132)*100</f>
        <v>3.4721348597307835</v>
      </c>
      <c r="K132" s="898">
        <v>0.69</v>
      </c>
      <c r="L132" s="901">
        <v>4</v>
      </c>
      <c r="M132" s="654">
        <f>K132*L132</f>
        <v>2.76</v>
      </c>
      <c r="N132" s="884" t="s">
        <v>151</v>
      </c>
      <c r="O132" s="748">
        <v>0.68500000000000005</v>
      </c>
      <c r="P132" s="875">
        <v>43997</v>
      </c>
      <c r="Q132" s="875">
        <v>44012</v>
      </c>
      <c r="R132" s="654">
        <f>(K132-O132)/O132*100</f>
        <v>0.72992700729925442</v>
      </c>
      <c r="S132" s="714">
        <f>IF(INDEX(Historical!$D$7:$D$1277,MATCH(B132,Historical!$B$7:$B$1301,0))=0,"n/a",(INDEX(Historical!$C$7:$C$1279,MATCH(B132,Historical!$B$7:$B$1301,0))/INDEX(Historical!$D$7:$D$1277,MATCH(B132,Historical!$B$7:$B$1301,0))-1)*100)</f>
        <v>1.4925373134328401</v>
      </c>
      <c r="T132" s="714">
        <f>IF(INDEX(Historical!$F$7:$F$1270,MATCH(B132,Historical!$B$7:$B$1301,0))=0,"n/a",((INDEX(Historical!$C$7:$C$1279,MATCH(B132,Historical!$B$7:$B$1301,0))/INDEX(Historical!$F$7:$F$1270,MATCH(B132,Historical!$B$7:$B$1301,0)))^(1/3)-1)*100)</f>
        <v>1.3532163016363175</v>
      </c>
      <c r="U132" s="714">
        <f>IF(INDEX(Historical!$H$7:$H$1270,MATCH(B132,Historical!$B$7:$B$1301,0))=0,"n/a",((INDEX(Historical!$C$7:$C$1279,MATCH(B132,Historical!$B$7:$B$1301,0))/INDEX(Historical!$H$7:$H$1270,MATCH(B132,Historical!$B$7:$B$1301,0)))^(1/5)-1)*100)</f>
        <v>1.539184863075338</v>
      </c>
      <c r="V132" s="714">
        <f>IF(INDEX(Historical!$O$7:$O$1270,MATCH(B132,Historical!$B$7:$B$1301,0))=0,"n/a",((INDEX(Historical!$C$7:$C$1279,MATCH(B132,Historical!$B$7:$B$1301,0))/INDEX(Historical!$O$7:$O$1270,MATCH(B132,Historical!$B$7:$B$1301,0)))^(1/10)-1)*100)</f>
        <v>1.3442690579665628</v>
      </c>
      <c r="W132" s="715">
        <f>IF(OR(U132&lt;=0,U132="n/a",V132&lt;=0,V132="n/a"),"n/a",U132/V132)</f>
        <v>1.1449976133525075</v>
      </c>
      <c r="X132" s="716" t="str">
        <f>IF(OR(AJ132&lt;=0,AJ132="n/a",U132&lt;=0,U132="n/a"),"n/a",U132/AJ132)</f>
        <v>n/a</v>
      </c>
      <c r="Y132" s="890"/>
      <c r="Z132" s="663">
        <f>IF(OR(AC132&lt;0.01,AC132="n/a"),"n/a",M132/AC132*100)</f>
        <v>197.14285714285714</v>
      </c>
      <c r="AA132" s="900">
        <f>IF(OR(AC132&lt;0.01,AC132="n/a"),"n/a",I132/AC132)</f>
        <v>56.778571428571432</v>
      </c>
      <c r="AB132" s="901">
        <v>12</v>
      </c>
      <c r="AC132" s="879">
        <v>1.4</v>
      </c>
      <c r="AD132" s="879" t="s">
        <v>136</v>
      </c>
      <c r="AE132" s="879">
        <v>14.92</v>
      </c>
      <c r="AF132" s="879">
        <v>6.37</v>
      </c>
      <c r="AG132" s="879">
        <v>10.6</v>
      </c>
      <c r="AH132" s="879">
        <v>-21.8</v>
      </c>
      <c r="AI132" s="879" t="s">
        <v>136</v>
      </c>
      <c r="AJ132" s="879">
        <v>-19.100000000000001</v>
      </c>
      <c r="AK132" s="879" t="s">
        <v>136</v>
      </c>
      <c r="AL132" s="892">
        <v>1150</v>
      </c>
      <c r="AM132" s="886">
        <v>1.6</v>
      </c>
      <c r="AN132" s="879">
        <v>1.62</v>
      </c>
      <c r="AO132" s="753">
        <f>IF(U132="n/a","n/a",IF(AA132&lt;0,"n/a",IF(AA132="n/a","n/a",J132+U132-AA132)))</f>
        <v>-51.767251705765311</v>
      </c>
      <c r="AP132" s="754">
        <f>IF(U132="n/a","n/a",J132+U132)</f>
        <v>5.011319722806121</v>
      </c>
      <c r="AQ132" s="902">
        <f>IF(OR(AC132&lt;0.01,AF132="n/a"),"n/a",(I132/SQRT(22.5*AC132*(I132/AF132))-1)*100)</f>
        <v>300.93196984581363</v>
      </c>
      <c r="AR132" s="663">
        <f>INDEX(Historical!$C$7:$C$1279,MATCH(B132,Historical!$B$7:$B$1301,0))*IF(AH132="n/a",1.03,IF(AH132&lt;0,1.01,IF(AH132&gt;10,1.1,(1+AH132/100))))</f>
        <v>2.7472000000000003</v>
      </c>
      <c r="AS132" s="900">
        <f>IF($AI132="n/a",1.03*AR132,IF($AI132&lt;0,1.01*AR132,IF($AI132&gt;10,1.1*AR132,(1+$AI132/100)*AR132)))</f>
        <v>2.8296160000000006</v>
      </c>
      <c r="AT132" s="900">
        <f>IF($AK132="n/a",1.03*AS132,IF($AK132&lt;0,1.01*AS132,IF($AK132&gt;10,1.1*AS132,(1+$AK132/100)*AS132)))</f>
        <v>2.9145044800000006</v>
      </c>
      <c r="AU132" s="900">
        <f>IF($AK132="n/a",1.03*AT132,IF($AK132&lt;0,1.01*AT132,IF($AK132&gt;10,1.1*AT132,(1+$AK132/100)*AT132)))</f>
        <v>3.0019396144000008</v>
      </c>
      <c r="AV132" s="900">
        <f>IF($AK132="n/a",1.03*AU132,IF($AK132&lt;0,1.01*AU132,IF($AK132&gt;10,1.1*AU132,(1+$AK132/100)*AU132)))</f>
        <v>3.091997802832001</v>
      </c>
      <c r="AW132" s="663">
        <f>SUM(AR132:AV132)</f>
        <v>14.585257897232005</v>
      </c>
      <c r="AX132" s="761">
        <f>AW132/I132*100</f>
        <v>18.348544341718462</v>
      </c>
      <c r="AY132" s="948">
        <v>0.78</v>
      </c>
      <c r="AZ132" s="886">
        <v>45.739999999999995</v>
      </c>
      <c r="BA132" s="886">
        <v>-39.97</v>
      </c>
      <c r="BB132" s="886">
        <v>-14.41</v>
      </c>
      <c r="BC132" s="886">
        <v>-24.97</v>
      </c>
      <c r="BE132" s="635">
        <v>1986</v>
      </c>
      <c r="BF132" s="912">
        <f>IF(BE132&gt;2008,0,IF(BE132&gt;2001,1,IF(BE132&gt;1990,2,IF(BE132&gt;1980,3,IF(BE132&gt;1973,4,IF(BE132&gt;1970,5,IF(BE132&gt;1960,6,IF(BE132&gt;1958,7,IF(BE132&gt;1953,8,9)))))))))</f>
        <v>3</v>
      </c>
      <c r="BG132" s="896">
        <v>4</v>
      </c>
    </row>
    <row r="133" spans="1:59" ht="11.25" customHeight="1" x14ac:dyDescent="0.2">
      <c r="A133" s="885" t="s">
        <v>365</v>
      </c>
      <c r="B133" s="889" t="s">
        <v>366</v>
      </c>
      <c r="C133" s="946" t="s">
        <v>108</v>
      </c>
      <c r="D133" s="946" t="s">
        <v>4345</v>
      </c>
      <c r="E133" s="746">
        <v>28</v>
      </c>
      <c r="F133" s="1199">
        <v>99</v>
      </c>
      <c r="G133" s="1199" t="s">
        <v>37</v>
      </c>
      <c r="H133" s="1199" t="s">
        <v>37</v>
      </c>
      <c r="I133" s="879">
        <v>51.55</v>
      </c>
      <c r="J133" s="663">
        <f>(M133/I133)*100</f>
        <v>2.405431619786615</v>
      </c>
      <c r="K133" s="898">
        <v>0.31</v>
      </c>
      <c r="L133" s="901">
        <v>4</v>
      </c>
      <c r="M133" s="654">
        <f>K133*L133</f>
        <v>1.24</v>
      </c>
      <c r="N133" s="884" t="s">
        <v>163</v>
      </c>
      <c r="O133" s="748">
        <v>0.3</v>
      </c>
      <c r="P133" s="875">
        <v>43808</v>
      </c>
      <c r="Q133" s="875">
        <v>43832</v>
      </c>
      <c r="R133" s="654">
        <f>(K133-O133)/O133*100</f>
        <v>3.3333333333333366</v>
      </c>
      <c r="S133" s="714">
        <f>IF(INDEX(Historical!$D$7:$D$1277,MATCH(B133,Historical!$B$7:$B$1301,0))=0,"n/a",(INDEX(Historical!$C$7:$C$1279,MATCH(B133,Historical!$B$7:$B$1301,0))/INDEX(Historical!$D$7:$D$1277,MATCH(B133,Historical!$B$7:$B$1301,0))-1)*100)</f>
        <v>4.8034934497816595</v>
      </c>
      <c r="T133" s="714">
        <f>IF(INDEX(Historical!$F$7:$F$1270,MATCH(B133,Historical!$B$7:$B$1301,0))=0,"n/a",((INDEX(Historical!$C$7:$C$1279,MATCH(B133,Historical!$B$7:$B$1301,0))/INDEX(Historical!$F$7:$F$1270,MATCH(B133,Historical!$B$7:$B$1301,0)))^(1/3)-1)*100)</f>
        <v>6.9838912459786684</v>
      </c>
      <c r="U133" s="714">
        <f>IF(INDEX(Historical!$H$7:$H$1270,MATCH(B133,Historical!$B$7:$B$1301,0))=0,"n/a",((INDEX(Historical!$C$7:$C$1279,MATCH(B133,Historical!$B$7:$B$1301,0))/INDEX(Historical!$H$7:$H$1270,MATCH(B133,Historical!$B$7:$B$1301,0)))^(1/5)-1)*100)</f>
        <v>5.9223841048812176</v>
      </c>
      <c r="V133" s="714">
        <f>IF(INDEX(Historical!$O$7:$O$1270,MATCH(B133,Historical!$B$7:$B$1301,0))=0,"n/a",((INDEX(Historical!$C$7:$C$1279,MATCH(B133,Historical!$B$7:$B$1301,0))/INDEX(Historical!$O$7:$O$1270,MATCH(B133,Historical!$B$7:$B$1301,0)))^(1/10)-1)*100)</f>
        <v>5.5378689666831793</v>
      </c>
      <c r="W133" s="715">
        <f>IF(OR(U133&lt;=0,U133="n/a",V133&lt;=0,V133="n/a"),"n/a",U133/V133)</f>
        <v>1.0694337732639307</v>
      </c>
      <c r="X133" s="716">
        <f>IF(OR(AJ133&lt;=0,AJ133="n/a",U133&lt;=0,U133="n/a"),"n/a",U133/AJ133)</f>
        <v>0.44529203796099376</v>
      </c>
      <c r="Y133" s="890"/>
      <c r="Z133" s="663">
        <f>IF(OR(AC133&lt;0.01,AC133="n/a"),"n/a",M133/AC133*100)</f>
        <v>33.423180592991912</v>
      </c>
      <c r="AA133" s="900">
        <f>IF(OR(AC133&lt;0.01,AC133="n/a"),"n/a",I133/AC133)</f>
        <v>13.89487870619946</v>
      </c>
      <c r="AB133" s="901">
        <v>12</v>
      </c>
      <c r="AC133" s="879">
        <v>3.71</v>
      </c>
      <c r="AD133" s="879" t="s">
        <v>136</v>
      </c>
      <c r="AE133" s="879">
        <v>2.98</v>
      </c>
      <c r="AF133" s="879">
        <v>0.92</v>
      </c>
      <c r="AG133" s="879">
        <v>7.1</v>
      </c>
      <c r="AH133" s="879">
        <v>29.099999999999998</v>
      </c>
      <c r="AI133" s="879">
        <v>40.839999999999996</v>
      </c>
      <c r="AJ133" s="879">
        <v>13.3</v>
      </c>
      <c r="AK133" s="879" t="s">
        <v>136</v>
      </c>
      <c r="AL133" s="892">
        <v>2570</v>
      </c>
      <c r="AM133" s="886">
        <v>0.8</v>
      </c>
      <c r="AN133" s="879">
        <v>0.05</v>
      </c>
      <c r="AO133" s="753">
        <f>IF(U133="n/a","n/a",IF(AA133&lt;0,"n/a",IF(AA133="n/a","n/a",J133+U133-AA133)))</f>
        <v>-5.5670629815316275</v>
      </c>
      <c r="AP133" s="754">
        <f>IF(U133="n/a","n/a",J133+U133)</f>
        <v>8.3278157246678326</v>
      </c>
      <c r="AQ133" s="902">
        <f>IF(OR(AC133&lt;0.01,AF133="n/a"),"n/a",(I133/SQRT(22.5*AC133*(I133/AF133))-1)*100)</f>
        <v>-24.624529749899537</v>
      </c>
      <c r="AR133" s="663">
        <f>INDEX(Historical!$C$7:$C$1279,MATCH(B133,Historical!$B$7:$B$1301,0))*IF(AH133="n/a",1.03,IF(AH133&lt;0,1.01,IF(AH133&gt;10,1.1,(1+AH133/100))))</f>
        <v>1.32</v>
      </c>
      <c r="AS133" s="900">
        <f>IF($AI133="n/a",1.03*AR133,IF($AI133&lt;0,1.01*AR133,IF($AI133&gt;10,1.1*AR133,(1+$AI133/100)*AR133)))</f>
        <v>1.4520000000000002</v>
      </c>
      <c r="AT133" s="900">
        <f>IF($AK133="n/a",1.03*AS133,IF($AK133&lt;0,1.01*AS133,IF($AK133&gt;10,1.1*AS133,(1+$AK133/100)*AS133)))</f>
        <v>1.4955600000000002</v>
      </c>
      <c r="AU133" s="900">
        <f>IF($AK133="n/a",1.03*AT133,IF($AK133&lt;0,1.01*AT133,IF($AK133&gt;10,1.1*AT133,(1+$AK133/100)*AT133)))</f>
        <v>1.5404268000000003</v>
      </c>
      <c r="AV133" s="900">
        <f>IF($AK133="n/a",1.03*AU133,IF($AK133&lt;0,1.01*AU133,IF($AK133&gt;10,1.1*AU133,(1+$AK133/100)*AU133)))</f>
        <v>1.5866396040000004</v>
      </c>
      <c r="AW133" s="663">
        <f>SUM(AR133:AV133)</f>
        <v>7.3946264040000012</v>
      </c>
      <c r="AX133" s="761">
        <f>AW133/I133*100</f>
        <v>14.344571103782739</v>
      </c>
      <c r="AY133" s="948">
        <v>1.04</v>
      </c>
      <c r="AZ133" s="886">
        <v>30.61</v>
      </c>
      <c r="BA133" s="886">
        <v>-26.63</v>
      </c>
      <c r="BB133" s="886">
        <v>3.27</v>
      </c>
      <c r="BC133" s="886">
        <v>-12.94</v>
      </c>
      <c r="BE133" s="635">
        <v>1993</v>
      </c>
      <c r="BF133" s="912">
        <f>IF(BE133&gt;2008,0,IF(BE133&gt;2001,1,IF(BE133&gt;1990,2,IF(BE133&gt;1980,3,IF(BE133&gt;1973,4,IF(BE133&gt;1970,5,IF(BE133&gt;1960,6,IF(BE133&gt;1958,7,IF(BE133&gt;1953,8,9)))))))))</f>
        <v>2</v>
      </c>
      <c r="BG133" s="896">
        <v>0.70000000000000007</v>
      </c>
    </row>
    <row r="134" spans="1:59" ht="11.25" customHeight="1" x14ac:dyDescent="0.2">
      <c r="A134" s="877" t="s">
        <v>370</v>
      </c>
      <c r="B134" s="889" t="s">
        <v>371</v>
      </c>
      <c r="C134" s="946" t="s">
        <v>128</v>
      </c>
      <c r="D134" s="946" t="s">
        <v>126</v>
      </c>
      <c r="E134" s="746">
        <v>49</v>
      </c>
      <c r="F134" s="1199">
        <v>32</v>
      </c>
      <c r="G134" s="1199" t="s">
        <v>37</v>
      </c>
      <c r="H134" s="1199" t="s">
        <v>37</v>
      </c>
      <c r="I134" s="879">
        <v>42.51</v>
      </c>
      <c r="J134" s="663">
        <f>(M134/I134)*100</f>
        <v>7.2453540343448601</v>
      </c>
      <c r="K134" s="891">
        <v>0.77</v>
      </c>
      <c r="L134" s="901">
        <v>4</v>
      </c>
      <c r="M134" s="654">
        <f>K134*L134</f>
        <v>3.08</v>
      </c>
      <c r="N134" s="884" t="s">
        <v>242</v>
      </c>
      <c r="O134" s="747">
        <v>0.76</v>
      </c>
      <c r="P134" s="875">
        <v>44022</v>
      </c>
      <c r="Q134" s="875">
        <v>44046</v>
      </c>
      <c r="R134" s="654">
        <f>(K134-O134)/O134*100</f>
        <v>1.3157894736842117</v>
      </c>
      <c r="S134" s="714">
        <f>IF(INDEX(Historical!$D$7:$D$1277,MATCH(B134,Historical!$B$7:$B$1301,0))=0,"n/a",(INDEX(Historical!$C$7:$C$1279,MATCH(B134,Historical!$B$7:$B$1301,0))/INDEX(Historical!$D$7:$D$1277,MATCH(B134,Historical!$B$7:$B$1301,0))-1)*100)</f>
        <v>16.153846153846139</v>
      </c>
      <c r="T134" s="714">
        <f>IF(INDEX(Historical!$F$7:$F$1270,MATCH(B134,Historical!$B$7:$B$1301,0))=0,"n/a",((INDEX(Historical!$C$7:$C$1279,MATCH(B134,Historical!$B$7:$B$1301,0))/INDEX(Historical!$F$7:$F$1270,MATCH(B134,Historical!$B$7:$B$1301,0)))^(1/3)-1)*100)</f>
        <v>12.518437850757124</v>
      </c>
      <c r="U134" s="714">
        <f>IF(INDEX(Historical!$H$7:$H$1270,MATCH(B134,Historical!$B$7:$B$1301,0))=0,"n/a",((INDEX(Historical!$C$7:$C$1279,MATCH(B134,Historical!$B$7:$B$1301,0))/INDEX(Historical!$H$7:$H$1270,MATCH(B134,Historical!$B$7:$B$1301,0)))^(1/5)-1)*100)</f>
        <v>8.1621608852827201</v>
      </c>
      <c r="V134" s="714">
        <f>IF(INDEX(Historical!$O$7:$O$1270,MATCH(B134,Historical!$B$7:$B$1301,0))=0,"n/a",((INDEX(Historical!$C$7:$C$1279,MATCH(B134,Historical!$B$7:$B$1301,0))/INDEX(Historical!$O$7:$O$1270,MATCH(B134,Historical!$B$7:$B$1301,0)))^(1/10)-1)*100)</f>
        <v>5.0797212386123114</v>
      </c>
      <c r="W134" s="715">
        <f>IF(OR(U134&lt;=0,U134="n/a",V134&lt;=0,V134="n/a"),"n/a",U134/V134)</f>
        <v>1.6068127564244994</v>
      </c>
      <c r="X134" s="716" t="str">
        <f>IF(OR(AJ134&lt;=0,AJ134="n/a",U134&lt;=0,U134="n/a"),"n/a",U134/AJ134)</f>
        <v>n/a</v>
      </c>
      <c r="Y134" s="890"/>
      <c r="Z134" s="663">
        <f>IF(OR(AC134&lt;0.01,AC134="n/a"),"n/a",M134/AC134*100)</f>
        <v>107.69230769230771</v>
      </c>
      <c r="AA134" s="900">
        <f>IF(OR(AC134&lt;0.01,AC134="n/a"),"n/a",I134/AC134)</f>
        <v>14.863636363636363</v>
      </c>
      <c r="AB134" s="901">
        <v>3</v>
      </c>
      <c r="AC134" s="879">
        <v>2.86</v>
      </c>
      <c r="AD134" s="879" t="s">
        <v>136</v>
      </c>
      <c r="AE134" s="879">
        <v>0.54</v>
      </c>
      <c r="AF134" s="879">
        <v>0.83</v>
      </c>
      <c r="AG134" s="879">
        <v>5.6000000000000005</v>
      </c>
      <c r="AH134" s="879">
        <v>-30.5</v>
      </c>
      <c r="AI134" s="879" t="s">
        <v>136</v>
      </c>
      <c r="AJ134" s="879">
        <v>-6.8000000000000007</v>
      </c>
      <c r="AK134" s="879" t="s">
        <v>136</v>
      </c>
      <c r="AL134" s="892">
        <v>1030</v>
      </c>
      <c r="AM134" s="886">
        <v>2.4</v>
      </c>
      <c r="AN134" s="879">
        <v>0.36</v>
      </c>
      <c r="AO134" s="753">
        <f>IF(U134="n/a","n/a",IF(AA134&lt;0,"n/a",IF(AA134="n/a","n/a",J134+U134-AA134)))</f>
        <v>0.54387855599121693</v>
      </c>
      <c r="AP134" s="754">
        <f>IF(U134="n/a","n/a",J134+U134)</f>
        <v>15.40751491962758</v>
      </c>
      <c r="AQ134" s="902">
        <f>IF(OR(AC134&lt;0.01,AF134="n/a"),"n/a",(I134/SQRT(22.5*AC134*(I134/AF134))-1)*100)</f>
        <v>-25.952513188965675</v>
      </c>
      <c r="AR134" s="663">
        <f>INDEX(Historical!$C$7:$C$1279,MATCH(B134,Historical!$B$7:$B$1301,0))*IF(AH134="n/a",1.03,IF(AH134&lt;0,1.01,IF(AH134&gt;10,1.1,(1+AH134/100))))</f>
        <v>3.0502000000000002</v>
      </c>
      <c r="AS134" s="900">
        <f>IF($AI134="n/a",1.03*AR134,IF($AI134&lt;0,1.01*AR134,IF($AI134&gt;10,1.1*AR134,(1+$AI134/100)*AR134)))</f>
        <v>3.1417060000000006</v>
      </c>
      <c r="AT134" s="900">
        <f>IF($AK134="n/a",1.03*AS134,IF($AK134&lt;0,1.01*AS134,IF($AK134&gt;10,1.1*AS134,(1+$AK134/100)*AS134)))</f>
        <v>3.2359571800000007</v>
      </c>
      <c r="AU134" s="900">
        <f>IF($AK134="n/a",1.03*AT134,IF($AK134&lt;0,1.01*AT134,IF($AK134&gt;10,1.1*AT134,(1+$AK134/100)*AT134)))</f>
        <v>3.3330358954000006</v>
      </c>
      <c r="AV134" s="900">
        <f>IF($AK134="n/a",1.03*AU134,IF($AK134&lt;0,1.01*AU134,IF($AK134&gt;10,1.1*AU134,(1+$AK134/100)*AU134)))</f>
        <v>3.4330269722620006</v>
      </c>
      <c r="AW134" s="663">
        <f>SUM(AR134:AV134)</f>
        <v>16.193926047662003</v>
      </c>
      <c r="AX134" s="761">
        <f>AW134/I134*100</f>
        <v>38.094392019905918</v>
      </c>
      <c r="AY134" s="948">
        <v>0.66</v>
      </c>
      <c r="AZ134" s="886">
        <v>14.77</v>
      </c>
      <c r="BA134" s="886">
        <v>-32.72</v>
      </c>
      <c r="BB134" s="886">
        <v>-2.76</v>
      </c>
      <c r="BC134" s="886">
        <v>-14.48</v>
      </c>
      <c r="BE134" s="635">
        <v>1972</v>
      </c>
      <c r="BF134" s="912">
        <f>IF(BE134&gt;2008,0,IF(BE134&gt;2001,1,IF(BE134&gt;1990,2,IF(BE134&gt;1980,3,IF(BE134&gt;1973,4,IF(BE134&gt;1970,5,IF(BE134&gt;1960,6,IF(BE134&gt;1958,7,IF(BE134&gt;1953,8,9)))))))))</f>
        <v>5</v>
      </c>
      <c r="BG134" s="896">
        <v>3.3000000000000003</v>
      </c>
    </row>
    <row r="135" spans="1:59" ht="11.25" customHeight="1" x14ac:dyDescent="0.2">
      <c r="A135" s="877" t="s">
        <v>376</v>
      </c>
      <c r="B135" s="889" t="s">
        <v>377</v>
      </c>
      <c r="C135" s="946" t="s">
        <v>245</v>
      </c>
      <c r="D135" s="946" t="s">
        <v>4364</v>
      </c>
      <c r="E135" s="746">
        <v>47</v>
      </c>
      <c r="F135" s="1199">
        <v>44</v>
      </c>
      <c r="G135" s="1199" t="s">
        <v>115</v>
      </c>
      <c r="H135" s="1199" t="s">
        <v>115</v>
      </c>
      <c r="I135" s="879">
        <v>60.94</v>
      </c>
      <c r="J135" s="663">
        <f>(M135/I135)*100</f>
        <v>3.1506399737446671</v>
      </c>
      <c r="K135" s="891">
        <v>0.48</v>
      </c>
      <c r="L135" s="901">
        <v>4</v>
      </c>
      <c r="M135" s="654">
        <f>K135*L135</f>
        <v>1.92</v>
      </c>
      <c r="N135" s="884" t="s">
        <v>378</v>
      </c>
      <c r="O135" s="751">
        <v>0.43</v>
      </c>
      <c r="P135" s="875">
        <v>43808</v>
      </c>
      <c r="Q135" s="875">
        <v>43819</v>
      </c>
      <c r="R135" s="654">
        <f>(K135-O135)/O135*100</f>
        <v>11.627906976744184</v>
      </c>
      <c r="S135" s="714">
        <f>IF(INDEX(Historical!$D$7:$D$1277,MATCH(B135,Historical!$B$7:$B$1301,0))=0,"n/a",(INDEX(Historical!$C$7:$C$1279,MATCH(B135,Historical!$B$7:$B$1301,0))/INDEX(Historical!$D$7:$D$1277,MATCH(B135,Historical!$B$7:$B$1301,0))-1)*100)</f>
        <v>6.8121693121693028</v>
      </c>
      <c r="T135" s="714">
        <f>IF(INDEX(Historical!$F$7:$F$1270,MATCH(B135,Historical!$B$7:$B$1301,0))=0,"n/a",((INDEX(Historical!$C$7:$C$1279,MATCH(B135,Historical!$B$7:$B$1301,0))/INDEX(Historical!$F$7:$F$1270,MATCH(B135,Historical!$B$7:$B$1301,0)))^(1/3)-1)*100)</f>
        <v>9.6807394206898998</v>
      </c>
      <c r="U135" s="714">
        <f>IF(INDEX(Historical!$H$7:$H$1270,MATCH(B135,Historical!$B$7:$B$1301,0))=0,"n/a",((INDEX(Historical!$C$7:$C$1279,MATCH(B135,Historical!$B$7:$B$1301,0))/INDEX(Historical!$H$7:$H$1270,MATCH(B135,Historical!$B$7:$B$1301,0)))^(1/5)-1)*100)</f>
        <v>12.758103026570232</v>
      </c>
      <c r="V135" s="714">
        <f>IF(INDEX(Historical!$O$7:$O$1270,MATCH(B135,Historical!$B$7:$B$1301,0))=0,"n/a",((INDEX(Historical!$C$7:$C$1279,MATCH(B135,Historical!$B$7:$B$1301,0))/INDEX(Historical!$O$7:$O$1270,MATCH(B135,Historical!$B$7:$B$1301,0)))^(1/10)-1)*100)</f>
        <v>13.041892193299564</v>
      </c>
      <c r="W135" s="715">
        <f>IF(OR(U135&lt;=0,U135="n/a",V135&lt;=0,V135="n/a"),"n/a",U135/V135)</f>
        <v>0.97824018458953899</v>
      </c>
      <c r="X135" s="716" t="str">
        <f>IF(OR(AJ135&lt;=0,AJ135="n/a",U135&lt;=0,U135="n/a"),"n/a",U135/AJ135)</f>
        <v>n/a</v>
      </c>
      <c r="Y135" s="686" t="s">
        <v>4459</v>
      </c>
      <c r="Z135" s="663">
        <f>IF(OR(AC135&lt;0.01,AC135="n/a"),"n/a",M135/AC135*100)</f>
        <v>148.83720930232559</v>
      </c>
      <c r="AA135" s="900">
        <f>IF(OR(AC135&lt;0.01,AC135="n/a"),"n/a",I135/AC135)</f>
        <v>47.240310077519375</v>
      </c>
      <c r="AB135" s="901">
        <v>12</v>
      </c>
      <c r="AC135" s="879">
        <v>1.29</v>
      </c>
      <c r="AD135" s="879">
        <v>7.8</v>
      </c>
      <c r="AE135" s="879">
        <v>2.35</v>
      </c>
      <c r="AF135" s="879">
        <v>7.03</v>
      </c>
      <c r="AG135" s="879">
        <v>16.3</v>
      </c>
      <c r="AH135" s="879">
        <v>-40.9</v>
      </c>
      <c r="AI135" s="879">
        <v>130.61000000000001</v>
      </c>
      <c r="AJ135" s="879">
        <v>-13.8</v>
      </c>
      <c r="AK135" s="879">
        <v>6</v>
      </c>
      <c r="AL135" s="892">
        <v>24610</v>
      </c>
      <c r="AM135" s="886">
        <v>0.2</v>
      </c>
      <c r="AN135" s="879">
        <v>1.1399999999999999</v>
      </c>
      <c r="AO135" s="753">
        <f>IF(U135="n/a","n/a",IF(AA135&lt;0,"n/a",IF(AA135="n/a","n/a",J135+U135-AA135)))</f>
        <v>-31.331567077204475</v>
      </c>
      <c r="AP135" s="754">
        <f>IF(U135="n/a","n/a",J135+U135)</f>
        <v>15.9087430003149</v>
      </c>
      <c r="AQ135" s="902">
        <f>IF(OR(AC135&lt;0.01,AF135="n/a"),"n/a",(I135/SQRT(22.5*AC135*(I135/AF135))-1)*100)</f>
        <v>284.18709553489469</v>
      </c>
      <c r="AR135" s="663">
        <f>INDEX(Historical!$C$7:$C$1279,MATCH(B135,Historical!$B$7:$B$1301,0))*IF(AH135="n/a",1.03,IF(AH135&lt;0,1.01,IF(AH135&gt;10,1.1,(1+AH135/100))))</f>
        <v>1.9189999999999998</v>
      </c>
      <c r="AS135" s="900">
        <f>IF($AI135="n/a",1.03*AR135,IF($AI135&lt;0,1.01*AR135,IF($AI135&gt;10,1.1*AR135,(1+$AI135/100)*AR135)))</f>
        <v>2.1109</v>
      </c>
      <c r="AT135" s="900">
        <f>IF($AK135="n/a",1.03*AS135,IF($AK135&lt;0,1.01*AS135,IF($AK135&gt;10,1.1*AS135,(1+$AK135/100)*AS135)))</f>
        <v>2.2375540000000003</v>
      </c>
      <c r="AU135" s="900">
        <f>IF($AK135="n/a",1.03*AT135,IF($AK135&lt;0,1.01*AT135,IF($AK135&gt;10,1.1*AT135,(1+$AK135/100)*AT135)))</f>
        <v>2.3718072400000003</v>
      </c>
      <c r="AV135" s="900">
        <f>IF($AK135="n/a",1.03*AU135,IF($AK135&lt;0,1.01*AU135,IF($AK135&gt;10,1.1*AU135,(1+$AK135/100)*AU135)))</f>
        <v>2.5141156744000006</v>
      </c>
      <c r="AW135" s="663">
        <f>SUM(AR135:AV135)</f>
        <v>11.153376914400001</v>
      </c>
      <c r="AX135" s="761">
        <f>AW135/I135*100</f>
        <v>18.302226639973746</v>
      </c>
      <c r="AY135" s="948">
        <v>1.23</v>
      </c>
      <c r="AZ135" s="886">
        <v>35.21</v>
      </c>
      <c r="BA135" s="886">
        <v>-39.21</v>
      </c>
      <c r="BB135" s="886">
        <v>3.37</v>
      </c>
      <c r="BC135" s="886">
        <v>-19.97</v>
      </c>
      <c r="BE135" s="635">
        <v>1974</v>
      </c>
      <c r="BF135" s="912">
        <f>IF(BE135&gt;2008,0,IF(BE135&gt;2001,1,IF(BE135&gt;1990,2,IF(BE135&gt;1980,3,IF(BE135&gt;1973,4,IF(BE135&gt;1970,5,IF(BE135&gt;1960,6,IF(BE135&gt;1958,7,IF(BE135&gt;1953,8,9)))))))))</f>
        <v>4</v>
      </c>
      <c r="BG135" s="896">
        <v>6.2</v>
      </c>
    </row>
    <row r="136" spans="1:59" ht="11.25" customHeight="1" x14ac:dyDescent="0.2">
      <c r="A136" s="877" t="s">
        <v>387</v>
      </c>
      <c r="B136" s="889" t="s">
        <v>388</v>
      </c>
      <c r="C136" s="946" t="s">
        <v>108</v>
      </c>
      <c r="D136" s="946" t="s">
        <v>4345</v>
      </c>
      <c r="E136" s="746">
        <v>28</v>
      </c>
      <c r="F136" s="1199">
        <v>95</v>
      </c>
      <c r="G136" s="1199" t="s">
        <v>37</v>
      </c>
      <c r="H136" s="1199" t="s">
        <v>115</v>
      </c>
      <c r="I136" s="879">
        <v>57.42</v>
      </c>
      <c r="J136" s="663">
        <f>(M136/I136)*100</f>
        <v>2.8561476837338904</v>
      </c>
      <c r="K136" s="898">
        <v>0.41</v>
      </c>
      <c r="L136" s="901">
        <v>4</v>
      </c>
      <c r="M136" s="654">
        <f>K136*L136</f>
        <v>1.64</v>
      </c>
      <c r="N136" s="884" t="s">
        <v>168</v>
      </c>
      <c r="O136" s="748">
        <v>0.4</v>
      </c>
      <c r="P136" s="880">
        <v>43588</v>
      </c>
      <c r="Q136" s="880">
        <v>43602</v>
      </c>
      <c r="R136" s="654">
        <f>(K136-O136)/O136*100</f>
        <v>2.4999999999999885</v>
      </c>
      <c r="S136" s="714">
        <f>IF(INDEX(Historical!$D$7:$D$1277,MATCH(B136,Historical!$B$7:$B$1301,0))=0,"n/a",(INDEX(Historical!$C$7:$C$1279,MATCH(B136,Historical!$B$7:$B$1301,0))/INDEX(Historical!$D$7:$D$1277,MATCH(B136,Historical!$B$7:$B$1301,0))-1)*100)</f>
        <v>1.8749999999999822</v>
      </c>
      <c r="T136" s="714">
        <f>IF(INDEX(Historical!$F$7:$F$1270,MATCH(B136,Historical!$B$7:$B$1301,0))=0,"n/a",((INDEX(Historical!$C$7:$C$1279,MATCH(B136,Historical!$B$7:$B$1301,0))/INDEX(Historical!$F$7:$F$1270,MATCH(B136,Historical!$B$7:$B$1301,0)))^(1/3)-1)*100)</f>
        <v>1.4738960712040283</v>
      </c>
      <c r="U136" s="714">
        <f>IF(INDEX(Historical!$H$7:$H$1270,MATCH(B136,Historical!$B$7:$B$1301,0))=0,"n/a",((INDEX(Historical!$C$7:$C$1279,MATCH(B136,Historical!$B$7:$B$1301,0))/INDEX(Historical!$H$7:$H$1270,MATCH(B136,Historical!$B$7:$B$1301,0)))^(1/5)-1)*100)</f>
        <v>1.4072027812696453</v>
      </c>
      <c r="V136" s="714">
        <f>IF(INDEX(Historical!$O$7:$O$1270,MATCH(B136,Historical!$B$7:$B$1301,0))=0,"n/a",((INDEX(Historical!$C$7:$C$1279,MATCH(B136,Historical!$B$7:$B$1301,0))/INDEX(Historical!$O$7:$O$1270,MATCH(B136,Historical!$B$7:$B$1301,0)))^(1/10)-1)*100)</f>
        <v>1.4604651842500038</v>
      </c>
      <c r="W136" s="715">
        <f>IF(OR(U136&lt;=0,U136="n/a",V136&lt;=0,V136="n/a"),"n/a",U136/V136)</f>
        <v>0.96353052194961397</v>
      </c>
      <c r="X136" s="716">
        <f>IF(OR(AJ136&lt;=0,AJ136="n/a",U136&lt;=0,U136="n/a"),"n/a",U136/AJ136)</f>
        <v>0.27592211397444028</v>
      </c>
      <c r="Y136" s="685" t="s">
        <v>4402</v>
      </c>
      <c r="Z136" s="663">
        <f>IF(OR(AC136&lt;0.01,AC136="n/a"),"n/a",M136/AC136*100)</f>
        <v>57.142857142857139</v>
      </c>
      <c r="AA136" s="900">
        <f>IF(OR(AC136&lt;0.01,AC136="n/a"),"n/a",I136/AC136)</f>
        <v>20.006968641114984</v>
      </c>
      <c r="AB136" s="901">
        <v>12</v>
      </c>
      <c r="AC136" s="879">
        <v>2.87</v>
      </c>
      <c r="AD136" s="879">
        <v>6.5</v>
      </c>
      <c r="AE136" s="879">
        <v>9.4499999999999993</v>
      </c>
      <c r="AF136" s="879">
        <v>2.15</v>
      </c>
      <c r="AG136" s="879">
        <v>10.9</v>
      </c>
      <c r="AH136" s="879">
        <v>11.3</v>
      </c>
      <c r="AI136" s="879">
        <v>1.43</v>
      </c>
      <c r="AJ136" s="879">
        <v>5.0999999999999996</v>
      </c>
      <c r="AK136" s="879">
        <v>3</v>
      </c>
      <c r="AL136" s="892">
        <v>1500</v>
      </c>
      <c r="AM136" s="886">
        <v>0.2</v>
      </c>
      <c r="AN136" s="879">
        <v>0</v>
      </c>
      <c r="AO136" s="753">
        <f>IF(U136="n/a","n/a",IF(AA136&lt;0,"n/a",IF(AA136="n/a","n/a",J136+U136-AA136)))</f>
        <v>-15.743618176111449</v>
      </c>
      <c r="AP136" s="754">
        <f>IF(U136="n/a","n/a",J136+U136)</f>
        <v>4.2633504650035352</v>
      </c>
      <c r="AQ136" s="902">
        <f>IF(OR(AC136&lt;0.01,AF136="n/a"),"n/a",(I136/SQRT(22.5*AC136*(I136/AF136))-1)*100)</f>
        <v>38.267024394261149</v>
      </c>
      <c r="AR136" s="663">
        <f>INDEX(Historical!$C$7:$C$1279,MATCH(B136,Historical!$B$7:$B$1301,0))*IF(AH136="n/a",1.03,IF(AH136&lt;0,1.01,IF(AH136&gt;10,1.1,(1+AH136/100))))</f>
        <v>1.7929999999999999</v>
      </c>
      <c r="AS136" s="900">
        <f>IF($AI136="n/a",1.03*AR136,IF($AI136&lt;0,1.01*AR136,IF($AI136&gt;10,1.1*AR136,(1+$AI136/100)*AR136)))</f>
        <v>1.8186399</v>
      </c>
      <c r="AT136" s="900">
        <f>IF($AK136="n/a",1.03*AS136,IF($AK136&lt;0,1.01*AS136,IF($AK136&gt;10,1.1*AS136,(1+$AK136/100)*AS136)))</f>
        <v>1.8731990970000001</v>
      </c>
      <c r="AU136" s="900">
        <f>IF($AK136="n/a",1.03*AT136,IF($AK136&lt;0,1.01*AT136,IF($AK136&gt;10,1.1*AT136,(1+$AK136/100)*AT136)))</f>
        <v>1.9293950699100002</v>
      </c>
      <c r="AV136" s="900">
        <f>IF($AK136="n/a",1.03*AU136,IF($AK136&lt;0,1.01*AU136,IF($AK136&gt;10,1.1*AU136,(1+$AK136/100)*AU136)))</f>
        <v>1.9872769220073003</v>
      </c>
      <c r="AW136" s="663">
        <f>SUM(AR136:AV136)</f>
        <v>9.4015109889173019</v>
      </c>
      <c r="AX136" s="761">
        <f>AW136/I136*100</f>
        <v>16.373234045484679</v>
      </c>
      <c r="AY136" s="948">
        <v>0.69</v>
      </c>
      <c r="AZ136" s="886">
        <v>22.33</v>
      </c>
      <c r="BA136" s="886">
        <v>-16.88</v>
      </c>
      <c r="BB136" s="886">
        <v>-0.77999999999999992</v>
      </c>
      <c r="BC136" s="886">
        <v>-7.4499999999999993</v>
      </c>
      <c r="BE136" s="635">
        <v>1993</v>
      </c>
      <c r="BF136" s="912">
        <f>IF(BE136&gt;2008,0,IF(BE136&gt;2001,1,IF(BE136&gt;1990,2,IF(BE136&gt;1980,3,IF(BE136&gt;1973,4,IF(BE136&gt;1970,5,IF(BE136&gt;1960,6,IF(BE136&gt;1958,7,IF(BE136&gt;1953,8,9)))))))))</f>
        <v>2</v>
      </c>
      <c r="BG136" s="896">
        <v>1.4000000000000001</v>
      </c>
    </row>
    <row r="137" spans="1:59" s="787" customFormat="1" ht="11.25" customHeight="1" x14ac:dyDescent="0.2">
      <c r="A137" s="768" t="s">
        <v>383</v>
      </c>
      <c r="B137" s="795" t="s">
        <v>384</v>
      </c>
      <c r="C137" s="946" t="s">
        <v>128</v>
      </c>
      <c r="D137" s="946" t="s">
        <v>4342</v>
      </c>
      <c r="E137" s="769">
        <v>44</v>
      </c>
      <c r="F137" s="1199">
        <v>55</v>
      </c>
      <c r="G137" s="1198" t="s">
        <v>37</v>
      </c>
      <c r="H137" s="1198" t="s">
        <v>115</v>
      </c>
      <c r="I137" s="780">
        <v>42.39</v>
      </c>
      <c r="J137" s="771">
        <f>(M137/I137)*100</f>
        <v>4.3170559094125975</v>
      </c>
      <c r="K137" s="772">
        <v>0.45750000000000002</v>
      </c>
      <c r="L137" s="773">
        <v>4</v>
      </c>
      <c r="M137" s="774">
        <f>K137*L137</f>
        <v>1.83</v>
      </c>
      <c r="N137" s="775" t="s">
        <v>111</v>
      </c>
      <c r="O137" s="776">
        <v>0.44</v>
      </c>
      <c r="P137" s="791">
        <v>43696</v>
      </c>
      <c r="Q137" s="791">
        <v>43720</v>
      </c>
      <c r="R137" s="774">
        <f>(K137-O137)/O137*100</f>
        <v>3.9772727272727306</v>
      </c>
      <c r="S137" s="714">
        <f>IF(INDEX(Historical!$D$7:$D$1277,MATCH(B137,Historical!$B$7:$B$1301,0))=0,"n/a",(INDEX(Historical!$C$7:$C$1279,MATCH(B137,Historical!$B$7:$B$1301,0))/INDEX(Historical!$D$7:$D$1277,MATCH(B137,Historical!$B$7:$B$1301,0))-1)*100)</f>
        <v>6.8452380952380931</v>
      </c>
      <c r="T137" s="714">
        <f>IF(INDEX(Historical!$F$7:$F$1270,MATCH(B137,Historical!$B$7:$B$1301,0))=0,"n/a",((INDEX(Historical!$C$7:$C$1279,MATCH(B137,Historical!$B$7:$B$1301,0))/INDEX(Historical!$F$7:$F$1270,MATCH(B137,Historical!$B$7:$B$1301,0)))^(1/3)-1)*100)</f>
        <v>6.8847402241663636</v>
      </c>
      <c r="U137" s="714">
        <f>IF(INDEX(Historical!$H$7:$H$1270,MATCH(B137,Historical!$B$7:$B$1301,0))=0,"n/a",((INDEX(Historical!$C$7:$C$1279,MATCH(B137,Historical!$B$7:$B$1301,0))/INDEX(Historical!$H$7:$H$1270,MATCH(B137,Historical!$B$7:$B$1301,0)))^(1/5)-1)*100)</f>
        <v>6.583698960663642</v>
      </c>
      <c r="V137" s="714">
        <f>IF(INDEX(Historical!$O$7:$O$1270,MATCH(B137,Historical!$B$7:$B$1301,0))=0,"n/a",((INDEX(Historical!$C$7:$C$1279,MATCH(B137,Historical!$B$7:$B$1301,0))/INDEX(Historical!$O$7:$O$1270,MATCH(B137,Historical!$B$7:$B$1301,0)))^(1/10)-1)*100)</f>
        <v>13.634301011916694</v>
      </c>
      <c r="W137" s="715">
        <f>IF(OR(U137&lt;=0,U137="n/a",V137&lt;=0,V137="n/a"),"n/a",U137/V137)</f>
        <v>0.48287763009701318</v>
      </c>
      <c r="X137" s="716">
        <f>IF(OR(AJ137&lt;=0,AJ137="n/a",U137&lt;=0,U137="n/a"),"n/a",U137/AJ137)</f>
        <v>0.45404820418369951</v>
      </c>
      <c r="Y137" s="795"/>
      <c r="Z137" s="771">
        <f>IF(OR(AC137&lt;0.01,AC137="n/a"),"n/a",M137/AC137*100)</f>
        <v>47.043701799485859</v>
      </c>
      <c r="AA137" s="779">
        <f>IF(OR(AC137&lt;0.01,AC137="n/a"),"n/a",I137/AC137)</f>
        <v>10.897172236503856</v>
      </c>
      <c r="AB137" s="773">
        <v>8</v>
      </c>
      <c r="AC137" s="780">
        <v>3.89</v>
      </c>
      <c r="AD137" s="780">
        <v>5.4</v>
      </c>
      <c r="AE137" s="780">
        <v>0.27</v>
      </c>
      <c r="AF137" s="780">
        <v>1.58</v>
      </c>
      <c r="AG137" s="780">
        <v>14.7</v>
      </c>
      <c r="AH137" s="780">
        <v>-12.4</v>
      </c>
      <c r="AI137" s="780">
        <v>8.27</v>
      </c>
      <c r="AJ137" s="780">
        <v>14.499999999999998</v>
      </c>
      <c r="AK137" s="780">
        <v>2.0099999999999998</v>
      </c>
      <c r="AL137" s="781">
        <v>37910</v>
      </c>
      <c r="AM137" s="782">
        <v>22.25</v>
      </c>
      <c r="AN137" s="780">
        <v>0.75</v>
      </c>
      <c r="AO137" s="783">
        <f>IF(U137="n/a","n/a",IF(AA137&lt;0,"n/a",IF(AA137="n/a","n/a",J137+U137-AA137)))</f>
        <v>3.5826335723836422E-3</v>
      </c>
      <c r="AP137" s="784">
        <f>IF(U137="n/a","n/a",J137+U137)</f>
        <v>10.90075487007624</v>
      </c>
      <c r="AQ137" s="785">
        <f>IF(OR(AC137&lt;0.01,AF137="n/a"),"n/a",(I137/SQRT(22.5*AC137*(I137/AF137))-1)*100)</f>
        <v>-12.522937270070377</v>
      </c>
      <c r="AR137" s="663">
        <f>INDEX(Historical!$C$7:$C$1279,MATCH(B137,Historical!$B$7:$B$1301,0))*IF(AH137="n/a",1.03,IF(AH137&lt;0,1.01,IF(AH137&gt;10,1.1,(1+AH137/100))))</f>
        <v>1.8129499999999998</v>
      </c>
      <c r="AS137" s="779">
        <f>IF($AI137="n/a",1.03*AR137,IF($AI137&lt;0,1.01*AR137,IF($AI137&gt;10,1.1*AR137,(1+$AI137/100)*AR137)))</f>
        <v>1.9628809649999999</v>
      </c>
      <c r="AT137" s="779">
        <f>IF($AK137="n/a",1.03*AS137,IF($AK137&lt;0,1.01*AS137,IF($AK137&gt;10,1.1*AS137,(1+$AK137/100)*AS137)))</f>
        <v>2.0023348723964998</v>
      </c>
      <c r="AU137" s="779">
        <f>IF($AK137="n/a",1.03*AT137,IF($AK137&lt;0,1.01*AT137,IF($AK137&gt;10,1.1*AT137,(1+$AK137/100)*AT137)))</f>
        <v>2.0425818033316694</v>
      </c>
      <c r="AV137" s="779">
        <f>IF($AK137="n/a",1.03*AU137,IF($AK137&lt;0,1.01*AU137,IF($AK137&gt;10,1.1*AU137,(1+$AK137/100)*AU137)))</f>
        <v>2.0836376975786361</v>
      </c>
      <c r="AW137" s="771">
        <f>SUM(AR137:AV137)</f>
        <v>9.9043853383068061</v>
      </c>
      <c r="AX137" s="786">
        <f>AW137/I137*100</f>
        <v>23.364909974774253</v>
      </c>
      <c r="AY137" s="949">
        <v>0.55000000000000004</v>
      </c>
      <c r="AZ137" s="782">
        <v>15.659999999999998</v>
      </c>
      <c r="BA137" s="782">
        <v>-34.28</v>
      </c>
      <c r="BB137" s="782">
        <v>0.22999999999999998</v>
      </c>
      <c r="BC137" s="782">
        <v>-16.259999999999998</v>
      </c>
      <c r="BD137" s="922"/>
      <c r="BE137" s="635">
        <v>1976</v>
      </c>
      <c r="BF137" s="912">
        <f>IF(BE137&gt;2008,0,IF(BE137&gt;2001,1,IF(BE137&gt;1990,2,IF(BE137&gt;1980,3,IF(BE137&gt;1973,4,IF(BE137&gt;1970,5,IF(BE137&gt;1960,6,IF(BE137&gt;1958,7,IF(BE137&gt;1953,8,9)))))))))</f>
        <v>4</v>
      </c>
      <c r="BG137" s="838">
        <v>4.3999999999999995</v>
      </c>
    </row>
    <row r="138" spans="1:59" ht="11.25" customHeight="1" x14ac:dyDescent="0.2">
      <c r="A138" s="877" t="s">
        <v>389</v>
      </c>
      <c r="B138" s="889" t="s">
        <v>390</v>
      </c>
      <c r="C138" s="946" t="s">
        <v>245</v>
      </c>
      <c r="D138" s="946" t="s">
        <v>4365</v>
      </c>
      <c r="E138" s="746">
        <v>38</v>
      </c>
      <c r="F138" s="1199">
        <v>68</v>
      </c>
      <c r="G138" s="1199" t="s">
        <v>106</v>
      </c>
      <c r="H138" s="1199" t="s">
        <v>106</v>
      </c>
      <c r="I138" s="879">
        <v>21.59</v>
      </c>
      <c r="J138" s="663">
        <f>(M138/I138)*100</f>
        <v>4.4465030106530801</v>
      </c>
      <c r="K138" s="891">
        <v>0.24</v>
      </c>
      <c r="L138" s="901">
        <v>4</v>
      </c>
      <c r="M138" s="654">
        <f>K138*L138</f>
        <v>0.96</v>
      </c>
      <c r="N138" s="884" t="s">
        <v>318</v>
      </c>
      <c r="O138" s="747">
        <v>0.23</v>
      </c>
      <c r="P138" s="880">
        <v>43615</v>
      </c>
      <c r="Q138" s="880">
        <v>43644</v>
      </c>
      <c r="R138" s="654">
        <f>(K138-O138)/O138*100</f>
        <v>4.3478260869565135</v>
      </c>
      <c r="S138" s="714">
        <f>IF(INDEX(Historical!$D$7:$D$1277,MATCH(B138,Historical!$B$7:$B$1301,0))=0,"n/a",(INDEX(Historical!$C$7:$C$1279,MATCH(B138,Historical!$B$7:$B$1301,0))/INDEX(Historical!$D$7:$D$1277,MATCH(B138,Historical!$B$7:$B$1301,0))-1)*100)</f>
        <v>4.4444444444444287</v>
      </c>
      <c r="T138" s="714">
        <f>IF(INDEX(Historical!$F$7:$F$1270,MATCH(B138,Historical!$B$7:$B$1301,0))=0,"n/a",((INDEX(Historical!$C$7:$C$1279,MATCH(B138,Historical!$B$7:$B$1301,0))/INDEX(Historical!$F$7:$F$1270,MATCH(B138,Historical!$B$7:$B$1301,0)))^(1/3)-1)*100)</f>
        <v>4.2357239540065317</v>
      </c>
      <c r="U138" s="714">
        <f>IF(INDEX(Historical!$H$7:$H$1270,MATCH(B138,Historical!$B$7:$B$1301,0))=0,"n/a",((INDEX(Historical!$C$7:$C$1279,MATCH(B138,Historical!$B$7:$B$1301,0))/INDEX(Historical!$H$7:$H$1270,MATCH(B138,Historical!$B$7:$B$1301,0)))^(1/5)-1)*100)</f>
        <v>4.6196633116589947</v>
      </c>
      <c r="V138" s="714">
        <f>IF(INDEX(Historical!$O$7:$O$1270,MATCH(B138,Historical!$B$7:$B$1301,0))=0,"n/a",((INDEX(Historical!$C$7:$C$1279,MATCH(B138,Historical!$B$7:$B$1301,0))/INDEX(Historical!$O$7:$O$1270,MATCH(B138,Historical!$B$7:$B$1301,0)))^(1/10)-1)*100)</f>
        <v>4.9469897511769778</v>
      </c>
      <c r="W138" s="715">
        <f>IF(OR(U138&lt;=0,U138="n/a",V138&lt;=0,V138="n/a"),"n/a",U138/V138)</f>
        <v>0.93383320847994356</v>
      </c>
      <c r="X138" s="716">
        <f>IF(OR(AJ138&lt;=0,AJ138="n/a",U138&lt;=0,U138="n/a"),"n/a",U138/AJ138)</f>
        <v>1.2485576517997283</v>
      </c>
      <c r="Y138" s="671"/>
      <c r="Z138" s="663">
        <f>IF(OR(AC138&lt;0.01,AC138="n/a"),"n/a",M138/AC138*100)</f>
        <v>52.459016393442617</v>
      </c>
      <c r="AA138" s="900">
        <f>IF(OR(AC138&lt;0.01,AC138="n/a"),"n/a",I138/AC138)</f>
        <v>11.797814207650273</v>
      </c>
      <c r="AB138" s="901">
        <v>12</v>
      </c>
      <c r="AC138" s="879">
        <v>1.83</v>
      </c>
      <c r="AD138" s="879" t="s">
        <v>136</v>
      </c>
      <c r="AE138" s="879">
        <v>0.64</v>
      </c>
      <c r="AF138" s="879">
        <v>1.03</v>
      </c>
      <c r="AG138" s="879">
        <v>8.6999999999999993</v>
      </c>
      <c r="AH138" s="879">
        <v>26.1</v>
      </c>
      <c r="AI138" s="879" t="s">
        <v>136</v>
      </c>
      <c r="AJ138" s="879">
        <v>3.6999999999999997</v>
      </c>
      <c r="AK138" s="879" t="s">
        <v>136</v>
      </c>
      <c r="AL138" s="896">
        <v>188.66</v>
      </c>
      <c r="AM138" s="886">
        <v>6.2</v>
      </c>
      <c r="AN138" s="879">
        <v>0</v>
      </c>
      <c r="AO138" s="753">
        <f>IF(U138="n/a","n/a",IF(AA138&lt;0,"n/a",IF(AA138="n/a","n/a",J138+U138-AA138)))</f>
        <v>-2.731647885338198</v>
      </c>
      <c r="AP138" s="754">
        <f>IF(U138="n/a","n/a",J138+U138)</f>
        <v>9.0661663223120748</v>
      </c>
      <c r="AQ138" s="902">
        <f>IF(OR(AC138&lt;0.01,AF138="n/a"),"n/a",(I138/SQRT(22.5*AC138*(I138/AF138))-1)*100)</f>
        <v>-26.510019930515448</v>
      </c>
      <c r="AR138" s="663">
        <f>INDEX(Historical!$C$7:$C$1279,MATCH(B138,Historical!$B$7:$B$1301,0))*IF(AH138="n/a",1.03,IF(AH138&lt;0,1.01,IF(AH138&gt;10,1.1,(1+AH138/100))))</f>
        <v>1.034</v>
      </c>
      <c r="AS138" s="900">
        <f>IF($AI138="n/a",1.03*AR138,IF($AI138&lt;0,1.01*AR138,IF($AI138&gt;10,1.1*AR138,(1+$AI138/100)*AR138)))</f>
        <v>1.0650200000000001</v>
      </c>
      <c r="AT138" s="900">
        <f>IF($AK138="n/a",1.03*AS138,IF($AK138&lt;0,1.01*AS138,IF($AK138&gt;10,1.1*AS138,(1+$AK138/100)*AS138)))</f>
        <v>1.0969706000000001</v>
      </c>
      <c r="AU138" s="900">
        <f>IF($AK138="n/a",1.03*AT138,IF($AK138&lt;0,1.01*AT138,IF($AK138&gt;10,1.1*AT138,(1+$AK138/100)*AT138)))</f>
        <v>1.1298797180000002</v>
      </c>
      <c r="AV138" s="900">
        <f>IF($AK138="n/a",1.03*AU138,IF($AK138&lt;0,1.01*AU138,IF($AK138&gt;10,1.1*AU138,(1+$AK138/100)*AU138)))</f>
        <v>1.1637761095400003</v>
      </c>
      <c r="AW138" s="663">
        <f>SUM(AR138:AV138)</f>
        <v>5.4896464275400012</v>
      </c>
      <c r="AX138" s="761">
        <f>AW138/I138*100</f>
        <v>25.426801424455775</v>
      </c>
      <c r="AY138" s="948">
        <v>0.62</v>
      </c>
      <c r="AZ138" s="886">
        <v>40.19</v>
      </c>
      <c r="BA138" s="886">
        <v>-22.62</v>
      </c>
      <c r="BB138" s="886">
        <v>10.71</v>
      </c>
      <c r="BC138" s="886">
        <v>-3.27</v>
      </c>
      <c r="BE138" s="635">
        <v>1982</v>
      </c>
      <c r="BF138" s="912">
        <f>IF(BE138&gt;2008,0,IF(BE138&gt;2001,1,IF(BE138&gt;1990,2,IF(BE138&gt;1980,3,IF(BE138&gt;1973,4,IF(BE138&gt;1970,5,IF(BE138&gt;1960,6,IF(BE138&gt;1958,7,IF(BE138&gt;1953,8,9)))))))))</f>
        <v>3</v>
      </c>
      <c r="BG138" s="896">
        <v>6.3</v>
      </c>
    </row>
    <row r="139" spans="1:59" ht="11.25" customHeight="1" x14ac:dyDescent="0.2">
      <c r="A139" s="877" t="s">
        <v>4048</v>
      </c>
      <c r="B139" s="889" t="s">
        <v>382</v>
      </c>
      <c r="C139" s="946" t="s">
        <v>128</v>
      </c>
      <c r="D139" s="946" t="s">
        <v>4342</v>
      </c>
      <c r="E139" s="746">
        <v>47</v>
      </c>
      <c r="F139" s="1199">
        <v>47</v>
      </c>
      <c r="G139" s="1199" t="s">
        <v>37</v>
      </c>
      <c r="H139" s="1199" t="s">
        <v>115</v>
      </c>
      <c r="I139" s="879">
        <v>119.78</v>
      </c>
      <c r="J139" s="663">
        <f>(M139/I139)*100</f>
        <v>1.8033060611120386</v>
      </c>
      <c r="K139" s="891">
        <v>0.54</v>
      </c>
      <c r="L139" s="901">
        <v>4</v>
      </c>
      <c r="M139" s="654">
        <f>K139*L139</f>
        <v>2.16</v>
      </c>
      <c r="N139" s="884" t="s">
        <v>163</v>
      </c>
      <c r="O139" s="747">
        <v>0.53</v>
      </c>
      <c r="P139" s="875">
        <v>43909</v>
      </c>
      <c r="Q139" s="875">
        <v>43927</v>
      </c>
      <c r="R139" s="654">
        <f>(K139-O139)/O139*100</f>
        <v>1.8867924528301903</v>
      </c>
      <c r="S139" s="714">
        <f>IF(INDEX(Historical!$D$7:$D$1277,MATCH(B139,Historical!$B$7:$B$1301,0))=0,"n/a",(INDEX(Historical!$C$7:$C$1279,MATCH(B139,Historical!$B$7:$B$1301,0))/INDEX(Historical!$D$7:$D$1277,MATCH(B139,Historical!$B$7:$B$1301,0))-1)*100)</f>
        <v>1.9323671497584627</v>
      </c>
      <c r="T139" s="714">
        <f>IF(INDEX(Historical!$F$7:$F$1270,MATCH(B139,Historical!$B$7:$B$1301,0))=0,"n/a",((INDEX(Historical!$C$7:$C$1279,MATCH(B139,Historical!$B$7:$B$1301,0))/INDEX(Historical!$F$7:$F$1270,MATCH(B139,Historical!$B$7:$B$1301,0)))^(1/3)-1)*100)</f>
        <v>1.9709486512899943</v>
      </c>
      <c r="U139" s="714">
        <f>IF(INDEX(Historical!$H$7:$H$1270,MATCH(B139,Historical!$B$7:$B$1301,0))=0,"n/a",((INDEX(Historical!$C$7:$C$1279,MATCH(B139,Historical!$B$7:$B$1301,0))/INDEX(Historical!$H$7:$H$1270,MATCH(B139,Historical!$B$7:$B$1301,0)))^(1/5)-1)*100)</f>
        <v>2.0116606730253395</v>
      </c>
      <c r="V139" s="714">
        <f>IF(INDEX(Historical!$O$7:$O$1270,MATCH(B139,Historical!$B$7:$B$1301,0))=0,"n/a",((INDEX(Historical!$C$7:$C$1279,MATCH(B139,Historical!$B$7:$B$1301,0))/INDEX(Historical!$O$7:$O$1270,MATCH(B139,Historical!$B$7:$B$1301,0)))^(1/10)-1)*100)</f>
        <v>7.1773462536293131</v>
      </c>
      <c r="W139" s="715">
        <f>IF(OR(U139&lt;=0,U139="n/a",V139&lt;=0,V139="n/a"),"n/a",U139/V139)</f>
        <v>0.2802791731007987</v>
      </c>
      <c r="X139" s="716">
        <f>IF(OR(AJ139&lt;=0,AJ139="n/a",U139&lt;=0,U139="n/a"),"n/a",U139/AJ139)</f>
        <v>2.2351785255837107</v>
      </c>
      <c r="Y139" s="889"/>
      <c r="Z139" s="663">
        <f>IF(OR(AC139&lt;0.01,AC139="n/a"),"n/a",M139/AC139*100)</f>
        <v>41.06463878326997</v>
      </c>
      <c r="AA139" s="900">
        <f>IF(OR(AC139&lt;0.01,AC139="n/a"),"n/a",I139/AC139)</f>
        <v>22.771863117870723</v>
      </c>
      <c r="AB139" s="901">
        <v>1</v>
      </c>
      <c r="AC139" s="879">
        <v>5.26</v>
      </c>
      <c r="AD139" s="879">
        <v>4.0199999999999996</v>
      </c>
      <c r="AE139" s="879">
        <v>0.64</v>
      </c>
      <c r="AF139" s="879">
        <v>4.9400000000000004</v>
      </c>
      <c r="AG139" s="879">
        <v>21.099999999999998</v>
      </c>
      <c r="AH139" s="879">
        <v>114.9</v>
      </c>
      <c r="AI139" s="879">
        <v>8.7800000000000011</v>
      </c>
      <c r="AJ139" s="879">
        <v>0.89999999999999991</v>
      </c>
      <c r="AK139" s="879">
        <v>5.63</v>
      </c>
      <c r="AL139" s="892">
        <v>341130</v>
      </c>
      <c r="AM139" s="886">
        <v>36.1</v>
      </c>
      <c r="AN139" s="879">
        <v>0.85</v>
      </c>
      <c r="AO139" s="753">
        <f>IF(U139="n/a","n/a",IF(AA139&lt;0,"n/a",IF(AA139="n/a","n/a",J139+U139-AA139)))</f>
        <v>-18.956896383733344</v>
      </c>
      <c r="AP139" s="754">
        <f>IF(U139="n/a","n/a",J139+U139)</f>
        <v>3.8149667341373781</v>
      </c>
      <c r="AQ139" s="902">
        <f>IF(OR(AC139&lt;0.01,AF139="n/a"),"n/a",(I139/SQRT(22.5*AC139*(I139/AF139))-1)*100)</f>
        <v>123.59984476468613</v>
      </c>
      <c r="AR139" s="663">
        <f>INDEX(Historical!$C$7:$C$1279,MATCH(B139,Historical!$B$7:$B$1301,0))*IF(AH139="n/a",1.03,IF(AH139&lt;0,1.01,IF(AH139&gt;10,1.1,(1+AH139/100))))</f>
        <v>2.3210000000000002</v>
      </c>
      <c r="AS139" s="900">
        <f>IF($AI139="n/a",1.03*AR139,IF($AI139&lt;0,1.01*AR139,IF($AI139&gt;10,1.1*AR139,(1+$AI139/100)*AR139)))</f>
        <v>2.5247838000000002</v>
      </c>
      <c r="AT139" s="900">
        <f>IF($AK139="n/a",1.03*AS139,IF($AK139&lt;0,1.01*AS139,IF($AK139&gt;10,1.1*AS139,(1+$AK139/100)*AS139)))</f>
        <v>2.6669291279400005</v>
      </c>
      <c r="AU139" s="900">
        <f>IF($AK139="n/a",1.03*AT139,IF($AK139&lt;0,1.01*AT139,IF($AK139&gt;10,1.1*AT139,(1+$AK139/100)*AT139)))</f>
        <v>2.8170772378430224</v>
      </c>
      <c r="AV139" s="900">
        <f>IF($AK139="n/a",1.03*AU139,IF($AK139&lt;0,1.01*AU139,IF($AK139&gt;10,1.1*AU139,(1+$AK139/100)*AU139)))</f>
        <v>2.9756786863335845</v>
      </c>
      <c r="AW139" s="663">
        <f>SUM(AR139:AV139)</f>
        <v>13.305468852116608</v>
      </c>
      <c r="AX139" s="761">
        <f>AW139/I139*100</f>
        <v>11.108255845814499</v>
      </c>
      <c r="AY139" s="948">
        <v>0.3</v>
      </c>
      <c r="AZ139" s="886">
        <v>17.43</v>
      </c>
      <c r="BA139" s="886">
        <v>-10.199999999999999</v>
      </c>
      <c r="BB139" s="886">
        <v>-2.82</v>
      </c>
      <c r="BC139" s="886">
        <v>0.47000000000000003</v>
      </c>
      <c r="BE139" s="635">
        <v>1974</v>
      </c>
      <c r="BF139" s="912">
        <f>IF(BE139&gt;2008,0,IF(BE139&gt;2001,1,IF(BE139&gt;1990,2,IF(BE139&gt;1980,3,IF(BE139&gt;1973,4,IF(BE139&gt;1970,5,IF(BE139&gt;1960,6,IF(BE139&gt;1958,7,IF(BE139&gt;1953,8,9)))))))))</f>
        <v>4</v>
      </c>
      <c r="BG139" s="896">
        <v>6.4</v>
      </c>
    </row>
    <row r="140" spans="1:59" ht="11.25" customHeight="1" x14ac:dyDescent="0.2">
      <c r="A140" s="885" t="s">
        <v>385</v>
      </c>
      <c r="B140" s="889" t="s">
        <v>386</v>
      </c>
      <c r="C140" s="946" t="s">
        <v>153</v>
      </c>
      <c r="D140" s="946" t="s">
        <v>4330</v>
      </c>
      <c r="E140" s="746">
        <v>27</v>
      </c>
      <c r="F140" s="1199">
        <v>106</v>
      </c>
      <c r="G140" s="1199" t="s">
        <v>37</v>
      </c>
      <c r="H140" s="1199" t="s">
        <v>37</v>
      </c>
      <c r="I140" s="879">
        <v>227.17</v>
      </c>
      <c r="J140" s="663">
        <f>(M140/I140)*100</f>
        <v>0.28172734075802264</v>
      </c>
      <c r="K140" s="898">
        <v>0.16</v>
      </c>
      <c r="L140" s="901">
        <v>4</v>
      </c>
      <c r="M140" s="654">
        <f>K140*L140</f>
        <v>0.64</v>
      </c>
      <c r="N140" s="884" t="s">
        <v>139</v>
      </c>
      <c r="O140" s="748">
        <v>0.15</v>
      </c>
      <c r="P140" s="875">
        <v>43760</v>
      </c>
      <c r="Q140" s="875">
        <v>43775</v>
      </c>
      <c r="R140" s="654">
        <f>(K140-O140)/O140*100</f>
        <v>6.6666666666666732</v>
      </c>
      <c r="S140" s="714">
        <f>IF(INDEX(Historical!$D$7:$D$1277,MATCH(B140,Historical!$B$7:$B$1301,0))=0,"n/a",(INDEX(Historical!$C$7:$C$1279,MATCH(B140,Historical!$B$7:$B$1301,0))/INDEX(Historical!$D$7:$D$1277,MATCH(B140,Historical!$B$7:$B$1301,0))-1)*100)</f>
        <v>7.0175438596491224</v>
      </c>
      <c r="T140" s="714">
        <f>IF(INDEX(Historical!$F$7:$F$1270,MATCH(B140,Historical!$B$7:$B$1301,0))=0,"n/a",((INDEX(Historical!$C$7:$C$1279,MATCH(B140,Historical!$B$7:$B$1301,0))/INDEX(Historical!$F$7:$F$1270,MATCH(B140,Historical!$B$7:$B$1301,0)))^(1/3)-1)*100)</f>
        <v>7.5749744635974059</v>
      </c>
      <c r="U140" s="714">
        <f>IF(INDEX(Historical!$H$7:$H$1270,MATCH(B140,Historical!$B$7:$B$1301,0))=0,"n/a",((INDEX(Historical!$C$7:$C$1279,MATCH(B140,Historical!$B$7:$B$1301,0))/INDEX(Historical!$H$7:$H$1270,MATCH(B140,Historical!$B$7:$B$1301,0)))^(1/5)-1)*100)</f>
        <v>8.2702639798059696</v>
      </c>
      <c r="V140" s="714">
        <f>IF(INDEX(Historical!$O$7:$O$1270,MATCH(B140,Historical!$B$7:$B$1301,0))=0,"n/a",((INDEX(Historical!$C$7:$C$1279,MATCH(B140,Historical!$B$7:$B$1301,0))/INDEX(Historical!$O$7:$O$1270,MATCH(B140,Historical!$B$7:$B$1301,0)))^(1/10)-1)*100)</f>
        <v>7.1773462536293131</v>
      </c>
      <c r="W140" s="715">
        <f>IF(OR(U140&lt;=0,U140="n/a",V140&lt;=0,V140="n/a"),"n/a",U140/V140)</f>
        <v>1.1522732340834203</v>
      </c>
      <c r="X140" s="716">
        <f>IF(OR(AJ140&lt;=0,AJ140="n/a",U140&lt;=0,U140="n/a"),"n/a",U140/AJ140)</f>
        <v>0.64110573486867983</v>
      </c>
      <c r="Y140" s="676"/>
      <c r="Z140" s="663">
        <f>IF(OR(AC140&lt;0.01,AC140="n/a"),"n/a",M140/AC140*100)</f>
        <v>18.55072463768116</v>
      </c>
      <c r="AA140" s="900">
        <f>IF(OR(AC140&lt;0.01,AC140="n/a"),"n/a",I140/AC140)</f>
        <v>65.846376811594197</v>
      </c>
      <c r="AB140" s="901">
        <v>12</v>
      </c>
      <c r="AC140" s="879">
        <v>3.45</v>
      </c>
      <c r="AD140" s="879">
        <v>7.16</v>
      </c>
      <c r="AE140" s="879">
        <v>8.6199999999999992</v>
      </c>
      <c r="AF140" s="879">
        <v>10.91</v>
      </c>
      <c r="AG140" s="879">
        <v>17.399999999999999</v>
      </c>
      <c r="AH140" s="879">
        <v>18.2</v>
      </c>
      <c r="AI140" s="879">
        <v>12.33</v>
      </c>
      <c r="AJ140" s="879">
        <v>12.9</v>
      </c>
      <c r="AK140" s="879">
        <v>8.9</v>
      </c>
      <c r="AL140" s="892">
        <v>16270</v>
      </c>
      <c r="AM140" s="886">
        <v>0.6</v>
      </c>
      <c r="AN140" s="879">
        <v>0.17</v>
      </c>
      <c r="AO140" s="753">
        <f>IF(U140="n/a","n/a",IF(AA140&lt;0,"n/a",IF(AA140="n/a","n/a",J140+U140-AA140)))</f>
        <v>-57.294385491030205</v>
      </c>
      <c r="AP140" s="754">
        <f>IF(U140="n/a","n/a",J140+U140)</f>
        <v>8.5519913205639924</v>
      </c>
      <c r="AQ140" s="902">
        <f>IF(OR(AC140&lt;0.01,AF140="n/a"),"n/a",(I140/SQRT(22.5*AC140*(I140/AF140))-1)*100)</f>
        <v>465.05023218766138</v>
      </c>
      <c r="AR140" s="663">
        <f>INDEX(Historical!$C$7:$C$1279,MATCH(B140,Historical!$B$7:$B$1301,0))*IF(AH140="n/a",1.03,IF(AH140&lt;0,1.01,IF(AH140&gt;10,1.1,(1+AH140/100))))</f>
        <v>0.67100000000000004</v>
      </c>
      <c r="AS140" s="900">
        <f>IF($AI140="n/a",1.03*AR140,IF($AI140&lt;0,1.01*AR140,IF($AI140&gt;10,1.1*AR140,(1+$AI140/100)*AR140)))</f>
        <v>0.73810000000000009</v>
      </c>
      <c r="AT140" s="900">
        <f>IF($AK140="n/a",1.03*AS140,IF($AK140&lt;0,1.01*AS140,IF($AK140&gt;10,1.1*AS140,(1+$AK140/100)*AS140)))</f>
        <v>0.80379090000000009</v>
      </c>
      <c r="AU140" s="900">
        <f>IF($AK140="n/a",1.03*AT140,IF($AK140&lt;0,1.01*AT140,IF($AK140&gt;10,1.1*AT140,(1+$AK140/100)*AT140)))</f>
        <v>0.87532829010000002</v>
      </c>
      <c r="AV140" s="900">
        <f>IF($AK140="n/a",1.03*AU140,IF($AK140&lt;0,1.01*AU140,IF($AK140&gt;10,1.1*AU140,(1+$AK140/100)*AU140)))</f>
        <v>0.95323250791890002</v>
      </c>
      <c r="AW140" s="663">
        <f>SUM(AR140:AV140)</f>
        <v>4.0414516980188999</v>
      </c>
      <c r="AX140" s="761">
        <f>AW140/I140*100</f>
        <v>1.7790428745075935</v>
      </c>
      <c r="AY140" s="948">
        <v>1.1200000000000001</v>
      </c>
      <c r="AZ140" s="886">
        <v>89.12</v>
      </c>
      <c r="BA140" s="886">
        <v>0.22</v>
      </c>
      <c r="BB140" s="886">
        <v>11.17</v>
      </c>
      <c r="BC140" s="886">
        <v>38.82</v>
      </c>
      <c r="BE140" s="635">
        <v>1994</v>
      </c>
      <c r="BF140" s="912">
        <f>IF(BE140&gt;2008,0,IF(BE140&gt;2001,1,IF(BE140&gt;1990,2,IF(BE140&gt;1980,3,IF(BE140&gt;1973,4,IF(BE140&gt;1970,5,IF(BE140&gt;1960,6,IF(BE140&gt;1958,7,IF(BE140&gt;1953,8,9)))))))))</f>
        <v>2</v>
      </c>
      <c r="BG140" s="896">
        <v>11.700000000000001</v>
      </c>
    </row>
    <row r="141" spans="1:59" ht="11.25" customHeight="1" x14ac:dyDescent="0.2">
      <c r="A141" s="885" t="s">
        <v>4590</v>
      </c>
      <c r="B141" s="889" t="s">
        <v>4589</v>
      </c>
      <c r="C141" s="946" t="s">
        <v>131</v>
      </c>
      <c r="D141" s="946" t="s">
        <v>4347</v>
      </c>
      <c r="E141" s="746">
        <v>27</v>
      </c>
      <c r="F141" s="1199">
        <v>104</v>
      </c>
      <c r="G141" s="1199" t="s">
        <v>37</v>
      </c>
      <c r="H141" s="1199" t="s">
        <v>37</v>
      </c>
      <c r="I141" s="879">
        <v>42.24</v>
      </c>
      <c r="J141" s="663">
        <f>(M141/I141)*100</f>
        <v>2.21875</v>
      </c>
      <c r="K141" s="898">
        <v>0.23430000000000001</v>
      </c>
      <c r="L141" s="901">
        <v>4</v>
      </c>
      <c r="M141" s="654">
        <f>K141*L141</f>
        <v>0.93720000000000003</v>
      </c>
      <c r="N141" s="884" t="s">
        <v>119</v>
      </c>
      <c r="O141" s="748">
        <v>0.219</v>
      </c>
      <c r="P141" s="630">
        <v>43692</v>
      </c>
      <c r="Q141" s="630">
        <v>43709</v>
      </c>
      <c r="R141" s="654">
        <f>(K141-O141)/O141*100</f>
        <v>6.9863013698630168</v>
      </c>
      <c r="S141" s="714">
        <f>IF(INDEX(Historical!$D$7:$D$1277,MATCH(B141,Historical!$B$7:$B$1301,0))=0,"n/a",(INDEX(Historical!$C$7:$C$1279,MATCH(B141,Historical!$B$7:$B$1301,0))/INDEX(Historical!$D$7:$D$1277,MATCH(B141,Historical!$B$7:$B$1301,0))-1)*100)</f>
        <v>6.9103773584905603</v>
      </c>
      <c r="T141" s="714">
        <f>IF(INDEX(Historical!$F$7:$F$1270,MATCH(B141,Historical!$B$7:$B$1301,0))=0,"n/a",((INDEX(Historical!$C$7:$C$1279,MATCH(B141,Historical!$B$7:$B$1301,0))/INDEX(Historical!$F$7:$F$1270,MATCH(B141,Historical!$B$7:$B$1301,0)))^(1/3)-1)*100)</f>
        <v>7.0702468159793197</v>
      </c>
      <c r="U141" s="714">
        <f>IF(INDEX(Historical!$H$7:$H$1270,MATCH(B141,Historical!$B$7:$B$1301,0))=0,"n/a",((INDEX(Historical!$C$7:$C$1279,MATCH(B141,Historical!$B$7:$B$1301,0))/INDEX(Historical!$H$7:$H$1270,MATCH(B141,Historical!$B$7:$B$1301,0)))^(1/5)-1)*100)</f>
        <v>7.4150886899149171</v>
      </c>
      <c r="V141" s="714">
        <f>IF(INDEX(Historical!$O$7:$O$1270,MATCH(B141,Historical!$B$7:$B$1301,0))=0,"n/a",((INDEX(Historical!$C$7:$C$1279,MATCH(B141,Historical!$B$7:$B$1301,0))/INDEX(Historical!$O$7:$O$1270,MATCH(B141,Historical!$B$7:$B$1301,0)))^(1/10)-1)*100)</f>
        <v>7.4969899969713261</v>
      </c>
      <c r="W141" s="715">
        <f>IF(OR(U141&lt;=0,U141="n/a",V141&lt;=0,V141="n/a"),"n/a",U141/V141)</f>
        <v>0.9890754413318551</v>
      </c>
      <c r="X141" s="716" t="str">
        <f>IF(OR(AJ141&lt;=0,AJ141="n/a",U141&lt;=0,U141="n/a"),"n/a",U141/AJ141)</f>
        <v>n/a</v>
      </c>
      <c r="Y141" s="676"/>
      <c r="Z141" s="663">
        <f>IF(OR(AC141&lt;0.01,AC141="n/a"),"n/a",M141/AC141*100)</f>
        <v>86.777777777777771</v>
      </c>
      <c r="AA141" s="900">
        <f>IF(OR(AC141&lt;0.01,AC141="n/a"),"n/a",I141/AC141)</f>
        <v>39.111111111111107</v>
      </c>
      <c r="AB141" s="901">
        <v>12</v>
      </c>
      <c r="AC141" s="879">
        <v>1.08</v>
      </c>
      <c r="AD141" s="879">
        <v>6.02</v>
      </c>
      <c r="AE141" s="879">
        <v>10.71</v>
      </c>
      <c r="AF141" s="879">
        <v>2.13</v>
      </c>
      <c r="AG141" s="879">
        <v>6.4</v>
      </c>
      <c r="AH141" s="879">
        <v>-5.8999999999999995</v>
      </c>
      <c r="AI141" s="879">
        <v>12.34</v>
      </c>
      <c r="AJ141" s="879">
        <v>-3.4000000000000004</v>
      </c>
      <c r="AK141" s="879">
        <v>6.4</v>
      </c>
      <c r="AL141" s="892">
        <v>10110</v>
      </c>
      <c r="AM141" s="886">
        <v>0.2</v>
      </c>
      <c r="AN141" s="879">
        <v>1.1299999999999999</v>
      </c>
      <c r="AO141" s="753">
        <f>IF(U141="n/a","n/a",IF(AA141&lt;0,"n/a",IF(AA141="n/a","n/a",J141+U141-AA141)))</f>
        <v>-29.47727242119619</v>
      </c>
      <c r="AP141" s="754">
        <f>IF(U141="n/a","n/a",J141+U141)</f>
        <v>9.6338386899149171</v>
      </c>
      <c r="AQ141" s="902">
        <f>IF(OR(AC141&lt;0.01,AF141="n/a"),"n/a",(I141/SQRT(22.5*AC141*(I141/AF141))-1)*100)</f>
        <v>92.419295251763089</v>
      </c>
      <c r="AR141" s="663">
        <f>INDEX(Historical!$C$7:$C$1279,MATCH(B141,Historical!$B$7:$B$1301,0))*IF(AH141="n/a",1.03,IF(AH141&lt;0,1.01,IF(AH141&gt;10,1.1,(1+AH141/100))))</f>
        <v>0.91566599999999998</v>
      </c>
      <c r="AS141" s="900">
        <f>IF($AI141="n/a",1.03*AR141,IF($AI141&lt;0,1.01*AR141,IF($AI141&gt;10,1.1*AR141,(1+$AI141/100)*AR141)))</f>
        <v>1.0072326</v>
      </c>
      <c r="AT141" s="900">
        <f>IF($AK141="n/a",1.03*AS141,IF($AK141&lt;0,1.01*AS141,IF($AK141&gt;10,1.1*AS141,(1+$AK141/100)*AS141)))</f>
        <v>1.0716954864000001</v>
      </c>
      <c r="AU141" s="900">
        <f>IF($AK141="n/a",1.03*AT141,IF($AK141&lt;0,1.01*AT141,IF($AK141&gt;10,1.1*AT141,(1+$AK141/100)*AT141)))</f>
        <v>1.1402839975296002</v>
      </c>
      <c r="AV141" s="900">
        <f>IF($AK141="n/a",1.03*AU141,IF($AK141&lt;0,1.01*AU141,IF($AK141&gt;10,1.1*AU141,(1+$AK141/100)*AU141)))</f>
        <v>1.2132621733714948</v>
      </c>
      <c r="AW141" s="663">
        <f>SUM(AR141:AV141)</f>
        <v>5.348140257301095</v>
      </c>
      <c r="AX141" s="761">
        <f>AW141/I141*100</f>
        <v>12.661316897019637</v>
      </c>
      <c r="AY141" s="948">
        <v>0.46</v>
      </c>
      <c r="AZ141" s="886">
        <v>38.950000000000003</v>
      </c>
      <c r="BA141" s="886">
        <v>-22.52</v>
      </c>
      <c r="BB141" s="886">
        <v>-0.18</v>
      </c>
      <c r="BC141" s="886">
        <v>-5.7</v>
      </c>
      <c r="BE141" s="635">
        <v>1993</v>
      </c>
      <c r="BF141" s="912">
        <f>IF(BE141&gt;2008,0,IF(BE141&gt;2001,1,IF(BE141&gt;1990,2,IF(BE141&gt;1980,3,IF(BE141&gt;1973,4,IF(BE141&gt;1970,5,IF(BE141&gt;1960,6,IF(BE141&gt;1958,7,IF(BE141&gt;1953,8,9)))))))))</f>
        <v>2</v>
      </c>
      <c r="BG141" s="896">
        <v>2.5</v>
      </c>
    </row>
    <row r="142" spans="1:59" ht="11.25" customHeight="1" x14ac:dyDescent="0.2">
      <c r="A142" s="877" t="s">
        <v>224</v>
      </c>
      <c r="B142" s="889" t="s">
        <v>225</v>
      </c>
      <c r="C142" s="946" t="s">
        <v>178</v>
      </c>
      <c r="D142" s="946" t="s">
        <v>4343</v>
      </c>
      <c r="E142" s="746">
        <v>37</v>
      </c>
      <c r="F142" s="1199">
        <v>72</v>
      </c>
      <c r="G142" s="1199" t="s">
        <v>37</v>
      </c>
      <c r="H142" s="1199" t="s">
        <v>37</v>
      </c>
      <c r="I142" s="879">
        <v>44.72</v>
      </c>
      <c r="J142" s="663">
        <f>(M142/I142)*100</f>
        <v>7.7817531305903396</v>
      </c>
      <c r="K142" s="891">
        <v>0.87</v>
      </c>
      <c r="L142" s="901">
        <v>4</v>
      </c>
      <c r="M142" s="654">
        <f>K142*L142</f>
        <v>3.48</v>
      </c>
      <c r="N142" s="884" t="s">
        <v>142</v>
      </c>
      <c r="O142" s="747">
        <v>0.82</v>
      </c>
      <c r="P142" s="880">
        <v>43595</v>
      </c>
      <c r="Q142" s="880">
        <v>43626</v>
      </c>
      <c r="R142" s="654">
        <f>(K142-O142)/O142*100</f>
        <v>6.0975609756097624</v>
      </c>
      <c r="S142" s="714">
        <f>IF(INDEX(Historical!$D$7:$D$1277,MATCH(B142,Historical!$B$7:$B$1301,0))=0,"n/a",(INDEX(Historical!$C$7:$C$1279,MATCH(B142,Historical!$B$7:$B$1301,0))/INDEX(Historical!$D$7:$D$1277,MATCH(B142,Historical!$B$7:$B$1301,0))-1)*100)</f>
        <v>6.1919504643962897</v>
      </c>
      <c r="T142" s="714">
        <f>IF(INDEX(Historical!$F$7:$F$1270,MATCH(B142,Historical!$B$7:$B$1301,0))=0,"n/a",((INDEX(Historical!$C$7:$C$1279,MATCH(B142,Historical!$B$7:$B$1301,0))/INDEX(Historical!$F$7:$F$1270,MATCH(B142,Historical!$B$7:$B$1301,0)))^(1/3)-1)*100)</f>
        <v>4.7995180246501512</v>
      </c>
      <c r="U142" s="714">
        <f>IF(INDEX(Historical!$H$7:$H$1270,MATCH(B142,Historical!$B$7:$B$1301,0))=0,"n/a",((INDEX(Historical!$C$7:$C$1279,MATCH(B142,Historical!$B$7:$B$1301,0))/INDEX(Historical!$H$7:$H$1270,MATCH(B142,Historical!$B$7:$B$1301,0)))^(1/5)-1)*100)</f>
        <v>4.9025562573557169</v>
      </c>
      <c r="V142" s="714">
        <f>IF(INDEX(Historical!$O$7:$O$1270,MATCH(B142,Historical!$B$7:$B$1301,0))=0,"n/a",((INDEX(Historical!$C$7:$C$1279,MATCH(B142,Historical!$B$7:$B$1301,0))/INDEX(Historical!$O$7:$O$1270,MATCH(B142,Historical!$B$7:$B$1301,0)))^(1/10)-1)*100)</f>
        <v>7.5272659196223168</v>
      </c>
      <c r="W142" s="715">
        <f>IF(OR(U142&lt;=0,U142="n/a",V142&lt;=0,V142="n/a"),"n/a",U142/V142)</f>
        <v>0.65130637202222086</v>
      </c>
      <c r="X142" s="716" t="str">
        <f>IF(OR(AJ142&lt;=0,AJ142="n/a",U142&lt;=0,U142="n/a"),"n/a",U142/AJ142)</f>
        <v>n/a</v>
      </c>
      <c r="Y142" s="889"/>
      <c r="Z142" s="663">
        <f>IF(OR(AC142&lt;0.01,AC142="n/a"),"n/a",M142/AC142*100)</f>
        <v>139.75903614457829</v>
      </c>
      <c r="AA142" s="900">
        <f>IF(OR(AC142&lt;0.01,AC142="n/a"),"n/a",I142/AC142)</f>
        <v>17.959839357429718</v>
      </c>
      <c r="AB142" s="901">
        <v>12</v>
      </c>
      <c r="AC142" s="879">
        <v>2.4900000000000002</v>
      </c>
      <c r="AD142" s="879">
        <v>1.91</v>
      </c>
      <c r="AE142" s="879">
        <v>0.78</v>
      </c>
      <c r="AF142" s="879">
        <v>1.04</v>
      </c>
      <c r="AG142" s="879">
        <v>6</v>
      </c>
      <c r="AH142" s="879">
        <v>-33.800000000000004</v>
      </c>
      <c r="AI142" s="879">
        <v>573.29999999999995</v>
      </c>
      <c r="AJ142" s="879">
        <v>-16</v>
      </c>
      <c r="AK142" s="879">
        <v>9.31</v>
      </c>
      <c r="AL142" s="892">
        <v>194050</v>
      </c>
      <c r="AM142" s="886">
        <v>0.1</v>
      </c>
      <c r="AN142" s="879">
        <v>0.33</v>
      </c>
      <c r="AO142" s="753">
        <f>IF(U142="n/a","n/a",IF(AA142&lt;0,"n/a",IF(AA142="n/a","n/a",J142+U142-AA142)))</f>
        <v>-5.2755299694836619</v>
      </c>
      <c r="AP142" s="754">
        <f>IF(U142="n/a","n/a",J142+U142)</f>
        <v>12.684309387946056</v>
      </c>
      <c r="AQ142" s="902">
        <f>IF(OR(AC142&lt;0.01,AF142="n/a"),"n/a",(I142/SQRT(22.5*AC142*(I142/AF142))-1)*100)</f>
        <v>-8.8877787640686883</v>
      </c>
      <c r="AR142" s="663">
        <f>INDEX(Historical!$C$7:$C$1279,MATCH(B142,Historical!$B$7:$B$1301,0))*IF(AH142="n/a",1.03,IF(AH142&lt;0,1.01,IF(AH142&gt;10,1.1,(1+AH142/100))))</f>
        <v>3.4643000000000002</v>
      </c>
      <c r="AS142" s="900">
        <f>IF($AI142="n/a",1.03*AR142,IF($AI142&lt;0,1.01*AR142,IF($AI142&gt;10,1.1*AR142,(1+$AI142/100)*AR142)))</f>
        <v>3.8107300000000004</v>
      </c>
      <c r="AT142" s="900">
        <f>IF($AK142="n/a",1.03*AS142,IF($AK142&lt;0,1.01*AS142,IF($AK142&gt;10,1.1*AS142,(1+$AK142/100)*AS142)))</f>
        <v>4.1655089630000006</v>
      </c>
      <c r="AU142" s="900">
        <f>IF($AK142="n/a",1.03*AT142,IF($AK142&lt;0,1.01*AT142,IF($AK142&gt;10,1.1*AT142,(1+$AK142/100)*AT142)))</f>
        <v>4.5533178474553004</v>
      </c>
      <c r="AV142" s="900">
        <f>IF($AK142="n/a",1.03*AU142,IF($AK142&lt;0,1.01*AU142,IF($AK142&gt;10,1.1*AU142,(1+$AK142/100)*AU142)))</f>
        <v>4.9772317390533889</v>
      </c>
      <c r="AW142" s="663">
        <f>SUM(AR142:AV142)</f>
        <v>20.971088549508693</v>
      </c>
      <c r="AX142" s="761">
        <f>AW142/I142*100</f>
        <v>46.894205164375428</v>
      </c>
      <c r="AY142" s="948">
        <v>1.34</v>
      </c>
      <c r="AZ142" s="886">
        <v>48.52</v>
      </c>
      <c r="BA142" s="886">
        <v>-42.61</v>
      </c>
      <c r="BB142" s="886">
        <v>-2.23</v>
      </c>
      <c r="BC142" s="886">
        <v>-22.189999999999998</v>
      </c>
      <c r="BE142" s="635">
        <v>1983</v>
      </c>
      <c r="BF142" s="912">
        <f>IF(BE142&gt;2008,0,IF(BE142&gt;2001,1,IF(BE142&gt;1990,2,IF(BE142&gt;1980,3,IF(BE142&gt;1973,4,IF(BE142&gt;1970,5,IF(BE142&gt;1960,6,IF(BE142&gt;1958,7,IF(BE142&gt;1953,8,9)))))))))</f>
        <v>3</v>
      </c>
      <c r="BG142" s="896">
        <v>3.2</v>
      </c>
    </row>
    <row r="143" spans="1:59" s="728" customFormat="1" ht="13.5" thickBot="1" x14ac:dyDescent="0.25">
      <c r="B143" s="840"/>
      <c r="E143" s="841"/>
      <c r="F143" s="828"/>
      <c r="J143" s="743"/>
      <c r="L143" s="829"/>
      <c r="M143" s="828"/>
      <c r="N143" s="828"/>
      <c r="O143" s="743"/>
      <c r="R143" s="828"/>
      <c r="S143" s="830"/>
      <c r="T143" s="830"/>
      <c r="U143" s="830"/>
      <c r="V143" s="830"/>
      <c r="W143" s="830"/>
      <c r="X143" s="830"/>
      <c r="Y143" s="840"/>
      <c r="Z143" s="743"/>
      <c r="AC143" s="831"/>
      <c r="AD143" s="831"/>
      <c r="AE143" s="831"/>
      <c r="AF143" s="831"/>
      <c r="AG143" s="831"/>
      <c r="AH143" s="831"/>
      <c r="AI143" s="831"/>
      <c r="AJ143" s="831"/>
      <c r="AK143" s="831"/>
      <c r="AL143" s="831"/>
      <c r="AM143" s="831"/>
      <c r="AN143" s="831"/>
      <c r="AO143" s="743"/>
      <c r="AR143" s="832"/>
      <c r="AS143" s="833"/>
      <c r="AT143" s="833"/>
      <c r="AU143" s="833"/>
      <c r="AV143" s="833"/>
      <c r="AW143" s="832"/>
      <c r="AX143" s="833"/>
      <c r="AY143" s="743"/>
      <c r="BD143" s="841"/>
      <c r="BE143" s="828"/>
      <c r="BF143" s="828"/>
    </row>
    <row r="144" spans="1:59" x14ac:dyDescent="0.2">
      <c r="A144" s="877" t="s">
        <v>4298</v>
      </c>
      <c r="B144" s="669">
        <f>COUNTA(B7:B142)</f>
        <v>136</v>
      </c>
      <c r="E144" s="846">
        <f>AVERAGE(E7:E142)</f>
        <v>39.713235294117645</v>
      </c>
      <c r="I144" s="834">
        <f>AVERAGE(I7:I142)</f>
        <v>98.453750000000014</v>
      </c>
      <c r="J144" s="835">
        <f>AVERAGE(J7:J142)</f>
        <v>2.8270911133041343</v>
      </c>
      <c r="K144" s="842">
        <f>AVERAGE(K7:K142)</f>
        <v>0.59504889705882358</v>
      </c>
      <c r="M144" s="834">
        <f>AVERAGE(M7:M142)</f>
        <v>2.2075338235294129</v>
      </c>
      <c r="O144" s="842">
        <f>AVERAGE(O7:O142)</f>
        <v>0.56048170569198563</v>
      </c>
      <c r="R144" s="834">
        <f>AVERAGE(R7:R142)</f>
        <v>5.9374124521184335</v>
      </c>
      <c r="S144" s="843">
        <f>AVERAGE(S7:S142)</f>
        <v>7.8505108713118901</v>
      </c>
      <c r="T144" s="843">
        <f>AVERAGE(T7:T142)</f>
        <v>7.5285206772539395</v>
      </c>
      <c r="U144" s="843">
        <f>AVERAGE(U7:U142)</f>
        <v>7.474365977903874</v>
      </c>
      <c r="V144" s="843">
        <f>AVERAGE(V7:V142)</f>
        <v>7.8125640110702115</v>
      </c>
      <c r="W144" s="844">
        <f>AVERAGE(W7:W142)</f>
        <v>0.98002833281191715</v>
      </c>
      <c r="X144" s="845">
        <f>AVERAGE(X7:X142)</f>
        <v>1.059624330112654</v>
      </c>
      <c r="Z144" s="835">
        <f>AVERAGE(Z7:Z142)</f>
        <v>73.101886017374554</v>
      </c>
      <c r="AA144" s="834">
        <f>AVERAGE(AA7:AA142)</f>
        <v>27.516314611998673</v>
      </c>
      <c r="AB144" s="719"/>
      <c r="AC144" s="834">
        <f>AVERAGE(AC7:AC142)</f>
        <v>3.9505343511450381</v>
      </c>
      <c r="AD144" s="834">
        <f>AVERAGE(AD7:AD142)</f>
        <v>5.8512037037037024</v>
      </c>
      <c r="AE144" s="834">
        <f>AVERAGE(AE7:AE142)</f>
        <v>3.4476335877862607</v>
      </c>
      <c r="AF144" s="834">
        <f>AVERAGE(AF7:AF142)</f>
        <v>4.7375590551181119</v>
      </c>
      <c r="AG144" s="834">
        <f>AVERAGE(AG7:AG142)</f>
        <v>25.514596774193549</v>
      </c>
      <c r="AH144" s="834">
        <f>AVERAGE(AH7:AH142)</f>
        <v>13.499999999999996</v>
      </c>
      <c r="AI144" s="834">
        <f>AVERAGE(AI7:AI142)</f>
        <v>324.25704918032767</v>
      </c>
      <c r="AJ144" s="834">
        <f>AVERAGE(AJ7:AJ142)</f>
        <v>6.6730769230769198</v>
      </c>
      <c r="AK144" s="834">
        <f>AVERAGE(AK7:AK142)</f>
        <v>6.8878512396694198</v>
      </c>
      <c r="AL144" s="976">
        <f>AVERAGE(AL7:AL142)</f>
        <v>36437.685190839693</v>
      </c>
      <c r="AM144" s="834">
        <f>AVERAGE(AM7:AM142)</f>
        <v>2.9830769230769234</v>
      </c>
      <c r="AN144" s="834">
        <f>AVERAGE(AN7:AN142)</f>
        <v>0.98127322834645692</v>
      </c>
      <c r="AO144" s="929">
        <f>AVERAGE(AO7:AO142)</f>
        <v>-17.152632493014849</v>
      </c>
      <c r="AP144" s="834">
        <f>AVERAGE(AP7:AP142)</f>
        <v>10.301457091208009</v>
      </c>
      <c r="AQ144" s="965">
        <f>AVERAGE(AQ7:AQ142)</f>
        <v>109.4566641855527</v>
      </c>
      <c r="AR144" s="964">
        <f>AVERAGE(AR7:AR142)</f>
        <v>2.2103050566176479</v>
      </c>
      <c r="AS144" s="834">
        <f>AVERAGE(AS7:AS142)</f>
        <v>2.3731844418733825</v>
      </c>
      <c r="AT144" s="834">
        <f>AVERAGE(AT7:AT142)</f>
        <v>2.5069082400111173</v>
      </c>
      <c r="AU144" s="834">
        <f>AVERAGE(AU7:AU142)</f>
        <v>2.6504385585633305</v>
      </c>
      <c r="AV144" s="834">
        <f>AVERAGE(AV7:AV142)</f>
        <v>2.8045887306920916</v>
      </c>
      <c r="AW144" s="834">
        <f>AVERAGE(AW7:AW142)</f>
        <v>12.545425027757574</v>
      </c>
      <c r="AX144" s="965">
        <f>AVERAGE(AX7:AX142)</f>
        <v>16.110307193004537</v>
      </c>
      <c r="AY144" s="964">
        <f>AVERAGE(AY7:AY142)</f>
        <v>0.86312977099236632</v>
      </c>
      <c r="AZ144" s="834">
        <f>AVERAGE(AZ7:AZ142)</f>
        <v>43.883575609725163</v>
      </c>
      <c r="BA144" s="834">
        <f>AVERAGE(BA7:BA142)</f>
        <v>-20.933795975017354</v>
      </c>
      <c r="BB144" s="834">
        <f>AVERAGE(BB7:BB142)</f>
        <v>2.8009841618743083</v>
      </c>
      <c r="BC144" s="965">
        <f>AVERAGE(BC7:BC142)</f>
        <v>-5.1620124913254717</v>
      </c>
      <c r="BD144" s="834"/>
      <c r="BE144" s="719">
        <f>AVERAGE(BE7:BE142)</f>
        <v>1980.9779411764705</v>
      </c>
      <c r="BF144" s="834">
        <f>AVERAGE(BF7:BF142)</f>
        <v>3.7426470588235294</v>
      </c>
      <c r="BG144" s="834">
        <f>AVERAGE(BG7:BG142)</f>
        <v>6.3520000000000003</v>
      </c>
    </row>
    <row r="145" spans="1:59" x14ac:dyDescent="0.2">
      <c r="O145" s="960"/>
      <c r="W145" s="975"/>
      <c r="X145" s="975"/>
      <c r="AC145" s="878"/>
      <c r="AD145" s="878"/>
      <c r="AE145" s="878"/>
      <c r="AF145" s="878"/>
      <c r="AG145" s="878"/>
      <c r="AH145" s="878"/>
      <c r="AI145" s="878"/>
      <c r="AJ145" s="878"/>
      <c r="AK145" s="878"/>
      <c r="AL145" s="977"/>
      <c r="AM145" s="878"/>
      <c r="AN145" s="669"/>
      <c r="AO145" s="878"/>
      <c r="AQ145" s="669"/>
      <c r="AR145" s="878"/>
      <c r="AS145" s="878"/>
      <c r="AT145" s="878"/>
      <c r="AU145" s="878"/>
      <c r="AV145" s="878"/>
      <c r="AW145" s="878"/>
      <c r="AX145" s="669"/>
      <c r="AY145" s="878"/>
      <c r="BC145" s="669"/>
      <c r="BD145" s="878"/>
      <c r="BE145" s="963"/>
      <c r="BF145" s="878"/>
    </row>
    <row r="146" spans="1:59" x14ac:dyDescent="0.2">
      <c r="A146" s="878" t="s">
        <v>4407</v>
      </c>
      <c r="I146" s="669"/>
      <c r="J146" s="878"/>
      <c r="O146" s="960"/>
      <c r="W146" s="975"/>
      <c r="X146" s="975"/>
      <c r="AC146" s="878"/>
      <c r="AD146" s="878"/>
      <c r="AE146" s="878"/>
      <c r="AF146" s="878"/>
      <c r="AG146" s="878"/>
      <c r="AH146" s="878"/>
      <c r="AI146" s="878"/>
      <c r="AJ146" s="878"/>
      <c r="AK146" s="878"/>
      <c r="AL146" s="977"/>
      <c r="AM146" s="878"/>
      <c r="AN146" s="669"/>
      <c r="AO146" s="878"/>
      <c r="AQ146" s="669"/>
      <c r="AR146" s="878"/>
      <c r="AS146" s="878"/>
      <c r="AT146" s="878"/>
      <c r="AU146" s="878"/>
      <c r="AV146" s="878"/>
      <c r="AW146" s="878"/>
      <c r="AX146" s="669"/>
      <c r="AY146" s="878"/>
      <c r="BC146" s="669"/>
      <c r="BD146" s="878"/>
      <c r="BE146" s="963"/>
      <c r="BF146" s="878"/>
    </row>
    <row r="147" spans="1:59" x14ac:dyDescent="0.2">
      <c r="A147" s="878" t="s">
        <v>4349</v>
      </c>
      <c r="B147" s="669">
        <f>COUNTIF($C$7:$C$142,"="&amp;$A147)</f>
        <v>3</v>
      </c>
      <c r="E147" s="846">
        <f>AVERAGEIFS($E$7:$E$142,$C$7:$C$142,"="&amp;$A147)</f>
        <v>36.333333333333336</v>
      </c>
      <c r="I147" s="958">
        <f>AVERAGEIFS(I$7:I$142,$C$7:$C$142,"="&amp;$A147)</f>
        <v>29.703333333333333</v>
      </c>
      <c r="J147" s="834">
        <f>AVERAGEIFS(J$7:J$142,$C$7:$C$142,"="&amp;$A147)</f>
        <v>4.6046419515876673</v>
      </c>
      <c r="K147" s="842">
        <f>AVERAGEIFS(K$7:K$142,$C$7:$C$142,"="&amp;$A147)</f>
        <v>0.34416666666666668</v>
      </c>
      <c r="L147" s="846"/>
      <c r="M147" s="834">
        <f>AVERAGEIFS(M$7:M$142,$C$7:$C$142,"="&amp;$A147)</f>
        <v>1.3766666666666667</v>
      </c>
      <c r="N147" s="846"/>
      <c r="O147" s="842">
        <f>AVERAGEIFS(O$7:O$142,$C$7:$C$142,"="&amp;$A147)</f>
        <v>0.33833333333333337</v>
      </c>
      <c r="P147" s="846"/>
      <c r="Q147" s="846"/>
      <c r="R147" s="834">
        <f>AVERAGEIFS(R$7:R$142,$C$7:$C$142,"="&amp;$A147)</f>
        <v>1.9087938205585282</v>
      </c>
      <c r="S147" s="834">
        <f>AVERAGEIFS(S$7:S$142,$C$7:$C$142,"="&amp;$A147)</f>
        <v>2.7339743589743635</v>
      </c>
      <c r="T147" s="834">
        <f>AVERAGEIFS(T$7:T$142,$C$7:$C$142,"="&amp;$A147)</f>
        <v>2.9696688451171647</v>
      </c>
      <c r="U147" s="834">
        <f>AVERAGEIFS(U$7:U$142,$C$7:$C$142,"="&amp;$A147)</f>
        <v>3.581218102053267</v>
      </c>
      <c r="V147" s="834">
        <f>AVERAGEIFS(V$7:V$142,$C$7:$C$142,"="&amp;$A147)</f>
        <v>5.3661846158808464</v>
      </c>
      <c r="W147" s="845">
        <f>AVERAGEIFS(W$7:W$142,$C$7:$C$142,"="&amp;$A147)</f>
        <v>0.79305581710100503</v>
      </c>
      <c r="X147" s="845">
        <f>AVERAGEIFS(X$7:X$142,$C$7:$C$142,"="&amp;$A147)</f>
        <v>1.1191068321592192</v>
      </c>
      <c r="Y147" s="669"/>
      <c r="Z147" s="834">
        <f>AVERAGEIFS(Z$7:Z$142,$C$7:$C$142,"="&amp;$A147)</f>
        <v>82.616439576097605</v>
      </c>
      <c r="AA147" s="834">
        <f>AVERAGEIFS(AA$7:AA$142,$C$7:$C$142,"="&amp;$A147)</f>
        <v>16.391887078101345</v>
      </c>
      <c r="AB147" s="834"/>
      <c r="AC147" s="834">
        <f>AVERAGEIFS(AC$7:AC$142,$C$7:$C$142,"="&amp;$A147)</f>
        <v>0.58666666666666656</v>
      </c>
      <c r="AD147" s="834">
        <f>AVERAGEIFS(AD$7:AD$142,$C$7:$C$142,"="&amp;$A147)</f>
        <v>8.57</v>
      </c>
      <c r="AE147" s="834">
        <f>AVERAGEIFS(AE$7:AE$142,$C$7:$C$142,"="&amp;$A147)</f>
        <v>0.95666666666666667</v>
      </c>
      <c r="AF147" s="834">
        <f>AVERAGEIFS(AF$7:AF$142,$C$7:$C$142,"="&amp;$A147)</f>
        <v>1.1766666666666665</v>
      </c>
      <c r="AG147" s="834">
        <f>AVERAGEIFS(AG$7:AG$142,$C$7:$C$142,"="&amp;$A147)</f>
        <v>7.7333333333333334</v>
      </c>
      <c r="AH147" s="834">
        <f>AVERAGEIFS(AH$7:AH$142,$C$7:$C$142,"="&amp;$A147)</f>
        <v>-10.366666666666665</v>
      </c>
      <c r="AI147" s="834">
        <f>AVERAGEIFS(AI$7:AI$142,$C$7:$C$142,"="&amp;$A147)</f>
        <v>-0.76000000000000034</v>
      </c>
      <c r="AJ147" s="834">
        <f>AVERAGEIFS(AJ$7:AJ$142,$C$7:$C$142,"="&amp;$A147)</f>
        <v>11.166666666666666</v>
      </c>
      <c r="AK147" s="834">
        <f>AVERAGEIFS(AK$7:AK$142,$C$7:$C$142,"="&amp;$A147)</f>
        <v>2.1850000000000001</v>
      </c>
      <c r="AL147" s="976">
        <f>AVERAGEIFS(AL$7:AL$142,$C$7:$C$142,"="&amp;$A147)</f>
        <v>74086.666666666672</v>
      </c>
      <c r="AM147" s="834">
        <f>AVERAGEIFS(AM$7:AM$142,$C$7:$C$142,"="&amp;$A147)</f>
        <v>0.42666666666666669</v>
      </c>
      <c r="AN147" s="961">
        <f>AVERAGEIFS(AN$7:AN$142,$C$7:$C$142,"="&amp;$A147)</f>
        <v>0.69666666666666666</v>
      </c>
      <c r="AO147" s="834">
        <f>AVERAGEIFS(AO$7:AO$142,$C$7:$C$142,"="&amp;$A147)</f>
        <v>-8.0737995809916256</v>
      </c>
      <c r="AP147" s="834">
        <f>AVERAGEIFS(AP$7:AP$142,$C$7:$C$142,"="&amp;$A147)</f>
        <v>8.1858600536409352</v>
      </c>
      <c r="AQ147" s="961">
        <f>AVERAGEIFS(AQ$7:AQ$142,$C$7:$C$142,"="&amp;$A147)</f>
        <v>-24.082066691734546</v>
      </c>
      <c r="AR147" s="834">
        <f>AVERAGEIFS(AR$7:AR$142,$C$7:$C$142,"="&amp;$A147)</f>
        <v>1.3587933333333335</v>
      </c>
      <c r="AS147" s="834">
        <f>AVERAGEIFS(AS$7:AS$142,$C$7:$C$142,"="&amp;$A147)</f>
        <v>1.4306507866666669</v>
      </c>
      <c r="AT147" s="834">
        <f>AVERAGEIFS(AT$7:AT$142,$C$7:$C$142,"="&amp;$A147)</f>
        <v>1.4628403093240003</v>
      </c>
      <c r="AU147" s="834">
        <f>AVERAGEIFS(AU$7:AU$142,$C$7:$C$142,"="&amp;$A147)</f>
        <v>1.4957891701918353</v>
      </c>
      <c r="AV147" s="834">
        <f>AVERAGEIFS(AV$7:AV$142,$C$7:$C$142,"="&amp;$A147)</f>
        <v>1.5295160699785155</v>
      </c>
      <c r="AW147" s="834">
        <f>AVERAGEIFS(AW$7:AW$142,$C$7:$C$142,"="&amp;$A147)</f>
        <v>7.2775896694943514</v>
      </c>
      <c r="AX147" s="961">
        <f>AVERAGEIFS(AX$7:AX$142,$C$7:$C$142,"="&amp;$A147)</f>
        <v>24.208527589140818</v>
      </c>
      <c r="AY147" s="834">
        <f>AVERAGEIFS(AY$7:AY$142,$C$7:$C$142,"="&amp;$A147)</f>
        <v>0.87999999999999989</v>
      </c>
      <c r="AZ147" s="834">
        <f>AVERAGEIFS(AZ$7:AZ$142,$C$7:$C$142,"="&amp;$A147)</f>
        <v>28.536666666666665</v>
      </c>
      <c r="BA147" s="834">
        <f>AVERAGEIFS(BA$7:BA$142,$C$7:$C$142,"="&amp;$A147)</f>
        <v>-28.939999999999998</v>
      </c>
      <c r="BB147" s="834">
        <f>AVERAGEIFS(BB$7:BB$142,$C$7:$C$142,"="&amp;$A147)</f>
        <v>1.1200000000000001</v>
      </c>
      <c r="BC147" s="961">
        <f>AVERAGEIFS(BC$7:BC$142,$C$7:$C$142,"="&amp;$A147)</f>
        <v>-10.553333333333333</v>
      </c>
      <c r="BD147" s="834"/>
      <c r="BE147" s="719">
        <f>AVERAGEIFS(BE$7:BE$142,$C$7:$C$142,"="&amp;$A147)</f>
        <v>1984.6666666666667</v>
      </c>
      <c r="BF147" s="834">
        <f>AVERAGEIFS(BF$7:BF$142,$C$7:$C$142,"="&amp;$A147)</f>
        <v>3</v>
      </c>
      <c r="BG147" s="834">
        <f>AVERAGEIFS(BG$7:BG$142,$C$7:$C$142,"="&amp;$A147)</f>
        <v>2.8333333333333335</v>
      </c>
    </row>
    <row r="148" spans="1:59" x14ac:dyDescent="0.2">
      <c r="A148" s="878" t="s">
        <v>245</v>
      </c>
      <c r="B148" s="669">
        <f>COUNTIF($C$7:$C$142,"="&amp;$A148)</f>
        <v>8</v>
      </c>
      <c r="E148" s="846">
        <f>AVERAGEIFS($E$7:$E$142,$C$7:$C$142,"="&amp;$A148)</f>
        <v>47</v>
      </c>
      <c r="I148" s="958">
        <f>AVERAGEIFS(I$7:I$142,$C$7:$C$142,"="&amp;$A148)</f>
        <v>92.088750000000019</v>
      </c>
      <c r="J148" s="834">
        <f>AVERAGEIFS(J$7:J$142,$C$7:$C$142,"="&amp;$A148)</f>
        <v>3.1336488058027996</v>
      </c>
      <c r="K148" s="842">
        <f>AVERAGEIFS(K$7:K$142,$C$7:$C$142,"="&amp;$A148)</f>
        <v>0.62624999999999997</v>
      </c>
      <c r="L148" s="846"/>
      <c r="M148" s="834">
        <f>AVERAGEIFS(M$7:M$142,$C$7:$C$142,"="&amp;$A148)</f>
        <v>2.5049999999999999</v>
      </c>
      <c r="N148" s="846"/>
      <c r="O148" s="842">
        <f>AVERAGEIFS(O$7:O$142,$C$7:$C$142,"="&amp;$A148)</f>
        <v>0.58906249999999993</v>
      </c>
      <c r="P148" s="846"/>
      <c r="Q148" s="846"/>
      <c r="R148" s="834">
        <f>AVERAGEIFS(R$7:R$142,$C$7:$C$142,"="&amp;$A148)</f>
        <v>6.4821312063841727</v>
      </c>
      <c r="S148" s="834">
        <f>AVERAGEIFS(S$7:S$142,$C$7:$C$142,"="&amp;$A148)</f>
        <v>7.0257637911109887</v>
      </c>
      <c r="T148" s="834">
        <f>AVERAGEIFS(T$7:T$142,$C$7:$C$142,"="&amp;$A148)</f>
        <v>7.4247837997213697</v>
      </c>
      <c r="U148" s="834">
        <f>AVERAGEIFS(U$7:U$142,$C$7:$C$142,"="&amp;$A148)</f>
        <v>8.4138602601652419</v>
      </c>
      <c r="V148" s="834">
        <f>AVERAGEIFS(V$7:V$142,$C$7:$C$142,"="&amp;$A148)</f>
        <v>10.487742912135948</v>
      </c>
      <c r="W148" s="845">
        <f>AVERAGEIFS(W$7:W$142,$C$7:$C$142,"="&amp;$A148)</f>
        <v>0.83547342440304839</v>
      </c>
      <c r="X148" s="845">
        <f>AVERAGEIFS(X$7:X$142,$C$7:$C$142,"="&amp;$A148)</f>
        <v>0.89255836983229242</v>
      </c>
      <c r="Y148" s="669"/>
      <c r="Z148" s="834">
        <f>AVERAGEIFS(Z$7:Z$142,$C$7:$C$142,"="&amp;$A148)</f>
        <v>69.661881706518429</v>
      </c>
      <c r="AA148" s="834">
        <f>AVERAGEIFS(AA$7:AA$142,$C$7:$C$142,"="&amp;$A148)</f>
        <v>23.242252498951011</v>
      </c>
      <c r="AB148" s="834"/>
      <c r="AC148" s="834">
        <f>AVERAGEIFS(AC$7:AC$142,$C$7:$C$142,"="&amp;$A148)</f>
        <v>4.1025</v>
      </c>
      <c r="AD148" s="834">
        <f>AVERAGEIFS(AD$7:AD$142,$C$7:$C$142,"="&amp;$A148)</f>
        <v>4.2750000000000004</v>
      </c>
      <c r="AE148" s="834">
        <f>AVERAGEIFS(AE$7:AE$142,$C$7:$C$142,"="&amp;$A148)</f>
        <v>1.7899999999999998</v>
      </c>
      <c r="AF148" s="834">
        <f>AVERAGEIFS(AF$7:AF$142,$C$7:$C$142,"="&amp;$A148)</f>
        <v>12.200000000000001</v>
      </c>
      <c r="AG148" s="834">
        <f>AVERAGEIFS(AG$7:AG$142,$C$7:$C$142,"="&amp;$A148)</f>
        <v>31.775000000000002</v>
      </c>
      <c r="AH148" s="834">
        <f>AVERAGEIFS(AH$7:AH$142,$C$7:$C$142,"="&amp;$A148)</f>
        <v>10.662500000000001</v>
      </c>
      <c r="AI148" s="834">
        <f>AVERAGEIFS(AI$7:AI$142,$C$7:$C$142,"="&amp;$A148)</f>
        <v>54.137142857142862</v>
      </c>
      <c r="AJ148" s="834">
        <f>AVERAGEIFS(AJ$7:AJ$142,$C$7:$C$142,"="&amp;$A148)</f>
        <v>3.6749999999999998</v>
      </c>
      <c r="AK148" s="834">
        <f>AVERAGEIFS(AK$7:AK$142,$C$7:$C$142,"="&amp;$A148)</f>
        <v>7.6628571428571428</v>
      </c>
      <c r="AL148" s="976">
        <f>AVERAGEIFS(AL$7:AL$142,$C$7:$C$142,"="&amp;$A148)</f>
        <v>43711.082499999997</v>
      </c>
      <c r="AM148" s="834">
        <f>AVERAGEIFS(AM$7:AM$142,$C$7:$C$142,"="&amp;$A148)</f>
        <v>1.19875</v>
      </c>
      <c r="AN148" s="961">
        <f>AVERAGEIFS(AN$7:AN$142,$C$7:$C$142,"="&amp;$A148)</f>
        <v>2.9071428571428575</v>
      </c>
      <c r="AO148" s="834">
        <f>AVERAGEIFS(AO$7:AO$142,$C$7:$C$142,"="&amp;$A148)</f>
        <v>-11.694743432982968</v>
      </c>
      <c r="AP148" s="834">
        <f>AVERAGEIFS(AP$7:AP$142,$C$7:$C$142,"="&amp;$A148)</f>
        <v>11.547509065968041</v>
      </c>
      <c r="AQ148" s="961">
        <f>AVERAGEIFS(AQ$7:AQ$142,$C$7:$C$142,"="&amp;$A148)</f>
        <v>191.13575486395843</v>
      </c>
      <c r="AR148" s="834">
        <f>AVERAGEIFS(AR$7:AR$142,$C$7:$C$142,"="&amp;$A148)</f>
        <v>2.5262418750000002</v>
      </c>
      <c r="AS148" s="834">
        <f>AVERAGEIFS(AS$7:AS$142,$C$7:$C$142,"="&amp;$A148)</f>
        <v>2.7670710375000005</v>
      </c>
      <c r="AT148" s="834">
        <f>AVERAGEIFS(AT$7:AT$142,$C$7:$C$142,"="&amp;$A148)</f>
        <v>2.9071238996250006</v>
      </c>
      <c r="AU148" s="834">
        <f>AVERAGEIFS(AU$7:AU$142,$C$7:$C$142,"="&amp;$A148)</f>
        <v>3.0568274254842507</v>
      </c>
      <c r="AV148" s="834">
        <f>AVERAGEIFS(AV$7:AV$142,$C$7:$C$142,"="&amp;$A148)</f>
        <v>3.2169754897622274</v>
      </c>
      <c r="AW148" s="834">
        <f>AVERAGEIFS(AW$7:AW$142,$C$7:$C$142,"="&amp;$A148)</f>
        <v>14.474239727371479</v>
      </c>
      <c r="AX148" s="961">
        <f>AVERAGEIFS(AX$7:AX$142,$C$7:$C$142,"="&amp;$A148)</f>
        <v>18.220956645136354</v>
      </c>
      <c r="AY148" s="834">
        <f>AVERAGEIFS(AY$7:AY$142,$C$7:$C$142,"="&amp;$A148)</f>
        <v>1.1937499999999999</v>
      </c>
      <c r="AZ148" s="834">
        <f>AVERAGEIFS(AZ$7:AZ$142,$C$7:$C$142,"="&amp;$A148)</f>
        <v>72.662499999999994</v>
      </c>
      <c r="BA148" s="834">
        <f>AVERAGEIFS(BA$7:BA$142,$C$7:$C$142,"="&amp;$A148)</f>
        <v>-19.502500000000001</v>
      </c>
      <c r="BB148" s="834">
        <f>AVERAGEIFS(BB$7:BB$142,$C$7:$C$142,"="&amp;$A148)</f>
        <v>7.4550000000000001</v>
      </c>
      <c r="BC148" s="961">
        <f>AVERAGEIFS(BC$7:BC$142,$C$7:$C$142,"="&amp;$A148)</f>
        <v>-1.4887500000000002</v>
      </c>
      <c r="BD148" s="834"/>
      <c r="BE148" s="719">
        <f>AVERAGEIFS(BE$7:BE$142,$C$7:$C$142,"="&amp;$A148)</f>
        <v>1973.5</v>
      </c>
      <c r="BF148" s="834">
        <f>AVERAGEIFS(BF$7:BF$142,$C$7:$C$142,"="&amp;$A148)</f>
        <v>4.75</v>
      </c>
      <c r="BG148" s="834">
        <f>AVERAGEIFS(BG$7:BG$142,$C$7:$C$142,"="&amp;$A148)</f>
        <v>7.3374999999999995</v>
      </c>
    </row>
    <row r="149" spans="1:59" x14ac:dyDescent="0.2">
      <c r="A149" s="878" t="s">
        <v>128</v>
      </c>
      <c r="B149" s="669">
        <f>COUNTIF($C$7:$C$142,"="&amp;$A149)</f>
        <v>17</v>
      </c>
      <c r="E149" s="846">
        <f>AVERAGEIFS($E$7:$E$142,$C$7:$C$142,"="&amp;$A149)</f>
        <v>49.058823529411768</v>
      </c>
      <c r="I149" s="958">
        <f>AVERAGEIFS(I$7:I$142,$C$7:$C$142,"="&amp;$A149)</f>
        <v>91.151764705882343</v>
      </c>
      <c r="J149" s="834">
        <f>AVERAGEIFS(J$7:J$142,$C$7:$C$142,"="&amp;$A149)</f>
        <v>3.1148209790264945</v>
      </c>
      <c r="K149" s="842">
        <f>AVERAGEIFS(K$7:K$142,$C$7:$C$142,"="&amp;$A149)</f>
        <v>0.5927941176470588</v>
      </c>
      <c r="L149" s="846"/>
      <c r="M149" s="834">
        <f>AVERAGEIFS(M$7:M$142,$C$7:$C$142,"="&amp;$A149)</f>
        <v>2.3711764705882352</v>
      </c>
      <c r="N149" s="846"/>
      <c r="O149" s="842">
        <f>AVERAGEIFS(O$7:O$142,$C$7:$C$142,"="&amp;$A149)</f>
        <v>0.56319286122215872</v>
      </c>
      <c r="P149" s="846"/>
      <c r="Q149" s="846"/>
      <c r="R149" s="834">
        <f>AVERAGEIFS(R$7:R$142,$C$7:$C$142,"="&amp;$A149)</f>
        <v>5.4176719807942169</v>
      </c>
      <c r="S149" s="834">
        <f>AVERAGEIFS(S$7:S$142,$C$7:$C$142,"="&amp;$A149)</f>
        <v>7.0665038906163318</v>
      </c>
      <c r="T149" s="834">
        <f>AVERAGEIFS(T$7:T$142,$C$7:$C$142,"="&amp;$A149)</f>
        <v>7.1833489352736137</v>
      </c>
      <c r="U149" s="834">
        <f>AVERAGEIFS(U$7:U$142,$C$7:$C$142,"="&amp;$A149)</f>
        <v>7.1195573244421304</v>
      </c>
      <c r="V149" s="834">
        <f>AVERAGEIFS(V$7:V$142,$C$7:$C$142,"="&amp;$A149)</f>
        <v>8.0969518580294029</v>
      </c>
      <c r="W149" s="845">
        <f>AVERAGEIFS(W$7:W$142,$C$7:$C$142,"="&amp;$A149)</f>
        <v>0.90764983494000107</v>
      </c>
      <c r="X149" s="845">
        <f>AVERAGEIFS(X$7:X$142,$C$7:$C$142,"="&amp;$A149)</f>
        <v>1.3048860911703377</v>
      </c>
      <c r="Y149" s="669"/>
      <c r="Z149" s="834">
        <f>AVERAGEIFS(Z$7:Z$142,$C$7:$C$142,"="&amp;$A149)</f>
        <v>65.723253746393425</v>
      </c>
      <c r="AA149" s="834">
        <f>AVERAGEIFS(AA$7:AA$142,$C$7:$C$142,"="&amp;$A149)</f>
        <v>26.988503626962387</v>
      </c>
      <c r="AB149" s="834"/>
      <c r="AC149" s="834">
        <f>AVERAGEIFS(AC$7:AC$142,$C$7:$C$142,"="&amp;$A149)</f>
        <v>3.4123529411764704</v>
      </c>
      <c r="AD149" s="834">
        <f>AVERAGEIFS(AD$7:AD$142,$C$7:$C$142,"="&amp;$A149)</f>
        <v>5.9369230769230761</v>
      </c>
      <c r="AE149" s="834">
        <f>AVERAGEIFS(AE$7:AE$142,$C$7:$C$142,"="&amp;$A149)</f>
        <v>3.0623529411764707</v>
      </c>
      <c r="AF149" s="834">
        <f>AVERAGEIFS(AF$7:AF$142,$C$7:$C$142,"="&amp;$A149)</f>
        <v>9.1773333333333351</v>
      </c>
      <c r="AG149" s="834">
        <f>AVERAGEIFS(AG$7:AG$142,$C$7:$C$142,"="&amp;$A149)</f>
        <v>31.326666666666668</v>
      </c>
      <c r="AH149" s="834">
        <f>AVERAGEIFS(AH$7:AH$142,$C$7:$C$142,"="&amp;$A149)</f>
        <v>0.80000000000000049</v>
      </c>
      <c r="AI149" s="834">
        <f>AVERAGEIFS(AI$7:AI$142,$C$7:$C$142,"="&amp;$A149)</f>
        <v>8.1046666666666667</v>
      </c>
      <c r="AJ149" s="834">
        <f>AVERAGEIFS(AJ$7:AJ$142,$C$7:$C$142,"="&amp;$A149)</f>
        <v>2.9176470588235297</v>
      </c>
      <c r="AK149" s="834">
        <f>AVERAGEIFS(AK$7:AK$142,$C$7:$C$142,"="&amp;$A149)</f>
        <v>3.7281249999999999</v>
      </c>
      <c r="AL149" s="976">
        <f>AVERAGEIFS(AL$7:AL$142,$C$7:$C$142,"="&amp;$A149)</f>
        <v>83120.588235294112</v>
      </c>
      <c r="AM149" s="834">
        <f>AVERAGEIFS(AM$7:AM$142,$C$7:$C$142,"="&amp;$A149)</f>
        <v>5.8211764705882345</v>
      </c>
      <c r="AN149" s="961">
        <f>AVERAGEIFS(AN$7:AN$142,$C$7:$C$142,"="&amp;$A149)</f>
        <v>1.732</v>
      </c>
      <c r="AO149" s="834">
        <f>AVERAGEIFS(AO$7:AO$142,$C$7:$C$142,"="&amp;$A149)</f>
        <v>-17.327439817306796</v>
      </c>
      <c r="AP149" s="834">
        <f>AVERAGEIFS(AP$7:AP$142,$C$7:$C$142,"="&amp;$A149)</f>
        <v>10.234378303468628</v>
      </c>
      <c r="AQ149" s="961">
        <f>AVERAGEIFS(AQ$7:AQ$142,$C$7:$C$142,"="&amp;$A149)</f>
        <v>201.32661484137697</v>
      </c>
      <c r="AR149" s="834">
        <f>AVERAGEIFS(AR$7:AR$142,$C$7:$C$142,"="&amp;$A149)</f>
        <v>2.3684862294117646</v>
      </c>
      <c r="AS149" s="834">
        <f>AVERAGEIFS(AS$7:AS$142,$C$7:$C$142,"="&amp;$A149)</f>
        <v>2.5085950152705885</v>
      </c>
      <c r="AT149" s="834">
        <f>AVERAGEIFS(AT$7:AT$142,$C$7:$C$142,"="&amp;$A149)</f>
        <v>2.6204565510804887</v>
      </c>
      <c r="AU149" s="834">
        <f>AVERAGEIFS(AU$7:AU$142,$C$7:$C$142,"="&amp;$A149)</f>
        <v>2.7381199918015162</v>
      </c>
      <c r="AV149" s="834">
        <f>AVERAGEIFS(AV$7:AV$142,$C$7:$C$142,"="&amp;$A149)</f>
        <v>2.8619174158861287</v>
      </c>
      <c r="AW149" s="834">
        <f>AVERAGEIFS(AW$7:AW$142,$C$7:$C$142,"="&amp;$A149)</f>
        <v>13.097575203450484</v>
      </c>
      <c r="AX149" s="961">
        <f>AVERAGEIFS(AX$7:AX$142,$C$7:$C$142,"="&amp;$A149)</f>
        <v>17.12937505280977</v>
      </c>
      <c r="AY149" s="834">
        <f>AVERAGEIFS(AY$7:AY$142,$C$7:$C$142,"="&amp;$A149)</f>
        <v>0.48235294117647065</v>
      </c>
      <c r="AZ149" s="834">
        <f>AVERAGEIFS(AZ$7:AZ$142,$C$7:$C$142,"="&amp;$A149)</f>
        <v>34.182352941176468</v>
      </c>
      <c r="BA149" s="834">
        <f>AVERAGEIFS(BA$7:BA$142,$C$7:$C$142,"="&amp;$A149)</f>
        <v>-14.59235294117647</v>
      </c>
      <c r="BB149" s="834">
        <f>AVERAGEIFS(BB$7:BB$142,$C$7:$C$142,"="&amp;$A149)</f>
        <v>1.3582352941176474</v>
      </c>
      <c r="BC149" s="961">
        <f>AVERAGEIFS(BC$7:BC$142,$C$7:$C$142,"="&amp;$A149)</f>
        <v>-1.1129411764705874</v>
      </c>
      <c r="BD149" s="834"/>
      <c r="BE149" s="719">
        <f>AVERAGEIFS(BE$7:BE$142,$C$7:$C$142,"="&amp;$A149)</f>
        <v>1971.5882352941176</v>
      </c>
      <c r="BF149" s="834">
        <f>AVERAGEIFS(BF$7:BF$142,$C$7:$C$142,"="&amp;$A149)</f>
        <v>5.0588235294117645</v>
      </c>
      <c r="BG149" s="834">
        <f>AVERAGEIFS(BG$7:BG$142,$C$7:$C$142,"="&amp;$A149)</f>
        <v>8.9294117647058826</v>
      </c>
    </row>
    <row r="150" spans="1:59" x14ac:dyDescent="0.2">
      <c r="A150" s="878" t="s">
        <v>178</v>
      </c>
      <c r="B150" s="669">
        <f>COUNTIF($C$7:$C$142,"="&amp;$A150)</f>
        <v>3</v>
      </c>
      <c r="E150" s="846">
        <f>AVERAGEIFS($E$7:$E$142,$C$7:$C$142,"="&amp;$A150)</f>
        <v>35</v>
      </c>
      <c r="I150" s="958">
        <f>AVERAGEIFS(I$7:I$142,$C$7:$C$142,"="&amp;$A150)</f>
        <v>52.416666666666664</v>
      </c>
      <c r="J150" s="834">
        <f>AVERAGEIFS(J$7:J$142,$C$7:$C$142,"="&amp;$A150)</f>
        <v>5.6230942110400299</v>
      </c>
      <c r="K150" s="842">
        <f>AVERAGEIFS(K$7:K$142,$C$7:$C$142,"="&amp;$A150)</f>
        <v>0.78416666666666668</v>
      </c>
      <c r="L150" s="846"/>
      <c r="M150" s="834">
        <f>AVERAGEIFS(M$7:M$142,$C$7:$C$142,"="&amp;$A150)</f>
        <v>3.1366666666666667</v>
      </c>
      <c r="N150" s="846"/>
      <c r="O150" s="842">
        <f>AVERAGEIFS(O$7:O$142,$C$7:$C$142,"="&amp;$A150)</f>
        <v>0.73333333333333328</v>
      </c>
      <c r="P150" s="846"/>
      <c r="Q150" s="846"/>
      <c r="R150" s="834">
        <f>AVERAGEIFS(R$7:R$142,$C$7:$C$142,"="&amp;$A150)</f>
        <v>5.2722372646105988</v>
      </c>
      <c r="S150" s="834">
        <f>AVERAGEIFS(S$7:S$142,$C$7:$C$142,"="&amp;$A150)</f>
        <v>7.9351956093442064</v>
      </c>
      <c r="T150" s="834">
        <f>AVERAGEIFS(T$7:T$142,$C$7:$C$142,"="&amp;$A150)</f>
        <v>12.719014175461709</v>
      </c>
      <c r="U150" s="834">
        <f>AVERAGEIFS(U$7:U$142,$C$7:$C$142,"="&amp;$A150)</f>
        <v>8.4341977041292466</v>
      </c>
      <c r="V150" s="834">
        <f>AVERAGEIFS(V$7:V$142,$C$7:$C$142,"="&amp;$A150)</f>
        <v>8.9967975360408854</v>
      </c>
      <c r="W150" s="845">
        <f>AVERAGEIFS(W$7:W$142,$C$7:$C$142,"="&amp;$A150)</f>
        <v>0.79866936649292042</v>
      </c>
      <c r="X150" s="845">
        <f>AVERAGEIFS(X$7:X$142,$C$7:$C$142,"="&amp;$A150)</f>
        <v>0.69976311647899747</v>
      </c>
      <c r="Y150" s="669"/>
      <c r="Z150" s="834">
        <f>AVERAGEIFS(Z$7:Z$142,$C$7:$C$142,"="&amp;$A150)</f>
        <v>137.58148134159134</v>
      </c>
      <c r="AA150" s="834">
        <f>AVERAGEIFS(AA$7:AA$142,$C$7:$C$142,"="&amp;$A150)</f>
        <v>22.480207922814952</v>
      </c>
      <c r="AB150" s="834"/>
      <c r="AC150" s="834">
        <f>AVERAGEIFS(AC$7:AC$142,$C$7:$C$142,"="&amp;$A150)</f>
        <v>2.9666666666666668</v>
      </c>
      <c r="AD150" s="834">
        <f>AVERAGEIFS(AD$7:AD$142,$C$7:$C$142,"="&amp;$A150)</f>
        <v>4.9050000000000002</v>
      </c>
      <c r="AE150" s="834">
        <f>AVERAGEIFS(AE$7:AE$142,$C$7:$C$142,"="&amp;$A150)</f>
        <v>1.0900000000000001</v>
      </c>
      <c r="AF150" s="834">
        <f>AVERAGEIFS(AF$7:AF$142,$C$7:$C$142,"="&amp;$A150)</f>
        <v>0.91</v>
      </c>
      <c r="AG150" s="834">
        <f>AVERAGEIFS(AG$7:AG$142,$C$7:$C$142,"="&amp;$A150)</f>
        <v>6.4666666666666659</v>
      </c>
      <c r="AH150" s="834">
        <f>AVERAGEIFS(AH$7:AH$142,$C$7:$C$142,"="&amp;$A150)</f>
        <v>-33.533333333333331</v>
      </c>
      <c r="AI150" s="834">
        <f>AVERAGEIFS(AI$7:AI$142,$C$7:$C$142,"="&amp;$A150)</f>
        <v>18803.315000000002</v>
      </c>
      <c r="AJ150" s="834">
        <f>AVERAGEIFS(AJ$7:AJ$142,$C$7:$C$142,"="&amp;$A150)</f>
        <v>-7.2666666666666657</v>
      </c>
      <c r="AK150" s="834">
        <f>AVERAGEIFS(AK$7:AK$142,$C$7:$C$142,"="&amp;$A150)</f>
        <v>7.4050000000000002</v>
      </c>
      <c r="AL150" s="976">
        <f>AVERAGEIFS(AL$7:AL$142,$C$7:$C$142,"="&amp;$A150)</f>
        <v>121033.8</v>
      </c>
      <c r="AM150" s="834">
        <f>AVERAGEIFS(AM$7:AM$142,$C$7:$C$142,"="&amp;$A150)</f>
        <v>1.8166666666666664</v>
      </c>
      <c r="AN150" s="961">
        <f>AVERAGEIFS(AN$7:AN$142,$C$7:$C$142,"="&amp;$A150)</f>
        <v>0.2233333333333333</v>
      </c>
      <c r="AO150" s="834">
        <f>AVERAGEIFS(AO$7:AO$142,$C$7:$C$142,"="&amp;$A150)</f>
        <v>-8.4229160076456751</v>
      </c>
      <c r="AP150" s="834">
        <f>AVERAGEIFS(AP$7:AP$142,$C$7:$C$142,"="&amp;$A150)</f>
        <v>14.057291915169278</v>
      </c>
      <c r="AQ150" s="961">
        <f>AVERAGEIFS(AQ$7:AQ$142,$C$7:$C$142,"="&amp;$A150)</f>
        <v>-7.8656154802228633</v>
      </c>
      <c r="AR150" s="834">
        <f>AVERAGEIFS(AR$7:AR$142,$C$7:$C$142,"="&amp;$A150)</f>
        <v>3.0267999999999997</v>
      </c>
      <c r="AS150" s="834">
        <f>AVERAGEIFS(AS$7:AS$142,$C$7:$C$142,"="&amp;$A150)</f>
        <v>3.3106149999999999</v>
      </c>
      <c r="AT150" s="834">
        <f>AVERAGEIFS(AT$7:AT$142,$C$7:$C$142,"="&amp;$A150)</f>
        <v>3.534155471</v>
      </c>
      <c r="AU150" s="834">
        <f>AVERAGEIFS(AU$7:AU$142,$C$7:$C$142,"="&amp;$A150)</f>
        <v>3.7742881719850998</v>
      </c>
      <c r="AV150" s="834">
        <f>AVERAGEIFS(AV$7:AV$142,$C$7:$C$142,"="&amp;$A150)</f>
        <v>4.0323389099444631</v>
      </c>
      <c r="AW150" s="834">
        <f>AVERAGEIFS(AW$7:AW$142,$C$7:$C$142,"="&amp;$A150)</f>
        <v>17.678197552929564</v>
      </c>
      <c r="AX150" s="961">
        <f>AVERAGEIFS(AX$7:AX$142,$C$7:$C$142,"="&amp;$A150)</f>
        <v>32.14656509043882</v>
      </c>
      <c r="AY150" s="834">
        <f>AVERAGEIFS(AY$7:AY$142,$C$7:$C$142,"="&amp;$A150)</f>
        <v>1.1566666666666665</v>
      </c>
      <c r="AZ150" s="834">
        <f>AVERAGEIFS(AZ$7:AZ$142,$C$7:$C$142,"="&amp;$A150)</f>
        <v>44.116666666666667</v>
      </c>
      <c r="BA150" s="834">
        <f>AVERAGEIFS(BA$7:BA$142,$C$7:$C$142,"="&amp;$A150)</f>
        <v>-45.75333333333333</v>
      </c>
      <c r="BB150" s="834">
        <f>AVERAGEIFS(BB$7:BB$142,$C$7:$C$142,"="&amp;$A150)</f>
        <v>-6.0966666666666667</v>
      </c>
      <c r="BC150" s="961">
        <f>AVERAGEIFS(BC$7:BC$142,$C$7:$C$142,"="&amp;$A150)</f>
        <v>-26.606666666666666</v>
      </c>
      <c r="BD150" s="834"/>
      <c r="BE150" s="719">
        <f>AVERAGEIFS(BE$7:BE$142,$C$7:$C$142,"="&amp;$A150)</f>
        <v>1986</v>
      </c>
      <c r="BF150" s="834">
        <f>AVERAGEIFS(BF$7:BF$142,$C$7:$C$142,"="&amp;$A150)</f>
        <v>3</v>
      </c>
      <c r="BG150" s="834">
        <f>AVERAGEIFS(BG$7:BG$142,$C$7:$C$142,"="&amp;$A150)</f>
        <v>4.0333333333333341</v>
      </c>
    </row>
    <row r="151" spans="1:59" x14ac:dyDescent="0.2">
      <c r="A151" s="878" t="s">
        <v>108</v>
      </c>
      <c r="B151" s="669">
        <f>COUNTIF($C$7:$C$142,"="&amp;$A151)</f>
        <v>35</v>
      </c>
      <c r="E151" s="846">
        <f>AVERAGEIFS($E$7:$E$142,$C$7:$C$142,"="&amp;$A151)</f>
        <v>33.771428571428572</v>
      </c>
      <c r="I151" s="958">
        <f>AVERAGEIFS(I$7:I$142,$C$7:$C$142,"="&amp;$A151)</f>
        <v>81.05085714285714</v>
      </c>
      <c r="J151" s="834">
        <f>AVERAGEIFS(J$7:J$142,$C$7:$C$142,"="&amp;$A151)</f>
        <v>3.1188526455969225</v>
      </c>
      <c r="K151" s="842">
        <f>AVERAGEIFS(K$7:K$142,$C$7:$C$142,"="&amp;$A151)</f>
        <v>0.58871428571428586</v>
      </c>
      <c r="L151" s="846"/>
      <c r="M151" s="834">
        <f>AVERAGEIFS(M$7:M$142,$C$7:$C$142,"="&amp;$A151)</f>
        <v>1.878857142857143</v>
      </c>
      <c r="N151" s="846"/>
      <c r="O151" s="842">
        <f>AVERAGEIFS(O$7:O$142,$C$7:$C$142,"="&amp;$A151)</f>
        <v>0.56388095238095237</v>
      </c>
      <c r="P151" s="846"/>
      <c r="Q151" s="846"/>
      <c r="R151" s="834">
        <f>AVERAGEIFS(R$7:R$142,$C$7:$C$142,"="&amp;$A151)</f>
        <v>5.3689199477284761</v>
      </c>
      <c r="S151" s="834">
        <f>AVERAGEIFS(S$7:S$142,$C$7:$C$142,"="&amp;$A151)</f>
        <v>7.1234451643248304</v>
      </c>
      <c r="T151" s="834">
        <f>AVERAGEIFS(T$7:T$142,$C$7:$C$142,"="&amp;$A151)</f>
        <v>6.9199192185044041</v>
      </c>
      <c r="U151" s="834">
        <f>AVERAGEIFS(U$7:U$142,$C$7:$C$142,"="&amp;$A151)</f>
        <v>6.1810997824357328</v>
      </c>
      <c r="V151" s="834">
        <f>AVERAGEIFS(V$7:V$142,$C$7:$C$142,"="&amp;$A151)</f>
        <v>5.9669505091690178</v>
      </c>
      <c r="W151" s="845">
        <f>AVERAGEIFS(W$7:W$142,$C$7:$C$142,"="&amp;$A151)</f>
        <v>1.0389025252254656</v>
      </c>
      <c r="X151" s="845">
        <f>AVERAGEIFS(X$7:X$142,$C$7:$C$142,"="&amp;$A151)</f>
        <v>0.56833300821422317</v>
      </c>
      <c r="Y151" s="669"/>
      <c r="Z151" s="834">
        <f>AVERAGEIFS(Z$7:Z$142,$C$7:$C$142,"="&amp;$A151)</f>
        <v>101.52355105090503</v>
      </c>
      <c r="AA151" s="834">
        <f>AVERAGEIFS(AA$7:AA$142,$C$7:$C$142,"="&amp;$A151)</f>
        <v>30.561137926541701</v>
      </c>
      <c r="AB151" s="834"/>
      <c r="AC151" s="834">
        <f>AVERAGEIFS(AC$7:AC$142,$C$7:$C$142,"="&amp;$A151)</f>
        <v>3.4696666666666669</v>
      </c>
      <c r="AD151" s="834">
        <f>AVERAGEIFS(AD$7:AD$142,$C$7:$C$142,"="&amp;$A151)</f>
        <v>3.5095652173913043</v>
      </c>
      <c r="AE151" s="834">
        <f>AVERAGEIFS(AE$7:AE$142,$C$7:$C$142,"="&amp;$A151)</f>
        <v>3.9729999999999999</v>
      </c>
      <c r="AF151" s="834">
        <f>AVERAGEIFS(AF$7:AF$142,$C$7:$C$142,"="&amp;$A151)</f>
        <v>2.0031034482758616</v>
      </c>
      <c r="AG151" s="834">
        <f>AVERAGEIFS(AG$7:AG$142,$C$7:$C$142,"="&amp;$A151)</f>
        <v>44.469230769230762</v>
      </c>
      <c r="AH151" s="834">
        <f>AVERAGEIFS(AH$7:AH$142,$C$7:$C$142,"="&amp;$A151)</f>
        <v>59.903333333333329</v>
      </c>
      <c r="AI151" s="834">
        <f>AVERAGEIFS(AI$7:AI$142,$C$7:$C$142,"="&amp;$A151)</f>
        <v>11.973448275862065</v>
      </c>
      <c r="AJ151" s="834">
        <f>AVERAGEIFS(AJ$7:AJ$142,$C$7:$C$142,"="&amp;$A151)</f>
        <v>10.953333333333331</v>
      </c>
      <c r="AK151" s="834">
        <f>AVERAGEIFS(AK$7:AK$142,$C$7:$C$142,"="&amp;$A151)</f>
        <v>8.7746153846153856</v>
      </c>
      <c r="AL151" s="976">
        <f>AVERAGEIFS(AL$7:AL$142,$C$7:$C$142,"="&amp;$A151)</f>
        <v>11110.153666666667</v>
      </c>
      <c r="AM151" s="834">
        <f>AVERAGEIFS(AM$7:AM$142,$C$7:$C$142,"="&amp;$A151)</f>
        <v>7.19</v>
      </c>
      <c r="AN151" s="961">
        <f>AVERAGEIFS(AN$7:AN$142,$C$7:$C$142,"="&amp;$A151)</f>
        <v>0.12758620689655173</v>
      </c>
      <c r="AO151" s="834">
        <f>AVERAGEIFS(AO$7:AO$142,$C$7:$C$142,"="&amp;$A151)</f>
        <v>-21.065578894624682</v>
      </c>
      <c r="AP151" s="834">
        <f>AVERAGEIFS(AP$7:AP$142,$C$7:$C$142,"="&amp;$A151)</f>
        <v>9.299952428032654</v>
      </c>
      <c r="AQ151" s="961">
        <f>AVERAGEIFS(AQ$7:AQ$142,$C$7:$C$142,"="&amp;$A151)</f>
        <v>40.677470691701018</v>
      </c>
      <c r="AR151" s="834">
        <f>AVERAGEIFS(AR$7:AR$142,$C$7:$C$142,"="&amp;$A151)</f>
        <v>1.9012761428571434</v>
      </c>
      <c r="AS151" s="834">
        <f>AVERAGEIFS(AS$7:AS$142,$C$7:$C$142,"="&amp;$A151)</f>
        <v>2.0139382957714282</v>
      </c>
      <c r="AT151" s="834">
        <f>AVERAGEIFS(AT$7:AT$142,$C$7:$C$142,"="&amp;$A151)</f>
        <v>2.1223441939875998</v>
      </c>
      <c r="AU151" s="834">
        <f>AVERAGEIFS(AU$7:AU$142,$C$7:$C$142,"="&amp;$A151)</f>
        <v>2.2388829087825308</v>
      </c>
      <c r="AV151" s="834">
        <f>AVERAGEIFS(AV$7:AV$142,$C$7:$C$142,"="&amp;$A151)</f>
        <v>2.3642635812752806</v>
      </c>
      <c r="AW151" s="834">
        <f>AVERAGEIFS(AW$7:AW$142,$C$7:$C$142,"="&amp;$A151)</f>
        <v>10.640705122673983</v>
      </c>
      <c r="AX151" s="961">
        <f>AVERAGEIFS(AX$7:AX$142,$C$7:$C$142,"="&amp;$A151)</f>
        <v>17.784999420103834</v>
      </c>
      <c r="AY151" s="834">
        <f>AVERAGEIFS(AY$7:AY$142,$C$7:$C$142,"="&amp;$A151)</f>
        <v>0.8803333333333333</v>
      </c>
      <c r="AZ151" s="834">
        <f>AVERAGEIFS(AZ$7:AZ$142,$C$7:$C$142,"="&amp;$A151)</f>
        <v>38.381999999999991</v>
      </c>
      <c r="BA151" s="834">
        <f>AVERAGEIFS(BA$7:BA$142,$C$7:$C$142,"="&amp;$A151)</f>
        <v>-26.038999999999994</v>
      </c>
      <c r="BB151" s="834">
        <f>AVERAGEIFS(BB$7:BB$142,$C$7:$C$142,"="&amp;$A151)</f>
        <v>3.3046666666666664</v>
      </c>
      <c r="BC151" s="961">
        <f>AVERAGEIFS(BC$7:BC$142,$C$7:$C$142,"="&amp;$A151)</f>
        <v>-9.3479999999999972</v>
      </c>
      <c r="BD151" s="834"/>
      <c r="BE151" s="719">
        <f>AVERAGEIFS(BE$7:BE$142,$C$7:$C$142,"="&amp;$A151)</f>
        <v>1986.9428571428571</v>
      </c>
      <c r="BF151" s="834">
        <f>AVERAGEIFS(BF$7:BF$142,$C$7:$C$142,"="&amp;$A151)</f>
        <v>2.8285714285714287</v>
      </c>
      <c r="BG151" s="834">
        <f>AVERAGEIFS(BG$7:BG$142,$C$7:$C$142,"="&amp;$A151)</f>
        <v>4.7115384615384617</v>
      </c>
    </row>
    <row r="152" spans="1:59" x14ac:dyDescent="0.2">
      <c r="A152" s="878" t="s">
        <v>153</v>
      </c>
      <c r="B152" s="669">
        <f>COUNTIF($C$7:$C$142,"="&amp;$A152)</f>
        <v>5</v>
      </c>
      <c r="E152" s="846">
        <f>AVERAGEIFS($E$7:$E$142,$C$7:$C$142,"="&amp;$A152)</f>
        <v>40.6</v>
      </c>
      <c r="I152" s="958">
        <f>AVERAGEIFS(I$7:I$142,$C$7:$C$142,"="&amp;$A152)</f>
        <v>175.79199999999997</v>
      </c>
      <c r="J152" s="834">
        <f>AVERAGEIFS(J$7:J$142,$C$7:$C$142,"="&amp;$A152)</f>
        <v>1.6563234723858762</v>
      </c>
      <c r="K152" s="842">
        <f>AVERAGEIFS(K$7:K$142,$C$7:$C$142,"="&amp;$A152)</f>
        <v>0.623</v>
      </c>
      <c r="L152" s="846"/>
      <c r="M152" s="834">
        <f>AVERAGEIFS(M$7:M$142,$C$7:$C$142,"="&amp;$A152)</f>
        <v>2.492</v>
      </c>
      <c r="N152" s="846"/>
      <c r="O152" s="842">
        <f>AVERAGEIFS(O$7:O$142,$C$7:$C$142,"="&amp;$A152)</f>
        <v>0.58599999999999997</v>
      </c>
      <c r="P152" s="846"/>
      <c r="Q152" s="846"/>
      <c r="R152" s="834">
        <f>AVERAGEIFS(R$7:R$142,$C$7:$C$142,"="&amp;$A152)</f>
        <v>6.7128378444167893</v>
      </c>
      <c r="S152" s="834">
        <f>AVERAGEIFS(S$7:S$142,$C$7:$C$142,"="&amp;$A152)</f>
        <v>6.9140770155339926</v>
      </c>
      <c r="T152" s="834">
        <f>AVERAGEIFS(T$7:T$142,$C$7:$C$142,"="&amp;$A152)</f>
        <v>7.5704707857071041</v>
      </c>
      <c r="U152" s="834">
        <f>AVERAGEIFS(U$7:U$142,$C$7:$C$142,"="&amp;$A152)</f>
        <v>8.9621101467562703</v>
      </c>
      <c r="V152" s="834">
        <f>AVERAGEIFS(V$7:V$142,$C$7:$C$142,"="&amp;$A152)</f>
        <v>9.7028503364298579</v>
      </c>
      <c r="W152" s="845">
        <f>AVERAGEIFS(W$7:W$142,$C$7:$C$142,"="&amp;$A152)</f>
        <v>0.95160590288882752</v>
      </c>
      <c r="X152" s="845">
        <f>AVERAGEIFS(X$7:X$142,$C$7:$C$142,"="&amp;$A152)</f>
        <v>1.9556184752975412</v>
      </c>
      <c r="Y152" s="669"/>
      <c r="Z152" s="834">
        <f>AVERAGEIFS(Z$7:Z$142,$C$7:$C$142,"="&amp;$A152)</f>
        <v>57.954539534312936</v>
      </c>
      <c r="AA152" s="834">
        <f>AVERAGEIFS(AA$7:AA$142,$C$7:$C$142,"="&amp;$A152)</f>
        <v>44.526564482205913</v>
      </c>
      <c r="AB152" s="834"/>
      <c r="AC152" s="834">
        <f>AVERAGEIFS(AC$7:AC$142,$C$7:$C$142,"="&amp;$A152)</f>
        <v>4.4359999999999999</v>
      </c>
      <c r="AD152" s="834">
        <f>AVERAGEIFS(AD$7:AD$142,$C$7:$C$142,"="&amp;$A152)</f>
        <v>7.0620000000000003</v>
      </c>
      <c r="AE152" s="834">
        <f>AVERAGEIFS(AE$7:AE$142,$C$7:$C$142,"="&amp;$A152)</f>
        <v>5.12</v>
      </c>
      <c r="AF152" s="834">
        <f>AVERAGEIFS(AF$7:AF$142,$C$7:$C$142,"="&amp;$A152)</f>
        <v>5.4660000000000002</v>
      </c>
      <c r="AG152" s="834">
        <f>AVERAGEIFS(AG$7:AG$142,$C$7:$C$142,"="&amp;$A152)</f>
        <v>15.360000000000003</v>
      </c>
      <c r="AH152" s="834">
        <f>AVERAGEIFS(AH$7:AH$142,$C$7:$C$142,"="&amp;$A152)</f>
        <v>6.919999999999999</v>
      </c>
      <c r="AI152" s="834">
        <f>AVERAGEIFS(AI$7:AI$142,$C$7:$C$142,"="&amp;$A152)</f>
        <v>28.390000000000004</v>
      </c>
      <c r="AJ152" s="834">
        <f>AVERAGEIFS(AJ$7:AJ$142,$C$7:$C$142,"="&amp;$A152)</f>
        <v>7.7399999999999993</v>
      </c>
      <c r="AK152" s="834">
        <f>AVERAGEIFS(AK$7:AK$142,$C$7:$C$142,"="&amp;$A152)</f>
        <v>6.7120000000000006</v>
      </c>
      <c r="AL152" s="976">
        <f>AVERAGEIFS(AL$7:AL$142,$C$7:$C$142,"="&amp;$A152)</f>
        <v>128448</v>
      </c>
      <c r="AM152" s="834">
        <f>AVERAGEIFS(AM$7:AM$142,$C$7:$C$142,"="&amp;$A152)</f>
        <v>0.22000000000000003</v>
      </c>
      <c r="AN152" s="961">
        <f>AVERAGEIFS(AN$7:AN$142,$C$7:$C$142,"="&amp;$A152)</f>
        <v>0.58399999999999996</v>
      </c>
      <c r="AO152" s="834">
        <f>AVERAGEIFS(AO$7:AO$142,$C$7:$C$142,"="&amp;$A152)</f>
        <v>-33.908130863063761</v>
      </c>
      <c r="AP152" s="834">
        <f>AVERAGEIFS(AP$7:AP$142,$C$7:$C$142,"="&amp;$A152)</f>
        <v>10.618433619142149</v>
      </c>
      <c r="AQ152" s="961">
        <f>AVERAGEIFS(AQ$7:AQ$142,$C$7:$C$142,"="&amp;$A152)</f>
        <v>212.08351262203979</v>
      </c>
      <c r="AR152" s="834">
        <f>AVERAGEIFS(AR$7:AR$142,$C$7:$C$142,"="&amp;$A152)</f>
        <v>2.425246</v>
      </c>
      <c r="AS152" s="834">
        <f>AVERAGEIFS(AS$7:AS$142,$C$7:$C$142,"="&amp;$A152)</f>
        <v>2.6677705999999999</v>
      </c>
      <c r="AT152" s="834">
        <f>AVERAGEIFS(AT$7:AT$142,$C$7:$C$142,"="&amp;$A152)</f>
        <v>2.82775935024</v>
      </c>
      <c r="AU152" s="834">
        <f>AVERAGEIFS(AU$7:AU$142,$C$7:$C$142,"="&amp;$A152)</f>
        <v>2.998294639487137</v>
      </c>
      <c r="AV152" s="834">
        <f>AVERAGEIFS(AV$7:AV$142,$C$7:$C$142,"="&amp;$A152)</f>
        <v>3.180146336642006</v>
      </c>
      <c r="AW152" s="834">
        <f>AVERAGEIFS(AW$7:AW$142,$C$7:$C$142,"="&amp;$A152)</f>
        <v>14.099216926369143</v>
      </c>
      <c r="AX152" s="961">
        <f>AVERAGEIFS(AX$7:AX$142,$C$7:$C$142,"="&amp;$A152)</f>
        <v>9.2365682044692257</v>
      </c>
      <c r="AY152" s="834">
        <f>AVERAGEIFS(AY$7:AY$142,$C$7:$C$142,"="&amp;$A152)</f>
        <v>0.85799999999999998</v>
      </c>
      <c r="AZ152" s="834">
        <f>AVERAGEIFS(AZ$7:AZ$142,$C$7:$C$142,"="&amp;$A152)</f>
        <v>42.152000000000001</v>
      </c>
      <c r="BA152" s="834">
        <f>AVERAGEIFS(BA$7:BA$142,$C$7:$C$142,"="&amp;$A152)</f>
        <v>-14.413999999999998</v>
      </c>
      <c r="BB152" s="834">
        <f>AVERAGEIFS(BB$7:BB$142,$C$7:$C$142,"="&amp;$A152)</f>
        <v>-1.1239999999999999</v>
      </c>
      <c r="BC152" s="961">
        <f>AVERAGEIFS(BC$7:BC$142,$C$7:$C$142,"="&amp;$A152)</f>
        <v>2.6100000000000003</v>
      </c>
      <c r="BD152" s="834"/>
      <c r="BE152" s="719">
        <f>AVERAGEIFS(BE$7:BE$142,$C$7:$C$142,"="&amp;$A152)</f>
        <v>1980.4</v>
      </c>
      <c r="BF152" s="834">
        <f>AVERAGEIFS(BF$7:BF$142,$C$7:$C$142,"="&amp;$A152)</f>
        <v>3.8</v>
      </c>
      <c r="BG152" s="834">
        <f>AVERAGEIFS(BG$7:BG$142,$C$7:$C$142,"="&amp;$A152)</f>
        <v>7.4599999999999991</v>
      </c>
    </row>
    <row r="153" spans="1:59" x14ac:dyDescent="0.2">
      <c r="A153" s="878" t="s">
        <v>112</v>
      </c>
      <c r="B153" s="669">
        <f>COUNTIF($C$7:$C$142,"="&amp;$A153)</f>
        <v>28</v>
      </c>
      <c r="E153" s="846">
        <f>AVERAGEIFS($E$7:$E$142,$C$7:$C$142,"="&amp;$A153)</f>
        <v>40.428571428571431</v>
      </c>
      <c r="I153" s="958">
        <f>AVERAGEIFS(I$7:I$142,$C$7:$C$142,"="&amp;$A153)</f>
        <v>115.27071428571428</v>
      </c>
      <c r="J153" s="834">
        <f>AVERAGEIFS(J$7:J$142,$C$7:$C$142,"="&amp;$A153)</f>
        <v>2.1163826821242537</v>
      </c>
      <c r="K153" s="842">
        <f>AVERAGEIFS(K$7:K$142,$C$7:$C$142,"="&amp;$A153)</f>
        <v>0.61267857142857152</v>
      </c>
      <c r="L153" s="846"/>
      <c r="M153" s="834">
        <f>AVERAGEIFS(M$7:M$142,$C$7:$C$142,"="&amp;$A153)</f>
        <v>2.1403571428571433</v>
      </c>
      <c r="N153" s="846"/>
      <c r="O153" s="842">
        <f>AVERAGEIFS(O$7:O$142,$C$7:$C$142,"="&amp;$A153)</f>
        <v>0.5669642857142857</v>
      </c>
      <c r="P153" s="846"/>
      <c r="Q153" s="846"/>
      <c r="R153" s="834">
        <f>AVERAGEIFS(R$7:R$142,$C$7:$C$142,"="&amp;$A153)</f>
        <v>6.7170718443628541</v>
      </c>
      <c r="S153" s="834">
        <f>AVERAGEIFS(S$7:S$142,$C$7:$C$142,"="&amp;$A153)</f>
        <v>10.465042866429576</v>
      </c>
      <c r="T153" s="834">
        <f>AVERAGEIFS(T$7:T$142,$C$7:$C$142,"="&amp;$A153)</f>
        <v>9.2258258978613146</v>
      </c>
      <c r="U153" s="834">
        <f>AVERAGEIFS(U$7:U$142,$C$7:$C$142,"="&amp;$A153)</f>
        <v>9.7108511584494437</v>
      </c>
      <c r="V153" s="834">
        <f>AVERAGEIFS(V$7:V$142,$C$7:$C$142,"="&amp;$A153)</f>
        <v>10.158047175113364</v>
      </c>
      <c r="W153" s="845">
        <f>AVERAGEIFS(W$7:W$142,$C$7:$C$142,"="&amp;$A153)</f>
        <v>0.90878202498814709</v>
      </c>
      <c r="X153" s="845">
        <f>AVERAGEIFS(X$7:X$142,$C$7:$C$142,"="&amp;$A153)</f>
        <v>1.4926676893694162</v>
      </c>
      <c r="Y153" s="669"/>
      <c r="Z153" s="834">
        <f>AVERAGEIFS(Z$7:Z$142,$C$7:$C$142,"="&amp;$A153)</f>
        <v>39.26729419757757</v>
      </c>
      <c r="AA153" s="834">
        <f>AVERAGEIFS(AA$7:AA$142,$C$7:$C$142,"="&amp;$A153)</f>
        <v>20.917469298701771</v>
      </c>
      <c r="AB153" s="834"/>
      <c r="AC153" s="834">
        <f>AVERAGEIFS(AC$7:AC$142,$C$7:$C$142,"="&amp;$A153)</f>
        <v>5.3271428571428574</v>
      </c>
      <c r="AD153" s="834">
        <f>AVERAGEIFS(AD$7:AD$142,$C$7:$C$142,"="&amp;$A153)</f>
        <v>9.9995833333333337</v>
      </c>
      <c r="AE153" s="834">
        <f>AVERAGEIFS(AE$7:AE$142,$C$7:$C$142,"="&amp;$A153)</f>
        <v>2.3539285714285709</v>
      </c>
      <c r="AF153" s="834">
        <f>AVERAGEIFS(AF$7:AF$142,$C$7:$C$142,"="&amp;$A153)</f>
        <v>5.1378571428571433</v>
      </c>
      <c r="AG153" s="834">
        <f>AVERAGEIFS(AG$7:AG$142,$C$7:$C$142,"="&amp;$A153)</f>
        <v>22.93928571428572</v>
      </c>
      <c r="AH153" s="834">
        <f>AVERAGEIFS(AH$7:AH$142,$C$7:$C$142,"="&amp;$A153)</f>
        <v>8.7464285714285683</v>
      </c>
      <c r="AI153" s="834">
        <f>AVERAGEIFS(AI$7:AI$142,$C$7:$C$142,"="&amp;$A153)</f>
        <v>19.201785714285712</v>
      </c>
      <c r="AJ153" s="834">
        <f>AVERAGEIFS(AJ$7:AJ$142,$C$7:$C$142,"="&amp;$A153)</f>
        <v>8.5285714285714302</v>
      </c>
      <c r="AK153" s="834">
        <f>AVERAGEIFS(AK$7:AK$142,$C$7:$C$142,"="&amp;$A153)</f>
        <v>6.2478571428571437</v>
      </c>
      <c r="AL153" s="976">
        <f>AVERAGEIFS(AL$7:AL$142,$C$7:$C$142,"="&amp;$A153)</f>
        <v>23822.121785714287</v>
      </c>
      <c r="AM153" s="834">
        <f>AVERAGEIFS(AM$7:AM$142,$C$7:$C$142,"="&amp;$A153)</f>
        <v>1.2671428571428567</v>
      </c>
      <c r="AN153" s="961">
        <f>AVERAGEIFS(AN$7:AN$142,$C$7:$C$142,"="&amp;$A153)</f>
        <v>1.0374999999999999</v>
      </c>
      <c r="AO153" s="834">
        <f>AVERAGEIFS(AO$7:AO$142,$C$7:$C$142,"="&amp;$A153)</f>
        <v>-9.0055851302216769</v>
      </c>
      <c r="AP153" s="834">
        <f>AVERAGEIFS(AP$7:AP$142,$C$7:$C$142,"="&amp;$A153)</f>
        <v>11.827233840573697</v>
      </c>
      <c r="AQ153" s="961">
        <f>AVERAGEIFS(AQ$7:AQ$142,$C$7:$C$142,"="&amp;$A153)</f>
        <v>115.21496132605452</v>
      </c>
      <c r="AR153" s="834">
        <f>AVERAGEIFS(AR$7:AR$142,$C$7:$C$142,"="&amp;$A153)</f>
        <v>2.2124649285714288</v>
      </c>
      <c r="AS153" s="834">
        <f>AVERAGEIFS(AS$7:AS$142,$C$7:$C$142,"="&amp;$A153)</f>
        <v>2.4048819564285715</v>
      </c>
      <c r="AT153" s="834">
        <f>AVERAGEIFS(AT$7:AT$142,$C$7:$C$142,"="&amp;$A153)</f>
        <v>2.5301483889525285</v>
      </c>
      <c r="AU153" s="834">
        <f>AVERAGEIFS(AU$7:AU$142,$C$7:$C$142,"="&amp;$A153)</f>
        <v>2.6654081236300362</v>
      </c>
      <c r="AV153" s="834">
        <f>AVERAGEIFS(AV$7:AV$142,$C$7:$C$142,"="&amp;$A153)</f>
        <v>2.8115500741638768</v>
      </c>
      <c r="AW153" s="834">
        <f>AVERAGEIFS(AW$7:AW$142,$C$7:$C$142,"="&amp;$A153)</f>
        <v>12.624453471746438</v>
      </c>
      <c r="AX153" s="961">
        <f>AVERAGEIFS(AX$7:AX$142,$C$7:$C$142,"="&amp;$A153)</f>
        <v>12.594592636026501</v>
      </c>
      <c r="AY153" s="834">
        <f>AVERAGEIFS(AY$7:AY$142,$C$7:$C$142,"="&amp;$A153)</f>
        <v>1.1539285714285714</v>
      </c>
      <c r="AZ153" s="834">
        <f>AVERAGEIFS(AZ$7:AZ$142,$C$7:$C$142,"="&amp;$A153)</f>
        <v>51.733928571428578</v>
      </c>
      <c r="BA153" s="834">
        <f>AVERAGEIFS(BA$7:BA$142,$C$7:$C$142,"="&amp;$A153)</f>
        <v>-18.665357142857143</v>
      </c>
      <c r="BB153" s="834">
        <f>AVERAGEIFS(BB$7:BB$142,$C$7:$C$142,"="&amp;$A153)</f>
        <v>4.3053571428571429</v>
      </c>
      <c r="BC153" s="961">
        <f>AVERAGEIFS(BC$7:BC$142,$C$7:$C$142,"="&amp;$A153)</f>
        <v>-3.0557142857142856</v>
      </c>
      <c r="BD153" s="834"/>
      <c r="BE153" s="719">
        <f>AVERAGEIFS(BE$7:BE$142,$C$7:$C$142,"="&amp;$A153)</f>
        <v>1980.25</v>
      </c>
      <c r="BF153" s="834">
        <f>AVERAGEIFS(BF$7:BF$142,$C$7:$C$142,"="&amp;$A153)</f>
        <v>3.9642857142857144</v>
      </c>
      <c r="BG153" s="834">
        <f>AVERAGEIFS(BG$7:BG$142,$C$7:$C$142,"="&amp;$A153)</f>
        <v>8.4071428571428584</v>
      </c>
    </row>
    <row r="154" spans="1:59" x14ac:dyDescent="0.2">
      <c r="A154" s="878" t="s">
        <v>4199</v>
      </c>
      <c r="B154" s="669">
        <f>COUNTIF($C$7:$C$142,"="&amp;$A154)</f>
        <v>5</v>
      </c>
      <c r="E154" s="846">
        <f>AVERAGEIFS($E$7:$E$142,$C$7:$C$142,"="&amp;$A154)</f>
        <v>34.799999999999997</v>
      </c>
      <c r="I154" s="958">
        <f>AVERAGEIFS(I$7:I$142,$C$7:$C$142,"="&amp;$A154)</f>
        <v>114.02200000000001</v>
      </c>
      <c r="J154" s="834">
        <f>AVERAGEIFS(J$7:J$142,$C$7:$C$142,"="&amp;$A154)</f>
        <v>2.2857821457340561</v>
      </c>
      <c r="K154" s="842">
        <f>AVERAGEIFS(K$7:K$142,$C$7:$C$142,"="&amp;$A154)</f>
        <v>0.67</v>
      </c>
      <c r="L154" s="846"/>
      <c r="M154" s="834">
        <f>AVERAGEIFS(M$7:M$142,$C$7:$C$142,"="&amp;$A154)</f>
        <v>2.68</v>
      </c>
      <c r="N154" s="846"/>
      <c r="O154" s="842">
        <f>AVERAGEIFS(O$7:O$142,$C$7:$C$142,"="&amp;$A154)</f>
        <v>0.628</v>
      </c>
      <c r="P154" s="846"/>
      <c r="Q154" s="846"/>
      <c r="R154" s="834">
        <f>AVERAGEIFS(R$7:R$142,$C$7:$C$142,"="&amp;$A154)</f>
        <v>10.661431473667758</v>
      </c>
      <c r="S154" s="834">
        <f>AVERAGEIFS(S$7:S$142,$C$7:$C$142,"="&amp;$A154)</f>
        <v>12.410275129288758</v>
      </c>
      <c r="T154" s="834">
        <f>AVERAGEIFS(T$7:T$142,$C$7:$C$142,"="&amp;$A154)</f>
        <v>12.024603608227057</v>
      </c>
      <c r="U154" s="834">
        <f>AVERAGEIFS(U$7:U$142,$C$7:$C$142,"="&amp;$A154)</f>
        <v>12.355421713943123</v>
      </c>
      <c r="V154" s="834">
        <f>AVERAGEIFS(V$7:V$142,$C$7:$C$142,"="&amp;$A154)</f>
        <v>13.100960863875551</v>
      </c>
      <c r="W154" s="845">
        <f>AVERAGEIFS(W$7:W$142,$C$7:$C$142,"="&amp;$A154)</f>
        <v>0.96416169870062096</v>
      </c>
      <c r="X154" s="845">
        <f>AVERAGEIFS(X$7:X$142,$C$7:$C$142,"="&amp;$A154)</f>
        <v>1.1258515305304404</v>
      </c>
      <c r="Y154" s="669"/>
      <c r="Z154" s="834">
        <f>AVERAGEIFS(Z$7:Z$142,$C$7:$C$142,"="&amp;$A154)</f>
        <v>51.157612443297253</v>
      </c>
      <c r="AA154" s="834">
        <f>AVERAGEIFS(AA$7:AA$142,$C$7:$C$142,"="&amp;$A154)</f>
        <v>30.248378338079522</v>
      </c>
      <c r="AB154" s="834"/>
      <c r="AC154" s="834">
        <f>AVERAGEIFS(AC$7:AC$142,$C$7:$C$142,"="&amp;$A154)</f>
        <v>4.702</v>
      </c>
      <c r="AD154" s="834">
        <f>AVERAGEIFS(AD$7:AD$142,$C$7:$C$142,"="&amp;$A154)</f>
        <v>2.86</v>
      </c>
      <c r="AE154" s="834">
        <f>AVERAGEIFS(AE$7:AE$142,$C$7:$C$142,"="&amp;$A154)</f>
        <v>4.7060000000000004</v>
      </c>
      <c r="AF154" s="834">
        <f>AVERAGEIFS(AF$7:AF$142,$C$7:$C$142,"="&amp;$A154)</f>
        <v>7.4240000000000013</v>
      </c>
      <c r="AG154" s="834">
        <f>AVERAGEIFS(AG$7:AG$142,$C$7:$C$142,"="&amp;$A154)</f>
        <v>30.421999999999997</v>
      </c>
      <c r="AH154" s="834">
        <f>AVERAGEIFS(AH$7:AH$142,$C$7:$C$142,"="&amp;$A154)</f>
        <v>19.724999999999998</v>
      </c>
      <c r="AI154" s="834">
        <f>AVERAGEIFS(AI$7:AI$142,$C$7:$C$142,"="&amp;$A154)</f>
        <v>7.1725000000000003</v>
      </c>
      <c r="AJ154" s="834">
        <f>AVERAGEIFS(AJ$7:AJ$142,$C$7:$C$142,"="&amp;$A154)</f>
        <v>6.875</v>
      </c>
      <c r="AK154" s="834">
        <f>AVERAGEIFS(AK$7:AK$142,$C$7:$C$142,"="&amp;$A154)</f>
        <v>10.754999999999999</v>
      </c>
      <c r="AL154" s="976">
        <f>AVERAGEIFS(AL$7:AL$142,$C$7:$C$142,"="&amp;$A154)</f>
        <v>37882</v>
      </c>
      <c r="AM154" s="834">
        <f>AVERAGEIFS(AM$7:AM$142,$C$7:$C$142,"="&amp;$A154)</f>
        <v>0.35</v>
      </c>
      <c r="AN154" s="961">
        <f>AVERAGEIFS(AN$7:AN$142,$C$7:$C$142,"="&amp;$A154)</f>
        <v>0.7343400000000001</v>
      </c>
      <c r="AO154" s="834">
        <f>AVERAGEIFS(AO$7:AO$142,$C$7:$C$142,"="&amp;$A154)</f>
        <v>-15.607174478402342</v>
      </c>
      <c r="AP154" s="834">
        <f>AVERAGEIFS(AP$7:AP$142,$C$7:$C$142,"="&amp;$A154)</f>
        <v>14.641203859677182</v>
      </c>
      <c r="AQ154" s="961">
        <f>AVERAGEIFS(AQ$7:AQ$142,$C$7:$C$142,"="&amp;$A154)</f>
        <v>207.74657807418072</v>
      </c>
      <c r="AR154" s="834">
        <f>AVERAGEIFS(AR$7:AR$142,$C$7:$C$142,"="&amp;$A154)</f>
        <v>2.6334600000000004</v>
      </c>
      <c r="AS154" s="834">
        <f>AVERAGEIFS(AS$7:AS$142,$C$7:$C$142,"="&amp;$A154)</f>
        <v>2.8090005120000003</v>
      </c>
      <c r="AT154" s="834">
        <f>AVERAGEIFS(AT$7:AT$142,$C$7:$C$142,"="&amp;$A154)</f>
        <v>2.9914477784000004</v>
      </c>
      <c r="AU154" s="834">
        <f>AVERAGEIFS(AU$7:AU$142,$C$7:$C$142,"="&amp;$A154)</f>
        <v>3.1883870045334399</v>
      </c>
      <c r="AV154" s="834">
        <f>AVERAGEIFS(AV$7:AV$142,$C$7:$C$142,"="&amp;$A154)</f>
        <v>3.4011234753786552</v>
      </c>
      <c r="AW154" s="834">
        <f>AVERAGEIFS(AW$7:AW$142,$C$7:$C$142,"="&amp;$A154)</f>
        <v>15.023418770312096</v>
      </c>
      <c r="AX154" s="961">
        <f>AVERAGEIFS(AX$7:AX$142,$C$7:$C$142,"="&amp;$A154)</f>
        <v>12.795227001321177</v>
      </c>
      <c r="AY154" s="834">
        <f>AVERAGEIFS(AY$7:AY$142,$C$7:$C$142,"="&amp;$A154)</f>
        <v>0.79999999999999993</v>
      </c>
      <c r="AZ154" s="834">
        <f>AVERAGEIFS(AZ$7:AZ$142,$C$7:$C$142,"="&amp;$A154)</f>
        <v>45.273680974799227</v>
      </c>
      <c r="BA154" s="834">
        <f>AVERAGEIFS(BA$7:BA$142,$C$7:$C$142,"="&amp;$A154)</f>
        <v>-12.359454545454543</v>
      </c>
      <c r="BB154" s="834">
        <f>AVERAGEIFS(BB$7:BB$142,$C$7:$C$142,"="&amp;$A154)</f>
        <v>3.3097850411068785</v>
      </c>
      <c r="BC154" s="961">
        <f>AVERAGEIFS(BC$7:BC$142,$C$7:$C$142,"="&amp;$A154)</f>
        <v>4.6852727272727295</v>
      </c>
      <c r="BD154" s="834"/>
      <c r="BE154" s="719">
        <f>AVERAGEIFS(BE$7:BE$142,$C$7:$C$142,"="&amp;$A154)</f>
        <v>1985.6</v>
      </c>
      <c r="BF154" s="834">
        <f>AVERAGEIFS(BF$7:BF$142,$C$7:$C$142,"="&amp;$A154)</f>
        <v>3</v>
      </c>
      <c r="BG154" s="834">
        <f>AVERAGEIFS(BG$7:BG$142,$C$7:$C$142,"="&amp;$A154)</f>
        <v>9.1749999999999989</v>
      </c>
    </row>
    <row r="155" spans="1:59" x14ac:dyDescent="0.2">
      <c r="A155" s="878" t="s">
        <v>123</v>
      </c>
      <c r="B155" s="669">
        <f>COUNTIF($C$7:$C$142,"="&amp;$A155)</f>
        <v>12</v>
      </c>
      <c r="E155" s="846">
        <f>AVERAGEIFS($E$7:$E$142,$C$7:$C$142,"="&amp;$A155)</f>
        <v>39</v>
      </c>
      <c r="I155" s="958">
        <f>AVERAGEIFS(I$7:I$142,$C$7:$C$142,"="&amp;$A155)</f>
        <v>153.00666666666666</v>
      </c>
      <c r="J155" s="834">
        <f>AVERAGEIFS(J$7:J$142,$C$7:$C$142,"="&amp;$A155)</f>
        <v>1.8998636745637156</v>
      </c>
      <c r="K155" s="842">
        <f>AVERAGEIFS(K$7:K$142,$C$7:$C$142,"="&amp;$A155)</f>
        <v>0.58316666666666672</v>
      </c>
      <c r="L155" s="846"/>
      <c r="M155" s="834">
        <f>AVERAGEIFS(M$7:M$142,$C$7:$C$142,"="&amp;$A155)</f>
        <v>2.3326666666666669</v>
      </c>
      <c r="N155" s="846"/>
      <c r="O155" s="842">
        <f>AVERAGEIFS(O$7:O$142,$C$7:$C$142,"="&amp;$A155)</f>
        <v>0.53187499999999999</v>
      </c>
      <c r="P155" s="846"/>
      <c r="Q155" s="846"/>
      <c r="R155" s="834">
        <f>AVERAGEIFS(R$7:R$142,$C$7:$C$142,"="&amp;$A155)</f>
        <v>6.92910978475863</v>
      </c>
      <c r="S155" s="834">
        <f>AVERAGEIFS(S$7:S$142,$C$7:$C$142,"="&amp;$A155)</f>
        <v>9.3192983220981382</v>
      </c>
      <c r="T155" s="834">
        <f>AVERAGEIFS(T$7:T$142,$C$7:$C$142,"="&amp;$A155)</f>
        <v>7.0559528394570057</v>
      </c>
      <c r="U155" s="834">
        <f>AVERAGEIFS(U$7:U$142,$C$7:$C$142,"="&amp;$A155)</f>
        <v>7.6154460221632441</v>
      </c>
      <c r="V155" s="834">
        <f>AVERAGEIFS(V$7:V$142,$C$7:$C$142,"="&amp;$A155)</f>
        <v>8.2183281002675859</v>
      </c>
      <c r="W155" s="845">
        <f>AVERAGEIFS(W$7:W$142,$C$7:$C$142,"="&amp;$A155)</f>
        <v>0.98358888835608482</v>
      </c>
      <c r="X155" s="845">
        <f>AVERAGEIFS(X$7:X$142,$C$7:$C$142,"="&amp;$A155)</f>
        <v>0.85594258922757227</v>
      </c>
      <c r="Y155" s="669"/>
      <c r="Z155" s="834">
        <f>AVERAGEIFS(Z$7:Z$142,$C$7:$C$142,"="&amp;$A155)</f>
        <v>46.62962773807083</v>
      </c>
      <c r="AA155" s="834">
        <f>AVERAGEIFS(AA$7:AA$142,$C$7:$C$142,"="&amp;$A155)</f>
        <v>26.649708121455202</v>
      </c>
      <c r="AB155" s="834"/>
      <c r="AC155" s="834">
        <f>AVERAGEIFS(AC$7:AC$142,$C$7:$C$142,"="&amp;$A155)</f>
        <v>5.3416666666666659</v>
      </c>
      <c r="AD155" s="834">
        <f>AVERAGEIFS(AD$7:AD$142,$C$7:$C$142,"="&amp;$A155)</f>
        <v>4.4183333333333339</v>
      </c>
      <c r="AE155" s="834">
        <f>AVERAGEIFS(AE$7:AE$142,$C$7:$C$142,"="&amp;$A155)</f>
        <v>2.3733333333333331</v>
      </c>
      <c r="AF155" s="834">
        <f>AVERAGEIFS(AF$7:AF$142,$C$7:$C$142,"="&amp;$A155)</f>
        <v>4.7141666666666664</v>
      </c>
      <c r="AG155" s="834">
        <f>AVERAGEIFS(AG$7:AG$142,$C$7:$C$142,"="&amp;$A155)</f>
        <v>17.66363636363636</v>
      </c>
      <c r="AH155" s="834">
        <f>AVERAGEIFS(AH$7:AH$142,$C$7:$C$142,"="&amp;$A155)</f>
        <v>-11.699999999999998</v>
      </c>
      <c r="AI155" s="834">
        <f>AVERAGEIFS(AI$7:AI$142,$C$7:$C$142,"="&amp;$A155)</f>
        <v>22.69083333333333</v>
      </c>
      <c r="AJ155" s="834">
        <f>AVERAGEIFS(AJ$7:AJ$142,$C$7:$C$142,"="&amp;$A155)</f>
        <v>8.4666666666666668</v>
      </c>
      <c r="AK155" s="834">
        <f>AVERAGEIFS(AK$7:AK$142,$C$7:$C$142,"="&amp;$A155)</f>
        <v>7.5783333333333331</v>
      </c>
      <c r="AL155" s="976">
        <f>AVERAGEIFS(AL$7:AL$142,$C$7:$C$142,"="&amp;$A155)</f>
        <v>28989.166666666668</v>
      </c>
      <c r="AM155" s="834">
        <f>AVERAGEIFS(AM$7:AM$142,$C$7:$C$142,"="&amp;$A155)</f>
        <v>0.52083333333333337</v>
      </c>
      <c r="AN155" s="961">
        <f>AVERAGEIFS(AN$7:AN$142,$C$7:$C$142,"="&amp;$A155)</f>
        <v>1.0508333333333333</v>
      </c>
      <c r="AO155" s="834">
        <f>AVERAGEIFS(AO$7:AO$142,$C$7:$C$142,"="&amp;$A155)</f>
        <v>-17.134398424728236</v>
      </c>
      <c r="AP155" s="834">
        <f>AVERAGEIFS(AP$7:AP$142,$C$7:$C$142,"="&amp;$A155)</f>
        <v>9.5153096967269608</v>
      </c>
      <c r="AQ155" s="961">
        <f>AVERAGEIFS(AQ$7:AQ$142,$C$7:$C$142,"="&amp;$A155)</f>
        <v>125.42611457912169</v>
      </c>
      <c r="AR155" s="834">
        <f>AVERAGEIFS(AR$7:AR$142,$C$7:$C$142,"="&amp;$A155)</f>
        <v>2.2116929166666668</v>
      </c>
      <c r="AS155" s="834">
        <f>AVERAGEIFS(AS$7:AS$142,$C$7:$C$142,"="&amp;$A155)</f>
        <v>2.4272676500000001</v>
      </c>
      <c r="AT155" s="834">
        <f>AVERAGEIFS(AT$7:AT$142,$C$7:$C$142,"="&amp;$A155)</f>
        <v>2.6066098501558335</v>
      </c>
      <c r="AU155" s="834">
        <f>AVERAGEIFS(AU$7:AU$142,$C$7:$C$142,"="&amp;$A155)</f>
        <v>2.8008879757191942</v>
      </c>
      <c r="AV155" s="834">
        <f>AVERAGEIFS(AV$7:AV$142,$C$7:$C$142,"="&amp;$A155)</f>
        <v>3.0114248737906926</v>
      </c>
      <c r="AW155" s="834">
        <f>AVERAGEIFS(AW$7:AW$142,$C$7:$C$142,"="&amp;$A155)</f>
        <v>13.057883266332388</v>
      </c>
      <c r="AX155" s="961">
        <f>AVERAGEIFS(AX$7:AX$142,$C$7:$C$142,"="&amp;$A155)</f>
        <v>10.726377967235166</v>
      </c>
      <c r="AY155" s="834">
        <f>AVERAGEIFS(AY$7:AY$142,$C$7:$C$142,"="&amp;$A155)</f>
        <v>1.1150000000000002</v>
      </c>
      <c r="AZ155" s="834">
        <f>AVERAGEIFS(AZ$7:AZ$142,$C$7:$C$142,"="&amp;$A155)</f>
        <v>55.869999999999983</v>
      </c>
      <c r="BA155" s="834">
        <f>AVERAGEIFS(BA$7:BA$142,$C$7:$C$142,"="&amp;$A155)</f>
        <v>-13.850833333333334</v>
      </c>
      <c r="BB155" s="834">
        <f>AVERAGEIFS(BB$7:BB$142,$C$7:$C$142,"="&amp;$A155)</f>
        <v>5.8183333333333325</v>
      </c>
      <c r="BC155" s="961">
        <f>AVERAGEIFS(BC$7:BC$142,$C$7:$C$142,"="&amp;$A155)</f>
        <v>2.234166666666666</v>
      </c>
      <c r="BD155" s="834"/>
      <c r="BE155" s="719">
        <f>AVERAGEIFS(BE$7:BE$142,$C$7:$C$142,"="&amp;$A155)</f>
        <v>1981.75</v>
      </c>
      <c r="BF155" s="834">
        <f>AVERAGEIFS(BF$7:BF$142,$C$7:$C$142,"="&amp;$A155)</f>
        <v>3.5833333333333335</v>
      </c>
      <c r="BG155" s="834">
        <f>AVERAGEIFS(BG$7:BG$142,$C$7:$C$142,"="&amp;$A155)</f>
        <v>6.1636363636363631</v>
      </c>
    </row>
    <row r="156" spans="1:59" x14ac:dyDescent="0.2">
      <c r="A156" s="878" t="s">
        <v>4325</v>
      </c>
      <c r="B156" s="669">
        <f>COUNTIF($C$7:$C$142,"="&amp;$A156)</f>
        <v>5</v>
      </c>
      <c r="E156" s="846">
        <f>AVERAGEIFS($E$7:$E$142,$C$7:$C$142,"="&amp;$A156)</f>
        <v>34</v>
      </c>
      <c r="I156" s="958">
        <f>AVERAGEIFS(I$7:I$142,$C$7:$C$142,"="&amp;$A156)</f>
        <v>97.77000000000001</v>
      </c>
      <c r="J156" s="834">
        <f>AVERAGEIFS(J$7:J$142,$C$7:$C$142,"="&amp;$A156)</f>
        <v>4.5085189024695493</v>
      </c>
      <c r="K156" s="842">
        <f>AVERAGEIFS(K$7:K$142,$C$7:$C$142,"="&amp;$A156)</f>
        <v>0.91320000000000012</v>
      </c>
      <c r="L156" s="846"/>
      <c r="M156" s="834">
        <f>AVERAGEIFS(M$7:M$142,$C$7:$C$142,"="&amp;$A156)</f>
        <v>4.0264000000000006</v>
      </c>
      <c r="N156" s="846"/>
      <c r="O156" s="842">
        <f>AVERAGEIFS(O$7:O$142,$C$7:$C$142,"="&amp;$A156)</f>
        <v>0.87759999999999994</v>
      </c>
      <c r="P156" s="846"/>
      <c r="Q156" s="846"/>
      <c r="R156" s="834">
        <f>AVERAGEIFS(R$7:R$142,$C$7:$C$142,"="&amp;$A156)</f>
        <v>2.6848314582054327</v>
      </c>
      <c r="S156" s="834">
        <f>AVERAGEIFS(S$7:S$142,$C$7:$C$142,"="&amp;$A156)</f>
        <v>3.2118657844418586</v>
      </c>
      <c r="T156" s="834">
        <f>AVERAGEIFS(T$7:T$142,$C$7:$C$142,"="&amp;$A156)</f>
        <v>4.0095506373058187</v>
      </c>
      <c r="U156" s="834">
        <f>AVERAGEIFS(U$7:U$142,$C$7:$C$142,"="&amp;$A156)</f>
        <v>4.8281816937877231</v>
      </c>
      <c r="V156" s="834">
        <f>AVERAGEIFS(V$7:V$142,$C$7:$C$142,"="&amp;$A156)</f>
        <v>4.0464258823943711</v>
      </c>
      <c r="W156" s="845">
        <f>AVERAGEIFS(W$7:W$142,$C$7:$C$142,"="&amp;$A156)</f>
        <v>1.1843491641587973</v>
      </c>
      <c r="X156" s="845">
        <f>AVERAGEIFS(X$7:X$142,$C$7:$C$142,"="&amp;$A156)</f>
        <v>0.5160797088578245</v>
      </c>
      <c r="Y156" s="669"/>
      <c r="Z156" s="834">
        <f>AVERAGEIFS(Z$7:Z$142,$C$7:$C$142,"="&amp;$A156)</f>
        <v>141.77526320144568</v>
      </c>
      <c r="AA156" s="834">
        <f>AVERAGEIFS(AA$7:AA$142,$C$7:$C$142,"="&amp;$A156)</f>
        <v>32.892008478782969</v>
      </c>
      <c r="AB156" s="834"/>
      <c r="AC156" s="834">
        <f>AVERAGEIFS(AC$7:AC$142,$C$7:$C$142,"="&amp;$A156)</f>
        <v>3.694</v>
      </c>
      <c r="AD156" s="834">
        <f>AVERAGEIFS(AD$7:AD$142,$C$7:$C$142,"="&amp;$A156)</f>
        <v>3.9399999999999995</v>
      </c>
      <c r="AE156" s="834">
        <f>AVERAGEIFS(AE$7:AE$142,$C$7:$C$142,"="&amp;$A156)</f>
        <v>10.966000000000001</v>
      </c>
      <c r="AF156" s="834">
        <f>AVERAGEIFS(AF$7:AF$142,$C$7:$C$142,"="&amp;$A156)</f>
        <v>2.996</v>
      </c>
      <c r="AG156" s="834">
        <f>AVERAGEIFS(AG$7:AG$142,$C$7:$C$142,"="&amp;$A156)</f>
        <v>9.34</v>
      </c>
      <c r="AH156" s="834">
        <f>AVERAGEIFS(AH$7:AH$142,$C$7:$C$142,"="&amp;$A156)</f>
        <v>9.76</v>
      </c>
      <c r="AI156" s="834">
        <f>AVERAGEIFS(AI$7:AI$142,$C$7:$C$142,"="&amp;$A156)</f>
        <v>-5.9775000000000009</v>
      </c>
      <c r="AJ156" s="834">
        <f>AVERAGEIFS(AJ$7:AJ$142,$C$7:$C$142,"="&amp;$A156)</f>
        <v>6.839999999999999</v>
      </c>
      <c r="AK156" s="834">
        <f>AVERAGEIFS(AK$7:AK$142,$C$7:$C$142,"="&amp;$A156)</f>
        <v>7.5125000000000002</v>
      </c>
      <c r="AL156" s="976">
        <f>AVERAGEIFS(AL$7:AL$142,$C$7:$C$142,"="&amp;$A156)</f>
        <v>10022</v>
      </c>
      <c r="AM156" s="834">
        <f>AVERAGEIFS(AM$7:AM$142,$C$7:$C$142,"="&amp;$A156)</f>
        <v>0.65999999999999992</v>
      </c>
      <c r="AN156" s="961">
        <f>AVERAGEIFS(AN$7:AN$142,$C$7:$C$142,"="&amp;$A156)</f>
        <v>1.218</v>
      </c>
      <c r="AO156" s="834">
        <f>AVERAGEIFS(AO$7:AO$142,$C$7:$C$142,"="&amp;$A156)</f>
        <v>-23.5553078825257</v>
      </c>
      <c r="AP156" s="834">
        <f>AVERAGEIFS(AP$7:AP$142,$C$7:$C$142,"="&amp;$A156)</f>
        <v>9.3367005962572716</v>
      </c>
      <c r="AQ156" s="961">
        <f>AVERAGEIFS(AQ$7:AQ$142,$C$7:$C$142,"="&amp;$A156)</f>
        <v>105.55409968615058</v>
      </c>
      <c r="AR156" s="834">
        <f>AVERAGEIFS(AR$7:AR$142,$C$7:$C$142,"="&amp;$A156)</f>
        <v>4.1562099999999997</v>
      </c>
      <c r="AS156" s="834">
        <f>AVERAGEIFS(AS$7:AS$142,$C$7:$C$142,"="&amp;$A156)</f>
        <v>4.3008053660000005</v>
      </c>
      <c r="AT156" s="834">
        <f>AVERAGEIFS(AT$7:AT$142,$C$7:$C$142,"="&amp;$A156)</f>
        <v>4.5954330302150002</v>
      </c>
      <c r="AU156" s="834">
        <f>AVERAGEIFS(AU$7:AU$142,$C$7:$C$142,"="&amp;$A156)</f>
        <v>4.9118392689977686</v>
      </c>
      <c r="AV156" s="834">
        <f>AVERAGEIFS(AV$7:AV$142,$C$7:$C$142,"="&amp;$A156)</f>
        <v>5.2517164289395213</v>
      </c>
      <c r="AW156" s="834">
        <f>AVERAGEIFS(AW$7:AW$142,$C$7:$C$142,"="&amp;$A156)</f>
        <v>23.216004094152293</v>
      </c>
      <c r="AX156" s="961">
        <f>AVERAGEIFS(AX$7:AX$142,$C$7:$C$142,"="&amp;$A156)</f>
        <v>26.318892436619223</v>
      </c>
      <c r="AY156" s="834">
        <f>AVERAGEIFS(AY$7:AY$142,$C$7:$C$142,"="&amp;$A156)</f>
        <v>0.73399999999999999</v>
      </c>
      <c r="AZ156" s="834">
        <f>AVERAGEIFS(AZ$7:AZ$142,$C$7:$C$142,"="&amp;$A156)</f>
        <v>42.634</v>
      </c>
      <c r="BA156" s="834">
        <f>AVERAGEIFS(BA$7:BA$142,$C$7:$C$142,"="&amp;$A156)</f>
        <v>-36.233999999999995</v>
      </c>
      <c r="BB156" s="834">
        <f>AVERAGEIFS(BB$7:BB$142,$C$7:$C$142,"="&amp;$A156)</f>
        <v>-0.48999999999999988</v>
      </c>
      <c r="BC156" s="961">
        <f>AVERAGEIFS(BC$7:BC$142,$C$7:$C$142,"="&amp;$A156)</f>
        <v>-20.997999999999998</v>
      </c>
      <c r="BD156" s="834"/>
      <c r="BE156" s="719">
        <f>AVERAGEIFS(BE$7:BE$142,$C$7:$C$142,"="&amp;$A156)</f>
        <v>1986.6</v>
      </c>
      <c r="BF156" s="834">
        <f>AVERAGEIFS(BF$7:BF$142,$C$7:$C$142,"="&amp;$A156)</f>
        <v>3.2</v>
      </c>
      <c r="BG156" s="834">
        <f>AVERAGEIFS(BG$7:BG$142,$C$7:$C$142,"="&amp;$A156)</f>
        <v>3.96</v>
      </c>
    </row>
    <row r="157" spans="1:59" x14ac:dyDescent="0.2">
      <c r="A157" s="878" t="s">
        <v>131</v>
      </c>
      <c r="B157" s="669">
        <f>COUNTIF($C$7:$C$142,"="&amp;$A157)</f>
        <v>15</v>
      </c>
      <c r="E157" s="846">
        <f>AVERAGEIFS($E$7:$E$142,$C$7:$C$142,"="&amp;$A157)</f>
        <v>43.2</v>
      </c>
      <c r="I157" s="958">
        <f>AVERAGEIFS(I$7:I$142,$C$7:$C$142,"="&amp;$A157)</f>
        <v>67.913333333333327</v>
      </c>
      <c r="J157" s="834">
        <f>AVERAGEIFS(J$7:J$142,$C$7:$C$142,"="&amp;$A157)</f>
        <v>2.8206660959015295</v>
      </c>
      <c r="K157" s="842">
        <f>AVERAGEIFS(K$7:K$142,$C$7:$C$142,"="&amp;$A157)</f>
        <v>0.44434333333333337</v>
      </c>
      <c r="L157" s="846"/>
      <c r="M157" s="834">
        <f>AVERAGEIFS(M$7:M$142,$C$7:$C$142,"="&amp;$A157)</f>
        <v>1.7773733333333335</v>
      </c>
      <c r="N157" s="846"/>
      <c r="O157" s="842">
        <f>AVERAGEIFS(O$7:O$142,$C$7:$C$142,"="&amp;$A157)</f>
        <v>0.41815999999999998</v>
      </c>
      <c r="P157" s="846"/>
      <c r="Q157" s="846"/>
      <c r="R157" s="834">
        <f>AVERAGEIFS(R$7:R$142,$C$7:$C$142,"="&amp;$A157)</f>
        <v>5.5034997197876372</v>
      </c>
      <c r="S157" s="834">
        <f>AVERAGEIFS(S$7:S$142,$C$7:$C$142,"="&amp;$A157)</f>
        <v>6.1647227734131835</v>
      </c>
      <c r="T157" s="834">
        <f>AVERAGEIFS(T$7:T$142,$C$7:$C$142,"="&amp;$A157)</f>
        <v>6.1388469153281129</v>
      </c>
      <c r="U157" s="834">
        <f>AVERAGEIFS(U$7:U$142,$C$7:$C$142,"="&amp;$A157)</f>
        <v>5.4511949412874587</v>
      </c>
      <c r="V157" s="834">
        <f>AVERAGEIFS(V$7:V$142,$C$7:$C$142,"="&amp;$A157)</f>
        <v>4.7819948550264373</v>
      </c>
      <c r="W157" s="845">
        <f>AVERAGEIFS(W$7:W$142,$C$7:$C$142,"="&amp;$A157)</f>
        <v>1.1522471700573906</v>
      </c>
      <c r="X157" s="845">
        <f>AVERAGEIFS(X$7:X$142,$C$7:$C$142,"="&amp;$A157)</f>
        <v>1.3545075523585055</v>
      </c>
      <c r="Y157" s="669"/>
      <c r="Z157" s="834">
        <f>AVERAGEIFS(Z$7:Z$142,$C$7:$C$142,"="&amp;$A157)</f>
        <v>81.667458000106009</v>
      </c>
      <c r="AA157" s="834">
        <f>AVERAGEIFS(AA$7:AA$142,$C$7:$C$142,"="&amp;$A157)</f>
        <v>30.732683689205526</v>
      </c>
      <c r="AB157" s="834"/>
      <c r="AC157" s="834">
        <f>AVERAGEIFS(AC$7:AC$142,$C$7:$C$142,"="&amp;$A157)</f>
        <v>2.3013333333333335</v>
      </c>
      <c r="AD157" s="834">
        <f>AVERAGEIFS(AD$7:AD$142,$C$7:$C$142,"="&amp;$A157)</f>
        <v>5.3199999999999994</v>
      </c>
      <c r="AE157" s="834">
        <f>AVERAGEIFS(AE$7:AE$142,$C$7:$C$142,"="&amp;$A157)</f>
        <v>4.1053333333333324</v>
      </c>
      <c r="AF157" s="834">
        <f>AVERAGEIFS(AF$7:AF$142,$C$7:$C$142,"="&amp;$A157)</f>
        <v>2.2933333333333339</v>
      </c>
      <c r="AG157" s="834">
        <f>AVERAGEIFS(AG$7:AG$142,$C$7:$C$142,"="&amp;$A157)</f>
        <v>8.58</v>
      </c>
      <c r="AH157" s="834">
        <f>AVERAGEIFS(AH$7:AH$142,$C$7:$C$142,"="&amp;$A157)</f>
        <v>-18.406666666666663</v>
      </c>
      <c r="AI157" s="834">
        <f>AVERAGEIFS(AI$7:AI$142,$C$7:$C$142,"="&amp;$A157)</f>
        <v>11.583076923076923</v>
      </c>
      <c r="AJ157" s="834">
        <f>AVERAGEIFS(AJ$7:AJ$142,$C$7:$C$142,"="&amp;$A157)</f>
        <v>0.49333333333333262</v>
      </c>
      <c r="AK157" s="834">
        <f>AVERAGEIFS(AK$7:AK$142,$C$7:$C$142,"="&amp;$A157)</f>
        <v>6.6873333333333331</v>
      </c>
      <c r="AL157" s="976">
        <f>AVERAGEIFS(AL$7:AL$142,$C$7:$C$142,"="&amp;$A157)</f>
        <v>13018.845333333333</v>
      </c>
      <c r="AM157" s="834">
        <f>AVERAGEIFS(AM$7:AM$142,$C$7:$C$142,"="&amp;$A157)</f>
        <v>0.61933333333333329</v>
      </c>
      <c r="AN157" s="961">
        <f>AVERAGEIFS(AN$7:AN$142,$C$7:$C$142,"="&amp;$A157)</f>
        <v>1.1660000000000001</v>
      </c>
      <c r="AO157" s="834">
        <f>AVERAGEIFS(AO$7:AO$142,$C$7:$C$142,"="&amp;$A157)</f>
        <v>-22.281423925212636</v>
      </c>
      <c r="AP157" s="834">
        <f>AVERAGEIFS(AP$7:AP$142,$C$7:$C$142,"="&amp;$A157)</f>
        <v>8.2718610371889874</v>
      </c>
      <c r="AQ157" s="961">
        <f>AVERAGEIFS(AQ$7:AQ$142,$C$7:$C$142,"="&amp;$A157)</f>
        <v>68.691510516894354</v>
      </c>
      <c r="AR157" s="834">
        <f>AVERAGEIFS(AR$7:AR$142,$C$7:$C$142,"="&amp;$A157)</f>
        <v>1.7241285866666665</v>
      </c>
      <c r="AS157" s="834">
        <f>AVERAGEIFS(AS$7:AS$142,$C$7:$C$142,"="&amp;$A157)</f>
        <v>1.8604649235453332</v>
      </c>
      <c r="AT157" s="834">
        <f>AVERAGEIFS(AT$7:AT$142,$C$7:$C$142,"="&amp;$A157)</f>
        <v>1.9776706705859903</v>
      </c>
      <c r="AU157" s="834">
        <f>AVERAGEIFS(AU$7:AU$142,$C$7:$C$142,"="&amp;$A157)</f>
        <v>2.1034108753887168</v>
      </c>
      <c r="AV157" s="834">
        <f>AVERAGEIFS(AV$7:AV$142,$C$7:$C$142,"="&amp;$A157)</f>
        <v>2.2383630223120594</v>
      </c>
      <c r="AW157" s="834">
        <f>AVERAGEIFS(AW$7:AW$142,$C$7:$C$142,"="&amp;$A157)</f>
        <v>9.9040380784987647</v>
      </c>
      <c r="AX157" s="961">
        <f>AVERAGEIFS(AX$7:AX$142,$C$7:$C$142,"="&amp;$A157)</f>
        <v>15.95839492131832</v>
      </c>
      <c r="AY157" s="834">
        <f>AVERAGEIFS(AY$7:AY$142,$C$7:$C$142,"="&amp;$A157)</f>
        <v>0.34333333333333338</v>
      </c>
      <c r="AZ157" s="834">
        <f>AVERAGEIFS(AZ$7:AZ$142,$C$7:$C$142,"="&amp;$A157)</f>
        <v>29.842666666666663</v>
      </c>
      <c r="BA157" s="834">
        <f>AVERAGEIFS(BA$7:BA$142,$C$7:$C$142,"="&amp;$A157)</f>
        <v>-21.940666666666669</v>
      </c>
      <c r="BB157" s="834">
        <f>AVERAGEIFS(BB$7:BB$142,$C$7:$C$142,"="&amp;$A157)</f>
        <v>7.6000000000000026E-2</v>
      </c>
      <c r="BC157" s="961">
        <f>AVERAGEIFS(BC$7:BC$142,$C$7:$C$142,"="&amp;$A157)</f>
        <v>-8.4139999999999997</v>
      </c>
      <c r="BD157" s="834"/>
      <c r="BE157" s="719">
        <f>AVERAGEIFS(BE$7:BE$142,$C$7:$C$142,"="&amp;$A157)</f>
        <v>1977.4666666666667</v>
      </c>
      <c r="BF157" s="834">
        <f>AVERAGEIFS(BF$7:BF$142,$C$7:$C$142,"="&amp;$A157)</f>
        <v>4.2666666666666666</v>
      </c>
      <c r="BG157" s="834">
        <f>AVERAGEIFS(BG$7:BG$142,$C$7:$C$142,"="&amp;$A157)</f>
        <v>2.8933333333333331</v>
      </c>
    </row>
    <row r="158" spans="1:59" x14ac:dyDescent="0.2">
      <c r="I158" s="669"/>
      <c r="J158" s="878"/>
      <c r="K158" s="960"/>
      <c r="L158" s="878"/>
      <c r="M158" s="878"/>
      <c r="N158" s="878"/>
      <c r="R158" s="878"/>
      <c r="S158" s="878"/>
      <c r="T158" s="878"/>
      <c r="U158" s="878"/>
      <c r="V158" s="878"/>
      <c r="W158" s="878"/>
      <c r="X158" s="878"/>
      <c r="AN158" s="962"/>
      <c r="AO158" s="878"/>
      <c r="BC158" s="669"/>
      <c r="BD158" s="635"/>
    </row>
    <row r="159" spans="1:59" x14ac:dyDescent="0.2">
      <c r="I159" s="959"/>
      <c r="J159" s="957"/>
      <c r="K159" s="960"/>
      <c r="L159" s="957"/>
      <c r="M159" s="957"/>
      <c r="N159" s="957"/>
      <c r="O159" s="957"/>
      <c r="P159" s="957"/>
      <c r="Q159" s="957"/>
      <c r="R159" s="957"/>
      <c r="S159" s="957"/>
      <c r="T159" s="957"/>
      <c r="U159" s="957"/>
      <c r="V159" s="957"/>
      <c r="W159" s="957"/>
      <c r="X159" s="957"/>
    </row>
    <row r="160" spans="1:59" x14ac:dyDescent="0.2">
      <c r="I160" s="959"/>
      <c r="J160" s="957"/>
      <c r="K160" s="960"/>
      <c r="L160" s="957"/>
      <c r="M160" s="957"/>
      <c r="N160" s="957"/>
      <c r="O160" s="957"/>
      <c r="P160" s="957"/>
      <c r="Q160" s="957"/>
      <c r="R160" s="957"/>
      <c r="S160" s="957"/>
      <c r="T160" s="957"/>
      <c r="U160" s="957"/>
      <c r="V160" s="957"/>
      <c r="W160" s="957"/>
      <c r="X160" s="957"/>
    </row>
    <row r="161" spans="11:11" x14ac:dyDescent="0.2">
      <c r="K161" s="956"/>
    </row>
    <row r="162" spans="11:11" x14ac:dyDescent="0.2">
      <c r="K162" s="609"/>
    </row>
    <row r="163" spans="11:11" x14ac:dyDescent="0.2">
      <c r="K163" s="609"/>
    </row>
    <row r="164" spans="11:11" x14ac:dyDescent="0.2">
      <c r="K164" s="609"/>
    </row>
    <row r="165" spans="11:11" x14ac:dyDescent="0.2">
      <c r="K165" s="609"/>
    </row>
  </sheetData>
  <sheetProtection selectLockedCells="1" selectUnlockedCells="1"/>
  <mergeCells count="2">
    <mergeCell ref="AZ4:BC4"/>
    <mergeCell ref="P5:Q5"/>
  </mergeCells>
  <conditionalFormatting sqref="R7:V142">
    <cfRule type="cellIs" dxfId="66" priority="25" stopIfTrue="1" operator="lessThan">
      <formula>2</formula>
    </cfRule>
  </conditionalFormatting>
  <conditionalFormatting sqref="AQ7:AQ142">
    <cfRule type="cellIs" dxfId="65" priority="23" stopIfTrue="1" operator="lessThan">
      <formula>0</formula>
    </cfRule>
  </conditionalFormatting>
  <conditionalFormatting sqref="AP7:AP142">
    <cfRule type="cellIs" dxfId="64" priority="21" stopIfTrue="1" operator="greaterThan">
      <formula>11.99</formula>
    </cfRule>
    <cfRule type="cellIs" dxfId="63" priority="22" stopIfTrue="1" operator="lessThan">
      <formula>8</formula>
    </cfRule>
  </conditionalFormatting>
  <conditionalFormatting sqref="J7:J142">
    <cfRule type="cellIs" dxfId="62" priority="19" stopIfTrue="1" operator="greaterThan">
      <formula>10</formula>
    </cfRule>
    <cfRule type="cellIs" dxfId="61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78" customWidth="1"/>
    <col min="2" max="2" width="6" style="669" customWidth="1"/>
    <col min="3" max="3" width="12.28515625" style="878" customWidth="1"/>
    <col min="4" max="4" width="13.85546875" style="878" customWidth="1"/>
    <col min="5" max="5" width="4.85546875" style="635" customWidth="1"/>
    <col min="6" max="6" width="3.7109375" style="635" customWidth="1"/>
    <col min="7" max="7" width="3.85546875" style="878" customWidth="1"/>
    <col min="8" max="8" width="4" style="878" customWidth="1"/>
    <col min="9" max="9" width="7.140625" style="878" customWidth="1"/>
    <col min="10" max="10" width="5.42578125" style="616" customWidth="1"/>
    <col min="11" max="11" width="8.42578125" style="878" customWidth="1"/>
    <col min="12" max="12" width="7.5703125" style="719" customWidth="1"/>
    <col min="13" max="13" width="8.7109375" style="635" customWidth="1"/>
    <col min="14" max="14" width="4.5703125" style="635" customWidth="1"/>
    <col min="15" max="15" width="7.5703125" style="878" customWidth="1"/>
    <col min="16" max="17" width="7.7109375" style="878" customWidth="1"/>
    <col min="18" max="18" width="6.42578125" style="635" customWidth="1"/>
    <col min="19" max="22" width="6" style="698" customWidth="1"/>
    <col min="23" max="24" width="7.42578125" style="698" customWidth="1"/>
    <col min="25" max="25" width="12.5703125" style="878" customWidth="1"/>
    <col min="26" max="26" width="7.85546875" style="616" customWidth="1"/>
    <col min="27" max="27" width="6.140625" style="878" customWidth="1"/>
    <col min="28" max="28" width="4.5703125" style="878" customWidth="1"/>
    <col min="29" max="29" width="5.42578125" style="599" customWidth="1"/>
    <col min="30" max="30" width="6.140625" style="599" customWidth="1"/>
    <col min="31" max="31" width="7.140625" style="599" customWidth="1"/>
    <col min="32" max="32" width="7.7109375" style="599" customWidth="1"/>
    <col min="33" max="33" width="8.7109375" style="599" customWidth="1"/>
    <col min="34" max="35" width="8.5703125" style="599" customWidth="1"/>
    <col min="36" max="37" width="8" style="599" customWidth="1"/>
    <col min="38" max="38" width="9.7109375" style="599" customWidth="1"/>
    <col min="39" max="39" width="6" style="599" customWidth="1"/>
    <col min="40" max="40" width="6.42578125" style="599" customWidth="1"/>
    <col min="41" max="41" width="7" style="616" customWidth="1"/>
    <col min="42" max="43" width="7" style="878" customWidth="1"/>
    <col min="44" max="44" width="5.28515625" style="762" customWidth="1"/>
    <col min="45" max="48" width="5.28515625" style="763" customWidth="1"/>
    <col min="49" max="49" width="5.42578125" style="763" customWidth="1"/>
    <col min="50" max="50" width="6" style="763" customWidth="1"/>
    <col min="51" max="51" width="5.28515625" style="616" customWidth="1"/>
    <col min="52" max="55" width="6.7109375" style="878" customWidth="1"/>
    <col min="56" max="56" width="8.85546875" style="921" customWidth="1"/>
    <col min="57" max="58" width="8.85546875" style="635"/>
    <col min="59" max="16384" width="8.85546875" style="878"/>
  </cols>
  <sheetData>
    <row r="1" spans="1:59" ht="12.75" customHeight="1" x14ac:dyDescent="0.2">
      <c r="A1" s="111" t="s">
        <v>392</v>
      </c>
      <c r="B1" s="668"/>
      <c r="C1" s="593" t="s">
        <v>1</v>
      </c>
      <c r="E1" s="661"/>
      <c r="G1" s="582"/>
      <c r="H1" s="399"/>
      <c r="I1" s="399"/>
      <c r="J1" s="691" t="s">
        <v>3638</v>
      </c>
      <c r="K1" s="550"/>
      <c r="L1" s="596"/>
      <c r="N1" s="655"/>
      <c r="P1" s="550"/>
      <c r="Q1" s="654"/>
      <c r="R1" s="595"/>
      <c r="S1" s="697"/>
      <c r="T1" s="697"/>
      <c r="W1" s="697"/>
      <c r="Y1" s="550"/>
      <c r="Z1" s="691" t="s">
        <v>2</v>
      </c>
      <c r="AC1" s="598" t="s">
        <v>4182</v>
      </c>
      <c r="AG1" s="703"/>
      <c r="AJ1" s="598"/>
      <c r="AK1" s="598"/>
      <c r="AL1" s="704"/>
      <c r="AO1" s="734" t="s">
        <v>4162</v>
      </c>
      <c r="AP1" s="399"/>
      <c r="AQ1" s="652"/>
      <c r="AR1" s="756" t="s">
        <v>5</v>
      </c>
      <c r="AS1" s="610"/>
      <c r="AT1" s="610"/>
      <c r="AU1" s="610"/>
      <c r="AV1" s="610"/>
      <c r="AW1" s="610"/>
      <c r="AX1" s="610"/>
      <c r="AY1" s="739" t="s">
        <v>6</v>
      </c>
      <c r="BD1" s="920" t="s">
        <v>1850</v>
      </c>
    </row>
    <row r="2" spans="1:59" ht="12.75" customHeight="1" x14ac:dyDescent="0.2">
      <c r="A2" s="594" t="s">
        <v>7</v>
      </c>
      <c r="B2" s="668"/>
      <c r="C2" s="15" t="s">
        <v>4211</v>
      </c>
      <c r="D2" s="594"/>
      <c r="E2" s="659"/>
      <c r="F2" s="659"/>
      <c r="G2" s="399"/>
      <c r="H2" s="399"/>
      <c r="I2" s="399"/>
      <c r="J2" s="738" t="s">
        <v>4206</v>
      </c>
      <c r="K2" s="550"/>
      <c r="L2" s="596"/>
      <c r="N2" s="655"/>
      <c r="P2" s="550"/>
      <c r="Q2" s="595"/>
      <c r="R2" s="659"/>
      <c r="S2" s="699"/>
      <c r="T2" s="1109"/>
      <c r="W2" s="699"/>
      <c r="Y2" s="550"/>
      <c r="Z2" s="738" t="s">
        <v>4207</v>
      </c>
      <c r="AO2" s="735" t="s">
        <v>10</v>
      </c>
      <c r="AP2" s="399"/>
      <c r="AR2" s="735" t="s">
        <v>11</v>
      </c>
      <c r="AS2" s="610"/>
      <c r="AT2" s="610"/>
      <c r="AU2" s="610"/>
      <c r="AV2" s="610"/>
      <c r="AW2" s="610"/>
      <c r="AX2" s="610"/>
      <c r="AY2" s="731" t="s">
        <v>14</v>
      </c>
    </row>
    <row r="3" spans="1:59" ht="12.75" customHeight="1" x14ac:dyDescent="0.2">
      <c r="A3" s="1192">
        <v>44012</v>
      </c>
      <c r="B3" s="729"/>
      <c r="D3" s="594"/>
      <c r="E3" s="659"/>
      <c r="F3" s="659"/>
      <c r="G3" s="399"/>
      <c r="H3" s="399"/>
      <c r="I3" s="399"/>
      <c r="J3" s="744" t="s">
        <v>12</v>
      </c>
      <c r="K3" s="550"/>
      <c r="L3" s="878"/>
      <c r="N3" s="659"/>
      <c r="P3" s="550"/>
      <c r="Q3" s="693" t="s">
        <v>8</v>
      </c>
      <c r="R3" s="659"/>
      <c r="S3" s="700"/>
      <c r="T3" s="700"/>
      <c r="W3" s="700"/>
      <c r="X3" s="701"/>
      <c r="Y3" s="55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62"/>
      <c r="AP3" s="399"/>
      <c r="AR3" s="757" t="s">
        <v>13</v>
      </c>
      <c r="AS3" s="610"/>
      <c r="AT3" s="610"/>
      <c r="AU3" s="610"/>
      <c r="AV3" s="610"/>
      <c r="AW3" s="610"/>
      <c r="AX3" s="610"/>
      <c r="BA3" s="597"/>
      <c r="BB3" s="597"/>
      <c r="BC3" s="597"/>
    </row>
    <row r="4" spans="1:59" ht="12.75" customHeight="1" x14ac:dyDescent="0.2">
      <c r="A4" s="705"/>
      <c r="B4" s="550"/>
      <c r="C4" s="877"/>
      <c r="D4" s="550"/>
      <c r="E4" s="706"/>
      <c r="F4" s="706"/>
      <c r="G4" s="550"/>
      <c r="H4" s="550"/>
      <c r="I4" s="550"/>
      <c r="J4" s="745" t="s">
        <v>4573</v>
      </c>
      <c r="K4" s="877"/>
      <c r="L4" s="878"/>
      <c r="N4" s="1199"/>
      <c r="O4" s="656"/>
      <c r="P4" s="877"/>
      <c r="R4" s="1199"/>
      <c r="T4" s="700"/>
      <c r="W4" s="700"/>
      <c r="Y4" s="877"/>
      <c r="Z4" s="732" t="s">
        <v>15</v>
      </c>
      <c r="AA4" s="877"/>
      <c r="AB4" s="877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662"/>
      <c r="AP4" s="399"/>
      <c r="AQ4" s="707"/>
      <c r="AR4" s="966" t="s">
        <v>4574</v>
      </c>
      <c r="AS4" s="758"/>
      <c r="AT4" s="758"/>
      <c r="AU4" s="758"/>
      <c r="AV4" s="758"/>
      <c r="AW4" s="708" t="s">
        <v>19</v>
      </c>
      <c r="AX4" s="758"/>
      <c r="AZ4" s="1203" t="s">
        <v>20</v>
      </c>
      <c r="BA4" s="1204"/>
      <c r="BB4" s="1204"/>
      <c r="BC4" s="1205"/>
    </row>
    <row r="5" spans="1:59" ht="12.75" customHeight="1" x14ac:dyDescent="0.2">
      <c r="A5" s="877" t="s">
        <v>21</v>
      </c>
      <c r="B5" s="665" t="s">
        <v>22</v>
      </c>
      <c r="C5" s="564"/>
      <c r="D5" s="877"/>
      <c r="E5" s="709" t="s">
        <v>23</v>
      </c>
      <c r="F5" s="709" t="s">
        <v>24</v>
      </c>
      <c r="G5" s="708" t="s">
        <v>25</v>
      </c>
      <c r="H5" s="564"/>
      <c r="I5" s="710">
        <v>44012</v>
      </c>
      <c r="J5" s="657" t="s">
        <v>26</v>
      </c>
      <c r="K5" s="1199" t="s">
        <v>4203</v>
      </c>
      <c r="L5" s="901" t="s">
        <v>4160</v>
      </c>
      <c r="M5" s="564"/>
      <c r="N5" s="1199" t="s">
        <v>28</v>
      </c>
      <c r="O5" s="1199" t="s">
        <v>4204</v>
      </c>
      <c r="P5" s="1206" t="s">
        <v>4209</v>
      </c>
      <c r="Q5" s="1206"/>
      <c r="R5" s="1199" t="s">
        <v>27</v>
      </c>
      <c r="S5" s="660" t="s">
        <v>42</v>
      </c>
      <c r="T5" s="660" t="s">
        <v>42</v>
      </c>
      <c r="U5" s="660" t="s">
        <v>42</v>
      </c>
      <c r="V5" s="660" t="s">
        <v>42</v>
      </c>
      <c r="W5" s="660" t="s">
        <v>41</v>
      </c>
      <c r="X5" s="660" t="s">
        <v>36</v>
      </c>
      <c r="Y5" s="711" t="s">
        <v>29</v>
      </c>
      <c r="Z5" s="657" t="s">
        <v>30</v>
      </c>
      <c r="AA5" s="1199" t="s">
        <v>32</v>
      </c>
      <c r="AB5" s="1199" t="s">
        <v>33</v>
      </c>
      <c r="AC5" s="695" t="s">
        <v>32</v>
      </c>
      <c r="AD5" s="695"/>
      <c r="AE5" s="695" t="s">
        <v>32</v>
      </c>
      <c r="AF5" s="695" t="s">
        <v>35</v>
      </c>
      <c r="AG5" s="695" t="s">
        <v>32</v>
      </c>
      <c r="AH5" s="695" t="s">
        <v>32</v>
      </c>
      <c r="AI5" s="695" t="s">
        <v>4183</v>
      </c>
      <c r="AJ5" s="695" t="s">
        <v>36</v>
      </c>
      <c r="AK5" s="695" t="s">
        <v>4184</v>
      </c>
      <c r="AL5" s="695" t="s">
        <v>38</v>
      </c>
      <c r="AM5" s="695" t="s">
        <v>39</v>
      </c>
      <c r="AN5" s="695" t="s">
        <v>40</v>
      </c>
      <c r="AO5" s="736" t="s">
        <v>47</v>
      </c>
      <c r="AP5" s="564" t="s">
        <v>48</v>
      </c>
      <c r="AQ5" s="1199" t="s">
        <v>31</v>
      </c>
      <c r="AR5" s="738" t="s">
        <v>49</v>
      </c>
      <c r="AS5" s="758"/>
      <c r="AT5" s="758"/>
      <c r="AU5" s="758"/>
      <c r="AV5" s="758"/>
      <c r="AW5" s="708" t="s">
        <v>50</v>
      </c>
      <c r="AX5" s="758"/>
      <c r="AY5" s="740" t="s">
        <v>51</v>
      </c>
      <c r="AZ5" s="764" t="s">
        <v>52</v>
      </c>
      <c r="BA5" s="713" t="s">
        <v>52</v>
      </c>
      <c r="BB5" s="713" t="s">
        <v>53</v>
      </c>
      <c r="BC5" s="765" t="s">
        <v>54</v>
      </c>
      <c r="BE5" s="564" t="s">
        <v>4273</v>
      </c>
      <c r="BF5" s="564" t="s">
        <v>4275</v>
      </c>
      <c r="BG5" s="635" t="s">
        <v>32</v>
      </c>
    </row>
    <row r="6" spans="1:59" s="728" customFormat="1" ht="12.75" customHeight="1" thickBot="1" x14ac:dyDescent="0.25">
      <c r="A6" s="720" t="s">
        <v>55</v>
      </c>
      <c r="B6" s="730" t="s">
        <v>56</v>
      </c>
      <c r="C6" s="721" t="s">
        <v>95</v>
      </c>
      <c r="D6" s="721" t="s">
        <v>57</v>
      </c>
      <c r="E6" s="722" t="s">
        <v>58</v>
      </c>
      <c r="F6" s="722" t="s">
        <v>59</v>
      </c>
      <c r="G6" s="723" t="s">
        <v>60</v>
      </c>
      <c r="H6" s="723" t="s">
        <v>61</v>
      </c>
      <c r="I6" s="721" t="s">
        <v>62</v>
      </c>
      <c r="J6" s="733" t="s">
        <v>63</v>
      </c>
      <c r="K6" s="721" t="s">
        <v>71</v>
      </c>
      <c r="L6" s="724" t="s">
        <v>4161</v>
      </c>
      <c r="M6" s="723" t="s">
        <v>4205</v>
      </c>
      <c r="N6" s="723" t="s">
        <v>69</v>
      </c>
      <c r="O6" s="721" t="s">
        <v>72</v>
      </c>
      <c r="P6" s="721" t="s">
        <v>67</v>
      </c>
      <c r="Q6" s="721" t="s">
        <v>68</v>
      </c>
      <c r="R6" s="721" t="s">
        <v>66</v>
      </c>
      <c r="S6" s="725" t="s">
        <v>87</v>
      </c>
      <c r="T6" s="725" t="s">
        <v>88</v>
      </c>
      <c r="U6" s="725" t="s">
        <v>51</v>
      </c>
      <c r="V6" s="725" t="s">
        <v>89</v>
      </c>
      <c r="W6" s="725" t="s">
        <v>86</v>
      </c>
      <c r="X6" s="725" t="s">
        <v>85</v>
      </c>
      <c r="Y6" s="720" t="s">
        <v>1851</v>
      </c>
      <c r="Z6" s="733" t="s">
        <v>72</v>
      </c>
      <c r="AA6" s="721" t="s">
        <v>74</v>
      </c>
      <c r="AB6" s="721" t="s">
        <v>75</v>
      </c>
      <c r="AC6" s="726" t="s">
        <v>76</v>
      </c>
      <c r="AD6" s="726" t="s">
        <v>34</v>
      </c>
      <c r="AE6" s="726" t="s">
        <v>77</v>
      </c>
      <c r="AF6" s="726" t="s">
        <v>78</v>
      </c>
      <c r="AG6" s="726" t="s">
        <v>79</v>
      </c>
      <c r="AH6" s="726" t="s">
        <v>80</v>
      </c>
      <c r="AI6" s="726" t="s">
        <v>80</v>
      </c>
      <c r="AJ6" s="726" t="s">
        <v>80</v>
      </c>
      <c r="AK6" s="726" t="s">
        <v>80</v>
      </c>
      <c r="AL6" s="726" t="s">
        <v>82</v>
      </c>
      <c r="AM6" s="726" t="s">
        <v>83</v>
      </c>
      <c r="AN6" s="726" t="s">
        <v>84</v>
      </c>
      <c r="AO6" s="737" t="s">
        <v>96</v>
      </c>
      <c r="AP6" s="723" t="s">
        <v>97</v>
      </c>
      <c r="AQ6" s="721" t="s">
        <v>73</v>
      </c>
      <c r="AR6" s="759">
        <v>2020</v>
      </c>
      <c r="AS6" s="760">
        <v>2021</v>
      </c>
      <c r="AT6" s="759">
        <v>2022</v>
      </c>
      <c r="AU6" s="760">
        <v>2023</v>
      </c>
      <c r="AV6" s="759">
        <v>2024</v>
      </c>
      <c r="AW6" s="723" t="s">
        <v>98</v>
      </c>
      <c r="AX6" s="723" t="s">
        <v>99</v>
      </c>
      <c r="AY6" s="741" t="s">
        <v>100</v>
      </c>
      <c r="AZ6" s="766" t="s">
        <v>101</v>
      </c>
      <c r="BA6" s="727" t="s">
        <v>102</v>
      </c>
      <c r="BB6" s="727" t="s">
        <v>103</v>
      </c>
      <c r="BC6" s="767" t="s">
        <v>103</v>
      </c>
      <c r="BD6" s="733" t="s">
        <v>4271</v>
      </c>
      <c r="BE6" s="723" t="s">
        <v>4274</v>
      </c>
      <c r="BF6" s="723" t="s">
        <v>4276</v>
      </c>
      <c r="BG6" s="828" t="s">
        <v>4393</v>
      </c>
    </row>
    <row r="7" spans="1:59" ht="11.25" customHeight="1" x14ac:dyDescent="0.2">
      <c r="A7" s="885" t="s">
        <v>395</v>
      </c>
      <c r="B7" s="798" t="s">
        <v>396</v>
      </c>
      <c r="C7" s="946" t="s">
        <v>245</v>
      </c>
      <c r="D7" s="946" t="s">
        <v>4323</v>
      </c>
      <c r="E7" s="746">
        <v>17</v>
      </c>
      <c r="F7" s="1199">
        <v>208</v>
      </c>
      <c r="G7" s="1199" t="s">
        <v>106</v>
      </c>
      <c r="H7" s="1199" t="s">
        <v>106</v>
      </c>
      <c r="I7" s="888">
        <v>45.4</v>
      </c>
      <c r="J7" s="663">
        <f>(M7/I7)*100</f>
        <v>0.3524229074889868</v>
      </c>
      <c r="K7" s="891">
        <v>0.04</v>
      </c>
      <c r="L7" s="901">
        <v>4</v>
      </c>
      <c r="M7" s="654">
        <f>K7*L7</f>
        <v>0.16</v>
      </c>
      <c r="N7" s="884" t="s">
        <v>188</v>
      </c>
      <c r="O7" s="747">
        <v>3.5000000000000003E-2</v>
      </c>
      <c r="P7" s="875">
        <v>43816</v>
      </c>
      <c r="Q7" s="875">
        <v>43835</v>
      </c>
      <c r="R7" s="654">
        <f>(K7-O7)/O7*100</f>
        <v>14.285714285714276</v>
      </c>
      <c r="S7" s="714">
        <f>IF(INDEX(Historical!$D$7:$D$1277,MATCH(B7,Historical!$B$7:$B$1301,0))=0,"n/a",(INDEX(Historical!$C$7:$C$1279,MATCH(B7,Historical!$B$7:$B$1301,0))/INDEX(Historical!$D$7:$D$1277,MATCH(B7,Historical!$B$7:$B$1301,0))-1)*100)</f>
        <v>16.666666666666675</v>
      </c>
      <c r="T7" s="714">
        <f>IF(INDEX(Historical!$F$7:$F$1270,MATCH(B7,Historical!$B$7:$B$1301,0))=0,"n/a",((INDEX(Historical!$C$7:$C$1279,MATCH(B7,Historical!$B$7:$B$1301,0))/INDEX(Historical!$F$7:$F$1270,MATCH(B7,Historical!$B$7:$B$1301,0)))^(1/3)-1)*100)</f>
        <v>11.868894208139679</v>
      </c>
      <c r="U7" s="714">
        <f>IF(INDEX(Historical!$H$7:$H$1270,MATCH(B7,Historical!$B$7:$B$1301,0))=0,"n/a",((INDEX(Historical!$C$7:$C$1279,MATCH(B7,Historical!$B$7:$B$1301,0))/INDEX(Historical!$H$7:$H$1270,MATCH(B7,Historical!$B$7:$B$1301,0)))^(1/5)-1)*100)</f>
        <v>10.236627147885958</v>
      </c>
      <c r="V7" s="714">
        <f>IF(INDEX(Historical!$O$7:$O$1270,MATCH(B7,Historical!$B$7:$B$1301,0))=0,"n/a",((INDEX(Historical!$C$7:$C$1279,MATCH(B7,Historical!$B$7:$B$1301,0))/INDEX(Historical!$O$7:$O$1270,MATCH(B7,Historical!$B$7:$B$1301,0)))^(1/10)-1)*100)</f>
        <v>11.936405706376995</v>
      </c>
      <c r="W7" s="715">
        <f>IF(OR(U7&lt;=0,U7="n/a",V7&lt;=0,V7="n/a"),"n/a",U7/V7)</f>
        <v>0.85759711924143678</v>
      </c>
      <c r="X7" s="716" t="str">
        <f>IF(OR(AJ7&lt;=0,AJ7="n/a",U7&lt;=0,U7="n/a"),"n/a",U7/AJ7)</f>
        <v>n/a</v>
      </c>
      <c r="Y7" s="671"/>
      <c r="Z7" s="663" t="str">
        <f>IF(OR(AC7&lt;0.01,AC7="n/a"),"n/a",M7/AC7*100)</f>
        <v>n/a</v>
      </c>
      <c r="AA7" s="900" t="str">
        <f>IF(OR(AC7&lt;0.01,AC7="n/a"),"n/a",I7/AC7)</f>
        <v>n/a</v>
      </c>
      <c r="AB7" s="901">
        <v>12</v>
      </c>
      <c r="AC7" s="879">
        <v>-5.0999999999999996</v>
      </c>
      <c r="AD7" s="879" t="s">
        <v>136</v>
      </c>
      <c r="AE7" s="879">
        <v>0.77</v>
      </c>
      <c r="AF7" s="879">
        <v>2.15</v>
      </c>
      <c r="AG7" s="879">
        <v>-17.7</v>
      </c>
      <c r="AH7" s="879">
        <v>-83.5</v>
      </c>
      <c r="AI7" s="879">
        <v>24.22</v>
      </c>
      <c r="AJ7" s="879">
        <v>-15.7</v>
      </c>
      <c r="AK7" s="879">
        <v>10.100000000000001</v>
      </c>
      <c r="AL7" s="892">
        <v>3130</v>
      </c>
      <c r="AM7" s="886">
        <v>1.3</v>
      </c>
      <c r="AN7" s="879">
        <v>0.45</v>
      </c>
      <c r="AO7" s="753" t="str">
        <f>IF(U7="n/a","n/a",IF(AA7&lt;0,"n/a",IF(AA7="n/a","n/a",J7+U7-AA7)))</f>
        <v>n/a</v>
      </c>
      <c r="AP7" s="754">
        <f>IF(U7="n/a","n/a",J7+U7)</f>
        <v>10.589050055374944</v>
      </c>
      <c r="AQ7" s="902" t="str">
        <f>IF(OR(AC7&lt;0.01,AF7="n/a"),"n/a",(I7/SQRT(22.5*AC7*(I7/AF7))-1)*100)</f>
        <v>n/a</v>
      </c>
      <c r="AR7" s="663">
        <f>INDEX(Historical!$C$7:$C$1279,MATCH(B7,Historical!$B$7:$B$1301,0))*IF(AH7="n/a",1.03,IF(AH7&lt;0,1.01,IF(AH7&gt;10,1.1,(1+AH7/100))))</f>
        <v>0.14140000000000003</v>
      </c>
      <c r="AS7" s="900">
        <f>IF($AI7="n/a",1.03*AR7,IF($AI7&lt;0,1.01*AR7,IF($AI7&gt;10,1.1*AR7,(1+$AI7/100)*AR7)))</f>
        <v>0.15554000000000004</v>
      </c>
      <c r="AT7" s="900">
        <f>IF($AK7="n/a",1.03*AS7,IF($AK7&lt;0,1.01*AS7,IF($AK7&gt;10,1.1*AS7,(1+$AK7/100)*AS7)))</f>
        <v>0.17109400000000005</v>
      </c>
      <c r="AU7" s="900">
        <f>IF($AK7="n/a",1.03*AT7,IF($AK7&lt;0,1.01*AT7,IF($AK7&gt;10,1.1*AT7,(1+$AK7/100)*AT7)))</f>
        <v>0.18820340000000008</v>
      </c>
      <c r="AV7" s="900">
        <f>IF($AK7="n/a",1.03*AU7,IF($AK7&lt;0,1.01*AU7,IF($AK7&gt;10,1.1*AU7,(1+$AK7/100)*AU7)))</f>
        <v>0.20702374000000009</v>
      </c>
      <c r="AW7" s="663">
        <f>SUM(AR7:AV7)</f>
        <v>0.86326114000000032</v>
      </c>
      <c r="AX7" s="761">
        <f>AW7/I7*100</f>
        <v>1.9014562555066086</v>
      </c>
      <c r="AY7" s="948">
        <v>1.61</v>
      </c>
      <c r="AZ7" s="886">
        <v>249.10000000000002</v>
      </c>
      <c r="BA7" s="886">
        <v>-42.28</v>
      </c>
      <c r="BB7" s="886">
        <v>24.5</v>
      </c>
      <c r="BC7" s="886">
        <v>-6.4</v>
      </c>
      <c r="BE7" s="635">
        <v>2004</v>
      </c>
      <c r="BF7" s="912">
        <f>IF(BE7&gt;2008,0,IF(BE7&gt;2001,1,IF(BE7&gt;1990,2,IF(BE7&gt;1980,3,IF(BE7&gt;1973,4,IF(BE7&gt;1970,5,IF(BE7&gt;1960,6,IF(BE7&gt;1958,7,IF(BE7&gt;1953,8,9)))))))))</f>
        <v>1</v>
      </c>
      <c r="BG7" s="896">
        <v>-9.5</v>
      </c>
    </row>
    <row r="8" spans="1:59" ht="11.25" customHeight="1" x14ac:dyDescent="0.2">
      <c r="A8" s="885" t="s">
        <v>419</v>
      </c>
      <c r="B8" s="889" t="s">
        <v>420</v>
      </c>
      <c r="C8" s="946" t="s">
        <v>153</v>
      </c>
      <c r="D8" s="946" t="s">
        <v>4327</v>
      </c>
      <c r="E8" s="746">
        <v>16</v>
      </c>
      <c r="F8" s="1199">
        <v>236</v>
      </c>
      <c r="G8" s="1199" t="s">
        <v>106</v>
      </c>
      <c r="H8" s="1199" t="s">
        <v>106</v>
      </c>
      <c r="I8" s="888">
        <v>100.77</v>
      </c>
      <c r="J8" s="663">
        <f>(M8/I8)*100</f>
        <v>1.6671628460851444</v>
      </c>
      <c r="K8" s="891">
        <v>0.42</v>
      </c>
      <c r="L8" s="901">
        <v>4</v>
      </c>
      <c r="M8" s="654">
        <f>K8*L8</f>
        <v>1.68</v>
      </c>
      <c r="N8" s="884" t="s">
        <v>421</v>
      </c>
      <c r="O8" s="747">
        <v>0.4</v>
      </c>
      <c r="P8" s="875">
        <v>43874</v>
      </c>
      <c r="Q8" s="875">
        <v>43892</v>
      </c>
      <c r="R8" s="654">
        <f>(K8-O8)/O8*100</f>
        <v>4.9999999999999902</v>
      </c>
      <c r="S8" s="714">
        <f>IF(INDEX(Historical!$D$7:$D$1277,MATCH(B8,Historical!$B$7:$B$1301,0))=0,"n/a",(INDEX(Historical!$C$7:$C$1279,MATCH(B8,Historical!$B$7:$B$1301,0))/INDEX(Historical!$D$7:$D$1277,MATCH(B8,Historical!$B$7:$B$1301,0))-1)*100)</f>
        <v>3.8961038961039085</v>
      </c>
      <c r="T8" s="714">
        <f>IF(INDEX(Historical!$F$7:$F$1270,MATCH(B8,Historical!$B$7:$B$1301,0))=0,"n/a",((INDEX(Historical!$C$7:$C$1279,MATCH(B8,Historical!$B$7:$B$1301,0))/INDEX(Historical!$F$7:$F$1270,MATCH(B8,Historical!$B$7:$B$1301,0)))^(1/3)-1)*100)</f>
        <v>4.9276798156343116</v>
      </c>
      <c r="U8" s="714">
        <f>IF(INDEX(Historical!$H$7:$H$1270,MATCH(B8,Historical!$B$7:$B$1301,0))=0,"n/a",((INDEX(Historical!$C$7:$C$1279,MATCH(B8,Historical!$B$7:$B$1301,0))/INDEX(Historical!$H$7:$H$1270,MATCH(B8,Historical!$B$7:$B$1301,0)))^(1/5)-1)*100)</f>
        <v>9.9662411663760331</v>
      </c>
      <c r="V8" s="714">
        <f>IF(INDEX(Historical!$O$7:$O$1270,MATCH(B8,Historical!$B$7:$B$1301,0))=0,"n/a",((INDEX(Historical!$C$7:$C$1279,MATCH(B8,Historical!$B$7:$B$1301,0))/INDEX(Historical!$O$7:$O$1270,MATCH(B8,Historical!$B$7:$B$1301,0)))^(1/10)-1)*100)</f>
        <v>20.890138209116358</v>
      </c>
      <c r="W8" s="715">
        <f>IF(OR(U8&lt;=0,U8="n/a",V8&lt;=0,V8="n/a"),"n/a",U8/V8)</f>
        <v>0.47707875680912498</v>
      </c>
      <c r="X8" s="716">
        <f>IF(OR(AJ8&lt;=0,AJ8="n/a",U8&lt;=0,U8="n/a"),"n/a",U8/AJ8)</f>
        <v>0.37750913509000122</v>
      </c>
      <c r="Y8" s="685" t="s">
        <v>4508</v>
      </c>
      <c r="Z8" s="663">
        <f>IF(OR(AC8&lt;0.01,AC8="n/a"),"n/a",M8/AC8*100)</f>
        <v>22.134387351778656</v>
      </c>
      <c r="AA8" s="900">
        <f>IF(OR(AC8&lt;0.01,AC8="n/a"),"n/a",I8/AC8)</f>
        <v>13.276679841897232</v>
      </c>
      <c r="AB8" s="901">
        <v>9</v>
      </c>
      <c r="AC8" s="879">
        <v>7.59</v>
      </c>
      <c r="AD8" s="879">
        <v>1.58</v>
      </c>
      <c r="AE8" s="879">
        <v>0.11</v>
      </c>
      <c r="AF8" s="879">
        <v>5.66</v>
      </c>
      <c r="AG8" s="881">
        <v>51</v>
      </c>
      <c r="AH8" s="881">
        <v>-18.600000000000001</v>
      </c>
      <c r="AI8" s="881">
        <v>9.6</v>
      </c>
      <c r="AJ8" s="879">
        <v>26.400000000000002</v>
      </c>
      <c r="AK8" s="879">
        <v>8.23</v>
      </c>
      <c r="AL8" s="892">
        <v>20440</v>
      </c>
      <c r="AM8" s="886">
        <v>0.2</v>
      </c>
      <c r="AN8" s="879">
        <v>1.1499999999999999</v>
      </c>
      <c r="AO8" s="753">
        <f>IF(U8="n/a","n/a",IF(AA8&lt;0,"n/a",IF(AA8="n/a","n/a",J8+U8-AA8)))</f>
        <v>-1.643275829436055</v>
      </c>
      <c r="AP8" s="754">
        <f>IF(U8="n/a","n/a",J8+U8)</f>
        <v>11.633404012461178</v>
      </c>
      <c r="AQ8" s="902">
        <f>IF(OR(AC8&lt;0.01,AF8="n/a"),"n/a",(I8/SQRT(22.5*AC8*(I8/AF8))-1)*100)</f>
        <v>82.751814589122603</v>
      </c>
      <c r="AR8" s="663">
        <f>INDEX(Historical!$C$7:$C$1279,MATCH(B8,Historical!$B$7:$B$1301,0))*IF(AH8="n/a",1.03,IF(AH8&lt;0,1.01,IF(AH8&gt;10,1.1,(1+AH8/100))))</f>
        <v>1.6160000000000001</v>
      </c>
      <c r="AS8" s="900">
        <f>IF($AI8="n/a",1.03*AR8,IF($AI8&lt;0,1.01*AR8,IF($AI8&gt;10,1.1*AR8,(1+$AI8/100)*AR8)))</f>
        <v>1.7711360000000003</v>
      </c>
      <c r="AT8" s="900">
        <f>IF($AK8="n/a",1.03*AS8,IF($AK8&lt;0,1.01*AS8,IF($AK8&gt;10,1.1*AS8,(1+$AK8/100)*AS8)))</f>
        <v>1.9169004928000004</v>
      </c>
      <c r="AU8" s="900">
        <f>IF($AK8="n/a",1.03*AT8,IF($AK8&lt;0,1.01*AT8,IF($AK8&gt;10,1.1*AT8,(1+$AK8/100)*AT8)))</f>
        <v>2.0746614033574406</v>
      </c>
      <c r="AV8" s="900">
        <f>IF($AK8="n/a",1.03*AU8,IF($AK8&lt;0,1.01*AU8,IF($AK8&gt;10,1.1*AU8,(1+$AK8/100)*AU8)))</f>
        <v>2.2454060368537583</v>
      </c>
      <c r="AW8" s="663">
        <f>SUM(AR8:AV8)</f>
        <v>9.6241039330111988</v>
      </c>
      <c r="AX8" s="761">
        <f>AW8/I8*100</f>
        <v>9.5505645857012986</v>
      </c>
      <c r="AY8" s="948">
        <v>0.61</v>
      </c>
      <c r="AZ8" s="886">
        <v>39.85</v>
      </c>
      <c r="BA8" s="886">
        <v>-2.52</v>
      </c>
      <c r="BB8" s="886">
        <v>8.08</v>
      </c>
      <c r="BC8" s="886">
        <v>14.2</v>
      </c>
      <c r="BE8" s="635">
        <v>2006</v>
      </c>
      <c r="BF8" s="912">
        <f>IF(BE8&gt;2008,0,IF(BE8&gt;2001,1,IF(BE8&gt;1990,2,IF(BE8&gt;1980,3,IF(BE8&gt;1973,4,IF(BE8&gt;1970,5,IF(BE8&gt;1960,6,IF(BE8&gt;1958,7,IF(BE8&gt;1953,8,9)))))))))</f>
        <v>1</v>
      </c>
      <c r="BG8" s="896">
        <v>4</v>
      </c>
    </row>
    <row r="9" spans="1:59" ht="11.25" customHeight="1" x14ac:dyDescent="0.2">
      <c r="A9" s="885" t="s">
        <v>397</v>
      </c>
      <c r="B9" s="890" t="s">
        <v>398</v>
      </c>
      <c r="C9" s="946" t="s">
        <v>4199</v>
      </c>
      <c r="D9" s="946" t="s">
        <v>4331</v>
      </c>
      <c r="E9" s="746">
        <v>15</v>
      </c>
      <c r="F9" s="1199">
        <v>251</v>
      </c>
      <c r="G9" s="1199" t="s">
        <v>106</v>
      </c>
      <c r="H9" s="1199" t="s">
        <v>106</v>
      </c>
      <c r="I9" s="888">
        <v>214.72</v>
      </c>
      <c r="J9" s="663">
        <f>(M9/I9)*100</f>
        <v>1.490312965722802</v>
      </c>
      <c r="K9" s="891">
        <v>0.8</v>
      </c>
      <c r="L9" s="901">
        <v>4</v>
      </c>
      <c r="M9" s="654">
        <f>K9*L9</f>
        <v>3.2</v>
      </c>
      <c r="N9" s="884" t="s">
        <v>399</v>
      </c>
      <c r="O9" s="747">
        <v>0.73</v>
      </c>
      <c r="P9" s="875">
        <v>43754</v>
      </c>
      <c r="Q9" s="875">
        <v>43784</v>
      </c>
      <c r="R9" s="654">
        <f>(K9-O9)/O9*100</f>
        <v>9.5890410958904209</v>
      </c>
      <c r="S9" s="714">
        <f>IF(INDEX(Historical!$D$7:$D$1277,MATCH(B9,Historical!$B$7:$B$1301,0))=0,"n/a",(INDEX(Historical!$C$7:$C$1279,MATCH(B9,Historical!$B$7:$B$1301,0))/INDEX(Historical!$D$7:$D$1277,MATCH(B9,Historical!$B$7:$B$1301,0))-1)*100)</f>
        <v>7.1684587813620082</v>
      </c>
      <c r="T9" s="714">
        <f>IF(INDEX(Historical!$F$7:$F$1270,MATCH(B9,Historical!$B$7:$B$1301,0))=0,"n/a",((INDEX(Historical!$C$7:$C$1279,MATCH(B9,Historical!$B$7:$B$1301,0))/INDEX(Historical!$F$7:$F$1270,MATCH(B9,Historical!$B$7:$B$1301,0)))^(1/3)-1)*100)</f>
        <v>8.981572351835565</v>
      </c>
      <c r="U9" s="714">
        <f>IF(INDEX(Historical!$H$7:$H$1270,MATCH(B9,Historical!$B$7:$B$1301,0))=0,"n/a",((INDEX(Historical!$C$7:$C$1279,MATCH(B9,Historical!$B$7:$B$1301,0))/INDEX(Historical!$H$7:$H$1270,MATCH(B9,Historical!$B$7:$B$1301,0)))^(1/5)-1)*100)</f>
        <v>8.9249364912943783</v>
      </c>
      <c r="V9" s="714">
        <f>IF(INDEX(Historical!$O$7:$O$1270,MATCH(B9,Historical!$B$7:$B$1301,0))=0,"n/a",((INDEX(Historical!$C$7:$C$1279,MATCH(B9,Historical!$B$7:$B$1301,0))/INDEX(Historical!$O$7:$O$1270,MATCH(B9,Historical!$B$7:$B$1301,0)))^(1/10)-1)*100)</f>
        <v>14.8314879980739</v>
      </c>
      <c r="W9" s="715">
        <f>IF(OR(U9&lt;=0,U9="n/a",V9&lt;=0,V9="n/a"),"n/a",U9/V9)</f>
        <v>0.60175597299835459</v>
      </c>
      <c r="X9" s="716">
        <f>IF(OR(AJ9&lt;=0,AJ9="n/a",U9&lt;=0,U9="n/a"),"n/a",U9/AJ9)</f>
        <v>0.86649868847518241</v>
      </c>
      <c r="Y9" s="890" t="s">
        <v>730</v>
      </c>
      <c r="Z9" s="663">
        <f>IF(OR(AC9&lt;0.01,AC9="n/a"),"n/a",M9/AC9*100)</f>
        <v>41.666666666666671</v>
      </c>
      <c r="AA9" s="900">
        <f>IF(OR(AC9&lt;0.01,AC9="n/a"),"n/a",I9/AC9)</f>
        <v>27.958333333333336</v>
      </c>
      <c r="AB9" s="901">
        <v>8</v>
      </c>
      <c r="AC9" s="879">
        <v>7.68</v>
      </c>
      <c r="AD9" s="879">
        <v>3.71</v>
      </c>
      <c r="AE9" s="879">
        <v>3.23</v>
      </c>
      <c r="AF9" s="879">
        <v>8.4499999999999993</v>
      </c>
      <c r="AG9" s="879">
        <v>32.4</v>
      </c>
      <c r="AH9" s="879">
        <v>11.3</v>
      </c>
      <c r="AI9" s="879">
        <v>5.86</v>
      </c>
      <c r="AJ9" s="879">
        <v>10.299999999999999</v>
      </c>
      <c r="AK9" s="879">
        <v>7.48</v>
      </c>
      <c r="AL9" s="892">
        <v>143990</v>
      </c>
      <c r="AM9" s="886">
        <v>0.1</v>
      </c>
      <c r="AN9" s="879">
        <v>0</v>
      </c>
      <c r="AO9" s="753">
        <f>IF(U9="n/a","n/a",IF(AA9&lt;0,"n/a",IF(AA9="n/a","n/a",J9+U9-AA9)))</f>
        <v>-17.543083876316153</v>
      </c>
      <c r="AP9" s="754">
        <f>IF(U9="n/a","n/a",J9+U9)</f>
        <v>10.415249457017181</v>
      </c>
      <c r="AQ9" s="902">
        <f>IF(OR(AC9&lt;0.01,AF9="n/a"),"n/a",(I9/SQRT(22.5*AC9*(I9/AF9))-1)*100)</f>
        <v>224.03560618252135</v>
      </c>
      <c r="AR9" s="663">
        <f>INDEX(Historical!$C$7:$C$1279,MATCH(B9,Historical!$B$7:$B$1301,0))*IF(AH9="n/a",1.03,IF(AH9&lt;0,1.01,IF(AH9&gt;10,1.1,(1+AH9/100))))</f>
        <v>3.2890000000000006</v>
      </c>
      <c r="AS9" s="900">
        <f>IF($AI9="n/a",1.03*AR9,IF($AI9&lt;0,1.01*AR9,IF($AI9&gt;10,1.1*AR9,(1+$AI9/100)*AR9)))</f>
        <v>3.4817354000000007</v>
      </c>
      <c r="AT9" s="900">
        <f>IF($AK9="n/a",1.03*AS9,IF($AK9&lt;0,1.01*AS9,IF($AK9&gt;10,1.1*AS9,(1+$AK9/100)*AS9)))</f>
        <v>3.7421692079200009</v>
      </c>
      <c r="AU9" s="900">
        <f>IF($AK9="n/a",1.03*AT9,IF($AK9&lt;0,1.01*AT9,IF($AK9&gt;10,1.1*AT9,(1+$AK9/100)*AT9)))</f>
        <v>4.0220834646724164</v>
      </c>
      <c r="AV9" s="900">
        <f>IF($AK9="n/a",1.03*AU9,IF($AK9&lt;0,1.01*AU9,IF($AK9&gt;10,1.1*AU9,(1+$AK9/100)*AU9)))</f>
        <v>4.3229353078299129</v>
      </c>
      <c r="AW9" s="663">
        <f>SUM(AR9:AV9)</f>
        <v>18.857923380422331</v>
      </c>
      <c r="AX9" s="761">
        <f>AW9/I9*100</f>
        <v>8.7825649126408027</v>
      </c>
      <c r="AY9" s="948">
        <v>1.05</v>
      </c>
      <c r="AZ9" s="886">
        <v>56.56</v>
      </c>
      <c r="BA9" s="886">
        <v>-1.4500000000000002</v>
      </c>
      <c r="BB9" s="886">
        <v>10.74</v>
      </c>
      <c r="BC9" s="886">
        <v>11.74</v>
      </c>
      <c r="BE9" s="635">
        <v>2006</v>
      </c>
      <c r="BF9" s="912">
        <f>IF(BE9&gt;2008,0,IF(BE9&gt;2001,1,IF(BE9&gt;1990,2,IF(BE9&gt;1980,3,IF(BE9&gt;1973,4,IF(BE9&gt;1970,5,IF(BE9&gt;1960,6,IF(BE9&gt;1958,7,IF(BE9&gt;1953,8,9)))))))))</f>
        <v>1</v>
      </c>
      <c r="BG9" s="896">
        <v>15.1</v>
      </c>
    </row>
    <row r="10" spans="1:59" s="787" customFormat="1" ht="11.25" customHeight="1" x14ac:dyDescent="0.2">
      <c r="A10" s="768" t="s">
        <v>400</v>
      </c>
      <c r="B10" s="788" t="s">
        <v>401</v>
      </c>
      <c r="C10" s="946" t="s">
        <v>112</v>
      </c>
      <c r="D10" s="946" t="s">
        <v>4328</v>
      </c>
      <c r="E10" s="769">
        <v>16</v>
      </c>
      <c r="F10" s="1199">
        <v>223</v>
      </c>
      <c r="G10" s="1198" t="s">
        <v>106</v>
      </c>
      <c r="H10" s="1198" t="s">
        <v>106</v>
      </c>
      <c r="I10" s="770">
        <v>22.98</v>
      </c>
      <c r="J10" s="771">
        <f>(M10/I10)*100</f>
        <v>2.0887728459530028</v>
      </c>
      <c r="K10" s="772">
        <v>0.12</v>
      </c>
      <c r="L10" s="773">
        <v>4</v>
      </c>
      <c r="M10" s="774">
        <f>K10*L10</f>
        <v>0.48</v>
      </c>
      <c r="N10" s="775" t="s">
        <v>402</v>
      </c>
      <c r="O10" s="776">
        <v>0.11</v>
      </c>
      <c r="P10" s="796">
        <v>43472</v>
      </c>
      <c r="Q10" s="796">
        <v>43494</v>
      </c>
      <c r="R10" s="774">
        <f>(K10-O10)/O10*100</f>
        <v>9.0909090909090864</v>
      </c>
      <c r="S10" s="714">
        <f>IF(INDEX(Historical!$D$7:$D$1277,MATCH(B10,Historical!$B$7:$B$1301,0))=0,"n/a",(INDEX(Historical!$C$7:$C$1279,MATCH(B10,Historical!$B$7:$B$1301,0))/INDEX(Historical!$D$7:$D$1277,MATCH(B10,Historical!$B$7:$B$1301,0))-1)*100)</f>
        <v>9.0909090909090828</v>
      </c>
      <c r="T10" s="714">
        <f>IF(INDEX(Historical!$F$7:$F$1270,MATCH(B10,Historical!$B$7:$B$1301,0))=0,"n/a",((INDEX(Historical!$C$7:$C$1279,MATCH(B10,Historical!$B$7:$B$1301,0))/INDEX(Historical!$F$7:$F$1270,MATCH(B10,Historical!$B$7:$B$1301,0)))^(1/3)-1)*100)</f>
        <v>6.2658569182611146</v>
      </c>
      <c r="U10" s="714">
        <f>IF(INDEX(Historical!$H$7:$H$1270,MATCH(B10,Historical!$B$7:$B$1301,0))=0,"n/a",((INDEX(Historical!$C$7:$C$1279,MATCH(B10,Historical!$B$7:$B$1301,0))/INDEX(Historical!$H$7:$H$1270,MATCH(B10,Historical!$B$7:$B$1301,0)))^(1/5)-1)*100)</f>
        <v>7.7818067712725814</v>
      </c>
      <c r="V10" s="714">
        <f>IF(INDEX(Historical!$O$7:$O$1270,MATCH(B10,Historical!$B$7:$B$1301,0))=0,"n/a",((INDEX(Historical!$C$7:$C$1279,MATCH(B10,Historical!$B$7:$B$1301,0))/INDEX(Historical!$O$7:$O$1270,MATCH(B10,Historical!$B$7:$B$1301,0)))^(1/10)-1)*100)</f>
        <v>9.1493425617896982</v>
      </c>
      <c r="W10" s="715">
        <f>IF(OR(U10&lt;=0,U10="n/a",V10&lt;=0,V10="n/a"),"n/a",U10/V10)</f>
        <v>0.85053179709017102</v>
      </c>
      <c r="X10" s="716">
        <f>IF(OR(AJ10&lt;=0,AJ10="n/a",U10&lt;=0,U10="n/a"),"n/a",U10/AJ10)</f>
        <v>2.358123264021994</v>
      </c>
      <c r="Y10" s="778"/>
      <c r="Z10" s="771">
        <f>IF(OR(AC10&lt;0.01,AC10="n/a"),"n/a",M10/AC10*100)</f>
        <v>30.188679245283019</v>
      </c>
      <c r="AA10" s="779">
        <f>IF(OR(AC10&lt;0.01,AC10="n/a"),"n/a",I10/AC10)</f>
        <v>14.452830188679245</v>
      </c>
      <c r="AB10" s="773">
        <v>12</v>
      </c>
      <c r="AC10" s="780">
        <v>1.59</v>
      </c>
      <c r="AD10" s="780">
        <v>1.38</v>
      </c>
      <c r="AE10" s="780">
        <v>0.51</v>
      </c>
      <c r="AF10" s="780">
        <v>1.32</v>
      </c>
      <c r="AG10" s="780">
        <v>10.100000000000001</v>
      </c>
      <c r="AH10" s="780">
        <v>23</v>
      </c>
      <c r="AI10" s="780">
        <v>12.989999999999998</v>
      </c>
      <c r="AJ10" s="780">
        <v>3.3000000000000003</v>
      </c>
      <c r="AK10" s="780">
        <v>10</v>
      </c>
      <c r="AL10" s="781">
        <v>72.27</v>
      </c>
      <c r="AM10" s="782">
        <v>3</v>
      </c>
      <c r="AN10" s="780">
        <v>0.66</v>
      </c>
      <c r="AO10" s="783">
        <f>IF(U10="n/a","n/a",IF(AA10&lt;0,"n/a",IF(AA10="n/a","n/a",J10+U10-AA10)))</f>
        <v>-4.5822505714536614</v>
      </c>
      <c r="AP10" s="784">
        <f>IF(U10="n/a","n/a",J10+U10)</f>
        <v>9.8705796172255837</v>
      </c>
      <c r="AQ10" s="785">
        <f>IF(OR(AC10&lt;0.01,AF10="n/a"),"n/a",(I10/SQRT(22.5*AC10*(I10/AF10))-1)*100)</f>
        <v>-7.9185484981268095</v>
      </c>
      <c r="AR10" s="663">
        <f>INDEX(Historical!$C$7:$C$1279,MATCH(B10,Historical!$B$7:$B$1301,0))*IF(AH10="n/a",1.03,IF(AH10&lt;0,1.01,IF(AH10&gt;10,1.1,(1+AH10/100))))</f>
        <v>0.52800000000000002</v>
      </c>
      <c r="AS10" s="779">
        <f>IF($AI10="n/a",1.03*AR10,IF($AI10&lt;0,1.01*AR10,IF($AI10&gt;10,1.1*AR10,(1+$AI10/100)*AR10)))</f>
        <v>0.58080000000000009</v>
      </c>
      <c r="AT10" s="779">
        <f>IF($AK10="n/a",1.03*AS10,IF($AK10&lt;0,1.01*AS10,IF($AK10&gt;10,1.1*AS10,(1+$AK10/100)*AS10)))</f>
        <v>0.63888000000000011</v>
      </c>
      <c r="AU10" s="779">
        <f>IF($AK10="n/a",1.03*AT10,IF($AK10&lt;0,1.01*AT10,IF($AK10&gt;10,1.1*AT10,(1+$AK10/100)*AT10)))</f>
        <v>0.70276800000000017</v>
      </c>
      <c r="AV10" s="779">
        <f>IF($AK10="n/a",1.03*AU10,IF($AK10&lt;0,1.01*AU10,IF($AK10&gt;10,1.1*AU10,(1+$AK10/100)*AU10)))</f>
        <v>0.7730448000000002</v>
      </c>
      <c r="AW10" s="771">
        <f>SUM(AR10:AV10)</f>
        <v>3.2234928000000003</v>
      </c>
      <c r="AX10" s="786">
        <f>AW10/I10*100</f>
        <v>14.027383812010443</v>
      </c>
      <c r="AY10" s="949">
        <v>1.1000000000000001</v>
      </c>
      <c r="AZ10" s="782">
        <v>34.39</v>
      </c>
      <c r="BA10" s="782">
        <v>-7.7700000000000005</v>
      </c>
      <c r="BB10" s="782">
        <v>5.94</v>
      </c>
      <c r="BC10" s="782">
        <v>5.5</v>
      </c>
      <c r="BD10" s="922"/>
      <c r="BE10" s="635">
        <v>2005</v>
      </c>
      <c r="BF10" s="912">
        <f>IF(BE10&gt;2008,0,IF(BE10&gt;2001,1,IF(BE10&gt;1990,2,IF(BE10&gt;1980,3,IF(BE10&gt;1973,4,IF(BE10&gt;1970,5,IF(BE10&gt;1960,6,IF(BE10&gt;1958,7,IF(BE10&gt;1953,8,9)))))))))</f>
        <v>1</v>
      </c>
      <c r="BG10" s="838">
        <v>4.9000000000000004</v>
      </c>
    </row>
    <row r="11" spans="1:59" ht="11.25" customHeight="1" x14ac:dyDescent="0.2">
      <c r="A11" s="885" t="s">
        <v>425</v>
      </c>
      <c r="B11" s="889" t="s">
        <v>426</v>
      </c>
      <c r="C11" s="946" t="s">
        <v>4199</v>
      </c>
      <c r="D11" s="946" t="s">
        <v>4332</v>
      </c>
      <c r="E11" s="746">
        <v>18</v>
      </c>
      <c r="F11" s="1199">
        <v>186</v>
      </c>
      <c r="G11" s="1199" t="s">
        <v>106</v>
      </c>
      <c r="H11" s="1199" t="s">
        <v>106</v>
      </c>
      <c r="I11" s="888">
        <v>122.64</v>
      </c>
      <c r="J11" s="663">
        <f>(M11/I11)*100</f>
        <v>2.0221787345075013</v>
      </c>
      <c r="K11" s="891">
        <v>0.62</v>
      </c>
      <c r="L11" s="901">
        <v>4</v>
      </c>
      <c r="M11" s="654">
        <f>K11*L11</f>
        <v>2.48</v>
      </c>
      <c r="N11" s="884" t="s">
        <v>325</v>
      </c>
      <c r="O11" s="747">
        <v>0.54</v>
      </c>
      <c r="P11" s="875">
        <v>43888</v>
      </c>
      <c r="Q11" s="875">
        <v>43900</v>
      </c>
      <c r="R11" s="654">
        <f>(K11-O11)/O11*100</f>
        <v>14.814814814814806</v>
      </c>
      <c r="S11" s="714">
        <f>IF(INDEX(Historical!$D$7:$D$1277,MATCH(B11,Historical!$B$7:$B$1301,0))=0,"n/a",(INDEX(Historical!$C$7:$C$1279,MATCH(B11,Historical!$B$7:$B$1301,0))/INDEX(Historical!$D$7:$D$1277,MATCH(B11,Historical!$B$7:$B$1301,0))-1)*100)</f>
        <v>12.500000000000021</v>
      </c>
      <c r="T11" s="714">
        <f>IF(INDEX(Historical!$F$7:$F$1270,MATCH(B11,Historical!$B$7:$B$1301,0))=0,"n/a",((INDEX(Historical!$C$7:$C$1279,MATCH(B11,Historical!$B$7:$B$1301,0))/INDEX(Historical!$F$7:$F$1270,MATCH(B11,Historical!$B$7:$B$1301,0)))^(1/3)-1)*100)</f>
        <v>8.7380373002892142</v>
      </c>
      <c r="U11" s="714">
        <f>IF(INDEX(Historical!$H$7:$H$1270,MATCH(B11,Historical!$B$7:$B$1301,0))=0,"n/a",((INDEX(Historical!$C$7:$C$1279,MATCH(B11,Historical!$B$7:$B$1301,0))/INDEX(Historical!$H$7:$H$1270,MATCH(B11,Historical!$B$7:$B$1301,0)))^(1/5)-1)*100)</f>
        <v>7.8545341025045623</v>
      </c>
      <c r="V11" s="714">
        <f>IF(INDEX(Historical!$O$7:$O$1270,MATCH(B11,Historical!$B$7:$B$1301,0))=0,"n/a",((INDEX(Historical!$C$7:$C$1279,MATCH(B11,Historical!$B$7:$B$1301,0))/INDEX(Historical!$O$7:$O$1270,MATCH(B11,Historical!$B$7:$B$1301,0)))^(1/10)-1)*100)</f>
        <v>10.442537523679473</v>
      </c>
      <c r="W11" s="715">
        <f>IF(OR(U11&lt;=0,U11="n/a",V11&lt;=0,V11="n/a"),"n/a",U11/V11)</f>
        <v>0.7521671896982548</v>
      </c>
      <c r="X11" s="716">
        <f>IF(OR(AJ11&lt;=0,AJ11="n/a",U11&lt;=0,U11="n/a"),"n/a",U11/AJ11)</f>
        <v>0.60419493096188936</v>
      </c>
      <c r="Y11" s="889"/>
      <c r="Z11" s="663">
        <f>IF(OR(AC11&lt;0.01,AC11="n/a"),"n/a",M11/AC11*100)</f>
        <v>82.666666666666671</v>
      </c>
      <c r="AA11" s="900">
        <f>IF(OR(AC11&lt;0.01,AC11="n/a"),"n/a",I11/AC11)</f>
        <v>40.880000000000003</v>
      </c>
      <c r="AB11" s="901">
        <v>10</v>
      </c>
      <c r="AC11" s="879">
        <v>3</v>
      </c>
      <c r="AD11" s="879">
        <v>6.22</v>
      </c>
      <c r="AE11" s="879">
        <v>8.06</v>
      </c>
      <c r="AF11" s="879">
        <v>3.78</v>
      </c>
      <c r="AG11" s="879">
        <v>9.5</v>
      </c>
      <c r="AH11" s="879">
        <v>-12.1</v>
      </c>
      <c r="AI11" s="879">
        <v>17.440000000000001</v>
      </c>
      <c r="AJ11" s="879">
        <v>13</v>
      </c>
      <c r="AK11" s="879">
        <v>6.39</v>
      </c>
      <c r="AL11" s="892">
        <v>44670</v>
      </c>
      <c r="AM11" s="886">
        <v>0.2</v>
      </c>
      <c r="AN11" s="879">
        <v>0.48</v>
      </c>
      <c r="AO11" s="753">
        <f>IF(U11="n/a","n/a",IF(AA11&lt;0,"n/a",IF(AA11="n/a","n/a",J11+U11-AA11)))</f>
        <v>-31.003287162987938</v>
      </c>
      <c r="AP11" s="754">
        <f>IF(U11="n/a","n/a",J11+U11)</f>
        <v>9.8767128370120645</v>
      </c>
      <c r="AQ11" s="902">
        <f>IF(OR(AC11&lt;0.01,AF11="n/a"),"n/a",(I11/SQRT(22.5*AC11*(I11/AF11))-1)*100)</f>
        <v>162.06564063226602</v>
      </c>
      <c r="AR11" s="663">
        <f>INDEX(Historical!$C$7:$C$1279,MATCH(B11,Historical!$B$7:$B$1301,0))*IF(AH11="n/a",1.03,IF(AH11&lt;0,1.01,IF(AH11&gt;10,1.1,(1+AH11/100))))</f>
        <v>2.1816</v>
      </c>
      <c r="AS11" s="900">
        <f>IF($AI11="n/a",1.03*AR11,IF($AI11&lt;0,1.01*AR11,IF($AI11&gt;10,1.1*AR11,(1+$AI11/100)*AR11)))</f>
        <v>2.3997600000000001</v>
      </c>
      <c r="AT11" s="900">
        <f>IF($AK11="n/a",1.03*AS11,IF($AK11&lt;0,1.01*AS11,IF($AK11&gt;10,1.1*AS11,(1+$AK11/100)*AS11)))</f>
        <v>2.5531046640000001</v>
      </c>
      <c r="AU11" s="900">
        <f>IF($AK11="n/a",1.03*AT11,IF($AK11&lt;0,1.01*AT11,IF($AK11&gt;10,1.1*AT11,(1+$AK11/100)*AT11)))</f>
        <v>2.7162480520296004</v>
      </c>
      <c r="AV11" s="900">
        <f>IF($AK11="n/a",1.03*AU11,IF($AK11&lt;0,1.01*AU11,IF($AK11&gt;10,1.1*AU11,(1+$AK11/100)*AU11)))</f>
        <v>2.889816302554292</v>
      </c>
      <c r="AW11" s="663">
        <f>SUM(AR11:AV11)</f>
        <v>12.740529018583894</v>
      </c>
      <c r="AX11" s="761">
        <f>AW11/I11*100</f>
        <v>10.388559212804871</v>
      </c>
      <c r="AY11" s="948">
        <v>1.35</v>
      </c>
      <c r="AZ11" s="886">
        <v>55.089999999999996</v>
      </c>
      <c r="BA11" s="886">
        <v>-3.73</v>
      </c>
      <c r="BB11" s="886">
        <v>8.76</v>
      </c>
      <c r="BC11" s="886">
        <v>10.71</v>
      </c>
      <c r="BE11" s="635">
        <v>2003</v>
      </c>
      <c r="BF11" s="912">
        <f>IF(BE11&gt;2008,0,IF(BE11&gt;2001,1,IF(BE11&gt;1990,2,IF(BE11&gt;1980,3,IF(BE11&gt;1973,4,IF(BE11&gt;1970,5,IF(BE11&gt;1960,6,IF(BE11&gt;1958,7,IF(BE11&gt;1953,8,9)))))))))</f>
        <v>1</v>
      </c>
      <c r="BG11" s="896">
        <v>5.2</v>
      </c>
    </row>
    <row r="12" spans="1:59" ht="11.25" customHeight="1" x14ac:dyDescent="0.2">
      <c r="A12" s="885" t="s">
        <v>407</v>
      </c>
      <c r="B12" s="889" t="s">
        <v>408</v>
      </c>
      <c r="C12" s="946" t="s">
        <v>108</v>
      </c>
      <c r="D12" s="946" t="s">
        <v>118</v>
      </c>
      <c r="E12" s="746">
        <v>17</v>
      </c>
      <c r="F12" s="1199">
        <v>204</v>
      </c>
      <c r="G12" s="1199" t="s">
        <v>106</v>
      </c>
      <c r="H12" s="1199" t="s">
        <v>106</v>
      </c>
      <c r="I12" s="888">
        <v>24.71</v>
      </c>
      <c r="J12" s="663">
        <f>(M12/I12)*100</f>
        <v>1.2140833670578712</v>
      </c>
      <c r="K12" s="891">
        <v>0.3</v>
      </c>
      <c r="L12" s="901">
        <v>1</v>
      </c>
      <c r="M12" s="654">
        <f>K12*L12</f>
        <v>0.3</v>
      </c>
      <c r="N12" s="884" t="s">
        <v>171</v>
      </c>
      <c r="O12" s="747">
        <v>0.28000000000000003</v>
      </c>
      <c r="P12" s="875">
        <v>43800</v>
      </c>
      <c r="Q12" s="875">
        <v>43810</v>
      </c>
      <c r="R12" s="654">
        <f>(K12-O12)/O12*100</f>
        <v>7.1428571428571281</v>
      </c>
      <c r="S12" s="714">
        <f>IF(INDEX(Historical!$D$7:$D$1277,MATCH(B12,Historical!$B$7:$B$1301,0))=0,"n/a",(INDEX(Historical!$C$7:$C$1279,MATCH(B12,Historical!$B$7:$B$1301,0))/INDEX(Historical!$D$7:$D$1277,MATCH(B12,Historical!$B$7:$B$1301,0))-1)*100)</f>
        <v>7.1428571428571397</v>
      </c>
      <c r="T12" s="714">
        <f>IF(INDEX(Historical!$F$7:$F$1270,MATCH(B12,Historical!$B$7:$B$1301,0))=0,"n/a",((INDEX(Historical!$C$7:$C$1279,MATCH(B12,Historical!$B$7:$B$1301,0))/INDEX(Historical!$F$7:$F$1270,MATCH(B12,Historical!$B$7:$B$1301,0)))^(1/3)-1)*100)</f>
        <v>7.7217345015941907</v>
      </c>
      <c r="U12" s="714">
        <f>IF(INDEX(Historical!$H$7:$H$1270,MATCH(B12,Historical!$B$7:$B$1301,0))=0,"n/a",((INDEX(Historical!$C$7:$C$1279,MATCH(B12,Historical!$B$7:$B$1301,0))/INDEX(Historical!$H$7:$H$1270,MATCH(B12,Historical!$B$7:$B$1301,0)))^(1/5)-1)*100)</f>
        <v>8.4471771197698544</v>
      </c>
      <c r="V12" s="714">
        <f>IF(INDEX(Historical!$O$7:$O$1270,MATCH(B12,Historical!$B$7:$B$1301,0))=0,"n/a",((INDEX(Historical!$C$7:$C$1279,MATCH(B12,Historical!$B$7:$B$1301,0))/INDEX(Historical!$O$7:$O$1270,MATCH(B12,Historical!$B$7:$B$1301,0)))^(1/10)-1)*100)</f>
        <v>14.130869721941398</v>
      </c>
      <c r="W12" s="715">
        <f>IF(OR(U12&lt;=0,U12="n/a",V12&lt;=0,V12="n/a"),"n/a",U12/V12)</f>
        <v>0.59778182702043359</v>
      </c>
      <c r="X12" s="716">
        <f>IF(OR(AJ12&lt;=0,AJ12="n/a",U12&lt;=0,U12="n/a"),"n/a",U12/AJ12)</f>
        <v>0.75421224283659405</v>
      </c>
      <c r="Y12" s="890"/>
      <c r="Z12" s="663">
        <f>IF(OR(AC12&lt;0.01,AC12="n/a"),"n/a",M12/AC12*100)</f>
        <v>5.3859964093357267</v>
      </c>
      <c r="AA12" s="900">
        <f>IF(OR(AC12&lt;0.01,AC12="n/a"),"n/a",I12/AC12)</f>
        <v>4.4362657091561939</v>
      </c>
      <c r="AB12" s="901">
        <v>12</v>
      </c>
      <c r="AC12" s="879">
        <v>5.57</v>
      </c>
      <c r="AD12" s="879">
        <v>0.42</v>
      </c>
      <c r="AE12" s="879">
        <v>1.07</v>
      </c>
      <c r="AF12" s="879">
        <v>0.61</v>
      </c>
      <c r="AG12" s="879">
        <v>13</v>
      </c>
      <c r="AH12" s="879">
        <v>-46.5</v>
      </c>
      <c r="AI12" s="879">
        <v>-5.37</v>
      </c>
      <c r="AJ12" s="879">
        <v>11.200000000000001</v>
      </c>
      <c r="AK12" s="879">
        <v>10</v>
      </c>
      <c r="AL12" s="892">
        <v>2300</v>
      </c>
      <c r="AM12" s="886">
        <v>1.7000000000000002</v>
      </c>
      <c r="AN12" s="879">
        <v>0.16</v>
      </c>
      <c r="AO12" s="753">
        <f>IF(U12="n/a","n/a",IF(AA12&lt;0,"n/a",IF(AA12="n/a","n/a",J12+U12-AA12)))</f>
        <v>5.2249947776715313</v>
      </c>
      <c r="AP12" s="754">
        <f>IF(U12="n/a","n/a",J12+U12)</f>
        <v>9.6612604868277252</v>
      </c>
      <c r="AQ12" s="902">
        <f>IF(OR(AC12&lt;0.01,AF12="n/a"),"n/a",(I12/SQRT(22.5*AC12*(I12/AF12))-1)*100)</f>
        <v>-65.319732907697258</v>
      </c>
      <c r="AR12" s="663">
        <f>INDEX(Historical!$C$7:$C$1279,MATCH(B12,Historical!$B$7:$B$1301,0))*IF(AH12="n/a",1.03,IF(AH12&lt;0,1.01,IF(AH12&gt;10,1.1,(1+AH12/100))))</f>
        <v>0.30299999999999999</v>
      </c>
      <c r="AS12" s="900">
        <f>IF($AI12="n/a",1.03*AR12,IF($AI12&lt;0,1.01*AR12,IF($AI12&gt;10,1.1*AR12,(1+$AI12/100)*AR12)))</f>
        <v>0.30602999999999997</v>
      </c>
      <c r="AT12" s="900">
        <f>IF($AK12="n/a",1.03*AS12,IF($AK12&lt;0,1.01*AS12,IF($AK12&gt;10,1.1*AS12,(1+$AK12/100)*AS12)))</f>
        <v>0.33663300000000002</v>
      </c>
      <c r="AU12" s="900">
        <f>IF($AK12="n/a",1.03*AT12,IF($AK12&lt;0,1.01*AT12,IF($AK12&gt;10,1.1*AT12,(1+$AK12/100)*AT12)))</f>
        <v>0.37029630000000002</v>
      </c>
      <c r="AV12" s="900">
        <f>IF($AK12="n/a",1.03*AU12,IF($AK12&lt;0,1.01*AU12,IF($AK12&gt;10,1.1*AU12,(1+$AK12/100)*AU12)))</f>
        <v>0.40732593000000006</v>
      </c>
      <c r="AW12" s="663">
        <f>SUM(AR12:AV12)</f>
        <v>1.7232852299999999</v>
      </c>
      <c r="AX12" s="761">
        <f>AW12/I12*100</f>
        <v>6.9740397814649926</v>
      </c>
      <c r="AY12" s="948">
        <v>1.77</v>
      </c>
      <c r="AZ12" s="886">
        <v>172.44</v>
      </c>
      <c r="BA12" s="886">
        <v>-27.66</v>
      </c>
      <c r="BB12" s="886">
        <v>16.400000000000002</v>
      </c>
      <c r="BC12" s="886">
        <v>0.91</v>
      </c>
      <c r="BE12" s="635">
        <v>2005</v>
      </c>
      <c r="BF12" s="912">
        <f>IF(BE12&gt;2008,0,IF(BE12&gt;2001,1,IF(BE12&gt;1990,2,IF(BE12&gt;1980,3,IF(BE12&gt;1973,4,IF(BE12&gt;1970,5,IF(BE12&gt;1960,6,IF(BE12&gt;1958,7,IF(BE12&gt;1953,8,9)))))))))</f>
        <v>1</v>
      </c>
      <c r="BG12" s="896">
        <v>0.8</v>
      </c>
    </row>
    <row r="13" spans="1:59" ht="11.25" customHeight="1" x14ac:dyDescent="0.2">
      <c r="A13" s="877" t="s">
        <v>905</v>
      </c>
      <c r="B13" s="889" t="s">
        <v>906</v>
      </c>
      <c r="C13" s="946" t="s">
        <v>131</v>
      </c>
      <c r="D13" s="946" t="s">
        <v>4335</v>
      </c>
      <c r="E13" s="746">
        <v>10</v>
      </c>
      <c r="F13" s="1199">
        <v>349</v>
      </c>
      <c r="G13" s="1199" t="s">
        <v>37</v>
      </c>
      <c r="H13" s="1199" t="s">
        <v>37</v>
      </c>
      <c r="I13" s="888">
        <v>79.64</v>
      </c>
      <c r="J13" s="663">
        <f>(M13/I13)*100</f>
        <v>3.515821195379206</v>
      </c>
      <c r="K13" s="891">
        <v>0.7</v>
      </c>
      <c r="L13" s="901">
        <v>4</v>
      </c>
      <c r="M13" s="654">
        <f>K13*L13</f>
        <v>2.8</v>
      </c>
      <c r="N13" s="884" t="s">
        <v>248</v>
      </c>
      <c r="O13" s="747">
        <v>0.67</v>
      </c>
      <c r="P13" s="875">
        <v>43776</v>
      </c>
      <c r="Q13" s="875">
        <v>43809</v>
      </c>
      <c r="R13" s="654">
        <f>(K13-O13)/O13*100</f>
        <v>4.4776119402984946</v>
      </c>
      <c r="S13" s="714">
        <f>IF(INDEX(Historical!$D$7:$D$1277,MATCH(B13,Historical!$B$7:$B$1301,0))=0,"n/a",(INDEX(Historical!$C$7:$C$1279,MATCH(B13,Historical!$B$7:$B$1301,0))/INDEX(Historical!$D$7:$D$1277,MATCH(B13,Historical!$B$7:$B$1301,0))-1)*100)</f>
        <v>7.1146245059288571</v>
      </c>
      <c r="T13" s="714">
        <f>IF(INDEX(Historical!$F$7:$F$1270,MATCH(B13,Historical!$B$7:$B$1301,0))=0,"n/a",((INDEX(Historical!$C$7:$C$1279,MATCH(B13,Historical!$B$7:$B$1301,0))/INDEX(Historical!$F$7:$F$1270,MATCH(B13,Historical!$B$7:$B$1301,0)))^(1/3)-1)*100)</f>
        <v>6.0834929907921387</v>
      </c>
      <c r="U13" s="714">
        <f>IF(INDEX(Historical!$H$7:$H$1270,MATCH(B13,Historical!$B$7:$B$1301,0))=0,"n/a",((INDEX(Historical!$C$7:$C$1279,MATCH(B13,Historical!$B$7:$B$1301,0))/INDEX(Historical!$H$7:$H$1270,MATCH(B13,Historical!$B$7:$B$1301,0)))^(1/5)-1)*100)</f>
        <v>5.9484605196873597</v>
      </c>
      <c r="V13" s="714">
        <f>IF(INDEX(Historical!$O$7:$O$1270,MATCH(B13,Historical!$B$7:$B$1301,0))=0,"n/a",((INDEX(Historical!$C$7:$C$1279,MATCH(B13,Historical!$B$7:$B$1301,0))/INDEX(Historical!$O$7:$O$1270,MATCH(B13,Historical!$B$7:$B$1301,0)))^(1/10)-1)*100)</f>
        <v>5.1507910616653163</v>
      </c>
      <c r="W13" s="715">
        <f>IF(OR(U13&lt;=0,U13="n/a",V13&lt;=0,V13="n/a"),"n/a",U13/V13)</f>
        <v>1.1548634857194433</v>
      </c>
      <c r="X13" s="716">
        <f>IF(OR(AJ13&lt;=0,AJ13="n/a",U13&lt;=0,U13="n/a"),"n/a",U13/AJ13)</f>
        <v>1.6523501443576001</v>
      </c>
      <c r="Y13" s="889"/>
      <c r="Z13" s="663">
        <f>IF(OR(AC13&lt;0.01,AC13="n/a"),"n/a",M13/AC13*100)</f>
        <v>75.268817204301058</v>
      </c>
      <c r="AA13" s="900">
        <f>IF(OR(AC13&lt;0.01,AC13="n/a"),"n/a",I13/AC13)</f>
        <v>21.408602150537632</v>
      </c>
      <c r="AB13" s="901">
        <v>12</v>
      </c>
      <c r="AC13" s="879">
        <v>3.72</v>
      </c>
      <c r="AD13" s="879">
        <v>3.63</v>
      </c>
      <c r="AE13" s="879">
        <v>2.63</v>
      </c>
      <c r="AF13" s="879">
        <v>1.99</v>
      </c>
      <c r="AG13" s="879">
        <v>9.4</v>
      </c>
      <c r="AH13" s="879">
        <v>0.1</v>
      </c>
      <c r="AI13" s="879">
        <v>8.6</v>
      </c>
      <c r="AJ13" s="879">
        <v>3.5999999999999996</v>
      </c>
      <c r="AK13" s="879">
        <v>5.88</v>
      </c>
      <c r="AL13" s="892">
        <v>40090</v>
      </c>
      <c r="AM13" s="886">
        <v>0.1</v>
      </c>
      <c r="AN13" s="879">
        <v>1.64</v>
      </c>
      <c r="AO13" s="753">
        <f>IF(U13="n/a","n/a",IF(AA13&lt;0,"n/a",IF(AA13="n/a","n/a",J13+U13-AA13)))</f>
        <v>-11.944320435471067</v>
      </c>
      <c r="AP13" s="754">
        <f>IF(U13="n/a","n/a",J13+U13)</f>
        <v>9.4642817150665657</v>
      </c>
      <c r="AQ13" s="902">
        <f>IF(OR(AC13&lt;0.01,AF13="n/a"),"n/a",(I13/SQRT(22.5*AC13*(I13/AF13))-1)*100)</f>
        <v>37.603485549474371</v>
      </c>
      <c r="AR13" s="663">
        <f>INDEX(Historical!$C$7:$C$1279,MATCH(B13,Historical!$B$7:$B$1301,0))*IF(AH13="n/a",1.03,IF(AH13&lt;0,1.01,IF(AH13&gt;10,1.1,(1+AH13/100))))</f>
        <v>2.7127099999999995</v>
      </c>
      <c r="AS13" s="900">
        <f>IF($AI13="n/a",1.03*AR13,IF($AI13&lt;0,1.01*AR13,IF($AI13&gt;10,1.1*AR13,(1+$AI13/100)*AR13)))</f>
        <v>2.9460030599999998</v>
      </c>
      <c r="AT13" s="900">
        <f>IF($AK13="n/a",1.03*AS13,IF($AK13&lt;0,1.01*AS13,IF($AK13&gt;10,1.1*AS13,(1+$AK13/100)*AS13)))</f>
        <v>3.1192280399279997</v>
      </c>
      <c r="AU13" s="900">
        <f>IF($AK13="n/a",1.03*AT13,IF($AK13&lt;0,1.01*AT13,IF($AK13&gt;10,1.1*AT13,(1+$AK13/100)*AT13)))</f>
        <v>3.302638648675766</v>
      </c>
      <c r="AV13" s="900">
        <f>IF($AK13="n/a",1.03*AU13,IF($AK13&lt;0,1.01*AU13,IF($AK13&gt;10,1.1*AU13,(1+$AK13/100)*AU13)))</f>
        <v>3.496833801217901</v>
      </c>
      <c r="AW13" s="663">
        <f>SUM(AR13:AV13)</f>
        <v>15.577413549821665</v>
      </c>
      <c r="AX13" s="761">
        <f>AW13/I13*100</f>
        <v>19.559785974160807</v>
      </c>
      <c r="AY13" s="948">
        <v>0.37</v>
      </c>
      <c r="AZ13" s="886">
        <v>22.27</v>
      </c>
      <c r="BA13" s="886">
        <v>-24.13</v>
      </c>
      <c r="BB13" s="886">
        <v>-2.6</v>
      </c>
      <c r="BC13" s="886">
        <v>-11.3</v>
      </c>
      <c r="BE13" s="635">
        <v>2011</v>
      </c>
      <c r="BF13" s="912">
        <f>IF(BE13&gt;2008,0,IF(BE13&gt;2001,1,IF(BE13&gt;1990,2,IF(BE13&gt;1980,3,IF(BE13&gt;1973,4,IF(BE13&gt;1970,5,IF(BE13&gt;1960,6,IF(BE13&gt;1958,7,IF(BE13&gt;1953,8,9)))))))))</f>
        <v>0</v>
      </c>
      <c r="BG13" s="896">
        <v>2.5</v>
      </c>
    </row>
    <row r="14" spans="1:59" ht="11.25" customHeight="1" x14ac:dyDescent="0.2">
      <c r="A14" s="885" t="s">
        <v>409</v>
      </c>
      <c r="B14" s="889" t="s">
        <v>410</v>
      </c>
      <c r="C14" s="946" t="s">
        <v>108</v>
      </c>
      <c r="D14" s="946" t="s">
        <v>118</v>
      </c>
      <c r="E14" s="746">
        <v>14</v>
      </c>
      <c r="F14" s="1199">
        <v>265</v>
      </c>
      <c r="G14" s="1199" t="s">
        <v>106</v>
      </c>
      <c r="H14" s="1199" t="s">
        <v>106</v>
      </c>
      <c r="I14" s="888">
        <v>63.46</v>
      </c>
      <c r="J14" s="663">
        <f>(M14/I14)*100</f>
        <v>2.8364323983611723</v>
      </c>
      <c r="K14" s="891">
        <v>0.45</v>
      </c>
      <c r="L14" s="901">
        <v>4</v>
      </c>
      <c r="M14" s="654">
        <f>K14*L14</f>
        <v>1.8</v>
      </c>
      <c r="N14" s="884" t="s">
        <v>411</v>
      </c>
      <c r="O14" s="747">
        <v>0.4</v>
      </c>
      <c r="P14" s="875">
        <v>43749</v>
      </c>
      <c r="Q14" s="875">
        <v>43763</v>
      </c>
      <c r="R14" s="654">
        <f>(K14-O14)/O14*100</f>
        <v>12.499999999999996</v>
      </c>
      <c r="S14" s="714">
        <f>IF(INDEX(Historical!$D$7:$D$1277,MATCH(B14,Historical!$B$7:$B$1301,0))=0,"n/a",(INDEX(Historical!$C$7:$C$1279,MATCH(B14,Historical!$B$7:$B$1301,0))/INDEX(Historical!$D$7:$D$1277,MATCH(B14,Historical!$B$7:$B$1301,0))-1)*100)</f>
        <v>13.793103448275868</v>
      </c>
      <c r="T14" s="714">
        <f>IF(INDEX(Historical!$F$7:$F$1270,MATCH(B14,Historical!$B$7:$B$1301,0))=0,"n/a",((INDEX(Historical!$C$7:$C$1279,MATCH(B14,Historical!$B$7:$B$1301,0))/INDEX(Historical!$F$7:$F$1270,MATCH(B14,Historical!$B$7:$B$1301,0)))^(1/3)-1)*100)</f>
        <v>12.706164364612649</v>
      </c>
      <c r="U14" s="714">
        <f>IF(INDEX(Historical!$H$7:$H$1270,MATCH(B14,Historical!$B$7:$B$1301,0))=0,"n/a",((INDEX(Historical!$C$7:$C$1279,MATCH(B14,Historical!$B$7:$B$1301,0))/INDEX(Historical!$H$7:$H$1270,MATCH(B14,Historical!$B$7:$B$1301,0)))^(1/5)-1)*100)</f>
        <v>12.638928466983778</v>
      </c>
      <c r="V14" s="714">
        <f>IF(INDEX(Historical!$O$7:$O$1270,MATCH(B14,Historical!$B$7:$B$1301,0))=0,"n/a",((INDEX(Historical!$C$7:$C$1279,MATCH(B14,Historical!$B$7:$B$1301,0))/INDEX(Historical!$O$7:$O$1270,MATCH(B14,Historical!$B$7:$B$1301,0)))^(1/10)-1)*100)</f>
        <v>12.240103903512022</v>
      </c>
      <c r="W14" s="715">
        <f>IF(OR(U14&lt;=0,U14="n/a",V14&lt;=0,V14="n/a"),"n/a",U14/V14)</f>
        <v>1.0325834295701788</v>
      </c>
      <c r="X14" s="716">
        <f>IF(OR(AJ14&lt;=0,AJ14="n/a",U14&lt;=0,U14="n/a"),"n/a",U14/AJ14)</f>
        <v>0.85979105217576723</v>
      </c>
      <c r="Y14" s="673"/>
      <c r="Z14" s="663">
        <f>IF(OR(AC14&lt;0.01,AC14="n/a"),"n/a",M14/AC14*100)</f>
        <v>62.068965517241381</v>
      </c>
      <c r="AA14" s="900">
        <f>IF(OR(AC14&lt;0.01,AC14="n/a"),"n/a",I14/AC14)</f>
        <v>21.882758620689657</v>
      </c>
      <c r="AB14" s="901">
        <v>12</v>
      </c>
      <c r="AC14" s="879">
        <v>2.9</v>
      </c>
      <c r="AD14" s="879">
        <v>3.26</v>
      </c>
      <c r="AE14" s="879">
        <v>0.77</v>
      </c>
      <c r="AF14" s="879">
        <v>1.1000000000000001</v>
      </c>
      <c r="AG14" s="879">
        <v>4.5</v>
      </c>
      <c r="AH14" s="879">
        <v>68.5</v>
      </c>
      <c r="AI14" s="879">
        <v>25.2</v>
      </c>
      <c r="AJ14" s="879">
        <v>14.7</v>
      </c>
      <c r="AK14" s="879">
        <v>6.5</v>
      </c>
      <c r="AL14" s="892">
        <v>5810</v>
      </c>
      <c r="AM14" s="886">
        <v>0.70000000000000007</v>
      </c>
      <c r="AN14" s="879">
        <v>0.28999999999999998</v>
      </c>
      <c r="AO14" s="753">
        <f>IF(U14="n/a","n/a",IF(AA14&lt;0,"n/a",IF(AA14="n/a","n/a",J14+U14-AA14)))</f>
        <v>-6.4073977553447072</v>
      </c>
      <c r="AP14" s="754">
        <f>IF(U14="n/a","n/a",J14+U14)</f>
        <v>15.47536086534495</v>
      </c>
      <c r="AQ14" s="902">
        <f>IF(OR(AC14&lt;0.01,AF14="n/a"),"n/a",(I14/SQRT(22.5*AC14*(I14/AF14))-1)*100)</f>
        <v>3.4322848432379871</v>
      </c>
      <c r="AR14" s="663">
        <f>INDEX(Historical!$C$7:$C$1279,MATCH(B14,Historical!$B$7:$B$1301,0))*IF(AH14="n/a",1.03,IF(AH14&lt;0,1.01,IF(AH14&gt;10,1.1,(1+AH14/100))))</f>
        <v>1.8149999999999999</v>
      </c>
      <c r="AS14" s="900">
        <f>IF($AI14="n/a",1.03*AR14,IF($AI14&lt;0,1.01*AR14,IF($AI14&gt;10,1.1*AR14,(1+$AI14/100)*AR14)))</f>
        <v>1.9965000000000002</v>
      </c>
      <c r="AT14" s="900">
        <f>IF($AK14="n/a",1.03*AS14,IF($AK14&lt;0,1.01*AS14,IF($AK14&gt;10,1.1*AS14,(1+$AK14/100)*AS14)))</f>
        <v>2.1262725000000002</v>
      </c>
      <c r="AU14" s="900">
        <f>IF($AK14="n/a",1.03*AT14,IF($AK14&lt;0,1.01*AT14,IF($AK14&gt;10,1.1*AT14,(1+$AK14/100)*AT14)))</f>
        <v>2.2644802125000001</v>
      </c>
      <c r="AV14" s="900">
        <f>IF($AK14="n/a",1.03*AU14,IF($AK14&lt;0,1.01*AU14,IF($AK14&gt;10,1.1*AU14,(1+$AK14/100)*AU14)))</f>
        <v>2.4116714263125001</v>
      </c>
      <c r="AW14" s="663">
        <f>SUM(AR14:AV14)</f>
        <v>10.6139241388125</v>
      </c>
      <c r="AX14" s="761">
        <f>AW14/I14*100</f>
        <v>16.72537683393082</v>
      </c>
      <c r="AY14" s="948">
        <v>0.84</v>
      </c>
      <c r="AZ14" s="886">
        <v>44.190000000000005</v>
      </c>
      <c r="BA14" s="886">
        <v>-44.83</v>
      </c>
      <c r="BB14" s="886">
        <v>1.03</v>
      </c>
      <c r="BC14" s="886">
        <v>-29.67</v>
      </c>
      <c r="BE14" s="635">
        <v>2007</v>
      </c>
      <c r="BF14" s="912">
        <f>IF(BE14&gt;2008,0,IF(BE14&gt;2001,1,IF(BE14&gt;1990,2,IF(BE14&gt;1980,3,IF(BE14&gt;1973,4,IF(BE14&gt;1970,5,IF(BE14&gt;1960,6,IF(BE14&gt;1958,7,IF(BE14&gt;1953,8,9)))))))))</f>
        <v>1</v>
      </c>
      <c r="BG14" s="896">
        <v>0.4</v>
      </c>
    </row>
    <row r="15" spans="1:59" ht="11.25" customHeight="1" x14ac:dyDescent="0.2">
      <c r="A15" s="877" t="s">
        <v>937</v>
      </c>
      <c r="B15" s="889" t="s">
        <v>938</v>
      </c>
      <c r="C15" s="946" t="s">
        <v>112</v>
      </c>
      <c r="D15" s="946" t="s">
        <v>4338</v>
      </c>
      <c r="E15" s="746">
        <v>11</v>
      </c>
      <c r="F15" s="1199">
        <v>305</v>
      </c>
      <c r="G15" s="1199" t="s">
        <v>37</v>
      </c>
      <c r="H15" s="1199" t="s">
        <v>115</v>
      </c>
      <c r="I15" s="888">
        <v>62.39</v>
      </c>
      <c r="J15" s="663">
        <f>(M15/I15)*100</f>
        <v>2.0516108350697229</v>
      </c>
      <c r="K15" s="891">
        <v>0.32</v>
      </c>
      <c r="L15" s="901">
        <v>4</v>
      </c>
      <c r="M15" s="654">
        <f>K15*L15</f>
        <v>1.28</v>
      </c>
      <c r="N15" s="884" t="s">
        <v>514</v>
      </c>
      <c r="O15" s="747">
        <v>0.31</v>
      </c>
      <c r="P15" s="875">
        <v>43874</v>
      </c>
      <c r="Q15" s="875">
        <v>43888</v>
      </c>
      <c r="R15" s="654">
        <f>(K15-O15)/O15*100</f>
        <v>3.2258064516129057</v>
      </c>
      <c r="S15" s="714">
        <f>IF(INDEX(Historical!$D$7:$D$1277,MATCH(B15,Historical!$B$7:$B$1301,0))=0,"n/a",(INDEX(Historical!$C$7:$C$1279,MATCH(B15,Historical!$B$7:$B$1301,0))/INDEX(Historical!$D$7:$D$1277,MATCH(B15,Historical!$B$7:$B$1301,0))-1)*100)</f>
        <v>3.3333333333333437</v>
      </c>
      <c r="T15" s="714">
        <f>IF(INDEX(Historical!$F$7:$F$1270,MATCH(B15,Historical!$B$7:$B$1301,0))=0,"n/a",((INDEX(Historical!$C$7:$C$1279,MATCH(B15,Historical!$B$7:$B$1301,0))/INDEX(Historical!$F$7:$F$1270,MATCH(B15,Historical!$B$7:$B$1301,0)))^(1/3)-1)*100)</f>
        <v>3.4509669068251148</v>
      </c>
      <c r="U15" s="714">
        <f>IF(INDEX(Historical!$H$7:$H$1270,MATCH(B15,Historical!$B$7:$B$1301,0))=0,"n/a",((INDEX(Historical!$C$7:$C$1279,MATCH(B15,Historical!$B$7:$B$1301,0))/INDEX(Historical!$H$7:$H$1270,MATCH(B15,Historical!$B$7:$B$1301,0)))^(1/5)-1)*100)</f>
        <v>4.3961149790192833</v>
      </c>
      <c r="V15" s="714">
        <f>IF(INDEX(Historical!$O$7:$O$1270,MATCH(B15,Historical!$B$7:$B$1301,0))=0,"n/a",((INDEX(Historical!$C$7:$C$1279,MATCH(B15,Historical!$B$7:$B$1301,0))/INDEX(Historical!$O$7:$O$1270,MATCH(B15,Historical!$B$7:$B$1301,0)))^(1/10)-1)*100)</f>
        <v>7.5293556739927769</v>
      </c>
      <c r="W15" s="715">
        <f>IF(OR(U15&lt;=0,U15="n/a",V15&lt;=0,V15="n/a"),"n/a",U15/V15)</f>
        <v>0.58386337016910339</v>
      </c>
      <c r="X15" s="716">
        <f>IF(OR(AJ15&lt;=0,AJ15="n/a",U15&lt;=0,U15="n/a"),"n/a",U15/AJ15)</f>
        <v>0.69779602841575927</v>
      </c>
      <c r="Y15" s="673"/>
      <c r="Z15" s="663">
        <f>IF(OR(AC15&lt;0.01,AC15="n/a"),"n/a",M15/AC15*100)</f>
        <v>140.65934065934064</v>
      </c>
      <c r="AA15" s="900">
        <f>IF(OR(AC15&lt;0.01,AC15="n/a"),"n/a",I15/AC15)</f>
        <v>68.560439560439562</v>
      </c>
      <c r="AB15" s="901">
        <v>6</v>
      </c>
      <c r="AC15" s="879">
        <v>0.91</v>
      </c>
      <c r="AD15" s="879">
        <v>5.63</v>
      </c>
      <c r="AE15" s="879">
        <v>0.71</v>
      </c>
      <c r="AF15" s="879">
        <v>2.86</v>
      </c>
      <c r="AG15" s="879">
        <v>3.6999999999999997</v>
      </c>
      <c r="AH15" s="879">
        <v>4.5999999999999996</v>
      </c>
      <c r="AI15" s="879">
        <v>-16.78</v>
      </c>
      <c r="AJ15" s="879">
        <v>6.3</v>
      </c>
      <c r="AK15" s="879">
        <v>12</v>
      </c>
      <c r="AL15" s="892">
        <v>2420</v>
      </c>
      <c r="AM15" s="886">
        <v>0.89999999999999991</v>
      </c>
      <c r="AN15" s="879">
        <v>1.1399999999999999</v>
      </c>
      <c r="AO15" s="753">
        <f>IF(U15="n/a","n/a",IF(AA15&lt;0,"n/a",IF(AA15="n/a","n/a",J15+U15-AA15)))</f>
        <v>-62.112713746350558</v>
      </c>
      <c r="AP15" s="754">
        <f>IF(U15="n/a","n/a",J15+U15)</f>
        <v>6.4477258140890061</v>
      </c>
      <c r="AQ15" s="902">
        <f>IF(OR(AC15&lt;0.01,AF15="n/a"),"n/a",(I15/SQRT(22.5*AC15*(I15/AF15))-1)*100)</f>
        <v>195.20829342675401</v>
      </c>
      <c r="AR15" s="663">
        <f>INDEX(Historical!$C$7:$C$1279,MATCH(B15,Historical!$B$7:$B$1301,0))*IF(AH15="n/a",1.03,IF(AH15&lt;0,1.01,IF(AH15&gt;10,1.1,(1+AH15/100))))</f>
        <v>1.29704</v>
      </c>
      <c r="AS15" s="900">
        <f>IF($AI15="n/a",1.03*AR15,IF($AI15&lt;0,1.01*AR15,IF($AI15&gt;10,1.1*AR15,(1+$AI15/100)*AR15)))</f>
        <v>1.3100103999999999</v>
      </c>
      <c r="AT15" s="900">
        <f>IF($AK15="n/a",1.03*AS15,IF($AK15&lt;0,1.01*AS15,IF($AK15&gt;10,1.1*AS15,(1+$AK15/100)*AS15)))</f>
        <v>1.44101144</v>
      </c>
      <c r="AU15" s="900">
        <f>IF($AK15="n/a",1.03*AT15,IF($AK15&lt;0,1.01*AT15,IF($AK15&gt;10,1.1*AT15,(1+$AK15/100)*AT15)))</f>
        <v>1.5851125840000002</v>
      </c>
      <c r="AV15" s="900">
        <f>IF($AK15="n/a",1.03*AU15,IF($AK15&lt;0,1.01*AU15,IF($AK15&gt;10,1.1*AU15,(1+$AK15/100)*AU15)))</f>
        <v>1.7436238424000003</v>
      </c>
      <c r="AW15" s="663">
        <f>SUM(AR15:AV15)</f>
        <v>7.3767982663999998</v>
      </c>
      <c r="AX15" s="761">
        <f>AW15/I15*100</f>
        <v>11.823686915210772</v>
      </c>
      <c r="AY15" s="948">
        <v>1.37</v>
      </c>
      <c r="AZ15" s="886">
        <v>103.49</v>
      </c>
      <c r="BA15" s="886">
        <v>-11.65</v>
      </c>
      <c r="BB15" s="886">
        <v>10.92</v>
      </c>
      <c r="BC15" s="886">
        <v>7.2700000000000005</v>
      </c>
      <c r="BE15" s="635">
        <v>2010</v>
      </c>
      <c r="BF15" s="912">
        <f>IF(BE15&gt;2008,0,IF(BE15&gt;2001,1,IF(BE15&gt;1990,2,IF(BE15&gt;1980,3,IF(BE15&gt;1973,4,IF(BE15&gt;1970,5,IF(BE15&gt;1960,6,IF(BE15&gt;1958,7,IF(BE15&gt;1953,8,9)))))))))</f>
        <v>0</v>
      </c>
      <c r="BG15" s="896">
        <v>1.4000000000000001</v>
      </c>
    </row>
    <row r="16" spans="1:59" ht="11.25" customHeight="1" x14ac:dyDescent="0.2">
      <c r="A16" s="885" t="s">
        <v>929</v>
      </c>
      <c r="B16" s="889" t="s">
        <v>930</v>
      </c>
      <c r="C16" s="946" t="s">
        <v>4325</v>
      </c>
      <c r="D16" s="946" t="s">
        <v>4326</v>
      </c>
      <c r="E16" s="746">
        <v>10</v>
      </c>
      <c r="F16" s="1199">
        <v>369</v>
      </c>
      <c r="G16" s="1199" t="s">
        <v>106</v>
      </c>
      <c r="H16" s="1199" t="s">
        <v>106</v>
      </c>
      <c r="I16" s="888">
        <v>37.64</v>
      </c>
      <c r="J16" s="663">
        <f>(M16/I16)*100</f>
        <v>4.3570669500531345</v>
      </c>
      <c r="K16" s="891">
        <v>0.41</v>
      </c>
      <c r="L16" s="901">
        <v>4</v>
      </c>
      <c r="M16" s="654">
        <f>K16*L16</f>
        <v>1.64</v>
      </c>
      <c r="N16" s="884" t="s">
        <v>514</v>
      </c>
      <c r="O16" s="747">
        <v>0.39</v>
      </c>
      <c r="P16" s="875">
        <v>43874</v>
      </c>
      <c r="Q16" s="875">
        <v>43888</v>
      </c>
      <c r="R16" s="654">
        <f>(K16-O16)/O16*100</f>
        <v>5.128205128205118</v>
      </c>
      <c r="S16" s="714">
        <f>IF(INDEX(Historical!$D$7:$D$1277,MATCH(B16,Historical!$B$7:$B$1301,0))=0,"n/a",(INDEX(Historical!$C$7:$C$1279,MATCH(B16,Historical!$B$7:$B$1301,0))/INDEX(Historical!$D$7:$D$1277,MATCH(B16,Historical!$B$7:$B$1301,0))-1)*100)</f>
        <v>2.6315789473684292</v>
      </c>
      <c r="T16" s="714">
        <f>IF(INDEX(Historical!$F$7:$F$1270,MATCH(B16,Historical!$B$7:$B$1301,0))=0,"n/a",((INDEX(Historical!$C$7:$C$1279,MATCH(B16,Historical!$B$7:$B$1301,0))/INDEX(Historical!$F$7:$F$1270,MATCH(B16,Historical!$B$7:$B$1301,0)))^(1/3)-1)*100)</f>
        <v>5.7264270346431223</v>
      </c>
      <c r="U16" s="714">
        <f>IF(INDEX(Historical!$H$7:$H$1270,MATCH(B16,Historical!$B$7:$B$1301,0))=0,"n/a",((INDEX(Historical!$C$7:$C$1279,MATCH(B16,Historical!$B$7:$B$1301,0))/INDEX(Historical!$H$7:$H$1270,MATCH(B16,Historical!$B$7:$B$1301,0)))^(1/5)-1)*100)</f>
        <v>8.4471771197698544</v>
      </c>
      <c r="V16" s="714">
        <f>IF(INDEX(Historical!$O$7:$O$1270,MATCH(B16,Historical!$B$7:$B$1301,0))=0,"n/a",((INDEX(Historical!$C$7:$C$1279,MATCH(B16,Historical!$B$7:$B$1301,0))/INDEX(Historical!$O$7:$O$1270,MATCH(B16,Historical!$B$7:$B$1301,0)))^(1/10)-1)*100)</f>
        <v>5.5680701228591811</v>
      </c>
      <c r="W16" s="715">
        <f>IF(OR(U16&lt;=0,U16="n/a",V16&lt;=0,V16="n/a"),"n/a",U16/V16)</f>
        <v>1.517074486021786</v>
      </c>
      <c r="X16" s="716">
        <f>IF(OR(AJ16&lt;=0,AJ16="n/a",U16&lt;=0,U16="n/a"),"n/a",U16/AJ16)</f>
        <v>1.0301435511914456</v>
      </c>
      <c r="Y16" s="890"/>
      <c r="Z16" s="663">
        <f>IF(OR(AC16&lt;0.01,AC16="n/a"),"n/a",M16/AC16*100)</f>
        <v>121.48148148148145</v>
      </c>
      <c r="AA16" s="900">
        <f>IF(OR(AC16&lt;0.01,AC16="n/a"),"n/a",I16/AC16)</f>
        <v>27.88148148148148</v>
      </c>
      <c r="AB16" s="901">
        <v>12</v>
      </c>
      <c r="AC16" s="879">
        <v>1.35</v>
      </c>
      <c r="AD16" s="879">
        <v>3.87</v>
      </c>
      <c r="AE16" s="879">
        <v>6.21</v>
      </c>
      <c r="AF16" s="879">
        <v>3.22</v>
      </c>
      <c r="AG16" s="879">
        <v>11.600000000000001</v>
      </c>
      <c r="AH16" s="881">
        <v>-27.400000000000002</v>
      </c>
      <c r="AI16" s="881">
        <v>481.82</v>
      </c>
      <c r="AJ16" s="879">
        <v>8.2000000000000011</v>
      </c>
      <c r="AK16" s="879">
        <v>7.1</v>
      </c>
      <c r="AL16" s="892">
        <v>5650</v>
      </c>
      <c r="AM16" s="886">
        <v>0.5</v>
      </c>
      <c r="AN16" s="879">
        <v>0</v>
      </c>
      <c r="AO16" s="753">
        <f>IF(U16="n/a","n/a",IF(AA16&lt;0,"n/a",IF(AA16="n/a","n/a",J16+U16-AA16)))</f>
        <v>-15.077237411658491</v>
      </c>
      <c r="AP16" s="754">
        <f>IF(U16="n/a","n/a",J16+U16)</f>
        <v>12.804244069822989</v>
      </c>
      <c r="AQ16" s="902">
        <f>IF(OR(AC16&lt;0.01,AF16="n/a"),"n/a",(I16/SQRT(22.5*AC16*(I16/AF16))-1)*100)</f>
        <v>99.753593065023054</v>
      </c>
      <c r="AR16" s="663">
        <f>INDEX(Historical!$C$7:$C$1279,MATCH(B16,Historical!$B$7:$B$1301,0))*IF(AH16="n/a",1.03,IF(AH16&lt;0,1.01,IF(AH16&gt;10,1.1,(1+AH16/100))))</f>
        <v>1.5756000000000001</v>
      </c>
      <c r="AS16" s="900">
        <f>IF($AI16="n/a",1.03*AR16,IF($AI16&lt;0,1.01*AR16,IF($AI16&gt;10,1.1*AR16,(1+$AI16/100)*AR16)))</f>
        <v>1.7331600000000003</v>
      </c>
      <c r="AT16" s="900">
        <f>IF($AK16="n/a",1.03*AS16,IF($AK16&lt;0,1.01*AS16,IF($AK16&gt;10,1.1*AS16,(1+$AK16/100)*AS16)))</f>
        <v>1.8562143600000003</v>
      </c>
      <c r="AU16" s="900">
        <f>IF($AK16="n/a",1.03*AT16,IF($AK16&lt;0,1.01*AT16,IF($AK16&gt;10,1.1*AT16,(1+$AK16/100)*AT16)))</f>
        <v>1.9880055795600002</v>
      </c>
      <c r="AV16" s="900">
        <f>IF($AK16="n/a",1.03*AU16,IF($AK16&lt;0,1.01*AU16,IF($AK16&gt;10,1.1*AU16,(1+$AK16/100)*AU16)))</f>
        <v>2.1291539757087601</v>
      </c>
      <c r="AW16" s="663">
        <f>SUM(AR16:AV16)</f>
        <v>9.2821339152687603</v>
      </c>
      <c r="AX16" s="761">
        <f>AW16/I16*100</f>
        <v>24.660292017185867</v>
      </c>
      <c r="AY16" s="948">
        <v>0.85</v>
      </c>
      <c r="AZ16" s="886">
        <v>53.44</v>
      </c>
      <c r="BA16" s="886">
        <v>-32.4</v>
      </c>
      <c r="BB16" s="886">
        <v>0.41000000000000003</v>
      </c>
      <c r="BC16" s="886">
        <v>-19.05</v>
      </c>
      <c r="BE16" s="635">
        <v>2011</v>
      </c>
      <c r="BF16" s="912">
        <f>IF(BE16&gt;2008,0,IF(BE16&gt;2001,1,IF(BE16&gt;1990,2,IF(BE16&gt;1980,3,IF(BE16&gt;1973,4,IF(BE16&gt;1970,5,IF(BE16&gt;1960,6,IF(BE16&gt;1958,7,IF(BE16&gt;1953,8,9)))))))))</f>
        <v>0</v>
      </c>
      <c r="BG16" s="896">
        <v>3</v>
      </c>
    </row>
    <row r="17" spans="1:59" s="787" customFormat="1" ht="11.25" customHeight="1" x14ac:dyDescent="0.2">
      <c r="A17" s="768" t="s">
        <v>442</v>
      </c>
      <c r="B17" s="795" t="s">
        <v>443</v>
      </c>
      <c r="C17" s="946" t="s">
        <v>108</v>
      </c>
      <c r="D17" s="946" t="s">
        <v>118</v>
      </c>
      <c r="E17" s="769">
        <v>16</v>
      </c>
      <c r="F17" s="1199">
        <v>231</v>
      </c>
      <c r="G17" s="1198" t="s">
        <v>106</v>
      </c>
      <c r="H17" s="1198" t="s">
        <v>106</v>
      </c>
      <c r="I17" s="770">
        <v>103.29</v>
      </c>
      <c r="J17" s="771">
        <f>(M17/I17)*100</f>
        <v>2.4397327911704907</v>
      </c>
      <c r="K17" s="772">
        <v>0.63</v>
      </c>
      <c r="L17" s="773">
        <v>4</v>
      </c>
      <c r="M17" s="774">
        <f>K17*L17</f>
        <v>2.52</v>
      </c>
      <c r="N17" s="775" t="s">
        <v>378</v>
      </c>
      <c r="O17" s="776">
        <v>0.6</v>
      </c>
      <c r="P17" s="777">
        <v>43790</v>
      </c>
      <c r="Q17" s="777">
        <v>43814</v>
      </c>
      <c r="R17" s="774">
        <f>(K17-O17)/O17*100</f>
        <v>5.0000000000000044</v>
      </c>
      <c r="S17" s="714">
        <f>IF(INDEX(Historical!$D$7:$D$1277,MATCH(B17,Historical!$B$7:$B$1301,0))=0,"n/a",(INDEX(Historical!$C$7:$C$1279,MATCH(B17,Historical!$B$7:$B$1301,0))/INDEX(Historical!$D$7:$D$1277,MATCH(B17,Historical!$B$7:$B$1301,0))-1)*100)</f>
        <v>6.578947368421062</v>
      </c>
      <c r="T17" s="714">
        <f>IF(INDEX(Historical!$F$7:$F$1270,MATCH(B17,Historical!$B$7:$B$1301,0))=0,"n/a",((INDEX(Historical!$C$7:$C$1279,MATCH(B17,Historical!$B$7:$B$1301,0))/INDEX(Historical!$F$7:$F$1270,MATCH(B17,Historical!$B$7:$B$1301,0)))^(1/3)-1)*100)</f>
        <v>6.1785390014408526</v>
      </c>
      <c r="U17" s="714">
        <f>IF(INDEX(Historical!$H$7:$H$1270,MATCH(B17,Historical!$B$7:$B$1301,0))=0,"n/a",((INDEX(Historical!$C$7:$C$1279,MATCH(B17,Historical!$B$7:$B$1301,0))/INDEX(Historical!$H$7:$H$1270,MATCH(B17,Historical!$B$7:$B$1301,0)))^(1/5)-1)*100)</f>
        <v>18.048393622212046</v>
      </c>
      <c r="V17" s="714">
        <f>IF(INDEX(Historical!$O$7:$O$1270,MATCH(B17,Historical!$B$7:$B$1301,0))=0,"n/a",((INDEX(Historical!$C$7:$C$1279,MATCH(B17,Historical!$B$7:$B$1301,0))/INDEX(Historical!$O$7:$O$1270,MATCH(B17,Historical!$B$7:$B$1301,0)))^(1/10)-1)*100)</f>
        <v>15.206087060370677</v>
      </c>
      <c r="W17" s="715">
        <f>IF(OR(U17&lt;=0,U17="n/a",V17&lt;=0,V17="n/a"),"n/a",U17/V17)</f>
        <v>1.1869189983298756</v>
      </c>
      <c r="X17" s="716" t="str">
        <f>IF(OR(AJ17&lt;=0,AJ17="n/a",U17&lt;=0,U17="n/a"),"n/a",U17/AJ17)</f>
        <v>n/a</v>
      </c>
      <c r="Y17" s="788"/>
      <c r="Z17" s="771">
        <f>IF(OR(AC17&lt;0.01,AC17="n/a"),"n/a",M17/AC17*100)</f>
        <v>45.652173913043484</v>
      </c>
      <c r="AA17" s="779">
        <f>IF(OR(AC17&lt;0.01,AC17="n/a"),"n/a",I17/AC17)</f>
        <v>18.711956521739133</v>
      </c>
      <c r="AB17" s="773">
        <v>12</v>
      </c>
      <c r="AC17" s="780">
        <v>5.52</v>
      </c>
      <c r="AD17" s="780">
        <v>0.94</v>
      </c>
      <c r="AE17" s="780">
        <v>0.59</v>
      </c>
      <c r="AF17" s="780">
        <v>1.1399999999999999</v>
      </c>
      <c r="AG17" s="780">
        <v>6.3</v>
      </c>
      <c r="AH17" s="789">
        <v>45.9</v>
      </c>
      <c r="AI17" s="789">
        <v>16.100000000000001</v>
      </c>
      <c r="AJ17" s="780">
        <v>-1.9</v>
      </c>
      <c r="AK17" s="780">
        <v>19.400000000000002</v>
      </c>
      <c r="AL17" s="781">
        <v>6070</v>
      </c>
      <c r="AM17" s="782">
        <v>0.8</v>
      </c>
      <c r="AN17" s="780">
        <v>0.41</v>
      </c>
      <c r="AO17" s="783">
        <f>IF(U17="n/a","n/a",IF(AA17&lt;0,"n/a",IF(AA17="n/a","n/a",J17+U17-AA17)))</f>
        <v>1.7761698916434057</v>
      </c>
      <c r="AP17" s="784">
        <f>IF(U17="n/a","n/a",J17+U17)</f>
        <v>20.488126413382538</v>
      </c>
      <c r="AQ17" s="785">
        <f>IF(OR(AC17&lt;0.01,AF17="n/a"),"n/a",(I17/SQRT(22.5*AC17*(I17/AF17))-1)*100)</f>
        <v>-2.6309872819840097</v>
      </c>
      <c r="AR17" s="663">
        <f>INDEX(Historical!$C$7:$C$1279,MATCH(B17,Historical!$B$7:$B$1301,0))*IF(AH17="n/a",1.03,IF(AH17&lt;0,1.01,IF(AH17&gt;10,1.1,(1+AH17/100))))</f>
        <v>2.6730000000000005</v>
      </c>
      <c r="AS17" s="779">
        <f>IF($AI17="n/a",1.03*AR17,IF($AI17&lt;0,1.01*AR17,IF($AI17&gt;10,1.1*AR17,(1+$AI17/100)*AR17)))</f>
        <v>2.9403000000000006</v>
      </c>
      <c r="AT17" s="779">
        <f>IF($AK17="n/a",1.03*AS17,IF($AK17&lt;0,1.01*AS17,IF($AK17&gt;10,1.1*AS17,(1+$AK17/100)*AS17)))</f>
        <v>3.2343300000000008</v>
      </c>
      <c r="AU17" s="779">
        <f>IF($AK17="n/a",1.03*AT17,IF($AK17&lt;0,1.01*AT17,IF($AK17&gt;10,1.1*AT17,(1+$AK17/100)*AT17)))</f>
        <v>3.5577630000000013</v>
      </c>
      <c r="AV17" s="779">
        <f>IF($AK17="n/a",1.03*AU17,IF($AK17&lt;0,1.01*AU17,IF($AK17&gt;10,1.1*AU17,(1+$AK17/100)*AU17)))</f>
        <v>3.9135393000000018</v>
      </c>
      <c r="AW17" s="771">
        <f>SUM(AR17:AV17)</f>
        <v>16.318932300000007</v>
      </c>
      <c r="AX17" s="786">
        <f>AW17/I17*100</f>
        <v>15.799140575079878</v>
      </c>
      <c r="AY17" s="949">
        <v>0.56000000000000005</v>
      </c>
      <c r="AZ17" s="782">
        <v>35.43</v>
      </c>
      <c r="BA17" s="782">
        <v>-27.57</v>
      </c>
      <c r="BB17" s="782">
        <v>-0.03</v>
      </c>
      <c r="BC17" s="782">
        <v>-13.25</v>
      </c>
      <c r="BD17" s="922"/>
      <c r="BE17" s="635">
        <v>2005</v>
      </c>
      <c r="BF17" s="912">
        <f>IF(BE17&gt;2008,0,IF(BE17&gt;2001,1,IF(BE17&gt;1990,2,IF(BE17&gt;1980,3,IF(BE17&gt;1973,4,IF(BE17&gt;1970,5,IF(BE17&gt;1960,6,IF(BE17&gt;1958,7,IF(BE17&gt;1953,8,9)))))))))</f>
        <v>1</v>
      </c>
      <c r="BG17" s="838">
        <v>0.8</v>
      </c>
    </row>
    <row r="18" spans="1:59" ht="11.25" customHeight="1" x14ac:dyDescent="0.2">
      <c r="A18" s="877" t="s">
        <v>946</v>
      </c>
      <c r="B18" s="889" t="s">
        <v>947</v>
      </c>
      <c r="C18" s="946" t="s">
        <v>108</v>
      </c>
      <c r="D18" s="946" t="s">
        <v>118</v>
      </c>
      <c r="E18" s="746">
        <v>10</v>
      </c>
      <c r="F18" s="1199">
        <v>379</v>
      </c>
      <c r="G18" s="1199" t="s">
        <v>37</v>
      </c>
      <c r="H18" s="1199" t="s">
        <v>115</v>
      </c>
      <c r="I18" s="888">
        <v>97.49</v>
      </c>
      <c r="J18" s="663">
        <f>(M18/I18)*100</f>
        <v>1.8463432146886862</v>
      </c>
      <c r="K18" s="891">
        <v>0.45</v>
      </c>
      <c r="L18" s="901">
        <v>4</v>
      </c>
      <c r="M18" s="654">
        <f>K18*L18</f>
        <v>1.8</v>
      </c>
      <c r="N18" s="884" t="s">
        <v>592</v>
      </c>
      <c r="O18" s="747">
        <v>0.43</v>
      </c>
      <c r="P18" s="875">
        <v>43895</v>
      </c>
      <c r="Q18" s="875">
        <v>43910</v>
      </c>
      <c r="R18" s="654">
        <f>(K18-O18)/O18*100</f>
        <v>4.6511627906976782</v>
      </c>
      <c r="S18" s="714">
        <f>IF(INDEX(Historical!$D$7:$D$1277,MATCH(B18,Historical!$B$7:$B$1301,0))=0,"n/a",(INDEX(Historical!$C$7:$C$1279,MATCH(B18,Historical!$B$7:$B$1301,0))/INDEX(Historical!$D$7:$D$1277,MATCH(B18,Historical!$B$7:$B$1301,0))-1)*100)</f>
        <v>4.8780487804878092</v>
      </c>
      <c r="T18" s="714">
        <f>IF(INDEX(Historical!$F$7:$F$1270,MATCH(B18,Historical!$B$7:$B$1301,0))=0,"n/a",((INDEX(Historical!$C$7:$C$1279,MATCH(B18,Historical!$B$7:$B$1301,0))/INDEX(Historical!$F$7:$F$1270,MATCH(B18,Historical!$B$7:$B$1301,0)))^(1/3)-1)*100)</f>
        <v>4.2065344470325394</v>
      </c>
      <c r="U18" s="714">
        <f>IF(INDEX(Historical!$H$7:$H$1270,MATCH(B18,Historical!$B$7:$B$1301,0))=0,"n/a",((INDEX(Historical!$C$7:$C$1279,MATCH(B18,Historical!$B$7:$B$1301,0))/INDEX(Historical!$H$7:$H$1270,MATCH(B18,Historical!$B$7:$B$1301,0)))^(1/5)-1)*100)</f>
        <v>3.6175193719643062</v>
      </c>
      <c r="V18" s="714">
        <f>IF(INDEX(Historical!$O$7:$O$1270,MATCH(B18,Historical!$B$7:$B$1301,0))=0,"n/a",((INDEX(Historical!$C$7:$C$1279,MATCH(B18,Historical!$B$7:$B$1301,0))/INDEX(Historical!$O$7:$O$1270,MATCH(B18,Historical!$B$7:$B$1301,0)))^(1/10)-1)*100)</f>
        <v>2.9987247698217256</v>
      </c>
      <c r="W18" s="715">
        <f>IF(OR(U18&lt;=0,U18="n/a",V18&lt;=0,V18="n/a"),"n/a",U18/V18)</f>
        <v>1.2063525830612885</v>
      </c>
      <c r="X18" s="716">
        <f>IF(OR(AJ18&lt;=0,AJ18="n/a",U18&lt;=0,U18="n/a"),"n/a",U18/AJ18)</f>
        <v>0.29410726601335818</v>
      </c>
      <c r="Y18" s="677"/>
      <c r="Z18" s="663">
        <f>IF(OR(AC18&lt;0.01,AC18="n/a"),"n/a",M18/AC18*100)</f>
        <v>51.575931232091691</v>
      </c>
      <c r="AA18" s="900">
        <f>IF(OR(AC18&lt;0.01,AC18="n/a"),"n/a",I18/AC18)</f>
        <v>27.934097421203436</v>
      </c>
      <c r="AB18" s="901">
        <v>12</v>
      </c>
      <c r="AC18" s="879">
        <v>3.49</v>
      </c>
      <c r="AD18" s="879">
        <v>3.05</v>
      </c>
      <c r="AE18" s="879">
        <v>2.58</v>
      </c>
      <c r="AF18" s="879">
        <v>3.59</v>
      </c>
      <c r="AG18" s="879">
        <v>13.700000000000001</v>
      </c>
      <c r="AH18" s="879">
        <v>2</v>
      </c>
      <c r="AI18" s="879">
        <v>6.52</v>
      </c>
      <c r="AJ18" s="879">
        <v>12.3</v>
      </c>
      <c r="AK18" s="879">
        <v>9.02</v>
      </c>
      <c r="AL18" s="892">
        <v>18260</v>
      </c>
      <c r="AM18" s="886">
        <v>0.4</v>
      </c>
      <c r="AN18" s="879">
        <v>0.97</v>
      </c>
      <c r="AO18" s="753">
        <f>IF(U18="n/a","n/a",IF(AA18&lt;0,"n/a",IF(AA18="n/a","n/a",J18+U18-AA18)))</f>
        <v>-22.470234834550443</v>
      </c>
      <c r="AP18" s="754">
        <f>IF(U18="n/a","n/a",J18+U18)</f>
        <v>5.4638625866529926</v>
      </c>
      <c r="AQ18" s="902">
        <f>IF(OR(AC18&lt;0.01,AF18="n/a"),"n/a",(I18/SQRT(22.5*AC18*(I18/AF18))-1)*100)</f>
        <v>111.11703941139201</v>
      </c>
      <c r="AR18" s="663">
        <f>INDEX(Historical!$C$7:$C$1279,MATCH(B18,Historical!$B$7:$B$1301,0))*IF(AH18="n/a",1.03,IF(AH18&lt;0,1.01,IF(AH18&gt;10,1.1,(1+AH18/100))))</f>
        <v>1.7544</v>
      </c>
      <c r="AS18" s="900">
        <f>IF($AI18="n/a",1.03*AR18,IF($AI18&lt;0,1.01*AR18,IF($AI18&gt;10,1.1*AR18,(1+$AI18/100)*AR18)))</f>
        <v>1.8687868799999998</v>
      </c>
      <c r="AT18" s="900">
        <f>IF($AK18="n/a",1.03*AS18,IF($AK18&lt;0,1.01*AS18,IF($AK18&gt;10,1.1*AS18,(1+$AK18/100)*AS18)))</f>
        <v>2.0373514565759998</v>
      </c>
      <c r="AU18" s="900">
        <f>IF($AK18="n/a",1.03*AT18,IF($AK18&lt;0,1.01*AT18,IF($AK18&gt;10,1.1*AT18,(1+$AK18/100)*AT18)))</f>
        <v>2.2211205579591553</v>
      </c>
      <c r="AV18" s="900">
        <f>IF($AK18="n/a",1.03*AU18,IF($AK18&lt;0,1.01*AU18,IF($AK18&gt;10,1.1*AU18,(1+$AK18/100)*AU18)))</f>
        <v>2.4214656322870711</v>
      </c>
      <c r="AW18" s="663">
        <f>SUM(AR18:AV18)</f>
        <v>10.303124526822227</v>
      </c>
      <c r="AX18" s="761">
        <f>AW18/I18*100</f>
        <v>10.568391144550445</v>
      </c>
      <c r="AY18" s="948">
        <v>0.75</v>
      </c>
      <c r="AZ18" s="886">
        <v>49.78</v>
      </c>
      <c r="BA18" s="886">
        <v>-10.94</v>
      </c>
      <c r="BB18" s="886">
        <v>8.4500000000000011</v>
      </c>
      <c r="BC18" s="886">
        <v>6.2799999999999994</v>
      </c>
      <c r="BE18" s="635">
        <v>2011</v>
      </c>
      <c r="BF18" s="912">
        <f>IF(BE18&gt;2008,0,IF(BE18&gt;2001,1,IF(BE18&gt;1990,2,IF(BE18&gt;1980,3,IF(BE18&gt;1973,4,IF(BE18&gt;1970,5,IF(BE18&gt;1960,6,IF(BE18&gt;1958,7,IF(BE18&gt;1953,8,9)))))))))</f>
        <v>0</v>
      </c>
      <c r="BG18" s="896">
        <v>3.5000000000000004</v>
      </c>
    </row>
    <row r="19" spans="1:59" ht="11.25" customHeight="1" x14ac:dyDescent="0.2">
      <c r="A19" s="877" t="s">
        <v>892</v>
      </c>
      <c r="B19" s="889" t="s">
        <v>893</v>
      </c>
      <c r="C19" s="946" t="s">
        <v>131</v>
      </c>
      <c r="D19" s="946" t="s">
        <v>4335</v>
      </c>
      <c r="E19" s="746">
        <v>10</v>
      </c>
      <c r="F19" s="1199">
        <v>370</v>
      </c>
      <c r="G19" s="1199" t="s">
        <v>37</v>
      </c>
      <c r="H19" s="1199" t="s">
        <v>37</v>
      </c>
      <c r="I19" s="888">
        <v>54.61</v>
      </c>
      <c r="J19" s="663">
        <f>(M19/I19)*100</f>
        <v>4.5229811389855348</v>
      </c>
      <c r="K19" s="891">
        <v>0.61750000000000005</v>
      </c>
      <c r="L19" s="901">
        <v>4</v>
      </c>
      <c r="M19" s="654">
        <f>K19*L19</f>
        <v>2.4700000000000002</v>
      </c>
      <c r="N19" s="884" t="s">
        <v>119</v>
      </c>
      <c r="O19" s="747">
        <v>0.58750000000000002</v>
      </c>
      <c r="P19" s="875">
        <v>43874</v>
      </c>
      <c r="Q19" s="875">
        <v>43891</v>
      </c>
      <c r="R19" s="654">
        <f>(K19-O19)/O19*100</f>
        <v>5.106382978723409</v>
      </c>
      <c r="S19" s="714">
        <f>IF(INDEX(Historical!$D$7:$D$1277,MATCH(B19,Historical!$B$7:$B$1301,0))=0,"n/a",(INDEX(Historical!$C$7:$C$1279,MATCH(B19,Historical!$B$7:$B$1301,0))/INDEX(Historical!$D$7:$D$1277,MATCH(B19,Historical!$B$7:$B$1301,0))-1)*100)</f>
        <v>4.9107142857142794</v>
      </c>
      <c r="T19" s="714">
        <f>IF(INDEX(Historical!$F$7:$F$1270,MATCH(B19,Historical!$B$7:$B$1301,0))=0,"n/a",((INDEX(Historical!$C$7:$C$1279,MATCH(B19,Historical!$B$7:$B$1301,0))/INDEX(Historical!$F$7:$F$1270,MATCH(B19,Historical!$B$7:$B$1301,0)))^(1/3)-1)*100)</f>
        <v>4.1521347249286578</v>
      </c>
      <c r="U19" s="714">
        <f>IF(INDEX(Historical!$H$7:$H$1270,MATCH(B19,Historical!$B$7:$B$1301,0))=0,"n/a",((INDEX(Historical!$C$7:$C$1279,MATCH(B19,Historical!$B$7:$B$1301,0))/INDEX(Historical!$H$7:$H$1270,MATCH(B19,Historical!$B$7:$B$1301,0)))^(1/5)-1)*100)</f>
        <v>3.6960845418754662</v>
      </c>
      <c r="V19" s="714">
        <f>IF(INDEX(Historical!$O$7:$O$1270,MATCH(B19,Historical!$B$7:$B$1301,0))=0,"n/a",((INDEX(Historical!$C$7:$C$1279,MATCH(B19,Historical!$B$7:$B$1301,0))/INDEX(Historical!$O$7:$O$1270,MATCH(B19,Historical!$B$7:$B$1301,0)))^(1/10)-1)*100)</f>
        <v>2.9332106797119506</v>
      </c>
      <c r="W19" s="715">
        <f>IF(OR(U19&lt;=0,U19="n/a",V19&lt;=0,V19="n/a"),"n/a",U19/V19)</f>
        <v>1.260081509807687</v>
      </c>
      <c r="X19" s="716">
        <f>IF(OR(AJ19&lt;=0,AJ19="n/a",U19&lt;=0,U19="n/a"),"n/a",U19/AJ19)</f>
        <v>0.84001921406260605</v>
      </c>
      <c r="Y19" s="666"/>
      <c r="Z19" s="663">
        <f>IF(OR(AC19&lt;0.01,AC19="n/a"),"n/a",M19/AC19*100)</f>
        <v>70.370370370370381</v>
      </c>
      <c r="AA19" s="900">
        <f>IF(OR(AC19&lt;0.01,AC19="n/a"),"n/a",I19/AC19)</f>
        <v>15.558404558404559</v>
      </c>
      <c r="AB19" s="901">
        <v>12</v>
      </c>
      <c r="AC19" s="879">
        <v>3.51</v>
      </c>
      <c r="AD19" s="879">
        <v>2.2200000000000002</v>
      </c>
      <c r="AE19" s="879">
        <v>2.39</v>
      </c>
      <c r="AF19" s="879">
        <v>1.24</v>
      </c>
      <c r="AG19" s="879">
        <v>8.1</v>
      </c>
      <c r="AH19" s="879">
        <v>6.2</v>
      </c>
      <c r="AI19" s="879">
        <v>11.53</v>
      </c>
      <c r="AJ19" s="879">
        <v>4.3999999999999995</v>
      </c>
      <c r="AK19" s="879">
        <v>7.0000000000000009</v>
      </c>
      <c r="AL19" s="892">
        <v>2850</v>
      </c>
      <c r="AM19" s="886">
        <v>0.3</v>
      </c>
      <c r="AN19" s="879">
        <v>0.76</v>
      </c>
      <c r="AO19" s="753">
        <f>IF(U19="n/a","n/a",IF(AA19&lt;0,"n/a",IF(AA19="n/a","n/a",J19+U19-AA19)))</f>
        <v>-7.3393388775435593</v>
      </c>
      <c r="AP19" s="754">
        <f>IF(U19="n/a","n/a",J19+U19)</f>
        <v>8.2190656808610001</v>
      </c>
      <c r="AQ19" s="902">
        <f>IF(OR(AC19&lt;0.01,AF19="n/a"),"n/a",(I19/SQRT(22.5*AC19*(I19/AF19))-1)*100)</f>
        <v>-7.4018919021640484</v>
      </c>
      <c r="AR19" s="663">
        <f>INDEX(Historical!$C$7:$C$1279,MATCH(B19,Historical!$B$7:$B$1301,0))*IF(AH19="n/a",1.03,IF(AH19&lt;0,1.01,IF(AH19&gt;10,1.1,(1+AH19/100))))</f>
        <v>2.4957000000000003</v>
      </c>
      <c r="AS19" s="900">
        <f>IF($AI19="n/a",1.03*AR19,IF($AI19&lt;0,1.01*AR19,IF($AI19&gt;10,1.1*AR19,(1+$AI19/100)*AR19)))</f>
        <v>2.7452700000000005</v>
      </c>
      <c r="AT19" s="900">
        <f>IF($AK19="n/a",1.03*AS19,IF($AK19&lt;0,1.01*AS19,IF($AK19&gt;10,1.1*AS19,(1+$AK19/100)*AS19)))</f>
        <v>2.937438900000001</v>
      </c>
      <c r="AU19" s="900">
        <f>IF($AK19="n/a",1.03*AT19,IF($AK19&lt;0,1.01*AT19,IF($AK19&gt;10,1.1*AT19,(1+$AK19/100)*AT19)))</f>
        <v>3.1430596230000014</v>
      </c>
      <c r="AV19" s="900">
        <f>IF($AK19="n/a",1.03*AU19,IF($AK19&lt;0,1.01*AU19,IF($AK19&gt;10,1.1*AU19,(1+$AK19/100)*AU19)))</f>
        <v>3.3630737966100015</v>
      </c>
      <c r="AW19" s="663">
        <f>SUM(AR19:AV19)</f>
        <v>14.684542319610003</v>
      </c>
      <c r="AX19" s="761">
        <f>AW19/I19*100</f>
        <v>26.889841273777705</v>
      </c>
      <c r="AY19" s="948">
        <v>0.33</v>
      </c>
      <c r="AZ19" s="886">
        <v>13.25</v>
      </c>
      <c r="BA19" s="886">
        <v>-38.36</v>
      </c>
      <c r="BB19" s="886">
        <v>-3.05</v>
      </c>
      <c r="BC19" s="886">
        <v>-24.93</v>
      </c>
      <c r="BE19" s="635">
        <v>2011</v>
      </c>
      <c r="BF19" s="912">
        <f>IF(BE19&gt;2008,0,IF(BE19&gt;2001,1,IF(BE19&gt;1990,2,IF(BE19&gt;1980,3,IF(BE19&gt;1973,4,IF(BE19&gt;1970,5,IF(BE19&gt;1960,6,IF(BE19&gt;1958,7,IF(BE19&gt;1953,8,9)))))))))</f>
        <v>0</v>
      </c>
      <c r="BG19" s="896">
        <v>3.4000000000000004</v>
      </c>
    </row>
    <row r="20" spans="1:59" ht="11.25" customHeight="1" x14ac:dyDescent="0.2">
      <c r="A20" s="877" t="s">
        <v>894</v>
      </c>
      <c r="B20" s="889" t="s">
        <v>895</v>
      </c>
      <c r="C20" s="946" t="s">
        <v>108</v>
      </c>
      <c r="D20" s="946" t="s">
        <v>118</v>
      </c>
      <c r="E20" s="746">
        <v>10</v>
      </c>
      <c r="F20" s="1199">
        <v>392</v>
      </c>
      <c r="G20" s="1199" t="s">
        <v>115</v>
      </c>
      <c r="H20" s="1199" t="s">
        <v>115</v>
      </c>
      <c r="I20" s="888">
        <v>96.99</v>
      </c>
      <c r="J20" s="663">
        <f>(M20/I20)*100</f>
        <v>2.2270337148159607</v>
      </c>
      <c r="K20" s="891">
        <v>0.54</v>
      </c>
      <c r="L20" s="901">
        <v>4</v>
      </c>
      <c r="M20" s="654">
        <f>K20*L20</f>
        <v>2.16</v>
      </c>
      <c r="N20" s="884" t="s">
        <v>163</v>
      </c>
      <c r="O20" s="747">
        <v>0.5</v>
      </c>
      <c r="P20" s="875">
        <v>43889</v>
      </c>
      <c r="Q20" s="875">
        <v>43922</v>
      </c>
      <c r="R20" s="654">
        <f>(K20-O20)/O20*100</f>
        <v>8.0000000000000071</v>
      </c>
      <c r="S20" s="714">
        <f>IF(INDEX(Historical!$D$7:$D$1277,MATCH(B20,Historical!$B$7:$B$1301,0))=0,"n/a",(INDEX(Historical!$C$7:$C$1279,MATCH(B20,Historical!$B$7:$B$1301,0))/INDEX(Historical!$D$7:$D$1277,MATCH(B20,Historical!$B$7:$B$1301,0))-1)*100)</f>
        <v>11.999999999999989</v>
      </c>
      <c r="T20" s="714">
        <f>IF(INDEX(Historical!$F$7:$F$1270,MATCH(B20,Historical!$B$7:$B$1301,0))=0,"n/a",((INDEX(Historical!$C$7:$C$1279,MATCH(B20,Historical!$B$7:$B$1301,0))/INDEX(Historical!$F$7:$F$1270,MATCH(B20,Historical!$B$7:$B$1301,0)))^(1/3)-1)*100)</f>
        <v>14.962302576856757</v>
      </c>
      <c r="U20" s="714">
        <f>IF(INDEX(Historical!$H$7:$H$1270,MATCH(B20,Historical!$B$7:$B$1301,0))=0,"n/a",((INDEX(Historical!$C$7:$C$1279,MATCH(B20,Historical!$B$7:$B$1301,0))/INDEX(Historical!$H$7:$H$1270,MATCH(B20,Historical!$B$7:$B$1301,0)))^(1/5)-1)*100)</f>
        <v>11.842691472014465</v>
      </c>
      <c r="V20" s="714">
        <f>IF(INDEX(Historical!$O$7:$O$1270,MATCH(B20,Historical!$B$7:$B$1301,0))=0,"n/a",((INDEX(Historical!$C$7:$C$1279,MATCH(B20,Historical!$B$7:$B$1301,0))/INDEX(Historical!$O$7:$O$1270,MATCH(B20,Historical!$B$7:$B$1301,0)))^(1/10)-1)*100)</f>
        <v>9.3746329125196759</v>
      </c>
      <c r="W20" s="715">
        <f>IF(OR(U20&lt;=0,U20="n/a",V20&lt;=0,V20="n/a"),"n/a",U20/V20)</f>
        <v>1.2632698882746369</v>
      </c>
      <c r="X20" s="716">
        <f>IF(OR(AJ20&lt;=0,AJ20="n/a",U20&lt;=0,U20="n/a"),"n/a",U20/AJ20)</f>
        <v>0.67672522697225512</v>
      </c>
      <c r="Y20" s="676"/>
      <c r="Z20" s="663">
        <f>IF(OR(AC20&lt;0.01,AC20="n/a"),"n/a",M20/AC20*100)</f>
        <v>18.120805369127517</v>
      </c>
      <c r="AA20" s="900">
        <f>IF(OR(AC20&lt;0.01,AC20="n/a"),"n/a",I20/AC20)</f>
        <v>8.1367449664429525</v>
      </c>
      <c r="AB20" s="901">
        <v>12</v>
      </c>
      <c r="AC20" s="879">
        <v>11.92</v>
      </c>
      <c r="AD20" s="879">
        <v>2.34</v>
      </c>
      <c r="AE20" s="879">
        <v>0.69</v>
      </c>
      <c r="AF20" s="879">
        <v>1.36</v>
      </c>
      <c r="AG20" s="879">
        <v>17.2</v>
      </c>
      <c r="AH20" s="879">
        <v>149.80000000000001</v>
      </c>
      <c r="AI20" s="879">
        <v>2.6599999999999997</v>
      </c>
      <c r="AJ20" s="879">
        <v>17.5</v>
      </c>
      <c r="AK20" s="879">
        <v>3.42</v>
      </c>
      <c r="AL20" s="892">
        <v>30380</v>
      </c>
      <c r="AM20" s="886">
        <v>0.3</v>
      </c>
      <c r="AN20" s="879">
        <v>0.3</v>
      </c>
      <c r="AO20" s="753">
        <f>IF(U20="n/a","n/a",IF(AA20&lt;0,"n/a",IF(AA20="n/a","n/a",J20+U20-AA20)))</f>
        <v>5.9329802203874724</v>
      </c>
      <c r="AP20" s="754">
        <f>IF(U20="n/a","n/a",J20+U20)</f>
        <v>14.069725186830425</v>
      </c>
      <c r="AQ20" s="902">
        <f>IF(OR(AC20&lt;0.01,AF20="n/a"),"n/a",(I20/SQRT(22.5*AC20*(I20/AF20))-1)*100)</f>
        <v>-29.87004712087894</v>
      </c>
      <c r="AR20" s="663">
        <f>INDEX(Historical!$C$7:$C$1279,MATCH(B20,Historical!$B$7:$B$1301,0))*IF(AH20="n/a",1.03,IF(AH20&lt;0,1.01,IF(AH20&gt;10,1.1,(1+AH20/100))))</f>
        <v>2.1560000000000001</v>
      </c>
      <c r="AS20" s="900">
        <f>IF($AI20="n/a",1.03*AR20,IF($AI20&lt;0,1.01*AR20,IF($AI20&gt;10,1.1*AR20,(1+$AI20/100)*AR20)))</f>
        <v>2.2133495999999999</v>
      </c>
      <c r="AT20" s="900">
        <f>IF($AK20="n/a",1.03*AS20,IF($AK20&lt;0,1.01*AS20,IF($AK20&gt;10,1.1*AS20,(1+$AK20/100)*AS20)))</f>
        <v>2.28904615632</v>
      </c>
      <c r="AU20" s="900">
        <f>IF($AK20="n/a",1.03*AT20,IF($AK20&lt;0,1.01*AT20,IF($AK20&gt;10,1.1*AT20,(1+$AK20/100)*AT20)))</f>
        <v>2.3673315348661439</v>
      </c>
      <c r="AV20" s="900">
        <f>IF($AK20="n/a",1.03*AU20,IF($AK20&lt;0,1.01*AU20,IF($AK20&gt;10,1.1*AU20,(1+$AK20/100)*AU20)))</f>
        <v>2.4482942733585662</v>
      </c>
      <c r="AW20" s="663">
        <f>SUM(AR20:AV20)</f>
        <v>11.47402156454471</v>
      </c>
      <c r="AX20" s="761">
        <f>AW20/I20*100</f>
        <v>11.830107809614095</v>
      </c>
      <c r="AY20" s="948">
        <v>0.88</v>
      </c>
      <c r="AZ20" s="886">
        <v>51.239999999999995</v>
      </c>
      <c r="BA20" s="886">
        <v>-22.97</v>
      </c>
      <c r="BB20" s="886">
        <v>-1.9900000000000002</v>
      </c>
      <c r="BC20" s="886">
        <v>-8.1199999999999992</v>
      </c>
      <c r="BE20" s="635">
        <v>2011</v>
      </c>
      <c r="BF20" s="912">
        <f>IF(BE20&gt;2008,0,IF(BE20&gt;2001,1,IF(BE20&gt;1990,2,IF(BE20&gt;1980,3,IF(BE20&gt;1973,4,IF(BE20&gt;1970,5,IF(BE20&gt;1960,6,IF(BE20&gt;1958,7,IF(BE20&gt;1953,8,9)))))))))</f>
        <v>0</v>
      </c>
      <c r="BG20" s="896">
        <v>3.3000000000000003</v>
      </c>
    </row>
    <row r="21" spans="1:59" ht="11.25" customHeight="1" x14ac:dyDescent="0.2">
      <c r="A21" s="877" t="s">
        <v>915</v>
      </c>
      <c r="B21" s="889" t="s">
        <v>916</v>
      </c>
      <c r="C21" s="946" t="s">
        <v>153</v>
      </c>
      <c r="D21" s="946" t="s">
        <v>917</v>
      </c>
      <c r="E21" s="746">
        <v>10</v>
      </c>
      <c r="F21" s="1199">
        <v>373</v>
      </c>
      <c r="G21" s="1199" t="s">
        <v>115</v>
      </c>
      <c r="H21" s="1199" t="s">
        <v>115</v>
      </c>
      <c r="I21" s="888">
        <v>235.86</v>
      </c>
      <c r="J21" s="663">
        <f>(M21/I21)*100</f>
        <v>2.7134740948020011</v>
      </c>
      <c r="K21" s="891">
        <v>1.6</v>
      </c>
      <c r="L21" s="901">
        <v>4</v>
      </c>
      <c r="M21" s="654">
        <f>K21*L21</f>
        <v>6.4</v>
      </c>
      <c r="N21" s="884" t="s">
        <v>248</v>
      </c>
      <c r="O21" s="747">
        <v>1.45</v>
      </c>
      <c r="P21" s="875">
        <v>43873</v>
      </c>
      <c r="Q21" s="875">
        <v>43895</v>
      </c>
      <c r="R21" s="654">
        <f>(K21-O21)/O21*100</f>
        <v>10.344827586206906</v>
      </c>
      <c r="S21" s="714">
        <f>IF(INDEX(Historical!$D$7:$D$1277,MATCH(B21,Historical!$B$7:$B$1301,0))=0,"n/a",(INDEX(Historical!$C$7:$C$1279,MATCH(B21,Historical!$B$7:$B$1301,0))/INDEX(Historical!$D$7:$D$1277,MATCH(B21,Historical!$B$7:$B$1301,0))-1)*100)</f>
        <v>9.8484848484848406</v>
      </c>
      <c r="T21" s="714">
        <f>IF(INDEX(Historical!$F$7:$F$1270,MATCH(B21,Historical!$B$7:$B$1301,0))=0,"n/a",((INDEX(Historical!$C$7:$C$1279,MATCH(B21,Historical!$B$7:$B$1301,0))/INDEX(Historical!$F$7:$F$1270,MATCH(B21,Historical!$B$7:$B$1301,0)))^(1/3)-1)*100)</f>
        <v>13.18511959629507</v>
      </c>
      <c r="U21" s="714">
        <f>IF(INDEX(Historical!$H$7:$H$1270,MATCH(B21,Historical!$B$7:$B$1301,0))=0,"n/a",((INDEX(Historical!$C$7:$C$1279,MATCH(B21,Historical!$B$7:$B$1301,0))/INDEX(Historical!$H$7:$H$1270,MATCH(B21,Historical!$B$7:$B$1301,0)))^(1/5)-1)*100)</f>
        <v>18.90705786863025</v>
      </c>
      <c r="V21" s="714" t="str">
        <f>IF(INDEX(Historical!$O$7:$O$1270,MATCH(B21,Historical!$B$7:$B$1301,0))=0,"n/a",((INDEX(Historical!$C$7:$C$1279,MATCH(B21,Historical!$B$7:$B$1301,0))/INDEX(Historical!$O$7:$O$1270,MATCH(B21,Historical!$B$7:$B$1301,0)))^(1/10)-1)*100)</f>
        <v>n/a</v>
      </c>
      <c r="W21" s="715" t="str">
        <f>IF(OR(U21&lt;=0,U21="n/a",V21&lt;=0,V21="n/a"),"n/a",U21/V21)</f>
        <v>n/a</v>
      </c>
      <c r="X21" s="716">
        <f>IF(OR(AJ21&lt;=0,AJ21="n/a",U21&lt;=0,U21="n/a"),"n/a",U21/AJ21)</f>
        <v>1.3505041334735892</v>
      </c>
      <c r="Y21" s="673"/>
      <c r="Z21" s="663">
        <f>IF(OR(AC21&lt;0.01,AC21="n/a"),"n/a",M21/AC21*100)</f>
        <v>50.117462803445576</v>
      </c>
      <c r="AA21" s="900">
        <f>IF(OR(AC21&lt;0.01,AC21="n/a"),"n/a",I21/AC21)</f>
        <v>18.469851213782302</v>
      </c>
      <c r="AB21" s="901">
        <v>12</v>
      </c>
      <c r="AC21" s="879">
        <v>12.77</v>
      </c>
      <c r="AD21" s="879">
        <v>3.05</v>
      </c>
      <c r="AE21" s="879">
        <v>5.74</v>
      </c>
      <c r="AF21" s="879">
        <v>14.4</v>
      </c>
      <c r="AG21" s="879">
        <v>75.099999999999994</v>
      </c>
      <c r="AH21" s="879">
        <v>2</v>
      </c>
      <c r="AI21" s="879">
        <v>8.6199999999999992</v>
      </c>
      <c r="AJ21" s="879">
        <v>14.000000000000002</v>
      </c>
      <c r="AK21" s="879">
        <v>5.9499999999999993</v>
      </c>
      <c r="AL21" s="892">
        <v>137540</v>
      </c>
      <c r="AM21" s="887">
        <v>0.2</v>
      </c>
      <c r="AN21" s="879">
        <v>3.36</v>
      </c>
      <c r="AO21" s="753">
        <f>IF(U21="n/a","n/a",IF(AA21&lt;0,"n/a",IF(AA21="n/a","n/a",J21+U21-AA21)))</f>
        <v>3.1506807496499505</v>
      </c>
      <c r="AP21" s="754">
        <f>IF(U21="n/a","n/a",J21+U21)</f>
        <v>21.620531963432253</v>
      </c>
      <c r="AQ21" s="902">
        <f>IF(OR(AC21&lt;0.01,AF21="n/a"),"n/a",(I21/SQRT(22.5*AC21*(I21/AF21))-1)*100)</f>
        <v>243.81251834132911</v>
      </c>
      <c r="AR21" s="663">
        <f>INDEX(Historical!$C$7:$C$1279,MATCH(B21,Historical!$B$7:$B$1301,0))*IF(AH21="n/a",1.03,IF(AH21&lt;0,1.01,IF(AH21&gt;10,1.1,(1+AH21/100))))</f>
        <v>5.9159999999999995</v>
      </c>
      <c r="AS21" s="900">
        <f>IF($AI21="n/a",1.03*AR21,IF($AI21&lt;0,1.01*AR21,IF($AI21&gt;10,1.1*AR21,(1+$AI21/100)*AR21)))</f>
        <v>6.4259591999999994</v>
      </c>
      <c r="AT21" s="900">
        <f>IF($AK21="n/a",1.03*AS21,IF($AK21&lt;0,1.01*AS21,IF($AK21&gt;10,1.1*AS21,(1+$AK21/100)*AS21)))</f>
        <v>6.8083037723999986</v>
      </c>
      <c r="AU21" s="900">
        <f>IF($AK21="n/a",1.03*AT21,IF($AK21&lt;0,1.01*AT21,IF($AK21&gt;10,1.1*AT21,(1+$AK21/100)*AT21)))</f>
        <v>7.2133978468577977</v>
      </c>
      <c r="AV21" s="900">
        <f>IF($AK21="n/a",1.03*AU21,IF($AK21&lt;0,1.01*AU21,IF($AK21&gt;10,1.1*AU21,(1+$AK21/100)*AU21)))</f>
        <v>7.642595018745836</v>
      </c>
      <c r="AW21" s="663">
        <f>SUM(AR21:AV21)</f>
        <v>34.006255838003632</v>
      </c>
      <c r="AX21" s="761">
        <f>AW21/I21*100</f>
        <v>14.417983480880025</v>
      </c>
      <c r="AY21" s="948">
        <v>0.95</v>
      </c>
      <c r="AZ21" s="886">
        <v>36.24</v>
      </c>
      <c r="BA21" s="886">
        <v>-3.73</v>
      </c>
      <c r="BB21" s="886">
        <v>2.23</v>
      </c>
      <c r="BC21" s="886">
        <v>6.88</v>
      </c>
      <c r="BE21" s="635">
        <v>2011</v>
      </c>
      <c r="BF21" s="912">
        <f>IF(BE21&gt;2008,0,IF(BE21&gt;2001,1,IF(BE21&gt;1990,2,IF(BE21&gt;1980,3,IF(BE21&gt;1973,4,IF(BE21&gt;1970,5,IF(BE21&gt;1960,6,IF(BE21&gt;1958,7,IF(BE21&gt;1953,8,9)))))))))</f>
        <v>0</v>
      </c>
      <c r="BG21" s="896">
        <v>12.8</v>
      </c>
    </row>
    <row r="22" spans="1:59" ht="11.25" customHeight="1" x14ac:dyDescent="0.2">
      <c r="A22" s="885" t="s">
        <v>416</v>
      </c>
      <c r="B22" s="889" t="s">
        <v>417</v>
      </c>
      <c r="C22" s="946" t="s">
        <v>108</v>
      </c>
      <c r="D22" s="946" t="s">
        <v>4341</v>
      </c>
      <c r="E22" s="746">
        <v>16</v>
      </c>
      <c r="F22" s="1199">
        <v>242</v>
      </c>
      <c r="G22" s="1199" t="s">
        <v>115</v>
      </c>
      <c r="H22" s="1199" t="s">
        <v>115</v>
      </c>
      <c r="I22" s="888">
        <v>150.04</v>
      </c>
      <c r="J22" s="663">
        <f>(M22/I22)*100</f>
        <v>2.7725939749400164</v>
      </c>
      <c r="K22" s="891">
        <v>1.04</v>
      </c>
      <c r="L22" s="901">
        <v>4</v>
      </c>
      <c r="M22" s="654">
        <f>K22*L22</f>
        <v>4.16</v>
      </c>
      <c r="N22" s="884" t="s">
        <v>236</v>
      </c>
      <c r="O22" s="747">
        <v>0.97</v>
      </c>
      <c r="P22" s="875">
        <v>43966</v>
      </c>
      <c r="Q22" s="875">
        <v>43980</v>
      </c>
      <c r="R22" s="654">
        <f>(K22-O22)/O22*100</f>
        <v>7.2164948453608311</v>
      </c>
      <c r="S22" s="714">
        <f>IF(INDEX(Historical!$D$7:$D$1277,MATCH(B22,Historical!$B$7:$B$1301,0))=0,"n/a",(INDEX(Historical!$C$7:$C$1279,MATCH(B22,Historical!$B$7:$B$1301,0))/INDEX(Historical!$D$7:$D$1277,MATCH(B22,Historical!$B$7:$B$1301,0))-1)*100)</f>
        <v>7.932011331444766</v>
      </c>
      <c r="T22" s="714">
        <f>IF(INDEX(Historical!$F$7:$F$1270,MATCH(B22,Historical!$B$7:$B$1301,0))=0,"n/a",((INDEX(Historical!$C$7:$C$1279,MATCH(B22,Historical!$B$7:$B$1301,0))/INDEX(Historical!$F$7:$F$1270,MATCH(B22,Historical!$B$7:$B$1301,0)))^(1/3)-1)*100)</f>
        <v>9.2732956356199381</v>
      </c>
      <c r="U22" s="714">
        <f>IF(INDEX(Historical!$H$7:$H$1270,MATCH(B22,Historical!$B$7:$B$1301,0))=0,"n/a",((INDEX(Historical!$C$7:$C$1279,MATCH(B22,Historical!$B$7:$B$1301,0))/INDEX(Historical!$H$7:$H$1270,MATCH(B22,Historical!$B$7:$B$1301,0)))^(1/5)-1)*100)</f>
        <v>11.010307921565676</v>
      </c>
      <c r="V22" s="714">
        <f>IF(INDEX(Historical!$O$7:$O$1270,MATCH(B22,Historical!$B$7:$B$1301,0))=0,"n/a",((INDEX(Historical!$C$7:$C$1279,MATCH(B22,Historical!$B$7:$B$1301,0))/INDEX(Historical!$O$7:$O$1270,MATCH(B22,Historical!$B$7:$B$1301,0)))^(1/10)-1)*100)</f>
        <v>18.806884190741147</v>
      </c>
      <c r="W22" s="715">
        <f>IF(OR(U22&lt;=0,U22="n/a",V22&lt;=0,V22="n/a"),"n/a",U22/V22)</f>
        <v>0.58544029994007096</v>
      </c>
      <c r="X22" s="716">
        <f>IF(OR(AJ22&lt;=0,AJ22="n/a",U22&lt;=0,U22="n/a"),"n/a",U22/AJ22)</f>
        <v>1.0101199928041904</v>
      </c>
      <c r="Y22" s="677"/>
      <c r="Z22" s="663">
        <f>IF(OR(AC22&lt;0.01,AC22="n/a"),"n/a",M22/AC22*100)</f>
        <v>15.401703072935948</v>
      </c>
      <c r="AA22" s="900">
        <f>IF(OR(AC22&lt;0.01,AC22="n/a"),"n/a",I22/AC22)</f>
        <v>5.5549796371714173</v>
      </c>
      <c r="AB22" s="901">
        <v>12</v>
      </c>
      <c r="AC22" s="879">
        <v>27.01</v>
      </c>
      <c r="AD22" s="879">
        <v>0.48</v>
      </c>
      <c r="AE22" s="879">
        <v>1.47</v>
      </c>
      <c r="AF22" s="879">
        <v>2.8</v>
      </c>
      <c r="AG22" s="879">
        <v>57.8</v>
      </c>
      <c r="AH22" s="879">
        <v>-1.9</v>
      </c>
      <c r="AI22" s="879">
        <v>3.54</v>
      </c>
      <c r="AJ22" s="879">
        <v>10.9</v>
      </c>
      <c r="AK22" s="879">
        <v>11.559999999999999</v>
      </c>
      <c r="AL22" s="892">
        <v>18710</v>
      </c>
      <c r="AM22" s="886">
        <v>0.4</v>
      </c>
      <c r="AN22" s="879">
        <v>3.13</v>
      </c>
      <c r="AO22" s="753">
        <f>IF(U22="n/a","n/a",IF(AA22&lt;0,"n/a",IF(AA22="n/a","n/a",J22+U22-AA22)))</f>
        <v>8.2279222593342745</v>
      </c>
      <c r="AP22" s="754">
        <f>IF(U22="n/a","n/a",J22+U22)</f>
        <v>13.782901896505692</v>
      </c>
      <c r="AQ22" s="902">
        <f>IF(OR(AC22&lt;0.01,AF22="n/a"),"n/a",(I22/SQRT(22.5*AC22*(I22/AF22))-1)*100)</f>
        <v>-16.856367961941999</v>
      </c>
      <c r="AR22" s="663">
        <f>INDEX(Historical!$C$7:$C$1279,MATCH(B22,Historical!$B$7:$B$1301,0))*IF(AH22="n/a",1.03,IF(AH22&lt;0,1.01,IF(AH22&gt;10,1.1,(1+AH22/100))))</f>
        <v>3.8481000000000001</v>
      </c>
      <c r="AS22" s="900">
        <f>IF($AI22="n/a",1.03*AR22,IF($AI22&lt;0,1.01*AR22,IF($AI22&gt;10,1.1*AR22,(1+$AI22/100)*AR22)))</f>
        <v>3.9843227400000005</v>
      </c>
      <c r="AT22" s="900">
        <f>IF($AK22="n/a",1.03*AS22,IF($AK22&lt;0,1.01*AS22,IF($AK22&gt;10,1.1*AS22,(1+$AK22/100)*AS22)))</f>
        <v>4.3827550140000007</v>
      </c>
      <c r="AU22" s="900">
        <f>IF($AK22="n/a",1.03*AT22,IF($AK22&lt;0,1.01*AT22,IF($AK22&gt;10,1.1*AT22,(1+$AK22/100)*AT22)))</f>
        <v>4.8210305154000013</v>
      </c>
      <c r="AV22" s="900">
        <f>IF($AK22="n/a",1.03*AU22,IF($AK22&lt;0,1.01*AU22,IF($AK22&gt;10,1.1*AU22,(1+$AK22/100)*AU22)))</f>
        <v>5.3031335669400015</v>
      </c>
      <c r="AW22" s="663">
        <f>SUM(AR22:AV22)</f>
        <v>22.339341836340004</v>
      </c>
      <c r="AX22" s="761">
        <f>AW22/I22*100</f>
        <v>14.888924177779261</v>
      </c>
      <c r="AY22" s="948">
        <v>1.84</v>
      </c>
      <c r="AZ22" s="886">
        <v>87.53</v>
      </c>
      <c r="BA22" s="886">
        <v>-17.04</v>
      </c>
      <c r="BB22" s="886">
        <v>12.57</v>
      </c>
      <c r="BC22" s="886">
        <v>4.2299999999999995</v>
      </c>
      <c r="BE22" s="635">
        <v>2005</v>
      </c>
      <c r="BF22" s="912">
        <f>IF(BE22&gt;2008,0,IF(BE22&gt;2001,1,IF(BE22&gt;1990,2,IF(BE22&gt;1980,3,IF(BE22&gt;1973,4,IF(BE22&gt;1970,5,IF(BE22&gt;1960,6,IF(BE22&gt;1958,7,IF(BE22&gt;1953,8,9)))))))))</f>
        <v>1</v>
      </c>
      <c r="BG22" s="896">
        <v>2.4</v>
      </c>
    </row>
    <row r="23" spans="1:59" ht="11.25" customHeight="1" x14ac:dyDescent="0.2">
      <c r="A23" s="894" t="s">
        <v>909</v>
      </c>
      <c r="B23" s="889" t="s">
        <v>910</v>
      </c>
      <c r="C23" s="946" t="s">
        <v>4325</v>
      </c>
      <c r="D23" s="946" t="s">
        <v>4326</v>
      </c>
      <c r="E23" s="746">
        <v>10</v>
      </c>
      <c r="F23" s="1199">
        <v>409</v>
      </c>
      <c r="G23" s="1199" t="s">
        <v>106</v>
      </c>
      <c r="H23" s="1199" t="s">
        <v>106</v>
      </c>
      <c r="I23" s="888">
        <v>258.54000000000002</v>
      </c>
      <c r="J23" s="663">
        <f>(M23/I23)*100</f>
        <v>1.7018643149996133</v>
      </c>
      <c r="K23" s="891">
        <v>1.1000000000000001</v>
      </c>
      <c r="L23" s="901">
        <v>4</v>
      </c>
      <c r="M23" s="654">
        <f>K23*L23</f>
        <v>4.4000000000000004</v>
      </c>
      <c r="N23" s="884" t="s">
        <v>4062</v>
      </c>
      <c r="O23" s="747">
        <v>1.08</v>
      </c>
      <c r="P23" s="875">
        <v>44000</v>
      </c>
      <c r="Q23" s="875">
        <v>44022</v>
      </c>
      <c r="R23" s="654">
        <f>(K23-O23)/O23*100</f>
        <v>1.8518518518518534</v>
      </c>
      <c r="S23" s="714">
        <f>IF(INDEX(Historical!$D$7:$D$1277,MATCH(B23,Historical!$B$7:$B$1301,0))=0,"n/a",(INDEX(Historical!$C$7:$C$1279,MATCH(B23,Historical!$B$7:$B$1301,0))/INDEX(Historical!$D$7:$D$1277,MATCH(B23,Historical!$B$7:$B$1301,0))-1)*100)</f>
        <v>19.933554817275745</v>
      </c>
      <c r="T23" s="714">
        <f>IF(INDEX(Historical!$F$7:$F$1270,MATCH(B23,Historical!$B$7:$B$1301,0))=0,"n/a",((INDEX(Historical!$C$7:$C$1279,MATCH(B23,Historical!$B$7:$B$1301,0))/INDEX(Historical!$F$7:$F$1270,MATCH(B23,Historical!$B$7:$B$1301,0)))^(1/3)-1)*100)</f>
        <v>17.94915675423503</v>
      </c>
      <c r="U23" s="714">
        <f>IF(INDEX(Historical!$H$7:$H$1270,MATCH(B23,Historical!$B$7:$B$1301,0))=0,"n/a",((INDEX(Historical!$C$7:$C$1279,MATCH(B23,Historical!$B$7:$B$1301,0))/INDEX(Historical!$H$7:$H$1270,MATCH(B23,Historical!$B$7:$B$1301,0)))^(1/5)-1)*100)</f>
        <v>20.858119698845499</v>
      </c>
      <c r="V23" s="714" t="str">
        <f>IF(INDEX(Historical!$O$7:$O$1270,MATCH(B23,Historical!$B$7:$B$1301,0))=0,"n/a",((INDEX(Historical!$C$7:$C$1279,MATCH(B23,Historical!$B$7:$B$1301,0))/INDEX(Historical!$O$7:$O$1270,MATCH(B23,Historical!$B$7:$B$1301,0)))^(1/10)-1)*100)</f>
        <v>n/a</v>
      </c>
      <c r="W23" s="715" t="str">
        <f>IF(OR(U23&lt;=0,U23="n/a",V23&lt;=0,V23="n/a"),"n/a",U23/V23)</f>
        <v>n/a</v>
      </c>
      <c r="X23" s="716">
        <f>IF(OR(AJ23&lt;=0,AJ23="n/a",U23&lt;=0,U23="n/a"),"n/a",U23/AJ23)</f>
        <v>1.2875382530151542</v>
      </c>
      <c r="Y23" s="890" t="s">
        <v>3980</v>
      </c>
      <c r="Z23" s="663">
        <f>IF(OR(AC23&lt;0.01,AC23="n/a"),"n/a",M23/AC23*100)</f>
        <v>103.04449648711946</v>
      </c>
      <c r="AA23" s="900">
        <f>IF(OR(AC23&lt;0.01,AC23="n/a"),"n/a",I23/AC23)</f>
        <v>60.548009367681509</v>
      </c>
      <c r="AB23" s="901">
        <v>12</v>
      </c>
      <c r="AC23" s="879">
        <v>4.2699999999999996</v>
      </c>
      <c r="AD23" s="879">
        <v>3.95</v>
      </c>
      <c r="AE23" s="879">
        <v>14.96</v>
      </c>
      <c r="AF23" s="879">
        <v>30.95</v>
      </c>
      <c r="AG23" s="879">
        <v>39.300000000000004</v>
      </c>
      <c r="AH23" s="879">
        <v>53</v>
      </c>
      <c r="AI23" s="879">
        <v>17.07</v>
      </c>
      <c r="AJ23" s="879">
        <v>16.2</v>
      </c>
      <c r="AK23" s="879">
        <v>15.049999999999999</v>
      </c>
      <c r="AL23" s="892">
        <v>116110</v>
      </c>
      <c r="AM23" s="886">
        <v>0.3</v>
      </c>
      <c r="AN23" s="879">
        <v>6.76</v>
      </c>
      <c r="AO23" s="753">
        <f>IF(U23="n/a","n/a",IF(AA23&lt;0,"n/a",IF(AA23="n/a","n/a",J23+U23-AA23)))</f>
        <v>-37.988025353836392</v>
      </c>
      <c r="AP23" s="754">
        <f>IF(U23="n/a","n/a",J23+U23)</f>
        <v>22.559984013845114</v>
      </c>
      <c r="AQ23" s="902">
        <f>IF(OR(AC23&lt;0.01,AF23="n/a"),"n/a",(I23/SQRT(22.5*AC23*(I23/AF23))-1)*100)</f>
        <v>812.61794121934804</v>
      </c>
      <c r="AR23" s="663">
        <f>INDEX(Historical!$C$7:$C$1279,MATCH(B23,Historical!$B$7:$B$1301,0))*IF(AH23="n/a",1.03,IF(AH23&lt;0,1.01,IF(AH23&gt;10,1.1,(1+AH23/100))))</f>
        <v>3.9710000000000001</v>
      </c>
      <c r="AS23" s="900">
        <f>IF($AI23="n/a",1.03*AR23,IF($AI23&lt;0,1.01*AR23,IF($AI23&gt;10,1.1*AR23,(1+$AI23/100)*AR23)))</f>
        <v>4.3681000000000001</v>
      </c>
      <c r="AT23" s="900">
        <f>IF($AK23="n/a",1.03*AS23,IF($AK23&lt;0,1.01*AS23,IF($AK23&gt;10,1.1*AS23,(1+$AK23/100)*AS23)))</f>
        <v>4.8049100000000005</v>
      </c>
      <c r="AU23" s="900">
        <f>IF($AK23="n/a",1.03*AT23,IF($AK23&lt;0,1.01*AT23,IF($AK23&gt;10,1.1*AT23,(1+$AK23/100)*AT23)))</f>
        <v>5.2854010000000011</v>
      </c>
      <c r="AV23" s="900">
        <f>IF($AK23="n/a",1.03*AU23,IF($AK23&lt;0,1.01*AU23,IF($AK23&gt;10,1.1*AU23,(1+$AK23/100)*AU23)))</f>
        <v>5.8139411000000019</v>
      </c>
      <c r="AW23" s="663">
        <f>SUM(AR23:AV23)</f>
        <v>24.243352100000003</v>
      </c>
      <c r="AX23" s="761">
        <f>AW23/I23*100</f>
        <v>9.377021776127485</v>
      </c>
      <c r="AY23" s="948">
        <v>0.45</v>
      </c>
      <c r="AZ23" s="886">
        <v>48.309999999999995</v>
      </c>
      <c r="BA23" s="886">
        <v>-3.9800000000000004</v>
      </c>
      <c r="BB23" s="886">
        <v>3.8600000000000003</v>
      </c>
      <c r="BC23" s="886">
        <v>11.540000000000001</v>
      </c>
      <c r="BE23" s="635">
        <v>2011</v>
      </c>
      <c r="BF23" s="912">
        <f>IF(BE23&gt;2008,0,IF(BE23&gt;2001,1,IF(BE23&gt;1990,2,IF(BE23&gt;1980,3,IF(BE23&gt;1973,4,IF(BE23&gt;1970,5,IF(BE23&gt;1960,6,IF(BE23&gt;1958,7,IF(BE23&gt;1953,8,9)))))))))</f>
        <v>0</v>
      </c>
      <c r="BG23" s="896">
        <v>4.7</v>
      </c>
    </row>
    <row r="24" spans="1:59" ht="11.25" customHeight="1" x14ac:dyDescent="0.2">
      <c r="A24" s="877" t="s">
        <v>1703</v>
      </c>
      <c r="B24" s="889" t="s">
        <v>1704</v>
      </c>
      <c r="C24" s="946" t="s">
        <v>108</v>
      </c>
      <c r="D24" s="946" t="s">
        <v>4341</v>
      </c>
      <c r="E24" s="746">
        <v>10</v>
      </c>
      <c r="F24" s="1199">
        <v>343</v>
      </c>
      <c r="G24" s="1199" t="s">
        <v>106</v>
      </c>
      <c r="H24" s="1199" t="s">
        <v>106</v>
      </c>
      <c r="I24" s="888">
        <v>36.380000000000003</v>
      </c>
      <c r="J24" s="663">
        <f>(M24/I24)*100</f>
        <v>3.4084661902144036</v>
      </c>
      <c r="K24" s="891">
        <v>0.31</v>
      </c>
      <c r="L24" s="901">
        <v>4</v>
      </c>
      <c r="M24" s="654">
        <f>K24*L24</f>
        <v>1.24</v>
      </c>
      <c r="N24" s="884" t="s">
        <v>705</v>
      </c>
      <c r="O24" s="747">
        <v>0.3</v>
      </c>
      <c r="P24" s="875">
        <v>43773</v>
      </c>
      <c r="Q24" s="875">
        <v>43788</v>
      </c>
      <c r="R24" s="654">
        <f>(K24-O24)/O24*100</f>
        <v>3.3333333333333366</v>
      </c>
      <c r="S24" s="714">
        <f>IF(INDEX(Historical!$D$7:$D$1277,MATCH(B24,Historical!$B$7:$B$1301,0))=0,"n/a",(INDEX(Historical!$C$7:$C$1279,MATCH(B24,Historical!$B$7:$B$1301,0))/INDEX(Historical!$D$7:$D$1277,MATCH(B24,Historical!$B$7:$B$1301,0))-1)*100)</f>
        <v>30.107526881720425</v>
      </c>
      <c r="T24" s="714">
        <f>IF(INDEX(Historical!$F$7:$F$1270,MATCH(B24,Historical!$B$7:$B$1301,0))=0,"n/a",((INDEX(Historical!$C$7:$C$1279,MATCH(B24,Historical!$B$7:$B$1301,0))/INDEX(Historical!$F$7:$F$1270,MATCH(B24,Historical!$B$7:$B$1301,0)))^(1/3)-1)*100)</f>
        <v>20.590221589041736</v>
      </c>
      <c r="U24" s="714">
        <f>IF(INDEX(Historical!$H$7:$H$1270,MATCH(B24,Historical!$B$7:$B$1301,0))=0,"n/a",((INDEX(Historical!$C$7:$C$1279,MATCH(B24,Historical!$B$7:$B$1301,0))/INDEX(Historical!$H$7:$H$1270,MATCH(B24,Historical!$B$7:$B$1301,0)))^(1/5)-1)*100)</f>
        <v>18.862001455706579</v>
      </c>
      <c r="V24" s="714" t="str">
        <f>IF(INDEX(Historical!$O$7:$O$1270,MATCH(B24,Historical!$B$7:$B$1301,0))=0,"n/a",((INDEX(Historical!$C$7:$C$1279,MATCH(B24,Historical!$B$7:$B$1301,0))/INDEX(Historical!$O$7:$O$1270,MATCH(B24,Historical!$B$7:$B$1301,0)))^(1/10)-1)*100)</f>
        <v>n/a</v>
      </c>
      <c r="W24" s="715" t="str">
        <f>IF(OR(U24&lt;=0,U24="n/a",V24&lt;=0,V24="n/a"),"n/a",U24/V24)</f>
        <v>n/a</v>
      </c>
      <c r="X24" s="716">
        <f>IF(OR(AJ24&lt;=0,AJ24="n/a",U24&lt;=0,U24="n/a"),"n/a",U24/AJ24)</f>
        <v>0.8272807656011657</v>
      </c>
      <c r="Y24" s="676"/>
      <c r="Z24" s="663">
        <f>IF(OR(AC24&lt;0.01,AC24="n/a"),"n/a",M24/AC24*100)</f>
        <v>35.127478753541084</v>
      </c>
      <c r="AA24" s="900">
        <f>IF(OR(AC24&lt;0.01,AC24="n/a"),"n/a",I24/AC24)</f>
        <v>10.305949008498585</v>
      </c>
      <c r="AB24" s="901">
        <v>9</v>
      </c>
      <c r="AC24" s="879">
        <v>3.53</v>
      </c>
      <c r="AD24" s="879" t="s">
        <v>136</v>
      </c>
      <c r="AE24" s="879">
        <v>3.53</v>
      </c>
      <c r="AF24" s="879">
        <v>2.09</v>
      </c>
      <c r="AG24" s="879">
        <v>22</v>
      </c>
      <c r="AH24" s="879">
        <v>60.9</v>
      </c>
      <c r="AI24" s="879">
        <v>-28.23</v>
      </c>
      <c r="AJ24" s="879">
        <v>22.8</v>
      </c>
      <c r="AK24" s="879" t="s">
        <v>136</v>
      </c>
      <c r="AL24" s="892">
        <v>20560</v>
      </c>
      <c r="AM24" s="886">
        <v>0.2</v>
      </c>
      <c r="AN24" s="879">
        <v>0.54</v>
      </c>
      <c r="AO24" s="753">
        <f>IF(U24="n/a","n/a",IF(AA24&lt;0,"n/a",IF(AA24="n/a","n/a",J24+U24-AA24)))</f>
        <v>11.964518637422399</v>
      </c>
      <c r="AP24" s="754">
        <f>IF(U24="n/a","n/a",J24+U24)</f>
        <v>22.270467645920984</v>
      </c>
      <c r="AQ24" s="902">
        <f>IF(OR(AC24&lt;0.01,AF24="n/a"),"n/a",(I24/SQRT(22.5*AC24*(I24/AF24))-1)*100)</f>
        <v>-2.1578744944193429</v>
      </c>
      <c r="AR24" s="663">
        <f>INDEX(Historical!$C$7:$C$1279,MATCH(B24,Historical!$B$7:$B$1301,0))*IF(AH24="n/a",1.03,IF(AH24&lt;0,1.01,IF(AH24&gt;10,1.1,(1+AH24/100))))</f>
        <v>1.331</v>
      </c>
      <c r="AS24" s="900">
        <f>IF($AI24="n/a",1.03*AR24,IF($AI24&lt;0,1.01*AR24,IF($AI24&gt;10,1.1*AR24,(1+$AI24/100)*AR24)))</f>
        <v>1.3443099999999999</v>
      </c>
      <c r="AT24" s="900">
        <f>IF($AK24="n/a",1.03*AS24,IF($AK24&lt;0,1.01*AS24,IF($AK24&gt;10,1.1*AS24,(1+$AK24/100)*AS24)))</f>
        <v>1.3846392999999999</v>
      </c>
      <c r="AU24" s="900">
        <f>IF($AK24="n/a",1.03*AT24,IF($AK24&lt;0,1.01*AT24,IF($AK24&gt;10,1.1*AT24,(1+$AK24/100)*AT24)))</f>
        <v>1.4261784789999998</v>
      </c>
      <c r="AV24" s="900">
        <f>IF($AK24="n/a",1.03*AU24,IF($AK24&lt;0,1.01*AU24,IF($AK24&gt;10,1.1*AU24,(1+$AK24/100)*AU24)))</f>
        <v>1.4689638333699999</v>
      </c>
      <c r="AW24" s="663">
        <f>SUM(AR24:AV24)</f>
        <v>6.9550916123699995</v>
      </c>
      <c r="AX24" s="761">
        <f>AW24/I24*100</f>
        <v>19.117898879521714</v>
      </c>
      <c r="AY24" s="948">
        <v>1.21</v>
      </c>
      <c r="AZ24" s="886">
        <v>31.34</v>
      </c>
      <c r="BA24" s="886">
        <v>-32.619999999999997</v>
      </c>
      <c r="BB24" s="886">
        <v>-4.22</v>
      </c>
      <c r="BC24" s="886">
        <v>-13.3</v>
      </c>
      <c r="BE24" s="635">
        <v>2011</v>
      </c>
      <c r="BF24" s="912">
        <f>IF(BE24&gt;2008,0,IF(BE24&gt;2001,1,IF(BE24&gt;1990,2,IF(BE24&gt;1980,3,IF(BE24&gt;1973,4,IF(BE24&gt;1970,5,IF(BE24&gt;1960,6,IF(BE24&gt;1958,7,IF(BE24&gt;1953,8,9)))))))))</f>
        <v>0</v>
      </c>
      <c r="BG24" s="896">
        <v>4.3</v>
      </c>
    </row>
    <row r="25" spans="1:59" ht="11.25" customHeight="1" x14ac:dyDescent="0.2">
      <c r="A25" s="885" t="s">
        <v>428</v>
      </c>
      <c r="B25" s="889" t="s">
        <v>429</v>
      </c>
      <c r="C25" s="946" t="s">
        <v>128</v>
      </c>
      <c r="D25" s="946" t="s">
        <v>4342</v>
      </c>
      <c r="E25" s="746">
        <v>18</v>
      </c>
      <c r="F25" s="1199">
        <v>184</v>
      </c>
      <c r="G25" s="1199" t="s">
        <v>37</v>
      </c>
      <c r="H25" s="1199" t="s">
        <v>115</v>
      </c>
      <c r="I25" s="888">
        <v>13.76</v>
      </c>
      <c r="J25" s="663">
        <f>(M25/I25)*100</f>
        <v>5.0872093023255811</v>
      </c>
      <c r="K25" s="891">
        <v>0.17499999999999999</v>
      </c>
      <c r="L25" s="901">
        <v>4</v>
      </c>
      <c r="M25" s="654">
        <f>K25*L25</f>
        <v>0.7</v>
      </c>
      <c r="N25" s="884" t="s">
        <v>223</v>
      </c>
      <c r="O25" s="747">
        <v>0.17</v>
      </c>
      <c r="P25" s="875">
        <v>43829</v>
      </c>
      <c r="Q25" s="875">
        <v>43852</v>
      </c>
      <c r="R25" s="654">
        <f>(K25-O25)/O25*100</f>
        <v>2.9411764705882213</v>
      </c>
      <c r="S25" s="714">
        <f>IF(INDEX(Historical!$D$7:$D$1277,MATCH(B25,Historical!$B$7:$B$1301,0))=0,"n/a",(INDEX(Historical!$C$7:$C$1279,MATCH(B25,Historical!$B$7:$B$1301,0))/INDEX(Historical!$D$7:$D$1277,MATCH(B25,Historical!$B$7:$B$1301,0))-1)*100)</f>
        <v>3.0303030303030276</v>
      </c>
      <c r="T25" s="714">
        <f>IF(INDEX(Historical!$F$7:$F$1270,MATCH(B25,Historical!$B$7:$B$1301,0))=0,"n/a",((INDEX(Historical!$C$7:$C$1279,MATCH(B25,Historical!$B$7:$B$1301,0))/INDEX(Historical!$F$7:$F$1270,MATCH(B25,Historical!$B$7:$B$1301,0)))^(1/3)-1)*100)</f>
        <v>3.1270055989971013</v>
      </c>
      <c r="U25" s="714">
        <f>IF(INDEX(Historical!$H$7:$H$1270,MATCH(B25,Historical!$B$7:$B$1301,0))=0,"n/a",((INDEX(Historical!$C$7:$C$1279,MATCH(B25,Historical!$B$7:$B$1301,0))/INDEX(Historical!$H$7:$H$1270,MATCH(B25,Historical!$B$7:$B$1301,0)))^(1/5)-1)*100)</f>
        <v>9.0966078501449665</v>
      </c>
      <c r="V25" s="714">
        <f>IF(INDEX(Historical!$O$7:$O$1270,MATCH(B25,Historical!$B$7:$B$1301,0))=0,"n/a",((INDEX(Historical!$C$7:$C$1279,MATCH(B25,Historical!$B$7:$B$1301,0))/INDEX(Historical!$O$7:$O$1270,MATCH(B25,Historical!$B$7:$B$1301,0)))^(1/10)-1)*100)</f>
        <v>11.369055442786081</v>
      </c>
      <c r="W25" s="715">
        <f>IF(OR(U25&lt;=0,U25="n/a",V25&lt;=0,V25="n/a"),"n/a",U25/V25)</f>
        <v>0.80011993044830887</v>
      </c>
      <c r="X25" s="716" t="str">
        <f>IF(OR(AJ25&lt;=0,AJ25="n/a",U25&lt;=0,U25="n/a"),"n/a",U25/AJ25)</f>
        <v>n/a</v>
      </c>
      <c r="Y25" s="678"/>
      <c r="Z25" s="663" t="str">
        <f>IF(OR(AC25&lt;0.01,AC25="n/a"),"n/a",M25/AC25*100)</f>
        <v>n/a</v>
      </c>
      <c r="AA25" s="900" t="str">
        <f>IF(OR(AC25&lt;0.01,AC25="n/a"),"n/a",I25/AC25)</f>
        <v>n/a</v>
      </c>
      <c r="AB25" s="901">
        <v>12</v>
      </c>
      <c r="AC25" s="879">
        <v>-0.17</v>
      </c>
      <c r="AD25" s="879" t="s">
        <v>136</v>
      </c>
      <c r="AE25" s="879">
        <v>0.06</v>
      </c>
      <c r="AF25" s="879">
        <v>0.49</v>
      </c>
      <c r="AG25" s="879">
        <v>-0.6</v>
      </c>
      <c r="AH25" s="881">
        <v>-62.1</v>
      </c>
      <c r="AI25" s="881">
        <v>197.6</v>
      </c>
      <c r="AJ25" s="879">
        <v>-32.1</v>
      </c>
      <c r="AK25" s="879">
        <v>8</v>
      </c>
      <c r="AL25" s="892">
        <v>454.74</v>
      </c>
      <c r="AM25" s="886">
        <v>3.5999999999999996</v>
      </c>
      <c r="AN25" s="879">
        <v>1.6</v>
      </c>
      <c r="AO25" s="753" t="str">
        <f>IF(U25="n/a","n/a",IF(AA25&lt;0,"n/a",IF(AA25="n/a","n/a",J25+U25-AA25)))</f>
        <v>n/a</v>
      </c>
      <c r="AP25" s="754">
        <f>IF(U25="n/a","n/a",J25+U25)</f>
        <v>14.183817152470548</v>
      </c>
      <c r="AQ25" s="902" t="str">
        <f>IF(OR(AC25&lt;0.01,AF25="n/a"),"n/a",(I25/SQRT(22.5*AC25*(I25/AF25))-1)*100)</f>
        <v>n/a</v>
      </c>
      <c r="AR25" s="663">
        <f>INDEX(Historical!$C$7:$C$1279,MATCH(B25,Historical!$B$7:$B$1301,0))*IF(AH25="n/a",1.03,IF(AH25&lt;0,1.01,IF(AH25&gt;10,1.1,(1+AH25/100))))</f>
        <v>0.68680000000000008</v>
      </c>
      <c r="AS25" s="900">
        <f>IF($AI25="n/a",1.03*AR25,IF($AI25&lt;0,1.01*AR25,IF($AI25&gt;10,1.1*AR25,(1+$AI25/100)*AR25)))</f>
        <v>0.75548000000000015</v>
      </c>
      <c r="AT25" s="900">
        <f>IF($AK25="n/a",1.03*AS25,IF($AK25&lt;0,1.01*AS25,IF($AK25&gt;10,1.1*AS25,(1+$AK25/100)*AS25)))</f>
        <v>0.81591840000000027</v>
      </c>
      <c r="AU25" s="900">
        <f>IF($AK25="n/a",1.03*AT25,IF($AK25&lt;0,1.01*AT25,IF($AK25&gt;10,1.1*AT25,(1+$AK25/100)*AT25)))</f>
        <v>0.88119187200000038</v>
      </c>
      <c r="AV25" s="900">
        <f>IF($AK25="n/a",1.03*AU25,IF($AK25&lt;0,1.01*AU25,IF($AK25&gt;10,1.1*AU25,(1+$AK25/100)*AU25)))</f>
        <v>0.95168722176000042</v>
      </c>
      <c r="AW25" s="663">
        <f>SUM(AR25:AV25)</f>
        <v>4.0910774937600012</v>
      </c>
      <c r="AX25" s="761">
        <f>AW25/I25*100</f>
        <v>29.731667832558152</v>
      </c>
      <c r="AY25" s="948">
        <v>0.74</v>
      </c>
      <c r="AZ25" s="886">
        <v>37.6</v>
      </c>
      <c r="BA25" s="886">
        <v>-52.26</v>
      </c>
      <c r="BB25" s="886">
        <v>-1.37</v>
      </c>
      <c r="BC25" s="886">
        <v>-29.69</v>
      </c>
      <c r="BE25" s="635">
        <v>2003</v>
      </c>
      <c r="BF25" s="912">
        <f>IF(BE25&gt;2008,0,IF(BE25&gt;2001,1,IF(BE25&gt;1990,2,IF(BE25&gt;1980,3,IF(BE25&gt;1973,4,IF(BE25&gt;1970,5,IF(BE25&gt;1960,6,IF(BE25&gt;1958,7,IF(BE25&gt;1953,8,9)))))))))</f>
        <v>1</v>
      </c>
      <c r="BG25" s="896">
        <v>-0.1</v>
      </c>
    </row>
    <row r="26" spans="1:59" ht="11.25" customHeight="1" x14ac:dyDescent="0.2">
      <c r="A26" s="877" t="s">
        <v>925</v>
      </c>
      <c r="B26" s="889" t="s">
        <v>926</v>
      </c>
      <c r="C26" s="946" t="s">
        <v>153</v>
      </c>
      <c r="D26" s="946" t="s">
        <v>4327</v>
      </c>
      <c r="E26" s="746">
        <v>10</v>
      </c>
      <c r="F26" s="1199">
        <v>382</v>
      </c>
      <c r="G26" s="1199" t="s">
        <v>106</v>
      </c>
      <c r="H26" s="1199" t="s">
        <v>106</v>
      </c>
      <c r="I26" s="888">
        <v>262.98</v>
      </c>
      <c r="J26" s="663">
        <f>(M26/I26)*100</f>
        <v>1.44497680431972</v>
      </c>
      <c r="K26" s="891">
        <v>0.95</v>
      </c>
      <c r="L26" s="901">
        <v>4</v>
      </c>
      <c r="M26" s="654">
        <f>K26*L26</f>
        <v>3.8</v>
      </c>
      <c r="N26" s="884" t="s">
        <v>595</v>
      </c>
      <c r="O26" s="747">
        <v>0.8</v>
      </c>
      <c r="P26" s="875">
        <v>43903</v>
      </c>
      <c r="Q26" s="875">
        <v>43916</v>
      </c>
      <c r="R26" s="654">
        <f>(K26-O26)/O26*100</f>
        <v>18.749999999999989</v>
      </c>
      <c r="S26" s="714">
        <f>IF(INDEX(Historical!$D$7:$D$1277,MATCH(B26,Historical!$B$7:$B$1301,0))=0,"n/a",(INDEX(Historical!$C$7:$C$1279,MATCH(B26,Historical!$B$7:$B$1301,0))/INDEX(Historical!$D$7:$D$1277,MATCH(B26,Historical!$B$7:$B$1301,0))-1)*100)</f>
        <v>6.6666666666666652</v>
      </c>
      <c r="T26" s="714">
        <f>IF(INDEX(Historical!$F$7:$F$1270,MATCH(B26,Historical!$B$7:$B$1301,0))=0,"n/a",((INDEX(Historical!$C$7:$C$1279,MATCH(B26,Historical!$B$7:$B$1301,0))/INDEX(Historical!$F$7:$F$1270,MATCH(B26,Historical!$B$7:$B$1301,0)))^(1/3)-1)*100)</f>
        <v>7.1664579674248774</v>
      </c>
      <c r="U26" s="714">
        <f>IF(INDEX(Historical!$H$7:$H$1270,MATCH(B26,Historical!$B$7:$B$1301,0))=0,"n/a",((INDEX(Historical!$C$7:$C$1279,MATCH(B26,Historical!$B$7:$B$1301,0))/INDEX(Historical!$H$7:$H$1270,MATCH(B26,Historical!$B$7:$B$1301,0)))^(1/5)-1)*100)</f>
        <v>12.829427864416676</v>
      </c>
      <c r="V26" s="714" t="str">
        <f>IF(INDEX(Historical!$O$7:$O$1270,MATCH(B26,Historical!$B$7:$B$1301,0))=0,"n/a",((INDEX(Historical!$C$7:$C$1279,MATCH(B26,Historical!$B$7:$B$1301,0))/INDEX(Historical!$O$7:$O$1270,MATCH(B26,Historical!$B$7:$B$1301,0)))^(1/10)-1)*100)</f>
        <v>n/a</v>
      </c>
      <c r="W26" s="715" t="str">
        <f>IF(OR(U26&lt;=0,U26="n/a",V26&lt;=0,V26="n/a"),"n/a",U26/V26)</f>
        <v>n/a</v>
      </c>
      <c r="X26" s="716">
        <f>IF(OR(AJ26&lt;=0,AJ26="n/a",U26&lt;=0,U26="n/a"),"n/a",U26/AJ26)</f>
        <v>0.8223992220779921</v>
      </c>
      <c r="Y26" s="670"/>
      <c r="Z26" s="663">
        <f>IF(OR(AC26&lt;0.01,AC26="n/a"),"n/a",M26/AC26*100)</f>
        <v>20.562770562770559</v>
      </c>
      <c r="AA26" s="900">
        <f>IF(OR(AC26&lt;0.01,AC26="n/a"),"n/a",I26/AC26)</f>
        <v>14.230519480519481</v>
      </c>
      <c r="AB26" s="901">
        <v>12</v>
      </c>
      <c r="AC26" s="879">
        <v>18.48</v>
      </c>
      <c r="AD26" s="879">
        <v>0.98</v>
      </c>
      <c r="AE26" s="879">
        <v>0.61</v>
      </c>
      <c r="AF26" s="879">
        <v>2.06</v>
      </c>
      <c r="AG26" s="879">
        <v>15.2</v>
      </c>
      <c r="AH26" s="879">
        <v>31.1</v>
      </c>
      <c r="AI26" s="879">
        <v>13.01</v>
      </c>
      <c r="AJ26" s="879">
        <v>15.6</v>
      </c>
      <c r="AK26" s="879">
        <v>14.330000000000002</v>
      </c>
      <c r="AL26" s="892">
        <v>66730</v>
      </c>
      <c r="AM26" s="886">
        <v>0.1</v>
      </c>
      <c r="AN26" s="879">
        <v>0.68</v>
      </c>
      <c r="AO26" s="753">
        <f>IF(U26="n/a","n/a",IF(AA26&lt;0,"n/a",IF(AA26="n/a","n/a",J26+U26-AA26)))</f>
        <v>4.3885188216915338E-2</v>
      </c>
      <c r="AP26" s="754">
        <f>IF(U26="n/a","n/a",J26+U26)</f>
        <v>14.274404668736397</v>
      </c>
      <c r="AQ26" s="902">
        <f>IF(OR(AC26&lt;0.01,AF26="n/a"),"n/a",(I26/SQRT(22.5*AC26*(I26/AF26))-1)*100)</f>
        <v>14.143905526450107</v>
      </c>
      <c r="AR26" s="663">
        <f>INDEX(Historical!$C$7:$C$1279,MATCH(B26,Historical!$B$7:$B$1301,0))*IF(AH26="n/a",1.03,IF(AH26&lt;0,1.01,IF(AH26&gt;10,1.1,(1+AH26/100))))</f>
        <v>3.5200000000000005</v>
      </c>
      <c r="AS26" s="900">
        <f>IF($AI26="n/a",1.03*AR26,IF($AI26&lt;0,1.01*AR26,IF($AI26&gt;10,1.1*AR26,(1+$AI26/100)*AR26)))</f>
        <v>3.8720000000000008</v>
      </c>
      <c r="AT26" s="900">
        <f>IF($AK26="n/a",1.03*AS26,IF($AK26&lt;0,1.01*AS26,IF($AK26&gt;10,1.1*AS26,(1+$AK26/100)*AS26)))</f>
        <v>4.2592000000000008</v>
      </c>
      <c r="AU26" s="900">
        <f>IF($AK26="n/a",1.03*AT26,IF($AK26&lt;0,1.01*AT26,IF($AK26&gt;10,1.1*AT26,(1+$AK26/100)*AT26)))</f>
        <v>4.6851200000000013</v>
      </c>
      <c r="AV26" s="900">
        <f>IF($AK26="n/a",1.03*AU26,IF($AK26&lt;0,1.01*AU26,IF($AK26&gt;10,1.1*AU26,(1+$AK26/100)*AU26)))</f>
        <v>5.1536320000000018</v>
      </c>
      <c r="AW26" s="663">
        <f>SUM(AR26:AV26)</f>
        <v>21.489952000000006</v>
      </c>
      <c r="AX26" s="761">
        <f>AW26/I26*100</f>
        <v>8.1717058331432071</v>
      </c>
      <c r="AY26" s="948">
        <v>0.96</v>
      </c>
      <c r="AZ26" s="886">
        <v>53.76</v>
      </c>
      <c r="BA26" s="886">
        <v>-15.840000000000002</v>
      </c>
      <c r="BB26" s="886">
        <v>-3.9800000000000004</v>
      </c>
      <c r="BC26" s="886">
        <v>-2.67</v>
      </c>
      <c r="BE26" s="635">
        <v>2011</v>
      </c>
      <c r="BF26" s="912">
        <f>IF(BE26&gt;2008,0,IF(BE26&gt;2001,1,IF(BE26&gt;1990,2,IF(BE26&gt;1980,3,IF(BE26&gt;1973,4,IF(BE26&gt;1970,5,IF(BE26&gt;1960,6,IF(BE26&gt;1958,7,IF(BE26&gt;1953,8,9)))))))))</f>
        <v>0</v>
      </c>
      <c r="BG26" s="896">
        <v>6.1</v>
      </c>
    </row>
    <row r="27" spans="1:59" ht="11.25" customHeight="1" x14ac:dyDescent="0.2">
      <c r="A27" s="885" t="s">
        <v>890</v>
      </c>
      <c r="B27" s="889" t="s">
        <v>891</v>
      </c>
      <c r="C27" s="946" t="s">
        <v>4325</v>
      </c>
      <c r="D27" s="946" t="s">
        <v>4326</v>
      </c>
      <c r="E27" s="746">
        <v>10</v>
      </c>
      <c r="F27" s="1199">
        <v>359</v>
      </c>
      <c r="G27" s="1199" t="s">
        <v>106</v>
      </c>
      <c r="H27" s="1199" t="s">
        <v>106</v>
      </c>
      <c r="I27" s="888">
        <v>162.25</v>
      </c>
      <c r="J27" s="663">
        <f>(M27/I27)*100</f>
        <v>2.6132511556240372</v>
      </c>
      <c r="K27" s="891">
        <v>1.06</v>
      </c>
      <c r="L27" s="901">
        <v>4</v>
      </c>
      <c r="M27" s="654">
        <f>K27*L27</f>
        <v>4.24</v>
      </c>
      <c r="N27" s="884" t="s">
        <v>490</v>
      </c>
      <c r="O27" s="747">
        <v>1.03</v>
      </c>
      <c r="P27" s="875">
        <v>44011</v>
      </c>
      <c r="Q27" s="875">
        <v>44027</v>
      </c>
      <c r="R27" s="654">
        <f>(K27-O27)/O27*100</f>
        <v>2.9126213592233037</v>
      </c>
      <c r="S27" s="714">
        <f>IF(INDEX(Historical!$D$7:$D$1277,MATCH(B27,Historical!$B$7:$B$1301,0))=0,"n/a",(INDEX(Historical!$C$7:$C$1279,MATCH(B27,Historical!$B$7:$B$1301,0))/INDEX(Historical!$D$7:$D$1277,MATCH(B27,Historical!$B$7:$B$1301,0))-1)*100)</f>
        <v>7.6502732240437021</v>
      </c>
      <c r="T27" s="714">
        <f>IF(INDEX(Historical!$F$7:$F$1270,MATCH(B27,Historical!$B$7:$B$1301,0))=0,"n/a",((INDEX(Historical!$C$7:$C$1279,MATCH(B27,Historical!$B$7:$B$1301,0))/INDEX(Historical!$F$7:$F$1270,MATCH(B27,Historical!$B$7:$B$1301,0)))^(1/3)-1)*100)</f>
        <v>7.1804101167775913</v>
      </c>
      <c r="U27" s="714">
        <f>IF(INDEX(Historical!$H$7:$H$1270,MATCH(B27,Historical!$B$7:$B$1301,0))=0,"n/a",((INDEX(Historical!$C$7:$C$1279,MATCH(B27,Historical!$B$7:$B$1301,0))/INDEX(Historical!$H$7:$H$1270,MATCH(B27,Historical!$B$7:$B$1301,0)))^(1/5)-1)*100)</f>
        <v>6.9176544563958275</v>
      </c>
      <c r="V27" s="714">
        <f>IF(INDEX(Historical!$O$7:$O$1270,MATCH(B27,Historical!$B$7:$B$1301,0))=0,"n/a",((INDEX(Historical!$C$7:$C$1279,MATCH(B27,Historical!$B$7:$B$1301,0))/INDEX(Historical!$O$7:$O$1270,MATCH(B27,Historical!$B$7:$B$1301,0)))^(1/10)-1)*100)</f>
        <v>5.5302188000678543</v>
      </c>
      <c r="W27" s="715">
        <f>IF(OR(U27&lt;=0,U27="n/a",V27&lt;=0,V27="n/a"),"n/a",U27/V27)</f>
        <v>1.2508825973234459</v>
      </c>
      <c r="X27" s="716">
        <f>IF(OR(AJ27&lt;=0,AJ27="n/a",U27&lt;=0,U27="n/a"),"n/a",U27/AJ27)</f>
        <v>0.26916943410100497</v>
      </c>
      <c r="Y27" s="673"/>
      <c r="Z27" s="663">
        <f>IF(OR(AC27&lt;0.01,AC27="n/a"),"n/a",M27/AC27*100)</f>
        <v>200</v>
      </c>
      <c r="AA27" s="900">
        <f>IF(OR(AC27&lt;0.01,AC27="n/a"),"n/a",I27/AC27)</f>
        <v>76.533018867924525</v>
      </c>
      <c r="AB27" s="901">
        <v>12</v>
      </c>
      <c r="AC27" s="879">
        <v>2.12</v>
      </c>
      <c r="AD27" s="879">
        <v>760.97</v>
      </c>
      <c r="AE27" s="879">
        <v>13.02</v>
      </c>
      <c r="AF27" s="879">
        <v>2.11</v>
      </c>
      <c r="AG27" s="879">
        <v>2.9000000000000004</v>
      </c>
      <c r="AH27" s="881">
        <v>-11.5</v>
      </c>
      <c r="AI27" s="881">
        <v>10.45</v>
      </c>
      <c r="AJ27" s="879">
        <v>25.7</v>
      </c>
      <c r="AK27" s="879">
        <v>0.1</v>
      </c>
      <c r="AL27" s="892">
        <v>21000</v>
      </c>
      <c r="AM27" s="886">
        <v>1.3</v>
      </c>
      <c r="AN27" s="879">
        <v>0.78</v>
      </c>
      <c r="AO27" s="753">
        <f>IF(U27="n/a","n/a",IF(AA27&lt;0,"n/a",IF(AA27="n/a","n/a",J27+U27-AA27)))</f>
        <v>-67.002113255904661</v>
      </c>
      <c r="AP27" s="754">
        <f>IF(U27="n/a","n/a",J27+U27)</f>
        <v>9.5309056120198647</v>
      </c>
      <c r="AQ27" s="902">
        <f>IF(OR(AC27&lt;0.01,AF27="n/a"),"n/a",(I27/SQRT(22.5*AC27*(I27/AF27))-1)*100)</f>
        <v>167.90103463888863</v>
      </c>
      <c r="AR27" s="663">
        <f>INDEX(Historical!$C$7:$C$1279,MATCH(B27,Historical!$B$7:$B$1301,0))*IF(AH27="n/a",1.03,IF(AH27&lt;0,1.01,IF(AH27&gt;10,1.1,(1+AH27/100))))</f>
        <v>3.9794</v>
      </c>
      <c r="AS27" s="900">
        <f>IF($AI27="n/a",1.03*AR27,IF($AI27&lt;0,1.01*AR27,IF($AI27&gt;10,1.1*AR27,(1+$AI27/100)*AR27)))</f>
        <v>4.3773400000000002</v>
      </c>
      <c r="AT27" s="900">
        <f>IF($AK27="n/a",1.03*AS27,IF($AK27&lt;0,1.01*AS27,IF($AK27&gt;10,1.1*AS27,(1+$AK27/100)*AS27)))</f>
        <v>4.3817173399999998</v>
      </c>
      <c r="AU27" s="900">
        <f>IF($AK27="n/a",1.03*AT27,IF($AK27&lt;0,1.01*AT27,IF($AK27&gt;10,1.1*AT27,(1+$AK27/100)*AT27)))</f>
        <v>4.3860990573399992</v>
      </c>
      <c r="AV27" s="900">
        <f>IF($AK27="n/a",1.03*AU27,IF($AK27&lt;0,1.01*AU27,IF($AK27&gt;10,1.1*AU27,(1+$AK27/100)*AU27)))</f>
        <v>4.3904851563973386</v>
      </c>
      <c r="AW27" s="663">
        <f>SUM(AR27:AV27)</f>
        <v>21.515041553737341</v>
      </c>
      <c r="AX27" s="761">
        <f>AW27/I27*100</f>
        <v>13.260426227264924</v>
      </c>
      <c r="AY27" s="948">
        <v>0.84</v>
      </c>
      <c r="AZ27" s="886">
        <v>48.55</v>
      </c>
      <c r="BA27" s="886">
        <v>-7.68</v>
      </c>
      <c r="BB27" s="886">
        <v>4.93</v>
      </c>
      <c r="BC27" s="886">
        <v>4.32</v>
      </c>
      <c r="BE27" s="635">
        <v>2011</v>
      </c>
      <c r="BF27" s="912">
        <f>IF(BE27&gt;2008,0,IF(BE27&gt;2001,1,IF(BE27&gt;1990,2,IF(BE27&gt;1980,3,IF(BE27&gt;1973,4,IF(BE27&gt;1970,5,IF(BE27&gt;1960,6,IF(BE27&gt;1958,7,IF(BE27&gt;1953,8,9)))))))))</f>
        <v>0</v>
      </c>
      <c r="BG27" s="896">
        <v>1.4000000000000001</v>
      </c>
    </row>
    <row r="28" spans="1:59" ht="11.25" customHeight="1" x14ac:dyDescent="0.2">
      <c r="A28" s="885" t="s">
        <v>948</v>
      </c>
      <c r="B28" s="889" t="s">
        <v>949</v>
      </c>
      <c r="C28" s="946" t="s">
        <v>123</v>
      </c>
      <c r="D28" s="946" t="s">
        <v>4180</v>
      </c>
      <c r="E28" s="746">
        <v>10</v>
      </c>
      <c r="F28" s="1199">
        <v>338</v>
      </c>
      <c r="G28" s="1199" t="s">
        <v>37</v>
      </c>
      <c r="H28" s="1199" t="s">
        <v>37</v>
      </c>
      <c r="I28" s="888">
        <v>69.099999999999994</v>
      </c>
      <c r="J28" s="663">
        <f>(M28/I28)*100</f>
        <v>1.5918958031837918</v>
      </c>
      <c r="K28" s="891">
        <v>0.27500000000000002</v>
      </c>
      <c r="L28" s="901">
        <v>4</v>
      </c>
      <c r="M28" s="654">
        <f>K28*L28</f>
        <v>1.1000000000000001</v>
      </c>
      <c r="N28" s="884" t="s">
        <v>148</v>
      </c>
      <c r="O28" s="747">
        <v>0.25</v>
      </c>
      <c r="P28" s="630">
        <v>43706</v>
      </c>
      <c r="Q28" s="630">
        <v>43723</v>
      </c>
      <c r="R28" s="654">
        <f>(K28-O28)/O28*100</f>
        <v>10.000000000000009</v>
      </c>
      <c r="S28" s="714">
        <f>IF(INDEX(Historical!$D$7:$D$1277,MATCH(B28,Historical!$B$7:$B$1301,0))=0,"n/a",(INDEX(Historical!$C$7:$C$1279,MATCH(B28,Historical!$B$7:$B$1301,0))/INDEX(Historical!$D$7:$D$1277,MATCH(B28,Historical!$B$7:$B$1301,0))-1)*100)</f>
        <v>10.256410256410264</v>
      </c>
      <c r="T28" s="714">
        <f>IF(INDEX(Historical!$F$7:$F$1270,MATCH(B28,Historical!$B$7:$B$1301,0))=0,"n/a",((INDEX(Historical!$C$7:$C$1279,MATCH(B28,Historical!$B$7:$B$1301,0))/INDEX(Historical!$F$7:$F$1270,MATCH(B28,Historical!$B$7:$B$1301,0)))^(1/3)-1)*100)</f>
        <v>12.091083527802748</v>
      </c>
      <c r="U28" s="714">
        <f>IF(INDEX(Historical!$H$7:$H$1270,MATCH(B28,Historical!$B$7:$B$1301,0))=0,"n/a",((INDEX(Historical!$C$7:$C$1279,MATCH(B28,Historical!$B$7:$B$1301,0))/INDEX(Historical!$H$7:$H$1270,MATCH(B28,Historical!$B$7:$B$1301,0)))^(1/5)-1)*100)</f>
        <v>10.069028564800675</v>
      </c>
      <c r="V28" s="714">
        <f>IF(INDEX(Historical!$O$7:$O$1270,MATCH(B28,Historical!$B$7:$B$1301,0))=0,"n/a",((INDEX(Historical!$C$7:$C$1279,MATCH(B28,Historical!$B$7:$B$1301,0))/INDEX(Historical!$O$7:$O$1270,MATCH(B28,Historical!$B$7:$B$1301,0)))^(1/10)-1)*100)</f>
        <v>22.030457891889867</v>
      </c>
      <c r="W28" s="715">
        <f>IF(OR(U28&lt;=0,U28="n/a",V28&lt;=0,V28="n/a"),"n/a",U28/V28)</f>
        <v>0.45705035338858818</v>
      </c>
      <c r="X28" s="716" t="str">
        <f>IF(OR(AJ28&lt;=0,AJ28="n/a",U28&lt;=0,U28="n/a"),"n/a",U28/AJ28)</f>
        <v>n/a</v>
      </c>
      <c r="Y28" s="1159"/>
      <c r="Z28" s="663" t="str">
        <f>IF(OR(AC28&lt;0.01,AC28="n/a"),"n/a",M28/AC28*100)</f>
        <v>n/a</v>
      </c>
      <c r="AA28" s="900" t="str">
        <f>IF(OR(AC28&lt;0.01,AC28="n/a"),"n/a",I28/AC28)</f>
        <v>n/a</v>
      </c>
      <c r="AB28" s="901">
        <v>9</v>
      </c>
      <c r="AC28" s="879">
        <v>-7.99</v>
      </c>
      <c r="AD28" s="879" t="s">
        <v>136</v>
      </c>
      <c r="AE28" s="879">
        <v>1.77</v>
      </c>
      <c r="AF28" s="879">
        <v>1.4</v>
      </c>
      <c r="AG28" s="879">
        <v>-2.1999999999999997</v>
      </c>
      <c r="AH28" s="879">
        <v>183.4</v>
      </c>
      <c r="AI28" s="879">
        <v>45.03</v>
      </c>
      <c r="AJ28" s="879">
        <v>-1.7999999999999998</v>
      </c>
      <c r="AK28" s="879">
        <v>15.45</v>
      </c>
      <c r="AL28" s="892">
        <v>4240</v>
      </c>
      <c r="AM28" s="886">
        <v>0.43</v>
      </c>
      <c r="AN28" s="879">
        <v>0.67</v>
      </c>
      <c r="AO28" s="753" t="str">
        <f>IF(U28="n/a","n/a",IF(AA28&lt;0,"n/a",IF(AA28="n/a","n/a",J28+U28-AA28)))</f>
        <v>n/a</v>
      </c>
      <c r="AP28" s="754">
        <f>IF(U28="n/a","n/a",J28+U28)</f>
        <v>11.660924367984467</v>
      </c>
      <c r="AQ28" s="902" t="str">
        <f>IF(OR(AC28&lt;0.01,AF28="n/a"),"n/a",(I28/SQRT(22.5*AC28*(I28/AF28))-1)*100)</f>
        <v>n/a</v>
      </c>
      <c r="AR28" s="663">
        <f>INDEX(Historical!$C$7:$C$1279,MATCH(B28,Historical!$B$7:$B$1301,0))*IF(AH28="n/a",1.03,IF(AH28&lt;0,1.01,IF(AH28&gt;10,1.1,(1+AH28/100))))</f>
        <v>1.1825000000000001</v>
      </c>
      <c r="AS28" s="900">
        <f>IF($AI28="n/a",1.03*AR28,IF($AI28&lt;0,1.01*AR28,IF($AI28&gt;10,1.1*AR28,(1+$AI28/100)*AR28)))</f>
        <v>1.3007500000000003</v>
      </c>
      <c r="AT28" s="900">
        <f>IF($AK28="n/a",1.03*AS28,IF($AK28&lt;0,1.01*AS28,IF($AK28&gt;10,1.1*AS28,(1+$AK28/100)*AS28)))</f>
        <v>1.4308250000000005</v>
      </c>
      <c r="AU28" s="900">
        <f>IF($AK28="n/a",1.03*AT28,IF($AK28&lt;0,1.01*AT28,IF($AK28&gt;10,1.1*AT28,(1+$AK28/100)*AT28)))</f>
        <v>1.5739075000000007</v>
      </c>
      <c r="AV28" s="900">
        <f>IF($AK28="n/a",1.03*AU28,IF($AK28&lt;0,1.01*AU28,IF($AK28&gt;10,1.1*AU28,(1+$AK28/100)*AU28)))</f>
        <v>1.7312982500000009</v>
      </c>
      <c r="AW28" s="663">
        <f>SUM(AR28:AV28)</f>
        <v>7.219280750000002</v>
      </c>
      <c r="AX28" s="761">
        <f>AW28/I28*100</f>
        <v>10.447584298118674</v>
      </c>
      <c r="AY28" s="948">
        <v>1.46</v>
      </c>
      <c r="AZ28" s="886">
        <v>77.73</v>
      </c>
      <c r="BA28" s="886">
        <v>-15.55</v>
      </c>
      <c r="BB28" s="886">
        <v>7.7299999999999995</v>
      </c>
      <c r="BC28" s="886">
        <v>-0.52</v>
      </c>
      <c r="BE28" s="635">
        <v>2010</v>
      </c>
      <c r="BF28" s="912">
        <f>IF(BE28&gt;2008,0,IF(BE28&gt;2001,1,IF(BE28&gt;1990,2,IF(BE28&gt;1980,3,IF(BE28&gt;1973,4,IF(BE28&gt;1970,5,IF(BE28&gt;1960,6,IF(BE28&gt;1958,7,IF(BE28&gt;1953,8,9)))))))))</f>
        <v>0</v>
      </c>
      <c r="BG28" s="896">
        <v>-1</v>
      </c>
    </row>
    <row r="29" spans="1:59" ht="11.25" customHeight="1" x14ac:dyDescent="0.2">
      <c r="A29" s="877" t="s">
        <v>913</v>
      </c>
      <c r="B29" s="889" t="s">
        <v>914</v>
      </c>
      <c r="C29" s="946" t="s">
        <v>108</v>
      </c>
      <c r="D29" s="946" t="s">
        <v>4345</v>
      </c>
      <c r="E29" s="746">
        <v>10</v>
      </c>
      <c r="F29" s="1199">
        <v>406</v>
      </c>
      <c r="G29" s="1199" t="s">
        <v>106</v>
      </c>
      <c r="H29" s="1199" t="s">
        <v>106</v>
      </c>
      <c r="I29" s="888">
        <v>19.739999999999998</v>
      </c>
      <c r="J29" s="663">
        <f>(M29/I29)*100</f>
        <v>5.0658561296859173</v>
      </c>
      <c r="K29" s="891">
        <v>0.25</v>
      </c>
      <c r="L29" s="901">
        <v>4</v>
      </c>
      <c r="M29" s="654">
        <f>K29*L29</f>
        <v>1</v>
      </c>
      <c r="N29" s="884" t="s">
        <v>107</v>
      </c>
      <c r="O29" s="747">
        <v>0.24</v>
      </c>
      <c r="P29" s="875">
        <v>43951</v>
      </c>
      <c r="Q29" s="875">
        <v>43966</v>
      </c>
      <c r="R29" s="654">
        <f>(K29-O29)/O29*100</f>
        <v>4.1666666666666705</v>
      </c>
      <c r="S29" s="714">
        <f>IF(INDEX(Historical!$D$7:$D$1277,MATCH(B29,Historical!$B$7:$B$1301,0))=0,"n/a",(INDEX(Historical!$C$7:$C$1279,MATCH(B29,Historical!$B$7:$B$1301,0))/INDEX(Historical!$D$7:$D$1277,MATCH(B29,Historical!$B$7:$B$1301,0))-1)*100)</f>
        <v>4.39560439560438</v>
      </c>
      <c r="T29" s="714">
        <f>IF(INDEX(Historical!$F$7:$F$1270,MATCH(B29,Historical!$B$7:$B$1301,0))=0,"n/a",((INDEX(Historical!$C$7:$C$1279,MATCH(B29,Historical!$B$7:$B$1301,0))/INDEX(Historical!$F$7:$F$1270,MATCH(B29,Historical!$B$7:$B$1301,0)))^(1/3)-1)*100)</f>
        <v>4.604051127515274</v>
      </c>
      <c r="U29" s="714">
        <f>IF(INDEX(Historical!$H$7:$H$1270,MATCH(B29,Historical!$B$7:$B$1301,0))=0,"n/a",((INDEX(Historical!$C$7:$C$1279,MATCH(B29,Historical!$B$7:$B$1301,0))/INDEX(Historical!$H$7:$H$1270,MATCH(B29,Historical!$B$7:$B$1301,0)))^(1/5)-1)*100)</f>
        <v>6.2980048262344379</v>
      </c>
      <c r="V29" s="714">
        <f>IF(INDEX(Historical!$O$7:$O$1270,MATCH(B29,Historical!$B$7:$B$1301,0))=0,"n/a",((INDEX(Historical!$C$7:$C$1279,MATCH(B29,Historical!$B$7:$B$1301,0))/INDEX(Historical!$O$7:$O$1270,MATCH(B29,Historical!$B$7:$B$1301,0)))^(1/10)-1)*100)</f>
        <v>5.0581045842193584</v>
      </c>
      <c r="W29" s="715">
        <f>IF(OR(U29&lt;=0,U29="n/a",V29&lt;=0,V29="n/a"),"n/a",U29/V29)</f>
        <v>1.245131396824694</v>
      </c>
      <c r="X29" s="716">
        <f>IF(OR(AJ29&lt;=0,AJ29="n/a",U29&lt;=0,U29="n/a"),"n/a",U29/AJ29)</f>
        <v>2.422309548551707</v>
      </c>
      <c r="Y29" s="679" t="s">
        <v>4072</v>
      </c>
      <c r="Z29" s="663">
        <f>IF(OR(AC29&lt;0.01,AC29="n/a"),"n/a",M29/AC29*100)</f>
        <v>55.865921787709496</v>
      </c>
      <c r="AA29" s="900">
        <f>IF(OR(AC29&lt;0.01,AC29="n/a"),"n/a",I29/AC29)</f>
        <v>11.027932960893853</v>
      </c>
      <c r="AB29" s="901">
        <v>12</v>
      </c>
      <c r="AC29" s="879">
        <v>1.79</v>
      </c>
      <c r="AD29" s="879" t="s">
        <v>136</v>
      </c>
      <c r="AE29" s="879">
        <v>3.1</v>
      </c>
      <c r="AF29" s="879">
        <v>0.96</v>
      </c>
      <c r="AG29" s="879">
        <v>8.9</v>
      </c>
      <c r="AH29" s="879">
        <v>1.9</v>
      </c>
      <c r="AI29" s="879" t="s">
        <v>136</v>
      </c>
      <c r="AJ29" s="879">
        <v>2.6</v>
      </c>
      <c r="AK29" s="879" t="s">
        <v>136</v>
      </c>
      <c r="AL29" s="892">
        <v>181.49</v>
      </c>
      <c r="AM29" s="886">
        <v>0.1</v>
      </c>
      <c r="AN29" s="879">
        <v>0</v>
      </c>
      <c r="AO29" s="753">
        <f>IF(U29="n/a","n/a",IF(AA29&lt;0,"n/a",IF(AA29="n/a","n/a",J29+U29-AA29)))</f>
        <v>0.33592799502650195</v>
      </c>
      <c r="AP29" s="754">
        <f>IF(U29="n/a","n/a",J29+U29)</f>
        <v>11.363860955920355</v>
      </c>
      <c r="AQ29" s="902">
        <f>IF(OR(AC29&lt;0.01,AF29="n/a"),"n/a",(I29/SQRT(22.5*AC29*(I29/AF29))-1)*100)</f>
        <v>-31.405164941899276</v>
      </c>
      <c r="AR29" s="663">
        <f>INDEX(Historical!$C$7:$C$1279,MATCH(B29,Historical!$B$7:$B$1301,0))*IF(AH29="n/a",1.03,IF(AH29&lt;0,1.01,IF(AH29&gt;10,1.1,(1+AH29/100))))</f>
        <v>0.96804999999999986</v>
      </c>
      <c r="AS29" s="900">
        <f>IF($AI29="n/a",1.03*AR29,IF($AI29&lt;0,1.01*AR29,IF($AI29&gt;10,1.1*AR29,(1+$AI29/100)*AR29)))</f>
        <v>0.99709149999999991</v>
      </c>
      <c r="AT29" s="900">
        <f>IF($AK29="n/a",1.03*AS29,IF($AK29&lt;0,1.01*AS29,IF($AK29&gt;10,1.1*AS29,(1+$AK29/100)*AS29)))</f>
        <v>1.0270042449999999</v>
      </c>
      <c r="AU29" s="900">
        <f>IF($AK29="n/a",1.03*AT29,IF($AK29&lt;0,1.01*AT29,IF($AK29&gt;10,1.1*AT29,(1+$AK29/100)*AT29)))</f>
        <v>1.05781437235</v>
      </c>
      <c r="AV29" s="900">
        <f>IF($AK29="n/a",1.03*AU29,IF($AK29&lt;0,1.01*AU29,IF($AK29&gt;10,1.1*AU29,(1+$AK29/100)*AU29)))</f>
        <v>1.0895488035205001</v>
      </c>
      <c r="AW29" s="663">
        <f>SUM(AR29:AV29)</f>
        <v>5.1395089208704992</v>
      </c>
      <c r="AX29" s="761">
        <f>AW29/I29*100</f>
        <v>26.036012770367272</v>
      </c>
      <c r="AY29" s="948">
        <v>0.67</v>
      </c>
      <c r="AZ29" s="886">
        <v>14.430000000000001</v>
      </c>
      <c r="BA29" s="886">
        <v>-32.619999999999997</v>
      </c>
      <c r="BB29" s="886">
        <v>1.03</v>
      </c>
      <c r="BC29" s="886">
        <v>-19.350000000000001</v>
      </c>
      <c r="BE29" s="635">
        <v>2011</v>
      </c>
      <c r="BF29" s="912">
        <f>IF(BE29&gt;2008,0,IF(BE29&gt;2001,1,IF(BE29&gt;1990,2,IF(BE29&gt;1980,3,IF(BE29&gt;1973,4,IF(BE29&gt;1970,5,IF(BE29&gt;1960,6,IF(BE29&gt;1958,7,IF(BE29&gt;1953,8,9)))))))))</f>
        <v>0</v>
      </c>
      <c r="BG29" s="896">
        <v>1</v>
      </c>
    </row>
    <row r="30" spans="1:59" s="787" customFormat="1" ht="11.25" customHeight="1" x14ac:dyDescent="0.2">
      <c r="A30" s="768" t="s">
        <v>444</v>
      </c>
      <c r="B30" s="795" t="s">
        <v>445</v>
      </c>
      <c r="C30" s="946" t="s">
        <v>153</v>
      </c>
      <c r="D30" s="946" t="s">
        <v>4330</v>
      </c>
      <c r="E30" s="769">
        <v>17</v>
      </c>
      <c r="F30" s="1199">
        <v>200</v>
      </c>
      <c r="G30" s="1198" t="s">
        <v>106</v>
      </c>
      <c r="H30" s="1198" t="s">
        <v>106</v>
      </c>
      <c r="I30" s="770">
        <v>637.01</v>
      </c>
      <c r="J30" s="771">
        <f>(M30/I30)*100</f>
        <v>0.97329712249415234</v>
      </c>
      <c r="K30" s="772">
        <v>1.55</v>
      </c>
      <c r="L30" s="773">
        <v>4</v>
      </c>
      <c r="M30" s="774">
        <f>K30*L30</f>
        <v>6.2</v>
      </c>
      <c r="N30" s="775" t="s">
        <v>151</v>
      </c>
      <c r="O30" s="776">
        <v>1.35</v>
      </c>
      <c r="P30" s="777">
        <v>43721</v>
      </c>
      <c r="Q30" s="777">
        <v>43738</v>
      </c>
      <c r="R30" s="774">
        <f>(K30-O30)/O30*100</f>
        <v>14.814814814814811</v>
      </c>
      <c r="S30" s="714">
        <f>IF(INDEX(Historical!$D$7:$D$1277,MATCH(B30,Historical!$B$7:$B$1301,0))=0,"n/a",(INDEX(Historical!$C$7:$C$1279,MATCH(B30,Historical!$B$7:$B$1301,0))/INDEX(Historical!$D$7:$D$1277,MATCH(B30,Historical!$B$7:$B$1301,0))-1)*100)</f>
        <v>13.725490196078427</v>
      </c>
      <c r="T30" s="714">
        <f>IF(INDEX(Historical!$F$7:$F$1270,MATCH(B30,Historical!$B$7:$B$1301,0))=0,"n/a",((INDEX(Historical!$C$7:$C$1279,MATCH(B30,Historical!$B$7:$B$1301,0))/INDEX(Historical!$F$7:$F$1270,MATCH(B30,Historical!$B$7:$B$1301,0)))^(1/3)-1)*100)</f>
        <v>14.144361260685523</v>
      </c>
      <c r="U30" s="714">
        <f>IF(INDEX(Historical!$H$7:$H$1270,MATCH(B30,Historical!$B$7:$B$1301,0))=0,"n/a",((INDEX(Historical!$C$7:$C$1279,MATCH(B30,Historical!$B$7:$B$1301,0))/INDEX(Historical!$H$7:$H$1270,MATCH(B30,Historical!$B$7:$B$1301,0)))^(1/5)-1)*100)</f>
        <v>15.844825452846379</v>
      </c>
      <c r="V30" s="714">
        <f>IF(INDEX(Historical!$O$7:$O$1270,MATCH(B30,Historical!$B$7:$B$1301,0))=0,"n/a",((INDEX(Historical!$C$7:$C$1279,MATCH(B30,Historical!$B$7:$B$1301,0))/INDEX(Historical!$O$7:$O$1270,MATCH(B30,Historical!$B$7:$B$1301,0)))^(1/10)-1)*100)</f>
        <v>15.953912263288528</v>
      </c>
      <c r="W30" s="715">
        <f>IF(OR(U30&lt;=0,U30="n/a",V30&lt;=0,V30="n/a"),"n/a",U30/V30)</f>
        <v>0.99316237869170387</v>
      </c>
      <c r="X30" s="716">
        <f>IF(OR(AJ30&lt;=0,AJ30="n/a",U30&lt;=0,U30="n/a"),"n/a",U30/AJ30)</f>
        <v>2.2635464932637683</v>
      </c>
      <c r="Y30" s="792"/>
      <c r="Z30" s="771">
        <f>IF(OR(AC30&lt;0.01,AC30="n/a"),"n/a",M30/AC30*100)</f>
        <v>31.893004115226336</v>
      </c>
      <c r="AA30" s="779">
        <f>IF(OR(AC30&lt;0.01,AC30="n/a"),"n/a",I30/AC30)</f>
        <v>32.768004115226333</v>
      </c>
      <c r="AB30" s="773">
        <v>12</v>
      </c>
      <c r="AC30" s="780">
        <v>19.440000000000001</v>
      </c>
      <c r="AD30" s="780" t="s">
        <v>136</v>
      </c>
      <c r="AE30" s="780">
        <v>7.9</v>
      </c>
      <c r="AF30" s="780">
        <v>4.99</v>
      </c>
      <c r="AG30" s="780">
        <v>15.6</v>
      </c>
      <c r="AH30" s="780">
        <v>7.0000000000000009</v>
      </c>
      <c r="AI30" s="780" t="s">
        <v>136</v>
      </c>
      <c r="AJ30" s="780">
        <v>7.0000000000000009</v>
      </c>
      <c r="AK30" s="780" t="s">
        <v>136</v>
      </c>
      <c r="AL30" s="781">
        <v>1240</v>
      </c>
      <c r="AM30" s="782">
        <v>1.4000000000000001</v>
      </c>
      <c r="AN30" s="780">
        <v>0</v>
      </c>
      <c r="AO30" s="783">
        <f>IF(U30="n/a","n/a",IF(AA30&lt;0,"n/a",IF(AA30="n/a","n/a",J30+U30-AA30)))</f>
        <v>-15.949881539885801</v>
      </c>
      <c r="AP30" s="784">
        <f>IF(U30="n/a","n/a",J30+U30)</f>
        <v>16.818122575340531</v>
      </c>
      <c r="AQ30" s="785">
        <f>IF(OR(AC30&lt;0.01,AF30="n/a"),"n/a",(I30/SQRT(22.5*AC30*(I30/AF30))-1)*100)</f>
        <v>169.57772784278697</v>
      </c>
      <c r="AR30" s="663">
        <f>INDEX(Historical!$C$7:$C$1279,MATCH(B30,Historical!$B$7:$B$1301,0))*IF(AH30="n/a",1.03,IF(AH30&lt;0,1.01,IF(AH30&gt;10,1.1,(1+AH30/100))))</f>
        <v>6.2060000000000004</v>
      </c>
      <c r="AS30" s="779">
        <f>IF($AI30="n/a",1.03*AR30,IF($AI30&lt;0,1.01*AR30,IF($AI30&gt;10,1.1*AR30,(1+$AI30/100)*AR30)))</f>
        <v>6.3921800000000006</v>
      </c>
      <c r="AT30" s="779">
        <f>IF($AK30="n/a",1.03*AS30,IF($AK30&lt;0,1.01*AS30,IF($AK30&gt;10,1.1*AS30,(1+$AK30/100)*AS30)))</f>
        <v>6.5839454000000011</v>
      </c>
      <c r="AU30" s="779">
        <f>IF($AK30="n/a",1.03*AT30,IF($AK30&lt;0,1.01*AT30,IF($AK30&gt;10,1.1*AT30,(1+$AK30/100)*AT30)))</f>
        <v>6.7814637620000013</v>
      </c>
      <c r="AV30" s="779">
        <f>IF($AK30="n/a",1.03*AU30,IF($AK30&lt;0,1.01*AU30,IF($AK30&gt;10,1.1*AU30,(1+$AK30/100)*AU30)))</f>
        <v>6.9849076748600014</v>
      </c>
      <c r="AW30" s="771">
        <f>SUM(AR30:AV30)</f>
        <v>32.948496836860009</v>
      </c>
      <c r="AX30" s="786">
        <f>AW30/I30*100</f>
        <v>5.1723672841650847</v>
      </c>
      <c r="AY30" s="949">
        <v>0.17</v>
      </c>
      <c r="AZ30" s="782">
        <v>10.02</v>
      </c>
      <c r="BA30" s="782">
        <v>-25.900000000000002</v>
      </c>
      <c r="BB30" s="782">
        <v>-2.04</v>
      </c>
      <c r="BC30" s="782">
        <v>-9.44</v>
      </c>
      <c r="BD30" s="922"/>
      <c r="BE30" s="635">
        <v>2003</v>
      </c>
      <c r="BF30" s="912">
        <f>IF(BE30&gt;2008,0,IF(BE30&gt;2001,1,IF(BE30&gt;1990,2,IF(BE30&gt;1980,3,IF(BE30&gt;1973,4,IF(BE30&gt;1970,5,IF(BE30&gt;1960,6,IF(BE30&gt;1958,7,IF(BE30&gt;1953,8,9)))))))))</f>
        <v>1</v>
      </c>
      <c r="BG30" s="838">
        <v>14.099999999999998</v>
      </c>
    </row>
    <row r="31" spans="1:59" ht="11.25" customHeight="1" x14ac:dyDescent="0.2">
      <c r="A31" s="877" t="s">
        <v>874</v>
      </c>
      <c r="B31" s="889" t="s">
        <v>875</v>
      </c>
      <c r="C31" s="946" t="s">
        <v>4349</v>
      </c>
      <c r="D31" s="946" t="s">
        <v>1772</v>
      </c>
      <c r="E31" s="746">
        <v>11</v>
      </c>
      <c r="F31" s="1199">
        <v>322</v>
      </c>
      <c r="G31" s="1199" t="s">
        <v>106</v>
      </c>
      <c r="H31" s="1199" t="s">
        <v>106</v>
      </c>
      <c r="I31" s="888">
        <v>75.900000000000006</v>
      </c>
      <c r="J31" s="663">
        <f>(M31/I31)*100</f>
        <v>0.5401844532279314</v>
      </c>
      <c r="K31" s="891">
        <v>0.41</v>
      </c>
      <c r="L31" s="901">
        <v>1</v>
      </c>
      <c r="M31" s="654">
        <f>K31*L31</f>
        <v>0.41</v>
      </c>
      <c r="N31" s="884" t="s">
        <v>876</v>
      </c>
      <c r="O31" s="747">
        <v>0.37</v>
      </c>
      <c r="P31" s="875">
        <v>43935</v>
      </c>
      <c r="Q31" s="875">
        <v>43957</v>
      </c>
      <c r="R31" s="654">
        <f>(K31-O31)/O31*100</f>
        <v>10.810810810810805</v>
      </c>
      <c r="S31" s="714">
        <f>IF(INDEX(Historical!$D$7:$D$1277,MATCH(B31,Historical!$B$7:$B$1301,0))=0,"n/a",(INDEX(Historical!$C$7:$C$1279,MATCH(B31,Historical!$B$7:$B$1301,0))/INDEX(Historical!$D$7:$D$1277,MATCH(B31,Historical!$B$7:$B$1301,0))-1)*100)</f>
        <v>8.8235294117646959</v>
      </c>
      <c r="T31" s="714">
        <f>IF(INDEX(Historical!$F$7:$F$1270,MATCH(B31,Historical!$B$7:$B$1301,0))=0,"n/a",((INDEX(Historical!$C$7:$C$1279,MATCH(B31,Historical!$B$7:$B$1301,0))/INDEX(Historical!$F$7:$F$1270,MATCH(B31,Historical!$B$7:$B$1301,0)))^(1/3)-1)*100)</f>
        <v>12.480211777541573</v>
      </c>
      <c r="U31" s="714">
        <f>IF(INDEX(Historical!$H$7:$H$1270,MATCH(B31,Historical!$B$7:$B$1301,0))=0,"n/a",((INDEX(Historical!$C$7:$C$1279,MATCH(B31,Historical!$B$7:$B$1301,0))/INDEX(Historical!$H$7:$H$1270,MATCH(B31,Historical!$B$7:$B$1301,0)))^(1/5)-1)*100)</f>
        <v>13.09264089979596</v>
      </c>
      <c r="V31" s="714" t="str">
        <f>IF(INDEX(Historical!$O$7:$O$1270,MATCH(B31,Historical!$B$7:$B$1301,0))=0,"n/a",((INDEX(Historical!$C$7:$C$1279,MATCH(B31,Historical!$B$7:$B$1301,0))/INDEX(Historical!$O$7:$O$1270,MATCH(B31,Historical!$B$7:$B$1301,0)))^(1/10)-1)*100)</f>
        <v>n/a</v>
      </c>
      <c r="W31" s="715" t="str">
        <f>IF(OR(U31&lt;=0,U31="n/a",V31&lt;=0,V31="n/a"),"n/a",U31/V31)</f>
        <v>n/a</v>
      </c>
      <c r="X31" s="716">
        <f>IF(OR(AJ31&lt;=0,AJ31="n/a",U31&lt;=0,U31="n/a"),"n/a",U31/AJ31)</f>
        <v>1.2122815647959222</v>
      </c>
      <c r="Y31" s="890"/>
      <c r="Z31" s="663">
        <f>IF(OR(AC31&lt;0.01,AC31="n/a"),"n/a",M31/AC31*100)</f>
        <v>20.297029702970296</v>
      </c>
      <c r="AA31" s="900">
        <f>IF(OR(AC31&lt;0.01,AC31="n/a"),"n/a",I31/AC31)</f>
        <v>37.57425742574258</v>
      </c>
      <c r="AB31" s="901">
        <v>12</v>
      </c>
      <c r="AC31" s="879">
        <v>2.02</v>
      </c>
      <c r="AD31" s="879">
        <v>1.63</v>
      </c>
      <c r="AE31" s="879">
        <v>8.99</v>
      </c>
      <c r="AF31" s="879">
        <v>4.46</v>
      </c>
      <c r="AG31" s="879">
        <v>12.5</v>
      </c>
      <c r="AH31" s="879">
        <v>-0.3</v>
      </c>
      <c r="AI31" s="879">
        <v>10.26</v>
      </c>
      <c r="AJ31" s="879">
        <v>10.8</v>
      </c>
      <c r="AK31" s="879">
        <v>22.96</v>
      </c>
      <c r="AL31" s="892">
        <v>58030</v>
      </c>
      <c r="AM31" s="886">
        <v>0.70000000000000007</v>
      </c>
      <c r="AN31" s="879">
        <v>0.21</v>
      </c>
      <c r="AO31" s="753">
        <f>IF(U31="n/a","n/a",IF(AA31&lt;0,"n/a",IF(AA31="n/a","n/a",J31+U31-AA31)))</f>
        <v>-23.94143207271869</v>
      </c>
      <c r="AP31" s="754">
        <f>IF(U31="n/a","n/a",J31+U31)</f>
        <v>13.632825353023891</v>
      </c>
      <c r="AQ31" s="902">
        <f>IF(OR(AC31&lt;0.01,AF31="n/a"),"n/a",(I31/SQRT(22.5*AC31*(I31/AF31))-1)*100)</f>
        <v>172.91120910069867</v>
      </c>
      <c r="AR31" s="663">
        <f>INDEX(Historical!$C$7:$C$1279,MATCH(B31,Historical!$B$7:$B$1301,0))*IF(AH31="n/a",1.03,IF(AH31&lt;0,1.01,IF(AH31&gt;10,1.1,(1+AH31/100))))</f>
        <v>0.37369999999999998</v>
      </c>
      <c r="AS31" s="900">
        <f>IF($AI31="n/a",1.03*AR31,IF($AI31&lt;0,1.01*AR31,IF($AI31&gt;10,1.1*AR31,(1+$AI31/100)*AR31)))</f>
        <v>0.41106999999999999</v>
      </c>
      <c r="AT31" s="900">
        <f>IF($AK31="n/a",1.03*AS31,IF($AK31&lt;0,1.01*AS31,IF($AK31&gt;10,1.1*AS31,(1+$AK31/100)*AS31)))</f>
        <v>0.45217700000000005</v>
      </c>
      <c r="AU31" s="900">
        <f>IF($AK31="n/a",1.03*AT31,IF($AK31&lt;0,1.01*AT31,IF($AK31&gt;10,1.1*AT31,(1+$AK31/100)*AT31)))</f>
        <v>0.49739470000000008</v>
      </c>
      <c r="AV31" s="900">
        <f>IF($AK31="n/a",1.03*AU31,IF($AK31&lt;0,1.01*AU31,IF($AK31&gt;10,1.1*AU31,(1+$AK31/100)*AU31)))</f>
        <v>0.54713417000000009</v>
      </c>
      <c r="AW31" s="663">
        <f>SUM(AR31:AV31)</f>
        <v>2.2814758700000004</v>
      </c>
      <c r="AX31" s="761">
        <f>AW31/I31*100</f>
        <v>3.0058970619235841</v>
      </c>
      <c r="AY31" s="948">
        <v>0.6</v>
      </c>
      <c r="AZ31" s="886">
        <v>69.38</v>
      </c>
      <c r="BA31" s="886">
        <v>-2.23</v>
      </c>
      <c r="BB31" s="886">
        <v>6.2600000000000007</v>
      </c>
      <c r="BC31" s="886">
        <v>24.46</v>
      </c>
      <c r="BE31" s="635">
        <v>2010</v>
      </c>
      <c r="BF31" s="912">
        <f>IF(BE31&gt;2008,0,IF(BE31&gt;2001,1,IF(BE31&gt;1990,2,IF(BE31&gt;1980,3,IF(BE31&gt;1973,4,IF(BE31&gt;1970,5,IF(BE31&gt;1960,6,IF(BE31&gt;1958,7,IF(BE31&gt;1953,8,9)))))))))</f>
        <v>0</v>
      </c>
      <c r="BG31" s="896">
        <v>8.4</v>
      </c>
    </row>
    <row r="32" spans="1:59" ht="11.25" customHeight="1" x14ac:dyDescent="0.2">
      <c r="A32" s="877" t="s">
        <v>446</v>
      </c>
      <c r="B32" s="889" t="s">
        <v>447</v>
      </c>
      <c r="C32" s="946" t="s">
        <v>108</v>
      </c>
      <c r="D32" s="946" t="s">
        <v>4345</v>
      </c>
      <c r="E32" s="746">
        <v>19</v>
      </c>
      <c r="F32" s="1199">
        <v>170</v>
      </c>
      <c r="G32" s="1199" t="s">
        <v>37</v>
      </c>
      <c r="H32" s="1199" t="s">
        <v>37</v>
      </c>
      <c r="I32" s="888">
        <v>57.09</v>
      </c>
      <c r="J32" s="663">
        <f>(M32/I32)*100</f>
        <v>1.786652653704677</v>
      </c>
      <c r="K32" s="891">
        <v>0.255</v>
      </c>
      <c r="L32" s="901">
        <v>4</v>
      </c>
      <c r="M32" s="654">
        <f>K32*L32</f>
        <v>1.02</v>
      </c>
      <c r="N32" s="884" t="s">
        <v>3953</v>
      </c>
      <c r="O32" s="747">
        <v>0.25</v>
      </c>
      <c r="P32" s="875">
        <v>43899</v>
      </c>
      <c r="Q32" s="875">
        <v>43915</v>
      </c>
      <c r="R32" s="654">
        <f>(K32-O32)/O32*100</f>
        <v>2.0000000000000018</v>
      </c>
      <c r="S32" s="714">
        <f>IF(INDEX(Historical!$D$7:$D$1277,MATCH(B32,Historical!$B$7:$B$1301,0))=0,"n/a",(INDEX(Historical!$C$7:$C$1279,MATCH(B32,Historical!$B$7:$B$1301,0))/INDEX(Historical!$D$7:$D$1277,MATCH(B32,Historical!$B$7:$B$1301,0))-1)*100)</f>
        <v>4.1666666666666741</v>
      </c>
      <c r="T32" s="714">
        <f>IF(INDEX(Historical!$F$7:$F$1270,MATCH(B32,Historical!$B$7:$B$1301,0))=0,"n/a",((INDEX(Historical!$C$7:$C$1279,MATCH(B32,Historical!$B$7:$B$1301,0))/INDEX(Historical!$F$7:$F$1270,MATCH(B32,Historical!$B$7:$B$1301,0)))^(1/3)-1)*100)</f>
        <v>3.5744168651286268</v>
      </c>
      <c r="U32" s="714">
        <f>IF(INDEX(Historical!$H$7:$H$1270,MATCH(B32,Historical!$B$7:$B$1301,0))=0,"n/a",((INDEX(Historical!$C$7:$C$1279,MATCH(B32,Historical!$B$7:$B$1301,0))/INDEX(Historical!$H$7:$H$1270,MATCH(B32,Historical!$B$7:$B$1301,0)))^(1/5)-1)*100)</f>
        <v>3.0624138001266177</v>
      </c>
      <c r="V32" s="714">
        <f>IF(INDEX(Historical!$O$7:$O$1270,MATCH(B32,Historical!$B$7:$B$1301,0))=0,"n/a",((INDEX(Historical!$C$7:$C$1279,MATCH(B32,Historical!$B$7:$B$1301,0))/INDEX(Historical!$O$7:$O$1270,MATCH(B32,Historical!$B$7:$B$1301,0)))^(1/10)-1)*100)</f>
        <v>2.7823731142185171</v>
      </c>
      <c r="W32" s="715">
        <f>IF(OR(U32&lt;=0,U32="n/a",V32&lt;=0,V32="n/a"),"n/a",U32/V32)</f>
        <v>1.100648142579093</v>
      </c>
      <c r="X32" s="716">
        <f>IF(OR(AJ32&lt;=0,AJ32="n/a",U32&lt;=0,U32="n/a"),"n/a",U32/AJ32)</f>
        <v>0.5190531864621386</v>
      </c>
      <c r="Y32" s="889"/>
      <c r="Z32" s="663">
        <f>IF(OR(AC32&lt;0.01,AC32="n/a"),"n/a",M32/AC32*100)</f>
        <v>40.476190476190474</v>
      </c>
      <c r="AA32" s="900">
        <f>IF(OR(AC32&lt;0.01,AC32="n/a"),"n/a",I32/AC32)</f>
        <v>22.654761904761905</v>
      </c>
      <c r="AB32" s="901">
        <v>12</v>
      </c>
      <c r="AC32" s="879">
        <v>2.52</v>
      </c>
      <c r="AD32" s="879" t="s">
        <v>136</v>
      </c>
      <c r="AE32" s="879">
        <v>7.12</v>
      </c>
      <c r="AF32" s="879">
        <v>1.87</v>
      </c>
      <c r="AG32" s="879">
        <v>9.1999999999999993</v>
      </c>
      <c r="AH32" s="879">
        <v>12.2</v>
      </c>
      <c r="AI32" s="879" t="s">
        <v>136</v>
      </c>
      <c r="AJ32" s="879">
        <v>5.8999999999999995</v>
      </c>
      <c r="AK32" s="879" t="s">
        <v>136</v>
      </c>
      <c r="AL32" s="892">
        <v>212.74</v>
      </c>
      <c r="AM32" s="886">
        <v>2</v>
      </c>
      <c r="AN32" s="879">
        <v>0</v>
      </c>
      <c r="AO32" s="753">
        <f>IF(U32="n/a","n/a",IF(AA32&lt;0,"n/a",IF(AA32="n/a","n/a",J32+U32-AA32)))</f>
        <v>-17.80569545093061</v>
      </c>
      <c r="AP32" s="754">
        <f>IF(U32="n/a","n/a",J32+U32)</f>
        <v>4.8490664538312949</v>
      </c>
      <c r="AQ32" s="902">
        <f>IF(OR(AC32&lt;0.01,AF32="n/a"),"n/a",(I32/SQRT(22.5*AC32*(I32/AF32))-1)*100)</f>
        <v>37.21743452864996</v>
      </c>
      <c r="AR32" s="663">
        <f>INDEX(Historical!$C$7:$C$1279,MATCH(B32,Historical!$B$7:$B$1301,0))*IF(AH32="n/a",1.03,IF(AH32&lt;0,1.01,IF(AH32&gt;10,1.1,(1+AH32/100))))</f>
        <v>1.1000000000000001</v>
      </c>
      <c r="AS32" s="900">
        <f>IF($AI32="n/a",1.03*AR32,IF($AI32&lt;0,1.01*AR32,IF($AI32&gt;10,1.1*AR32,(1+$AI32/100)*AR32)))</f>
        <v>1.1330000000000002</v>
      </c>
      <c r="AT32" s="900">
        <f>IF($AK32="n/a",1.03*AS32,IF($AK32&lt;0,1.01*AS32,IF($AK32&gt;10,1.1*AS32,(1+$AK32/100)*AS32)))</f>
        <v>1.1669900000000002</v>
      </c>
      <c r="AU32" s="900">
        <f>IF($AK32="n/a",1.03*AT32,IF($AK32&lt;0,1.01*AT32,IF($AK32&gt;10,1.1*AT32,(1+$AK32/100)*AT32)))</f>
        <v>1.2019997000000002</v>
      </c>
      <c r="AV32" s="900">
        <f>IF($AK32="n/a",1.03*AU32,IF($AK32&lt;0,1.01*AU32,IF($AK32&gt;10,1.1*AU32,(1+$AK32/100)*AU32)))</f>
        <v>1.2380596910000004</v>
      </c>
      <c r="AW32" s="663">
        <f>SUM(AR32:AV32)</f>
        <v>5.8400493910000009</v>
      </c>
      <c r="AX32" s="761">
        <f>AW32/I32*100</f>
        <v>10.229548766859347</v>
      </c>
      <c r="AY32" s="948">
        <v>0.72</v>
      </c>
      <c r="AZ32" s="886">
        <v>153.62</v>
      </c>
      <c r="BA32" s="886">
        <v>-12.91</v>
      </c>
      <c r="BB32" s="886">
        <v>12.43</v>
      </c>
      <c r="BC32" s="886">
        <v>19.7</v>
      </c>
      <c r="BE32" s="635">
        <v>2002</v>
      </c>
      <c r="BF32" s="912">
        <f>IF(BE32&gt;2008,0,IF(BE32&gt;2001,1,IF(BE32&gt;1990,2,IF(BE32&gt;1980,3,IF(BE32&gt;1973,4,IF(BE32&gt;1970,5,IF(BE32&gt;1960,6,IF(BE32&gt;1958,7,IF(BE32&gt;1953,8,9)))))))))</f>
        <v>1</v>
      </c>
      <c r="BG32" s="896">
        <v>1.0999999999999999</v>
      </c>
    </row>
    <row r="33" spans="1:59" ht="11.25" customHeight="1" x14ac:dyDescent="0.2">
      <c r="A33" s="885" t="s">
        <v>448</v>
      </c>
      <c r="B33" s="889" t="s">
        <v>449</v>
      </c>
      <c r="C33" s="946" t="s">
        <v>131</v>
      </c>
      <c r="D33" s="946" t="s">
        <v>4334</v>
      </c>
      <c r="E33" s="746">
        <v>18</v>
      </c>
      <c r="F33" s="1199">
        <v>187</v>
      </c>
      <c r="G33" s="1199" t="s">
        <v>37</v>
      </c>
      <c r="H33" s="1199" t="s">
        <v>37</v>
      </c>
      <c r="I33" s="888">
        <v>36.39</v>
      </c>
      <c r="J33" s="663">
        <f>(M33/I33)*100</f>
        <v>4.451772464962902</v>
      </c>
      <c r="K33" s="891">
        <v>0.40500000000000003</v>
      </c>
      <c r="L33" s="901">
        <v>4</v>
      </c>
      <c r="M33" s="654">
        <f>K33*L33</f>
        <v>1.62</v>
      </c>
      <c r="N33" s="884" t="s">
        <v>148</v>
      </c>
      <c r="O33" s="747">
        <v>0.38750000000000001</v>
      </c>
      <c r="P33" s="875">
        <v>43881</v>
      </c>
      <c r="Q33" s="875">
        <v>43903</v>
      </c>
      <c r="R33" s="654">
        <f>(K33-O33)/O33*100</f>
        <v>4.5161290322580685</v>
      </c>
      <c r="S33" s="714">
        <f>IF(INDEX(Historical!$D$7:$D$1277,MATCH(B33,Historical!$B$7:$B$1301,0))=0,"n/a",(INDEX(Historical!$C$7:$C$1279,MATCH(B33,Historical!$B$7:$B$1301,0))/INDEX(Historical!$D$7:$D$1277,MATCH(B33,Historical!$B$7:$B$1301,0))-1)*100)</f>
        <v>4.0268456375838868</v>
      </c>
      <c r="T33" s="714">
        <f>IF(INDEX(Historical!$F$7:$F$1270,MATCH(B33,Historical!$B$7:$B$1301,0))=0,"n/a",((INDEX(Historical!$C$7:$C$1279,MATCH(B33,Historical!$B$7:$B$1301,0))/INDEX(Historical!$F$7:$F$1270,MATCH(B33,Historical!$B$7:$B$1301,0)))^(1/3)-1)*100)</f>
        <v>4.2006377440747755</v>
      </c>
      <c r="U33" s="714">
        <f>IF(INDEX(Historical!$H$7:$H$1270,MATCH(B33,Historical!$B$7:$B$1301,0))=0,"n/a",((INDEX(Historical!$C$7:$C$1279,MATCH(B33,Historical!$B$7:$B$1301,0))/INDEX(Historical!$H$7:$H$1270,MATCH(B33,Historical!$B$7:$B$1301,0)))^(1/5)-1)*100)</f>
        <v>4.0652173056387353</v>
      </c>
      <c r="V33" s="714">
        <f>IF(INDEX(Historical!$O$7:$O$1270,MATCH(B33,Historical!$B$7:$B$1301,0))=0,"n/a",((INDEX(Historical!$C$7:$C$1279,MATCH(B33,Historical!$B$7:$B$1301,0))/INDEX(Historical!$O$7:$O$1270,MATCH(B33,Historical!$B$7:$B$1301,0)))^(1/10)-1)*100)</f>
        <v>6.7049748866437886</v>
      </c>
      <c r="W33" s="715">
        <f>IF(OR(U33&lt;=0,U33="n/a",V33&lt;=0,V33="n/a"),"n/a",U33/V33)</f>
        <v>0.60629866246577424</v>
      </c>
      <c r="X33" s="716">
        <f>IF(OR(AJ33&lt;=0,AJ33="n/a",U33&lt;=0,U33="n/a"),"n/a",U33/AJ33)</f>
        <v>0.45169081173763725</v>
      </c>
      <c r="Y33" s="680"/>
      <c r="Z33" s="663">
        <f>IF(OR(AC33&lt;0.01,AC33="n/a"),"n/a",M33/AC33*100)</f>
        <v>83.505154639175259</v>
      </c>
      <c r="AA33" s="900">
        <f>IF(OR(AC33&lt;0.01,AC33="n/a"),"n/a",I33/AC33)</f>
        <v>18.757731958762886</v>
      </c>
      <c r="AB33" s="901">
        <v>12</v>
      </c>
      <c r="AC33" s="879">
        <v>1.94</v>
      </c>
      <c r="AD33" s="879">
        <v>3.05</v>
      </c>
      <c r="AE33" s="879">
        <v>1.85</v>
      </c>
      <c r="AF33" s="879">
        <v>1.22</v>
      </c>
      <c r="AG33" s="879">
        <v>6.8000000000000007</v>
      </c>
      <c r="AH33" s="879">
        <v>43.5</v>
      </c>
      <c r="AI33" s="879">
        <v>9.9599999999999991</v>
      </c>
      <c r="AJ33" s="879">
        <v>9</v>
      </c>
      <c r="AK33" s="879">
        <v>6</v>
      </c>
      <c r="AL33" s="892">
        <v>2480</v>
      </c>
      <c r="AM33" s="886">
        <v>1</v>
      </c>
      <c r="AN33" s="879">
        <v>1.1100000000000001</v>
      </c>
      <c r="AO33" s="753">
        <f>IF(U33="n/a","n/a",IF(AA33&lt;0,"n/a",IF(AA33="n/a","n/a",J33+U33-AA33)))</f>
        <v>-10.240742188161249</v>
      </c>
      <c r="AP33" s="754">
        <f>IF(U33="n/a","n/a",J33+U33)</f>
        <v>8.5169897706016364</v>
      </c>
      <c r="AQ33" s="902">
        <f>IF(OR(AC33&lt;0.01,AF33="n/a"),"n/a",(I33/SQRT(22.5*AC33*(I33/AF33))-1)*100)</f>
        <v>0.85067727352756695</v>
      </c>
      <c r="AR33" s="663">
        <f>INDEX(Historical!$C$7:$C$1279,MATCH(B33,Historical!$B$7:$B$1301,0))*IF(AH33="n/a",1.03,IF(AH33&lt;0,1.01,IF(AH33&gt;10,1.1,(1+AH33/100))))</f>
        <v>1.7050000000000003</v>
      </c>
      <c r="AS33" s="900">
        <f>IF($AI33="n/a",1.03*AR33,IF($AI33&lt;0,1.01*AR33,IF($AI33&gt;10,1.1*AR33,(1+$AI33/100)*AR33)))</f>
        <v>1.8748180000000001</v>
      </c>
      <c r="AT33" s="900">
        <f>IF($AK33="n/a",1.03*AS33,IF($AK33&lt;0,1.01*AS33,IF($AK33&gt;10,1.1*AS33,(1+$AK33/100)*AS33)))</f>
        <v>1.9873070800000001</v>
      </c>
      <c r="AU33" s="900">
        <f>IF($AK33="n/a",1.03*AT33,IF($AK33&lt;0,1.01*AT33,IF($AK33&gt;10,1.1*AT33,(1+$AK33/100)*AT33)))</f>
        <v>2.1065455048000001</v>
      </c>
      <c r="AV33" s="900">
        <f>IF($AK33="n/a",1.03*AU33,IF($AK33&lt;0,1.01*AU33,IF($AK33&gt;10,1.1*AU33,(1+$AK33/100)*AU33)))</f>
        <v>2.232938235088</v>
      </c>
      <c r="AW33" s="663">
        <f>SUM(AR33:AV33)</f>
        <v>9.9066088198879996</v>
      </c>
      <c r="AX33" s="761">
        <f>AW33/I33*100</f>
        <v>27.223437262676558</v>
      </c>
      <c r="AY33" s="948">
        <v>0.43</v>
      </c>
      <c r="AZ33" s="886">
        <v>13.4</v>
      </c>
      <c r="BA33" s="886">
        <v>-31.34</v>
      </c>
      <c r="BB33" s="886">
        <v>-6.5299999999999994</v>
      </c>
      <c r="BC33" s="886">
        <v>-19.739999999999998</v>
      </c>
      <c r="BE33" s="635">
        <v>2003</v>
      </c>
      <c r="BF33" s="912">
        <f>IF(BE33&gt;2008,0,IF(BE33&gt;2001,1,IF(BE33&gt;1990,2,IF(BE33&gt;1980,3,IF(BE33&gt;1973,4,IF(BE33&gt;1970,5,IF(BE33&gt;1960,6,IF(BE33&gt;1958,7,IF(BE33&gt;1953,8,9)))))))))</f>
        <v>1</v>
      </c>
      <c r="BG33" s="896">
        <v>2.1999999999999997</v>
      </c>
    </row>
    <row r="34" spans="1:59" ht="11.25" customHeight="1" x14ac:dyDescent="0.2">
      <c r="A34" s="877" t="s">
        <v>1009</v>
      </c>
      <c r="B34" s="889" t="s">
        <v>1010</v>
      </c>
      <c r="C34" s="946" t="s">
        <v>4199</v>
      </c>
      <c r="D34" s="946" t="s">
        <v>4332</v>
      </c>
      <c r="E34" s="746">
        <v>10</v>
      </c>
      <c r="F34" s="1199">
        <v>352</v>
      </c>
      <c r="G34" s="1199" t="s">
        <v>106</v>
      </c>
      <c r="H34" s="1199" t="s">
        <v>106</v>
      </c>
      <c r="I34" s="888">
        <v>315.61</v>
      </c>
      <c r="J34" s="663">
        <f>(M34/I34)*100</f>
        <v>4.1190076360064634</v>
      </c>
      <c r="K34" s="891">
        <v>3.25</v>
      </c>
      <c r="L34" s="901">
        <v>4</v>
      </c>
      <c r="M34" s="654">
        <f>K34*L34</f>
        <v>13</v>
      </c>
      <c r="N34" s="884" t="s">
        <v>151</v>
      </c>
      <c r="O34" s="747">
        <v>2.65</v>
      </c>
      <c r="P34" s="875">
        <v>43818</v>
      </c>
      <c r="Q34" s="875">
        <v>43829</v>
      </c>
      <c r="R34" s="654">
        <f>(K34-O34)/O34*100</f>
        <v>22.641509433962266</v>
      </c>
      <c r="S34" s="714">
        <f>IF(INDEX(Historical!$D$7:$D$1277,MATCH(B34,Historical!$B$7:$B$1301,0))=0,"n/a",(INDEX(Historical!$C$7:$C$1279,MATCH(B34,Historical!$B$7:$B$1301,0))/INDEX(Historical!$D$7:$D$1277,MATCH(B34,Historical!$B$7:$B$1301,0))-1)*100)</f>
        <v>41.772151898734158</v>
      </c>
      <c r="T34" s="714">
        <f>IF(INDEX(Historical!$F$7:$F$1270,MATCH(B34,Historical!$B$7:$B$1301,0))=0,"n/a",((INDEX(Historical!$C$7:$C$1279,MATCH(B34,Historical!$B$7:$B$1301,0))/INDEX(Historical!$F$7:$F$1270,MATCH(B34,Historical!$B$7:$B$1301,0)))^(1/3)-1)*100)</f>
        <v>76.412471785105751</v>
      </c>
      <c r="U34" s="714">
        <f>IF(INDEX(Historical!$H$7:$H$1270,MATCH(B34,Historical!$B$7:$B$1301,0))=0,"n/a",((INDEX(Historical!$C$7:$C$1279,MATCH(B34,Historical!$B$7:$B$1301,0))/INDEX(Historical!$H$7:$H$1270,MATCH(B34,Historical!$B$7:$B$1301,0)))^(1/5)-1)*100)</f>
        <v>55.547337695526203</v>
      </c>
      <c r="V34" s="714" t="str">
        <f>IF(INDEX(Historical!$O$7:$O$1270,MATCH(B34,Historical!$B$7:$B$1301,0))=0,"n/a",((INDEX(Historical!$C$7:$C$1279,MATCH(B34,Historical!$B$7:$B$1301,0))/INDEX(Historical!$O$7:$O$1270,MATCH(B34,Historical!$B$7:$B$1301,0)))^(1/10)-1)*100)</f>
        <v>n/a</v>
      </c>
      <c r="W34" s="715" t="str">
        <f>IF(OR(U34&lt;=0,U34="n/a",V34&lt;=0,V34="n/a"),"n/a",U34/V34)</f>
        <v>n/a</v>
      </c>
      <c r="X34" s="716">
        <f>IF(OR(AJ34&lt;=0,AJ34="n/a",U34&lt;=0,U34="n/a"),"n/a",U34/AJ34)</f>
        <v>1.3548131145250293</v>
      </c>
      <c r="Y34" s="890" t="s">
        <v>1011</v>
      </c>
      <c r="Z34" s="663">
        <f>IF(OR(AC34&lt;0.01,AC34="n/a"),"n/a",M34/AC34*100)</f>
        <v>232.55813953488374</v>
      </c>
      <c r="AA34" s="900">
        <f>IF(OR(AC34&lt;0.01,AC34="n/a"),"n/a",I34/AC34)</f>
        <v>56.459749552772813</v>
      </c>
      <c r="AB34" s="901">
        <v>10</v>
      </c>
      <c r="AC34" s="879">
        <v>5.59</v>
      </c>
      <c r="AD34" s="879">
        <v>4.25</v>
      </c>
      <c r="AE34" s="879">
        <v>5.47</v>
      </c>
      <c r="AF34" s="879">
        <v>5.19</v>
      </c>
      <c r="AG34" s="879">
        <v>9.8000000000000007</v>
      </c>
      <c r="AH34" s="881">
        <v>-44.3</v>
      </c>
      <c r="AI34" s="881">
        <v>11.690000000000001</v>
      </c>
      <c r="AJ34" s="879">
        <v>41</v>
      </c>
      <c r="AK34" s="879">
        <v>13.05</v>
      </c>
      <c r="AL34" s="892">
        <v>125170</v>
      </c>
      <c r="AM34" s="886">
        <v>0.2</v>
      </c>
      <c r="AN34" s="879">
        <v>1.92</v>
      </c>
      <c r="AO34" s="753">
        <f>IF(U34="n/a","n/a",IF(AA34&lt;0,"n/a",IF(AA34="n/a","n/a",J34+U34-AA34)))</f>
        <v>3.2065957787598549</v>
      </c>
      <c r="AP34" s="754">
        <f>IF(U34="n/a","n/a",J34+U34)</f>
        <v>59.666345331532668</v>
      </c>
      <c r="AQ34" s="902">
        <f>IF(OR(AC34&lt;0.01,AF34="n/a"),"n/a",(I34/SQRT(22.5*AC34*(I34/AF34))-1)*100)</f>
        <v>260.87923506587259</v>
      </c>
      <c r="AR34" s="663">
        <f>INDEX(Historical!$C$7:$C$1279,MATCH(B34,Historical!$B$7:$B$1301,0))*IF(AH34="n/a",1.03,IF(AH34&lt;0,1.01,IF(AH34&gt;10,1.1,(1+AH34/100))))</f>
        <v>11.311999999999999</v>
      </c>
      <c r="AS34" s="900">
        <f>IF($AI34="n/a",1.03*AR34,IF($AI34&lt;0,1.01*AR34,IF($AI34&gt;10,1.1*AR34,(1+$AI34/100)*AR34)))</f>
        <v>12.443200000000001</v>
      </c>
      <c r="AT34" s="900">
        <f>IF($AK34="n/a",1.03*AS34,IF($AK34&lt;0,1.01*AS34,IF($AK34&gt;10,1.1*AS34,(1+$AK34/100)*AS34)))</f>
        <v>13.687520000000003</v>
      </c>
      <c r="AU34" s="900">
        <f>IF($AK34="n/a",1.03*AT34,IF($AK34&lt;0,1.01*AT34,IF($AK34&gt;10,1.1*AT34,(1+$AK34/100)*AT34)))</f>
        <v>15.056272000000003</v>
      </c>
      <c r="AV34" s="900">
        <f>IF($AK34="n/a",1.03*AU34,IF($AK34&lt;0,1.01*AU34,IF($AK34&gt;10,1.1*AU34,(1+$AK34/100)*AU34)))</f>
        <v>16.561899200000006</v>
      </c>
      <c r="AW34" s="663">
        <f>SUM(AR34:AV34)</f>
        <v>69.060891200000015</v>
      </c>
      <c r="AX34" s="761">
        <f>AW34/I34*100</f>
        <v>21.88171832324705</v>
      </c>
      <c r="AY34" s="948">
        <v>0.91</v>
      </c>
      <c r="AZ34" s="886">
        <v>102.74000000000001</v>
      </c>
      <c r="BA34" s="886">
        <v>-4.82</v>
      </c>
      <c r="BB34" s="886">
        <v>10.42</v>
      </c>
      <c r="BC34" s="886">
        <v>9.56</v>
      </c>
      <c r="BE34" s="635">
        <v>2011</v>
      </c>
      <c r="BF34" s="912">
        <f>IF(BE34&gt;2008,0,IF(BE34&gt;2001,1,IF(BE34&gt;1990,2,IF(BE34&gt;1980,3,IF(BE34&gt;1973,4,IF(BE34&gt;1970,5,IF(BE34&gt;1960,6,IF(BE34&gt;1958,7,IF(BE34&gt;1953,8,9)))))))))</f>
        <v>0</v>
      </c>
      <c r="BG34" s="896">
        <v>3.1</v>
      </c>
    </row>
    <row r="35" spans="1:59" ht="11.25" customHeight="1" x14ac:dyDescent="0.2">
      <c r="A35" s="885" t="s">
        <v>412</v>
      </c>
      <c r="B35" s="889" t="s">
        <v>413</v>
      </c>
      <c r="C35" s="946" t="s">
        <v>131</v>
      </c>
      <c r="D35" s="946" t="s">
        <v>4347</v>
      </c>
      <c r="E35" s="746">
        <v>13</v>
      </c>
      <c r="F35" s="1199">
        <v>280</v>
      </c>
      <c r="G35" s="1199" t="s">
        <v>115</v>
      </c>
      <c r="H35" s="1199" t="s">
        <v>115</v>
      </c>
      <c r="I35" s="888">
        <v>128.66</v>
      </c>
      <c r="J35" s="663">
        <f>(M35/I35)*100</f>
        <v>1.7099331571584022</v>
      </c>
      <c r="K35" s="891">
        <v>0.55000000000000004</v>
      </c>
      <c r="L35" s="901">
        <v>4</v>
      </c>
      <c r="M35" s="654">
        <f>K35*L35</f>
        <v>2.2000000000000002</v>
      </c>
      <c r="N35" s="884" t="s">
        <v>119</v>
      </c>
      <c r="O35" s="747">
        <v>0.5</v>
      </c>
      <c r="P35" s="875">
        <v>43962</v>
      </c>
      <c r="Q35" s="875">
        <v>43984</v>
      </c>
      <c r="R35" s="654">
        <f>(K35-O35)/O35*100</f>
        <v>10.000000000000009</v>
      </c>
      <c r="S35" s="714">
        <f>IF(INDEX(Historical!$D$7:$D$1277,MATCH(B35,Historical!$B$7:$B$1301,0))=0,"n/a",(INDEX(Historical!$C$7:$C$1279,MATCH(B35,Historical!$B$7:$B$1301,0))/INDEX(Historical!$D$7:$D$1277,MATCH(B35,Historical!$B$7:$B$1301,0))-1)*100)</f>
        <v>9.8314606741572987</v>
      </c>
      <c r="T35" s="714">
        <f>IF(INDEX(Historical!$F$7:$F$1270,MATCH(B35,Historical!$B$7:$B$1301,0))=0,"n/a",((INDEX(Historical!$C$7:$C$1279,MATCH(B35,Historical!$B$7:$B$1301,0))/INDEX(Historical!$F$7:$F$1270,MATCH(B35,Historical!$B$7:$B$1301,0)))^(1/3)-1)*100)</f>
        <v>10.095536553779105</v>
      </c>
      <c r="U35" s="714">
        <f>IF(INDEX(Historical!$H$7:$H$1270,MATCH(B35,Historical!$B$7:$B$1301,0))=0,"n/a",((INDEX(Historical!$C$7:$C$1279,MATCH(B35,Historical!$B$7:$B$1301,0))/INDEX(Historical!$H$7:$H$1270,MATCH(B35,Historical!$B$7:$B$1301,0)))^(1/5)-1)*100)</f>
        <v>10.07083936603863</v>
      </c>
      <c r="V35" s="714">
        <f>IF(INDEX(Historical!$O$7:$O$1270,MATCH(B35,Historical!$B$7:$B$1301,0))=0,"n/a",((INDEX(Historical!$C$7:$C$1279,MATCH(B35,Historical!$B$7:$B$1301,0))/INDEX(Historical!$O$7:$O$1270,MATCH(B35,Historical!$B$7:$B$1301,0)))^(1/10)-1)*100)</f>
        <v>9.0770266535466391</v>
      </c>
      <c r="W35" s="715">
        <f>IF(OR(U35&lt;=0,U35="n/a",V35&lt;=0,V35="n/a"),"n/a",U35/V35)</f>
        <v>1.109486591857002</v>
      </c>
      <c r="X35" s="716">
        <f>IF(OR(AJ35&lt;=0,AJ35="n/a",U35&lt;=0,U35="n/a"),"n/a",U35/AJ35)</f>
        <v>1.3427785821384839</v>
      </c>
      <c r="Y35" s="673"/>
      <c r="Z35" s="663">
        <f>IF(OR(AC35&lt;0.01,AC35="n/a"),"n/a",M35/AC35*100)</f>
        <v>63.03724928366762</v>
      </c>
      <c r="AA35" s="900">
        <f>IF(OR(AC35&lt;0.01,AC35="n/a"),"n/a",I35/AC35)</f>
        <v>36.865329512893979</v>
      </c>
      <c r="AB35" s="901">
        <v>12</v>
      </c>
      <c r="AC35" s="879">
        <v>3.49</v>
      </c>
      <c r="AD35" s="879">
        <v>4.33</v>
      </c>
      <c r="AE35" s="879">
        <v>6.14</v>
      </c>
      <c r="AF35" s="879">
        <v>3.63</v>
      </c>
      <c r="AG35" s="879">
        <v>10.299999999999999</v>
      </c>
      <c r="AH35" s="879">
        <v>6.7</v>
      </c>
      <c r="AI35" s="879">
        <v>10.050000000000001</v>
      </c>
      <c r="AJ35" s="879">
        <v>7.5</v>
      </c>
      <c r="AK35" s="879">
        <v>8.3000000000000007</v>
      </c>
      <c r="AL35" s="892">
        <v>22350</v>
      </c>
      <c r="AM35" s="886">
        <v>0.3</v>
      </c>
      <c r="AN35" s="879">
        <v>1.65</v>
      </c>
      <c r="AO35" s="753">
        <f>IF(U35="n/a","n/a",IF(AA35&lt;0,"n/a",IF(AA35="n/a","n/a",J35+U35-AA35)))</f>
        <v>-25.084556989696946</v>
      </c>
      <c r="AP35" s="754">
        <f>IF(U35="n/a","n/a",J35+U35)</f>
        <v>11.780772523197033</v>
      </c>
      <c r="AQ35" s="902">
        <f>IF(OR(AC35&lt;0.01,AF35="n/a"),"n/a",(I35/SQRT(22.5*AC35*(I35/AF35))-1)*100)</f>
        <v>143.87715134359956</v>
      </c>
      <c r="AR35" s="663">
        <f>INDEX(Historical!$C$7:$C$1279,MATCH(B35,Historical!$B$7:$B$1301,0))*IF(AH35="n/a",1.03,IF(AH35&lt;0,1.01,IF(AH35&gt;10,1.1,(1+AH35/100))))</f>
        <v>2.085985</v>
      </c>
      <c r="AS35" s="900">
        <f>IF($AI35="n/a",1.03*AR35,IF($AI35&lt;0,1.01*AR35,IF($AI35&gt;10,1.1*AR35,(1+$AI35/100)*AR35)))</f>
        <v>2.2945835000000003</v>
      </c>
      <c r="AT35" s="900">
        <f>IF($AK35="n/a",1.03*AS35,IF($AK35&lt;0,1.01*AS35,IF($AK35&gt;10,1.1*AS35,(1+$AK35/100)*AS35)))</f>
        <v>2.4850339305000002</v>
      </c>
      <c r="AU35" s="900">
        <f>IF($AK35="n/a",1.03*AT35,IF($AK35&lt;0,1.01*AT35,IF($AK35&gt;10,1.1*AT35,(1+$AK35/100)*AT35)))</f>
        <v>2.6912917467315003</v>
      </c>
      <c r="AV35" s="900">
        <f>IF($AK35="n/a",1.03*AU35,IF($AK35&lt;0,1.01*AU35,IF($AK35&gt;10,1.1*AU35,(1+$AK35/100)*AU35)))</f>
        <v>2.9146689617102148</v>
      </c>
      <c r="AW35" s="663">
        <f>SUM(AR35:AV35)</f>
        <v>12.471563138941717</v>
      </c>
      <c r="AX35" s="761">
        <f>AW35/I35*100</f>
        <v>9.6934269694868007</v>
      </c>
      <c r="AY35" s="948">
        <v>0.2</v>
      </c>
      <c r="AZ35" s="886">
        <v>39.85</v>
      </c>
      <c r="BA35" s="886">
        <v>-9.1999999999999993</v>
      </c>
      <c r="BB35" s="886">
        <v>3.3300000000000005</v>
      </c>
      <c r="BC35" s="886">
        <v>3.1199999999999997</v>
      </c>
      <c r="BE35" s="635">
        <v>2008</v>
      </c>
      <c r="BF35" s="912">
        <f>IF(BE35&gt;2008,0,IF(BE35&gt;2001,1,IF(BE35&gt;1990,2,IF(BE35&gt;1980,3,IF(BE35&gt;1973,4,IF(BE35&gt;1970,5,IF(BE35&gt;1960,6,IF(BE35&gt;1958,7,IF(BE35&gt;1953,8,9)))))))))</f>
        <v>1</v>
      </c>
      <c r="BG35" s="896">
        <v>2.8000000000000003</v>
      </c>
    </row>
    <row r="36" spans="1:59" ht="11.25" customHeight="1" x14ac:dyDescent="0.2">
      <c r="A36" s="885" t="s">
        <v>450</v>
      </c>
      <c r="B36" s="889" t="s">
        <v>451</v>
      </c>
      <c r="C36" s="946" t="s">
        <v>108</v>
      </c>
      <c r="D36" s="946" t="s">
        <v>118</v>
      </c>
      <c r="E36" s="746">
        <v>18</v>
      </c>
      <c r="F36" s="1199">
        <v>183</v>
      </c>
      <c r="G36" s="1199" t="s">
        <v>106</v>
      </c>
      <c r="H36" s="1199" t="s">
        <v>106</v>
      </c>
      <c r="I36" s="888">
        <v>40.56</v>
      </c>
      <c r="J36" s="663">
        <f>(M36/I36)*100</f>
        <v>4.0433925049309662</v>
      </c>
      <c r="K36" s="891">
        <v>0.41</v>
      </c>
      <c r="L36" s="901">
        <v>4</v>
      </c>
      <c r="M36" s="654">
        <f>K36*L36</f>
        <v>1.64</v>
      </c>
      <c r="N36" s="884" t="s">
        <v>218</v>
      </c>
      <c r="O36" s="747">
        <v>0.4</v>
      </c>
      <c r="P36" s="875">
        <v>43828</v>
      </c>
      <c r="Q36" s="875">
        <v>43844</v>
      </c>
      <c r="R36" s="654">
        <f>(K36-O36)/O36*100</f>
        <v>2.4999999999999885</v>
      </c>
      <c r="S36" s="714">
        <f>IF(INDEX(Historical!$D$7:$D$1277,MATCH(B36,Historical!$B$7:$B$1301,0))=0,"n/a",(INDEX(Historical!$C$7:$C$1279,MATCH(B36,Historical!$B$7:$B$1301,0))/INDEX(Historical!$D$7:$D$1277,MATCH(B36,Historical!$B$7:$B$1301,0))-1)*100)</f>
        <v>2.5641025641025772</v>
      </c>
      <c r="T36" s="714">
        <f>IF(INDEX(Historical!$F$7:$F$1270,MATCH(B36,Historical!$B$7:$B$1301,0))=0,"n/a",((INDEX(Historical!$C$7:$C$1279,MATCH(B36,Historical!$B$7:$B$1301,0))/INDEX(Historical!$F$7:$F$1270,MATCH(B36,Historical!$B$7:$B$1301,0)))^(1/3)-1)*100)</f>
        <v>4.5515917149420382</v>
      </c>
      <c r="U36" s="714">
        <f>IF(INDEX(Historical!$H$7:$H$1270,MATCH(B36,Historical!$B$7:$B$1301,0))=0,"n/a",((INDEX(Historical!$C$7:$C$1279,MATCH(B36,Historical!$B$7:$B$1301,0))/INDEX(Historical!$H$7:$H$1270,MATCH(B36,Historical!$B$7:$B$1301,0)))^(1/5)-1)*100)</f>
        <v>8.1780741066402882</v>
      </c>
      <c r="V36" s="714">
        <f>IF(INDEX(Historical!$O$7:$O$1270,MATCH(B36,Historical!$B$7:$B$1301,0))=0,"n/a",((INDEX(Historical!$C$7:$C$1279,MATCH(B36,Historical!$B$7:$B$1301,0))/INDEX(Historical!$O$7:$O$1270,MATCH(B36,Historical!$B$7:$B$1301,0)))^(1/10)-1)*100)</f>
        <v>7.1773462536293131</v>
      </c>
      <c r="W36" s="715">
        <f>IF(OR(U36&lt;=0,U36="n/a",V36&lt;=0,V36="n/a"),"n/a",U36/V36)</f>
        <v>1.1394286714960902</v>
      </c>
      <c r="X36" s="716" t="str">
        <f>IF(OR(AJ36&lt;=0,AJ36="n/a",U36&lt;=0,U36="n/a"),"n/a",U36/AJ36)</f>
        <v>n/a</v>
      </c>
      <c r="Y36" s="671"/>
      <c r="Z36" s="663" t="str">
        <f>IF(OR(AC36&lt;0.01,AC36="n/a"),"n/a",M36/AC36*100)</f>
        <v>n/a</v>
      </c>
      <c r="AA36" s="900" t="str">
        <f>IF(OR(AC36&lt;0.01,AC36="n/a"),"n/a",I36/AC36)</f>
        <v>n/a</v>
      </c>
      <c r="AB36" s="901">
        <v>12</v>
      </c>
      <c r="AC36" s="879">
        <v>-0.03</v>
      </c>
      <c r="AD36" s="879" t="s">
        <v>136</v>
      </c>
      <c r="AE36" s="879">
        <v>0.72</v>
      </c>
      <c r="AF36" s="881">
        <v>0.8</v>
      </c>
      <c r="AG36" s="879" t="s">
        <v>136</v>
      </c>
      <c r="AH36" s="881">
        <v>-95.6</v>
      </c>
      <c r="AI36" s="881">
        <v>4493.3999999999996</v>
      </c>
      <c r="AJ36" s="879">
        <v>-14.399999999999999</v>
      </c>
      <c r="AK36" s="879">
        <v>12.989999999999998</v>
      </c>
      <c r="AL36" s="892">
        <v>3660</v>
      </c>
      <c r="AM36" s="886">
        <v>2.6</v>
      </c>
      <c r="AN36" s="879">
        <v>0.42</v>
      </c>
      <c r="AO36" s="753" t="str">
        <f>IF(U36="n/a","n/a",IF(AA36&lt;0,"n/a",IF(AA36="n/a","n/a",J36+U36-AA36)))</f>
        <v>n/a</v>
      </c>
      <c r="AP36" s="754">
        <f>IF(U36="n/a","n/a",J36+U36)</f>
        <v>12.221466611571255</v>
      </c>
      <c r="AQ36" s="902" t="str">
        <f>IF(OR(AC36&lt;0.01,AF36="n/a"),"n/a",(I36/SQRT(22.5*AC36*(I36/AF36))-1)*100)</f>
        <v>n/a</v>
      </c>
      <c r="AR36" s="663">
        <f>INDEX(Historical!$C$7:$C$1279,MATCH(B36,Historical!$B$7:$B$1301,0))*IF(AH36="n/a",1.03,IF(AH36&lt;0,1.01,IF(AH36&gt;10,1.1,(1+AH36/100))))</f>
        <v>1.6160000000000001</v>
      </c>
      <c r="AS36" s="900">
        <f>IF($AI36="n/a",1.03*AR36,IF($AI36&lt;0,1.01*AR36,IF($AI36&gt;10,1.1*AR36,(1+$AI36/100)*AR36)))</f>
        <v>1.7776000000000003</v>
      </c>
      <c r="AT36" s="900">
        <f>IF($AK36="n/a",1.03*AS36,IF($AK36&lt;0,1.01*AS36,IF($AK36&gt;10,1.1*AS36,(1+$AK36/100)*AS36)))</f>
        <v>1.9553600000000004</v>
      </c>
      <c r="AU36" s="900">
        <f>IF($AK36="n/a",1.03*AT36,IF($AK36&lt;0,1.01*AT36,IF($AK36&gt;10,1.1*AT36,(1+$AK36/100)*AT36)))</f>
        <v>2.1508960000000008</v>
      </c>
      <c r="AV36" s="900">
        <f>IF($AK36="n/a",1.03*AU36,IF($AK36&lt;0,1.01*AU36,IF($AK36&gt;10,1.1*AU36,(1+$AK36/100)*AU36)))</f>
        <v>2.365985600000001</v>
      </c>
      <c r="AW36" s="663">
        <f>SUM(AR36:AV36)</f>
        <v>9.8658416000000031</v>
      </c>
      <c r="AX36" s="761">
        <f>AW36/I36*100</f>
        <v>24.324067061143992</v>
      </c>
      <c r="AY36" s="948">
        <v>0.62</v>
      </c>
      <c r="AZ36" s="886">
        <v>27.47</v>
      </c>
      <c r="BA36" s="886">
        <v>-39.92</v>
      </c>
      <c r="BB36" s="886">
        <v>5.59</v>
      </c>
      <c r="BC36" s="886">
        <v>-22.82</v>
      </c>
      <c r="BE36" s="635">
        <v>2003</v>
      </c>
      <c r="BF36" s="912">
        <f>IF(BE36&gt;2008,0,IF(BE36&gt;2001,1,IF(BE36&gt;1990,2,IF(BE36&gt;1980,3,IF(BE36&gt;1973,4,IF(BE36&gt;1970,5,IF(BE36&gt;1960,6,IF(BE36&gt;1958,7,IF(BE36&gt;1953,8,9)))))))))</f>
        <v>1</v>
      </c>
      <c r="BG36" s="896" t="s">
        <v>136</v>
      </c>
    </row>
    <row r="37" spans="1:59" ht="11.25" customHeight="1" x14ac:dyDescent="0.2">
      <c r="A37" s="885" t="s">
        <v>462</v>
      </c>
      <c r="B37" s="889" t="s">
        <v>463</v>
      </c>
      <c r="C37" s="946" t="s">
        <v>245</v>
      </c>
      <c r="D37" s="946" t="s">
        <v>4323</v>
      </c>
      <c r="E37" s="746">
        <v>17</v>
      </c>
      <c r="F37" s="1199">
        <v>217</v>
      </c>
      <c r="G37" s="1199" t="s">
        <v>115</v>
      </c>
      <c r="H37" s="1199" t="s">
        <v>115</v>
      </c>
      <c r="I37" s="888">
        <v>87.27</v>
      </c>
      <c r="J37" s="663">
        <f>(M37/I37)*100</f>
        <v>2.5209121118368283</v>
      </c>
      <c r="K37" s="891">
        <v>0.55000000000000004</v>
      </c>
      <c r="L37" s="901">
        <v>4</v>
      </c>
      <c r="M37" s="654">
        <f>K37*L37</f>
        <v>2.2000000000000002</v>
      </c>
      <c r="N37" s="884" t="s">
        <v>464</v>
      </c>
      <c r="O37" s="747">
        <v>0.5</v>
      </c>
      <c r="P37" s="875">
        <v>43908</v>
      </c>
      <c r="Q37" s="875">
        <v>43930</v>
      </c>
      <c r="R37" s="654">
        <f>(K37-O37)/O37*100</f>
        <v>10.000000000000009</v>
      </c>
      <c r="S37" s="714">
        <f>IF(INDEX(Historical!$D$7:$D$1277,MATCH(B37,Historical!$B$7:$B$1301,0))=0,"n/a",(INDEX(Historical!$C$7:$C$1279,MATCH(B37,Historical!$B$7:$B$1301,0))/INDEX(Historical!$D$7:$D$1277,MATCH(B37,Historical!$B$7:$B$1301,0))-1)*100)</f>
        <v>8.333333333333325</v>
      </c>
      <c r="T37" s="714">
        <f>IF(INDEX(Historical!$F$7:$F$1270,MATCH(B37,Historical!$B$7:$B$1301,0))=0,"n/a",((INDEX(Historical!$C$7:$C$1279,MATCH(B37,Historical!$B$7:$B$1301,0))/INDEX(Historical!$F$7:$F$1270,MATCH(B37,Historical!$B$7:$B$1301,0)))^(1/3)-1)*100)</f>
        <v>20.30181960303128</v>
      </c>
      <c r="U37" s="714">
        <f>IF(INDEX(Historical!$H$7:$H$1270,MATCH(B37,Historical!$B$7:$B$1301,0))=0,"n/a",((INDEX(Historical!$C$7:$C$1279,MATCH(B37,Historical!$B$7:$B$1301,0))/INDEX(Historical!$H$7:$H$1270,MATCH(B37,Historical!$B$7:$B$1301,0)))^(1/5)-1)*100)</f>
        <v>22.050741707263221</v>
      </c>
      <c r="V37" s="714">
        <f>IF(INDEX(Historical!$O$7:$O$1270,MATCH(B37,Historical!$B$7:$B$1301,0))=0,"n/a",((INDEX(Historical!$C$7:$C$1279,MATCH(B37,Historical!$B$7:$B$1301,0))/INDEX(Historical!$O$7:$O$1270,MATCH(B37,Historical!$B$7:$B$1301,0)))^(1/10)-1)*100)</f>
        <v>13.288195291709037</v>
      </c>
      <c r="W37" s="715">
        <f>IF(OR(U37&lt;=0,U37="n/a",V37&lt;=0,V37="n/a"),"n/a",U37/V37)</f>
        <v>1.6594233621040653</v>
      </c>
      <c r="X37" s="716">
        <f>IF(OR(AJ37&lt;=0,AJ37="n/a",U37&lt;=0,U37="n/a"),"n/a",U37/AJ37)</f>
        <v>2.1408487094430315</v>
      </c>
      <c r="Y37" s="673"/>
      <c r="Z37" s="663">
        <f>IF(OR(AC37&lt;0.01,AC37="n/a"),"n/a",M37/AC37*100)</f>
        <v>40.665434380776347</v>
      </c>
      <c r="AA37" s="900">
        <f>IF(OR(AC37&lt;0.01,AC37="n/a"),"n/a",I37/AC37)</f>
        <v>16.131238447319777</v>
      </c>
      <c r="AB37" s="901">
        <v>2</v>
      </c>
      <c r="AC37" s="879">
        <v>5.41</v>
      </c>
      <c r="AD37" s="879">
        <v>2.02</v>
      </c>
      <c r="AE37" s="879">
        <v>0.52</v>
      </c>
      <c r="AF37" s="879">
        <v>6.54</v>
      </c>
      <c r="AG37" s="879">
        <v>43.2</v>
      </c>
      <c r="AH37" s="881">
        <v>8.7999999999999989</v>
      </c>
      <c r="AI37" s="881">
        <v>19.100000000000001</v>
      </c>
      <c r="AJ37" s="879">
        <v>10.299999999999999</v>
      </c>
      <c r="AK37" s="879">
        <v>7.9</v>
      </c>
      <c r="AL37" s="892">
        <v>22280</v>
      </c>
      <c r="AM37" s="886">
        <v>0.6</v>
      </c>
      <c r="AN37" s="879">
        <v>0.75</v>
      </c>
      <c r="AO37" s="753">
        <f>IF(U37="n/a","n/a",IF(AA37&lt;0,"n/a",IF(AA37="n/a","n/a",J37+U37-AA37)))</f>
        <v>8.4404153717802721</v>
      </c>
      <c r="AP37" s="754">
        <f>IF(U37="n/a","n/a",J37+U37)</f>
        <v>24.57165381910005</v>
      </c>
      <c r="AQ37" s="902">
        <f>IF(OR(AC37&lt;0.01,AF37="n/a"),"n/a",(I37/SQRT(22.5*AC37*(I37/AF37))-1)*100)</f>
        <v>116.53667838700245</v>
      </c>
      <c r="AR37" s="663">
        <f>INDEX(Historical!$C$7:$C$1279,MATCH(B37,Historical!$B$7:$B$1301,0))*IF(AH37="n/a",1.03,IF(AH37&lt;0,1.01,IF(AH37&gt;10,1.1,(1+AH37/100))))</f>
        <v>2.1215999999999999</v>
      </c>
      <c r="AS37" s="900">
        <f>IF($AI37="n/a",1.03*AR37,IF($AI37&lt;0,1.01*AR37,IF($AI37&gt;10,1.1*AR37,(1+$AI37/100)*AR37)))</f>
        <v>2.3337600000000003</v>
      </c>
      <c r="AT37" s="900">
        <f>IF($AK37="n/a",1.03*AS37,IF($AK37&lt;0,1.01*AS37,IF($AK37&gt;10,1.1*AS37,(1+$AK37/100)*AS37)))</f>
        <v>2.5181270400000004</v>
      </c>
      <c r="AU37" s="900">
        <f>IF($AK37="n/a",1.03*AT37,IF($AK37&lt;0,1.01*AT37,IF($AK37&gt;10,1.1*AT37,(1+$AK37/100)*AT37)))</f>
        <v>2.7170590761600004</v>
      </c>
      <c r="AV37" s="900">
        <f>IF($AK37="n/a",1.03*AU37,IF($AK37&lt;0,1.01*AU37,IF($AK37&gt;10,1.1*AU37,(1+$AK37/100)*AU37)))</f>
        <v>2.9317067431766404</v>
      </c>
      <c r="AW37" s="663">
        <f>SUM(AR37:AV37)</f>
        <v>12.622252859336642</v>
      </c>
      <c r="AX37" s="761">
        <f>AW37/I37*100</f>
        <v>14.463450050803992</v>
      </c>
      <c r="AY37" s="948">
        <v>1.48</v>
      </c>
      <c r="AZ37" s="886">
        <v>81.42</v>
      </c>
      <c r="BA37" s="886">
        <v>-5.13</v>
      </c>
      <c r="BB37" s="886">
        <v>10.79</v>
      </c>
      <c r="BC37" s="886">
        <v>13.96</v>
      </c>
      <c r="BE37" s="635">
        <v>2004</v>
      </c>
      <c r="BF37" s="912">
        <f>IF(BE37&gt;2008,0,IF(BE37&gt;2001,1,IF(BE37&gt;1990,2,IF(BE37&gt;1980,3,IF(BE37&gt;1973,4,IF(BE37&gt;1970,5,IF(BE37&gt;1960,6,IF(BE37&gt;1958,7,IF(BE37&gt;1953,8,9)))))))))</f>
        <v>1</v>
      </c>
      <c r="BG37" s="896">
        <v>9.1</v>
      </c>
    </row>
    <row r="38" spans="1:59" ht="11.25" customHeight="1" x14ac:dyDescent="0.2">
      <c r="A38" s="877" t="s">
        <v>972</v>
      </c>
      <c r="B38" s="889" t="s">
        <v>973</v>
      </c>
      <c r="C38" s="946" t="s">
        <v>123</v>
      </c>
      <c r="D38" s="946" t="s">
        <v>4180</v>
      </c>
      <c r="E38" s="746">
        <v>11</v>
      </c>
      <c r="F38" s="1199">
        <v>300</v>
      </c>
      <c r="G38" s="1199" t="s">
        <v>106</v>
      </c>
      <c r="H38" s="1199" t="s">
        <v>106</v>
      </c>
      <c r="I38" s="888">
        <v>94.86</v>
      </c>
      <c r="J38" s="663">
        <f>(M38/I38)*100</f>
        <v>0.54817625975121231</v>
      </c>
      <c r="K38" s="891">
        <v>0.52</v>
      </c>
      <c r="L38" s="901">
        <v>1</v>
      </c>
      <c r="M38" s="654">
        <f>K38*L38</f>
        <v>0.52</v>
      </c>
      <c r="N38" s="884" t="s">
        <v>974</v>
      </c>
      <c r="O38" s="747">
        <v>0.47</v>
      </c>
      <c r="P38" s="875">
        <v>43825</v>
      </c>
      <c r="Q38" s="875">
        <v>43846</v>
      </c>
      <c r="R38" s="654">
        <f>(K38-O38)/O38*100</f>
        <v>10.638297872340436</v>
      </c>
      <c r="S38" s="714">
        <f>IF(INDEX(Historical!$D$7:$D$1277,MATCH(B38,Historical!$B$7:$B$1301,0))=0,"n/a",(INDEX(Historical!$C$7:$C$1279,MATCH(B38,Historical!$B$7:$B$1301,0))/INDEX(Historical!$D$7:$D$1277,MATCH(B38,Historical!$B$7:$B$1301,0))-1)*100)</f>
        <v>11.904761904761907</v>
      </c>
      <c r="T38" s="714">
        <f>IF(INDEX(Historical!$F$7:$F$1270,MATCH(B38,Historical!$B$7:$B$1301,0))=0,"n/a",((INDEX(Historical!$C$7:$C$1279,MATCH(B38,Historical!$B$7:$B$1301,0))/INDEX(Historical!$F$7:$F$1270,MATCH(B38,Historical!$B$7:$B$1301,0)))^(1/3)-1)*100)</f>
        <v>11.396867943116451</v>
      </c>
      <c r="U38" s="714">
        <f>IF(INDEX(Historical!$H$7:$H$1270,MATCH(B38,Historical!$B$7:$B$1301,0))=0,"n/a",((INDEX(Historical!$C$7:$C$1279,MATCH(B38,Historical!$B$7:$B$1301,0))/INDEX(Historical!$H$7:$H$1270,MATCH(B38,Historical!$B$7:$B$1301,0)))^(1/5)-1)*100)</f>
        <v>12.570579552275095</v>
      </c>
      <c r="V38" s="714">
        <f>IF(INDEX(Historical!$O$7:$O$1270,MATCH(B38,Historical!$B$7:$B$1301,0))=0,"n/a",((INDEX(Historical!$C$7:$C$1279,MATCH(B38,Historical!$B$7:$B$1301,0))/INDEX(Historical!$O$7:$O$1270,MATCH(B38,Historical!$B$7:$B$1301,0)))^(1/10)-1)*100)</f>
        <v>20.415284831860415</v>
      </c>
      <c r="W38" s="715">
        <f>IF(OR(U38&lt;=0,U38="n/a",V38&lt;=0,V38="n/a"),"n/a",U38/V38)</f>
        <v>0.61574353019347794</v>
      </c>
      <c r="X38" s="716">
        <f>IF(OR(AJ38&lt;=0,AJ38="n/a",U38&lt;=0,U38="n/a"),"n/a",U38/AJ38)</f>
        <v>1.6325427989967656</v>
      </c>
      <c r="Y38" s="890"/>
      <c r="Z38" s="663">
        <f>IF(OR(AC38&lt;0.01,AC38="n/a"),"n/a",M38/AC38*100)</f>
        <v>20.967741935483872</v>
      </c>
      <c r="AA38" s="900">
        <f>IF(OR(AC38&lt;0.01,AC38="n/a"),"n/a",I38/AC38)</f>
        <v>38.25</v>
      </c>
      <c r="AB38" s="901">
        <v>12</v>
      </c>
      <c r="AC38" s="879">
        <v>2.48</v>
      </c>
      <c r="AD38" s="879">
        <v>1.58</v>
      </c>
      <c r="AE38" s="879">
        <v>4.82</v>
      </c>
      <c r="AF38" s="879">
        <v>3.96</v>
      </c>
      <c r="AG38" s="879">
        <v>10.8</v>
      </c>
      <c r="AH38" s="879">
        <v>2.5</v>
      </c>
      <c r="AI38" s="879">
        <v>9.2299999999999986</v>
      </c>
      <c r="AJ38" s="879">
        <v>7.7</v>
      </c>
      <c r="AK38" s="879">
        <v>24</v>
      </c>
      <c r="AL38" s="892">
        <v>3180</v>
      </c>
      <c r="AM38" s="886">
        <v>0.70000000000000007</v>
      </c>
      <c r="AN38" s="879">
        <v>0.33</v>
      </c>
      <c r="AO38" s="753">
        <f>IF(U38="n/a","n/a",IF(AA38&lt;0,"n/a",IF(AA38="n/a","n/a",J38+U38-AA38)))</f>
        <v>-25.131244187973692</v>
      </c>
      <c r="AP38" s="754">
        <f>IF(U38="n/a","n/a",J38+U38)</f>
        <v>13.118755812026308</v>
      </c>
      <c r="AQ38" s="902">
        <f>IF(OR(AC38&lt;0.01,AF38="n/a"),"n/a",(I38/SQRT(22.5*AC38*(I38/AF38))-1)*100)</f>
        <v>159.46097972527582</v>
      </c>
      <c r="AR38" s="663">
        <f>INDEX(Historical!$C$7:$C$1279,MATCH(B38,Historical!$B$7:$B$1301,0))*IF(AH38="n/a",1.03,IF(AH38&lt;0,1.01,IF(AH38&gt;10,1.1,(1+AH38/100))))</f>
        <v>0.48174999999999996</v>
      </c>
      <c r="AS38" s="900">
        <f>IF($AI38="n/a",1.03*AR38,IF($AI38&lt;0,1.01*AR38,IF($AI38&gt;10,1.1*AR38,(1+$AI38/100)*AR38)))</f>
        <v>0.52621552500000002</v>
      </c>
      <c r="AT38" s="900">
        <f>IF($AK38="n/a",1.03*AS38,IF($AK38&lt;0,1.01*AS38,IF($AK38&gt;10,1.1*AS38,(1+$AK38/100)*AS38)))</f>
        <v>0.57883707750000002</v>
      </c>
      <c r="AU38" s="900">
        <f>IF($AK38="n/a",1.03*AT38,IF($AK38&lt;0,1.01*AT38,IF($AK38&gt;10,1.1*AT38,(1+$AK38/100)*AT38)))</f>
        <v>0.63672078525000009</v>
      </c>
      <c r="AV38" s="900">
        <f>IF($AK38="n/a",1.03*AU38,IF($AK38&lt;0,1.01*AU38,IF($AK38&gt;10,1.1*AU38,(1+$AK38/100)*AU38)))</f>
        <v>0.70039286377500021</v>
      </c>
      <c r="AW38" s="663">
        <f>SUM(AR38:AV38)</f>
        <v>2.9239162515250006</v>
      </c>
      <c r="AX38" s="761">
        <f>AW38/I38*100</f>
        <v>3.0823489895899225</v>
      </c>
      <c r="AY38" s="948">
        <v>0.63</v>
      </c>
      <c r="AZ38" s="886">
        <v>21.15</v>
      </c>
      <c r="BA38" s="886">
        <v>-16.73</v>
      </c>
      <c r="BB38" s="886">
        <v>2.36</v>
      </c>
      <c r="BC38" s="886">
        <v>-4.1900000000000004</v>
      </c>
      <c r="BE38" s="635">
        <v>2010</v>
      </c>
      <c r="BF38" s="912">
        <f>IF(BE38&gt;2008,0,IF(BE38&gt;2001,1,IF(BE38&gt;1990,2,IF(BE38&gt;1980,3,IF(BE38&gt;1973,4,IF(BE38&gt;1970,5,IF(BE38&gt;1960,6,IF(BE38&gt;1958,7,IF(BE38&gt;1953,8,9)))))))))</f>
        <v>0</v>
      </c>
      <c r="BG38" s="896">
        <v>7.1</v>
      </c>
    </row>
    <row r="39" spans="1:59" ht="11.25" customHeight="1" x14ac:dyDescent="0.2">
      <c r="A39" s="894" t="s">
        <v>4057</v>
      </c>
      <c r="B39" s="889" t="s">
        <v>4058</v>
      </c>
      <c r="C39" s="946" t="s">
        <v>131</v>
      </c>
      <c r="D39" s="946" t="s">
        <v>4336</v>
      </c>
      <c r="E39" s="746">
        <v>11</v>
      </c>
      <c r="F39" s="1199">
        <v>316</v>
      </c>
      <c r="G39" s="1199" t="s">
        <v>106</v>
      </c>
      <c r="H39" s="1199" t="s">
        <v>106</v>
      </c>
      <c r="I39" s="888">
        <v>47.9</v>
      </c>
      <c r="J39" s="663">
        <f>(M39/I39)*100</f>
        <v>4.5302713987473906</v>
      </c>
      <c r="K39" s="891">
        <v>0.54249999999999998</v>
      </c>
      <c r="L39" s="901">
        <v>4</v>
      </c>
      <c r="M39" s="654">
        <f>K39*L39</f>
        <v>2.17</v>
      </c>
      <c r="N39" s="884" t="s">
        <v>151</v>
      </c>
      <c r="O39" s="747">
        <v>0.51500000000000001</v>
      </c>
      <c r="P39" s="875">
        <v>43888</v>
      </c>
      <c r="Q39" s="875">
        <v>43919</v>
      </c>
      <c r="R39" s="654">
        <f>(K39-O39)/O39*100</f>
        <v>5.3398058252427125</v>
      </c>
      <c r="S39" s="714">
        <f>IF(INDEX(Historical!$D$7:$D$1277,MATCH(B39,Historical!$B$7:$B$1301,0))=0,"n/a",(INDEX(Historical!$C$7:$C$1279,MATCH(B39,Historical!$B$7:$B$1301,0))/INDEX(Historical!$D$7:$D$1277,MATCH(B39,Historical!$B$7:$B$1301,0))-1)*100)</f>
        <v>5.1020408163265252</v>
      </c>
      <c r="T39" s="714">
        <f>IF(INDEX(Historical!$F$7:$F$1270,MATCH(B39,Historical!$B$7:$B$1301,0))=0,"n/a",((INDEX(Historical!$C$7:$C$1279,MATCH(B39,Historical!$B$7:$B$1301,0))/INDEX(Historical!$F$7:$F$1270,MATCH(B39,Historical!$B$7:$B$1301,0)))^(1/3)-1)*100)</f>
        <v>4.9902748600228808</v>
      </c>
      <c r="U39" s="714">
        <f>IF(INDEX(Historical!$H$7:$H$1270,MATCH(B39,Historical!$B$7:$B$1301,0))=0,"n/a",((INDEX(Historical!$C$7:$C$1279,MATCH(B39,Historical!$B$7:$B$1301,0))/INDEX(Historical!$H$7:$H$1270,MATCH(B39,Historical!$B$7:$B$1301,0)))^(1/5)-1)*100)</f>
        <v>6.1987672087406853</v>
      </c>
      <c r="V39" s="714">
        <f>IF(INDEX(Historical!$O$7:$O$1270,MATCH(B39,Historical!$B$7:$B$1301,0))=0,"n/a",((INDEX(Historical!$C$7:$C$1279,MATCH(B39,Historical!$B$7:$B$1301,0))/INDEX(Historical!$O$7:$O$1270,MATCH(B39,Historical!$B$7:$B$1301,0)))^(1/10)-1)*100)</f>
        <v>5.1221733208306253</v>
      </c>
      <c r="W39" s="715">
        <f>IF(OR(U39&lt;=0,U39="n/a",V39&lt;=0,V39="n/a"),"n/a",U39/V39)</f>
        <v>1.2101830259299926</v>
      </c>
      <c r="X39" s="716" t="str">
        <f>IF(OR(AJ39&lt;=0,AJ39="n/a",U39&lt;=0,U39="n/a"),"n/a",U39/AJ39)</f>
        <v>n/a</v>
      </c>
      <c r="Y39" s="889" t="s">
        <v>474</v>
      </c>
      <c r="Z39" s="663" t="str">
        <f>IF(OR(AC39&lt;0.01,AC39="n/a"),"n/a",M39/AC39*100)</f>
        <v>n/a</v>
      </c>
      <c r="AA39" s="900" t="str">
        <f>IF(OR(AC39&lt;0.01,AC39="n/a"),"n/a",I39/AC39)</f>
        <v>n/a</v>
      </c>
      <c r="AB39" s="901">
        <v>12</v>
      </c>
      <c r="AC39" s="879">
        <v>-0.12</v>
      </c>
      <c r="AD39" s="879" t="s">
        <v>136</v>
      </c>
      <c r="AE39" s="879">
        <v>2.88</v>
      </c>
      <c r="AF39" s="879">
        <v>2.1</v>
      </c>
      <c r="AG39" s="879" t="s">
        <v>136</v>
      </c>
      <c r="AH39" s="879" t="s">
        <v>136</v>
      </c>
      <c r="AI39" s="879" t="s">
        <v>136</v>
      </c>
      <c r="AJ39" s="879">
        <v>-86.13</v>
      </c>
      <c r="AK39" s="879" t="s">
        <v>136</v>
      </c>
      <c r="AL39" s="892">
        <v>8490</v>
      </c>
      <c r="AM39" s="886" t="s">
        <v>136</v>
      </c>
      <c r="AN39" s="879" t="s">
        <v>136</v>
      </c>
      <c r="AO39" s="753" t="str">
        <f>IF(U39="n/a","n/a",IF(AA39&lt;0,"n/a",IF(AA39="n/a","n/a",J39+U39-AA39)))</f>
        <v>n/a</v>
      </c>
      <c r="AP39" s="754">
        <f>IF(U39="n/a","n/a",J39+U39)</f>
        <v>10.729038607488075</v>
      </c>
      <c r="AQ39" s="902" t="str">
        <f>IF(OR(AC39&lt;0.01,AF39="n/a"),"n/a",(I39/SQRT(22.5*AC39*(I39/AF39))-1)*100)</f>
        <v>n/a</v>
      </c>
      <c r="AR39" s="663">
        <f>INDEX(Historical!$C$7:$C$1279,MATCH(B39,Historical!$B$7:$B$1301,0))*IF(AH39="n/a",1.03,IF(AH39&lt;0,1.01,IF(AH39&gt;10,1.1,(1+AH39/100))))</f>
        <v>2.1217999999999999</v>
      </c>
      <c r="AS39" s="900">
        <f>IF($AI39="n/a",1.03*AR39,IF($AI39&lt;0,1.01*AR39,IF($AI39&gt;10,1.1*AR39,(1+$AI39/100)*AR39)))</f>
        <v>2.185454</v>
      </c>
      <c r="AT39" s="900">
        <f>IF($AK39="n/a",1.03*AS39,IF($AK39&lt;0,1.01*AS39,IF($AK39&gt;10,1.1*AS39,(1+$AK39/100)*AS39)))</f>
        <v>2.2510176200000003</v>
      </c>
      <c r="AU39" s="900">
        <f>IF($AK39="n/a",1.03*AT39,IF($AK39&lt;0,1.01*AT39,IF($AK39&gt;10,1.1*AT39,(1+$AK39/100)*AT39)))</f>
        <v>2.3185481486000001</v>
      </c>
      <c r="AV39" s="900">
        <f>IF($AK39="n/a",1.03*AU39,IF($AK39&lt;0,1.01*AU39,IF($AK39&gt;10,1.1*AU39,(1+$AK39/100)*AU39)))</f>
        <v>2.3881045930580003</v>
      </c>
      <c r="AW39" s="663">
        <f>SUM(AR39:AV39)</f>
        <v>11.264924361658</v>
      </c>
      <c r="AX39" s="761">
        <f>AW39/I39*100</f>
        <v>23.51758739385804</v>
      </c>
      <c r="AY39" s="948" t="s">
        <v>136</v>
      </c>
      <c r="AZ39" s="886">
        <v>59.19</v>
      </c>
      <c r="BA39" s="886">
        <v>-16.97</v>
      </c>
      <c r="BB39" s="886">
        <v>-0.03</v>
      </c>
      <c r="BC39" s="886">
        <v>4.5999999999999996</v>
      </c>
      <c r="BE39" s="635">
        <v>2010</v>
      </c>
      <c r="BF39" s="912">
        <f>IF(BE39&gt;2008,0,IF(BE39&gt;2001,1,IF(BE39&gt;1990,2,IF(BE39&gt;1980,3,IF(BE39&gt;1973,4,IF(BE39&gt;1970,5,IF(BE39&gt;1960,6,IF(BE39&gt;1958,7,IF(BE39&gt;1953,8,9)))))))))</f>
        <v>0</v>
      </c>
      <c r="BG39" s="896" t="s">
        <v>136</v>
      </c>
    </row>
    <row r="40" spans="1:59" ht="11.25" customHeight="1" x14ac:dyDescent="0.2">
      <c r="A40" s="885" t="s">
        <v>479</v>
      </c>
      <c r="B40" s="889" t="s">
        <v>480</v>
      </c>
      <c r="C40" s="946" t="s">
        <v>128</v>
      </c>
      <c r="D40" s="946" t="s">
        <v>4333</v>
      </c>
      <c r="E40" s="746">
        <v>19</v>
      </c>
      <c r="F40" s="1199">
        <v>167</v>
      </c>
      <c r="G40" s="1199" t="s">
        <v>106</v>
      </c>
      <c r="H40" s="1199" t="s">
        <v>106</v>
      </c>
      <c r="I40" s="888">
        <v>41.13</v>
      </c>
      <c r="J40" s="663">
        <f>(M40/I40)*100</f>
        <v>4.8626306831996109</v>
      </c>
      <c r="K40" s="891">
        <v>0.5</v>
      </c>
      <c r="L40" s="901">
        <v>4</v>
      </c>
      <c r="M40" s="654">
        <f>K40*L40</f>
        <v>2</v>
      </c>
      <c r="N40" s="884" t="s">
        <v>303</v>
      </c>
      <c r="O40" s="747">
        <v>0.46</v>
      </c>
      <c r="P40" s="880">
        <v>43333</v>
      </c>
      <c r="Q40" s="880">
        <v>43348</v>
      </c>
      <c r="R40" s="654">
        <f>(K40-O40)/O40*100</f>
        <v>8.6956521739130395</v>
      </c>
      <c r="S40" s="714">
        <f>IF(INDEX(Historical!$D$7:$D$1277,MATCH(B40,Historical!$B$7:$B$1301,0))=0,"n/a",(INDEX(Historical!$C$7:$C$1279,MATCH(B40,Historical!$B$7:$B$1301,0))/INDEX(Historical!$D$7:$D$1277,MATCH(B40,Historical!$B$7:$B$1301,0))-1)*100)</f>
        <v>4.1666666666666741</v>
      </c>
      <c r="T40" s="714">
        <f>IF(INDEX(Historical!$F$7:$F$1270,MATCH(B40,Historical!$B$7:$B$1301,0))=0,"n/a",((INDEX(Historical!$C$7:$C$1279,MATCH(B40,Historical!$B$7:$B$1301,0))/INDEX(Historical!$F$7:$F$1270,MATCH(B40,Historical!$B$7:$B$1301,0)))^(1/3)-1)*100)</f>
        <v>7.7217345015941907</v>
      </c>
      <c r="U40" s="714">
        <f>IF(INDEX(Historical!$H$7:$H$1270,MATCH(B40,Historical!$B$7:$B$1301,0))=0,"n/a",((INDEX(Historical!$C$7:$C$1279,MATCH(B40,Historical!$B$7:$B$1301,0))/INDEX(Historical!$H$7:$H$1270,MATCH(B40,Historical!$B$7:$B$1301,0)))^(1/5)-1)*100)</f>
        <v>9.3362073943278112</v>
      </c>
      <c r="V40" s="714">
        <f>IF(INDEX(Historical!$O$7:$O$1270,MATCH(B40,Historical!$B$7:$B$1301,0))=0,"n/a",((INDEX(Historical!$C$7:$C$1279,MATCH(B40,Historical!$B$7:$B$1301,0))/INDEX(Historical!$O$7:$O$1270,MATCH(B40,Historical!$B$7:$B$1301,0)))^(1/10)-1)*100)</f>
        <v>9.5958226385217227</v>
      </c>
      <c r="W40" s="715">
        <f>IF(OR(U40&lt;=0,U40="n/a",V40&lt;=0,V40="n/a"),"n/a",U40/V40)</f>
        <v>0.97294497262259672</v>
      </c>
      <c r="X40" s="716" t="str">
        <f>IF(OR(AJ40&lt;=0,AJ40="n/a",U40&lt;=0,U40="n/a"),"n/a",U40/AJ40)</f>
        <v>n/a</v>
      </c>
      <c r="Y40" s="685" t="s">
        <v>4503</v>
      </c>
      <c r="Z40" s="663" t="str">
        <f>IF(OR(AC40&lt;0.01,AC40="n/a"),"n/a",M40/AC40*100)</f>
        <v>n/a</v>
      </c>
      <c r="AA40" s="900" t="str">
        <f>IF(OR(AC40&lt;0.01,AC40="n/a"),"n/a",I40/AC40)</f>
        <v>n/a</v>
      </c>
      <c r="AB40" s="901">
        <v>12</v>
      </c>
      <c r="AC40" s="879">
        <v>-11.16</v>
      </c>
      <c r="AD40" s="879" t="s">
        <v>136</v>
      </c>
      <c r="AE40" s="879">
        <v>0.15</v>
      </c>
      <c r="AF40" s="879">
        <v>1.39</v>
      </c>
      <c r="AG40" s="879">
        <v>-33.300000000000004</v>
      </c>
      <c r="AH40" s="879">
        <v>-833.50000000000011</v>
      </c>
      <c r="AI40" s="879">
        <v>53.52</v>
      </c>
      <c r="AJ40" s="879">
        <v>-39</v>
      </c>
      <c r="AK40" s="879">
        <v>10.100000000000001</v>
      </c>
      <c r="AL40" s="892">
        <v>6130</v>
      </c>
      <c r="AM40" s="886">
        <v>0.6</v>
      </c>
      <c r="AN40" s="879">
        <v>1.2</v>
      </c>
      <c r="AO40" s="753" t="str">
        <f>IF(U40="n/a","n/a",IF(AA40&lt;0,"n/a",IF(AA40="n/a","n/a",J40+U40-AA40)))</f>
        <v>n/a</v>
      </c>
      <c r="AP40" s="754">
        <f>IF(U40="n/a","n/a",J40+U40)</f>
        <v>14.198838077527423</v>
      </c>
      <c r="AQ40" s="902" t="str">
        <f>IF(OR(AC40&lt;0.01,AF40="n/a"),"n/a",(I40/SQRT(22.5*AC40*(I40/AF40))-1)*100)</f>
        <v>n/a</v>
      </c>
      <c r="AR40" s="663">
        <f>INDEX(Historical!$C$7:$C$1279,MATCH(B40,Historical!$B$7:$B$1301,0))*IF(AH40="n/a",1.03,IF(AH40&lt;0,1.01,IF(AH40&gt;10,1.1,(1+AH40/100))))</f>
        <v>2.02</v>
      </c>
      <c r="AS40" s="900">
        <f>IF($AI40="n/a",1.03*AR40,IF($AI40&lt;0,1.01*AR40,IF($AI40&gt;10,1.1*AR40,(1+$AI40/100)*AR40)))</f>
        <v>2.2220000000000004</v>
      </c>
      <c r="AT40" s="900">
        <f>IF($AK40="n/a",1.03*AS40,IF($AK40&lt;0,1.01*AS40,IF($AK40&gt;10,1.1*AS40,(1+$AK40/100)*AS40)))</f>
        <v>2.4442000000000008</v>
      </c>
      <c r="AU40" s="900">
        <f>IF($AK40="n/a",1.03*AT40,IF($AK40&lt;0,1.01*AT40,IF($AK40&gt;10,1.1*AT40,(1+$AK40/100)*AT40)))</f>
        <v>2.6886200000000011</v>
      </c>
      <c r="AV40" s="900">
        <f>IF($AK40="n/a",1.03*AU40,IF($AK40&lt;0,1.01*AU40,IF($AK40&gt;10,1.1*AU40,(1+$AK40/100)*AU40)))</f>
        <v>2.9574820000000015</v>
      </c>
      <c r="AW40" s="663">
        <f>SUM(AR40:AV40)</f>
        <v>12.332302000000006</v>
      </c>
      <c r="AX40" s="761">
        <f>AW40/I40*100</f>
        <v>29.983715049841976</v>
      </c>
      <c r="AY40" s="948">
        <v>0.82</v>
      </c>
      <c r="AZ40" s="886">
        <v>41.83</v>
      </c>
      <c r="BA40" s="886">
        <v>-31.05</v>
      </c>
      <c r="BB40" s="886">
        <v>6.15</v>
      </c>
      <c r="BC40" s="886">
        <v>-14.77</v>
      </c>
      <c r="BE40" s="635">
        <v>2001</v>
      </c>
      <c r="BF40" s="912">
        <f>IF(BE40&gt;2008,0,IF(BE40&gt;2001,1,IF(BE40&gt;1990,2,IF(BE40&gt;1980,3,IF(BE40&gt;1973,4,IF(BE40&gt;1970,5,IF(BE40&gt;1960,6,IF(BE40&gt;1958,7,IF(BE40&gt;1953,8,9)))))))))</f>
        <v>2</v>
      </c>
      <c r="BG40" s="896">
        <v>-8.2000000000000011</v>
      </c>
    </row>
    <row r="41" spans="1:59" ht="11.25" customHeight="1" x14ac:dyDescent="0.2">
      <c r="A41" s="885" t="s">
        <v>460</v>
      </c>
      <c r="B41" s="889" t="s">
        <v>461</v>
      </c>
      <c r="C41" s="946" t="s">
        <v>108</v>
      </c>
      <c r="D41" s="946" t="s">
        <v>4345</v>
      </c>
      <c r="E41" s="746">
        <v>16</v>
      </c>
      <c r="F41" s="1199">
        <v>225</v>
      </c>
      <c r="G41" s="1199" t="s">
        <v>115</v>
      </c>
      <c r="H41" s="1199" t="s">
        <v>115</v>
      </c>
      <c r="I41" s="888">
        <v>22.39</v>
      </c>
      <c r="J41" s="663">
        <f>(M41/I41)*100</f>
        <v>3.9303260384100045</v>
      </c>
      <c r="K41" s="891">
        <v>0.22</v>
      </c>
      <c r="L41" s="901">
        <v>4</v>
      </c>
      <c r="M41" s="654">
        <f>K41*L41</f>
        <v>0.88</v>
      </c>
      <c r="N41" s="884" t="s">
        <v>135</v>
      </c>
      <c r="O41" s="747">
        <v>0.2</v>
      </c>
      <c r="P41" s="880">
        <v>43598</v>
      </c>
      <c r="Q41" s="880">
        <v>43630</v>
      </c>
      <c r="R41" s="654">
        <f>(K41-O41)/O41*100</f>
        <v>9.9999999999999947</v>
      </c>
      <c r="S41" s="714">
        <f>IF(INDEX(Historical!$D$7:$D$1277,MATCH(B41,Historical!$B$7:$B$1301,0))=0,"n/a",(INDEX(Historical!$C$7:$C$1279,MATCH(B41,Historical!$B$7:$B$1301,0))/INDEX(Historical!$D$7:$D$1277,MATCH(B41,Historical!$B$7:$B$1301,0))-1)*100)</f>
        <v>9.317401805008263</v>
      </c>
      <c r="T41" s="714">
        <f>IF(INDEX(Historical!$F$7:$F$1270,MATCH(B41,Historical!$B$7:$B$1301,0))=0,"n/a",((INDEX(Historical!$C$7:$C$1279,MATCH(B41,Historical!$B$7:$B$1301,0))/INDEX(Historical!$F$7:$F$1270,MATCH(B41,Historical!$B$7:$B$1301,0)))^(1/3)-1)*100)</f>
        <v>5.7761455592694855</v>
      </c>
      <c r="U41" s="714">
        <f>IF(INDEX(Historical!$H$7:$H$1270,MATCH(B41,Historical!$B$7:$B$1301,0))=0,"n/a",((INDEX(Historical!$C$7:$C$1279,MATCH(B41,Historical!$B$7:$B$1301,0))/INDEX(Historical!$H$7:$H$1270,MATCH(B41,Historical!$B$7:$B$1301,0)))^(1/5)-1)*100)</f>
        <v>7.3662842947329832</v>
      </c>
      <c r="V41" s="714">
        <f>IF(INDEX(Historical!$O$7:$O$1270,MATCH(B41,Historical!$B$7:$B$1301,0))=0,"n/a",((INDEX(Historical!$C$7:$C$1279,MATCH(B41,Historical!$B$7:$B$1301,0))/INDEX(Historical!$O$7:$O$1270,MATCH(B41,Historical!$B$7:$B$1301,0)))^(1/10)-1)*100)</f>
        <v>6.4056681229553769</v>
      </c>
      <c r="W41" s="715">
        <f>IF(OR(U41&lt;=0,U41="n/a",V41&lt;=0,V41="n/a"),"n/a",U41/V41)</f>
        <v>1.1499634625676498</v>
      </c>
      <c r="X41" s="716" t="str">
        <f>IF(OR(AJ41&lt;=0,AJ41="n/a",U41&lt;=0,U41="n/a"),"n/a",U41/AJ41)</f>
        <v>n/a</v>
      </c>
      <c r="Y41" s="676"/>
      <c r="Z41" s="663">
        <f>IF(OR(AC41&lt;0.01,AC41="n/a"),"n/a",M41/AC41*100)</f>
        <v>59.45945945945946</v>
      </c>
      <c r="AA41" s="900">
        <f>IF(OR(AC41&lt;0.01,AC41="n/a"),"n/a",I41/AC41)</f>
        <v>15.128378378378379</v>
      </c>
      <c r="AB41" s="901">
        <v>12</v>
      </c>
      <c r="AC41" s="879">
        <v>1.48</v>
      </c>
      <c r="AD41" s="879" t="s">
        <v>136</v>
      </c>
      <c r="AE41" s="879">
        <v>2.58</v>
      </c>
      <c r="AF41" s="879">
        <v>0.89</v>
      </c>
      <c r="AG41" s="879">
        <v>5.8000000000000007</v>
      </c>
      <c r="AH41" s="879">
        <v>-31.4</v>
      </c>
      <c r="AI41" s="879" t="s">
        <v>136</v>
      </c>
      <c r="AJ41" s="879">
        <v>-2.2999999999999998</v>
      </c>
      <c r="AK41" s="879" t="s">
        <v>136</v>
      </c>
      <c r="AL41" s="892">
        <v>350.09</v>
      </c>
      <c r="AM41" s="886">
        <v>1.3</v>
      </c>
      <c r="AN41" s="879">
        <v>0.15</v>
      </c>
      <c r="AO41" s="753">
        <f>IF(U41="n/a","n/a",IF(AA41&lt;0,"n/a",IF(AA41="n/a","n/a",J41+U41-AA41)))</f>
        <v>-3.8317680452353908</v>
      </c>
      <c r="AP41" s="754">
        <f>IF(U41="n/a","n/a",J41+U41)</f>
        <v>11.296610333142988</v>
      </c>
      <c r="AQ41" s="902">
        <f>IF(OR(AC41&lt;0.01,AF41="n/a"),"n/a",(I41/SQRT(22.5*AC41*(I41/AF41))-1)*100)</f>
        <v>-22.642943992715736</v>
      </c>
      <c r="AR41" s="663">
        <f>INDEX(Historical!$C$7:$C$1279,MATCH(B41,Historical!$B$7:$B$1301,0))*IF(AH41="n/a",1.03,IF(AH41&lt;0,1.01,IF(AH41&gt;10,1.1,(1+AH41/100))))</f>
        <v>0.86860000000000004</v>
      </c>
      <c r="AS41" s="900">
        <f>IF($AI41="n/a",1.03*AR41,IF($AI41&lt;0,1.01*AR41,IF($AI41&gt;10,1.1*AR41,(1+$AI41/100)*AR41)))</f>
        <v>0.89465800000000006</v>
      </c>
      <c r="AT41" s="900">
        <f>IF($AK41="n/a",1.03*AS41,IF($AK41&lt;0,1.01*AS41,IF($AK41&gt;10,1.1*AS41,(1+$AK41/100)*AS41)))</f>
        <v>0.92149774000000007</v>
      </c>
      <c r="AU41" s="900">
        <f>IF($AK41="n/a",1.03*AT41,IF($AK41&lt;0,1.01*AT41,IF($AK41&gt;10,1.1*AT41,(1+$AK41/100)*AT41)))</f>
        <v>0.94914267220000004</v>
      </c>
      <c r="AV41" s="900">
        <f>IF($AK41="n/a",1.03*AU41,IF($AK41&lt;0,1.01*AU41,IF($AK41&gt;10,1.1*AU41,(1+$AK41/100)*AU41)))</f>
        <v>0.9776169523660001</v>
      </c>
      <c r="AW41" s="663">
        <f>SUM(AR41:AV41)</f>
        <v>4.6115153645659994</v>
      </c>
      <c r="AX41" s="761">
        <f>AW41/I41*100</f>
        <v>20.596316947592673</v>
      </c>
      <c r="AY41" s="948">
        <v>0.98</v>
      </c>
      <c r="AZ41" s="886">
        <v>71.569999999999993</v>
      </c>
      <c r="BA41" s="886">
        <v>-15.8</v>
      </c>
      <c r="BB41" s="886">
        <v>15.57</v>
      </c>
      <c r="BC41" s="886">
        <v>1.92</v>
      </c>
      <c r="BE41" s="635">
        <v>2004</v>
      </c>
      <c r="BF41" s="912">
        <f>IF(BE41&gt;2008,0,IF(BE41&gt;2001,1,IF(BE41&gt;1990,2,IF(BE41&gt;1980,3,IF(BE41&gt;1973,4,IF(BE41&gt;1970,5,IF(BE41&gt;1960,6,IF(BE41&gt;1958,7,IF(BE41&gt;1953,8,9)))))))))</f>
        <v>1</v>
      </c>
      <c r="BG41" s="896">
        <v>0.6</v>
      </c>
    </row>
    <row r="42" spans="1:59" ht="11.25" customHeight="1" x14ac:dyDescent="0.2">
      <c r="A42" s="885" t="s">
        <v>472</v>
      </c>
      <c r="B42" s="889" t="s">
        <v>473</v>
      </c>
      <c r="C42" s="946" t="s">
        <v>131</v>
      </c>
      <c r="D42" s="946" t="s">
        <v>4334</v>
      </c>
      <c r="E42" s="746">
        <v>13</v>
      </c>
      <c r="F42" s="1199">
        <v>277</v>
      </c>
      <c r="G42" s="1199" t="s">
        <v>106</v>
      </c>
      <c r="H42" s="1199" t="s">
        <v>106</v>
      </c>
      <c r="I42" s="888">
        <v>41.11</v>
      </c>
      <c r="J42" s="663">
        <f>(M42/I42)*100</f>
        <v>4.7190464607151545</v>
      </c>
      <c r="K42" s="891">
        <v>0.48499999999999999</v>
      </c>
      <c r="L42" s="901">
        <v>4</v>
      </c>
      <c r="M42" s="654">
        <f>K42*L42</f>
        <v>1.94</v>
      </c>
      <c r="N42" s="884" t="s">
        <v>151</v>
      </c>
      <c r="O42" s="751">
        <v>0.45224999999999999</v>
      </c>
      <c r="P42" s="875">
        <v>43888</v>
      </c>
      <c r="Q42" s="875">
        <v>43921</v>
      </c>
      <c r="R42" s="654">
        <f>(K42-O42)/O42*100</f>
        <v>7.2415699281370927</v>
      </c>
      <c r="S42" s="714">
        <f>IF(INDEX(Historical!$D$7:$D$1277,MATCH(B42,Historical!$B$7:$B$1301,0))=0,"n/a",(INDEX(Historical!$C$7:$C$1279,MATCH(B42,Historical!$B$7:$B$1301,0))/INDEX(Historical!$D$7:$D$1277,MATCH(B42,Historical!$B$7:$B$1301,0))-1)*100)</f>
        <v>6.9148936170212671</v>
      </c>
      <c r="T42" s="714">
        <f>IF(INDEX(Historical!$F$7:$F$1270,MATCH(B42,Historical!$B$7:$B$1301,0))=0,"n/a",((INDEX(Historical!$C$7:$C$1279,MATCH(B42,Historical!$B$7:$B$1301,0))/INDEX(Historical!$F$7:$F$1270,MATCH(B42,Historical!$B$7:$B$1301,0)))^(1/3)-1)*100)</f>
        <v>9.2058121609562171</v>
      </c>
      <c r="U42" s="714">
        <f>IF(INDEX(Historical!$H$7:$H$1270,MATCH(B42,Historical!$B$7:$B$1301,0))=0,"n/a",((INDEX(Historical!$C$7:$C$1279,MATCH(B42,Historical!$B$7:$B$1301,0))/INDEX(Historical!$H$7:$H$1270,MATCH(B42,Historical!$B$7:$B$1301,0)))^(1/5)-1)*100)</f>
        <v>9.4453255830372118</v>
      </c>
      <c r="V42" s="714">
        <f>IF(INDEX(Historical!$O$7:$O$1270,MATCH(B42,Historical!$B$7:$B$1301,0))=0,"n/a",((INDEX(Historical!$C$7:$C$1279,MATCH(B42,Historical!$B$7:$B$1301,0))/INDEX(Historical!$O$7:$O$1270,MATCH(B42,Historical!$B$7:$B$1301,0)))^(1/10)-1)*100)</f>
        <v>11.019213196453581</v>
      </c>
      <c r="W42" s="715">
        <f>IF(OR(U42&lt;=0,U42="n/a",V42&lt;=0,V42="n/a"),"n/a",U42/V42)</f>
        <v>0.85716878461677204</v>
      </c>
      <c r="X42" s="716" t="str">
        <f>IF(OR(AJ42&lt;=0,AJ42="n/a",U42&lt;=0,U42="n/a"),"n/a",U42/AJ42)</f>
        <v>n/a</v>
      </c>
      <c r="Y42" s="1186" t="s">
        <v>4394</v>
      </c>
      <c r="Z42" s="663">
        <f>IF(OR(AC42&lt;0.01,AC42="n/a"),"n/a",M42/AC42*100)</f>
        <v>646.66666666666663</v>
      </c>
      <c r="AA42" s="900">
        <f>IF(OR(AC42&lt;0.01,AC42="n/a"),"n/a",I42/AC42)</f>
        <v>137.03333333333333</v>
      </c>
      <c r="AB42" s="901">
        <v>12</v>
      </c>
      <c r="AC42" s="879">
        <v>0.3</v>
      </c>
      <c r="AD42" s="879" t="s">
        <v>136</v>
      </c>
      <c r="AE42" s="879">
        <v>2.4300000000000002</v>
      </c>
      <c r="AF42" s="879">
        <v>2.13</v>
      </c>
      <c r="AG42" s="879">
        <v>1.5</v>
      </c>
      <c r="AH42" s="879">
        <v>-82.199999999999989</v>
      </c>
      <c r="AI42" s="879">
        <v>76.319999999999993</v>
      </c>
      <c r="AJ42" s="879">
        <v>-26.3</v>
      </c>
      <c r="AK42" s="879" t="s">
        <v>136</v>
      </c>
      <c r="AL42" s="892">
        <v>17510</v>
      </c>
      <c r="AM42" s="886">
        <v>42.3</v>
      </c>
      <c r="AN42" s="879">
        <v>3.67</v>
      </c>
      <c r="AO42" s="753">
        <f>IF(U42="n/a","n/a",IF(AA42&lt;0,"n/a",IF(AA42="n/a","n/a",J42+U42-AA42)))</f>
        <v>-122.86896128958097</v>
      </c>
      <c r="AP42" s="754">
        <f>IF(U42="n/a","n/a",J42+U42)</f>
        <v>14.164372043752365</v>
      </c>
      <c r="AQ42" s="902">
        <f>IF(OR(AC42&lt;0.01,AF42="n/a"),"n/a",(I42/SQRT(22.5*AC42*(I42/AF42))-1)*100)</f>
        <v>260.17341502238736</v>
      </c>
      <c r="AR42" s="663">
        <f>INDEX(Historical!$C$7:$C$1279,MATCH(B42,Historical!$B$7:$B$1301,0))*IF(AH42="n/a",1.03,IF(AH42&lt;0,1.01,IF(AH42&gt;10,1.1,(1+AH42/100))))</f>
        <v>1.8270899999999999</v>
      </c>
      <c r="AS42" s="900">
        <f>IF($AI42="n/a",1.03*AR42,IF($AI42&lt;0,1.01*AR42,IF($AI42&gt;10,1.1*AR42,(1+$AI42/100)*AR42)))</f>
        <v>2.0097990000000001</v>
      </c>
      <c r="AT42" s="900">
        <f>IF($AK42="n/a",1.03*AS42,IF($AK42&lt;0,1.01*AS42,IF($AK42&gt;10,1.1*AS42,(1+$AK42/100)*AS42)))</f>
        <v>2.0700929700000001</v>
      </c>
      <c r="AU42" s="900">
        <f>IF($AK42="n/a",1.03*AT42,IF($AK42&lt;0,1.01*AT42,IF($AK42&gt;10,1.1*AT42,(1+$AK42/100)*AT42)))</f>
        <v>2.1321957591</v>
      </c>
      <c r="AV42" s="900">
        <f>IF($AK42="n/a",1.03*AU42,IF($AK42&lt;0,1.01*AU42,IF($AK42&gt;10,1.1*AU42,(1+$AK42/100)*AU42)))</f>
        <v>2.1961616318730002</v>
      </c>
      <c r="AW42" s="663">
        <f>SUM(AR42:AV42)</f>
        <v>10.235339360973001</v>
      </c>
      <c r="AX42" s="761">
        <f>AW42/I42*100</f>
        <v>24.897444322483583</v>
      </c>
      <c r="AY42" s="948">
        <v>0.92</v>
      </c>
      <c r="AZ42" s="886">
        <v>78.849999999999994</v>
      </c>
      <c r="BA42" s="886">
        <v>-18.149999999999999</v>
      </c>
      <c r="BB42" s="886">
        <v>1.66</v>
      </c>
      <c r="BC42" s="886">
        <v>-4.18</v>
      </c>
      <c r="BE42" s="635">
        <v>2008</v>
      </c>
      <c r="BF42" s="912">
        <f>IF(BE42&gt;2008,0,IF(BE42&gt;2001,1,IF(BE42&gt;1990,2,IF(BE42&gt;1980,3,IF(BE42&gt;1973,4,IF(BE42&gt;1970,5,IF(BE42&gt;1960,6,IF(BE42&gt;1958,7,IF(BE42&gt;1953,8,9)))))))))</f>
        <v>1</v>
      </c>
      <c r="BG42" s="896">
        <v>0.2</v>
      </c>
    </row>
    <row r="43" spans="1:59" ht="11.25" customHeight="1" x14ac:dyDescent="0.2">
      <c r="A43" s="877" t="s">
        <v>458</v>
      </c>
      <c r="B43" s="890" t="s">
        <v>459</v>
      </c>
      <c r="C43" s="946" t="s">
        <v>108</v>
      </c>
      <c r="D43" s="946" t="s">
        <v>4345</v>
      </c>
      <c r="E43" s="746">
        <v>20</v>
      </c>
      <c r="F43" s="1199">
        <v>163</v>
      </c>
      <c r="G43" s="1199" t="s">
        <v>106</v>
      </c>
      <c r="H43" s="1199" t="s">
        <v>106</v>
      </c>
      <c r="I43" s="888">
        <v>352.25</v>
      </c>
      <c r="J43" s="663">
        <f>(M43/I43)*100</f>
        <v>4.4002838892831795</v>
      </c>
      <c r="K43" s="898">
        <v>7.75</v>
      </c>
      <c r="L43" s="901">
        <v>2</v>
      </c>
      <c r="M43" s="654">
        <f>K43*L43</f>
        <v>15.5</v>
      </c>
      <c r="N43" s="884" t="s">
        <v>229</v>
      </c>
      <c r="O43" s="748">
        <v>7.5</v>
      </c>
      <c r="P43" s="875">
        <v>43828</v>
      </c>
      <c r="Q43" s="875">
        <v>43843</v>
      </c>
      <c r="R43" s="654">
        <f>(K43-O43)/O43*100</f>
        <v>3.3333333333333335</v>
      </c>
      <c r="S43" s="714">
        <f>IF(INDEX(Historical!$D$7:$D$1277,MATCH(B43,Historical!$B$7:$B$1301,0))=0,"n/a",(INDEX(Historical!$C$7:$C$1279,MATCH(B43,Historical!$B$7:$B$1301,0))/INDEX(Historical!$D$7:$D$1277,MATCH(B43,Historical!$B$7:$B$1301,0))-1)*100)</f>
        <v>4.1666666666666741</v>
      </c>
      <c r="T43" s="714">
        <f>IF(INDEX(Historical!$F$7:$F$1270,MATCH(B43,Historical!$B$7:$B$1301,0))=0,"n/a",((INDEX(Historical!$C$7:$C$1279,MATCH(B43,Historical!$B$7:$B$1301,0))/INDEX(Historical!$F$7:$F$1270,MATCH(B43,Historical!$B$7:$B$1301,0)))^(1/3)-1)*100)</f>
        <v>5.429083162718662</v>
      </c>
      <c r="U43" s="714">
        <f>IF(INDEX(Historical!$H$7:$H$1270,MATCH(B43,Historical!$B$7:$B$1301,0))=0,"n/a",((INDEX(Historical!$C$7:$C$1279,MATCH(B43,Historical!$B$7:$B$1301,0))/INDEX(Historical!$H$7:$H$1270,MATCH(B43,Historical!$B$7:$B$1301,0)))^(1/5)-1)*100)</f>
        <v>5.2753403059961901</v>
      </c>
      <c r="V43" s="714">
        <f>IF(INDEX(Historical!$O$7:$O$1270,MATCH(B43,Historical!$B$7:$B$1301,0))=0,"n/a",((INDEX(Historical!$C$7:$C$1279,MATCH(B43,Historical!$B$7:$B$1301,0))/INDEX(Historical!$O$7:$O$1270,MATCH(B43,Historical!$B$7:$B$1301,0)))^(1/10)-1)*100)</f>
        <v>7.1773462536293131</v>
      </c>
      <c r="W43" s="715">
        <f>IF(OR(U43&lt;=0,U43="n/a",V43&lt;=0,V43="n/a"),"n/a",U43/V43)</f>
        <v>0.7349987195237585</v>
      </c>
      <c r="X43" s="716" t="str">
        <f>IF(OR(AJ43&lt;=0,AJ43="n/a",U43&lt;=0,U43="n/a"),"n/a",U43/AJ43)</f>
        <v>n/a</v>
      </c>
      <c r="Y43" s="890"/>
      <c r="Z43" s="663" t="str">
        <f>IF(OR(AC43&lt;0.01,AC43="n/a"),"n/a",M43/AC43*100)</f>
        <v>n/a</v>
      </c>
      <c r="AA43" s="900" t="str">
        <f>IF(OR(AC43&lt;0.01,AC43="n/a"),"n/a",I43/AC43)</f>
        <v>n/a</v>
      </c>
      <c r="AB43" s="901">
        <v>12</v>
      </c>
      <c r="AC43" s="879" t="s">
        <v>136</v>
      </c>
      <c r="AD43" s="879" t="s">
        <v>136</v>
      </c>
      <c r="AE43" s="879" t="s">
        <v>136</v>
      </c>
      <c r="AF43" s="879" t="s">
        <v>136</v>
      </c>
      <c r="AG43" s="879" t="s">
        <v>136</v>
      </c>
      <c r="AH43" s="879" t="s">
        <v>136</v>
      </c>
      <c r="AI43" s="879" t="s">
        <v>136</v>
      </c>
      <c r="AJ43" s="879" t="s">
        <v>136</v>
      </c>
      <c r="AK43" s="879" t="s">
        <v>136</v>
      </c>
      <c r="AL43" s="892" t="s">
        <v>136</v>
      </c>
      <c r="AM43" s="886" t="s">
        <v>136</v>
      </c>
      <c r="AN43" s="879" t="s">
        <v>136</v>
      </c>
      <c r="AO43" s="753" t="str">
        <f>IF(U43="n/a","n/a",IF(AA43&lt;0,"n/a",IF(AA43="n/a","n/a",J43+U43-AA43)))</f>
        <v>n/a</v>
      </c>
      <c r="AP43" s="754">
        <f>IF(U43="n/a","n/a",J43+U43)</f>
        <v>9.6756241952793687</v>
      </c>
      <c r="AQ43" s="902" t="str">
        <f>IF(OR(AC43&lt;0.01,AF43="n/a"),"n/a",(I43/SQRT(22.5*AC43*(I43/AF43))-1)*100)</f>
        <v>n/a</v>
      </c>
      <c r="AR43" s="663">
        <f>INDEX(Historical!$C$7:$C$1279,MATCH(B43,Historical!$B$7:$B$1301,0))*IF(AH43="n/a",1.03,IF(AH43&lt;0,1.01,IF(AH43&gt;10,1.1,(1+AH43/100))))</f>
        <v>15.450000000000001</v>
      </c>
      <c r="AS43" s="900">
        <f>IF($AI43="n/a",1.03*AR43,IF($AI43&lt;0,1.01*AR43,IF($AI43&gt;10,1.1*AR43,(1+$AI43/100)*AR43)))</f>
        <v>15.913500000000001</v>
      </c>
      <c r="AT43" s="900">
        <f>IF($AK43="n/a",1.03*AS43,IF($AK43&lt;0,1.01*AS43,IF($AK43&gt;10,1.1*AS43,(1+$AK43/100)*AS43)))</f>
        <v>16.390905</v>
      </c>
      <c r="AU43" s="900">
        <f>IF($AK43="n/a",1.03*AT43,IF($AK43&lt;0,1.01*AT43,IF($AK43&gt;10,1.1*AT43,(1+$AK43/100)*AT43)))</f>
        <v>16.882632149999999</v>
      </c>
      <c r="AV43" s="900">
        <f>IF($AK43="n/a",1.03*AU43,IF($AK43&lt;0,1.01*AU43,IF($AK43&gt;10,1.1*AU43,(1+$AK43/100)*AU43)))</f>
        <v>17.3891111145</v>
      </c>
      <c r="AW43" s="663">
        <f>SUM(AR43:AV43)</f>
        <v>82.026148264499994</v>
      </c>
      <c r="AX43" s="761">
        <f>AW43/I43*100</f>
        <v>23.28634443278921</v>
      </c>
      <c r="AY43" s="948" t="s">
        <v>136</v>
      </c>
      <c r="AZ43" s="886" t="s">
        <v>136</v>
      </c>
      <c r="BA43" s="886" t="s">
        <v>136</v>
      </c>
      <c r="BB43" s="886" t="s">
        <v>136</v>
      </c>
      <c r="BC43" s="886" t="s">
        <v>136</v>
      </c>
      <c r="BD43" s="921" t="s">
        <v>4271</v>
      </c>
      <c r="BE43" s="635">
        <v>2001</v>
      </c>
      <c r="BF43" s="912">
        <f>IF(BE43&gt;2008,0,IF(BE43&gt;2001,1,IF(BE43&gt;1990,2,IF(BE43&gt;1980,3,IF(BE43&gt;1973,4,IF(BE43&gt;1970,5,IF(BE43&gt;1960,6,IF(BE43&gt;1958,7,IF(BE43&gt;1953,8,9)))))))))</f>
        <v>2</v>
      </c>
      <c r="BG43" s="896" t="s">
        <v>136</v>
      </c>
    </row>
    <row r="44" spans="1:59" ht="11.25" customHeight="1" x14ac:dyDescent="0.2">
      <c r="A44" s="877" t="s">
        <v>992</v>
      </c>
      <c r="B44" s="889" t="s">
        <v>993</v>
      </c>
      <c r="C44" s="946" t="s">
        <v>108</v>
      </c>
      <c r="D44" s="946" t="s">
        <v>4341</v>
      </c>
      <c r="E44" s="746">
        <v>11</v>
      </c>
      <c r="F44" s="1199">
        <v>313</v>
      </c>
      <c r="G44" s="1199" t="s">
        <v>106</v>
      </c>
      <c r="H44" s="1199" t="s">
        <v>106</v>
      </c>
      <c r="I44" s="888">
        <v>544.09</v>
      </c>
      <c r="J44" s="663">
        <f>(M44/I44)*100</f>
        <v>2.6686761381389106</v>
      </c>
      <c r="K44" s="891">
        <v>3.63</v>
      </c>
      <c r="L44" s="901">
        <v>4</v>
      </c>
      <c r="M44" s="654">
        <f>K44*L44</f>
        <v>14.52</v>
      </c>
      <c r="N44" s="884" t="s">
        <v>605</v>
      </c>
      <c r="O44" s="747">
        <v>3.3</v>
      </c>
      <c r="P44" s="875">
        <v>43894</v>
      </c>
      <c r="Q44" s="875">
        <v>43912</v>
      </c>
      <c r="R44" s="654">
        <f>(K44-O44)/O44*100</f>
        <v>10.000000000000004</v>
      </c>
      <c r="S44" s="714">
        <f>IF(INDEX(Historical!$D$7:$D$1277,MATCH(B44,Historical!$B$7:$B$1301,0))=0,"n/a",(INDEX(Historical!$C$7:$C$1279,MATCH(B44,Historical!$B$7:$B$1301,0))/INDEX(Historical!$D$7:$D$1277,MATCH(B44,Historical!$B$7:$B$1301,0))-1)*100)</f>
        <v>9.8169717138103074</v>
      </c>
      <c r="T44" s="714">
        <f>IF(INDEX(Historical!$F$7:$F$1270,MATCH(B44,Historical!$B$7:$B$1301,0))=0,"n/a",((INDEX(Historical!$C$7:$C$1279,MATCH(B44,Historical!$B$7:$B$1301,0))/INDEX(Historical!$F$7:$F$1270,MATCH(B44,Historical!$B$7:$B$1301,0)))^(1/3)-1)*100)</f>
        <v>12.951712339818444</v>
      </c>
      <c r="U44" s="714">
        <f>IF(INDEX(Historical!$H$7:$H$1270,MATCH(B44,Historical!$B$7:$B$1301,0))=0,"n/a",((INDEX(Historical!$C$7:$C$1279,MATCH(B44,Historical!$B$7:$B$1301,0))/INDEX(Historical!$H$7:$H$1270,MATCH(B44,Historical!$B$7:$B$1301,0)))^(1/5)-1)*100)</f>
        <v>11.324646865576128</v>
      </c>
      <c r="V44" s="714">
        <f>IF(INDEX(Historical!$O$7:$O$1270,MATCH(B44,Historical!$B$7:$B$1301,0))=0,"n/a",((INDEX(Historical!$C$7:$C$1279,MATCH(B44,Historical!$B$7:$B$1301,0))/INDEX(Historical!$O$7:$O$1270,MATCH(B44,Historical!$B$7:$B$1301,0)))^(1/10)-1)*100)</f>
        <v>15.515944582245588</v>
      </c>
      <c r="W44" s="715">
        <f>IF(OR(U44&lt;=0,U44="n/a",V44&lt;=0,V44="n/a"),"n/a",U44/V44)</f>
        <v>0.72987157214615017</v>
      </c>
      <c r="X44" s="716">
        <f>IF(OR(AJ44&lt;=0,AJ44="n/a",U44&lt;=0,U44="n/a"),"n/a",U44/AJ44)</f>
        <v>1.3981045513056949</v>
      </c>
      <c r="Y44" s="889"/>
      <c r="Z44" s="663">
        <f>IF(OR(AC44&lt;0.01,AC44="n/a"),"n/a",M44/AC44*100)</f>
        <v>53.837597330367068</v>
      </c>
      <c r="AA44" s="900">
        <f>IF(OR(AC44&lt;0.01,AC44="n/a"),"n/a",I44/AC44)</f>
        <v>20.17389692250649</v>
      </c>
      <c r="AB44" s="901">
        <v>12</v>
      </c>
      <c r="AC44" s="879">
        <v>26.97</v>
      </c>
      <c r="AD44" s="879">
        <v>5.87</v>
      </c>
      <c r="AE44" s="879">
        <v>5.64</v>
      </c>
      <c r="AF44" s="879">
        <v>2.5099999999999998</v>
      </c>
      <c r="AG44" s="879">
        <v>12.9</v>
      </c>
      <c r="AH44" s="879">
        <v>6.9</v>
      </c>
      <c r="AI44" s="879">
        <v>12.23</v>
      </c>
      <c r="AJ44" s="879">
        <v>8.1</v>
      </c>
      <c r="AK44" s="879">
        <v>3.37</v>
      </c>
      <c r="AL44" s="892">
        <v>84070</v>
      </c>
      <c r="AM44" s="886">
        <v>1.6</v>
      </c>
      <c r="AN44" s="879">
        <v>0.18</v>
      </c>
      <c r="AO44" s="753">
        <f>IF(U44="n/a","n/a",IF(AA44&lt;0,"n/a",IF(AA44="n/a","n/a",J44+U44-AA44)))</f>
        <v>-6.1805739187914526</v>
      </c>
      <c r="AP44" s="754">
        <f>IF(U44="n/a","n/a",J44+U44)</f>
        <v>13.993323003715037</v>
      </c>
      <c r="AQ44" s="902">
        <f>IF(OR(AC44&lt;0.01,AF44="n/a"),"n/a",(I44/SQRT(22.5*AC44*(I44/AF44))-1)*100)</f>
        <v>50.01700833274618</v>
      </c>
      <c r="AR44" s="663">
        <f>INDEX(Historical!$C$7:$C$1279,MATCH(B44,Historical!$B$7:$B$1301,0))*IF(AH44="n/a",1.03,IF(AH44&lt;0,1.01,IF(AH44&gt;10,1.1,(1+AH44/100))))</f>
        <v>14.110799999999999</v>
      </c>
      <c r="AS44" s="900">
        <f>IF($AI44="n/a",1.03*AR44,IF($AI44&lt;0,1.01*AR44,IF($AI44&gt;10,1.1*AR44,(1+$AI44/100)*AR44)))</f>
        <v>15.521880000000001</v>
      </c>
      <c r="AT44" s="900">
        <f>IF($AK44="n/a",1.03*AS44,IF($AK44&lt;0,1.01*AS44,IF($AK44&gt;10,1.1*AS44,(1+$AK44/100)*AS44)))</f>
        <v>16.044967356000001</v>
      </c>
      <c r="AU44" s="900">
        <f>IF($AK44="n/a",1.03*AT44,IF($AK44&lt;0,1.01*AT44,IF($AK44&gt;10,1.1*AT44,(1+$AK44/100)*AT44)))</f>
        <v>16.585682755897203</v>
      </c>
      <c r="AV44" s="900">
        <f>IF($AK44="n/a",1.03*AU44,IF($AK44&lt;0,1.01*AU44,IF($AK44&gt;10,1.1*AU44,(1+$AK44/100)*AU44)))</f>
        <v>17.144620264770939</v>
      </c>
      <c r="AW44" s="663">
        <f>SUM(AR44:AV44)</f>
        <v>79.40795037666814</v>
      </c>
      <c r="AX44" s="761">
        <f>AW44/I44*100</f>
        <v>14.594635147984366</v>
      </c>
      <c r="AY44" s="948">
        <v>1.28</v>
      </c>
      <c r="AZ44" s="886">
        <v>67.94</v>
      </c>
      <c r="BA44" s="886">
        <v>-5.67</v>
      </c>
      <c r="BB44" s="886">
        <v>5.01</v>
      </c>
      <c r="BC44" s="886">
        <v>11.61</v>
      </c>
      <c r="BE44" s="635">
        <v>2010</v>
      </c>
      <c r="BF44" s="912">
        <f>IF(BE44&gt;2008,0,IF(BE44&gt;2001,1,IF(BE44&gt;1990,2,IF(BE44&gt;1980,3,IF(BE44&gt;1973,4,IF(BE44&gt;1970,5,IF(BE44&gt;1960,6,IF(BE44&gt;1958,7,IF(BE44&gt;1953,8,9)))))))))</f>
        <v>0</v>
      </c>
      <c r="BG44" s="896">
        <v>2.6</v>
      </c>
    </row>
    <row r="45" spans="1:59" ht="11.25" customHeight="1" x14ac:dyDescent="0.2">
      <c r="A45" s="885" t="s">
        <v>454</v>
      </c>
      <c r="B45" s="889" t="s">
        <v>455</v>
      </c>
      <c r="C45" s="946" t="s">
        <v>108</v>
      </c>
      <c r="D45" s="946" t="s">
        <v>4345</v>
      </c>
      <c r="E45" s="746">
        <v>16</v>
      </c>
      <c r="F45" s="1199">
        <v>235</v>
      </c>
      <c r="G45" s="1199" t="s">
        <v>106</v>
      </c>
      <c r="H45" s="1199" t="s">
        <v>106</v>
      </c>
      <c r="I45" s="888">
        <v>33.33</v>
      </c>
      <c r="J45" s="663">
        <f>(M45/I45)*100</f>
        <v>2.7602760276027603</v>
      </c>
      <c r="K45" s="899">
        <v>0.23</v>
      </c>
      <c r="L45" s="901">
        <v>4</v>
      </c>
      <c r="M45" s="654">
        <f>K45*L45</f>
        <v>0.92</v>
      </c>
      <c r="N45" s="884" t="s">
        <v>236</v>
      </c>
      <c r="O45" s="751">
        <v>0.21</v>
      </c>
      <c r="P45" s="875">
        <v>43867</v>
      </c>
      <c r="Q45" s="875">
        <v>43875</v>
      </c>
      <c r="R45" s="654">
        <f>(K45-O45)/O45*100</f>
        <v>9.5238095238095326</v>
      </c>
      <c r="S45" s="714">
        <f>IF(INDEX(Historical!$D$7:$D$1277,MATCH(B45,Historical!$B$7:$B$1301,0))=0,"n/a",(INDEX(Historical!$C$7:$C$1279,MATCH(B45,Historical!$B$7:$B$1301,0))/INDEX(Historical!$D$7:$D$1277,MATCH(B45,Historical!$B$7:$B$1301,0))-1)*100)</f>
        <v>25.984251968503933</v>
      </c>
      <c r="T45" s="714">
        <f>IF(INDEX(Historical!$F$7:$F$1270,MATCH(B45,Historical!$B$7:$B$1301,0))=0,"n/a",((INDEX(Historical!$C$7:$C$1279,MATCH(B45,Historical!$B$7:$B$1301,0))/INDEX(Historical!$F$7:$F$1270,MATCH(B45,Historical!$B$7:$B$1301,0)))^(1/3)-1)*100)</f>
        <v>16.191208898541198</v>
      </c>
      <c r="U45" s="714">
        <f>IF(INDEX(Historical!$H$7:$H$1270,MATCH(B45,Historical!$B$7:$B$1301,0))=0,"n/a",((INDEX(Historical!$C$7:$C$1279,MATCH(B45,Historical!$B$7:$B$1301,0))/INDEX(Historical!$H$7:$H$1270,MATCH(B45,Historical!$B$7:$B$1301,0)))^(1/5)-1)*100)</f>
        <v>14.869835499703509</v>
      </c>
      <c r="V45" s="714">
        <f>IF(INDEX(Historical!$O$7:$O$1270,MATCH(B45,Historical!$B$7:$B$1301,0))=0,"n/a",((INDEX(Historical!$C$7:$C$1279,MATCH(B45,Historical!$B$7:$B$1301,0))/INDEX(Historical!$O$7:$O$1270,MATCH(B45,Historical!$B$7:$B$1301,0)))^(1/10)-1)*100)</f>
        <v>10.872671660343824</v>
      </c>
      <c r="W45" s="715">
        <f>IF(OR(U45&lt;=0,U45="n/a",V45&lt;=0,V45="n/a"),"n/a",U45/V45)</f>
        <v>1.3676340060868979</v>
      </c>
      <c r="X45" s="716">
        <f>IF(OR(AJ45&lt;=0,AJ45="n/a",U45&lt;=0,U45="n/a"),"n/a",U45/AJ45)</f>
        <v>1.7290506395004082</v>
      </c>
      <c r="Y45" s="686" t="s">
        <v>4186</v>
      </c>
      <c r="Z45" s="663">
        <f>IF(OR(AC45&lt;0.01,AC45="n/a"),"n/a",M45/AC45*100)</f>
        <v>37.096774193548384</v>
      </c>
      <c r="AA45" s="900">
        <f>IF(OR(AC45&lt;0.01,AC45="n/a"),"n/a",I45/AC45)</f>
        <v>13.439516129032258</v>
      </c>
      <c r="AB45" s="901">
        <v>12</v>
      </c>
      <c r="AC45" s="879">
        <v>2.48</v>
      </c>
      <c r="AD45" s="879">
        <v>1.31</v>
      </c>
      <c r="AE45" s="879">
        <v>4.5</v>
      </c>
      <c r="AF45" s="879">
        <v>1.26</v>
      </c>
      <c r="AG45" s="879">
        <v>10.100000000000001</v>
      </c>
      <c r="AH45" s="879">
        <v>6.8000000000000007</v>
      </c>
      <c r="AI45" s="879">
        <v>-4.2299999999999995</v>
      </c>
      <c r="AJ45" s="879">
        <v>8.6</v>
      </c>
      <c r="AK45" s="879">
        <v>10</v>
      </c>
      <c r="AL45" s="892">
        <v>454.05</v>
      </c>
      <c r="AM45" s="886">
        <v>1.3</v>
      </c>
      <c r="AN45" s="879">
        <v>0.01</v>
      </c>
      <c r="AO45" s="753">
        <f>IF(U45="n/a","n/a",IF(AA45&lt;0,"n/a",IF(AA45="n/a","n/a",J45+U45-AA45)))</f>
        <v>4.1905953982740112</v>
      </c>
      <c r="AP45" s="754">
        <f>IF(U45="n/a","n/a",J45+U45)</f>
        <v>17.630111527306269</v>
      </c>
      <c r="AQ45" s="902">
        <f>IF(OR(AC45&lt;0.01,AF45="n/a"),"n/a",(I45/SQRT(22.5*AC45*(I45/AF45))-1)*100)</f>
        <v>-13.246734745843336</v>
      </c>
      <c r="AR45" s="663">
        <f>INDEX(Historical!$C$7:$C$1279,MATCH(B45,Historical!$B$7:$B$1301,0))*IF(AH45="n/a",1.03,IF(AH45&lt;0,1.01,IF(AH45&gt;10,1.1,(1+AH45/100))))</f>
        <v>0.85440000000000005</v>
      </c>
      <c r="AS45" s="900">
        <f>IF($AI45="n/a",1.03*AR45,IF($AI45&lt;0,1.01*AR45,IF($AI45&gt;10,1.1*AR45,(1+$AI45/100)*AR45)))</f>
        <v>0.86294400000000004</v>
      </c>
      <c r="AT45" s="900">
        <f>IF($AK45="n/a",1.03*AS45,IF($AK45&lt;0,1.01*AS45,IF($AK45&gt;10,1.1*AS45,(1+$AK45/100)*AS45)))</f>
        <v>0.94923840000000015</v>
      </c>
      <c r="AU45" s="900">
        <f>IF($AK45="n/a",1.03*AT45,IF($AK45&lt;0,1.01*AT45,IF($AK45&gt;10,1.1*AT45,(1+$AK45/100)*AT45)))</f>
        <v>1.0441622400000004</v>
      </c>
      <c r="AV45" s="900">
        <f>IF($AK45="n/a",1.03*AU45,IF($AK45&lt;0,1.01*AU45,IF($AK45&gt;10,1.1*AU45,(1+$AK45/100)*AU45)))</f>
        <v>1.1485784640000005</v>
      </c>
      <c r="AW45" s="663">
        <f>SUM(AR45:AV45)</f>
        <v>4.8593231040000013</v>
      </c>
      <c r="AX45" s="761">
        <f>AW45/I45*100</f>
        <v>14.579427254725477</v>
      </c>
      <c r="AY45" s="948">
        <v>0.85</v>
      </c>
      <c r="AZ45" s="886">
        <v>40.04</v>
      </c>
      <c r="BA45" s="886">
        <v>-30.23</v>
      </c>
      <c r="BB45" s="886">
        <v>4.54</v>
      </c>
      <c r="BC45" s="886">
        <v>-13.969999999999999</v>
      </c>
      <c r="BE45" s="635">
        <v>2005</v>
      </c>
      <c r="BF45" s="912">
        <f>IF(BE45&gt;2008,0,IF(BE45&gt;2001,1,IF(BE45&gt;1990,2,IF(BE45&gt;1980,3,IF(BE45&gt;1973,4,IF(BE45&gt;1970,5,IF(BE45&gt;1960,6,IF(BE45&gt;1958,7,IF(BE45&gt;1953,8,9)))))))))</f>
        <v>1</v>
      </c>
      <c r="BG45" s="896">
        <v>1.3</v>
      </c>
    </row>
    <row r="46" spans="1:59" ht="11.25" customHeight="1" x14ac:dyDescent="0.2">
      <c r="A46" s="877" t="s">
        <v>1005</v>
      </c>
      <c r="B46" s="889" t="s">
        <v>1006</v>
      </c>
      <c r="C46" s="946" t="s">
        <v>153</v>
      </c>
      <c r="D46" s="946" t="s">
        <v>4355</v>
      </c>
      <c r="E46" s="746">
        <v>11</v>
      </c>
      <c r="F46" s="1199">
        <v>302</v>
      </c>
      <c r="G46" s="1199" t="s">
        <v>115</v>
      </c>
      <c r="H46" s="1199" t="s">
        <v>115</v>
      </c>
      <c r="I46" s="888">
        <v>58.8</v>
      </c>
      <c r="J46" s="663">
        <f>(M46/I46)*100</f>
        <v>3.0612244897959187</v>
      </c>
      <c r="K46" s="891">
        <v>0.45</v>
      </c>
      <c r="L46" s="901">
        <v>4</v>
      </c>
      <c r="M46" s="654">
        <f>K46*L46</f>
        <v>1.8</v>
      </c>
      <c r="N46" s="884" t="s">
        <v>139</v>
      </c>
      <c r="O46" s="747">
        <v>0.41</v>
      </c>
      <c r="P46" s="875">
        <v>43831</v>
      </c>
      <c r="Q46" s="875">
        <v>43863</v>
      </c>
      <c r="R46" s="654">
        <f>(K46-O46)/O46*100</f>
        <v>9.7560975609756184</v>
      </c>
      <c r="S46" s="714">
        <f>IF(INDEX(Historical!$D$7:$D$1277,MATCH(B46,Historical!$B$7:$B$1301,0))=0,"n/a",(INDEX(Historical!$C$7:$C$1279,MATCH(B46,Historical!$B$7:$B$1301,0))/INDEX(Historical!$D$7:$D$1277,MATCH(B46,Historical!$B$7:$B$1301,0))-1)*100)</f>
        <v>2.4999999999999911</v>
      </c>
      <c r="T46" s="714">
        <f>IF(INDEX(Historical!$F$7:$F$1270,MATCH(B46,Historical!$B$7:$B$1301,0))=0,"n/a",((INDEX(Historical!$C$7:$C$1279,MATCH(B46,Historical!$B$7:$B$1301,0))/INDEX(Historical!$F$7:$F$1270,MATCH(B46,Historical!$B$7:$B$1301,0)))^(1/3)-1)*100)</f>
        <v>2.5652131008858436</v>
      </c>
      <c r="U46" s="714">
        <f>IF(INDEX(Historical!$H$7:$H$1270,MATCH(B46,Historical!$B$7:$B$1301,0))=0,"n/a",((INDEX(Historical!$C$7:$C$1279,MATCH(B46,Historical!$B$7:$B$1301,0))/INDEX(Historical!$H$7:$H$1270,MATCH(B46,Historical!$B$7:$B$1301,0)))^(1/5)-1)*100)</f>
        <v>2.4932274840123947</v>
      </c>
      <c r="V46" s="714">
        <f>IF(INDEX(Historical!$O$7:$O$1270,MATCH(B46,Historical!$B$7:$B$1301,0))=0,"n/a",((INDEX(Historical!$C$7:$C$1279,MATCH(B46,Historical!$B$7:$B$1301,0))/INDEX(Historical!$O$7:$O$1270,MATCH(B46,Historical!$B$7:$B$1301,0)))^(1/10)-1)*100)</f>
        <v>2.8352992717352699</v>
      </c>
      <c r="W46" s="715">
        <f>IF(OR(U46&lt;=0,U46="n/a",V46&lt;=0,V46="n/a"),"n/a",U46/V46)</f>
        <v>0.87935249335654109</v>
      </c>
      <c r="X46" s="716">
        <f>IF(OR(AJ46&lt;=0,AJ46="n/a",U46&lt;=0,U46="n/a"),"n/a",U46/AJ46)</f>
        <v>0.22873646642315548</v>
      </c>
      <c r="Y46" s="673"/>
      <c r="Z46" s="663">
        <f>IF(OR(AC46&lt;0.01,AC46="n/a"),"n/a",M46/AC46*100)</f>
        <v>222.22222222222223</v>
      </c>
      <c r="AA46" s="900">
        <f>IF(OR(AC46&lt;0.01,AC46="n/a"),"n/a",I46/AC46)</f>
        <v>72.592592592592581</v>
      </c>
      <c r="AB46" s="901">
        <v>8</v>
      </c>
      <c r="AC46" s="879">
        <v>0.81</v>
      </c>
      <c r="AD46" s="879">
        <v>3.99</v>
      </c>
      <c r="AE46" s="879">
        <v>4.26</v>
      </c>
      <c r="AF46" s="879">
        <v>2.62</v>
      </c>
      <c r="AG46" s="879">
        <v>2.8000000000000003</v>
      </c>
      <c r="AH46" s="879">
        <v>-33.900000000000006</v>
      </c>
      <c r="AI46" s="879">
        <v>19.75</v>
      </c>
      <c r="AJ46" s="879">
        <v>10.9</v>
      </c>
      <c r="AK46" s="879">
        <v>17.899999999999999</v>
      </c>
      <c r="AL46" s="892">
        <v>132240</v>
      </c>
      <c r="AM46" s="886">
        <v>0.1</v>
      </c>
      <c r="AN46" s="879">
        <v>0.94</v>
      </c>
      <c r="AO46" s="753">
        <f>IF(U46="n/a","n/a",IF(AA46&lt;0,"n/a",IF(AA46="n/a","n/a",J46+U46-AA46)))</f>
        <v>-67.038140618784269</v>
      </c>
      <c r="AP46" s="754">
        <f>IF(U46="n/a","n/a",J46+U46)</f>
        <v>5.5544519738083133</v>
      </c>
      <c r="AQ46" s="902">
        <f>IF(OR(AC46&lt;0.01,AF46="n/a"),"n/a",(I46/SQRT(22.5*AC46*(I46/AF46))-1)*100)</f>
        <v>190.74050483595056</v>
      </c>
      <c r="AR46" s="663">
        <f>INDEX(Historical!$C$7:$C$1279,MATCH(B46,Historical!$B$7:$B$1301,0))*IF(AH46="n/a",1.03,IF(AH46&lt;0,1.01,IF(AH46&gt;10,1.1,(1+AH46/100))))</f>
        <v>1.6563999999999999</v>
      </c>
      <c r="AS46" s="900">
        <f>IF($AI46="n/a",1.03*AR46,IF($AI46&lt;0,1.01*AR46,IF($AI46&gt;10,1.1*AR46,(1+$AI46/100)*AR46)))</f>
        <v>1.8220400000000001</v>
      </c>
      <c r="AT46" s="900">
        <f>IF($AK46="n/a",1.03*AS46,IF($AK46&lt;0,1.01*AS46,IF($AK46&gt;10,1.1*AS46,(1+$AK46/100)*AS46)))</f>
        <v>2.0042440000000004</v>
      </c>
      <c r="AU46" s="900">
        <f>IF($AK46="n/a",1.03*AT46,IF($AK46&lt;0,1.01*AT46,IF($AK46&gt;10,1.1*AT46,(1+$AK46/100)*AT46)))</f>
        <v>2.2046684000000005</v>
      </c>
      <c r="AV46" s="900">
        <f>IF($AK46="n/a",1.03*AU46,IF($AK46&lt;0,1.01*AU46,IF($AK46&gt;10,1.1*AU46,(1+$AK46/100)*AU46)))</f>
        <v>2.4251352400000008</v>
      </c>
      <c r="AW46" s="663">
        <f>SUM(AR46:AV46)</f>
        <v>10.112487640000003</v>
      </c>
      <c r="AX46" s="761">
        <f>AW46/I46*100</f>
        <v>17.198108231292522</v>
      </c>
      <c r="AY46" s="948">
        <v>0.71</v>
      </c>
      <c r="AZ46" s="886">
        <v>38.42</v>
      </c>
      <c r="BA46" s="886">
        <v>-13.96</v>
      </c>
      <c r="BB46" s="886">
        <v>-2.4299999999999997</v>
      </c>
      <c r="BC46" s="886">
        <v>-0.04</v>
      </c>
      <c r="BE46" s="635">
        <v>2010</v>
      </c>
      <c r="BF46" s="912">
        <f>IF(BE46&gt;2008,0,IF(BE46&gt;2001,1,IF(BE46&gt;1990,2,IF(BE46&gt;1980,3,IF(BE46&gt;1973,4,IF(BE46&gt;1970,5,IF(BE46&gt;1960,6,IF(BE46&gt;1958,7,IF(BE46&gt;1953,8,9)))))))))</f>
        <v>0</v>
      </c>
      <c r="BG46" s="896">
        <v>1</v>
      </c>
    </row>
    <row r="47" spans="1:59" s="787" customFormat="1" ht="11.25" customHeight="1" x14ac:dyDescent="0.2">
      <c r="A47" s="768" t="s">
        <v>465</v>
      </c>
      <c r="B47" s="795" t="s">
        <v>466</v>
      </c>
      <c r="C47" s="946" t="s">
        <v>108</v>
      </c>
      <c r="D47" s="946" t="s">
        <v>4345</v>
      </c>
      <c r="E47" s="769">
        <v>15</v>
      </c>
      <c r="F47" s="1199">
        <v>252</v>
      </c>
      <c r="G47" s="1198" t="s">
        <v>37</v>
      </c>
      <c r="H47" s="1198" t="s">
        <v>37</v>
      </c>
      <c r="I47" s="770">
        <v>56.44</v>
      </c>
      <c r="J47" s="771">
        <f>(M47/I47)*100</f>
        <v>3.6144578313253017</v>
      </c>
      <c r="K47" s="772">
        <v>0.51</v>
      </c>
      <c r="L47" s="773">
        <v>4</v>
      </c>
      <c r="M47" s="774">
        <f>K47*L47</f>
        <v>2.04</v>
      </c>
      <c r="N47" s="775" t="s">
        <v>467</v>
      </c>
      <c r="O47" s="776">
        <v>0.5</v>
      </c>
      <c r="P47" s="777">
        <v>43776</v>
      </c>
      <c r="Q47" s="777">
        <v>43795</v>
      </c>
      <c r="R47" s="774">
        <f>(K47-O47)/O47*100</f>
        <v>2.0000000000000018</v>
      </c>
      <c r="S47" s="714">
        <f>IF(INDEX(Historical!$D$7:$D$1277,MATCH(B47,Historical!$B$7:$B$1301,0))=0,"n/a",(INDEX(Historical!$C$7:$C$1279,MATCH(B47,Historical!$B$7:$B$1301,0))/INDEX(Historical!$D$7:$D$1277,MATCH(B47,Historical!$B$7:$B$1301,0))-1)*100)</f>
        <v>5.7894736842105221</v>
      </c>
      <c r="T47" s="714">
        <f>IF(INDEX(Historical!$F$7:$F$1270,MATCH(B47,Historical!$B$7:$B$1301,0))=0,"n/a",((INDEX(Historical!$C$7:$C$1279,MATCH(B47,Historical!$B$7:$B$1301,0))/INDEX(Historical!$F$7:$F$1270,MATCH(B47,Historical!$B$7:$B$1301,0)))^(1/3)-1)*100)</f>
        <v>5.1275761773769801</v>
      </c>
      <c r="U47" s="714">
        <f>IF(INDEX(Historical!$H$7:$H$1270,MATCH(B47,Historical!$B$7:$B$1301,0))=0,"n/a",((INDEX(Historical!$C$7:$C$1279,MATCH(B47,Historical!$B$7:$B$1301,0))/INDEX(Historical!$H$7:$H$1270,MATCH(B47,Historical!$B$7:$B$1301,0)))^(1/5)-1)*100)</f>
        <v>4.4085846538828521</v>
      </c>
      <c r="V47" s="714">
        <f>IF(INDEX(Historical!$O$7:$O$1270,MATCH(B47,Historical!$B$7:$B$1301,0))=0,"n/a",((INDEX(Historical!$C$7:$C$1279,MATCH(B47,Historical!$B$7:$B$1301,0))/INDEX(Historical!$O$7:$O$1270,MATCH(B47,Historical!$B$7:$B$1301,0)))^(1/10)-1)*100)</f>
        <v>7.8391422634658259</v>
      </c>
      <c r="W47" s="715">
        <f>IF(OR(U47&lt;=0,U47="n/a",V47&lt;=0,V47="n/a"),"n/a",U47/V47)</f>
        <v>0.56238099854737644</v>
      </c>
      <c r="X47" s="716">
        <f>IF(OR(AJ47&lt;=0,AJ47="n/a",U47&lt;=0,U47="n/a"),"n/a",U47/AJ47)</f>
        <v>0.41201725737222922</v>
      </c>
      <c r="Y47" s="788"/>
      <c r="Z47" s="771">
        <f>IF(OR(AC47&lt;0.01,AC47="n/a"),"n/a",M47/AC47*100)</f>
        <v>32.025117739403456</v>
      </c>
      <c r="AA47" s="779">
        <f>IF(OR(AC47&lt;0.01,AC47="n/a"),"n/a",I47/AC47)</f>
        <v>8.8602825745682878</v>
      </c>
      <c r="AB47" s="773">
        <v>12</v>
      </c>
      <c r="AC47" s="780">
        <v>6.37</v>
      </c>
      <c r="AD47" s="780">
        <v>1.23</v>
      </c>
      <c r="AE47" s="780">
        <v>2.73</v>
      </c>
      <c r="AF47" s="780">
        <v>0.76</v>
      </c>
      <c r="AG47" s="780">
        <v>9.3000000000000007</v>
      </c>
      <c r="AH47" s="780">
        <v>6.4</v>
      </c>
      <c r="AI47" s="780">
        <v>2.2599999999999998</v>
      </c>
      <c r="AJ47" s="780">
        <v>10.7</v>
      </c>
      <c r="AK47" s="780">
        <v>7.0000000000000009</v>
      </c>
      <c r="AL47" s="781">
        <v>4100</v>
      </c>
      <c r="AM47" s="782">
        <v>55.1</v>
      </c>
      <c r="AN47" s="780">
        <v>0.06</v>
      </c>
      <c r="AO47" s="783">
        <f>IF(U47="n/a","n/a",IF(AA47&lt;0,"n/a",IF(AA47="n/a","n/a",J47+U47-AA47)))</f>
        <v>-0.83724008936013306</v>
      </c>
      <c r="AP47" s="784">
        <f>IF(U47="n/a","n/a",J47+U47)</f>
        <v>8.0230424852081548</v>
      </c>
      <c r="AQ47" s="785">
        <f>IF(OR(AC47&lt;0.01,AF47="n/a"),"n/a",(I47/SQRT(22.5*AC47*(I47/AF47))-1)*100)</f>
        <v>-45.293450497030577</v>
      </c>
      <c r="AR47" s="663">
        <f>INDEX(Historical!$C$7:$C$1279,MATCH(B47,Historical!$B$7:$B$1301,0))*IF(AH47="n/a",1.03,IF(AH47&lt;0,1.01,IF(AH47&gt;10,1.1,(1+AH47/100))))</f>
        <v>2.1386400000000001</v>
      </c>
      <c r="AS47" s="779">
        <f>IF($AI47="n/a",1.03*AR47,IF($AI47&lt;0,1.01*AR47,IF($AI47&gt;10,1.1*AR47,(1+$AI47/100)*AR47)))</f>
        <v>2.1869732640000001</v>
      </c>
      <c r="AT47" s="779">
        <f>IF($AK47="n/a",1.03*AS47,IF($AK47&lt;0,1.01*AS47,IF($AK47&gt;10,1.1*AS47,(1+$AK47/100)*AS47)))</f>
        <v>2.3400613924800004</v>
      </c>
      <c r="AU47" s="779">
        <f>IF($AK47="n/a",1.03*AT47,IF($AK47&lt;0,1.01*AT47,IF($AK47&gt;10,1.1*AT47,(1+$AK47/100)*AT47)))</f>
        <v>2.5038656899536007</v>
      </c>
      <c r="AV47" s="779">
        <f>IF($AK47="n/a",1.03*AU47,IF($AK47&lt;0,1.01*AU47,IF($AK47&gt;10,1.1*AU47,(1+$AK47/100)*AU47)))</f>
        <v>2.6791362882503531</v>
      </c>
      <c r="AW47" s="771">
        <f>SUM(AR47:AV47)</f>
        <v>11.848676634683954</v>
      </c>
      <c r="AX47" s="786">
        <f>AW47/I47*100</f>
        <v>20.993402967193401</v>
      </c>
      <c r="AY47" s="949">
        <v>1.63</v>
      </c>
      <c r="AZ47" s="782">
        <v>63.260000000000005</v>
      </c>
      <c r="BA47" s="782">
        <v>-36.059999999999995</v>
      </c>
      <c r="BB47" s="782">
        <v>8.16</v>
      </c>
      <c r="BC47" s="782">
        <v>-17.72</v>
      </c>
      <c r="BD47" s="922"/>
      <c r="BE47" s="635">
        <v>2005</v>
      </c>
      <c r="BF47" s="912">
        <f>IF(BE47&gt;2008,0,IF(BE47&gt;2001,1,IF(BE47&gt;1990,2,IF(BE47&gt;1980,3,IF(BE47&gt;1973,4,IF(BE47&gt;1970,5,IF(BE47&gt;1960,6,IF(BE47&gt;1958,7,IF(BE47&gt;1953,8,9)))))))))</f>
        <v>1</v>
      </c>
      <c r="BG47" s="838">
        <v>1</v>
      </c>
    </row>
    <row r="48" spans="1:59" ht="11.25" customHeight="1" x14ac:dyDescent="0.2">
      <c r="A48" s="885" t="s">
        <v>470</v>
      </c>
      <c r="B48" s="889" t="s">
        <v>471</v>
      </c>
      <c r="C48" s="946" t="s">
        <v>4199</v>
      </c>
      <c r="D48" s="946" t="s">
        <v>4331</v>
      </c>
      <c r="E48" s="746">
        <v>13</v>
      </c>
      <c r="F48" s="1199">
        <v>271</v>
      </c>
      <c r="G48" s="1199" t="s">
        <v>106</v>
      </c>
      <c r="H48" s="1199" t="s">
        <v>106</v>
      </c>
      <c r="I48" s="888">
        <v>126.19</v>
      </c>
      <c r="J48" s="663">
        <f>(M48/I48)*100</f>
        <v>1.7117045724700848</v>
      </c>
      <c r="K48" s="891">
        <v>0.54</v>
      </c>
      <c r="L48" s="901">
        <v>4</v>
      </c>
      <c r="M48" s="654">
        <f>K48*L48</f>
        <v>2.16</v>
      </c>
      <c r="N48" s="884" t="s">
        <v>188</v>
      </c>
      <c r="O48" s="747">
        <v>0.48499999999999999</v>
      </c>
      <c r="P48" s="875">
        <v>43720</v>
      </c>
      <c r="Q48" s="875">
        <v>43741</v>
      </c>
      <c r="R48" s="654">
        <f>(K48-O48)/O48*100</f>
        <v>11.340206185567022</v>
      </c>
      <c r="S48" s="714">
        <f>IF(INDEX(Historical!$D$7:$D$1277,MATCH(B48,Historical!$B$7:$B$1301,0))=0,"n/a",(INDEX(Historical!$C$7:$C$1279,MATCH(B48,Historical!$B$7:$B$1301,0))/INDEX(Historical!$D$7:$D$1277,MATCH(B48,Historical!$B$7:$B$1301,0))-1)*100)</f>
        <v>26.265822784810133</v>
      </c>
      <c r="T48" s="714">
        <f>IF(INDEX(Historical!$F$7:$F$1270,MATCH(B48,Historical!$B$7:$B$1301,0))=0,"n/a",((INDEX(Historical!$C$7:$C$1279,MATCH(B48,Historical!$B$7:$B$1301,0))/INDEX(Historical!$F$7:$F$1270,MATCH(B48,Historical!$B$7:$B$1301,0)))^(1/3)-1)*100)</f>
        <v>17.493163193867247</v>
      </c>
      <c r="U48" s="714">
        <f>IF(INDEX(Historical!$H$7:$H$1270,MATCH(B48,Historical!$B$7:$B$1301,0))=0,"n/a",((INDEX(Historical!$C$7:$C$1279,MATCH(B48,Historical!$B$7:$B$1301,0))/INDEX(Historical!$H$7:$H$1270,MATCH(B48,Historical!$B$7:$B$1301,0)))^(1/5)-1)*100)</f>
        <v>17.257350851193355</v>
      </c>
      <c r="V48" s="714">
        <f>IF(INDEX(Historical!$O$7:$O$1270,MATCH(B48,Historical!$B$7:$B$1301,0))=0,"n/a",((INDEX(Historical!$C$7:$C$1279,MATCH(B48,Historical!$B$7:$B$1301,0))/INDEX(Historical!$O$7:$O$1270,MATCH(B48,Historical!$B$7:$B$1301,0)))^(1/10)-1)*100)</f>
        <v>19.011104450984995</v>
      </c>
      <c r="W48" s="715">
        <f>IF(OR(U48&lt;=0,U48="n/a",V48&lt;=0,V48="n/a"),"n/a",U48/V48)</f>
        <v>0.9077510933510875</v>
      </c>
      <c r="X48" s="716">
        <f>IF(OR(AJ48&lt;=0,AJ48="n/a",U48&lt;=0,U48="n/a"),"n/a",U48/AJ48)</f>
        <v>1.2415360324599534</v>
      </c>
      <c r="Y48" s="889"/>
      <c r="Z48" s="663">
        <f>IF(OR(AC48&lt;0.01,AC48="n/a"),"n/a",M48/AC48*100)</f>
        <v>60.845070422535215</v>
      </c>
      <c r="AA48" s="900">
        <f>IF(OR(AC48&lt;0.01,AC48="n/a"),"n/a",I48/AC48)</f>
        <v>35.546478873239437</v>
      </c>
      <c r="AB48" s="901">
        <v>12</v>
      </c>
      <c r="AC48" s="879">
        <v>3.55</v>
      </c>
      <c r="AD48" s="879">
        <v>3.54</v>
      </c>
      <c r="AE48" s="879">
        <v>3.3</v>
      </c>
      <c r="AF48" s="879">
        <v>11.99</v>
      </c>
      <c r="AG48" s="879">
        <v>36.199999999999996</v>
      </c>
      <c r="AH48" s="879">
        <v>10.4</v>
      </c>
      <c r="AI48" s="879">
        <v>9.19</v>
      </c>
      <c r="AJ48" s="879">
        <v>13.900000000000002</v>
      </c>
      <c r="AK48" s="879">
        <v>10</v>
      </c>
      <c r="AL48" s="892">
        <v>14460</v>
      </c>
      <c r="AM48" s="886">
        <v>0.6</v>
      </c>
      <c r="AN48" s="879">
        <v>1.73</v>
      </c>
      <c r="AO48" s="753">
        <f>IF(U48="n/a","n/a",IF(AA48&lt;0,"n/a",IF(AA48="n/a","n/a",J48+U48-AA48)))</f>
        <v>-16.577423449575996</v>
      </c>
      <c r="AP48" s="754">
        <f>IF(U48="n/a","n/a",J48+U48)</f>
        <v>18.969055423663441</v>
      </c>
      <c r="AQ48" s="902">
        <f>IF(OR(AC48&lt;0.01,AF48="n/a"),"n/a",(I48/SQRT(22.5*AC48*(I48/AF48))-1)*100)</f>
        <v>335.22779817783845</v>
      </c>
      <c r="AR48" s="663">
        <f>INDEX(Historical!$C$7:$C$1279,MATCH(B48,Historical!$B$7:$B$1301,0))*IF(AH48="n/a",1.03,IF(AH48&lt;0,1.01,IF(AH48&gt;10,1.1,(1+AH48/100))))</f>
        <v>2.1945000000000001</v>
      </c>
      <c r="AS48" s="900">
        <f>IF($AI48="n/a",1.03*AR48,IF($AI48&lt;0,1.01*AR48,IF($AI48&gt;10,1.1*AR48,(1+$AI48/100)*AR48)))</f>
        <v>2.3961745500000005</v>
      </c>
      <c r="AT48" s="900">
        <f>IF($AK48="n/a",1.03*AS48,IF($AK48&lt;0,1.01*AS48,IF($AK48&gt;10,1.1*AS48,(1+$AK48/100)*AS48)))</f>
        <v>2.6357920050000008</v>
      </c>
      <c r="AU48" s="900">
        <f>IF($AK48="n/a",1.03*AT48,IF($AK48&lt;0,1.01*AT48,IF($AK48&gt;10,1.1*AT48,(1+$AK48/100)*AT48)))</f>
        <v>2.8993712055000009</v>
      </c>
      <c r="AV48" s="900">
        <f>IF($AK48="n/a",1.03*AU48,IF($AK48&lt;0,1.01*AU48,IF($AK48&gt;10,1.1*AU48,(1+$AK48/100)*AU48)))</f>
        <v>3.1893083260500013</v>
      </c>
      <c r="AW48" s="663">
        <f>SUM(AR48:AV48)</f>
        <v>13.315146086550005</v>
      </c>
      <c r="AX48" s="761">
        <f>AW48/I48*100</f>
        <v>10.551665018266112</v>
      </c>
      <c r="AY48" s="948">
        <v>0.88</v>
      </c>
      <c r="AZ48" s="886">
        <v>54.08</v>
      </c>
      <c r="BA48" s="886">
        <v>-7.88</v>
      </c>
      <c r="BB48" s="886">
        <v>5.99</v>
      </c>
      <c r="BC48" s="886">
        <v>7.0499999999999989</v>
      </c>
      <c r="BE48" s="635">
        <v>2007</v>
      </c>
      <c r="BF48" s="912">
        <f>IF(BE48&gt;2008,0,IF(BE48&gt;2001,1,IF(BE48&gt;1990,2,IF(BE48&gt;1980,3,IF(BE48&gt;1973,4,IF(BE48&gt;1970,5,IF(BE48&gt;1960,6,IF(BE48&gt;1958,7,IF(BE48&gt;1953,8,9)))))))))</f>
        <v>1</v>
      </c>
      <c r="BG48" s="896">
        <v>9.6</v>
      </c>
    </row>
    <row r="49" spans="1:59" ht="11.25" customHeight="1" x14ac:dyDescent="0.2">
      <c r="A49" s="877" t="s">
        <v>488</v>
      </c>
      <c r="B49" s="889" t="s">
        <v>489</v>
      </c>
      <c r="C49" s="946" t="s">
        <v>153</v>
      </c>
      <c r="D49" s="946" t="s">
        <v>4327</v>
      </c>
      <c r="E49" s="746">
        <v>24</v>
      </c>
      <c r="F49" s="1199">
        <v>143</v>
      </c>
      <c r="G49" s="1199" t="s">
        <v>106</v>
      </c>
      <c r="H49" s="1199" t="s">
        <v>106</v>
      </c>
      <c r="I49" s="879">
        <v>52.19</v>
      </c>
      <c r="J49" s="663">
        <f>(M49/I49)*100</f>
        <v>3.7240850737689213</v>
      </c>
      <c r="K49" s="898">
        <v>0.4859</v>
      </c>
      <c r="L49" s="901">
        <v>4</v>
      </c>
      <c r="M49" s="654">
        <f>K49*L49</f>
        <v>1.9436</v>
      </c>
      <c r="N49" s="884" t="s">
        <v>490</v>
      </c>
      <c r="O49" s="748">
        <v>0.48110000000000003</v>
      </c>
      <c r="P49" s="875">
        <v>44012</v>
      </c>
      <c r="Q49" s="875">
        <v>44027</v>
      </c>
      <c r="R49" s="654">
        <f>(K49-O49)/O49*100</f>
        <v>0.99771357306172748</v>
      </c>
      <c r="S49" s="714">
        <f>IF(INDEX(Historical!$D$7:$D$1277,MATCH(B49,Historical!$B$7:$B$1301,0))=0,"n/a",(INDEX(Historical!$C$7:$C$1279,MATCH(B49,Historical!$B$7:$B$1301,0))/INDEX(Historical!$D$7:$D$1277,MATCH(B49,Historical!$B$7:$B$1301,0))-1)*100)</f>
        <v>2.068230277185501</v>
      </c>
      <c r="T49" s="714">
        <f>IF(INDEX(Historical!$F$7:$F$1270,MATCH(B49,Historical!$B$7:$B$1301,0))=0,"n/a",((INDEX(Historical!$C$7:$C$1279,MATCH(B49,Historical!$B$7:$B$1301,0))/INDEX(Historical!$F$7:$F$1270,MATCH(B49,Historical!$B$7:$B$1301,0)))^(1/3)-1)*100)</f>
        <v>4.6276247180517815</v>
      </c>
      <c r="U49" s="714">
        <f>IF(INDEX(Historical!$H$7:$H$1270,MATCH(B49,Historical!$B$7:$B$1301,0))=0,"n/a",((INDEX(Historical!$C$7:$C$1279,MATCH(B49,Historical!$B$7:$B$1301,0))/INDEX(Historical!$H$7:$H$1270,MATCH(B49,Historical!$B$7:$B$1301,0)))^(1/5)-1)*100)</f>
        <v>8.2198036681065965</v>
      </c>
      <c r="V49" s="714">
        <f>IF(INDEX(Historical!$O$7:$O$1270,MATCH(B49,Historical!$B$7:$B$1301,0))=0,"n/a",((INDEX(Historical!$C$7:$C$1279,MATCH(B49,Historical!$B$7:$B$1301,0))/INDEX(Historical!$O$7:$O$1270,MATCH(B49,Historical!$B$7:$B$1301,0)))^(1/10)-1)*100)</f>
        <v>14.332034524685522</v>
      </c>
      <c r="W49" s="715">
        <f>IF(OR(U49&lt;=0,U49="n/a",V49&lt;=0,V49="n/a"),"n/a",U49/V49)</f>
        <v>0.57352664438177237</v>
      </c>
      <c r="X49" s="716">
        <f>IF(OR(AJ49&lt;=0,AJ49="n/a",U49&lt;=0,U49="n/a"),"n/a",U49/AJ49)</f>
        <v>1.3475087980502618</v>
      </c>
      <c r="Y49" s="890"/>
      <c r="Z49" s="663" t="str">
        <f>IF(OR(AC49&lt;0.01,AC49="n/a"),"n/a",M49/AC49*100)</f>
        <v>n/a</v>
      </c>
      <c r="AA49" s="900" t="str">
        <f>IF(OR(AC49&lt;0.01,AC49="n/a"),"n/a",I49/AC49)</f>
        <v>n/a</v>
      </c>
      <c r="AB49" s="901">
        <v>6</v>
      </c>
      <c r="AC49" s="879">
        <v>-14.04</v>
      </c>
      <c r="AD49" s="879" t="s">
        <v>136</v>
      </c>
      <c r="AE49" s="879">
        <v>0.1</v>
      </c>
      <c r="AF49" s="879">
        <v>12.61</v>
      </c>
      <c r="AG49" s="879">
        <v>-176.4</v>
      </c>
      <c r="AH49" s="879">
        <v>308.40000000000003</v>
      </c>
      <c r="AI49" s="879">
        <v>4.42</v>
      </c>
      <c r="AJ49" s="879">
        <v>6.1</v>
      </c>
      <c r="AK49" s="879">
        <v>4.7300000000000004</v>
      </c>
      <c r="AL49" s="892">
        <v>15570</v>
      </c>
      <c r="AM49" s="886">
        <v>0.16</v>
      </c>
      <c r="AN49" s="879">
        <v>6.04</v>
      </c>
      <c r="AO49" s="753" t="str">
        <f>IF(U49="n/a","n/a",IF(AA49&lt;0,"n/a",IF(AA49="n/a","n/a",J49+U49-AA49)))</f>
        <v>n/a</v>
      </c>
      <c r="AP49" s="754">
        <f>IF(U49="n/a","n/a",J49+U49)</f>
        <v>11.943888741875519</v>
      </c>
      <c r="AQ49" s="902" t="str">
        <f>IF(OR(AC49&lt;0.01,AF49="n/a"),"n/a",(I49/SQRT(22.5*AC49*(I49/AF49))-1)*100)</f>
        <v>n/a</v>
      </c>
      <c r="AR49" s="663">
        <f>INDEX(Historical!$C$7:$C$1279,MATCH(B49,Historical!$B$7:$B$1301,0))*IF(AH49="n/a",1.03,IF(AH49&lt;0,1.01,IF(AH49&gt;10,1.1,(1+AH49/100))))</f>
        <v>2.1062800000000004</v>
      </c>
      <c r="AS49" s="900">
        <f>IF($AI49="n/a",1.03*AR49,IF($AI49&lt;0,1.01*AR49,IF($AI49&gt;10,1.1*AR49,(1+$AI49/100)*AR49)))</f>
        <v>2.1993775760000003</v>
      </c>
      <c r="AT49" s="900">
        <f>IF($AK49="n/a",1.03*AS49,IF($AK49&lt;0,1.01*AS49,IF($AK49&gt;10,1.1*AS49,(1+$AK49/100)*AS49)))</f>
        <v>2.3034081353447999</v>
      </c>
      <c r="AU49" s="900">
        <f>IF($AK49="n/a",1.03*AT49,IF($AK49&lt;0,1.01*AT49,IF($AK49&gt;10,1.1*AT49,(1+$AK49/100)*AT49)))</f>
        <v>2.4123593401466086</v>
      </c>
      <c r="AV49" s="900">
        <f>IF($AK49="n/a",1.03*AU49,IF($AK49&lt;0,1.01*AU49,IF($AK49&gt;10,1.1*AU49,(1+$AK49/100)*AU49)))</f>
        <v>2.5264639369355431</v>
      </c>
      <c r="AW49" s="663">
        <f>SUM(AR49:AV49)</f>
        <v>11.547888988426951</v>
      </c>
      <c r="AX49" s="761">
        <f>AW49/I49*100</f>
        <v>22.126631516434088</v>
      </c>
      <c r="AY49" s="948">
        <v>1</v>
      </c>
      <c r="AZ49" s="886">
        <v>33.650000000000006</v>
      </c>
      <c r="BA49" s="886">
        <v>-14.01</v>
      </c>
      <c r="BB49" s="886">
        <v>0.11</v>
      </c>
      <c r="BC49" s="886">
        <v>1.4000000000000001</v>
      </c>
      <c r="BE49" s="635">
        <v>1997</v>
      </c>
      <c r="BF49" s="912">
        <f>IF(BE49&gt;2008,0,IF(BE49&gt;2001,1,IF(BE49&gt;1990,2,IF(BE49&gt;1980,3,IF(BE49&gt;1973,4,IF(BE49&gt;1970,5,IF(BE49&gt;1960,6,IF(BE49&gt;1958,7,IF(BE49&gt;1953,8,9)))))))))</f>
        <v>2</v>
      </c>
      <c r="BG49" s="896">
        <v>-10.199999999999999</v>
      </c>
    </row>
    <row r="50" spans="1:59" ht="11.25" customHeight="1" x14ac:dyDescent="0.2">
      <c r="A50" s="885" t="s">
        <v>493</v>
      </c>
      <c r="B50" s="889" t="s">
        <v>494</v>
      </c>
      <c r="C50" s="946" t="s">
        <v>4199</v>
      </c>
      <c r="D50" s="946" t="s">
        <v>4331</v>
      </c>
      <c r="E50" s="746">
        <v>18</v>
      </c>
      <c r="F50" s="1199">
        <v>181</v>
      </c>
      <c r="G50" s="1199" t="s">
        <v>115</v>
      </c>
      <c r="H50" s="1199" t="s">
        <v>115</v>
      </c>
      <c r="I50" s="888">
        <v>39.03</v>
      </c>
      <c r="J50" s="663">
        <f>(M50/I50)*100</f>
        <v>2.7671022290545735</v>
      </c>
      <c r="K50" s="891">
        <v>0.27</v>
      </c>
      <c r="L50" s="901">
        <v>4</v>
      </c>
      <c r="M50" s="654">
        <f>K50*L50</f>
        <v>1.08</v>
      </c>
      <c r="N50" s="884" t="s">
        <v>148</v>
      </c>
      <c r="O50" s="749">
        <v>0.26</v>
      </c>
      <c r="P50" s="875">
        <v>43801</v>
      </c>
      <c r="Q50" s="875">
        <v>43812</v>
      </c>
      <c r="R50" s="654">
        <f>(K50-O50)/O50*100</f>
        <v>3.8461538461538494</v>
      </c>
      <c r="S50" s="714">
        <f>IF(INDEX(Historical!$D$7:$D$1277,MATCH(B50,Historical!$B$7:$B$1301,0))=0,"n/a",(INDEX(Historical!$C$7:$C$1279,MATCH(B50,Historical!$B$7:$B$1301,0))/INDEX(Historical!$D$7:$D$1277,MATCH(B50,Historical!$B$7:$B$1301,0))-1)*100)</f>
        <v>23.529411764705888</v>
      </c>
      <c r="T50" s="714">
        <f>IF(INDEX(Historical!$F$7:$F$1270,MATCH(B50,Historical!$B$7:$B$1301,0))=0,"n/a",((INDEX(Historical!$C$7:$C$1279,MATCH(B50,Historical!$B$7:$B$1301,0))/INDEX(Historical!$F$7:$F$1270,MATCH(B50,Historical!$B$7:$B$1301,0)))^(1/3)-1)*100)</f>
        <v>15.910934674420997</v>
      </c>
      <c r="U50" s="714">
        <f>IF(INDEX(Historical!$H$7:$H$1270,MATCH(B50,Historical!$B$7:$B$1301,0))=0,"n/a",((INDEX(Historical!$C$7:$C$1279,MATCH(B50,Historical!$B$7:$B$1301,0))/INDEX(Historical!$H$7:$H$1270,MATCH(B50,Historical!$B$7:$B$1301,0)))^(1/5)-1)*100)</f>
        <v>11.341134521344642</v>
      </c>
      <c r="V50" s="714">
        <f>IF(INDEX(Historical!$O$7:$O$1270,MATCH(B50,Historical!$B$7:$B$1301,0))=0,"n/a",((INDEX(Historical!$C$7:$C$1279,MATCH(B50,Historical!$B$7:$B$1301,0))/INDEX(Historical!$O$7:$O$1270,MATCH(B50,Historical!$B$7:$B$1301,0)))^(1/10)-1)*100)</f>
        <v>12.208891773792651</v>
      </c>
      <c r="W50" s="715">
        <f>IF(OR(U50&lt;=0,U50="n/a",V50&lt;=0,V50="n/a"),"n/a",U50/V50)</f>
        <v>0.92892415884046764</v>
      </c>
      <c r="X50" s="716">
        <f>IF(OR(AJ50&lt;=0,AJ50="n/a",U50&lt;=0,U50="n/a"),"n/a",U50/AJ50)</f>
        <v>1.9553680209214899</v>
      </c>
      <c r="Y50" s="681" t="s">
        <v>438</v>
      </c>
      <c r="Z50" s="663">
        <f>IF(OR(AC50&lt;0.01,AC50="n/a"),"n/a",M50/AC50*100)</f>
        <v>53.201970443349765</v>
      </c>
      <c r="AA50" s="900">
        <f>IF(OR(AC50&lt;0.01,AC50="n/a"),"n/a",I50/AC50)</f>
        <v>19.226600985221676</v>
      </c>
      <c r="AB50" s="901">
        <v>12</v>
      </c>
      <c r="AC50" s="879">
        <v>2.0299999999999998</v>
      </c>
      <c r="AD50" s="879" t="s">
        <v>136</v>
      </c>
      <c r="AE50" s="879">
        <v>3.56</v>
      </c>
      <c r="AF50" s="879">
        <v>2.2999999999999998</v>
      </c>
      <c r="AG50" s="879">
        <v>12.3</v>
      </c>
      <c r="AH50" s="879">
        <v>2.1999999999999997</v>
      </c>
      <c r="AI50" s="879" t="s">
        <v>136</v>
      </c>
      <c r="AJ50" s="879">
        <v>5.8000000000000007</v>
      </c>
      <c r="AK50" s="879" t="s">
        <v>136</v>
      </c>
      <c r="AL50" s="892">
        <v>577.91999999999996</v>
      </c>
      <c r="AM50" s="886">
        <v>2.2999999999999998</v>
      </c>
      <c r="AN50" s="879">
        <v>1.82</v>
      </c>
      <c r="AO50" s="753">
        <f>IF(U50="n/a","n/a",IF(AA50&lt;0,"n/a",IF(AA50="n/a","n/a",J50+U50-AA50)))</f>
        <v>-5.1183642348224598</v>
      </c>
      <c r="AP50" s="754">
        <f>IF(U50="n/a","n/a",J50+U50)</f>
        <v>14.108236750399216</v>
      </c>
      <c r="AQ50" s="902">
        <f>IF(OR(AC50&lt;0.01,AF50="n/a"),"n/a",(I50/SQRT(22.5*AC50*(I50/AF50))-1)*100)</f>
        <v>40.192220843002801</v>
      </c>
      <c r="AR50" s="663">
        <f>INDEX(Historical!$C$7:$C$1279,MATCH(B50,Historical!$B$7:$B$1301,0))*IF(AH50="n/a",1.03,IF(AH50&lt;0,1.01,IF(AH50&gt;10,1.1,(1+AH50/100))))</f>
        <v>1.0731000000000002</v>
      </c>
      <c r="AS50" s="900">
        <f>IF($AI50="n/a",1.03*AR50,IF($AI50&lt;0,1.01*AR50,IF($AI50&gt;10,1.1*AR50,(1+$AI50/100)*AR50)))</f>
        <v>1.1052930000000003</v>
      </c>
      <c r="AT50" s="900">
        <f>IF($AK50="n/a",1.03*AS50,IF($AK50&lt;0,1.01*AS50,IF($AK50&gt;10,1.1*AS50,(1+$AK50/100)*AS50)))</f>
        <v>1.1384517900000004</v>
      </c>
      <c r="AU50" s="900">
        <f>IF($AK50="n/a",1.03*AT50,IF($AK50&lt;0,1.01*AT50,IF($AK50&gt;10,1.1*AT50,(1+$AK50/100)*AT50)))</f>
        <v>1.1726053437000004</v>
      </c>
      <c r="AV50" s="900">
        <f>IF($AK50="n/a",1.03*AU50,IF($AK50&lt;0,1.01*AU50,IF($AK50&gt;10,1.1*AU50,(1+$AK50/100)*AU50)))</f>
        <v>1.2077835040110003</v>
      </c>
      <c r="AW50" s="663">
        <f>SUM(AR50:AV50)</f>
        <v>5.697233637711002</v>
      </c>
      <c r="AX50" s="761">
        <f>AW50/I50*100</f>
        <v>14.597062868847047</v>
      </c>
      <c r="AY50" s="948">
        <v>0.92</v>
      </c>
      <c r="AZ50" s="886">
        <v>35.29</v>
      </c>
      <c r="BA50" s="886">
        <v>-35.980000000000004</v>
      </c>
      <c r="BB50" s="886">
        <v>1.43</v>
      </c>
      <c r="BC50" s="886">
        <v>-18.5</v>
      </c>
      <c r="BE50" s="635">
        <v>2002</v>
      </c>
      <c r="BF50" s="912">
        <f>IF(BE50&gt;2008,0,IF(BE50&gt;2001,1,IF(BE50&gt;1990,2,IF(BE50&gt;1980,3,IF(BE50&gt;1973,4,IF(BE50&gt;1970,5,IF(BE50&gt;1960,6,IF(BE50&gt;1958,7,IF(BE50&gt;1953,8,9)))))))))</f>
        <v>1</v>
      </c>
      <c r="BG50" s="896">
        <v>1.7000000000000002</v>
      </c>
    </row>
    <row r="51" spans="1:59" ht="11.25" customHeight="1" x14ac:dyDescent="0.2">
      <c r="A51" s="877" t="s">
        <v>491</v>
      </c>
      <c r="B51" s="889" t="s">
        <v>492</v>
      </c>
      <c r="C51" s="946" t="s">
        <v>128</v>
      </c>
      <c r="D51" s="946" t="s">
        <v>4342</v>
      </c>
      <c r="E51" s="746">
        <v>20</v>
      </c>
      <c r="F51" s="1199">
        <v>160</v>
      </c>
      <c r="G51" s="1199" t="s">
        <v>37</v>
      </c>
      <c r="H51" s="1199" t="s">
        <v>37</v>
      </c>
      <c r="I51" s="888">
        <v>149.52000000000001</v>
      </c>
      <c r="J51" s="663">
        <f>(M51/I51)*100</f>
        <v>0.85607276618512562</v>
      </c>
      <c r="K51" s="898">
        <v>0.32</v>
      </c>
      <c r="L51" s="901">
        <v>4</v>
      </c>
      <c r="M51" s="654">
        <f>K51*L51</f>
        <v>1.28</v>
      </c>
      <c r="N51" s="884" t="s">
        <v>107</v>
      </c>
      <c r="O51" s="748">
        <v>0.28999999999999998</v>
      </c>
      <c r="P51" s="630">
        <v>43677</v>
      </c>
      <c r="Q51" s="630">
        <v>43692</v>
      </c>
      <c r="R51" s="654">
        <f>(K51-O51)/O51*100</f>
        <v>10.344827586206906</v>
      </c>
      <c r="S51" s="714">
        <f>IF(INDEX(Historical!$D$7:$D$1277,MATCH(B51,Historical!$B$7:$B$1301,0))=0,"n/a",(INDEX(Historical!$C$7:$C$1279,MATCH(B51,Historical!$B$7:$B$1301,0))/INDEX(Historical!$D$7:$D$1277,MATCH(B51,Historical!$B$7:$B$1301,0))-1)*100)</f>
        <v>10.909090909090891</v>
      </c>
      <c r="T51" s="714">
        <f>IF(INDEX(Historical!$F$7:$F$1270,MATCH(B51,Historical!$B$7:$B$1301,0))=0,"n/a",((INDEX(Historical!$C$7:$C$1279,MATCH(B51,Historical!$B$7:$B$1301,0))/INDEX(Historical!$F$7:$F$1270,MATCH(B51,Historical!$B$7:$B$1301,0)))^(1/3)-1)*100)</f>
        <v>9.8644875762156303</v>
      </c>
      <c r="U51" s="714">
        <f>IF(INDEX(Historical!$H$7:$H$1270,MATCH(B51,Historical!$B$7:$B$1301,0))=0,"n/a",((INDEX(Historical!$C$7:$C$1279,MATCH(B51,Historical!$B$7:$B$1301,0))/INDEX(Historical!$H$7:$H$1270,MATCH(B51,Historical!$B$7:$B$1301,0)))^(1/5)-1)*100)</f>
        <v>9.9282331408265136</v>
      </c>
      <c r="V51" s="714">
        <f>IF(INDEX(Historical!$O$7:$O$1270,MATCH(B51,Historical!$B$7:$B$1301,0))=0,"n/a",((INDEX(Historical!$C$7:$C$1279,MATCH(B51,Historical!$B$7:$B$1301,0))/INDEX(Historical!$O$7:$O$1270,MATCH(B51,Historical!$B$7:$B$1301,0)))^(1/10)-1)*100)</f>
        <v>14.319676081578937</v>
      </c>
      <c r="W51" s="715">
        <f>IF(OR(U51&lt;=0,U51="n/a",V51&lt;=0,V51="n/a"),"n/a",U51/V51)</f>
        <v>0.69332805325103364</v>
      </c>
      <c r="X51" s="716">
        <f>IF(OR(AJ51&lt;=0,AJ51="n/a",U51&lt;=0,U51="n/a"),"n/a",U51/AJ51)</f>
        <v>0.89443541809247873</v>
      </c>
      <c r="Y51" s="889"/>
      <c r="Z51" s="663">
        <f>IF(OR(AC51&lt;0.01,AC51="n/a"),"n/a",M51/AC51*100)</f>
        <v>20.915032679738562</v>
      </c>
      <c r="AA51" s="900">
        <f>IF(OR(AC51&lt;0.01,AC51="n/a"),"n/a",I51/AC51)</f>
        <v>24.43137254901961</v>
      </c>
      <c r="AB51" s="901">
        <v>12</v>
      </c>
      <c r="AC51" s="879">
        <v>6.12</v>
      </c>
      <c r="AD51" s="879">
        <v>2.41</v>
      </c>
      <c r="AE51" s="879">
        <v>0.59</v>
      </c>
      <c r="AF51" s="879">
        <v>3.45</v>
      </c>
      <c r="AG51" s="879">
        <v>15</v>
      </c>
      <c r="AH51" s="879">
        <v>45.1</v>
      </c>
      <c r="AI51" s="879">
        <v>14.81</v>
      </c>
      <c r="AJ51" s="879">
        <v>11.1</v>
      </c>
      <c r="AK51" s="879">
        <v>10.059999999999999</v>
      </c>
      <c r="AL51" s="892">
        <v>5610</v>
      </c>
      <c r="AM51" s="886">
        <v>0.2</v>
      </c>
      <c r="AN51" s="879">
        <v>0.86</v>
      </c>
      <c r="AO51" s="753">
        <f>IF(U51="n/a","n/a",IF(AA51&lt;0,"n/a",IF(AA51="n/a","n/a",J51+U51-AA51)))</f>
        <v>-13.647066642007971</v>
      </c>
      <c r="AP51" s="754">
        <f>IF(U51="n/a","n/a",J51+U51)</f>
        <v>10.784305907011639</v>
      </c>
      <c r="AQ51" s="902">
        <f>IF(OR(AC51&lt;0.01,AF51="n/a"),"n/a",(I51/SQRT(22.5*AC51*(I51/AF51))-1)*100)</f>
        <v>93.549574808359466</v>
      </c>
      <c r="AR51" s="663">
        <f>INDEX(Historical!$C$7:$C$1279,MATCH(B51,Historical!$B$7:$B$1301,0))*IF(AH51="n/a",1.03,IF(AH51&lt;0,1.01,IF(AH51&gt;10,1.1,(1+AH51/100))))</f>
        <v>1.3420000000000001</v>
      </c>
      <c r="AS51" s="900">
        <f>IF($AI51="n/a",1.03*AR51,IF($AI51&lt;0,1.01*AR51,IF($AI51&gt;10,1.1*AR51,(1+$AI51/100)*AR51)))</f>
        <v>1.4762000000000002</v>
      </c>
      <c r="AT51" s="900">
        <f>IF($AK51="n/a",1.03*AS51,IF($AK51&lt;0,1.01*AS51,IF($AK51&gt;10,1.1*AS51,(1+$AK51/100)*AS51)))</f>
        <v>1.6238200000000003</v>
      </c>
      <c r="AU51" s="900">
        <f>IF($AK51="n/a",1.03*AT51,IF($AK51&lt;0,1.01*AT51,IF($AK51&gt;10,1.1*AT51,(1+$AK51/100)*AT51)))</f>
        <v>1.7862020000000005</v>
      </c>
      <c r="AV51" s="900">
        <f>IF($AK51="n/a",1.03*AU51,IF($AK51&lt;0,1.01*AU51,IF($AK51&gt;10,1.1*AU51,(1+$AK51/100)*AU51)))</f>
        <v>1.9648222000000006</v>
      </c>
      <c r="AW51" s="663">
        <f>SUM(AR51:AV51)</f>
        <v>8.193044200000001</v>
      </c>
      <c r="AX51" s="761">
        <f>AW51/I51*100</f>
        <v>5.4795640716960943</v>
      </c>
      <c r="AY51" s="948">
        <v>0.77</v>
      </c>
      <c r="AZ51" s="886">
        <v>31.15</v>
      </c>
      <c r="BA51" s="886">
        <v>-17.84</v>
      </c>
      <c r="BB51" s="886">
        <v>-2.5</v>
      </c>
      <c r="BC51" s="886">
        <v>-6.4</v>
      </c>
      <c r="BE51" s="635">
        <v>2000</v>
      </c>
      <c r="BF51" s="912">
        <f>IF(BE51&gt;2008,0,IF(BE51&gt;2001,1,IF(BE51&gt;1990,2,IF(BE51&gt;1980,3,IF(BE51&gt;1973,4,IF(BE51&gt;1970,5,IF(BE51&gt;1960,6,IF(BE51&gt;1958,7,IF(BE51&gt;1953,8,9)))))))))</f>
        <v>2</v>
      </c>
      <c r="BG51" s="896">
        <v>5.8999999999999995</v>
      </c>
    </row>
    <row r="52" spans="1:59" ht="11.25" customHeight="1" x14ac:dyDescent="0.2">
      <c r="A52" s="877" t="s">
        <v>483</v>
      </c>
      <c r="B52" s="889" t="s">
        <v>484</v>
      </c>
      <c r="C52" s="946" t="s">
        <v>108</v>
      </c>
      <c r="D52" s="946" t="s">
        <v>4345</v>
      </c>
      <c r="E52" s="746">
        <v>22</v>
      </c>
      <c r="F52" s="1199">
        <v>153</v>
      </c>
      <c r="G52" s="1199" t="s">
        <v>106</v>
      </c>
      <c r="H52" s="1199" t="s">
        <v>106</v>
      </c>
      <c r="I52" s="888">
        <v>59.24</v>
      </c>
      <c r="J52" s="663">
        <f>(M52/I52)*100</f>
        <v>3.5786630654962863</v>
      </c>
      <c r="K52" s="891">
        <v>0.53</v>
      </c>
      <c r="L52" s="901">
        <v>4</v>
      </c>
      <c r="M52" s="654">
        <f>K52*L52</f>
        <v>2.12</v>
      </c>
      <c r="N52" s="884" t="s">
        <v>441</v>
      </c>
      <c r="O52" s="747">
        <v>0.51</v>
      </c>
      <c r="P52" s="875">
        <v>43866</v>
      </c>
      <c r="Q52" s="875">
        <v>43880</v>
      </c>
      <c r="R52" s="654">
        <f>(K52-O52)/O52*100</f>
        <v>3.9215686274509838</v>
      </c>
      <c r="S52" s="714">
        <f>IF(INDEX(Historical!$D$7:$D$1277,MATCH(B52,Historical!$B$7:$B$1301,0))=0,"n/a",(INDEX(Historical!$C$7:$C$1279,MATCH(B52,Historical!$B$7:$B$1301,0))/INDEX(Historical!$D$7:$D$1277,MATCH(B52,Historical!$B$7:$B$1301,0))-1)*100)</f>
        <v>4.081632653061229</v>
      </c>
      <c r="T52" s="714">
        <f>IF(INDEX(Historical!$F$7:$F$1270,MATCH(B52,Historical!$B$7:$B$1301,0))=0,"n/a",((INDEX(Historical!$C$7:$C$1279,MATCH(B52,Historical!$B$7:$B$1301,0))/INDEX(Historical!$F$7:$F$1270,MATCH(B52,Historical!$B$7:$B$1301,0)))^(1/3)-1)*100)</f>
        <v>3.4993084871816738</v>
      </c>
      <c r="U52" s="714">
        <f>IF(INDEX(Historical!$H$7:$H$1270,MATCH(B52,Historical!$B$7:$B$1301,0))=0,"n/a",((INDEX(Historical!$C$7:$C$1279,MATCH(B52,Historical!$B$7:$B$1301,0))/INDEX(Historical!$H$7:$H$1270,MATCH(B52,Historical!$B$7:$B$1301,0)))^(1/5)-1)*100)</f>
        <v>3.9594988207552584</v>
      </c>
      <c r="V52" s="714">
        <f>IF(INDEX(Historical!$O$7:$O$1270,MATCH(B52,Historical!$B$7:$B$1301,0))=0,"n/a",((INDEX(Historical!$C$7:$C$1279,MATCH(B52,Historical!$B$7:$B$1301,0))/INDEX(Historical!$O$7:$O$1270,MATCH(B52,Historical!$B$7:$B$1301,0)))^(1/10)-1)*100)</f>
        <v>4.2923700426578781</v>
      </c>
      <c r="W52" s="715">
        <f>IF(OR(U52&lt;=0,U52="n/a",V52&lt;=0,V52="n/a"),"n/a",U52/V52)</f>
        <v>0.92245048339390079</v>
      </c>
      <c r="X52" s="716" t="str">
        <f>IF(OR(AJ52&lt;=0,AJ52="n/a",U52&lt;=0,U52="n/a"),"n/a",U52/AJ52)</f>
        <v>n/a</v>
      </c>
      <c r="Y52" s="890"/>
      <c r="Z52" s="663">
        <f>IF(OR(AC52&lt;0.01,AC52="n/a"),"n/a",M52/AC52*100)</f>
        <v>40.458015267175576</v>
      </c>
      <c r="AA52" s="900">
        <f>IF(OR(AC52&lt;0.01,AC52="n/a"),"n/a",I52/AC52)</f>
        <v>11.305343511450381</v>
      </c>
      <c r="AB52" s="901">
        <v>12</v>
      </c>
      <c r="AC52" s="879">
        <v>5.24</v>
      </c>
      <c r="AD52" s="879" t="s">
        <v>136</v>
      </c>
      <c r="AE52" s="879">
        <v>2.33</v>
      </c>
      <c r="AF52" s="879">
        <v>1.33</v>
      </c>
      <c r="AG52" s="879">
        <v>11.19</v>
      </c>
      <c r="AH52" s="879" t="s">
        <v>136</v>
      </c>
      <c r="AI52" s="879" t="s">
        <v>136</v>
      </c>
      <c r="AJ52" s="879" t="s">
        <v>136</v>
      </c>
      <c r="AK52" s="879" t="s">
        <v>136</v>
      </c>
      <c r="AL52" s="892">
        <v>394.88</v>
      </c>
      <c r="AM52" s="886">
        <v>8.7200000000000006</v>
      </c>
      <c r="AN52" s="879" t="s">
        <v>136</v>
      </c>
      <c r="AO52" s="753">
        <f>IF(U52="n/a","n/a",IF(AA52&lt;0,"n/a",IF(AA52="n/a","n/a",J52+U52-AA52)))</f>
        <v>-3.7671816251988366</v>
      </c>
      <c r="AP52" s="754">
        <f>IF(U52="n/a","n/a",J52+U52)</f>
        <v>7.5381618862515447</v>
      </c>
      <c r="AQ52" s="902">
        <f>IF(OR(AC52&lt;0.01,AF52="n/a"),"n/a",(I52/SQRT(22.5*AC52*(I52/AF52))-1)*100)</f>
        <v>-18.252130519834175</v>
      </c>
      <c r="AR52" s="663">
        <f>INDEX(Historical!$C$7:$C$1279,MATCH(B52,Historical!$B$7:$B$1301,0))*IF(AH52="n/a",1.03,IF(AH52&lt;0,1.01,IF(AH52&gt;10,1.1,(1+AH52/100))))</f>
        <v>2.1012</v>
      </c>
      <c r="AS52" s="900">
        <f>IF($AI52="n/a",1.03*AR52,IF($AI52&lt;0,1.01*AR52,IF($AI52&gt;10,1.1*AR52,(1+$AI52/100)*AR52)))</f>
        <v>2.1642359999999998</v>
      </c>
      <c r="AT52" s="900">
        <f>IF($AK52="n/a",1.03*AS52,IF($AK52&lt;0,1.01*AS52,IF($AK52&gt;10,1.1*AS52,(1+$AK52/100)*AS52)))</f>
        <v>2.2291630799999997</v>
      </c>
      <c r="AU52" s="900">
        <f>IF($AK52="n/a",1.03*AT52,IF($AK52&lt;0,1.01*AT52,IF($AK52&gt;10,1.1*AT52,(1+$AK52/100)*AT52)))</f>
        <v>2.2960379723999997</v>
      </c>
      <c r="AV52" s="900">
        <f>IF($AK52="n/a",1.03*AU52,IF($AK52&lt;0,1.01*AU52,IF($AK52&gt;10,1.1*AU52,(1+$AK52/100)*AU52)))</f>
        <v>2.3649191115719996</v>
      </c>
      <c r="AW52" s="663">
        <f>SUM(AR52:AV52)</f>
        <v>11.155556163971998</v>
      </c>
      <c r="AX52" s="761">
        <f>AW52/I52*100</f>
        <v>18.831121141073595</v>
      </c>
      <c r="AY52" s="948">
        <v>0.55000000000000004</v>
      </c>
      <c r="AZ52" s="886">
        <v>34.027149321266961</v>
      </c>
      <c r="BA52" s="886">
        <v>-28.454106280193237</v>
      </c>
      <c r="BB52" s="886">
        <v>8.1219200584048181</v>
      </c>
      <c r="BC52" s="886">
        <v>-4.4670214481535186</v>
      </c>
      <c r="BE52" s="635">
        <v>1999</v>
      </c>
      <c r="BF52" s="912">
        <f>IF(BE52&gt;2008,0,IF(BE52&gt;2001,1,IF(BE52&gt;1990,2,IF(BE52&gt;1980,3,IF(BE52&gt;1973,4,IF(BE52&gt;1970,5,IF(BE52&gt;1960,6,IF(BE52&gt;1958,7,IF(BE52&gt;1953,8,9)))))))))</f>
        <v>2</v>
      </c>
      <c r="BG52" s="896">
        <v>1.05</v>
      </c>
    </row>
    <row r="53" spans="1:59" ht="11.25" customHeight="1" x14ac:dyDescent="0.2">
      <c r="A53" s="877" t="s">
        <v>1036</v>
      </c>
      <c r="B53" s="889" t="s">
        <v>1037</v>
      </c>
      <c r="C53" s="946" t="s">
        <v>108</v>
      </c>
      <c r="D53" s="946" t="s">
        <v>4341</v>
      </c>
      <c r="E53" s="746">
        <v>10</v>
      </c>
      <c r="F53" s="1199">
        <v>337</v>
      </c>
      <c r="G53" s="1199" t="s">
        <v>106</v>
      </c>
      <c r="H53" s="1199" t="s">
        <v>106</v>
      </c>
      <c r="I53" s="888">
        <v>93.28</v>
      </c>
      <c r="J53" s="663">
        <f>(M53/I53)*100</f>
        <v>1.543739279588336</v>
      </c>
      <c r="K53" s="891">
        <v>0.36</v>
      </c>
      <c r="L53" s="901">
        <v>4</v>
      </c>
      <c r="M53" s="654">
        <f>K53*L53</f>
        <v>1.44</v>
      </c>
      <c r="N53" s="884" t="s">
        <v>148</v>
      </c>
      <c r="O53" s="747">
        <v>0.31</v>
      </c>
      <c r="P53" s="630">
        <v>43706</v>
      </c>
      <c r="Q53" s="630">
        <v>43721</v>
      </c>
      <c r="R53" s="654">
        <f>(K53-O53)/O53*100</f>
        <v>16.129032258064512</v>
      </c>
      <c r="S53" s="714">
        <f>IF(INDEX(Historical!$D$7:$D$1277,MATCH(B53,Historical!$B$7:$B$1301,0))=0,"n/a",(INDEX(Historical!$C$7:$C$1279,MATCH(B53,Historical!$B$7:$B$1301,0))/INDEX(Historical!$D$7:$D$1277,MATCH(B53,Historical!$B$7:$B$1301,0))-1)*100)</f>
        <v>15.517241379310365</v>
      </c>
      <c r="T53" s="714">
        <f>IF(INDEX(Historical!$F$7:$F$1270,MATCH(B53,Historical!$B$7:$B$1301,0))=0,"n/a",((INDEX(Historical!$C$7:$C$1279,MATCH(B53,Historical!$B$7:$B$1301,0))/INDEX(Historical!$F$7:$F$1270,MATCH(B53,Historical!$B$7:$B$1301,0)))^(1/3)-1)*100)</f>
        <v>11.757802879648338</v>
      </c>
      <c r="U53" s="714">
        <f>IF(INDEX(Historical!$H$7:$H$1270,MATCH(B53,Historical!$B$7:$B$1301,0))=0,"n/a",((INDEX(Historical!$C$7:$C$1279,MATCH(B53,Historical!$B$7:$B$1301,0))/INDEX(Historical!$H$7:$H$1270,MATCH(B53,Historical!$B$7:$B$1301,0)))^(1/5)-1)*100)</f>
        <v>11.429976553057063</v>
      </c>
      <c r="V53" s="714" t="str">
        <f>IF(INDEX(Historical!$O$7:$O$1270,MATCH(B53,Historical!$B$7:$B$1301,0))=0,"n/a",((INDEX(Historical!$C$7:$C$1279,MATCH(B53,Historical!$B$7:$B$1301,0))/INDEX(Historical!$O$7:$O$1270,MATCH(B53,Historical!$B$7:$B$1301,0)))^(1/10)-1)*100)</f>
        <v>n/a</v>
      </c>
      <c r="W53" s="715" t="str">
        <f>IF(OR(U53&lt;=0,U53="n/a",V53&lt;=0,V53="n/a"),"n/a",U53/V53)</f>
        <v>n/a</v>
      </c>
      <c r="X53" s="716">
        <f>IF(OR(AJ53&lt;=0,AJ53="n/a",U53&lt;=0,U53="n/a"),"n/a",U53/AJ53)</f>
        <v>0.53236965780424139</v>
      </c>
      <c r="Y53" s="889"/>
      <c r="Z53" s="663">
        <f>IF(OR(AC53&lt;0.01,AC53="n/a"),"n/a",M53/AC53*100)</f>
        <v>31.578947368421055</v>
      </c>
      <c r="AA53" s="900">
        <f>IF(OR(AC53&lt;0.01,AC53="n/a"),"n/a",I53/AC53)</f>
        <v>20.456140350877195</v>
      </c>
      <c r="AB53" s="901">
        <v>12</v>
      </c>
      <c r="AC53" s="879">
        <v>4.5599999999999996</v>
      </c>
      <c r="AD53" s="879">
        <v>6.25</v>
      </c>
      <c r="AE53" s="879">
        <v>3.62</v>
      </c>
      <c r="AF53" s="879">
        <v>3.3</v>
      </c>
      <c r="AG53" s="881" t="s">
        <v>136</v>
      </c>
      <c r="AH53" s="879">
        <v>10.6</v>
      </c>
      <c r="AI53" s="879">
        <v>-1.7000000000000002</v>
      </c>
      <c r="AJ53" s="879">
        <v>21.47</v>
      </c>
      <c r="AK53" s="879">
        <v>3.26</v>
      </c>
      <c r="AL53" s="892">
        <v>10180</v>
      </c>
      <c r="AM53" s="886">
        <v>0.52</v>
      </c>
      <c r="AN53" s="879" t="s">
        <v>136</v>
      </c>
      <c r="AO53" s="753">
        <f>IF(U53="n/a","n/a",IF(AA53&lt;0,"n/a",IF(AA53="n/a","n/a",J53+U53-AA53)))</f>
        <v>-7.4824245182317952</v>
      </c>
      <c r="AP53" s="754">
        <f>IF(U53="n/a","n/a",J53+U53)</f>
        <v>12.9737158326454</v>
      </c>
      <c r="AQ53" s="902">
        <f>IF(OR(AC53&lt;0.01,AF53="n/a"),"n/a",(I53/SQRT(22.5*AC53*(I53/AF53))-1)*100)</f>
        <v>73.211833259989916</v>
      </c>
      <c r="AR53" s="663">
        <f>INDEX(Historical!$C$7:$C$1279,MATCH(B53,Historical!$B$7:$B$1301,0))*IF(AH53="n/a",1.03,IF(AH53&lt;0,1.01,IF(AH53&gt;10,1.1,(1+AH53/100))))</f>
        <v>1.4740000000000002</v>
      </c>
      <c r="AS53" s="900">
        <f>IF($AI53="n/a",1.03*AR53,IF($AI53&lt;0,1.01*AR53,IF($AI53&gt;10,1.1*AR53,(1+$AI53/100)*AR53)))</f>
        <v>1.4887400000000002</v>
      </c>
      <c r="AT53" s="900">
        <f>IF($AK53="n/a",1.03*AS53,IF($AK53&lt;0,1.01*AS53,IF($AK53&gt;10,1.1*AS53,(1+$AK53/100)*AS53)))</f>
        <v>1.537272924</v>
      </c>
      <c r="AU53" s="900">
        <f>IF($AK53="n/a",1.03*AT53,IF($AK53&lt;0,1.01*AT53,IF($AK53&gt;10,1.1*AT53,(1+$AK53/100)*AT53)))</f>
        <v>1.5873880213224001</v>
      </c>
      <c r="AV53" s="900">
        <f>IF($AK53="n/a",1.03*AU53,IF($AK53&lt;0,1.01*AU53,IF($AK53&gt;10,1.1*AU53,(1+$AK53/100)*AU53)))</f>
        <v>1.6391368708175102</v>
      </c>
      <c r="AW53" s="663">
        <f>SUM(AR53:AV53)</f>
        <v>7.7265378161399108</v>
      </c>
      <c r="AX53" s="761">
        <f>AW53/I53*100</f>
        <v>8.2831666124999046</v>
      </c>
      <c r="AY53" s="948" t="s">
        <v>136</v>
      </c>
      <c r="AZ53" s="886">
        <v>29.54</v>
      </c>
      <c r="BA53" s="886">
        <v>-27.089999999999996</v>
      </c>
      <c r="BB53" s="886">
        <v>-6.21</v>
      </c>
      <c r="BC53" s="886">
        <v>-14.979999999999999</v>
      </c>
      <c r="BE53" s="635">
        <v>2010</v>
      </c>
      <c r="BF53" s="912">
        <f>IF(BE53&gt;2008,0,IF(BE53&gt;2001,1,IF(BE53&gt;1990,2,IF(BE53&gt;1980,3,IF(BE53&gt;1973,4,IF(BE53&gt;1970,5,IF(BE53&gt;1960,6,IF(BE53&gt;1958,7,IF(BE53&gt;1953,8,9)))))))))</f>
        <v>0</v>
      </c>
      <c r="BG53" s="896" t="s">
        <v>136</v>
      </c>
    </row>
    <row r="54" spans="1:59" ht="11.25" customHeight="1" x14ac:dyDescent="0.2">
      <c r="A54" s="877" t="s">
        <v>497</v>
      </c>
      <c r="B54" s="889" t="s">
        <v>498</v>
      </c>
      <c r="C54" s="946" t="s">
        <v>108</v>
      </c>
      <c r="D54" s="946" t="s">
        <v>4345</v>
      </c>
      <c r="E54" s="746">
        <v>23</v>
      </c>
      <c r="F54" s="1199">
        <v>147</v>
      </c>
      <c r="G54" s="1199" t="s">
        <v>115</v>
      </c>
      <c r="H54" s="1199" t="s">
        <v>115</v>
      </c>
      <c r="I54" s="879">
        <v>42.5</v>
      </c>
      <c r="J54" s="663">
        <f>(M54/I54)*100</f>
        <v>3.7647058823529416</v>
      </c>
      <c r="K54" s="898">
        <v>0.4</v>
      </c>
      <c r="L54" s="901">
        <v>4</v>
      </c>
      <c r="M54" s="654">
        <f>K54*L54</f>
        <v>1.6</v>
      </c>
      <c r="N54" s="884" t="s">
        <v>148</v>
      </c>
      <c r="O54" s="748">
        <v>0.39</v>
      </c>
      <c r="P54" s="875">
        <v>43973</v>
      </c>
      <c r="Q54" s="875">
        <v>43993</v>
      </c>
      <c r="R54" s="654">
        <f>(K54-O54)/O54*100</f>
        <v>2.5641025641025665</v>
      </c>
      <c r="S54" s="714">
        <f>IF(INDEX(Historical!$D$7:$D$1277,MATCH(B54,Historical!$B$7:$B$1301,0))=0,"n/a",(INDEX(Historical!$C$7:$C$1279,MATCH(B54,Historical!$B$7:$B$1301,0))/INDEX(Historical!$D$7:$D$1277,MATCH(B54,Historical!$B$7:$B$1301,0))-1)*100)</f>
        <v>2.6490066225165476</v>
      </c>
      <c r="T54" s="714">
        <f>IF(INDEX(Historical!$F$7:$F$1270,MATCH(B54,Historical!$B$7:$B$1301,0))=0,"n/a",((INDEX(Historical!$C$7:$C$1279,MATCH(B54,Historical!$B$7:$B$1301,0))/INDEX(Historical!$F$7:$F$1270,MATCH(B54,Historical!$B$7:$B$1301,0)))^(1/3)-1)*100)</f>
        <v>2.6029700213918705</v>
      </c>
      <c r="U54" s="714">
        <f>IF(INDEX(Historical!$H$7:$H$1270,MATCH(B54,Historical!$B$7:$B$1301,0))=0,"n/a",((INDEX(Historical!$C$7:$C$1279,MATCH(B54,Historical!$B$7:$B$1301,0))/INDEX(Historical!$H$7:$H$1270,MATCH(B54,Historical!$B$7:$B$1301,0)))^(1/5)-1)*100)</f>
        <v>2.424959287881534</v>
      </c>
      <c r="V54" s="714">
        <f>IF(INDEX(Historical!$O$7:$O$1270,MATCH(B54,Historical!$B$7:$B$1301,0))=0,"n/a",((INDEX(Historical!$C$7:$C$1279,MATCH(B54,Historical!$B$7:$B$1301,0))/INDEX(Historical!$O$7:$O$1270,MATCH(B54,Historical!$B$7:$B$1301,0)))^(1/10)-1)*100)</f>
        <v>4.1716270294247515</v>
      </c>
      <c r="W54" s="715">
        <f>IF(OR(U54&lt;=0,U54="n/a",V54&lt;=0,V54="n/a"),"n/a",U54/V54)</f>
        <v>0.58129820110402464</v>
      </c>
      <c r="X54" s="716" t="str">
        <f>IF(OR(AJ54&lt;=0,AJ54="n/a",U54&lt;=0,U54="n/a"),"n/a",U54/AJ54)</f>
        <v>n/a</v>
      </c>
      <c r="Y54" s="889"/>
      <c r="Z54" s="663" t="str">
        <f>IF(OR(AC54&lt;0.01,AC54="n/a"),"n/a",M54/AC54*100)</f>
        <v>n/a</v>
      </c>
      <c r="AA54" s="900" t="str">
        <f>IF(OR(AC54&lt;0.01,AC54="n/a"),"n/a",I54/AC54)</f>
        <v>n/a</v>
      </c>
      <c r="AB54" s="901">
        <v>12</v>
      </c>
      <c r="AC54" s="879" t="s">
        <v>136</v>
      </c>
      <c r="AD54" s="879" t="s">
        <v>136</v>
      </c>
      <c r="AE54" s="879" t="s">
        <v>136</v>
      </c>
      <c r="AF54" s="879" t="s">
        <v>136</v>
      </c>
      <c r="AG54" s="879" t="s">
        <v>136</v>
      </c>
      <c r="AH54" s="879" t="s">
        <v>136</v>
      </c>
      <c r="AI54" s="879" t="s">
        <v>136</v>
      </c>
      <c r="AJ54" s="879" t="s">
        <v>136</v>
      </c>
      <c r="AK54" s="879" t="s">
        <v>136</v>
      </c>
      <c r="AL54" s="892" t="s">
        <v>136</v>
      </c>
      <c r="AM54" s="886" t="s">
        <v>136</v>
      </c>
      <c r="AN54" s="879" t="s">
        <v>136</v>
      </c>
      <c r="AO54" s="753" t="str">
        <f>IF(U54="n/a","n/a",IF(AA54&lt;0,"n/a",IF(AA54="n/a","n/a",J54+U54-AA54)))</f>
        <v>n/a</v>
      </c>
      <c r="AP54" s="754">
        <f>IF(U54="n/a","n/a",J54+U54)</f>
        <v>6.1896651702344752</v>
      </c>
      <c r="AQ54" s="902" t="str">
        <f>IF(OR(AC54&lt;0.01,AF54="n/a"),"n/a",(I54/SQRT(22.5*AC54*(I54/AF54))-1)*100)</f>
        <v>n/a</v>
      </c>
      <c r="AR54" s="663">
        <f>INDEX(Historical!$C$7:$C$1279,MATCH(B54,Historical!$B$7:$B$1301,0))*IF(AH54="n/a",1.03,IF(AH54&lt;0,1.01,IF(AH54&gt;10,1.1,(1+AH54/100))))</f>
        <v>1.5965</v>
      </c>
      <c r="AS54" s="900">
        <f>IF($AI54="n/a",1.03*AR54,IF($AI54&lt;0,1.01*AR54,IF($AI54&gt;10,1.1*AR54,(1+$AI54/100)*AR54)))</f>
        <v>1.6443950000000001</v>
      </c>
      <c r="AT54" s="900">
        <f>IF($AK54="n/a",1.03*AS54,IF($AK54&lt;0,1.01*AS54,IF($AK54&gt;10,1.1*AS54,(1+$AK54/100)*AS54)))</f>
        <v>1.69372685</v>
      </c>
      <c r="AU54" s="900">
        <f>IF($AK54="n/a",1.03*AT54,IF($AK54&lt;0,1.01*AT54,IF($AK54&gt;10,1.1*AT54,(1+$AK54/100)*AT54)))</f>
        <v>1.7445386555</v>
      </c>
      <c r="AV54" s="900">
        <f>IF($AK54="n/a",1.03*AU54,IF($AK54&lt;0,1.01*AU54,IF($AK54&gt;10,1.1*AU54,(1+$AK54/100)*AU54)))</f>
        <v>1.796874815165</v>
      </c>
      <c r="AW54" s="663">
        <f>SUM(AR54:AV54)</f>
        <v>8.4760353206649999</v>
      </c>
      <c r="AX54" s="761">
        <f>AW54/I54*100</f>
        <v>19.943612519211765</v>
      </c>
      <c r="AY54" s="948" t="s">
        <v>136</v>
      </c>
      <c r="AZ54" s="886" t="s">
        <v>136</v>
      </c>
      <c r="BA54" s="886" t="s">
        <v>136</v>
      </c>
      <c r="BB54" s="886" t="s">
        <v>136</v>
      </c>
      <c r="BC54" s="886" t="s">
        <v>136</v>
      </c>
      <c r="BD54" s="921" t="s">
        <v>4271</v>
      </c>
      <c r="BE54" s="635">
        <v>1998</v>
      </c>
      <c r="BF54" s="912">
        <f>IF(BE54&gt;2008,0,IF(BE54&gt;2001,1,IF(BE54&gt;1990,2,IF(BE54&gt;1980,3,IF(BE54&gt;1973,4,IF(BE54&gt;1970,5,IF(BE54&gt;1960,6,IF(BE54&gt;1958,7,IF(BE54&gt;1953,8,9)))))))))</f>
        <v>2</v>
      </c>
      <c r="BG54" s="896" t="s">
        <v>136</v>
      </c>
    </row>
    <row r="55" spans="1:59" ht="11.25" customHeight="1" x14ac:dyDescent="0.2">
      <c r="A55" s="877" t="s">
        <v>1044</v>
      </c>
      <c r="B55" s="889" t="s">
        <v>1045</v>
      </c>
      <c r="C55" s="946" t="s">
        <v>123</v>
      </c>
      <c r="D55" s="946" t="s">
        <v>4180</v>
      </c>
      <c r="E55" s="746">
        <v>10</v>
      </c>
      <c r="F55" s="1199">
        <v>325</v>
      </c>
      <c r="G55" s="1199" t="s">
        <v>106</v>
      </c>
      <c r="H55" s="1199" t="s">
        <v>106</v>
      </c>
      <c r="I55" s="888">
        <v>86.34</v>
      </c>
      <c r="J55" s="663">
        <f>(M55/I55)*100</f>
        <v>2.8723650683344917</v>
      </c>
      <c r="K55" s="891">
        <v>0.62</v>
      </c>
      <c r="L55" s="901">
        <v>4</v>
      </c>
      <c r="M55" s="654">
        <f>K55*L55</f>
        <v>2.48</v>
      </c>
      <c r="N55" s="884" t="s">
        <v>692</v>
      </c>
      <c r="O55" s="747">
        <v>0.54</v>
      </c>
      <c r="P55" s="880">
        <v>43581</v>
      </c>
      <c r="Q55" s="880">
        <v>43594</v>
      </c>
      <c r="R55" s="654">
        <f>(K55-O55)/O55*100</f>
        <v>14.814814814814806</v>
      </c>
      <c r="S55" s="714">
        <f>IF(INDEX(Historical!$D$7:$D$1277,MATCH(B55,Historical!$B$7:$B$1301,0))=0,"n/a",(INDEX(Historical!$C$7:$C$1279,MATCH(B55,Historical!$B$7:$B$1301,0))/INDEX(Historical!$D$7:$D$1277,MATCH(B55,Historical!$B$7:$B$1301,0))-1)*100)</f>
        <v>15.384615384615374</v>
      </c>
      <c r="T55" s="714">
        <f>IF(INDEX(Historical!$F$7:$F$1270,MATCH(B55,Historical!$B$7:$B$1301,0))=0,"n/a",((INDEX(Historical!$C$7:$C$1279,MATCH(B55,Historical!$B$7:$B$1301,0))/INDEX(Historical!$F$7:$F$1270,MATCH(B55,Historical!$B$7:$B$1301,0)))^(1/3)-1)*100)</f>
        <v>20.25709773288682</v>
      </c>
      <c r="U55" s="714">
        <f>IF(INDEX(Historical!$H$7:$H$1270,MATCH(B55,Historical!$B$7:$B$1301,0))=0,"n/a",((INDEX(Historical!$C$7:$C$1279,MATCH(B55,Historical!$B$7:$B$1301,0))/INDEX(Historical!$H$7:$H$1270,MATCH(B55,Historical!$B$7:$B$1301,0)))^(1/5)-1)*100)</f>
        <v>20.877552695710587</v>
      </c>
      <c r="V55" s="714">
        <f>IF(INDEX(Historical!$O$7:$O$1270,MATCH(B55,Historical!$B$7:$B$1301,0))=0,"n/a",((INDEX(Historical!$C$7:$C$1279,MATCH(B55,Historical!$B$7:$B$1301,0))/INDEX(Historical!$O$7:$O$1270,MATCH(B55,Historical!$B$7:$B$1301,0)))^(1/10)-1)*100)</f>
        <v>31.101942303974983</v>
      </c>
      <c r="W55" s="715">
        <f>IF(OR(U55&lt;=0,U55="n/a",V55&lt;=0,V55="n/a"),"n/a",U55/V55)</f>
        <v>0.67126202253427536</v>
      </c>
      <c r="X55" s="716">
        <f>IF(OR(AJ55&lt;=0,AJ55="n/a",U55&lt;=0,U55="n/a"),"n/a",U55/AJ55)</f>
        <v>1.8640672049741593</v>
      </c>
      <c r="Y55" s="673"/>
      <c r="Z55" s="663">
        <f>IF(OR(AC55&lt;0.01,AC55="n/a"),"n/a",M55/AC55*100)</f>
        <v>40.789473684210527</v>
      </c>
      <c r="AA55" s="900">
        <f>IF(OR(AC55&lt;0.01,AC55="n/a"),"n/a",I55/AC55)</f>
        <v>14.200657894736842</v>
      </c>
      <c r="AB55" s="901">
        <v>12</v>
      </c>
      <c r="AC55" s="879">
        <v>6.08</v>
      </c>
      <c r="AD55" s="879">
        <v>3.06</v>
      </c>
      <c r="AE55" s="879">
        <v>1.71</v>
      </c>
      <c r="AF55" s="879">
        <v>4.16</v>
      </c>
      <c r="AG55" s="879">
        <v>27.700000000000003</v>
      </c>
      <c r="AH55" s="879">
        <v>-22.6</v>
      </c>
      <c r="AI55" s="879">
        <v>30.990000000000002</v>
      </c>
      <c r="AJ55" s="879">
        <v>11.200000000000001</v>
      </c>
      <c r="AK55" s="879">
        <v>4.5999999999999996</v>
      </c>
      <c r="AL55" s="892">
        <v>10380</v>
      </c>
      <c r="AM55" s="886">
        <v>0.89999999999999991</v>
      </c>
      <c r="AN55" s="879">
        <v>1.68</v>
      </c>
      <c r="AO55" s="753">
        <f>IF(U55="n/a","n/a",IF(AA55&lt;0,"n/a",IF(AA55="n/a","n/a",J55+U55-AA55)))</f>
        <v>9.5492598693082371</v>
      </c>
      <c r="AP55" s="754">
        <f>IF(U55="n/a","n/a",J55+U55)</f>
        <v>23.74991776404508</v>
      </c>
      <c r="AQ55" s="902">
        <f>IF(OR(AC55&lt;0.01,AF55="n/a"),"n/a",(I55/SQRT(22.5*AC55*(I55/AF55))-1)*100)</f>
        <v>62.035300464100196</v>
      </c>
      <c r="AR55" s="663">
        <f>INDEX(Historical!$C$7:$C$1279,MATCH(B55,Historical!$B$7:$B$1301,0))*IF(AH55="n/a",1.03,IF(AH55&lt;0,1.01,IF(AH55&gt;10,1.1,(1+AH55/100))))</f>
        <v>2.4239999999999999</v>
      </c>
      <c r="AS55" s="900">
        <f>IF($AI55="n/a",1.03*AR55,IF($AI55&lt;0,1.01*AR55,IF($AI55&gt;10,1.1*AR55,(1+$AI55/100)*AR55)))</f>
        <v>2.6664000000000003</v>
      </c>
      <c r="AT55" s="900">
        <f>IF($AK55="n/a",1.03*AS55,IF($AK55&lt;0,1.01*AS55,IF($AK55&gt;10,1.1*AS55,(1+$AK55/100)*AS55)))</f>
        <v>2.7890544000000004</v>
      </c>
      <c r="AU55" s="900">
        <f>IF($AK55="n/a",1.03*AT55,IF($AK55&lt;0,1.01*AT55,IF($AK55&gt;10,1.1*AT55,(1+$AK55/100)*AT55)))</f>
        <v>2.9173509024000004</v>
      </c>
      <c r="AV55" s="900">
        <f>IF($AK55="n/a",1.03*AU55,IF($AK55&lt;0,1.01*AU55,IF($AK55&gt;10,1.1*AU55,(1+$AK55/100)*AU55)))</f>
        <v>3.0515490439104007</v>
      </c>
      <c r="AW55" s="663">
        <f>SUM(AR55:AV55)</f>
        <v>13.848354346310401</v>
      </c>
      <c r="AX55" s="761">
        <f>AW55/I55*100</f>
        <v>16.039326321879084</v>
      </c>
      <c r="AY55" s="948">
        <v>1.36</v>
      </c>
      <c r="AZ55" s="886">
        <v>63.83</v>
      </c>
      <c r="BA55" s="886">
        <v>-33</v>
      </c>
      <c r="BB55" s="886">
        <v>1.4000000000000001</v>
      </c>
      <c r="BC55" s="886">
        <v>-16.38</v>
      </c>
      <c r="BE55" s="635">
        <v>2010</v>
      </c>
      <c r="BF55" s="912">
        <f>IF(BE55&gt;2008,0,IF(BE55&gt;2001,1,IF(BE55&gt;1990,2,IF(BE55&gt;1980,3,IF(BE55&gt;1973,4,IF(BE55&gt;1970,5,IF(BE55&gt;1960,6,IF(BE55&gt;1958,7,IF(BE55&gt;1953,8,9)))))))))</f>
        <v>0</v>
      </c>
      <c r="BG55" s="896">
        <v>7.7</v>
      </c>
    </row>
    <row r="56" spans="1:59" ht="11.25" customHeight="1" x14ac:dyDescent="0.2">
      <c r="A56" s="877" t="s">
        <v>508</v>
      </c>
      <c r="B56" s="889" t="s">
        <v>509</v>
      </c>
      <c r="C56" s="946" t="s">
        <v>128</v>
      </c>
      <c r="D56" s="946" t="s">
        <v>4360</v>
      </c>
      <c r="E56" s="746">
        <v>24</v>
      </c>
      <c r="F56" s="1199">
        <v>141</v>
      </c>
      <c r="G56" s="1199" t="s">
        <v>115</v>
      </c>
      <c r="H56" s="1199" t="s">
        <v>115</v>
      </c>
      <c r="I56" s="888">
        <v>77.3</v>
      </c>
      <c r="J56" s="663">
        <f>(M56/I56)*100</f>
        <v>1.241914618369987</v>
      </c>
      <c r="K56" s="898">
        <v>0.24</v>
      </c>
      <c r="L56" s="901">
        <v>4</v>
      </c>
      <c r="M56" s="654">
        <f>K56*L56</f>
        <v>0.96</v>
      </c>
      <c r="N56" s="884" t="s">
        <v>119</v>
      </c>
      <c r="O56" s="748">
        <v>0.22750000000000001</v>
      </c>
      <c r="P56" s="875">
        <v>43874</v>
      </c>
      <c r="Q56" s="875">
        <v>43892</v>
      </c>
      <c r="R56" s="654">
        <f>(K56-O56)/O56*100</f>
        <v>5.4945054945054865</v>
      </c>
      <c r="S56" s="714">
        <f>IF(INDEX(Historical!$D$7:$D$1277,MATCH(B56,Historical!$B$7:$B$1301,0))=0,"n/a",(INDEX(Historical!$C$7:$C$1279,MATCH(B56,Historical!$B$7:$B$1301,0))/INDEX(Historical!$D$7:$D$1277,MATCH(B56,Historical!$B$7:$B$1301,0))-1)*100)</f>
        <v>4.3577981651376163</v>
      </c>
      <c r="T56" s="714">
        <f>IF(INDEX(Historical!$F$7:$F$1270,MATCH(B56,Historical!$B$7:$B$1301,0))=0,"n/a",((INDEX(Historical!$C$7:$C$1279,MATCH(B56,Historical!$B$7:$B$1301,0))/INDEX(Historical!$F$7:$F$1270,MATCH(B56,Historical!$B$7:$B$1301,0)))^(1/3)-1)*100)</f>
        <v>8.6244726878486055</v>
      </c>
      <c r="U56" s="714">
        <f>IF(INDEX(Historical!$H$7:$H$1270,MATCH(B56,Historical!$B$7:$B$1301,0))=0,"n/a",((INDEX(Historical!$C$7:$C$1279,MATCH(B56,Historical!$B$7:$B$1301,0))/INDEX(Historical!$H$7:$H$1270,MATCH(B56,Historical!$B$7:$B$1301,0)))^(1/5)-1)*100)</f>
        <v>7.9766727007235971</v>
      </c>
      <c r="V56" s="714">
        <f>IF(INDEX(Historical!$O$7:$O$1270,MATCH(B56,Historical!$B$7:$B$1301,0))=0,"n/a",((INDEX(Historical!$C$7:$C$1279,MATCH(B56,Historical!$B$7:$B$1301,0))/INDEX(Historical!$O$7:$O$1270,MATCH(B56,Historical!$B$7:$B$1301,0)))^(1/10)-1)*100)</f>
        <v>22.97996219319074</v>
      </c>
      <c r="W56" s="715">
        <f>IF(OR(U56&lt;=0,U56="n/a",V56&lt;=0,V56="n/a"),"n/a",U56/V56)</f>
        <v>0.34711426562255998</v>
      </c>
      <c r="X56" s="716">
        <f>IF(OR(AJ56&lt;=0,AJ56="n/a",U56&lt;=0,U56="n/a"),"n/a",U56/AJ56)</f>
        <v>0.78202673536505862</v>
      </c>
      <c r="Y56" s="673"/>
      <c r="Z56" s="663">
        <f>IF(OR(AC56&lt;0.01,AC56="n/a"),"n/a",M56/AC56*100)</f>
        <v>36.090225563909769</v>
      </c>
      <c r="AA56" s="900">
        <f>IF(OR(AC56&lt;0.01,AC56="n/a"),"n/a",I56/AC56)</f>
        <v>29.060150375939848</v>
      </c>
      <c r="AB56" s="901">
        <v>12</v>
      </c>
      <c r="AC56" s="879">
        <v>2.66</v>
      </c>
      <c r="AD56" s="879">
        <v>3.4</v>
      </c>
      <c r="AE56" s="879">
        <v>4.25</v>
      </c>
      <c r="AF56" s="879">
        <v>6.69</v>
      </c>
      <c r="AG56" s="879">
        <v>25.2</v>
      </c>
      <c r="AH56" s="879">
        <v>7.7</v>
      </c>
      <c r="AI56" s="879">
        <v>6.68</v>
      </c>
      <c r="AJ56" s="879">
        <v>10.199999999999999</v>
      </c>
      <c r="AK56" s="879">
        <v>8.49</v>
      </c>
      <c r="AL56" s="892">
        <v>19010</v>
      </c>
      <c r="AM56" s="886">
        <v>0.1</v>
      </c>
      <c r="AN56" s="879">
        <v>0.99</v>
      </c>
      <c r="AO56" s="753">
        <f>IF(U56="n/a","n/a",IF(AA56&lt;0,"n/a",IF(AA56="n/a","n/a",J56+U56-AA56)))</f>
        <v>-19.841563056846262</v>
      </c>
      <c r="AP56" s="754">
        <f>IF(U56="n/a","n/a",J56+U56)</f>
        <v>9.2185873190935848</v>
      </c>
      <c r="AQ56" s="902">
        <f>IF(OR(AC56&lt;0.01,AF56="n/a"),"n/a",(I56/SQRT(22.5*AC56*(I56/AF56))-1)*100)</f>
        <v>193.94814812218351</v>
      </c>
      <c r="AR56" s="663">
        <f>INDEX(Historical!$C$7:$C$1279,MATCH(B56,Historical!$B$7:$B$1301,0))*IF(AH56="n/a",1.03,IF(AH56&lt;0,1.01,IF(AH56&gt;10,1.1,(1+AH56/100))))</f>
        <v>0.98007</v>
      </c>
      <c r="AS56" s="900">
        <f>IF($AI56="n/a",1.03*AR56,IF($AI56&lt;0,1.01*AR56,IF($AI56&gt;10,1.1*AR56,(1+$AI56/100)*AR56)))</f>
        <v>1.0455386760000001</v>
      </c>
      <c r="AT56" s="900">
        <f>IF($AK56="n/a",1.03*AS56,IF($AK56&lt;0,1.01*AS56,IF($AK56&gt;10,1.1*AS56,(1+$AK56/100)*AS56)))</f>
        <v>1.1343049095924</v>
      </c>
      <c r="AU56" s="900">
        <f>IF($AK56="n/a",1.03*AT56,IF($AK56&lt;0,1.01*AT56,IF($AK56&gt;10,1.1*AT56,(1+$AK56/100)*AT56)))</f>
        <v>1.2306073964167947</v>
      </c>
      <c r="AV56" s="900">
        <f>IF($AK56="n/a",1.03*AU56,IF($AK56&lt;0,1.01*AU56,IF($AK56&gt;10,1.1*AU56,(1+$AK56/100)*AU56)))</f>
        <v>1.3350859643725805</v>
      </c>
      <c r="AW56" s="663">
        <f>SUM(AR56:AV56)</f>
        <v>5.7256069463817747</v>
      </c>
      <c r="AX56" s="761">
        <f>AW56/I56*100</f>
        <v>7.4069947559919473</v>
      </c>
      <c r="AY56" s="948">
        <v>0.32</v>
      </c>
      <c r="AZ56" s="886">
        <v>61.11</v>
      </c>
      <c r="BA56" s="886">
        <v>-4.5600000000000005</v>
      </c>
      <c r="BB56" s="886">
        <v>5.12</v>
      </c>
      <c r="BC56" s="886">
        <v>7.84</v>
      </c>
      <c r="BE56" s="635">
        <v>1997</v>
      </c>
      <c r="BF56" s="912">
        <f>IF(BE56&gt;2008,0,IF(BE56&gt;2001,1,IF(BE56&gt;1990,2,IF(BE56&gt;1980,3,IF(BE56&gt;1973,4,IF(BE56&gt;1970,5,IF(BE56&gt;1960,6,IF(BE56&gt;1958,7,IF(BE56&gt;1953,8,9)))))))))</f>
        <v>2</v>
      </c>
      <c r="BG56" s="896">
        <v>9.8000000000000007</v>
      </c>
    </row>
    <row r="57" spans="1:59" s="550" customFormat="1" ht="11.25" customHeight="1" x14ac:dyDescent="0.2">
      <c r="A57" s="877" t="s">
        <v>1055</v>
      </c>
      <c r="B57" s="889" t="s">
        <v>1056</v>
      </c>
      <c r="C57" s="946" t="s">
        <v>153</v>
      </c>
      <c r="D57" s="946" t="s">
        <v>4327</v>
      </c>
      <c r="E57" s="746">
        <v>11</v>
      </c>
      <c r="F57" s="1199">
        <v>297</v>
      </c>
      <c r="G57" s="1199" t="s">
        <v>37</v>
      </c>
      <c r="H57" s="1199" t="s">
        <v>37</v>
      </c>
      <c r="I57" s="888">
        <v>451.07</v>
      </c>
      <c r="J57" s="663">
        <f>(M57/I57)*100</f>
        <v>0.2837697031502871</v>
      </c>
      <c r="K57" s="891">
        <v>0.32</v>
      </c>
      <c r="L57" s="901">
        <v>4</v>
      </c>
      <c r="M57" s="654">
        <f>K57*L57</f>
        <v>1.28</v>
      </c>
      <c r="N57" s="884" t="s">
        <v>119</v>
      </c>
      <c r="O57" s="747">
        <v>0.3</v>
      </c>
      <c r="P57" s="630">
        <v>43686</v>
      </c>
      <c r="Q57" s="630">
        <v>43711</v>
      </c>
      <c r="R57" s="654">
        <f>(K57-O57)/O57*100</f>
        <v>6.6666666666666732</v>
      </c>
      <c r="S57" s="714">
        <f>IF(INDEX(Historical!$D$7:$D$1277,MATCH(B57,Historical!$B$7:$B$1301,0))=0,"n/a",(INDEX(Historical!$C$7:$C$1279,MATCH(B57,Historical!$B$7:$B$1301,0))/INDEX(Historical!$D$7:$D$1277,MATCH(B57,Historical!$B$7:$B$1301,0))-1)*100)</f>
        <v>6.8965517241379448</v>
      </c>
      <c r="T57" s="714">
        <f>IF(INDEX(Historical!$F$7:$F$1270,MATCH(B57,Historical!$B$7:$B$1301,0))=0,"n/a",((INDEX(Historical!$C$7:$C$1279,MATCH(B57,Historical!$B$7:$B$1301,0))/INDEX(Historical!$F$7:$F$1270,MATCH(B57,Historical!$B$7:$B$1301,0)))^(1/3)-1)*100)</f>
        <v>7.4337070988966358</v>
      </c>
      <c r="U57" s="714">
        <f>IF(INDEX(Historical!$H$7:$H$1270,MATCH(B57,Historical!$B$7:$B$1301,0))=0,"n/a",((INDEX(Historical!$C$7:$C$1279,MATCH(B57,Historical!$B$7:$B$1301,0))/INDEX(Historical!$H$7:$H$1270,MATCH(B57,Historical!$B$7:$B$1301,0)))^(1/5)-1)*100)</f>
        <v>8.1006934307831244</v>
      </c>
      <c r="V57" s="714">
        <f>IF(INDEX(Historical!$O$7:$O$1270,MATCH(B57,Historical!$B$7:$B$1301,0))=0,"n/a",((INDEX(Historical!$C$7:$C$1279,MATCH(B57,Historical!$B$7:$B$1301,0))/INDEX(Historical!$O$7:$O$1270,MATCH(B57,Historical!$B$7:$B$1301,0)))^(1/10)-1)*100)</f>
        <v>13.164945456892996</v>
      </c>
      <c r="W57" s="715">
        <f>IF(OR(U57&lt;=0,U57="n/a",V57&lt;=0,V57="n/a"),"n/a",U57/V57)</f>
        <v>0.61532297701557936</v>
      </c>
      <c r="X57" s="716">
        <f>IF(OR(AJ57&lt;=0,AJ57="n/a",U57&lt;=0,U57="n/a"),"n/a",U57/AJ57)</f>
        <v>0.42635228583069074</v>
      </c>
      <c r="Y57" s="680"/>
      <c r="Z57" s="663">
        <f>IF(OR(AC57&lt;0.01,AC57="n/a"),"n/a",M57/AC57*100)</f>
        <v>9.1493924231593997</v>
      </c>
      <c r="AA57" s="900">
        <f>IF(OR(AC57&lt;0.01,AC57="n/a"),"n/a",I57/AC57)</f>
        <v>32.242315939957109</v>
      </c>
      <c r="AB57" s="901">
        <v>12</v>
      </c>
      <c r="AC57" s="879">
        <v>13.99</v>
      </c>
      <c r="AD57" s="879">
        <v>3.24</v>
      </c>
      <c r="AE57" s="879">
        <v>3.57</v>
      </c>
      <c r="AF57" s="879">
        <v>10.37</v>
      </c>
      <c r="AG57" s="879">
        <v>34.200000000000003</v>
      </c>
      <c r="AH57" s="879">
        <v>8.7999999999999989</v>
      </c>
      <c r="AI57" s="879">
        <v>8.68</v>
      </c>
      <c r="AJ57" s="879">
        <v>19</v>
      </c>
      <c r="AK57" s="879">
        <v>9.8000000000000007</v>
      </c>
      <c r="AL57" s="892">
        <v>7120</v>
      </c>
      <c r="AM57" s="886">
        <v>1.7999999999999998</v>
      </c>
      <c r="AN57" s="879">
        <v>0.23</v>
      </c>
      <c r="AO57" s="753">
        <f>IF(U57="n/a","n/a",IF(AA57&lt;0,"n/a",IF(AA57="n/a","n/a",J57+U57-AA57)))</f>
        <v>-23.857852806023697</v>
      </c>
      <c r="AP57" s="754">
        <f>IF(U57="n/a","n/a",J57+U57)</f>
        <v>8.3844631339334121</v>
      </c>
      <c r="AQ57" s="902">
        <f>IF(OR(AC57&lt;0.01,AF57="n/a"),"n/a",(I57/SQRT(22.5*AC57*(I57/AF57))-1)*100)</f>
        <v>285.488328860568</v>
      </c>
      <c r="AR57" s="663">
        <f>INDEX(Historical!$C$7:$C$1279,MATCH(B57,Historical!$B$7:$B$1301,0))*IF(AH57="n/a",1.03,IF(AH57&lt;0,1.01,IF(AH57&gt;10,1.1,(1+AH57/100))))</f>
        <v>1.3491200000000001</v>
      </c>
      <c r="AS57" s="900">
        <f>IF($AI57="n/a",1.03*AR57,IF($AI57&lt;0,1.01*AR57,IF($AI57&gt;10,1.1*AR57,(1+$AI57/100)*AR57)))</f>
        <v>1.4662236160000002</v>
      </c>
      <c r="AT57" s="900">
        <f>IF($AK57="n/a",1.03*AS57,IF($AK57&lt;0,1.01*AS57,IF($AK57&gt;10,1.1*AS57,(1+$AK57/100)*AS57)))</f>
        <v>1.6099135303680003</v>
      </c>
      <c r="AU57" s="900">
        <f>IF($AK57="n/a",1.03*AT57,IF($AK57&lt;0,1.01*AT57,IF($AK57&gt;10,1.1*AT57,(1+$AK57/100)*AT57)))</f>
        <v>1.7676850563440645</v>
      </c>
      <c r="AV57" s="900">
        <f>IF($AK57="n/a",1.03*AU57,IF($AK57&lt;0,1.01*AU57,IF($AK57&gt;10,1.1*AU57,(1+$AK57/100)*AU57)))</f>
        <v>1.940918191865783</v>
      </c>
      <c r="AW57" s="663">
        <f>SUM(AR57:AV57)</f>
        <v>8.133860394577848</v>
      </c>
      <c r="AX57" s="761">
        <f>AW57/I57*100</f>
        <v>1.8032368356525257</v>
      </c>
      <c r="AY57" s="948">
        <v>0.71</v>
      </c>
      <c r="AZ57" s="886">
        <v>36.68</v>
      </c>
      <c r="BA57" s="886">
        <v>-12.2</v>
      </c>
      <c r="BB57" s="886">
        <v>0.76</v>
      </c>
      <c r="BC57" s="886">
        <v>3.29</v>
      </c>
      <c r="BD57" s="921"/>
      <c r="BE57" s="635">
        <v>2009</v>
      </c>
      <c r="BF57" s="912">
        <f>IF(BE57&gt;2008,0,IF(BE57&gt;2001,1,IF(BE57&gt;1990,2,IF(BE57&gt;1980,3,IF(BE57&gt;1973,4,IF(BE57&gt;1970,5,IF(BE57&gt;1960,6,IF(BE57&gt;1958,7,IF(BE57&gt;1953,8,9)))))))))</f>
        <v>0</v>
      </c>
      <c r="BG57" s="896">
        <v>19</v>
      </c>
    </row>
    <row r="58" spans="1:59" ht="11.25" customHeight="1" x14ac:dyDescent="0.2">
      <c r="A58" s="877" t="s">
        <v>481</v>
      </c>
      <c r="B58" s="889" t="s">
        <v>482</v>
      </c>
      <c r="C58" s="946" t="s">
        <v>112</v>
      </c>
      <c r="D58" s="946" t="s">
        <v>4361</v>
      </c>
      <c r="E58" s="746">
        <v>22</v>
      </c>
      <c r="F58" s="1199">
        <v>149</v>
      </c>
      <c r="G58" s="1199" t="s">
        <v>106</v>
      </c>
      <c r="H58" s="1199" t="s">
        <v>106</v>
      </c>
      <c r="I58" s="888">
        <v>79.06</v>
      </c>
      <c r="J58" s="663">
        <f>(M58/I58)*100</f>
        <v>2.5803187452567671</v>
      </c>
      <c r="K58" s="898">
        <v>0.51</v>
      </c>
      <c r="L58" s="901">
        <v>4</v>
      </c>
      <c r="M58" s="654">
        <f>K58*L58</f>
        <v>2.04</v>
      </c>
      <c r="N58" s="884" t="s">
        <v>151</v>
      </c>
      <c r="O58" s="748">
        <v>0.5</v>
      </c>
      <c r="P58" s="875">
        <v>43811</v>
      </c>
      <c r="Q58" s="875">
        <v>43829</v>
      </c>
      <c r="R58" s="654">
        <f>(K58-O58)/O58*100</f>
        <v>2.0000000000000018</v>
      </c>
      <c r="S58" s="714">
        <f>IF(INDEX(Historical!$D$7:$D$1277,MATCH(B58,Historical!$B$7:$B$1301,0))=0,"n/a",(INDEX(Historical!$C$7:$C$1279,MATCH(B58,Historical!$B$7:$B$1301,0))/INDEX(Historical!$D$7:$D$1277,MATCH(B58,Historical!$B$7:$B$1301,0))-1)*100)</f>
        <v>6.9148936170212671</v>
      </c>
      <c r="T58" s="714">
        <f>IF(INDEX(Historical!$F$7:$F$1270,MATCH(B58,Historical!$B$7:$B$1301,0))=0,"n/a",((INDEX(Historical!$C$7:$C$1279,MATCH(B58,Historical!$B$7:$B$1301,0))/INDEX(Historical!$F$7:$F$1270,MATCH(B58,Historical!$B$7:$B$1301,0)))^(1/3)-1)*100)</f>
        <v>4.9257953047803449</v>
      </c>
      <c r="U58" s="714">
        <f>IF(INDEX(Historical!$H$7:$H$1270,MATCH(B58,Historical!$B$7:$B$1301,0))=0,"n/a",((INDEX(Historical!$C$7:$C$1279,MATCH(B58,Historical!$B$7:$B$1301,0))/INDEX(Historical!$H$7:$H$1270,MATCH(B58,Historical!$B$7:$B$1301,0)))^(1/5)-1)*100)</f>
        <v>7.0463846091870952</v>
      </c>
      <c r="V58" s="714">
        <f>IF(INDEX(Historical!$O$7:$O$1270,MATCH(B58,Historical!$B$7:$B$1301,0))=0,"n/a",((INDEX(Historical!$C$7:$C$1279,MATCH(B58,Historical!$B$7:$B$1301,0))/INDEX(Historical!$O$7:$O$1270,MATCH(B58,Historical!$B$7:$B$1301,0)))^(1/10)-1)*100)</f>
        <v>7.6694469888754169</v>
      </c>
      <c r="W58" s="715">
        <f>IF(OR(U58&lt;=0,U58="n/a",V58&lt;=0,V58="n/a"),"n/a",U58/V58)</f>
        <v>0.9187604555332245</v>
      </c>
      <c r="X58" s="716">
        <f>IF(OR(AJ58&lt;=0,AJ58="n/a",U58&lt;=0,U58="n/a"),"n/a",U58/AJ58)</f>
        <v>1.0676340316950144</v>
      </c>
      <c r="Y58" s="676"/>
      <c r="Z58" s="663">
        <f>IF(OR(AC58&lt;0.01,AC58="n/a"),"n/a",M58/AC58*100)</f>
        <v>56.666666666666664</v>
      </c>
      <c r="AA58" s="900">
        <f>IF(OR(AC58&lt;0.01,AC58="n/a"),"n/a",I58/AC58)</f>
        <v>21.961111111111112</v>
      </c>
      <c r="AB58" s="901">
        <v>12</v>
      </c>
      <c r="AC58" s="879">
        <v>3.6</v>
      </c>
      <c r="AD58" s="879">
        <v>4.12</v>
      </c>
      <c r="AE58" s="879">
        <v>0.69</v>
      </c>
      <c r="AF58" s="879">
        <v>6.63</v>
      </c>
      <c r="AG58" s="879">
        <v>29.9</v>
      </c>
      <c r="AH58" s="879">
        <v>-11.899999999999999</v>
      </c>
      <c r="AI58" s="879">
        <v>28.46</v>
      </c>
      <c r="AJ58" s="879">
        <v>6.6000000000000005</v>
      </c>
      <c r="AK58" s="879">
        <v>5.25</v>
      </c>
      <c r="AL58" s="892">
        <v>10560</v>
      </c>
      <c r="AM58" s="886">
        <v>0.6</v>
      </c>
      <c r="AN58" s="879">
        <v>0.92</v>
      </c>
      <c r="AO58" s="753">
        <f>IF(U58="n/a","n/a",IF(AA58&lt;0,"n/a",IF(AA58="n/a","n/a",J58+U58-AA58)))</f>
        <v>-12.33440775666725</v>
      </c>
      <c r="AP58" s="754">
        <f>IF(U58="n/a","n/a",J58+U58)</f>
        <v>9.6267033544438618</v>
      </c>
      <c r="AQ58" s="902">
        <f>IF(OR(AC58&lt;0.01,AF58="n/a"),"n/a",(I58/SQRT(22.5*AC58*(I58/AF58))-1)*100)</f>
        <v>154.38567977398822</v>
      </c>
      <c r="AR58" s="663">
        <f>INDEX(Historical!$C$7:$C$1279,MATCH(B58,Historical!$B$7:$B$1301,0))*IF(AH58="n/a",1.03,IF(AH58&lt;0,1.01,IF(AH58&gt;10,1.1,(1+AH58/100))))</f>
        <v>2.0301</v>
      </c>
      <c r="AS58" s="900">
        <f>IF($AI58="n/a",1.03*AR58,IF($AI58&lt;0,1.01*AR58,IF($AI58&gt;10,1.1*AR58,(1+$AI58/100)*AR58)))</f>
        <v>2.2331100000000004</v>
      </c>
      <c r="AT58" s="900">
        <f>IF($AK58="n/a",1.03*AS58,IF($AK58&lt;0,1.01*AS58,IF($AK58&gt;10,1.1*AS58,(1+$AK58/100)*AS58)))</f>
        <v>2.3503482750000004</v>
      </c>
      <c r="AU58" s="900">
        <f>IF($AK58="n/a",1.03*AT58,IF($AK58&lt;0,1.01*AT58,IF($AK58&gt;10,1.1*AT58,(1+$AK58/100)*AT58)))</f>
        <v>2.4737415594375003</v>
      </c>
      <c r="AV58" s="900">
        <f>IF($AK58="n/a",1.03*AU58,IF($AK58&lt;0,1.01*AU58,IF($AK58&gt;10,1.1*AU58,(1+$AK58/100)*AU58)))</f>
        <v>2.6036129913079691</v>
      </c>
      <c r="AW58" s="663">
        <f>SUM(AR58:AV58)</f>
        <v>11.690912825745471</v>
      </c>
      <c r="AX58" s="761">
        <f>AW58/I58*100</f>
        <v>14.787392898742057</v>
      </c>
      <c r="AY58" s="948">
        <v>0.59</v>
      </c>
      <c r="AZ58" s="886">
        <v>38.85</v>
      </c>
      <c r="BA58" s="886">
        <v>-13.34</v>
      </c>
      <c r="BB58" s="886">
        <v>3.45</v>
      </c>
      <c r="BC58" s="886">
        <v>3.71</v>
      </c>
      <c r="BE58" s="635">
        <v>1999</v>
      </c>
      <c r="BF58" s="912">
        <f>IF(BE58&gt;2008,0,IF(BE58&gt;2001,1,IF(BE58&gt;1990,2,IF(BE58&gt;1980,3,IF(BE58&gt;1973,4,IF(BE58&gt;1970,5,IF(BE58&gt;1960,6,IF(BE58&gt;1958,7,IF(BE58&gt;1953,8,9)))))))))</f>
        <v>2</v>
      </c>
      <c r="BG58" s="896">
        <v>10.5</v>
      </c>
    </row>
    <row r="59" spans="1:59" ht="11.25" customHeight="1" x14ac:dyDescent="0.2">
      <c r="A59" s="877" t="s">
        <v>1085</v>
      </c>
      <c r="B59" s="889" t="s">
        <v>1086</v>
      </c>
      <c r="C59" s="946" t="s">
        <v>108</v>
      </c>
      <c r="D59" s="946" t="s">
        <v>4345</v>
      </c>
      <c r="E59" s="746">
        <v>11</v>
      </c>
      <c r="F59" s="1199">
        <v>317</v>
      </c>
      <c r="G59" s="1199" t="s">
        <v>37</v>
      </c>
      <c r="H59" s="1199" t="s">
        <v>37</v>
      </c>
      <c r="I59" s="888">
        <v>38.1</v>
      </c>
      <c r="J59" s="663">
        <f>(M59/I59)*100</f>
        <v>7.1391076115485568</v>
      </c>
      <c r="K59" s="891">
        <v>0.68</v>
      </c>
      <c r="L59" s="901">
        <v>4</v>
      </c>
      <c r="M59" s="654">
        <f>K59*L59</f>
        <v>2.72</v>
      </c>
      <c r="N59" s="884" t="s">
        <v>145</v>
      </c>
      <c r="O59" s="747">
        <v>0.67</v>
      </c>
      <c r="P59" s="875">
        <v>43902</v>
      </c>
      <c r="Q59" s="875">
        <v>43921</v>
      </c>
      <c r="R59" s="654">
        <f>(K59-O59)/O59*100</f>
        <v>1.492537313432837</v>
      </c>
      <c r="S59" s="714">
        <f>IF(INDEX(Historical!$D$7:$D$1277,MATCH(B59,Historical!$B$7:$B$1301,0))=0,"n/a",(INDEX(Historical!$C$7:$C$1279,MATCH(B59,Historical!$B$7:$B$1301,0))/INDEX(Historical!$D$7:$D$1277,MATCH(B59,Historical!$B$7:$B$1301,0))-1)*100)</f>
        <v>41.847826086956516</v>
      </c>
      <c r="T59" s="714">
        <f>IF(INDEX(Historical!$F$7:$F$1270,MATCH(B59,Historical!$B$7:$B$1301,0))=0,"n/a",((INDEX(Historical!$C$7:$C$1279,MATCH(B59,Historical!$B$7:$B$1301,0))/INDEX(Historical!$F$7:$F$1270,MATCH(B59,Historical!$B$7:$B$1301,0)))^(1/3)-1)*100)</f>
        <v>44.224957030740832</v>
      </c>
      <c r="U59" s="714">
        <f>IF(INDEX(Historical!$H$7:$H$1270,MATCH(B59,Historical!$B$7:$B$1301,0))=0,"n/a",((INDEX(Historical!$C$7:$C$1279,MATCH(B59,Historical!$B$7:$B$1301,0))/INDEX(Historical!$H$7:$H$1270,MATCH(B59,Historical!$B$7:$B$1301,0)))^(1/5)-1)*100)</f>
        <v>27.98685961543277</v>
      </c>
      <c r="V59" s="714">
        <f>IF(INDEX(Historical!$O$7:$O$1270,MATCH(B59,Historical!$B$7:$B$1301,0))=0,"n/a",((INDEX(Historical!$C$7:$C$1279,MATCH(B59,Historical!$B$7:$B$1301,0))/INDEX(Historical!$O$7:$O$1270,MATCH(B59,Historical!$B$7:$B$1301,0)))^(1/10)-1)*100)</f>
        <v>18.451326058107465</v>
      </c>
      <c r="W59" s="715">
        <f>IF(OR(U59&lt;=0,U59="n/a",V59&lt;=0,V59="n/a"),"n/a",U59/V59)</f>
        <v>1.5167939435515756</v>
      </c>
      <c r="X59" s="716">
        <f>IF(OR(AJ59&lt;=0,AJ59="n/a",U59&lt;=0,U59="n/a"),"n/a",U59/AJ59)</f>
        <v>1.3993429807716384</v>
      </c>
      <c r="Y59" s="890"/>
      <c r="Z59" s="663">
        <f>IF(OR(AC59&lt;0.01,AC59="n/a"),"n/a",M59/AC59*100)</f>
        <v>51.417769376181475</v>
      </c>
      <c r="AA59" s="900">
        <f>IF(OR(AC59&lt;0.01,AC59="n/a"),"n/a",I59/AC59)</f>
        <v>7.2022684310018903</v>
      </c>
      <c r="AB59" s="901">
        <v>12</v>
      </c>
      <c r="AC59" s="879">
        <v>5.29</v>
      </c>
      <c r="AD59" s="879" t="s">
        <v>136</v>
      </c>
      <c r="AE59" s="879">
        <v>2.08</v>
      </c>
      <c r="AF59" s="879">
        <v>0.7</v>
      </c>
      <c r="AG59" s="879">
        <v>10.8</v>
      </c>
      <c r="AH59" s="879">
        <v>10.6</v>
      </c>
      <c r="AI59" s="879">
        <v>219.54</v>
      </c>
      <c r="AJ59" s="879">
        <v>20</v>
      </c>
      <c r="AK59" s="879" t="s">
        <v>136</v>
      </c>
      <c r="AL59" s="892">
        <v>5630</v>
      </c>
      <c r="AM59" s="886">
        <v>0.89999999999999991</v>
      </c>
      <c r="AN59" s="879">
        <v>0.49</v>
      </c>
      <c r="AO59" s="753">
        <f>IF(U59="n/a","n/a",IF(AA59&lt;0,"n/a",IF(AA59="n/a","n/a",J59+U59-AA59)))</f>
        <v>27.92369879597944</v>
      </c>
      <c r="AP59" s="754">
        <f>IF(U59="n/a","n/a",J59+U59)</f>
        <v>35.125967226981331</v>
      </c>
      <c r="AQ59" s="902">
        <f>IF(OR(AC59&lt;0.01,AF59="n/a"),"n/a",(I59/SQRT(22.5*AC59*(I59/AF59))-1)*100)</f>
        <v>-52.66390664525138</v>
      </c>
      <c r="AR59" s="663">
        <f>INDEX(Historical!$C$7:$C$1279,MATCH(B59,Historical!$B$7:$B$1301,0))*IF(AH59="n/a",1.03,IF(AH59&lt;0,1.01,IF(AH59&gt;10,1.1,(1+AH59/100))))</f>
        <v>2.871</v>
      </c>
      <c r="AS59" s="900">
        <f>IF($AI59="n/a",1.03*AR59,IF($AI59&lt;0,1.01*AR59,IF($AI59&gt;10,1.1*AR59,(1+$AI59/100)*AR59)))</f>
        <v>3.1581000000000001</v>
      </c>
      <c r="AT59" s="900">
        <f>IF($AK59="n/a",1.03*AS59,IF($AK59&lt;0,1.01*AS59,IF($AK59&gt;10,1.1*AS59,(1+$AK59/100)*AS59)))</f>
        <v>3.2528430000000004</v>
      </c>
      <c r="AU59" s="900">
        <f>IF($AK59="n/a",1.03*AT59,IF($AK59&lt;0,1.01*AT59,IF($AK59&gt;10,1.1*AT59,(1+$AK59/100)*AT59)))</f>
        <v>3.3504282900000004</v>
      </c>
      <c r="AV59" s="900">
        <f>IF($AK59="n/a",1.03*AU59,IF($AK59&lt;0,1.01*AU59,IF($AK59&gt;10,1.1*AU59,(1+$AK59/100)*AU59)))</f>
        <v>3.4509411387000006</v>
      </c>
      <c r="AW59" s="663">
        <f>SUM(AR59:AV59)</f>
        <v>16.083312428700001</v>
      </c>
      <c r="AX59" s="761">
        <f>AW59/I59*100</f>
        <v>42.213418448031497</v>
      </c>
      <c r="AY59" s="948">
        <v>1.86</v>
      </c>
      <c r="AZ59" s="886">
        <v>56.92</v>
      </c>
      <c r="BA59" s="886">
        <v>-48.59</v>
      </c>
      <c r="BB59" s="886">
        <v>5.74</v>
      </c>
      <c r="BC59" s="886">
        <v>-28.84</v>
      </c>
      <c r="BE59" s="635">
        <v>2010</v>
      </c>
      <c r="BF59" s="912">
        <f>IF(BE59&gt;2008,0,IF(BE59&gt;2001,1,IF(BE59&gt;1990,2,IF(BE59&gt;1980,3,IF(BE59&gt;1973,4,IF(BE59&gt;1970,5,IF(BE59&gt;1960,6,IF(BE59&gt;1958,7,IF(BE59&gt;1953,8,9)))))))))</f>
        <v>0</v>
      </c>
      <c r="BG59" s="896">
        <v>1.0999999999999999</v>
      </c>
    </row>
    <row r="60" spans="1:59" ht="11.25" customHeight="1" x14ac:dyDescent="0.2">
      <c r="A60" s="885" t="s">
        <v>518</v>
      </c>
      <c r="B60" s="889" t="s">
        <v>519</v>
      </c>
      <c r="C60" s="946" t="s">
        <v>4349</v>
      </c>
      <c r="D60" s="946" t="s">
        <v>520</v>
      </c>
      <c r="E60" s="746">
        <v>13</v>
      </c>
      <c r="F60" s="1199">
        <v>279</v>
      </c>
      <c r="G60" s="1199" t="s">
        <v>106</v>
      </c>
      <c r="H60" s="1199" t="s">
        <v>106</v>
      </c>
      <c r="I60" s="888">
        <v>38.979999999999997</v>
      </c>
      <c r="J60" s="663">
        <f>(M60/I60)*100</f>
        <v>2.360184710107748</v>
      </c>
      <c r="K60" s="891">
        <v>0.23</v>
      </c>
      <c r="L60" s="901">
        <v>4</v>
      </c>
      <c r="M60" s="654">
        <f>K60*L60</f>
        <v>0.92</v>
      </c>
      <c r="N60" s="884" t="s">
        <v>411</v>
      </c>
      <c r="O60" s="747">
        <v>0.21</v>
      </c>
      <c r="P60" s="875">
        <v>43921</v>
      </c>
      <c r="Q60" s="875">
        <v>43942</v>
      </c>
      <c r="R60" s="654">
        <f>(K60-O60)/O60*100</f>
        <v>9.5238095238095326</v>
      </c>
      <c r="S60" s="714">
        <f>IF(INDEX(Historical!$D$7:$D$1277,MATCH(B60,Historical!$B$7:$B$1301,0))=0,"n/a",(INDEX(Historical!$C$7:$C$1279,MATCH(B60,Historical!$B$7:$B$1301,0))/INDEX(Historical!$D$7:$D$1277,MATCH(B60,Historical!$B$7:$B$1301,0))-1)*100)</f>
        <v>12.714776632302382</v>
      </c>
      <c r="T60" s="714">
        <f>IF(INDEX(Historical!$F$7:$F$1270,MATCH(B60,Historical!$B$7:$B$1301,0))=0,"n/a",((INDEX(Historical!$C$7:$C$1279,MATCH(B60,Historical!$B$7:$B$1301,0))/INDEX(Historical!$F$7:$F$1270,MATCH(B60,Historical!$B$7:$B$1301,0)))^(1/3)-1)*100)</f>
        <v>15.11850154963601</v>
      </c>
      <c r="U60" s="714">
        <f>IF(INDEX(Historical!$H$7:$H$1270,MATCH(B60,Historical!$B$7:$B$1301,0))=0,"n/a",((INDEX(Historical!$C$7:$C$1279,MATCH(B60,Historical!$B$7:$B$1301,0))/INDEX(Historical!$H$7:$H$1270,MATCH(B60,Historical!$B$7:$B$1301,0)))^(1/5)-1)*100)</f>
        <v>13.518049172182756</v>
      </c>
      <c r="V60" s="714">
        <f>IF(INDEX(Historical!$O$7:$O$1270,MATCH(B60,Historical!$B$7:$B$1301,0))=0,"n/a",((INDEX(Historical!$C$7:$C$1279,MATCH(B60,Historical!$B$7:$B$1301,0))/INDEX(Historical!$O$7:$O$1270,MATCH(B60,Historical!$B$7:$B$1301,0)))^(1/10)-1)*100)</f>
        <v>19.99407366905368</v>
      </c>
      <c r="W60" s="715">
        <f>IF(OR(U60&lt;=0,U60="n/a",V60&lt;=0,V60="n/a"),"n/a",U60/V60)</f>
        <v>0.67610279905618487</v>
      </c>
      <c r="X60" s="716">
        <f>IF(OR(AJ60&lt;=0,AJ60="n/a",U60&lt;=0,U60="n/a"),"n/a",U60/AJ60)</f>
        <v>1.1171941464613848</v>
      </c>
      <c r="Y60" s="673"/>
      <c r="Z60" s="663">
        <f>IF(OR(AC60&lt;0.01,AC60="n/a"),"n/a",M60/AC60*100)</f>
        <v>36.507936507936513</v>
      </c>
      <c r="AA60" s="900">
        <f>IF(OR(AC60&lt;0.01,AC60="n/a"),"n/a",I60/AC60)</f>
        <v>15.468253968253967</v>
      </c>
      <c r="AB60" s="901">
        <v>12</v>
      </c>
      <c r="AC60" s="879">
        <v>2.52</v>
      </c>
      <c r="AD60" s="879">
        <v>2.46</v>
      </c>
      <c r="AE60" s="879">
        <v>1.63</v>
      </c>
      <c r="AF60" s="879">
        <v>2.1800000000000002</v>
      </c>
      <c r="AG60" s="879">
        <v>14.6</v>
      </c>
      <c r="AH60" s="879">
        <v>11.799999999999999</v>
      </c>
      <c r="AI60" s="879">
        <v>25.540000000000003</v>
      </c>
      <c r="AJ60" s="879">
        <v>12.1</v>
      </c>
      <c r="AK60" s="879">
        <v>6.2799999999999994</v>
      </c>
      <c r="AL60" s="892">
        <v>177360</v>
      </c>
      <c r="AM60" s="886">
        <v>0.1</v>
      </c>
      <c r="AN60" s="879">
        <v>1.33</v>
      </c>
      <c r="AO60" s="753">
        <f>IF(U60="n/a","n/a",IF(AA60&lt;0,"n/a",IF(AA60="n/a","n/a",J60+U60-AA60)))</f>
        <v>0.40997991403653877</v>
      </c>
      <c r="AP60" s="754">
        <f>IF(U60="n/a","n/a",J60+U60)</f>
        <v>15.878233882290505</v>
      </c>
      <c r="AQ60" s="902">
        <f>IF(OR(AC60&lt;0.01,AF60="n/a"),"n/a",(I60/SQRT(22.5*AC60*(I60/AF60))-1)*100)</f>
        <v>22.421482593345242</v>
      </c>
      <c r="AR60" s="663">
        <f>INDEX(Historical!$C$7:$C$1279,MATCH(B60,Historical!$B$7:$B$1301,0))*IF(AH60="n/a",1.03,IF(AH60&lt;0,1.01,IF(AH60&gt;10,1.1,(1+AH60/100))))</f>
        <v>0.90200000000000002</v>
      </c>
      <c r="AS60" s="900">
        <f>IF($AI60="n/a",1.03*AR60,IF($AI60&lt;0,1.01*AR60,IF($AI60&gt;10,1.1*AR60,(1+$AI60/100)*AR60)))</f>
        <v>0.99220000000000008</v>
      </c>
      <c r="AT60" s="900">
        <f>IF($AK60="n/a",1.03*AS60,IF($AK60&lt;0,1.01*AS60,IF($AK60&gt;10,1.1*AS60,(1+$AK60/100)*AS60)))</f>
        <v>1.05451016</v>
      </c>
      <c r="AU60" s="900">
        <f>IF($AK60="n/a",1.03*AT60,IF($AK60&lt;0,1.01*AT60,IF($AK60&gt;10,1.1*AT60,(1+$AK60/100)*AT60)))</f>
        <v>1.1207333980479999</v>
      </c>
      <c r="AV60" s="900">
        <f>IF($AK60="n/a",1.03*AU60,IF($AK60&lt;0,1.01*AU60,IF($AK60&gt;10,1.1*AU60,(1+$AK60/100)*AU60)))</f>
        <v>1.1911154554454142</v>
      </c>
      <c r="AW60" s="663">
        <f>SUM(AR60:AV60)</f>
        <v>5.260559013493415</v>
      </c>
      <c r="AX60" s="761">
        <f>AW60/I60*100</f>
        <v>13.495533641594189</v>
      </c>
      <c r="AY60" s="948">
        <v>0.98</v>
      </c>
      <c r="AZ60" s="886">
        <v>22.95</v>
      </c>
      <c r="BA60" s="886">
        <v>-18.350000000000001</v>
      </c>
      <c r="BB60" s="886">
        <v>1.41</v>
      </c>
      <c r="BC60" s="886">
        <v>-6.94</v>
      </c>
      <c r="BE60" s="635">
        <v>2008</v>
      </c>
      <c r="BF60" s="912">
        <f>IF(BE60&gt;2008,0,IF(BE60&gt;2001,1,IF(BE60&gt;1990,2,IF(BE60&gt;1980,3,IF(BE60&gt;1973,4,IF(BE60&gt;1970,5,IF(BE60&gt;1960,6,IF(BE60&gt;1958,7,IF(BE60&gt;1953,8,9)))))))))</f>
        <v>1</v>
      </c>
      <c r="BG60" s="896">
        <v>4.5</v>
      </c>
    </row>
    <row r="61" spans="1:59" s="787" customFormat="1" ht="11.25" customHeight="1" x14ac:dyDescent="0.2">
      <c r="A61" s="658" t="s">
        <v>1071</v>
      </c>
      <c r="B61" s="795" t="s">
        <v>1072</v>
      </c>
      <c r="C61" s="946" t="s">
        <v>108</v>
      </c>
      <c r="D61" s="946" t="s">
        <v>4341</v>
      </c>
      <c r="E61" s="769">
        <v>10</v>
      </c>
      <c r="F61" s="1199">
        <v>381</v>
      </c>
      <c r="G61" s="1198" t="s">
        <v>106</v>
      </c>
      <c r="H61" s="1198" t="s">
        <v>106</v>
      </c>
      <c r="I61" s="770">
        <v>162.54</v>
      </c>
      <c r="J61" s="771">
        <f>(M61/I61)*100</f>
        <v>2.0917927894672084</v>
      </c>
      <c r="K61" s="772">
        <v>0.85</v>
      </c>
      <c r="L61" s="773">
        <v>4</v>
      </c>
      <c r="M61" s="774">
        <f>K61*L61</f>
        <v>3.4</v>
      </c>
      <c r="N61" s="775" t="s">
        <v>3953</v>
      </c>
      <c r="O61" s="776">
        <v>0.75</v>
      </c>
      <c r="P61" s="777">
        <v>43899</v>
      </c>
      <c r="Q61" s="777">
        <v>43915</v>
      </c>
      <c r="R61" s="774">
        <f>(K61-O61)/O61*100</f>
        <v>13.33333333333333</v>
      </c>
      <c r="S61" s="714">
        <f>IF(INDEX(Historical!$D$7:$D$1277,MATCH(B61,Historical!$B$7:$B$1301,0))=0,"n/a",(INDEX(Historical!$C$7:$C$1279,MATCH(B61,Historical!$B$7:$B$1301,0))/INDEX(Historical!$D$7:$D$1277,MATCH(B61,Historical!$B$7:$B$1301,0))-1)*100)</f>
        <v>7.1428571428571397</v>
      </c>
      <c r="T61" s="714">
        <f>IF(INDEX(Historical!$F$7:$F$1270,MATCH(B61,Historical!$B$7:$B$1301,0))=0,"n/a",((INDEX(Historical!$C$7:$C$1279,MATCH(B61,Historical!$B$7:$B$1301,0))/INDEX(Historical!$F$7:$F$1270,MATCH(B61,Historical!$B$7:$B$1301,0)))^(1/3)-1)*100)</f>
        <v>7.7217345015941907</v>
      </c>
      <c r="U61" s="714">
        <f>IF(INDEX(Historical!$H$7:$H$1270,MATCH(B61,Historical!$B$7:$B$1301,0))=0,"n/a",((INDEX(Historical!$C$7:$C$1279,MATCH(B61,Historical!$B$7:$B$1301,0))/INDEX(Historical!$H$7:$H$1270,MATCH(B61,Historical!$B$7:$B$1301,0)))^(1/5)-1)*100)</f>
        <v>9.7975579958707435</v>
      </c>
      <c r="V61" s="714">
        <f>IF(INDEX(Historical!$O$7:$O$1270,MATCH(B61,Historical!$B$7:$B$1301,0))=0,"n/a",((INDEX(Historical!$C$7:$C$1279,MATCH(B61,Historical!$B$7:$B$1301,0))/INDEX(Historical!$O$7:$O$1270,MATCH(B61,Historical!$B$7:$B$1301,0)))^(1/10)-1)*100)</f>
        <v>12.546849589069975</v>
      </c>
      <c r="W61" s="715">
        <f>IF(OR(U61&lt;=0,U61="n/a",V61&lt;=0,V61="n/a"),"n/a",U61/V61)</f>
        <v>0.78087793484077139</v>
      </c>
      <c r="X61" s="716">
        <f>IF(OR(AJ61&lt;=0,AJ61="n/a",U61&lt;=0,U61="n/a"),"n/a",U61/AJ61)</f>
        <v>0.816463166322562</v>
      </c>
      <c r="Y61" s="797"/>
      <c r="Z61" s="771">
        <f>IF(OR(AC61&lt;0.01,AC61="n/a"),"n/a",M61/AC61*100)</f>
        <v>51.051051051051047</v>
      </c>
      <c r="AA61" s="779">
        <f>IF(OR(AC61&lt;0.01,AC61="n/a"),"n/a",I61/AC61)</f>
        <v>24.405405405405403</v>
      </c>
      <c r="AB61" s="773">
        <v>12</v>
      </c>
      <c r="AC61" s="780">
        <v>6.66</v>
      </c>
      <c r="AD61" s="780">
        <v>4.8600000000000003</v>
      </c>
      <c r="AE61" s="780">
        <v>11.58</v>
      </c>
      <c r="AF61" s="780">
        <v>2.1800000000000002</v>
      </c>
      <c r="AG61" s="780">
        <v>9</v>
      </c>
      <c r="AH61" s="780">
        <v>3.5000000000000004</v>
      </c>
      <c r="AI61" s="780">
        <v>-0.85000000000000009</v>
      </c>
      <c r="AJ61" s="780">
        <v>12</v>
      </c>
      <c r="AK61" s="780">
        <v>5.01</v>
      </c>
      <c r="AL61" s="781">
        <v>60330</v>
      </c>
      <c r="AM61" s="782">
        <v>0.2</v>
      </c>
      <c r="AN61" s="780">
        <v>0.14000000000000001</v>
      </c>
      <c r="AO61" s="783">
        <f>IF(U61="n/a","n/a",IF(AA61&lt;0,"n/a",IF(AA61="n/a","n/a",J61+U61-AA61)))</f>
        <v>-12.516054620067452</v>
      </c>
      <c r="AP61" s="784">
        <f>IF(U61="n/a","n/a",J61+U61)</f>
        <v>11.889350785337951</v>
      </c>
      <c r="AQ61" s="785">
        <f>IF(OR(AC61&lt;0.01,AF61="n/a"),"n/a",(I61/SQRT(22.5*AC61*(I61/AF61))-1)*100)</f>
        <v>53.772969426118998</v>
      </c>
      <c r="AR61" s="663">
        <f>INDEX(Historical!$C$7:$C$1279,MATCH(B61,Historical!$B$7:$B$1301,0))*IF(AH61="n/a",1.03,IF(AH61&lt;0,1.01,IF(AH61&gt;10,1.1,(1+AH61/100))))</f>
        <v>3.1049999999999995</v>
      </c>
      <c r="AS61" s="779">
        <f>IF($AI61="n/a",1.03*AR61,IF($AI61&lt;0,1.01*AR61,IF($AI61&gt;10,1.1*AR61,(1+$AI61/100)*AR61)))</f>
        <v>3.1360499999999996</v>
      </c>
      <c r="AT61" s="779">
        <f>IF($AK61="n/a",1.03*AS61,IF($AK61&lt;0,1.01*AS61,IF($AK61&gt;10,1.1*AS61,(1+$AK61/100)*AS61)))</f>
        <v>3.2931661049999996</v>
      </c>
      <c r="AU61" s="779">
        <f>IF($AK61="n/a",1.03*AT61,IF($AK61&lt;0,1.01*AT61,IF($AK61&gt;10,1.1*AT61,(1+$AK61/100)*AT61)))</f>
        <v>3.4581537268604996</v>
      </c>
      <c r="AV61" s="779">
        <f>IF($AK61="n/a",1.03*AU61,IF($AK61&lt;0,1.01*AU61,IF($AK61&gt;10,1.1*AU61,(1+$AK61/100)*AU61)))</f>
        <v>3.6314072285762107</v>
      </c>
      <c r="AW61" s="771">
        <f>SUM(AR61:AV61)</f>
        <v>16.623777060436709</v>
      </c>
      <c r="AX61" s="786">
        <f>AW61/I61*100</f>
        <v>10.227499114332907</v>
      </c>
      <c r="AY61" s="949">
        <v>0.31</v>
      </c>
      <c r="AZ61" s="782">
        <v>23.32</v>
      </c>
      <c r="BA61" s="782">
        <v>-27.88</v>
      </c>
      <c r="BB61" s="782">
        <v>-9.26</v>
      </c>
      <c r="BC61" s="782">
        <v>-16.57</v>
      </c>
      <c r="BD61" s="922"/>
      <c r="BE61" s="635">
        <v>2011</v>
      </c>
      <c r="BF61" s="912">
        <f>IF(BE61&gt;2008,0,IF(BE61&gt;2001,1,IF(BE61&gt;1990,2,IF(BE61&gt;1980,3,IF(BE61&gt;1973,4,IF(BE61&gt;1970,5,IF(BE61&gt;1960,6,IF(BE61&gt;1958,7,IF(BE61&gt;1953,8,9)))))))))</f>
        <v>0</v>
      </c>
      <c r="BG61" s="838">
        <v>2.6</v>
      </c>
    </row>
    <row r="62" spans="1:59" ht="11.25" customHeight="1" x14ac:dyDescent="0.2">
      <c r="A62" s="885" t="s">
        <v>532</v>
      </c>
      <c r="B62" s="889" t="s">
        <v>533</v>
      </c>
      <c r="C62" s="946" t="s">
        <v>112</v>
      </c>
      <c r="D62" s="946" t="s">
        <v>211</v>
      </c>
      <c r="E62" s="746">
        <v>14</v>
      </c>
      <c r="F62" s="1199">
        <v>263</v>
      </c>
      <c r="G62" s="1199" t="s">
        <v>37</v>
      </c>
      <c r="H62" s="1199" t="s">
        <v>37</v>
      </c>
      <c r="I62" s="888">
        <v>173.26</v>
      </c>
      <c r="J62" s="663">
        <f>(M62/I62)*100</f>
        <v>3.0266651275539651</v>
      </c>
      <c r="K62" s="891">
        <v>1.3109999999999999</v>
      </c>
      <c r="L62" s="901">
        <v>4</v>
      </c>
      <c r="M62" s="654">
        <f>K62*L62</f>
        <v>5.2439999999999998</v>
      </c>
      <c r="N62" s="884" t="s">
        <v>119</v>
      </c>
      <c r="O62" s="747">
        <v>1.1399999999999999</v>
      </c>
      <c r="P62" s="630">
        <v>43697</v>
      </c>
      <c r="Q62" s="630">
        <v>43711</v>
      </c>
      <c r="R62" s="654">
        <f>(K62-O62)/O62*100</f>
        <v>15.000000000000005</v>
      </c>
      <c r="S62" s="714">
        <f>IF(INDEX(Historical!$D$7:$D$1277,MATCH(B62,Historical!$B$7:$B$1301,0))=0,"n/a",(INDEX(Historical!$C$7:$C$1279,MATCH(B62,Historical!$B$7:$B$1301,0))/INDEX(Historical!$D$7:$D$1277,MATCH(B62,Historical!$B$7:$B$1301,0))-1)*100)</f>
        <v>10.4054054054054</v>
      </c>
      <c r="T62" s="714">
        <f>IF(INDEX(Historical!$F$7:$F$1270,MATCH(B62,Historical!$B$7:$B$1301,0))=0,"n/a",((INDEX(Historical!$C$7:$C$1279,MATCH(B62,Historical!$B$7:$B$1301,0))/INDEX(Historical!$F$7:$F$1270,MATCH(B62,Historical!$B$7:$B$1301,0)))^(1/3)-1)*100)</f>
        <v>7.0133037291207234</v>
      </c>
      <c r="U62" s="714">
        <f>IF(INDEX(Historical!$H$7:$H$1270,MATCH(B62,Historical!$B$7:$B$1301,0))=0,"n/a",((INDEX(Historical!$C$7:$C$1279,MATCH(B62,Historical!$B$7:$B$1301,0))/INDEX(Historical!$H$7:$H$1270,MATCH(B62,Historical!$B$7:$B$1301,0)))^(1/5)-1)*100)</f>
        <v>11.772096594910986</v>
      </c>
      <c r="V62" s="714">
        <f>IF(INDEX(Historical!$O$7:$O$1270,MATCH(B62,Historical!$B$7:$B$1301,0))=0,"n/a",((INDEX(Historical!$C$7:$C$1279,MATCH(B62,Historical!$B$7:$B$1301,0))/INDEX(Historical!$O$7:$O$1270,MATCH(B62,Historical!$B$7:$B$1301,0)))^(1/10)-1)*100)</f>
        <v>21.486361918080533</v>
      </c>
      <c r="W62" s="715">
        <f>IF(OR(U62&lt;=0,U62="n/a",V62&lt;=0,V62="n/a"),"n/a",U62/V62)</f>
        <v>0.5478869172823948</v>
      </c>
      <c r="X62" s="716">
        <f>IF(OR(AJ62&lt;=0,AJ62="n/a",U62&lt;=0,U62="n/a"),"n/a",U62/AJ62)</f>
        <v>1.1891006661526249</v>
      </c>
      <c r="Y62" s="889"/>
      <c r="Z62" s="663">
        <f>IF(OR(AC62&lt;0.01,AC62="n/a"),"n/a",M62/AC62*100)</f>
        <v>38.473954512105649</v>
      </c>
      <c r="AA62" s="900">
        <f>IF(OR(AC62&lt;0.01,AC62="n/a"),"n/a",I62/AC62)</f>
        <v>12.711665443873807</v>
      </c>
      <c r="AB62" s="901">
        <v>12</v>
      </c>
      <c r="AC62" s="879">
        <v>13.63</v>
      </c>
      <c r="AD62" s="879" t="s">
        <v>136</v>
      </c>
      <c r="AE62" s="879">
        <v>1.1399999999999999</v>
      </c>
      <c r="AF62" s="879">
        <v>3.66</v>
      </c>
      <c r="AG62" s="879">
        <v>27.500000000000004</v>
      </c>
      <c r="AH62" s="879">
        <v>9.5</v>
      </c>
      <c r="AI62" s="879">
        <v>42.059999999999995</v>
      </c>
      <c r="AJ62" s="879">
        <v>9.9</v>
      </c>
      <c r="AK62" s="879">
        <v>-7.37</v>
      </c>
      <c r="AL62" s="892">
        <v>25680</v>
      </c>
      <c r="AM62" s="886">
        <v>0.3</v>
      </c>
      <c r="AN62" s="879">
        <v>0.47</v>
      </c>
      <c r="AO62" s="753">
        <f>IF(U62="n/a","n/a",IF(AA62&lt;0,"n/a",IF(AA62="n/a","n/a",J62+U62-AA62)))</f>
        <v>2.0870962785911438</v>
      </c>
      <c r="AP62" s="754">
        <f>IF(U62="n/a","n/a",J62+U62)</f>
        <v>14.798761722464951</v>
      </c>
      <c r="AQ62" s="902">
        <f>IF(OR(AC62&lt;0.01,AF62="n/a"),"n/a",(I62/SQRT(22.5*AC62*(I62/AF62))-1)*100)</f>
        <v>43.797226869533404</v>
      </c>
      <c r="AR62" s="663">
        <f>INDEX(Historical!$C$7:$C$1279,MATCH(B62,Historical!$B$7:$B$1301,0))*IF(AH62="n/a",1.03,IF(AH62&lt;0,1.01,IF(AH62&gt;10,1.1,(1+AH62/100))))</f>
        <v>5.3676899999999996</v>
      </c>
      <c r="AS62" s="900">
        <f>IF($AI62="n/a",1.03*AR62,IF($AI62&lt;0,1.01*AR62,IF($AI62&gt;10,1.1*AR62,(1+$AI62/100)*AR62)))</f>
        <v>5.9044590000000001</v>
      </c>
      <c r="AT62" s="900">
        <f>IF($AK62="n/a",1.03*AS62,IF($AK62&lt;0,1.01*AS62,IF($AK62&gt;10,1.1*AS62,(1+$AK62/100)*AS62)))</f>
        <v>5.9635035900000002</v>
      </c>
      <c r="AU62" s="900">
        <f>IF($AK62="n/a",1.03*AT62,IF($AK62&lt;0,1.01*AT62,IF($AK62&gt;10,1.1*AT62,(1+$AK62/100)*AT62)))</f>
        <v>6.0231386259000006</v>
      </c>
      <c r="AV62" s="900">
        <f>IF($AK62="n/a",1.03*AU62,IF($AK62&lt;0,1.01*AU62,IF($AK62&gt;10,1.1*AU62,(1+$AK62/100)*AU62)))</f>
        <v>6.0833700121590004</v>
      </c>
      <c r="AW62" s="663">
        <f>SUM(AR62:AV62)</f>
        <v>29.342161228059002</v>
      </c>
      <c r="AX62" s="761">
        <f>AW62/I62*100</f>
        <v>16.935334888640774</v>
      </c>
      <c r="AY62" s="948">
        <v>1.1499999999999999</v>
      </c>
      <c r="AZ62" s="886">
        <v>71.5</v>
      </c>
      <c r="BA62" s="886">
        <v>-7.21</v>
      </c>
      <c r="BB62" s="886">
        <v>5.9499999999999993</v>
      </c>
      <c r="BC62" s="886">
        <v>5.74</v>
      </c>
      <c r="BE62" s="635">
        <v>2006</v>
      </c>
      <c r="BF62" s="912">
        <f>IF(BE62&gt;2008,0,IF(BE62&gt;2001,1,IF(BE62&gt;1990,2,IF(BE62&gt;1980,3,IF(BE62&gt;1973,4,IF(BE62&gt;1970,5,IF(BE62&gt;1960,6,IF(BE62&gt;1958,7,IF(BE62&gt;1953,8,9)))))))))</f>
        <v>1</v>
      </c>
      <c r="BG62" s="896">
        <v>10.5</v>
      </c>
    </row>
    <row r="63" spans="1:59" ht="11.25" customHeight="1" x14ac:dyDescent="0.2">
      <c r="A63" s="885" t="s">
        <v>512</v>
      </c>
      <c r="B63" s="889" t="s">
        <v>513</v>
      </c>
      <c r="C63" s="946" t="s">
        <v>131</v>
      </c>
      <c r="D63" s="946" t="s">
        <v>4334</v>
      </c>
      <c r="E63" s="746">
        <v>14</v>
      </c>
      <c r="F63" s="1199">
        <v>267</v>
      </c>
      <c r="G63" s="1199" t="s">
        <v>37</v>
      </c>
      <c r="H63" s="1199" t="s">
        <v>37</v>
      </c>
      <c r="I63" s="888">
        <v>58.42</v>
      </c>
      <c r="J63" s="663">
        <f>(M63/I63)*100</f>
        <v>2.7901403628894212</v>
      </c>
      <c r="K63" s="891">
        <v>0.40749999999999997</v>
      </c>
      <c r="L63" s="901">
        <v>4</v>
      </c>
      <c r="M63" s="654">
        <f>K63*L63</f>
        <v>1.63</v>
      </c>
      <c r="N63" s="884" t="s">
        <v>514</v>
      </c>
      <c r="O63" s="747">
        <v>0.38250000000000001</v>
      </c>
      <c r="P63" s="875">
        <v>43867</v>
      </c>
      <c r="Q63" s="875">
        <v>43888</v>
      </c>
      <c r="R63" s="654">
        <f>(K63-O63)/O63*100</f>
        <v>6.5359477124182916</v>
      </c>
      <c r="S63" s="714">
        <f>IF(INDEX(Historical!$D$7:$D$1277,MATCH(B63,Historical!$B$7:$B$1301,0))=0,"n/a",(INDEX(Historical!$C$7:$C$1279,MATCH(B63,Historical!$B$7:$B$1301,0))/INDEX(Historical!$D$7:$D$1277,MATCH(B63,Historical!$B$7:$B$1301,0))-1)*100)</f>
        <v>7.1428571428571397</v>
      </c>
      <c r="T63" s="714">
        <f>IF(INDEX(Historical!$F$7:$F$1270,MATCH(B63,Historical!$B$7:$B$1301,0))=0,"n/a",((INDEX(Historical!$C$7:$C$1279,MATCH(B63,Historical!$B$7:$B$1301,0))/INDEX(Historical!$F$7:$F$1270,MATCH(B63,Historical!$B$7:$B$1301,0)))^(1/3)-1)*100)</f>
        <v>7.256408033128503</v>
      </c>
      <c r="U63" s="714">
        <f>IF(INDEX(Historical!$H$7:$H$1270,MATCH(B63,Historical!$B$7:$B$1301,0))=0,"n/a",((INDEX(Historical!$C$7:$C$1279,MATCH(B63,Historical!$B$7:$B$1301,0))/INDEX(Historical!$H$7:$H$1270,MATCH(B63,Historical!$B$7:$B$1301,0)))^(1/5)-1)*100)</f>
        <v>7.2145025900850923</v>
      </c>
      <c r="V63" s="714">
        <f>IF(INDEX(Historical!$O$7:$O$1270,MATCH(B63,Historical!$B$7:$B$1301,0))=0,"n/a",((INDEX(Historical!$C$7:$C$1279,MATCH(B63,Historical!$B$7:$B$1301,0))/INDEX(Historical!$O$7:$O$1270,MATCH(B63,Historical!$B$7:$B$1301,0)))^(1/10)-1)*100)</f>
        <v>11.833558100765806</v>
      </c>
      <c r="W63" s="715">
        <f>IF(OR(U63&lt;=0,U63="n/a",V63&lt;=0,V63="n/a"),"n/a",U63/V63)</f>
        <v>0.60966469498452935</v>
      </c>
      <c r="X63" s="716">
        <f>IF(OR(AJ63&lt;=0,AJ63="n/a",U63&lt;=0,U63="n/a"),"n/a",U63/AJ63)</f>
        <v>1.2883040339437664</v>
      </c>
      <c r="Y63" s="889"/>
      <c r="Z63" s="663">
        <f>IF(OR(AC63&lt;0.01,AC63="n/a"),"n/a",M63/AC63*100)</f>
        <v>68.487394957983199</v>
      </c>
      <c r="AA63" s="900">
        <f>IF(OR(AC63&lt;0.01,AC63="n/a"),"n/a",I63/AC63)</f>
        <v>24.54621848739496</v>
      </c>
      <c r="AB63" s="901">
        <v>12</v>
      </c>
      <c r="AC63" s="879">
        <v>2.38</v>
      </c>
      <c r="AD63" s="879">
        <v>3.37</v>
      </c>
      <c r="AE63" s="879">
        <v>2.4900000000000002</v>
      </c>
      <c r="AF63" s="879">
        <v>3.14</v>
      </c>
      <c r="AG63" s="879">
        <v>14.2</v>
      </c>
      <c r="AH63" s="879">
        <v>3</v>
      </c>
      <c r="AI63" s="879">
        <v>8.01</v>
      </c>
      <c r="AJ63" s="879">
        <v>5.6000000000000005</v>
      </c>
      <c r="AK63" s="879">
        <v>7.16</v>
      </c>
      <c r="AL63" s="892">
        <v>16550</v>
      </c>
      <c r="AM63" s="886">
        <v>0.5</v>
      </c>
      <c r="AN63" s="879">
        <v>2.77</v>
      </c>
      <c r="AO63" s="753">
        <f>IF(U63="n/a","n/a",IF(AA63&lt;0,"n/a",IF(AA63="n/a","n/a",J63+U63-AA63)))</f>
        <v>-14.541575534420446</v>
      </c>
      <c r="AP63" s="754">
        <f>IF(U63="n/a","n/a",J63+U63)</f>
        <v>10.004642952974514</v>
      </c>
      <c r="AQ63" s="902">
        <f>IF(OR(AC63&lt;0.01,AF63="n/a"),"n/a",(I63/SQRT(22.5*AC63*(I63/AF63))-1)*100)</f>
        <v>85.082715503000244</v>
      </c>
      <c r="AR63" s="663">
        <f>INDEX(Historical!$C$7:$C$1279,MATCH(B63,Historical!$B$7:$B$1301,0))*IF(AH63="n/a",1.03,IF(AH63&lt;0,1.01,IF(AH63&gt;10,1.1,(1+AH63/100))))</f>
        <v>1.5759000000000001</v>
      </c>
      <c r="AS63" s="900">
        <f>IF($AI63="n/a",1.03*AR63,IF($AI63&lt;0,1.01*AR63,IF($AI63&gt;10,1.1*AR63,(1+$AI63/100)*AR63)))</f>
        <v>1.7021295900000002</v>
      </c>
      <c r="AT63" s="900">
        <f>IF($AK63="n/a",1.03*AS63,IF($AK63&lt;0,1.01*AS63,IF($AK63&gt;10,1.1*AS63,(1+$AK63/100)*AS63)))</f>
        <v>1.8240020686440004</v>
      </c>
      <c r="AU63" s="900">
        <f>IF($AK63="n/a",1.03*AT63,IF($AK63&lt;0,1.01*AT63,IF($AK63&gt;10,1.1*AT63,(1+$AK63/100)*AT63)))</f>
        <v>1.9546006167589109</v>
      </c>
      <c r="AV63" s="900">
        <f>IF($AK63="n/a",1.03*AU63,IF($AK63&lt;0,1.01*AU63,IF($AK63&gt;10,1.1*AU63,(1+$AK63/100)*AU63)))</f>
        <v>2.0945500209188492</v>
      </c>
      <c r="AW63" s="663">
        <f>SUM(AR63:AV63)</f>
        <v>9.1511822963217604</v>
      </c>
      <c r="AX63" s="761">
        <f>AW63/I63*100</f>
        <v>15.664468155292296</v>
      </c>
      <c r="AY63" s="948">
        <v>0.19</v>
      </c>
      <c r="AZ63" s="886">
        <v>26.919999999999998</v>
      </c>
      <c r="BA63" s="886">
        <v>-15.540000000000001</v>
      </c>
      <c r="BB63" s="886">
        <v>1.63</v>
      </c>
      <c r="BC63" s="886">
        <v>-5.0500000000000007</v>
      </c>
      <c r="BE63" s="635">
        <v>2007</v>
      </c>
      <c r="BF63" s="912">
        <f>IF(BE63&gt;2008,0,IF(BE63&gt;2001,1,IF(BE63&gt;1990,2,IF(BE63&gt;1980,3,IF(BE63&gt;1973,4,IF(BE63&gt;1970,5,IF(BE63&gt;1960,6,IF(BE63&gt;1958,7,IF(BE63&gt;1953,8,9)))))))))</f>
        <v>1</v>
      </c>
      <c r="BG63" s="896">
        <v>2.7</v>
      </c>
    </row>
    <row r="64" spans="1:59" ht="11.25" customHeight="1" x14ac:dyDescent="0.2">
      <c r="A64" s="877" t="s">
        <v>1081</v>
      </c>
      <c r="B64" s="889" t="s">
        <v>1082</v>
      </c>
      <c r="C64" s="946" t="s">
        <v>108</v>
      </c>
      <c r="D64" s="946" t="s">
        <v>4341</v>
      </c>
      <c r="E64" s="746">
        <v>11</v>
      </c>
      <c r="F64" s="1199">
        <v>307</v>
      </c>
      <c r="G64" s="1199" t="s">
        <v>106</v>
      </c>
      <c r="H64" s="1199" t="s">
        <v>106</v>
      </c>
      <c r="I64" s="888">
        <v>68.05</v>
      </c>
      <c r="J64" s="663">
        <f>(M64/I64)*100</f>
        <v>2.2924320352681855</v>
      </c>
      <c r="K64" s="891">
        <v>0.39</v>
      </c>
      <c r="L64" s="901">
        <v>4</v>
      </c>
      <c r="M64" s="654">
        <f>K64*L64</f>
        <v>1.56</v>
      </c>
      <c r="N64" s="884" t="s">
        <v>605</v>
      </c>
      <c r="O64" s="747">
        <v>0.36</v>
      </c>
      <c r="P64" s="875">
        <v>43889</v>
      </c>
      <c r="Q64" s="875">
        <v>43902</v>
      </c>
      <c r="R64" s="654">
        <f>(K64-O64)/O64*100</f>
        <v>8.333333333333341</v>
      </c>
      <c r="S64" s="714">
        <f>IF(INDEX(Historical!$D$7:$D$1277,MATCH(B64,Historical!$B$7:$B$1301,0))=0,"n/a",(INDEX(Historical!$C$7:$C$1279,MATCH(B64,Historical!$B$7:$B$1301,0))/INDEX(Historical!$D$7:$D$1277,MATCH(B64,Historical!$B$7:$B$1301,0))-1)*100)</f>
        <v>14.285714285714279</v>
      </c>
      <c r="T64" s="714">
        <f>IF(INDEX(Historical!$F$7:$F$1270,MATCH(B64,Historical!$B$7:$B$1301,0))=0,"n/a",((INDEX(Historical!$C$7:$C$1279,MATCH(B64,Historical!$B$7:$B$1301,0))/INDEX(Historical!$F$7:$F$1270,MATCH(B64,Historical!$B$7:$B$1301,0)))^(1/3)-1)*100)</f>
        <v>11.457607795906144</v>
      </c>
      <c r="U64" s="714">
        <f>IF(INDEX(Historical!$H$7:$H$1270,MATCH(B64,Historical!$B$7:$B$1301,0))=0,"n/a",((INDEX(Historical!$C$7:$C$1279,MATCH(B64,Historical!$B$7:$B$1301,0))/INDEX(Historical!$H$7:$H$1270,MATCH(B64,Historical!$B$7:$B$1301,0)))^(1/5)-1)*100)</f>
        <v>10.859472602645347</v>
      </c>
      <c r="V64" s="714">
        <f>IF(INDEX(Historical!$O$7:$O$1270,MATCH(B64,Historical!$B$7:$B$1301,0))=0,"n/a",((INDEX(Historical!$C$7:$C$1279,MATCH(B64,Historical!$B$7:$B$1301,0))/INDEX(Historical!$O$7:$O$1270,MATCH(B64,Historical!$B$7:$B$1301,0)))^(1/10)-1)*100)</f>
        <v>21.824110663778651</v>
      </c>
      <c r="W64" s="715">
        <f>IF(OR(U64&lt;=0,U64="n/a",V64&lt;=0,V64="n/a"),"n/a",U64/V64)</f>
        <v>0.49759061296682072</v>
      </c>
      <c r="X64" s="716">
        <f>IF(OR(AJ64&lt;=0,AJ64="n/a",U64&lt;=0,U64="n/a"),"n/a",U64/AJ64)</f>
        <v>0.98722478205866793</v>
      </c>
      <c r="Y64" s="676"/>
      <c r="Z64" s="663">
        <f>IF(OR(AC64&lt;0.01,AC64="n/a"),"n/a",M64/AC64*100)</f>
        <v>61.660079051383413</v>
      </c>
      <c r="AA64" s="900">
        <f>IF(OR(AC64&lt;0.01,AC64="n/a"),"n/a",I64/AC64)</f>
        <v>26.897233201581027</v>
      </c>
      <c r="AB64" s="901">
        <v>12</v>
      </c>
      <c r="AC64" s="879">
        <v>2.5299999999999998</v>
      </c>
      <c r="AD64" s="879" t="s">
        <v>136</v>
      </c>
      <c r="AE64" s="879">
        <v>8.1300000000000008</v>
      </c>
      <c r="AF64" s="879">
        <v>16.329999999999998</v>
      </c>
      <c r="AG64" s="879">
        <v>51.9</v>
      </c>
      <c r="AH64" s="879">
        <v>16.100000000000001</v>
      </c>
      <c r="AI64" s="879">
        <v>20.18</v>
      </c>
      <c r="AJ64" s="879">
        <v>11</v>
      </c>
      <c r="AK64" s="879">
        <v>-7.3</v>
      </c>
      <c r="AL64" s="892">
        <v>3430</v>
      </c>
      <c r="AM64" s="886">
        <v>8.6999999999999993</v>
      </c>
      <c r="AN64" s="879">
        <v>0</v>
      </c>
      <c r="AO64" s="753">
        <f>IF(U64="n/a","n/a",IF(AA64&lt;0,"n/a",IF(AA64="n/a","n/a",J64+U64-AA64)))</f>
        <v>-13.745328563667496</v>
      </c>
      <c r="AP64" s="754">
        <f>IF(U64="n/a","n/a",J64+U64)</f>
        <v>13.151904637913532</v>
      </c>
      <c r="AQ64" s="902">
        <f>IF(OR(AC64&lt;0.01,AF64="n/a"),"n/a",(I64/SQRT(22.5*AC64*(I64/AF64))-1)*100)</f>
        <v>341.83044419114151</v>
      </c>
      <c r="AR64" s="663">
        <f>INDEX(Historical!$C$7:$C$1279,MATCH(B64,Historical!$B$7:$B$1301,0))*IF(AH64="n/a",1.03,IF(AH64&lt;0,1.01,IF(AH64&gt;10,1.1,(1+AH64/100))))</f>
        <v>1.5840000000000001</v>
      </c>
      <c r="AS64" s="900">
        <f>IF($AI64="n/a",1.03*AR64,IF($AI64&lt;0,1.01*AR64,IF($AI64&gt;10,1.1*AR64,(1+$AI64/100)*AR64)))</f>
        <v>1.7424000000000002</v>
      </c>
      <c r="AT64" s="900">
        <f>IF($AK64="n/a",1.03*AS64,IF($AK64&lt;0,1.01*AS64,IF($AK64&gt;10,1.1*AS64,(1+$AK64/100)*AS64)))</f>
        <v>1.7598240000000003</v>
      </c>
      <c r="AU64" s="900">
        <f>IF($AK64="n/a",1.03*AT64,IF($AK64&lt;0,1.01*AT64,IF($AK64&gt;10,1.1*AT64,(1+$AK64/100)*AT64)))</f>
        <v>1.7774222400000004</v>
      </c>
      <c r="AV64" s="900">
        <f>IF($AK64="n/a",1.03*AU64,IF($AK64&lt;0,1.01*AU64,IF($AK64&gt;10,1.1*AU64,(1+$AK64/100)*AU64)))</f>
        <v>1.7951964624000003</v>
      </c>
      <c r="AW64" s="663">
        <f>SUM(AR64:AV64)</f>
        <v>8.6588427024000012</v>
      </c>
      <c r="AX64" s="761">
        <f>AW64/I64*100</f>
        <v>12.724236153416607</v>
      </c>
      <c r="AY64" s="948">
        <v>1.35</v>
      </c>
      <c r="AZ64" s="886">
        <v>103.01</v>
      </c>
      <c r="BA64" s="886">
        <v>-13.01</v>
      </c>
      <c r="BB64" s="886">
        <v>6.9099999999999993</v>
      </c>
      <c r="BC64" s="886">
        <v>10.9</v>
      </c>
      <c r="BE64" s="635">
        <v>2010</v>
      </c>
      <c r="BF64" s="912">
        <f>IF(BE64&gt;2008,0,IF(BE64&gt;2001,1,IF(BE64&gt;1990,2,IF(BE64&gt;1980,3,IF(BE64&gt;1973,4,IF(BE64&gt;1970,5,IF(BE64&gt;1960,6,IF(BE64&gt;1958,7,IF(BE64&gt;1953,8,9)))))))))</f>
        <v>0</v>
      </c>
      <c r="BG64" s="896">
        <v>30.7</v>
      </c>
    </row>
    <row r="65" spans="1:59" ht="11.25" customHeight="1" x14ac:dyDescent="0.2">
      <c r="A65" s="885" t="s">
        <v>1093</v>
      </c>
      <c r="B65" s="889" t="s">
        <v>1094</v>
      </c>
      <c r="C65" s="946" t="s">
        <v>4325</v>
      </c>
      <c r="D65" s="946" t="s">
        <v>4326</v>
      </c>
      <c r="E65" s="746">
        <v>10</v>
      </c>
      <c r="F65" s="1199">
        <v>331</v>
      </c>
      <c r="G65" s="1199" t="s">
        <v>106</v>
      </c>
      <c r="H65" s="1199" t="s">
        <v>106</v>
      </c>
      <c r="I65" s="888">
        <v>121.06</v>
      </c>
      <c r="J65" s="663">
        <f>(M65/I65)*100</f>
        <v>4.0310589790186677</v>
      </c>
      <c r="K65" s="891">
        <v>1.22</v>
      </c>
      <c r="L65" s="901">
        <v>4</v>
      </c>
      <c r="M65" s="654">
        <f>K65*L65</f>
        <v>4.88</v>
      </c>
      <c r="N65" s="884" t="s">
        <v>218</v>
      </c>
      <c r="O65" s="747">
        <v>1.1000000000000001</v>
      </c>
      <c r="P65" s="1200">
        <v>43643</v>
      </c>
      <c r="Q65" s="1200">
        <v>43661</v>
      </c>
      <c r="R65" s="654">
        <f>(K65-O65)/O65*100</f>
        <v>10.909090909090898</v>
      </c>
      <c r="S65" s="714">
        <f>IF(INDEX(Historical!$D$7:$D$1277,MATCH(B65,Historical!$B$7:$B$1301,0))=0,"n/a",(INDEX(Historical!$C$7:$C$1279,MATCH(B65,Historical!$B$7:$B$1301,0))/INDEX(Historical!$D$7:$D$1277,MATCH(B65,Historical!$B$7:$B$1301,0))-1)*100)</f>
        <v>15.422885572139311</v>
      </c>
      <c r="T65" s="714">
        <f>IF(INDEX(Historical!$F$7:$F$1270,MATCH(B65,Historical!$B$7:$B$1301,0))=0,"n/a",((INDEX(Historical!$C$7:$C$1279,MATCH(B65,Historical!$B$7:$B$1301,0))/INDEX(Historical!$F$7:$F$1270,MATCH(B65,Historical!$B$7:$B$1301,0)))^(1/3)-1)*100)</f>
        <v>29.835674924168252</v>
      </c>
      <c r="U65" s="714">
        <f>IF(INDEX(Historical!$H$7:$H$1270,MATCH(B65,Historical!$B$7:$B$1301,0))=0,"n/a",((INDEX(Historical!$C$7:$C$1279,MATCH(B65,Historical!$B$7:$B$1301,0))/INDEX(Historical!$H$7:$H$1270,MATCH(B65,Historical!$B$7:$B$1301,0)))^(1/5)-1)*100)</f>
        <v>27.08022906319836</v>
      </c>
      <c r="V65" s="714" t="str">
        <f>IF(INDEX(Historical!$O$7:$O$1270,MATCH(B65,Historical!$B$7:$B$1301,0))=0,"n/a",((INDEX(Historical!$C$7:$C$1279,MATCH(B65,Historical!$B$7:$B$1301,0))/INDEX(Historical!$O$7:$O$1270,MATCH(B65,Historical!$B$7:$B$1301,0)))^(1/10)-1)*100)</f>
        <v>n/a</v>
      </c>
      <c r="W65" s="715" t="str">
        <f>IF(OR(U65&lt;=0,U65="n/a",V65&lt;=0,V65="n/a"),"n/a",U65/V65)</f>
        <v>n/a</v>
      </c>
      <c r="X65" s="716">
        <f>IF(OR(AJ65&lt;=0,AJ65="n/a",U65&lt;=0,U65="n/a"),"n/a",U65/AJ65)</f>
        <v>1.0703647851066544</v>
      </c>
      <c r="Y65" s="673"/>
      <c r="Z65" s="663">
        <f>IF(OR(AC65&lt;0.01,AC65="n/a"),"n/a",M65/AC65*100)</f>
        <v>245.22613065326632</v>
      </c>
      <c r="AA65" s="900">
        <f>IF(OR(AC65&lt;0.01,AC65="n/a"),"n/a",I65/AC65)</f>
        <v>60.834170854271356</v>
      </c>
      <c r="AB65" s="901">
        <v>12</v>
      </c>
      <c r="AC65" s="879">
        <v>1.99</v>
      </c>
      <c r="AD65" s="879">
        <v>3.99</v>
      </c>
      <c r="AE65" s="879">
        <v>7.85</v>
      </c>
      <c r="AF65" s="879">
        <v>36.79</v>
      </c>
      <c r="AG65" s="879">
        <v>45</v>
      </c>
      <c r="AH65" s="879">
        <v>-7.3999999999999995</v>
      </c>
      <c r="AI65" s="879">
        <v>9.6199999999999992</v>
      </c>
      <c r="AJ65" s="879">
        <v>25.3</v>
      </c>
      <c r="AK65" s="879">
        <v>14.95</v>
      </c>
      <c r="AL65" s="892">
        <v>4560</v>
      </c>
      <c r="AM65" s="886">
        <v>1.3</v>
      </c>
      <c r="AN65" s="879">
        <v>13.05</v>
      </c>
      <c r="AO65" s="753">
        <f>IF(U65="n/a","n/a",IF(AA65&lt;0,"n/a",IF(AA65="n/a","n/a",J65+U65-AA65)))</f>
        <v>-29.72288281205433</v>
      </c>
      <c r="AP65" s="754">
        <f>IF(U65="n/a","n/a",J65+U65)</f>
        <v>31.111288042217026</v>
      </c>
      <c r="AQ65" s="902">
        <f>IF(OR(AC65&lt;0.01,AF65="n/a"),"n/a",(I65/SQRT(22.5*AC65*(I65/AF65))-1)*100)</f>
        <v>897.34963126804632</v>
      </c>
      <c r="AR65" s="663">
        <f>INDEX(Historical!$C$7:$C$1279,MATCH(B65,Historical!$B$7:$B$1301,0))*IF(AH65="n/a",1.03,IF(AH65&lt;0,1.01,IF(AH65&gt;10,1.1,(1+AH65/100))))</f>
        <v>4.6863999999999999</v>
      </c>
      <c r="AS65" s="900">
        <f>IF($AI65="n/a",1.03*AR65,IF($AI65&lt;0,1.01*AR65,IF($AI65&gt;10,1.1*AR65,(1+$AI65/100)*AR65)))</f>
        <v>5.1372316800000002</v>
      </c>
      <c r="AT65" s="900">
        <f>IF($AK65="n/a",1.03*AS65,IF($AK65&lt;0,1.01*AS65,IF($AK65&gt;10,1.1*AS65,(1+$AK65/100)*AS65)))</f>
        <v>5.6509548480000005</v>
      </c>
      <c r="AU65" s="900">
        <f>IF($AK65="n/a",1.03*AT65,IF($AK65&lt;0,1.01*AT65,IF($AK65&gt;10,1.1*AT65,(1+$AK65/100)*AT65)))</f>
        <v>6.216050332800001</v>
      </c>
      <c r="AV65" s="900">
        <f>IF($AK65="n/a",1.03*AU65,IF($AK65&lt;0,1.01*AU65,IF($AK65&gt;10,1.1*AU65,(1+$AK65/100)*AU65)))</f>
        <v>6.8376553660800017</v>
      </c>
      <c r="AW65" s="663">
        <f>SUM(AR65:AV65)</f>
        <v>28.528292226880005</v>
      </c>
      <c r="AX65" s="761">
        <f>AW65/I65*100</f>
        <v>23.565415683859246</v>
      </c>
      <c r="AY65" s="948">
        <v>0.3</v>
      </c>
      <c r="AZ65" s="886">
        <v>34.410000000000004</v>
      </c>
      <c r="BA65" s="886">
        <v>-5.7700000000000005</v>
      </c>
      <c r="BB65" s="886">
        <v>-6.9999999999999993E-2</v>
      </c>
      <c r="BC65" s="886">
        <v>4.49</v>
      </c>
      <c r="BE65" s="635">
        <v>2010</v>
      </c>
      <c r="BF65" s="912">
        <f>IF(BE65&gt;2008,0,IF(BE65&gt;2001,1,IF(BE65&gt;1990,2,IF(BE65&gt;1980,3,IF(BE65&gt;1973,4,IF(BE65&gt;1970,5,IF(BE65&gt;1960,6,IF(BE65&gt;1958,7,IF(BE65&gt;1953,8,9)))))))))</f>
        <v>0</v>
      </c>
      <c r="BG65" s="896">
        <v>3.5999999999999996</v>
      </c>
    </row>
    <row r="66" spans="1:59" ht="11.25" customHeight="1" x14ac:dyDescent="0.2">
      <c r="A66" s="885" t="s">
        <v>523</v>
      </c>
      <c r="B66" s="889" t="s">
        <v>524</v>
      </c>
      <c r="C66" s="946" t="s">
        <v>128</v>
      </c>
      <c r="D66" s="946" t="s">
        <v>4342</v>
      </c>
      <c r="E66" s="746">
        <v>17</v>
      </c>
      <c r="F66" s="1199">
        <v>220</v>
      </c>
      <c r="G66" s="1199" t="s">
        <v>115</v>
      </c>
      <c r="H66" s="1199" t="s">
        <v>115</v>
      </c>
      <c r="I66" s="888">
        <v>303.20999999999998</v>
      </c>
      <c r="J66" s="663">
        <f>(M66/I66)*100</f>
        <v>0.92345239273111046</v>
      </c>
      <c r="K66" s="891">
        <v>0.7</v>
      </c>
      <c r="L66" s="901">
        <v>4</v>
      </c>
      <c r="M66" s="654">
        <f>K66*L66</f>
        <v>2.8</v>
      </c>
      <c r="N66" s="884" t="s">
        <v>525</v>
      </c>
      <c r="O66" s="747">
        <v>0.65</v>
      </c>
      <c r="P66" s="875">
        <v>43951</v>
      </c>
      <c r="Q66" s="875">
        <v>43966</v>
      </c>
      <c r="R66" s="654">
        <f>(K66-O66)/O66*100</f>
        <v>7.6923076923076819</v>
      </c>
      <c r="S66" s="714">
        <f>IF(INDEX(Historical!$D$7:$D$1277,MATCH(B66,Historical!$B$7:$B$1301,0))=0,"n/a",(INDEX(Historical!$C$7:$C$1279,MATCH(B66,Historical!$B$7:$B$1301,0))/INDEX(Historical!$D$7:$D$1277,MATCH(B66,Historical!$B$7:$B$1301,0))-1)*100)</f>
        <v>14.027149321266963</v>
      </c>
      <c r="T66" s="714">
        <f>IF(INDEX(Historical!$F$7:$F$1270,MATCH(B66,Historical!$B$7:$B$1301,0))=0,"n/a",((INDEX(Historical!$C$7:$C$1279,MATCH(B66,Historical!$B$7:$B$1301,0))/INDEX(Historical!$F$7:$F$1270,MATCH(B66,Historical!$B$7:$B$1301,0)))^(1/3)-1)*100)</f>
        <v>12.924323465723408</v>
      </c>
      <c r="U66" s="714">
        <f>IF(INDEX(Historical!$H$7:$H$1270,MATCH(B66,Historical!$B$7:$B$1301,0))=0,"n/a",((INDEX(Historical!$C$7:$C$1279,MATCH(B66,Historical!$B$7:$B$1301,0))/INDEX(Historical!$H$7:$H$1270,MATCH(B66,Historical!$B$7:$B$1301,0)))^(1/5)-1)*100)</f>
        <v>12.880667407737722</v>
      </c>
      <c r="V66" s="714">
        <f>IF(INDEX(Historical!$O$7:$O$1270,MATCH(B66,Historical!$B$7:$B$1301,0))=0,"n/a",((INDEX(Historical!$C$7:$C$1279,MATCH(B66,Historical!$B$7:$B$1301,0))/INDEX(Historical!$O$7:$O$1270,MATCH(B66,Historical!$B$7:$B$1301,0)))^(1/10)-1)*100)</f>
        <v>13.665914413936475</v>
      </c>
      <c r="W66" s="715">
        <f>IF(OR(U66&lt;=0,U66="n/a",V66&lt;=0,V66="n/a"),"n/a",U66/V66)</f>
        <v>0.94253973920706247</v>
      </c>
      <c r="X66" s="716">
        <f>IF(OR(AJ66&lt;=0,AJ66="n/a",U66&lt;=0,U66="n/a"),"n/a",U66/AJ66)</f>
        <v>1.1298831059419054</v>
      </c>
      <c r="Y66" s="673"/>
      <c r="Z66" s="663">
        <f>IF(OR(AC66&lt;0.01,AC66="n/a"),"n/a",M66/AC66*100)</f>
        <v>33.09692671394798</v>
      </c>
      <c r="AA66" s="900">
        <f>IF(OR(AC66&lt;0.01,AC66="n/a"),"n/a",I66/AC66)</f>
        <v>35.840425531914889</v>
      </c>
      <c r="AB66" s="901">
        <v>8</v>
      </c>
      <c r="AC66" s="879">
        <v>8.4600000000000009</v>
      </c>
      <c r="AD66" s="879">
        <v>5.1100000000000003</v>
      </c>
      <c r="AE66" s="879">
        <v>0.84</v>
      </c>
      <c r="AF66" s="879">
        <v>7.94</v>
      </c>
      <c r="AG66" s="879">
        <v>23</v>
      </c>
      <c r="AH66" s="879">
        <v>11.899999999999999</v>
      </c>
      <c r="AI66" s="879">
        <v>9.99</v>
      </c>
      <c r="AJ66" s="879">
        <v>11.4</v>
      </c>
      <c r="AK66" s="879">
        <v>6.97</v>
      </c>
      <c r="AL66" s="892">
        <v>134940</v>
      </c>
      <c r="AM66" s="886">
        <v>0.1</v>
      </c>
      <c r="AN66" s="879">
        <v>0.57999999999999996</v>
      </c>
      <c r="AO66" s="753">
        <f>IF(U66="n/a","n/a",IF(AA66&lt;0,"n/a",IF(AA66="n/a","n/a",J66+U66-AA66)))</f>
        <v>-22.036305731446056</v>
      </c>
      <c r="AP66" s="754">
        <f>IF(U66="n/a","n/a",J66+U66)</f>
        <v>13.804119800468833</v>
      </c>
      <c r="AQ66" s="902">
        <f>IF(OR(AC66&lt;0.01,AF66="n/a"),"n/a",(I66/SQRT(22.5*AC66*(I66/AF66))-1)*100)</f>
        <v>255.63588040666554</v>
      </c>
      <c r="AR66" s="663">
        <f>INDEX(Historical!$C$7:$C$1279,MATCH(B66,Historical!$B$7:$B$1301,0))*IF(AH66="n/a",1.03,IF(AH66&lt;0,1.01,IF(AH66&gt;10,1.1,(1+AH66/100))))</f>
        <v>2.7720000000000002</v>
      </c>
      <c r="AS66" s="900">
        <f>IF($AI66="n/a",1.03*AR66,IF($AI66&lt;0,1.01*AR66,IF($AI66&gt;10,1.1*AR66,(1+$AI66/100)*AR66)))</f>
        <v>3.0489228000000006</v>
      </c>
      <c r="AT66" s="900">
        <f>IF($AK66="n/a",1.03*AS66,IF($AK66&lt;0,1.01*AS66,IF($AK66&gt;10,1.1*AS66,(1+$AK66/100)*AS66)))</f>
        <v>3.261432719160001</v>
      </c>
      <c r="AU66" s="900">
        <f>IF($AK66="n/a",1.03*AT66,IF($AK66&lt;0,1.01*AT66,IF($AK66&gt;10,1.1*AT66,(1+$AK66/100)*AT66)))</f>
        <v>3.4887545796854535</v>
      </c>
      <c r="AV66" s="900">
        <f>IF($AK66="n/a",1.03*AU66,IF($AK66&lt;0,1.01*AU66,IF($AK66&gt;10,1.1*AU66,(1+$AK66/100)*AU66)))</f>
        <v>3.7319207738895299</v>
      </c>
      <c r="AW66" s="663">
        <f>SUM(AR66:AV66)</f>
        <v>16.303030872734986</v>
      </c>
      <c r="AX66" s="761">
        <f>AW66/I66*100</f>
        <v>5.3768117386415311</v>
      </c>
      <c r="AY66" s="948">
        <v>0.68</v>
      </c>
      <c r="AZ66" s="886">
        <v>15.870000000000001</v>
      </c>
      <c r="BA66" s="886">
        <v>-6.78</v>
      </c>
      <c r="BB66" s="886">
        <v>-0.38</v>
      </c>
      <c r="BC66" s="886">
        <v>0.8</v>
      </c>
      <c r="BE66" s="635">
        <v>2004</v>
      </c>
      <c r="BF66" s="912">
        <f>IF(BE66&gt;2008,0,IF(BE66&gt;2001,1,IF(BE66&gt;1990,2,IF(BE66&gt;1980,3,IF(BE66&gt;1973,4,IF(BE66&gt;1970,5,IF(BE66&gt;1960,6,IF(BE66&gt;1958,7,IF(BE66&gt;1953,8,9)))))))))</f>
        <v>1</v>
      </c>
      <c r="BG66" s="896">
        <v>7.5</v>
      </c>
    </row>
    <row r="67" spans="1:59" ht="11.25" customHeight="1" x14ac:dyDescent="0.2">
      <c r="A67" s="885" t="s">
        <v>501</v>
      </c>
      <c r="B67" s="889" t="s">
        <v>502</v>
      </c>
      <c r="C67" s="946" t="s">
        <v>131</v>
      </c>
      <c r="D67" s="946" t="s">
        <v>4346</v>
      </c>
      <c r="E67" s="746">
        <v>17</v>
      </c>
      <c r="F67" s="1199">
        <v>222</v>
      </c>
      <c r="G67" s="1199" t="s">
        <v>37</v>
      </c>
      <c r="H67" s="1199" t="s">
        <v>37</v>
      </c>
      <c r="I67" s="888">
        <v>84</v>
      </c>
      <c r="J67" s="663">
        <f>(M67/I67)*100</f>
        <v>2.0952380952380953</v>
      </c>
      <c r="K67" s="891">
        <v>0.44</v>
      </c>
      <c r="L67" s="901">
        <v>4</v>
      </c>
      <c r="M67" s="654">
        <f>K67*L67</f>
        <v>1.76</v>
      </c>
      <c r="N67" s="884" t="s">
        <v>503</v>
      </c>
      <c r="O67" s="747">
        <v>0.40500000000000003</v>
      </c>
      <c r="P67" s="875">
        <v>43994</v>
      </c>
      <c r="Q67" s="875">
        <v>44018</v>
      </c>
      <c r="R67" s="654">
        <f>(K67-O67)/O67*100</f>
        <v>8.6419753086419693</v>
      </c>
      <c r="S67" s="714">
        <f>IF(INDEX(Historical!$D$7:$D$1277,MATCH(B67,Historical!$B$7:$B$1301,0))=0,"n/a",(INDEX(Historical!$C$7:$C$1279,MATCH(B67,Historical!$B$7:$B$1301,0))/INDEX(Historical!$D$7:$D$1277,MATCH(B67,Historical!$B$7:$B$1301,0))-1)*100)</f>
        <v>11.510791366906492</v>
      </c>
      <c r="T67" s="714">
        <f>IF(INDEX(Historical!$F$7:$F$1270,MATCH(B67,Historical!$B$7:$B$1301,0))=0,"n/a",((INDEX(Historical!$C$7:$C$1279,MATCH(B67,Historical!$B$7:$B$1301,0))/INDEX(Historical!$F$7:$F$1270,MATCH(B67,Historical!$B$7:$B$1301,0)))^(1/3)-1)*100)</f>
        <v>9.3631764824708696</v>
      </c>
      <c r="U67" s="714">
        <f>IF(INDEX(Historical!$H$7:$H$1270,MATCH(B67,Historical!$B$7:$B$1301,0))=0,"n/a",((INDEX(Historical!$C$7:$C$1279,MATCH(B67,Historical!$B$7:$B$1301,0))/INDEX(Historical!$H$7:$H$1270,MATCH(B67,Historical!$B$7:$B$1301,0)))^(1/5)-1)*100)</f>
        <v>8.0321885003120421</v>
      </c>
      <c r="V67" s="714">
        <f>IF(INDEX(Historical!$O$7:$O$1270,MATCH(B67,Historical!$B$7:$B$1301,0))=0,"n/a",((INDEX(Historical!$C$7:$C$1279,MATCH(B67,Historical!$B$7:$B$1301,0))/INDEX(Historical!$O$7:$O$1270,MATCH(B67,Historical!$B$7:$B$1301,0)))^(1/10)-1)*100)</f>
        <v>6.4878668033606202</v>
      </c>
      <c r="W67" s="715">
        <f>IF(OR(U67&lt;=0,U67="n/a",V67&lt;=0,V67="n/a"),"n/a",U67/V67)</f>
        <v>1.2380322752852271</v>
      </c>
      <c r="X67" s="716" t="str">
        <f>IF(OR(AJ67&lt;=0,AJ67="n/a",U67&lt;=0,U67="n/a"),"n/a",U67/AJ67)</f>
        <v>n/a</v>
      </c>
      <c r="Y67" s="676"/>
      <c r="Z67" s="663">
        <f>IF(OR(AC67&lt;0.01,AC67="n/a"),"n/a",M67/AC67*100)</f>
        <v>44.110275689223059</v>
      </c>
      <c r="AA67" s="900">
        <f>IF(OR(AC67&lt;0.01,AC67="n/a"),"n/a",I67/AC67)</f>
        <v>21.052631578947366</v>
      </c>
      <c r="AB67" s="901">
        <v>12</v>
      </c>
      <c r="AC67" s="879">
        <v>3.99</v>
      </c>
      <c r="AD67" s="879" t="s">
        <v>136</v>
      </c>
      <c r="AE67" s="879">
        <v>2.97</v>
      </c>
      <c r="AF67" s="879">
        <v>2.5299999999999998</v>
      </c>
      <c r="AG67" s="879">
        <v>10.879999999999999</v>
      </c>
      <c r="AH67" s="879" t="s">
        <v>136</v>
      </c>
      <c r="AI67" s="879" t="s">
        <v>136</v>
      </c>
      <c r="AJ67" s="879" t="s">
        <v>136</v>
      </c>
      <c r="AK67" s="879" t="s">
        <v>136</v>
      </c>
      <c r="AL67" s="892">
        <v>1381</v>
      </c>
      <c r="AM67" s="886">
        <v>4.22</v>
      </c>
      <c r="AN67" s="879">
        <v>1.23</v>
      </c>
      <c r="AO67" s="753">
        <f>IF(U67="n/a","n/a",IF(AA67&lt;0,"n/a",IF(AA67="n/a","n/a",J67+U67-AA67)))</f>
        <v>-10.925204983397229</v>
      </c>
      <c r="AP67" s="754">
        <f>IF(U67="n/a","n/a",J67+U67)</f>
        <v>10.127426595550137</v>
      </c>
      <c r="AQ67" s="902">
        <f>IF(OR(AC67&lt;0.01,AF67="n/a"),"n/a",(I67/SQRT(22.5*AC67*(I67/AF67))-1)*100)</f>
        <v>53.858748922129983</v>
      </c>
      <c r="AR67" s="663">
        <f>INDEX(Historical!$C$7:$C$1279,MATCH(B67,Historical!$B$7:$B$1301,0))*IF(AH67="n/a",1.03,IF(AH67&lt;0,1.01,IF(AH67&gt;10,1.1,(1+AH67/100))))</f>
        <v>1.5965</v>
      </c>
      <c r="AS67" s="900">
        <f>IF($AI67="n/a",1.03*AR67,IF($AI67&lt;0,1.01*AR67,IF($AI67&gt;10,1.1*AR67,(1+$AI67/100)*AR67)))</f>
        <v>1.6443950000000001</v>
      </c>
      <c r="AT67" s="900">
        <f>IF($AK67="n/a",1.03*AS67,IF($AK67&lt;0,1.01*AS67,IF($AK67&gt;10,1.1*AS67,(1+$AK67/100)*AS67)))</f>
        <v>1.69372685</v>
      </c>
      <c r="AU67" s="900">
        <f>IF($AK67="n/a",1.03*AT67,IF($AK67&lt;0,1.01*AT67,IF($AK67&gt;10,1.1*AT67,(1+$AK67/100)*AT67)))</f>
        <v>1.7445386555</v>
      </c>
      <c r="AV67" s="900">
        <f>IF($AK67="n/a",1.03*AU67,IF($AK67&lt;0,1.01*AU67,IF($AK67&gt;10,1.1*AU67,(1+$AK67/100)*AU67)))</f>
        <v>1.796874815165</v>
      </c>
      <c r="AW67" s="663">
        <f>SUM(AR67:AV67)</f>
        <v>8.4760353206649999</v>
      </c>
      <c r="AX67" s="761">
        <f>AW67/I67*100</f>
        <v>10.090518238886904</v>
      </c>
      <c r="AY67" s="948">
        <v>0.28999999999999998</v>
      </c>
      <c r="AZ67" s="886">
        <v>20.915503094861098</v>
      </c>
      <c r="BA67" s="886">
        <v>-17.069799585348999</v>
      </c>
      <c r="BB67" s="886">
        <v>-3.270382312298481</v>
      </c>
      <c r="BC67" s="886">
        <v>-7.1001990710019891</v>
      </c>
      <c r="BE67" s="635">
        <v>2004</v>
      </c>
      <c r="BF67" s="912">
        <f>IF(BE67&gt;2008,0,IF(BE67&gt;2001,1,IF(BE67&gt;1990,2,IF(BE67&gt;1980,3,IF(BE67&gt;1973,4,IF(BE67&gt;1970,5,IF(BE67&gt;1960,6,IF(BE67&gt;1958,7,IF(BE67&gt;1953,8,9)))))))))</f>
        <v>1</v>
      </c>
      <c r="BG67" s="896">
        <v>3.66</v>
      </c>
    </row>
    <row r="68" spans="1:59" ht="11.25" customHeight="1" x14ac:dyDescent="0.2">
      <c r="A68" s="877" t="s">
        <v>1028</v>
      </c>
      <c r="B68" s="889" t="s">
        <v>1029</v>
      </c>
      <c r="C68" s="946" t="s">
        <v>4325</v>
      </c>
      <c r="D68" s="946" t="s">
        <v>4326</v>
      </c>
      <c r="E68" s="746">
        <v>10</v>
      </c>
      <c r="F68" s="1199">
        <v>400</v>
      </c>
      <c r="G68" s="1199" t="s">
        <v>37</v>
      </c>
      <c r="H68" s="1199" t="s">
        <v>37</v>
      </c>
      <c r="I68" s="888">
        <v>91.22</v>
      </c>
      <c r="J68" s="663">
        <f>(M68/I68)*100</f>
        <v>3.6395527296645467</v>
      </c>
      <c r="K68" s="891">
        <v>0.83</v>
      </c>
      <c r="L68" s="901">
        <v>4</v>
      </c>
      <c r="M68" s="654">
        <f>K68*L68</f>
        <v>3.32</v>
      </c>
      <c r="N68" s="884" t="s">
        <v>569</v>
      </c>
      <c r="O68" s="747">
        <v>0.8</v>
      </c>
      <c r="P68" s="875">
        <v>43920</v>
      </c>
      <c r="Q68" s="875">
        <v>43938</v>
      </c>
      <c r="R68" s="654">
        <f>(K68-O68)/O68*100</f>
        <v>3.7499999999999893</v>
      </c>
      <c r="S68" s="714">
        <f>IF(INDEX(Historical!$D$7:$D$1277,MATCH(B68,Historical!$B$7:$B$1301,0))=0,"n/a",(INDEX(Historical!$C$7:$C$1279,MATCH(B68,Historical!$B$7:$B$1301,0))/INDEX(Historical!$D$7:$D$1277,MATCH(B68,Historical!$B$7:$B$1301,0))-1)*100)</f>
        <v>3.5947712418300526</v>
      </c>
      <c r="T68" s="714">
        <f>IF(INDEX(Historical!$F$7:$F$1270,MATCH(B68,Historical!$B$7:$B$1301,0))=0,"n/a",((INDEX(Historical!$C$7:$C$1279,MATCH(B68,Historical!$B$7:$B$1301,0))/INDEX(Historical!$F$7:$F$1270,MATCH(B68,Historical!$B$7:$B$1301,0)))^(1/3)-1)*100)</f>
        <v>2.4265194930742418</v>
      </c>
      <c r="U68" s="714">
        <f>IF(INDEX(Historical!$H$7:$H$1270,MATCH(B68,Historical!$B$7:$B$1301,0))=0,"n/a",((INDEX(Historical!$C$7:$C$1279,MATCH(B68,Historical!$B$7:$B$1301,0))/INDEX(Historical!$H$7:$H$1270,MATCH(B68,Historical!$B$7:$B$1301,0)))^(1/5)-1)*100)</f>
        <v>3.9641844249037828</v>
      </c>
      <c r="V68" s="714">
        <f>IF(INDEX(Historical!$O$7:$O$1270,MATCH(B68,Historical!$B$7:$B$1301,0))=0,"n/a",((INDEX(Historical!$C$7:$C$1279,MATCH(B68,Historical!$B$7:$B$1301,0))/INDEX(Historical!$O$7:$O$1270,MATCH(B68,Historical!$B$7:$B$1301,0)))^(1/10)-1)*100)</f>
        <v>3.2602429743698647</v>
      </c>
      <c r="W68" s="715">
        <f>IF(OR(U68&lt;=0,U68="n/a",V68&lt;=0,V68="n/a"),"n/a",U68/V68)</f>
        <v>1.2159168675672019</v>
      </c>
      <c r="X68" s="716" t="str">
        <f>IF(OR(AJ68&lt;=0,AJ68="n/a",U68&lt;=0,U68="n/a"),"n/a",U68/AJ68)</f>
        <v>n/a</v>
      </c>
      <c r="Y68" s="676"/>
      <c r="Z68" s="663">
        <f>IF(OR(AC68&lt;0.01,AC68="n/a"),"n/a",M68/AC68*100)</f>
        <v>148.21428571428569</v>
      </c>
      <c r="AA68" s="900">
        <f>IF(OR(AC68&lt;0.01,AC68="n/a"),"n/a",I68/AC68)</f>
        <v>40.723214285714285</v>
      </c>
      <c r="AB68" s="901">
        <v>12</v>
      </c>
      <c r="AC68" s="879">
        <v>2.2400000000000002</v>
      </c>
      <c r="AD68" s="879">
        <v>11.14</v>
      </c>
      <c r="AE68" s="879">
        <v>8.4700000000000006</v>
      </c>
      <c r="AF68" s="879">
        <v>2.48</v>
      </c>
      <c r="AG68" s="879" t="s">
        <v>136</v>
      </c>
      <c r="AH68" s="879">
        <v>36.6</v>
      </c>
      <c r="AI68" s="879">
        <v>10.42</v>
      </c>
      <c r="AJ68" s="879">
        <v>-6.2</v>
      </c>
      <c r="AK68" s="879">
        <v>3.5999999999999996</v>
      </c>
      <c r="AL68" s="879">
        <v>8850</v>
      </c>
      <c r="AM68" s="886">
        <v>1.0999999999999999</v>
      </c>
      <c r="AN68" s="879">
        <v>0.72</v>
      </c>
      <c r="AO68" s="753">
        <f>IF(U68="n/a","n/a",IF(AA68&lt;0,"n/a",IF(AA68="n/a","n/a",J68+U68-AA68)))</f>
        <v>-33.119477131145956</v>
      </c>
      <c r="AP68" s="754">
        <f>IF(U68="n/a","n/a",J68+U68)</f>
        <v>7.6037371545683294</v>
      </c>
      <c r="AQ68" s="902">
        <f>IF(OR(AC68&lt;0.01,AF68="n/a"),"n/a",(I68/SQRT(22.5*AC68*(I68/AF68))-1)*100)</f>
        <v>111.86323830724322</v>
      </c>
      <c r="AR68" s="663">
        <f>INDEX(Historical!$C$7:$C$1279,MATCH(B68,Historical!$B$7:$B$1301,0))*IF(AH68="n/a",1.03,IF(AH68&lt;0,1.01,IF(AH68&gt;10,1.1,(1+AH68/100))))</f>
        <v>3.4870000000000001</v>
      </c>
      <c r="AS68" s="900">
        <f>IF($AI68="n/a",1.03*AR68,IF($AI68&lt;0,1.01*AR68,IF($AI68&gt;10,1.1*AR68,(1+$AI68/100)*AR68)))</f>
        <v>3.8357000000000006</v>
      </c>
      <c r="AT68" s="900">
        <f>IF($AK68="n/a",1.03*AS68,IF($AK68&lt;0,1.01*AS68,IF($AK68&gt;10,1.1*AS68,(1+$AK68/100)*AS68)))</f>
        <v>3.9737852000000009</v>
      </c>
      <c r="AU68" s="900">
        <f>IF($AK68="n/a",1.03*AT68,IF($AK68&lt;0,1.01*AT68,IF($AK68&gt;10,1.1*AT68,(1+$AK68/100)*AT68)))</f>
        <v>4.1168414672000013</v>
      </c>
      <c r="AV68" s="900">
        <f>IF($AK68="n/a",1.03*AU68,IF($AK68&lt;0,1.01*AU68,IF($AK68&gt;10,1.1*AU68,(1+$AK68/100)*AU68)))</f>
        <v>4.2650477600192014</v>
      </c>
      <c r="AW68" s="663">
        <f>SUM(AR68:AV68)</f>
        <v>19.678374427219204</v>
      </c>
      <c r="AX68" s="761">
        <f>AW68/I68*100</f>
        <v>21.572434145164664</v>
      </c>
      <c r="AY68" s="948">
        <v>0.79</v>
      </c>
      <c r="AZ68" s="886">
        <v>46</v>
      </c>
      <c r="BA68" s="886">
        <v>-24.44</v>
      </c>
      <c r="BB68" s="886">
        <v>1.4500000000000002</v>
      </c>
      <c r="BC68" s="886">
        <v>-10.299999999999999</v>
      </c>
      <c r="BE68" s="635">
        <v>2011</v>
      </c>
      <c r="BF68" s="912">
        <f>IF(BE68&gt;2008,0,IF(BE68&gt;2001,1,IF(BE68&gt;1990,2,IF(BE68&gt;1980,3,IF(BE68&gt;1973,4,IF(BE68&gt;1970,5,IF(BE68&gt;1960,6,IF(BE68&gt;1958,7,IF(BE68&gt;1953,8,9)))))))))</f>
        <v>0</v>
      </c>
      <c r="BG68" s="896" t="s">
        <v>136</v>
      </c>
    </row>
    <row r="69" spans="1:59" s="787" customFormat="1" ht="11.25" customHeight="1" x14ac:dyDescent="0.2">
      <c r="A69" s="658" t="s">
        <v>1063</v>
      </c>
      <c r="B69" s="795" t="s">
        <v>1064</v>
      </c>
      <c r="C69" s="946" t="s">
        <v>4199</v>
      </c>
      <c r="D69" s="946" t="s">
        <v>4366</v>
      </c>
      <c r="E69" s="769">
        <v>10</v>
      </c>
      <c r="F69" s="1199">
        <v>402</v>
      </c>
      <c r="G69" s="1198" t="s">
        <v>115</v>
      </c>
      <c r="H69" s="1198" t="s">
        <v>115</v>
      </c>
      <c r="I69" s="770">
        <v>46.64</v>
      </c>
      <c r="J69" s="771">
        <f>(M69/I69)*100</f>
        <v>3.087478559176672</v>
      </c>
      <c r="K69" s="772">
        <v>0.36</v>
      </c>
      <c r="L69" s="773">
        <v>4</v>
      </c>
      <c r="M69" s="774">
        <f>K69*L69</f>
        <v>1.44</v>
      </c>
      <c r="N69" s="775" t="s">
        <v>411</v>
      </c>
      <c r="O69" s="776">
        <v>0.35</v>
      </c>
      <c r="P69" s="777">
        <v>43923</v>
      </c>
      <c r="Q69" s="777">
        <v>43943</v>
      </c>
      <c r="R69" s="774">
        <f>(K69-O69)/O69*100</f>
        <v>2.8571428571428599</v>
      </c>
      <c r="S69" s="714">
        <f>IF(INDEX(Historical!$D$7:$D$1277,MATCH(B69,Historical!$B$7:$B$1301,0))=0,"n/a",(INDEX(Historical!$C$7:$C$1279,MATCH(B69,Historical!$B$7:$B$1301,0))/INDEX(Historical!$D$7:$D$1277,MATCH(B69,Historical!$B$7:$B$1301,0))-1)*100)</f>
        <v>7.8125</v>
      </c>
      <c r="T69" s="714">
        <f>IF(INDEX(Historical!$F$7:$F$1270,MATCH(B69,Historical!$B$7:$B$1301,0))=0,"n/a",((INDEX(Historical!$C$7:$C$1279,MATCH(B69,Historical!$B$7:$B$1301,0))/INDEX(Historical!$F$7:$F$1270,MATCH(B69,Historical!$B$7:$B$1301,0)))^(1/3)-1)*100)</f>
        <v>11.707233731169708</v>
      </c>
      <c r="U69" s="714">
        <f>IF(INDEX(Historical!$H$7:$H$1270,MATCH(B69,Historical!$B$7:$B$1301,0))=0,"n/a",((INDEX(Historical!$C$7:$C$1279,MATCH(B69,Historical!$B$7:$B$1301,0))/INDEX(Historical!$H$7:$H$1270,MATCH(B69,Historical!$B$7:$B$1301,0)))^(1/5)-1)*100)</f>
        <v>13.273800857430285</v>
      </c>
      <c r="V69" s="714" t="str">
        <f>IF(INDEX(Historical!$O$7:$O$1270,MATCH(B69,Historical!$B$7:$B$1301,0))=0,"n/a",((INDEX(Historical!$C$7:$C$1279,MATCH(B69,Historical!$B$7:$B$1301,0))/INDEX(Historical!$O$7:$O$1270,MATCH(B69,Historical!$B$7:$B$1301,0)))^(1/10)-1)*100)</f>
        <v>n/a</v>
      </c>
      <c r="W69" s="715" t="str">
        <f>IF(OR(U69&lt;=0,U69="n/a",V69&lt;=0,V69="n/a"),"n/a",U69/V69)</f>
        <v>n/a</v>
      </c>
      <c r="X69" s="716">
        <f>IF(OR(AJ69&lt;=0,AJ69="n/a",U69&lt;=0,U69="n/a"),"n/a",U69/AJ69)</f>
        <v>0.98324450795779883</v>
      </c>
      <c r="Y69" s="778"/>
      <c r="Z69" s="771">
        <f>IF(OR(AC69&lt;0.01,AC69="n/a"),"n/a",M69/AC69*100)</f>
        <v>52.941176470588225</v>
      </c>
      <c r="AA69" s="779">
        <f>IF(OR(AC69&lt;0.01,AC69="n/a"),"n/a",I69/AC69)</f>
        <v>17.147058823529409</v>
      </c>
      <c r="AB69" s="773">
        <v>7</v>
      </c>
      <c r="AC69" s="780">
        <v>2.72</v>
      </c>
      <c r="AD69" s="780">
        <v>2.75</v>
      </c>
      <c r="AE69" s="780">
        <v>3.76</v>
      </c>
      <c r="AF69" s="780">
        <v>5.47</v>
      </c>
      <c r="AG69" s="780">
        <v>31</v>
      </c>
      <c r="AH69" s="780">
        <v>30.3</v>
      </c>
      <c r="AI69" s="780">
        <v>0.22</v>
      </c>
      <c r="AJ69" s="780">
        <v>13.5</v>
      </c>
      <c r="AK69" s="780">
        <v>6.18</v>
      </c>
      <c r="AL69" s="781">
        <v>190270</v>
      </c>
      <c r="AM69" s="782">
        <v>0.04</v>
      </c>
      <c r="AN69" s="780">
        <v>0.45</v>
      </c>
      <c r="AO69" s="783">
        <f>IF(U69="n/a","n/a",IF(AA69&lt;0,"n/a",IF(AA69="n/a","n/a",J69+U69-AA69)))</f>
        <v>-0.78577940692245463</v>
      </c>
      <c r="AP69" s="784">
        <f>IF(U69="n/a","n/a",J69+U69)</f>
        <v>16.361279416606955</v>
      </c>
      <c r="AQ69" s="785">
        <f>IF(OR(AC69&lt;0.01,AF69="n/a"),"n/a",(I69/SQRT(22.5*AC69*(I69/AF69))-1)*100)</f>
        <v>104.17248891258137</v>
      </c>
      <c r="AR69" s="663">
        <f>INDEX(Historical!$C$7:$C$1279,MATCH(B69,Historical!$B$7:$B$1301,0))*IF(AH69="n/a",1.03,IF(AH69&lt;0,1.01,IF(AH69&gt;10,1.1,(1+AH69/100))))</f>
        <v>1.518</v>
      </c>
      <c r="AS69" s="779">
        <f>IF($AI69="n/a",1.03*AR69,IF($AI69&lt;0,1.01*AR69,IF($AI69&gt;10,1.1*AR69,(1+$AI69/100)*AR69)))</f>
        <v>1.5213395999999999</v>
      </c>
      <c r="AT69" s="779">
        <f>IF($AK69="n/a",1.03*AS69,IF($AK69&lt;0,1.01*AS69,IF($AK69&gt;10,1.1*AS69,(1+$AK69/100)*AS69)))</f>
        <v>1.6153583872799999</v>
      </c>
      <c r="AU69" s="779">
        <f>IF($AK69="n/a",1.03*AT69,IF($AK69&lt;0,1.01*AT69,IF($AK69&gt;10,1.1*AT69,(1+$AK69/100)*AT69)))</f>
        <v>1.7151875356139041</v>
      </c>
      <c r="AV69" s="779">
        <f>IF($AK69="n/a",1.03*AU69,IF($AK69&lt;0,1.01*AU69,IF($AK69&gt;10,1.1*AU69,(1+$AK69/100)*AU69)))</f>
        <v>1.8211861253148436</v>
      </c>
      <c r="AW69" s="771">
        <f>SUM(AR69:AV69)</f>
        <v>8.191071648208748</v>
      </c>
      <c r="AX69" s="786">
        <f>AW69/I69*100</f>
        <v>17.562332007308637</v>
      </c>
      <c r="AY69" s="949">
        <v>0.96</v>
      </c>
      <c r="AZ69" s="782">
        <v>43.95</v>
      </c>
      <c r="BA69" s="782">
        <v>-19.950000000000003</v>
      </c>
      <c r="BB69" s="782">
        <v>4.84</v>
      </c>
      <c r="BC69" s="782">
        <v>3.5999999999999996</v>
      </c>
      <c r="BD69" s="922"/>
      <c r="BE69" s="635">
        <v>2011</v>
      </c>
      <c r="BF69" s="912">
        <f>IF(BE69&gt;2008,0,IF(BE69&gt;2001,1,IF(BE69&gt;1990,2,IF(BE69&gt;1980,3,IF(BE69&gt;1973,4,IF(BE69&gt;1970,5,IF(BE69&gt;1960,6,IF(BE69&gt;1958,7,IF(BE69&gt;1953,8,9)))))))))</f>
        <v>0</v>
      </c>
      <c r="BG69" s="838">
        <v>11.600000000000001</v>
      </c>
    </row>
    <row r="70" spans="1:59" ht="11.25" customHeight="1" x14ac:dyDescent="0.2">
      <c r="A70" s="885" t="s">
        <v>528</v>
      </c>
      <c r="B70" s="889" t="s">
        <v>529</v>
      </c>
      <c r="C70" s="946" t="s">
        <v>112</v>
      </c>
      <c r="D70" s="946" t="s">
        <v>4363</v>
      </c>
      <c r="E70" s="746">
        <v>16</v>
      </c>
      <c r="F70" s="1199">
        <v>238</v>
      </c>
      <c r="G70" s="1199" t="s">
        <v>37</v>
      </c>
      <c r="H70" s="1199" t="s">
        <v>37</v>
      </c>
      <c r="I70" s="888">
        <v>69.739999999999995</v>
      </c>
      <c r="J70" s="663">
        <f>(M70/I70)*100</f>
        <v>1.4912532262689993</v>
      </c>
      <c r="K70" s="891">
        <v>0.26</v>
      </c>
      <c r="L70" s="901">
        <v>4</v>
      </c>
      <c r="M70" s="654">
        <f>K70*L70</f>
        <v>1.04</v>
      </c>
      <c r="N70" s="884" t="s">
        <v>148</v>
      </c>
      <c r="O70" s="747">
        <v>0.24</v>
      </c>
      <c r="P70" s="875">
        <v>43888</v>
      </c>
      <c r="Q70" s="875">
        <v>43903</v>
      </c>
      <c r="R70" s="654">
        <f>(K70-O70)/O70*100</f>
        <v>8.333333333333341</v>
      </c>
      <c r="S70" s="714">
        <f>IF(INDEX(Historical!$D$7:$D$1277,MATCH(B70,Historical!$B$7:$B$1301,0))=0,"n/a",(INDEX(Historical!$C$7:$C$1279,MATCH(B70,Historical!$B$7:$B$1301,0))/INDEX(Historical!$D$7:$D$1277,MATCH(B70,Historical!$B$7:$B$1301,0))-1)*100)</f>
        <v>9.0909090909090828</v>
      </c>
      <c r="T70" s="714">
        <f>IF(INDEX(Historical!$F$7:$F$1270,MATCH(B70,Historical!$B$7:$B$1301,0))=0,"n/a",((INDEX(Historical!$C$7:$C$1279,MATCH(B70,Historical!$B$7:$B$1301,0))/INDEX(Historical!$F$7:$F$1270,MATCH(B70,Historical!$B$7:$B$1301,0)))^(1/3)-1)*100)</f>
        <v>10.064241629820891</v>
      </c>
      <c r="U70" s="714">
        <f>IF(INDEX(Historical!$H$7:$H$1270,MATCH(B70,Historical!$B$7:$B$1301,0))=0,"n/a",((INDEX(Historical!$C$7:$C$1279,MATCH(B70,Historical!$B$7:$B$1301,0))/INDEX(Historical!$H$7:$H$1270,MATCH(B70,Historical!$B$7:$B$1301,0)))^(1/5)-1)*100)</f>
        <v>8.7892885777757002</v>
      </c>
      <c r="V70" s="714">
        <f>IF(INDEX(Historical!$O$7:$O$1270,MATCH(B70,Historical!$B$7:$B$1301,0))=0,"n/a",((INDEX(Historical!$C$7:$C$1279,MATCH(B70,Historical!$B$7:$B$1301,0))/INDEX(Historical!$O$7:$O$1270,MATCH(B70,Historical!$B$7:$B$1301,0)))^(1/10)-1)*100)</f>
        <v>12.587708899995608</v>
      </c>
      <c r="W70" s="715">
        <f>IF(OR(U70&lt;=0,U70="n/a",V70&lt;=0,V70="n/a"),"n/a",U70/V70)</f>
        <v>0.69824371119503459</v>
      </c>
      <c r="X70" s="716">
        <f>IF(OR(AJ70&lt;=0,AJ70="n/a",U70&lt;=0,U70="n/a"),"n/a",U70/AJ70)</f>
        <v>0.5231719391533155</v>
      </c>
      <c r="Y70" s="676"/>
      <c r="Z70" s="663">
        <f>IF(OR(AC70&lt;0.01,AC70="n/a"),"n/a",M70/AC70*100)</f>
        <v>25.060240963855417</v>
      </c>
      <c r="AA70" s="900">
        <f>IF(OR(AC70&lt;0.01,AC70="n/a"),"n/a",I70/AC70)</f>
        <v>16.804819277108432</v>
      </c>
      <c r="AB70" s="901">
        <v>12</v>
      </c>
      <c r="AC70" s="879">
        <v>4.1500000000000004</v>
      </c>
      <c r="AD70" s="879">
        <v>3.36</v>
      </c>
      <c r="AE70" s="879">
        <v>4.6100000000000003</v>
      </c>
      <c r="AF70" s="879">
        <v>4.45</v>
      </c>
      <c r="AG70" s="879">
        <v>27.3</v>
      </c>
      <c r="AH70" s="879">
        <v>8.6</v>
      </c>
      <c r="AI70" s="879">
        <v>18.490000000000002</v>
      </c>
      <c r="AJ70" s="879">
        <v>16.8</v>
      </c>
      <c r="AK70" s="879">
        <v>4.92</v>
      </c>
      <c r="AL70" s="892">
        <v>54270</v>
      </c>
      <c r="AM70" s="886">
        <v>0.1</v>
      </c>
      <c r="AN70" s="879">
        <v>1.41</v>
      </c>
      <c r="AO70" s="753">
        <f>IF(U70="n/a","n/a",IF(AA70&lt;0,"n/a",IF(AA70="n/a","n/a",J70+U70-AA70)))</f>
        <v>-6.5242774730637336</v>
      </c>
      <c r="AP70" s="754">
        <f>IF(U70="n/a","n/a",J70+U70)</f>
        <v>10.280541804044699</v>
      </c>
      <c r="AQ70" s="902">
        <f>IF(OR(AC70&lt;0.01,AF70="n/a"),"n/a",(I70/SQRT(22.5*AC70*(I70/AF70))-1)*100)</f>
        <v>82.307976034612039</v>
      </c>
      <c r="AR70" s="663">
        <f>INDEX(Historical!$C$7:$C$1279,MATCH(B70,Historical!$B$7:$B$1301,0))*IF(AH70="n/a",1.03,IF(AH70&lt;0,1.01,IF(AH70&gt;10,1.1,(1+AH70/100))))</f>
        <v>1.0425599999999999</v>
      </c>
      <c r="AS70" s="900">
        <f>IF($AI70="n/a",1.03*AR70,IF($AI70&lt;0,1.01*AR70,IF($AI70&gt;10,1.1*AR70,(1+$AI70/100)*AR70)))</f>
        <v>1.1468160000000001</v>
      </c>
      <c r="AT70" s="900">
        <f>IF($AK70="n/a",1.03*AS70,IF($AK70&lt;0,1.01*AS70,IF($AK70&gt;10,1.1*AS70,(1+$AK70/100)*AS70)))</f>
        <v>1.2032393472</v>
      </c>
      <c r="AU70" s="900">
        <f>IF($AK70="n/a",1.03*AT70,IF($AK70&lt;0,1.01*AT70,IF($AK70&gt;10,1.1*AT70,(1+$AK70/100)*AT70)))</f>
        <v>1.26243872308224</v>
      </c>
      <c r="AV70" s="900">
        <f>IF($AK70="n/a",1.03*AU70,IF($AK70&lt;0,1.01*AU70,IF($AK70&gt;10,1.1*AU70,(1+$AK70/100)*AU70)))</f>
        <v>1.3245507082578862</v>
      </c>
      <c r="AW70" s="663">
        <f>SUM(AR70:AV70)</f>
        <v>5.9796047785401267</v>
      </c>
      <c r="AX70" s="761">
        <f>AW70/I70*100</f>
        <v>8.5741393440495077</v>
      </c>
      <c r="AY70" s="948">
        <v>1.23</v>
      </c>
      <c r="AZ70" s="886">
        <v>48.99</v>
      </c>
      <c r="BA70" s="886">
        <v>-13.5</v>
      </c>
      <c r="BB70" s="886">
        <v>3.0300000000000002</v>
      </c>
      <c r="BC70" s="886">
        <v>0.80999999999999994</v>
      </c>
      <c r="BE70" s="635">
        <v>2005</v>
      </c>
      <c r="BF70" s="912">
        <f>IF(BE70&gt;2008,0,IF(BE70&gt;2001,1,IF(BE70&gt;1990,2,IF(BE70&gt;1980,3,IF(BE70&gt;1973,4,IF(BE70&gt;1970,5,IF(BE70&gt;1960,6,IF(BE70&gt;1958,7,IF(BE70&gt;1953,8,9)))))))))</f>
        <v>1</v>
      </c>
      <c r="BG70" s="896">
        <v>8.5</v>
      </c>
    </row>
    <row r="71" spans="1:59" ht="11.25" customHeight="1" x14ac:dyDescent="0.2">
      <c r="A71" s="877" t="s">
        <v>1101</v>
      </c>
      <c r="B71" s="889" t="s">
        <v>1102</v>
      </c>
      <c r="C71" s="946" t="s">
        <v>4325</v>
      </c>
      <c r="D71" s="946" t="s">
        <v>4326</v>
      </c>
      <c r="E71" s="746">
        <v>10</v>
      </c>
      <c r="F71" s="1199">
        <v>360</v>
      </c>
      <c r="G71" s="1199" t="s">
        <v>106</v>
      </c>
      <c r="H71" s="1199" t="s">
        <v>106</v>
      </c>
      <c r="I71" s="888">
        <v>26.99</v>
      </c>
      <c r="J71" s="663">
        <f>(M71/I71)*100</f>
        <v>4.8907002593553166</v>
      </c>
      <c r="K71" s="891">
        <v>0.33</v>
      </c>
      <c r="L71" s="901">
        <v>4</v>
      </c>
      <c r="M71" s="654">
        <f>K71*L71</f>
        <v>1.32</v>
      </c>
      <c r="N71" s="884" t="s">
        <v>218</v>
      </c>
      <c r="O71" s="747">
        <v>0.32</v>
      </c>
      <c r="P71" s="875">
        <v>43829</v>
      </c>
      <c r="Q71" s="875">
        <v>43844</v>
      </c>
      <c r="R71" s="654">
        <f>(K71-O71)/O71*100</f>
        <v>3.1250000000000027</v>
      </c>
      <c r="S71" s="714">
        <f>IF(INDEX(Historical!$D$7:$D$1277,MATCH(B71,Historical!$B$7:$B$1301,0))=0,"n/a",(INDEX(Historical!$C$7:$C$1279,MATCH(B71,Historical!$B$7:$B$1301,0))/INDEX(Historical!$D$7:$D$1277,MATCH(B71,Historical!$B$7:$B$1301,0))-1)*100)</f>
        <v>6.6666666666666652</v>
      </c>
      <c r="T71" s="714">
        <f>IF(INDEX(Historical!$F$7:$F$1270,MATCH(B71,Historical!$B$7:$B$1301,0))=0,"n/a",((INDEX(Historical!$C$7:$C$1279,MATCH(B71,Historical!$B$7:$B$1301,0))/INDEX(Historical!$F$7:$F$1270,MATCH(B71,Historical!$B$7:$B$1301,0)))^(1/3)-1)*100)</f>
        <v>15.073916532957622</v>
      </c>
      <c r="U71" s="714">
        <f>IF(INDEX(Historical!$H$7:$H$1270,MATCH(B71,Historical!$B$7:$B$1301,0))=0,"n/a",((INDEX(Historical!$C$7:$C$1279,MATCH(B71,Historical!$B$7:$B$1301,0))/INDEX(Historical!$H$7:$H$1270,MATCH(B71,Historical!$B$7:$B$1301,0)))^(1/5)-1)*100)</f>
        <v>19.740571108299566</v>
      </c>
      <c r="V71" s="714">
        <f>IF(INDEX(Historical!$O$7:$O$1270,MATCH(B71,Historical!$B$7:$B$1301,0))=0,"n/a",((INDEX(Historical!$C$7:$C$1279,MATCH(B71,Historical!$B$7:$B$1301,0))/INDEX(Historical!$O$7:$O$1270,MATCH(B71,Historical!$B$7:$B$1301,0)))^(1/10)-1)*100)</f>
        <v>29.03900242964319</v>
      </c>
      <c r="W71" s="715">
        <f>IF(OR(U71&lt;=0,U71="n/a",V71&lt;=0,V71="n/a"),"n/a",U71/V71)</f>
        <v>0.67979508442577463</v>
      </c>
      <c r="X71" s="716">
        <f>IF(OR(AJ71&lt;=0,AJ71="n/a",U71&lt;=0,U71="n/a"),"n/a",U71/AJ71)</f>
        <v>0.4282119546268886</v>
      </c>
      <c r="Y71" s="673"/>
      <c r="Z71" s="663">
        <f>IF(OR(AC71&lt;0.01,AC71="n/a"),"n/a",M71/AC71*100)</f>
        <v>148.31460674157304</v>
      </c>
      <c r="AA71" s="900">
        <f>IF(OR(AC71&lt;0.01,AC71="n/a"),"n/a",I71/AC71)</f>
        <v>30.325842696629213</v>
      </c>
      <c r="AB71" s="901">
        <v>12</v>
      </c>
      <c r="AC71" s="879">
        <v>0.89</v>
      </c>
      <c r="AD71" s="879">
        <v>5.0599999999999996</v>
      </c>
      <c r="AE71" s="879">
        <v>8.17</v>
      </c>
      <c r="AF71" s="879">
        <v>2.93</v>
      </c>
      <c r="AG71" s="879">
        <v>9.6</v>
      </c>
      <c r="AH71" s="879">
        <v>-0.1</v>
      </c>
      <c r="AI71" s="879">
        <v>0.77999999999999992</v>
      </c>
      <c r="AJ71" s="879">
        <v>46.1</v>
      </c>
      <c r="AK71" s="879">
        <v>6</v>
      </c>
      <c r="AL71" s="892">
        <v>5360</v>
      </c>
      <c r="AM71" s="886">
        <v>0.6</v>
      </c>
      <c r="AN71" s="879">
        <v>1.08</v>
      </c>
      <c r="AO71" s="753">
        <f>IF(U71="n/a","n/a",IF(AA71&lt;0,"n/a",IF(AA71="n/a","n/a",J71+U71-AA71)))</f>
        <v>-5.6945713289743303</v>
      </c>
      <c r="AP71" s="754">
        <f>IF(U71="n/a","n/a",J71+U71)</f>
        <v>24.631271367654882</v>
      </c>
      <c r="AQ71" s="902">
        <f>IF(OR(AC71&lt;0.01,AF71="n/a"),"n/a",(I71/SQRT(22.5*AC71*(I71/AF71))-1)*100)</f>
        <v>98.72339134376216</v>
      </c>
      <c r="AR71" s="663">
        <f>INDEX(Historical!$C$7:$C$1279,MATCH(B71,Historical!$B$7:$B$1301,0))*IF(AH71="n/a",1.03,IF(AH71&lt;0,1.01,IF(AH71&gt;10,1.1,(1+AH71/100))))</f>
        <v>1.2927999999999999</v>
      </c>
      <c r="AS71" s="900">
        <f>IF($AI71="n/a",1.03*AR71,IF($AI71&lt;0,1.01*AR71,IF($AI71&gt;10,1.1*AR71,(1+$AI71/100)*AR71)))</f>
        <v>1.30288384</v>
      </c>
      <c r="AT71" s="900">
        <f>IF($AK71="n/a",1.03*AS71,IF($AK71&lt;0,1.01*AS71,IF($AK71&gt;10,1.1*AS71,(1+$AK71/100)*AS71)))</f>
        <v>1.3810568704000001</v>
      </c>
      <c r="AU71" s="900">
        <f>IF($AK71="n/a",1.03*AT71,IF($AK71&lt;0,1.01*AT71,IF($AK71&gt;10,1.1*AT71,(1+$AK71/100)*AT71)))</f>
        <v>1.4639202826240003</v>
      </c>
      <c r="AV71" s="900">
        <f>IF($AK71="n/a",1.03*AU71,IF($AK71&lt;0,1.01*AU71,IF($AK71&gt;10,1.1*AU71,(1+$AK71/100)*AU71)))</f>
        <v>1.5517554995814404</v>
      </c>
      <c r="AW71" s="663">
        <f>SUM(AR71:AV71)</f>
        <v>6.9924164926054404</v>
      </c>
      <c r="AX71" s="761">
        <f>AW71/I71*100</f>
        <v>25.907434207504409</v>
      </c>
      <c r="AY71" s="948">
        <v>0.3</v>
      </c>
      <c r="AZ71" s="886">
        <v>37.630000000000003</v>
      </c>
      <c r="BA71" s="886">
        <v>-25.69</v>
      </c>
      <c r="BB71" s="886">
        <v>1.8900000000000001</v>
      </c>
      <c r="BC71" s="886">
        <v>-9.7000000000000011</v>
      </c>
      <c r="BE71" s="635">
        <v>2011</v>
      </c>
      <c r="BF71" s="912">
        <f>IF(BE71&gt;2008,0,IF(BE71&gt;2001,1,IF(BE71&gt;1990,2,IF(BE71&gt;1980,3,IF(BE71&gt;1973,4,IF(BE71&gt;1970,5,IF(BE71&gt;1960,6,IF(BE71&gt;1958,7,IF(BE71&gt;1953,8,9)))))))))</f>
        <v>0</v>
      </c>
      <c r="BG71" s="896">
        <v>4.3</v>
      </c>
    </row>
    <row r="72" spans="1:59" ht="11.25" customHeight="1" x14ac:dyDescent="0.2">
      <c r="A72" s="877" t="s">
        <v>510</v>
      </c>
      <c r="B72" s="889" t="s">
        <v>511</v>
      </c>
      <c r="C72" s="946" t="s">
        <v>108</v>
      </c>
      <c r="D72" s="946" t="s">
        <v>4345</v>
      </c>
      <c r="E72" s="746">
        <v>22</v>
      </c>
      <c r="F72" s="1199">
        <v>154</v>
      </c>
      <c r="G72" s="1199" t="s">
        <v>106</v>
      </c>
      <c r="H72" s="1199" t="s">
        <v>106</v>
      </c>
      <c r="I72" s="888">
        <v>49.75</v>
      </c>
      <c r="J72" s="663">
        <f>(M72/I72)*100</f>
        <v>3.658291457286432</v>
      </c>
      <c r="K72" s="898">
        <v>0.45500000000000002</v>
      </c>
      <c r="L72" s="901">
        <v>4</v>
      </c>
      <c r="M72" s="654">
        <f>K72*L72</f>
        <v>1.82</v>
      </c>
      <c r="N72" s="884" t="s">
        <v>318</v>
      </c>
      <c r="O72" s="748">
        <v>0.45</v>
      </c>
      <c r="P72" s="875">
        <v>43993</v>
      </c>
      <c r="Q72" s="875">
        <v>44008</v>
      </c>
      <c r="R72" s="654">
        <f>(K72-O72)/O72*100</f>
        <v>1.111111111111112</v>
      </c>
      <c r="S72" s="714">
        <f>IF(INDEX(Historical!$D$7:$D$1277,MATCH(B72,Historical!$B$7:$B$1301,0))=0,"n/a",(INDEX(Historical!$C$7:$C$1279,MATCH(B72,Historical!$B$7:$B$1301,0))/INDEX(Historical!$D$7:$D$1277,MATCH(B72,Historical!$B$7:$B$1301,0))-1)*100)</f>
        <v>2.2857142857142909</v>
      </c>
      <c r="T72" s="714">
        <f>IF(INDEX(Historical!$F$7:$F$1270,MATCH(B72,Historical!$B$7:$B$1301,0))=0,"n/a",((INDEX(Historical!$C$7:$C$1279,MATCH(B72,Historical!$B$7:$B$1301,0))/INDEX(Historical!$F$7:$F$1270,MATCH(B72,Historical!$B$7:$B$1301,0)))^(1/3)-1)*100)</f>
        <v>2.4240983937142913</v>
      </c>
      <c r="U72" s="714">
        <f>IF(INDEX(Historical!$H$7:$H$1270,MATCH(B72,Historical!$B$7:$B$1301,0))=0,"n/a",((INDEX(Historical!$C$7:$C$1279,MATCH(B72,Historical!$B$7:$B$1301,0))/INDEX(Historical!$H$7:$H$1270,MATCH(B72,Historical!$B$7:$B$1301,0)))^(1/5)-1)*100)</f>
        <v>2.7574885149268979</v>
      </c>
      <c r="V72" s="714">
        <f>IF(INDEX(Historical!$O$7:$O$1270,MATCH(B72,Historical!$B$7:$B$1301,0))=0,"n/a",((INDEX(Historical!$C$7:$C$1279,MATCH(B72,Historical!$B$7:$B$1301,0))/INDEX(Historical!$O$7:$O$1270,MATCH(B72,Historical!$B$7:$B$1301,0)))^(1/10)-1)*100)</f>
        <v>6.9933152697144729</v>
      </c>
      <c r="W72" s="715">
        <f>IF(OR(U72&lt;=0,U72="n/a",V72&lt;=0,V72="n/a"),"n/a",U72/V72)</f>
        <v>0.39430347533001786</v>
      </c>
      <c r="X72" s="716" t="str">
        <f>IF(OR(AJ72&lt;=0,AJ72="n/a",U72&lt;=0,U72="n/a"),"n/a",U72/AJ72)</f>
        <v>n/a</v>
      </c>
      <c r="Y72" s="890"/>
      <c r="Z72" s="663" t="str">
        <f>IF(OR(AC72&lt;0.01,AC72="n/a"),"n/a",M72/AC72*100)</f>
        <v>n/a</v>
      </c>
      <c r="AA72" s="900" t="str">
        <f>IF(OR(AC72&lt;0.01,AC72="n/a"),"n/a",I72/AC72)</f>
        <v>n/a</v>
      </c>
      <c r="AB72" s="901">
        <v>12</v>
      </c>
      <c r="AC72" s="879" t="s">
        <v>136</v>
      </c>
      <c r="AD72" s="879" t="s">
        <v>136</v>
      </c>
      <c r="AE72" s="879" t="s">
        <v>136</v>
      </c>
      <c r="AF72" s="879" t="s">
        <v>136</v>
      </c>
      <c r="AG72" s="879" t="s">
        <v>136</v>
      </c>
      <c r="AH72" s="879" t="s">
        <v>136</v>
      </c>
      <c r="AI72" s="879" t="s">
        <v>136</v>
      </c>
      <c r="AJ72" s="879" t="s">
        <v>136</v>
      </c>
      <c r="AK72" s="879" t="s">
        <v>136</v>
      </c>
      <c r="AL72" s="892" t="s">
        <v>136</v>
      </c>
      <c r="AM72" s="886" t="s">
        <v>136</v>
      </c>
      <c r="AN72" s="879" t="s">
        <v>136</v>
      </c>
      <c r="AO72" s="753" t="str">
        <f>IF(U72="n/a","n/a",IF(AA72&lt;0,"n/a",IF(AA72="n/a","n/a",J72+U72-AA72)))</f>
        <v>n/a</v>
      </c>
      <c r="AP72" s="754">
        <f>IF(U72="n/a","n/a",J72+U72)</f>
        <v>6.41577997221333</v>
      </c>
      <c r="AQ72" s="902" t="str">
        <f>IF(OR(AC72&lt;0.01,AF72="n/a"),"n/a",(I72/SQRT(22.5*AC72*(I72/AF72))-1)*100)</f>
        <v>n/a</v>
      </c>
      <c r="AR72" s="663">
        <f>INDEX(Historical!$C$7:$C$1279,MATCH(B72,Historical!$B$7:$B$1301,0))*IF(AH72="n/a",1.03,IF(AH72&lt;0,1.01,IF(AH72&gt;10,1.1,(1+AH72/100))))</f>
        <v>1.8437000000000001</v>
      </c>
      <c r="AS72" s="900">
        <f>IF($AI72="n/a",1.03*AR72,IF($AI72&lt;0,1.01*AR72,IF($AI72&gt;10,1.1*AR72,(1+$AI72/100)*AR72)))</f>
        <v>1.8990110000000002</v>
      </c>
      <c r="AT72" s="900">
        <f>IF($AK72="n/a",1.03*AS72,IF($AK72&lt;0,1.01*AS72,IF($AK72&gt;10,1.1*AS72,(1+$AK72/100)*AS72)))</f>
        <v>1.9559813300000002</v>
      </c>
      <c r="AU72" s="900">
        <f>IF($AK72="n/a",1.03*AT72,IF($AK72&lt;0,1.01*AT72,IF($AK72&gt;10,1.1*AT72,(1+$AK72/100)*AT72)))</f>
        <v>2.0146607699000003</v>
      </c>
      <c r="AV72" s="900">
        <f>IF($AK72="n/a",1.03*AU72,IF($AK72&lt;0,1.01*AU72,IF($AK72&gt;10,1.1*AU72,(1+$AK72/100)*AU72)))</f>
        <v>2.0751005929970003</v>
      </c>
      <c r="AW72" s="663">
        <f>SUM(AR72:AV72)</f>
        <v>9.7884536928970007</v>
      </c>
      <c r="AX72" s="761">
        <f>AW72/I72*100</f>
        <v>19.675283804818093</v>
      </c>
      <c r="AY72" s="948" t="s">
        <v>136</v>
      </c>
      <c r="AZ72" s="886" t="s">
        <v>136</v>
      </c>
      <c r="BA72" s="886" t="s">
        <v>136</v>
      </c>
      <c r="BB72" s="886" t="s">
        <v>136</v>
      </c>
      <c r="BC72" s="886" t="s">
        <v>136</v>
      </c>
      <c r="BD72" s="921" t="s">
        <v>4271</v>
      </c>
      <c r="BE72" s="635">
        <v>1999</v>
      </c>
      <c r="BF72" s="912">
        <f>IF(BE72&gt;2008,0,IF(BE72&gt;2001,1,IF(BE72&gt;1990,2,IF(BE72&gt;1980,3,IF(BE72&gt;1973,4,IF(BE72&gt;1970,5,IF(BE72&gt;1960,6,IF(BE72&gt;1958,7,IF(BE72&gt;1953,8,9)))))))))</f>
        <v>2</v>
      </c>
      <c r="BG72" s="896" t="s">
        <v>136</v>
      </c>
    </row>
    <row r="73" spans="1:59" ht="12" customHeight="1" x14ac:dyDescent="0.2">
      <c r="A73" s="885" t="s">
        <v>539</v>
      </c>
      <c r="B73" s="889" t="s">
        <v>540</v>
      </c>
      <c r="C73" s="946" t="s">
        <v>131</v>
      </c>
      <c r="D73" s="946" t="s">
        <v>4334</v>
      </c>
      <c r="E73" s="746">
        <v>17</v>
      </c>
      <c r="F73" s="1199">
        <v>214</v>
      </c>
      <c r="G73" s="1199" t="s">
        <v>37</v>
      </c>
      <c r="H73" s="1199" t="s">
        <v>115</v>
      </c>
      <c r="I73" s="888">
        <v>81.180000000000007</v>
      </c>
      <c r="J73" s="663">
        <f>(M73/I73)*100</f>
        <v>4.6316826804631681</v>
      </c>
      <c r="K73" s="891">
        <v>0.94</v>
      </c>
      <c r="L73" s="901">
        <v>4</v>
      </c>
      <c r="M73" s="654">
        <f>K73*L73</f>
        <v>3.76</v>
      </c>
      <c r="N73" s="884" t="s">
        <v>325</v>
      </c>
      <c r="O73" s="747">
        <v>0.91749999999999998</v>
      </c>
      <c r="P73" s="875">
        <v>43888</v>
      </c>
      <c r="Q73" s="875">
        <v>43909</v>
      </c>
      <c r="R73" s="654">
        <f>(K73-O73)/O73*100</f>
        <v>2.4523160762942742</v>
      </c>
      <c r="S73" s="714">
        <f>IF(INDEX(Historical!$D$7:$D$1277,MATCH(B73,Historical!$B$7:$B$1301,0))=0,"n/a",(INDEX(Historical!$C$7:$C$1279,MATCH(B73,Historical!$B$7:$B$1301,0))/INDEX(Historical!$D$7:$D$1277,MATCH(B73,Historical!$B$7:$B$1301,0))-1)*100)</f>
        <v>9.8802395209580887</v>
      </c>
      <c r="T73" s="714">
        <f>IF(INDEX(Historical!$F$7:$F$1270,MATCH(B73,Historical!$B$7:$B$1301,0))=0,"n/a",((INDEX(Historical!$C$7:$C$1279,MATCH(B73,Historical!$B$7:$B$1301,0))/INDEX(Historical!$F$7:$F$1270,MATCH(B73,Historical!$B$7:$B$1301,0)))^(1/3)-1)*100)</f>
        <v>9.43830154913603</v>
      </c>
      <c r="U73" s="714">
        <f>IF(INDEX(Historical!$H$7:$H$1270,MATCH(B73,Historical!$B$7:$B$1301,0))=0,"n/a",((INDEX(Historical!$C$7:$C$1279,MATCH(B73,Historical!$B$7:$B$1301,0))/INDEX(Historical!$H$7:$H$1270,MATCH(B73,Historical!$B$7:$B$1301,0)))^(1/5)-1)*100)</f>
        <v>8.8656737051164392</v>
      </c>
      <c r="V73" s="714">
        <f>IF(INDEX(Historical!$O$7:$O$1270,MATCH(B73,Historical!$B$7:$B$1301,0))=0,"n/a",((INDEX(Historical!$C$7:$C$1279,MATCH(B73,Historical!$B$7:$B$1301,0))/INDEX(Historical!$O$7:$O$1270,MATCH(B73,Historical!$B$7:$B$1301,0)))^(1/10)-1)*100)</f>
        <v>7.686881780010979</v>
      </c>
      <c r="W73" s="715">
        <f>IF(OR(U73&lt;=0,U73="n/a",V73&lt;=0,V73="n/a"),"n/a",U73/V73)</f>
        <v>1.1533511193278396</v>
      </c>
      <c r="X73" s="716" t="str">
        <f>IF(OR(AJ73&lt;=0,AJ73="n/a",U73&lt;=0,U73="n/a"),"n/a",U73/AJ73)</f>
        <v>n/a</v>
      </c>
      <c r="Y73" s="683"/>
      <c r="Z73" s="663">
        <f>IF(OR(AC73&lt;0.01,AC73="n/a"),"n/a",M73/AC73*100)</f>
        <v>174.88372093023256</v>
      </c>
      <c r="AA73" s="900">
        <f>IF(OR(AC73&lt;0.01,AC73="n/a"),"n/a",I73/AC73)</f>
        <v>37.758139534883725</v>
      </c>
      <c r="AB73" s="901">
        <v>12</v>
      </c>
      <c r="AC73" s="879">
        <v>2.15</v>
      </c>
      <c r="AD73" s="879">
        <v>7.95</v>
      </c>
      <c r="AE73" s="879">
        <v>4</v>
      </c>
      <c r="AF73" s="879">
        <v>2.38</v>
      </c>
      <c r="AG73" s="879">
        <v>6.3</v>
      </c>
      <c r="AH73" s="879">
        <v>-56.499999999999993</v>
      </c>
      <c r="AI73" s="879">
        <v>6.419999999999999</v>
      </c>
      <c r="AJ73" s="879">
        <v>-5.8999999999999995</v>
      </c>
      <c r="AK73" s="879">
        <v>4.72</v>
      </c>
      <c r="AL73" s="892">
        <v>68910</v>
      </c>
      <c r="AM73" s="886">
        <v>0.2</v>
      </c>
      <c r="AN73" s="879">
        <v>1.4</v>
      </c>
      <c r="AO73" s="753">
        <f>IF(U73="n/a","n/a",IF(AA73&lt;0,"n/a",IF(AA73="n/a","n/a",J73+U73-AA73)))</f>
        <v>-24.260783149304118</v>
      </c>
      <c r="AP73" s="754">
        <f>IF(U73="n/a","n/a",J73+U73)</f>
        <v>13.497356385579607</v>
      </c>
      <c r="AQ73" s="902">
        <f>IF(OR(AC73&lt;0.01,AF73="n/a"),"n/a",(I73/SQRT(22.5*AC73*(I73/AF73))-1)*100)</f>
        <v>99.849245508289471</v>
      </c>
      <c r="AR73" s="663">
        <f>INDEX(Historical!$C$7:$C$1279,MATCH(B73,Historical!$B$7:$B$1301,0))*IF(AH73="n/a",1.03,IF(AH73&lt;0,1.01,IF(AH73&gt;10,1.1,(1+AH73/100))))</f>
        <v>3.7067000000000001</v>
      </c>
      <c r="AS73" s="900">
        <f>IF($AI73="n/a",1.03*AR73,IF($AI73&lt;0,1.01*AR73,IF($AI73&gt;10,1.1*AR73,(1+$AI73/100)*AR73)))</f>
        <v>3.9446701400000004</v>
      </c>
      <c r="AT73" s="900">
        <f>IF($AK73="n/a",1.03*AS73,IF($AK73&lt;0,1.01*AS73,IF($AK73&gt;10,1.1*AS73,(1+$AK73/100)*AS73)))</f>
        <v>4.1308585706079999</v>
      </c>
      <c r="AU73" s="900">
        <f>IF($AK73="n/a",1.03*AT73,IF($AK73&lt;0,1.01*AT73,IF($AK73&gt;10,1.1*AT73,(1+$AK73/100)*AT73)))</f>
        <v>4.3258350951406968</v>
      </c>
      <c r="AV73" s="900">
        <f>IF($AK73="n/a",1.03*AU73,IF($AK73&lt;0,1.01*AU73,IF($AK73&gt;10,1.1*AU73,(1+$AK73/100)*AU73)))</f>
        <v>4.5300145116313368</v>
      </c>
      <c r="AW73" s="663">
        <f>SUM(AR73:AV73)</f>
        <v>20.638078317380035</v>
      </c>
      <c r="AX73" s="761">
        <f>AW73/I73*100</f>
        <v>25.422614335279668</v>
      </c>
      <c r="AY73" s="948">
        <v>0.43</v>
      </c>
      <c r="AZ73" s="886">
        <v>40.47</v>
      </c>
      <c r="BA73" s="886">
        <v>-10.68</v>
      </c>
      <c r="BB73" s="886">
        <v>0.15</v>
      </c>
      <c r="BC73" s="886">
        <v>0.06</v>
      </c>
      <c r="BE73" s="635">
        <v>2004</v>
      </c>
      <c r="BF73" s="912">
        <f>IF(BE73&gt;2008,0,IF(BE73&gt;2001,1,IF(BE73&gt;1990,2,IF(BE73&gt;1980,3,IF(BE73&gt;1973,4,IF(BE73&gt;1970,5,IF(BE73&gt;1960,6,IF(BE73&gt;1958,7,IF(BE73&gt;1953,8,9)))))))))</f>
        <v>1</v>
      </c>
      <c r="BG73" s="896">
        <v>1.7000000000000002</v>
      </c>
    </row>
    <row r="74" spans="1:59" ht="11.25" customHeight="1" x14ac:dyDescent="0.2">
      <c r="A74" s="877" t="s">
        <v>1123</v>
      </c>
      <c r="B74" s="889" t="s">
        <v>1124</v>
      </c>
      <c r="C74" s="946" t="s">
        <v>4325</v>
      </c>
      <c r="D74" s="946" t="s">
        <v>4326</v>
      </c>
      <c r="E74" s="746">
        <v>10</v>
      </c>
      <c r="F74" s="1199">
        <v>361</v>
      </c>
      <c r="G74" s="1199" t="s">
        <v>106</v>
      </c>
      <c r="H74" s="1199" t="s">
        <v>106</v>
      </c>
      <c r="I74" s="888">
        <v>30.66</v>
      </c>
      <c r="J74" s="663">
        <f>(M74/I74)*100</f>
        <v>3.6529680365296811</v>
      </c>
      <c r="K74" s="891">
        <v>0.28000000000000003</v>
      </c>
      <c r="L74" s="901">
        <v>4</v>
      </c>
      <c r="M74" s="654">
        <f>K74*L74</f>
        <v>1.1200000000000001</v>
      </c>
      <c r="N74" s="884" t="s">
        <v>490</v>
      </c>
      <c r="O74" s="747">
        <v>0.26</v>
      </c>
      <c r="P74" s="875">
        <v>43828</v>
      </c>
      <c r="Q74" s="875">
        <v>43844</v>
      </c>
      <c r="R74" s="654">
        <f>(K74-O74)/O74*100</f>
        <v>7.6923076923076987</v>
      </c>
      <c r="S74" s="714">
        <f>IF(INDEX(Historical!$D$7:$D$1277,MATCH(B74,Historical!$B$7:$B$1301,0))=0,"n/a",(INDEX(Historical!$C$7:$C$1279,MATCH(B74,Historical!$B$7:$B$1301,0))/INDEX(Historical!$D$7:$D$1277,MATCH(B74,Historical!$B$7:$B$1301,0))-1)*100)</f>
        <v>6.0000000000000053</v>
      </c>
      <c r="T74" s="714">
        <f>IF(INDEX(Historical!$F$7:$F$1270,MATCH(B74,Historical!$B$7:$B$1301,0))=0,"n/a",((INDEX(Historical!$C$7:$C$1279,MATCH(B74,Historical!$B$7:$B$1301,0))/INDEX(Historical!$F$7:$F$1270,MATCH(B74,Historical!$B$7:$B$1301,0)))^(1/3)-1)*100)</f>
        <v>6.3998619239407528</v>
      </c>
      <c r="U74" s="714">
        <f>IF(INDEX(Historical!$H$7:$H$1270,MATCH(B74,Historical!$B$7:$B$1301,0))=0,"n/a",((INDEX(Historical!$C$7:$C$1279,MATCH(B74,Historical!$B$7:$B$1301,0))/INDEX(Historical!$H$7:$H$1270,MATCH(B74,Historical!$B$7:$B$1301,0)))^(1/5)-1)*100)</f>
        <v>5.7896488705653448</v>
      </c>
      <c r="V74" s="714">
        <f>IF(INDEX(Historical!$O$7:$O$1270,MATCH(B74,Historical!$B$7:$B$1301,0))=0,"n/a",((INDEX(Historical!$C$7:$C$1279,MATCH(B74,Historical!$B$7:$B$1301,0))/INDEX(Historical!$O$7:$O$1270,MATCH(B74,Historical!$B$7:$B$1301,0)))^(1/10)-1)*100)</f>
        <v>8.0769610496056909</v>
      </c>
      <c r="W74" s="715">
        <f>IF(OR(U74&lt;=0,U74="n/a",V74&lt;=0,V74="n/a"),"n/a",U74/V74)</f>
        <v>0.71681029969161358</v>
      </c>
      <c r="X74" s="716">
        <f>IF(OR(AJ74&lt;=0,AJ74="n/a",U74&lt;=0,U74="n/a"),"n/a",U74/AJ74)</f>
        <v>0.12240272453626523</v>
      </c>
      <c r="Y74" s="673"/>
      <c r="Z74" s="663">
        <f>IF(OR(AC74&lt;0.01,AC74="n/a"),"n/a",M74/AC74*100)</f>
        <v>54.368932038834963</v>
      </c>
      <c r="AA74" s="900">
        <f>IF(OR(AC74&lt;0.01,AC74="n/a"),"n/a",I74/AC74)</f>
        <v>14.883495145631068</v>
      </c>
      <c r="AB74" s="901">
        <v>12</v>
      </c>
      <c r="AC74" s="879">
        <v>2.06</v>
      </c>
      <c r="AD74" s="879">
        <v>1.86</v>
      </c>
      <c r="AE74" s="879">
        <v>5.68</v>
      </c>
      <c r="AF74" s="879">
        <v>2.11</v>
      </c>
      <c r="AG74" s="879">
        <v>14.099999999999998</v>
      </c>
      <c r="AH74" s="879">
        <v>207.20000000000002</v>
      </c>
      <c r="AI74" s="879">
        <v>16.100000000000001</v>
      </c>
      <c r="AJ74" s="879">
        <v>47.3</v>
      </c>
      <c r="AK74" s="879">
        <v>8</v>
      </c>
      <c r="AL74" s="892">
        <v>5470</v>
      </c>
      <c r="AM74" s="886">
        <v>1.4000000000000001</v>
      </c>
      <c r="AN74" s="879">
        <v>1.82</v>
      </c>
      <c r="AO74" s="753">
        <f>IF(U74="n/a","n/a",IF(AA74&lt;0,"n/a",IF(AA74="n/a","n/a",J74+U74-AA74)))</f>
        <v>-5.4408782385360421</v>
      </c>
      <c r="AP74" s="754">
        <f>IF(U74="n/a","n/a",J74+U74)</f>
        <v>9.4426169070950259</v>
      </c>
      <c r="AQ74" s="902">
        <f>IF(OR(AC74&lt;0.01,AF74="n/a"),"n/a",(I74/SQRT(22.5*AC74*(I74/AF74))-1)*100)</f>
        <v>18.141487222889864</v>
      </c>
      <c r="AR74" s="663">
        <f>INDEX(Historical!$C$7:$C$1279,MATCH(B74,Historical!$B$7:$B$1301,0))*IF(AH74="n/a",1.03,IF(AH74&lt;0,1.01,IF(AH74&gt;10,1.1,(1+AH74/100))))</f>
        <v>1.1660000000000001</v>
      </c>
      <c r="AS74" s="900">
        <f>IF($AI74="n/a",1.03*AR74,IF($AI74&lt;0,1.01*AR74,IF($AI74&gt;10,1.1*AR74,(1+$AI74/100)*AR74)))</f>
        <v>1.2826000000000002</v>
      </c>
      <c r="AT74" s="900">
        <f>IF($AK74="n/a",1.03*AS74,IF($AK74&lt;0,1.01*AS74,IF($AK74&gt;10,1.1*AS74,(1+$AK74/100)*AS74)))</f>
        <v>1.3852080000000002</v>
      </c>
      <c r="AU74" s="900">
        <f>IF($AK74="n/a",1.03*AT74,IF($AK74&lt;0,1.01*AT74,IF($AK74&gt;10,1.1*AT74,(1+$AK74/100)*AT74)))</f>
        <v>1.4960246400000003</v>
      </c>
      <c r="AV74" s="900">
        <f>IF($AK74="n/a",1.03*AU74,IF($AK74&lt;0,1.01*AU74,IF($AK74&gt;10,1.1*AU74,(1+$AK74/100)*AU74)))</f>
        <v>1.6157066112000005</v>
      </c>
      <c r="AW74" s="663">
        <f>SUM(AR74:AV74)</f>
        <v>6.9455392512000014</v>
      </c>
      <c r="AX74" s="761">
        <f>AW74/I74*100</f>
        <v>22.653422215264193</v>
      </c>
      <c r="AY74" s="948">
        <v>0.73</v>
      </c>
      <c r="AZ74" s="886">
        <v>32.379999999999995</v>
      </c>
      <c r="BA74" s="886">
        <v>-32.75</v>
      </c>
      <c r="BB74" s="886">
        <v>2.5700000000000003</v>
      </c>
      <c r="BC74" s="886">
        <v>-18.75</v>
      </c>
      <c r="BE74" s="635">
        <v>2011</v>
      </c>
      <c r="BF74" s="912">
        <f>IF(BE74&gt;2008,0,IF(BE74&gt;2001,1,IF(BE74&gt;1990,2,IF(BE74&gt;1980,3,IF(BE74&gt;1973,4,IF(BE74&gt;1970,5,IF(BE74&gt;1960,6,IF(BE74&gt;1958,7,IF(BE74&gt;1953,8,9)))))))))</f>
        <v>0</v>
      </c>
      <c r="BG74" s="896">
        <v>4</v>
      </c>
    </row>
    <row r="75" spans="1:59" ht="11.25" customHeight="1" x14ac:dyDescent="0.2">
      <c r="A75" s="885" t="s">
        <v>541</v>
      </c>
      <c r="B75" s="889" t="s">
        <v>542</v>
      </c>
      <c r="C75" s="946" t="s">
        <v>108</v>
      </c>
      <c r="D75" s="946" t="s">
        <v>118</v>
      </c>
      <c r="E75" s="746">
        <v>18</v>
      </c>
      <c r="F75" s="1199">
        <v>190</v>
      </c>
      <c r="G75" s="1199" t="s">
        <v>37</v>
      </c>
      <c r="H75" s="1199" t="s">
        <v>37</v>
      </c>
      <c r="I75" s="888">
        <v>14.22</v>
      </c>
      <c r="J75" s="663">
        <f>(M75/I75)*100</f>
        <v>4.2194092827004219</v>
      </c>
      <c r="K75" s="891">
        <v>0.15</v>
      </c>
      <c r="L75" s="901">
        <v>4</v>
      </c>
      <c r="M75" s="654">
        <f>K75*L75</f>
        <v>0.6</v>
      </c>
      <c r="N75" s="884" t="s">
        <v>107</v>
      </c>
      <c r="O75" s="747">
        <v>0.14499999999999999</v>
      </c>
      <c r="P75" s="875">
        <v>43951</v>
      </c>
      <c r="Q75" s="875">
        <v>43966</v>
      </c>
      <c r="R75" s="654">
        <f>(K75-O75)/O75*100</f>
        <v>3.4482758620689689</v>
      </c>
      <c r="S75" s="714">
        <f>IF(INDEX(Historical!$D$7:$D$1277,MATCH(B75,Historical!$B$7:$B$1301,0))=0,"n/a",(INDEX(Historical!$C$7:$C$1279,MATCH(B75,Historical!$B$7:$B$1301,0))/INDEX(Historical!$D$7:$D$1277,MATCH(B75,Historical!$B$7:$B$1301,0))-1)*100)</f>
        <v>1.7621145374449254</v>
      </c>
      <c r="T75" s="714">
        <f>IF(INDEX(Historical!$F$7:$F$1270,MATCH(B75,Historical!$B$7:$B$1301,0))=0,"n/a",((INDEX(Historical!$C$7:$C$1279,MATCH(B75,Historical!$B$7:$B$1301,0))/INDEX(Historical!$F$7:$F$1270,MATCH(B75,Historical!$B$7:$B$1301,0)))^(1/3)-1)*100)</f>
        <v>1.7941034505813303</v>
      </c>
      <c r="U75" s="714">
        <f>IF(INDEX(Historical!$H$7:$H$1270,MATCH(B75,Historical!$B$7:$B$1301,0))=0,"n/a",((INDEX(Historical!$C$7:$C$1279,MATCH(B75,Historical!$B$7:$B$1301,0))/INDEX(Historical!$H$7:$H$1270,MATCH(B75,Historical!$B$7:$B$1301,0)))^(1/5)-1)*100)</f>
        <v>2.0413738367416334</v>
      </c>
      <c r="V75" s="714">
        <f>IF(INDEX(Historical!$O$7:$O$1270,MATCH(B75,Historical!$B$7:$B$1301,0))=0,"n/a",((INDEX(Historical!$C$7:$C$1279,MATCH(B75,Historical!$B$7:$B$1301,0))/INDEX(Historical!$O$7:$O$1270,MATCH(B75,Historical!$B$7:$B$1301,0)))^(1/10)-1)*100)</f>
        <v>2.6984458370878706</v>
      </c>
      <c r="W75" s="715">
        <f>IF(OR(U75&lt;=0,U75="n/a",V75&lt;=0,V75="n/a"),"n/a",U75/V75)</f>
        <v>0.75649983730807757</v>
      </c>
      <c r="X75" s="716">
        <f>IF(OR(AJ75&lt;=0,AJ75="n/a",U75&lt;=0,U75="n/a"),"n/a",U75/AJ75)</f>
        <v>8.1329634929945549E-2</v>
      </c>
      <c r="Y75" s="889"/>
      <c r="Z75" s="663">
        <f>IF(OR(AC75&lt;0.01,AC75="n/a"),"n/a",M75/AC75*100)</f>
        <v>62.5</v>
      </c>
      <c r="AA75" s="900">
        <f>IF(OR(AC75&lt;0.01,AC75="n/a"),"n/a",I75/AC75)</f>
        <v>14.812500000000002</v>
      </c>
      <c r="AB75" s="901">
        <v>12</v>
      </c>
      <c r="AC75" s="879">
        <v>0.96</v>
      </c>
      <c r="AD75" s="879">
        <v>1.44</v>
      </c>
      <c r="AE75" s="879">
        <v>0.51</v>
      </c>
      <c r="AF75" s="879">
        <v>0.87</v>
      </c>
      <c r="AG75" s="879">
        <v>6.2</v>
      </c>
      <c r="AH75" s="879">
        <v>241.5</v>
      </c>
      <c r="AI75" s="879">
        <v>-2.48</v>
      </c>
      <c r="AJ75" s="879">
        <v>25.1</v>
      </c>
      <c r="AK75" s="879">
        <v>10</v>
      </c>
      <c r="AL75" s="892">
        <v>396.93</v>
      </c>
      <c r="AM75" s="886">
        <v>1</v>
      </c>
      <c r="AN75" s="879">
        <v>0.2</v>
      </c>
      <c r="AO75" s="753">
        <f>IF(U75="n/a","n/a",IF(AA75&lt;0,"n/a",IF(AA75="n/a","n/a",J75+U75-AA75)))</f>
        <v>-8.5517168805579473</v>
      </c>
      <c r="AP75" s="754">
        <f>IF(U75="n/a","n/a",J75+U75)</f>
        <v>6.2607831194420553</v>
      </c>
      <c r="AQ75" s="902">
        <f>IF(OR(AC75&lt;0.01,AF75="n/a"),"n/a",(I75/SQRT(22.5*AC75*(I75/AF75))-1)*100)</f>
        <v>-24.319751586031369</v>
      </c>
      <c r="AR75" s="663">
        <f>INDEX(Historical!$C$7:$C$1279,MATCH(B75,Historical!$B$7:$B$1301,0))*IF(AH75="n/a",1.03,IF(AH75&lt;0,1.01,IF(AH75&gt;10,1.1,(1+AH75/100))))</f>
        <v>0.63525000000000009</v>
      </c>
      <c r="AS75" s="900">
        <f>IF($AI75="n/a",1.03*AR75,IF($AI75&lt;0,1.01*AR75,IF($AI75&gt;10,1.1*AR75,(1+$AI75/100)*AR75)))</f>
        <v>0.64160250000000008</v>
      </c>
      <c r="AT75" s="900">
        <f>IF($AK75="n/a",1.03*AS75,IF($AK75&lt;0,1.01*AS75,IF($AK75&gt;10,1.1*AS75,(1+$AK75/100)*AS75)))</f>
        <v>0.70576275000000011</v>
      </c>
      <c r="AU75" s="900">
        <f>IF($AK75="n/a",1.03*AT75,IF($AK75&lt;0,1.01*AT75,IF($AK75&gt;10,1.1*AT75,(1+$AK75/100)*AT75)))</f>
        <v>0.77633902500000018</v>
      </c>
      <c r="AV75" s="900">
        <f>IF($AK75="n/a",1.03*AU75,IF($AK75&lt;0,1.01*AU75,IF($AK75&gt;10,1.1*AU75,(1+$AK75/100)*AU75)))</f>
        <v>0.85397292750000031</v>
      </c>
      <c r="AW75" s="663">
        <f>SUM(AR75:AV75)</f>
        <v>3.6129272025000008</v>
      </c>
      <c r="AX75" s="761">
        <f>AW75/I75*100</f>
        <v>25.407364293248953</v>
      </c>
      <c r="AY75" s="948">
        <v>0.04</v>
      </c>
      <c r="AZ75" s="886">
        <v>26.72</v>
      </c>
      <c r="BA75" s="886">
        <v>-12.17</v>
      </c>
      <c r="BB75" s="886">
        <v>0.33999999999999997</v>
      </c>
      <c r="BC75" s="886">
        <v>-0.94000000000000006</v>
      </c>
      <c r="BE75" s="635">
        <v>2003</v>
      </c>
      <c r="BF75" s="912">
        <f>IF(BE75&gt;2008,0,IF(BE75&gt;2001,1,IF(BE75&gt;1990,2,IF(BE75&gt;1980,3,IF(BE75&gt;1973,4,IF(BE75&gt;1970,5,IF(BE75&gt;1960,6,IF(BE75&gt;1958,7,IF(BE75&gt;1953,8,9)))))))))</f>
        <v>1</v>
      </c>
      <c r="BG75" s="896">
        <v>1.4000000000000001</v>
      </c>
    </row>
    <row r="76" spans="1:59" ht="11.25" customHeight="1" x14ac:dyDescent="0.2">
      <c r="A76" s="885" t="s">
        <v>543</v>
      </c>
      <c r="B76" s="890" t="s">
        <v>544</v>
      </c>
      <c r="C76" s="946" t="s">
        <v>108</v>
      </c>
      <c r="D76" s="946" t="s">
        <v>118</v>
      </c>
      <c r="E76" s="746">
        <v>18</v>
      </c>
      <c r="F76" s="1199">
        <v>191</v>
      </c>
      <c r="G76" s="1199" t="s">
        <v>106</v>
      </c>
      <c r="H76" s="1199" t="s">
        <v>106</v>
      </c>
      <c r="I76" s="888">
        <v>11.41</v>
      </c>
      <c r="J76" s="663">
        <f>(M76/I76)*100</f>
        <v>4.6450482033304121</v>
      </c>
      <c r="K76" s="891">
        <v>0.13250000000000001</v>
      </c>
      <c r="L76" s="901">
        <v>4</v>
      </c>
      <c r="M76" s="654">
        <f>K76*L76</f>
        <v>0.53</v>
      </c>
      <c r="N76" s="884" t="s">
        <v>107</v>
      </c>
      <c r="O76" s="747">
        <v>0.1275</v>
      </c>
      <c r="P76" s="875">
        <v>43951</v>
      </c>
      <c r="Q76" s="875">
        <v>43966</v>
      </c>
      <c r="R76" s="654">
        <f>(K76-O76)/O76*100</f>
        <v>3.9215686274509838</v>
      </c>
      <c r="S76" s="714">
        <f>IF(INDEX(Historical!$D$7:$D$1277,MATCH(B76,Historical!$B$7:$B$1301,0))=0,"n/a",(INDEX(Historical!$C$7:$C$1279,MATCH(B76,Historical!$B$7:$B$1301,0))/INDEX(Historical!$D$7:$D$1277,MATCH(B76,Historical!$B$7:$B$1301,0))-1)*100)</f>
        <v>2.0100502512562679</v>
      </c>
      <c r="T76" s="714">
        <f>IF(INDEX(Historical!$F$7:$F$1270,MATCH(B76,Historical!$B$7:$B$1301,0))=0,"n/a",((INDEX(Historical!$C$7:$C$1279,MATCH(B76,Historical!$B$7:$B$1301,0))/INDEX(Historical!$F$7:$F$1270,MATCH(B76,Historical!$B$7:$B$1301,0)))^(1/3)-1)*100)</f>
        <v>2.0518519246802258</v>
      </c>
      <c r="U76" s="714">
        <f>IF(INDEX(Historical!$H$7:$H$1270,MATCH(B76,Historical!$B$7:$B$1301,0))=0,"n/a",((INDEX(Historical!$C$7:$C$1279,MATCH(B76,Historical!$B$7:$B$1301,0))/INDEX(Historical!$H$7:$H$1270,MATCH(B76,Historical!$B$7:$B$1301,0)))^(1/5)-1)*100)</f>
        <v>1.8523399981623223</v>
      </c>
      <c r="V76" s="714">
        <f>IF(INDEX(Historical!$O$7:$O$1270,MATCH(B76,Historical!$B$7:$B$1301,0))=0,"n/a",((INDEX(Historical!$C$7:$C$1279,MATCH(B76,Historical!$B$7:$B$1301,0))/INDEX(Historical!$O$7:$O$1270,MATCH(B76,Historical!$B$7:$B$1301,0)))^(1/10)-1)*100)</f>
        <v>2.6029006066917937</v>
      </c>
      <c r="W76" s="715">
        <f>IF(OR(U76&lt;=0,U76="n/a",V76&lt;=0,V76="n/a"),"n/a",U76/V76)</f>
        <v>0.71164453740574796</v>
      </c>
      <c r="X76" s="716" t="str">
        <f>IF(OR(AJ76&lt;=0,AJ76="n/a",U76&lt;=0,U76="n/a"),"n/a",U76/AJ76)</f>
        <v>n/a</v>
      </c>
      <c r="Y76" s="889"/>
      <c r="Z76" s="663" t="str">
        <f>IF(OR(AC76&lt;0.01,AC76="n/a"),"n/a",M76/AC76*100)</f>
        <v>n/a</v>
      </c>
      <c r="AA76" s="900" t="str">
        <f>IF(OR(AC76&lt;0.01,AC76="n/a"),"n/a",I76/AC76)</f>
        <v>n/a</v>
      </c>
      <c r="AB76" s="901">
        <v>12</v>
      </c>
      <c r="AC76" s="879" t="s">
        <v>136</v>
      </c>
      <c r="AD76" s="879" t="s">
        <v>136</v>
      </c>
      <c r="AE76" s="879" t="s">
        <v>136</v>
      </c>
      <c r="AF76" s="879" t="s">
        <v>136</v>
      </c>
      <c r="AG76" s="879" t="s">
        <v>136</v>
      </c>
      <c r="AH76" s="879" t="s">
        <v>136</v>
      </c>
      <c r="AI76" s="879" t="s">
        <v>136</v>
      </c>
      <c r="AJ76" s="879" t="s">
        <v>136</v>
      </c>
      <c r="AK76" s="879" t="s">
        <v>136</v>
      </c>
      <c r="AL76" s="892" t="s">
        <v>136</v>
      </c>
      <c r="AM76" s="886" t="s">
        <v>136</v>
      </c>
      <c r="AN76" s="879" t="s">
        <v>136</v>
      </c>
      <c r="AO76" s="753" t="str">
        <f>IF(U76="n/a","n/a",IF(AA76&lt;0,"n/a",IF(AA76="n/a","n/a",J76+U76-AA76)))</f>
        <v>n/a</v>
      </c>
      <c r="AP76" s="754">
        <f>IF(U76="n/a","n/a",J76+U76)</f>
        <v>6.4973882014927344</v>
      </c>
      <c r="AQ76" s="902" t="str">
        <f>IF(OR(AC76&lt;0.01,AF76="n/a"),"n/a",(I76/SQRT(22.5*AC76*(I76/AF76))-1)*100)</f>
        <v>n/a</v>
      </c>
      <c r="AR76" s="663">
        <f>INDEX(Historical!$C$7:$C$1279,MATCH(B76,Historical!$B$7:$B$1301,0))*IF(AH76="n/a",1.03,IF(AH76&lt;0,1.01,IF(AH76&gt;10,1.1,(1+AH76/100))))</f>
        <v>0.522725</v>
      </c>
      <c r="AS76" s="900">
        <f>IF($AI76="n/a",1.03*AR76,IF($AI76&lt;0,1.01*AR76,IF($AI76&gt;10,1.1*AR76,(1+$AI76/100)*AR76)))</f>
        <v>0.53840675000000005</v>
      </c>
      <c r="AT76" s="900">
        <f>IF($AK76="n/a",1.03*AS76,IF($AK76&lt;0,1.01*AS76,IF($AK76&gt;10,1.1*AS76,(1+$AK76/100)*AS76)))</f>
        <v>0.55455895250000009</v>
      </c>
      <c r="AU76" s="900">
        <f>IF($AK76="n/a",1.03*AT76,IF($AK76&lt;0,1.01*AT76,IF($AK76&gt;10,1.1*AT76,(1+$AK76/100)*AT76)))</f>
        <v>0.57119572107500016</v>
      </c>
      <c r="AV76" s="900">
        <f>IF($AK76="n/a",1.03*AU76,IF($AK76&lt;0,1.01*AU76,IF($AK76&gt;10,1.1*AU76,(1+$AK76/100)*AU76)))</f>
        <v>0.58833159270725022</v>
      </c>
      <c r="AW76" s="663">
        <f>SUM(AR76:AV76)</f>
        <v>2.7752180162822504</v>
      </c>
      <c r="AX76" s="761">
        <f>AW76/I76*100</f>
        <v>24.322682000720864</v>
      </c>
      <c r="AY76" s="948" t="s">
        <v>136</v>
      </c>
      <c r="AZ76" s="886" t="s">
        <v>136</v>
      </c>
      <c r="BA76" s="886" t="s">
        <v>136</v>
      </c>
      <c r="BB76" s="886" t="s">
        <v>136</v>
      </c>
      <c r="BC76" s="886" t="s">
        <v>136</v>
      </c>
      <c r="BE76" s="635">
        <v>2003</v>
      </c>
      <c r="BF76" s="912">
        <f>IF(BE76&gt;2008,0,IF(BE76&gt;2001,1,IF(BE76&gt;1990,2,IF(BE76&gt;1980,3,IF(BE76&gt;1973,4,IF(BE76&gt;1970,5,IF(BE76&gt;1960,6,IF(BE76&gt;1958,7,IF(BE76&gt;1953,8,9)))))))))</f>
        <v>1</v>
      </c>
      <c r="BG76" s="896" t="s">
        <v>136</v>
      </c>
    </row>
    <row r="77" spans="1:59" ht="11.25" customHeight="1" x14ac:dyDescent="0.2">
      <c r="A77" s="885" t="s">
        <v>537</v>
      </c>
      <c r="B77" s="889" t="s">
        <v>538</v>
      </c>
      <c r="C77" s="946" t="s">
        <v>4325</v>
      </c>
      <c r="D77" s="946" t="s">
        <v>4326</v>
      </c>
      <c r="E77" s="746">
        <v>16</v>
      </c>
      <c r="F77" s="1199">
        <v>239</v>
      </c>
      <c r="G77" s="1199" t="s">
        <v>106</v>
      </c>
      <c r="H77" s="1199" t="s">
        <v>106</v>
      </c>
      <c r="I77" s="888">
        <v>142.11000000000001</v>
      </c>
      <c r="J77" s="663">
        <f>(M77/I77)*100</f>
        <v>3.1524875096756033</v>
      </c>
      <c r="K77" s="891">
        <v>1.1200000000000001</v>
      </c>
      <c r="L77" s="901">
        <v>4</v>
      </c>
      <c r="M77" s="654">
        <f>K77*L77</f>
        <v>4.4800000000000004</v>
      </c>
      <c r="N77" s="884" t="s">
        <v>318</v>
      </c>
      <c r="O77" s="747">
        <v>1.08</v>
      </c>
      <c r="P77" s="875">
        <v>43906</v>
      </c>
      <c r="Q77" s="875">
        <v>43921</v>
      </c>
      <c r="R77" s="654">
        <f>(K77-O77)/O77*100</f>
        <v>3.7037037037037068</v>
      </c>
      <c r="S77" s="714">
        <f>IF(INDEX(Historical!$D$7:$D$1277,MATCH(B77,Historical!$B$7:$B$1301,0))=0,"n/a",(INDEX(Historical!$C$7:$C$1279,MATCH(B77,Historical!$B$7:$B$1301,0))/INDEX(Historical!$D$7:$D$1277,MATCH(B77,Historical!$B$7:$B$1301,0))-1)*100)</f>
        <v>7.3232323232323315</v>
      </c>
      <c r="T77" s="714">
        <f>IF(INDEX(Historical!$F$7:$F$1270,MATCH(B77,Historical!$B$7:$B$1301,0))=0,"n/a",((INDEX(Historical!$C$7:$C$1279,MATCH(B77,Historical!$B$7:$B$1301,0))/INDEX(Historical!$F$7:$F$1270,MATCH(B77,Historical!$B$7:$B$1301,0)))^(1/3)-1)*100)</f>
        <v>6.4834439393990806</v>
      </c>
      <c r="U77" s="714">
        <f>IF(INDEX(Historical!$H$7:$H$1270,MATCH(B77,Historical!$B$7:$B$1301,0))=0,"n/a",((INDEX(Historical!$C$7:$C$1279,MATCH(B77,Historical!$B$7:$B$1301,0))/INDEX(Historical!$H$7:$H$1270,MATCH(B77,Historical!$B$7:$B$1301,0)))^(1/5)-1)*100)</f>
        <v>5.0630899087708903</v>
      </c>
      <c r="V77" s="714">
        <f>IF(INDEX(Historical!$O$7:$O$1270,MATCH(B77,Historical!$B$7:$B$1301,0))=0,"n/a",((INDEX(Historical!$C$7:$C$1279,MATCH(B77,Historical!$B$7:$B$1301,0))/INDEX(Historical!$O$7:$O$1270,MATCH(B77,Historical!$B$7:$B$1301,0)))^(1/10)-1)*100)</f>
        <v>12.151610942073333</v>
      </c>
      <c r="W77" s="715">
        <f>IF(OR(U77&lt;=0,U77="n/a",V77&lt;=0,V77="n/a"),"n/a",U77/V77)</f>
        <v>0.4166599747890723</v>
      </c>
      <c r="X77" s="716">
        <f>IF(OR(AJ77&lt;=0,AJ77="n/a",U77&lt;=0,U77="n/a"),"n/a",U77/AJ77)</f>
        <v>0.26931329301972817</v>
      </c>
      <c r="Y77" s="889"/>
      <c r="Z77" s="663">
        <f>IF(OR(AC77&lt;0.01,AC77="n/a"),"n/a",M77/AC77*100)</f>
        <v>160.57347670250897</v>
      </c>
      <c r="AA77" s="900">
        <f>IF(OR(AC77&lt;0.01,AC77="n/a"),"n/a",I77/AC77)</f>
        <v>50.935483870967744</v>
      </c>
      <c r="AB77" s="901">
        <v>12</v>
      </c>
      <c r="AC77" s="879">
        <v>2.79</v>
      </c>
      <c r="AD77" s="879">
        <v>3.01</v>
      </c>
      <c r="AE77" s="879">
        <v>11.89</v>
      </c>
      <c r="AF77" s="879">
        <v>2.0699999999999998</v>
      </c>
      <c r="AG77" s="879">
        <v>6</v>
      </c>
      <c r="AH77" s="879">
        <v>94.6</v>
      </c>
      <c r="AI77" s="879">
        <v>-5.4399999999999995</v>
      </c>
      <c r="AJ77" s="879">
        <v>18.8</v>
      </c>
      <c r="AK77" s="879">
        <v>16.66</v>
      </c>
      <c r="AL77" s="892">
        <v>38260</v>
      </c>
      <c r="AM77" s="886">
        <v>0.3</v>
      </c>
      <c r="AN77" s="879">
        <v>0.82</v>
      </c>
      <c r="AO77" s="753">
        <f>IF(U77="n/a","n/a",IF(AA77&lt;0,"n/a",IF(AA77="n/a","n/a",J77+U77-AA77)))</f>
        <v>-42.719906452521251</v>
      </c>
      <c r="AP77" s="754">
        <f>IF(U77="n/a","n/a",J77+U77)</f>
        <v>8.2155774184464931</v>
      </c>
      <c r="AQ77" s="902">
        <f>IF(OR(AC77&lt;0.01,AF77="n/a"),"n/a",(I77/SQRT(22.5*AC77*(I77/AF77))-1)*100)</f>
        <v>116.47319732772998</v>
      </c>
      <c r="AR77" s="663">
        <f>INDEX(Historical!$C$7:$C$1279,MATCH(B77,Historical!$B$7:$B$1301,0))*IF(AH77="n/a",1.03,IF(AH77&lt;0,1.01,IF(AH77&gt;10,1.1,(1+AH77/100))))</f>
        <v>4.6750000000000007</v>
      </c>
      <c r="AS77" s="900">
        <f>IF($AI77="n/a",1.03*AR77,IF($AI77&lt;0,1.01*AR77,IF($AI77&gt;10,1.1*AR77,(1+$AI77/100)*AR77)))</f>
        <v>4.721750000000001</v>
      </c>
      <c r="AT77" s="900">
        <f>IF($AK77="n/a",1.03*AS77,IF($AK77&lt;0,1.01*AS77,IF($AK77&gt;10,1.1*AS77,(1+$AK77/100)*AS77)))</f>
        <v>5.1939250000000019</v>
      </c>
      <c r="AU77" s="900">
        <f>IF($AK77="n/a",1.03*AT77,IF($AK77&lt;0,1.01*AT77,IF($AK77&gt;10,1.1*AT77,(1+$AK77/100)*AT77)))</f>
        <v>5.7133175000000023</v>
      </c>
      <c r="AV77" s="900">
        <f>IF($AK77="n/a",1.03*AU77,IF($AK77&lt;0,1.01*AU77,IF($AK77&gt;10,1.1*AU77,(1+$AK77/100)*AU77)))</f>
        <v>6.2846492500000029</v>
      </c>
      <c r="AW77" s="663">
        <f>SUM(AR77:AV77)</f>
        <v>26.588641750000008</v>
      </c>
      <c r="AX77" s="761">
        <f>AW77/I77*100</f>
        <v>18.709902012525511</v>
      </c>
      <c r="AY77" s="948">
        <v>0.21</v>
      </c>
      <c r="AZ77" s="886">
        <v>35.339999999999996</v>
      </c>
      <c r="BA77" s="886">
        <v>-10.26</v>
      </c>
      <c r="BB77" s="886">
        <v>0.37</v>
      </c>
      <c r="BC77" s="886">
        <v>9.06</v>
      </c>
      <c r="BE77" s="635">
        <v>2005</v>
      </c>
      <c r="BF77" s="912">
        <f>IF(BE77&gt;2008,0,IF(BE77&gt;2001,1,IF(BE77&gt;1990,2,IF(BE77&gt;1980,3,IF(BE77&gt;1973,4,IF(BE77&gt;1970,5,IF(BE77&gt;1960,6,IF(BE77&gt;1958,7,IF(BE77&gt;1953,8,9)))))))))</f>
        <v>1</v>
      </c>
      <c r="BG77" s="896">
        <v>2.2999999999999998</v>
      </c>
    </row>
    <row r="78" spans="1:59" s="787" customFormat="1" ht="11.25" customHeight="1" x14ac:dyDescent="0.2">
      <c r="A78" s="658" t="s">
        <v>1125</v>
      </c>
      <c r="B78" s="795" t="s">
        <v>1126</v>
      </c>
      <c r="C78" s="946" t="s">
        <v>131</v>
      </c>
      <c r="D78" s="946" t="s">
        <v>4334</v>
      </c>
      <c r="E78" s="769">
        <v>11</v>
      </c>
      <c r="F78" s="1199">
        <v>299</v>
      </c>
      <c r="G78" s="1198" t="s">
        <v>115</v>
      </c>
      <c r="H78" s="1198" t="s">
        <v>115</v>
      </c>
      <c r="I78" s="770">
        <v>107.5</v>
      </c>
      <c r="J78" s="771">
        <f>(M78/I78)*100</f>
        <v>3.7674418604651163</v>
      </c>
      <c r="K78" s="772">
        <v>1.0125</v>
      </c>
      <c r="L78" s="773">
        <v>4</v>
      </c>
      <c r="M78" s="774">
        <f>K78*L78</f>
        <v>4.05</v>
      </c>
      <c r="N78" s="775" t="s">
        <v>490</v>
      </c>
      <c r="O78" s="776">
        <v>0.94499999999999995</v>
      </c>
      <c r="P78" s="777">
        <v>43812</v>
      </c>
      <c r="Q78" s="777">
        <v>43845</v>
      </c>
      <c r="R78" s="774">
        <f>(K78-O78)/O78*100</f>
        <v>7.1428571428571441</v>
      </c>
      <c r="S78" s="714">
        <f>IF(INDEX(Historical!$D$7:$D$1277,MATCH(B78,Historical!$B$7:$B$1301,0))=0,"n/a",(INDEX(Historical!$C$7:$C$1279,MATCH(B78,Historical!$B$7:$B$1301,0))/INDEX(Historical!$D$7:$D$1277,MATCH(B78,Historical!$B$7:$B$1301,0))-1)*100)</f>
        <v>7.1428571428571397</v>
      </c>
      <c r="T78" s="714">
        <f>IF(INDEX(Historical!$F$7:$F$1270,MATCH(B78,Historical!$B$7:$B$1301,0))=0,"n/a",((INDEX(Historical!$C$7:$C$1279,MATCH(B78,Historical!$B$7:$B$1301,0))/INDEX(Historical!$F$7:$F$1270,MATCH(B78,Historical!$B$7:$B$1301,0)))^(1/3)-1)*100)</f>
        <v>7.0648783255412129</v>
      </c>
      <c r="U78" s="714">
        <f>IF(INDEX(Historical!$H$7:$H$1270,MATCH(B78,Historical!$B$7:$B$1301,0))=0,"n/a",((INDEX(Historical!$C$7:$C$1279,MATCH(B78,Historical!$B$7:$B$1301,0))/INDEX(Historical!$H$7:$H$1270,MATCH(B78,Historical!$B$7:$B$1301,0)))^(1/5)-1)*100)</f>
        <v>7.3211838983298305</v>
      </c>
      <c r="V78" s="714">
        <f>IF(INDEX(Historical!$O$7:$O$1270,MATCH(B78,Historical!$B$7:$B$1301,0))=0,"n/a",((INDEX(Historical!$C$7:$C$1279,MATCH(B78,Historical!$B$7:$B$1301,0))/INDEX(Historical!$O$7:$O$1270,MATCH(B78,Historical!$B$7:$B$1301,0)))^(1/10)-1)*100)</f>
        <v>5.9535698725370789</v>
      </c>
      <c r="W78" s="715">
        <f>IF(OR(U78&lt;=0,U78="n/a",V78&lt;=0,V78="n/a"),"n/a",U78/V78)</f>
        <v>1.2297132737286496</v>
      </c>
      <c r="X78" s="716">
        <f>IF(OR(AJ78&lt;=0,AJ78="n/a",U78&lt;=0,U78="n/a"),"n/a",U78/AJ78)</f>
        <v>1.7026009065883327</v>
      </c>
      <c r="Y78" s="778"/>
      <c r="Z78" s="771">
        <f>IF(OR(AC78&lt;0.01,AC78="n/a"),"n/a",M78/AC78*100)</f>
        <v>68.877551020408163</v>
      </c>
      <c r="AA78" s="779">
        <f>IF(OR(AC78&lt;0.01,AC78="n/a"),"n/a",I78/AC78)</f>
        <v>18.282312925170068</v>
      </c>
      <c r="AB78" s="773">
        <v>12</v>
      </c>
      <c r="AC78" s="780">
        <v>5.88</v>
      </c>
      <c r="AD78" s="780">
        <v>3.1</v>
      </c>
      <c r="AE78" s="780">
        <v>1.7</v>
      </c>
      <c r="AF78" s="780">
        <v>1.73</v>
      </c>
      <c r="AG78" s="780">
        <v>9.9</v>
      </c>
      <c r="AH78" s="780">
        <v>0.2</v>
      </c>
      <c r="AI78" s="780">
        <v>7.75</v>
      </c>
      <c r="AJ78" s="780">
        <v>4.3</v>
      </c>
      <c r="AK78" s="780">
        <v>5.84</v>
      </c>
      <c r="AL78" s="781">
        <v>20680</v>
      </c>
      <c r="AM78" s="782">
        <v>0.3</v>
      </c>
      <c r="AN78" s="780">
        <v>1.57</v>
      </c>
      <c r="AO78" s="783">
        <f>IF(U78="n/a","n/a",IF(AA78&lt;0,"n/a",IF(AA78="n/a","n/a",J78+U78-AA78)))</f>
        <v>-7.1936871663751205</v>
      </c>
      <c r="AP78" s="784">
        <f>IF(U78="n/a","n/a",J78+U78)</f>
        <v>11.088625758794947</v>
      </c>
      <c r="AQ78" s="785">
        <f>IF(OR(AC78&lt;0.01,AF78="n/a"),"n/a",(I78/SQRT(22.5*AC78*(I78/AF78))-1)*100)</f>
        <v>18.562503648299298</v>
      </c>
      <c r="AR78" s="663">
        <f>INDEX(Historical!$C$7:$C$1279,MATCH(B78,Historical!$B$7:$B$1301,0))*IF(AH78="n/a",1.03,IF(AH78&lt;0,1.01,IF(AH78&gt;10,1.1,(1+AH78/100))))</f>
        <v>3.7875599999999996</v>
      </c>
      <c r="AS78" s="779">
        <f>IF($AI78="n/a",1.03*AR78,IF($AI78&lt;0,1.01*AR78,IF($AI78&gt;10,1.1*AR78,(1+$AI78/100)*AR78)))</f>
        <v>4.0810958999999993</v>
      </c>
      <c r="AT78" s="779">
        <f>IF($AK78="n/a",1.03*AS78,IF($AK78&lt;0,1.01*AS78,IF($AK78&gt;10,1.1*AS78,(1+$AK78/100)*AS78)))</f>
        <v>4.3194319005599997</v>
      </c>
      <c r="AU78" s="779">
        <f>IF($AK78="n/a",1.03*AT78,IF($AK78&lt;0,1.01*AT78,IF($AK78&gt;10,1.1*AT78,(1+$AK78/100)*AT78)))</f>
        <v>4.5716867235527037</v>
      </c>
      <c r="AV78" s="779">
        <f>IF($AK78="n/a",1.03*AU78,IF($AK78&lt;0,1.01*AU78,IF($AK78&gt;10,1.1*AU78,(1+$AK78/100)*AU78)))</f>
        <v>4.8386732282081812</v>
      </c>
      <c r="AW78" s="771">
        <f>SUM(AR78:AV78)</f>
        <v>21.59844775232088</v>
      </c>
      <c r="AX78" s="786">
        <f>AW78/I78*100</f>
        <v>20.09157930448454</v>
      </c>
      <c r="AY78" s="949">
        <v>0.61</v>
      </c>
      <c r="AZ78" s="782">
        <v>50.960000000000008</v>
      </c>
      <c r="BA78" s="782">
        <v>-20.76</v>
      </c>
      <c r="BB78" s="782">
        <v>2.5700000000000003</v>
      </c>
      <c r="BC78" s="782">
        <v>-8.6199999999999992</v>
      </c>
      <c r="BD78" s="922"/>
      <c r="BE78" s="635">
        <v>2010</v>
      </c>
      <c r="BF78" s="912">
        <f>IF(BE78&gt;2008,0,IF(BE78&gt;2001,1,IF(BE78&gt;1990,2,IF(BE78&gt;1980,3,IF(BE78&gt;1973,4,IF(BE78&gt;1970,5,IF(BE78&gt;1960,6,IF(BE78&gt;1958,7,IF(BE78&gt;1953,8,9)))))))))</f>
        <v>0</v>
      </c>
      <c r="BG78" s="838">
        <v>2.8000000000000003</v>
      </c>
    </row>
    <row r="79" spans="1:59" ht="11.25" customHeight="1" x14ac:dyDescent="0.2">
      <c r="A79" s="885" t="s">
        <v>545</v>
      </c>
      <c r="B79" s="889" t="s">
        <v>546</v>
      </c>
      <c r="C79" s="946" t="s">
        <v>131</v>
      </c>
      <c r="D79" s="946" t="s">
        <v>4335</v>
      </c>
      <c r="E79" s="746">
        <v>15</v>
      </c>
      <c r="F79" s="1199">
        <v>247</v>
      </c>
      <c r="G79" s="1199" t="s">
        <v>37</v>
      </c>
      <c r="H79" s="1199" t="s">
        <v>37</v>
      </c>
      <c r="I79" s="888">
        <v>79.89</v>
      </c>
      <c r="J79" s="663">
        <f>(M79/I79)*100</f>
        <v>4.7315058205031919</v>
      </c>
      <c r="K79" s="891">
        <v>0.94499999999999995</v>
      </c>
      <c r="L79" s="901">
        <v>4</v>
      </c>
      <c r="M79" s="654">
        <f>K79*L79</f>
        <v>3.78</v>
      </c>
      <c r="N79" s="884" t="s">
        <v>378</v>
      </c>
      <c r="O79" s="747">
        <v>0.92749999999999999</v>
      </c>
      <c r="P79" s="630">
        <v>43692</v>
      </c>
      <c r="Q79" s="630">
        <v>43724</v>
      </c>
      <c r="R79" s="654">
        <f>(K79-O79)/O79*100</f>
        <v>1.8867924528301845</v>
      </c>
      <c r="S79" s="714">
        <f>IF(INDEX(Historical!$D$7:$D$1277,MATCH(B79,Historical!$B$7:$B$1301,0))=0,"n/a",(INDEX(Historical!$C$7:$C$1279,MATCH(B79,Historical!$B$7:$B$1301,0))/INDEX(Historical!$D$7:$D$1277,MATCH(B79,Historical!$B$7:$B$1301,0))-1)*100)</f>
        <v>2.9977997799780054</v>
      </c>
      <c r="T79" s="714">
        <f>IF(INDEX(Historical!$F$7:$F$1270,MATCH(B79,Historical!$B$7:$B$1301,0))=0,"n/a",((INDEX(Historical!$C$7:$C$1279,MATCH(B79,Historical!$B$7:$B$1301,0))/INDEX(Historical!$F$7:$F$1270,MATCH(B79,Historical!$B$7:$B$1301,0)))^(1/3)-1)*100)</f>
        <v>3.6821946919695536</v>
      </c>
      <c r="U79" s="714">
        <f>IF(INDEX(Historical!$H$7:$H$1270,MATCH(B79,Historical!$B$7:$B$1301,0))=0,"n/a",((INDEX(Historical!$C$7:$C$1279,MATCH(B79,Historical!$B$7:$B$1301,0))/INDEX(Historical!$H$7:$H$1270,MATCH(B79,Historical!$B$7:$B$1301,0)))^(1/5)-1)*100)</f>
        <v>3.5209511525301718</v>
      </c>
      <c r="V79" s="714">
        <f>IF(INDEX(Historical!$O$7:$O$1270,MATCH(B79,Historical!$B$7:$B$1301,0))=0,"n/a",((INDEX(Historical!$C$7:$C$1279,MATCH(B79,Historical!$B$7:$B$1301,0))/INDEX(Historical!$O$7:$O$1270,MATCH(B79,Historical!$B$7:$B$1301,0)))^(1/10)-1)*100)</f>
        <v>2.8774690494602906</v>
      </c>
      <c r="W79" s="715">
        <f>IF(OR(U79&lt;=0,U79="n/a",V79&lt;=0,V79="n/a"),"n/a",U79/V79)</f>
        <v>1.2236278104157454</v>
      </c>
      <c r="X79" s="716">
        <f>IF(OR(AJ79&lt;=0,AJ79="n/a",U79&lt;=0,U79="n/a"),"n/a",U79/AJ79)</f>
        <v>0.48232207568906466</v>
      </c>
      <c r="Y79" s="680"/>
      <c r="Z79" s="663">
        <f>IF(OR(AC79&lt;0.01,AC79="n/a"),"n/a",M79/AC79*100)</f>
        <v>74.40944881889763</v>
      </c>
      <c r="AA79" s="900">
        <f>IF(OR(AC79&lt;0.01,AC79="n/a"),"n/a",I79/AC79)</f>
        <v>15.726377952755906</v>
      </c>
      <c r="AB79" s="901">
        <v>12</v>
      </c>
      <c r="AC79" s="879">
        <v>5.08</v>
      </c>
      <c r="AD79" s="879">
        <v>3.85</v>
      </c>
      <c r="AE79" s="879">
        <v>2.39</v>
      </c>
      <c r="AF79" s="879">
        <v>1.31</v>
      </c>
      <c r="AG79" s="879">
        <v>8.3000000000000007</v>
      </c>
      <c r="AH79" s="879">
        <v>35.199999999999996</v>
      </c>
      <c r="AI79" s="879">
        <v>5.91</v>
      </c>
      <c r="AJ79" s="879">
        <v>7.3</v>
      </c>
      <c r="AK79" s="879">
        <v>4.1099999999999994</v>
      </c>
      <c r="AL79" s="892">
        <v>59360</v>
      </c>
      <c r="AM79" s="886">
        <v>0.1</v>
      </c>
      <c r="AN79" s="879">
        <v>1.43</v>
      </c>
      <c r="AO79" s="753">
        <f>IF(U79="n/a","n/a",IF(AA79&lt;0,"n/a",IF(AA79="n/a","n/a",J79+U79-AA79)))</f>
        <v>-7.473920979722541</v>
      </c>
      <c r="AP79" s="754">
        <f>IF(U79="n/a","n/a",J79+U79)</f>
        <v>8.2524569730333646</v>
      </c>
      <c r="AQ79" s="902">
        <f>IF(OR(AC79&lt;0.01,AF79="n/a"),"n/a",(I79/SQRT(22.5*AC79*(I79/AF79))-1)*100)</f>
        <v>-4.3117210983492189</v>
      </c>
      <c r="AR79" s="663">
        <f>INDEX(Historical!$C$7:$C$1279,MATCH(B79,Historical!$B$7:$B$1301,0))*IF(AH79="n/a",1.03,IF(AH79&lt;0,1.01,IF(AH79&gt;10,1.1,(1+AH79/100))))</f>
        <v>4.1195000000000004</v>
      </c>
      <c r="AS79" s="900">
        <f>IF($AI79="n/a",1.03*AR79,IF($AI79&lt;0,1.01*AR79,IF($AI79&gt;10,1.1*AR79,(1+$AI79/100)*AR79)))</f>
        <v>4.3629624500000004</v>
      </c>
      <c r="AT79" s="900">
        <f>IF($AK79="n/a",1.03*AS79,IF($AK79&lt;0,1.01*AS79,IF($AK79&gt;10,1.1*AS79,(1+$AK79/100)*AS79)))</f>
        <v>4.5422802066949997</v>
      </c>
      <c r="AU79" s="900">
        <f>IF($AK79="n/a",1.03*AT79,IF($AK79&lt;0,1.01*AT79,IF($AK79&gt;10,1.1*AT79,(1+$AK79/100)*AT79)))</f>
        <v>4.7289679231901633</v>
      </c>
      <c r="AV79" s="900">
        <f>IF($AK79="n/a",1.03*AU79,IF($AK79&lt;0,1.01*AU79,IF($AK79&gt;10,1.1*AU79,(1+$AK79/100)*AU79)))</f>
        <v>4.9233285048332789</v>
      </c>
      <c r="AW79" s="663">
        <f>SUM(AR79:AV79)</f>
        <v>22.677039084718444</v>
      </c>
      <c r="AX79" s="761">
        <f>AW79/I79*100</f>
        <v>28.385328682836956</v>
      </c>
      <c r="AY79" s="948">
        <v>0.33</v>
      </c>
      <c r="AZ79" s="886">
        <v>28.59</v>
      </c>
      <c r="BA79" s="886">
        <v>-23.03</v>
      </c>
      <c r="BB79" s="886">
        <v>-5.57</v>
      </c>
      <c r="BC79" s="886">
        <v>-10.97</v>
      </c>
      <c r="BE79" s="635">
        <v>2005</v>
      </c>
      <c r="BF79" s="912">
        <f>IF(BE79&gt;2008,0,IF(BE79&gt;2001,1,IF(BE79&gt;1990,2,IF(BE79&gt;1980,3,IF(BE79&gt;1973,4,IF(BE79&gt;1970,5,IF(BE79&gt;1960,6,IF(BE79&gt;1958,7,IF(BE79&gt;1953,8,9)))))))))</f>
        <v>1</v>
      </c>
      <c r="BG79" s="896">
        <v>2.4</v>
      </c>
    </row>
    <row r="80" spans="1:59" ht="11.25" customHeight="1" x14ac:dyDescent="0.2">
      <c r="A80" s="877" t="s">
        <v>549</v>
      </c>
      <c r="B80" s="889" t="s">
        <v>550</v>
      </c>
      <c r="C80" s="946" t="s">
        <v>108</v>
      </c>
      <c r="D80" s="946" t="s">
        <v>4345</v>
      </c>
      <c r="E80" s="746">
        <v>20</v>
      </c>
      <c r="F80" s="1199">
        <v>161</v>
      </c>
      <c r="G80" s="1199" t="s">
        <v>106</v>
      </c>
      <c r="H80" s="1199" t="s">
        <v>106</v>
      </c>
      <c r="I80" s="879">
        <v>17.38</v>
      </c>
      <c r="J80" s="663">
        <f>(M80/I80)*100</f>
        <v>2.186421173762946</v>
      </c>
      <c r="K80" s="898">
        <v>9.5000000000000001E-2</v>
      </c>
      <c r="L80" s="901">
        <v>4</v>
      </c>
      <c r="M80" s="654">
        <f>K80*L80</f>
        <v>0.38</v>
      </c>
      <c r="N80" s="884" t="s">
        <v>119</v>
      </c>
      <c r="O80" s="748">
        <v>9.2499999999999999E-2</v>
      </c>
      <c r="P80" s="630">
        <v>43692</v>
      </c>
      <c r="Q80" s="630">
        <v>43714</v>
      </c>
      <c r="R80" s="654">
        <f>(K80-O80)/O80*100</f>
        <v>2.7027027027027053</v>
      </c>
      <c r="S80" s="714">
        <f>IF(INDEX(Historical!$D$7:$D$1277,MATCH(B80,Historical!$B$7:$B$1301,0))=0,"n/a",(INDEX(Historical!$C$7:$C$1279,MATCH(B80,Historical!$B$7:$B$1301,0))/INDEX(Historical!$D$7:$D$1277,MATCH(B80,Historical!$B$7:$B$1301,0))-1)*100)</f>
        <v>2.7397260273972712</v>
      </c>
      <c r="T80" s="714">
        <f>IF(INDEX(Historical!$F$7:$F$1270,MATCH(B80,Historical!$B$7:$B$1301,0))=0,"n/a",((INDEX(Historical!$C$7:$C$1279,MATCH(B80,Historical!$B$7:$B$1301,0))/INDEX(Historical!$F$7:$F$1270,MATCH(B80,Historical!$B$7:$B$1301,0)))^(1/3)-1)*100)</f>
        <v>5.983983294832651</v>
      </c>
      <c r="U80" s="714">
        <f>IF(INDEX(Historical!$H$7:$H$1270,MATCH(B80,Historical!$B$7:$B$1301,0))=0,"n/a",((INDEX(Historical!$C$7:$C$1279,MATCH(B80,Historical!$B$7:$B$1301,0))/INDEX(Historical!$H$7:$H$1270,MATCH(B80,Historical!$B$7:$B$1301,0)))^(1/5)-1)*100)</f>
        <v>4.9160304180333236</v>
      </c>
      <c r="V80" s="714">
        <f>IF(INDEX(Historical!$O$7:$O$1270,MATCH(B80,Historical!$B$7:$B$1301,0))=0,"n/a",((INDEX(Historical!$C$7:$C$1279,MATCH(B80,Historical!$B$7:$B$1301,0))/INDEX(Historical!$O$7:$O$1270,MATCH(B80,Historical!$B$7:$B$1301,0)))^(1/10)-1)*100)</f>
        <v>3.3013976968387926</v>
      </c>
      <c r="W80" s="715">
        <f>IF(OR(U80&lt;=0,U80="n/a",V80&lt;=0,V80="n/a"),"n/a",U80/V80)</f>
        <v>1.48907549755081</v>
      </c>
      <c r="X80" s="716">
        <f>IF(OR(AJ80&lt;=0,AJ80="n/a",U80&lt;=0,U80="n/a"),"n/a",U80/AJ80)</f>
        <v>0.10526831730264076</v>
      </c>
      <c r="Y80" s="676"/>
      <c r="Z80" s="663">
        <f>IF(OR(AC80&lt;0.01,AC80="n/a"),"n/a",M80/AC80*100)</f>
        <v>18.181818181818183</v>
      </c>
      <c r="AA80" s="900">
        <f>IF(OR(AC80&lt;0.01,AC80="n/a"),"n/a",I80/AC80)</f>
        <v>8.3157894736842106</v>
      </c>
      <c r="AB80" s="901">
        <v>6</v>
      </c>
      <c r="AC80" s="879">
        <v>2.09</v>
      </c>
      <c r="AD80" s="879">
        <v>0.83</v>
      </c>
      <c r="AE80" s="879">
        <v>2.62</v>
      </c>
      <c r="AF80" s="881">
        <v>0.88</v>
      </c>
      <c r="AG80" s="879">
        <v>11.1</v>
      </c>
      <c r="AH80" s="879">
        <v>86.1</v>
      </c>
      <c r="AI80" s="879">
        <v>-4.29</v>
      </c>
      <c r="AJ80" s="879">
        <v>46.7</v>
      </c>
      <c r="AK80" s="879">
        <v>10</v>
      </c>
      <c r="AL80" s="892">
        <v>125.54</v>
      </c>
      <c r="AM80" s="886">
        <v>4.3</v>
      </c>
      <c r="AN80" s="879">
        <v>0.19</v>
      </c>
      <c r="AO80" s="753">
        <f>IF(U80="n/a","n/a",IF(AA80&lt;0,"n/a",IF(AA80="n/a","n/a",J80+U80-AA80)))</f>
        <v>-1.2133378818879414</v>
      </c>
      <c r="AP80" s="754">
        <f>IF(U80="n/a","n/a",J80+U80)</f>
        <v>7.1024515917962692</v>
      </c>
      <c r="AQ80" s="902">
        <f>IF(OR(AC80&lt;0.01,AF80="n/a"),"n/a",(I80/SQRT(22.5*AC80*(I80/AF80))-1)*100)</f>
        <v>-42.970203745597047</v>
      </c>
      <c r="AR80" s="663">
        <f>INDEX(Historical!$C$7:$C$1279,MATCH(B80,Historical!$B$7:$B$1301,0))*IF(AH80="n/a",1.03,IF(AH80&lt;0,1.01,IF(AH80&gt;10,1.1,(1+AH80/100))))</f>
        <v>0.41250000000000003</v>
      </c>
      <c r="AS80" s="900">
        <f>IF($AI80="n/a",1.03*AR80,IF($AI80&lt;0,1.01*AR80,IF($AI80&gt;10,1.1*AR80,(1+$AI80/100)*AR80)))</f>
        <v>0.41662500000000002</v>
      </c>
      <c r="AT80" s="900">
        <f>IF($AK80="n/a",1.03*AS80,IF($AK80&lt;0,1.01*AS80,IF($AK80&gt;10,1.1*AS80,(1+$AK80/100)*AS80)))</f>
        <v>0.45828750000000007</v>
      </c>
      <c r="AU80" s="900">
        <f>IF($AK80="n/a",1.03*AT80,IF($AK80&lt;0,1.01*AT80,IF($AK80&gt;10,1.1*AT80,(1+$AK80/100)*AT80)))</f>
        <v>0.50411625000000015</v>
      </c>
      <c r="AV80" s="900">
        <f>IF($AK80="n/a",1.03*AU80,IF($AK80&lt;0,1.01*AU80,IF($AK80&gt;10,1.1*AU80,(1+$AK80/100)*AU80)))</f>
        <v>0.55452787500000023</v>
      </c>
      <c r="AW80" s="663">
        <f>SUM(AR80:AV80)</f>
        <v>2.3460566250000006</v>
      </c>
      <c r="AX80" s="761">
        <f>AW80/I80*100</f>
        <v>13.498599683544308</v>
      </c>
      <c r="AY80" s="948">
        <v>0.7</v>
      </c>
      <c r="AZ80" s="886">
        <v>48.04</v>
      </c>
      <c r="BA80" s="886">
        <v>-24.37</v>
      </c>
      <c r="BB80" s="886">
        <v>0.32</v>
      </c>
      <c r="BC80" s="886">
        <v>-6.74</v>
      </c>
      <c r="BE80" s="635">
        <v>2000</v>
      </c>
      <c r="BF80" s="912">
        <f>IF(BE80&gt;2008,0,IF(BE80&gt;2001,1,IF(BE80&gt;1990,2,IF(BE80&gt;1980,3,IF(BE80&gt;1973,4,IF(BE80&gt;1970,5,IF(BE80&gt;1960,6,IF(BE80&gt;1958,7,IF(BE80&gt;1953,8,9)))))))))</f>
        <v>2</v>
      </c>
      <c r="BG80" s="896">
        <v>1.3</v>
      </c>
    </row>
    <row r="81" spans="1:59" ht="11.25" customHeight="1" x14ac:dyDescent="0.2">
      <c r="A81" s="885" t="s">
        <v>551</v>
      </c>
      <c r="B81" s="889" t="s">
        <v>552</v>
      </c>
      <c r="C81" s="946" t="s">
        <v>131</v>
      </c>
      <c r="D81" s="946" t="s">
        <v>4335</v>
      </c>
      <c r="E81" s="746">
        <v>17</v>
      </c>
      <c r="F81" s="1199">
        <v>209</v>
      </c>
      <c r="G81" s="1199" t="s">
        <v>37</v>
      </c>
      <c r="H81" s="1199" t="s">
        <v>37</v>
      </c>
      <c r="I81" s="888">
        <v>54.31</v>
      </c>
      <c r="J81" s="663">
        <f>(M81/I81)*100</f>
        <v>4.6952679064628979</v>
      </c>
      <c r="K81" s="891">
        <v>0.63749999999999996</v>
      </c>
      <c r="L81" s="901">
        <v>4</v>
      </c>
      <c r="M81" s="654">
        <f>K81*L81</f>
        <v>2.5499999999999998</v>
      </c>
      <c r="N81" s="884" t="s">
        <v>160</v>
      </c>
      <c r="O81" s="747">
        <v>0.61250000000000004</v>
      </c>
      <c r="P81" s="875">
        <v>43828</v>
      </c>
      <c r="Q81" s="875">
        <v>43860</v>
      </c>
      <c r="R81" s="654">
        <f>(K81-O81)/O81*100</f>
        <v>4.0816326530612095</v>
      </c>
      <c r="S81" s="714">
        <f>IF(INDEX(Historical!$D$7:$D$1277,MATCH(B81,Historical!$B$7:$B$1301,0))=0,"n/a",(INDEX(Historical!$C$7:$C$1279,MATCH(B81,Historical!$B$7:$B$1301,0))/INDEX(Historical!$D$7:$D$1277,MATCH(B81,Historical!$B$7:$B$1301,0))-1)*100)</f>
        <v>1.2396694214876103</v>
      </c>
      <c r="T81" s="714">
        <f>IF(INDEX(Historical!$F$7:$F$1270,MATCH(B81,Historical!$B$7:$B$1301,0))=0,"n/a",((INDEX(Historical!$C$7:$C$1279,MATCH(B81,Historical!$B$7:$B$1301,0))/INDEX(Historical!$F$7:$F$1270,MATCH(B81,Historical!$B$7:$B$1301,0)))^(1/3)-1)*100)</f>
        <v>8.4646664921913519</v>
      </c>
      <c r="U81" s="714">
        <f>IF(INDEX(Historical!$H$7:$H$1270,MATCH(B81,Historical!$B$7:$B$1301,0))=0,"n/a",((INDEX(Historical!$C$7:$C$1279,MATCH(B81,Historical!$B$7:$B$1301,0))/INDEX(Historical!$H$7:$H$1270,MATCH(B81,Historical!$B$7:$B$1301,0)))^(1/5)-1)*100)</f>
        <v>11.525851559353995</v>
      </c>
      <c r="V81" s="714">
        <f>IF(INDEX(Historical!$O$7:$O$1270,MATCH(B81,Historical!$B$7:$B$1301,0))=0,"n/a",((INDEX(Historical!$C$7:$C$1279,MATCH(B81,Historical!$B$7:$B$1301,0))/INDEX(Historical!$O$7:$O$1270,MATCH(B81,Historical!$B$7:$B$1301,0)))^(1/10)-1)*100)</f>
        <v>7.0469850269916368</v>
      </c>
      <c r="W81" s="715">
        <f>IF(OR(U81&lt;=0,U81="n/a",V81&lt;=0,V81="n/a"),"n/a",U81/V81)</f>
        <v>1.6355720233840756</v>
      </c>
      <c r="X81" s="716" t="str">
        <f>IF(OR(AJ81&lt;=0,AJ81="n/a",U81&lt;=0,U81="n/a"),"n/a",U81/AJ81)</f>
        <v>n/a</v>
      </c>
      <c r="Y81" s="671"/>
      <c r="Z81" s="663">
        <f>IF(OR(AC81&lt;0.01,AC81="n/a"),"n/a",M81/AC81*100)</f>
        <v>73.91304347826086</v>
      </c>
      <c r="AA81" s="900">
        <f>IF(OR(AC81&lt;0.01,AC81="n/a"),"n/a",I81/AC81)</f>
        <v>15.742028985507247</v>
      </c>
      <c r="AB81" s="901">
        <v>12</v>
      </c>
      <c r="AC81" s="879">
        <v>3.45</v>
      </c>
      <c r="AD81" s="879">
        <v>12.35</v>
      </c>
      <c r="AE81" s="879">
        <v>1.7</v>
      </c>
      <c r="AF81" s="879">
        <v>1.5</v>
      </c>
      <c r="AG81" s="879">
        <v>9.4</v>
      </c>
      <c r="AH81" s="881">
        <v>368.6</v>
      </c>
      <c r="AI81" s="881">
        <v>3.62</v>
      </c>
      <c r="AJ81" s="879">
        <v>-2.8000000000000003</v>
      </c>
      <c r="AK81" s="879">
        <v>1.3</v>
      </c>
      <c r="AL81" s="892">
        <v>20940</v>
      </c>
      <c r="AM81" s="886">
        <v>0.06</v>
      </c>
      <c r="AN81" s="879">
        <v>1.6</v>
      </c>
      <c r="AO81" s="753">
        <f>IF(U81="n/a","n/a",IF(AA81&lt;0,"n/a",IF(AA81="n/a","n/a",J81+U81-AA81)))</f>
        <v>0.4790904803096474</v>
      </c>
      <c r="AP81" s="754">
        <f>IF(U81="n/a","n/a",J81+U81)</f>
        <v>16.221119465816894</v>
      </c>
      <c r="AQ81" s="902">
        <f>IF(OR(AC81&lt;0.01,AF81="n/a"),"n/a",(I81/SQRT(22.5*AC81*(I81/AF81))-1)*100)</f>
        <v>2.4435746659504431</v>
      </c>
      <c r="AR81" s="663">
        <f>INDEX(Historical!$C$7:$C$1279,MATCH(B81,Historical!$B$7:$B$1301,0))*IF(AH81="n/a",1.03,IF(AH81&lt;0,1.01,IF(AH81&gt;10,1.1,(1+AH81/100))))</f>
        <v>2.6950000000000003</v>
      </c>
      <c r="AS81" s="900">
        <f>IF($AI81="n/a",1.03*AR81,IF($AI81&lt;0,1.01*AR81,IF($AI81&gt;10,1.1*AR81,(1+$AI81/100)*AR81)))</f>
        <v>2.7925590000000002</v>
      </c>
      <c r="AT81" s="900">
        <f>IF($AK81="n/a",1.03*AS81,IF($AK81&lt;0,1.01*AS81,IF($AK81&gt;10,1.1*AS81,(1+$AK81/100)*AS81)))</f>
        <v>2.8288622669999999</v>
      </c>
      <c r="AU81" s="900">
        <f>IF($AK81="n/a",1.03*AT81,IF($AK81&lt;0,1.01*AT81,IF($AK81&gt;10,1.1*AT81,(1+$AK81/100)*AT81)))</f>
        <v>2.8656374764709995</v>
      </c>
      <c r="AV81" s="900">
        <f>IF($AK81="n/a",1.03*AU81,IF($AK81&lt;0,1.01*AU81,IF($AK81&gt;10,1.1*AU81,(1+$AK81/100)*AU81)))</f>
        <v>2.9028907636651224</v>
      </c>
      <c r="AW81" s="663">
        <f>SUM(AR81:AV81)</f>
        <v>14.084949507136123</v>
      </c>
      <c r="AX81" s="761">
        <f>AW81/I81*100</f>
        <v>25.93435740588496</v>
      </c>
      <c r="AY81" s="948">
        <v>0.51</v>
      </c>
      <c r="AZ81" s="886">
        <v>24.48</v>
      </c>
      <c r="BA81" s="886">
        <v>-31.19</v>
      </c>
      <c r="BB81" s="886">
        <v>-6.17</v>
      </c>
      <c r="BC81" s="886">
        <v>-18.21</v>
      </c>
      <c r="BE81" s="635">
        <v>2004</v>
      </c>
      <c r="BF81" s="912">
        <f>IF(BE81&gt;2008,0,IF(BE81&gt;2001,1,IF(BE81&gt;1990,2,IF(BE81&gt;1980,3,IF(BE81&gt;1973,4,IF(BE81&gt;1970,5,IF(BE81&gt;1960,6,IF(BE81&gt;1958,7,IF(BE81&gt;1953,8,9)))))))))</f>
        <v>1</v>
      </c>
      <c r="BG81" s="896">
        <v>1.9</v>
      </c>
    </row>
    <row r="82" spans="1:59" ht="11.25" customHeight="1" x14ac:dyDescent="0.2">
      <c r="A82" s="885" t="s">
        <v>565</v>
      </c>
      <c r="B82" s="889" t="s">
        <v>566</v>
      </c>
      <c r="C82" s="946" t="s">
        <v>4325</v>
      </c>
      <c r="D82" s="946" t="s">
        <v>4326</v>
      </c>
      <c r="E82" s="746">
        <v>16</v>
      </c>
      <c r="F82" s="1199">
        <v>241</v>
      </c>
      <c r="G82" s="1199" t="s">
        <v>37</v>
      </c>
      <c r="H82" s="1199" t="s">
        <v>37</v>
      </c>
      <c r="I82" s="888">
        <v>62.48</v>
      </c>
      <c r="J82" s="663">
        <f>(M82/I82)*100</f>
        <v>2.1927016645326507</v>
      </c>
      <c r="K82" s="891">
        <v>0.34250000000000003</v>
      </c>
      <c r="L82" s="901">
        <v>4</v>
      </c>
      <c r="M82" s="654">
        <f>K82*L82</f>
        <v>1.37</v>
      </c>
      <c r="N82" s="884" t="s">
        <v>239</v>
      </c>
      <c r="O82" s="751">
        <v>0.30625000000000002</v>
      </c>
      <c r="P82" s="875">
        <v>43916</v>
      </c>
      <c r="Q82" s="875">
        <v>43931</v>
      </c>
      <c r="R82" s="654">
        <f>(K82-O82)/O82*100</f>
        <v>11.836734693877551</v>
      </c>
      <c r="S82" s="714">
        <f>IF(INDEX(Historical!$D$7:$D$1277,MATCH(B82,Historical!$B$7:$B$1301,0))=0,"n/a",(INDEX(Historical!$C$7:$C$1279,MATCH(B82,Historical!$B$7:$B$1301,0))/INDEX(Historical!$D$7:$D$1277,MATCH(B82,Historical!$B$7:$B$1301,0))-1)*100)</f>
        <v>11.669784845650156</v>
      </c>
      <c r="T82" s="714">
        <f>IF(INDEX(Historical!$F$7:$F$1270,MATCH(B82,Historical!$B$7:$B$1301,0))=0,"n/a",((INDEX(Historical!$C$7:$C$1279,MATCH(B82,Historical!$B$7:$B$1301,0))/INDEX(Historical!$F$7:$F$1270,MATCH(B82,Historical!$B$7:$B$1301,0)))^(1/3)-1)*100)</f>
        <v>13.106217430886979</v>
      </c>
      <c r="U82" s="714">
        <f>IF(INDEX(Historical!$H$7:$H$1270,MATCH(B82,Historical!$B$7:$B$1301,0))=0,"n/a",((INDEX(Historical!$C$7:$C$1279,MATCH(B82,Historical!$B$7:$B$1301,0))/INDEX(Historical!$H$7:$H$1270,MATCH(B82,Historical!$B$7:$B$1301,0)))^(1/5)-1)*100)</f>
        <v>14.277691395982206</v>
      </c>
      <c r="V82" s="714">
        <f>IF(INDEX(Historical!$O$7:$O$1270,MATCH(B82,Historical!$B$7:$B$1301,0))=0,"n/a",((INDEX(Historical!$C$7:$C$1279,MATCH(B82,Historical!$B$7:$B$1301,0))/INDEX(Historical!$O$7:$O$1270,MATCH(B82,Historical!$B$7:$B$1301,0)))^(1/10)-1)*100)</f>
        <v>16.922296698288953</v>
      </c>
      <c r="W82" s="715">
        <f>IF(OR(U82&lt;=0,U82="n/a",V82&lt;=0,V82="n/a"),"n/a",U82/V82)</f>
        <v>0.8437206633675115</v>
      </c>
      <c r="X82" s="716">
        <f>IF(OR(AJ82&lt;=0,AJ82="n/a",U82&lt;=0,U82="n/a"),"n/a",U82/AJ82)</f>
        <v>0.92114138038594873</v>
      </c>
      <c r="Y82" s="686" t="s">
        <v>4394</v>
      </c>
      <c r="Z82" s="663">
        <f>IF(OR(AC82&lt;0.01,AC82="n/a"),"n/a",M82/AC82*100)</f>
        <v>113.2231404958678</v>
      </c>
      <c r="AA82" s="900">
        <f>IF(OR(AC82&lt;0.01,AC82="n/a"),"n/a",I82/AC82)</f>
        <v>51.636363636363633</v>
      </c>
      <c r="AB82" s="901">
        <v>12</v>
      </c>
      <c r="AC82" s="879">
        <v>1.21</v>
      </c>
      <c r="AD82" s="879">
        <v>4.3899999999999997</v>
      </c>
      <c r="AE82" s="879">
        <v>10.92</v>
      </c>
      <c r="AF82" s="879">
        <v>8.9700000000000006</v>
      </c>
      <c r="AG82" s="879">
        <v>18.7</v>
      </c>
      <c r="AH82" s="879">
        <v>30</v>
      </c>
      <c r="AI82" s="879">
        <v>11.33</v>
      </c>
      <c r="AJ82" s="879">
        <v>15.5</v>
      </c>
      <c r="AK82" s="879">
        <v>11.600000000000001</v>
      </c>
      <c r="AL82" s="892">
        <v>11460</v>
      </c>
      <c r="AM82" s="886">
        <v>1.0999999999999999</v>
      </c>
      <c r="AN82" s="879">
        <v>1.97</v>
      </c>
      <c r="AO82" s="753">
        <f>IF(U82="n/a","n/a",IF(AA82&lt;0,"n/a",IF(AA82="n/a","n/a",J82+U82-AA82)))</f>
        <v>-35.165970575848775</v>
      </c>
      <c r="AP82" s="754">
        <f>IF(U82="n/a","n/a",J82+U82)</f>
        <v>16.470393060514859</v>
      </c>
      <c r="AQ82" s="902">
        <f>IF(OR(AC82&lt;0.01,AF82="n/a"),"n/a",(I82/SQRT(22.5*AC82*(I82/AF82))-1)*100)</f>
        <v>353.71463465152823</v>
      </c>
      <c r="AR82" s="663">
        <f>INDEX(Historical!$C$7:$C$1279,MATCH(B82,Historical!$B$7:$B$1301,0))*IF(AH82="n/a",1.03,IF(AH82&lt;0,1.01,IF(AH82&gt;10,1.1,(1+AH82/100))))</f>
        <v>1.3131250000000001</v>
      </c>
      <c r="AS82" s="900">
        <f>IF($AI82="n/a",1.03*AR82,IF($AI82&lt;0,1.01*AR82,IF($AI82&gt;10,1.1*AR82,(1+$AI82/100)*AR82)))</f>
        <v>1.4444375000000003</v>
      </c>
      <c r="AT82" s="900">
        <f>IF($AK82="n/a",1.03*AS82,IF($AK82&lt;0,1.01*AS82,IF($AK82&gt;10,1.1*AS82,(1+$AK82/100)*AS82)))</f>
        <v>1.5888812500000005</v>
      </c>
      <c r="AU82" s="900">
        <f>IF($AK82="n/a",1.03*AT82,IF($AK82&lt;0,1.01*AT82,IF($AK82&gt;10,1.1*AT82,(1+$AK82/100)*AT82)))</f>
        <v>1.7477693750000007</v>
      </c>
      <c r="AV82" s="900">
        <f>IF($AK82="n/a",1.03*AU82,IF($AK82&lt;0,1.01*AU82,IF($AK82&gt;10,1.1*AU82,(1+$AK82/100)*AU82)))</f>
        <v>1.9225463125000009</v>
      </c>
      <c r="AW82" s="663">
        <f>SUM(AR82:AV82)</f>
        <v>8.0167594375000029</v>
      </c>
      <c r="AX82" s="761">
        <f>AW82/I82*100</f>
        <v>12.830920994718314</v>
      </c>
      <c r="AY82" s="948">
        <v>0.46</v>
      </c>
      <c r="AZ82" s="886">
        <v>48.89</v>
      </c>
      <c r="BA82" s="886">
        <v>-19.43</v>
      </c>
      <c r="BB82" s="886">
        <v>0.92999999999999994</v>
      </c>
      <c r="BC82" s="886">
        <v>-5.96</v>
      </c>
      <c r="BE82" s="635">
        <v>2005</v>
      </c>
      <c r="BF82" s="912">
        <f>IF(BE82&gt;2008,0,IF(BE82&gt;2001,1,IF(BE82&gt;1990,2,IF(BE82&gt;1980,3,IF(BE82&gt;1973,4,IF(BE82&gt;1970,5,IF(BE82&gt;1960,6,IF(BE82&gt;1958,7,IF(BE82&gt;1953,8,9)))))))))</f>
        <v>1</v>
      </c>
      <c r="BG82" s="896">
        <v>5.6000000000000005</v>
      </c>
    </row>
    <row r="83" spans="1:59" ht="11.25" customHeight="1" x14ac:dyDescent="0.2">
      <c r="A83" s="877" t="s">
        <v>1141</v>
      </c>
      <c r="B83" s="889" t="s">
        <v>1142</v>
      </c>
      <c r="C83" s="946" t="s">
        <v>108</v>
      </c>
      <c r="D83" s="946" t="s">
        <v>4345</v>
      </c>
      <c r="E83" s="746">
        <v>10</v>
      </c>
      <c r="F83" s="1199">
        <v>380</v>
      </c>
      <c r="G83" s="1199" t="s">
        <v>37</v>
      </c>
      <c r="H83" s="1199" t="s">
        <v>37</v>
      </c>
      <c r="I83" s="888">
        <v>20.010000000000002</v>
      </c>
      <c r="J83" s="663">
        <f>(M83/I83)*100</f>
        <v>5.9970014992503744</v>
      </c>
      <c r="K83" s="891">
        <v>0.3</v>
      </c>
      <c r="L83" s="901">
        <v>4</v>
      </c>
      <c r="M83" s="654">
        <f>K83*L83</f>
        <v>1.2</v>
      </c>
      <c r="N83" s="884" t="s">
        <v>595</v>
      </c>
      <c r="O83" s="747">
        <v>0.28999999999999998</v>
      </c>
      <c r="P83" s="875">
        <v>43889</v>
      </c>
      <c r="Q83" s="875">
        <v>43910</v>
      </c>
      <c r="R83" s="654">
        <f>(K83-O83)/O83*100</f>
        <v>3.4482758620689689</v>
      </c>
      <c r="S83" s="714">
        <f>IF(INDEX(Historical!$D$7:$D$1277,MATCH(B83,Historical!$B$7:$B$1301,0))=0,"n/a",(INDEX(Historical!$C$7:$C$1279,MATCH(B83,Historical!$B$7:$B$1301,0))/INDEX(Historical!$D$7:$D$1277,MATCH(B83,Historical!$B$7:$B$1301,0))-1)*100)</f>
        <v>3.5714285714285587</v>
      </c>
      <c r="T83" s="714">
        <f>IF(INDEX(Historical!$F$7:$F$1270,MATCH(B83,Historical!$B$7:$B$1301,0))=0,"n/a",((INDEX(Historical!$C$7:$C$1279,MATCH(B83,Historical!$B$7:$B$1301,0))/INDEX(Historical!$F$7:$F$1270,MATCH(B83,Historical!$B$7:$B$1301,0)))^(1/3)-1)*100)</f>
        <v>3.7070347012313709</v>
      </c>
      <c r="U83" s="714">
        <f>IF(INDEX(Historical!$H$7:$H$1270,MATCH(B83,Historical!$B$7:$B$1301,0))=0,"n/a",((INDEX(Historical!$C$7:$C$1279,MATCH(B83,Historical!$B$7:$B$1301,0))/INDEX(Historical!$H$7:$H$1270,MATCH(B83,Historical!$B$7:$B$1301,0)))^(1/5)-1)*100)</f>
        <v>5.6805496536407318</v>
      </c>
      <c r="V83" s="714">
        <f>IF(INDEX(Historical!$O$7:$O$1270,MATCH(B83,Historical!$B$7:$B$1301,0))=0,"n/a",((INDEX(Historical!$C$7:$C$1279,MATCH(B83,Historical!$B$7:$B$1301,0))/INDEX(Historical!$O$7:$O$1270,MATCH(B83,Historical!$B$7:$B$1301,0)))^(1/10)-1)*100)</f>
        <v>4.5978185005758787</v>
      </c>
      <c r="W83" s="715">
        <f>IF(OR(U83&lt;=0,U83="n/a",V83&lt;=0,V83="n/a"),"n/a",U83/V83)</f>
        <v>1.2354880152248813</v>
      </c>
      <c r="X83" s="716">
        <f>IF(OR(AJ83&lt;=0,AJ83="n/a",U83&lt;=0,U83="n/a"),"n/a",U83/AJ83)</f>
        <v>1.0519536395630984</v>
      </c>
      <c r="Y83" s="890"/>
      <c r="Z83" s="663">
        <f>IF(OR(AC83&lt;0.01,AC83="n/a"),"n/a",M83/AC83*100)</f>
        <v>47.430830039525695</v>
      </c>
      <c r="AA83" s="900">
        <f>IF(OR(AC83&lt;0.01,AC83="n/a"),"n/a",I83/AC83)</f>
        <v>7.9090909090909101</v>
      </c>
      <c r="AB83" s="901">
        <v>12</v>
      </c>
      <c r="AC83" s="879">
        <v>2.5299999999999998</v>
      </c>
      <c r="AD83" s="879" t="s">
        <v>136</v>
      </c>
      <c r="AE83" s="879">
        <v>1.66</v>
      </c>
      <c r="AF83" s="879">
        <v>0.72</v>
      </c>
      <c r="AG83" s="879">
        <v>8.4</v>
      </c>
      <c r="AH83" s="879">
        <v>161.4</v>
      </c>
      <c r="AI83" s="879" t="s">
        <v>136</v>
      </c>
      <c r="AJ83" s="879">
        <v>5.4</v>
      </c>
      <c r="AK83" s="879" t="s">
        <v>136</v>
      </c>
      <c r="AL83" s="892">
        <v>59.92</v>
      </c>
      <c r="AM83" s="886">
        <v>4.3</v>
      </c>
      <c r="AN83" s="879">
        <v>0.02</v>
      </c>
      <c r="AO83" s="753">
        <f>IF(U83="n/a","n/a",IF(AA83&lt;0,"n/a",IF(AA83="n/a","n/a",J83+U83-AA83)))</f>
        <v>3.7684602438001953</v>
      </c>
      <c r="AP83" s="754">
        <f>IF(U83="n/a","n/a",J83+U83)</f>
        <v>11.677551152891105</v>
      </c>
      <c r="AQ83" s="902">
        <f>IF(OR(AC83&lt;0.01,AF83="n/a"),"n/a",(I83/SQRT(22.5*AC83*(I83/AF83))-1)*100)</f>
        <v>-49.691858602119964</v>
      </c>
      <c r="AR83" s="663">
        <f>INDEX(Historical!$C$7:$C$1279,MATCH(B83,Historical!$B$7:$B$1301,0))*IF(AH83="n/a",1.03,IF(AH83&lt;0,1.01,IF(AH83&gt;10,1.1,(1+AH83/100))))</f>
        <v>1.276</v>
      </c>
      <c r="AS83" s="900">
        <f>IF($AI83="n/a",1.03*AR83,IF($AI83&lt;0,1.01*AR83,IF($AI83&gt;10,1.1*AR83,(1+$AI83/100)*AR83)))</f>
        <v>1.3142800000000001</v>
      </c>
      <c r="AT83" s="900">
        <f>IF($AK83="n/a",1.03*AS83,IF($AK83&lt;0,1.01*AS83,IF($AK83&gt;10,1.1*AS83,(1+$AK83/100)*AS83)))</f>
        <v>1.3537084000000001</v>
      </c>
      <c r="AU83" s="900">
        <f>IF($AK83="n/a",1.03*AT83,IF($AK83&lt;0,1.01*AT83,IF($AK83&gt;10,1.1*AT83,(1+$AK83/100)*AT83)))</f>
        <v>1.3943196520000001</v>
      </c>
      <c r="AV83" s="900">
        <f>IF($AK83="n/a",1.03*AU83,IF($AK83&lt;0,1.01*AU83,IF($AK83&gt;10,1.1*AU83,(1+$AK83/100)*AU83)))</f>
        <v>1.4361492415600001</v>
      </c>
      <c r="AW83" s="663">
        <f>SUM(AR83:AV83)</f>
        <v>6.7744572935600003</v>
      </c>
      <c r="AX83" s="761">
        <f>AW83/I83*100</f>
        <v>33.855358788405795</v>
      </c>
      <c r="AY83" s="948">
        <v>0.54</v>
      </c>
      <c r="AZ83" s="886">
        <v>16</v>
      </c>
      <c r="BA83" s="886">
        <v>-46.989999999999995</v>
      </c>
      <c r="BB83" s="886">
        <v>-10.059999999999999</v>
      </c>
      <c r="BC83" s="886">
        <v>-30.880000000000003</v>
      </c>
      <c r="BE83" s="635">
        <v>2011</v>
      </c>
      <c r="BF83" s="912">
        <f>IF(BE83&gt;2008,0,IF(BE83&gt;2001,1,IF(BE83&gt;1990,2,IF(BE83&gt;1980,3,IF(BE83&gt;1973,4,IF(BE83&gt;1970,5,IF(BE83&gt;1960,6,IF(BE83&gt;1958,7,IF(BE83&gt;1953,8,9)))))))))</f>
        <v>0</v>
      </c>
      <c r="BG83" s="896">
        <v>0.70000000000000007</v>
      </c>
    </row>
    <row r="84" spans="1:59" ht="11.25" customHeight="1" x14ac:dyDescent="0.2">
      <c r="A84" s="877" t="s">
        <v>1131</v>
      </c>
      <c r="B84" s="889" t="s">
        <v>1132</v>
      </c>
      <c r="C84" s="946" t="s">
        <v>123</v>
      </c>
      <c r="D84" s="946" t="s">
        <v>4180</v>
      </c>
      <c r="E84" s="746">
        <v>10</v>
      </c>
      <c r="F84" s="1199">
        <v>357</v>
      </c>
      <c r="G84" s="1199" t="s">
        <v>115</v>
      </c>
      <c r="H84" s="1199" t="s">
        <v>115</v>
      </c>
      <c r="I84" s="888">
        <v>69.64</v>
      </c>
      <c r="J84" s="663">
        <f>(M84/I84)*100</f>
        <v>3.7909247558874211</v>
      </c>
      <c r="K84" s="891">
        <v>0.66</v>
      </c>
      <c r="L84" s="901">
        <v>4</v>
      </c>
      <c r="M84" s="654">
        <f>K84*L84</f>
        <v>2.64</v>
      </c>
      <c r="N84" s="884" t="s">
        <v>503</v>
      </c>
      <c r="O84" s="747">
        <v>0.62</v>
      </c>
      <c r="P84" s="875">
        <v>43811</v>
      </c>
      <c r="Q84" s="875">
        <v>43832</v>
      </c>
      <c r="R84" s="654">
        <f>(K84-O84)/O84*100</f>
        <v>6.4516129032258114</v>
      </c>
      <c r="S84" s="714">
        <f>IF(INDEX(Historical!$D$7:$D$1277,MATCH(B84,Historical!$B$7:$B$1301,0))=0,"n/a",(INDEX(Historical!$C$7:$C$1279,MATCH(B84,Historical!$B$7:$B$1301,0))/INDEX(Historical!$D$7:$D$1277,MATCH(B84,Historical!$B$7:$B$1301,0))-1)*100)</f>
        <v>12.5</v>
      </c>
      <c r="T84" s="714">
        <f>IF(INDEX(Historical!$F$7:$F$1270,MATCH(B84,Historical!$B$7:$B$1301,0))=0,"n/a",((INDEX(Historical!$C$7:$C$1279,MATCH(B84,Historical!$B$7:$B$1301,0))/INDEX(Historical!$F$7:$F$1270,MATCH(B84,Historical!$B$7:$B$1301,0)))^(1/3)-1)*100)</f>
        <v>11.052303824457699</v>
      </c>
      <c r="U84" s="714">
        <f>IF(INDEX(Historical!$H$7:$H$1270,MATCH(B84,Historical!$B$7:$B$1301,0))=0,"n/a",((INDEX(Historical!$C$7:$C$1279,MATCH(B84,Historical!$B$7:$B$1301,0))/INDEX(Historical!$H$7:$H$1270,MATCH(B84,Historical!$B$7:$B$1301,0)))^(1/5)-1)*100)</f>
        <v>12.474611314209483</v>
      </c>
      <c r="V84" s="714">
        <f>IF(INDEX(Historical!$O$7:$O$1270,MATCH(B84,Historical!$B$7:$B$1301,0))=0,"n/a",((INDEX(Historical!$C$7:$C$1279,MATCH(B84,Historical!$B$7:$B$1301,0))/INDEX(Historical!$O$7:$O$1270,MATCH(B84,Historical!$B$7:$B$1301,0)))^(1/10)-1)*100)</f>
        <v>11.094302565444591</v>
      </c>
      <c r="W84" s="715">
        <f>IF(OR(U84&lt;=0,U84="n/a",V84&lt;=0,V84="n/a"),"n/a",U84/V84)</f>
        <v>1.124416000070535</v>
      </c>
      <c r="X84" s="716">
        <f>IF(OR(AJ84&lt;=0,AJ84="n/a",U84&lt;=0,U84="n/a"),"n/a",U84/AJ84)</f>
        <v>6.2373056571047414</v>
      </c>
      <c r="Y84" s="673"/>
      <c r="Z84" s="663">
        <f>IF(OR(AC84&lt;0.01,AC84="n/a"),"n/a",M84/AC84*100)</f>
        <v>44.974446337308351</v>
      </c>
      <c r="AA84" s="900">
        <f>IF(OR(AC84&lt;0.01,AC84="n/a"),"n/a",I84/AC84)</f>
        <v>11.863713798977853</v>
      </c>
      <c r="AB84" s="901">
        <v>12</v>
      </c>
      <c r="AC84" s="879">
        <v>5.87</v>
      </c>
      <c r="AD84" s="879">
        <v>4.53</v>
      </c>
      <c r="AE84" s="879">
        <v>1.04</v>
      </c>
      <c r="AF84" s="879">
        <v>1.54</v>
      </c>
      <c r="AG84" s="879">
        <v>13.5</v>
      </c>
      <c r="AH84" s="881">
        <v>-26.1</v>
      </c>
      <c r="AI84" s="881">
        <v>16.98</v>
      </c>
      <c r="AJ84" s="879">
        <v>2</v>
      </c>
      <c r="AK84" s="879">
        <v>2.6100000000000003</v>
      </c>
      <c r="AL84" s="892">
        <v>9480</v>
      </c>
      <c r="AM84" s="886">
        <v>0.5</v>
      </c>
      <c r="AN84" s="879">
        <v>1.03</v>
      </c>
      <c r="AO84" s="753">
        <f>IF(U84="n/a","n/a",IF(AA84&lt;0,"n/a",IF(AA84="n/a","n/a",J84+U84-AA84)))</f>
        <v>4.40182227111905</v>
      </c>
      <c r="AP84" s="754">
        <f>IF(U84="n/a","n/a",J84+U84)</f>
        <v>16.265536070096903</v>
      </c>
      <c r="AQ84" s="902">
        <f>IF(OR(AC84&lt;0.01,AF84="n/a"),"n/a",(I84/SQRT(22.5*AC84*(I84/AF84))-1)*100)</f>
        <v>-9.8886633092745146</v>
      </c>
      <c r="AR84" s="663">
        <f>INDEX(Historical!$C$7:$C$1279,MATCH(B84,Historical!$B$7:$B$1301,0))*IF(AH84="n/a",1.03,IF(AH84&lt;0,1.01,IF(AH84&gt;10,1.1,(1+AH84/100))))</f>
        <v>2.5451999999999999</v>
      </c>
      <c r="AS84" s="900">
        <f>IF($AI84="n/a",1.03*AR84,IF($AI84&lt;0,1.01*AR84,IF($AI84&gt;10,1.1*AR84,(1+$AI84/100)*AR84)))</f>
        <v>2.7997200000000002</v>
      </c>
      <c r="AT84" s="900">
        <f>IF($AK84="n/a",1.03*AS84,IF($AK84&lt;0,1.01*AS84,IF($AK84&gt;10,1.1*AS84,(1+$AK84/100)*AS84)))</f>
        <v>2.8727926920000004</v>
      </c>
      <c r="AU84" s="900">
        <f>IF($AK84="n/a",1.03*AT84,IF($AK84&lt;0,1.01*AT84,IF($AK84&gt;10,1.1*AT84,(1+$AK84/100)*AT84)))</f>
        <v>2.9477725812612006</v>
      </c>
      <c r="AV84" s="900">
        <f>IF($AK84="n/a",1.03*AU84,IF($AK84&lt;0,1.01*AU84,IF($AK84&gt;10,1.1*AU84,(1+$AK84/100)*AU84)))</f>
        <v>3.024709445632118</v>
      </c>
      <c r="AW84" s="663">
        <f>SUM(AR84:AV84)</f>
        <v>14.190194718893318</v>
      </c>
      <c r="AX84" s="761">
        <f>AW84/I84*100</f>
        <v>20.376500170725613</v>
      </c>
      <c r="AY84" s="948">
        <v>1.67</v>
      </c>
      <c r="AZ84" s="886">
        <v>102.21000000000001</v>
      </c>
      <c r="BA84" s="886">
        <v>-17.09</v>
      </c>
      <c r="BB84" s="886">
        <v>6.4600000000000009</v>
      </c>
      <c r="BC84" s="886">
        <v>1.83</v>
      </c>
      <c r="BE84" s="635">
        <v>2011</v>
      </c>
      <c r="BF84" s="912">
        <f>IF(BE84&gt;2008,0,IF(BE84&gt;2001,1,IF(BE84&gt;1990,2,IF(BE84&gt;1980,3,IF(BE84&gt;1973,4,IF(BE84&gt;1970,5,IF(BE84&gt;1960,6,IF(BE84&gt;1958,7,IF(BE84&gt;1953,8,9)))))))))</f>
        <v>0</v>
      </c>
      <c r="BG84" s="896">
        <v>5</v>
      </c>
    </row>
    <row r="85" spans="1:59" ht="11.25" customHeight="1" x14ac:dyDescent="0.2">
      <c r="A85" s="885" t="s">
        <v>553</v>
      </c>
      <c r="B85" s="889" t="s">
        <v>554</v>
      </c>
      <c r="C85" s="946" t="s">
        <v>178</v>
      </c>
      <c r="D85" s="946" t="s">
        <v>4343</v>
      </c>
      <c r="E85" s="746">
        <v>24</v>
      </c>
      <c r="F85" s="1199">
        <v>140</v>
      </c>
      <c r="G85" s="1199" t="s">
        <v>37</v>
      </c>
      <c r="H85" s="1199" t="s">
        <v>37</v>
      </c>
      <c r="I85" s="879">
        <v>30.42</v>
      </c>
      <c r="J85" s="663">
        <f>(M85/I85)*100</f>
        <v>8.021038790269559</v>
      </c>
      <c r="K85" s="898">
        <v>0.61</v>
      </c>
      <c r="L85" s="901">
        <v>4</v>
      </c>
      <c r="M85" s="654">
        <f>K85*L85</f>
        <v>2.44</v>
      </c>
      <c r="N85" s="884" t="s">
        <v>119</v>
      </c>
      <c r="O85" s="748">
        <v>0.5575</v>
      </c>
      <c r="P85" s="875">
        <v>43873</v>
      </c>
      <c r="Q85" s="875">
        <v>43891</v>
      </c>
      <c r="R85" s="654">
        <f>(K85-O85)/O85*100</f>
        <v>9.4170403587443925</v>
      </c>
      <c r="S85" s="714">
        <f>IF(INDEX(Historical!$D$7:$D$1277,MATCH(B85,Historical!$B$7:$B$1301,0))=0,"n/a",(INDEX(Historical!$C$7:$C$1279,MATCH(B85,Historical!$B$7:$B$1301,0))/INDEX(Historical!$D$7:$D$1277,MATCH(B85,Historical!$B$7:$B$1301,0))-1)*100)</f>
        <v>6.827386692381876</v>
      </c>
      <c r="T85" s="714">
        <f>IF(INDEX(Historical!$F$7:$F$1270,MATCH(B85,Historical!$B$7:$B$1301,0))=0,"n/a",((INDEX(Historical!$C$7:$C$1279,MATCH(B85,Historical!$B$7:$B$1301,0))/INDEX(Historical!$F$7:$F$1270,MATCH(B85,Historical!$B$7:$B$1301,0)))^(1/3)-1)*100)</f>
        <v>11.672634470284638</v>
      </c>
      <c r="U85" s="714">
        <f>IF(INDEX(Historical!$H$7:$H$1270,MATCH(B85,Historical!$B$7:$B$1301,0))=0,"n/a",((INDEX(Historical!$C$7:$C$1279,MATCH(B85,Historical!$B$7:$B$1301,0))/INDEX(Historical!$H$7:$H$1270,MATCH(B85,Historical!$B$7:$B$1301,0)))^(1/5)-1)*100)</f>
        <v>11.808396886552131</v>
      </c>
      <c r="V85" s="714">
        <f>IF(INDEX(Historical!$O$7:$O$1270,MATCH(B85,Historical!$B$7:$B$1301,0))=0,"n/a",((INDEX(Historical!$C$7:$C$1279,MATCH(B85,Historical!$B$7:$B$1301,0))/INDEX(Historical!$O$7:$O$1270,MATCH(B85,Historical!$B$7:$B$1301,0)))^(1/10)-1)*100)</f>
        <v>13.029299688690244</v>
      </c>
      <c r="W85" s="715">
        <f>IF(OR(U85&lt;=0,U85="n/a",V85&lt;=0,V85="n/a"),"n/a",U85/V85)</f>
        <v>0.90629559290911954</v>
      </c>
      <c r="X85" s="716">
        <f>IF(OR(AJ85&lt;=0,AJ85="n/a",U85&lt;=0,U85="n/a"),"n/a",U85/AJ85)</f>
        <v>0.79786465449676569</v>
      </c>
      <c r="Y85" s="890" t="s">
        <v>487</v>
      </c>
      <c r="Z85" s="663">
        <f>IF(OR(AC85&lt;0.01,AC85="n/a"),"n/a",M85/AC85*100)</f>
        <v>334.24657534246575</v>
      </c>
      <c r="AA85" s="900">
        <f>IF(OR(AC85&lt;0.01,AC85="n/a"),"n/a",I85/AC85)</f>
        <v>41.671232876712331</v>
      </c>
      <c r="AB85" s="901">
        <v>12</v>
      </c>
      <c r="AC85" s="879">
        <v>0.73</v>
      </c>
      <c r="AD85" s="879">
        <v>6.74</v>
      </c>
      <c r="AE85" s="879">
        <v>1.74</v>
      </c>
      <c r="AF85" s="879">
        <v>1.37</v>
      </c>
      <c r="AG85" s="879">
        <v>3.3000000000000003</v>
      </c>
      <c r="AH85" s="881">
        <v>81.100000000000009</v>
      </c>
      <c r="AI85" s="881">
        <v>9.8699999999999992</v>
      </c>
      <c r="AJ85" s="879">
        <v>14.799999999999999</v>
      </c>
      <c r="AK85" s="879">
        <v>6.1899999999999995</v>
      </c>
      <c r="AL85" s="892">
        <v>62820</v>
      </c>
      <c r="AM85" s="886">
        <v>9.1999999999999993</v>
      </c>
      <c r="AN85" s="879">
        <v>1.1200000000000001</v>
      </c>
      <c r="AO85" s="753">
        <f>IF(U85="n/a","n/a",IF(AA85&lt;0,"n/a",IF(AA85="n/a","n/a",J85+U85-AA85)))</f>
        <v>-21.841797199890642</v>
      </c>
      <c r="AP85" s="754">
        <f>IF(U85="n/a","n/a",J85+U85)</f>
        <v>19.829435676821689</v>
      </c>
      <c r="AQ85" s="902">
        <f>IF(OR(AC85&lt;0.01,AF85="n/a"),"n/a",(I85/SQRT(22.5*AC85*(I85/AF85))-1)*100)</f>
        <v>59.289518440264978</v>
      </c>
      <c r="AR85" s="663">
        <f>INDEX(Historical!$C$7:$C$1279,MATCH(B85,Historical!$B$7:$B$1301,0))*IF(AH85="n/a",1.03,IF(AH85&lt;0,1.01,IF(AH85&gt;10,1.1,(1+AH85/100))))</f>
        <v>2.43716</v>
      </c>
      <c r="AS85" s="900">
        <f>IF($AI85="n/a",1.03*AR85,IF($AI85&lt;0,1.01*AR85,IF($AI85&gt;10,1.1*AR85,(1+$AI85/100)*AR85)))</f>
        <v>2.6777076919999998</v>
      </c>
      <c r="AT85" s="900">
        <f>IF($AK85="n/a",1.03*AS85,IF($AK85&lt;0,1.01*AS85,IF($AK85&gt;10,1.1*AS85,(1+$AK85/100)*AS85)))</f>
        <v>2.8434577981347999</v>
      </c>
      <c r="AU85" s="900">
        <f>IF($AK85="n/a",1.03*AT85,IF($AK85&lt;0,1.01*AT85,IF($AK85&gt;10,1.1*AT85,(1+$AK85/100)*AT85)))</f>
        <v>3.0194678358393441</v>
      </c>
      <c r="AV85" s="900">
        <f>IF($AK85="n/a",1.03*AU85,IF($AK85&lt;0,1.01*AU85,IF($AK85&gt;10,1.1*AU85,(1+$AK85/100)*AU85)))</f>
        <v>3.2063728948777999</v>
      </c>
      <c r="AW85" s="663">
        <f>SUM(AR85:AV85)</f>
        <v>14.184166220851944</v>
      </c>
      <c r="AX85" s="761">
        <f>AW85/I85*100</f>
        <v>46.627765354542881</v>
      </c>
      <c r="AY85" s="948">
        <v>0.85</v>
      </c>
      <c r="AZ85" s="886">
        <v>34.78</v>
      </c>
      <c r="BA85" s="886">
        <v>-29.5</v>
      </c>
      <c r="BB85" s="886">
        <v>-2.76</v>
      </c>
      <c r="BC85" s="886">
        <v>-13.3</v>
      </c>
      <c r="BE85" s="635">
        <v>1997</v>
      </c>
      <c r="BF85" s="912">
        <f>IF(BE85&gt;2008,0,IF(BE85&gt;2001,1,IF(BE85&gt;1990,2,IF(BE85&gt;1980,3,IF(BE85&gt;1973,4,IF(BE85&gt;1970,5,IF(BE85&gt;1960,6,IF(BE85&gt;1958,7,IF(BE85&gt;1953,8,9)))))))))</f>
        <v>2</v>
      </c>
      <c r="BG85" s="896">
        <v>1.2</v>
      </c>
    </row>
    <row r="86" spans="1:59" ht="11.25" customHeight="1" x14ac:dyDescent="0.2">
      <c r="A86" s="885" t="s">
        <v>558</v>
      </c>
      <c r="B86" s="889" t="s">
        <v>559</v>
      </c>
      <c r="C86" s="946" t="s">
        <v>153</v>
      </c>
      <c r="D86" s="946" t="s">
        <v>4327</v>
      </c>
      <c r="E86" s="746">
        <v>13</v>
      </c>
      <c r="F86" s="1199">
        <v>276</v>
      </c>
      <c r="G86" s="1199" t="s">
        <v>106</v>
      </c>
      <c r="H86" s="1199" t="s">
        <v>106</v>
      </c>
      <c r="I86" s="888">
        <v>41.85</v>
      </c>
      <c r="J86" s="663">
        <f>(M86/I86)*100</f>
        <v>0.47789725209080047</v>
      </c>
      <c r="K86" s="891">
        <v>0.05</v>
      </c>
      <c r="L86" s="901">
        <v>4</v>
      </c>
      <c r="M86" s="654">
        <f>K86*L86</f>
        <v>0.2</v>
      </c>
      <c r="N86" s="884" t="s">
        <v>160</v>
      </c>
      <c r="O86" s="747">
        <v>4.7500000000000001E-2</v>
      </c>
      <c r="P86" s="875">
        <v>43828</v>
      </c>
      <c r="Q86" s="875">
        <v>43860</v>
      </c>
      <c r="R86" s="654">
        <f>(K86-O86)/O86*100</f>
        <v>5.2631578947368469</v>
      </c>
      <c r="S86" s="714">
        <f>IF(INDEX(Historical!$D$7:$D$1277,MATCH(B86,Historical!$B$7:$B$1301,0))=0,"n/a",(INDEX(Historical!$C$7:$C$1279,MATCH(B86,Historical!$B$7:$B$1301,0))/INDEX(Historical!$D$7:$D$1277,MATCH(B86,Historical!$B$7:$B$1301,0))-1)*100)</f>
        <v>4.1095890410958846</v>
      </c>
      <c r="T86" s="714">
        <f>IF(INDEX(Historical!$F$7:$F$1270,MATCH(B86,Historical!$B$7:$B$1301,0))=0,"n/a",((INDEX(Historical!$C$7:$C$1279,MATCH(B86,Historical!$B$7:$B$1301,0))/INDEX(Historical!$F$7:$F$1270,MATCH(B86,Historical!$B$7:$B$1301,0)))^(1/3)-1)*100)</f>
        <v>5.8955896063723312</v>
      </c>
      <c r="U86" s="714">
        <f>IF(INDEX(Historical!$H$7:$H$1270,MATCH(B86,Historical!$B$7:$B$1301,0))=0,"n/a",((INDEX(Historical!$C$7:$C$1279,MATCH(B86,Historical!$B$7:$B$1301,0))/INDEX(Historical!$H$7:$H$1270,MATCH(B86,Historical!$B$7:$B$1301,0)))^(1/5)-1)*100)</f>
        <v>11.921441754115868</v>
      </c>
      <c r="V86" s="714">
        <f>IF(INDEX(Historical!$O$7:$O$1270,MATCH(B86,Historical!$B$7:$B$1301,0))=0,"n/a",((INDEX(Historical!$C$7:$C$1279,MATCH(B86,Historical!$B$7:$B$1301,0))/INDEX(Historical!$O$7:$O$1270,MATCH(B86,Historical!$B$7:$B$1301,0)))^(1/10)-1)*100)</f>
        <v>14.066458518384106</v>
      </c>
      <c r="W86" s="715">
        <f>IF(OR(U86&lt;=0,U86="n/a",V86&lt;=0,V86="n/a"),"n/a",U86/V86)</f>
        <v>0.84750840010903838</v>
      </c>
      <c r="X86" s="716">
        <f>IF(OR(AJ86&lt;=0,AJ86="n/a",U86&lt;=0,U86="n/a"),"n/a",U86/AJ86)</f>
        <v>0.74509010963224176</v>
      </c>
      <c r="Y86" s="671"/>
      <c r="Z86" s="663">
        <f>IF(OR(AC86&lt;0.01,AC86="n/a"),"n/a",M86/AC86*100)</f>
        <v>10.638297872340427</v>
      </c>
      <c r="AA86" s="900">
        <f>IF(OR(AC86&lt;0.01,AC86="n/a"),"n/a",I86/AC86)</f>
        <v>22.260638297872344</v>
      </c>
      <c r="AB86" s="901">
        <v>12</v>
      </c>
      <c r="AC86" s="879">
        <v>1.88</v>
      </c>
      <c r="AD86" s="879">
        <v>1.44</v>
      </c>
      <c r="AE86" s="879">
        <v>1.1000000000000001</v>
      </c>
      <c r="AF86" s="879">
        <v>3.21</v>
      </c>
      <c r="AG86" s="879">
        <v>18.5</v>
      </c>
      <c r="AH86" s="879">
        <v>49.8</v>
      </c>
      <c r="AI86" s="879">
        <v>9.5500000000000007</v>
      </c>
      <c r="AJ86" s="879">
        <v>16</v>
      </c>
      <c r="AK86" s="879">
        <v>15</v>
      </c>
      <c r="AL86" s="892">
        <v>2280</v>
      </c>
      <c r="AM86" s="886">
        <v>1.5</v>
      </c>
      <c r="AN86" s="879">
        <v>0.51</v>
      </c>
      <c r="AO86" s="753">
        <f>IF(U86="n/a","n/a",IF(AA86&lt;0,"n/a",IF(AA86="n/a","n/a",J86+U86-AA86)))</f>
        <v>-9.8612992916656754</v>
      </c>
      <c r="AP86" s="754">
        <f>IF(U86="n/a","n/a",J86+U86)</f>
        <v>12.399339006206668</v>
      </c>
      <c r="AQ86" s="902">
        <f>IF(OR(AC86&lt;0.01,AF86="n/a"),"n/a",(I86/SQRT(22.5*AC86*(I86/AF86))-1)*100)</f>
        <v>78.209176638852924</v>
      </c>
      <c r="AR86" s="663">
        <f>INDEX(Historical!$C$7:$C$1279,MATCH(B86,Historical!$B$7:$B$1301,0))*IF(AH86="n/a",1.03,IF(AH86&lt;0,1.01,IF(AH86&gt;10,1.1,(1+AH86/100))))</f>
        <v>0.20900000000000002</v>
      </c>
      <c r="AS86" s="900">
        <f>IF($AI86="n/a",1.03*AR86,IF($AI86&lt;0,1.01*AR86,IF($AI86&gt;10,1.1*AR86,(1+$AI86/100)*AR86)))</f>
        <v>0.22895950000000001</v>
      </c>
      <c r="AT86" s="900">
        <f>IF($AK86="n/a",1.03*AS86,IF($AK86&lt;0,1.01*AS86,IF($AK86&gt;10,1.1*AS86,(1+$AK86/100)*AS86)))</f>
        <v>0.25185545000000004</v>
      </c>
      <c r="AU86" s="900">
        <f>IF($AK86="n/a",1.03*AT86,IF($AK86&lt;0,1.01*AT86,IF($AK86&gt;10,1.1*AT86,(1+$AK86/100)*AT86)))</f>
        <v>0.27704099500000007</v>
      </c>
      <c r="AV86" s="900">
        <f>IF($AK86="n/a",1.03*AU86,IF($AK86&lt;0,1.01*AU86,IF($AK86&gt;10,1.1*AU86,(1+$AK86/100)*AU86)))</f>
        <v>0.30474509450000009</v>
      </c>
      <c r="AW86" s="663">
        <f>SUM(AR86:AV86)</f>
        <v>1.2716010395000004</v>
      </c>
      <c r="AX86" s="761">
        <f>AW86/I86*100</f>
        <v>3.0384732126642779</v>
      </c>
      <c r="AY86" s="948">
        <v>0.83</v>
      </c>
      <c r="AZ86" s="886">
        <v>73.94</v>
      </c>
      <c r="BA86" s="886">
        <v>-28.970000000000002</v>
      </c>
      <c r="BB86" s="886">
        <v>2.9899999999999998</v>
      </c>
      <c r="BC86" s="886">
        <v>-0.65</v>
      </c>
      <c r="BE86" s="635">
        <v>2008</v>
      </c>
      <c r="BF86" s="912">
        <f>IF(BE86&gt;2008,0,IF(BE86&gt;2001,1,IF(BE86&gt;1990,2,IF(BE86&gt;1980,3,IF(BE86&gt;1973,4,IF(BE86&gt;1970,5,IF(BE86&gt;1960,6,IF(BE86&gt;1958,7,IF(BE86&gt;1953,8,9)))))))))</f>
        <v>1</v>
      </c>
      <c r="BG86" s="896">
        <v>5.3</v>
      </c>
    </row>
    <row r="87" spans="1:59" ht="11.25" customHeight="1" x14ac:dyDescent="0.2">
      <c r="A87" s="877" t="s">
        <v>562</v>
      </c>
      <c r="B87" s="889" t="s">
        <v>563</v>
      </c>
      <c r="C87" s="946" t="s">
        <v>178</v>
      </c>
      <c r="D87" s="946" t="s">
        <v>4343</v>
      </c>
      <c r="E87" s="746">
        <v>23</v>
      </c>
      <c r="F87" s="1199">
        <v>145</v>
      </c>
      <c r="G87" s="1199" t="s">
        <v>37</v>
      </c>
      <c r="H87" s="1199" t="s">
        <v>106</v>
      </c>
      <c r="I87" s="888">
        <v>18.170000000000002</v>
      </c>
      <c r="J87" s="663">
        <f>(M87/I87)*100</f>
        <v>9.7963676389653269</v>
      </c>
      <c r="K87" s="898">
        <v>0.44500000000000001</v>
      </c>
      <c r="L87" s="901">
        <v>4</v>
      </c>
      <c r="M87" s="654">
        <f>K87*L87</f>
        <v>1.78</v>
      </c>
      <c r="N87" s="884" t="s">
        <v>122</v>
      </c>
      <c r="O87" s="748">
        <v>0.4425</v>
      </c>
      <c r="P87" s="875">
        <v>43860</v>
      </c>
      <c r="Q87" s="875">
        <v>43872</v>
      </c>
      <c r="R87" s="654">
        <f>(K87-O87)/O87*100</f>
        <v>0.56497175141242995</v>
      </c>
      <c r="S87" s="714">
        <f>IF(INDEX(Historical!$D$7:$D$1277,MATCH(B87,Historical!$B$7:$B$1301,0))=0,"n/a",(INDEX(Historical!$C$7:$C$1279,MATCH(B87,Historical!$B$7:$B$1301,0))/INDEX(Historical!$D$7:$D$1277,MATCH(B87,Historical!$B$7:$B$1301,0))-1)*100)</f>
        <v>2.2727272727272707</v>
      </c>
      <c r="T87" s="714">
        <f>IF(INDEX(Historical!$F$7:$F$1270,MATCH(B87,Historical!$B$7:$B$1301,0))=0,"n/a",((INDEX(Historical!$C$7:$C$1279,MATCH(B87,Historical!$B$7:$B$1301,0))/INDEX(Historical!$F$7:$F$1270,MATCH(B87,Historical!$B$7:$B$1301,0)))^(1/3)-1)*100)</f>
        <v>3.3459191427555268</v>
      </c>
      <c r="U87" s="714">
        <f>IF(INDEX(Historical!$H$7:$H$1270,MATCH(B87,Historical!$B$7:$B$1301,0))=0,"n/a",((INDEX(Historical!$C$7:$C$1279,MATCH(B87,Historical!$B$7:$B$1301,0))/INDEX(Historical!$H$7:$H$1270,MATCH(B87,Historical!$B$7:$B$1301,0)))^(1/5)-1)*100)</f>
        <v>4.1809268102644292</v>
      </c>
      <c r="V87" s="714">
        <f>IF(INDEX(Historical!$O$7:$O$1270,MATCH(B87,Historical!$B$7:$B$1301,0))=0,"n/a",((INDEX(Historical!$C$7:$C$1279,MATCH(B87,Historical!$B$7:$B$1301,0))/INDEX(Historical!$O$7:$O$1270,MATCH(B87,Historical!$B$7:$B$1301,0)))^(1/10)-1)*100)</f>
        <v>4.95059898534016</v>
      </c>
      <c r="W87" s="715">
        <f>IF(OR(U87&lt;=0,U87="n/a",V87&lt;=0,V87="n/a"),"n/a",U87/V87)</f>
        <v>0.84452948474418876</v>
      </c>
      <c r="X87" s="716">
        <f>IF(OR(AJ87&lt;=0,AJ87="n/a",U87&lt;=0,U87="n/a"),"n/a",U87/AJ87)</f>
        <v>0.58886293102315912</v>
      </c>
      <c r="Y87" s="890"/>
      <c r="Z87" s="663">
        <f>IF(OR(AC87&lt;0.01,AC87="n/a"),"n/a",M87/AC87*100)</f>
        <v>84.360189573459721</v>
      </c>
      <c r="AA87" s="900">
        <f>IF(OR(AC87&lt;0.01,AC87="n/a"),"n/a",I87/AC87)</f>
        <v>8.6113744075829395</v>
      </c>
      <c r="AB87" s="901">
        <v>12</v>
      </c>
      <c r="AC87" s="879">
        <v>2.11</v>
      </c>
      <c r="AD87" s="879" t="s">
        <v>136</v>
      </c>
      <c r="AE87" s="879">
        <v>1.24</v>
      </c>
      <c r="AF87" s="879">
        <v>1.53</v>
      </c>
      <c r="AG87" s="879">
        <v>18.8</v>
      </c>
      <c r="AH87" s="879">
        <v>9.1999999999999993</v>
      </c>
      <c r="AI87" s="879">
        <v>-5.33</v>
      </c>
      <c r="AJ87" s="879">
        <v>7.1</v>
      </c>
      <c r="AK87" s="879">
        <v>-3.81</v>
      </c>
      <c r="AL87" s="892">
        <v>39380</v>
      </c>
      <c r="AM87" s="886">
        <v>0.3</v>
      </c>
      <c r="AN87" s="879">
        <v>1.18</v>
      </c>
      <c r="AO87" s="753">
        <f>IF(U87="n/a","n/a",IF(AA87&lt;0,"n/a",IF(AA87="n/a","n/a",J87+U87-AA87)))</f>
        <v>5.3659200416468167</v>
      </c>
      <c r="AP87" s="754">
        <f>IF(U87="n/a","n/a",J87+U87)</f>
        <v>13.977294449229756</v>
      </c>
      <c r="AQ87" s="902">
        <f>IF(OR(AC87&lt;0.01,AF87="n/a"),"n/a",(I87/SQRT(22.5*AC87*(I87/AF87))-1)*100)</f>
        <v>-23.477228244421266</v>
      </c>
      <c r="AR87" s="663">
        <f>INDEX(Historical!$C$7:$C$1279,MATCH(B87,Historical!$B$7:$B$1301,0))*IF(AH87="n/a",1.03,IF(AH87&lt;0,1.01,IF(AH87&gt;10,1.1,(1+AH87/100))))</f>
        <v>1.9164600000000001</v>
      </c>
      <c r="AS87" s="900">
        <f>IF($AI87="n/a",1.03*AR87,IF($AI87&lt;0,1.01*AR87,IF($AI87&gt;10,1.1*AR87,(1+$AI87/100)*AR87)))</f>
        <v>1.9356246000000001</v>
      </c>
      <c r="AT87" s="900">
        <f>IF($AK87="n/a",1.03*AS87,IF($AK87&lt;0,1.01*AS87,IF($AK87&gt;10,1.1*AS87,(1+$AK87/100)*AS87)))</f>
        <v>1.9549808460000002</v>
      </c>
      <c r="AU87" s="900">
        <f>IF($AK87="n/a",1.03*AT87,IF($AK87&lt;0,1.01*AT87,IF($AK87&gt;10,1.1*AT87,(1+$AK87/100)*AT87)))</f>
        <v>1.9745306544600003</v>
      </c>
      <c r="AV87" s="900">
        <f>IF($AK87="n/a",1.03*AU87,IF($AK87&lt;0,1.01*AU87,IF($AK87&gt;10,1.1*AU87,(1+$AK87/100)*AU87)))</f>
        <v>1.9942759610046004</v>
      </c>
      <c r="AW87" s="663">
        <f>SUM(AR87:AV87)</f>
        <v>9.775872061464602</v>
      </c>
      <c r="AX87" s="761">
        <f>AW87/I87*100</f>
        <v>53.802267812133195</v>
      </c>
      <c r="AY87" s="948">
        <v>1.39</v>
      </c>
      <c r="AZ87" s="886">
        <v>76.92</v>
      </c>
      <c r="BA87" s="886">
        <v>-41.13</v>
      </c>
      <c r="BB87" s="886">
        <v>-1.55</v>
      </c>
      <c r="BC87" s="886">
        <v>-21.5</v>
      </c>
      <c r="BE87" s="635">
        <v>1998</v>
      </c>
      <c r="BF87" s="912">
        <f>IF(BE87&gt;2008,0,IF(BE87&gt;2001,1,IF(BE87&gt;1990,2,IF(BE87&gt;1980,3,IF(BE87&gt;1973,4,IF(BE87&gt;1970,5,IF(BE87&gt;1960,6,IF(BE87&gt;1958,7,IF(BE87&gt;1953,8,9)))))))))</f>
        <v>2</v>
      </c>
      <c r="BG87" s="896">
        <v>7.6</v>
      </c>
    </row>
    <row r="88" spans="1:59" s="787" customFormat="1" ht="11.25" customHeight="1" x14ac:dyDescent="0.2">
      <c r="A88" s="658" t="s">
        <v>572</v>
      </c>
      <c r="B88" s="795" t="s">
        <v>573</v>
      </c>
      <c r="C88" s="946" t="s">
        <v>131</v>
      </c>
      <c r="D88" s="946" t="s">
        <v>4335</v>
      </c>
      <c r="E88" s="769">
        <v>22</v>
      </c>
      <c r="F88" s="1199">
        <v>155</v>
      </c>
      <c r="G88" s="1198" t="s">
        <v>37</v>
      </c>
      <c r="H88" s="1198" t="s">
        <v>115</v>
      </c>
      <c r="I88" s="770">
        <v>83.27</v>
      </c>
      <c r="J88" s="771">
        <f>(M88/I88)*100</f>
        <v>2.7260718145790803</v>
      </c>
      <c r="K88" s="793">
        <v>0.5675</v>
      </c>
      <c r="L88" s="773">
        <v>4</v>
      </c>
      <c r="M88" s="774">
        <f>K88*L88</f>
        <v>2.27</v>
      </c>
      <c r="N88" s="775" t="s">
        <v>355</v>
      </c>
      <c r="O88" s="794">
        <v>0.53500000000000003</v>
      </c>
      <c r="P88" s="777">
        <v>43893</v>
      </c>
      <c r="Q88" s="777">
        <v>43921</v>
      </c>
      <c r="R88" s="774">
        <f>(K88-O88)/O88*100</f>
        <v>6.0747663551401816</v>
      </c>
      <c r="S88" s="714">
        <f>IF(INDEX(Historical!$D$7:$D$1277,MATCH(B88,Historical!$B$7:$B$1301,0))=0,"n/a",(INDEX(Historical!$C$7:$C$1279,MATCH(B88,Historical!$B$7:$B$1301,0))/INDEX(Historical!$D$7:$D$1277,MATCH(B88,Historical!$B$7:$B$1301,0))-1)*100)</f>
        <v>5.9405940594059459</v>
      </c>
      <c r="T88" s="714">
        <f>IF(INDEX(Historical!$F$7:$F$1270,MATCH(B88,Historical!$B$7:$B$1301,0))=0,"n/a",((INDEX(Historical!$C$7:$C$1279,MATCH(B88,Historical!$B$7:$B$1301,0))/INDEX(Historical!$F$7:$F$1270,MATCH(B88,Historical!$B$7:$B$1301,0)))^(1/3)-1)*100)</f>
        <v>6.3321487987848757</v>
      </c>
      <c r="U88" s="714">
        <f>IF(INDEX(Historical!$H$7:$H$1270,MATCH(B88,Historical!$B$7:$B$1301,0))=0,"n/a",((INDEX(Historical!$C$7:$C$1279,MATCH(B88,Historical!$B$7:$B$1301,0))/INDEX(Historical!$H$7:$H$1270,MATCH(B88,Historical!$B$7:$B$1301,0)))^(1/5)-1)*100)</f>
        <v>6.3904936927190237</v>
      </c>
      <c r="V88" s="714">
        <f>IF(INDEX(Historical!$O$7:$O$1270,MATCH(B88,Historical!$B$7:$B$1301,0))=0,"n/a",((INDEX(Historical!$C$7:$C$1279,MATCH(B88,Historical!$B$7:$B$1301,0))/INDEX(Historical!$O$7:$O$1270,MATCH(B88,Historical!$B$7:$B$1301,0)))^(1/10)-1)*100)</f>
        <v>8.4598543293490369</v>
      </c>
      <c r="W88" s="715">
        <f>IF(OR(U88&lt;=0,U88="n/a",V88&lt;=0,V88="n/a"),"n/a",U88/V88)</f>
        <v>0.75539051193222551</v>
      </c>
      <c r="X88" s="716">
        <f>IF(OR(AJ88&lt;=0,AJ88="n/a",U88&lt;=0,U88="n/a"),"n/a",U88/AJ88)</f>
        <v>3.7591139368935429</v>
      </c>
      <c r="Y88" s="1188"/>
      <c r="Z88" s="771">
        <f>IF(OR(AC88&lt;0.01,AC88="n/a"),"n/a",M88/AC88*100)</f>
        <v>79.649122807017548</v>
      </c>
      <c r="AA88" s="779">
        <f>IF(OR(AC88&lt;0.01,AC88="n/a"),"n/a",I88/AC88)</f>
        <v>29.217543859649119</v>
      </c>
      <c r="AB88" s="773">
        <v>12</v>
      </c>
      <c r="AC88" s="780">
        <v>2.85</v>
      </c>
      <c r="AD88" s="780">
        <v>4.93</v>
      </c>
      <c r="AE88" s="780">
        <v>3.38</v>
      </c>
      <c r="AF88" s="780">
        <v>2.08</v>
      </c>
      <c r="AG88" s="780">
        <v>7.5</v>
      </c>
      <c r="AH88" s="789">
        <v>-13.8</v>
      </c>
      <c r="AI88" s="789">
        <v>6.52</v>
      </c>
      <c r="AJ88" s="780">
        <v>1.7000000000000002</v>
      </c>
      <c r="AK88" s="780">
        <v>5.92</v>
      </c>
      <c r="AL88" s="781">
        <v>28640</v>
      </c>
      <c r="AM88" s="782">
        <v>0.3</v>
      </c>
      <c r="AN88" s="780">
        <v>1.19</v>
      </c>
      <c r="AO88" s="783">
        <f>IF(U88="n/a","n/a",IF(AA88&lt;0,"n/a",IF(AA88="n/a","n/a",J88+U88-AA88)))</f>
        <v>-20.100978352351014</v>
      </c>
      <c r="AP88" s="784">
        <f>IF(U88="n/a","n/a",J88+U88)</f>
        <v>9.1165655072981036</v>
      </c>
      <c r="AQ88" s="785">
        <f>IF(OR(AC88&lt;0.01,AF88="n/a"),"n/a",(I88/SQRT(22.5*AC88*(I88/AF88))-1)*100)</f>
        <v>64.347181604566998</v>
      </c>
      <c r="AR88" s="663">
        <f>INDEX(Historical!$C$7:$C$1279,MATCH(B88,Historical!$B$7:$B$1301,0))*IF(AH88="n/a",1.03,IF(AH88&lt;0,1.01,IF(AH88&gt;10,1.1,(1+AH88/100))))</f>
        <v>2.1614</v>
      </c>
      <c r="AS88" s="779">
        <f>IF($AI88="n/a",1.03*AR88,IF($AI88&lt;0,1.01*AR88,IF($AI88&gt;10,1.1*AR88,(1+$AI88/100)*AR88)))</f>
        <v>2.30232328</v>
      </c>
      <c r="AT88" s="779">
        <f>IF($AK88="n/a",1.03*AS88,IF($AK88&lt;0,1.01*AS88,IF($AK88&gt;10,1.1*AS88,(1+$AK88/100)*AS88)))</f>
        <v>2.4386208181759996</v>
      </c>
      <c r="AU88" s="779">
        <f>IF($AK88="n/a",1.03*AT88,IF($AK88&lt;0,1.01*AT88,IF($AK88&gt;10,1.1*AT88,(1+$AK88/100)*AT88)))</f>
        <v>2.5829871706120184</v>
      </c>
      <c r="AV88" s="779">
        <f>IF($AK88="n/a",1.03*AU88,IF($AK88&lt;0,1.01*AU88,IF($AK88&gt;10,1.1*AU88,(1+$AK88/100)*AU88)))</f>
        <v>2.7359000111122498</v>
      </c>
      <c r="AW88" s="771">
        <f>SUM(AR88:AV88)</f>
        <v>12.221231279900268</v>
      </c>
      <c r="AX88" s="786">
        <f>AW88/I88*100</f>
        <v>14.676631776030105</v>
      </c>
      <c r="AY88" s="949">
        <v>0.36</v>
      </c>
      <c r="AZ88" s="782">
        <v>37.21</v>
      </c>
      <c r="BA88" s="782">
        <v>-16.239999999999998</v>
      </c>
      <c r="BB88" s="782">
        <v>1.06</v>
      </c>
      <c r="BC88" s="782">
        <v>-1.46</v>
      </c>
      <c r="BD88" s="922"/>
      <c r="BE88" s="635">
        <v>1999</v>
      </c>
      <c r="BF88" s="912">
        <f>IF(BE88&gt;2008,0,IF(BE88&gt;2001,1,IF(BE88&gt;1990,2,IF(BE88&gt;1980,3,IF(BE88&gt;1973,4,IF(BE88&gt;1970,5,IF(BE88&gt;1960,6,IF(BE88&gt;1958,7,IF(BE88&gt;1953,8,9)))))))))</f>
        <v>2</v>
      </c>
      <c r="BG88" s="838">
        <v>2.2999999999999998</v>
      </c>
    </row>
    <row r="89" spans="1:59" ht="11.25" customHeight="1" x14ac:dyDescent="0.2">
      <c r="A89" s="877" t="s">
        <v>1133</v>
      </c>
      <c r="B89" s="889" t="s">
        <v>1134</v>
      </c>
      <c r="C89" s="946" t="s">
        <v>112</v>
      </c>
      <c r="D89" s="946" t="s">
        <v>4369</v>
      </c>
      <c r="E89" s="746">
        <v>11</v>
      </c>
      <c r="F89" s="1199">
        <v>315</v>
      </c>
      <c r="G89" s="1199" t="s">
        <v>115</v>
      </c>
      <c r="H89" s="1199" t="s">
        <v>115</v>
      </c>
      <c r="I89" s="888">
        <v>87.48</v>
      </c>
      <c r="J89" s="663">
        <f>(M89/I89)*100</f>
        <v>3.3379058070416092</v>
      </c>
      <c r="K89" s="891">
        <v>0.73</v>
      </c>
      <c r="L89" s="901">
        <v>4</v>
      </c>
      <c r="M89" s="654">
        <f>K89*L89</f>
        <v>2.92</v>
      </c>
      <c r="N89" s="884" t="s">
        <v>595</v>
      </c>
      <c r="O89" s="747">
        <v>0.71</v>
      </c>
      <c r="P89" s="875">
        <v>43902</v>
      </c>
      <c r="Q89" s="875">
        <v>43917</v>
      </c>
      <c r="R89" s="654">
        <f>(K89-O89)/O89*100</f>
        <v>2.8169014084507067</v>
      </c>
      <c r="S89" s="714">
        <f>IF(INDEX(Historical!$D$7:$D$1277,MATCH(B89,Historical!$B$7:$B$1301,0))=0,"n/a",(INDEX(Historical!$C$7:$C$1279,MATCH(B89,Historical!$B$7:$B$1301,0))/INDEX(Historical!$D$7:$D$1277,MATCH(B89,Historical!$B$7:$B$1301,0))-1)*100)</f>
        <v>7.575757575757569</v>
      </c>
      <c r="T89" s="714">
        <f>IF(INDEX(Historical!$F$7:$F$1270,MATCH(B89,Historical!$B$7:$B$1301,0))=0,"n/a",((INDEX(Historical!$C$7:$C$1279,MATCH(B89,Historical!$B$7:$B$1301,0))/INDEX(Historical!$F$7:$F$1270,MATCH(B89,Historical!$B$7:$B$1301,0)))^(1/3)-1)*100)</f>
        <v>7.5955965238099665</v>
      </c>
      <c r="U89" s="714">
        <f>IF(INDEX(Historical!$H$7:$H$1270,MATCH(B89,Historical!$B$7:$B$1301,0))=0,"n/a",((INDEX(Historical!$C$7:$C$1279,MATCH(B89,Historical!$B$7:$B$1301,0))/INDEX(Historical!$H$7:$H$1270,MATCH(B89,Historical!$B$7:$B$1301,0)))^(1/5)-1)*100)</f>
        <v>7.6991941498149918</v>
      </c>
      <c r="V89" s="714">
        <f>IF(INDEX(Historical!$O$7:$O$1270,MATCH(B89,Historical!$B$7:$B$1301,0))=0,"n/a",((INDEX(Historical!$C$7:$C$1279,MATCH(B89,Historical!$B$7:$B$1301,0))/INDEX(Historical!$O$7:$O$1270,MATCH(B89,Historical!$B$7:$B$1301,0)))^(1/10)-1)*100)</f>
        <v>11.002263301204774</v>
      </c>
      <c r="W89" s="715">
        <f>IF(OR(U89&lt;=0,U89="n/a",V89&lt;=0,V89="n/a"),"n/a",U89/V89)</f>
        <v>0.69978275733247641</v>
      </c>
      <c r="X89" s="716">
        <f>IF(OR(AJ89&lt;=0,AJ89="n/a",U89&lt;=0,U89="n/a"),"n/a",U89/AJ89)</f>
        <v>1.1158252391036219</v>
      </c>
      <c r="Y89" s="675" t="s">
        <v>284</v>
      </c>
      <c r="Z89" s="663">
        <f>IF(OR(AC89&lt;0.01,AC89="n/a"),"n/a",M89/AC89*100)</f>
        <v>57.367387033398821</v>
      </c>
      <c r="AA89" s="900">
        <f>IF(OR(AC89&lt;0.01,AC89="n/a"),"n/a",I89/AC89)</f>
        <v>17.186640471512771</v>
      </c>
      <c r="AB89" s="901">
        <v>12</v>
      </c>
      <c r="AC89" s="879">
        <v>5.09</v>
      </c>
      <c r="AD89" s="879">
        <v>3.64</v>
      </c>
      <c r="AE89" s="879">
        <v>1.66</v>
      </c>
      <c r="AF89" s="879">
        <v>2.5</v>
      </c>
      <c r="AG89" s="879">
        <v>13.600000000000001</v>
      </c>
      <c r="AH89" s="879">
        <v>7.0000000000000009</v>
      </c>
      <c r="AI89" s="879">
        <v>29.270000000000003</v>
      </c>
      <c r="AJ89" s="879">
        <v>6.9</v>
      </c>
      <c r="AK89" s="879">
        <v>4.7</v>
      </c>
      <c r="AL89" s="892">
        <v>34750</v>
      </c>
      <c r="AM89" s="886">
        <v>0.2</v>
      </c>
      <c r="AN89" s="879">
        <v>0.59</v>
      </c>
      <c r="AO89" s="753">
        <f>IF(U89="n/a","n/a",IF(AA89&lt;0,"n/a",IF(AA89="n/a","n/a",J89+U89-AA89)))</f>
        <v>-6.1495405146561701</v>
      </c>
      <c r="AP89" s="754">
        <f>IF(U89="n/a","n/a",J89+U89)</f>
        <v>11.037099956856601</v>
      </c>
      <c r="AQ89" s="902">
        <f>IF(OR(AC89&lt;0.01,AF89="n/a"),"n/a",(I89/SQRT(22.5*AC89*(I89/AF89))-1)*100)</f>
        <v>38.189244120408091</v>
      </c>
      <c r="AR89" s="663">
        <f>INDEX(Historical!$C$7:$C$1279,MATCH(B89,Historical!$B$7:$B$1301,0))*IF(AH89="n/a",1.03,IF(AH89&lt;0,1.01,IF(AH89&gt;10,1.1,(1+AH89/100))))</f>
        <v>3.0388000000000002</v>
      </c>
      <c r="AS89" s="900">
        <f>IF($AI89="n/a",1.03*AR89,IF($AI89&lt;0,1.01*AR89,IF($AI89&gt;10,1.1*AR89,(1+$AI89/100)*AR89)))</f>
        <v>3.3426800000000005</v>
      </c>
      <c r="AT89" s="900">
        <f>IF($AK89="n/a",1.03*AS89,IF($AK89&lt;0,1.01*AS89,IF($AK89&gt;10,1.1*AS89,(1+$AK89/100)*AS89)))</f>
        <v>3.4997859600000005</v>
      </c>
      <c r="AU89" s="900">
        <f>IF($AK89="n/a",1.03*AT89,IF($AK89&lt;0,1.01*AT89,IF($AK89&gt;10,1.1*AT89,(1+$AK89/100)*AT89)))</f>
        <v>3.6642759001200003</v>
      </c>
      <c r="AV89" s="900">
        <f>IF($AK89="n/a",1.03*AU89,IF($AK89&lt;0,1.01*AU89,IF($AK89&gt;10,1.1*AU89,(1+$AK89/100)*AU89)))</f>
        <v>3.8364968674256401</v>
      </c>
      <c r="AW89" s="663">
        <f>SUM(AR89:AV89)</f>
        <v>17.382038727545641</v>
      </c>
      <c r="AX89" s="761">
        <f>AW89/I89*100</f>
        <v>19.869728769485185</v>
      </c>
      <c r="AY89" s="948">
        <v>1.1399999999999999</v>
      </c>
      <c r="AZ89" s="886">
        <v>55.069999999999993</v>
      </c>
      <c r="BA89" s="886">
        <v>-17.299999999999997</v>
      </c>
      <c r="BB89" s="886">
        <v>4.7300000000000004</v>
      </c>
      <c r="BC89" s="886">
        <v>0.12</v>
      </c>
      <c r="BE89" s="635">
        <v>2010</v>
      </c>
      <c r="BF89" s="912">
        <f>IF(BE89&gt;2008,0,IF(BE89&gt;2001,1,IF(BE89&gt;1990,2,IF(BE89&gt;1980,3,IF(BE89&gt;1973,4,IF(BE89&gt;1970,5,IF(BE89&gt;1960,6,IF(BE89&gt;1958,7,IF(BE89&gt;1953,8,9)))))))))</f>
        <v>0</v>
      </c>
      <c r="BG89" s="896">
        <v>6.7</v>
      </c>
    </row>
    <row r="90" spans="1:59" ht="11.25" customHeight="1" x14ac:dyDescent="0.2">
      <c r="A90" s="885" t="s">
        <v>570</v>
      </c>
      <c r="B90" s="889" t="s">
        <v>571</v>
      </c>
      <c r="C90" s="946" t="s">
        <v>108</v>
      </c>
      <c r="D90" s="946" t="s">
        <v>4341</v>
      </c>
      <c r="E90" s="746">
        <v>13</v>
      </c>
      <c r="F90" s="1199">
        <v>269</v>
      </c>
      <c r="G90" s="1199" t="s">
        <v>106</v>
      </c>
      <c r="H90" s="1199" t="s">
        <v>106</v>
      </c>
      <c r="I90" s="888">
        <v>58.92</v>
      </c>
      <c r="J90" s="663">
        <f>(M90/I90)*100</f>
        <v>3.9375424304141204</v>
      </c>
      <c r="K90" s="891">
        <v>0.57999999999999996</v>
      </c>
      <c r="L90" s="901">
        <v>4</v>
      </c>
      <c r="M90" s="654">
        <f>K90*L90</f>
        <v>2.3199999999999998</v>
      </c>
      <c r="N90" s="884" t="s">
        <v>248</v>
      </c>
      <c r="O90" s="747">
        <v>0.5</v>
      </c>
      <c r="P90" s="880">
        <v>43615</v>
      </c>
      <c r="Q90" s="880">
        <v>43630</v>
      </c>
      <c r="R90" s="654">
        <f>(K90-O90)/O90*100</f>
        <v>15.999999999999993</v>
      </c>
      <c r="S90" s="714">
        <f>IF(INDEX(Historical!$D$7:$D$1277,MATCH(B90,Historical!$B$7:$B$1301,0))=0,"n/a",(INDEX(Historical!$C$7:$C$1279,MATCH(B90,Historical!$B$7:$B$1301,0))/INDEX(Historical!$D$7:$D$1277,MATCH(B90,Historical!$B$7:$B$1301,0))-1)*100)</f>
        <v>17.894736842105274</v>
      </c>
      <c r="T90" s="714">
        <f>IF(INDEX(Historical!$F$7:$F$1270,MATCH(B90,Historical!$B$7:$B$1301,0))=0,"n/a",((INDEX(Historical!$C$7:$C$1279,MATCH(B90,Historical!$B$7:$B$1301,0))/INDEX(Historical!$F$7:$F$1270,MATCH(B90,Historical!$B$7:$B$1301,0)))^(1/3)-1)*100)</f>
        <v>20.822578295256712</v>
      </c>
      <c r="U90" s="714">
        <f>IF(INDEX(Historical!$H$7:$H$1270,MATCH(B90,Historical!$B$7:$B$1301,0))=0,"n/a",((INDEX(Historical!$C$7:$C$1279,MATCH(B90,Historical!$B$7:$B$1301,0))/INDEX(Historical!$H$7:$H$1270,MATCH(B90,Historical!$B$7:$B$1301,0)))^(1/5)-1)*100)</f>
        <v>16.810574186288953</v>
      </c>
      <c r="V90" s="714">
        <f>IF(INDEX(Historical!$O$7:$O$1270,MATCH(B90,Historical!$B$7:$B$1301,0))=0,"n/a",((INDEX(Historical!$C$7:$C$1279,MATCH(B90,Historical!$B$7:$B$1301,0))/INDEX(Historical!$O$7:$O$1270,MATCH(B90,Historical!$B$7:$B$1301,0)))^(1/10)-1)*100)</f>
        <v>15.949207391655239</v>
      </c>
      <c r="W90" s="715">
        <f>IF(OR(U90&lt;=0,U90="n/a",V90&lt;=0,V90="n/a"),"n/a",U90/V90)</f>
        <v>1.0540068715317095</v>
      </c>
      <c r="X90" s="716">
        <f>IF(OR(AJ90&lt;=0,AJ90="n/a",U90&lt;=0,U90="n/a"),"n/a",U90/AJ90)</f>
        <v>0.62031639063796873</v>
      </c>
      <c r="Y90" s="889"/>
      <c r="Z90" s="663">
        <f>IF(OR(AC90&lt;0.01,AC90="n/a"),"n/a",M90/AC90*100)</f>
        <v>37.97054009819967</v>
      </c>
      <c r="AA90" s="900">
        <f>IF(OR(AC90&lt;0.01,AC90="n/a"),"n/a",I90/AC90)</f>
        <v>9.643207855973813</v>
      </c>
      <c r="AB90" s="901">
        <v>12</v>
      </c>
      <c r="AC90" s="879">
        <v>6.11</v>
      </c>
      <c r="AD90" s="879" t="s">
        <v>136</v>
      </c>
      <c r="AE90" s="879">
        <v>1.39</v>
      </c>
      <c r="AF90" s="879">
        <v>2.81</v>
      </c>
      <c r="AG90" s="879">
        <v>32.800000000000004</v>
      </c>
      <c r="AH90" s="879">
        <v>-17.399999999999999</v>
      </c>
      <c r="AI90" s="879">
        <v>90.68</v>
      </c>
      <c r="AJ90" s="879">
        <v>27.1</v>
      </c>
      <c r="AK90" s="879">
        <v>-4</v>
      </c>
      <c r="AL90" s="892">
        <v>2830</v>
      </c>
      <c r="AM90" s="886">
        <v>4.5</v>
      </c>
      <c r="AN90" s="879">
        <v>0.48</v>
      </c>
      <c r="AO90" s="753">
        <f>IF(U90="n/a","n/a",IF(AA90&lt;0,"n/a",IF(AA90="n/a","n/a",J90+U90-AA90)))</f>
        <v>11.104908760729259</v>
      </c>
      <c r="AP90" s="754">
        <f>IF(U90="n/a","n/a",J90+U90)</f>
        <v>20.748116616703072</v>
      </c>
      <c r="AQ90" s="902">
        <f>IF(OR(AC90&lt;0.01,AF90="n/a"),"n/a",(I90/SQRT(22.5*AC90*(I90/AF90))-1)*100)</f>
        <v>9.7419479714650592</v>
      </c>
      <c r="AR90" s="663">
        <f>INDEX(Historical!$C$7:$C$1279,MATCH(B90,Historical!$B$7:$B$1301,0))*IF(AH90="n/a",1.03,IF(AH90&lt;0,1.01,IF(AH90&gt;10,1.1,(1+AH90/100))))</f>
        <v>2.2624000000000004</v>
      </c>
      <c r="AS90" s="900">
        <f>IF($AI90="n/a",1.03*AR90,IF($AI90&lt;0,1.01*AR90,IF($AI90&gt;10,1.1*AR90,(1+$AI90/100)*AR90)))</f>
        <v>2.4886400000000006</v>
      </c>
      <c r="AT90" s="900">
        <f>IF($AK90="n/a",1.03*AS90,IF($AK90&lt;0,1.01*AS90,IF($AK90&gt;10,1.1*AS90,(1+$AK90/100)*AS90)))</f>
        <v>2.5135264000000008</v>
      </c>
      <c r="AU90" s="900">
        <f>IF($AK90="n/a",1.03*AT90,IF($AK90&lt;0,1.01*AT90,IF($AK90&gt;10,1.1*AT90,(1+$AK90/100)*AT90)))</f>
        <v>2.538661664000001</v>
      </c>
      <c r="AV90" s="900">
        <f>IF($AK90="n/a",1.03*AU90,IF($AK90&lt;0,1.01*AU90,IF($AK90&gt;10,1.1*AU90,(1+$AK90/100)*AU90)))</f>
        <v>2.5640482806400011</v>
      </c>
      <c r="AW90" s="663">
        <f>SUM(AR90:AV90)</f>
        <v>12.367276344640004</v>
      </c>
      <c r="AX90" s="761">
        <f>AW90/I90*100</f>
        <v>20.989946273998651</v>
      </c>
      <c r="AY90" s="948">
        <v>1.91</v>
      </c>
      <c r="AZ90" s="886">
        <v>77.2</v>
      </c>
      <c r="BA90" s="886">
        <v>-35.67</v>
      </c>
      <c r="BB90" s="886">
        <v>7.17</v>
      </c>
      <c r="BC90" s="886">
        <v>-11.99</v>
      </c>
      <c r="BE90" s="635">
        <v>2007</v>
      </c>
      <c r="BF90" s="912">
        <f>IF(BE90&gt;2008,0,IF(BE90&gt;2001,1,IF(BE90&gt;1990,2,IF(BE90&gt;1980,3,IF(BE90&gt;1973,4,IF(BE90&gt;1970,5,IF(BE90&gt;1960,6,IF(BE90&gt;1958,7,IF(BE90&gt;1953,8,9)))))))))</f>
        <v>1</v>
      </c>
      <c r="BG90" s="896">
        <v>11.700000000000001</v>
      </c>
    </row>
    <row r="91" spans="1:59" ht="11.25" customHeight="1" x14ac:dyDescent="0.2">
      <c r="A91" s="894" t="s">
        <v>4269</v>
      </c>
      <c r="B91" s="889" t="s">
        <v>4268</v>
      </c>
      <c r="C91" s="946" t="s">
        <v>131</v>
      </c>
      <c r="D91" s="946" t="s">
        <v>4335</v>
      </c>
      <c r="E91" s="914">
        <v>15</v>
      </c>
      <c r="F91" s="1199">
        <v>254</v>
      </c>
      <c r="G91" s="1199" t="s">
        <v>106</v>
      </c>
      <c r="H91" s="1199" t="s">
        <v>106</v>
      </c>
      <c r="I91" s="888">
        <v>59.29</v>
      </c>
      <c r="J91" s="663">
        <f>(M91/I91)*100</f>
        <v>3.4069826277618489</v>
      </c>
      <c r="K91" s="891">
        <v>0.505</v>
      </c>
      <c r="L91" s="901">
        <v>4</v>
      </c>
      <c r="M91" s="654">
        <f>K91*L91</f>
        <v>2.02</v>
      </c>
      <c r="N91" s="645" t="s">
        <v>111</v>
      </c>
      <c r="O91" s="747">
        <v>0.47499999999999998</v>
      </c>
      <c r="P91" s="875">
        <v>43794</v>
      </c>
      <c r="Q91" s="875">
        <v>43818</v>
      </c>
      <c r="R91" s="654">
        <f>(K91-O91)/O91*100</f>
        <v>6.3157894736842159</v>
      </c>
      <c r="S91" s="714">
        <f>IF(INDEX(Historical!$D$7:$D$1277,MATCH(B91,Historical!$B$7:$B$1301,0))=0,"n/a",(INDEX(Historical!$C$7:$C$1279,MATCH(B91,Historical!$B$7:$B$1301,0))/INDEX(Historical!$D$7:$D$1277,MATCH(B91,Historical!$B$7:$B$1301,0))-1)*100)</f>
        <v>11.239193083573484</v>
      </c>
      <c r="T91" s="714">
        <f>IF(INDEX(Historical!$F$7:$F$1270,MATCH(B91,Historical!$B$7:$B$1301,0))=0,"n/a",((INDEX(Historical!$C$7:$C$1279,MATCH(B91,Historical!$B$7:$B$1301,0))/INDEX(Historical!$F$7:$F$1270,MATCH(B91,Historical!$B$7:$B$1301,0)))^(1/3)-1)*100)</f>
        <v>8.7648795717572661</v>
      </c>
      <c r="U91" s="714">
        <f>IF(INDEX(Historical!$H$7:$H$1270,MATCH(B91,Historical!$B$7:$B$1301,0))=0,"n/a",((INDEX(Historical!$C$7:$C$1279,MATCH(B91,Historical!$B$7:$B$1301,0))/INDEX(Historical!$H$7:$H$1270,MATCH(B91,Historical!$B$7:$B$1301,0)))^(1/5)-1)*100)</f>
        <v>6.7845696486658724</v>
      </c>
      <c r="V91" s="714">
        <f>IF(INDEX(Historical!$O$7:$O$1270,MATCH(B91,Historical!$B$7:$B$1301,0))=0,"n/a",((INDEX(Historical!$C$7:$C$1279,MATCH(B91,Historical!$B$7:$B$1301,0))/INDEX(Historical!$O$7:$O$1270,MATCH(B91,Historical!$B$7:$B$1301,0)))^(1/10)-1)*100)</f>
        <v>4.9544929322863362</v>
      </c>
      <c r="W91" s="715">
        <f>IF(OR(U91&lt;=0,U91="n/a",V91&lt;=0,V91="n/a"),"n/a",U91/V91)</f>
        <v>1.3693771979073175</v>
      </c>
      <c r="X91" s="716">
        <f>IF(OR(AJ91&lt;=0,AJ91="n/a",U91&lt;=0,U91="n/a"),"n/a",U91/AJ91)</f>
        <v>2.2615232162219576</v>
      </c>
      <c r="Y91" s="890" t="s">
        <v>4270</v>
      </c>
      <c r="Z91" s="663">
        <f>IF(OR(AC91&lt;0.01,AC91="n/a"),"n/a",M91/AC91*100)</f>
        <v>74.264705882352928</v>
      </c>
      <c r="AA91" s="900">
        <f>IF(OR(AC91&lt;0.01,AC91="n/a"),"n/a",I91/AC91)</f>
        <v>21.797794117647058</v>
      </c>
      <c r="AB91" s="901">
        <v>12</v>
      </c>
      <c r="AC91" s="879">
        <v>2.72</v>
      </c>
      <c r="AD91" s="879">
        <v>5.58</v>
      </c>
      <c r="AE91" s="879">
        <v>2.7</v>
      </c>
      <c r="AF91" s="879">
        <v>1.58</v>
      </c>
      <c r="AG91" s="879">
        <v>7.3999999999999995</v>
      </c>
      <c r="AH91" s="879">
        <v>11.600000000000001</v>
      </c>
      <c r="AI91" s="879">
        <v>5.5</v>
      </c>
      <c r="AJ91" s="879">
        <v>3</v>
      </c>
      <c r="AK91" s="879">
        <v>3.9</v>
      </c>
      <c r="AL91" s="892">
        <v>13620</v>
      </c>
      <c r="AM91" s="886">
        <v>0.3</v>
      </c>
      <c r="AN91" s="879">
        <v>1.22</v>
      </c>
      <c r="AO91" s="753">
        <f>IF(U91="n/a","n/a",IF(AA91&lt;0,"n/a",IF(AA91="n/a","n/a",J91+U91-AA91)))</f>
        <v>-11.606241841219337</v>
      </c>
      <c r="AP91" s="754">
        <f>IF(U91="n/a","n/a",J91+U91)</f>
        <v>10.191552276427721</v>
      </c>
      <c r="AQ91" s="902">
        <f>IF(OR(AC91&lt;0.01,AF91="n/a"),"n/a",(I91/SQRT(22.5*AC91*(I91/AF91))-1)*100)</f>
        <v>23.721038731642572</v>
      </c>
      <c r="AR91" s="663">
        <f>INDEX(Historical!$C$7:$C$1279,MATCH(B91,Historical!$B$7:$B$1301,0))*IF(AH91="n/a",1.03,IF(AH91&lt;0,1.01,IF(AH91&gt;10,1.1,(1+AH91/100))))</f>
        <v>2.1230000000000002</v>
      </c>
      <c r="AS91" s="900">
        <f>IF($AI91="n/a",1.03*AR91,IF($AI91&lt;0,1.01*AR91,IF($AI91&gt;10,1.1*AR91,(1+$AI91/100)*AR91)))</f>
        <v>2.2397650000000002</v>
      </c>
      <c r="AT91" s="900">
        <f>IF($AK91="n/a",1.03*AS91,IF($AK91&lt;0,1.01*AS91,IF($AK91&gt;10,1.1*AS91,(1+$AK91/100)*AS91)))</f>
        <v>2.3271158349999999</v>
      </c>
      <c r="AU91" s="900">
        <f>IF($AK91="n/a",1.03*AT91,IF($AK91&lt;0,1.01*AT91,IF($AK91&gt;10,1.1*AT91,(1+$AK91/100)*AT91)))</f>
        <v>2.4178733525649996</v>
      </c>
      <c r="AV91" s="900">
        <f>IF($AK91="n/a",1.03*AU91,IF($AK91&lt;0,1.01*AU91,IF($AK91&gt;10,1.1*AU91,(1+$AK91/100)*AU91)))</f>
        <v>2.5121704133150344</v>
      </c>
      <c r="AW91" s="663">
        <f>SUM(AR91:AV91)</f>
        <v>11.619924600880035</v>
      </c>
      <c r="AX91" s="761">
        <f>AW91/I91*100</f>
        <v>19.598456064901391</v>
      </c>
      <c r="AY91" s="948">
        <v>0.49</v>
      </c>
      <c r="AZ91" s="886">
        <v>41.13</v>
      </c>
      <c r="BA91" s="886">
        <v>-22.57</v>
      </c>
      <c r="BB91" s="886">
        <v>-0.24</v>
      </c>
      <c r="BC91" s="886">
        <v>-6.02</v>
      </c>
      <c r="BE91" s="635">
        <v>2005</v>
      </c>
      <c r="BF91" s="912">
        <f>IF(BE91&gt;2008,0,IF(BE91&gt;2001,1,IF(BE91&gt;1990,2,IF(BE91&gt;1980,3,IF(BE91&gt;1973,4,IF(BE91&gt;1970,5,IF(BE91&gt;1960,6,IF(BE91&gt;1958,7,IF(BE91&gt;1953,8,9)))))))))</f>
        <v>1</v>
      </c>
      <c r="BG91" s="896">
        <v>2.5</v>
      </c>
    </row>
    <row r="92" spans="1:59" ht="11.25" customHeight="1" x14ac:dyDescent="0.2">
      <c r="A92" s="877" t="s">
        <v>1167</v>
      </c>
      <c r="B92" s="889" t="s">
        <v>1168</v>
      </c>
      <c r="C92" s="946" t="s">
        <v>4325</v>
      </c>
      <c r="D92" s="946" t="s">
        <v>4326</v>
      </c>
      <c r="E92" s="746">
        <v>10</v>
      </c>
      <c r="F92" s="1199">
        <v>330</v>
      </c>
      <c r="G92" s="1199" t="s">
        <v>106</v>
      </c>
      <c r="H92" s="1199" t="s">
        <v>106</v>
      </c>
      <c r="I92" s="888">
        <v>92.37</v>
      </c>
      <c r="J92" s="663">
        <f>(M92/I92)*100</f>
        <v>3.897369275738876</v>
      </c>
      <c r="K92" s="891">
        <v>0.9</v>
      </c>
      <c r="L92" s="901">
        <v>4</v>
      </c>
      <c r="M92" s="654">
        <f>K92*L92</f>
        <v>3.6</v>
      </c>
      <c r="N92" s="884" t="s">
        <v>318</v>
      </c>
      <c r="O92" s="747">
        <v>0.86</v>
      </c>
      <c r="P92" s="1200">
        <v>43629</v>
      </c>
      <c r="Q92" s="1200">
        <v>43644</v>
      </c>
      <c r="R92" s="654">
        <f>(K92-O92)/O92*100</f>
        <v>4.6511627906976782</v>
      </c>
      <c r="S92" s="714">
        <f>IF(INDEX(Historical!$D$7:$D$1277,MATCH(B92,Historical!$B$7:$B$1301,0))=0,"n/a",(INDEX(Historical!$C$7:$C$1279,MATCH(B92,Historical!$B$7:$B$1301,0))/INDEX(Historical!$D$7:$D$1277,MATCH(B92,Historical!$B$7:$B$1301,0))-1)*100)</f>
        <v>5.9523809523809534</v>
      </c>
      <c r="T92" s="714">
        <f>IF(INDEX(Historical!$F$7:$F$1270,MATCH(B92,Historical!$B$7:$B$1301,0))=0,"n/a",((INDEX(Historical!$C$7:$C$1279,MATCH(B92,Historical!$B$7:$B$1301,0))/INDEX(Historical!$F$7:$F$1270,MATCH(B92,Historical!$B$7:$B$1301,0)))^(1/3)-1)*100)</f>
        <v>6.7072987030458497</v>
      </c>
      <c r="U92" s="714">
        <f>IF(INDEX(Historical!$H$7:$H$1270,MATCH(B92,Historical!$B$7:$B$1301,0))=0,"n/a",((INDEX(Historical!$C$7:$C$1279,MATCH(B92,Historical!$B$7:$B$1301,0))/INDEX(Historical!$H$7:$H$1270,MATCH(B92,Historical!$B$7:$B$1301,0)))^(1/5)-1)*100)</f>
        <v>14.486501579041743</v>
      </c>
      <c r="V92" s="714">
        <f>IF(INDEX(Historical!$O$7:$O$1270,MATCH(B92,Historical!$B$7:$B$1301,0))=0,"n/a",((INDEX(Historical!$C$7:$C$1279,MATCH(B92,Historical!$B$7:$B$1301,0))/INDEX(Historical!$O$7:$O$1270,MATCH(B92,Historical!$B$7:$B$1301,0)))^(1/10)-1)*100)</f>
        <v>25.07388505219734</v>
      </c>
      <c r="W92" s="715">
        <f>IF(OR(U92&lt;=0,U92="n/a",V92&lt;=0,V92="n/a"),"n/a",U92/V92)</f>
        <v>0.57775257200408292</v>
      </c>
      <c r="X92" s="716">
        <f>IF(OR(AJ92&lt;=0,AJ92="n/a",U92&lt;=0,U92="n/a"),"n/a",U92/AJ92)</f>
        <v>0.89978270677277894</v>
      </c>
      <c r="Y92" s="676"/>
      <c r="Z92" s="663">
        <f>IF(OR(AC92&lt;0.01,AC92="n/a"),"n/a",M92/AC92*100)</f>
        <v>108.10810810810811</v>
      </c>
      <c r="AA92" s="900">
        <f>IF(OR(AC92&lt;0.01,AC92="n/a"),"n/a",I92/AC92)</f>
        <v>27.738738738738739</v>
      </c>
      <c r="AB92" s="901">
        <v>12</v>
      </c>
      <c r="AC92" s="879">
        <v>3.33</v>
      </c>
      <c r="AD92" s="879">
        <v>4.59</v>
      </c>
      <c r="AE92" s="879">
        <v>8.99</v>
      </c>
      <c r="AF92" s="879">
        <v>4.95</v>
      </c>
      <c r="AG92" s="879">
        <v>17.5</v>
      </c>
      <c r="AH92" s="879">
        <v>3.9</v>
      </c>
      <c r="AI92" s="879">
        <v>0.94000000000000006</v>
      </c>
      <c r="AJ92" s="879">
        <v>16.100000000000001</v>
      </c>
      <c r="AK92" s="879">
        <v>6</v>
      </c>
      <c r="AL92" s="892">
        <v>11960</v>
      </c>
      <c r="AM92" s="886">
        <v>1</v>
      </c>
      <c r="AN92" s="879">
        <v>2.14</v>
      </c>
      <c r="AO92" s="753">
        <f>IF(U92="n/a","n/a",IF(AA92&lt;0,"n/a",IF(AA92="n/a","n/a",J92+U92-AA92)))</f>
        <v>-9.3548678839581214</v>
      </c>
      <c r="AP92" s="754">
        <f>IF(U92="n/a","n/a",J92+U92)</f>
        <v>18.383870854780618</v>
      </c>
      <c r="AQ92" s="902">
        <f>IF(OR(AC92&lt;0.01,AF92="n/a"),"n/a",(I92/SQRT(22.5*AC92*(I92/AF92))-1)*100)</f>
        <v>147.03284240202811</v>
      </c>
      <c r="AR92" s="663">
        <f>INDEX(Historical!$C$7:$C$1279,MATCH(B92,Historical!$B$7:$B$1301,0))*IF(AH92="n/a",1.03,IF(AH92&lt;0,1.01,IF(AH92&gt;10,1.1,(1+AH92/100))))</f>
        <v>3.6988399999999997</v>
      </c>
      <c r="AS92" s="900">
        <f>IF($AI92="n/a",1.03*AR92,IF($AI92&lt;0,1.01*AR92,IF($AI92&gt;10,1.1*AR92,(1+$AI92/100)*AR92)))</f>
        <v>3.7336090959999999</v>
      </c>
      <c r="AT92" s="900">
        <f>IF($AK92="n/a",1.03*AS92,IF($AK92&lt;0,1.01*AS92,IF($AK92&gt;10,1.1*AS92,(1+$AK92/100)*AS92)))</f>
        <v>3.95762564176</v>
      </c>
      <c r="AU92" s="900">
        <f>IF($AK92="n/a",1.03*AT92,IF($AK92&lt;0,1.01*AT92,IF($AK92&gt;10,1.1*AT92,(1+$AK92/100)*AT92)))</f>
        <v>4.1950831802656001</v>
      </c>
      <c r="AV92" s="900">
        <f>IF($AK92="n/a",1.03*AU92,IF($AK92&lt;0,1.01*AU92,IF($AK92&gt;10,1.1*AU92,(1+$AK92/100)*AU92)))</f>
        <v>4.4467881710815362</v>
      </c>
      <c r="AW92" s="663">
        <f>SUM(AR92:AV92)</f>
        <v>20.031946089107137</v>
      </c>
      <c r="AX92" s="761">
        <f>AW92/I92*100</f>
        <v>21.686636450262135</v>
      </c>
      <c r="AY92" s="948">
        <v>0.19</v>
      </c>
      <c r="AZ92" s="886">
        <v>27.060000000000002</v>
      </c>
      <c r="BA92" s="886">
        <v>-25.779999999999998</v>
      </c>
      <c r="BB92" s="886">
        <v>0.19</v>
      </c>
      <c r="BC92" s="886">
        <v>-10.32</v>
      </c>
      <c r="BE92" s="635">
        <v>2010</v>
      </c>
      <c r="BF92" s="912">
        <f>IF(BE92&gt;2008,0,IF(BE92&gt;2001,1,IF(BE92&gt;1990,2,IF(BE92&gt;1980,3,IF(BE92&gt;1973,4,IF(BE92&gt;1970,5,IF(BE92&gt;1960,6,IF(BE92&gt;1958,7,IF(BE92&gt;1953,8,9)))))))))</f>
        <v>0</v>
      </c>
      <c r="BG92" s="896">
        <v>5.0999999999999996</v>
      </c>
    </row>
    <row r="93" spans="1:59" ht="11.25" customHeight="1" x14ac:dyDescent="0.2">
      <c r="A93" s="877" t="s">
        <v>1182</v>
      </c>
      <c r="B93" s="889" t="s">
        <v>1183</v>
      </c>
      <c r="C93" s="946" t="s">
        <v>108</v>
      </c>
      <c r="D93" s="946" t="s">
        <v>118</v>
      </c>
      <c r="E93" s="746">
        <v>11</v>
      </c>
      <c r="F93" s="1199">
        <v>308</v>
      </c>
      <c r="G93" s="1199" t="s">
        <v>37</v>
      </c>
      <c r="H93" s="1199" t="s">
        <v>37</v>
      </c>
      <c r="I93" s="888">
        <v>48.02</v>
      </c>
      <c r="J93" s="663">
        <f>(M93/I93)*100</f>
        <v>3.6651395251978336</v>
      </c>
      <c r="K93" s="891">
        <v>0.44</v>
      </c>
      <c r="L93" s="901">
        <v>4</v>
      </c>
      <c r="M93" s="654">
        <f>K93*L93</f>
        <v>1.76</v>
      </c>
      <c r="N93" s="884" t="s">
        <v>148</v>
      </c>
      <c r="O93" s="747">
        <v>0.42</v>
      </c>
      <c r="P93" s="875">
        <v>43896</v>
      </c>
      <c r="Q93" s="875">
        <v>43905</v>
      </c>
      <c r="R93" s="654">
        <f>(K93-O93)/O93*100</f>
        <v>4.7619047619047663</v>
      </c>
      <c r="S93" s="714">
        <f>IF(INDEX(Historical!$D$7:$D$1277,MATCH(B93,Historical!$B$7:$B$1301,0))=0,"n/a",(INDEX(Historical!$C$7:$C$1279,MATCH(B93,Historical!$B$7:$B$1301,0))/INDEX(Historical!$D$7:$D$1277,MATCH(B93,Historical!$B$7:$B$1301,0))-1)*100)</f>
        <v>4.9999999999999822</v>
      </c>
      <c r="T93" s="714">
        <f>IF(INDEX(Historical!$F$7:$F$1270,MATCH(B93,Historical!$B$7:$B$1301,0))=0,"n/a",((INDEX(Historical!$C$7:$C$1279,MATCH(B93,Historical!$B$7:$B$1301,0))/INDEX(Historical!$F$7:$F$1270,MATCH(B93,Historical!$B$7:$B$1301,0)))^(1/3)-1)*100)</f>
        <v>11.868894208139679</v>
      </c>
      <c r="U93" s="714">
        <f>IF(INDEX(Historical!$H$7:$H$1270,MATCH(B93,Historical!$B$7:$B$1301,0))=0,"n/a",((INDEX(Historical!$C$7:$C$1279,MATCH(B93,Historical!$B$7:$B$1301,0))/INDEX(Historical!$H$7:$H$1270,MATCH(B93,Historical!$B$7:$B$1301,0)))^(1/5)-1)*100)</f>
        <v>14.869835499703509</v>
      </c>
      <c r="V93" s="714" t="str">
        <f>IF(INDEX(Historical!$O$7:$O$1270,MATCH(B93,Historical!$B$7:$B$1301,0))=0,"n/a",((INDEX(Historical!$C$7:$C$1279,MATCH(B93,Historical!$B$7:$B$1301,0))/INDEX(Historical!$O$7:$O$1270,MATCH(B93,Historical!$B$7:$B$1301,0)))^(1/10)-1)*100)</f>
        <v>n/a</v>
      </c>
      <c r="W93" s="715" t="str">
        <f>IF(OR(U93&lt;=0,U93="n/a",V93&lt;=0,V93="n/a"),"n/a",U93/V93)</f>
        <v>n/a</v>
      </c>
      <c r="X93" s="716">
        <f>IF(OR(AJ93&lt;=0,AJ93="n/a",U93&lt;=0,U93="n/a"),"n/a",U93/AJ93)</f>
        <v>0.62478300418922317</v>
      </c>
      <c r="Y93" s="685" t="s">
        <v>4505</v>
      </c>
      <c r="Z93" s="663">
        <f>IF(OR(AC93&lt;0.01,AC93="n/a"),"n/a",M93/AC93*100)</f>
        <v>30.292598967297764</v>
      </c>
      <c r="AA93" s="900">
        <f>IF(OR(AC93&lt;0.01,AC93="n/a"),"n/a",I93/AC93)</f>
        <v>8.2650602409638569</v>
      </c>
      <c r="AB93" s="901">
        <v>12</v>
      </c>
      <c r="AC93" s="879">
        <v>5.81</v>
      </c>
      <c r="AD93" s="879">
        <v>3.02</v>
      </c>
      <c r="AE93" s="879">
        <v>0.86</v>
      </c>
      <c r="AF93" s="879">
        <v>1.23</v>
      </c>
      <c r="AG93" s="879">
        <v>15.5</v>
      </c>
      <c r="AH93" s="879">
        <v>48.6</v>
      </c>
      <c r="AI93" s="879">
        <v>22.05</v>
      </c>
      <c r="AJ93" s="879">
        <v>23.799999999999997</v>
      </c>
      <c r="AK93" s="879">
        <v>2.7</v>
      </c>
      <c r="AL93" s="892">
        <v>5430</v>
      </c>
      <c r="AM93" s="886">
        <v>1.5</v>
      </c>
      <c r="AN93" s="879">
        <v>0.3</v>
      </c>
      <c r="AO93" s="753">
        <f>IF(U93="n/a","n/a",IF(AA93&lt;0,"n/a",IF(AA93="n/a","n/a",J93+U93-AA93)))</f>
        <v>10.269914783937486</v>
      </c>
      <c r="AP93" s="754">
        <f>IF(U93="n/a","n/a",J93+U93)</f>
        <v>18.534975024901343</v>
      </c>
      <c r="AQ93" s="902">
        <f>IF(OR(AC93&lt;0.01,AF93="n/a"),"n/a",(I93/SQRT(22.5*AC93*(I93/AF93))-1)*100)</f>
        <v>-32.782197806482039</v>
      </c>
      <c r="AR93" s="663">
        <f>INDEX(Historical!$C$7:$C$1279,MATCH(B93,Historical!$B$7:$B$1301,0))*IF(AH93="n/a",1.03,IF(AH93&lt;0,1.01,IF(AH93&gt;10,1.1,(1+AH93/100))))</f>
        <v>1.8480000000000001</v>
      </c>
      <c r="AS93" s="900">
        <f>IF($AI93="n/a",1.03*AR93,IF($AI93&lt;0,1.01*AR93,IF($AI93&gt;10,1.1*AR93,(1+$AI93/100)*AR93)))</f>
        <v>2.0328000000000004</v>
      </c>
      <c r="AT93" s="900">
        <f>IF($AK93="n/a",1.03*AS93,IF($AK93&lt;0,1.01*AS93,IF($AK93&gt;10,1.1*AS93,(1+$AK93/100)*AS93)))</f>
        <v>2.0876856000000004</v>
      </c>
      <c r="AU93" s="900">
        <f>IF($AK93="n/a",1.03*AT93,IF($AK93&lt;0,1.01*AT93,IF($AK93&gt;10,1.1*AT93,(1+$AK93/100)*AT93)))</f>
        <v>2.1440531112000003</v>
      </c>
      <c r="AV93" s="900">
        <f>IF($AK93="n/a",1.03*AU93,IF($AK93&lt;0,1.01*AU93,IF($AK93&gt;10,1.1*AU93,(1+$AK93/100)*AU93)))</f>
        <v>2.2019425452024</v>
      </c>
      <c r="AW93" s="663">
        <f>SUM(AR93:AV93)</f>
        <v>10.3144812564024</v>
      </c>
      <c r="AX93" s="761">
        <f>AW93/I93*100</f>
        <v>21.479552803836736</v>
      </c>
      <c r="AY93" s="948">
        <v>1.08</v>
      </c>
      <c r="AZ93" s="886">
        <v>63.56</v>
      </c>
      <c r="BA93" s="886">
        <v>-28.09</v>
      </c>
      <c r="BB93" s="886">
        <v>-0.31</v>
      </c>
      <c r="BC93" s="886">
        <v>-13.34</v>
      </c>
      <c r="BE93" s="635">
        <v>2010</v>
      </c>
      <c r="BF93" s="912">
        <f>IF(BE93&gt;2008,0,IF(BE93&gt;2001,1,IF(BE93&gt;1990,2,IF(BE93&gt;1980,3,IF(BE93&gt;1973,4,IF(BE93&gt;1970,5,IF(BE93&gt;1960,6,IF(BE93&gt;1958,7,IF(BE93&gt;1953,8,9)))))))))</f>
        <v>0</v>
      </c>
      <c r="BG93" s="896">
        <v>5.7</v>
      </c>
    </row>
    <row r="94" spans="1:59" ht="11.25" customHeight="1" x14ac:dyDescent="0.2">
      <c r="A94" s="877" t="s">
        <v>581</v>
      </c>
      <c r="B94" s="889" t="s">
        <v>582</v>
      </c>
      <c r="C94" s="946" t="s">
        <v>112</v>
      </c>
      <c r="D94" s="946" t="s">
        <v>4338</v>
      </c>
      <c r="E94" s="746">
        <v>21</v>
      </c>
      <c r="F94" s="1199">
        <v>159</v>
      </c>
      <c r="G94" s="1199" t="s">
        <v>106</v>
      </c>
      <c r="H94" s="1199" t="s">
        <v>106</v>
      </c>
      <c r="I94" s="888">
        <v>42.84</v>
      </c>
      <c r="J94" s="663">
        <f>(M94/I94)*100</f>
        <v>2.3342670401493928</v>
      </c>
      <c r="K94" s="891">
        <v>0.25</v>
      </c>
      <c r="L94" s="901">
        <v>4</v>
      </c>
      <c r="M94" s="654">
        <f>K94*L94</f>
        <v>1</v>
      </c>
      <c r="N94" s="884" t="s">
        <v>467</v>
      </c>
      <c r="O94" s="747">
        <v>0.22</v>
      </c>
      <c r="P94" s="875">
        <v>43860</v>
      </c>
      <c r="Q94" s="875">
        <v>43888</v>
      </c>
      <c r="R94" s="654">
        <f>(K94-O94)/O94*100</f>
        <v>13.636363636363635</v>
      </c>
      <c r="S94" s="714">
        <f>IF(INDEX(Historical!$D$7:$D$1277,MATCH(B94,Historical!$B$7:$B$1301,0))=0,"n/a",(INDEX(Historical!$C$7:$C$1279,MATCH(B94,Historical!$B$7:$B$1301,0))/INDEX(Historical!$D$7:$D$1277,MATCH(B94,Historical!$B$7:$B$1301,0))-1)*100)</f>
        <v>12.987012987012992</v>
      </c>
      <c r="T94" s="714">
        <f>IF(INDEX(Historical!$F$7:$F$1270,MATCH(B94,Historical!$B$7:$B$1301,0))=0,"n/a",((INDEX(Historical!$C$7:$C$1279,MATCH(B94,Historical!$B$7:$B$1301,0))/INDEX(Historical!$F$7:$F$1270,MATCH(B94,Historical!$B$7:$B$1301,0)))^(1/3)-1)*100)</f>
        <v>13.18511959629507</v>
      </c>
      <c r="U94" s="714">
        <f>IF(INDEX(Historical!$H$7:$H$1270,MATCH(B94,Historical!$B$7:$B$1301,0))=0,"n/a",((INDEX(Historical!$C$7:$C$1279,MATCH(B94,Historical!$B$7:$B$1301,0))/INDEX(Historical!$H$7:$H$1270,MATCH(B94,Historical!$B$7:$B$1301,0)))^(1/5)-1)*100)</f>
        <v>11.714578086971738</v>
      </c>
      <c r="V94" s="714">
        <f>IF(INDEX(Historical!$O$7:$O$1270,MATCH(B94,Historical!$B$7:$B$1301,0))=0,"n/a",((INDEX(Historical!$C$7:$C$1279,MATCH(B94,Historical!$B$7:$B$1301,0))/INDEX(Historical!$O$7:$O$1270,MATCH(B94,Historical!$B$7:$B$1301,0)))^(1/10)-1)*100)</f>
        <v>17.064354502381818</v>
      </c>
      <c r="W94" s="715">
        <f>IF(OR(U94&lt;=0,U94="n/a",V94&lt;=0,V94="n/a"),"n/a",U94/V94)</f>
        <v>0.68649406488458931</v>
      </c>
      <c r="X94" s="716">
        <f>IF(OR(AJ94&lt;=0,AJ94="n/a",U94&lt;=0,U94="n/a"),"n/a",U94/AJ94)</f>
        <v>1.1051488761294093</v>
      </c>
      <c r="Y94" s="676"/>
      <c r="Z94" s="663">
        <f>IF(OR(AC94&lt;0.01,AC94="n/a"),"n/a",M94/AC94*100)</f>
        <v>71.428571428571431</v>
      </c>
      <c r="AA94" s="900">
        <f>IF(OR(AC94&lt;0.01,AC94="n/a"),"n/a",I94/AC94)</f>
        <v>30.600000000000005</v>
      </c>
      <c r="AB94" s="901">
        <v>12</v>
      </c>
      <c r="AC94" s="879">
        <v>1.4</v>
      </c>
      <c r="AD94" s="879">
        <v>1.58</v>
      </c>
      <c r="AE94" s="879">
        <v>4.53</v>
      </c>
      <c r="AF94" s="879">
        <v>9.0500000000000007</v>
      </c>
      <c r="AG94" s="879">
        <v>30.7</v>
      </c>
      <c r="AH94" s="879">
        <v>6.6000000000000005</v>
      </c>
      <c r="AI94" s="879">
        <v>9.6</v>
      </c>
      <c r="AJ94" s="879">
        <v>10.6</v>
      </c>
      <c r="AK94" s="879">
        <v>19</v>
      </c>
      <c r="AL94" s="892">
        <v>24410</v>
      </c>
      <c r="AM94" s="886">
        <v>0.1</v>
      </c>
      <c r="AN94" s="879">
        <v>0.17</v>
      </c>
      <c r="AO94" s="753">
        <f>IF(U94="n/a","n/a",IF(AA94&lt;0,"n/a",IF(AA94="n/a","n/a",J94+U94-AA94)))</f>
        <v>-16.551154872878875</v>
      </c>
      <c r="AP94" s="754">
        <f>IF(U94="n/a","n/a",J94+U94)</f>
        <v>14.04884512712113</v>
      </c>
      <c r="AQ94" s="902">
        <f>IF(OR(AC94&lt;0.01,AF94="n/a"),"n/a",(I94/SQRT(22.5*AC94*(I94/AF94))-1)*100)</f>
        <v>250.82759298550053</v>
      </c>
      <c r="AR94" s="663">
        <f>INDEX(Historical!$C$7:$C$1279,MATCH(B94,Historical!$B$7:$B$1301,0))*IF(AH94="n/a",1.03,IF(AH94&lt;0,1.01,IF(AH94&gt;10,1.1,(1+AH94/100))))</f>
        <v>0.92742000000000002</v>
      </c>
      <c r="AS94" s="900">
        <f>IF($AI94="n/a",1.03*AR94,IF($AI94&lt;0,1.01*AR94,IF($AI94&gt;10,1.1*AR94,(1+$AI94/100)*AR94)))</f>
        <v>1.0164523200000002</v>
      </c>
      <c r="AT94" s="900">
        <f>IF($AK94="n/a",1.03*AS94,IF($AK94&lt;0,1.01*AS94,IF($AK94&gt;10,1.1*AS94,(1+$AK94/100)*AS94)))</f>
        <v>1.1180975520000003</v>
      </c>
      <c r="AU94" s="900">
        <f>IF($AK94="n/a",1.03*AT94,IF($AK94&lt;0,1.01*AT94,IF($AK94&gt;10,1.1*AT94,(1+$AK94/100)*AT94)))</f>
        <v>1.2299073072000004</v>
      </c>
      <c r="AV94" s="900">
        <f>IF($AK94="n/a",1.03*AU94,IF($AK94&lt;0,1.01*AU94,IF($AK94&gt;10,1.1*AU94,(1+$AK94/100)*AU94)))</f>
        <v>1.3528980379200006</v>
      </c>
      <c r="AW94" s="663">
        <f>SUM(AR94:AV94)</f>
        <v>5.6447752171200012</v>
      </c>
      <c r="AX94" s="761">
        <f>AW94/I94*100</f>
        <v>13.176412738375351</v>
      </c>
      <c r="AY94" s="948">
        <v>1.18</v>
      </c>
      <c r="AZ94" s="886">
        <v>60.36</v>
      </c>
      <c r="BA94" s="886">
        <v>-0.83</v>
      </c>
      <c r="BB94" s="886">
        <v>8.68</v>
      </c>
      <c r="BC94" s="886">
        <v>18.559999999999999</v>
      </c>
      <c r="BE94" s="635">
        <v>2000</v>
      </c>
      <c r="BF94" s="912">
        <f>IF(BE94&gt;2008,0,IF(BE94&gt;2001,1,IF(BE94&gt;1990,2,IF(BE94&gt;1980,3,IF(BE94&gt;1973,4,IF(BE94&gt;1970,5,IF(BE94&gt;1960,6,IF(BE94&gt;1958,7,IF(BE94&gt;1953,8,9)))))))))</f>
        <v>2</v>
      </c>
      <c r="BG94" s="896">
        <v>20.9</v>
      </c>
    </row>
    <row r="95" spans="1:59" ht="11.25" customHeight="1" x14ac:dyDescent="0.2">
      <c r="A95" s="877" t="s">
        <v>577</v>
      </c>
      <c r="B95" s="889" t="s">
        <v>578</v>
      </c>
      <c r="C95" s="946" t="s">
        <v>108</v>
      </c>
      <c r="D95" s="946" t="s">
        <v>4341</v>
      </c>
      <c r="E95" s="746">
        <v>22</v>
      </c>
      <c r="F95" s="1199">
        <v>157</v>
      </c>
      <c r="G95" s="1199" t="s">
        <v>106</v>
      </c>
      <c r="H95" s="1199" t="s">
        <v>106</v>
      </c>
      <c r="I95" s="888">
        <v>328.47</v>
      </c>
      <c r="J95" s="663">
        <f>(M95/I95)*100</f>
        <v>0.93768076232228192</v>
      </c>
      <c r="K95" s="898">
        <v>0.77</v>
      </c>
      <c r="L95" s="901">
        <v>4</v>
      </c>
      <c r="M95" s="654">
        <f>K95*L95</f>
        <v>3.08</v>
      </c>
      <c r="N95" s="884" t="s">
        <v>325</v>
      </c>
      <c r="O95" s="748">
        <v>0.72</v>
      </c>
      <c r="P95" s="875">
        <v>43979</v>
      </c>
      <c r="Q95" s="875">
        <v>44000</v>
      </c>
      <c r="R95" s="654">
        <f>(K95-O95)/O95*100</f>
        <v>6.94444444444445</v>
      </c>
      <c r="S95" s="714">
        <f>IF(INDEX(Historical!$D$7:$D$1277,MATCH(B95,Historical!$B$7:$B$1301,0))=0,"n/a",(INDEX(Historical!$C$7:$C$1279,MATCH(B95,Historical!$B$7:$B$1301,0))/INDEX(Historical!$D$7:$D$1277,MATCH(B95,Historical!$B$7:$B$1301,0))-1)*100)</f>
        <v>12.903225806451601</v>
      </c>
      <c r="T95" s="714">
        <f>IF(INDEX(Historical!$F$7:$F$1270,MATCH(B95,Historical!$B$7:$B$1301,0))=0,"n/a",((INDEX(Historical!$C$7:$C$1279,MATCH(B95,Historical!$B$7:$B$1301,0))/INDEX(Historical!$F$7:$F$1270,MATCH(B95,Historical!$B$7:$B$1301,0)))^(1/3)-1)*100)</f>
        <v>13.010492383910499</v>
      </c>
      <c r="U95" s="714">
        <f>IF(INDEX(Historical!$H$7:$H$1270,MATCH(B95,Historical!$B$7:$B$1301,0))=0,"n/a",((INDEX(Historical!$C$7:$C$1279,MATCH(B95,Historical!$B$7:$B$1301,0))/INDEX(Historical!$H$7:$H$1270,MATCH(B95,Historical!$B$7:$B$1301,0)))^(1/5)-1)*100)</f>
        <v>12.995952835136615</v>
      </c>
      <c r="V95" s="714">
        <f>IF(INDEX(Historical!$O$7:$O$1270,MATCH(B95,Historical!$B$7:$B$1301,0))=0,"n/a",((INDEX(Historical!$C$7:$C$1279,MATCH(B95,Historical!$B$7:$B$1301,0))/INDEX(Historical!$O$7:$O$1270,MATCH(B95,Historical!$B$7:$B$1301,0)))^(1/10)-1)*100)</f>
        <v>13.633489370223618</v>
      </c>
      <c r="W95" s="715">
        <f>IF(OR(U95&lt;=0,U95="n/a",V95&lt;=0,V95="n/a"),"n/a",U95/V95)</f>
        <v>0.95323746417557476</v>
      </c>
      <c r="X95" s="716">
        <f>IF(OR(AJ95&lt;=0,AJ95="n/a",U95&lt;=0,U95="n/a"),"n/a",U95/AJ95)</f>
        <v>1.015308815245048</v>
      </c>
      <c r="Y95" s="889"/>
      <c r="Z95" s="663">
        <f>IF(OR(AC95&lt;0.01,AC95="n/a"),"n/a",M95/AC95*100)</f>
        <v>31.719876416065912</v>
      </c>
      <c r="AA95" s="900">
        <f>IF(OR(AC95&lt;0.01,AC95="n/a"),"n/a",I95/AC95)</f>
        <v>33.828012358393408</v>
      </c>
      <c r="AB95" s="901">
        <v>8</v>
      </c>
      <c r="AC95" s="879">
        <v>9.7100000000000009</v>
      </c>
      <c r="AD95" s="879">
        <v>5.36</v>
      </c>
      <c r="AE95" s="879">
        <v>8.74</v>
      </c>
      <c r="AF95" s="879">
        <v>17.27</v>
      </c>
      <c r="AG95" s="879">
        <v>53</v>
      </c>
      <c r="AH95" s="879">
        <v>21</v>
      </c>
      <c r="AI95" s="879">
        <v>3.3000000000000003</v>
      </c>
      <c r="AJ95" s="879">
        <v>12.8</v>
      </c>
      <c r="AK95" s="879">
        <v>6.2799999999999994</v>
      </c>
      <c r="AL95" s="892">
        <v>12890</v>
      </c>
      <c r="AM95" s="886">
        <v>1.0999999999999999</v>
      </c>
      <c r="AN95" s="879">
        <v>0.8</v>
      </c>
      <c r="AO95" s="753">
        <f>IF(U95="n/a","n/a",IF(AA95&lt;0,"n/a",IF(AA95="n/a","n/a",J95+U95-AA95)))</f>
        <v>-19.894378760934512</v>
      </c>
      <c r="AP95" s="754">
        <f>IF(U95="n/a","n/a",J95+U95)</f>
        <v>13.933633597458897</v>
      </c>
      <c r="AQ95" s="902">
        <f>IF(OR(AC95&lt;0.01,AF95="n/a"),"n/a",(I95/SQRT(22.5*AC95*(I95/AF95))-1)*100)</f>
        <v>409.55744346527655</v>
      </c>
      <c r="AR95" s="663">
        <f>INDEX(Historical!$C$7:$C$1279,MATCH(B95,Historical!$B$7:$B$1301,0))*IF(AH95="n/a",1.03,IF(AH95&lt;0,1.01,IF(AH95&gt;10,1.1,(1+AH95/100))))</f>
        <v>3.08</v>
      </c>
      <c r="AS95" s="900">
        <f>IF($AI95="n/a",1.03*AR95,IF($AI95&lt;0,1.01*AR95,IF($AI95&gt;10,1.1*AR95,(1+$AI95/100)*AR95)))</f>
        <v>3.1816399999999998</v>
      </c>
      <c r="AT95" s="900">
        <f>IF($AK95="n/a",1.03*AS95,IF($AK95&lt;0,1.01*AS95,IF($AK95&gt;10,1.1*AS95,(1+$AK95/100)*AS95)))</f>
        <v>3.3814469919999999</v>
      </c>
      <c r="AU95" s="900">
        <f>IF($AK95="n/a",1.03*AT95,IF($AK95&lt;0,1.01*AT95,IF($AK95&gt;10,1.1*AT95,(1+$AK95/100)*AT95)))</f>
        <v>3.5938018630975996</v>
      </c>
      <c r="AV95" s="900">
        <f>IF($AK95="n/a",1.03*AU95,IF($AK95&lt;0,1.01*AU95,IF($AK95&gt;10,1.1*AU95,(1+$AK95/100)*AU95)))</f>
        <v>3.8194926201001289</v>
      </c>
      <c r="AW95" s="663">
        <f>SUM(AR95:AV95)</f>
        <v>17.056381475197728</v>
      </c>
      <c r="AX95" s="761">
        <f>AW95/I95*100</f>
        <v>5.1926755792607322</v>
      </c>
      <c r="AY95" s="948">
        <v>0.79</v>
      </c>
      <c r="AZ95" s="886">
        <v>68.260000000000005</v>
      </c>
      <c r="BA95" s="886">
        <v>-4.45</v>
      </c>
      <c r="BB95" s="886">
        <v>12.25</v>
      </c>
      <c r="BC95" s="886">
        <v>20.74</v>
      </c>
      <c r="BE95" s="635">
        <v>1999</v>
      </c>
      <c r="BF95" s="912">
        <f>IF(BE95&gt;2008,0,IF(BE95&gt;2001,1,IF(BE95&gt;1990,2,IF(BE95&gt;1980,3,IF(BE95&gt;1973,4,IF(BE95&gt;1970,5,IF(BE95&gt;1960,6,IF(BE95&gt;1958,7,IF(BE95&gt;1953,8,9)))))))))</f>
        <v>2</v>
      </c>
      <c r="BG95" s="896">
        <v>21.8</v>
      </c>
    </row>
    <row r="96" spans="1:59" s="787" customFormat="1" ht="11.25" customHeight="1" x14ac:dyDescent="0.2">
      <c r="A96" s="658" t="s">
        <v>583</v>
      </c>
      <c r="B96" s="795" t="s">
        <v>584</v>
      </c>
      <c r="C96" s="946" t="s">
        <v>112</v>
      </c>
      <c r="D96" s="946" t="s">
        <v>4361</v>
      </c>
      <c r="E96" s="769">
        <v>18</v>
      </c>
      <c r="F96" s="1199">
        <v>175</v>
      </c>
      <c r="G96" s="1198" t="s">
        <v>115</v>
      </c>
      <c r="H96" s="1198" t="s">
        <v>115</v>
      </c>
      <c r="I96" s="770">
        <v>140.22</v>
      </c>
      <c r="J96" s="771">
        <f>(M96/I96)*100</f>
        <v>1.8542290686064757</v>
      </c>
      <c r="K96" s="772">
        <v>0.65</v>
      </c>
      <c r="L96" s="773">
        <v>4</v>
      </c>
      <c r="M96" s="774">
        <f>K96*L96</f>
        <v>2.6</v>
      </c>
      <c r="N96" s="775" t="s">
        <v>585</v>
      </c>
      <c r="O96" s="776">
        <v>0.5</v>
      </c>
      <c r="P96" s="796">
        <v>43273</v>
      </c>
      <c r="Q96" s="796">
        <v>43290</v>
      </c>
      <c r="R96" s="774">
        <f>(K96-O96)/O96*100</f>
        <v>30.000000000000004</v>
      </c>
      <c r="S96" s="714">
        <f>IF(INDEX(Historical!$D$7:$D$1277,MATCH(B96,Historical!$B$7:$B$1301,0))=0,"n/a",(INDEX(Historical!$C$7:$C$1279,MATCH(B96,Historical!$B$7:$B$1301,0))/INDEX(Historical!$D$7:$D$1277,MATCH(B96,Historical!$B$7:$B$1301,0))-1)*100)</f>
        <v>13.043478260869579</v>
      </c>
      <c r="T96" s="714">
        <f>IF(INDEX(Historical!$F$7:$F$1270,MATCH(B96,Historical!$B$7:$B$1301,0))=0,"n/a",((INDEX(Historical!$C$7:$C$1279,MATCH(B96,Historical!$B$7:$B$1301,0))/INDEX(Historical!$F$7:$F$1270,MATCH(B96,Historical!$B$7:$B$1301,0)))^(1/3)-1)*100)</f>
        <v>25.99210498948732</v>
      </c>
      <c r="U96" s="714">
        <f>IF(INDEX(Historical!$H$7:$H$1270,MATCH(B96,Historical!$B$7:$B$1301,0))=0,"n/a",((INDEX(Historical!$C$7:$C$1279,MATCH(B96,Historical!$B$7:$B$1301,0))/INDEX(Historical!$H$7:$H$1270,MATCH(B96,Historical!$B$7:$B$1301,0)))^(1/5)-1)*100)</f>
        <v>30.009492078866451</v>
      </c>
      <c r="V96" s="714">
        <f>IF(INDEX(Historical!$O$7:$O$1270,MATCH(B96,Historical!$B$7:$B$1301,0))=0,"n/a",((INDEX(Historical!$C$7:$C$1279,MATCH(B96,Historical!$B$7:$B$1301,0))/INDEX(Historical!$O$7:$O$1270,MATCH(B96,Historical!$B$7:$B$1301,0)))^(1/10)-1)*100)</f>
        <v>19.440624967479579</v>
      </c>
      <c r="W96" s="715">
        <f>IF(OR(U96&lt;=0,U96="n/a",V96&lt;=0,V96="n/a"),"n/a",U96/V96)</f>
        <v>1.5436485261696344</v>
      </c>
      <c r="X96" s="716" t="str">
        <f>IF(OR(AJ96&lt;=0,AJ96="n/a",U96&lt;=0,U96="n/a"),"n/a",U96/AJ96)</f>
        <v>n/a</v>
      </c>
      <c r="Y96" s="947" t="s">
        <v>4501</v>
      </c>
      <c r="Z96" s="771" t="str">
        <f>IF(OR(AC96&lt;0.01,AC96="n/a"),"n/a",M96/AC96*100)</f>
        <v>n/a</v>
      </c>
      <c r="AA96" s="779" t="str">
        <f>IF(OR(AC96&lt;0.01,AC96="n/a"),"n/a",I96/AC96)</f>
        <v>n/a</v>
      </c>
      <c r="AB96" s="773">
        <v>5</v>
      </c>
      <c r="AC96" s="780">
        <v>-0.73</v>
      </c>
      <c r="AD96" s="780" t="s">
        <v>136</v>
      </c>
      <c r="AE96" s="780">
        <v>0.53</v>
      </c>
      <c r="AF96" s="780">
        <v>1.86</v>
      </c>
      <c r="AG96" s="780">
        <v>-1.9</v>
      </c>
      <c r="AH96" s="780">
        <v>-83.8</v>
      </c>
      <c r="AI96" s="780">
        <v>10.42</v>
      </c>
      <c r="AJ96" s="780">
        <v>-25.2</v>
      </c>
      <c r="AK96" s="780">
        <v>3.9</v>
      </c>
      <c r="AL96" s="781">
        <v>36780</v>
      </c>
      <c r="AM96" s="782">
        <v>5.7</v>
      </c>
      <c r="AN96" s="780">
        <v>1.03</v>
      </c>
      <c r="AO96" s="783" t="str">
        <f>IF(U96="n/a","n/a",IF(AA96&lt;0,"n/a",IF(AA96="n/a","n/a",J96+U96-AA96)))</f>
        <v>n/a</v>
      </c>
      <c r="AP96" s="784">
        <f>IF(U96="n/a","n/a",J96+U96)</f>
        <v>31.863721147472926</v>
      </c>
      <c r="AQ96" s="785" t="str">
        <f>IF(OR(AC96&lt;0.01,AF96="n/a"),"n/a",(I96/SQRT(22.5*AC96*(I96/AF96))-1)*100)</f>
        <v>n/a</v>
      </c>
      <c r="AR96" s="663">
        <f>INDEX(Historical!$C$7:$C$1279,MATCH(B96,Historical!$B$7:$B$1301,0))*IF(AH96="n/a",1.03,IF(AH96&lt;0,1.01,IF(AH96&gt;10,1.1,(1+AH96/100))))</f>
        <v>2.6260000000000003</v>
      </c>
      <c r="AS96" s="779">
        <f>IF($AI96="n/a",1.03*AR96,IF($AI96&lt;0,1.01*AR96,IF($AI96&gt;10,1.1*AR96,(1+$AI96/100)*AR96)))</f>
        <v>2.8886000000000007</v>
      </c>
      <c r="AT96" s="779">
        <f>IF($AK96="n/a",1.03*AS96,IF($AK96&lt;0,1.01*AS96,IF($AK96&gt;10,1.1*AS96,(1+$AK96/100)*AS96)))</f>
        <v>3.0012554000000007</v>
      </c>
      <c r="AU96" s="779">
        <f>IF($AK96="n/a",1.03*AT96,IF($AK96&lt;0,1.01*AT96,IF($AK96&gt;10,1.1*AT96,(1+$AK96/100)*AT96)))</f>
        <v>3.1183043606000003</v>
      </c>
      <c r="AV96" s="779">
        <f>IF($AK96="n/a",1.03*AU96,IF($AK96&lt;0,1.01*AU96,IF($AK96&gt;10,1.1*AU96,(1+$AK96/100)*AU96)))</f>
        <v>3.2399182306634002</v>
      </c>
      <c r="AW96" s="771">
        <f>SUM(AR96:AV96)</f>
        <v>14.874077991263404</v>
      </c>
      <c r="AX96" s="786">
        <f>AW96/I96*100</f>
        <v>10.607672223123238</v>
      </c>
      <c r="AY96" s="949">
        <v>1.32</v>
      </c>
      <c r="AZ96" s="782">
        <v>58.099999999999994</v>
      </c>
      <c r="BA96" s="782">
        <v>-21.45</v>
      </c>
      <c r="BB96" s="782">
        <v>10.39</v>
      </c>
      <c r="BC96" s="782">
        <v>-0.63</v>
      </c>
      <c r="BD96" s="922"/>
      <c r="BE96" s="635">
        <v>2002</v>
      </c>
      <c r="BF96" s="912">
        <f>IF(BE96&gt;2008,0,IF(BE96&gt;2001,1,IF(BE96&gt;1990,2,IF(BE96&gt;1980,3,IF(BE96&gt;1973,4,IF(BE96&gt;1970,5,IF(BE96&gt;1960,6,IF(BE96&gt;1958,7,IF(BE96&gt;1953,8,9)))))))))</f>
        <v>1</v>
      </c>
      <c r="BG96" s="838">
        <v>-0.5</v>
      </c>
    </row>
    <row r="97" spans="1:59" ht="11.25" customHeight="1" x14ac:dyDescent="0.2">
      <c r="A97" s="885" t="s">
        <v>1173</v>
      </c>
      <c r="B97" s="889" t="s">
        <v>1174</v>
      </c>
      <c r="C97" s="946" t="s">
        <v>108</v>
      </c>
      <c r="D97" s="946" t="s">
        <v>118</v>
      </c>
      <c r="E97" s="746">
        <v>10</v>
      </c>
      <c r="F97" s="1199">
        <v>386</v>
      </c>
      <c r="G97" s="1199" t="s">
        <v>37</v>
      </c>
      <c r="H97" s="1199" t="s">
        <v>115</v>
      </c>
      <c r="I97" s="888">
        <v>35.89</v>
      </c>
      <c r="J97" s="663">
        <f>(M97/I97)*100</f>
        <v>5.5725828921705212</v>
      </c>
      <c r="K97" s="891">
        <v>0.5</v>
      </c>
      <c r="L97" s="901">
        <v>4</v>
      </c>
      <c r="M97" s="654">
        <f>K97*L97</f>
        <v>2</v>
      </c>
      <c r="N97" s="884" t="s">
        <v>151</v>
      </c>
      <c r="O97" s="747">
        <v>0.48</v>
      </c>
      <c r="P97" s="875">
        <v>43903</v>
      </c>
      <c r="Q97" s="875">
        <v>43921</v>
      </c>
      <c r="R97" s="654">
        <f>(K97-O97)/O97*100</f>
        <v>4.1666666666666705</v>
      </c>
      <c r="S97" s="714">
        <f>IF(INDEX(Historical!$D$7:$D$1277,MATCH(B97,Historical!$B$7:$B$1301,0))=0,"n/a",(INDEX(Historical!$C$7:$C$1279,MATCH(B97,Historical!$B$7:$B$1301,0))/INDEX(Historical!$D$7:$D$1277,MATCH(B97,Historical!$B$7:$B$1301,0))-1)*100)</f>
        <v>4.3478260869565188</v>
      </c>
      <c r="T97" s="714">
        <f>IF(INDEX(Historical!$F$7:$F$1270,MATCH(B97,Historical!$B$7:$B$1301,0))=0,"n/a",((INDEX(Historical!$C$7:$C$1279,MATCH(B97,Historical!$B$7:$B$1301,0))/INDEX(Historical!$F$7:$F$1270,MATCH(B97,Historical!$B$7:$B$1301,0)))^(1/3)-1)*100)</f>
        <v>4.5515917149420382</v>
      </c>
      <c r="U97" s="714">
        <f>IF(INDEX(Historical!$H$7:$H$1270,MATCH(B97,Historical!$B$7:$B$1301,0))=0,"n/a",((INDEX(Historical!$C$7:$C$1279,MATCH(B97,Historical!$B$7:$B$1301,0))/INDEX(Historical!$H$7:$H$1270,MATCH(B97,Historical!$B$7:$B$1301,0)))^(1/5)-1)*100)</f>
        <v>6.5208537533447908</v>
      </c>
      <c r="V97" s="714">
        <f>IF(INDEX(Historical!$O$7:$O$1270,MATCH(B97,Historical!$B$7:$B$1301,0))=0,"n/a",((INDEX(Historical!$C$7:$C$1279,MATCH(B97,Historical!$B$7:$B$1301,0))/INDEX(Historical!$O$7:$O$1270,MATCH(B97,Historical!$B$7:$B$1301,0)))^(1/10)-1)*100)</f>
        <v>20.10071996318743</v>
      </c>
      <c r="W97" s="715">
        <f>IF(OR(U97&lt;=0,U97="n/a",V97&lt;=0,V97="n/a"),"n/a",U97/V97)</f>
        <v>0.32440896471803587</v>
      </c>
      <c r="X97" s="716">
        <f>IF(OR(AJ97&lt;=0,AJ97="n/a",U97&lt;=0,U97="n/a"),"n/a",U97/AJ97)</f>
        <v>2.1736179177815971</v>
      </c>
      <c r="Y97" s="677"/>
      <c r="Z97" s="663">
        <f>IF(OR(AC97&lt;0.01,AC97="n/a"),"n/a",M97/AC97*100)</f>
        <v>55.4016620498615</v>
      </c>
      <c r="AA97" s="900">
        <f>IF(OR(AC97&lt;0.01,AC97="n/a"),"n/a",I97/AC97)</f>
        <v>9.9418282548476462</v>
      </c>
      <c r="AB97" s="901">
        <v>12</v>
      </c>
      <c r="AC97" s="879">
        <v>3.61</v>
      </c>
      <c r="AD97" s="879">
        <v>0.68</v>
      </c>
      <c r="AE97" s="879">
        <v>1.24</v>
      </c>
      <c r="AF97" s="879">
        <v>0.65</v>
      </c>
      <c r="AG97" s="879">
        <v>6.3</v>
      </c>
      <c r="AH97" s="879">
        <v>35.6</v>
      </c>
      <c r="AI97" s="879">
        <v>12.36</v>
      </c>
      <c r="AJ97" s="879">
        <v>3</v>
      </c>
      <c r="AK97" s="879">
        <v>14.2</v>
      </c>
      <c r="AL97" s="892">
        <v>888.89</v>
      </c>
      <c r="AM97" s="886">
        <v>0.1</v>
      </c>
      <c r="AN97" s="879">
        <v>0.08</v>
      </c>
      <c r="AO97" s="753">
        <f>IF(U97="n/a","n/a",IF(AA97&lt;0,"n/a",IF(AA97="n/a","n/a",J97+U97-AA97)))</f>
        <v>2.1516083906676648</v>
      </c>
      <c r="AP97" s="754">
        <f>IF(U97="n/a","n/a",J97+U97)</f>
        <v>12.093436645515311</v>
      </c>
      <c r="AQ97" s="902">
        <f>IF(OR(AC97&lt;0.01,AF97="n/a"),"n/a",(I97/SQRT(22.5*AC97*(I97/AF97))-1)*100)</f>
        <v>-46.408174895166162</v>
      </c>
      <c r="AR97" s="663">
        <f>INDEX(Historical!$C$7:$C$1279,MATCH(B97,Historical!$B$7:$B$1301,0))*IF(AH97="n/a",1.03,IF(AH97&lt;0,1.01,IF(AH97&gt;10,1.1,(1+AH97/100))))</f>
        <v>2.1120000000000001</v>
      </c>
      <c r="AS97" s="900">
        <f>IF($AI97="n/a",1.03*AR97,IF($AI97&lt;0,1.01*AR97,IF($AI97&gt;10,1.1*AR97,(1+$AI97/100)*AR97)))</f>
        <v>2.3232000000000004</v>
      </c>
      <c r="AT97" s="900">
        <f>IF($AK97="n/a",1.03*AS97,IF($AK97&lt;0,1.01*AS97,IF($AK97&gt;10,1.1*AS97,(1+$AK97/100)*AS97)))</f>
        <v>2.5555200000000005</v>
      </c>
      <c r="AU97" s="900">
        <f>IF($AK97="n/a",1.03*AT97,IF($AK97&lt;0,1.01*AT97,IF($AK97&gt;10,1.1*AT97,(1+$AK97/100)*AT97)))</f>
        <v>2.8110720000000007</v>
      </c>
      <c r="AV97" s="900">
        <f>IF($AK97="n/a",1.03*AU97,IF($AK97&lt;0,1.01*AU97,IF($AK97&gt;10,1.1*AU97,(1+$AK97/100)*AU97)))</f>
        <v>3.0921792000000008</v>
      </c>
      <c r="AW97" s="663">
        <f>SUM(AR97:AV97)</f>
        <v>12.893971200000001</v>
      </c>
      <c r="AX97" s="761">
        <f>AW97/I97*100</f>
        <v>35.926361660629702</v>
      </c>
      <c r="AY97" s="948">
        <v>0.25</v>
      </c>
      <c r="AZ97" s="886">
        <v>23.72</v>
      </c>
      <c r="BA97" s="886">
        <v>-42.809999999999995</v>
      </c>
      <c r="BB97" s="886">
        <v>-1.83</v>
      </c>
      <c r="BC97" s="886">
        <v>-24.279999999999998</v>
      </c>
      <c r="BE97" s="635">
        <v>2011</v>
      </c>
      <c r="BF97" s="912">
        <f>IF(BE97&gt;2008,0,IF(BE97&gt;2001,1,IF(BE97&gt;1990,2,IF(BE97&gt;1980,3,IF(BE97&gt;1973,4,IF(BE97&gt;1970,5,IF(BE97&gt;1960,6,IF(BE97&gt;1958,7,IF(BE97&gt;1953,8,9)))))))))</f>
        <v>0</v>
      </c>
      <c r="BG97" s="896">
        <v>0.89999999999999991</v>
      </c>
    </row>
    <row r="98" spans="1:59" ht="11.25" customHeight="1" x14ac:dyDescent="0.2">
      <c r="A98" s="877" t="s">
        <v>1196</v>
      </c>
      <c r="B98" s="889" t="s">
        <v>1197</v>
      </c>
      <c r="C98" s="946" t="s">
        <v>108</v>
      </c>
      <c r="D98" s="946" t="s">
        <v>4345</v>
      </c>
      <c r="E98" s="746">
        <v>10</v>
      </c>
      <c r="F98" s="1199">
        <v>408</v>
      </c>
      <c r="G98" s="1199" t="s">
        <v>106</v>
      </c>
      <c r="H98" s="1199" t="s">
        <v>106</v>
      </c>
      <c r="I98" s="888">
        <v>28.89</v>
      </c>
      <c r="J98" s="663">
        <f>(M98/I98)*100</f>
        <v>1.7999307718933888</v>
      </c>
      <c r="K98" s="891">
        <v>0.13</v>
      </c>
      <c r="L98" s="901">
        <v>4</v>
      </c>
      <c r="M98" s="654">
        <f>K98*L98</f>
        <v>0.52</v>
      </c>
      <c r="N98" s="884" t="s">
        <v>163</v>
      </c>
      <c r="O98" s="751">
        <v>0.12</v>
      </c>
      <c r="P98" s="875">
        <v>43997</v>
      </c>
      <c r="Q98" s="875">
        <v>44013</v>
      </c>
      <c r="R98" s="654">
        <f>(K98-O98)/O98*100</f>
        <v>8.333333333333341</v>
      </c>
      <c r="S98" s="714">
        <f>IF(INDEX(Historical!$D$7:$D$1277,MATCH(B98,Historical!$B$7:$B$1301,0))=0,"n/a",(INDEX(Historical!$C$7:$C$1279,MATCH(B98,Historical!$B$7:$B$1301,0))/INDEX(Historical!$D$7:$D$1277,MATCH(B98,Historical!$B$7:$B$1301,0))-1)*100)</f>
        <v>13.414634146341475</v>
      </c>
      <c r="T98" s="714">
        <f>IF(INDEX(Historical!$F$7:$F$1270,MATCH(B98,Historical!$B$7:$B$1301,0))=0,"n/a",((INDEX(Historical!$C$7:$C$1279,MATCH(B98,Historical!$B$7:$B$1301,0))/INDEX(Historical!$F$7:$F$1270,MATCH(B98,Historical!$B$7:$B$1301,0)))^(1/3)-1)*100)</f>
        <v>11.000434455013796</v>
      </c>
      <c r="U98" s="714">
        <f>IF(INDEX(Historical!$H$7:$H$1270,MATCH(B98,Historical!$B$7:$B$1301,0))=0,"n/a",((INDEX(Historical!$C$7:$C$1279,MATCH(B98,Historical!$B$7:$B$1301,0))/INDEX(Historical!$H$7:$H$1270,MATCH(B98,Historical!$B$7:$B$1301,0)))^(1/5)-1)*100)</f>
        <v>11.485359272536089</v>
      </c>
      <c r="V98" s="714">
        <f>IF(INDEX(Historical!$O$7:$O$1270,MATCH(B98,Historical!$B$7:$B$1301,0))=0,"n/a",((INDEX(Historical!$C$7:$C$1279,MATCH(B98,Historical!$B$7:$B$1301,0))/INDEX(Historical!$O$7:$O$1270,MATCH(B98,Historical!$B$7:$B$1301,0)))^(1/10)-1)*100)</f>
        <v>7.4501061396915258</v>
      </c>
      <c r="W98" s="715">
        <f>IF(OR(U98&lt;=0,U98="n/a",V98&lt;=0,V98="n/a"),"n/a",U98/V98)</f>
        <v>1.5416369991490677</v>
      </c>
      <c r="X98" s="716">
        <f>IF(OR(AJ98&lt;=0,AJ98="n/a",U98&lt;=0,U98="n/a"),"n/a",U98/AJ98)</f>
        <v>0.98165463867829805</v>
      </c>
      <c r="Y98" s="952" t="s">
        <v>3979</v>
      </c>
      <c r="Z98" s="663">
        <f>IF(OR(AC98&lt;0.01,AC98="n/a"),"n/a",M98/AC98*100)</f>
        <v>43.697478991596647</v>
      </c>
      <c r="AA98" s="900">
        <f>IF(OR(AC98&lt;0.01,AC98="n/a"),"n/a",I98/AC98)</f>
        <v>24.27731092436975</v>
      </c>
      <c r="AB98" s="901">
        <v>12</v>
      </c>
      <c r="AC98" s="879">
        <v>1.19</v>
      </c>
      <c r="AD98" s="879">
        <v>2.35</v>
      </c>
      <c r="AE98" s="879">
        <v>12.84</v>
      </c>
      <c r="AF98" s="879">
        <v>2.6</v>
      </c>
      <c r="AG98" s="879">
        <v>12.8</v>
      </c>
      <c r="AH98" s="879">
        <v>9.6</v>
      </c>
      <c r="AI98" s="879">
        <v>2.19</v>
      </c>
      <c r="AJ98" s="879">
        <v>11.700000000000001</v>
      </c>
      <c r="AK98" s="879">
        <v>10</v>
      </c>
      <c r="AL98" s="892">
        <v>4240</v>
      </c>
      <c r="AM98" s="886">
        <v>1.6</v>
      </c>
      <c r="AN98" s="879">
        <v>0</v>
      </c>
      <c r="AO98" s="753">
        <f>IF(U98="n/a","n/a",IF(AA98&lt;0,"n/a",IF(AA98="n/a","n/a",J98+U98-AA98)))</f>
        <v>-10.992020879940274</v>
      </c>
      <c r="AP98" s="754">
        <f>IF(U98="n/a","n/a",J98+U98)</f>
        <v>13.285290044429477</v>
      </c>
      <c r="AQ98" s="902">
        <f>IF(OR(AC98&lt;0.01,AF98="n/a"),"n/a",(I98/SQRT(22.5*AC98*(I98/AF98))-1)*100)</f>
        <v>67.492631218824229</v>
      </c>
      <c r="AR98" s="663">
        <f>INDEX(Historical!$C$7:$C$1279,MATCH(B98,Historical!$B$7:$B$1301,0))*IF(AH98="n/a",1.03,IF(AH98&lt;0,1.01,IF(AH98&gt;10,1.1,(1+AH98/100))))</f>
        <v>0.50964000000000009</v>
      </c>
      <c r="AS98" s="900">
        <f>IF($AI98="n/a",1.03*AR98,IF($AI98&lt;0,1.01*AR98,IF($AI98&gt;10,1.1*AR98,(1+$AI98/100)*AR98)))</f>
        <v>0.52080111600000012</v>
      </c>
      <c r="AT98" s="900">
        <f>IF($AK98="n/a",1.03*AS98,IF($AK98&lt;0,1.01*AS98,IF($AK98&gt;10,1.1*AS98,(1+$AK98/100)*AS98)))</f>
        <v>0.57288122760000015</v>
      </c>
      <c r="AU98" s="900">
        <f>IF($AK98="n/a",1.03*AT98,IF($AK98&lt;0,1.01*AT98,IF($AK98&gt;10,1.1*AT98,(1+$AK98/100)*AT98)))</f>
        <v>0.63016935036000021</v>
      </c>
      <c r="AV98" s="900">
        <f>IF($AK98="n/a",1.03*AU98,IF($AK98&lt;0,1.01*AU98,IF($AK98&gt;10,1.1*AU98,(1+$AK98/100)*AU98)))</f>
        <v>0.69318628539600025</v>
      </c>
      <c r="AW98" s="663">
        <f>SUM(AR98:AV98)</f>
        <v>2.9266779793560005</v>
      </c>
      <c r="AX98" s="761">
        <f>AW98/I98*100</f>
        <v>10.130418758587748</v>
      </c>
      <c r="AY98" s="948">
        <v>1.02</v>
      </c>
      <c r="AZ98" s="886">
        <v>39.57</v>
      </c>
      <c r="BA98" s="886">
        <v>-20.74</v>
      </c>
      <c r="BB98" s="886">
        <v>1.04</v>
      </c>
      <c r="BC98" s="886">
        <v>-8.08</v>
      </c>
      <c r="BE98" s="635">
        <v>2011</v>
      </c>
      <c r="BF98" s="912">
        <f>IF(BE98&gt;2008,0,IF(BE98&gt;2001,1,IF(BE98&gt;1990,2,IF(BE98&gt;1980,3,IF(BE98&gt;1973,4,IF(BE98&gt;1970,5,IF(BE98&gt;1960,6,IF(BE98&gt;1958,7,IF(BE98&gt;1953,8,9)))))))))</f>
        <v>0</v>
      </c>
      <c r="BG98" s="896">
        <v>1.9</v>
      </c>
    </row>
    <row r="99" spans="1:59" ht="11.25" customHeight="1" x14ac:dyDescent="0.2">
      <c r="A99" s="895" t="s">
        <v>586</v>
      </c>
      <c r="B99" s="889" t="s">
        <v>587</v>
      </c>
      <c r="C99" s="946" t="s">
        <v>108</v>
      </c>
      <c r="D99" s="946" t="s">
        <v>4345</v>
      </c>
      <c r="E99" s="746">
        <v>13</v>
      </c>
      <c r="F99" s="1199">
        <v>274</v>
      </c>
      <c r="G99" s="1199" t="s">
        <v>106</v>
      </c>
      <c r="H99" s="1199" t="s">
        <v>106</v>
      </c>
      <c r="I99" s="888">
        <v>45.2</v>
      </c>
      <c r="J99" s="663">
        <f>(M99/I99)*100</f>
        <v>2.831858407079646</v>
      </c>
      <c r="K99" s="891">
        <v>0.32</v>
      </c>
      <c r="L99" s="901">
        <v>4</v>
      </c>
      <c r="M99" s="654">
        <f>K99*L99</f>
        <v>1.28</v>
      </c>
      <c r="N99" s="884" t="s">
        <v>239</v>
      </c>
      <c r="O99" s="747">
        <v>0.31</v>
      </c>
      <c r="P99" s="875">
        <v>43828</v>
      </c>
      <c r="Q99" s="875">
        <v>43844</v>
      </c>
      <c r="R99" s="654">
        <f>(K99-O99)/O99*100</f>
        <v>3.2258064516129057</v>
      </c>
      <c r="S99" s="714">
        <f>IF(INDEX(Historical!$D$7:$D$1277,MATCH(B99,Historical!$B$7:$B$1301,0))=0,"n/a",(INDEX(Historical!$C$7:$C$1279,MATCH(B99,Historical!$B$7:$B$1301,0))/INDEX(Historical!$D$7:$D$1277,MATCH(B99,Historical!$B$7:$B$1301,0))-1)*100)</f>
        <v>28.961748633879768</v>
      </c>
      <c r="T99" s="714">
        <f>IF(INDEX(Historical!$F$7:$F$1270,MATCH(B99,Historical!$B$7:$B$1301,0))=0,"n/a",((INDEX(Historical!$C$7:$C$1279,MATCH(B99,Historical!$B$7:$B$1301,0))/INDEX(Historical!$F$7:$F$1270,MATCH(B99,Historical!$B$7:$B$1301,0)))^(1/3)-1)*100)</f>
        <v>23.267092561282212</v>
      </c>
      <c r="U99" s="714">
        <f>IF(INDEX(Historical!$H$7:$H$1270,MATCH(B99,Historical!$B$7:$B$1301,0))=0,"n/a",((INDEX(Historical!$C$7:$C$1279,MATCH(B99,Historical!$B$7:$B$1301,0))/INDEX(Historical!$H$7:$H$1270,MATCH(B99,Historical!$B$7:$B$1301,0)))^(1/5)-1)*100)</f>
        <v>19.216724531209906</v>
      </c>
      <c r="V99" s="714">
        <f>IF(INDEX(Historical!$O$7:$O$1270,MATCH(B99,Historical!$B$7:$B$1301,0))=0,"n/a",((INDEX(Historical!$C$7:$C$1279,MATCH(B99,Historical!$B$7:$B$1301,0))/INDEX(Historical!$O$7:$O$1270,MATCH(B99,Historical!$B$7:$B$1301,0)))^(1/10)-1)*100)</f>
        <v>15.166035229224128</v>
      </c>
      <c r="W99" s="715">
        <f>IF(OR(U99&lt;=0,U99="n/a",V99&lt;=0,V99="n/a"),"n/a",U99/V99)</f>
        <v>1.2670895353177287</v>
      </c>
      <c r="X99" s="716" t="str">
        <f>IF(OR(AJ99&lt;=0,AJ99="n/a",U99&lt;=0,U99="n/a"),"n/a",U99/AJ99)</f>
        <v>n/a</v>
      </c>
      <c r="Y99" s="686"/>
      <c r="Z99" s="663" t="str">
        <f>IF(OR(AC99&lt;0.01,AC99="n/a"),"n/a",M99/AC99*100)</f>
        <v>n/a</v>
      </c>
      <c r="AA99" s="900" t="str">
        <f>IF(OR(AC99&lt;0.01,AC99="n/a"),"n/a",I99/AC99)</f>
        <v>n/a</v>
      </c>
      <c r="AB99" s="901">
        <v>12</v>
      </c>
      <c r="AC99" s="879" t="s">
        <v>136</v>
      </c>
      <c r="AD99" s="879" t="s">
        <v>136</v>
      </c>
      <c r="AE99" s="879" t="s">
        <v>136</v>
      </c>
      <c r="AF99" s="879" t="s">
        <v>136</v>
      </c>
      <c r="AG99" s="879" t="s">
        <v>136</v>
      </c>
      <c r="AH99" s="879" t="s">
        <v>136</v>
      </c>
      <c r="AI99" s="879" t="s">
        <v>136</v>
      </c>
      <c r="AJ99" s="879" t="s">
        <v>136</v>
      </c>
      <c r="AK99" s="879" t="s">
        <v>136</v>
      </c>
      <c r="AL99" s="892" t="s">
        <v>136</v>
      </c>
      <c r="AM99" s="886" t="s">
        <v>136</v>
      </c>
      <c r="AN99" s="879" t="s">
        <v>136</v>
      </c>
      <c r="AO99" s="753" t="str">
        <f>IF(U99="n/a","n/a",IF(AA99&lt;0,"n/a",IF(AA99="n/a","n/a",J99+U99-AA99)))</f>
        <v>n/a</v>
      </c>
      <c r="AP99" s="754">
        <f>IF(U99="n/a","n/a",J99+U99)</f>
        <v>22.048582938289552</v>
      </c>
      <c r="AQ99" s="902" t="str">
        <f>IF(OR(AC99&lt;0.01,AF99="n/a"),"n/a",(I99/SQRT(22.5*AC99*(I99/AF99))-1)*100)</f>
        <v>n/a</v>
      </c>
      <c r="AR99" s="663">
        <f>INDEX(Historical!$C$7:$C$1279,MATCH(B99,Historical!$B$7:$B$1301,0))*IF(AH99="n/a",1.03,IF(AH99&lt;0,1.01,IF(AH99&gt;10,1.1,(1+AH99/100))))</f>
        <v>1.2154</v>
      </c>
      <c r="AS99" s="900">
        <f>IF($AI99="n/a",1.03*AR99,IF($AI99&lt;0,1.01*AR99,IF($AI99&gt;10,1.1*AR99,(1+$AI99/100)*AR99)))</f>
        <v>1.251862</v>
      </c>
      <c r="AT99" s="900">
        <f>IF($AK99="n/a",1.03*AS99,IF($AK99&lt;0,1.01*AS99,IF($AK99&gt;10,1.1*AS99,(1+$AK99/100)*AS99)))</f>
        <v>1.2894178600000001</v>
      </c>
      <c r="AU99" s="900">
        <f>IF($AK99="n/a",1.03*AT99,IF($AK99&lt;0,1.01*AT99,IF($AK99&gt;10,1.1*AT99,(1+$AK99/100)*AT99)))</f>
        <v>1.3281003958000002</v>
      </c>
      <c r="AV99" s="900">
        <f>IF($AK99="n/a",1.03*AU99,IF($AK99&lt;0,1.01*AU99,IF($AK99&gt;10,1.1*AU99,(1+$AK99/100)*AU99)))</f>
        <v>1.3679434076740002</v>
      </c>
      <c r="AW99" s="663">
        <f>SUM(AR99:AV99)</f>
        <v>6.4527236634739999</v>
      </c>
      <c r="AX99" s="761">
        <f>AW99/I99*100</f>
        <v>14.275937308570796</v>
      </c>
      <c r="AY99" s="948" t="s">
        <v>136</v>
      </c>
      <c r="AZ99" s="886" t="s">
        <v>136</v>
      </c>
      <c r="BA99" s="886" t="s">
        <v>136</v>
      </c>
      <c r="BB99" s="886" t="s">
        <v>136</v>
      </c>
      <c r="BC99" s="886" t="s">
        <v>136</v>
      </c>
      <c r="BD99" s="921" t="s">
        <v>4271</v>
      </c>
      <c r="BE99" s="635">
        <v>2008</v>
      </c>
      <c r="BF99" s="912">
        <f>IF(BE99&gt;2008,0,IF(BE99&gt;2001,1,IF(BE99&gt;1990,2,IF(BE99&gt;1980,3,IF(BE99&gt;1973,4,IF(BE99&gt;1970,5,IF(BE99&gt;1960,6,IF(BE99&gt;1958,7,IF(BE99&gt;1953,8,9)))))))))</f>
        <v>1</v>
      </c>
      <c r="BG99" s="896" t="s">
        <v>136</v>
      </c>
    </row>
    <row r="100" spans="1:59" ht="11.25" customHeight="1" x14ac:dyDescent="0.2">
      <c r="A100" s="877" t="s">
        <v>1202</v>
      </c>
      <c r="B100" s="889" t="s">
        <v>1203</v>
      </c>
      <c r="C100" s="946" t="s">
        <v>108</v>
      </c>
      <c r="D100" s="946" t="s">
        <v>4345</v>
      </c>
      <c r="E100" s="746">
        <v>11</v>
      </c>
      <c r="F100" s="1199">
        <v>304</v>
      </c>
      <c r="G100" s="1199" t="s">
        <v>106</v>
      </c>
      <c r="H100" s="1199" t="s">
        <v>106</v>
      </c>
      <c r="I100" s="888">
        <v>30.96</v>
      </c>
      <c r="J100" s="663">
        <f>(M100/I100)*100</f>
        <v>4.3927648578811374</v>
      </c>
      <c r="K100" s="891">
        <v>0.34</v>
      </c>
      <c r="L100" s="901">
        <v>4</v>
      </c>
      <c r="M100" s="654">
        <f>K100*L100</f>
        <v>1.36</v>
      </c>
      <c r="N100" s="884" t="s">
        <v>441</v>
      </c>
      <c r="O100" s="747">
        <v>0.31</v>
      </c>
      <c r="P100" s="875">
        <v>43868</v>
      </c>
      <c r="Q100" s="875">
        <v>43881</v>
      </c>
      <c r="R100" s="654">
        <f>(K100-O100)/O100*100</f>
        <v>9.6774193548387171</v>
      </c>
      <c r="S100" s="714">
        <f>IF(INDEX(Historical!$D$7:$D$1277,MATCH(B100,Historical!$B$7:$B$1301,0))=0,"n/a",(INDEX(Historical!$C$7:$C$1279,MATCH(B100,Historical!$B$7:$B$1301,0))/INDEX(Historical!$D$7:$D$1277,MATCH(B100,Historical!$B$7:$B$1301,0))-1)*100)</f>
        <v>10.714285714285698</v>
      </c>
      <c r="T100" s="714">
        <f>IF(INDEX(Historical!$F$7:$F$1270,MATCH(B100,Historical!$B$7:$B$1301,0))=0,"n/a",((INDEX(Historical!$C$7:$C$1279,MATCH(B100,Historical!$B$7:$B$1301,0))/INDEX(Historical!$F$7:$F$1270,MATCH(B100,Historical!$B$7:$B$1301,0)))^(1/3)-1)*100)</f>
        <v>12.110512440831279</v>
      </c>
      <c r="U100" s="714">
        <f>IF(INDEX(Historical!$H$7:$H$1270,MATCH(B100,Historical!$B$7:$B$1301,0))=0,"n/a",((INDEX(Historical!$C$7:$C$1279,MATCH(B100,Historical!$B$7:$B$1301,0))/INDEX(Historical!$H$7:$H$1270,MATCH(B100,Historical!$B$7:$B$1301,0)))^(1/5)-1)*100)</f>
        <v>14.142752785081459</v>
      </c>
      <c r="V100" s="714" t="str">
        <f>IF(INDEX(Historical!$O$7:$O$1270,MATCH(B100,Historical!$B$7:$B$1301,0))=0,"n/a",((INDEX(Historical!$C$7:$C$1279,MATCH(B100,Historical!$B$7:$B$1301,0))/INDEX(Historical!$O$7:$O$1270,MATCH(B100,Historical!$B$7:$B$1301,0)))^(1/10)-1)*100)</f>
        <v>n/a</v>
      </c>
      <c r="W100" s="715" t="str">
        <f>IF(OR(U100&lt;=0,U100="n/a",V100&lt;=0,V100="n/a"),"n/a",U100/V100)</f>
        <v>n/a</v>
      </c>
      <c r="X100" s="716">
        <f>IF(OR(AJ100&lt;=0,AJ100="n/a",U100&lt;=0,U100="n/a"),"n/a",U100/AJ100)</f>
        <v>1.6256037684001678</v>
      </c>
      <c r="Y100" s="676"/>
      <c r="Z100" s="663">
        <f>IF(OR(AC100&lt;0.01,AC100="n/a"),"n/a",M100/AC100*100)</f>
        <v>52.307692307692314</v>
      </c>
      <c r="AA100" s="900">
        <f>IF(OR(AC100&lt;0.01,AC100="n/a"),"n/a",I100/AC100)</f>
        <v>11.907692307692308</v>
      </c>
      <c r="AB100" s="901">
        <v>12</v>
      </c>
      <c r="AC100" s="879">
        <v>2.6</v>
      </c>
      <c r="AD100" s="879">
        <v>1.48</v>
      </c>
      <c r="AE100" s="879">
        <v>3.74</v>
      </c>
      <c r="AF100" s="879">
        <v>1.02</v>
      </c>
      <c r="AG100" s="879">
        <v>8.5</v>
      </c>
      <c r="AH100" s="879">
        <v>3</v>
      </c>
      <c r="AI100" s="879">
        <v>-2.16</v>
      </c>
      <c r="AJ100" s="879">
        <v>8.6999999999999993</v>
      </c>
      <c r="AK100" s="879">
        <v>8</v>
      </c>
      <c r="AL100" s="892">
        <v>2080</v>
      </c>
      <c r="AM100" s="886">
        <v>0.6</v>
      </c>
      <c r="AN100" s="879">
        <v>0.05</v>
      </c>
      <c r="AO100" s="753">
        <f>IF(U100="n/a","n/a",IF(AA100&lt;0,"n/a",IF(AA100="n/a","n/a",J100+U100-AA100)))</f>
        <v>6.6278253352702876</v>
      </c>
      <c r="AP100" s="754">
        <f>IF(U100="n/a","n/a",J100+U100)</f>
        <v>18.535517642962596</v>
      </c>
      <c r="AQ100" s="902">
        <f>IF(OR(AC100&lt;0.01,AF100="n/a"),"n/a",(I100/SQRT(22.5*AC100*(I100/AF100))-1)*100)</f>
        <v>-26.527870276179922</v>
      </c>
      <c r="AR100" s="663">
        <f>INDEX(Historical!$C$7:$C$1279,MATCH(B100,Historical!$B$7:$B$1301,0))*IF(AH100="n/a",1.03,IF(AH100&lt;0,1.01,IF(AH100&gt;10,1.1,(1+AH100/100))))</f>
        <v>1.2772000000000001</v>
      </c>
      <c r="AS100" s="900">
        <f>IF($AI100="n/a",1.03*AR100,IF($AI100&lt;0,1.01*AR100,IF($AI100&gt;10,1.1*AR100,(1+$AI100/100)*AR100)))</f>
        <v>1.2899720000000001</v>
      </c>
      <c r="AT100" s="900">
        <f>IF($AK100="n/a",1.03*AS100,IF($AK100&lt;0,1.01*AS100,IF($AK100&gt;10,1.1*AS100,(1+$AK100/100)*AS100)))</f>
        <v>1.3931697600000001</v>
      </c>
      <c r="AU100" s="900">
        <f>IF($AK100="n/a",1.03*AT100,IF($AK100&lt;0,1.01*AT100,IF($AK100&gt;10,1.1*AT100,(1+$AK100/100)*AT100)))</f>
        <v>1.5046233408000003</v>
      </c>
      <c r="AV100" s="900">
        <f>IF($AK100="n/a",1.03*AU100,IF($AK100&lt;0,1.01*AU100,IF($AK100&gt;10,1.1*AU100,(1+$AK100/100)*AU100)))</f>
        <v>1.6249932080640004</v>
      </c>
      <c r="AW100" s="663">
        <f>SUM(AR100:AV100)</f>
        <v>7.0899583088640012</v>
      </c>
      <c r="AX100" s="761">
        <f>AW100/I100*100</f>
        <v>22.900382134573647</v>
      </c>
      <c r="AY100" s="948">
        <v>1.1399999999999999</v>
      </c>
      <c r="AZ100" s="886">
        <v>26.369999999999997</v>
      </c>
      <c r="BA100" s="886">
        <v>-28.16</v>
      </c>
      <c r="BB100" s="886">
        <v>-0.18</v>
      </c>
      <c r="BC100" s="886">
        <v>-14.069999999999999</v>
      </c>
      <c r="BE100" s="635">
        <v>2010</v>
      </c>
      <c r="BF100" s="912">
        <f>IF(BE100&gt;2008,0,IF(BE100&gt;2001,1,IF(BE100&gt;1990,2,IF(BE100&gt;1980,3,IF(BE100&gt;1973,4,IF(BE100&gt;1970,5,IF(BE100&gt;1960,6,IF(BE100&gt;1958,7,IF(BE100&gt;1953,8,9)))))))))</f>
        <v>0</v>
      </c>
      <c r="BG100" s="896">
        <v>1.2</v>
      </c>
    </row>
    <row r="101" spans="1:59" ht="11.25" customHeight="1" x14ac:dyDescent="0.2">
      <c r="A101" s="717" t="s">
        <v>2263</v>
      </c>
      <c r="B101" s="799" t="s">
        <v>2264</v>
      </c>
      <c r="C101" s="946" t="s">
        <v>108</v>
      </c>
      <c r="D101" s="946" t="s">
        <v>4345</v>
      </c>
      <c r="E101" s="746">
        <v>10</v>
      </c>
      <c r="F101" s="1199">
        <v>394</v>
      </c>
      <c r="G101" s="1199" t="s">
        <v>106</v>
      </c>
      <c r="H101" s="1199" t="s">
        <v>106</v>
      </c>
      <c r="I101" s="897">
        <v>18.61</v>
      </c>
      <c r="J101" s="663">
        <f>(M101/I101)*100</f>
        <v>5.5883933369156367</v>
      </c>
      <c r="K101" s="877">
        <v>0.26</v>
      </c>
      <c r="L101" s="1199">
        <v>4</v>
      </c>
      <c r="M101" s="654">
        <f>K101*L101</f>
        <v>1.04</v>
      </c>
      <c r="N101" s="1199" t="s">
        <v>4177</v>
      </c>
      <c r="O101" s="615">
        <v>0.25</v>
      </c>
      <c r="P101" s="644">
        <v>43908</v>
      </c>
      <c r="Q101" s="644">
        <v>43923</v>
      </c>
      <c r="R101" s="654">
        <f>(K101-O101)/O101*100</f>
        <v>4.0000000000000036</v>
      </c>
      <c r="S101" s="714">
        <f>IF(INDEX(Historical!$D$7:$D$1277,MATCH(B101,Historical!$B$7:$B$1301,0))=0,"n/a",(INDEX(Historical!$C$7:$C$1279,MATCH(B101,Historical!$B$7:$B$1301,0))/INDEX(Historical!$D$7:$D$1277,MATCH(B101,Historical!$B$7:$B$1301,0))-1)*100)</f>
        <v>5.319148936170226</v>
      </c>
      <c r="T101" s="714">
        <f>IF(INDEX(Historical!$F$7:$F$1270,MATCH(B101,Historical!$B$7:$B$1301,0))=0,"n/a",((INDEX(Historical!$C$7:$C$1279,MATCH(B101,Historical!$B$7:$B$1301,0))/INDEX(Historical!$F$7:$F$1270,MATCH(B101,Historical!$B$7:$B$1301,0)))^(1/3)-1)*100)</f>
        <v>6.917810999860885</v>
      </c>
      <c r="U101" s="714">
        <f>IF(INDEX(Historical!$H$7:$H$1270,MATCH(B101,Historical!$B$7:$B$1301,0))=0,"n/a",((INDEX(Historical!$C$7:$C$1279,MATCH(B101,Historical!$B$7:$B$1301,0))/INDEX(Historical!$H$7:$H$1270,MATCH(B101,Historical!$B$7:$B$1301,0)))^(1/5)-1)*100)</f>
        <v>5.1547496797280434</v>
      </c>
      <c r="V101" s="714">
        <f>IF(INDEX(Historical!$O$7:$O$1270,MATCH(B101,Historical!$B$7:$B$1301,0))=0,"n/a",((INDEX(Historical!$C$7:$C$1279,MATCH(B101,Historical!$B$7:$B$1301,0))/INDEX(Historical!$O$7:$O$1270,MATCH(B101,Historical!$B$7:$B$1301,0)))^(1/10)-1)*100)</f>
        <v>9.4857304883770652</v>
      </c>
      <c r="W101" s="715">
        <f>IF(OR(U101&lt;=0,U101="n/a",V101&lt;=0,V101="n/a"),"n/a",U101/V101)</f>
        <v>0.5434214777706573</v>
      </c>
      <c r="X101" s="716">
        <f>IF(OR(AJ101&lt;=0,AJ101="n/a",U101&lt;=0,U101="n/a"),"n/a",U101/AJ101)</f>
        <v>0.63638884934914119</v>
      </c>
      <c r="Y101" s="664"/>
      <c r="Z101" s="663">
        <f>IF(OR(AC101&lt;0.01,AC101="n/a"),"n/a",M101/AC101*100)</f>
        <v>45.021645021645021</v>
      </c>
      <c r="AA101" s="900">
        <f>IF(OR(AC101&lt;0.01,AC101="n/a"),"n/a",I101/AC101)</f>
        <v>8.0562770562770556</v>
      </c>
      <c r="AB101" s="901">
        <v>12</v>
      </c>
      <c r="AC101" s="896">
        <v>2.31</v>
      </c>
      <c r="AD101" s="896">
        <v>0.95</v>
      </c>
      <c r="AE101" s="879">
        <v>1.71</v>
      </c>
      <c r="AF101" s="879">
        <v>0.67</v>
      </c>
      <c r="AG101" s="879">
        <v>8.9</v>
      </c>
      <c r="AH101" s="879">
        <v>23.9</v>
      </c>
      <c r="AI101" s="879">
        <v>34.339999999999996</v>
      </c>
      <c r="AJ101" s="694">
        <v>8.1</v>
      </c>
      <c r="AK101" s="694">
        <v>8</v>
      </c>
      <c r="AL101" s="896">
        <v>289.52999999999997</v>
      </c>
      <c r="AM101" s="896">
        <v>1.7999999999999998</v>
      </c>
      <c r="AN101" s="896">
        <v>0.09</v>
      </c>
      <c r="AO101" s="753">
        <f>IF(U101="n/a","n/a",IF(AA101&lt;0,"n/a",IF(AA101="n/a","n/a",J101+U101-AA101)))</f>
        <v>2.6868659603666245</v>
      </c>
      <c r="AP101" s="754">
        <f>IF(U101="n/a","n/a",J101+U101)</f>
        <v>10.74314301664368</v>
      </c>
      <c r="AQ101" s="902">
        <f>IF(OR(AC101&lt;0.01,AF101="n/a"),"n/a",(I101/SQRT(22.5*AC101*(I101/AF101))-1)*100)</f>
        <v>-51.020613734140362</v>
      </c>
      <c r="AR101" s="663">
        <f>INDEX(Historical!$C$7:$C$1279,MATCH(B101,Historical!$B$7:$B$1301,0))*IF(AH101="n/a",1.03,IF(AH101&lt;0,1.01,IF(AH101&gt;10,1.1,(1+AH101/100))))</f>
        <v>1.089</v>
      </c>
      <c r="AS101" s="900">
        <f>IF($AI101="n/a",1.03*AR101,IF($AI101&lt;0,1.01*AR101,IF($AI101&gt;10,1.1*AR101,(1+$AI101/100)*AR101)))</f>
        <v>1.1979</v>
      </c>
      <c r="AT101" s="900">
        <f>IF($AK101="n/a",1.03*AS101,IF($AK101&lt;0,1.01*AS101,IF($AK101&gt;10,1.1*AS101,(1+$AK101/100)*AS101)))</f>
        <v>1.2937320000000001</v>
      </c>
      <c r="AU101" s="900">
        <f>IF($AK101="n/a",1.03*AT101,IF($AK101&lt;0,1.01*AT101,IF($AK101&gt;10,1.1*AT101,(1+$AK101/100)*AT101)))</f>
        <v>1.3972305600000001</v>
      </c>
      <c r="AV101" s="900">
        <f>IF($AK101="n/a",1.03*AU101,IF($AK101&lt;0,1.01*AU101,IF($AK101&gt;10,1.1*AU101,(1+$AK101/100)*AU101)))</f>
        <v>1.5090090048000002</v>
      </c>
      <c r="AW101" s="663">
        <f>SUM(AR101:AV101)</f>
        <v>6.4868715648000004</v>
      </c>
      <c r="AX101" s="761">
        <f>AW101/I101*100</f>
        <v>34.856913298226758</v>
      </c>
      <c r="AY101" s="742">
        <v>1.1000000000000001</v>
      </c>
      <c r="AZ101" s="879">
        <v>45.62</v>
      </c>
      <c r="BA101" s="879">
        <v>-44.080000000000005</v>
      </c>
      <c r="BB101" s="879">
        <v>6.03</v>
      </c>
      <c r="BC101" s="879">
        <v>-27.439999999999998</v>
      </c>
      <c r="BE101" s="635">
        <v>2011</v>
      </c>
      <c r="BF101" s="912">
        <f>IF(BE101&gt;2008,0,IF(BE101&gt;2001,1,IF(BE101&gt;1990,2,IF(BE101&gt;1980,3,IF(BE101&gt;1973,4,IF(BE101&gt;1970,5,IF(BE101&gt;1960,6,IF(BE101&gt;1958,7,IF(BE101&gt;1953,8,9)))))))))</f>
        <v>0</v>
      </c>
      <c r="BG101" s="896">
        <v>0.8</v>
      </c>
    </row>
    <row r="102" spans="1:59" ht="11.25" customHeight="1" x14ac:dyDescent="0.2">
      <c r="A102" s="717" t="s">
        <v>2260</v>
      </c>
      <c r="B102" s="799" t="s">
        <v>2261</v>
      </c>
      <c r="C102" s="946" t="s">
        <v>108</v>
      </c>
      <c r="D102" s="946" t="s">
        <v>4345</v>
      </c>
      <c r="E102" s="746">
        <v>10</v>
      </c>
      <c r="F102" s="1199">
        <v>398</v>
      </c>
      <c r="G102" s="1199" t="s">
        <v>106</v>
      </c>
      <c r="H102" s="1199" t="s">
        <v>106</v>
      </c>
      <c r="I102" s="897">
        <v>19.28</v>
      </c>
      <c r="J102" s="663">
        <f>(M102/I102)*100</f>
        <v>5.6016597510373449</v>
      </c>
      <c r="K102" s="877">
        <v>0.27</v>
      </c>
      <c r="L102" s="1199">
        <v>4</v>
      </c>
      <c r="M102" s="654">
        <f>K102*L102</f>
        <v>1.08</v>
      </c>
      <c r="N102" s="1199" t="s">
        <v>490</v>
      </c>
      <c r="O102" s="615">
        <v>0.24</v>
      </c>
      <c r="P102" s="644">
        <v>43920</v>
      </c>
      <c r="Q102" s="644">
        <v>43935</v>
      </c>
      <c r="R102" s="654">
        <f>(K102-O102)/O102*100</f>
        <v>12.500000000000011</v>
      </c>
      <c r="S102" s="714">
        <f>IF(INDEX(Historical!$D$7:$D$1277,MATCH(B102,Historical!$B$7:$B$1301,0))=0,"n/a",(INDEX(Historical!$C$7:$C$1279,MATCH(B102,Historical!$B$7:$B$1301,0))/INDEX(Historical!$D$7:$D$1277,MATCH(B102,Historical!$B$7:$B$1301,0))-1)*100)</f>
        <v>35.294117647058812</v>
      </c>
      <c r="T102" s="714">
        <f>IF(INDEX(Historical!$F$7:$F$1270,MATCH(B102,Historical!$B$7:$B$1301,0))=0,"n/a",((INDEX(Historical!$C$7:$C$1279,MATCH(B102,Historical!$B$7:$B$1301,0))/INDEX(Historical!$F$7:$F$1270,MATCH(B102,Historical!$B$7:$B$1301,0)))^(1/3)-1)*100)</f>
        <v>20.18141671998881</v>
      </c>
      <c r="U102" s="714">
        <f>IF(INDEX(Historical!$H$7:$H$1270,MATCH(B102,Historical!$B$7:$B$1301,0))=0,"n/a",((INDEX(Historical!$C$7:$C$1279,MATCH(B102,Historical!$B$7:$B$1301,0))/INDEX(Historical!$H$7:$H$1270,MATCH(B102,Historical!$B$7:$B$1301,0)))^(1/5)-1)*100)</f>
        <v>12.523577206216263</v>
      </c>
      <c r="V102" s="714">
        <f>IF(INDEX(Historical!$O$7:$O$1270,MATCH(B102,Historical!$B$7:$B$1301,0))=0,"n/a",((INDEX(Historical!$C$7:$C$1279,MATCH(B102,Historical!$B$7:$B$1301,0))/INDEX(Historical!$O$7:$O$1270,MATCH(B102,Historical!$B$7:$B$1301,0)))^(1/10)-1)*100)</f>
        <v>36.827308332615296</v>
      </c>
      <c r="W102" s="715">
        <f>IF(OR(U102&lt;=0,U102="n/a",V102&lt;=0,V102="n/a"),"n/a",U102/V102)</f>
        <v>0.34006224655645095</v>
      </c>
      <c r="X102" s="716">
        <f>IF(OR(AJ102&lt;=0,AJ102="n/a",U102&lt;=0,U102="n/a"),"n/a",U102/AJ102)</f>
        <v>0.84050853732995068</v>
      </c>
      <c r="Y102" s="664"/>
      <c r="Z102" s="663">
        <f>IF(OR(AC102&lt;0.01,AC102="n/a"),"n/a",M102/AC102*100)</f>
        <v>47.368421052631589</v>
      </c>
      <c r="AA102" s="900">
        <f>IF(OR(AC102&lt;0.01,AC102="n/a"),"n/a",I102/AC102)</f>
        <v>8.4561403508771935</v>
      </c>
      <c r="AB102" s="901">
        <v>12</v>
      </c>
      <c r="AC102" s="896">
        <v>2.2799999999999998</v>
      </c>
      <c r="AD102" s="896">
        <v>0.81</v>
      </c>
      <c r="AE102" s="879">
        <v>2.2999999999999998</v>
      </c>
      <c r="AF102" s="879">
        <v>0.67</v>
      </c>
      <c r="AG102" s="879">
        <v>8.5</v>
      </c>
      <c r="AH102" s="879">
        <v>9</v>
      </c>
      <c r="AI102" s="879">
        <v>52.65</v>
      </c>
      <c r="AJ102" s="694">
        <v>14.899999999999999</v>
      </c>
      <c r="AK102" s="694">
        <v>10.15</v>
      </c>
      <c r="AL102" s="896">
        <v>14580</v>
      </c>
      <c r="AM102" s="896">
        <v>0.4</v>
      </c>
      <c r="AN102" s="896">
        <v>0.81</v>
      </c>
      <c r="AO102" s="753">
        <f>IF(U102="n/a","n/a",IF(AA102&lt;0,"n/a",IF(AA102="n/a","n/a",J102+U102-AA102)))</f>
        <v>9.6690966063764154</v>
      </c>
      <c r="AP102" s="754">
        <f>IF(U102="n/a","n/a",J102+U102)</f>
        <v>18.125236957253609</v>
      </c>
      <c r="AQ102" s="902">
        <f>IF(OR(AC102&lt;0.01,AF102="n/a"),"n/a",(I102/SQRT(22.5*AC102*(I102/AF102))-1)*100)</f>
        <v>-49.819817833519089</v>
      </c>
      <c r="AR102" s="663">
        <f>INDEX(Historical!$C$7:$C$1279,MATCH(B102,Historical!$B$7:$B$1301,0))*IF(AH102="n/a",1.03,IF(AH102&lt;0,1.01,IF(AH102&gt;10,1.1,(1+AH102/100))))</f>
        <v>1.0028000000000001</v>
      </c>
      <c r="AS102" s="900">
        <f>IF($AI102="n/a",1.03*AR102,IF($AI102&lt;0,1.01*AR102,IF($AI102&gt;10,1.1*AR102,(1+$AI102/100)*AR102)))</f>
        <v>1.1030800000000003</v>
      </c>
      <c r="AT102" s="900">
        <f>IF($AK102="n/a",1.03*AS102,IF($AK102&lt;0,1.01*AS102,IF($AK102&gt;10,1.1*AS102,(1+$AK102/100)*AS102)))</f>
        <v>1.2133880000000004</v>
      </c>
      <c r="AU102" s="900">
        <f>IF($AK102="n/a",1.03*AT102,IF($AK102&lt;0,1.01*AT102,IF($AK102&gt;10,1.1*AT102,(1+$AK102/100)*AT102)))</f>
        <v>1.3347268000000005</v>
      </c>
      <c r="AV102" s="900">
        <f>IF($AK102="n/a",1.03*AU102,IF($AK102&lt;0,1.01*AU102,IF($AK102&gt;10,1.1*AU102,(1+$AK102/100)*AU102)))</f>
        <v>1.4681994800000007</v>
      </c>
      <c r="AW102" s="663">
        <f>SUM(AR102:AV102)</f>
        <v>6.1221942800000022</v>
      </c>
      <c r="AX102" s="761">
        <f>AW102/I102*100</f>
        <v>31.754119709543577</v>
      </c>
      <c r="AY102" s="742">
        <v>1.74</v>
      </c>
      <c r="AZ102" s="879">
        <v>73.69</v>
      </c>
      <c r="BA102" s="879">
        <v>-39.06</v>
      </c>
      <c r="BB102" s="879">
        <v>0.48</v>
      </c>
      <c r="BC102" s="879">
        <v>-21.38</v>
      </c>
      <c r="BE102" s="635">
        <v>2011</v>
      </c>
      <c r="BF102" s="912">
        <f>IF(BE102&gt;2008,0,IF(BE102&gt;2001,1,IF(BE102&gt;1990,2,IF(BE102&gt;1980,3,IF(BE102&gt;1973,4,IF(BE102&gt;1970,5,IF(BE102&gt;1960,6,IF(BE102&gt;1958,7,IF(BE102&gt;1953,8,9)))))))))</f>
        <v>0</v>
      </c>
      <c r="BG102" s="896">
        <v>1</v>
      </c>
    </row>
    <row r="103" spans="1:59" ht="11.25" customHeight="1" x14ac:dyDescent="0.2">
      <c r="A103" s="877" t="s">
        <v>588</v>
      </c>
      <c r="B103" s="889" t="s">
        <v>589</v>
      </c>
      <c r="C103" s="946" t="s">
        <v>108</v>
      </c>
      <c r="D103" s="946" t="s">
        <v>4345</v>
      </c>
      <c r="E103" s="746">
        <v>24</v>
      </c>
      <c r="F103" s="1199">
        <v>139</v>
      </c>
      <c r="G103" s="1199" t="s">
        <v>37</v>
      </c>
      <c r="H103" s="1199" t="s">
        <v>37</v>
      </c>
      <c r="I103" s="879">
        <v>16.34</v>
      </c>
      <c r="J103" s="663">
        <f>(M103/I103)*100</f>
        <v>4.406364749082007</v>
      </c>
      <c r="K103" s="898">
        <v>0.18</v>
      </c>
      <c r="L103" s="901">
        <v>4</v>
      </c>
      <c r="M103" s="654">
        <f>K103*L103</f>
        <v>0.72</v>
      </c>
      <c r="N103" s="884" t="s">
        <v>457</v>
      </c>
      <c r="O103" s="748">
        <v>0.17</v>
      </c>
      <c r="P103" s="875">
        <v>43746</v>
      </c>
      <c r="Q103" s="875">
        <v>43756</v>
      </c>
      <c r="R103" s="654">
        <f>(K103-O103)/O103*100</f>
        <v>5.8823529411764595</v>
      </c>
      <c r="S103" s="714">
        <f>IF(INDEX(Historical!$D$7:$D$1277,MATCH(B103,Historical!$B$7:$B$1301,0))=0,"n/a",(INDEX(Historical!$C$7:$C$1279,MATCH(B103,Historical!$B$7:$B$1301,0))/INDEX(Historical!$D$7:$D$1277,MATCH(B103,Historical!$B$7:$B$1301,0))-1)*100)</f>
        <v>11.290322580645151</v>
      </c>
      <c r="T103" s="714">
        <f>IF(INDEX(Historical!$F$7:$F$1270,MATCH(B103,Historical!$B$7:$B$1301,0))=0,"n/a",((INDEX(Historical!$C$7:$C$1279,MATCH(B103,Historical!$B$7:$B$1301,0))/INDEX(Historical!$F$7:$F$1270,MATCH(B103,Historical!$B$7:$B$1301,0)))^(1/3)-1)*100)</f>
        <v>8.5138345254405436</v>
      </c>
      <c r="U103" s="714">
        <f>IF(INDEX(Historical!$H$7:$H$1270,MATCH(B103,Historical!$B$7:$B$1301,0))=0,"n/a",((INDEX(Historical!$C$7:$C$1279,MATCH(B103,Historical!$B$7:$B$1301,0))/INDEX(Historical!$H$7:$H$1270,MATCH(B103,Historical!$B$7:$B$1301,0)))^(1/5)-1)*100)</f>
        <v>7.9309421566509997</v>
      </c>
      <c r="V103" s="714">
        <f>IF(INDEX(Historical!$O$7:$O$1270,MATCH(B103,Historical!$B$7:$B$1301,0))=0,"n/a",((INDEX(Historical!$C$7:$C$1279,MATCH(B103,Historical!$B$7:$B$1301,0))/INDEX(Historical!$O$7:$O$1270,MATCH(B103,Historical!$B$7:$B$1301,0)))^(1/10)-1)*100)</f>
        <v>7.6911436101459785</v>
      </c>
      <c r="W103" s="715">
        <f>IF(OR(U103&lt;=0,U103="n/a",V103&lt;=0,V103="n/a"),"n/a",U103/V103)</f>
        <v>1.031178529313727</v>
      </c>
      <c r="X103" s="716">
        <f>IF(OR(AJ103&lt;=0,AJ103="n/a",U103&lt;=0,U103="n/a"),"n/a",U103/AJ103)</f>
        <v>0.91160254674149432</v>
      </c>
      <c r="Y103" s="673"/>
      <c r="Z103" s="663">
        <f>IF(OR(AC103&lt;0.01,AC103="n/a"),"n/a",M103/AC103*100)</f>
        <v>44.171779141104295</v>
      </c>
      <c r="AA103" s="900">
        <f>IF(OR(AC103&lt;0.01,AC103="n/a"),"n/a",I103/AC103)</f>
        <v>10.024539877300613</v>
      </c>
      <c r="AB103" s="901">
        <v>12</v>
      </c>
      <c r="AC103" s="879">
        <v>1.63</v>
      </c>
      <c r="AD103" s="879">
        <v>1.42</v>
      </c>
      <c r="AE103" s="879">
        <v>2.67</v>
      </c>
      <c r="AF103" s="879">
        <v>1.03</v>
      </c>
      <c r="AG103" s="879">
        <v>10.299999999999999</v>
      </c>
      <c r="AH103" s="879">
        <v>2.7</v>
      </c>
      <c r="AI103" s="879">
        <v>-2.92</v>
      </c>
      <c r="AJ103" s="879">
        <v>8.6999999999999993</v>
      </c>
      <c r="AK103" s="879">
        <v>7.0000000000000009</v>
      </c>
      <c r="AL103" s="892">
        <v>379.74</v>
      </c>
      <c r="AM103" s="886">
        <v>4.7</v>
      </c>
      <c r="AN103" s="879">
        <v>1.2</v>
      </c>
      <c r="AO103" s="753">
        <f>IF(U103="n/a","n/a",IF(AA103&lt;0,"n/a",IF(AA103="n/a","n/a",J103+U103-AA103)))</f>
        <v>2.3127670284323933</v>
      </c>
      <c r="AP103" s="754">
        <f>IF(U103="n/a","n/a",J103+U103)</f>
        <v>12.337306905733007</v>
      </c>
      <c r="AQ103" s="902">
        <f>IF(OR(AC103&lt;0.01,AF103="n/a"),"n/a",(I103/SQRT(22.5*AC103*(I103/AF103))-1)*100)</f>
        <v>-32.257756250066585</v>
      </c>
      <c r="AR103" s="663">
        <f>INDEX(Historical!$C$7:$C$1279,MATCH(B103,Historical!$B$7:$B$1301,0))*IF(AH103="n/a",1.03,IF(AH103&lt;0,1.01,IF(AH103&gt;10,1.1,(1+AH103/100))))</f>
        <v>0.70862999999999987</v>
      </c>
      <c r="AS103" s="900">
        <f>IF($AI103="n/a",1.03*AR103,IF($AI103&lt;0,1.01*AR103,IF($AI103&gt;10,1.1*AR103,(1+$AI103/100)*AR103)))</f>
        <v>0.71571629999999986</v>
      </c>
      <c r="AT103" s="900">
        <f>IF($AK103="n/a",1.03*AS103,IF($AK103&lt;0,1.01*AS103,IF($AK103&gt;10,1.1*AS103,(1+$AK103/100)*AS103)))</f>
        <v>0.7658164409999999</v>
      </c>
      <c r="AU103" s="900">
        <f>IF($AK103="n/a",1.03*AT103,IF($AK103&lt;0,1.01*AT103,IF($AK103&gt;10,1.1*AT103,(1+$AK103/100)*AT103)))</f>
        <v>0.81942359186999991</v>
      </c>
      <c r="AV103" s="900">
        <f>IF($AK103="n/a",1.03*AU103,IF($AK103&lt;0,1.01*AU103,IF($AK103&gt;10,1.1*AU103,(1+$AK103/100)*AU103)))</f>
        <v>0.87678324330089996</v>
      </c>
      <c r="AW103" s="663">
        <f>SUM(AR103:AV103)</f>
        <v>3.8863695761708996</v>
      </c>
      <c r="AX103" s="761">
        <f>AW103/I103*100</f>
        <v>23.784391531033659</v>
      </c>
      <c r="AY103" s="948">
        <v>0.53</v>
      </c>
      <c r="AZ103" s="886">
        <v>34.43</v>
      </c>
      <c r="BA103" s="886">
        <v>-36</v>
      </c>
      <c r="BB103" s="886">
        <v>6.47</v>
      </c>
      <c r="BC103" s="886">
        <v>-19.329999999999998</v>
      </c>
      <c r="BE103" s="635">
        <v>1997</v>
      </c>
      <c r="BF103" s="912">
        <f>IF(BE103&gt;2008,0,IF(BE103&gt;2001,1,IF(BE103&gt;1990,2,IF(BE103&gt;1980,3,IF(BE103&gt;1973,4,IF(BE103&gt;1970,5,IF(BE103&gt;1960,6,IF(BE103&gt;1958,7,IF(BE103&gt;1953,8,9)))))))))</f>
        <v>2</v>
      </c>
      <c r="BG103" s="896">
        <v>1</v>
      </c>
    </row>
    <row r="104" spans="1:59" ht="11.25" customHeight="1" x14ac:dyDescent="0.2">
      <c r="A104" s="885" t="s">
        <v>593</v>
      </c>
      <c r="B104" s="889" t="s">
        <v>594</v>
      </c>
      <c r="C104" s="946" t="s">
        <v>128</v>
      </c>
      <c r="D104" s="946" t="s">
        <v>4333</v>
      </c>
      <c r="E104" s="746">
        <v>19</v>
      </c>
      <c r="F104" s="1199">
        <v>174</v>
      </c>
      <c r="G104" s="1199" t="s">
        <v>37</v>
      </c>
      <c r="H104" s="1199" t="s">
        <v>115</v>
      </c>
      <c r="I104" s="888">
        <v>22.36</v>
      </c>
      <c r="J104" s="663">
        <f>(M104/I104)*100</f>
        <v>3.5778175313059037</v>
      </c>
      <c r="K104" s="891">
        <v>0.2</v>
      </c>
      <c r="L104" s="901">
        <v>4</v>
      </c>
      <c r="M104" s="654">
        <f>K104*L104</f>
        <v>0.8</v>
      </c>
      <c r="N104" s="884" t="s">
        <v>595</v>
      </c>
      <c r="O104" s="747">
        <v>0.19</v>
      </c>
      <c r="P104" s="875">
        <v>43986</v>
      </c>
      <c r="Q104" s="875">
        <v>44001</v>
      </c>
      <c r="R104" s="654">
        <f>(K104-O104)/O104*100</f>
        <v>5.2631578947368469</v>
      </c>
      <c r="S104" s="714">
        <f>IF(INDEX(Historical!$D$7:$D$1277,MATCH(B104,Historical!$B$7:$B$1301,0))=0,"n/a",(INDEX(Historical!$C$7:$C$1279,MATCH(B104,Historical!$B$7:$B$1301,0))/INDEX(Historical!$D$7:$D$1277,MATCH(B104,Historical!$B$7:$B$1301,0))-1)*100)</f>
        <v>5.6338028169014231</v>
      </c>
      <c r="T104" s="714">
        <f>IF(INDEX(Historical!$F$7:$F$1270,MATCH(B104,Historical!$B$7:$B$1301,0))=0,"n/a",((INDEX(Historical!$C$7:$C$1279,MATCH(B104,Historical!$B$7:$B$1301,0))/INDEX(Historical!$F$7:$F$1270,MATCH(B104,Historical!$B$7:$B$1301,0)))^(1/3)-1)*100)</f>
        <v>6.2658569182611146</v>
      </c>
      <c r="U104" s="714">
        <f>IF(INDEX(Historical!$H$7:$H$1270,MATCH(B104,Historical!$B$7:$B$1301,0))=0,"n/a",((INDEX(Historical!$C$7:$C$1279,MATCH(B104,Historical!$B$7:$B$1301,0))/INDEX(Historical!$H$7:$H$1270,MATCH(B104,Historical!$B$7:$B$1301,0)))^(1/5)-1)*100)</f>
        <v>9.1098364922036712</v>
      </c>
      <c r="V104" s="714">
        <f>IF(INDEX(Historical!$O$7:$O$1270,MATCH(B104,Historical!$B$7:$B$1301,0))=0,"n/a",((INDEX(Historical!$C$7:$C$1279,MATCH(B104,Historical!$B$7:$B$1301,0))/INDEX(Historical!$O$7:$O$1270,MATCH(B104,Historical!$B$7:$B$1301,0)))^(1/10)-1)*100)</f>
        <v>9.5958226385217227</v>
      </c>
      <c r="W104" s="715">
        <f>IF(OR(U104&lt;=0,U104="n/a",V104&lt;=0,V104="n/a"),"n/a",U104/V104)</f>
        <v>0.94935440507548607</v>
      </c>
      <c r="X104" s="716" t="str">
        <f>IF(OR(AJ104&lt;=0,AJ104="n/a",U104&lt;=0,U104="n/a"),"n/a",U104/AJ104)</f>
        <v>n/a</v>
      </c>
      <c r="Y104" s="890"/>
      <c r="Z104" s="663">
        <f>IF(OR(AC104&lt;0.01,AC104="n/a"),"n/a",M104/AC104*100)</f>
        <v>181.81818181818184</v>
      </c>
      <c r="AA104" s="900">
        <f>IF(OR(AC104&lt;0.01,AC104="n/a"),"n/a",I104/AC104)</f>
        <v>50.81818181818182</v>
      </c>
      <c r="AB104" s="901">
        <v>12</v>
      </c>
      <c r="AC104" s="879">
        <v>0.44</v>
      </c>
      <c r="AD104" s="879">
        <v>10.26</v>
      </c>
      <c r="AE104" s="879">
        <v>1.1299999999999999</v>
      </c>
      <c r="AF104" s="879">
        <v>3.56</v>
      </c>
      <c r="AG104" s="881">
        <v>7.1999999999999993</v>
      </c>
      <c r="AH104" s="879">
        <v>8.4</v>
      </c>
      <c r="AI104" s="879">
        <v>0.91999999999999993</v>
      </c>
      <c r="AJ104" s="879">
        <v>-1.2</v>
      </c>
      <c r="AK104" s="879">
        <v>4.9399999999999995</v>
      </c>
      <c r="AL104" s="892">
        <v>4770</v>
      </c>
      <c r="AM104" s="886">
        <v>1.9</v>
      </c>
      <c r="AN104" s="879">
        <v>0.84</v>
      </c>
      <c r="AO104" s="753">
        <f>IF(U104="n/a","n/a",IF(AA104&lt;0,"n/a",IF(AA104="n/a","n/a",J104+U104-AA104)))</f>
        <v>-38.130527794672247</v>
      </c>
      <c r="AP104" s="754">
        <f>IF(U104="n/a","n/a",J104+U104)</f>
        <v>12.687654023509575</v>
      </c>
      <c r="AQ104" s="902">
        <f>IF(OR(AC104&lt;0.01,AF104="n/a"),"n/a",(I104/SQRT(22.5*AC104*(I104/AF104))-1)*100)</f>
        <v>183.55891198418814</v>
      </c>
      <c r="AR104" s="663">
        <f>INDEX(Historical!$C$7:$C$1279,MATCH(B104,Historical!$B$7:$B$1301,0))*IF(AH104="n/a",1.03,IF(AH104&lt;0,1.01,IF(AH104&gt;10,1.1,(1+AH104/100))))</f>
        <v>0.81300000000000006</v>
      </c>
      <c r="AS104" s="900">
        <f>IF($AI104="n/a",1.03*AR104,IF($AI104&lt;0,1.01*AR104,IF($AI104&gt;10,1.1*AR104,(1+$AI104/100)*AR104)))</f>
        <v>0.82047960000000009</v>
      </c>
      <c r="AT104" s="900">
        <f>IF($AK104="n/a",1.03*AS104,IF($AK104&lt;0,1.01*AS104,IF($AK104&gt;10,1.1*AS104,(1+$AK104/100)*AS104)))</f>
        <v>0.86101129223999995</v>
      </c>
      <c r="AU104" s="900">
        <f>IF($AK104="n/a",1.03*AT104,IF($AK104&lt;0,1.01*AT104,IF($AK104&gt;10,1.1*AT104,(1+$AK104/100)*AT104)))</f>
        <v>0.90354525007665587</v>
      </c>
      <c r="AV104" s="900">
        <f>IF($AK104="n/a",1.03*AU104,IF($AK104&lt;0,1.01*AU104,IF($AK104&gt;10,1.1*AU104,(1+$AK104/100)*AU104)))</f>
        <v>0.94818038543044258</v>
      </c>
      <c r="AW104" s="663">
        <f>SUM(AR104:AV104)</f>
        <v>4.3462165277470985</v>
      </c>
      <c r="AX104" s="761">
        <f>AW104/I104*100</f>
        <v>19.437462109781301</v>
      </c>
      <c r="AY104" s="948">
        <v>0.37</v>
      </c>
      <c r="AZ104" s="886">
        <v>28.360000000000003</v>
      </c>
      <c r="BA104" s="886">
        <v>-10.85</v>
      </c>
      <c r="BB104" s="886">
        <v>-1.21</v>
      </c>
      <c r="BC104" s="886">
        <v>1.34</v>
      </c>
      <c r="BE104" s="635">
        <v>2002</v>
      </c>
      <c r="BF104" s="912">
        <f>IF(BE104&gt;2008,0,IF(BE104&gt;2001,1,IF(BE104&gt;1990,2,IF(BE104&gt;1980,3,IF(BE104&gt;1973,4,IF(BE104&gt;1970,5,IF(BE104&gt;1960,6,IF(BE104&gt;1958,7,IF(BE104&gt;1953,8,9)))))))))</f>
        <v>1</v>
      </c>
      <c r="BG104" s="896">
        <v>2.9000000000000004</v>
      </c>
    </row>
    <row r="105" spans="1:59" ht="11.25" customHeight="1" x14ac:dyDescent="0.2">
      <c r="A105" s="885" t="s">
        <v>579</v>
      </c>
      <c r="B105" s="889" t="s">
        <v>580</v>
      </c>
      <c r="C105" s="946" t="s">
        <v>108</v>
      </c>
      <c r="D105" s="946" t="s">
        <v>4345</v>
      </c>
      <c r="E105" s="746">
        <v>16</v>
      </c>
      <c r="F105" s="1199">
        <v>233</v>
      </c>
      <c r="G105" s="1199" t="s">
        <v>106</v>
      </c>
      <c r="H105" s="1199" t="s">
        <v>106</v>
      </c>
      <c r="I105" s="888">
        <v>21.24</v>
      </c>
      <c r="J105" s="663">
        <f>(M105/I105)*100</f>
        <v>3.0131826741996237</v>
      </c>
      <c r="K105" s="891">
        <v>0.16</v>
      </c>
      <c r="L105" s="901">
        <v>4</v>
      </c>
      <c r="M105" s="654">
        <f>K105*L105</f>
        <v>0.64</v>
      </c>
      <c r="N105" s="884" t="s">
        <v>457</v>
      </c>
      <c r="O105" s="747">
        <v>0.15</v>
      </c>
      <c r="P105" s="875">
        <v>43828</v>
      </c>
      <c r="Q105" s="875">
        <v>43849</v>
      </c>
      <c r="R105" s="654">
        <f>(K105-O105)/O105*100</f>
        <v>6.6666666666666732</v>
      </c>
      <c r="S105" s="714">
        <f>IF(INDEX(Historical!$D$7:$D$1277,MATCH(B105,Historical!$B$7:$B$1301,0))=0,"n/a",(INDEX(Historical!$C$7:$C$1279,MATCH(B105,Historical!$B$7:$B$1301,0))/INDEX(Historical!$D$7:$D$1277,MATCH(B105,Historical!$B$7:$B$1301,0))-1)*100)</f>
        <v>11.111111111111093</v>
      </c>
      <c r="T105" s="714">
        <f>IF(INDEX(Historical!$F$7:$F$1270,MATCH(B105,Historical!$B$7:$B$1301,0))=0,"n/a",((INDEX(Historical!$C$7:$C$1279,MATCH(B105,Historical!$B$7:$B$1301,0))/INDEX(Historical!$F$7:$F$1270,MATCH(B105,Historical!$B$7:$B$1301,0)))^(1/3)-1)*100)</f>
        <v>10.064241629820891</v>
      </c>
      <c r="U105" s="714">
        <f>IF(INDEX(Historical!$H$7:$H$1270,MATCH(B105,Historical!$B$7:$B$1301,0))=0,"n/a",((INDEX(Historical!$C$7:$C$1279,MATCH(B105,Historical!$B$7:$B$1301,0))/INDEX(Historical!$H$7:$H$1270,MATCH(B105,Historical!$B$7:$B$1301,0)))^(1/5)-1)*100)</f>
        <v>7.3940923785779322</v>
      </c>
      <c r="V105" s="714">
        <f>IF(INDEX(Historical!$O$7:$O$1270,MATCH(B105,Historical!$B$7:$B$1301,0))=0,"n/a",((INDEX(Historical!$C$7:$C$1279,MATCH(B105,Historical!$B$7:$B$1301,0))/INDEX(Historical!$O$7:$O$1270,MATCH(B105,Historical!$B$7:$B$1301,0)))^(1/10)-1)*100)</f>
        <v>5.2409779148925528</v>
      </c>
      <c r="W105" s="715">
        <f>IF(OR(U105&lt;=0,U105="n/a",V105&lt;=0,V105="n/a"),"n/a",U105/V105)</f>
        <v>1.4108230369693364</v>
      </c>
      <c r="X105" s="716">
        <f>IF(OR(AJ105&lt;=0,AJ105="n/a",U105&lt;=0,U105="n/a"),"n/a",U105/AJ105)</f>
        <v>0.746878018038175</v>
      </c>
      <c r="Y105" s="890"/>
      <c r="Z105" s="663">
        <f>IF(OR(AC105&lt;0.01,AC105="n/a"),"n/a",M105/AC105*100)</f>
        <v>37.209302325581397</v>
      </c>
      <c r="AA105" s="900">
        <f>IF(OR(AC105&lt;0.01,AC105="n/a"),"n/a",I105/AC105)</f>
        <v>12.348837209302324</v>
      </c>
      <c r="AB105" s="901">
        <v>12</v>
      </c>
      <c r="AC105" s="879">
        <v>1.72</v>
      </c>
      <c r="AD105" s="879" t="s">
        <v>136</v>
      </c>
      <c r="AE105" s="879">
        <v>3.59</v>
      </c>
      <c r="AF105" s="879">
        <v>0.98</v>
      </c>
      <c r="AG105" s="879">
        <v>8.3000000000000007</v>
      </c>
      <c r="AH105" s="879">
        <v>2.7</v>
      </c>
      <c r="AI105" s="879">
        <v>-1.29</v>
      </c>
      <c r="AJ105" s="879">
        <v>9.9</v>
      </c>
      <c r="AK105" s="879" t="s">
        <v>136</v>
      </c>
      <c r="AL105" s="892">
        <v>251.16</v>
      </c>
      <c r="AM105" s="886">
        <v>4.2</v>
      </c>
      <c r="AN105" s="879">
        <v>0</v>
      </c>
      <c r="AO105" s="753">
        <f>IF(U105="n/a","n/a",IF(AA105&lt;0,"n/a",IF(AA105="n/a","n/a",J105+U105-AA105)))</f>
        <v>-1.9415621565247676</v>
      </c>
      <c r="AP105" s="754">
        <f>IF(U105="n/a","n/a",J105+U105)</f>
        <v>10.407275052777557</v>
      </c>
      <c r="AQ105" s="902">
        <f>IF(OR(AC105&lt;0.01,AF105="n/a"),"n/a",(I105/SQRT(22.5*AC105*(I105/AF105))-1)*100)</f>
        <v>-26.661029110282787</v>
      </c>
      <c r="AR105" s="663">
        <f>INDEX(Historical!$C$7:$C$1279,MATCH(B105,Historical!$B$7:$B$1301,0))*IF(AH105="n/a",1.03,IF(AH105&lt;0,1.01,IF(AH105&gt;10,1.1,(1+AH105/100))))</f>
        <v>0.61619999999999997</v>
      </c>
      <c r="AS105" s="900">
        <f>IF($AI105="n/a",1.03*AR105,IF($AI105&lt;0,1.01*AR105,IF($AI105&gt;10,1.1*AR105,(1+$AI105/100)*AR105)))</f>
        <v>0.62236199999999997</v>
      </c>
      <c r="AT105" s="900">
        <f>IF($AK105="n/a",1.03*AS105,IF($AK105&lt;0,1.01*AS105,IF($AK105&gt;10,1.1*AS105,(1+$AK105/100)*AS105)))</f>
        <v>0.64103286000000004</v>
      </c>
      <c r="AU105" s="900">
        <f>IF($AK105="n/a",1.03*AT105,IF($AK105&lt;0,1.01*AT105,IF($AK105&gt;10,1.1*AT105,(1+$AK105/100)*AT105)))</f>
        <v>0.66026384580000008</v>
      </c>
      <c r="AV105" s="900">
        <f>IF($AK105="n/a",1.03*AU105,IF($AK105&lt;0,1.01*AU105,IF($AK105&gt;10,1.1*AU105,(1+$AK105/100)*AU105)))</f>
        <v>0.68007176117400014</v>
      </c>
      <c r="AW105" s="663">
        <f>SUM(AR105:AV105)</f>
        <v>3.2199304669740005</v>
      </c>
      <c r="AX105" s="761">
        <f>AW105/I105*100</f>
        <v>15.159747961271188</v>
      </c>
      <c r="AY105" s="948">
        <v>0.22</v>
      </c>
      <c r="AZ105" s="886">
        <v>22.07</v>
      </c>
      <c r="BA105" s="886">
        <v>-33.21</v>
      </c>
      <c r="BB105" s="886">
        <v>-3.7199999999999998</v>
      </c>
      <c r="BC105" s="886">
        <v>-16.37</v>
      </c>
      <c r="BE105" s="635">
        <v>2005</v>
      </c>
      <c r="BF105" s="912">
        <f>IF(BE105&gt;2008,0,IF(BE105&gt;2001,1,IF(BE105&gt;1990,2,IF(BE105&gt;1980,3,IF(BE105&gt;1973,4,IF(BE105&gt;1970,5,IF(BE105&gt;1960,6,IF(BE105&gt;1958,7,IF(BE105&gt;1953,8,9)))))))))</f>
        <v>1</v>
      </c>
      <c r="BG105" s="896">
        <v>1.2</v>
      </c>
    </row>
    <row r="106" spans="1:59" ht="11.25" customHeight="1" x14ac:dyDescent="0.2">
      <c r="A106" s="885" t="s">
        <v>1223</v>
      </c>
      <c r="B106" s="889" t="s">
        <v>1224</v>
      </c>
      <c r="C106" s="946" t="s">
        <v>123</v>
      </c>
      <c r="D106" s="946" t="s">
        <v>4362</v>
      </c>
      <c r="E106" s="746">
        <v>13</v>
      </c>
      <c r="F106" s="1199">
        <v>281</v>
      </c>
      <c r="G106" s="1199" t="s">
        <v>106</v>
      </c>
      <c r="H106" s="1199" t="s">
        <v>106</v>
      </c>
      <c r="I106" s="888">
        <v>139.63999999999999</v>
      </c>
      <c r="J106" s="663">
        <f>(M106/I106)*100</f>
        <v>0.74477227155542836</v>
      </c>
      <c r="K106" s="891">
        <v>0.26</v>
      </c>
      <c r="L106" s="901">
        <v>4</v>
      </c>
      <c r="M106" s="654">
        <f>K106*L106</f>
        <v>1.04</v>
      </c>
      <c r="N106" s="884" t="s">
        <v>151</v>
      </c>
      <c r="O106" s="747">
        <v>0.25</v>
      </c>
      <c r="P106" s="875">
        <v>43992</v>
      </c>
      <c r="Q106" s="875">
        <v>44007</v>
      </c>
      <c r="R106" s="654">
        <f>(K106-O106)/O106*100</f>
        <v>4.0000000000000036</v>
      </c>
      <c r="S106" s="714">
        <f>IF(INDEX(Historical!$D$7:$D$1277,MATCH(B106,Historical!$B$7:$B$1301,0))=0,"n/a",(INDEX(Historical!$C$7:$C$1279,MATCH(B106,Historical!$B$7:$B$1301,0))/INDEX(Historical!$D$7:$D$1277,MATCH(B106,Historical!$B$7:$B$1301,0))-1)*100)</f>
        <v>4.2105263157894868</v>
      </c>
      <c r="T106" s="714">
        <f>IF(INDEX(Historical!$F$7:$F$1270,MATCH(B106,Historical!$B$7:$B$1301,0))=0,"n/a",((INDEX(Historical!$C$7:$C$1279,MATCH(B106,Historical!$B$7:$B$1301,0))/INDEX(Historical!$F$7:$F$1270,MATCH(B106,Historical!$B$7:$B$1301,0)))^(1/3)-1)*100)</f>
        <v>4.4011575622509014</v>
      </c>
      <c r="U106" s="714">
        <f>IF(INDEX(Historical!$H$7:$H$1270,MATCH(B106,Historical!$B$7:$B$1301,0))=0,"n/a",((INDEX(Historical!$C$7:$C$1279,MATCH(B106,Historical!$B$7:$B$1301,0))/INDEX(Historical!$H$7:$H$1270,MATCH(B106,Historical!$B$7:$B$1301,0)))^(1/5)-1)*100)</f>
        <v>4.8837286784054301</v>
      </c>
      <c r="V106" s="714">
        <f>IF(INDEX(Historical!$O$7:$O$1270,MATCH(B106,Historical!$B$7:$B$1301,0))=0,"n/a",((INDEX(Historical!$C$7:$C$1279,MATCH(B106,Historical!$B$7:$B$1301,0))/INDEX(Historical!$O$7:$O$1270,MATCH(B106,Historical!$B$7:$B$1301,0)))^(1/10)-1)*100)</f>
        <v>14.672147799502056</v>
      </c>
      <c r="W106" s="715">
        <f>IF(OR(U106&lt;=0,U106="n/a",V106&lt;=0,V106="n/a"),"n/a",U106/V106)</f>
        <v>0.33285710757161091</v>
      </c>
      <c r="X106" s="716" t="str">
        <f>IF(OR(AJ106&lt;=0,AJ106="n/a",U106&lt;=0,U106="n/a"),"n/a",U106/AJ106)</f>
        <v>n/a</v>
      </c>
      <c r="Y106" s="889" t="s">
        <v>1225</v>
      </c>
      <c r="Z106" s="663">
        <f>IF(OR(AC106&lt;0.01,AC106="n/a"),"n/a",M106/AC106*100)</f>
        <v>109.47368421052633</v>
      </c>
      <c r="AA106" s="900">
        <f>IF(OR(AC106&lt;0.01,AC106="n/a"),"n/a",I106/AC106)</f>
        <v>146.98947368421051</v>
      </c>
      <c r="AB106" s="901">
        <v>12</v>
      </c>
      <c r="AC106" s="879">
        <v>0.95</v>
      </c>
      <c r="AD106" s="879">
        <v>18.97</v>
      </c>
      <c r="AE106" s="879">
        <v>29.19</v>
      </c>
      <c r="AF106" s="879">
        <v>5.4</v>
      </c>
      <c r="AG106" s="879" t="s">
        <v>136</v>
      </c>
      <c r="AH106" s="879">
        <v>14.899999999999999</v>
      </c>
      <c r="AI106" s="879">
        <v>6.5</v>
      </c>
      <c r="AJ106" s="879">
        <v>-2.8899999999999997</v>
      </c>
      <c r="AK106" s="879">
        <v>7.6700000000000008</v>
      </c>
      <c r="AL106" s="892">
        <v>26340</v>
      </c>
      <c r="AM106" s="886">
        <v>0.77</v>
      </c>
      <c r="AN106" s="879" t="s">
        <v>136</v>
      </c>
      <c r="AO106" s="753">
        <f>IF(U106="n/a","n/a",IF(AA106&lt;0,"n/a",IF(AA106="n/a","n/a",J106+U106-AA106)))</f>
        <v>-141.36097273424966</v>
      </c>
      <c r="AP106" s="754">
        <f>IF(U106="n/a","n/a",J106+U106)</f>
        <v>5.6285009499608583</v>
      </c>
      <c r="AQ106" s="902">
        <f>IF(OR(AC106&lt;0.01,AF106="n/a"),"n/a",(I106/SQRT(22.5*AC106*(I106/AF106))-1)*100)</f>
        <v>493.94842944661895</v>
      </c>
      <c r="AR106" s="663">
        <f>INDEX(Historical!$C$7:$C$1279,MATCH(B106,Historical!$B$7:$B$1301,0))*IF(AH106="n/a",1.03,IF(AH106&lt;0,1.01,IF(AH106&gt;10,1.1,(1+AH106/100))))</f>
        <v>1.089</v>
      </c>
      <c r="AS106" s="900">
        <f>IF($AI106="n/a",1.03*AR106,IF($AI106&lt;0,1.01*AR106,IF($AI106&gt;10,1.1*AR106,(1+$AI106/100)*AR106)))</f>
        <v>1.1597849999999998</v>
      </c>
      <c r="AT106" s="900">
        <f>IF($AK106="n/a",1.03*AS106,IF($AK106&lt;0,1.01*AS106,IF($AK106&gt;10,1.1*AS106,(1+$AK106/100)*AS106)))</f>
        <v>1.2487405094999999</v>
      </c>
      <c r="AU106" s="900">
        <f>IF($AK106="n/a",1.03*AT106,IF($AK106&lt;0,1.01*AT106,IF($AK106&gt;10,1.1*AT106,(1+$AK106/100)*AT106)))</f>
        <v>1.3445189065786498</v>
      </c>
      <c r="AV106" s="900">
        <f>IF($AK106="n/a",1.03*AU106,IF($AK106&lt;0,1.01*AU106,IF($AK106&gt;10,1.1*AU106,(1+$AK106/100)*AU106)))</f>
        <v>1.4476435067132323</v>
      </c>
      <c r="AW106" s="663">
        <f>SUM(AR106:AV106)</f>
        <v>6.2896879227918827</v>
      </c>
      <c r="AX106" s="761">
        <f>AW106/I106*100</f>
        <v>4.5042165015696671</v>
      </c>
      <c r="AY106" s="948" t="s">
        <v>136</v>
      </c>
      <c r="AZ106" s="886">
        <v>80.930000000000007</v>
      </c>
      <c r="BA106" s="886">
        <v>-8.5500000000000007</v>
      </c>
      <c r="BB106" s="886">
        <v>1.79</v>
      </c>
      <c r="BC106" s="886">
        <v>25.419999999999998</v>
      </c>
      <c r="BE106" s="635">
        <v>2008</v>
      </c>
      <c r="BF106" s="912">
        <f>IF(BE106&gt;2008,0,IF(BE106&gt;2001,1,IF(BE106&gt;1990,2,IF(BE106&gt;1980,3,IF(BE106&gt;1973,4,IF(BE106&gt;1970,5,IF(BE106&gt;1960,6,IF(BE106&gt;1958,7,IF(BE106&gt;1953,8,9)))))))))</f>
        <v>1</v>
      </c>
      <c r="BG106" s="896" t="s">
        <v>136</v>
      </c>
    </row>
    <row r="107" spans="1:59" ht="11.25" customHeight="1" x14ac:dyDescent="0.2">
      <c r="A107" s="885" t="s">
        <v>1230</v>
      </c>
      <c r="B107" s="889" t="s">
        <v>1231</v>
      </c>
      <c r="C107" s="946" t="s">
        <v>112</v>
      </c>
      <c r="D107" s="946" t="s">
        <v>4338</v>
      </c>
      <c r="E107" s="746">
        <v>10</v>
      </c>
      <c r="F107" s="1199">
        <v>387</v>
      </c>
      <c r="G107" s="1199" t="s">
        <v>37</v>
      </c>
      <c r="H107" s="1199" t="s">
        <v>37</v>
      </c>
      <c r="I107" s="888">
        <v>60.98</v>
      </c>
      <c r="J107" s="663">
        <f>(M107/I107)*100</f>
        <v>3.148573302722204</v>
      </c>
      <c r="K107" s="891">
        <v>0.48</v>
      </c>
      <c r="L107" s="901">
        <v>4</v>
      </c>
      <c r="M107" s="654">
        <f>K107*L107</f>
        <v>1.92</v>
      </c>
      <c r="N107" s="884" t="s">
        <v>355</v>
      </c>
      <c r="O107" s="747">
        <v>0.46</v>
      </c>
      <c r="P107" s="875">
        <v>43888</v>
      </c>
      <c r="Q107" s="875">
        <v>43921</v>
      </c>
      <c r="R107" s="654">
        <f>(K107-O107)/O107*100</f>
        <v>4.3478260869565135</v>
      </c>
      <c r="S107" s="714">
        <f>IF(INDEX(Historical!$D$7:$D$1277,MATCH(B107,Historical!$B$7:$B$1301,0))=0,"n/a",(INDEX(Historical!$C$7:$C$1279,MATCH(B107,Historical!$B$7:$B$1301,0))/INDEX(Historical!$D$7:$D$1277,MATCH(B107,Historical!$B$7:$B$1301,0))-1)*100)</f>
        <v>4.5454545454545414</v>
      </c>
      <c r="T107" s="714">
        <f>IF(INDEX(Historical!$F$7:$F$1270,MATCH(B107,Historical!$B$7:$B$1301,0))=0,"n/a",((INDEX(Historical!$C$7:$C$1279,MATCH(B107,Historical!$B$7:$B$1301,0))/INDEX(Historical!$F$7:$F$1270,MATCH(B107,Historical!$B$7:$B$1301,0)))^(1/3)-1)*100)</f>
        <v>4.7689553171647248</v>
      </c>
      <c r="U107" s="714">
        <f>IF(INDEX(Historical!$H$7:$H$1270,MATCH(B107,Historical!$B$7:$B$1301,0))=0,"n/a",((INDEX(Historical!$C$7:$C$1279,MATCH(B107,Historical!$B$7:$B$1301,0))/INDEX(Historical!$H$7:$H$1270,MATCH(B107,Historical!$B$7:$B$1301,0)))^(1/5)-1)*100)</f>
        <v>6.8682698374176177</v>
      </c>
      <c r="V107" s="714">
        <f>IF(INDEX(Historical!$O$7:$O$1270,MATCH(B107,Historical!$B$7:$B$1301,0))=0,"n/a",((INDEX(Historical!$C$7:$C$1279,MATCH(B107,Historical!$B$7:$B$1301,0))/INDEX(Historical!$O$7:$O$1270,MATCH(B107,Historical!$B$7:$B$1301,0)))^(1/10)-1)*100)</f>
        <v>5.089658325849622</v>
      </c>
      <c r="W107" s="715">
        <f>IF(OR(U107&lt;=0,U107="n/a",V107&lt;=0,V107="n/a"),"n/a",U107/V107)</f>
        <v>1.3494559747821757</v>
      </c>
      <c r="X107" s="716">
        <f>IF(OR(AJ107&lt;=0,AJ107="n/a",U107&lt;=0,U107="n/a"),"n/a",U107/AJ107)</f>
        <v>1.2958999693240789</v>
      </c>
      <c r="Y107" s="676"/>
      <c r="Z107" s="663">
        <f>IF(OR(AC107&lt;0.01,AC107="n/a"),"n/a",M107/AC107*100)</f>
        <v>32</v>
      </c>
      <c r="AA107" s="900">
        <f>IF(OR(AC107&lt;0.01,AC107="n/a"),"n/a",I107/AC107)</f>
        <v>10.163333333333332</v>
      </c>
      <c r="AB107" s="901">
        <v>12</v>
      </c>
      <c r="AC107" s="879">
        <v>6</v>
      </c>
      <c r="AD107" s="879">
        <v>0.84</v>
      </c>
      <c r="AE107" s="879">
        <v>1.61</v>
      </c>
      <c r="AF107" s="879">
        <v>1.1499999999999999</v>
      </c>
      <c r="AG107" s="879">
        <v>11.899999999999999</v>
      </c>
      <c r="AH107" s="879">
        <v>14.099999999999998</v>
      </c>
      <c r="AI107" s="879">
        <v>4.45</v>
      </c>
      <c r="AJ107" s="879">
        <v>5.3</v>
      </c>
      <c r="AK107" s="879">
        <v>12</v>
      </c>
      <c r="AL107" s="892">
        <v>2230</v>
      </c>
      <c r="AM107" s="886">
        <v>1.7000000000000002</v>
      </c>
      <c r="AN107" s="879">
        <v>2.91</v>
      </c>
      <c r="AO107" s="753">
        <f>IF(U107="n/a","n/a",IF(AA107&lt;0,"n/a",IF(AA107="n/a","n/a",J107+U107-AA107)))</f>
        <v>-0.14649019319351098</v>
      </c>
      <c r="AP107" s="754">
        <f>IF(U107="n/a","n/a",J107+U107)</f>
        <v>10.016843140139821</v>
      </c>
      <c r="AQ107" s="902">
        <f>IF(OR(AC107&lt;0.01,AF107="n/a"),"n/a",(I107/SQRT(22.5*AC107*(I107/AF107))-1)*100)</f>
        <v>-27.92647786744017</v>
      </c>
      <c r="AR107" s="663">
        <f>INDEX(Historical!$C$7:$C$1279,MATCH(B107,Historical!$B$7:$B$1301,0))*IF(AH107="n/a",1.03,IF(AH107&lt;0,1.01,IF(AH107&gt;10,1.1,(1+AH107/100))))</f>
        <v>2.0240000000000005</v>
      </c>
      <c r="AS107" s="900">
        <f>IF($AI107="n/a",1.03*AR107,IF($AI107&lt;0,1.01*AR107,IF($AI107&gt;10,1.1*AR107,(1+$AI107/100)*AR107)))</f>
        <v>2.1140680000000005</v>
      </c>
      <c r="AT107" s="900">
        <f>IF($AK107="n/a",1.03*AS107,IF($AK107&lt;0,1.01*AS107,IF($AK107&gt;10,1.1*AS107,(1+$AK107/100)*AS107)))</f>
        <v>2.3254748000000007</v>
      </c>
      <c r="AU107" s="900">
        <f>IF($AK107="n/a",1.03*AT107,IF($AK107&lt;0,1.01*AT107,IF($AK107&gt;10,1.1*AT107,(1+$AK107/100)*AT107)))</f>
        <v>2.5580222800000012</v>
      </c>
      <c r="AV107" s="900">
        <f>IF($AK107="n/a",1.03*AU107,IF($AK107&lt;0,1.01*AU107,IF($AK107&gt;10,1.1*AU107,(1+$AK107/100)*AU107)))</f>
        <v>2.8138245080000015</v>
      </c>
      <c r="AW107" s="663">
        <f>SUM(AR107:AV107)</f>
        <v>11.835389588000004</v>
      </c>
      <c r="AX107" s="761">
        <f>AW107/I107*100</f>
        <v>19.408641502131854</v>
      </c>
      <c r="AY107" s="948">
        <v>1.07</v>
      </c>
      <c r="AZ107" s="886">
        <v>20.3</v>
      </c>
      <c r="BA107" s="886">
        <v>-29.099999999999998</v>
      </c>
      <c r="BB107" s="886">
        <v>0.76</v>
      </c>
      <c r="BC107" s="886">
        <v>-14.91</v>
      </c>
      <c r="BE107" s="635">
        <v>2011</v>
      </c>
      <c r="BF107" s="912">
        <f>IF(BE107&gt;2008,0,IF(BE107&gt;2001,1,IF(BE107&gt;1990,2,IF(BE107&gt;1980,3,IF(BE107&gt;1973,4,IF(BE107&gt;1970,5,IF(BE107&gt;1960,6,IF(BE107&gt;1958,7,IF(BE107&gt;1953,8,9)))))))))</f>
        <v>0</v>
      </c>
      <c r="BG107" s="896">
        <v>2.6</v>
      </c>
    </row>
    <row r="108" spans="1:59" ht="11.25" customHeight="1" x14ac:dyDescent="0.2">
      <c r="A108" s="877" t="s">
        <v>601</v>
      </c>
      <c r="B108" s="889" t="s">
        <v>602</v>
      </c>
      <c r="C108" s="946" t="s">
        <v>112</v>
      </c>
      <c r="D108" s="946" t="s">
        <v>211</v>
      </c>
      <c r="E108" s="746">
        <v>23</v>
      </c>
      <c r="F108" s="1199">
        <v>144</v>
      </c>
      <c r="G108" s="1199" t="s">
        <v>37</v>
      </c>
      <c r="H108" s="1199" t="s">
        <v>37</v>
      </c>
      <c r="I108" s="888">
        <v>47.99</v>
      </c>
      <c r="J108" s="663">
        <f>(M108/I108)*100</f>
        <v>1.4586372160866845</v>
      </c>
      <c r="K108" s="898">
        <v>0.17499999999999999</v>
      </c>
      <c r="L108" s="901">
        <v>4</v>
      </c>
      <c r="M108" s="654">
        <f>K108*L108</f>
        <v>0.7</v>
      </c>
      <c r="N108" s="884" t="s">
        <v>564</v>
      </c>
      <c r="O108" s="748">
        <v>0.16</v>
      </c>
      <c r="P108" s="875">
        <v>43846</v>
      </c>
      <c r="Q108" s="875">
        <v>43865</v>
      </c>
      <c r="R108" s="654">
        <f>(K108-O108)/O108*100</f>
        <v>9.3749999999999911</v>
      </c>
      <c r="S108" s="714">
        <f>IF(INDEX(Historical!$D$7:$D$1277,MATCH(B108,Historical!$B$7:$B$1301,0))=0,"n/a",(INDEX(Historical!$C$7:$C$1279,MATCH(B108,Historical!$B$7:$B$1301,0))/INDEX(Historical!$D$7:$D$1277,MATCH(B108,Historical!$B$7:$B$1301,0))-1)*100)</f>
        <v>21.212121212121215</v>
      </c>
      <c r="T108" s="714">
        <f>IF(INDEX(Historical!$F$7:$F$1270,MATCH(B108,Historical!$B$7:$B$1301,0))=0,"n/a",((INDEX(Historical!$C$7:$C$1279,MATCH(B108,Historical!$B$7:$B$1301,0))/INDEX(Historical!$F$7:$F$1270,MATCH(B108,Historical!$B$7:$B$1301,0)))^(1/3)-1)*100)</f>
        <v>13.30326698854094</v>
      </c>
      <c r="U108" s="714">
        <f>IF(INDEX(Historical!$H$7:$H$1270,MATCH(B108,Historical!$B$7:$B$1301,0))=0,"n/a",((INDEX(Historical!$C$7:$C$1279,MATCH(B108,Historical!$B$7:$B$1301,0))/INDEX(Historical!$H$7:$H$1270,MATCH(B108,Historical!$B$7:$B$1301,0)))^(1/5)-1)*100)</f>
        <v>11.784530914564041</v>
      </c>
      <c r="V108" s="714">
        <f>IF(INDEX(Historical!$O$7:$O$1270,MATCH(B108,Historical!$B$7:$B$1301,0))=0,"n/a",((INDEX(Historical!$C$7:$C$1279,MATCH(B108,Historical!$B$7:$B$1301,0))/INDEX(Historical!$O$7:$O$1270,MATCH(B108,Historical!$B$7:$B$1301,0)))^(1/10)-1)*100)</f>
        <v>9.7106438166846054</v>
      </c>
      <c r="W108" s="715">
        <f>IF(OR(U108&lt;=0,U108="n/a",V108&lt;=0,V108="n/a"),"n/a",U108/V108)</f>
        <v>1.2135684447941679</v>
      </c>
      <c r="X108" s="716">
        <f>IF(OR(AJ108&lt;=0,AJ108="n/a",U108&lt;=0,U108="n/a"),"n/a",U108/AJ108)</f>
        <v>1.1223362775775276</v>
      </c>
      <c r="Y108" s="671"/>
      <c r="Z108" s="663">
        <f>IF(OR(AC108&lt;0.01,AC108="n/a"),"n/a",M108/AC108*100)</f>
        <v>36.458333333333329</v>
      </c>
      <c r="AA108" s="900">
        <f>IF(OR(AC108&lt;0.01,AC108="n/a"),"n/a",I108/AC108)</f>
        <v>24.994791666666668</v>
      </c>
      <c r="AB108" s="901">
        <v>12</v>
      </c>
      <c r="AC108" s="879">
        <v>1.92</v>
      </c>
      <c r="AD108" s="879">
        <v>3.09</v>
      </c>
      <c r="AE108" s="879">
        <v>4.91</v>
      </c>
      <c r="AF108" s="879">
        <v>7.83</v>
      </c>
      <c r="AG108" s="879">
        <v>33.4</v>
      </c>
      <c r="AH108" s="879">
        <v>1.7999999999999998</v>
      </c>
      <c r="AI108" s="879">
        <v>23.59</v>
      </c>
      <c r="AJ108" s="879">
        <v>10.5</v>
      </c>
      <c r="AK108" s="879">
        <v>8</v>
      </c>
      <c r="AL108" s="892">
        <v>7920</v>
      </c>
      <c r="AM108" s="886">
        <v>1.0999999999999999</v>
      </c>
      <c r="AN108" s="879">
        <v>0.44</v>
      </c>
      <c r="AO108" s="753">
        <f>IF(U108="n/a","n/a",IF(AA108&lt;0,"n/a",IF(AA108="n/a","n/a",J108+U108-AA108)))</f>
        <v>-11.751623536015943</v>
      </c>
      <c r="AP108" s="754">
        <f>IF(U108="n/a","n/a",J108+U108)</f>
        <v>13.243168130650725</v>
      </c>
      <c r="AQ108" s="902">
        <f>IF(OR(AC108&lt;0.01,AF108="n/a"),"n/a",(I108/SQRT(22.5*AC108*(I108/AF108))-1)*100)</f>
        <v>194.92689772213052</v>
      </c>
      <c r="AR108" s="663">
        <f>INDEX(Historical!$C$7:$C$1279,MATCH(B108,Historical!$B$7:$B$1301,0))*IF(AH108="n/a",1.03,IF(AH108&lt;0,1.01,IF(AH108&gt;10,1.1,(1+AH108/100))))</f>
        <v>0.65151999999999999</v>
      </c>
      <c r="AS108" s="900">
        <f>IF($AI108="n/a",1.03*AR108,IF($AI108&lt;0,1.01*AR108,IF($AI108&gt;10,1.1*AR108,(1+$AI108/100)*AR108)))</f>
        <v>0.71667200000000009</v>
      </c>
      <c r="AT108" s="900">
        <f>IF($AK108="n/a",1.03*AS108,IF($AK108&lt;0,1.01*AS108,IF($AK108&gt;10,1.1*AS108,(1+$AK108/100)*AS108)))</f>
        <v>0.7740057600000001</v>
      </c>
      <c r="AU108" s="900">
        <f>IF($AK108="n/a",1.03*AT108,IF($AK108&lt;0,1.01*AT108,IF($AK108&gt;10,1.1*AT108,(1+$AK108/100)*AT108)))</f>
        <v>0.83592622080000012</v>
      </c>
      <c r="AV108" s="900">
        <f>IF($AK108="n/a",1.03*AU108,IF($AK108&lt;0,1.01*AU108,IF($AK108&gt;10,1.1*AU108,(1+$AK108/100)*AU108)))</f>
        <v>0.90280031846400022</v>
      </c>
      <c r="AW108" s="663">
        <f>SUM(AR108:AV108)</f>
        <v>3.8809242992640005</v>
      </c>
      <c r="AX108" s="761">
        <f>AW108/I108*100</f>
        <v>8.0869437367451553</v>
      </c>
      <c r="AY108" s="948">
        <v>0.56000000000000005</v>
      </c>
      <c r="AZ108" s="886">
        <v>24.88</v>
      </c>
      <c r="BA108" s="886">
        <v>-15.78</v>
      </c>
      <c r="BB108" s="886">
        <v>1.59</v>
      </c>
      <c r="BC108" s="886">
        <v>-1.1400000000000001</v>
      </c>
      <c r="BE108" s="635">
        <v>1998</v>
      </c>
      <c r="BF108" s="912">
        <f>IF(BE108&gt;2008,0,IF(BE108&gt;2001,1,IF(BE108&gt;1990,2,IF(BE108&gt;1980,3,IF(BE108&gt;1973,4,IF(BE108&gt;1970,5,IF(BE108&gt;1960,6,IF(BE108&gt;1958,7,IF(BE108&gt;1953,8,9)))))))))</f>
        <v>2</v>
      </c>
      <c r="BG108" s="896">
        <v>19.100000000000001</v>
      </c>
    </row>
    <row r="109" spans="1:59" ht="11.25" customHeight="1" x14ac:dyDescent="0.2">
      <c r="A109" s="885" t="s">
        <v>4472</v>
      </c>
      <c r="B109" s="889" t="s">
        <v>4471</v>
      </c>
      <c r="C109" s="946" t="s">
        <v>108</v>
      </c>
      <c r="D109" s="946" t="s">
        <v>118</v>
      </c>
      <c r="E109" s="746">
        <v>15</v>
      </c>
      <c r="F109" s="1199">
        <v>259</v>
      </c>
      <c r="G109" s="1199" t="s">
        <v>115</v>
      </c>
      <c r="H109" s="1199" t="s">
        <v>115</v>
      </c>
      <c r="I109" s="888">
        <v>74.23</v>
      </c>
      <c r="J109" s="663">
        <f>(M109/I109)*100</f>
        <v>1.010373164488751</v>
      </c>
      <c r="K109" s="891">
        <v>0.1875</v>
      </c>
      <c r="L109" s="901">
        <v>4</v>
      </c>
      <c r="M109" s="654">
        <f>K109*L109</f>
        <v>0.75</v>
      </c>
      <c r="N109" s="884" t="s">
        <v>139</v>
      </c>
      <c r="O109" s="747">
        <v>0.17249999999999999</v>
      </c>
      <c r="P109" s="875">
        <v>43923</v>
      </c>
      <c r="Q109" s="875">
        <v>43952</v>
      </c>
      <c r="R109" s="654">
        <f>(K109-O109)/O109*100</f>
        <v>8.6956521739130519</v>
      </c>
      <c r="S109" s="714">
        <f>IF(INDEX(Historical!$D$7:$D$1277,MATCH(B109,Historical!$B$7:$B$1301,0))=0,"n/a",(INDEX(Historical!$C$7:$C$1279,MATCH(B109,Historical!$B$7:$B$1301,0))/INDEX(Historical!$D$7:$D$1277,MATCH(B109,Historical!$B$7:$B$1301,0))-1)*100)</f>
        <v>7.5396825396825351</v>
      </c>
      <c r="T109" s="714">
        <f>IF(INDEX(Historical!$F$7:$F$1270,MATCH(B109,Historical!$B$7:$B$1301,0))=0,"n/a",((INDEX(Historical!$C$7:$C$1279,MATCH(B109,Historical!$B$7:$B$1301,0))/INDEX(Historical!$F$7:$F$1270,MATCH(B109,Historical!$B$7:$B$1301,0)))^(1/3)-1)*100)</f>
        <v>6.8740101711165735</v>
      </c>
      <c r="U109" s="714">
        <f>IF(INDEX(Historical!$H$7:$H$1270,MATCH(B109,Historical!$B$7:$B$1301,0))=0,"n/a",((INDEX(Historical!$C$7:$C$1279,MATCH(B109,Historical!$B$7:$B$1301,0))/INDEX(Historical!$H$7:$H$1270,MATCH(B109,Historical!$B$7:$B$1301,0)))^(1/5)-1)*100)</f>
        <v>6.5500769692147021</v>
      </c>
      <c r="V109" s="714">
        <f>IF(INDEX(Historical!$O$7:$O$1270,MATCH(B109,Historical!$B$7:$B$1301,0))=0,"n/a",((INDEX(Historical!$C$7:$C$1279,MATCH(B109,Historical!$B$7:$B$1301,0))/INDEX(Historical!$O$7:$O$1270,MATCH(B109,Historical!$B$7:$B$1301,0)))^(1/10)-1)*100)</f>
        <v>10.532598280175254</v>
      </c>
      <c r="W109" s="715">
        <f>IF(OR(U109&lt;=0,U109="n/a",V109&lt;=0,V109="n/a"),"n/a",U109/V109)</f>
        <v>0.62188614765109163</v>
      </c>
      <c r="X109" s="716">
        <f>IF(OR(AJ109&lt;=0,AJ109="n/a",U109&lt;=0,U109="n/a"),"n/a",U109/AJ109)</f>
        <v>0.57456815519427207</v>
      </c>
      <c r="Y109" s="676"/>
      <c r="Z109" s="663">
        <f>IF(OR(AC109&lt;0.01,AC109="n/a"),"n/a",M109/AC109*100)</f>
        <v>11.194029850746269</v>
      </c>
      <c r="AA109" s="900">
        <f>IF(OR(AC109&lt;0.01,AC109="n/a"),"n/a",I109/AC109)</f>
        <v>11.07910447761194</v>
      </c>
      <c r="AB109" s="901">
        <v>12</v>
      </c>
      <c r="AC109" s="879">
        <v>6.7</v>
      </c>
      <c r="AD109" s="879">
        <v>1.61</v>
      </c>
      <c r="AE109" s="879">
        <v>1.73</v>
      </c>
      <c r="AF109" s="879">
        <v>1.19</v>
      </c>
      <c r="AG109" s="879">
        <v>10.7</v>
      </c>
      <c r="AH109" s="879">
        <v>12.4</v>
      </c>
      <c r="AI109" s="879">
        <v>6.35</v>
      </c>
      <c r="AJ109" s="879">
        <v>11.4</v>
      </c>
      <c r="AK109" s="879">
        <v>6.7</v>
      </c>
      <c r="AL109" s="892">
        <v>7900</v>
      </c>
      <c r="AM109" s="886">
        <v>1.7999999999999998</v>
      </c>
      <c r="AN109" s="879">
        <v>0.28000000000000003</v>
      </c>
      <c r="AO109" s="753">
        <f>IF(U109="n/a","n/a",IF(AA109&lt;0,"n/a",IF(AA109="n/a","n/a",J109+U109-AA109)))</f>
        <v>-3.5186543439084872</v>
      </c>
      <c r="AP109" s="754">
        <f>IF(U109="n/a","n/a",J109+U109)</f>
        <v>7.5604501337034531</v>
      </c>
      <c r="AQ109" s="902">
        <f>IF(OR(AC109&lt;0.01,AF109="n/a"),"n/a",(I109/SQRT(22.5*AC109*(I109/AF109))-1)*100)</f>
        <v>-23.45187620164625</v>
      </c>
      <c r="AR109" s="663">
        <f>INDEX(Historical!$C$7:$C$1279,MATCH(B109,Historical!$B$7:$B$1301,0))*IF(AH109="n/a",1.03,IF(AH109&lt;0,1.01,IF(AH109&gt;10,1.1,(1+AH109/100))))</f>
        <v>0.74525000000000008</v>
      </c>
      <c r="AS109" s="900">
        <f>IF($AI109="n/a",1.03*AR109,IF($AI109&lt;0,1.01*AR109,IF($AI109&gt;10,1.1*AR109,(1+$AI109/100)*AR109)))</f>
        <v>0.79257337500000002</v>
      </c>
      <c r="AT109" s="900">
        <f>IF($AK109="n/a",1.03*AS109,IF($AK109&lt;0,1.01*AS109,IF($AK109&gt;10,1.1*AS109,(1+$AK109/100)*AS109)))</f>
        <v>0.84567579112500002</v>
      </c>
      <c r="AU109" s="900">
        <f>IF($AK109="n/a",1.03*AT109,IF($AK109&lt;0,1.01*AT109,IF($AK109&gt;10,1.1*AT109,(1+$AK109/100)*AT109)))</f>
        <v>0.90233606913037501</v>
      </c>
      <c r="AV109" s="900">
        <f>IF($AK109="n/a",1.03*AU109,IF($AK109&lt;0,1.01*AU109,IF($AK109&gt;10,1.1*AU109,(1+$AK109/100)*AU109)))</f>
        <v>0.96279258576211013</v>
      </c>
      <c r="AW109" s="663">
        <f>SUM(AR109:AV109)</f>
        <v>4.248627821017485</v>
      </c>
      <c r="AX109" s="761">
        <f>AW109/I109*100</f>
        <v>5.7235993816751787</v>
      </c>
      <c r="AY109" s="948">
        <v>1.1000000000000001</v>
      </c>
      <c r="AZ109" s="886">
        <v>30.819999999999997</v>
      </c>
      <c r="BA109" s="886">
        <v>-33.379999999999995</v>
      </c>
      <c r="BB109" s="886">
        <v>-2.9899999999999998</v>
      </c>
      <c r="BC109" s="886">
        <v>-17.86</v>
      </c>
      <c r="BE109" s="635">
        <v>2006</v>
      </c>
      <c r="BF109" s="912">
        <f>IF(BE109&gt;2008,0,IF(BE109&gt;2001,1,IF(BE109&gt;1990,2,IF(BE109&gt;1980,3,IF(BE109&gt;1973,4,IF(BE109&gt;1970,5,IF(BE109&gt;1960,6,IF(BE109&gt;1958,7,IF(BE109&gt;1953,8,9)))))))))</f>
        <v>1</v>
      </c>
      <c r="BG109" s="896">
        <v>2.9000000000000004</v>
      </c>
    </row>
    <row r="110" spans="1:59" ht="11.25" customHeight="1" x14ac:dyDescent="0.2">
      <c r="A110" s="877" t="s">
        <v>1095</v>
      </c>
      <c r="B110" s="889" t="s">
        <v>1096</v>
      </c>
      <c r="C110" s="946" t="s">
        <v>4199</v>
      </c>
      <c r="D110" s="946" t="s">
        <v>4344</v>
      </c>
      <c r="E110" s="746">
        <v>10</v>
      </c>
      <c r="F110" s="1199">
        <v>388</v>
      </c>
      <c r="G110" s="1199" t="s">
        <v>106</v>
      </c>
      <c r="H110" s="1199" t="s">
        <v>106</v>
      </c>
      <c r="I110" s="888">
        <v>25.9</v>
      </c>
      <c r="J110" s="663">
        <f>(M110/I110)*100</f>
        <v>3.397683397683398</v>
      </c>
      <c r="K110" s="891">
        <v>0.22</v>
      </c>
      <c r="L110" s="901">
        <v>4</v>
      </c>
      <c r="M110" s="654">
        <f>K110*L110</f>
        <v>0.88</v>
      </c>
      <c r="N110" s="884" t="s">
        <v>151</v>
      </c>
      <c r="O110" s="747">
        <v>0.2</v>
      </c>
      <c r="P110" s="875">
        <v>43888</v>
      </c>
      <c r="Q110" s="875">
        <v>43921</v>
      </c>
      <c r="R110" s="654">
        <f>(K110-O110)/O110*100</f>
        <v>9.9999999999999947</v>
      </c>
      <c r="S110" s="714">
        <f>IF(INDEX(Historical!$D$7:$D$1277,MATCH(B110,Historical!$B$7:$B$1301,0))=0,"n/a",(INDEX(Historical!$C$7:$C$1279,MATCH(B110,Historical!$B$7:$B$1301,0))/INDEX(Historical!$D$7:$D$1277,MATCH(B110,Historical!$B$7:$B$1301,0))-1)*100)</f>
        <v>11.111111111111116</v>
      </c>
      <c r="T110" s="714">
        <f>IF(INDEX(Historical!$F$7:$F$1270,MATCH(B110,Historical!$B$7:$B$1301,0))=0,"n/a",((INDEX(Historical!$C$7:$C$1279,MATCH(B110,Historical!$B$7:$B$1301,0))/INDEX(Historical!$F$7:$F$1270,MATCH(B110,Historical!$B$7:$B$1301,0)))^(1/3)-1)*100)</f>
        <v>13.998396445113137</v>
      </c>
      <c r="U110" s="714">
        <f>IF(INDEX(Historical!$H$7:$H$1270,MATCH(B110,Historical!$B$7:$B$1301,0))=0,"n/a",((INDEX(Historical!$C$7:$C$1279,MATCH(B110,Historical!$B$7:$B$1301,0))/INDEX(Historical!$H$7:$H$1270,MATCH(B110,Historical!$B$7:$B$1301,0)))^(1/5)-1)*100)</f>
        <v>14.869835499703509</v>
      </c>
      <c r="V110" s="714">
        <f>IF(INDEX(Historical!$O$7:$O$1270,MATCH(B110,Historical!$B$7:$B$1301,0))=0,"n/a",((INDEX(Historical!$C$7:$C$1279,MATCH(B110,Historical!$B$7:$B$1301,0))/INDEX(Historical!$O$7:$O$1270,MATCH(B110,Historical!$B$7:$B$1301,0)))^(1/10)-1)*100)</f>
        <v>14.869835499703509</v>
      </c>
      <c r="W110" s="715">
        <f>IF(OR(U110&lt;=0,U110="n/a",V110&lt;=0,V110="n/a"),"n/a",U110/V110)</f>
        <v>1</v>
      </c>
      <c r="X110" s="716" t="str">
        <f>IF(OR(AJ110&lt;=0,AJ110="n/a",U110&lt;=0,U110="n/a"),"n/a",U110/AJ110)</f>
        <v>n/a</v>
      </c>
      <c r="Y110" s="673"/>
      <c r="Z110" s="663">
        <f>IF(OR(AC110&lt;0.01,AC110="n/a"),"n/a",M110/AC110*100)</f>
        <v>258.8235294117647</v>
      </c>
      <c r="AA110" s="900">
        <f>IF(OR(AC110&lt;0.01,AC110="n/a"),"n/a",I110/AC110)</f>
        <v>76.17647058823529</v>
      </c>
      <c r="AB110" s="901">
        <v>12</v>
      </c>
      <c r="AC110" s="879">
        <v>0.34</v>
      </c>
      <c r="AD110" s="879">
        <v>15.55</v>
      </c>
      <c r="AE110" s="879">
        <v>1.79</v>
      </c>
      <c r="AF110" s="879">
        <v>1.97</v>
      </c>
      <c r="AG110" s="879">
        <v>2.5</v>
      </c>
      <c r="AH110" s="881">
        <v>-5.7</v>
      </c>
      <c r="AI110" s="881">
        <v>54.72</v>
      </c>
      <c r="AJ110" s="879">
        <v>-9.1999999999999993</v>
      </c>
      <c r="AK110" s="879">
        <v>4.8</v>
      </c>
      <c r="AL110" s="892">
        <v>19850</v>
      </c>
      <c r="AM110" s="886">
        <v>0.1</v>
      </c>
      <c r="AN110" s="879">
        <v>0.79</v>
      </c>
      <c r="AO110" s="753">
        <f>IF(U110="n/a","n/a",IF(AA110&lt;0,"n/a",IF(AA110="n/a","n/a",J110+U110-AA110)))</f>
        <v>-57.908951690848383</v>
      </c>
      <c r="AP110" s="754">
        <f>IF(U110="n/a","n/a",J110+U110)</f>
        <v>18.267518897386907</v>
      </c>
      <c r="AQ110" s="902">
        <f>IF(OR(AC110&lt;0.01,AF110="n/a"),"n/a",(I110/SQRT(22.5*AC110*(I110/AF110))-1)*100)</f>
        <v>158.25710450274892</v>
      </c>
      <c r="AR110" s="663">
        <f>INDEX(Historical!$C$7:$C$1279,MATCH(B110,Historical!$B$7:$B$1301,0))*IF(AH110="n/a",1.03,IF(AH110&lt;0,1.01,IF(AH110&gt;10,1.1,(1+AH110/100))))</f>
        <v>0.80800000000000005</v>
      </c>
      <c r="AS110" s="900">
        <f>IF($AI110="n/a",1.03*AR110,IF($AI110&lt;0,1.01*AR110,IF($AI110&gt;10,1.1*AR110,(1+$AI110/100)*AR110)))</f>
        <v>0.88880000000000015</v>
      </c>
      <c r="AT110" s="900">
        <f>IF($AK110="n/a",1.03*AS110,IF($AK110&lt;0,1.01*AS110,IF($AK110&gt;10,1.1*AS110,(1+$AK110/100)*AS110)))</f>
        <v>0.93146240000000025</v>
      </c>
      <c r="AU110" s="900">
        <f>IF($AK110="n/a",1.03*AT110,IF($AK110&lt;0,1.01*AT110,IF($AK110&gt;10,1.1*AT110,(1+$AK110/100)*AT110)))</f>
        <v>0.97617259520000033</v>
      </c>
      <c r="AV110" s="900">
        <f>IF($AK110="n/a",1.03*AU110,IF($AK110&lt;0,1.01*AU110,IF($AK110&gt;10,1.1*AU110,(1+$AK110/100)*AU110)))</f>
        <v>1.0230288797696003</v>
      </c>
      <c r="AW110" s="663">
        <f>SUM(AR110:AV110)</f>
        <v>4.6274638749696013</v>
      </c>
      <c r="AX110" s="761">
        <f>AW110/I110*100</f>
        <v>17.866655887913517</v>
      </c>
      <c r="AY110" s="948">
        <v>1.1000000000000001</v>
      </c>
      <c r="AZ110" s="886">
        <v>48.51</v>
      </c>
      <c r="BA110" s="886">
        <v>-24.4</v>
      </c>
      <c r="BB110" s="886">
        <v>11.27</v>
      </c>
      <c r="BC110" s="886">
        <v>-0.71000000000000008</v>
      </c>
      <c r="BE110" s="635">
        <v>2011</v>
      </c>
      <c r="BF110" s="912">
        <f>IF(BE110&gt;2008,0,IF(BE110&gt;2001,1,IF(BE110&gt;1990,2,IF(BE110&gt;1980,3,IF(BE110&gt;1973,4,IF(BE110&gt;1970,5,IF(BE110&gt;1960,6,IF(BE110&gt;1958,7,IF(BE110&gt;1953,8,9)))))))))</f>
        <v>0</v>
      </c>
      <c r="BG110" s="896">
        <v>1</v>
      </c>
    </row>
    <row r="111" spans="1:59" ht="11.25" customHeight="1" x14ac:dyDescent="0.2">
      <c r="A111" s="877" t="s">
        <v>1234</v>
      </c>
      <c r="B111" s="889" t="s">
        <v>1235</v>
      </c>
      <c r="C111" s="946" t="s">
        <v>245</v>
      </c>
      <c r="D111" s="946" t="s">
        <v>4340</v>
      </c>
      <c r="E111" s="746">
        <v>10</v>
      </c>
      <c r="F111" s="1199">
        <v>403</v>
      </c>
      <c r="G111" s="1199" t="s">
        <v>106</v>
      </c>
      <c r="H111" s="1199" t="s">
        <v>106</v>
      </c>
      <c r="I111" s="888">
        <v>25.77</v>
      </c>
      <c r="J111" s="663">
        <f>(M111/I111)*100</f>
        <v>1.8626309662398137</v>
      </c>
      <c r="K111" s="891">
        <v>0.12</v>
      </c>
      <c r="L111" s="901">
        <v>4</v>
      </c>
      <c r="M111" s="654">
        <f>K111*L111</f>
        <v>0.48</v>
      </c>
      <c r="N111" s="884" t="s">
        <v>620</v>
      </c>
      <c r="O111" s="747">
        <v>0.115</v>
      </c>
      <c r="P111" s="875">
        <v>43929</v>
      </c>
      <c r="Q111" s="875">
        <v>43943</v>
      </c>
      <c r="R111" s="654">
        <f>(K111-O111)/O111*100</f>
        <v>4.3478260869565135</v>
      </c>
      <c r="S111" s="714">
        <f>IF(INDEX(Historical!$D$7:$D$1277,MATCH(B111,Historical!$B$7:$B$1301,0))=0,"n/a",(INDEX(Historical!$C$7:$C$1279,MATCH(B111,Historical!$B$7:$B$1301,0))/INDEX(Historical!$D$7:$D$1277,MATCH(B111,Historical!$B$7:$B$1301,0))-1)*100)</f>
        <v>5.8139534883721034</v>
      </c>
      <c r="T111" s="714">
        <f>IF(INDEX(Historical!$F$7:$F$1270,MATCH(B111,Historical!$B$7:$B$1301,0))=0,"n/a",((INDEX(Historical!$C$7:$C$1279,MATCH(B111,Historical!$B$7:$B$1301,0))/INDEX(Historical!$F$7:$F$1270,MATCH(B111,Historical!$B$7:$B$1301,0)))^(1/3)-1)*100)</f>
        <v>9.1392883061105934</v>
      </c>
      <c r="U111" s="714">
        <f>IF(INDEX(Historical!$H$7:$H$1270,MATCH(B111,Historical!$B$7:$B$1301,0))=0,"n/a",((INDEX(Historical!$C$7:$C$1279,MATCH(B111,Historical!$B$7:$B$1301,0))/INDEX(Historical!$H$7:$H$1270,MATCH(B111,Historical!$B$7:$B$1301,0)))^(1/5)-1)*100)</f>
        <v>8.6871068489539525</v>
      </c>
      <c r="V111" s="714">
        <f>IF(INDEX(Historical!$O$7:$O$1270,MATCH(B111,Historical!$B$7:$B$1301,0))=0,"n/a",((INDEX(Historical!$C$7:$C$1279,MATCH(B111,Historical!$B$7:$B$1301,0))/INDEX(Historical!$O$7:$O$1270,MATCH(B111,Historical!$B$7:$B$1301,0)))^(1/10)-1)*100)</f>
        <v>7.5372364582237061</v>
      </c>
      <c r="W111" s="715">
        <f>IF(OR(U111&lt;=0,U111="n/a",V111&lt;=0,V111="n/a"),"n/a",U111/V111)</f>
        <v>1.1525586197412778</v>
      </c>
      <c r="X111" s="716">
        <f>IF(OR(AJ111&lt;=0,AJ111="n/a",U111&lt;=0,U111="n/a"),"n/a",U111/AJ111)</f>
        <v>0.7826222386445002</v>
      </c>
      <c r="Y111" s="666"/>
      <c r="Z111" s="663">
        <f>IF(OR(AC111&lt;0.01,AC111="n/a"),"n/a",M111/AC111*100)</f>
        <v>29.629629629629626</v>
      </c>
      <c r="AA111" s="900">
        <f>IF(OR(AC111&lt;0.01,AC111="n/a"),"n/a",I111/AC111)</f>
        <v>15.907407407407407</v>
      </c>
      <c r="AB111" s="901">
        <v>12</v>
      </c>
      <c r="AC111" s="879">
        <v>1.62</v>
      </c>
      <c r="AD111" s="879">
        <v>1.06</v>
      </c>
      <c r="AE111" s="879">
        <v>3.49</v>
      </c>
      <c r="AF111" s="879">
        <v>3.46</v>
      </c>
      <c r="AG111" s="879" t="s">
        <v>136</v>
      </c>
      <c r="AH111" s="879">
        <v>2.1</v>
      </c>
      <c r="AI111" s="879">
        <v>35.120000000000005</v>
      </c>
      <c r="AJ111" s="879">
        <v>11.1</v>
      </c>
      <c r="AK111" s="879">
        <v>15</v>
      </c>
      <c r="AL111" s="892">
        <v>6430</v>
      </c>
      <c r="AM111" s="886">
        <v>0.2</v>
      </c>
      <c r="AN111" s="879">
        <v>0.04</v>
      </c>
      <c r="AO111" s="753">
        <f>IF(U111="n/a","n/a",IF(AA111&lt;0,"n/a",IF(AA111="n/a","n/a",J111+U111-AA111)))</f>
        <v>-5.3576695922136413</v>
      </c>
      <c r="AP111" s="754">
        <f>IF(U111="n/a","n/a",J111+U111)</f>
        <v>10.549737815193765</v>
      </c>
      <c r="AQ111" s="902">
        <f>IF(OR(AC111&lt;0.01,AF111="n/a"),"n/a",(I111/SQRT(22.5*AC111*(I111/AF111))-1)*100)</f>
        <v>56.40350895414312</v>
      </c>
      <c r="AR111" s="663">
        <f>INDEX(Historical!$C$7:$C$1279,MATCH(B111,Historical!$B$7:$B$1301,0))*IF(AH111="n/a",1.03,IF(AH111&lt;0,1.01,IF(AH111&gt;10,1.1,(1+AH111/100))))</f>
        <v>0.464555</v>
      </c>
      <c r="AS111" s="900">
        <f>IF($AI111="n/a",1.03*AR111,IF($AI111&lt;0,1.01*AR111,IF($AI111&gt;10,1.1*AR111,(1+$AI111/100)*AR111)))</f>
        <v>0.51101050000000003</v>
      </c>
      <c r="AT111" s="900">
        <f>IF($AK111="n/a",1.03*AS111,IF($AK111&lt;0,1.01*AS111,IF($AK111&gt;10,1.1*AS111,(1+$AK111/100)*AS111)))</f>
        <v>0.56211155000000013</v>
      </c>
      <c r="AU111" s="900">
        <f>IF($AK111="n/a",1.03*AT111,IF($AK111&lt;0,1.01*AT111,IF($AK111&gt;10,1.1*AT111,(1+$AK111/100)*AT111)))</f>
        <v>0.61832270500000019</v>
      </c>
      <c r="AV111" s="900">
        <f>IF($AK111="n/a",1.03*AU111,IF($AK111&lt;0,1.01*AU111,IF($AK111&gt;10,1.1*AU111,(1+$AK111/100)*AU111)))</f>
        <v>0.68015497550000026</v>
      </c>
      <c r="AW111" s="663">
        <f>SUM(AR111:AV111)</f>
        <v>2.8361547305000006</v>
      </c>
      <c r="AX111" s="761">
        <f>AW111/I111*100</f>
        <v>11.005645054326738</v>
      </c>
      <c r="AY111" s="948">
        <v>1.1299999999999999</v>
      </c>
      <c r="AZ111" s="886">
        <v>32.29</v>
      </c>
      <c r="BA111" s="886">
        <v>-17.59</v>
      </c>
      <c r="BB111" s="886">
        <v>0.61</v>
      </c>
      <c r="BC111" s="886">
        <v>-4.72</v>
      </c>
      <c r="BE111" s="635">
        <v>2011</v>
      </c>
      <c r="BF111" s="912">
        <f>IF(BE111&gt;2008,0,IF(BE111&gt;2001,1,IF(BE111&gt;1990,2,IF(BE111&gt;1980,3,IF(BE111&gt;1973,4,IF(BE111&gt;1970,5,IF(BE111&gt;1960,6,IF(BE111&gt;1958,7,IF(BE111&gt;1953,8,9)))))))))</f>
        <v>0</v>
      </c>
      <c r="BG111" s="896" t="s">
        <v>136</v>
      </c>
    </row>
    <row r="112" spans="1:59" s="787" customFormat="1" ht="11.25" customHeight="1" x14ac:dyDescent="0.2">
      <c r="A112" s="768" t="s">
        <v>606</v>
      </c>
      <c r="B112" s="795" t="s">
        <v>607</v>
      </c>
      <c r="C112" s="946" t="s">
        <v>245</v>
      </c>
      <c r="D112" s="946" t="s">
        <v>4352</v>
      </c>
      <c r="E112" s="769">
        <v>16</v>
      </c>
      <c r="F112" s="1199">
        <v>224</v>
      </c>
      <c r="G112" s="1198" t="s">
        <v>115</v>
      </c>
      <c r="H112" s="1198" t="s">
        <v>115</v>
      </c>
      <c r="I112" s="770">
        <v>74.95</v>
      </c>
      <c r="J112" s="771">
        <f>(M112/I112)*100</f>
        <v>3.6290860573715813</v>
      </c>
      <c r="K112" s="772">
        <v>0.68</v>
      </c>
      <c r="L112" s="773">
        <v>4</v>
      </c>
      <c r="M112" s="774">
        <f>K112*L112</f>
        <v>2.72</v>
      </c>
      <c r="N112" s="775" t="s">
        <v>107</v>
      </c>
      <c r="O112" s="776">
        <v>0.63</v>
      </c>
      <c r="P112" s="796">
        <v>43585</v>
      </c>
      <c r="Q112" s="796">
        <v>43600</v>
      </c>
      <c r="R112" s="774">
        <f>(K112-O112)/O112*100</f>
        <v>7.936507936507943</v>
      </c>
      <c r="S112" s="714">
        <f>IF(INDEX(Historical!$D$7:$D$1277,MATCH(B112,Historical!$B$7:$B$1301,0))=0,"n/a",(INDEX(Historical!$C$7:$C$1279,MATCH(B112,Historical!$B$7:$B$1301,0))/INDEX(Historical!$D$7:$D$1277,MATCH(B112,Historical!$B$7:$B$1301,0))-1)*100)</f>
        <v>8.5365853658536661</v>
      </c>
      <c r="T112" s="714">
        <f>IF(INDEX(Historical!$F$7:$F$1270,MATCH(B112,Historical!$B$7:$B$1301,0))=0,"n/a",((INDEX(Historical!$C$7:$C$1279,MATCH(B112,Historical!$B$7:$B$1301,0))/INDEX(Historical!$F$7:$F$1270,MATCH(B112,Historical!$B$7:$B$1301,0)))^(1/3)-1)*100)</f>
        <v>10.294213551333819</v>
      </c>
      <c r="U112" s="714">
        <f>IF(INDEX(Historical!$H$7:$H$1270,MATCH(B112,Historical!$B$7:$B$1301,0))=0,"n/a",((INDEX(Historical!$C$7:$C$1279,MATCH(B112,Historical!$B$7:$B$1301,0))/INDEX(Historical!$H$7:$H$1270,MATCH(B112,Historical!$B$7:$B$1301,0)))^(1/5)-1)*100)</f>
        <v>9.5783890294993022</v>
      </c>
      <c r="V112" s="714">
        <f>IF(INDEX(Historical!$O$7:$O$1270,MATCH(B112,Historical!$B$7:$B$1301,0))=0,"n/a",((INDEX(Historical!$C$7:$C$1279,MATCH(B112,Historical!$B$7:$B$1301,0))/INDEX(Historical!$O$7:$O$1270,MATCH(B112,Historical!$B$7:$B$1301,0)))^(1/10)-1)*100)</f>
        <v>12.808578686873041</v>
      </c>
      <c r="W112" s="715">
        <f>IF(OR(U112&lt;=0,U112="n/a",V112&lt;=0,V112="n/a"),"n/a",U112/V112)</f>
        <v>0.74781045295180015</v>
      </c>
      <c r="X112" s="716">
        <f>IF(OR(AJ112&lt;=0,AJ112="n/a",U112&lt;=0,U112="n/a"),"n/a",U112/AJ112)</f>
        <v>1.9954977144790214</v>
      </c>
      <c r="Y112" s="1164"/>
      <c r="Z112" s="771">
        <f>IF(OR(AC112&lt;0.01,AC112="n/a"),"n/a",M112/AC112*100)</f>
        <v>82.926829268292693</v>
      </c>
      <c r="AA112" s="779">
        <f>IF(OR(AC112&lt;0.01,AC112="n/a"),"n/a",I112/AC112)</f>
        <v>22.850609756097562</v>
      </c>
      <c r="AB112" s="773">
        <v>12</v>
      </c>
      <c r="AC112" s="780">
        <v>3.28</v>
      </c>
      <c r="AD112" s="780">
        <v>2.13</v>
      </c>
      <c r="AE112" s="780">
        <v>1.98</v>
      </c>
      <c r="AF112" s="780">
        <v>3.71</v>
      </c>
      <c r="AG112" s="780">
        <v>18.3</v>
      </c>
      <c r="AH112" s="780">
        <v>96.8</v>
      </c>
      <c r="AI112" s="780">
        <v>27.11</v>
      </c>
      <c r="AJ112" s="780">
        <v>4.8</v>
      </c>
      <c r="AK112" s="780">
        <v>10.549999999999999</v>
      </c>
      <c r="AL112" s="781">
        <v>10070</v>
      </c>
      <c r="AM112" s="782">
        <v>0.5</v>
      </c>
      <c r="AN112" s="780">
        <v>1.92</v>
      </c>
      <c r="AO112" s="783">
        <f>IF(U112="n/a","n/a",IF(AA112&lt;0,"n/a",IF(AA112="n/a","n/a",J112+U112-AA112)))</f>
        <v>-9.6431346692266793</v>
      </c>
      <c r="AP112" s="784">
        <f>IF(U112="n/a","n/a",J112+U112)</f>
        <v>13.207475086870883</v>
      </c>
      <c r="AQ112" s="785">
        <f>IF(OR(AC112&lt;0.01,AF112="n/a"),"n/a",(I112/SQRT(22.5*AC112*(I112/AF112))-1)*100)</f>
        <v>94.108517410146945</v>
      </c>
      <c r="AR112" s="663">
        <f>INDEX(Historical!$C$7:$C$1279,MATCH(B112,Historical!$B$7:$B$1301,0))*IF(AH112="n/a",1.03,IF(AH112&lt;0,1.01,IF(AH112&gt;10,1.1,(1+AH112/100))))</f>
        <v>2.9370000000000003</v>
      </c>
      <c r="AS112" s="779">
        <f>IF($AI112="n/a",1.03*AR112,IF($AI112&lt;0,1.01*AR112,IF($AI112&gt;10,1.1*AR112,(1+$AI112/100)*AR112)))</f>
        <v>3.2307000000000006</v>
      </c>
      <c r="AT112" s="779">
        <f>IF($AK112="n/a",1.03*AS112,IF($AK112&lt;0,1.01*AS112,IF($AK112&gt;10,1.1*AS112,(1+$AK112/100)*AS112)))</f>
        <v>3.553770000000001</v>
      </c>
      <c r="AU112" s="779">
        <f>IF($AK112="n/a",1.03*AT112,IF($AK112&lt;0,1.01*AT112,IF($AK112&gt;10,1.1*AT112,(1+$AK112/100)*AT112)))</f>
        <v>3.9091470000000013</v>
      </c>
      <c r="AV112" s="779">
        <f>IF($AK112="n/a",1.03*AU112,IF($AK112&lt;0,1.01*AU112,IF($AK112&gt;10,1.1*AU112,(1+$AK112/100)*AU112)))</f>
        <v>4.3000617000000014</v>
      </c>
      <c r="AW112" s="771">
        <f>SUM(AR112:AV112)</f>
        <v>17.930678700000005</v>
      </c>
      <c r="AX112" s="786">
        <f>AW112/I112*100</f>
        <v>23.9235206137425</v>
      </c>
      <c r="AY112" s="949">
        <v>0.95</v>
      </c>
      <c r="AZ112" s="782">
        <v>81.349999999999994</v>
      </c>
      <c r="BA112" s="782">
        <v>-40.92</v>
      </c>
      <c r="BB112" s="782">
        <v>3.74</v>
      </c>
      <c r="BC112" s="782">
        <v>-16.420000000000002</v>
      </c>
      <c r="BD112" s="922"/>
      <c r="BE112" s="635">
        <v>2004</v>
      </c>
      <c r="BF112" s="912">
        <f>IF(BE112&gt;2008,0,IF(BE112&gt;2001,1,IF(BE112&gt;1990,2,IF(BE112&gt;1980,3,IF(BE112&gt;1973,4,IF(BE112&gt;1970,5,IF(BE112&gt;1960,6,IF(BE112&gt;1958,7,IF(BE112&gt;1953,8,9)))))))))</f>
        <v>1</v>
      </c>
      <c r="BG112" s="838">
        <v>5.7</v>
      </c>
    </row>
    <row r="113" spans="1:59" ht="11.25" customHeight="1" x14ac:dyDescent="0.2">
      <c r="A113" s="885" t="s">
        <v>614</v>
      </c>
      <c r="B113" s="889" t="s">
        <v>615</v>
      </c>
      <c r="C113" s="946" t="s">
        <v>112</v>
      </c>
      <c r="D113" s="946" t="s">
        <v>4328</v>
      </c>
      <c r="E113" s="746">
        <v>18</v>
      </c>
      <c r="F113" s="1199">
        <v>195</v>
      </c>
      <c r="G113" s="1199" t="s">
        <v>37</v>
      </c>
      <c r="H113" s="1199" t="s">
        <v>106</v>
      </c>
      <c r="I113" s="888">
        <v>24.46</v>
      </c>
      <c r="J113" s="663">
        <f>(M113/I113)*100</f>
        <v>3.311529026982829</v>
      </c>
      <c r="K113" s="891">
        <v>0.20250000000000001</v>
      </c>
      <c r="L113" s="901">
        <v>4</v>
      </c>
      <c r="M113" s="654">
        <f>K113*L113</f>
        <v>0.81</v>
      </c>
      <c r="N113" s="884" t="s">
        <v>151</v>
      </c>
      <c r="O113" s="747">
        <v>0.20125000000000001</v>
      </c>
      <c r="P113" s="875">
        <v>43972</v>
      </c>
      <c r="Q113" s="875">
        <v>44008</v>
      </c>
      <c r="R113" s="654">
        <f>(K113-O113)/O113*100</f>
        <v>0.62111801242236075</v>
      </c>
      <c r="S113" s="714">
        <f>IF(INDEX(Historical!$D$7:$D$1277,MATCH(B113,Historical!$B$7:$B$1301,0))=0,"n/a",(INDEX(Historical!$C$7:$C$1279,MATCH(B113,Historical!$B$7:$B$1301,0))/INDEX(Historical!$D$7:$D$1277,MATCH(B113,Historical!$B$7:$B$1301,0))-1)*100)</f>
        <v>2.5889967637540368</v>
      </c>
      <c r="T113" s="714">
        <f>IF(INDEX(Historical!$F$7:$F$1270,MATCH(B113,Historical!$B$7:$B$1301,0))=0,"n/a",((INDEX(Historical!$C$7:$C$1279,MATCH(B113,Historical!$B$7:$B$1301,0))/INDEX(Historical!$F$7:$F$1270,MATCH(B113,Historical!$B$7:$B$1301,0)))^(1/3)-1)*100)</f>
        <v>2.6590436043216981</v>
      </c>
      <c r="U113" s="714">
        <f>IF(INDEX(Historical!$H$7:$H$1270,MATCH(B113,Historical!$B$7:$B$1301,0))=0,"n/a",((INDEX(Historical!$C$7:$C$1279,MATCH(B113,Historical!$B$7:$B$1301,0))/INDEX(Historical!$H$7:$H$1270,MATCH(B113,Historical!$B$7:$B$1301,0)))^(1/5)-1)*100)</f>
        <v>2.734402310887929</v>
      </c>
      <c r="V113" s="714">
        <f>IF(INDEX(Historical!$O$7:$O$1270,MATCH(B113,Historical!$B$7:$B$1301,0))=0,"n/a",((INDEX(Historical!$C$7:$C$1279,MATCH(B113,Historical!$B$7:$B$1301,0))/INDEX(Historical!$O$7:$O$1270,MATCH(B113,Historical!$B$7:$B$1301,0)))^(1/10)-1)*100)</f>
        <v>4.8542829042560687</v>
      </c>
      <c r="W113" s="715">
        <f>IF(OR(U113&lt;=0,U113="n/a",V113&lt;=0,V113="n/a"),"n/a",U113/V113)</f>
        <v>0.56329685863394963</v>
      </c>
      <c r="X113" s="716">
        <f>IF(OR(AJ113&lt;=0,AJ113="n/a",U113&lt;=0,U113="n/a"),"n/a",U113/AJ113)</f>
        <v>0.11837239441073284</v>
      </c>
      <c r="Y113" s="890"/>
      <c r="Z113" s="663">
        <f>IF(OR(AC113&lt;0.01,AC113="n/a"),"n/a",M113/AC113*100)</f>
        <v>80.198019801980209</v>
      </c>
      <c r="AA113" s="900">
        <f>IF(OR(AC113&lt;0.01,AC113="n/a"),"n/a",I113/AC113)</f>
        <v>24.21782178217822</v>
      </c>
      <c r="AB113" s="901">
        <v>12</v>
      </c>
      <c r="AC113" s="879">
        <v>1.01</v>
      </c>
      <c r="AD113" s="879" t="s">
        <v>136</v>
      </c>
      <c r="AE113" s="879">
        <v>1.02</v>
      </c>
      <c r="AF113" s="879">
        <v>4.18</v>
      </c>
      <c r="AG113" s="879">
        <v>16.8</v>
      </c>
      <c r="AH113" s="879">
        <v>-22.7</v>
      </c>
      <c r="AI113" s="879">
        <v>11.97</v>
      </c>
      <c r="AJ113" s="879">
        <v>23.1</v>
      </c>
      <c r="AK113" s="879">
        <v>-2.6100000000000003</v>
      </c>
      <c r="AL113" s="892">
        <v>1860</v>
      </c>
      <c r="AM113" s="886">
        <v>0.3</v>
      </c>
      <c r="AN113" s="879">
        <v>0.11</v>
      </c>
      <c r="AO113" s="753">
        <f>IF(U113="n/a","n/a",IF(AA113&lt;0,"n/a",IF(AA113="n/a","n/a",J113+U113-AA113)))</f>
        <v>-18.171890444307461</v>
      </c>
      <c r="AP113" s="754">
        <f>IF(U113="n/a","n/a",J113+U113)</f>
        <v>6.0459313378707584</v>
      </c>
      <c r="AQ113" s="902">
        <f>IF(OR(AC113&lt;0.01,AF113="n/a"),"n/a",(I113/SQRT(22.5*AC113*(I113/AF113))-1)*100)</f>
        <v>112.11160065661971</v>
      </c>
      <c r="AR113" s="663">
        <f>INDEX(Historical!$C$7:$C$1279,MATCH(B113,Historical!$B$7:$B$1301,0))*IF(AH113="n/a",1.03,IF(AH113&lt;0,1.01,IF(AH113&gt;10,1.1,(1+AH113/100))))</f>
        <v>0.80042499999999994</v>
      </c>
      <c r="AS113" s="900">
        <f>IF($AI113="n/a",1.03*AR113,IF($AI113&lt;0,1.01*AR113,IF($AI113&gt;10,1.1*AR113,(1+$AI113/100)*AR113)))</f>
        <v>0.88046749999999996</v>
      </c>
      <c r="AT113" s="900">
        <f>IF($AK113="n/a",1.03*AS113,IF($AK113&lt;0,1.01*AS113,IF($AK113&gt;10,1.1*AS113,(1+$AK113/100)*AS113)))</f>
        <v>0.889272175</v>
      </c>
      <c r="AU113" s="900">
        <f>IF($AK113="n/a",1.03*AT113,IF($AK113&lt;0,1.01*AT113,IF($AK113&gt;10,1.1*AT113,(1+$AK113/100)*AT113)))</f>
        <v>0.89816489675</v>
      </c>
      <c r="AV113" s="900">
        <f>IF($AK113="n/a",1.03*AU113,IF($AK113&lt;0,1.01*AU113,IF($AK113&gt;10,1.1*AU113,(1+$AK113/100)*AU113)))</f>
        <v>0.90714654571749997</v>
      </c>
      <c r="AW113" s="663">
        <f>SUM(AR113:AV113)</f>
        <v>4.3754761174674996</v>
      </c>
      <c r="AX113" s="761">
        <f>AW113/I113*100</f>
        <v>17.888291567733031</v>
      </c>
      <c r="AY113" s="948">
        <v>0.62</v>
      </c>
      <c r="AZ113" s="886">
        <v>54.81</v>
      </c>
      <c r="BA113" s="886">
        <v>-23.18</v>
      </c>
      <c r="BB113" s="886">
        <v>1.6199999999999999</v>
      </c>
      <c r="BC113" s="886">
        <v>-1.01</v>
      </c>
      <c r="BE113" s="635">
        <v>2003</v>
      </c>
      <c r="BF113" s="912">
        <f>IF(BE113&gt;2008,0,IF(BE113&gt;2001,1,IF(BE113&gt;1990,2,IF(BE113&gt;1980,3,IF(BE113&gt;1973,4,IF(BE113&gt;1970,5,IF(BE113&gt;1960,6,IF(BE113&gt;1958,7,IF(BE113&gt;1953,8,9)))))))))</f>
        <v>1</v>
      </c>
      <c r="BG113" s="896">
        <v>10.5</v>
      </c>
    </row>
    <row r="114" spans="1:59" ht="11.25" customHeight="1" x14ac:dyDescent="0.2">
      <c r="A114" s="877" t="s">
        <v>1291</v>
      </c>
      <c r="B114" s="889" t="s">
        <v>1292</v>
      </c>
      <c r="C114" s="946" t="s">
        <v>245</v>
      </c>
      <c r="D114" s="946" t="s">
        <v>4323</v>
      </c>
      <c r="E114" s="746">
        <v>11</v>
      </c>
      <c r="F114" s="1199">
        <v>314</v>
      </c>
      <c r="G114" s="1199" t="s">
        <v>115</v>
      </c>
      <c r="H114" s="1199" t="s">
        <v>115</v>
      </c>
      <c r="I114" s="888">
        <v>250.51</v>
      </c>
      <c r="J114" s="663">
        <f>(M114/I114)*100</f>
        <v>2.3951139675062874</v>
      </c>
      <c r="K114" s="891">
        <v>1.5</v>
      </c>
      <c r="L114" s="901">
        <v>4</v>
      </c>
      <c r="M114" s="654">
        <f>K114*L114</f>
        <v>6</v>
      </c>
      <c r="N114" s="884" t="s">
        <v>605</v>
      </c>
      <c r="O114" s="747">
        <v>1.36</v>
      </c>
      <c r="P114" s="875">
        <v>43901</v>
      </c>
      <c r="Q114" s="875">
        <v>43916</v>
      </c>
      <c r="R114" s="654">
        <f>(K114-O114)/O114*100</f>
        <v>10.294117647058815</v>
      </c>
      <c r="S114" s="714">
        <f>IF(INDEX(Historical!$D$7:$D$1277,MATCH(B114,Historical!$B$7:$B$1301,0))=0,"n/a",(INDEX(Historical!$C$7:$C$1279,MATCH(B114,Historical!$B$7:$B$1301,0))/INDEX(Historical!$D$7:$D$1277,MATCH(B114,Historical!$B$7:$B$1301,0))-1)*100)</f>
        <v>32.038834951456316</v>
      </c>
      <c r="T114" s="714">
        <f>IF(INDEX(Historical!$F$7:$F$1270,MATCH(B114,Historical!$B$7:$B$1301,0))=0,"n/a",((INDEX(Historical!$C$7:$C$1279,MATCH(B114,Historical!$B$7:$B$1301,0))/INDEX(Historical!$F$7:$F$1270,MATCH(B114,Historical!$B$7:$B$1301,0)))^(1/3)-1)*100)</f>
        <v>25.380483197296044</v>
      </c>
      <c r="U114" s="714">
        <f>IF(INDEX(Historical!$H$7:$H$1270,MATCH(B114,Historical!$B$7:$B$1301,0))=0,"n/a",((INDEX(Historical!$C$7:$C$1279,MATCH(B114,Historical!$B$7:$B$1301,0))/INDEX(Historical!$H$7:$H$1270,MATCH(B114,Historical!$B$7:$B$1301,0)))^(1/5)-1)*100)</f>
        <v>23.676791529390083</v>
      </c>
      <c r="V114" s="714">
        <f>IF(INDEX(Historical!$O$7:$O$1270,MATCH(B114,Historical!$B$7:$B$1301,0))=0,"n/a",((INDEX(Historical!$C$7:$C$1279,MATCH(B114,Historical!$B$7:$B$1301,0))/INDEX(Historical!$O$7:$O$1270,MATCH(B114,Historical!$B$7:$B$1301,0)))^(1/10)-1)*100)</f>
        <v>19.422675814038648</v>
      </c>
      <c r="W114" s="715">
        <f>IF(OR(U114&lt;=0,U114="n/a",V114&lt;=0,V114="n/a"),"n/a",U114/V114)</f>
        <v>1.2190283025924047</v>
      </c>
      <c r="X114" s="716">
        <f>IF(OR(AJ114&lt;=0,AJ114="n/a",U114&lt;=0,U114="n/a"),"n/a",U114/AJ114)</f>
        <v>1.409332829130362</v>
      </c>
      <c r="Y114" s="676"/>
      <c r="Z114" s="663">
        <f>IF(OR(AC114&lt;0.01,AC114="n/a"),"n/a",M114/AC114*100)</f>
        <v>59.642147117296219</v>
      </c>
      <c r="AA114" s="900">
        <f>IF(OR(AC114&lt;0.01,AC114="n/a"),"n/a",I114/AC114)</f>
        <v>24.901590457256461</v>
      </c>
      <c r="AB114" s="901">
        <v>1</v>
      </c>
      <c r="AC114" s="879">
        <v>10.06</v>
      </c>
      <c r="AD114" s="879">
        <v>5.48</v>
      </c>
      <c r="AE114" s="879">
        <v>2.4</v>
      </c>
      <c r="AF114" s="881" t="s">
        <v>136</v>
      </c>
      <c r="AG114" s="881">
        <v>-496.1</v>
      </c>
      <c r="AH114" s="879">
        <v>6.1</v>
      </c>
      <c r="AI114" s="879">
        <v>10.780000000000001</v>
      </c>
      <c r="AJ114" s="879">
        <v>16.8</v>
      </c>
      <c r="AK114" s="879">
        <v>4.47</v>
      </c>
      <c r="AL114" s="892">
        <v>269510</v>
      </c>
      <c r="AM114" s="886">
        <v>0.1</v>
      </c>
      <c r="AN114" s="881" t="s">
        <v>136</v>
      </c>
      <c r="AO114" s="753">
        <f>IF(U114="n/a","n/a",IF(AA114&lt;0,"n/a",IF(AA114="n/a","n/a",J114+U114-AA114)))</f>
        <v>1.1703150396399096</v>
      </c>
      <c r="AP114" s="754">
        <f>IF(U114="n/a","n/a",J114+U114)</f>
        <v>26.07190549689637</v>
      </c>
      <c r="AQ114" s="902" t="str">
        <f>IF(OR(AC114&lt;0.01,AF114="n/a"),"n/a",(I114/SQRT(22.5*AC114*(I114/AF114))-1)*100)</f>
        <v>n/a</v>
      </c>
      <c r="AR114" s="663">
        <f>INDEX(Historical!$C$7:$C$1279,MATCH(B114,Historical!$B$7:$B$1301,0))*IF(AH114="n/a",1.03,IF(AH114&lt;0,1.01,IF(AH114&gt;10,1.1,(1+AH114/100))))</f>
        <v>5.7718400000000001</v>
      </c>
      <c r="AS114" s="900">
        <f>IF($AI114="n/a",1.03*AR114,IF($AI114&lt;0,1.01*AR114,IF($AI114&gt;10,1.1*AR114,(1+$AI114/100)*AR114)))</f>
        <v>6.3490240000000009</v>
      </c>
      <c r="AT114" s="900">
        <f>IF($AK114="n/a",1.03*AS114,IF($AK114&lt;0,1.01*AS114,IF($AK114&gt;10,1.1*AS114,(1+$AK114/100)*AS114)))</f>
        <v>6.6328253728000011</v>
      </c>
      <c r="AU114" s="900">
        <f>IF($AK114="n/a",1.03*AT114,IF($AK114&lt;0,1.01*AT114,IF($AK114&gt;10,1.1*AT114,(1+$AK114/100)*AT114)))</f>
        <v>6.9293126669641607</v>
      </c>
      <c r="AV114" s="900">
        <f>IF($AK114="n/a",1.03*AU114,IF($AK114&lt;0,1.01*AU114,IF($AK114&gt;10,1.1*AU114,(1+$AK114/100)*AU114)))</f>
        <v>7.2390529431774588</v>
      </c>
      <c r="AW114" s="663">
        <f>SUM(AR114:AV114)</f>
        <v>32.922054982941624</v>
      </c>
      <c r="AX114" s="761">
        <f>AW114/I114*100</f>
        <v>13.142012288108909</v>
      </c>
      <c r="AY114" s="948">
        <v>1.06</v>
      </c>
      <c r="AZ114" s="886">
        <v>78.13</v>
      </c>
      <c r="BA114" s="886">
        <v>-3.38</v>
      </c>
      <c r="BB114" s="886">
        <v>5.8000000000000007</v>
      </c>
      <c r="BC114" s="886">
        <v>11.27</v>
      </c>
      <c r="BE114" s="635">
        <v>2010</v>
      </c>
      <c r="BF114" s="912">
        <f>IF(BE114&gt;2008,0,IF(BE114&gt;2001,1,IF(BE114&gt;1990,2,IF(BE114&gt;1980,3,IF(BE114&gt;1973,4,IF(BE114&gt;1970,5,IF(BE114&gt;1960,6,IF(BE114&gt;1958,7,IF(BE114&gt;1953,8,9)))))))))</f>
        <v>0</v>
      </c>
      <c r="BG114" s="896">
        <v>20.5</v>
      </c>
    </row>
    <row r="115" spans="1:59" ht="11.25" customHeight="1" x14ac:dyDescent="0.2">
      <c r="A115" s="877" t="s">
        <v>611</v>
      </c>
      <c r="B115" s="889" t="s">
        <v>612</v>
      </c>
      <c r="C115" s="946" t="s">
        <v>108</v>
      </c>
      <c r="D115" s="946" t="s">
        <v>4345</v>
      </c>
      <c r="E115" s="746">
        <v>18</v>
      </c>
      <c r="F115" s="1199">
        <v>177</v>
      </c>
      <c r="G115" s="1199" t="s">
        <v>106</v>
      </c>
      <c r="H115" s="1199" t="s">
        <v>106</v>
      </c>
      <c r="I115" s="888">
        <v>45.46</v>
      </c>
      <c r="J115" s="663">
        <f>(M115/I115)*100</f>
        <v>1.4208095028596568</v>
      </c>
      <c r="K115" s="891">
        <v>0.64590000000000003</v>
      </c>
      <c r="L115" s="901">
        <v>1</v>
      </c>
      <c r="M115" s="654">
        <f>K115*L115</f>
        <v>0.64590000000000003</v>
      </c>
      <c r="N115" s="884" t="s">
        <v>613</v>
      </c>
      <c r="O115" s="747">
        <v>0.54700000000000004</v>
      </c>
      <c r="P115" s="1200">
        <v>43635</v>
      </c>
      <c r="Q115" s="1200">
        <v>43700</v>
      </c>
      <c r="R115" s="654">
        <f>(K115-O115)/O115*100</f>
        <v>18.080438756855571</v>
      </c>
      <c r="S115" s="714">
        <f>IF(INDEX(Historical!$D$7:$D$1277,MATCH(B115,Historical!$B$7:$B$1301,0))=0,"n/a",(INDEX(Historical!$C$7:$C$1279,MATCH(B115,Historical!$B$7:$B$1301,0))/INDEX(Historical!$D$7:$D$1277,MATCH(B115,Historical!$B$7:$B$1301,0))-1)*100)</f>
        <v>18.080438756855564</v>
      </c>
      <c r="T115" s="714">
        <f>IF(INDEX(Historical!$F$7:$F$1270,MATCH(B115,Historical!$B$7:$B$1301,0))=0,"n/a",((INDEX(Historical!$C$7:$C$1279,MATCH(B115,Historical!$B$7:$B$1301,0))/INDEX(Historical!$F$7:$F$1270,MATCH(B115,Historical!$B$7:$B$1301,0)))^(1/3)-1)*100)</f>
        <v>15.192879234554812</v>
      </c>
      <c r="U115" s="714">
        <f>IF(INDEX(Historical!$H$7:$H$1270,MATCH(B115,Historical!$B$7:$B$1301,0))=0,"n/a",((INDEX(Historical!$C$7:$C$1279,MATCH(B115,Historical!$B$7:$B$1301,0))/INDEX(Historical!$H$7:$H$1270,MATCH(B115,Historical!$B$7:$B$1301,0)))^(1/5)-1)*100)</f>
        <v>13.062031478711811</v>
      </c>
      <c r="V115" s="714">
        <f>IF(INDEX(Historical!$O$7:$O$1270,MATCH(B115,Historical!$B$7:$B$1301,0))=0,"n/a",((INDEX(Historical!$C$7:$C$1279,MATCH(B115,Historical!$B$7:$B$1301,0))/INDEX(Historical!$O$7:$O$1270,MATCH(B115,Historical!$B$7:$B$1301,0)))^(1/10)-1)*100)</f>
        <v>18.352838355749878</v>
      </c>
      <c r="W115" s="715">
        <f>IF(OR(U115&lt;=0,U115="n/a",V115&lt;=0,V115="n/a"),"n/a",U115/V115)</f>
        <v>0.71171724098030453</v>
      </c>
      <c r="X115" s="716">
        <f>IF(OR(AJ115&lt;=0,AJ115="n/a",U115&lt;=0,U115="n/a"),"n/a",U115/AJ115)</f>
        <v>0.92968195578019996</v>
      </c>
      <c r="Y115" s="890" t="s">
        <v>4168</v>
      </c>
      <c r="Z115" s="663">
        <f>IF(OR(AC115&lt;0.01,AC115="n/a"),"n/a",M115/AC115*100)</f>
        <v>124.21153846153847</v>
      </c>
      <c r="AA115" s="900">
        <f>IF(OR(AC115&lt;0.01,AC115="n/a"),"n/a",I115/AC115)</f>
        <v>87.42307692307692</v>
      </c>
      <c r="AB115" s="901">
        <v>3</v>
      </c>
      <c r="AC115" s="879">
        <v>0.52</v>
      </c>
      <c r="AD115" s="879">
        <v>3.7</v>
      </c>
      <c r="AE115" s="879" t="s">
        <v>136</v>
      </c>
      <c r="AF115" s="879">
        <v>14.78</v>
      </c>
      <c r="AG115" s="879" t="s">
        <v>136</v>
      </c>
      <c r="AH115" s="879">
        <v>-11.899999999999999</v>
      </c>
      <c r="AI115" s="879">
        <v>28.1</v>
      </c>
      <c r="AJ115" s="879">
        <v>14.05</v>
      </c>
      <c r="AK115" s="879">
        <v>23.799999999999997</v>
      </c>
      <c r="AL115" s="892">
        <v>83360</v>
      </c>
      <c r="AM115" s="886">
        <v>0.02</v>
      </c>
      <c r="AN115" s="879" t="s">
        <v>136</v>
      </c>
      <c r="AO115" s="753">
        <f>IF(U115="n/a","n/a",IF(AA115&lt;0,"n/a",IF(AA115="n/a","n/a",J115+U115-AA115)))</f>
        <v>-72.940235941505449</v>
      </c>
      <c r="AP115" s="754">
        <f>IF(U115="n/a","n/a",J115+U115)</f>
        <v>14.482840981571467</v>
      </c>
      <c r="AQ115" s="902">
        <f>IF(OR(AC115&lt;0.01,AF115="n/a"),"n/a",(I115/SQRT(22.5*AC115*(I115/AF115))-1)*100)</f>
        <v>657.8076791854769</v>
      </c>
      <c r="AR115" s="663">
        <f>INDEX(Historical!$C$7:$C$1279,MATCH(B115,Historical!$B$7:$B$1301,0))*IF(AH115="n/a",1.03,IF(AH115&lt;0,1.01,IF(AH115&gt;10,1.1,(1+AH115/100))))</f>
        <v>0.65235900000000002</v>
      </c>
      <c r="AS115" s="900">
        <f>IF($AI115="n/a",1.03*AR115,IF($AI115&lt;0,1.01*AR115,IF($AI115&gt;10,1.1*AR115,(1+$AI115/100)*AR115)))</f>
        <v>0.71759490000000004</v>
      </c>
      <c r="AT115" s="900">
        <f>IF($AK115="n/a",1.03*AS115,IF($AK115&lt;0,1.01*AS115,IF($AK115&gt;10,1.1*AS115,(1+$AK115/100)*AS115)))</f>
        <v>0.78935439000000007</v>
      </c>
      <c r="AU115" s="900">
        <f>IF($AK115="n/a",1.03*AT115,IF($AK115&lt;0,1.01*AT115,IF($AK115&gt;10,1.1*AT115,(1+$AK115/100)*AT115)))</f>
        <v>0.86828982900000018</v>
      </c>
      <c r="AV115" s="900">
        <f>IF($AK115="n/a",1.03*AU115,IF($AK115&lt;0,1.01*AU115,IF($AK115&gt;10,1.1*AU115,(1+$AK115/100)*AU115)))</f>
        <v>0.95511881190000025</v>
      </c>
      <c r="AW115" s="663">
        <f>SUM(AR115:AV115)</f>
        <v>3.9827169309000006</v>
      </c>
      <c r="AX115" s="761">
        <f>AW115/I115*100</f>
        <v>8.7609259368675758</v>
      </c>
      <c r="AY115" s="948" t="s">
        <v>136</v>
      </c>
      <c r="AZ115" s="886">
        <v>54.1</v>
      </c>
      <c r="BA115" s="886">
        <v>-30.869999999999997</v>
      </c>
      <c r="BB115" s="886">
        <v>9.17</v>
      </c>
      <c r="BC115" s="886">
        <v>-12.9</v>
      </c>
      <c r="BE115" s="635">
        <v>2002</v>
      </c>
      <c r="BF115" s="912">
        <f>IF(BE115&gt;2008,0,IF(BE115&gt;2001,1,IF(BE115&gt;1990,2,IF(BE115&gt;1980,3,IF(BE115&gt;1973,4,IF(BE115&gt;1970,5,IF(BE115&gt;1960,6,IF(BE115&gt;1958,7,IF(BE115&gt;1953,8,9)))))))))</f>
        <v>1</v>
      </c>
      <c r="BG115" s="896" t="s">
        <v>136</v>
      </c>
    </row>
    <row r="116" spans="1:59" ht="11.25" customHeight="1" x14ac:dyDescent="0.2">
      <c r="A116" s="885" t="s">
        <v>4187</v>
      </c>
      <c r="B116" s="889" t="s">
        <v>4188</v>
      </c>
      <c r="C116" s="946" t="s">
        <v>112</v>
      </c>
      <c r="D116" s="946" t="s">
        <v>4351</v>
      </c>
      <c r="E116" s="746">
        <v>13</v>
      </c>
      <c r="F116" s="1199">
        <v>275</v>
      </c>
      <c r="G116" s="1199" t="s">
        <v>106</v>
      </c>
      <c r="H116" s="1199" t="s">
        <v>106</v>
      </c>
      <c r="I116" s="888">
        <v>99.65</v>
      </c>
      <c r="J116" s="663">
        <f>(M116/I116)*100</f>
        <v>0.16056196688409433</v>
      </c>
      <c r="K116" s="891">
        <v>0.08</v>
      </c>
      <c r="L116" s="901">
        <v>2</v>
      </c>
      <c r="M116" s="654">
        <f>K116*L116</f>
        <v>0.16</v>
      </c>
      <c r="N116" s="884" t="s">
        <v>229</v>
      </c>
      <c r="O116" s="747">
        <v>7.0000000000000007E-2</v>
      </c>
      <c r="P116" s="875">
        <v>43837</v>
      </c>
      <c r="Q116" s="875">
        <v>43852</v>
      </c>
      <c r="R116" s="654">
        <f>(K116-O116)/O116*100</f>
        <v>14.285714285714276</v>
      </c>
      <c r="S116" s="714">
        <f>IF(INDEX(Historical!$D$7:$D$1277,MATCH(B116,Historical!$B$7:$B$1301,0))=0,"n/a",(INDEX(Historical!$C$7:$C$1279,MATCH(B116,Historical!$B$7:$B$1301,0))/INDEX(Historical!$D$7:$D$1277,MATCH(B116,Historical!$B$7:$B$1301,0))-1)*100)</f>
        <v>33.587786259542</v>
      </c>
      <c r="T116" s="714">
        <f>IF(INDEX(Historical!$F$7:$F$1270,MATCH(B116,Historical!$B$7:$B$1301,0))=0,"n/a",((INDEX(Historical!$C$7:$C$1279,MATCH(B116,Historical!$B$7:$B$1301,0))/INDEX(Historical!$F$7:$F$1270,MATCH(B116,Historical!$B$7:$B$1301,0)))^(1/3)-1)*100)</f>
        <v>19.519305557184687</v>
      </c>
      <c r="U116" s="714">
        <f>IF(INDEX(Historical!$H$7:$H$1270,MATCH(B116,Historical!$B$7:$B$1301,0))=0,"n/a",((INDEX(Historical!$C$7:$C$1279,MATCH(B116,Historical!$B$7:$B$1301,0))/INDEX(Historical!$H$7:$H$1270,MATCH(B116,Historical!$B$7:$B$1301,0)))^(1/5)-1)*100)</f>
        <v>17.921211638741894</v>
      </c>
      <c r="V116" s="714">
        <f>IF(INDEX(Historical!$O$7:$O$1270,MATCH(B116,Historical!$B$7:$B$1301,0))=0,"n/a",((INDEX(Historical!$C$7:$C$1279,MATCH(B116,Historical!$B$7:$B$1301,0))/INDEX(Historical!$O$7:$O$1270,MATCH(B116,Historical!$B$7:$B$1301,0)))^(1/10)-1)*100)</f>
        <v>18.706021469188027</v>
      </c>
      <c r="W116" s="715">
        <f>IF(OR(U116&lt;=0,U116="n/a",V116&lt;=0,V116="n/a"),"n/a",U116/V116)</f>
        <v>0.95804506951203672</v>
      </c>
      <c r="X116" s="716">
        <f>IF(OR(AJ116&lt;=0,AJ116="n/a",U116&lt;=0,U116="n/a"),"n/a",U116/AJ116)</f>
        <v>0.85339103041628073</v>
      </c>
      <c r="Y116" s="686"/>
      <c r="Z116" s="663">
        <f>IF(OR(AC116&lt;0.01,AC116="n/a"),"n/a",M116/AC116*100)</f>
        <v>6.0377358490566042</v>
      </c>
      <c r="AA116" s="900">
        <f>IF(OR(AC116&lt;0.01,AC116="n/a"),"n/a",I116/AC116)</f>
        <v>37.60377358490566</v>
      </c>
      <c r="AB116" s="901">
        <v>10</v>
      </c>
      <c r="AC116" s="879">
        <v>2.65</v>
      </c>
      <c r="AD116" s="879">
        <v>3.1</v>
      </c>
      <c r="AE116" s="879">
        <v>6.12</v>
      </c>
      <c r="AF116" s="879">
        <v>7.3</v>
      </c>
      <c r="AG116" s="879">
        <v>21</v>
      </c>
      <c r="AH116" s="879">
        <v>32</v>
      </c>
      <c r="AI116" s="879">
        <v>0.19</v>
      </c>
      <c r="AJ116" s="879">
        <v>21</v>
      </c>
      <c r="AK116" s="879">
        <v>12.27</v>
      </c>
      <c r="AL116" s="892">
        <v>12540</v>
      </c>
      <c r="AM116" s="886">
        <v>6.1</v>
      </c>
      <c r="AN116" s="879">
        <v>0.4</v>
      </c>
      <c r="AO116" s="753">
        <f>IF(U116="n/a","n/a",IF(AA116&lt;0,"n/a",IF(AA116="n/a","n/a",J116+U116-AA116)))</f>
        <v>-19.52199997927967</v>
      </c>
      <c r="AP116" s="754">
        <f>IF(U116="n/a","n/a",J116+U116)</f>
        <v>18.08177360562599</v>
      </c>
      <c r="AQ116" s="902">
        <f>IF(OR(AC116&lt;0.01,AF116="n/a"),"n/a",(I116/SQRT(22.5*AC116*(I116/AF116))-1)*100)</f>
        <v>249.28978556163636</v>
      </c>
      <c r="AR116" s="663">
        <f>INDEX(Historical!$C$7:$C$1279,MATCH(B116,Historical!$B$7:$B$1301,0))*IF(AH116="n/a",1.03,IF(AH116&lt;0,1.01,IF(AH116&gt;10,1.1,(1+AH116/100))))</f>
        <v>0.15400000000000003</v>
      </c>
      <c r="AS116" s="900">
        <f>IF($AI116="n/a",1.03*AR116,IF($AI116&lt;0,1.01*AR116,IF($AI116&gt;10,1.1*AR116,(1+$AI116/100)*AR116)))</f>
        <v>0.15429260000000003</v>
      </c>
      <c r="AT116" s="900">
        <f>IF($AK116="n/a",1.03*AS116,IF($AK116&lt;0,1.01*AS116,IF($AK116&gt;10,1.1*AS116,(1+$AK116/100)*AS116)))</f>
        <v>0.16972186000000006</v>
      </c>
      <c r="AU116" s="900">
        <f>IF($AK116="n/a",1.03*AT116,IF($AK116&lt;0,1.01*AT116,IF($AK116&gt;10,1.1*AT116,(1+$AK116/100)*AT116)))</f>
        <v>0.18669404600000009</v>
      </c>
      <c r="AV116" s="900">
        <f>IF($AK116="n/a",1.03*AU116,IF($AK116&lt;0,1.01*AU116,IF($AK116&gt;10,1.1*AU116,(1+$AK116/100)*AU116)))</f>
        <v>0.20536345060000011</v>
      </c>
      <c r="AW116" s="663">
        <f>SUM(AR116:AV116)</f>
        <v>0.87007195660000036</v>
      </c>
      <c r="AX116" s="761">
        <f>AW116/I116*100</f>
        <v>0.87312790426492759</v>
      </c>
      <c r="AY116" s="948">
        <v>1.1200000000000001</v>
      </c>
      <c r="AZ116" s="886">
        <v>91.600000000000009</v>
      </c>
      <c r="BA116" s="886">
        <v>-32.64</v>
      </c>
      <c r="BB116" s="886">
        <v>3.9699999999999998</v>
      </c>
      <c r="BC116" s="886">
        <v>-9.02</v>
      </c>
      <c r="BE116" s="635">
        <v>2008</v>
      </c>
      <c r="BF116" s="912">
        <f>IF(BE116&gt;2008,0,IF(BE116&gt;2001,1,IF(BE116&gt;1990,2,IF(BE116&gt;1980,3,IF(BE116&gt;1973,4,IF(BE116&gt;1970,5,IF(BE116&gt;1960,6,IF(BE116&gt;1958,7,IF(BE116&gt;1953,8,9)))))))))</f>
        <v>1</v>
      </c>
      <c r="BG116" s="896">
        <v>11.799999999999999</v>
      </c>
    </row>
    <row r="117" spans="1:59" ht="11.25" customHeight="1" x14ac:dyDescent="0.2">
      <c r="A117" s="877" t="s">
        <v>1279</v>
      </c>
      <c r="B117" s="889" t="s">
        <v>1280</v>
      </c>
      <c r="C117" s="946" t="s">
        <v>108</v>
      </c>
      <c r="D117" s="946" t="s">
        <v>4345</v>
      </c>
      <c r="E117" s="746">
        <v>10</v>
      </c>
      <c r="F117" s="1199">
        <v>367</v>
      </c>
      <c r="G117" s="1199" t="s">
        <v>106</v>
      </c>
      <c r="H117" s="1199" t="s">
        <v>106</v>
      </c>
      <c r="I117" s="888">
        <v>20</v>
      </c>
      <c r="J117" s="663">
        <f>(M117/I117)*100</f>
        <v>4</v>
      </c>
      <c r="K117" s="891">
        <v>0.2</v>
      </c>
      <c r="L117" s="901">
        <v>4</v>
      </c>
      <c r="M117" s="654">
        <f>K117*L117</f>
        <v>0.8</v>
      </c>
      <c r="N117" s="884" t="s">
        <v>705</v>
      </c>
      <c r="O117" s="747">
        <v>0.19</v>
      </c>
      <c r="P117" s="875">
        <v>43866</v>
      </c>
      <c r="Q117" s="875">
        <v>43880</v>
      </c>
      <c r="R117" s="654">
        <f>(K117-O117)/O117*100</f>
        <v>5.2631578947368469</v>
      </c>
      <c r="S117" s="714">
        <f>IF(INDEX(Historical!$D$7:$D$1277,MATCH(B117,Historical!$B$7:$B$1301,0))=0,"n/a",(INDEX(Historical!$C$7:$C$1279,MATCH(B117,Historical!$B$7:$B$1301,0))/INDEX(Historical!$D$7:$D$1277,MATCH(B117,Historical!$B$7:$B$1301,0))-1)*100)</f>
        <v>2.7777777777777901</v>
      </c>
      <c r="T117" s="714">
        <f>IF(INDEX(Historical!$F$7:$F$1270,MATCH(B117,Historical!$B$7:$B$1301,0))=0,"n/a",((INDEX(Historical!$C$7:$C$1279,MATCH(B117,Historical!$B$7:$B$1301,0))/INDEX(Historical!$F$7:$F$1270,MATCH(B117,Historical!$B$7:$B$1301,0)))^(1/3)-1)*100)</f>
        <v>16.335239232339415</v>
      </c>
      <c r="U117" s="714">
        <f>IF(INDEX(Historical!$H$7:$H$1270,MATCH(B117,Historical!$B$7:$B$1301,0))=0,"n/a",((INDEX(Historical!$C$7:$C$1279,MATCH(B117,Historical!$B$7:$B$1301,0))/INDEX(Historical!$H$7:$H$1270,MATCH(B117,Historical!$B$7:$B$1301,0)))^(1/5)-1)*100)</f>
        <v>16.828973416570705</v>
      </c>
      <c r="V117" s="714">
        <f>IF(INDEX(Historical!$O$7:$O$1270,MATCH(B117,Historical!$B$7:$B$1301,0))=0,"n/a",((INDEX(Historical!$C$7:$C$1279,MATCH(B117,Historical!$B$7:$B$1301,0))/INDEX(Historical!$O$7:$O$1270,MATCH(B117,Historical!$B$7:$B$1301,0)))^(1/10)-1)*100)</f>
        <v>22.158353917150887</v>
      </c>
      <c r="W117" s="715">
        <f>IF(OR(U117&lt;=0,U117="n/a",V117&lt;=0,V117="n/a"),"n/a",U117/V117)</f>
        <v>0.75948662429950786</v>
      </c>
      <c r="X117" s="716">
        <f>IF(OR(AJ117&lt;=0,AJ117="n/a",U117&lt;=0,U117="n/a"),"n/a",U117/AJ117)</f>
        <v>0.96718238026268422</v>
      </c>
      <c r="Y117" s="677" t="s">
        <v>4312</v>
      </c>
      <c r="Z117" s="663">
        <f>IF(OR(AC117&lt;0.01,AC117="n/a"),"n/a",M117/AC117*100)</f>
        <v>46.783625730994153</v>
      </c>
      <c r="AA117" s="900">
        <f>IF(OR(AC117&lt;0.01,AC117="n/a"),"n/a",I117/AC117)</f>
        <v>11.695906432748538</v>
      </c>
      <c r="AB117" s="901">
        <v>12</v>
      </c>
      <c r="AC117" s="879">
        <v>1.71</v>
      </c>
      <c r="AD117" s="879">
        <v>1.65</v>
      </c>
      <c r="AE117" s="879">
        <v>3.34</v>
      </c>
      <c r="AF117" s="879">
        <v>0.9</v>
      </c>
      <c r="AG117" s="879" t="s">
        <v>136</v>
      </c>
      <c r="AH117" s="879">
        <v>22.2</v>
      </c>
      <c r="AI117" s="879">
        <v>-25.979999999999997</v>
      </c>
      <c r="AJ117" s="879">
        <v>17.399999999999999</v>
      </c>
      <c r="AK117" s="879">
        <v>7.0000000000000009</v>
      </c>
      <c r="AL117" s="892">
        <v>724.79</v>
      </c>
      <c r="AM117" s="886">
        <v>1.5</v>
      </c>
      <c r="AN117" s="879">
        <v>0.03</v>
      </c>
      <c r="AO117" s="753">
        <f>IF(U117="n/a","n/a",IF(AA117&lt;0,"n/a",IF(AA117="n/a","n/a",J117+U117-AA117)))</f>
        <v>9.1330669838221663</v>
      </c>
      <c r="AP117" s="754">
        <f>IF(U117="n/a","n/a",J117+U117)</f>
        <v>20.828973416570705</v>
      </c>
      <c r="AQ117" s="902">
        <f>IF(OR(AC117&lt;0.01,AF117="n/a"),"n/a",(I117/SQRT(22.5*AC117*(I117/AF117))-1)*100)</f>
        <v>-31.601443194323053</v>
      </c>
      <c r="AR117" s="663">
        <f>INDEX(Historical!$C$7:$C$1279,MATCH(B117,Historical!$B$7:$B$1301,0))*IF(AH117="n/a",1.03,IF(AH117&lt;0,1.01,IF(AH117&gt;10,1.1,(1+AH117/100))))</f>
        <v>0.81400000000000006</v>
      </c>
      <c r="AS117" s="900">
        <f>IF($AI117="n/a",1.03*AR117,IF($AI117&lt;0,1.01*AR117,IF($AI117&gt;10,1.1*AR117,(1+$AI117/100)*AR117)))</f>
        <v>0.82214000000000009</v>
      </c>
      <c r="AT117" s="900">
        <f>IF($AK117="n/a",1.03*AS117,IF($AK117&lt;0,1.01*AS117,IF($AK117&gt;10,1.1*AS117,(1+$AK117/100)*AS117)))</f>
        <v>0.87968980000000019</v>
      </c>
      <c r="AU117" s="900">
        <f>IF($AK117="n/a",1.03*AT117,IF($AK117&lt;0,1.01*AT117,IF($AK117&gt;10,1.1*AT117,(1+$AK117/100)*AT117)))</f>
        <v>0.94126808600000023</v>
      </c>
      <c r="AV117" s="900">
        <f>IF($AK117="n/a",1.03*AU117,IF($AK117&lt;0,1.01*AU117,IF($AK117&gt;10,1.1*AU117,(1+$AK117/100)*AU117)))</f>
        <v>1.0071568520200003</v>
      </c>
      <c r="AW117" s="663">
        <f>SUM(AR117:AV117)</f>
        <v>4.4642547380200011</v>
      </c>
      <c r="AX117" s="761">
        <f>AW117/I117*100</f>
        <v>22.321273690100004</v>
      </c>
      <c r="AY117" s="948">
        <v>0.7</v>
      </c>
      <c r="AZ117" s="886">
        <v>36.520000000000003</v>
      </c>
      <c r="BA117" s="886">
        <v>-33.43</v>
      </c>
      <c r="BB117" s="886">
        <v>6.83</v>
      </c>
      <c r="BC117" s="886">
        <v>-16.5</v>
      </c>
      <c r="BE117" s="635">
        <v>2011</v>
      </c>
      <c r="BF117" s="912">
        <f>IF(BE117&gt;2008,0,IF(BE117&gt;2001,1,IF(BE117&gt;1990,2,IF(BE117&gt;1980,3,IF(BE117&gt;1973,4,IF(BE117&gt;1970,5,IF(BE117&gt;1960,6,IF(BE117&gt;1958,7,IF(BE117&gt;1953,8,9)))))))))</f>
        <v>0</v>
      </c>
      <c r="BG117" s="896" t="s">
        <v>136</v>
      </c>
    </row>
    <row r="118" spans="1:59" ht="11.25" customHeight="1" x14ac:dyDescent="0.2">
      <c r="A118" s="885" t="s">
        <v>616</v>
      </c>
      <c r="B118" s="889" t="s">
        <v>617</v>
      </c>
      <c r="C118" s="946" t="s">
        <v>112</v>
      </c>
      <c r="D118" s="946" t="s">
        <v>211</v>
      </c>
      <c r="E118" s="746">
        <v>13</v>
      </c>
      <c r="F118" s="1199">
        <v>273</v>
      </c>
      <c r="G118" s="1199" t="s">
        <v>106</v>
      </c>
      <c r="H118" s="1199" t="s">
        <v>106</v>
      </c>
      <c r="I118" s="888">
        <v>27.07</v>
      </c>
      <c r="J118" s="663">
        <f>(M118/I118)*100</f>
        <v>3.1400073882526782</v>
      </c>
      <c r="K118" s="891">
        <v>0.21249999999999999</v>
      </c>
      <c r="L118" s="901">
        <v>4</v>
      </c>
      <c r="M118" s="654">
        <f>K118*L118</f>
        <v>0.85</v>
      </c>
      <c r="N118" s="884" t="s">
        <v>151</v>
      </c>
      <c r="O118" s="747">
        <v>0.21</v>
      </c>
      <c r="P118" s="875">
        <v>43814</v>
      </c>
      <c r="Q118" s="875">
        <v>43829</v>
      </c>
      <c r="R118" s="654">
        <f>(K118-O118)/O118*100</f>
        <v>1.1904761904761916</v>
      </c>
      <c r="S118" s="714">
        <f>IF(INDEX(Historical!$D$7:$D$1277,MATCH(B118,Historical!$B$7:$B$1301,0))=0,"n/a",(INDEX(Historical!$C$7:$C$1279,MATCH(B118,Historical!$B$7:$B$1301,0))/INDEX(Historical!$D$7:$D$1277,MATCH(B118,Historical!$B$7:$B$1301,0))-1)*100)</f>
        <v>1.3838748495788256</v>
      </c>
      <c r="T118" s="714">
        <f>IF(INDEX(Historical!$F$7:$F$1270,MATCH(B118,Historical!$B$7:$B$1301,0))=0,"n/a",((INDEX(Historical!$C$7:$C$1279,MATCH(B118,Historical!$B$7:$B$1301,0))/INDEX(Historical!$F$7:$F$1270,MATCH(B118,Historical!$B$7:$B$1301,0)))^(1/3)-1)*100)</f>
        <v>1.2159245811923736</v>
      </c>
      <c r="U118" s="714">
        <f>IF(INDEX(Historical!$H$7:$H$1270,MATCH(B118,Historical!$B$7:$B$1301,0))=0,"n/a",((INDEX(Historical!$C$7:$C$1279,MATCH(B118,Historical!$B$7:$B$1301,0))/INDEX(Historical!$H$7:$H$1270,MATCH(B118,Historical!$B$7:$B$1301,0)))^(1/5)-1)*100)</f>
        <v>1.2311400255211158</v>
      </c>
      <c r="V118" s="714">
        <f>IF(INDEX(Historical!$O$7:$O$1270,MATCH(B118,Historical!$B$7:$B$1301,0))=0,"n/a",((INDEX(Historical!$C$7:$C$1279,MATCH(B118,Historical!$B$7:$B$1301,0))/INDEX(Historical!$O$7:$O$1270,MATCH(B118,Historical!$B$7:$B$1301,0)))^(1/10)-1)*100)</f>
        <v>1.2715239020566038</v>
      </c>
      <c r="W118" s="715">
        <f>IF(OR(U118&lt;=0,U118="n/a",V118&lt;=0,V118="n/a"),"n/a",U118/V118)</f>
        <v>0.96823978183172976</v>
      </c>
      <c r="X118" s="716">
        <f>IF(OR(AJ118&lt;=0,AJ118="n/a",U118&lt;=0,U118="n/a"),"n/a",U118/AJ118)</f>
        <v>0.55960910250959817</v>
      </c>
      <c r="Y118" s="890" t="s">
        <v>152</v>
      </c>
      <c r="Z118" s="663" t="str">
        <f>IF(OR(AC118&lt;0.01,AC118="n/a"),"n/a",M118/AC118*100)</f>
        <v>n/a</v>
      </c>
      <c r="AA118" s="900" t="str">
        <f>IF(OR(AC118&lt;0.01,AC118="n/a"),"n/a",I118/AC118)</f>
        <v>n/a</v>
      </c>
      <c r="AB118" s="901">
        <v>9</v>
      </c>
      <c r="AC118" s="879">
        <v>-0.16</v>
      </c>
      <c r="AD118" s="879" t="s">
        <v>136</v>
      </c>
      <c r="AE118" s="879">
        <v>0.97</v>
      </c>
      <c r="AF118" s="879">
        <v>1.98</v>
      </c>
      <c r="AG118" s="879" t="s">
        <v>136</v>
      </c>
      <c r="AH118" s="879">
        <v>39.800000000000004</v>
      </c>
      <c r="AI118" s="879">
        <v>5.99</v>
      </c>
      <c r="AJ118" s="879">
        <v>2.1999999999999997</v>
      </c>
      <c r="AK118" s="879">
        <v>12.5</v>
      </c>
      <c r="AL118" s="892">
        <v>2080</v>
      </c>
      <c r="AM118" s="886">
        <v>0.5</v>
      </c>
      <c r="AN118" s="879">
        <v>1.86</v>
      </c>
      <c r="AO118" s="753" t="str">
        <f>IF(U118="n/a","n/a",IF(AA118&lt;0,"n/a",IF(AA118="n/a","n/a",J118+U118-AA118)))</f>
        <v>n/a</v>
      </c>
      <c r="AP118" s="754">
        <f>IF(U118="n/a","n/a",J118+U118)</f>
        <v>4.3711474137737945</v>
      </c>
      <c r="AQ118" s="902" t="str">
        <f>IF(OR(AC118&lt;0.01,AF118="n/a"),"n/a",(I118/SQRT(22.5*AC118*(I118/AF118))-1)*100)</f>
        <v>n/a</v>
      </c>
      <c r="AR118" s="663">
        <f>INDEX(Historical!$C$7:$C$1279,MATCH(B118,Historical!$B$7:$B$1301,0))*IF(AH118="n/a",1.03,IF(AH118&lt;0,1.01,IF(AH118&gt;10,1.1,(1+AH118/100))))</f>
        <v>0.92675000000000007</v>
      </c>
      <c r="AS118" s="900">
        <f>IF($AI118="n/a",1.03*AR118,IF($AI118&lt;0,1.01*AR118,IF($AI118&gt;10,1.1*AR118,(1+$AI118/100)*AR118)))</f>
        <v>0.9822623250000001</v>
      </c>
      <c r="AT118" s="900">
        <f>IF($AK118="n/a",1.03*AS118,IF($AK118&lt;0,1.01*AS118,IF($AK118&gt;10,1.1*AS118,(1+$AK118/100)*AS118)))</f>
        <v>1.0804885575000003</v>
      </c>
      <c r="AU118" s="900">
        <f>IF($AK118="n/a",1.03*AT118,IF($AK118&lt;0,1.01*AT118,IF($AK118&gt;10,1.1*AT118,(1+$AK118/100)*AT118)))</f>
        <v>1.1885374132500004</v>
      </c>
      <c r="AV118" s="900">
        <f>IF($AK118="n/a",1.03*AU118,IF($AK118&lt;0,1.01*AU118,IF($AK118&gt;10,1.1*AU118,(1+$AK118/100)*AU118)))</f>
        <v>1.3073911545750005</v>
      </c>
      <c r="AW118" s="663">
        <f>SUM(AR118:AV118)</f>
        <v>5.4854294503250021</v>
      </c>
      <c r="AX118" s="761">
        <f>AW118/I118*100</f>
        <v>20.263869413834509</v>
      </c>
      <c r="AY118" s="948">
        <v>1.4</v>
      </c>
      <c r="AZ118" s="886">
        <v>98.9</v>
      </c>
      <c r="BA118" s="886">
        <v>-32.78</v>
      </c>
      <c r="BB118" s="886">
        <v>14.499999999999998</v>
      </c>
      <c r="BC118" s="886">
        <v>0.11</v>
      </c>
      <c r="BE118" s="635">
        <v>2008</v>
      </c>
      <c r="BF118" s="912">
        <f>IF(BE118&gt;2008,0,IF(BE118&gt;2001,1,IF(BE118&gt;1990,2,IF(BE118&gt;1980,3,IF(BE118&gt;1973,4,IF(BE118&gt;1970,5,IF(BE118&gt;1960,6,IF(BE118&gt;1958,7,IF(BE118&gt;1953,8,9)))))))))</f>
        <v>1</v>
      </c>
      <c r="BG118" s="896" t="s">
        <v>136</v>
      </c>
    </row>
    <row r="119" spans="1:59" ht="11.25" customHeight="1" x14ac:dyDescent="0.2">
      <c r="A119" s="877" t="s">
        <v>618</v>
      </c>
      <c r="B119" s="889" t="s">
        <v>619</v>
      </c>
      <c r="C119" s="946" t="s">
        <v>108</v>
      </c>
      <c r="D119" s="946" t="s">
        <v>4337</v>
      </c>
      <c r="E119" s="746">
        <v>13</v>
      </c>
      <c r="F119" s="1199">
        <v>278</v>
      </c>
      <c r="G119" s="1199" t="s">
        <v>106</v>
      </c>
      <c r="H119" s="1199" t="s">
        <v>106</v>
      </c>
      <c r="I119" s="879">
        <v>167.78</v>
      </c>
      <c r="J119" s="663">
        <f>(M119/I119)*100</f>
        <v>1.0251519847419239</v>
      </c>
      <c r="K119" s="898">
        <v>0.43</v>
      </c>
      <c r="L119" s="901">
        <v>4</v>
      </c>
      <c r="M119" s="654">
        <f>K119*L119</f>
        <v>1.72</v>
      </c>
      <c r="N119" s="884" t="s">
        <v>620</v>
      </c>
      <c r="O119" s="748">
        <v>0.42</v>
      </c>
      <c r="P119" s="875">
        <v>44014</v>
      </c>
      <c r="Q119" s="875">
        <v>44027</v>
      </c>
      <c r="R119" s="654">
        <f>(K119-O119)/O119*100</f>
        <v>2.3809523809523832</v>
      </c>
      <c r="S119" s="714">
        <f>IF(INDEX(Historical!$D$7:$D$1277,MATCH(B119,Historical!$B$7:$B$1301,0))=0,"n/a",(INDEX(Historical!$C$7:$C$1279,MATCH(B119,Historical!$B$7:$B$1301,0))/INDEX(Historical!$D$7:$D$1277,MATCH(B119,Historical!$B$7:$B$1301,0))-1)*100)</f>
        <v>10.791366906474821</v>
      </c>
      <c r="T119" s="714">
        <f>IF(INDEX(Historical!$F$7:$F$1270,MATCH(B119,Historical!$B$7:$B$1301,0))=0,"n/a",((INDEX(Historical!$C$7:$C$1279,MATCH(B119,Historical!$B$7:$B$1301,0))/INDEX(Historical!$F$7:$F$1270,MATCH(B119,Historical!$B$7:$B$1301,0)))^(1/3)-1)*100)</f>
        <v>8.0737688160205998</v>
      </c>
      <c r="U119" s="714">
        <f>IF(INDEX(Historical!$H$7:$H$1270,MATCH(B119,Historical!$B$7:$B$1301,0))=0,"n/a",((INDEX(Historical!$C$7:$C$1279,MATCH(B119,Historical!$B$7:$B$1301,0))/INDEX(Historical!$H$7:$H$1270,MATCH(B119,Historical!$B$7:$B$1301,0)))^(1/5)-1)*100)</f>
        <v>7.156580080526953</v>
      </c>
      <c r="V119" s="714">
        <f>IF(INDEX(Historical!$O$7:$O$1270,MATCH(B119,Historical!$B$7:$B$1301,0))=0,"n/a",((INDEX(Historical!$C$7:$C$1279,MATCH(B119,Historical!$B$7:$B$1301,0))/INDEX(Historical!$O$7:$O$1270,MATCH(B119,Historical!$B$7:$B$1301,0)))^(1/10)-1)*100)</f>
        <v>6.1231615010033824</v>
      </c>
      <c r="W119" s="715">
        <f>IF(OR(U119&lt;=0,U119="n/a",V119&lt;=0,V119="n/a"),"n/a",U119/V119)</f>
        <v>1.1687720598834814</v>
      </c>
      <c r="X119" s="716">
        <f>IF(OR(AJ119&lt;=0,AJ119="n/a",U119&lt;=0,U119="n/a"),"n/a",U119/AJ119)</f>
        <v>0.41608023723993914</v>
      </c>
      <c r="Y119" s="675"/>
      <c r="Z119" s="663">
        <f>IF(OR(AC119&lt;0.01,AC119="n/a"),"n/a",M119/AC119*100)</f>
        <v>11.994421199442119</v>
      </c>
      <c r="AA119" s="900">
        <f>IF(OR(AC119&lt;0.01,AC119="n/a"),"n/a",I119/AC119)</f>
        <v>11.700139470013948</v>
      </c>
      <c r="AB119" s="901">
        <v>12</v>
      </c>
      <c r="AC119" s="879">
        <v>14.34</v>
      </c>
      <c r="AD119" s="879" t="s">
        <v>136</v>
      </c>
      <c r="AE119" s="879">
        <v>3.46</v>
      </c>
      <c r="AF119" s="879">
        <v>1.46</v>
      </c>
      <c r="AG119" s="879">
        <v>13.8</v>
      </c>
      <c r="AH119" s="879">
        <v>16.7</v>
      </c>
      <c r="AI119" s="879" t="s">
        <v>136</v>
      </c>
      <c r="AJ119" s="879">
        <v>17.2</v>
      </c>
      <c r="AK119" s="879" t="s">
        <v>136</v>
      </c>
      <c r="AL119" s="892">
        <v>376.18</v>
      </c>
      <c r="AM119" s="886">
        <v>3</v>
      </c>
      <c r="AN119" s="879">
        <v>0</v>
      </c>
      <c r="AO119" s="753">
        <f>IF(U119="n/a","n/a",IF(AA119&lt;0,"n/a",IF(AA119="n/a","n/a",J119+U119-AA119)))</f>
        <v>-3.5184074047450711</v>
      </c>
      <c r="AP119" s="754">
        <f>IF(U119="n/a","n/a",J119+U119)</f>
        <v>8.1817320652688768</v>
      </c>
      <c r="AQ119" s="902">
        <f>IF(OR(AC119&lt;0.01,AF119="n/a"),"n/a",(I119/SQRT(22.5*AC119*(I119/AF119))-1)*100)</f>
        <v>-12.86739702876779</v>
      </c>
      <c r="AR119" s="663">
        <f>INDEX(Historical!$C$7:$C$1279,MATCH(B119,Historical!$B$7:$B$1301,0))*IF(AH119="n/a",1.03,IF(AH119&lt;0,1.01,IF(AH119&gt;10,1.1,(1+AH119/100))))</f>
        <v>1.6940000000000002</v>
      </c>
      <c r="AS119" s="900">
        <f>IF($AI119="n/a",1.03*AR119,IF($AI119&lt;0,1.01*AR119,IF($AI119&gt;10,1.1*AR119,(1+$AI119/100)*AR119)))</f>
        <v>1.7448200000000003</v>
      </c>
      <c r="AT119" s="900">
        <f>IF($AK119="n/a",1.03*AS119,IF($AK119&lt;0,1.01*AS119,IF($AK119&gt;10,1.1*AS119,(1+$AK119/100)*AS119)))</f>
        <v>1.7971646000000003</v>
      </c>
      <c r="AU119" s="900">
        <f>IF($AK119="n/a",1.03*AT119,IF($AK119&lt;0,1.01*AT119,IF($AK119&gt;10,1.1*AT119,(1+$AK119/100)*AT119)))</f>
        <v>1.8510795380000005</v>
      </c>
      <c r="AV119" s="900">
        <f>IF($AK119="n/a",1.03*AU119,IF($AK119&lt;0,1.01*AU119,IF($AK119&gt;10,1.1*AU119,(1+$AK119/100)*AU119)))</f>
        <v>1.9066119241400006</v>
      </c>
      <c r="AW119" s="663">
        <f>SUM(AR119:AV119)</f>
        <v>8.9936760621400023</v>
      </c>
      <c r="AX119" s="761">
        <f>AW119/I119*100</f>
        <v>5.3603981774585776</v>
      </c>
      <c r="AY119" s="948">
        <v>0.97</v>
      </c>
      <c r="AZ119" s="886">
        <v>33.64</v>
      </c>
      <c r="BA119" s="886">
        <v>-22.62</v>
      </c>
      <c r="BB119" s="886">
        <v>6.05</v>
      </c>
      <c r="BC119" s="886">
        <v>-6.16</v>
      </c>
      <c r="BE119" s="635">
        <v>2008</v>
      </c>
      <c r="BF119" s="912">
        <f>IF(BE119&gt;2008,0,IF(BE119&gt;2001,1,IF(BE119&gt;1990,2,IF(BE119&gt;1980,3,IF(BE119&gt;1973,4,IF(BE119&gt;1970,5,IF(BE119&gt;1960,6,IF(BE119&gt;1958,7,IF(BE119&gt;1953,8,9)))))))))</f>
        <v>1</v>
      </c>
      <c r="BG119" s="896">
        <v>1.3</v>
      </c>
    </row>
    <row r="120" spans="1:59" ht="11.25" customHeight="1" x14ac:dyDescent="0.2">
      <c r="A120" s="885" t="s">
        <v>1267</v>
      </c>
      <c r="B120" s="889" t="s">
        <v>1268</v>
      </c>
      <c r="C120" s="946" t="s">
        <v>108</v>
      </c>
      <c r="D120" s="946" t="s">
        <v>118</v>
      </c>
      <c r="E120" s="746">
        <v>10</v>
      </c>
      <c r="F120" s="1199">
        <v>395</v>
      </c>
      <c r="G120" s="1199" t="s">
        <v>37</v>
      </c>
      <c r="H120" s="1199" t="s">
        <v>37</v>
      </c>
      <c r="I120" s="888">
        <v>38.549999999999997</v>
      </c>
      <c r="J120" s="663">
        <f>(M120/I120)*100</f>
        <v>3.3722438391699097</v>
      </c>
      <c r="K120" s="891">
        <v>0.32500000000000001</v>
      </c>
      <c r="L120" s="901">
        <v>4</v>
      </c>
      <c r="M120" s="654">
        <f>K120*L120</f>
        <v>1.3</v>
      </c>
      <c r="N120" s="884" t="s">
        <v>163</v>
      </c>
      <c r="O120" s="747">
        <v>0.3</v>
      </c>
      <c r="P120" s="875">
        <v>43889</v>
      </c>
      <c r="Q120" s="875">
        <v>43923</v>
      </c>
      <c r="R120" s="654">
        <f>(K120-O120)/O120*100</f>
        <v>8.333333333333341</v>
      </c>
      <c r="S120" s="714">
        <f>IF(INDEX(Historical!$D$7:$D$1277,MATCH(B120,Historical!$B$7:$B$1301,0))=0,"n/a",(INDEX(Historical!$C$7:$C$1279,MATCH(B120,Historical!$B$7:$B$1301,0))/INDEX(Historical!$D$7:$D$1277,MATCH(B120,Historical!$B$7:$B$1301,0))-1)*100)</f>
        <v>14.285714285714279</v>
      </c>
      <c r="T120" s="714">
        <f>IF(INDEX(Historical!$F$7:$F$1270,MATCH(B120,Historical!$B$7:$B$1301,0))=0,"n/a",((INDEX(Historical!$C$7:$C$1279,MATCH(B120,Historical!$B$7:$B$1301,0))/INDEX(Historical!$F$7:$F$1270,MATCH(B120,Historical!$B$7:$B$1301,0)))^(1/3)-1)*100)</f>
        <v>12.624788044360603</v>
      </c>
      <c r="U120" s="714">
        <f>IF(INDEX(Historical!$H$7:$H$1270,MATCH(B120,Historical!$B$7:$B$1301,0))=0,"n/a",((INDEX(Historical!$C$7:$C$1279,MATCH(B120,Historical!$B$7:$B$1301,0))/INDEX(Historical!$H$7:$H$1270,MATCH(B120,Historical!$B$7:$B$1301,0)))^(1/5)-1)*100)</f>
        <v>13.754383035188301</v>
      </c>
      <c r="V120" s="714">
        <f>IF(INDEX(Historical!$O$7:$O$1270,MATCH(B120,Historical!$B$7:$B$1301,0))=0,"n/a",((INDEX(Historical!$C$7:$C$1279,MATCH(B120,Historical!$B$7:$B$1301,0))/INDEX(Historical!$O$7:$O$1270,MATCH(B120,Historical!$B$7:$B$1301,0)))^(1/10)-1)*100)</f>
        <v>9.8268022686760936</v>
      </c>
      <c r="W120" s="715">
        <f>IF(OR(U120&lt;=0,U120="n/a",V120&lt;=0,V120="n/a"),"n/a",U120/V120)</f>
        <v>1.3996804513948307</v>
      </c>
      <c r="X120" s="716">
        <f>IF(OR(AJ120&lt;=0,AJ120="n/a",U120&lt;=0,U120="n/a"),"n/a",U120/AJ120)</f>
        <v>0.9824559310848785</v>
      </c>
      <c r="Y120" s="685" t="s">
        <v>4498</v>
      </c>
      <c r="Z120" s="663">
        <f>IF(OR(AC120&lt;0.01,AC120="n/a"),"n/a",M120/AC120*100)</f>
        <v>27.718550106609808</v>
      </c>
      <c r="AA120" s="900">
        <f>IF(OR(AC120&lt;0.01,AC120="n/a"),"n/a",I120/AC120)</f>
        <v>8.2196162046908299</v>
      </c>
      <c r="AB120" s="901">
        <v>12</v>
      </c>
      <c r="AC120" s="879">
        <v>4.6900000000000004</v>
      </c>
      <c r="AD120" s="879">
        <v>263.86</v>
      </c>
      <c r="AE120" s="879">
        <v>0.68</v>
      </c>
      <c r="AF120" s="879">
        <v>0.92</v>
      </c>
      <c r="AG120" s="879">
        <v>11.1</v>
      </c>
      <c r="AH120" s="879">
        <v>43</v>
      </c>
      <c r="AI120" s="879">
        <v>11.78</v>
      </c>
      <c r="AJ120" s="879">
        <v>14.000000000000002</v>
      </c>
      <c r="AK120" s="879">
        <v>0.03</v>
      </c>
      <c r="AL120" s="892">
        <v>14060</v>
      </c>
      <c r="AM120" s="886">
        <v>0.2</v>
      </c>
      <c r="AN120" s="879">
        <v>0.28999999999999998</v>
      </c>
      <c r="AO120" s="753">
        <f>IF(U120="n/a","n/a",IF(AA120&lt;0,"n/a",IF(AA120="n/a","n/a",J120+U120-AA120)))</f>
        <v>8.907010669667379</v>
      </c>
      <c r="AP120" s="754">
        <f>IF(U120="n/a","n/a",J120+U120)</f>
        <v>17.126626874358209</v>
      </c>
      <c r="AQ120" s="902">
        <f>IF(OR(AC120&lt;0.01,AF120="n/a"),"n/a",(I120/SQRT(22.5*AC120*(I120/AF120))-1)*100)</f>
        <v>-42.026646318941154</v>
      </c>
      <c r="AR120" s="663">
        <f>INDEX(Historical!$C$7:$C$1279,MATCH(B120,Historical!$B$7:$B$1301,0))*IF(AH120="n/a",1.03,IF(AH120&lt;0,1.01,IF(AH120&gt;10,1.1,(1+AH120/100))))</f>
        <v>1.32</v>
      </c>
      <c r="AS120" s="900">
        <f>IF($AI120="n/a",1.03*AR120,IF($AI120&lt;0,1.01*AR120,IF($AI120&gt;10,1.1*AR120,(1+$AI120/100)*AR120)))</f>
        <v>1.4520000000000002</v>
      </c>
      <c r="AT120" s="900">
        <f>IF($AK120="n/a",1.03*AS120,IF($AK120&lt;0,1.01*AS120,IF($AK120&gt;10,1.1*AS120,(1+$AK120/100)*AS120)))</f>
        <v>1.4524356</v>
      </c>
      <c r="AU120" s="900">
        <f>IF($AK120="n/a",1.03*AT120,IF($AK120&lt;0,1.01*AT120,IF($AK120&gt;10,1.1*AT120,(1+$AK120/100)*AT120)))</f>
        <v>1.4528713306800001</v>
      </c>
      <c r="AV120" s="900">
        <f>IF($AK120="n/a",1.03*AU120,IF($AK120&lt;0,1.01*AU120,IF($AK120&gt;10,1.1*AU120,(1+$AK120/100)*AU120)))</f>
        <v>1.453307192079204</v>
      </c>
      <c r="AW120" s="663">
        <f>SUM(AR120:AV120)</f>
        <v>7.1306141227592041</v>
      </c>
      <c r="AX120" s="761">
        <f>AW120/I120*100</f>
        <v>18.497053496132825</v>
      </c>
      <c r="AY120" s="948">
        <v>0.97</v>
      </c>
      <c r="AZ120" s="886">
        <v>102.47</v>
      </c>
      <c r="BA120" s="886">
        <v>-38.57</v>
      </c>
      <c r="BB120" s="886">
        <v>0.73</v>
      </c>
      <c r="BC120" s="886">
        <v>-24.099999999999998</v>
      </c>
      <c r="BE120" s="635">
        <v>2011</v>
      </c>
      <c r="BF120" s="912">
        <f>IF(BE120&gt;2008,0,IF(BE120&gt;2001,1,IF(BE120&gt;1990,2,IF(BE120&gt;1980,3,IF(BE120&gt;1973,4,IF(BE120&gt;1970,5,IF(BE120&gt;1960,6,IF(BE120&gt;1958,7,IF(BE120&gt;1953,8,9)))))))))</f>
        <v>0</v>
      </c>
      <c r="BG120" s="896">
        <v>2.4</v>
      </c>
    </row>
    <row r="121" spans="1:59" ht="11.25" customHeight="1" x14ac:dyDescent="0.2">
      <c r="A121" s="877" t="s">
        <v>1297</v>
      </c>
      <c r="B121" s="889" t="s">
        <v>1298</v>
      </c>
      <c r="C121" s="946" t="s">
        <v>108</v>
      </c>
      <c r="D121" s="946" t="s">
        <v>118</v>
      </c>
      <c r="E121" s="746">
        <v>11</v>
      </c>
      <c r="F121" s="1199">
        <v>318</v>
      </c>
      <c r="G121" s="1199" t="s">
        <v>115</v>
      </c>
      <c r="H121" s="1199" t="s">
        <v>115</v>
      </c>
      <c r="I121" s="888">
        <v>36.729999999999997</v>
      </c>
      <c r="J121" s="663">
        <f>(M121/I121)*100</f>
        <v>3.2670841274162807</v>
      </c>
      <c r="K121" s="891">
        <v>0.3</v>
      </c>
      <c r="L121" s="901">
        <v>4</v>
      </c>
      <c r="M121" s="654">
        <f>K121*L121</f>
        <v>1.2</v>
      </c>
      <c r="N121" s="884" t="s">
        <v>318</v>
      </c>
      <c r="O121" s="747">
        <v>0.28749999999999998</v>
      </c>
      <c r="P121" s="875">
        <v>43906</v>
      </c>
      <c r="Q121" s="875">
        <v>43921</v>
      </c>
      <c r="R121" s="654">
        <f>(K121-O121)/O121*100</f>
        <v>4.3478260869565259</v>
      </c>
      <c r="S121" s="714">
        <f>IF(INDEX(Historical!$D$7:$D$1277,MATCH(B121,Historical!$B$7:$B$1301,0))=0,"n/a",(INDEX(Historical!$C$7:$C$1279,MATCH(B121,Historical!$B$7:$B$1301,0))/INDEX(Historical!$D$7:$D$1277,MATCH(B121,Historical!$B$7:$B$1301,0))-1)*100)</f>
        <v>0.87719298245614308</v>
      </c>
      <c r="T121" s="714">
        <f>IF(INDEX(Historical!$F$7:$F$1270,MATCH(B121,Historical!$B$7:$B$1301,0))=0,"n/a",((INDEX(Historical!$C$7:$C$1279,MATCH(B121,Historical!$B$7:$B$1301,0))/INDEX(Historical!$F$7:$F$1270,MATCH(B121,Historical!$B$7:$B$1301,0)))^(1/3)-1)*100)</f>
        <v>2.7536659143547526</v>
      </c>
      <c r="U121" s="714">
        <f>IF(INDEX(Historical!$H$7:$H$1270,MATCH(B121,Historical!$B$7:$B$1301,0))=0,"n/a",((INDEX(Historical!$C$7:$C$1279,MATCH(B121,Historical!$B$7:$B$1301,0))/INDEX(Historical!$H$7:$H$1270,MATCH(B121,Historical!$B$7:$B$1301,0)))^(1/5)-1)*100)</f>
        <v>4.5639552591273169</v>
      </c>
      <c r="V121" s="714">
        <f>IF(INDEX(Historical!$O$7:$O$1270,MATCH(B121,Historical!$B$7:$B$1301,0))=0,"n/a",((INDEX(Historical!$C$7:$C$1279,MATCH(B121,Historical!$B$7:$B$1301,0))/INDEX(Historical!$O$7:$O$1270,MATCH(B121,Historical!$B$7:$B$1301,0)))^(1/10)-1)*100)</f>
        <v>17.085582970286151</v>
      </c>
      <c r="W121" s="715">
        <f>IF(OR(U121&lt;=0,U121="n/a",V121&lt;=0,V121="n/a"),"n/a",U121/V121)</f>
        <v>0.26712318023122622</v>
      </c>
      <c r="X121" s="716">
        <f>IF(OR(AJ121&lt;=0,AJ121="n/a",U121&lt;=0,U121="n/a"),"n/a",U121/AJ121)</f>
        <v>0.37409469337109158</v>
      </c>
      <c r="Y121" s="676"/>
      <c r="Z121" s="663">
        <f>IF(OR(AC121&lt;0.01,AC121="n/a"),"n/a",M121/AC121*100)</f>
        <v>29.484029484029485</v>
      </c>
      <c r="AA121" s="900">
        <f>IF(OR(AC121&lt;0.01,AC121="n/a"),"n/a",I121/AC121)</f>
        <v>9.0245700245700231</v>
      </c>
      <c r="AB121" s="901">
        <v>12</v>
      </c>
      <c r="AC121" s="879">
        <v>4.07</v>
      </c>
      <c r="AD121" s="879">
        <v>0.7</v>
      </c>
      <c r="AE121" s="879">
        <v>1.05</v>
      </c>
      <c r="AF121" s="879">
        <v>1.02</v>
      </c>
      <c r="AG121" s="879">
        <v>11.200000000000001</v>
      </c>
      <c r="AH121" s="879">
        <v>904.19999999999993</v>
      </c>
      <c r="AI121" s="879">
        <v>2.33</v>
      </c>
      <c r="AJ121" s="879">
        <v>12.2</v>
      </c>
      <c r="AK121" s="879">
        <v>12.7</v>
      </c>
      <c r="AL121" s="892">
        <v>1500</v>
      </c>
      <c r="AM121" s="886">
        <v>1.4000000000000001</v>
      </c>
      <c r="AN121" s="879">
        <v>0.28999999999999998</v>
      </c>
      <c r="AO121" s="753">
        <f>IF(U121="n/a","n/a",IF(AA121&lt;0,"n/a",IF(AA121="n/a","n/a",J121+U121-AA121)))</f>
        <v>-1.1935306380264254</v>
      </c>
      <c r="AP121" s="754">
        <f>IF(U121="n/a","n/a",J121+U121)</f>
        <v>7.8310393865435977</v>
      </c>
      <c r="AQ121" s="902">
        <f>IF(OR(AC121&lt;0.01,AF121="n/a"),"n/a",(I121/SQRT(22.5*AC121*(I121/AF121))-1)*100)</f>
        <v>-36.037992439742716</v>
      </c>
      <c r="AR121" s="663">
        <f>INDEX(Historical!$C$7:$C$1279,MATCH(B121,Historical!$B$7:$B$1301,0))*IF(AH121="n/a",1.03,IF(AH121&lt;0,1.01,IF(AH121&gt;10,1.1,(1+AH121/100))))</f>
        <v>1.2649999999999999</v>
      </c>
      <c r="AS121" s="900">
        <f>IF($AI121="n/a",1.03*AR121,IF($AI121&lt;0,1.01*AR121,IF($AI121&gt;10,1.1*AR121,(1+$AI121/100)*AR121)))</f>
        <v>1.2944745</v>
      </c>
      <c r="AT121" s="900">
        <f>IF($AK121="n/a",1.03*AS121,IF($AK121&lt;0,1.01*AS121,IF($AK121&gt;10,1.1*AS121,(1+$AK121/100)*AS121)))</f>
        <v>1.42392195</v>
      </c>
      <c r="AU121" s="900">
        <f>IF($AK121="n/a",1.03*AT121,IF($AK121&lt;0,1.01*AT121,IF($AK121&gt;10,1.1*AT121,(1+$AK121/100)*AT121)))</f>
        <v>1.5663141450000002</v>
      </c>
      <c r="AV121" s="900">
        <f>IF($AK121="n/a",1.03*AU121,IF($AK121&lt;0,1.01*AU121,IF($AK121&gt;10,1.1*AU121,(1+$AK121/100)*AU121)))</f>
        <v>1.7229455595000003</v>
      </c>
      <c r="AW121" s="663">
        <f>SUM(AR121:AV121)</f>
        <v>7.2726561545000008</v>
      </c>
      <c r="AX121" s="761">
        <f>AW121/I121*100</f>
        <v>19.800316238769401</v>
      </c>
      <c r="AY121" s="948">
        <v>0.5</v>
      </c>
      <c r="AZ121" s="886">
        <v>20.51</v>
      </c>
      <c r="BA121" s="886">
        <v>-23.72</v>
      </c>
      <c r="BB121" s="886">
        <v>3.44</v>
      </c>
      <c r="BC121" s="886">
        <v>-9.56</v>
      </c>
      <c r="BE121" s="635">
        <v>2010</v>
      </c>
      <c r="BF121" s="912">
        <f>IF(BE121&gt;2008,0,IF(BE121&gt;2001,1,IF(BE121&gt;1990,2,IF(BE121&gt;1980,3,IF(BE121&gt;1973,4,IF(BE121&gt;1970,5,IF(BE121&gt;1960,6,IF(BE121&gt;1958,7,IF(BE121&gt;1953,8,9)))))))))</f>
        <v>0</v>
      </c>
      <c r="BG121" s="896">
        <v>1.4000000000000001</v>
      </c>
    </row>
    <row r="122" spans="1:59" s="787" customFormat="1" ht="11.25" customHeight="1" x14ac:dyDescent="0.2">
      <c r="A122" s="492" t="s">
        <v>623</v>
      </c>
      <c r="B122" s="874" t="s">
        <v>624</v>
      </c>
      <c r="C122" s="946" t="s">
        <v>108</v>
      </c>
      <c r="D122" s="946" t="s">
        <v>4345</v>
      </c>
      <c r="E122" s="769">
        <v>15</v>
      </c>
      <c r="F122" s="1199">
        <v>253</v>
      </c>
      <c r="G122" s="1198" t="s">
        <v>106</v>
      </c>
      <c r="H122" s="1198" t="s">
        <v>106</v>
      </c>
      <c r="I122" s="770">
        <v>115</v>
      </c>
      <c r="J122" s="771">
        <f>(M122/I122)*100</f>
        <v>1.6</v>
      </c>
      <c r="K122" s="772">
        <v>0.46</v>
      </c>
      <c r="L122" s="773">
        <v>4</v>
      </c>
      <c r="M122" s="774">
        <f>K122*L122</f>
        <v>1.84</v>
      </c>
      <c r="N122" s="775" t="s">
        <v>517</v>
      </c>
      <c r="O122" s="776">
        <v>0.44</v>
      </c>
      <c r="P122" s="777">
        <v>43783</v>
      </c>
      <c r="Q122" s="777">
        <v>43798</v>
      </c>
      <c r="R122" s="774">
        <f>(K122-O122)/O122*100</f>
        <v>4.5454545454545494</v>
      </c>
      <c r="S122" s="714">
        <f>IF(INDEX(Historical!$D$7:$D$1277,MATCH(B122,Historical!$B$7:$B$1301,0))=0,"n/a",(INDEX(Historical!$C$7:$C$1279,MATCH(B122,Historical!$B$7:$B$1301,0))/INDEX(Historical!$D$7:$D$1277,MATCH(B122,Historical!$B$7:$B$1301,0))-1)*100)</f>
        <v>6.5868263473053856</v>
      </c>
      <c r="T122" s="714">
        <f>IF(INDEX(Historical!$F$7:$F$1270,MATCH(B122,Historical!$B$7:$B$1301,0))=0,"n/a",((INDEX(Historical!$C$7:$C$1279,MATCH(B122,Historical!$B$7:$B$1301,0))/INDEX(Historical!$F$7:$F$1270,MATCH(B122,Historical!$B$7:$B$1301,0)))^(1/3)-1)*100)</f>
        <v>14.045875999309576</v>
      </c>
      <c r="U122" s="714">
        <f>IF(INDEX(Historical!$H$7:$H$1270,MATCH(B122,Historical!$B$7:$B$1301,0))=0,"n/a",((INDEX(Historical!$C$7:$C$1279,MATCH(B122,Historical!$B$7:$B$1301,0))/INDEX(Historical!$H$7:$H$1270,MATCH(B122,Historical!$B$7:$B$1301,0)))^(1/5)-1)*100)</f>
        <v>11.346695461064794</v>
      </c>
      <c r="V122" s="714">
        <f>IF(INDEX(Historical!$O$7:$O$1270,MATCH(B122,Historical!$B$7:$B$1301,0))=0,"n/a",((INDEX(Historical!$C$7:$C$1279,MATCH(B122,Historical!$B$7:$B$1301,0))/INDEX(Historical!$O$7:$O$1270,MATCH(B122,Historical!$B$7:$B$1301,0)))^(1/10)-1)*100)</f>
        <v>11.963177647877821</v>
      </c>
      <c r="W122" s="715">
        <f>IF(OR(U122&lt;=0,U122="n/a",V122&lt;=0,V122="n/a"),"n/a",U122/V122)</f>
        <v>0.94846835807688723</v>
      </c>
      <c r="X122" s="716" t="str">
        <f>IF(OR(AJ122&lt;=0,AJ122="n/a",U122&lt;=0,U122="n/a"),"n/a",U122/AJ122)</f>
        <v>n/a</v>
      </c>
      <c r="Y122" s="797"/>
      <c r="Z122" s="771" t="str">
        <f>IF(OR(AC122&lt;0.01,AC122="n/a"),"n/a",M122/AC122*100)</f>
        <v>n/a</v>
      </c>
      <c r="AA122" s="779" t="str">
        <f>IF(OR(AC122&lt;0.01,AC122="n/a"),"n/a",I122/AC122)</f>
        <v>n/a</v>
      </c>
      <c r="AB122" s="773">
        <v>12</v>
      </c>
      <c r="AC122" s="780" t="s">
        <v>136</v>
      </c>
      <c r="AD122" s="780" t="s">
        <v>136</v>
      </c>
      <c r="AE122" s="780" t="s">
        <v>136</v>
      </c>
      <c r="AF122" s="780" t="s">
        <v>136</v>
      </c>
      <c r="AG122" s="780" t="s">
        <v>136</v>
      </c>
      <c r="AH122" s="780" t="s">
        <v>136</v>
      </c>
      <c r="AI122" s="780" t="s">
        <v>136</v>
      </c>
      <c r="AJ122" s="780" t="s">
        <v>136</v>
      </c>
      <c r="AK122" s="780" t="s">
        <v>136</v>
      </c>
      <c r="AL122" s="781" t="s">
        <v>136</v>
      </c>
      <c r="AM122" s="782" t="s">
        <v>136</v>
      </c>
      <c r="AN122" s="780" t="s">
        <v>136</v>
      </c>
      <c r="AO122" s="783" t="str">
        <f>IF(U122="n/a","n/a",IF(AA122&lt;0,"n/a",IF(AA122="n/a","n/a",J122+U122-AA122)))</f>
        <v>n/a</v>
      </c>
      <c r="AP122" s="784">
        <f>IF(U122="n/a","n/a",J122+U122)</f>
        <v>12.946695461064794</v>
      </c>
      <c r="AQ122" s="785" t="str">
        <f>IF(OR(AC122&lt;0.01,AF122="n/a"),"n/a",(I122/SQRT(22.5*AC122*(I122/AF122))-1)*100)</f>
        <v>n/a</v>
      </c>
      <c r="AR122" s="663">
        <f>INDEX(Historical!$C$7:$C$1279,MATCH(B122,Historical!$B$7:$B$1301,0))*IF(AH122="n/a",1.03,IF(AH122&lt;0,1.01,IF(AH122&gt;10,1.1,(1+AH122/100))))</f>
        <v>1.8334000000000001</v>
      </c>
      <c r="AS122" s="779">
        <f>IF($AI122="n/a",1.03*AR122,IF($AI122&lt;0,1.01*AR122,IF($AI122&gt;10,1.1*AR122,(1+$AI122/100)*AR122)))</f>
        <v>1.8884020000000001</v>
      </c>
      <c r="AT122" s="779">
        <f>IF($AK122="n/a",1.03*AS122,IF($AK122&lt;0,1.01*AS122,IF($AK122&gt;10,1.1*AS122,(1+$AK122/100)*AS122)))</f>
        <v>1.9450540600000001</v>
      </c>
      <c r="AU122" s="779">
        <f>IF($AK122="n/a",1.03*AT122,IF($AK122&lt;0,1.01*AT122,IF($AK122&gt;10,1.1*AT122,(1+$AK122/100)*AT122)))</f>
        <v>2.0034056818000003</v>
      </c>
      <c r="AV122" s="779">
        <f>IF($AK122="n/a",1.03*AU122,IF($AK122&lt;0,1.01*AU122,IF($AK122&gt;10,1.1*AU122,(1+$AK122/100)*AU122)))</f>
        <v>2.0635078522540002</v>
      </c>
      <c r="AW122" s="771">
        <f>SUM(AR122:AV122)</f>
        <v>9.7337695940540012</v>
      </c>
      <c r="AX122" s="786">
        <f>AW122/I122*100</f>
        <v>8.4641474730904367</v>
      </c>
      <c r="AY122" s="949" t="s">
        <v>136</v>
      </c>
      <c r="AZ122" s="782" t="s">
        <v>136</v>
      </c>
      <c r="BA122" s="782" t="s">
        <v>136</v>
      </c>
      <c r="BB122" s="782" t="s">
        <v>136</v>
      </c>
      <c r="BC122" s="782" t="s">
        <v>136</v>
      </c>
      <c r="BD122" s="922" t="s">
        <v>4271</v>
      </c>
      <c r="BE122" s="635">
        <v>2005</v>
      </c>
      <c r="BF122" s="912">
        <f>IF(BE122&gt;2008,0,IF(BE122&gt;2001,1,IF(BE122&gt;1990,2,IF(BE122&gt;1980,3,IF(BE122&gt;1973,4,IF(BE122&gt;1970,5,IF(BE122&gt;1960,6,IF(BE122&gt;1958,7,IF(BE122&gt;1953,8,9)))))))))</f>
        <v>1</v>
      </c>
      <c r="BG122" s="838" t="s">
        <v>136</v>
      </c>
    </row>
    <row r="123" spans="1:59" ht="11.25" customHeight="1" x14ac:dyDescent="0.2">
      <c r="A123" s="885" t="s">
        <v>1303</v>
      </c>
      <c r="B123" s="889" t="s">
        <v>1304</v>
      </c>
      <c r="C123" s="946" t="s">
        <v>4199</v>
      </c>
      <c r="D123" s="946" t="s">
        <v>4324</v>
      </c>
      <c r="E123" s="746">
        <v>10</v>
      </c>
      <c r="F123" s="1199">
        <v>354</v>
      </c>
      <c r="G123" s="1199" t="s">
        <v>106</v>
      </c>
      <c r="H123" s="1199" t="s">
        <v>106</v>
      </c>
      <c r="I123" s="888">
        <v>17.43</v>
      </c>
      <c r="J123" s="663">
        <f>(M123/I123)*100</f>
        <v>4.0436029833620193</v>
      </c>
      <c r="K123" s="891">
        <v>0.1762</v>
      </c>
      <c r="L123" s="901">
        <v>4</v>
      </c>
      <c r="M123" s="654">
        <f>K123*L123</f>
        <v>0.70479999999999998</v>
      </c>
      <c r="N123" s="884" t="s">
        <v>188</v>
      </c>
      <c r="O123" s="747">
        <v>0.16020000000000001</v>
      </c>
      <c r="P123" s="875">
        <v>43808</v>
      </c>
      <c r="Q123" s="875">
        <v>43831</v>
      </c>
      <c r="R123" s="654">
        <f>(K123-O123)/O123*100</f>
        <v>9.9875156054931242</v>
      </c>
      <c r="S123" s="714">
        <f>IF(INDEX(Historical!$D$7:$D$1277,MATCH(B123,Historical!$B$7:$B$1301,0))=0,"n/a",(INDEX(Historical!$C$7:$C$1279,MATCH(B123,Historical!$B$7:$B$1301,0))/INDEX(Historical!$D$7:$D$1277,MATCH(B123,Historical!$B$7:$B$1301,0))-1)*100)</f>
        <v>15.003589375448678</v>
      </c>
      <c r="T123" s="714">
        <f>IF(INDEX(Historical!$F$7:$F$1270,MATCH(B123,Historical!$B$7:$B$1301,0))=0,"n/a",((INDEX(Historical!$C$7:$C$1279,MATCH(B123,Historical!$B$7:$B$1301,0))/INDEX(Historical!$F$7:$F$1270,MATCH(B123,Historical!$B$7:$B$1301,0)))^(1/3)-1)*100)</f>
        <v>9.2075003790599297</v>
      </c>
      <c r="U123" s="714">
        <f>IF(INDEX(Historical!$H$7:$H$1270,MATCH(B123,Historical!$B$7:$B$1301,0))=0,"n/a",((INDEX(Historical!$C$7:$C$1279,MATCH(B123,Historical!$B$7:$B$1301,0))/INDEX(Historical!$H$7:$H$1270,MATCH(B123,Historical!$B$7:$B$1301,0)))^(1/5)-1)*100)</f>
        <v>17.361393152666761</v>
      </c>
      <c r="V123" s="714">
        <f>IF(INDEX(Historical!$O$7:$O$1270,MATCH(B123,Historical!$B$7:$B$1301,0))=0,"n/a",((INDEX(Historical!$C$7:$C$1279,MATCH(B123,Historical!$B$7:$B$1301,0))/INDEX(Historical!$O$7:$O$1270,MATCH(B123,Historical!$B$7:$B$1301,0)))^(1/10)-1)*100)</f>
        <v>15.560412327708772</v>
      </c>
      <c r="W123" s="715">
        <f>IF(OR(U123&lt;=0,U123="n/a",V123&lt;=0,V123="n/a"),"n/a",U123/V123)</f>
        <v>1.1157412019057453</v>
      </c>
      <c r="X123" s="716">
        <f>IF(OR(AJ123&lt;=0,AJ123="n/a",U123&lt;=0,U123="n/a"),"n/a",U123/AJ123)</f>
        <v>3.0458584478362738</v>
      </c>
      <c r="Y123" s="673"/>
      <c r="Z123" s="663">
        <f>IF(OR(AC123&lt;0.01,AC123="n/a"),"n/a",M123/AC123*100)</f>
        <v>35.24</v>
      </c>
      <c r="AA123" s="900">
        <f>IF(OR(AC123&lt;0.01,AC123="n/a"),"n/a",I123/AC123)</f>
        <v>8.7149999999999999</v>
      </c>
      <c r="AB123" s="901">
        <v>10</v>
      </c>
      <c r="AC123" s="879">
        <v>2</v>
      </c>
      <c r="AD123" s="879">
        <v>1.1299999999999999</v>
      </c>
      <c r="AE123" s="879">
        <v>0.42</v>
      </c>
      <c r="AF123" s="881" t="s">
        <v>136</v>
      </c>
      <c r="AG123" s="882">
        <v>-256</v>
      </c>
      <c r="AH123" s="879">
        <v>15.1</v>
      </c>
      <c r="AI123" s="879">
        <v>11.32</v>
      </c>
      <c r="AJ123" s="879">
        <v>5.7</v>
      </c>
      <c r="AK123" s="879">
        <v>7.61</v>
      </c>
      <c r="AL123" s="892">
        <v>24140</v>
      </c>
      <c r="AM123" s="886">
        <v>0.1</v>
      </c>
      <c r="AN123" s="879" t="s">
        <v>136</v>
      </c>
      <c r="AO123" s="753">
        <f>IF(U123="n/a","n/a",IF(AA123&lt;0,"n/a",IF(AA123="n/a","n/a",J123+U123-AA123)))</f>
        <v>12.689996136028778</v>
      </c>
      <c r="AP123" s="754">
        <f>IF(U123="n/a","n/a",J123+U123)</f>
        <v>21.404996136028778</v>
      </c>
      <c r="AQ123" s="902" t="str">
        <f>IF(OR(AC123&lt;0.01,AF123="n/a"),"n/a",(I123/SQRT(22.5*AC123*(I123/AF123))-1)*100)</f>
        <v>n/a</v>
      </c>
      <c r="AR123" s="663">
        <f>INDEX(Historical!$C$7:$C$1279,MATCH(B123,Historical!$B$7:$B$1301,0))*IF(AH123="n/a",1.03,IF(AH123&lt;0,1.01,IF(AH123&gt;10,1.1,(1+AH123/100))))</f>
        <v>0.70488000000000006</v>
      </c>
      <c r="AS123" s="900">
        <f>IF($AI123="n/a",1.03*AR123,IF($AI123&lt;0,1.01*AR123,IF($AI123&gt;10,1.1*AR123,(1+$AI123/100)*AR123)))</f>
        <v>0.77536800000000017</v>
      </c>
      <c r="AT123" s="900">
        <f>IF($AK123="n/a",1.03*AS123,IF($AK123&lt;0,1.01*AS123,IF($AK123&gt;10,1.1*AS123,(1+$AK123/100)*AS123)))</f>
        <v>0.83437350480000028</v>
      </c>
      <c r="AU123" s="900">
        <f>IF($AK123="n/a",1.03*AT123,IF($AK123&lt;0,1.01*AT123,IF($AK123&gt;10,1.1*AT123,(1+$AK123/100)*AT123)))</f>
        <v>0.89786932851528034</v>
      </c>
      <c r="AV123" s="900">
        <f>IF($AK123="n/a",1.03*AU123,IF($AK123&lt;0,1.01*AU123,IF($AK123&gt;10,1.1*AU123,(1+$AK123/100)*AU123)))</f>
        <v>0.96619718441529323</v>
      </c>
      <c r="AW123" s="663">
        <f>SUM(AR123:AV123)</f>
        <v>4.1786880177305745</v>
      </c>
      <c r="AX123" s="761">
        <f>AW123/I123*100</f>
        <v>23.974113698970594</v>
      </c>
      <c r="AY123" s="948">
        <v>0.98</v>
      </c>
      <c r="AZ123" s="886">
        <v>39</v>
      </c>
      <c r="BA123" s="886">
        <v>-27.16</v>
      </c>
      <c r="BB123" s="886">
        <v>8.99</v>
      </c>
      <c r="BC123" s="886">
        <v>-5.13</v>
      </c>
      <c r="BE123" s="635">
        <v>2011</v>
      </c>
      <c r="BF123" s="912">
        <f>IF(BE123&gt;2008,0,IF(BE123&gt;2001,1,IF(BE123&gt;1990,2,IF(BE123&gt;1980,3,IF(BE123&gt;1973,4,IF(BE123&gt;1970,5,IF(BE123&gt;1960,6,IF(BE123&gt;1958,7,IF(BE123&gt;1953,8,9)))))))))</f>
        <v>0</v>
      </c>
      <c r="BG123" s="896">
        <v>9.1999999999999993</v>
      </c>
    </row>
    <row r="124" spans="1:59" ht="11.25" customHeight="1" x14ac:dyDescent="0.2">
      <c r="A124" s="877" t="s">
        <v>1285</v>
      </c>
      <c r="B124" s="889" t="s">
        <v>1286</v>
      </c>
      <c r="C124" s="946" t="s">
        <v>153</v>
      </c>
      <c r="D124" s="946" t="s">
        <v>4330</v>
      </c>
      <c r="E124" s="746">
        <v>10</v>
      </c>
      <c r="F124" s="1199">
        <v>389</v>
      </c>
      <c r="G124" s="1199" t="s">
        <v>37</v>
      </c>
      <c r="H124" s="1199" t="s">
        <v>115</v>
      </c>
      <c r="I124" s="888">
        <v>109.78</v>
      </c>
      <c r="J124" s="663">
        <f>(M124/I124)*100</f>
        <v>0.80160320641282556</v>
      </c>
      <c r="K124" s="891">
        <v>0.22</v>
      </c>
      <c r="L124" s="901">
        <v>4</v>
      </c>
      <c r="M124" s="654">
        <f>K124*L124</f>
        <v>0.88</v>
      </c>
      <c r="N124" s="884" t="s">
        <v>318</v>
      </c>
      <c r="O124" s="747">
        <v>0.21</v>
      </c>
      <c r="P124" s="875">
        <v>43910</v>
      </c>
      <c r="Q124" s="875">
        <v>43921</v>
      </c>
      <c r="R124" s="654">
        <f>(K124-O124)/O124*100</f>
        <v>4.7619047619047663</v>
      </c>
      <c r="S124" s="714">
        <f>IF(INDEX(Historical!$D$7:$D$1277,MATCH(B124,Historical!$B$7:$B$1301,0))=0,"n/a",(INDEX(Historical!$C$7:$C$1279,MATCH(B124,Historical!$B$7:$B$1301,0))/INDEX(Historical!$D$7:$D$1277,MATCH(B124,Historical!$B$7:$B$1301,0))-1)*100)</f>
        <v>4.9999999999999822</v>
      </c>
      <c r="T124" s="714">
        <f>IF(INDEX(Historical!$F$7:$F$1270,MATCH(B124,Historical!$B$7:$B$1301,0))=0,"n/a",((INDEX(Historical!$C$7:$C$1279,MATCH(B124,Historical!$B$7:$B$1301,0))/INDEX(Historical!$F$7:$F$1270,MATCH(B124,Historical!$B$7:$B$1301,0)))^(1/3)-1)*100)</f>
        <v>7.2976287935406337</v>
      </c>
      <c r="U124" s="714">
        <f>IF(INDEX(Historical!$H$7:$H$1270,MATCH(B124,Historical!$B$7:$B$1301,0))=0,"n/a",((INDEX(Historical!$C$7:$C$1279,MATCH(B124,Historical!$B$7:$B$1301,0))/INDEX(Historical!$H$7:$H$1270,MATCH(B124,Historical!$B$7:$B$1301,0)))^(1/5)-1)*100)</f>
        <v>6.6080231448029991</v>
      </c>
      <c r="V124" s="714">
        <f>IF(INDEX(Historical!$O$7:$O$1270,MATCH(B124,Historical!$B$7:$B$1301,0))=0,"n/a",((INDEX(Historical!$C$7:$C$1279,MATCH(B124,Historical!$B$7:$B$1301,0))/INDEX(Historical!$O$7:$O$1270,MATCH(B124,Historical!$B$7:$B$1301,0)))^(1/10)-1)*100)</f>
        <v>7.4359288518188515</v>
      </c>
      <c r="W124" s="715">
        <f>IF(OR(U124&lt;=0,U124="n/a",V124&lt;=0,V124="n/a"),"n/a",U124/V124)</f>
        <v>0.88866142703700779</v>
      </c>
      <c r="X124" s="716">
        <f>IF(OR(AJ124&lt;=0,AJ124="n/a",U124&lt;=0,U124="n/a"),"n/a",U124/AJ124)</f>
        <v>0.39807368342186739</v>
      </c>
      <c r="Y124" s="889"/>
      <c r="Z124" s="663">
        <f>IF(OR(AC124&lt;0.01,AC124="n/a"),"n/a",M124/AC124*100)</f>
        <v>40.366972477064216</v>
      </c>
      <c r="AA124" s="900">
        <f>IF(OR(AC124&lt;0.01,AC124="n/a"),"n/a",I124/AC124)</f>
        <v>50.357798165137609</v>
      </c>
      <c r="AB124" s="901">
        <v>9</v>
      </c>
      <c r="AC124" s="879">
        <v>2.1800000000000002</v>
      </c>
      <c r="AD124" s="879">
        <v>3.59</v>
      </c>
      <c r="AE124" s="879">
        <v>2.42</v>
      </c>
      <c r="AF124" s="879">
        <v>4.66</v>
      </c>
      <c r="AG124" s="879">
        <v>9.1999999999999993</v>
      </c>
      <c r="AH124" s="879">
        <v>-16.8</v>
      </c>
      <c r="AI124" s="879">
        <v>8.4699999999999989</v>
      </c>
      <c r="AJ124" s="879">
        <v>16.600000000000001</v>
      </c>
      <c r="AK124" s="879">
        <v>13.83</v>
      </c>
      <c r="AL124" s="892">
        <v>7060</v>
      </c>
      <c r="AM124" s="886">
        <v>0.1</v>
      </c>
      <c r="AN124" s="879">
        <v>1.36</v>
      </c>
      <c r="AO124" s="753">
        <f>IF(U124="n/a","n/a",IF(AA124&lt;0,"n/a",IF(AA124="n/a","n/a",J124+U124-AA124)))</f>
        <v>-42.948171813921782</v>
      </c>
      <c r="AP124" s="754">
        <f>IF(U124="n/a","n/a",J124+U124)</f>
        <v>7.4096263512158247</v>
      </c>
      <c r="AQ124" s="902">
        <f>IF(OR(AC124&lt;0.01,AF124="n/a"),"n/a",(I124/SQRT(22.5*AC124*(I124/AF124))-1)*100)</f>
        <v>222.94983404687986</v>
      </c>
      <c r="AR124" s="663">
        <f>INDEX(Historical!$C$7:$C$1279,MATCH(B124,Historical!$B$7:$B$1301,0))*IF(AH124="n/a",1.03,IF(AH124&lt;0,1.01,IF(AH124&gt;10,1.1,(1+AH124/100))))</f>
        <v>0.84839999999999993</v>
      </c>
      <c r="AS124" s="900">
        <f>IF($AI124="n/a",1.03*AR124,IF($AI124&lt;0,1.01*AR124,IF($AI124&gt;10,1.1*AR124,(1+$AI124/100)*AR124)))</f>
        <v>0.92025947999999991</v>
      </c>
      <c r="AT124" s="900">
        <f>IF($AK124="n/a",1.03*AS124,IF($AK124&lt;0,1.01*AS124,IF($AK124&gt;10,1.1*AS124,(1+$AK124/100)*AS124)))</f>
        <v>1.012285428</v>
      </c>
      <c r="AU124" s="900">
        <f>IF($AK124="n/a",1.03*AT124,IF($AK124&lt;0,1.01*AT124,IF($AK124&gt;10,1.1*AT124,(1+$AK124/100)*AT124)))</f>
        <v>1.1135139708000001</v>
      </c>
      <c r="AV124" s="900">
        <f>IF($AK124="n/a",1.03*AU124,IF($AK124&lt;0,1.01*AU124,IF($AK124&gt;10,1.1*AU124,(1+$AK124/100)*AU124)))</f>
        <v>1.2248653678800003</v>
      </c>
      <c r="AW124" s="663">
        <f>SUM(AR124:AV124)</f>
        <v>5.1193242466799997</v>
      </c>
      <c r="AX124" s="761">
        <f>AW124/I124*100</f>
        <v>4.6632576486427402</v>
      </c>
      <c r="AY124" s="948">
        <v>0.72</v>
      </c>
      <c r="AZ124" s="886">
        <v>51.859999999999992</v>
      </c>
      <c r="BA124" s="886">
        <v>-6.5699999999999994</v>
      </c>
      <c r="BB124" s="886">
        <v>6.21</v>
      </c>
      <c r="BC124" s="886">
        <v>5</v>
      </c>
      <c r="BE124" s="635">
        <v>2011</v>
      </c>
      <c r="BF124" s="912">
        <f>IF(BE124&gt;2008,0,IF(BE124&gt;2001,1,IF(BE124&gt;1990,2,IF(BE124&gt;1980,3,IF(BE124&gt;1973,4,IF(BE124&gt;1970,5,IF(BE124&gt;1960,6,IF(BE124&gt;1958,7,IF(BE124&gt;1953,8,9)))))))))</f>
        <v>0</v>
      </c>
      <c r="BG124" s="896">
        <v>3.2</v>
      </c>
    </row>
    <row r="125" spans="1:59" ht="11.25" customHeight="1" x14ac:dyDescent="0.2">
      <c r="A125" s="877" t="s">
        <v>1283</v>
      </c>
      <c r="B125" s="889" t="s">
        <v>1284</v>
      </c>
      <c r="C125" s="946" t="s">
        <v>128</v>
      </c>
      <c r="D125" s="946" t="s">
        <v>4333</v>
      </c>
      <c r="E125" s="746">
        <v>10</v>
      </c>
      <c r="F125" s="1199">
        <v>339</v>
      </c>
      <c r="G125" s="1199" t="s">
        <v>115</v>
      </c>
      <c r="H125" s="1199" t="s">
        <v>115</v>
      </c>
      <c r="I125" s="888">
        <v>129.62</v>
      </c>
      <c r="J125" s="663">
        <f>(M125/I125)*100</f>
        <v>2.3854343465514583</v>
      </c>
      <c r="K125" s="891">
        <v>0.77300000000000002</v>
      </c>
      <c r="L125" s="901">
        <v>4</v>
      </c>
      <c r="M125" s="654">
        <f>K125*L125</f>
        <v>3.0920000000000001</v>
      </c>
      <c r="N125" s="884" t="s">
        <v>148</v>
      </c>
      <c r="O125" s="747">
        <v>0.72199999999999998</v>
      </c>
      <c r="P125" s="630">
        <v>43699</v>
      </c>
      <c r="Q125" s="630">
        <v>43724</v>
      </c>
      <c r="R125" s="654">
        <f>(K125-O125)/O125*100</f>
        <v>7.0637119113573466</v>
      </c>
      <c r="S125" s="714">
        <f>IF(INDEX(Historical!$D$7:$D$1277,MATCH(B125,Historical!$B$7:$B$1301,0))=0,"n/a",(INDEX(Historical!$C$7:$C$1279,MATCH(B125,Historical!$B$7:$B$1301,0))/INDEX(Historical!$D$7:$D$1277,MATCH(B125,Historical!$B$7:$B$1301,0))-1)*100)</f>
        <v>8.4905660377358583</v>
      </c>
      <c r="T125" s="714">
        <f>IF(INDEX(Historical!$F$7:$F$1270,MATCH(B125,Historical!$B$7:$B$1301,0))=0,"n/a",((INDEX(Historical!$C$7:$C$1279,MATCH(B125,Historical!$B$7:$B$1301,0))/INDEX(Historical!$F$7:$F$1270,MATCH(B125,Historical!$B$7:$B$1301,0)))^(1/3)-1)*100)</f>
        <v>7.5720376237683906</v>
      </c>
      <c r="U125" s="714">
        <f>IF(INDEX(Historical!$H$7:$H$1270,MATCH(B125,Historical!$B$7:$B$1301,0))=0,"n/a",((INDEX(Historical!$C$7:$C$1279,MATCH(B125,Historical!$B$7:$B$1301,0))/INDEX(Historical!$H$7:$H$1270,MATCH(B125,Historical!$B$7:$B$1301,0)))^(1/5)-1)*100)</f>
        <v>7.9464101755928773</v>
      </c>
      <c r="V125" s="714">
        <f>IF(INDEX(Historical!$O$7:$O$1270,MATCH(B125,Historical!$B$7:$B$1301,0))=0,"n/a",((INDEX(Historical!$C$7:$C$1279,MATCH(B125,Historical!$B$7:$B$1301,0))/INDEX(Historical!$O$7:$O$1270,MATCH(B125,Historical!$B$7:$B$1301,0)))^(1/10)-1)*100)</f>
        <v>9.650956059196858</v>
      </c>
      <c r="W125" s="715">
        <f>IF(OR(U125&lt;=0,U125="n/a",V125&lt;=0,V125="n/a"),"n/a",U125/V125)</f>
        <v>0.82338061916885041</v>
      </c>
      <c r="X125" s="716">
        <f>IF(OR(AJ125&lt;=0,AJ125="n/a",U125&lt;=0,U125="n/a"),"n/a",U125/AJ125)</f>
        <v>1.0320013215055686</v>
      </c>
      <c r="Y125" s="682"/>
      <c r="Z125" s="663">
        <f>IF(OR(AC125&lt;0.01,AC125="n/a"),"n/a",M125/AC125*100)</f>
        <v>58.339622641509436</v>
      </c>
      <c r="AA125" s="900">
        <f>IF(OR(AC125&lt;0.01,AC125="n/a"),"n/a",I125/AC125)</f>
        <v>24.456603773584906</v>
      </c>
      <c r="AB125" s="901">
        <v>12</v>
      </c>
      <c r="AC125" s="879">
        <v>5.3</v>
      </c>
      <c r="AD125" s="879">
        <v>3.52</v>
      </c>
      <c r="AE125" s="879">
        <v>3.39</v>
      </c>
      <c r="AF125" s="879">
        <v>15.95</v>
      </c>
      <c r="AG125" s="881">
        <v>65.3</v>
      </c>
      <c r="AH125" s="879">
        <v>-1.6</v>
      </c>
      <c r="AI125" s="879">
        <v>7.95</v>
      </c>
      <c r="AJ125" s="879">
        <v>7.7</v>
      </c>
      <c r="AK125" s="879">
        <v>6.8500000000000005</v>
      </c>
      <c r="AL125" s="892">
        <v>27140</v>
      </c>
      <c r="AM125" s="887">
        <v>0.3</v>
      </c>
      <c r="AN125" s="879">
        <v>3.04</v>
      </c>
      <c r="AO125" s="753">
        <f>IF(U125="n/a","n/a",IF(AA125&lt;0,"n/a",IF(AA125="n/a","n/a",J125+U125-AA125)))</f>
        <v>-14.124759251440571</v>
      </c>
      <c r="AP125" s="754">
        <f>IF(U125="n/a","n/a",J125+U125)</f>
        <v>10.331844522144335</v>
      </c>
      <c r="AQ125" s="902">
        <f>IF(OR(AC125&lt;0.01,AF125="n/a"),"n/a",(I125/SQRT(22.5*AC125*(I125/AF125))-1)*100)</f>
        <v>316.37740902998576</v>
      </c>
      <c r="AR125" s="663">
        <f>INDEX(Historical!$C$7:$C$1279,MATCH(B125,Historical!$B$7:$B$1301,0))*IF(AH125="n/a",1.03,IF(AH125&lt;0,1.01,IF(AH125&gt;10,1.1,(1+AH125/100))))</f>
        <v>3.0199000000000003</v>
      </c>
      <c r="AS125" s="900">
        <f>IF($AI125="n/a",1.03*AR125,IF($AI125&lt;0,1.01*AR125,IF($AI125&gt;10,1.1*AR125,(1+$AI125/100)*AR125)))</f>
        <v>3.2599820500000001</v>
      </c>
      <c r="AT125" s="900">
        <f>IF($AK125="n/a",1.03*AS125,IF($AK125&lt;0,1.01*AS125,IF($AK125&gt;10,1.1*AS125,(1+$AK125/100)*AS125)))</f>
        <v>3.4832908204250002</v>
      </c>
      <c r="AU125" s="900">
        <f>IF($AK125="n/a",1.03*AT125,IF($AK125&lt;0,1.01*AT125,IF($AK125&gt;10,1.1*AT125,(1+$AK125/100)*AT125)))</f>
        <v>3.7218962416241128</v>
      </c>
      <c r="AV125" s="900">
        <f>IF($AK125="n/a",1.03*AU125,IF($AK125&lt;0,1.01*AU125,IF($AK125&gt;10,1.1*AU125,(1+$AK125/100)*AU125)))</f>
        <v>3.9768461341753647</v>
      </c>
      <c r="AW125" s="663">
        <f>SUM(AR125:AV125)</f>
        <v>17.461915246224478</v>
      </c>
      <c r="AX125" s="761">
        <f>AW125/I125*100</f>
        <v>13.471621081796387</v>
      </c>
      <c r="AY125" s="948">
        <v>0.16</v>
      </c>
      <c r="AZ125" s="886">
        <v>17.97</v>
      </c>
      <c r="BA125" s="886">
        <v>-20.09</v>
      </c>
      <c r="BB125" s="886">
        <v>-2.4</v>
      </c>
      <c r="BC125" s="886">
        <v>-10.02</v>
      </c>
      <c r="BE125" s="635">
        <v>2010</v>
      </c>
      <c r="BF125" s="912">
        <f>IF(BE125&gt;2008,0,IF(BE125&gt;2001,1,IF(BE125&gt;1990,2,IF(BE125&gt;1980,3,IF(BE125&gt;1973,4,IF(BE125&gt;1970,5,IF(BE125&gt;1960,6,IF(BE125&gt;1958,7,IF(BE125&gt;1953,8,9)))))))))</f>
        <v>0</v>
      </c>
      <c r="BG125" s="896">
        <v>13.4</v>
      </c>
    </row>
    <row r="126" spans="1:59" ht="11.25" customHeight="1" x14ac:dyDescent="0.2">
      <c r="A126" s="885" t="s">
        <v>625</v>
      </c>
      <c r="B126" s="890" t="s">
        <v>626</v>
      </c>
      <c r="C126" s="946" t="s">
        <v>112</v>
      </c>
      <c r="D126" s="946" t="s">
        <v>4369</v>
      </c>
      <c r="E126" s="746">
        <v>12</v>
      </c>
      <c r="F126" s="1199">
        <v>288</v>
      </c>
      <c r="G126" s="1199" t="s">
        <v>37</v>
      </c>
      <c r="H126" s="1199" t="s">
        <v>37</v>
      </c>
      <c r="I126" s="888">
        <v>125.36</v>
      </c>
      <c r="J126" s="663">
        <f>(M126/I126)*100</f>
        <v>2.9036375239310788</v>
      </c>
      <c r="K126" s="891">
        <v>0.91</v>
      </c>
      <c r="L126" s="901">
        <v>4</v>
      </c>
      <c r="M126" s="654">
        <f>K126*L126</f>
        <v>3.64</v>
      </c>
      <c r="N126" s="884" t="s">
        <v>148</v>
      </c>
      <c r="O126" s="747">
        <v>0.84</v>
      </c>
      <c r="P126" s="875">
        <v>43796</v>
      </c>
      <c r="Q126" s="875">
        <v>43815</v>
      </c>
      <c r="R126" s="654">
        <f>(K126-O126)/O126*100</f>
        <v>8.333333333333341</v>
      </c>
      <c r="S126" s="714">
        <f>IF(INDEX(Historical!$D$7:$D$1277,MATCH(B126,Historical!$B$7:$B$1301,0))=0,"n/a",(INDEX(Historical!$C$7:$C$1279,MATCH(B126,Historical!$B$7:$B$1301,0))/INDEX(Historical!$D$7:$D$1277,MATCH(B126,Historical!$B$7:$B$1301,0))-1)*100)</f>
        <v>8.8888888888889017</v>
      </c>
      <c r="T126" s="714">
        <f>IF(INDEX(Historical!$F$7:$F$1270,MATCH(B126,Historical!$B$7:$B$1301,0))=0,"n/a",((INDEX(Historical!$C$7:$C$1279,MATCH(B126,Historical!$B$7:$B$1301,0))/INDEX(Historical!$F$7:$F$1270,MATCH(B126,Historical!$B$7:$B$1301,0)))^(1/3)-1)*100)</f>
        <v>9.8157887721507908</v>
      </c>
      <c r="U126" s="714">
        <f>IF(INDEX(Historical!$H$7:$H$1270,MATCH(B126,Historical!$B$7:$B$1301,0))=0,"n/a",((INDEX(Historical!$C$7:$C$1279,MATCH(B126,Historical!$B$7:$B$1301,0))/INDEX(Historical!$H$7:$H$1270,MATCH(B126,Historical!$B$7:$B$1301,0)))^(1/5)-1)*100)</f>
        <v>10.735119825473127</v>
      </c>
      <c r="V126" s="714">
        <f>IF(INDEX(Historical!$O$7:$O$1270,MATCH(B126,Historical!$B$7:$B$1301,0))=0,"n/a",((INDEX(Historical!$C$7:$C$1279,MATCH(B126,Historical!$B$7:$B$1301,0))/INDEX(Historical!$O$7:$O$1270,MATCH(B126,Historical!$B$7:$B$1301,0)))^(1/10)-1)*100)</f>
        <v>9.3746329125196972</v>
      </c>
      <c r="W126" s="715">
        <f>IF(OR(U126&lt;=0,U126="n/a",V126&lt;=0,V126="n/a"),"n/a",U126/V126)</f>
        <v>1.1451242865346245</v>
      </c>
      <c r="X126" s="716">
        <f>IF(OR(AJ126&lt;=0,AJ126="n/a",U126&lt;=0,U126="n/a"),"n/a",U126/AJ126)</f>
        <v>1.819511834825954</v>
      </c>
      <c r="Y126" s="890"/>
      <c r="Z126" s="663">
        <f>IF(OR(AC126&lt;0.01,AC126="n/a"),"n/a",M126/AC126*100)</f>
        <v>49.45652173913043</v>
      </c>
      <c r="AA126" s="900">
        <f>IF(OR(AC126&lt;0.01,AC126="n/a"),"n/a",I126/AC126)</f>
        <v>17.032608695652172</v>
      </c>
      <c r="AB126" s="901">
        <v>12</v>
      </c>
      <c r="AC126" s="879">
        <v>7.36</v>
      </c>
      <c r="AD126" s="879">
        <v>1.66</v>
      </c>
      <c r="AE126" s="879">
        <v>1.45</v>
      </c>
      <c r="AF126" s="879">
        <v>3.46</v>
      </c>
      <c r="AG126" s="879">
        <v>21.2</v>
      </c>
      <c r="AH126" s="879">
        <v>13.600000000000001</v>
      </c>
      <c r="AI126" s="879">
        <v>15.559999999999999</v>
      </c>
      <c r="AJ126" s="879">
        <v>5.8999999999999995</v>
      </c>
      <c r="AK126" s="879">
        <v>10</v>
      </c>
      <c r="AL126" s="892">
        <v>6680</v>
      </c>
      <c r="AM126" s="886">
        <v>0.6</v>
      </c>
      <c r="AN126" s="879">
        <v>0.89</v>
      </c>
      <c r="AO126" s="753">
        <f>IF(U126="n/a","n/a",IF(AA126&lt;0,"n/a",IF(AA126="n/a","n/a",J126+U126-AA126)))</f>
        <v>-3.3938513462479669</v>
      </c>
      <c r="AP126" s="754">
        <f>IF(U126="n/a","n/a",J126+U126)</f>
        <v>13.638757349404205</v>
      </c>
      <c r="AQ126" s="902">
        <f>IF(OR(AC126&lt;0.01,AF126="n/a"),"n/a",(I126/SQRT(22.5*AC126*(I126/AF126))-1)*100)</f>
        <v>61.840560891756844</v>
      </c>
      <c r="AR126" s="663">
        <f>INDEX(Historical!$C$7:$C$1279,MATCH(B126,Historical!$B$7:$B$1301,0))*IF(AH126="n/a",1.03,IF(AH126&lt;0,1.01,IF(AH126&gt;10,1.1,(1+AH126/100))))</f>
        <v>3.7730000000000006</v>
      </c>
      <c r="AS126" s="900">
        <f>IF($AI126="n/a",1.03*AR126,IF($AI126&lt;0,1.01*AR126,IF($AI126&gt;10,1.1*AR126,(1+$AI126/100)*AR126)))</f>
        <v>4.1503000000000005</v>
      </c>
      <c r="AT126" s="900">
        <f>IF($AK126="n/a",1.03*AS126,IF($AK126&lt;0,1.01*AS126,IF($AK126&gt;10,1.1*AS126,(1+$AK126/100)*AS126)))</f>
        <v>4.5653300000000012</v>
      </c>
      <c r="AU126" s="900">
        <f>IF($AK126="n/a",1.03*AT126,IF($AK126&lt;0,1.01*AT126,IF($AK126&gt;10,1.1*AT126,(1+$AK126/100)*AT126)))</f>
        <v>5.0218630000000015</v>
      </c>
      <c r="AV126" s="900">
        <f>IF($AK126="n/a",1.03*AU126,IF($AK126&lt;0,1.01*AU126,IF($AK126&gt;10,1.1*AU126,(1+$AK126/100)*AU126)))</f>
        <v>5.5240493000000024</v>
      </c>
      <c r="AW126" s="663">
        <f>SUM(AR126:AV126)</f>
        <v>23.034542300000005</v>
      </c>
      <c r="AX126" s="761">
        <f>AW126/I126*100</f>
        <v>18.374714661774092</v>
      </c>
      <c r="AY126" s="948">
        <v>1.28</v>
      </c>
      <c r="AZ126" s="886">
        <v>46.410000000000004</v>
      </c>
      <c r="BA126" s="886">
        <v>-19.12</v>
      </c>
      <c r="BB126" s="886">
        <v>2.08</v>
      </c>
      <c r="BC126" s="886">
        <v>-5.82</v>
      </c>
      <c r="BE126" s="635">
        <v>2009</v>
      </c>
      <c r="BF126" s="912">
        <f>IF(BE126&gt;2008,0,IF(BE126&gt;2001,1,IF(BE126&gt;1990,2,IF(BE126&gt;1980,3,IF(BE126&gt;1973,4,IF(BE126&gt;1970,5,IF(BE126&gt;1960,6,IF(BE126&gt;1958,7,IF(BE126&gt;1953,8,9)))))))))</f>
        <v>0</v>
      </c>
      <c r="BG126" s="896">
        <v>8.1</v>
      </c>
    </row>
    <row r="127" spans="1:59" ht="11.25" customHeight="1" x14ac:dyDescent="0.2">
      <c r="A127" s="877" t="s">
        <v>1305</v>
      </c>
      <c r="B127" s="889" t="s">
        <v>1306</v>
      </c>
      <c r="C127" s="946" t="s">
        <v>153</v>
      </c>
      <c r="D127" s="946" t="s">
        <v>4327</v>
      </c>
      <c r="E127" s="746">
        <v>10</v>
      </c>
      <c r="F127" s="1199">
        <v>404</v>
      </c>
      <c r="G127" s="1199" t="s">
        <v>106</v>
      </c>
      <c r="H127" s="1199" t="s">
        <v>106</v>
      </c>
      <c r="I127" s="888">
        <v>387.75</v>
      </c>
      <c r="J127" s="663">
        <f>(M127/I127)*100</f>
        <v>0.64474532559638942</v>
      </c>
      <c r="K127" s="891">
        <v>0.625</v>
      </c>
      <c r="L127" s="901">
        <v>4</v>
      </c>
      <c r="M127" s="654">
        <f>K127*L127</f>
        <v>2.5</v>
      </c>
      <c r="N127" s="884" t="s">
        <v>4062</v>
      </c>
      <c r="O127" s="747">
        <v>0.55000000000000004</v>
      </c>
      <c r="P127" s="875">
        <v>43920</v>
      </c>
      <c r="Q127" s="875">
        <v>43945</v>
      </c>
      <c r="R127" s="654">
        <f>(K127-O127)/O127*100</f>
        <v>13.636363636363628</v>
      </c>
      <c r="S127" s="714">
        <f>IF(INDEX(Historical!$D$7:$D$1277,MATCH(B127,Historical!$B$7:$B$1301,0))=0,"n/a",(INDEX(Historical!$C$7:$C$1279,MATCH(B127,Historical!$B$7:$B$1301,0))/INDEX(Historical!$D$7:$D$1277,MATCH(B127,Historical!$B$7:$B$1301,0))-1)*100)</f>
        <v>13.157894736842103</v>
      </c>
      <c r="T127" s="714">
        <f>IF(INDEX(Historical!$F$7:$F$1270,MATCH(B127,Historical!$B$7:$B$1301,0))=0,"n/a",((INDEX(Historical!$C$7:$C$1279,MATCH(B127,Historical!$B$7:$B$1301,0))/INDEX(Historical!$F$7:$F$1270,MATCH(B127,Historical!$B$7:$B$1301,0)))^(1/3)-1)*100)</f>
        <v>22.836327477434494</v>
      </c>
      <c r="U127" s="714">
        <f>IF(INDEX(Historical!$H$7:$H$1270,MATCH(B127,Historical!$B$7:$B$1301,0))=0,"n/a",((INDEX(Historical!$C$7:$C$1279,MATCH(B127,Historical!$B$7:$B$1301,0))/INDEX(Historical!$H$7:$H$1270,MATCH(B127,Historical!$B$7:$B$1301,0)))^(1/5)-1)*100)</f>
        <v>14.342887420949847</v>
      </c>
      <c r="V127" s="714" t="str">
        <f>IF(INDEX(Historical!$O$7:$O$1270,MATCH(B127,Historical!$B$7:$B$1301,0))=0,"n/a",((INDEX(Historical!$C$7:$C$1279,MATCH(B127,Historical!$B$7:$B$1301,0))/INDEX(Historical!$O$7:$O$1270,MATCH(B127,Historical!$B$7:$B$1301,0)))^(1/10)-1)*100)</f>
        <v>n/a</v>
      </c>
      <c r="W127" s="715" t="str">
        <f>IF(OR(U127&lt;=0,U127="n/a",V127&lt;=0,V127="n/a"),"n/a",U127/V127)</f>
        <v>n/a</v>
      </c>
      <c r="X127" s="716">
        <f>IF(OR(AJ127&lt;=0,AJ127="n/a",U127&lt;=0,U127="n/a"),"n/a",U127/AJ127)</f>
        <v>0.64607600995269587</v>
      </c>
      <c r="Y127" s="676"/>
      <c r="Z127" s="663">
        <f>IF(OR(AC127&lt;0.01,AC127="n/a"),"n/a",M127/AC127*100)</f>
        <v>12.833675564681723</v>
      </c>
      <c r="AA127" s="900">
        <f>IF(OR(AC127&lt;0.01,AC127="n/a"),"n/a",I127/AC127)</f>
        <v>19.905030800821354</v>
      </c>
      <c r="AB127" s="901">
        <v>12</v>
      </c>
      <c r="AC127" s="879">
        <v>19.48</v>
      </c>
      <c r="AD127" s="879">
        <v>1.67</v>
      </c>
      <c r="AE127" s="879">
        <v>0.74</v>
      </c>
      <c r="AF127" s="879">
        <v>4.0599999999999996</v>
      </c>
      <c r="AG127" s="879">
        <v>21.8</v>
      </c>
      <c r="AH127" s="879">
        <v>61.5</v>
      </c>
      <c r="AI127" s="879">
        <v>17.299999999999997</v>
      </c>
      <c r="AJ127" s="879">
        <v>22.2</v>
      </c>
      <c r="AK127" s="879">
        <v>11.66</v>
      </c>
      <c r="AL127" s="892">
        <v>50350</v>
      </c>
      <c r="AM127" s="886">
        <v>0.2</v>
      </c>
      <c r="AN127" s="879">
        <v>0.66</v>
      </c>
      <c r="AO127" s="753">
        <f>IF(U127="n/a","n/a",IF(AA127&lt;0,"n/a",IF(AA127="n/a","n/a",J127+U127-AA127)))</f>
        <v>-4.9173980542751181</v>
      </c>
      <c r="AP127" s="754">
        <f>IF(U127="n/a","n/a",J127+U127)</f>
        <v>14.987632746546236</v>
      </c>
      <c r="AQ127" s="902">
        <f>IF(OR(AC127&lt;0.01,AF127="n/a"),"n/a",(I127/SQRT(22.5*AC127*(I127/AF127))-1)*100)</f>
        <v>89.519187010280405</v>
      </c>
      <c r="AR127" s="663">
        <f>INDEX(Historical!$C$7:$C$1279,MATCH(B127,Historical!$B$7:$B$1301,0))*IF(AH127="n/a",1.03,IF(AH127&lt;0,1.01,IF(AH127&gt;10,1.1,(1+AH127/100))))</f>
        <v>2.3650000000000002</v>
      </c>
      <c r="AS127" s="900">
        <f>IF($AI127="n/a",1.03*AR127,IF($AI127&lt;0,1.01*AR127,IF($AI127&gt;10,1.1*AR127,(1+$AI127/100)*AR127)))</f>
        <v>2.6015000000000006</v>
      </c>
      <c r="AT127" s="900">
        <f>IF($AK127="n/a",1.03*AS127,IF($AK127&lt;0,1.01*AS127,IF($AK127&gt;10,1.1*AS127,(1+$AK127/100)*AS127)))</f>
        <v>2.8616500000000009</v>
      </c>
      <c r="AU127" s="900">
        <f>IF($AK127="n/a",1.03*AT127,IF($AK127&lt;0,1.01*AT127,IF($AK127&gt;10,1.1*AT127,(1+$AK127/100)*AT127)))</f>
        <v>3.1478150000000014</v>
      </c>
      <c r="AV127" s="900">
        <f>IF($AK127="n/a",1.03*AU127,IF($AK127&lt;0,1.01*AU127,IF($AK127&gt;10,1.1*AU127,(1+$AK127/100)*AU127)))</f>
        <v>3.4625965000000019</v>
      </c>
      <c r="AW127" s="663">
        <f>SUM(AR127:AV127)</f>
        <v>14.438561500000004</v>
      </c>
      <c r="AX127" s="761">
        <f>AW127/I127*100</f>
        <v>3.7236780141843986</v>
      </c>
      <c r="AY127" s="948">
        <v>0.87</v>
      </c>
      <c r="AZ127" s="886">
        <v>86.19</v>
      </c>
      <c r="BA127" s="886">
        <v>-6.05</v>
      </c>
      <c r="BB127" s="886">
        <v>1.18</v>
      </c>
      <c r="BC127" s="886">
        <v>14.64</v>
      </c>
      <c r="BE127" s="635">
        <v>2011</v>
      </c>
      <c r="BF127" s="912">
        <f>IF(BE127&gt;2008,0,IF(BE127&gt;2001,1,IF(BE127&gt;1990,2,IF(BE127&gt;1980,3,IF(BE127&gt;1973,4,IF(BE127&gt;1970,5,IF(BE127&gt;1960,6,IF(BE127&gt;1958,7,IF(BE127&gt;1953,8,9)))))))))</f>
        <v>0</v>
      </c>
      <c r="BG127" s="896">
        <v>8.6</v>
      </c>
    </row>
    <row r="128" spans="1:59" ht="11.25" customHeight="1" x14ac:dyDescent="0.2">
      <c r="A128" s="885" t="s">
        <v>608</v>
      </c>
      <c r="B128" s="889" t="s">
        <v>609</v>
      </c>
      <c r="C128" s="946" t="s">
        <v>123</v>
      </c>
      <c r="D128" s="946" t="s">
        <v>4180</v>
      </c>
      <c r="E128" s="746">
        <v>16</v>
      </c>
      <c r="F128" s="1199">
        <v>237</v>
      </c>
      <c r="G128" s="1199" t="s">
        <v>37</v>
      </c>
      <c r="H128" s="1199" t="s">
        <v>37</v>
      </c>
      <c r="I128" s="888">
        <v>42.58</v>
      </c>
      <c r="J128" s="663">
        <f>(M128/I128)*100</f>
        <v>2.1841240018788168</v>
      </c>
      <c r="K128" s="891">
        <v>0.23250000000000001</v>
      </c>
      <c r="L128" s="901">
        <v>4</v>
      </c>
      <c r="M128" s="654">
        <f>K128*L128</f>
        <v>0.93</v>
      </c>
      <c r="N128" s="884" t="s">
        <v>208</v>
      </c>
      <c r="O128" s="751">
        <v>0.23</v>
      </c>
      <c r="P128" s="875">
        <v>43881</v>
      </c>
      <c r="Q128" s="875">
        <v>43896</v>
      </c>
      <c r="R128" s="654">
        <f>(K128-O128)/O128*100</f>
        <v>1.0869565217391313</v>
      </c>
      <c r="S128" s="714">
        <f>IF(INDEX(Historical!$D$7:$D$1277,MATCH(B128,Historical!$B$7:$B$1301,0))=0,"n/a",(INDEX(Historical!$C$7:$C$1279,MATCH(B128,Historical!$B$7:$B$1301,0))/INDEX(Historical!$D$7:$D$1277,MATCH(B128,Historical!$B$7:$B$1301,0))-1)*100)</f>
        <v>3.3707865168539408</v>
      </c>
      <c r="T128" s="714">
        <f>IF(INDEX(Historical!$F$7:$F$1270,MATCH(B128,Historical!$B$7:$B$1301,0))=0,"n/a",((INDEX(Historical!$C$7:$C$1279,MATCH(B128,Historical!$B$7:$B$1301,0))/INDEX(Historical!$F$7:$F$1270,MATCH(B128,Historical!$B$7:$B$1301,0)))^(1/3)-1)*100)</f>
        <v>3.9101547621242849</v>
      </c>
      <c r="U128" s="714">
        <f>IF(INDEX(Historical!$H$7:$H$1270,MATCH(B128,Historical!$B$7:$B$1301,0))=0,"n/a",((INDEX(Historical!$C$7:$C$1279,MATCH(B128,Historical!$B$7:$B$1301,0))/INDEX(Historical!$H$7:$H$1270,MATCH(B128,Historical!$B$7:$B$1301,0)))^(1/5)-1)*100)</f>
        <v>4.4506679342421807</v>
      </c>
      <c r="V128" s="714">
        <f>IF(INDEX(Historical!$O$7:$O$1270,MATCH(B128,Historical!$B$7:$B$1301,0))=0,"n/a",((INDEX(Historical!$C$7:$C$1279,MATCH(B128,Historical!$B$7:$B$1301,0))/INDEX(Historical!$O$7:$O$1270,MATCH(B128,Historical!$B$7:$B$1301,0)))^(1/10)-1)*100)</f>
        <v>5.472540459911901</v>
      </c>
      <c r="W128" s="715">
        <f>IF(OR(U128&lt;=0,U128="n/a",V128&lt;=0,V128="n/a"),"n/a",U128/V128)</f>
        <v>0.81327273262659971</v>
      </c>
      <c r="X128" s="716">
        <f>IF(OR(AJ128&lt;=0,AJ128="n/a",U128&lt;=0,U128="n/a"),"n/a",U128/AJ128)</f>
        <v>0.54946517706693587</v>
      </c>
      <c r="Y128" s="890" t="s">
        <v>4212</v>
      </c>
      <c r="Z128" s="663">
        <f>IF(OR(AC128&lt;0.01,AC128="n/a"),"n/a",M128/AC128*100)</f>
        <v>34.831460674157306</v>
      </c>
      <c r="AA128" s="900">
        <f>IF(OR(AC128&lt;0.01,AC128="n/a"),"n/a",I128/AC128)</f>
        <v>15.94756554307116</v>
      </c>
      <c r="AB128" s="901">
        <v>3</v>
      </c>
      <c r="AC128" s="879">
        <v>2.67</v>
      </c>
      <c r="AD128" s="879" t="s">
        <v>136</v>
      </c>
      <c r="AE128" s="879">
        <v>0.86</v>
      </c>
      <c r="AF128" s="879">
        <v>1.96</v>
      </c>
      <c r="AG128" s="879">
        <v>12.4</v>
      </c>
      <c r="AH128" s="879">
        <v>16.900000000000002</v>
      </c>
      <c r="AI128" s="879" t="s">
        <v>136</v>
      </c>
      <c r="AJ128" s="879">
        <v>8.1</v>
      </c>
      <c r="AK128" s="879" t="s">
        <v>136</v>
      </c>
      <c r="AL128" s="892">
        <v>462.77</v>
      </c>
      <c r="AM128" s="886">
        <v>2.5</v>
      </c>
      <c r="AN128" s="879">
        <v>0.26</v>
      </c>
      <c r="AO128" s="753">
        <f>IF(U128="n/a","n/a",IF(AA128&lt;0,"n/a",IF(AA128="n/a","n/a",J128+U128-AA128)))</f>
        <v>-9.312773606950163</v>
      </c>
      <c r="AP128" s="754">
        <f>IF(U128="n/a","n/a",J128+U128)</f>
        <v>6.6347919361209975</v>
      </c>
      <c r="AQ128" s="902">
        <f>IF(OR(AC128&lt;0.01,AF128="n/a"),"n/a",(I128/SQRT(22.5*AC128*(I128/AF128))-1)*100)</f>
        <v>17.864759532873052</v>
      </c>
      <c r="AR128" s="663">
        <f>INDEX(Historical!$C$7:$C$1279,MATCH(B128,Historical!$B$7:$B$1301,0))*IF(AH128="n/a",1.03,IF(AH128&lt;0,1.01,IF(AH128&gt;10,1.1,(1+AH128/100))))</f>
        <v>1.0120000000000002</v>
      </c>
      <c r="AS128" s="900">
        <f>IF($AI128="n/a",1.03*AR128,IF($AI128&lt;0,1.01*AR128,IF($AI128&gt;10,1.1*AR128,(1+$AI128/100)*AR128)))</f>
        <v>1.0423600000000002</v>
      </c>
      <c r="AT128" s="900">
        <f>IF($AK128="n/a",1.03*AS128,IF($AK128&lt;0,1.01*AS128,IF($AK128&gt;10,1.1*AS128,(1+$AK128/100)*AS128)))</f>
        <v>1.0736308000000001</v>
      </c>
      <c r="AU128" s="900">
        <f>IF($AK128="n/a",1.03*AT128,IF($AK128&lt;0,1.01*AT128,IF($AK128&gt;10,1.1*AT128,(1+$AK128/100)*AT128)))</f>
        <v>1.1058397240000002</v>
      </c>
      <c r="AV128" s="900">
        <f>IF($AK128="n/a",1.03*AU128,IF($AK128&lt;0,1.01*AU128,IF($AK128&gt;10,1.1*AU128,(1+$AK128/100)*AU128)))</f>
        <v>1.1390149157200002</v>
      </c>
      <c r="AW128" s="663">
        <f>SUM(AR128:AV128)</f>
        <v>5.3728454397200007</v>
      </c>
      <c r="AX128" s="761">
        <f>AW128/I128*100</f>
        <v>12.618237293846878</v>
      </c>
      <c r="AY128" s="948">
        <v>0.78</v>
      </c>
      <c r="AZ128" s="886">
        <v>58.76</v>
      </c>
      <c r="BA128" s="886">
        <v>-11.18</v>
      </c>
      <c r="BB128" s="886">
        <v>9.6100000000000012</v>
      </c>
      <c r="BC128" s="886">
        <v>5.88</v>
      </c>
      <c r="BE128" s="635">
        <v>2005</v>
      </c>
      <c r="BF128" s="912">
        <f>IF(BE128&gt;2008,0,IF(BE128&gt;2001,1,IF(BE128&gt;1990,2,IF(BE128&gt;1980,3,IF(BE128&gt;1973,4,IF(BE128&gt;1970,5,IF(BE128&gt;1960,6,IF(BE128&gt;1958,7,IF(BE128&gt;1953,8,9)))))))))</f>
        <v>1</v>
      </c>
      <c r="BG128" s="896">
        <v>7.1999999999999993</v>
      </c>
    </row>
    <row r="129" spans="1:59" ht="11.25" customHeight="1" x14ac:dyDescent="0.2">
      <c r="A129" s="877" t="s">
        <v>1332</v>
      </c>
      <c r="B129" s="889" t="s">
        <v>1333</v>
      </c>
      <c r="C129" s="946" t="s">
        <v>108</v>
      </c>
      <c r="D129" s="946" t="s">
        <v>4345</v>
      </c>
      <c r="E129" s="746">
        <v>10</v>
      </c>
      <c r="F129" s="1199">
        <v>341</v>
      </c>
      <c r="G129" s="1199" t="s">
        <v>106</v>
      </c>
      <c r="H129" s="1199" t="s">
        <v>106</v>
      </c>
      <c r="I129" s="888">
        <v>32.020000000000003</v>
      </c>
      <c r="J129" s="663">
        <f>(M129/I129)*100</f>
        <v>3.4353529044347284</v>
      </c>
      <c r="K129" s="891">
        <v>0.55000000000000004</v>
      </c>
      <c r="L129" s="901">
        <v>2</v>
      </c>
      <c r="M129" s="654">
        <f>K129*L129</f>
        <v>1.1000000000000001</v>
      </c>
      <c r="N129" s="884" t="s">
        <v>610</v>
      </c>
      <c r="O129" s="747">
        <v>0.5</v>
      </c>
      <c r="P129" s="875">
        <v>43735</v>
      </c>
      <c r="Q129" s="875">
        <v>43753</v>
      </c>
      <c r="R129" s="654">
        <f>(K129-O129)/O129*100</f>
        <v>10.000000000000009</v>
      </c>
      <c r="S129" s="714">
        <f>IF(INDEX(Historical!$D$7:$D$1277,MATCH(B129,Historical!$B$7:$B$1301,0))=0,"n/a",(INDEX(Historical!$C$7:$C$1279,MATCH(B129,Historical!$B$7:$B$1301,0))/INDEX(Historical!$D$7:$D$1277,MATCH(B129,Historical!$B$7:$B$1301,0))-1)*100)</f>
        <v>40.000000000000014</v>
      </c>
      <c r="T129" s="714">
        <f>IF(INDEX(Historical!$F$7:$F$1270,MATCH(B129,Historical!$B$7:$B$1301,0))=0,"n/a",((INDEX(Historical!$C$7:$C$1279,MATCH(B129,Historical!$B$7:$B$1301,0))/INDEX(Historical!$F$7:$F$1270,MATCH(B129,Historical!$B$7:$B$1301,0)))^(1/3)-1)*100)</f>
        <v>21.184133668365579</v>
      </c>
      <c r="U129" s="714">
        <f>IF(INDEX(Historical!$H$7:$H$1270,MATCH(B129,Historical!$B$7:$B$1301,0))=0,"n/a",((INDEX(Historical!$C$7:$C$1279,MATCH(B129,Historical!$B$7:$B$1301,0))/INDEX(Historical!$H$7:$H$1270,MATCH(B129,Historical!$B$7:$B$1301,0)))^(1/5)-1)*100)</f>
        <v>15.089894269502381</v>
      </c>
      <c r="V129" s="714">
        <f>IF(INDEX(Historical!$O$7:$O$1270,MATCH(B129,Historical!$B$7:$B$1301,0))=0,"n/a",((INDEX(Historical!$C$7:$C$1279,MATCH(B129,Historical!$B$7:$B$1301,0))/INDEX(Historical!$O$7:$O$1270,MATCH(B129,Historical!$B$7:$B$1301,0)))^(1/10)-1)*100)</f>
        <v>11.936323399923987</v>
      </c>
      <c r="W129" s="715">
        <f>IF(OR(U129&lt;=0,U129="n/a",V129&lt;=0,V129="n/a"),"n/a",U129/V129)</f>
        <v>1.2641995163769169</v>
      </c>
      <c r="X129" s="716">
        <f>IF(OR(AJ129&lt;=0,AJ129="n/a",U129&lt;=0,U129="n/a"),"n/a",U129/AJ129)</f>
        <v>2.3215221953080585</v>
      </c>
      <c r="Y129" s="890"/>
      <c r="Z129" s="663">
        <f>IF(OR(AC129&lt;0.01,AC129="n/a"),"n/a",M129/AC129*100)</f>
        <v>38.327526132404181</v>
      </c>
      <c r="AA129" s="900">
        <f>IF(OR(AC129&lt;0.01,AC129="n/a"),"n/a",I129/AC129)</f>
        <v>11.156794425087108</v>
      </c>
      <c r="AB129" s="901">
        <v>12</v>
      </c>
      <c r="AC129" s="879">
        <v>2.87</v>
      </c>
      <c r="AD129" s="879">
        <v>1.0900000000000001</v>
      </c>
      <c r="AE129" s="879">
        <v>4.1399999999999997</v>
      </c>
      <c r="AF129" s="879">
        <v>0.95</v>
      </c>
      <c r="AG129" s="879">
        <v>9</v>
      </c>
      <c r="AH129" s="879">
        <v>-2.9000000000000004</v>
      </c>
      <c r="AI129" s="879" t="s">
        <v>136</v>
      </c>
      <c r="AJ129" s="879">
        <v>6.5</v>
      </c>
      <c r="AK129" s="879">
        <v>10</v>
      </c>
      <c r="AL129" s="892">
        <v>2009.9999999999998</v>
      </c>
      <c r="AM129" s="886">
        <v>3.3000000000000003</v>
      </c>
      <c r="AN129" s="879">
        <v>0.06</v>
      </c>
      <c r="AO129" s="753">
        <f>IF(U129="n/a","n/a",IF(AA129&lt;0,"n/a",IF(AA129="n/a","n/a",J129+U129-AA129)))</f>
        <v>7.368452748850002</v>
      </c>
      <c r="AP129" s="754">
        <f>IF(U129="n/a","n/a",J129+U129)</f>
        <v>18.52524717393711</v>
      </c>
      <c r="AQ129" s="902">
        <f>IF(OR(AC129&lt;0.01,AF129="n/a"),"n/a",(I129/SQRT(22.5*AC129*(I129/AF129))-1)*100)</f>
        <v>-31.365850081488013</v>
      </c>
      <c r="AR129" s="663">
        <f>INDEX(Historical!$C$7:$C$1279,MATCH(B129,Historical!$B$7:$B$1301,0))*IF(AH129="n/a",1.03,IF(AH129&lt;0,1.01,IF(AH129&gt;10,1.1,(1+AH129/100))))</f>
        <v>1.0605</v>
      </c>
      <c r="AS129" s="900">
        <f>IF($AI129="n/a",1.03*AR129,IF($AI129&lt;0,1.01*AR129,IF($AI129&gt;10,1.1*AR129,(1+$AI129/100)*AR129)))</f>
        <v>1.0923149999999999</v>
      </c>
      <c r="AT129" s="900">
        <f>IF($AK129="n/a",1.03*AS129,IF($AK129&lt;0,1.01*AS129,IF($AK129&gt;10,1.1*AS129,(1+$AK129/100)*AS129)))</f>
        <v>1.2015465000000001</v>
      </c>
      <c r="AU129" s="900">
        <f>IF($AK129="n/a",1.03*AT129,IF($AK129&lt;0,1.01*AT129,IF($AK129&gt;10,1.1*AT129,(1+$AK129/100)*AT129)))</f>
        <v>1.3217011500000002</v>
      </c>
      <c r="AV129" s="900">
        <f>IF($AK129="n/a",1.03*AU129,IF($AK129&lt;0,1.01*AU129,IF($AK129&gt;10,1.1*AU129,(1+$AK129/100)*AU129)))</f>
        <v>1.4538712650000003</v>
      </c>
      <c r="AW129" s="663">
        <f>SUM(AR129:AV129)</f>
        <v>6.1299339150000005</v>
      </c>
      <c r="AX129" s="761">
        <f>AW129/I129*100</f>
        <v>19.144078435352903</v>
      </c>
      <c r="AY129" s="948">
        <v>1.3</v>
      </c>
      <c r="AZ129" s="886">
        <v>105.25999999999999</v>
      </c>
      <c r="BA129" s="886">
        <v>-27.229999999999997</v>
      </c>
      <c r="BB129" s="886">
        <v>8.98</v>
      </c>
      <c r="BC129" s="886">
        <v>-10.11</v>
      </c>
      <c r="BE129" s="635">
        <v>2010</v>
      </c>
      <c r="BF129" s="912">
        <f>IF(BE129&gt;2008,0,IF(BE129&gt;2001,1,IF(BE129&gt;1990,2,IF(BE129&gt;1980,3,IF(BE129&gt;1973,4,IF(BE129&gt;1970,5,IF(BE129&gt;1960,6,IF(BE129&gt;1958,7,IF(BE129&gt;1953,8,9)))))))))</f>
        <v>0</v>
      </c>
      <c r="BG129" s="896">
        <v>1.5</v>
      </c>
    </row>
    <row r="130" spans="1:59" ht="11.25" customHeight="1" x14ac:dyDescent="0.2">
      <c r="A130" s="877" t="s">
        <v>1317</v>
      </c>
      <c r="B130" s="889" t="s">
        <v>1318</v>
      </c>
      <c r="C130" s="946" t="s">
        <v>112</v>
      </c>
      <c r="D130" s="946" t="s">
        <v>211</v>
      </c>
      <c r="E130" s="746">
        <v>10</v>
      </c>
      <c r="F130" s="1199">
        <v>327</v>
      </c>
      <c r="G130" s="1199" t="s">
        <v>106</v>
      </c>
      <c r="H130" s="1199" t="s">
        <v>106</v>
      </c>
      <c r="I130" s="888">
        <v>158.04</v>
      </c>
      <c r="J130" s="663">
        <f>(M130/I130)*100</f>
        <v>1.2655024044545686</v>
      </c>
      <c r="K130" s="891">
        <v>0.5</v>
      </c>
      <c r="L130" s="901">
        <v>4</v>
      </c>
      <c r="M130" s="654">
        <f>K130*L130</f>
        <v>2</v>
      </c>
      <c r="N130" s="884" t="s">
        <v>208</v>
      </c>
      <c r="O130" s="747">
        <v>0.43</v>
      </c>
      <c r="P130" s="880">
        <v>43601</v>
      </c>
      <c r="Q130" s="880">
        <v>43616</v>
      </c>
      <c r="R130" s="654">
        <f>(K130-O130)/O130*100</f>
        <v>16.279069767441861</v>
      </c>
      <c r="S130" s="714">
        <f>IF(INDEX(Historical!$D$7:$D$1277,MATCH(B130,Historical!$B$7:$B$1301,0))=0,"n/a",(INDEX(Historical!$C$7:$C$1279,MATCH(B130,Historical!$B$7:$B$1301,0))/INDEX(Historical!$D$7:$D$1277,MATCH(B130,Historical!$B$7:$B$1301,0))-1)*100)</f>
        <v>16.265060240963859</v>
      </c>
      <c r="T130" s="714">
        <f>IF(INDEX(Historical!$F$7:$F$1270,MATCH(B130,Historical!$B$7:$B$1301,0))=0,"n/a",((INDEX(Historical!$C$7:$C$1279,MATCH(B130,Historical!$B$7:$B$1301,0))/INDEX(Historical!$F$7:$F$1270,MATCH(B130,Historical!$B$7:$B$1301,0)))^(1/3)-1)*100)</f>
        <v>12.932125878756317</v>
      </c>
      <c r="U130" s="714">
        <f>IF(INDEX(Historical!$H$7:$H$1270,MATCH(B130,Historical!$B$7:$B$1301,0))=0,"n/a",((INDEX(Historical!$C$7:$C$1279,MATCH(B130,Historical!$B$7:$B$1301,0))/INDEX(Historical!$H$7:$H$1270,MATCH(B130,Historical!$B$7:$B$1301,0)))^(1/5)-1)*100)</f>
        <v>12.521290978061938</v>
      </c>
      <c r="V130" s="714">
        <f>IF(INDEX(Historical!$O$7:$O$1270,MATCH(B130,Historical!$B$7:$B$1301,0))=0,"n/a",((INDEX(Historical!$C$7:$C$1279,MATCH(B130,Historical!$B$7:$B$1301,0))/INDEX(Historical!$O$7:$O$1270,MATCH(B130,Historical!$B$7:$B$1301,0)))^(1/10)-1)*100)</f>
        <v>14.929523777857344</v>
      </c>
      <c r="W130" s="715">
        <f>IF(OR(U130&lt;=0,U130="n/a",V130&lt;=0,V130="n/a"),"n/a",U130/V130)</f>
        <v>0.83869326070754069</v>
      </c>
      <c r="X130" s="716">
        <f>IF(OR(AJ130&lt;=0,AJ130="n/a",U130&lt;=0,U130="n/a"),"n/a",U130/AJ130)</f>
        <v>1.2521290978061939</v>
      </c>
      <c r="Y130" s="676"/>
      <c r="Z130" s="663">
        <f>IF(OR(AC130&lt;0.01,AC130="n/a"),"n/a",M130/AC130*100)</f>
        <v>36.697247706422012</v>
      </c>
      <c r="AA130" s="900">
        <f>IF(OR(AC130&lt;0.01,AC130="n/a"),"n/a",I130/AC130)</f>
        <v>28.998165137614677</v>
      </c>
      <c r="AB130" s="901">
        <v>12</v>
      </c>
      <c r="AC130" s="879">
        <v>5.45</v>
      </c>
      <c r="AD130" s="879">
        <v>2.46</v>
      </c>
      <c r="AE130" s="879">
        <v>4.6399999999999997</v>
      </c>
      <c r="AF130" s="879">
        <v>5.24</v>
      </c>
      <c r="AG130" s="879">
        <v>19</v>
      </c>
      <c r="AH130" s="879">
        <v>6.3</v>
      </c>
      <c r="AI130" s="879">
        <v>12.030000000000001</v>
      </c>
      <c r="AJ130" s="879">
        <v>10</v>
      </c>
      <c r="AK130" s="879">
        <v>11.5</v>
      </c>
      <c r="AL130" s="892">
        <v>11450</v>
      </c>
      <c r="AM130" s="886">
        <v>0.5</v>
      </c>
      <c r="AN130" s="879">
        <v>0.45</v>
      </c>
      <c r="AO130" s="753">
        <f>IF(U130="n/a","n/a",IF(AA130&lt;0,"n/a",IF(AA130="n/a","n/a",J130+U130-AA130)))</f>
        <v>-15.21137175509817</v>
      </c>
      <c r="AP130" s="754">
        <f>IF(U130="n/a","n/a",J130+U130)</f>
        <v>13.786793382516507</v>
      </c>
      <c r="AQ130" s="902">
        <f>IF(OR(AC130&lt;0.01,AF130="n/a"),"n/a",(I130/SQRT(22.5*AC130*(I130/AF130))-1)*100)</f>
        <v>159.87209274401891</v>
      </c>
      <c r="AR130" s="663">
        <f>INDEX(Historical!$C$7:$C$1279,MATCH(B130,Historical!$B$7:$B$1301,0))*IF(AH130="n/a",1.03,IF(AH130&lt;0,1.01,IF(AH130&gt;10,1.1,(1+AH130/100))))</f>
        <v>2.05159</v>
      </c>
      <c r="AS130" s="900">
        <f>IF($AI130="n/a",1.03*AR130,IF($AI130&lt;0,1.01*AR130,IF($AI130&gt;10,1.1*AR130,(1+$AI130/100)*AR130)))</f>
        <v>2.2567490000000001</v>
      </c>
      <c r="AT130" s="900">
        <f>IF($AK130="n/a",1.03*AS130,IF($AK130&lt;0,1.01*AS130,IF($AK130&gt;10,1.1*AS130,(1+$AK130/100)*AS130)))</f>
        <v>2.4824239000000001</v>
      </c>
      <c r="AU130" s="900">
        <f>IF($AK130="n/a",1.03*AT130,IF($AK130&lt;0,1.01*AT130,IF($AK130&gt;10,1.1*AT130,(1+$AK130/100)*AT130)))</f>
        <v>2.7306662900000003</v>
      </c>
      <c r="AV130" s="900">
        <f>IF($AK130="n/a",1.03*AU130,IF($AK130&lt;0,1.01*AU130,IF($AK130&gt;10,1.1*AU130,(1+$AK130/100)*AU130)))</f>
        <v>3.0037329190000004</v>
      </c>
      <c r="AW130" s="663">
        <f>SUM(AR130:AV130)</f>
        <v>12.525162109000002</v>
      </c>
      <c r="AX130" s="761">
        <f>AW130/I130*100</f>
        <v>7.9253113825613788</v>
      </c>
      <c r="AY130" s="948">
        <v>1.05</v>
      </c>
      <c r="AZ130" s="886">
        <v>51.15</v>
      </c>
      <c r="BA130" s="886">
        <v>-11.28</v>
      </c>
      <c r="BB130" s="886">
        <v>2.25</v>
      </c>
      <c r="BC130" s="886">
        <v>0.18</v>
      </c>
      <c r="BE130" s="635">
        <v>2010</v>
      </c>
      <c r="BF130" s="912">
        <f>IF(BE130&gt;2008,0,IF(BE130&gt;2001,1,IF(BE130&gt;1990,2,IF(BE130&gt;1980,3,IF(BE130&gt;1973,4,IF(BE130&gt;1970,5,IF(BE130&gt;1960,6,IF(BE130&gt;1958,7,IF(BE130&gt;1953,8,9)))))))))</f>
        <v>0</v>
      </c>
      <c r="BG130" s="896">
        <v>11</v>
      </c>
    </row>
    <row r="131" spans="1:59" ht="11.25" customHeight="1" x14ac:dyDescent="0.2">
      <c r="A131" s="885" t="s">
        <v>631</v>
      </c>
      <c r="B131" s="889" t="s">
        <v>632</v>
      </c>
      <c r="C131" s="946" t="s">
        <v>123</v>
      </c>
      <c r="D131" s="946" t="s">
        <v>4180</v>
      </c>
      <c r="E131" s="746">
        <v>17</v>
      </c>
      <c r="F131" s="1199">
        <v>201</v>
      </c>
      <c r="G131" s="1199" t="s">
        <v>37</v>
      </c>
      <c r="H131" s="1199" t="s">
        <v>37</v>
      </c>
      <c r="I131" s="888">
        <v>122.46</v>
      </c>
      <c r="J131" s="663">
        <f>(M131/I131)*100</f>
        <v>2.4497795198432142</v>
      </c>
      <c r="K131" s="891">
        <v>0.75</v>
      </c>
      <c r="L131" s="901">
        <v>4</v>
      </c>
      <c r="M131" s="654">
        <f>K131*L131</f>
        <v>3</v>
      </c>
      <c r="N131" s="884" t="s">
        <v>585</v>
      </c>
      <c r="O131" s="747">
        <v>0.73</v>
      </c>
      <c r="P131" s="875">
        <v>43728</v>
      </c>
      <c r="Q131" s="875">
        <v>43742</v>
      </c>
      <c r="R131" s="654">
        <f>(K131-O131)/O131*100</f>
        <v>2.7397260273972628</v>
      </c>
      <c r="S131" s="714">
        <f>IF(INDEX(Historical!$D$7:$D$1277,MATCH(B131,Historical!$B$7:$B$1301,0))=0,"n/a",(INDEX(Historical!$C$7:$C$1279,MATCH(B131,Historical!$B$7:$B$1301,0))/INDEX(Historical!$D$7:$D$1277,MATCH(B131,Historical!$B$7:$B$1301,0))-1)*100)</f>
        <v>5.7142857142857162</v>
      </c>
      <c r="T131" s="714">
        <f>IF(INDEX(Historical!$F$7:$F$1270,MATCH(B131,Historical!$B$7:$B$1301,0))=0,"n/a",((INDEX(Historical!$C$7:$C$1279,MATCH(B131,Historical!$B$7:$B$1301,0))/INDEX(Historical!$F$7:$F$1270,MATCH(B131,Historical!$B$7:$B$1301,0)))^(1/3)-1)*100)</f>
        <v>8.4595775991327393</v>
      </c>
      <c r="U131" s="714">
        <f>IF(INDEX(Historical!$H$7:$H$1270,MATCH(B131,Historical!$B$7:$B$1301,0))=0,"n/a",((INDEX(Historical!$C$7:$C$1279,MATCH(B131,Historical!$B$7:$B$1301,0))/INDEX(Historical!$H$7:$H$1270,MATCH(B131,Historical!$B$7:$B$1301,0)))^(1/5)-1)*100)</f>
        <v>12.535507187104278</v>
      </c>
      <c r="V131" s="714">
        <f>IF(INDEX(Historical!$O$7:$O$1270,MATCH(B131,Historical!$B$7:$B$1301,0))=0,"n/a",((INDEX(Historical!$C$7:$C$1279,MATCH(B131,Historical!$B$7:$B$1301,0))/INDEX(Historical!$O$7:$O$1270,MATCH(B131,Historical!$B$7:$B$1301,0)))^(1/10)-1)*100)</f>
        <v>11.462600467961238</v>
      </c>
      <c r="W131" s="715">
        <f>IF(OR(U131&lt;=0,U131="n/a",V131&lt;=0,V131="n/a"),"n/a",U131/V131)</f>
        <v>1.0936006381921701</v>
      </c>
      <c r="X131" s="716" t="str">
        <f>IF(OR(AJ131&lt;=0,AJ131="n/a",U131&lt;=0,U131="n/a"),"n/a",U131/AJ131)</f>
        <v>n/a</v>
      </c>
      <c r="Y131" s="673"/>
      <c r="Z131" s="663">
        <f>IF(OR(AC131&lt;0.01,AC131="n/a"),"n/a",M131/AC131*100)</f>
        <v>72.639225181598064</v>
      </c>
      <c r="AA131" s="900">
        <f>IF(OR(AC131&lt;0.01,AC131="n/a"),"n/a",I131/AC131)</f>
        <v>29.651331719128329</v>
      </c>
      <c r="AB131" s="901">
        <v>12</v>
      </c>
      <c r="AC131" s="879">
        <v>4.13</v>
      </c>
      <c r="AD131" s="879">
        <v>15.53</v>
      </c>
      <c r="AE131" s="879">
        <v>2.58</v>
      </c>
      <c r="AF131" s="879">
        <v>2.34</v>
      </c>
      <c r="AG131" s="879">
        <v>7.7</v>
      </c>
      <c r="AH131" s="879">
        <v>-3.9</v>
      </c>
      <c r="AI131" s="879">
        <v>9.58</v>
      </c>
      <c r="AJ131" s="879">
        <v>-4.5999999999999996</v>
      </c>
      <c r="AK131" s="879">
        <v>1.9</v>
      </c>
      <c r="AL131" s="892">
        <v>13390</v>
      </c>
      <c r="AM131" s="886">
        <v>0.3</v>
      </c>
      <c r="AN131" s="879">
        <v>0.74</v>
      </c>
      <c r="AO131" s="753">
        <f>IF(U131="n/a","n/a",IF(AA131&lt;0,"n/a",IF(AA131="n/a","n/a",J131+U131-AA131)))</f>
        <v>-14.666045012180838</v>
      </c>
      <c r="AP131" s="754">
        <f>IF(U131="n/a","n/a",J131+U131)</f>
        <v>14.985286706947491</v>
      </c>
      <c r="AQ131" s="902">
        <f>IF(OR(AC131&lt;0.01,AF131="n/a"),"n/a",(I131/SQRT(22.5*AC131*(I131/AF131))-1)*100)</f>
        <v>75.605765816198243</v>
      </c>
      <c r="AR131" s="663">
        <f>INDEX(Historical!$C$7:$C$1279,MATCH(B131,Historical!$B$7:$B$1301,0))*IF(AH131="n/a",1.03,IF(AH131&lt;0,1.01,IF(AH131&gt;10,1.1,(1+AH131/100))))</f>
        <v>2.9895999999999998</v>
      </c>
      <c r="AS131" s="900">
        <f>IF($AI131="n/a",1.03*AR131,IF($AI131&lt;0,1.01*AR131,IF($AI131&gt;10,1.1*AR131,(1+$AI131/100)*AR131)))</f>
        <v>3.2760036800000001</v>
      </c>
      <c r="AT131" s="900">
        <f>IF($AK131="n/a",1.03*AS131,IF($AK131&lt;0,1.01*AS131,IF($AK131&gt;10,1.1*AS131,(1+$AK131/100)*AS131)))</f>
        <v>3.3382477499199998</v>
      </c>
      <c r="AU131" s="900">
        <f>IF($AK131="n/a",1.03*AT131,IF($AK131&lt;0,1.01*AT131,IF($AK131&gt;10,1.1*AT131,(1+$AK131/100)*AT131)))</f>
        <v>3.4016744571684794</v>
      </c>
      <c r="AV131" s="900">
        <f>IF($AK131="n/a",1.03*AU131,IF($AK131&lt;0,1.01*AU131,IF($AK131&gt;10,1.1*AU131,(1+$AK131/100)*AU131)))</f>
        <v>3.46630627185468</v>
      </c>
      <c r="AW131" s="663">
        <f>SUM(AR131:AV131)</f>
        <v>16.471832158943158</v>
      </c>
      <c r="AX131" s="761">
        <f>AW131/I131*100</f>
        <v>13.450785692424594</v>
      </c>
      <c r="AY131" s="948">
        <v>1.06</v>
      </c>
      <c r="AZ131" s="886">
        <v>32.910000000000004</v>
      </c>
      <c r="BA131" s="886">
        <v>-16.809999999999999</v>
      </c>
      <c r="BB131" s="886">
        <v>-5.28</v>
      </c>
      <c r="BC131" s="886">
        <v>-2.81</v>
      </c>
      <c r="BE131" s="635">
        <v>2003</v>
      </c>
      <c r="BF131" s="912">
        <f>IF(BE131&gt;2008,0,IF(BE131&gt;2001,1,IF(BE131&gt;1990,2,IF(BE131&gt;1980,3,IF(BE131&gt;1973,4,IF(BE131&gt;1970,5,IF(BE131&gt;1960,6,IF(BE131&gt;1958,7,IF(BE131&gt;1953,8,9)))))))))</f>
        <v>1</v>
      </c>
      <c r="BG131" s="896">
        <v>3.5999999999999996</v>
      </c>
    </row>
    <row r="132" spans="1:59" s="787" customFormat="1" ht="11.25" customHeight="1" x14ac:dyDescent="0.2">
      <c r="A132" s="768" t="s">
        <v>1319</v>
      </c>
      <c r="B132" s="795" t="s">
        <v>1320</v>
      </c>
      <c r="C132" s="946" t="s">
        <v>108</v>
      </c>
      <c r="D132" s="946" t="s">
        <v>4345</v>
      </c>
      <c r="E132" s="769">
        <v>10</v>
      </c>
      <c r="F132" s="1199">
        <v>396</v>
      </c>
      <c r="G132" s="1198" t="s">
        <v>37</v>
      </c>
      <c r="H132" s="1198" t="s">
        <v>37</v>
      </c>
      <c r="I132" s="770">
        <v>67.09</v>
      </c>
      <c r="J132" s="771">
        <f>(M132/I132)*100</f>
        <v>2.7425845878670443</v>
      </c>
      <c r="K132" s="772">
        <v>0.46</v>
      </c>
      <c r="L132" s="773">
        <v>4</v>
      </c>
      <c r="M132" s="774">
        <f>K132*L132</f>
        <v>1.84</v>
      </c>
      <c r="N132" s="775" t="s">
        <v>585</v>
      </c>
      <c r="O132" s="776">
        <v>0.44</v>
      </c>
      <c r="P132" s="777">
        <v>43917</v>
      </c>
      <c r="Q132" s="777">
        <v>43930</v>
      </c>
      <c r="R132" s="774">
        <f>(K132-O132)/O132*100</f>
        <v>4.5454545454545494</v>
      </c>
      <c r="S132" s="714">
        <f>IF(INDEX(Historical!$D$7:$D$1277,MATCH(B132,Historical!$B$7:$B$1301,0))=0,"n/a",(INDEX(Historical!$C$7:$C$1279,MATCH(B132,Historical!$B$7:$B$1301,0))/INDEX(Historical!$D$7:$D$1277,MATCH(B132,Historical!$B$7:$B$1301,0))-1)*100)</f>
        <v>16.43835616438356</v>
      </c>
      <c r="T132" s="714">
        <f>IF(INDEX(Historical!$F$7:$F$1270,MATCH(B132,Historical!$B$7:$B$1301,0))=0,"n/a",((INDEX(Historical!$C$7:$C$1279,MATCH(B132,Historical!$B$7:$B$1301,0))/INDEX(Historical!$F$7:$F$1270,MATCH(B132,Historical!$B$7:$B$1301,0)))^(1/3)-1)*100)</f>
        <v>14.583871699202234</v>
      </c>
      <c r="U132" s="714">
        <f>IF(INDEX(Historical!$H$7:$H$1270,MATCH(B132,Historical!$B$7:$B$1301,0))=0,"n/a",((INDEX(Historical!$C$7:$C$1279,MATCH(B132,Historical!$B$7:$B$1301,0))/INDEX(Historical!$H$7:$H$1270,MATCH(B132,Historical!$B$7:$B$1301,0)))^(1/5)-1)*100)</f>
        <v>12.580769701763362</v>
      </c>
      <c r="V132" s="714">
        <f>IF(INDEX(Historical!$O$7:$O$1270,MATCH(B132,Historical!$B$7:$B$1301,0))=0,"n/a",((INDEX(Historical!$C$7:$C$1279,MATCH(B132,Historical!$B$7:$B$1301,0))/INDEX(Historical!$O$7:$O$1270,MATCH(B132,Historical!$B$7:$B$1301,0)))^(1/10)-1)*100)</f>
        <v>8.9711771877705626</v>
      </c>
      <c r="W132" s="715">
        <f>IF(OR(U132&lt;=0,U132="n/a",V132&lt;=0,V132="n/a"),"n/a",U132/V132)</f>
        <v>1.4023543887766889</v>
      </c>
      <c r="X132" s="716">
        <f>IF(OR(AJ132&lt;=0,AJ132="n/a",U132&lt;=0,U132="n/a"),"n/a",U132/AJ132)</f>
        <v>0.83871798011755749</v>
      </c>
      <c r="Y132" s="1081"/>
      <c r="Z132" s="771">
        <f>IF(OR(AC132&lt;0.01,AC132="n/a"),"n/a",M132/AC132*100)</f>
        <v>40.350877192982459</v>
      </c>
      <c r="AA132" s="779">
        <f>IF(OR(AC132&lt;0.01,AC132="n/a"),"n/a",I132/AC132)</f>
        <v>14.712719298245617</v>
      </c>
      <c r="AB132" s="773">
        <v>12</v>
      </c>
      <c r="AC132" s="780">
        <v>4.5599999999999996</v>
      </c>
      <c r="AD132" s="780">
        <v>5.66</v>
      </c>
      <c r="AE132" s="780">
        <v>4.8099999999999996</v>
      </c>
      <c r="AF132" s="780">
        <v>1.31</v>
      </c>
      <c r="AG132" s="780">
        <v>9.3000000000000007</v>
      </c>
      <c r="AH132" s="780">
        <v>14.299999999999999</v>
      </c>
      <c r="AI132" s="780">
        <v>14.17</v>
      </c>
      <c r="AJ132" s="780">
        <v>15</v>
      </c>
      <c r="AK132" s="780">
        <v>2.5</v>
      </c>
      <c r="AL132" s="781">
        <v>2230</v>
      </c>
      <c r="AM132" s="782">
        <v>1</v>
      </c>
      <c r="AN132" s="780">
        <v>0.11</v>
      </c>
      <c r="AO132" s="783">
        <f>IF(U132="n/a","n/a",IF(AA132&lt;0,"n/a",IF(AA132="n/a","n/a",J132+U132-AA132)))</f>
        <v>0.61063499138479038</v>
      </c>
      <c r="AP132" s="784">
        <f>IF(U132="n/a","n/a",J132+U132)</f>
        <v>15.323354289630407</v>
      </c>
      <c r="AQ132" s="785">
        <f>IF(OR(AC132&lt;0.01,AF132="n/a"),"n/a",(I132/SQRT(22.5*AC132*(I132/AF132))-1)*100)</f>
        <v>-7.4469226618783075</v>
      </c>
      <c r="AR132" s="663">
        <f>INDEX(Historical!$C$7:$C$1279,MATCH(B132,Historical!$B$7:$B$1301,0))*IF(AH132="n/a",1.03,IF(AH132&lt;0,1.01,IF(AH132&gt;10,1.1,(1+AH132/100))))</f>
        <v>1.87</v>
      </c>
      <c r="AS132" s="779">
        <f>IF($AI132="n/a",1.03*AR132,IF($AI132&lt;0,1.01*AR132,IF($AI132&gt;10,1.1*AR132,(1+$AI132/100)*AR132)))</f>
        <v>2.0570000000000004</v>
      </c>
      <c r="AT132" s="779">
        <f>IF($AK132="n/a",1.03*AS132,IF($AK132&lt;0,1.01*AS132,IF($AK132&gt;10,1.1*AS132,(1+$AK132/100)*AS132)))</f>
        <v>2.108425</v>
      </c>
      <c r="AU132" s="779">
        <f>IF($AK132="n/a",1.03*AT132,IF($AK132&lt;0,1.01*AT132,IF($AK132&gt;10,1.1*AT132,(1+$AK132/100)*AT132)))</f>
        <v>2.161135625</v>
      </c>
      <c r="AV132" s="779">
        <f>IF($AK132="n/a",1.03*AU132,IF($AK132&lt;0,1.01*AU132,IF($AK132&gt;10,1.1*AU132,(1+$AK132/100)*AU132)))</f>
        <v>2.2151640156249996</v>
      </c>
      <c r="AW132" s="771">
        <f>SUM(AR132:AV132)</f>
        <v>10.411724640625</v>
      </c>
      <c r="AX132" s="786">
        <f>AW132/I132*100</f>
        <v>15.519041050268296</v>
      </c>
      <c r="AY132" s="949">
        <v>0.98</v>
      </c>
      <c r="AZ132" s="782">
        <v>32.979999999999997</v>
      </c>
      <c r="BA132" s="782">
        <v>-22.98</v>
      </c>
      <c r="BB132" s="782">
        <v>-0.2</v>
      </c>
      <c r="BC132" s="782">
        <v>-8.870000000000001</v>
      </c>
      <c r="BD132" s="922"/>
      <c r="BE132" s="635">
        <v>2011</v>
      </c>
      <c r="BF132" s="912">
        <f>IF(BE132&gt;2008,0,IF(BE132&gt;2001,1,IF(BE132&gt;1990,2,IF(BE132&gt;1980,3,IF(BE132&gt;1973,4,IF(BE132&gt;1970,5,IF(BE132&gt;1960,6,IF(BE132&gt;1958,7,IF(BE132&gt;1953,8,9)))))))))</f>
        <v>0</v>
      </c>
      <c r="BG132" s="838">
        <v>1.3</v>
      </c>
    </row>
    <row r="133" spans="1:59" ht="11.25" customHeight="1" x14ac:dyDescent="0.2">
      <c r="A133" s="885" t="s">
        <v>1334</v>
      </c>
      <c r="B133" s="889" t="s">
        <v>1335</v>
      </c>
      <c r="C133" s="946" t="s">
        <v>123</v>
      </c>
      <c r="D133" s="946" t="s">
        <v>4348</v>
      </c>
      <c r="E133" s="746">
        <v>10</v>
      </c>
      <c r="F133" s="1199">
        <v>351</v>
      </c>
      <c r="G133" s="1199" t="s">
        <v>37</v>
      </c>
      <c r="H133" s="1199" t="s">
        <v>37</v>
      </c>
      <c r="I133" s="888">
        <v>35.21</v>
      </c>
      <c r="J133" s="663">
        <f>(M133/I133)*100</f>
        <v>5.8222095995455829</v>
      </c>
      <c r="K133" s="891">
        <v>0.51249999999999996</v>
      </c>
      <c r="L133" s="901">
        <v>4</v>
      </c>
      <c r="M133" s="654">
        <f>K133*L133</f>
        <v>2.0499999999999998</v>
      </c>
      <c r="N133" s="884" t="s">
        <v>148</v>
      </c>
      <c r="O133" s="747">
        <v>0.5</v>
      </c>
      <c r="P133" s="875">
        <v>43783</v>
      </c>
      <c r="Q133" s="875">
        <v>43815</v>
      </c>
      <c r="R133" s="654">
        <f>(K133-O133)/O133*100</f>
        <v>2.4999999999999911</v>
      </c>
      <c r="S133" s="714">
        <f>IF(INDEX(Historical!$D$7:$D$1277,MATCH(B133,Historical!$B$7:$B$1301,0))=0,"n/a",(INDEX(Historical!$C$7:$C$1279,MATCH(B133,Historical!$B$7:$B$1301,0))/INDEX(Historical!$D$7:$D$1277,MATCH(B133,Historical!$B$7:$B$1301,0))-1)*100)</f>
        <v>4.5454545454545414</v>
      </c>
      <c r="T133" s="714">
        <f>IF(INDEX(Historical!$F$7:$F$1270,MATCH(B133,Historical!$B$7:$B$1301,0))=0,"n/a",((INDEX(Historical!$C$7:$C$1279,MATCH(B133,Historical!$B$7:$B$1301,0))/INDEX(Historical!$F$7:$F$1270,MATCH(B133,Historical!$B$7:$B$1301,0)))^(1/3)-1)*100)</f>
        <v>4.128301283656044</v>
      </c>
      <c r="U133" s="714">
        <f>IF(INDEX(Historical!$H$7:$H$1270,MATCH(B133,Historical!$B$7:$B$1301,0))=0,"n/a",((INDEX(Historical!$C$7:$C$1279,MATCH(B133,Historical!$B$7:$B$1301,0))/INDEX(Historical!$H$7:$H$1270,MATCH(B133,Historical!$B$7:$B$1301,0)))^(1/5)-1)*100)</f>
        <v>6.9188240376148347</v>
      </c>
      <c r="V133" s="714">
        <f>IF(INDEX(Historical!$O$7:$O$1270,MATCH(B133,Historical!$B$7:$B$1301,0))=0,"n/a",((INDEX(Historical!$C$7:$C$1279,MATCH(B133,Historical!$B$7:$B$1301,0))/INDEX(Historical!$O$7:$O$1270,MATCH(B133,Historical!$B$7:$B$1301,0)))^(1/10)-1)*100)</f>
        <v>19.956888759929626</v>
      </c>
      <c r="W133" s="715">
        <f>IF(OR(U133&lt;=0,U133="n/a",V133&lt;=0,V133="n/a"),"n/a",U133/V133)</f>
        <v>0.34668851046094784</v>
      </c>
      <c r="X133" s="716">
        <f>IF(OR(AJ133&lt;=0,AJ133="n/a",U133&lt;=0,U133="n/a"),"n/a",U133/AJ133)</f>
        <v>0.3760230455225454</v>
      </c>
      <c r="Y133" s="673"/>
      <c r="Z133" s="663">
        <f>IF(OR(AC133&lt;0.01,AC133="n/a"),"n/a",M133/AC133*100)</f>
        <v>121.30177514792899</v>
      </c>
      <c r="AA133" s="900">
        <f>IF(OR(AC133&lt;0.01,AC133="n/a"),"n/a",I133/AC133)</f>
        <v>20.834319526627219</v>
      </c>
      <c r="AB133" s="901">
        <v>12</v>
      </c>
      <c r="AC133" s="879">
        <v>1.69</v>
      </c>
      <c r="AD133" s="879">
        <v>6.35</v>
      </c>
      <c r="AE133" s="879">
        <v>0.62</v>
      </c>
      <c r="AF133" s="879">
        <v>2</v>
      </c>
      <c r="AG133" s="879">
        <v>9.1</v>
      </c>
      <c r="AH133" s="879">
        <v>-21.8</v>
      </c>
      <c r="AI133" s="879">
        <v>8.27</v>
      </c>
      <c r="AJ133" s="879">
        <v>18.399999999999999</v>
      </c>
      <c r="AK133" s="879">
        <v>3.27</v>
      </c>
      <c r="AL133" s="892">
        <v>13750</v>
      </c>
      <c r="AM133" s="886">
        <v>0.3</v>
      </c>
      <c r="AN133" s="879">
        <v>1.49</v>
      </c>
      <c r="AO133" s="753">
        <f>IF(U133="n/a","n/a",IF(AA133&lt;0,"n/a",IF(AA133="n/a","n/a",J133+U133-AA133)))</f>
        <v>-8.0932858894668023</v>
      </c>
      <c r="AP133" s="754">
        <f>IF(U133="n/a","n/a",J133+U133)</f>
        <v>12.741033637160417</v>
      </c>
      <c r="AQ133" s="902">
        <f>IF(OR(AC133&lt;0.01,AF133="n/a"),"n/a",(I133/SQRT(22.5*AC133*(I133/AF133))-1)*100)</f>
        <v>36.085984343648533</v>
      </c>
      <c r="AR133" s="663">
        <f>INDEX(Historical!$C$7:$C$1279,MATCH(B133,Historical!$B$7:$B$1301,0))*IF(AH133="n/a",1.03,IF(AH133&lt;0,1.01,IF(AH133&gt;10,1.1,(1+AH133/100))))</f>
        <v>2.0326250000000003</v>
      </c>
      <c r="AS133" s="900">
        <f>IF($AI133="n/a",1.03*AR133,IF($AI133&lt;0,1.01*AR133,IF($AI133&gt;10,1.1*AR133,(1+$AI133/100)*AR133)))</f>
        <v>2.2007230875000006</v>
      </c>
      <c r="AT133" s="900">
        <f>IF($AK133="n/a",1.03*AS133,IF($AK133&lt;0,1.01*AS133,IF($AK133&gt;10,1.1*AS133,(1+$AK133/100)*AS133)))</f>
        <v>2.2726867324612505</v>
      </c>
      <c r="AU133" s="900">
        <f>IF($AK133="n/a",1.03*AT133,IF($AK133&lt;0,1.01*AT133,IF($AK133&gt;10,1.1*AT133,(1+$AK133/100)*AT133)))</f>
        <v>2.3470035886127332</v>
      </c>
      <c r="AV133" s="900">
        <f>IF($AK133="n/a",1.03*AU133,IF($AK133&lt;0,1.01*AU133,IF($AK133&gt;10,1.1*AU133,(1+$AK133/100)*AU133)))</f>
        <v>2.4237506059603695</v>
      </c>
      <c r="AW133" s="663">
        <f>SUM(AR133:AV133)</f>
        <v>11.276789014534355</v>
      </c>
      <c r="AX133" s="761">
        <f>AW133/I133*100</f>
        <v>32.02723378169371</v>
      </c>
      <c r="AY133" s="948">
        <v>1.34</v>
      </c>
      <c r="AZ133" s="886">
        <v>33.47</v>
      </c>
      <c r="BA133" s="886">
        <v>-26.090000000000003</v>
      </c>
      <c r="BB133" s="886">
        <v>3.47</v>
      </c>
      <c r="BC133" s="886">
        <v>-10.25</v>
      </c>
      <c r="BE133" s="635">
        <v>2011</v>
      </c>
      <c r="BF133" s="912">
        <f>IF(BE133&gt;2008,0,IF(BE133&gt;2001,1,IF(BE133&gt;1990,2,IF(BE133&gt;1980,3,IF(BE133&gt;1973,4,IF(BE133&gt;1970,5,IF(BE133&gt;1960,6,IF(BE133&gt;1958,7,IF(BE133&gt;1953,8,9)))))))))</f>
        <v>0</v>
      </c>
      <c r="BG133" s="896">
        <v>2</v>
      </c>
    </row>
    <row r="134" spans="1:59" ht="11.25" customHeight="1" x14ac:dyDescent="0.2">
      <c r="A134" s="877" t="s">
        <v>1344</v>
      </c>
      <c r="B134" s="889" t="s">
        <v>1345</v>
      </c>
      <c r="C134" s="946" t="s">
        <v>4325</v>
      </c>
      <c r="D134" s="946" t="s">
        <v>4326</v>
      </c>
      <c r="E134" s="746">
        <v>10</v>
      </c>
      <c r="F134" s="1199">
        <v>355</v>
      </c>
      <c r="G134" s="1199" t="s">
        <v>106</v>
      </c>
      <c r="H134" s="1199" t="s">
        <v>106</v>
      </c>
      <c r="I134" s="888">
        <v>26.1</v>
      </c>
      <c r="J134" s="663">
        <f>(M134/I134)*100</f>
        <v>9.478927203065135</v>
      </c>
      <c r="K134" s="891">
        <v>0.61850000000000005</v>
      </c>
      <c r="L134" s="901">
        <v>4</v>
      </c>
      <c r="M134" s="654">
        <f>K134*L134</f>
        <v>2.4740000000000002</v>
      </c>
      <c r="N134" s="884" t="s">
        <v>163</v>
      </c>
      <c r="O134" s="747">
        <v>0.61099999999999999</v>
      </c>
      <c r="P134" s="875">
        <v>43811</v>
      </c>
      <c r="Q134" s="875">
        <v>43831</v>
      </c>
      <c r="R134" s="654">
        <f>(K134-O134)/O134*100</f>
        <v>1.2274959083469823</v>
      </c>
      <c r="S134" s="714">
        <f>IF(INDEX(Historical!$D$7:$D$1277,MATCH(B134,Historical!$B$7:$B$1301,0))=0,"n/a",(INDEX(Historical!$C$7:$C$1279,MATCH(B134,Historical!$B$7:$B$1301,0))/INDEX(Historical!$D$7:$D$1277,MATCH(B134,Historical!$B$7:$B$1301,0))-1)*100)</f>
        <v>4.0000000000000036</v>
      </c>
      <c r="T134" s="714">
        <f>IF(INDEX(Historical!$F$7:$F$1270,MATCH(B134,Historical!$B$7:$B$1301,0))=0,"n/a",((INDEX(Historical!$C$7:$C$1279,MATCH(B134,Historical!$B$7:$B$1301,0))/INDEX(Historical!$F$7:$F$1270,MATCH(B134,Historical!$B$7:$B$1301,0)))^(1/3)-1)*100)</f>
        <v>6.8223861639851613</v>
      </c>
      <c r="U134" s="714">
        <f>IF(INDEX(Historical!$H$7:$H$1270,MATCH(B134,Historical!$B$7:$B$1301,0))=0,"n/a",((INDEX(Historical!$C$7:$C$1279,MATCH(B134,Historical!$B$7:$B$1301,0))/INDEX(Historical!$H$7:$H$1270,MATCH(B134,Historical!$B$7:$B$1301,0)))^(1/5)-1)*100)</f>
        <v>10.403536876924523</v>
      </c>
      <c r="V134" s="714" t="str">
        <f>IF(INDEX(Historical!$O$7:$O$1270,MATCH(B134,Historical!$B$7:$B$1301,0))=0,"n/a",((INDEX(Historical!$C$7:$C$1279,MATCH(B134,Historical!$B$7:$B$1301,0))/INDEX(Historical!$O$7:$O$1270,MATCH(B134,Historical!$B$7:$B$1301,0)))^(1/10)-1)*100)</f>
        <v>n/a</v>
      </c>
      <c r="W134" s="715" t="str">
        <f>IF(OR(U134&lt;=0,U134="n/a",V134&lt;=0,V134="n/a"),"n/a",U134/V134)</f>
        <v>n/a</v>
      </c>
      <c r="X134" s="716" t="str">
        <f>IF(OR(AJ134&lt;=0,AJ134="n/a",U134&lt;=0,U134="n/a"),"n/a",U134/AJ134)</f>
        <v>n/a</v>
      </c>
      <c r="Y134" s="673"/>
      <c r="Z134" s="663">
        <f>IF(OR(AC134&lt;0.01,AC134="n/a"),"n/a",M134/AC134*100)</f>
        <v>235.61904761904762</v>
      </c>
      <c r="AA134" s="900">
        <f>IF(OR(AC134&lt;0.01,AC134="n/a"),"n/a",I134/AC134)</f>
        <v>24.857142857142858</v>
      </c>
      <c r="AB134" s="901">
        <v>12</v>
      </c>
      <c r="AC134" s="879">
        <v>1.05</v>
      </c>
      <c r="AD134" s="879">
        <v>3.07</v>
      </c>
      <c r="AE134" s="879">
        <v>1.73</v>
      </c>
      <c r="AF134" s="879">
        <v>6.59</v>
      </c>
      <c r="AG134" s="879">
        <v>21</v>
      </c>
      <c r="AH134" s="879">
        <v>-27.3</v>
      </c>
      <c r="AI134" s="879">
        <v>38.4</v>
      </c>
      <c r="AJ134" s="879">
        <v>-9.7000000000000011</v>
      </c>
      <c r="AK134" s="879">
        <v>8</v>
      </c>
      <c r="AL134" s="892">
        <v>7390</v>
      </c>
      <c r="AM134" s="886">
        <v>1</v>
      </c>
      <c r="AN134" s="881">
        <v>7.92</v>
      </c>
      <c r="AO134" s="753">
        <f>IF(U134="n/a","n/a",IF(AA134&lt;0,"n/a",IF(AA134="n/a","n/a",J134+U134-AA134)))</f>
        <v>-4.9746787771531977</v>
      </c>
      <c r="AP134" s="754">
        <f>IF(U134="n/a","n/a",J134+U134)</f>
        <v>19.88246407998966</v>
      </c>
      <c r="AQ134" s="902">
        <f>IF(OR(AC134&lt;0.01,AF134="n/a"),"n/a",(I134/SQRT(22.5*AC134*(I134/AF134))-1)*100)</f>
        <v>169.82181068959105</v>
      </c>
      <c r="AR134" s="663">
        <f>INDEX(Historical!$C$7:$C$1279,MATCH(B134,Historical!$B$7:$B$1301,0))*IF(AH134="n/a",1.03,IF(AH134&lt;0,1.01,IF(AH134&gt;10,1.1,(1+AH134/100))))</f>
        <v>2.4684400000000002</v>
      </c>
      <c r="AS134" s="900">
        <f>IF($AI134="n/a",1.03*AR134,IF($AI134&lt;0,1.01*AR134,IF($AI134&gt;10,1.1*AR134,(1+$AI134/100)*AR134)))</f>
        <v>2.7152840000000005</v>
      </c>
      <c r="AT134" s="900">
        <f>IF($AK134="n/a",1.03*AS134,IF($AK134&lt;0,1.01*AS134,IF($AK134&gt;10,1.1*AS134,(1+$AK134/100)*AS134)))</f>
        <v>2.9325067200000006</v>
      </c>
      <c r="AU134" s="900">
        <f>IF($AK134="n/a",1.03*AT134,IF($AK134&lt;0,1.01*AT134,IF($AK134&gt;10,1.1*AT134,(1+$AK134/100)*AT134)))</f>
        <v>3.167107257600001</v>
      </c>
      <c r="AV134" s="900">
        <f>IF($AK134="n/a",1.03*AU134,IF($AK134&lt;0,1.01*AU134,IF($AK134&gt;10,1.1*AU134,(1+$AK134/100)*AU134)))</f>
        <v>3.4204758382080014</v>
      </c>
      <c r="AW134" s="663">
        <f>SUM(AR134:AV134)</f>
        <v>14.703813815808005</v>
      </c>
      <c r="AX134" s="761">
        <f>AW134/I134*100</f>
        <v>56.336451401563238</v>
      </c>
      <c r="AY134" s="948">
        <v>0.69</v>
      </c>
      <c r="AZ134" s="886">
        <v>24.29</v>
      </c>
      <c r="BA134" s="886">
        <v>-24.33</v>
      </c>
      <c r="BB134" s="886">
        <v>2.6599999999999997</v>
      </c>
      <c r="BC134" s="886">
        <v>-11.87</v>
      </c>
      <c r="BE134" s="635">
        <v>2011</v>
      </c>
      <c r="BF134" s="912">
        <f>IF(BE134&gt;2008,0,IF(BE134&gt;2001,1,IF(BE134&gt;1990,2,IF(BE134&gt;1980,3,IF(BE134&gt;1973,4,IF(BE134&gt;1970,5,IF(BE134&gt;1960,6,IF(BE134&gt;1958,7,IF(BE134&gt;1953,8,9)))))))))</f>
        <v>0</v>
      </c>
      <c r="BG134" s="896">
        <v>2.1999999999999997</v>
      </c>
    </row>
    <row r="135" spans="1:59" ht="11.25" customHeight="1" x14ac:dyDescent="0.2">
      <c r="A135" s="877" t="s">
        <v>635</v>
      </c>
      <c r="B135" s="889" t="s">
        <v>636</v>
      </c>
      <c r="C135" s="946" t="s">
        <v>108</v>
      </c>
      <c r="D135" s="946" t="s">
        <v>4345</v>
      </c>
      <c r="E135" s="746">
        <v>15</v>
      </c>
      <c r="F135" s="1199">
        <v>256</v>
      </c>
      <c r="G135" s="1199" t="s">
        <v>106</v>
      </c>
      <c r="H135" s="1199" t="s">
        <v>106</v>
      </c>
      <c r="I135" s="888">
        <v>18.25</v>
      </c>
      <c r="J135" s="663">
        <f>(M135/I135)*100</f>
        <v>5.9178082191780828</v>
      </c>
      <c r="K135" s="891">
        <v>0.27</v>
      </c>
      <c r="L135" s="901">
        <v>4</v>
      </c>
      <c r="M135" s="654">
        <f>K135*L135</f>
        <v>1.08</v>
      </c>
      <c r="N135" s="884" t="s">
        <v>151</v>
      </c>
      <c r="O135" s="747">
        <v>0.26</v>
      </c>
      <c r="P135" s="875">
        <v>43825</v>
      </c>
      <c r="Q135" s="875">
        <v>43830</v>
      </c>
      <c r="R135" s="654">
        <f>(K135-O135)/O135*100</f>
        <v>3.8461538461538494</v>
      </c>
      <c r="S135" s="714">
        <f>IF(INDEX(Historical!$D$7:$D$1277,MATCH(B135,Historical!$B$7:$B$1301,0))=0,"n/a",(INDEX(Historical!$C$7:$C$1279,MATCH(B135,Historical!$B$7:$B$1301,0))/INDEX(Historical!$D$7:$D$1277,MATCH(B135,Historical!$B$7:$B$1301,0))-1)*100)</f>
        <v>0.96153846153845812</v>
      </c>
      <c r="T135" s="714">
        <f>IF(INDEX(Historical!$F$7:$F$1270,MATCH(B135,Historical!$B$7:$B$1301,0))=0,"n/a",((INDEX(Historical!$C$7:$C$1279,MATCH(B135,Historical!$B$7:$B$1301,0))/INDEX(Historical!$F$7:$F$1270,MATCH(B135,Historical!$B$7:$B$1301,0)))^(1/3)-1)*100)</f>
        <v>2.3264108093813185</v>
      </c>
      <c r="U135" s="714">
        <f>IF(INDEX(Historical!$H$7:$H$1270,MATCH(B135,Historical!$B$7:$B$1301,0))=0,"n/a",((INDEX(Historical!$C$7:$C$1279,MATCH(B135,Historical!$B$7:$B$1301,0))/INDEX(Historical!$H$7:$H$1270,MATCH(B135,Historical!$B$7:$B$1301,0)))^(1/5)-1)*100)</f>
        <v>3.3617511439721914</v>
      </c>
      <c r="V135" s="714">
        <f>IF(INDEX(Historical!$O$7:$O$1270,MATCH(B135,Historical!$B$7:$B$1301,0))=0,"n/a",((INDEX(Historical!$C$7:$C$1279,MATCH(B135,Historical!$B$7:$B$1301,0))/INDEX(Historical!$O$7:$O$1270,MATCH(B135,Historical!$B$7:$B$1301,0)))^(1/10)-1)*100)</f>
        <v>7.4884777101442701</v>
      </c>
      <c r="W135" s="715">
        <f>IF(OR(U135&lt;=0,U135="n/a",V135&lt;=0,V135="n/a"),"n/a",U135/V135)</f>
        <v>0.44892316891298129</v>
      </c>
      <c r="X135" s="716" t="str">
        <f>IF(OR(AJ135&lt;=0,AJ135="n/a",U135&lt;=0,U135="n/a"),"n/a",U135/AJ135)</f>
        <v>n/a</v>
      </c>
      <c r="Y135" s="685"/>
      <c r="Z135" s="663" t="str">
        <f>IF(OR(AC135&lt;0.01,AC135="n/a"),"n/a",M135/AC135*100)</f>
        <v>n/a</v>
      </c>
      <c r="AA135" s="900" t="str">
        <f>IF(OR(AC135&lt;0.01,AC135="n/a"),"n/a",I135/AC135)</f>
        <v>n/a</v>
      </c>
      <c r="AB135" s="901">
        <v>12</v>
      </c>
      <c r="AC135" s="879" t="s">
        <v>136</v>
      </c>
      <c r="AD135" s="879" t="s">
        <v>136</v>
      </c>
      <c r="AE135" s="879" t="s">
        <v>136</v>
      </c>
      <c r="AF135" s="879" t="s">
        <v>136</v>
      </c>
      <c r="AG135" s="879" t="s">
        <v>136</v>
      </c>
      <c r="AH135" s="879" t="s">
        <v>136</v>
      </c>
      <c r="AI135" s="879" t="s">
        <v>136</v>
      </c>
      <c r="AJ135" s="879" t="s">
        <v>136</v>
      </c>
      <c r="AK135" s="879" t="s">
        <v>136</v>
      </c>
      <c r="AL135" s="892" t="s">
        <v>136</v>
      </c>
      <c r="AM135" s="886" t="s">
        <v>136</v>
      </c>
      <c r="AN135" s="879" t="s">
        <v>136</v>
      </c>
      <c r="AO135" s="753" t="str">
        <f>IF(U135="n/a","n/a",IF(AA135&lt;0,"n/a",IF(AA135="n/a","n/a",J135+U135-AA135)))</f>
        <v>n/a</v>
      </c>
      <c r="AP135" s="754">
        <f>IF(U135="n/a","n/a",J135+U135)</f>
        <v>9.2795593631502733</v>
      </c>
      <c r="AQ135" s="902" t="str">
        <f>IF(OR(AC135&lt;0.01,AF135="n/a"),"n/a",(I135/SQRT(22.5*AC135*(I135/AF135))-1)*100)</f>
        <v>n/a</v>
      </c>
      <c r="AR135" s="663">
        <f>INDEX(Historical!$C$7:$C$1279,MATCH(B135,Historical!$B$7:$B$1301,0))*IF(AH135="n/a",1.03,IF(AH135&lt;0,1.01,IF(AH135&gt;10,1.1,(1+AH135/100))))</f>
        <v>1.0815000000000001</v>
      </c>
      <c r="AS135" s="900">
        <f>IF($AI135="n/a",1.03*AR135,IF($AI135&lt;0,1.01*AR135,IF($AI135&gt;10,1.1*AR135,(1+$AI135/100)*AR135)))</f>
        <v>1.1139450000000002</v>
      </c>
      <c r="AT135" s="900">
        <f>IF($AK135="n/a",1.03*AS135,IF($AK135&lt;0,1.01*AS135,IF($AK135&gt;10,1.1*AS135,(1+$AK135/100)*AS135)))</f>
        <v>1.1473633500000002</v>
      </c>
      <c r="AU135" s="900">
        <f>IF($AK135="n/a",1.03*AT135,IF($AK135&lt;0,1.01*AT135,IF($AK135&gt;10,1.1*AT135,(1+$AK135/100)*AT135)))</f>
        <v>1.1817842505000002</v>
      </c>
      <c r="AV135" s="900">
        <f>IF($AK135="n/a",1.03*AU135,IF($AK135&lt;0,1.01*AU135,IF($AK135&gt;10,1.1*AU135,(1+$AK135/100)*AU135)))</f>
        <v>1.2172377780150003</v>
      </c>
      <c r="AW135" s="663">
        <f>SUM(AR135:AV135)</f>
        <v>5.7418303785150009</v>
      </c>
      <c r="AX135" s="761">
        <f>AW135/I135*100</f>
        <v>31.462084265835621</v>
      </c>
      <c r="AY135" s="948" t="s">
        <v>136</v>
      </c>
      <c r="AZ135" s="886" t="s">
        <v>136</v>
      </c>
      <c r="BA135" s="886" t="s">
        <v>136</v>
      </c>
      <c r="BB135" s="886" t="s">
        <v>136</v>
      </c>
      <c r="BC135" s="886" t="s">
        <v>136</v>
      </c>
      <c r="BD135" s="921" t="s">
        <v>4271</v>
      </c>
      <c r="BE135" s="635">
        <v>2007</v>
      </c>
      <c r="BF135" s="912">
        <f>IF(BE135&gt;2008,0,IF(BE135&gt;2001,1,IF(BE135&gt;1990,2,IF(BE135&gt;1980,3,IF(BE135&gt;1973,4,IF(BE135&gt;1970,5,IF(BE135&gt;1960,6,IF(BE135&gt;1958,7,IF(BE135&gt;1953,8,9)))))))))</f>
        <v>1</v>
      </c>
      <c r="BG135" s="896" t="s">
        <v>136</v>
      </c>
    </row>
    <row r="136" spans="1:59" ht="11.25" customHeight="1" x14ac:dyDescent="0.2">
      <c r="A136" s="885" t="s">
        <v>641</v>
      </c>
      <c r="B136" s="889" t="s">
        <v>642</v>
      </c>
      <c r="C136" s="946" t="s">
        <v>112</v>
      </c>
      <c r="D136" s="946" t="s">
        <v>4363</v>
      </c>
      <c r="E136" s="746">
        <v>17</v>
      </c>
      <c r="F136" s="1199">
        <v>211</v>
      </c>
      <c r="G136" s="1199" t="s">
        <v>106</v>
      </c>
      <c r="H136" s="1199" t="s">
        <v>106</v>
      </c>
      <c r="I136" s="888">
        <v>120.34</v>
      </c>
      <c r="J136" s="663">
        <f>(M136/I136)*100</f>
        <v>0.89745720458700351</v>
      </c>
      <c r="K136" s="891">
        <v>0.27</v>
      </c>
      <c r="L136" s="901">
        <v>4</v>
      </c>
      <c r="M136" s="654">
        <f>K136*L136</f>
        <v>1.08</v>
      </c>
      <c r="N136" s="884" t="s">
        <v>433</v>
      </c>
      <c r="O136" s="747">
        <v>0.26</v>
      </c>
      <c r="P136" s="875">
        <v>43867</v>
      </c>
      <c r="Q136" s="875">
        <v>43881</v>
      </c>
      <c r="R136" s="654">
        <f>(K136-O136)/O136*100</f>
        <v>3.8461538461538494</v>
      </c>
      <c r="S136" s="714">
        <f>IF(INDEX(Historical!$D$7:$D$1277,MATCH(B136,Historical!$B$7:$B$1301,0))=0,"n/a",(INDEX(Historical!$C$7:$C$1279,MATCH(B136,Historical!$B$7:$B$1301,0))/INDEX(Historical!$D$7:$D$1277,MATCH(B136,Historical!$B$7:$B$1301,0))-1)*100)</f>
        <v>8.3333333333333481</v>
      </c>
      <c r="T136" s="714">
        <f>IF(INDEX(Historical!$F$7:$F$1270,MATCH(B136,Historical!$B$7:$B$1301,0))=0,"n/a",((INDEX(Historical!$C$7:$C$1279,MATCH(B136,Historical!$B$7:$B$1301,0))/INDEX(Historical!$F$7:$F$1270,MATCH(B136,Historical!$B$7:$B$1301,0)))^(1/3)-1)*100)</f>
        <v>5.7264270346431223</v>
      </c>
      <c r="U136" s="714">
        <f>IF(INDEX(Historical!$H$7:$H$1270,MATCH(B136,Historical!$B$7:$B$1301,0))=0,"n/a",((INDEX(Historical!$C$7:$C$1279,MATCH(B136,Historical!$B$7:$B$1301,0))/INDEX(Historical!$H$7:$H$1270,MATCH(B136,Historical!$B$7:$B$1301,0)))^(1/5)-1)*100)</f>
        <v>5.387395206178347</v>
      </c>
      <c r="V136" s="714">
        <f>IF(INDEX(Historical!$O$7:$O$1270,MATCH(B136,Historical!$B$7:$B$1301,0))=0,"n/a",((INDEX(Historical!$C$7:$C$1279,MATCH(B136,Historical!$B$7:$B$1301,0))/INDEX(Historical!$O$7:$O$1270,MATCH(B136,Historical!$B$7:$B$1301,0)))^(1/10)-1)*100)</f>
        <v>8.9828262537239301</v>
      </c>
      <c r="W136" s="715">
        <f>IF(OR(U136&lt;=0,U136="n/a",V136&lt;=0,V136="n/a"),"n/a",U136/V136)</f>
        <v>0.59974389507366266</v>
      </c>
      <c r="X136" s="716">
        <f>IF(OR(AJ136&lt;=0,AJ136="n/a",U136&lt;=0,U136="n/a"),"n/a",U136/AJ136)</f>
        <v>0.63381120072686437</v>
      </c>
      <c r="Y136" s="673"/>
      <c r="Z136" s="663">
        <f>IF(OR(AC136&lt;0.01,AC136="n/a"),"n/a",M136/AC136*100)</f>
        <v>23.175965665236053</v>
      </c>
      <c r="AA136" s="900">
        <f>IF(OR(AC136&lt;0.01,AC136="n/a"),"n/a",I136/AC136)</f>
        <v>25.824034334763947</v>
      </c>
      <c r="AB136" s="901">
        <v>12</v>
      </c>
      <c r="AC136" s="879">
        <v>4.66</v>
      </c>
      <c r="AD136" s="879">
        <v>4.6500000000000004</v>
      </c>
      <c r="AE136" s="879">
        <v>1.34</v>
      </c>
      <c r="AF136" s="879">
        <v>5.57</v>
      </c>
      <c r="AG136" s="879">
        <v>22.6</v>
      </c>
      <c r="AH136" s="879">
        <v>6.8000000000000007</v>
      </c>
      <c r="AI136" s="879">
        <v>29.89</v>
      </c>
      <c r="AJ136" s="879">
        <v>8.5</v>
      </c>
      <c r="AK136" s="879">
        <v>5.55</v>
      </c>
      <c r="AL136" s="892">
        <v>12570</v>
      </c>
      <c r="AM136" s="886">
        <v>2.7</v>
      </c>
      <c r="AN136" s="879">
        <v>0</v>
      </c>
      <c r="AO136" s="753">
        <f>IF(U136="n/a","n/a",IF(AA136&lt;0,"n/a",IF(AA136="n/a","n/a",J136+U136-AA136)))</f>
        <v>-19.539181923998598</v>
      </c>
      <c r="AP136" s="754">
        <f>IF(U136="n/a","n/a",J136+U136)</f>
        <v>6.2848524107653505</v>
      </c>
      <c r="AQ136" s="902">
        <f>IF(OR(AC136&lt;0.01,AF136="n/a"),"n/a",(I136/SQRT(22.5*AC136*(I136/AF136))-1)*100)</f>
        <v>152.84151491454548</v>
      </c>
      <c r="AR136" s="663">
        <f>INDEX(Historical!$C$7:$C$1279,MATCH(B136,Historical!$B$7:$B$1301,0))*IF(AH136="n/a",1.03,IF(AH136&lt;0,1.01,IF(AH136&gt;10,1.1,(1+AH136/100))))</f>
        <v>1.1107200000000002</v>
      </c>
      <c r="AS136" s="900">
        <f>IF($AI136="n/a",1.03*AR136,IF($AI136&lt;0,1.01*AR136,IF($AI136&gt;10,1.1*AR136,(1+$AI136/100)*AR136)))</f>
        <v>1.2217920000000002</v>
      </c>
      <c r="AT136" s="900">
        <f>IF($AK136="n/a",1.03*AS136,IF($AK136&lt;0,1.01*AS136,IF($AK136&gt;10,1.1*AS136,(1+$AK136/100)*AS136)))</f>
        <v>1.2896014560000004</v>
      </c>
      <c r="AU136" s="900">
        <f>IF($AK136="n/a",1.03*AT136,IF($AK136&lt;0,1.01*AT136,IF($AK136&gt;10,1.1*AT136,(1+$AK136/100)*AT136)))</f>
        <v>1.3611743368080005</v>
      </c>
      <c r="AV136" s="900">
        <f>IF($AK136="n/a",1.03*AU136,IF($AK136&lt;0,1.01*AU136,IF($AK136&gt;10,1.1*AU136,(1+$AK136/100)*AU136)))</f>
        <v>1.4367195125008447</v>
      </c>
      <c r="AW136" s="663">
        <f>SUM(AR136:AV136)</f>
        <v>6.4200073053088458</v>
      </c>
      <c r="AX136" s="761">
        <f>AW136/I136*100</f>
        <v>5.334890564491312</v>
      </c>
      <c r="AY136" s="948">
        <v>1</v>
      </c>
      <c r="AZ136" s="886">
        <v>59.84</v>
      </c>
      <c r="BA136" s="886">
        <v>-1.67</v>
      </c>
      <c r="BB136" s="886">
        <v>9.4700000000000006</v>
      </c>
      <c r="BC136" s="886">
        <v>10.25</v>
      </c>
      <c r="BE136" s="635">
        <v>2004</v>
      </c>
      <c r="BF136" s="912">
        <f>IF(BE136&gt;2008,0,IF(BE136&gt;2001,1,IF(BE136&gt;1990,2,IF(BE136&gt;1980,3,IF(BE136&gt;1973,4,IF(BE136&gt;1970,5,IF(BE136&gt;1960,6,IF(BE136&gt;1958,7,IF(BE136&gt;1953,8,9)))))))))</f>
        <v>1</v>
      </c>
      <c r="BG136" s="896">
        <v>9.3000000000000007</v>
      </c>
    </row>
    <row r="137" spans="1:59" ht="11.25" customHeight="1" x14ac:dyDescent="0.2">
      <c r="A137" s="885" t="s">
        <v>639</v>
      </c>
      <c r="B137" s="889" t="s">
        <v>640</v>
      </c>
      <c r="C137" s="946" t="s">
        <v>128</v>
      </c>
      <c r="D137" s="946" t="s">
        <v>4333</v>
      </c>
      <c r="E137" s="746">
        <v>16</v>
      </c>
      <c r="F137" s="1199">
        <v>232</v>
      </c>
      <c r="G137" s="1199" t="s">
        <v>106</v>
      </c>
      <c r="H137" s="1199" t="s">
        <v>106</v>
      </c>
      <c r="I137" s="888">
        <v>127.13</v>
      </c>
      <c r="J137" s="663">
        <f>(M137/I137)*100</f>
        <v>1.8091717139935497</v>
      </c>
      <c r="K137" s="891">
        <v>0.57499999999999996</v>
      </c>
      <c r="L137" s="901">
        <v>4</v>
      </c>
      <c r="M137" s="654">
        <f>K137*L137</f>
        <v>2.2999999999999998</v>
      </c>
      <c r="N137" s="884" t="s">
        <v>264</v>
      </c>
      <c r="O137" s="747">
        <v>0.5</v>
      </c>
      <c r="P137" s="875">
        <v>43817</v>
      </c>
      <c r="Q137" s="875">
        <v>43836</v>
      </c>
      <c r="R137" s="654">
        <f>(K137-O137)/O137*100</f>
        <v>14.999999999999991</v>
      </c>
      <c r="S137" s="714">
        <f>IF(INDEX(Historical!$D$7:$D$1277,MATCH(B137,Historical!$B$7:$B$1301,0))=0,"n/a",(INDEX(Historical!$C$7:$C$1279,MATCH(B137,Historical!$B$7:$B$1301,0))/INDEX(Historical!$D$7:$D$1277,MATCH(B137,Historical!$B$7:$B$1301,0))-1)*100)</f>
        <v>11.111111111111116</v>
      </c>
      <c r="T137" s="714">
        <f>IF(INDEX(Historical!$F$7:$F$1270,MATCH(B137,Historical!$B$7:$B$1301,0))=0,"n/a",((INDEX(Historical!$C$7:$C$1279,MATCH(B137,Historical!$B$7:$B$1301,0))/INDEX(Historical!$F$7:$F$1270,MATCH(B137,Historical!$B$7:$B$1301,0)))^(1/3)-1)*100)</f>
        <v>8.6346740846674042</v>
      </c>
      <c r="U137" s="714">
        <f>IF(INDEX(Historical!$H$7:$H$1270,MATCH(B137,Historical!$B$7:$B$1301,0))=0,"n/a",((INDEX(Historical!$C$7:$C$1279,MATCH(B137,Historical!$B$7:$B$1301,0))/INDEX(Historical!$H$7:$H$1270,MATCH(B137,Historical!$B$7:$B$1301,0)))^(1/5)-1)*100)</f>
        <v>9.3362073943278112</v>
      </c>
      <c r="V137" s="714">
        <f>IF(INDEX(Historical!$O$7:$O$1270,MATCH(B137,Historical!$B$7:$B$1301,0))=0,"n/a",((INDEX(Historical!$C$7:$C$1279,MATCH(B137,Historical!$B$7:$B$1301,0))/INDEX(Historical!$O$7:$O$1270,MATCH(B137,Historical!$B$7:$B$1301,0)))^(1/10)-1)*100)</f>
        <v>17.759658855587279</v>
      </c>
      <c r="W137" s="715">
        <f>IF(OR(U137&lt;=0,U137="n/a",V137&lt;=0,V137="n/a"),"n/a",U137/V137)</f>
        <v>0.5256974511867154</v>
      </c>
      <c r="X137" s="716">
        <f>IF(OR(AJ137&lt;=0,AJ137="n/a",U137&lt;=0,U137="n/a"),"n/a",U137/AJ137)</f>
        <v>1.7615485649675116</v>
      </c>
      <c r="Y137" s="678"/>
      <c r="Z137" s="663">
        <f>IF(OR(AC137&lt;0.01,AC137="n/a"),"n/a",M137/AC137*100)</f>
        <v>53.86416861826698</v>
      </c>
      <c r="AA137" s="900">
        <f>IF(OR(AC137&lt;0.01,AC137="n/a"),"n/a",I137/AC137)</f>
        <v>29.772833723653399</v>
      </c>
      <c r="AB137" s="901">
        <v>9</v>
      </c>
      <c r="AC137" s="879">
        <v>4.2699999999999996</v>
      </c>
      <c r="AD137" s="879">
        <v>4.8600000000000003</v>
      </c>
      <c r="AE137" s="879">
        <v>2.0299999999999998</v>
      </c>
      <c r="AF137" s="879">
        <v>2.83</v>
      </c>
      <c r="AG137" s="879">
        <v>9.8000000000000007</v>
      </c>
      <c r="AH137" s="879">
        <v>24.3</v>
      </c>
      <c r="AI137" s="879">
        <v>129.24</v>
      </c>
      <c r="AJ137" s="879">
        <v>5.3</v>
      </c>
      <c r="AK137" s="879">
        <v>6</v>
      </c>
      <c r="AL137" s="892">
        <v>2420</v>
      </c>
      <c r="AM137" s="886">
        <v>0.1</v>
      </c>
      <c r="AN137" s="879">
        <v>0</v>
      </c>
      <c r="AO137" s="753">
        <f>IF(U137="n/a","n/a",IF(AA137&lt;0,"n/a",IF(AA137="n/a","n/a",J137+U137-AA137)))</f>
        <v>-18.627454615332038</v>
      </c>
      <c r="AP137" s="754">
        <f>IF(U137="n/a","n/a",J137+U137)</f>
        <v>11.145379108321361</v>
      </c>
      <c r="AQ137" s="902">
        <f>IF(OR(AC137&lt;0.01,AF137="n/a"),"n/a",(I137/SQRT(22.5*AC137*(I137/AF137))-1)*100)</f>
        <v>93.513846117232788</v>
      </c>
      <c r="AR137" s="663">
        <f>INDEX(Historical!$C$7:$C$1279,MATCH(B137,Historical!$B$7:$B$1301,0))*IF(AH137="n/a",1.03,IF(AH137&lt;0,1.01,IF(AH137&gt;10,1.1,(1+AH137/100))))</f>
        <v>2.2000000000000002</v>
      </c>
      <c r="AS137" s="900">
        <f>IF($AI137="n/a",1.03*AR137,IF($AI137&lt;0,1.01*AR137,IF($AI137&gt;10,1.1*AR137,(1+$AI137/100)*AR137)))</f>
        <v>2.4200000000000004</v>
      </c>
      <c r="AT137" s="900">
        <f>IF($AK137="n/a",1.03*AS137,IF($AK137&lt;0,1.01*AS137,IF($AK137&gt;10,1.1*AS137,(1+$AK137/100)*AS137)))</f>
        <v>2.5652000000000004</v>
      </c>
      <c r="AU137" s="900">
        <f>IF($AK137="n/a",1.03*AT137,IF($AK137&lt;0,1.01*AT137,IF($AK137&gt;10,1.1*AT137,(1+$AK137/100)*AT137)))</f>
        <v>2.7191120000000004</v>
      </c>
      <c r="AV137" s="900">
        <f>IF($AK137="n/a",1.03*AU137,IF($AK137&lt;0,1.01*AU137,IF($AK137&gt;10,1.1*AU137,(1+$AK137/100)*AU137)))</f>
        <v>2.8822587200000007</v>
      </c>
      <c r="AW137" s="663">
        <f>SUM(AR137:AV137)</f>
        <v>12.786570720000004</v>
      </c>
      <c r="AX137" s="761">
        <f>AW137/I137*100</f>
        <v>10.057870463305282</v>
      </c>
      <c r="AY137" s="948">
        <v>0.59</v>
      </c>
      <c r="AZ137" s="886">
        <v>20.309999999999999</v>
      </c>
      <c r="BA137" s="886">
        <v>-35.410000000000004</v>
      </c>
      <c r="BB137" s="886">
        <v>0.37</v>
      </c>
      <c r="BC137" s="886">
        <v>-20.880000000000003</v>
      </c>
      <c r="BE137" s="635">
        <v>2005</v>
      </c>
      <c r="BF137" s="912">
        <f>IF(BE137&gt;2008,0,IF(BE137&gt;2001,1,IF(BE137&gt;1990,2,IF(BE137&gt;1980,3,IF(BE137&gt;1973,4,IF(BE137&gt;1970,5,IF(BE137&gt;1960,6,IF(BE137&gt;1958,7,IF(BE137&gt;1953,8,9)))))))))</f>
        <v>1</v>
      </c>
      <c r="BG137" s="896">
        <v>7.8</v>
      </c>
    </row>
    <row r="138" spans="1:59" ht="11.25" customHeight="1" x14ac:dyDescent="0.2">
      <c r="A138" s="885" t="s">
        <v>647</v>
      </c>
      <c r="B138" s="889" t="s">
        <v>648</v>
      </c>
      <c r="C138" s="946" t="s">
        <v>128</v>
      </c>
      <c r="D138" s="946" t="s">
        <v>4333</v>
      </c>
      <c r="E138" s="746">
        <v>16</v>
      </c>
      <c r="F138" s="1199">
        <v>229</v>
      </c>
      <c r="G138" s="1199" t="s">
        <v>37</v>
      </c>
      <c r="H138" s="1199" t="s">
        <v>37</v>
      </c>
      <c r="I138" s="888">
        <v>66.06</v>
      </c>
      <c r="J138" s="663">
        <f>(M138/I138)*100</f>
        <v>3.4514078110808351</v>
      </c>
      <c r="K138" s="891">
        <v>0.56999999999999995</v>
      </c>
      <c r="L138" s="901">
        <v>4</v>
      </c>
      <c r="M138" s="654">
        <f>K138*L138</f>
        <v>2.2799999999999998</v>
      </c>
      <c r="N138" s="884" t="s">
        <v>148</v>
      </c>
      <c r="O138" s="747">
        <v>0.56000000000000005</v>
      </c>
      <c r="P138" s="630">
        <v>43707</v>
      </c>
      <c r="Q138" s="630">
        <v>43721</v>
      </c>
      <c r="R138" s="654">
        <f>(K138-O138)/O138*100</f>
        <v>1.7857142857142672</v>
      </c>
      <c r="S138" s="714">
        <f>IF(INDEX(Historical!$D$7:$D$1277,MATCH(B138,Historical!$B$7:$B$1301,0))=0,"n/a",(INDEX(Historical!$C$7:$C$1279,MATCH(B138,Historical!$B$7:$B$1301,0))/INDEX(Historical!$D$7:$D$1277,MATCH(B138,Historical!$B$7:$B$1301,0))-1)*100)</f>
        <v>2.7272727272727115</v>
      </c>
      <c r="T138" s="714">
        <f>IF(INDEX(Historical!$F$7:$F$1270,MATCH(B138,Historical!$B$7:$B$1301,0))=0,"n/a",((INDEX(Historical!$C$7:$C$1279,MATCH(B138,Historical!$B$7:$B$1301,0))/INDEX(Historical!$F$7:$F$1270,MATCH(B138,Historical!$B$7:$B$1301,0)))^(1/3)-1)*100)</f>
        <v>3.472773603699264</v>
      </c>
      <c r="U138" s="714">
        <f>IF(INDEX(Historical!$H$7:$H$1270,MATCH(B138,Historical!$B$7:$B$1301,0))=0,"n/a",((INDEX(Historical!$C$7:$C$1279,MATCH(B138,Historical!$B$7:$B$1301,0))/INDEX(Historical!$H$7:$H$1270,MATCH(B138,Historical!$B$7:$B$1301,0)))^(1/5)-1)*100)</f>
        <v>3.5311332075272484</v>
      </c>
      <c r="V138" s="714">
        <f>IF(INDEX(Historical!$O$7:$O$1270,MATCH(B138,Historical!$B$7:$B$1301,0))=0,"n/a",((INDEX(Historical!$C$7:$C$1279,MATCH(B138,Historical!$B$7:$B$1301,0))/INDEX(Historical!$O$7:$O$1270,MATCH(B138,Historical!$B$7:$B$1301,0)))^(1/10)-1)*100)</f>
        <v>4.6832603331742106</v>
      </c>
      <c r="W138" s="715">
        <f>IF(OR(U138&lt;=0,U138="n/a",V138&lt;=0,V138="n/a"),"n/a",U138/V138)</f>
        <v>0.75399037344010389</v>
      </c>
      <c r="X138" s="716">
        <f>IF(OR(AJ138&lt;=0,AJ138="n/a",U138&lt;=0,U138="n/a"),"n/a",U138/AJ138)</f>
        <v>0.36031971505380084</v>
      </c>
      <c r="Y138" s="680"/>
      <c r="Z138" s="663">
        <f>IF(OR(AC138&lt;0.01,AC138="n/a"),"n/a",M138/AC138*100)</f>
        <v>75.999999999999986</v>
      </c>
      <c r="AA138" s="900">
        <f>IF(OR(AC138&lt;0.01,AC138="n/a"),"n/a",I138/AC138)</f>
        <v>22.02</v>
      </c>
      <c r="AB138" s="901">
        <v>12</v>
      </c>
      <c r="AC138" s="879">
        <v>3</v>
      </c>
      <c r="AD138" s="879">
        <v>12.21</v>
      </c>
      <c r="AE138" s="879">
        <v>1.7</v>
      </c>
      <c r="AF138" s="879">
        <v>8.32</v>
      </c>
      <c r="AG138" s="879">
        <v>38</v>
      </c>
      <c r="AH138" s="879">
        <v>-26.5</v>
      </c>
      <c r="AI138" s="879">
        <v>2.34</v>
      </c>
      <c r="AJ138" s="879">
        <v>9.8000000000000007</v>
      </c>
      <c r="AK138" s="879">
        <v>1.78</v>
      </c>
      <c r="AL138" s="892">
        <v>22880</v>
      </c>
      <c r="AM138" s="886">
        <v>18</v>
      </c>
      <c r="AN138" s="879">
        <v>3.16</v>
      </c>
      <c r="AO138" s="753">
        <f>IF(U138="n/a","n/a",IF(AA138&lt;0,"n/a",IF(AA138="n/a","n/a",J138+U138-AA138)))</f>
        <v>-15.037458981391916</v>
      </c>
      <c r="AP138" s="754">
        <f>IF(U138="n/a","n/a",J138+U138)</f>
        <v>6.9825410186080834</v>
      </c>
      <c r="AQ138" s="902">
        <f>IF(OR(AC138&lt;0.01,AF138="n/a"),"n/a",(I138/SQRT(22.5*AC138*(I138/AF138))-1)*100)</f>
        <v>185.35077828291736</v>
      </c>
      <c r="AR138" s="663">
        <f>INDEX(Historical!$C$7:$C$1279,MATCH(B138,Historical!$B$7:$B$1301,0))*IF(AH138="n/a",1.03,IF(AH138&lt;0,1.01,IF(AH138&gt;10,1.1,(1+AH138/100))))</f>
        <v>2.2826</v>
      </c>
      <c r="AS138" s="900">
        <f>IF($AI138="n/a",1.03*AR138,IF($AI138&lt;0,1.01*AR138,IF($AI138&gt;10,1.1*AR138,(1+$AI138/100)*AR138)))</f>
        <v>2.33601284</v>
      </c>
      <c r="AT138" s="900">
        <f>IF($AK138="n/a",1.03*AS138,IF($AK138&lt;0,1.01*AS138,IF($AK138&gt;10,1.1*AS138,(1+$AK138/100)*AS138)))</f>
        <v>2.3775938685520002</v>
      </c>
      <c r="AU138" s="900">
        <f>IF($AK138="n/a",1.03*AT138,IF($AK138&lt;0,1.01*AT138,IF($AK138&gt;10,1.1*AT138,(1+$AK138/100)*AT138)))</f>
        <v>2.419915039412226</v>
      </c>
      <c r="AV138" s="900">
        <f>IF($AK138="n/a",1.03*AU138,IF($AK138&lt;0,1.01*AU138,IF($AK138&gt;10,1.1*AU138,(1+$AK138/100)*AU138)))</f>
        <v>2.4629895271137636</v>
      </c>
      <c r="AW138" s="663">
        <f>SUM(AR138:AV138)</f>
        <v>11.879111275077989</v>
      </c>
      <c r="AX138" s="761">
        <f>AW138/I138*100</f>
        <v>17.982305896273068</v>
      </c>
      <c r="AY138" s="948">
        <v>0.57999999999999996</v>
      </c>
      <c r="AZ138" s="886">
        <v>25.44</v>
      </c>
      <c r="BA138" s="886">
        <v>-7.02</v>
      </c>
      <c r="BB138" s="886">
        <v>1.95</v>
      </c>
      <c r="BC138" s="886">
        <v>2.11</v>
      </c>
      <c r="BE138" s="635">
        <v>2004</v>
      </c>
      <c r="BF138" s="912">
        <f>IF(BE138&gt;2008,0,IF(BE138&gt;2001,1,IF(BE138&gt;1990,2,IF(BE138&gt;1980,3,IF(BE138&gt;1973,4,IF(BE138&gt;1970,5,IF(BE138&gt;1960,6,IF(BE138&gt;1958,7,IF(BE138&gt;1953,8,9)))))))))</f>
        <v>1</v>
      </c>
      <c r="BG138" s="896">
        <v>5.7</v>
      </c>
    </row>
    <row r="139" spans="1:59" ht="11.25" customHeight="1" x14ac:dyDescent="0.2">
      <c r="A139" s="877" t="s">
        <v>1379</v>
      </c>
      <c r="B139" s="889" t="s">
        <v>1380</v>
      </c>
      <c r="C139" s="946" t="s">
        <v>4199</v>
      </c>
      <c r="D139" s="946" t="s">
        <v>4332</v>
      </c>
      <c r="E139" s="746">
        <v>10</v>
      </c>
      <c r="F139" s="1199">
        <v>347</v>
      </c>
      <c r="G139" s="1199" t="s">
        <v>106</v>
      </c>
      <c r="H139" s="1199" t="s">
        <v>106</v>
      </c>
      <c r="I139" s="888">
        <v>194.48</v>
      </c>
      <c r="J139" s="663">
        <f>(M139/I139)*100</f>
        <v>1.7482517482517483</v>
      </c>
      <c r="K139" s="891">
        <v>0.85</v>
      </c>
      <c r="L139" s="901">
        <v>4</v>
      </c>
      <c r="M139" s="654">
        <f>K139*L139</f>
        <v>3.4</v>
      </c>
      <c r="N139" s="884" t="s">
        <v>119</v>
      </c>
      <c r="O139" s="747">
        <v>0.75</v>
      </c>
      <c r="P139" s="875">
        <v>43783</v>
      </c>
      <c r="Q139" s="875">
        <v>43801</v>
      </c>
      <c r="R139" s="654">
        <f>(K139-O139)/O139*100</f>
        <v>13.33333333333333</v>
      </c>
      <c r="S139" s="714">
        <f>IF(INDEX(Historical!$D$7:$D$1277,MATCH(B139,Historical!$B$7:$B$1301,0))=0,"n/a",(INDEX(Historical!$C$7:$C$1279,MATCH(B139,Historical!$B$7:$B$1301,0))/INDEX(Historical!$D$7:$D$1277,MATCH(B139,Historical!$B$7:$B$1301,0))-1)*100)</f>
        <v>9.1549295774647987</v>
      </c>
      <c r="T139" s="714">
        <f>IF(INDEX(Historical!$F$7:$F$1270,MATCH(B139,Historical!$B$7:$B$1301,0))=0,"n/a",((INDEX(Historical!$C$7:$C$1279,MATCH(B139,Historical!$B$7:$B$1301,0))/INDEX(Historical!$F$7:$F$1270,MATCH(B139,Historical!$B$7:$B$1301,0)))^(1/3)-1)*100)</f>
        <v>13.862522184714066</v>
      </c>
      <c r="U139" s="714">
        <f>IF(INDEX(Historical!$H$7:$H$1270,MATCH(B139,Historical!$B$7:$B$1301,0))=0,"n/a",((INDEX(Historical!$C$7:$C$1279,MATCH(B139,Historical!$B$7:$B$1301,0))/INDEX(Historical!$H$7:$H$1270,MATCH(B139,Historical!$B$7:$B$1301,0)))^(1/5)-1)*100)</f>
        <v>10.286313147852999</v>
      </c>
      <c r="V139" s="714">
        <f>IF(INDEX(Historical!$O$7:$O$1270,MATCH(B139,Historical!$B$7:$B$1301,0))=0,"n/a",((INDEX(Historical!$C$7:$C$1279,MATCH(B139,Historical!$B$7:$B$1301,0))/INDEX(Historical!$O$7:$O$1270,MATCH(B139,Historical!$B$7:$B$1301,0)))^(1/10)-1)*100)</f>
        <v>17.847681928814318</v>
      </c>
      <c r="W139" s="715">
        <f>IF(OR(U139&lt;=0,U139="n/a",V139&lt;=0,V139="n/a"),"n/a",U139/V139)</f>
        <v>0.57633888753060902</v>
      </c>
      <c r="X139" s="716">
        <f>IF(OR(AJ139&lt;=0,AJ139="n/a",U139&lt;=0,U139="n/a"),"n/a",U139/AJ139)</f>
        <v>0.63106215630999996</v>
      </c>
      <c r="Y139" s="676"/>
      <c r="Z139" s="663">
        <f>IF(OR(AC139&lt;0.01,AC139="n/a"),"n/a",M139/AC139*100)</f>
        <v>53.042121684867396</v>
      </c>
      <c r="AA139" s="900">
        <f>IF(OR(AC139&lt;0.01,AC139="n/a"),"n/a",I139/AC139)</f>
        <v>30.340093603744148</v>
      </c>
      <c r="AB139" s="901">
        <v>6</v>
      </c>
      <c r="AC139" s="879">
        <v>6.41</v>
      </c>
      <c r="AD139" s="879">
        <v>2.34</v>
      </c>
      <c r="AE139" s="879">
        <v>5.38</v>
      </c>
      <c r="AF139" s="879">
        <v>12.97</v>
      </c>
      <c r="AG139" s="881">
        <v>39.800000000000004</v>
      </c>
      <c r="AH139" s="879">
        <v>-2.8000000000000003</v>
      </c>
      <c r="AI139" s="879">
        <v>1.3599999999999999</v>
      </c>
      <c r="AJ139" s="879">
        <v>16.3</v>
      </c>
      <c r="AK139" s="879">
        <v>12.790000000000001</v>
      </c>
      <c r="AL139" s="892">
        <v>30160</v>
      </c>
      <c r="AM139" s="886">
        <v>0.3</v>
      </c>
      <c r="AN139" s="881">
        <v>1.49</v>
      </c>
      <c r="AO139" s="753">
        <f>IF(U139="n/a","n/a",IF(AA139&lt;0,"n/a",IF(AA139="n/a","n/a",J139+U139-AA139)))</f>
        <v>-18.3055287076394</v>
      </c>
      <c r="AP139" s="754">
        <f>IF(U139="n/a","n/a",J139+U139)</f>
        <v>12.034564896104747</v>
      </c>
      <c r="AQ139" s="902">
        <f>IF(OR(AC139&lt;0.01,AF139="n/a"),"n/a",(I139/SQRT(22.5*AC139*(I139/AF139))-1)*100)</f>
        <v>318.20304161737926</v>
      </c>
      <c r="AR139" s="663">
        <f>INDEX(Historical!$C$7:$C$1279,MATCH(B139,Historical!$B$7:$B$1301,0))*IF(AH139="n/a",1.03,IF(AH139&lt;0,1.01,IF(AH139&gt;10,1.1,(1+AH139/100))))</f>
        <v>3.1310000000000002</v>
      </c>
      <c r="AS139" s="900">
        <f>IF($AI139="n/a",1.03*AR139,IF($AI139&lt;0,1.01*AR139,IF($AI139&gt;10,1.1*AR139,(1+$AI139/100)*AR139)))</f>
        <v>3.1735816000000003</v>
      </c>
      <c r="AT139" s="900">
        <f>IF($AK139="n/a",1.03*AS139,IF($AK139&lt;0,1.01*AS139,IF($AK139&gt;10,1.1*AS139,(1+$AK139/100)*AS139)))</f>
        <v>3.4909397600000007</v>
      </c>
      <c r="AU139" s="900">
        <f>IF($AK139="n/a",1.03*AT139,IF($AK139&lt;0,1.01*AT139,IF($AK139&gt;10,1.1*AT139,(1+$AK139/100)*AT139)))</f>
        <v>3.840033736000001</v>
      </c>
      <c r="AV139" s="900">
        <f>IF($AK139="n/a",1.03*AU139,IF($AK139&lt;0,1.01*AU139,IF($AK139&gt;10,1.1*AU139,(1+$AK139/100)*AU139)))</f>
        <v>4.2240371096000011</v>
      </c>
      <c r="AW139" s="663">
        <f>SUM(AR139:AV139)</f>
        <v>17.859592205600002</v>
      </c>
      <c r="AX139" s="761">
        <f>AW139/I139*100</f>
        <v>9.1832539107363242</v>
      </c>
      <c r="AY139" s="948">
        <v>1.34</v>
      </c>
      <c r="AZ139" s="886">
        <v>76.5</v>
      </c>
      <c r="BA139" s="886">
        <v>-1.53</v>
      </c>
      <c r="BB139" s="886">
        <v>10.5</v>
      </c>
      <c r="BC139" s="886">
        <v>17.25</v>
      </c>
      <c r="BE139" s="635">
        <v>2010</v>
      </c>
      <c r="BF139" s="912">
        <f>IF(BE139&gt;2008,0,IF(BE139&gt;2001,1,IF(BE139&gt;1990,2,IF(BE139&gt;1980,3,IF(BE139&gt;1973,4,IF(BE139&gt;1970,5,IF(BE139&gt;1960,6,IF(BE139&gt;1958,7,IF(BE139&gt;1953,8,9)))))))))</f>
        <v>0</v>
      </c>
      <c r="BG139" s="896">
        <v>11.3</v>
      </c>
    </row>
    <row r="140" spans="1:59" ht="11.25" customHeight="1" x14ac:dyDescent="0.2">
      <c r="A140" s="885" t="s">
        <v>649</v>
      </c>
      <c r="B140" s="889" t="s">
        <v>650</v>
      </c>
      <c r="C140" s="946" t="s">
        <v>128</v>
      </c>
      <c r="D140" s="946" t="s">
        <v>4342</v>
      </c>
      <c r="E140" s="746">
        <v>15</v>
      </c>
      <c r="F140" s="1199">
        <v>262</v>
      </c>
      <c r="G140" s="1199" t="s">
        <v>106</v>
      </c>
      <c r="H140" s="1199" t="s">
        <v>106</v>
      </c>
      <c r="I140" s="888">
        <v>33.85</v>
      </c>
      <c r="J140" s="663">
        <f>(M140/I140)*100</f>
        <v>2.1270310192023634</v>
      </c>
      <c r="K140" s="891">
        <v>0.18</v>
      </c>
      <c r="L140" s="901">
        <v>4</v>
      </c>
      <c r="M140" s="654">
        <f>K140*L140</f>
        <v>0.72</v>
      </c>
      <c r="N140" s="884" t="s">
        <v>119</v>
      </c>
      <c r="O140" s="747">
        <v>0.16</v>
      </c>
      <c r="P140" s="875">
        <v>44056</v>
      </c>
      <c r="Q140" s="875">
        <v>44075</v>
      </c>
      <c r="R140" s="654">
        <f>(K140-O140)/O140*100</f>
        <v>12.499999999999993</v>
      </c>
      <c r="S140" s="714">
        <f>IF(INDEX(Historical!$D$7:$D$1277,MATCH(B140,Historical!$B$7:$B$1301,0))=0,"n/a",(INDEX(Historical!$C$7:$C$1279,MATCH(B140,Historical!$B$7:$B$1301,0))/INDEX(Historical!$D$7:$D$1277,MATCH(B140,Historical!$B$7:$B$1301,0))-1)*100)</f>
        <v>13.207547169811317</v>
      </c>
      <c r="T140" s="714">
        <f>IF(INDEX(Historical!$F$7:$F$1270,MATCH(B140,Historical!$B$7:$B$1301,0))=0,"n/a",((INDEX(Historical!$C$7:$C$1279,MATCH(B140,Historical!$B$7:$B$1301,0))/INDEX(Historical!$F$7:$F$1270,MATCH(B140,Historical!$B$7:$B$1301,0)))^(1/3)-1)*100)</f>
        <v>10.064241629820891</v>
      </c>
      <c r="U140" s="714">
        <f>IF(INDEX(Historical!$H$7:$H$1270,MATCH(B140,Historical!$B$7:$B$1301,0))=0,"n/a",((INDEX(Historical!$C$7:$C$1279,MATCH(B140,Historical!$B$7:$B$1301,0))/INDEX(Historical!$H$7:$H$1270,MATCH(B140,Historical!$B$7:$B$1301,0)))^(1/5)-1)*100)</f>
        <v>12.030033714161736</v>
      </c>
      <c r="V140" s="714">
        <f>IF(INDEX(Historical!$O$7:$O$1270,MATCH(B140,Historical!$B$7:$B$1301,0))=0,"n/a",((INDEX(Historical!$C$7:$C$1279,MATCH(B140,Historical!$B$7:$B$1301,0))/INDEX(Historical!$O$7:$O$1270,MATCH(B140,Historical!$B$7:$B$1301,0)))^(1/10)-1)*100)</f>
        <v>12.639013480415162</v>
      </c>
      <c r="W140" s="715">
        <f>IF(OR(U140&lt;=0,U140="n/a",V140&lt;=0,V140="n/a"),"n/a",U140/V140)</f>
        <v>0.95181746050061</v>
      </c>
      <c r="X140" s="716">
        <f>IF(OR(AJ140&lt;=0,AJ140="n/a",U140&lt;=0,U140="n/a"),"n/a",U140/AJ140)</f>
        <v>3.7593855356755421</v>
      </c>
      <c r="Y140" s="676"/>
      <c r="Z140" s="663">
        <f>IF(OR(AC140&lt;0.01,AC140="n/a"),"n/a",M140/AC140*100)</f>
        <v>27.376425855513308</v>
      </c>
      <c r="AA140" s="900">
        <f>IF(OR(AC140&lt;0.01,AC140="n/a"),"n/a",I140/AC140)</f>
        <v>12.870722433460077</v>
      </c>
      <c r="AB140" s="901">
        <v>1</v>
      </c>
      <c r="AC140" s="879">
        <v>2.63</v>
      </c>
      <c r="AD140" s="879">
        <v>2.1</v>
      </c>
      <c r="AE140" s="879">
        <v>0.21</v>
      </c>
      <c r="AF140" s="879">
        <v>2.85</v>
      </c>
      <c r="AG140" s="879">
        <v>23.3</v>
      </c>
      <c r="AH140" s="879">
        <v>-45.800000000000004</v>
      </c>
      <c r="AI140" s="879">
        <v>-7.31</v>
      </c>
      <c r="AJ140" s="879">
        <v>3.2</v>
      </c>
      <c r="AK140" s="879">
        <v>6.1899999999999995</v>
      </c>
      <c r="AL140" s="892">
        <v>26910</v>
      </c>
      <c r="AM140" s="886">
        <v>0.70000000000000007</v>
      </c>
      <c r="AN140" s="879">
        <v>1.44</v>
      </c>
      <c r="AO140" s="753">
        <f>IF(U140="n/a","n/a",IF(AA140&lt;0,"n/a",IF(AA140="n/a","n/a",J140+U140-AA140)))</f>
        <v>1.286342299904021</v>
      </c>
      <c r="AP140" s="754">
        <f>IF(U140="n/a","n/a",J140+U140)</f>
        <v>14.157064733364098</v>
      </c>
      <c r="AQ140" s="902">
        <f>IF(OR(AC140&lt;0.01,AF140="n/a"),"n/a",(I140/SQRT(22.5*AC140*(I140/AF140))-1)*100)</f>
        <v>27.682869181354029</v>
      </c>
      <c r="AR140" s="663">
        <f>INDEX(Historical!$C$7:$C$1279,MATCH(B140,Historical!$B$7:$B$1301,0))*IF(AH140="n/a",1.03,IF(AH140&lt;0,1.01,IF(AH140&gt;10,1.1,(1+AH140/100))))</f>
        <v>0.60599999999999998</v>
      </c>
      <c r="AS140" s="900">
        <f>IF($AI140="n/a",1.03*AR140,IF($AI140&lt;0,1.01*AR140,IF($AI140&gt;10,1.1*AR140,(1+$AI140/100)*AR140)))</f>
        <v>0.61205999999999994</v>
      </c>
      <c r="AT140" s="900">
        <f>IF($AK140="n/a",1.03*AS140,IF($AK140&lt;0,1.01*AS140,IF($AK140&gt;10,1.1*AS140,(1+$AK140/100)*AS140)))</f>
        <v>0.64994651399999992</v>
      </c>
      <c r="AU140" s="900">
        <f>IF($AK140="n/a",1.03*AT140,IF($AK140&lt;0,1.01*AT140,IF($AK140&gt;10,1.1*AT140,(1+$AK140/100)*AT140)))</f>
        <v>0.69017820321659995</v>
      </c>
      <c r="AV140" s="900">
        <f>IF($AK140="n/a",1.03*AU140,IF($AK140&lt;0,1.01*AU140,IF($AK140&gt;10,1.1*AU140,(1+$AK140/100)*AU140)))</f>
        <v>0.73290023399570758</v>
      </c>
      <c r="AW140" s="663">
        <f>SUM(AR140:AV140)</f>
        <v>3.2910849512123073</v>
      </c>
      <c r="AX140" s="761">
        <f>AW140/I140*100</f>
        <v>9.7225552473037151</v>
      </c>
      <c r="AY140" s="948">
        <v>0.38</v>
      </c>
      <c r="AZ140" s="886">
        <v>63.53</v>
      </c>
      <c r="BA140" s="886">
        <v>-8.1199999999999992</v>
      </c>
      <c r="BB140" s="886">
        <v>3.8899999999999997</v>
      </c>
      <c r="BC140" s="886">
        <v>16.03</v>
      </c>
      <c r="BE140" s="635">
        <v>2006</v>
      </c>
      <c r="BF140" s="912">
        <f>IF(BE140&gt;2008,0,IF(BE140&gt;2001,1,IF(BE140&gt;1990,2,IF(BE140&gt;1980,3,IF(BE140&gt;1973,4,IF(BE140&gt;1970,5,IF(BE140&gt;1960,6,IF(BE140&gt;1958,7,IF(BE140&gt;1953,8,9)))))))))</f>
        <v>1</v>
      </c>
      <c r="BG140" s="896">
        <v>4.5999999999999996</v>
      </c>
    </row>
    <row r="141" spans="1:59" s="787" customFormat="1" ht="11.25" customHeight="1" x14ac:dyDescent="0.2">
      <c r="A141" s="768" t="s">
        <v>1367</v>
      </c>
      <c r="B141" s="795" t="s">
        <v>1368</v>
      </c>
      <c r="C141" s="946" t="s">
        <v>4325</v>
      </c>
      <c r="D141" s="946" t="s">
        <v>4356</v>
      </c>
      <c r="E141" s="769">
        <v>10</v>
      </c>
      <c r="F141" s="1199">
        <v>356</v>
      </c>
      <c r="G141" s="1198" t="s">
        <v>106</v>
      </c>
      <c r="H141" s="1198" t="s">
        <v>106</v>
      </c>
      <c r="I141" s="770">
        <v>15.22</v>
      </c>
      <c r="J141" s="771">
        <f>(M141/I141)*100</f>
        <v>5.7818659658344282</v>
      </c>
      <c r="K141" s="772">
        <v>0.22</v>
      </c>
      <c r="L141" s="773">
        <v>4</v>
      </c>
      <c r="M141" s="774">
        <f>K141*L141</f>
        <v>0.88</v>
      </c>
      <c r="N141" s="775" t="s">
        <v>264</v>
      </c>
      <c r="O141" s="776">
        <v>0.21</v>
      </c>
      <c r="P141" s="777">
        <v>43824</v>
      </c>
      <c r="Q141" s="777">
        <v>43831</v>
      </c>
      <c r="R141" s="774">
        <f>(K141-O141)/O141*100</f>
        <v>4.7619047619047663</v>
      </c>
      <c r="S141" s="714">
        <f>IF(INDEX(Historical!$D$7:$D$1277,MATCH(B141,Historical!$B$7:$B$1301,0))=0,"n/a",(INDEX(Historical!$C$7:$C$1279,MATCH(B141,Historical!$B$7:$B$1301,0))/INDEX(Historical!$D$7:$D$1277,MATCH(B141,Historical!$B$7:$B$1301,0))-1)*100)</f>
        <v>10.526315789473673</v>
      </c>
      <c r="T141" s="714">
        <f>IF(INDEX(Historical!$F$7:$F$1270,MATCH(B141,Historical!$B$7:$B$1301,0))=0,"n/a",((INDEX(Historical!$C$7:$C$1279,MATCH(B141,Historical!$B$7:$B$1301,0))/INDEX(Historical!$F$7:$F$1270,MATCH(B141,Historical!$B$7:$B$1301,0)))^(1/3)-1)*100)</f>
        <v>15.867554829548315</v>
      </c>
      <c r="U141" s="714">
        <f>IF(INDEX(Historical!$H$7:$H$1270,MATCH(B141,Historical!$B$7:$B$1301,0))=0,"n/a",((INDEX(Historical!$C$7:$C$1279,MATCH(B141,Historical!$B$7:$B$1301,0))/INDEX(Historical!$H$7:$H$1270,MATCH(B141,Historical!$B$7:$B$1301,0)))^(1/5)-1)*100)</f>
        <v>19.828486453496662</v>
      </c>
      <c r="V141" s="714" t="str">
        <f>IF(INDEX(Historical!$O$7:$O$1270,MATCH(B141,Historical!$B$7:$B$1301,0))=0,"n/a",((INDEX(Historical!$C$7:$C$1279,MATCH(B141,Historical!$B$7:$B$1301,0))/INDEX(Historical!$O$7:$O$1270,MATCH(B141,Historical!$B$7:$B$1301,0)))^(1/10)-1)*100)</f>
        <v>n/a</v>
      </c>
      <c r="W141" s="715" t="str">
        <f>IF(OR(U141&lt;=0,U141="n/a",V141&lt;=0,V141="n/a"),"n/a",U141/V141)</f>
        <v>n/a</v>
      </c>
      <c r="X141" s="716">
        <f>IF(OR(AJ141&lt;=0,AJ141="n/a",U141&lt;=0,U141="n/a"),"n/a",U141/AJ141)</f>
        <v>0.3122596291889238</v>
      </c>
      <c r="Y141" s="778"/>
      <c r="Z141" s="771">
        <f>IF(OR(AC141&lt;0.01,AC141="n/a"),"n/a",M141/AC141*100)</f>
        <v>56.774193548387096</v>
      </c>
      <c r="AA141" s="779">
        <f>IF(OR(AC141&lt;0.01,AC141="n/a"),"n/a",I141/AC141)</f>
        <v>9.8193548387096783</v>
      </c>
      <c r="AB141" s="773">
        <v>12</v>
      </c>
      <c r="AC141" s="780">
        <v>1.55</v>
      </c>
      <c r="AD141" s="780">
        <v>1.21</v>
      </c>
      <c r="AE141" s="780">
        <v>4.0599999999999996</v>
      </c>
      <c r="AF141" s="780">
        <v>1.59</v>
      </c>
      <c r="AG141" s="780">
        <v>16.900000000000002</v>
      </c>
      <c r="AH141" s="789">
        <v>53.5</v>
      </c>
      <c r="AI141" s="789">
        <v>2.9000000000000004</v>
      </c>
      <c r="AJ141" s="780">
        <v>63.5</v>
      </c>
      <c r="AK141" s="780">
        <v>8</v>
      </c>
      <c r="AL141" s="781">
        <v>2240</v>
      </c>
      <c r="AM141" s="782">
        <v>6.4</v>
      </c>
      <c r="AN141" s="780">
        <v>3.64</v>
      </c>
      <c r="AO141" s="783">
        <f>IF(U141="n/a","n/a",IF(AA141&lt;0,"n/a",IF(AA141="n/a","n/a",J141+U141-AA141)))</f>
        <v>15.790997580621411</v>
      </c>
      <c r="AP141" s="784">
        <f>IF(U141="n/a","n/a",J141+U141)</f>
        <v>25.61035241933109</v>
      </c>
      <c r="AQ141" s="785">
        <f>IF(OR(AC141&lt;0.01,AF141="n/a"),"n/a",(I141/SQRT(22.5*AC141*(I141/AF141))-1)*100)</f>
        <v>-16.699275197101837</v>
      </c>
      <c r="AR141" s="663">
        <f>INDEX(Historical!$C$7:$C$1279,MATCH(B141,Historical!$B$7:$B$1301,0))*IF(AH141="n/a",1.03,IF(AH141&lt;0,1.01,IF(AH141&gt;10,1.1,(1+AH141/100))))</f>
        <v>0.92400000000000004</v>
      </c>
      <c r="AS141" s="779">
        <f>IF($AI141="n/a",1.03*AR141,IF($AI141&lt;0,1.01*AR141,IF($AI141&gt;10,1.1*AR141,(1+$AI141/100)*AR141)))</f>
        <v>0.95079599999999997</v>
      </c>
      <c r="AT141" s="779">
        <f>IF($AK141="n/a",1.03*AS141,IF($AK141&lt;0,1.01*AS141,IF($AK141&gt;10,1.1*AS141,(1+$AK141/100)*AS141)))</f>
        <v>1.0268596800000001</v>
      </c>
      <c r="AU141" s="779">
        <f>IF($AK141="n/a",1.03*AT141,IF($AK141&lt;0,1.01*AT141,IF($AK141&gt;10,1.1*AT141,(1+$AK141/100)*AT141)))</f>
        <v>1.1090084544000001</v>
      </c>
      <c r="AV141" s="779">
        <f>IF($AK141="n/a",1.03*AU141,IF($AK141&lt;0,1.01*AU141,IF($AK141&gt;10,1.1*AU141,(1+$AK141/100)*AU141)))</f>
        <v>1.1977291307520002</v>
      </c>
      <c r="AW141" s="771">
        <f>SUM(AR141:AV141)</f>
        <v>5.2083932651520009</v>
      </c>
      <c r="AX141" s="786">
        <f>AW141/I141*100</f>
        <v>34.220717905072277</v>
      </c>
      <c r="AY141" s="949">
        <v>1.25</v>
      </c>
      <c r="AZ141" s="782">
        <v>38.619999999999997</v>
      </c>
      <c r="BA141" s="782">
        <v>-35.229999999999997</v>
      </c>
      <c r="BB141" s="782">
        <v>4.51</v>
      </c>
      <c r="BC141" s="782">
        <v>-20.47</v>
      </c>
      <c r="BD141" s="922"/>
      <c r="BE141" s="635">
        <v>2011</v>
      </c>
      <c r="BF141" s="912">
        <f>IF(BE141&gt;2008,0,IF(BE141&gt;2001,1,IF(BE141&gt;1990,2,IF(BE141&gt;1980,3,IF(BE141&gt;1973,4,IF(BE141&gt;1970,5,IF(BE141&gt;1960,6,IF(BE141&gt;1958,7,IF(BE141&gt;1953,8,9)))))))))</f>
        <v>0</v>
      </c>
      <c r="BG141" s="838">
        <v>3.1</v>
      </c>
    </row>
    <row r="142" spans="1:59" ht="11.25" customHeight="1" x14ac:dyDescent="0.2">
      <c r="A142" s="885" t="s">
        <v>745</v>
      </c>
      <c r="B142" s="889" t="s">
        <v>746</v>
      </c>
      <c r="C142" s="946" t="s">
        <v>123</v>
      </c>
      <c r="D142" s="946" t="s">
        <v>4180</v>
      </c>
      <c r="E142" s="746">
        <v>12</v>
      </c>
      <c r="F142" s="1199">
        <v>284</v>
      </c>
      <c r="G142" s="1199" t="s">
        <v>37</v>
      </c>
      <c r="H142" s="1199" t="s">
        <v>37</v>
      </c>
      <c r="I142" s="888">
        <v>185.65</v>
      </c>
      <c r="J142" s="663">
        <f>(M142/I142)*100</f>
        <v>0.82951791004578501</v>
      </c>
      <c r="K142" s="891">
        <v>0.38500000000000001</v>
      </c>
      <c r="L142" s="901">
        <v>4</v>
      </c>
      <c r="M142" s="654">
        <f>K142*L142</f>
        <v>1.54</v>
      </c>
      <c r="N142" s="884" t="s">
        <v>160</v>
      </c>
      <c r="O142" s="747">
        <v>0.37</v>
      </c>
      <c r="P142" s="630">
        <v>43662</v>
      </c>
      <c r="Q142" s="630">
        <v>43677</v>
      </c>
      <c r="R142" s="654">
        <f>(K142-O142)/O142*100</f>
        <v>4.0540540540540579</v>
      </c>
      <c r="S142" s="714">
        <f>IF(INDEX(Historical!$D$7:$D$1277,MATCH(B142,Historical!$B$7:$B$1301,0))=0,"n/a",(INDEX(Historical!$C$7:$C$1279,MATCH(B142,Historical!$B$7:$B$1301,0))/INDEX(Historical!$D$7:$D$1277,MATCH(B142,Historical!$B$7:$B$1301,0))-1)*100)</f>
        <v>4.1379310344827669</v>
      </c>
      <c r="T142" s="714">
        <f>IF(INDEX(Historical!$F$7:$F$1270,MATCH(B142,Historical!$B$7:$B$1301,0))=0,"n/a",((INDEX(Historical!$C$7:$C$1279,MATCH(B142,Historical!$B$7:$B$1301,0))/INDEX(Historical!$F$7:$F$1270,MATCH(B142,Historical!$B$7:$B$1301,0)))^(1/3)-1)*100)</f>
        <v>4.3218072561138854</v>
      </c>
      <c r="U142" s="714">
        <f>IF(INDEX(Historical!$H$7:$H$1270,MATCH(B142,Historical!$B$7:$B$1301,0))=0,"n/a",((INDEX(Historical!$C$7:$C$1279,MATCH(B142,Historical!$B$7:$B$1301,0))/INDEX(Historical!$H$7:$H$1270,MATCH(B142,Historical!$B$7:$B$1301,0)))^(1/5)-1)*100)</f>
        <v>6.5410205199840643</v>
      </c>
      <c r="V142" s="714">
        <f>IF(INDEX(Historical!$O$7:$O$1270,MATCH(B142,Historical!$B$7:$B$1301,0))=0,"n/a",((INDEX(Historical!$C$7:$C$1279,MATCH(B142,Historical!$B$7:$B$1301,0))/INDEX(Historical!$O$7:$O$1270,MATCH(B142,Historical!$B$7:$B$1301,0)))^(1/10)-1)*100)</f>
        <v>5.0797212386123114</v>
      </c>
      <c r="W142" s="715">
        <f>IF(OR(U142&lt;=0,U142="n/a",V142&lt;=0,V142="n/a"),"n/a",U142/V142)</f>
        <v>1.2876731247108657</v>
      </c>
      <c r="X142" s="716" t="str">
        <f>IF(OR(AJ142&lt;=0,AJ142="n/a",U142&lt;=0,U142="n/a"),"n/a",U142/AJ142)</f>
        <v>n/a</v>
      </c>
      <c r="Y142" s="889"/>
      <c r="Z142" s="663" t="str">
        <f>IF(OR(AC142&lt;0.01,AC142="n/a"),"n/a",M142/AC142*100)</f>
        <v>n/a</v>
      </c>
      <c r="AA142" s="900" t="str">
        <f>IF(OR(AC142&lt;0.01,AC142="n/a"),"n/a",I142/AC142)</f>
        <v>n/a</v>
      </c>
      <c r="AB142" s="901">
        <v>12</v>
      </c>
      <c r="AC142" s="879">
        <v>-0.66</v>
      </c>
      <c r="AD142" s="879" t="s">
        <v>136</v>
      </c>
      <c r="AE142" s="879">
        <v>2.5299999999999998</v>
      </c>
      <c r="AF142" s="879">
        <v>2.74</v>
      </c>
      <c r="AG142" s="879" t="s">
        <v>136</v>
      </c>
      <c r="AH142" s="879">
        <v>-58.8</v>
      </c>
      <c r="AI142" s="879">
        <v>69.569999999999993</v>
      </c>
      <c r="AJ142" s="879">
        <v>-13.4</v>
      </c>
      <c r="AK142" s="879">
        <v>12.75</v>
      </c>
      <c r="AL142" s="892">
        <v>3290</v>
      </c>
      <c r="AM142" s="886">
        <v>25.4</v>
      </c>
      <c r="AN142" s="879">
        <v>0.96</v>
      </c>
      <c r="AO142" s="753" t="str">
        <f>IF(U142="n/a","n/a",IF(AA142&lt;0,"n/a",IF(AA142="n/a","n/a",J142+U142-AA142)))</f>
        <v>n/a</v>
      </c>
      <c r="AP142" s="754">
        <f>IF(U142="n/a","n/a",J142+U142)</f>
        <v>7.3705384300298498</v>
      </c>
      <c r="AQ142" s="902" t="str">
        <f>IF(OR(AC142&lt;0.01,AF142="n/a"),"n/a",(I142/SQRT(22.5*AC142*(I142/AF142))-1)*100)</f>
        <v>n/a</v>
      </c>
      <c r="AR142" s="663">
        <f>INDEX(Historical!$C$7:$C$1279,MATCH(B142,Historical!$B$7:$B$1301,0))*IF(AH142="n/a",1.03,IF(AH142&lt;0,1.01,IF(AH142&gt;10,1.1,(1+AH142/100))))</f>
        <v>1.5251000000000001</v>
      </c>
      <c r="AS142" s="900">
        <f>IF($AI142="n/a",1.03*AR142,IF($AI142&lt;0,1.01*AR142,IF($AI142&gt;10,1.1*AR142,(1+$AI142/100)*AR142)))</f>
        <v>1.6776100000000003</v>
      </c>
      <c r="AT142" s="900">
        <f>IF($AK142="n/a",1.03*AS142,IF($AK142&lt;0,1.01*AS142,IF($AK142&gt;10,1.1*AS142,(1+$AK142/100)*AS142)))</f>
        <v>1.8453710000000005</v>
      </c>
      <c r="AU142" s="900">
        <f>IF($AK142="n/a",1.03*AT142,IF($AK142&lt;0,1.01*AT142,IF($AK142&gt;10,1.1*AT142,(1+$AK142/100)*AT142)))</f>
        <v>2.0299081000000005</v>
      </c>
      <c r="AV142" s="900">
        <f>IF($AK142="n/a",1.03*AU142,IF($AK142&lt;0,1.01*AU142,IF($AK142&gt;10,1.1*AU142,(1+$AK142/100)*AU142)))</f>
        <v>2.2328989100000007</v>
      </c>
      <c r="AW142" s="663">
        <f>SUM(AR142:AV142)</f>
        <v>9.3108880100000029</v>
      </c>
      <c r="AX142" s="761">
        <f>AW142/I142*100</f>
        <v>5.0152911446269872</v>
      </c>
      <c r="AY142" s="948">
        <v>1.52</v>
      </c>
      <c r="AZ142" s="886">
        <v>71.679999999999993</v>
      </c>
      <c r="BA142" s="886">
        <v>-10.63</v>
      </c>
      <c r="BB142" s="886">
        <v>13.930000000000001</v>
      </c>
      <c r="BC142" s="886">
        <v>17.41</v>
      </c>
      <c r="BE142" s="635">
        <v>2008</v>
      </c>
      <c r="BF142" s="912">
        <f>IF(BE142&gt;2008,0,IF(BE142&gt;2001,1,IF(BE142&gt;1990,2,IF(BE142&gt;1980,3,IF(BE142&gt;1973,4,IF(BE142&gt;1970,5,IF(BE142&gt;1960,6,IF(BE142&gt;1958,7,IF(BE142&gt;1953,8,9)))))))))</f>
        <v>1</v>
      </c>
      <c r="BG142" s="896" t="s">
        <v>136</v>
      </c>
    </row>
    <row r="143" spans="1:59" ht="11.25" customHeight="1" x14ac:dyDescent="0.2">
      <c r="A143" s="877" t="s">
        <v>1413</v>
      </c>
      <c r="B143" s="889" t="s">
        <v>1414</v>
      </c>
      <c r="C143" s="946" t="s">
        <v>245</v>
      </c>
      <c r="D143" s="946" t="s">
        <v>4323</v>
      </c>
      <c r="E143" s="746">
        <v>10</v>
      </c>
      <c r="F143" s="1199">
        <v>326</v>
      </c>
      <c r="G143" s="1199" t="s">
        <v>106</v>
      </c>
      <c r="H143" s="1199" t="s">
        <v>106</v>
      </c>
      <c r="I143" s="888">
        <v>151.33000000000001</v>
      </c>
      <c r="J143" s="663">
        <f>(M143/I143)*100</f>
        <v>0.79296900812793236</v>
      </c>
      <c r="K143" s="891">
        <v>0.3</v>
      </c>
      <c r="L143" s="901">
        <v>4</v>
      </c>
      <c r="M143" s="654">
        <f>K143*L143</f>
        <v>1.2</v>
      </c>
      <c r="N143" s="884" t="s">
        <v>989</v>
      </c>
      <c r="O143" s="747">
        <v>0.28999999999999998</v>
      </c>
      <c r="P143" s="880">
        <v>43594</v>
      </c>
      <c r="Q143" s="880">
        <v>43609</v>
      </c>
      <c r="R143" s="654">
        <f>(K143-O143)/O143*100</f>
        <v>3.4482758620689689</v>
      </c>
      <c r="S143" s="714">
        <f>IF(INDEX(Historical!$D$7:$D$1277,MATCH(B143,Historical!$B$7:$B$1301,0))=0,"n/a",(INDEX(Historical!$C$7:$C$1279,MATCH(B143,Historical!$B$7:$B$1301,0))/INDEX(Historical!$D$7:$D$1277,MATCH(B143,Historical!$B$7:$B$1301,0))-1)*100)</f>
        <v>4.3859649122807154</v>
      </c>
      <c r="T143" s="714">
        <f>IF(INDEX(Historical!$F$7:$F$1270,MATCH(B143,Historical!$B$7:$B$1301,0))=0,"n/a",((INDEX(Historical!$C$7:$C$1279,MATCH(B143,Historical!$B$7:$B$1301,0))/INDEX(Historical!$F$7:$F$1270,MATCH(B143,Historical!$B$7:$B$1301,0)))^(1/3)-1)*100)</f>
        <v>7.7972757146414162</v>
      </c>
      <c r="U143" s="714">
        <f>IF(INDEX(Historical!$H$7:$H$1270,MATCH(B143,Historical!$B$7:$B$1301,0))=0,"n/a",((INDEX(Historical!$C$7:$C$1279,MATCH(B143,Historical!$B$7:$B$1301,0))/INDEX(Historical!$H$7:$H$1270,MATCH(B143,Historical!$B$7:$B$1301,0)))^(1/5)-1)*100)</f>
        <v>14.299261735823322</v>
      </c>
      <c r="V143" s="714" t="str">
        <f>IF(INDEX(Historical!$O$7:$O$1270,MATCH(B143,Historical!$B$7:$B$1301,0))=0,"n/a",((INDEX(Historical!$C$7:$C$1279,MATCH(B143,Historical!$B$7:$B$1301,0))/INDEX(Historical!$O$7:$O$1270,MATCH(B143,Historical!$B$7:$B$1301,0)))^(1/10)-1)*100)</f>
        <v>n/a</v>
      </c>
      <c r="W143" s="715" t="str">
        <f>IF(OR(U143&lt;=0,U143="n/a",V143&lt;=0,V143="n/a"),"n/a",U143/V143)</f>
        <v>n/a</v>
      </c>
      <c r="X143" s="716">
        <f>IF(OR(AJ143&lt;=0,AJ143="n/a",U143&lt;=0,U143="n/a"),"n/a",U143/AJ143)</f>
        <v>0.80786789467928377</v>
      </c>
      <c r="Y143" s="673"/>
      <c r="Z143" s="663">
        <f>IF(OR(AC143&lt;0.01,AC143="n/a"),"n/a",M143/AC143*100)</f>
        <v>10.801080108010801</v>
      </c>
      <c r="AA143" s="900">
        <f>IF(OR(AC143&lt;0.01,AC143="n/a"),"n/a",I143/AC143)</f>
        <v>13.621062106210623</v>
      </c>
      <c r="AB143" s="901">
        <v>12</v>
      </c>
      <c r="AC143" s="879">
        <v>11.11</v>
      </c>
      <c r="AD143" s="879">
        <v>6.27</v>
      </c>
      <c r="AE143" s="879">
        <v>0.28999999999999998</v>
      </c>
      <c r="AF143" s="879">
        <v>2.4500000000000002</v>
      </c>
      <c r="AG143" s="879">
        <v>18.8</v>
      </c>
      <c r="AH143" s="879">
        <v>13.8</v>
      </c>
      <c r="AI143" s="879">
        <v>42.47</v>
      </c>
      <c r="AJ143" s="879">
        <v>17.7</v>
      </c>
      <c r="AK143" s="879">
        <v>2.1999999999999997</v>
      </c>
      <c r="AL143" s="892">
        <v>3630</v>
      </c>
      <c r="AM143" s="886">
        <v>2.1999999999999997</v>
      </c>
      <c r="AN143" s="879">
        <v>2.42</v>
      </c>
      <c r="AO143" s="753">
        <f>IF(U143="n/a","n/a",IF(AA143&lt;0,"n/a",IF(AA143="n/a","n/a",J143+U143-AA143)))</f>
        <v>1.4711686377406323</v>
      </c>
      <c r="AP143" s="754">
        <f>IF(U143="n/a","n/a",J143+U143)</f>
        <v>15.092230743951255</v>
      </c>
      <c r="AQ143" s="902">
        <f>IF(OR(AC143&lt;0.01,AF143="n/a"),"n/a",(I143/SQRT(22.5*AC143*(I143/AF143))-1)*100)</f>
        <v>21.785972847115008</v>
      </c>
      <c r="AR143" s="663">
        <f>INDEX(Historical!$C$7:$C$1279,MATCH(B143,Historical!$B$7:$B$1301,0))*IF(AH143="n/a",1.03,IF(AH143&lt;0,1.01,IF(AH143&gt;10,1.1,(1+AH143/100))))</f>
        <v>1.3089999999999999</v>
      </c>
      <c r="AS143" s="900">
        <f>IF($AI143="n/a",1.03*AR143,IF($AI143&lt;0,1.01*AR143,IF($AI143&gt;10,1.1*AR143,(1+$AI143/100)*AR143)))</f>
        <v>1.4399</v>
      </c>
      <c r="AT143" s="900">
        <f>IF($AK143="n/a",1.03*AS143,IF($AK143&lt;0,1.01*AS143,IF($AK143&gt;10,1.1*AS143,(1+$AK143/100)*AS143)))</f>
        <v>1.4715777999999999</v>
      </c>
      <c r="AU143" s="900">
        <f>IF($AK143="n/a",1.03*AT143,IF($AK143&lt;0,1.01*AT143,IF($AK143&gt;10,1.1*AT143,(1+$AK143/100)*AT143)))</f>
        <v>1.5039525115999999</v>
      </c>
      <c r="AV143" s="900">
        <f>IF($AK143="n/a",1.03*AU143,IF($AK143&lt;0,1.01*AU143,IF($AK143&gt;10,1.1*AU143,(1+$AK143/100)*AU143)))</f>
        <v>1.5370394668551999</v>
      </c>
      <c r="AW143" s="663">
        <f>SUM(AR143:AV143)</f>
        <v>7.2614697784551989</v>
      </c>
      <c r="AX143" s="761">
        <f>AW143/I143*100</f>
        <v>4.7984337398104797</v>
      </c>
      <c r="AY143" s="948">
        <v>1.65</v>
      </c>
      <c r="AZ143" s="886">
        <v>171.49</v>
      </c>
      <c r="BA143" s="886">
        <v>-8.43</v>
      </c>
      <c r="BB143" s="886">
        <v>24.099999999999998</v>
      </c>
      <c r="BC143" s="886">
        <v>17.66</v>
      </c>
      <c r="BE143" s="635">
        <v>2010</v>
      </c>
      <c r="BF143" s="912">
        <f>IF(BE143&gt;2008,0,IF(BE143&gt;2001,1,IF(BE143&gt;1990,2,IF(BE143&gt;1980,3,IF(BE143&gt;1973,4,IF(BE143&gt;1970,5,IF(BE143&gt;1960,6,IF(BE143&gt;1958,7,IF(BE143&gt;1953,8,9)))))))))</f>
        <v>0</v>
      </c>
      <c r="BG143" s="896">
        <v>4.3999999999999995</v>
      </c>
    </row>
    <row r="144" spans="1:59" ht="11.25" customHeight="1" x14ac:dyDescent="0.2">
      <c r="A144" s="877" t="s">
        <v>653</v>
      </c>
      <c r="B144" s="889" t="s">
        <v>654</v>
      </c>
      <c r="C144" s="1108" t="s">
        <v>108</v>
      </c>
      <c r="D144" s="1108" t="s">
        <v>4345</v>
      </c>
      <c r="E144" s="746">
        <v>17</v>
      </c>
      <c r="F144" s="1199">
        <v>196</v>
      </c>
      <c r="G144" s="1199" t="s">
        <v>106</v>
      </c>
      <c r="H144" s="1199" t="s">
        <v>106</v>
      </c>
      <c r="I144" s="888">
        <v>24.71</v>
      </c>
      <c r="J144" s="663">
        <f>(M144/I144)*100</f>
        <v>3.2375556454876566</v>
      </c>
      <c r="K144" s="891">
        <v>0.2</v>
      </c>
      <c r="L144" s="901">
        <v>4</v>
      </c>
      <c r="M144" s="654">
        <f>K144*L144</f>
        <v>0.8</v>
      </c>
      <c r="N144" s="884" t="s">
        <v>427</v>
      </c>
      <c r="O144" s="749">
        <v>0.19047619047619047</v>
      </c>
      <c r="P144" s="880">
        <v>43515</v>
      </c>
      <c r="Q144" s="880">
        <v>43530</v>
      </c>
      <c r="R144" s="654">
        <f>(K144-O144)/O144*100</f>
        <v>5.0000000000000115</v>
      </c>
      <c r="S144" s="714">
        <f>IF(INDEX(Historical!$D$7:$D$1277,MATCH(B144,Historical!$B$7:$B$1301,0))=0,"n/a",(INDEX(Historical!$C$7:$C$1279,MATCH(B144,Historical!$B$7:$B$1301,0))/INDEX(Historical!$D$7:$D$1277,MATCH(B144,Historical!$B$7:$B$1301,0))-1)*100)</f>
        <v>0</v>
      </c>
      <c r="T144" s="714">
        <f>IF(INDEX(Historical!$F$7:$F$1270,MATCH(B144,Historical!$B$7:$B$1301,0))=0,"n/a",((INDEX(Historical!$C$7:$C$1279,MATCH(B144,Historical!$B$7:$B$1301,0))/INDEX(Historical!$F$7:$F$1270,MATCH(B144,Historical!$B$7:$B$1301,0)))^(1/3)-1)*100)</f>
        <v>3.3061554146506911</v>
      </c>
      <c r="U144" s="714">
        <f>IF(INDEX(Historical!$H$7:$H$1270,MATCH(B144,Historical!$B$7:$B$1301,0))=0,"n/a",((INDEX(Historical!$C$7:$C$1279,MATCH(B144,Historical!$B$7:$B$1301,0))/INDEX(Historical!$H$7:$H$1270,MATCH(B144,Historical!$B$7:$B$1301,0)))^(1/5)-1)*100)</f>
        <v>5.0525788946643724</v>
      </c>
      <c r="V144" s="714">
        <f>IF(INDEX(Historical!$O$7:$O$1270,MATCH(B144,Historical!$B$7:$B$1301,0))=0,"n/a",((INDEX(Historical!$C$7:$C$1279,MATCH(B144,Historical!$B$7:$B$1301,0))/INDEX(Historical!$O$7:$O$1270,MATCH(B144,Historical!$B$7:$B$1301,0)))^(1/10)-1)*100)</f>
        <v>5.026284155491556</v>
      </c>
      <c r="W144" s="715">
        <f>IF(OR(U144&lt;=0,U144="n/a",V144&lt;=0,V144="n/a"),"n/a",U144/V144)</f>
        <v>1.0052314470012778</v>
      </c>
      <c r="X144" s="716">
        <f>IF(OR(AJ144&lt;=0,AJ144="n/a",U144&lt;=0,U144="n/a"),"n/a",U144/AJ144)</f>
        <v>1.1483133851509939</v>
      </c>
      <c r="Y144" s="681" t="s">
        <v>438</v>
      </c>
      <c r="Z144" s="663">
        <f>IF(OR(AC144&lt;0.01,AC144="n/a"),"n/a",M144/AC144*100)</f>
        <v>31.128404669260707</v>
      </c>
      <c r="AA144" s="900">
        <f>IF(OR(AC144&lt;0.01,AC144="n/a"),"n/a",I144/AC144)</f>
        <v>9.6147859922179002</v>
      </c>
      <c r="AB144" s="901">
        <v>12</v>
      </c>
      <c r="AC144" s="879">
        <v>2.57</v>
      </c>
      <c r="AD144" s="879" t="s">
        <v>136</v>
      </c>
      <c r="AE144" s="879">
        <v>3.2</v>
      </c>
      <c r="AF144" s="879">
        <v>1</v>
      </c>
      <c r="AG144" s="879">
        <v>11.1</v>
      </c>
      <c r="AH144" s="879">
        <v>0.89999999999999991</v>
      </c>
      <c r="AI144" s="879" t="s">
        <v>136</v>
      </c>
      <c r="AJ144" s="879">
        <v>4.3999999999999995</v>
      </c>
      <c r="AK144" s="879" t="s">
        <v>136</v>
      </c>
      <c r="AL144" s="892">
        <v>119.88</v>
      </c>
      <c r="AM144" s="886">
        <v>5.4</v>
      </c>
      <c r="AN144" s="879">
        <v>0.28000000000000003</v>
      </c>
      <c r="AO144" s="753">
        <f>IF(U144="n/a","n/a",IF(AA144&lt;0,"n/a",IF(AA144="n/a","n/a",J144+U144-AA144)))</f>
        <v>-1.3246514520658721</v>
      </c>
      <c r="AP144" s="754">
        <f>IF(U144="n/a","n/a",J144+U144)</f>
        <v>8.2901345401520281</v>
      </c>
      <c r="AQ144" s="902">
        <f>IF(OR(AC144&lt;0.01,AF144="n/a"),"n/a",(I144/SQRT(22.5*AC144*(I144/AF144))-1)*100)</f>
        <v>-34.629989913083911</v>
      </c>
      <c r="AR144" s="663">
        <f>INDEX(Historical!$C$7:$C$1279,MATCH(B144,Historical!$B$7:$B$1301,0))*IF(AH144="n/a",1.03,IF(AH144&lt;0,1.01,IF(AH144&gt;10,1.1,(1+AH144/100))))</f>
        <v>0.80719999999999992</v>
      </c>
      <c r="AS144" s="900">
        <f>IF($AI144="n/a",1.03*AR144,IF($AI144&lt;0,1.01*AR144,IF($AI144&gt;10,1.1*AR144,(1+$AI144/100)*AR144)))</f>
        <v>0.83141599999999993</v>
      </c>
      <c r="AT144" s="900">
        <f>IF($AK144="n/a",1.03*AS144,IF($AK144&lt;0,1.01*AS144,IF($AK144&gt;10,1.1*AS144,(1+$AK144/100)*AS144)))</f>
        <v>0.85635847999999992</v>
      </c>
      <c r="AU144" s="900">
        <f>IF($AK144="n/a",1.03*AT144,IF($AK144&lt;0,1.01*AT144,IF($AK144&gt;10,1.1*AT144,(1+$AK144/100)*AT144)))</f>
        <v>0.88204923439999994</v>
      </c>
      <c r="AV144" s="900">
        <f>IF($AK144="n/a",1.03*AU144,IF($AK144&lt;0,1.01*AU144,IF($AK144&gt;10,1.1*AU144,(1+$AK144/100)*AU144)))</f>
        <v>0.90851071143199991</v>
      </c>
      <c r="AW144" s="663">
        <f>SUM(AR144:AV144)</f>
        <v>4.2855344258320001</v>
      </c>
      <c r="AX144" s="761">
        <f>AW144/I144*100</f>
        <v>17.343320217855119</v>
      </c>
      <c r="AY144" s="948">
        <v>0.63</v>
      </c>
      <c r="AZ144" s="886">
        <v>65.28</v>
      </c>
      <c r="BA144" s="886">
        <v>-11.05</v>
      </c>
      <c r="BB144" s="886">
        <v>2.78</v>
      </c>
      <c r="BC144" s="886">
        <v>7.24</v>
      </c>
      <c r="BE144" s="635">
        <v>2002</v>
      </c>
      <c r="BF144" s="912">
        <f>IF(BE144&gt;2008,0,IF(BE144&gt;2001,1,IF(BE144&gt;1990,2,IF(BE144&gt;1980,3,IF(BE144&gt;1973,4,IF(BE144&gt;1970,5,IF(BE144&gt;1960,6,IF(BE144&gt;1958,7,IF(BE144&gt;1953,8,9)))))))))</f>
        <v>1</v>
      </c>
      <c r="BG144" s="896">
        <v>1.2</v>
      </c>
    </row>
    <row r="145" spans="1:59" ht="11.25" customHeight="1" x14ac:dyDescent="0.2">
      <c r="A145" s="885" t="s">
        <v>657</v>
      </c>
      <c r="B145" s="889" t="s">
        <v>658</v>
      </c>
      <c r="C145" s="946" t="s">
        <v>108</v>
      </c>
      <c r="D145" s="946" t="s">
        <v>4341</v>
      </c>
      <c r="E145" s="746">
        <v>12</v>
      </c>
      <c r="F145" s="1199">
        <v>283</v>
      </c>
      <c r="G145" s="1199" t="s">
        <v>106</v>
      </c>
      <c r="H145" s="1199" t="s">
        <v>106</v>
      </c>
      <c r="I145" s="888">
        <v>28.63</v>
      </c>
      <c r="J145" s="663">
        <f>(M145/I145)*100</f>
        <v>6.5665385958784492</v>
      </c>
      <c r="K145" s="891">
        <v>0.47</v>
      </c>
      <c r="L145" s="901">
        <v>4</v>
      </c>
      <c r="M145" s="654">
        <f>K145*L145</f>
        <v>1.88</v>
      </c>
      <c r="N145" s="884" t="s">
        <v>236</v>
      </c>
      <c r="O145" s="747">
        <v>0.44</v>
      </c>
      <c r="P145" s="880">
        <v>43588</v>
      </c>
      <c r="Q145" s="880">
        <v>43602</v>
      </c>
      <c r="R145" s="654">
        <f>(K145-O145)/O145*100</f>
        <v>6.8181818181818121</v>
      </c>
      <c r="S145" s="714">
        <f>IF(INDEX(Historical!$D$7:$D$1277,MATCH(B145,Historical!$B$7:$B$1301,0))=0,"n/a",(INDEX(Historical!$C$7:$C$1279,MATCH(B145,Historical!$B$7:$B$1301,0))/INDEX(Historical!$D$7:$D$1277,MATCH(B145,Historical!$B$7:$B$1301,0))-1)*100)</f>
        <v>6.9364161849710948</v>
      </c>
      <c r="T145" s="714">
        <f>IF(INDEX(Historical!$F$7:$F$1270,MATCH(B145,Historical!$B$7:$B$1301,0))=0,"n/a",((INDEX(Historical!$C$7:$C$1279,MATCH(B145,Historical!$B$7:$B$1301,0))/INDEX(Historical!$F$7:$F$1270,MATCH(B145,Historical!$B$7:$B$1301,0)))^(1/3)-1)*100)</f>
        <v>7.4802051385038482</v>
      </c>
      <c r="U145" s="714">
        <f>IF(INDEX(Historical!$H$7:$H$1270,MATCH(B145,Historical!$B$7:$B$1301,0))=0,"n/a",((INDEX(Historical!$C$7:$C$1279,MATCH(B145,Historical!$B$7:$B$1301,0))/INDEX(Historical!$H$7:$H$1270,MATCH(B145,Historical!$B$7:$B$1301,0)))^(1/5)-1)*100)</f>
        <v>9.043076613444212</v>
      </c>
      <c r="V145" s="714">
        <f>IF(INDEX(Historical!$O$7:$O$1270,MATCH(B145,Historical!$B$7:$B$1301,0))=0,"n/a",((INDEX(Historical!$C$7:$C$1279,MATCH(B145,Historical!$B$7:$B$1301,0))/INDEX(Historical!$O$7:$O$1270,MATCH(B145,Historical!$B$7:$B$1301,0)))^(1/10)-1)*100)</f>
        <v>15.184998625644308</v>
      </c>
      <c r="W145" s="715">
        <f>IF(OR(U145&lt;=0,U145="n/a",V145&lt;=0,V145="n/a"),"n/a",U145/V145)</f>
        <v>0.59552699584525048</v>
      </c>
      <c r="X145" s="716" t="str">
        <f>IF(OR(AJ145&lt;=0,AJ145="n/a",U145&lt;=0,U145="n/a"),"n/a",U145/AJ145)</f>
        <v>n/a</v>
      </c>
      <c r="Y145" s="890" t="s">
        <v>474</v>
      </c>
      <c r="Z145" s="663">
        <f>IF(OR(AC145&lt;0.01,AC145="n/a"),"n/a",M145/AC145*100)</f>
        <v>84.684684684684669</v>
      </c>
      <c r="AA145" s="900">
        <f>IF(OR(AC145&lt;0.01,AC145="n/a"),"n/a",I145/AC145)</f>
        <v>12.896396396396394</v>
      </c>
      <c r="AB145" s="901">
        <v>12</v>
      </c>
      <c r="AC145" s="879">
        <v>2.2200000000000002</v>
      </c>
      <c r="AD145" s="879" t="s">
        <v>136</v>
      </c>
      <c r="AE145" s="879">
        <v>1.18</v>
      </c>
      <c r="AF145" s="879">
        <v>6.08</v>
      </c>
      <c r="AG145" s="881">
        <v>43.4</v>
      </c>
      <c r="AH145" s="879">
        <v>-39.200000000000003</v>
      </c>
      <c r="AI145" s="879">
        <v>67.91</v>
      </c>
      <c r="AJ145" s="879">
        <v>-5</v>
      </c>
      <c r="AK145" s="879">
        <v>-0.36</v>
      </c>
      <c r="AL145" s="892">
        <v>3020</v>
      </c>
      <c r="AM145" s="886">
        <v>1.3</v>
      </c>
      <c r="AN145" s="879">
        <v>3.48</v>
      </c>
      <c r="AO145" s="753">
        <f>IF(U145="n/a","n/a",IF(AA145&lt;0,"n/a",IF(AA145="n/a","n/a",J145+U145-AA145)))</f>
        <v>2.713218812926268</v>
      </c>
      <c r="AP145" s="754">
        <f>IF(U145="n/a","n/a",J145+U145)</f>
        <v>15.609615209322662</v>
      </c>
      <c r="AQ145" s="902">
        <f>IF(OR(AC145&lt;0.01,AF145="n/a"),"n/a",(I145/SQRT(22.5*AC145*(I145/AF145))-1)*100)</f>
        <v>86.678678292216674</v>
      </c>
      <c r="AR145" s="663">
        <f>INDEX(Historical!$C$7:$C$1279,MATCH(B145,Historical!$B$7:$B$1301,0))*IF(AH145="n/a",1.03,IF(AH145&lt;0,1.01,IF(AH145&gt;10,1.1,(1+AH145/100))))</f>
        <v>1.8685</v>
      </c>
      <c r="AS145" s="900">
        <f>IF($AI145="n/a",1.03*AR145,IF($AI145&lt;0,1.01*AR145,IF($AI145&gt;10,1.1*AR145,(1+$AI145/100)*AR145)))</f>
        <v>2.0553500000000002</v>
      </c>
      <c r="AT145" s="900">
        <f>IF($AK145="n/a",1.03*AS145,IF($AK145&lt;0,1.01*AS145,IF($AK145&gt;10,1.1*AS145,(1+$AK145/100)*AS145)))</f>
        <v>2.0759035000000003</v>
      </c>
      <c r="AU145" s="900">
        <f>IF($AK145="n/a",1.03*AT145,IF($AK145&lt;0,1.01*AT145,IF($AK145&gt;10,1.1*AT145,(1+$AK145/100)*AT145)))</f>
        <v>2.0966625350000005</v>
      </c>
      <c r="AV145" s="900">
        <f>IF($AK145="n/a",1.03*AU145,IF($AK145&lt;0,1.01*AU145,IF($AK145&gt;10,1.1*AU145,(1+$AK145/100)*AU145)))</f>
        <v>2.1176291603500004</v>
      </c>
      <c r="AW145" s="663">
        <f>SUM(AR145:AV145)</f>
        <v>10.214045195350002</v>
      </c>
      <c r="AX145" s="761">
        <f>AW145/I145*100</f>
        <v>35.676022337932245</v>
      </c>
      <c r="AY145" s="948">
        <v>1.77</v>
      </c>
      <c r="AZ145" s="886">
        <v>36.720000000000006</v>
      </c>
      <c r="BA145" s="886">
        <v>-36.309999999999995</v>
      </c>
      <c r="BB145" s="886">
        <v>3.9699999999999998</v>
      </c>
      <c r="BC145" s="886">
        <v>-16.03</v>
      </c>
      <c r="BE145" s="635">
        <v>2008</v>
      </c>
      <c r="BF145" s="912">
        <f>IF(BE145&gt;2008,0,IF(BE145&gt;2001,1,IF(BE145&gt;1990,2,IF(BE145&gt;1980,3,IF(BE145&gt;1973,4,IF(BE145&gt;1970,5,IF(BE145&gt;1960,6,IF(BE145&gt;1958,7,IF(BE145&gt;1953,8,9)))))))))</f>
        <v>1</v>
      </c>
      <c r="BG145" s="896">
        <v>4.5999999999999996</v>
      </c>
    </row>
    <row r="146" spans="1:59" ht="11.25" customHeight="1" x14ac:dyDescent="0.2">
      <c r="A146" s="877" t="s">
        <v>1415</v>
      </c>
      <c r="B146" s="889" t="s">
        <v>1416</v>
      </c>
      <c r="C146" s="946" t="s">
        <v>4199</v>
      </c>
      <c r="D146" s="946" t="s">
        <v>4344</v>
      </c>
      <c r="E146" s="746">
        <v>10</v>
      </c>
      <c r="F146" s="1199">
        <v>335</v>
      </c>
      <c r="G146" s="1199" t="s">
        <v>106</v>
      </c>
      <c r="H146" s="1199" t="s">
        <v>106</v>
      </c>
      <c r="I146" s="888">
        <v>170.63</v>
      </c>
      <c r="J146" s="663">
        <f>(M146/I146)*100</f>
        <v>1.1252417511574753</v>
      </c>
      <c r="K146" s="891">
        <v>0.48</v>
      </c>
      <c r="L146" s="901">
        <v>4</v>
      </c>
      <c r="M146" s="654">
        <f>K146*L146</f>
        <v>1.92</v>
      </c>
      <c r="N146" s="884" t="s">
        <v>427</v>
      </c>
      <c r="O146" s="747">
        <v>0.43</v>
      </c>
      <c r="P146" s="630">
        <v>43698</v>
      </c>
      <c r="Q146" s="630">
        <v>43713</v>
      </c>
      <c r="R146" s="654">
        <f>(K146-O146)/O146*100</f>
        <v>11.627906976744184</v>
      </c>
      <c r="S146" s="714">
        <f>IF(INDEX(Historical!$D$7:$D$1277,MATCH(B146,Historical!$B$7:$B$1301,0))=0,"n/a",(INDEX(Historical!$C$7:$C$1279,MATCH(B146,Historical!$B$7:$B$1301,0))/INDEX(Historical!$D$7:$D$1277,MATCH(B146,Historical!$B$7:$B$1301,0))-1)*100)</f>
        <v>13.749999999999996</v>
      </c>
      <c r="T146" s="714">
        <f>IF(INDEX(Historical!$F$7:$F$1270,MATCH(B146,Historical!$B$7:$B$1301,0))=0,"n/a",((INDEX(Historical!$C$7:$C$1279,MATCH(B146,Historical!$B$7:$B$1301,0))/INDEX(Historical!$F$7:$F$1270,MATCH(B146,Historical!$B$7:$B$1301,0)))^(1/3)-1)*100)</f>
        <v>13.644886946224833</v>
      </c>
      <c r="U146" s="714">
        <f>IF(INDEX(Historical!$H$7:$H$1270,MATCH(B146,Historical!$B$7:$B$1301,0))=0,"n/a",((INDEX(Historical!$C$7:$C$1279,MATCH(B146,Historical!$B$7:$B$1301,0))/INDEX(Historical!$H$7:$H$1270,MATCH(B146,Historical!$B$7:$B$1301,0)))^(1/5)-1)*100)</f>
        <v>14.127080293376215</v>
      </c>
      <c r="V146" s="714" t="str">
        <f>IF(INDEX(Historical!$O$7:$O$1270,MATCH(B146,Historical!$B$7:$B$1301,0))=0,"n/a",((INDEX(Historical!$C$7:$C$1279,MATCH(B146,Historical!$B$7:$B$1301,0))/INDEX(Historical!$O$7:$O$1270,MATCH(B146,Historical!$B$7:$B$1301,0)))^(1/10)-1)*100)</f>
        <v>n/a</v>
      </c>
      <c r="W146" s="715" t="str">
        <f>IF(OR(U146&lt;=0,U146="n/a",V146&lt;=0,V146="n/a"),"n/a",U146/V146)</f>
        <v>n/a</v>
      </c>
      <c r="X146" s="716">
        <f>IF(OR(AJ146&lt;=0,AJ146="n/a",U146&lt;=0,U146="n/a"),"n/a",U146/AJ146)</f>
        <v>2.6161259802548544</v>
      </c>
      <c r="Y146" s="889"/>
      <c r="Z146" s="663">
        <f>IF(OR(AC146&lt;0.01,AC146="n/a"),"n/a",M146/AC146*100)</f>
        <v>37.5</v>
      </c>
      <c r="AA146" s="900">
        <f>IF(OR(AC146&lt;0.01,AC146="n/a"),"n/a",I146/AC146)</f>
        <v>33.326171875</v>
      </c>
      <c r="AB146" s="901">
        <v>12</v>
      </c>
      <c r="AC146" s="879">
        <v>5.12</v>
      </c>
      <c r="AD146" s="879">
        <v>2.73</v>
      </c>
      <c r="AE146" s="879">
        <v>2.84</v>
      </c>
      <c r="AF146" s="879">
        <v>2.77</v>
      </c>
      <c r="AG146" s="879">
        <v>8.5</v>
      </c>
      <c r="AH146" s="879">
        <v>-15.7</v>
      </c>
      <c r="AI146" s="879">
        <v>75.84</v>
      </c>
      <c r="AJ146" s="879">
        <v>5.4</v>
      </c>
      <c r="AK146" s="879">
        <v>12</v>
      </c>
      <c r="AL146" s="892">
        <v>4100</v>
      </c>
      <c r="AM146" s="886">
        <v>2.5</v>
      </c>
      <c r="AN146" s="879">
        <v>0.52</v>
      </c>
      <c r="AO146" s="753">
        <f>IF(U146="n/a","n/a",IF(AA146&lt;0,"n/a",IF(AA146="n/a","n/a",J146+U146-AA146)))</f>
        <v>-18.073849830466308</v>
      </c>
      <c r="AP146" s="754">
        <f>IF(U146="n/a","n/a",J146+U146)</f>
        <v>15.25232204453369</v>
      </c>
      <c r="AQ146" s="902">
        <f>IF(OR(AC146&lt;0.01,AF146="n/a"),"n/a",(I146/SQRT(22.5*AC146*(I146/AF146))-1)*100)</f>
        <v>102.55424084948484</v>
      </c>
      <c r="AR146" s="663">
        <f>INDEX(Historical!$C$7:$C$1279,MATCH(B146,Historical!$B$7:$B$1301,0))*IF(AH146="n/a",1.03,IF(AH146&lt;0,1.01,IF(AH146&gt;10,1.1,(1+AH146/100))))</f>
        <v>1.8382000000000001</v>
      </c>
      <c r="AS146" s="900">
        <f>IF($AI146="n/a",1.03*AR146,IF($AI146&lt;0,1.01*AR146,IF($AI146&gt;10,1.1*AR146,(1+$AI146/100)*AR146)))</f>
        <v>2.0220200000000004</v>
      </c>
      <c r="AT146" s="900">
        <f>IF($AK146="n/a",1.03*AS146,IF($AK146&lt;0,1.01*AS146,IF($AK146&gt;10,1.1*AS146,(1+$AK146/100)*AS146)))</f>
        <v>2.2242220000000006</v>
      </c>
      <c r="AU146" s="900">
        <f>IF($AK146="n/a",1.03*AT146,IF($AK146&lt;0,1.01*AT146,IF($AK146&gt;10,1.1*AT146,(1+$AK146/100)*AT146)))</f>
        <v>2.446644200000001</v>
      </c>
      <c r="AV146" s="900">
        <f>IF($AK146="n/a",1.03*AU146,IF($AK146&lt;0,1.01*AU146,IF($AK146&gt;10,1.1*AU146,(1+$AK146/100)*AU146)))</f>
        <v>2.6913086200000014</v>
      </c>
      <c r="AW146" s="663">
        <f>SUM(AR146:AV146)</f>
        <v>11.222394820000003</v>
      </c>
      <c r="AX146" s="761">
        <f>AW146/I146*100</f>
        <v>6.5770349997069708</v>
      </c>
      <c r="AY146" s="948">
        <v>1.1299999999999999</v>
      </c>
      <c r="AZ146" s="886">
        <v>64.649999999999991</v>
      </c>
      <c r="BA146" s="886">
        <v>-12.94</v>
      </c>
      <c r="BB146" s="886">
        <v>9.4</v>
      </c>
      <c r="BC146" s="886">
        <v>1.44</v>
      </c>
      <c r="BE146" s="635">
        <v>2010</v>
      </c>
      <c r="BF146" s="912">
        <f>IF(BE146&gt;2008,0,IF(BE146&gt;2001,1,IF(BE146&gt;1990,2,IF(BE146&gt;1980,3,IF(BE146&gt;1973,4,IF(BE146&gt;1970,5,IF(BE146&gt;1960,6,IF(BE146&gt;1958,7,IF(BE146&gt;1953,8,9)))))))))</f>
        <v>0</v>
      </c>
      <c r="BG146" s="896">
        <v>4.9000000000000004</v>
      </c>
    </row>
    <row r="147" spans="1:59" ht="11.25" customHeight="1" x14ac:dyDescent="0.2">
      <c r="A147" s="885" t="s">
        <v>4457</v>
      </c>
      <c r="B147" s="889" t="s">
        <v>4456</v>
      </c>
      <c r="C147" s="946" t="s">
        <v>112</v>
      </c>
      <c r="D147" s="946" t="s">
        <v>4351</v>
      </c>
      <c r="E147" s="746">
        <v>19</v>
      </c>
      <c r="F147" s="1199">
        <v>171</v>
      </c>
      <c r="G147" s="1199" t="s">
        <v>37</v>
      </c>
      <c r="H147" s="1199" t="s">
        <v>37</v>
      </c>
      <c r="I147" s="888">
        <v>169.67</v>
      </c>
      <c r="J147" s="663">
        <f>(M147/I147)*100</f>
        <v>2.0038899039311606</v>
      </c>
      <c r="K147" s="891">
        <v>0.85</v>
      </c>
      <c r="L147" s="901">
        <v>4</v>
      </c>
      <c r="M147" s="654">
        <f>K147*L147</f>
        <v>3.4</v>
      </c>
      <c r="N147" s="884" t="s">
        <v>605</v>
      </c>
      <c r="O147" s="747">
        <v>0.75</v>
      </c>
      <c r="P147" s="875">
        <v>43902</v>
      </c>
      <c r="Q147" s="875">
        <v>43917</v>
      </c>
      <c r="R147" s="654">
        <f>(K147-O147)/O147*100</f>
        <v>13.33333333333333</v>
      </c>
      <c r="S147" s="714">
        <f>IF(INDEX(Historical!$D$7:$D$1277,MATCH(B147,Historical!$B$7:$B$1301,0))=0,"n/a",(INDEX(Historical!$C$7:$C$1279,MATCH(B147,Historical!$B$7:$B$1301,0))/INDEX(Historical!$D$7:$D$1277,MATCH(B147,Historical!$B$7:$B$1301,0))-1)*100)</f>
        <v>14.342629482071722</v>
      </c>
      <c r="T147" s="714">
        <f>IF(INDEX(Historical!$F$7:$F$1270,MATCH(B147,Historical!$B$7:$B$1301,0))=0,"n/a",((INDEX(Historical!$C$7:$C$1279,MATCH(B147,Historical!$B$7:$B$1301,0))/INDEX(Historical!$F$7:$F$1270,MATCH(B147,Historical!$B$7:$B$1301,0)))^(1/3)-1)*100)</f>
        <v>11.687582878684765</v>
      </c>
      <c r="U147" s="714">
        <f>IF(INDEX(Historical!$H$7:$H$1270,MATCH(B147,Historical!$B$7:$B$1301,0))=0,"n/a",((INDEX(Historical!$C$7:$C$1279,MATCH(B147,Historical!$B$7:$B$1301,0))/INDEX(Historical!$H$7:$H$1270,MATCH(B147,Historical!$B$7:$B$1301,0)))^(1/5)-1)*100)</f>
        <v>10.025253760241037</v>
      </c>
      <c r="V147" s="714">
        <f>IF(INDEX(Historical!$O$7:$O$1270,MATCH(B147,Historical!$B$7:$B$1301,0))=0,"n/a",((INDEX(Historical!$C$7:$C$1279,MATCH(B147,Historical!$B$7:$B$1301,0))/INDEX(Historical!$O$7:$O$1270,MATCH(B147,Historical!$B$7:$B$1301,0)))^(1/10)-1)*100)</f>
        <v>13.073350509641957</v>
      </c>
      <c r="W147" s="715">
        <f>IF(OR(U147&lt;=0,U147="n/a",V147&lt;=0,V147="n/a"),"n/a",U147/V147)</f>
        <v>0.76684655191086137</v>
      </c>
      <c r="X147" s="716">
        <f>IF(OR(AJ147&lt;=0,AJ147="n/a",U147&lt;=0,U147="n/a"),"n/a",U147/AJ147)</f>
        <v>1.0025253760241037</v>
      </c>
      <c r="Y147" s="890"/>
      <c r="Z147" s="663">
        <f>IF(OR(AC147&lt;0.01,AC147="n/a"),"n/a",M147/AC147*100)</f>
        <v>49.062049062049063</v>
      </c>
      <c r="AA147" s="900">
        <f>IF(OR(AC147&lt;0.01,AC147="n/a"),"n/a",I147/AC147)</f>
        <v>24.483405483405484</v>
      </c>
      <c r="AB147" s="901">
        <v>6</v>
      </c>
      <c r="AC147" s="879">
        <v>6.93</v>
      </c>
      <c r="AD147" s="879">
        <v>1.91</v>
      </c>
      <c r="AE147" s="879">
        <v>2.41</v>
      </c>
      <c r="AF147" s="879">
        <v>1.73</v>
      </c>
      <c r="AG147" s="879">
        <v>7.5</v>
      </c>
      <c r="AH147" s="879">
        <v>-45.300000000000004</v>
      </c>
      <c r="AI147" s="879">
        <v>12.770000000000001</v>
      </c>
      <c r="AJ147" s="879">
        <v>10</v>
      </c>
      <c r="AK147" s="879">
        <v>13.23</v>
      </c>
      <c r="AL147" s="892">
        <v>38000</v>
      </c>
      <c r="AM147" s="886">
        <v>0.3</v>
      </c>
      <c r="AN147" s="879">
        <v>0.33</v>
      </c>
      <c r="AO147" s="753">
        <f>IF(U147="n/a","n/a",IF(AA147&lt;0,"n/a",IF(AA147="n/a","n/a",J147+U147-AA147)))</f>
        <v>-12.454261819233286</v>
      </c>
      <c r="AP147" s="754">
        <f>IF(U147="n/a","n/a",J147+U147)</f>
        <v>12.029143664172198</v>
      </c>
      <c r="AQ147" s="902">
        <f>IF(OR(AC147&lt;0.01,AF147="n/a"),"n/a",(I147/SQRT(22.5*AC147*(I147/AF147))-1)*100)</f>
        <v>37.204294533195181</v>
      </c>
      <c r="AR147" s="663">
        <f>INDEX(Historical!$C$7:$C$1279,MATCH(B147,Historical!$B$7:$B$1301,0))*IF(AH147="n/a",1.03,IF(AH147&lt;0,1.01,IF(AH147&gt;10,1.1,(1+AH147/100))))</f>
        <v>2.8987000000000003</v>
      </c>
      <c r="AS147" s="900">
        <f>IF($AI147="n/a",1.03*AR147,IF($AI147&lt;0,1.01*AR147,IF($AI147&gt;10,1.1*AR147,(1+$AI147/100)*AR147)))</f>
        <v>3.1885700000000003</v>
      </c>
      <c r="AT147" s="900">
        <f>IF($AK147="n/a",1.03*AS147,IF($AK147&lt;0,1.01*AS147,IF($AK147&gt;10,1.1*AS147,(1+$AK147/100)*AS147)))</f>
        <v>3.5074270000000007</v>
      </c>
      <c r="AU147" s="900">
        <f>IF($AK147="n/a",1.03*AT147,IF($AK147&lt;0,1.01*AT147,IF($AK147&gt;10,1.1*AT147,(1+$AK147/100)*AT147)))</f>
        <v>3.8581697000000013</v>
      </c>
      <c r="AV147" s="900">
        <f>IF($AK147="n/a",1.03*AU147,IF($AK147&lt;0,1.01*AU147,IF($AK147&gt;10,1.1*AU147,(1+$AK147/100)*AU147)))</f>
        <v>4.2439866700000017</v>
      </c>
      <c r="AW147" s="663">
        <f>SUM(AR147:AV147)</f>
        <v>17.696853370000003</v>
      </c>
      <c r="AX147" s="761">
        <f>AW147/I147*100</f>
        <v>10.43016052926269</v>
      </c>
      <c r="AY147" s="948">
        <v>0.75</v>
      </c>
      <c r="AZ147" s="886">
        <v>19.48</v>
      </c>
      <c r="BA147" s="886">
        <v>-26.55</v>
      </c>
      <c r="BB147" s="886">
        <v>-9.84</v>
      </c>
      <c r="BC147" s="886">
        <v>-14.649999999999999</v>
      </c>
      <c r="BE147" s="635">
        <v>2002</v>
      </c>
      <c r="BF147" s="912">
        <f>IF(BE147&gt;2008,0,IF(BE147&gt;2001,1,IF(BE147&gt;1990,2,IF(BE147&gt;1980,3,IF(BE147&gt;1973,4,IF(BE147&gt;1970,5,IF(BE147&gt;1960,6,IF(BE147&gt;1958,7,IF(BE147&gt;1953,8,9)))))))))</f>
        <v>1</v>
      </c>
      <c r="BG147" s="896">
        <v>4.2</v>
      </c>
    </row>
    <row r="148" spans="1:59" ht="11.25" customHeight="1" x14ac:dyDescent="0.2">
      <c r="A148" s="877" t="s">
        <v>1403</v>
      </c>
      <c r="B148" s="889" t="s">
        <v>1404</v>
      </c>
      <c r="C148" s="946" t="s">
        <v>112</v>
      </c>
      <c r="D148" s="946" t="s">
        <v>1222</v>
      </c>
      <c r="E148" s="746">
        <v>10</v>
      </c>
      <c r="F148" s="1199">
        <v>332</v>
      </c>
      <c r="G148" s="1199" t="s">
        <v>106</v>
      </c>
      <c r="H148" s="1199" t="s">
        <v>106</v>
      </c>
      <c r="I148" s="888">
        <v>232.99</v>
      </c>
      <c r="J148" s="663">
        <f>(M148/I148)*100</f>
        <v>1.3219451478604232</v>
      </c>
      <c r="K148" s="891">
        <v>0.77</v>
      </c>
      <c r="L148" s="901">
        <v>4</v>
      </c>
      <c r="M148" s="654">
        <f>K148*L148</f>
        <v>3.08</v>
      </c>
      <c r="N148" s="884" t="s">
        <v>569</v>
      </c>
      <c r="O148" s="747">
        <v>0.64</v>
      </c>
      <c r="P148" s="1200">
        <v>43643</v>
      </c>
      <c r="Q148" s="1200">
        <v>43661</v>
      </c>
      <c r="R148" s="654">
        <f>(K148-O148)/O148*100</f>
        <v>20.3125</v>
      </c>
      <c r="S148" s="714">
        <f>IF(INDEX(Historical!$D$7:$D$1277,MATCH(B148,Historical!$B$7:$B$1301,0))=0,"n/a",(INDEX(Historical!$C$7:$C$1279,MATCH(B148,Historical!$B$7:$B$1301,0))/INDEX(Historical!$D$7:$D$1277,MATCH(B148,Historical!$B$7:$B$1301,0))-1)*100)</f>
        <v>22.608695652173914</v>
      </c>
      <c r="T148" s="714">
        <f>IF(INDEX(Historical!$F$7:$F$1270,MATCH(B148,Historical!$B$7:$B$1301,0))=0,"n/a",((INDEX(Historical!$C$7:$C$1279,MATCH(B148,Historical!$B$7:$B$1301,0))/INDEX(Historical!$F$7:$F$1270,MATCH(B148,Historical!$B$7:$B$1301,0)))^(1/3)-1)*100)</f>
        <v>21.300895521799635</v>
      </c>
      <c r="U148" s="714">
        <f>IF(INDEX(Historical!$H$7:$H$1270,MATCH(B148,Historical!$B$7:$B$1301,0))=0,"n/a",((INDEX(Historical!$C$7:$C$1279,MATCH(B148,Historical!$B$7:$B$1301,0))/INDEX(Historical!$H$7:$H$1270,MATCH(B148,Historical!$B$7:$B$1301,0)))^(1/5)-1)*100)</f>
        <v>21.161619749413418</v>
      </c>
      <c r="V148" s="714">
        <f>IF(INDEX(Historical!$O$7:$O$1270,MATCH(B148,Historical!$B$7:$B$1301,0))=0,"n/a",((INDEX(Historical!$C$7:$C$1279,MATCH(B148,Historical!$B$7:$B$1301,0))/INDEX(Historical!$O$7:$O$1270,MATCH(B148,Historical!$B$7:$B$1301,0)))^(1/10)-1)*100)</f>
        <v>17.545527192670328</v>
      </c>
      <c r="W148" s="715">
        <f>IF(OR(U148&lt;=0,U148="n/a",V148&lt;=0,V148="n/a"),"n/a",U148/V148)</f>
        <v>1.206097686152954</v>
      </c>
      <c r="X148" s="716">
        <f>IF(OR(AJ148&lt;=0,AJ148="n/a",U148&lt;=0,U148="n/a"),"n/a",U148/AJ148)</f>
        <v>1.090805141722341</v>
      </c>
      <c r="Y148" s="889"/>
      <c r="Z148" s="663">
        <f>IF(OR(AC148&lt;0.01,AC148="n/a"),"n/a",M148/AC148*100)</f>
        <v>34.260289210233594</v>
      </c>
      <c r="AA148" s="900">
        <f>IF(OR(AC148&lt;0.01,AC148="n/a"),"n/a",I148/AC148)</f>
        <v>25.916573971078979</v>
      </c>
      <c r="AB148" s="901">
        <v>12</v>
      </c>
      <c r="AC148" s="879">
        <v>8.99</v>
      </c>
      <c r="AD148" s="879">
        <v>5.3</v>
      </c>
      <c r="AE148" s="879">
        <v>2.35</v>
      </c>
      <c r="AF148" s="881" t="s">
        <v>136</v>
      </c>
      <c r="AG148" s="879">
        <v>-143.30000000000001</v>
      </c>
      <c r="AH148" s="879">
        <v>16.900000000000002</v>
      </c>
      <c r="AI148" s="879">
        <v>21.16</v>
      </c>
      <c r="AJ148" s="879">
        <v>19.400000000000002</v>
      </c>
      <c r="AK148" s="879">
        <v>4.83</v>
      </c>
      <c r="AL148" s="892">
        <v>8790</v>
      </c>
      <c r="AM148" s="886">
        <v>1.2</v>
      </c>
      <c r="AN148" s="882" t="s">
        <v>136</v>
      </c>
      <c r="AO148" s="753">
        <f>IF(U148="n/a","n/a",IF(AA148&lt;0,"n/a",IF(AA148="n/a","n/a",J148+U148-AA148)))</f>
        <v>-3.4330090738051382</v>
      </c>
      <c r="AP148" s="754">
        <f>IF(U148="n/a","n/a",J148+U148)</f>
        <v>22.48356489727384</v>
      </c>
      <c r="AQ148" s="902" t="str">
        <f>IF(OR(AC148&lt;0.01,AF148="n/a"),"n/a",(I148/SQRT(22.5*AC148*(I148/AF148))-1)*100)</f>
        <v>n/a</v>
      </c>
      <c r="AR148" s="663">
        <f>INDEX(Historical!$C$7:$C$1279,MATCH(B148,Historical!$B$7:$B$1301,0))*IF(AH148="n/a",1.03,IF(AH148&lt;0,1.01,IF(AH148&gt;10,1.1,(1+AH148/100))))</f>
        <v>3.1019999999999999</v>
      </c>
      <c r="AS148" s="900">
        <f>IF($AI148="n/a",1.03*AR148,IF($AI148&lt;0,1.01*AR148,IF($AI148&gt;10,1.1*AR148,(1+$AI148/100)*AR148)))</f>
        <v>3.4122000000000003</v>
      </c>
      <c r="AT148" s="900">
        <f>IF($AK148="n/a",1.03*AS148,IF($AK148&lt;0,1.01*AS148,IF($AK148&gt;10,1.1*AS148,(1+$AK148/100)*AS148)))</f>
        <v>3.5770092600000005</v>
      </c>
      <c r="AU148" s="900">
        <f>IF($AK148="n/a",1.03*AT148,IF($AK148&lt;0,1.01*AT148,IF($AK148&gt;10,1.1*AT148,(1+$AK148/100)*AT148)))</f>
        <v>3.7497788072580005</v>
      </c>
      <c r="AV148" s="900">
        <f>IF($AK148="n/a",1.03*AU148,IF($AK148&lt;0,1.01*AU148,IF($AK148&gt;10,1.1*AU148,(1+$AK148/100)*AU148)))</f>
        <v>3.9308931236485618</v>
      </c>
      <c r="AW148" s="663">
        <f>SUM(AR148:AV148)</f>
        <v>17.771881190906562</v>
      </c>
      <c r="AX148" s="761">
        <f>AW148/I148*100</f>
        <v>7.6277441911268991</v>
      </c>
      <c r="AY148" s="948">
        <v>0.9</v>
      </c>
      <c r="AZ148" s="886">
        <v>42.59</v>
      </c>
      <c r="BA148" s="886">
        <v>-21.94</v>
      </c>
      <c r="BB148" s="886">
        <v>13.79</v>
      </c>
      <c r="BC148" s="886">
        <v>2.3199999999999998</v>
      </c>
      <c r="BE148" s="635">
        <v>2010</v>
      </c>
      <c r="BF148" s="912">
        <f>IF(BE148&gt;2008,0,IF(BE148&gt;2001,1,IF(BE148&gt;1990,2,IF(BE148&gt;1980,3,IF(BE148&gt;1973,4,IF(BE148&gt;1970,5,IF(BE148&gt;1960,6,IF(BE148&gt;1958,7,IF(BE148&gt;1953,8,9)))))))))</f>
        <v>0</v>
      </c>
      <c r="BG148" s="896">
        <v>16.2</v>
      </c>
    </row>
    <row r="149" spans="1:59" ht="11.25" customHeight="1" x14ac:dyDescent="0.2">
      <c r="A149" s="885" t="s">
        <v>1401</v>
      </c>
      <c r="B149" s="889" t="s">
        <v>1402</v>
      </c>
      <c r="C149" s="946" t="s">
        <v>153</v>
      </c>
      <c r="D149" s="946" t="s">
        <v>4330</v>
      </c>
      <c r="E149" s="746">
        <v>10</v>
      </c>
      <c r="F149" s="1199">
        <v>377</v>
      </c>
      <c r="G149" s="1199" t="s">
        <v>106</v>
      </c>
      <c r="H149" s="1199" t="s">
        <v>106</v>
      </c>
      <c r="I149" s="888">
        <v>26.4</v>
      </c>
      <c r="J149" s="663">
        <f>(M149/I149)*100</f>
        <v>1.4393939393939394</v>
      </c>
      <c r="K149" s="891">
        <v>9.5000000000000001E-2</v>
      </c>
      <c r="L149" s="901">
        <v>4</v>
      </c>
      <c r="M149" s="654">
        <f>K149*L149</f>
        <v>0.38</v>
      </c>
      <c r="N149" s="884" t="s">
        <v>503</v>
      </c>
      <c r="O149" s="747">
        <v>8.5000000000000006E-2</v>
      </c>
      <c r="P149" s="875">
        <v>43892</v>
      </c>
      <c r="Q149" s="875">
        <v>43909</v>
      </c>
      <c r="R149" s="654">
        <f>(K149-O149)/O149*100</f>
        <v>11.764705882352935</v>
      </c>
      <c r="S149" s="714">
        <f>IF(INDEX(Historical!$D$7:$D$1277,MATCH(B149,Historical!$B$7:$B$1301,0))=0,"n/a",(INDEX(Historical!$C$7:$C$1279,MATCH(B149,Historical!$B$7:$B$1301,0))/INDEX(Historical!$D$7:$D$1277,MATCH(B149,Historical!$B$7:$B$1301,0))-1)*100)</f>
        <v>21.42857142857142</v>
      </c>
      <c r="T149" s="714">
        <f>IF(INDEX(Historical!$F$7:$F$1270,MATCH(B149,Historical!$B$7:$B$1301,0))=0,"n/a",((INDEX(Historical!$C$7:$C$1279,MATCH(B149,Historical!$B$7:$B$1301,0))/INDEX(Historical!$F$7:$F$1270,MATCH(B149,Historical!$B$7:$B$1301,0)))^(1/3)-1)*100)</f>
        <v>24.780567401032737</v>
      </c>
      <c r="U149" s="714">
        <f>IF(INDEX(Historical!$H$7:$H$1270,MATCH(B149,Historical!$B$7:$B$1301,0))=0,"n/a",((INDEX(Historical!$C$7:$C$1279,MATCH(B149,Historical!$B$7:$B$1301,0))/INDEX(Historical!$H$7:$H$1270,MATCH(B149,Historical!$B$7:$B$1301,0)))^(1/5)-1)*100)</f>
        <v>20.28986284740084</v>
      </c>
      <c r="V149" s="714" t="str">
        <f>IF(INDEX(Historical!$O$7:$O$1270,MATCH(B149,Historical!$B$7:$B$1301,0))=0,"n/a",((INDEX(Historical!$C$7:$C$1279,MATCH(B149,Historical!$B$7:$B$1301,0))/INDEX(Historical!$O$7:$O$1270,MATCH(B149,Historical!$B$7:$B$1301,0)))^(1/10)-1)*100)</f>
        <v>n/a</v>
      </c>
      <c r="W149" s="715" t="str">
        <f>IF(OR(U149&lt;=0,U149="n/a",V149&lt;=0,V149="n/a"),"n/a",U149/V149)</f>
        <v>n/a</v>
      </c>
      <c r="X149" s="716">
        <f>IF(OR(AJ149&lt;=0,AJ149="n/a",U149&lt;=0,U149="n/a"),"n/a",U149/AJ149)</f>
        <v>0.65876178075976755</v>
      </c>
      <c r="Y149" s="889"/>
      <c r="Z149" s="663">
        <f>IF(OR(AC149&lt;0.01,AC149="n/a"),"n/a",M149/AC149*100)</f>
        <v>44.186046511627907</v>
      </c>
      <c r="AA149" s="900">
        <f>IF(OR(AC149&lt;0.01,AC149="n/a"),"n/a",I149/AC149)</f>
        <v>30.697674418604649</v>
      </c>
      <c r="AB149" s="901">
        <v>12</v>
      </c>
      <c r="AC149" s="879">
        <v>0.86</v>
      </c>
      <c r="AD149" s="879" t="s">
        <v>136</v>
      </c>
      <c r="AE149" s="879">
        <v>4.67</v>
      </c>
      <c r="AF149" s="879">
        <v>3.52</v>
      </c>
      <c r="AG149" s="879">
        <v>12.2</v>
      </c>
      <c r="AH149" s="879">
        <v>-20.8</v>
      </c>
      <c r="AI149" s="879">
        <v>72.570000000000007</v>
      </c>
      <c r="AJ149" s="879">
        <v>30.8</v>
      </c>
      <c r="AK149" s="879">
        <v>-1.7999999999999998</v>
      </c>
      <c r="AL149" s="892">
        <v>557.58000000000004</v>
      </c>
      <c r="AM149" s="886">
        <v>14.799999999999999</v>
      </c>
      <c r="AN149" s="879">
        <v>0</v>
      </c>
      <c r="AO149" s="753">
        <f>IF(U149="n/a","n/a",IF(AA149&lt;0,"n/a",IF(AA149="n/a","n/a",J149+U149-AA149)))</f>
        <v>-8.9684176318098707</v>
      </c>
      <c r="AP149" s="754">
        <f>IF(U149="n/a","n/a",J149+U149)</f>
        <v>21.729256786794778</v>
      </c>
      <c r="AQ149" s="902">
        <f>IF(OR(AC149&lt;0.01,AF149="n/a"),"n/a",(I149/SQRT(22.5*AC149*(I149/AF149))-1)*100)</f>
        <v>119.14562784037099</v>
      </c>
      <c r="AR149" s="663">
        <f>INDEX(Historical!$C$7:$C$1279,MATCH(B149,Historical!$B$7:$B$1301,0))*IF(AH149="n/a",1.03,IF(AH149&lt;0,1.01,IF(AH149&gt;10,1.1,(1+AH149/100))))</f>
        <v>0.34340000000000004</v>
      </c>
      <c r="AS149" s="900">
        <f>IF($AI149="n/a",1.03*AR149,IF($AI149&lt;0,1.01*AR149,IF($AI149&gt;10,1.1*AR149,(1+$AI149/100)*AR149)))</f>
        <v>0.37774000000000008</v>
      </c>
      <c r="AT149" s="900">
        <f>IF($AK149="n/a",1.03*AS149,IF($AK149&lt;0,1.01*AS149,IF($AK149&gt;10,1.1*AS149,(1+$AK149/100)*AS149)))</f>
        <v>0.38151740000000006</v>
      </c>
      <c r="AU149" s="900">
        <f>IF($AK149="n/a",1.03*AT149,IF($AK149&lt;0,1.01*AT149,IF($AK149&gt;10,1.1*AT149,(1+$AK149/100)*AT149)))</f>
        <v>0.38533257400000004</v>
      </c>
      <c r="AV149" s="900">
        <f>IF($AK149="n/a",1.03*AU149,IF($AK149&lt;0,1.01*AU149,IF($AK149&gt;10,1.1*AU149,(1+$AK149/100)*AU149)))</f>
        <v>0.38918589974000006</v>
      </c>
      <c r="AW149" s="663">
        <f>SUM(AR149:AV149)</f>
        <v>1.8771758737400002</v>
      </c>
      <c r="AX149" s="761">
        <f>AW149/I149*100</f>
        <v>7.110514673257577</v>
      </c>
      <c r="AY149" s="948">
        <v>1.38</v>
      </c>
      <c r="AZ149" s="886">
        <v>40.72</v>
      </c>
      <c r="BA149" s="886">
        <v>-31.680000000000003</v>
      </c>
      <c r="BB149" s="886">
        <v>0.79</v>
      </c>
      <c r="BC149" s="886">
        <v>-14.330000000000002</v>
      </c>
      <c r="BE149" s="635">
        <v>2011</v>
      </c>
      <c r="BF149" s="912">
        <f>IF(BE149&gt;2008,0,IF(BE149&gt;2001,1,IF(BE149&gt;1990,2,IF(BE149&gt;1980,3,IF(BE149&gt;1973,4,IF(BE149&gt;1970,5,IF(BE149&gt;1960,6,IF(BE149&gt;1958,7,IF(BE149&gt;1953,8,9)))))))))</f>
        <v>0</v>
      </c>
      <c r="BG149" s="896">
        <v>10</v>
      </c>
    </row>
    <row r="150" spans="1:59" ht="11.25" customHeight="1" x14ac:dyDescent="0.2">
      <c r="A150" s="877" t="s">
        <v>1409</v>
      </c>
      <c r="B150" s="889" t="s">
        <v>1410</v>
      </c>
      <c r="C150" s="946" t="s">
        <v>128</v>
      </c>
      <c r="D150" s="946" t="s">
        <v>4333</v>
      </c>
      <c r="E150" s="746">
        <v>11</v>
      </c>
      <c r="F150" s="1199">
        <v>293</v>
      </c>
      <c r="G150" s="1199" t="s">
        <v>106</v>
      </c>
      <c r="H150" s="1199" t="s">
        <v>106</v>
      </c>
      <c r="I150" s="888">
        <v>14.49</v>
      </c>
      <c r="J150" s="663">
        <f>(M150/I150)*100</f>
        <v>2.0703933747412009</v>
      </c>
      <c r="K150" s="891">
        <v>7.4999999999999997E-2</v>
      </c>
      <c r="L150" s="901">
        <v>4</v>
      </c>
      <c r="M150" s="654">
        <f>K150*L150</f>
        <v>0.3</v>
      </c>
      <c r="N150" s="884" t="s">
        <v>569</v>
      </c>
      <c r="O150" s="747">
        <v>6.25E-2</v>
      </c>
      <c r="P150" s="880">
        <v>43462</v>
      </c>
      <c r="Q150" s="880">
        <v>43480</v>
      </c>
      <c r="R150" s="654">
        <f>(K150-O150)/O150*100</f>
        <v>19.999999999999996</v>
      </c>
      <c r="S150" s="714">
        <f>IF(INDEX(Historical!$D$7:$D$1277,MATCH(B150,Historical!$B$7:$B$1301,0))=0,"n/a",(INDEX(Historical!$C$7:$C$1279,MATCH(B150,Historical!$B$7:$B$1301,0))/INDEX(Historical!$D$7:$D$1277,MATCH(B150,Historical!$B$7:$B$1301,0))-1)*100)</f>
        <v>19.999999999999996</v>
      </c>
      <c r="T150" s="714">
        <f>IF(INDEX(Historical!$F$7:$F$1270,MATCH(B150,Historical!$B$7:$B$1301,0))=0,"n/a",((INDEX(Historical!$C$7:$C$1279,MATCH(B150,Historical!$B$7:$B$1301,0))/INDEX(Historical!$F$7:$F$1270,MATCH(B150,Historical!$B$7:$B$1301,0)))^(1/3)-1)*100)</f>
        <v>14.471424255333186</v>
      </c>
      <c r="U150" s="714">
        <f>IF(INDEX(Historical!$H$7:$H$1270,MATCH(B150,Historical!$B$7:$B$1301,0))=0,"n/a",((INDEX(Historical!$C$7:$C$1279,MATCH(B150,Historical!$B$7:$B$1301,0))/INDEX(Historical!$H$7:$H$1270,MATCH(B150,Historical!$B$7:$B$1301,0)))^(1/5)-1)*100)</f>
        <v>12.700920209792542</v>
      </c>
      <c r="V150" s="714">
        <f>IF(INDEX(Historical!$O$7:$O$1270,MATCH(B150,Historical!$B$7:$B$1301,0))=0,"n/a",((INDEX(Historical!$C$7:$C$1279,MATCH(B150,Historical!$B$7:$B$1301,0))/INDEX(Historical!$O$7:$O$1270,MATCH(B150,Historical!$B$7:$B$1301,0)))^(1/10)-1)*100)</f>
        <v>25.379670249735685</v>
      </c>
      <c r="W150" s="715">
        <f>IF(OR(U150&lt;=0,U150="n/a",V150&lt;=0,V150="n/a"),"n/a",U150/V150)</f>
        <v>0.50043677025018929</v>
      </c>
      <c r="X150" s="716" t="str">
        <f>IF(OR(AJ150&lt;=0,AJ150="n/a",U150&lt;=0,U150="n/a"),"n/a",U150/AJ150)</f>
        <v>n/a</v>
      </c>
      <c r="Y150" s="673"/>
      <c r="Z150" s="663" t="str">
        <f>IF(OR(AC150&lt;0.01,AC150="n/a"),"n/a",M150/AC150*100)</f>
        <v>n/a</v>
      </c>
      <c r="AA150" s="900" t="str">
        <f>IF(OR(AC150&lt;0.01,AC150="n/a"),"n/a",I150/AC150)</f>
        <v>n/a</v>
      </c>
      <c r="AB150" s="901">
        <v>10</v>
      </c>
      <c r="AC150" s="879">
        <v>-0.9</v>
      </c>
      <c r="AD150" s="879" t="s">
        <v>136</v>
      </c>
      <c r="AE150" s="879">
        <v>1.46</v>
      </c>
      <c r="AF150" s="879">
        <v>1.27</v>
      </c>
      <c r="AG150" s="879">
        <v>-7.9</v>
      </c>
      <c r="AH150" s="879">
        <v>-163.30000000000001</v>
      </c>
      <c r="AI150" s="879">
        <v>158.1</v>
      </c>
      <c r="AJ150" s="879">
        <v>-22.8</v>
      </c>
      <c r="AK150" s="879">
        <v>15</v>
      </c>
      <c r="AL150" s="892">
        <v>245.4</v>
      </c>
      <c r="AM150" s="886">
        <v>2.1</v>
      </c>
      <c r="AN150" s="879">
        <v>0.66</v>
      </c>
      <c r="AO150" s="753" t="str">
        <f>IF(U150="n/a","n/a",IF(AA150&lt;0,"n/a",IF(AA150="n/a","n/a",J150+U150-AA150)))</f>
        <v>n/a</v>
      </c>
      <c r="AP150" s="754">
        <f>IF(U150="n/a","n/a",J150+U150)</f>
        <v>14.771313584533743</v>
      </c>
      <c r="AQ150" s="902" t="str">
        <f>IF(OR(AC150&lt;0.01,AF150="n/a"),"n/a",(I150/SQRT(22.5*AC150*(I150/AF150))-1)*100)</f>
        <v>n/a</v>
      </c>
      <c r="AR150" s="663">
        <f>INDEX(Historical!$C$7:$C$1279,MATCH(B150,Historical!$B$7:$B$1301,0))*IF(AH150="n/a",1.03,IF(AH150&lt;0,1.01,IF(AH150&gt;10,1.1,(1+AH150/100))))</f>
        <v>0.30299999999999999</v>
      </c>
      <c r="AS150" s="900">
        <f>IF($AI150="n/a",1.03*AR150,IF($AI150&lt;0,1.01*AR150,IF($AI150&gt;10,1.1*AR150,(1+$AI150/100)*AR150)))</f>
        <v>0.33330000000000004</v>
      </c>
      <c r="AT150" s="900">
        <f>IF($AK150="n/a",1.03*AS150,IF($AK150&lt;0,1.01*AS150,IF($AK150&gt;10,1.1*AS150,(1+$AK150/100)*AS150)))</f>
        <v>0.36663000000000007</v>
      </c>
      <c r="AU150" s="900">
        <f>IF($AK150="n/a",1.03*AT150,IF($AK150&lt;0,1.01*AT150,IF($AK150&gt;10,1.1*AT150,(1+$AK150/100)*AT150)))</f>
        <v>0.40329300000000012</v>
      </c>
      <c r="AV150" s="900">
        <f>IF($AK150="n/a",1.03*AU150,IF($AK150&lt;0,1.01*AU150,IF($AK150&gt;10,1.1*AU150,(1+$AK150/100)*AU150)))</f>
        <v>0.44362230000000019</v>
      </c>
      <c r="AW150" s="663">
        <f>SUM(AR150:AV150)</f>
        <v>1.8498453000000004</v>
      </c>
      <c r="AX150" s="761">
        <f>AW150/I150*100</f>
        <v>12.766358178053833</v>
      </c>
      <c r="AY150" s="948">
        <v>1.06</v>
      </c>
      <c r="AZ150" s="886">
        <v>36.700000000000003</v>
      </c>
      <c r="BA150" s="886">
        <v>-33.68</v>
      </c>
      <c r="BB150" s="886">
        <v>9.86</v>
      </c>
      <c r="BC150" s="886">
        <v>-14.219999999999999</v>
      </c>
      <c r="BE150" s="635">
        <v>2009</v>
      </c>
      <c r="BF150" s="912">
        <f>IF(BE150&gt;2008,0,IF(BE150&gt;2001,1,IF(BE150&gt;1990,2,IF(BE150&gt;1980,3,IF(BE150&gt;1973,4,IF(BE150&gt;1970,5,IF(BE150&gt;1960,6,IF(BE150&gt;1958,7,IF(BE150&gt;1953,8,9)))))))))</f>
        <v>0</v>
      </c>
      <c r="BG150" s="896">
        <v>-3.9</v>
      </c>
    </row>
    <row r="151" spans="1:59" s="787" customFormat="1" ht="11.25" customHeight="1" x14ac:dyDescent="0.2">
      <c r="A151" s="768" t="s">
        <v>663</v>
      </c>
      <c r="B151" s="795" t="s">
        <v>664</v>
      </c>
      <c r="C151" s="946" t="s">
        <v>112</v>
      </c>
      <c r="D151" s="946" t="s">
        <v>4351</v>
      </c>
      <c r="E151" s="769">
        <v>17</v>
      </c>
      <c r="F151" s="1199">
        <v>205</v>
      </c>
      <c r="G151" s="1198" t="s">
        <v>115</v>
      </c>
      <c r="H151" s="1198" t="s">
        <v>115</v>
      </c>
      <c r="I151" s="770">
        <v>364.92</v>
      </c>
      <c r="J151" s="771">
        <f>(M151/I151)*100</f>
        <v>2.630713581058862</v>
      </c>
      <c r="K151" s="772">
        <v>2.4</v>
      </c>
      <c r="L151" s="773">
        <v>4</v>
      </c>
      <c r="M151" s="774">
        <f>K151*L151</f>
        <v>9.6</v>
      </c>
      <c r="N151" s="775" t="s">
        <v>151</v>
      </c>
      <c r="O151" s="776">
        <v>2.2000000000000002</v>
      </c>
      <c r="P151" s="777">
        <v>43798</v>
      </c>
      <c r="Q151" s="777">
        <v>43826</v>
      </c>
      <c r="R151" s="774">
        <f>(K151-O151)/O151*100</f>
        <v>9.0909090909090793</v>
      </c>
      <c r="S151" s="714">
        <f>IF(INDEX(Historical!$D$7:$D$1277,MATCH(B151,Historical!$B$7:$B$1301,0))=0,"n/a",(INDEX(Historical!$C$7:$C$1279,MATCH(B151,Historical!$B$7:$B$1301,0))/INDEX(Historical!$D$7:$D$1277,MATCH(B151,Historical!$B$7:$B$1301,0))-1)*100)</f>
        <v>9.7560975609756184</v>
      </c>
      <c r="T151" s="714">
        <f>IF(INDEX(Historical!$F$7:$F$1270,MATCH(B151,Historical!$B$7:$B$1301,0))=0,"n/a",((INDEX(Historical!$C$7:$C$1279,MATCH(B151,Historical!$B$7:$B$1301,0))/INDEX(Historical!$F$7:$F$1270,MATCH(B151,Historical!$B$7:$B$1301,0)))^(1/3)-1)*100)</f>
        <v>9.9557504391272431</v>
      </c>
      <c r="U151" s="714">
        <f>IF(INDEX(Historical!$H$7:$H$1270,MATCH(B151,Historical!$B$7:$B$1301,0))=0,"n/a",((INDEX(Historical!$C$7:$C$1279,MATCH(B151,Historical!$B$7:$B$1301,0))/INDEX(Historical!$H$7:$H$1270,MATCH(B151,Historical!$B$7:$B$1301,0)))^(1/5)-1)*100)</f>
        <v>10.391092901821718</v>
      </c>
      <c r="V151" s="714">
        <f>IF(INDEX(Historical!$O$7:$O$1270,MATCH(B151,Historical!$B$7:$B$1301,0))=0,"n/a",((INDEX(Historical!$C$7:$C$1279,MATCH(B151,Historical!$B$7:$B$1301,0))/INDEX(Historical!$O$7:$O$1270,MATCH(B151,Historical!$B$7:$B$1301,0)))^(1/10)-1)*100)</f>
        <v>14.42019015983278</v>
      </c>
      <c r="W151" s="715">
        <f>IF(OR(U151&lt;=0,U151="n/a",V151&lt;=0,V151="n/a"),"n/a",U151/V151)</f>
        <v>0.72059333383591218</v>
      </c>
      <c r="X151" s="716">
        <f>IF(OR(AJ151&lt;=0,AJ151="n/a",U151&lt;=0,U151="n/a"),"n/a",U151/AJ151)</f>
        <v>0.61851743463224507</v>
      </c>
      <c r="Y151" s="795"/>
      <c r="Z151" s="771">
        <f>IF(OR(AC151&lt;0.01,AC151="n/a"),"n/a",M151/AC151*100)</f>
        <v>43.576940535633227</v>
      </c>
      <c r="AA151" s="779">
        <f>IF(OR(AC151&lt;0.01,AC151="n/a"),"n/a",I151/AC151)</f>
        <v>16.56468452110758</v>
      </c>
      <c r="AB151" s="773">
        <v>12</v>
      </c>
      <c r="AC151" s="780">
        <v>22.03</v>
      </c>
      <c r="AD151" s="780">
        <v>1.9</v>
      </c>
      <c r="AE151" s="780">
        <v>1.71</v>
      </c>
      <c r="AF151" s="789">
        <v>30</v>
      </c>
      <c r="AG151" s="789">
        <v>187.5</v>
      </c>
      <c r="AH151" s="780">
        <v>25.8</v>
      </c>
      <c r="AI151" s="780">
        <v>9.1399999999999988</v>
      </c>
      <c r="AJ151" s="780">
        <v>16.8</v>
      </c>
      <c r="AK151" s="780">
        <v>8.7800000000000011</v>
      </c>
      <c r="AL151" s="781">
        <v>104810</v>
      </c>
      <c r="AM151" s="782">
        <v>6.9999999999999993E-2</v>
      </c>
      <c r="AN151" s="780">
        <v>3.68</v>
      </c>
      <c r="AO151" s="783">
        <f>IF(U151="n/a","n/a",IF(AA151&lt;0,"n/a",IF(AA151="n/a","n/a",J151+U151-AA151)))</f>
        <v>-3.5428780382270002</v>
      </c>
      <c r="AP151" s="784">
        <f>IF(U151="n/a","n/a",J151+U151)</f>
        <v>13.02180648288058</v>
      </c>
      <c r="AQ151" s="785">
        <f>IF(OR(AC151&lt;0.01,AF151="n/a"),"n/a",(I151/SQRT(22.5*AC151*(I151/AF151))-1)*100)</f>
        <v>369.96006243236718</v>
      </c>
      <c r="AR151" s="663">
        <f>INDEX(Historical!$C$7:$C$1279,MATCH(B151,Historical!$B$7:$B$1301,0))*IF(AH151="n/a",1.03,IF(AH151&lt;0,1.01,IF(AH151&gt;10,1.1,(1+AH151/100))))</f>
        <v>9.9</v>
      </c>
      <c r="AS151" s="779">
        <f>IF($AI151="n/a",1.03*AR151,IF($AI151&lt;0,1.01*AR151,IF($AI151&gt;10,1.1*AR151,(1+$AI151/100)*AR151)))</f>
        <v>10.80486</v>
      </c>
      <c r="AT151" s="779">
        <f>IF($AK151="n/a",1.03*AS151,IF($AK151&lt;0,1.01*AS151,IF($AK151&gt;10,1.1*AS151,(1+$AK151/100)*AS151)))</f>
        <v>11.753526708000001</v>
      </c>
      <c r="AU151" s="779">
        <f>IF($AK151="n/a",1.03*AT151,IF($AK151&lt;0,1.01*AT151,IF($AK151&gt;10,1.1*AT151,(1+$AK151/100)*AT151)))</f>
        <v>12.785486352962401</v>
      </c>
      <c r="AV151" s="779">
        <f>IF($AK151="n/a",1.03*AU151,IF($AK151&lt;0,1.01*AU151,IF($AK151&gt;10,1.1*AU151,(1+$AK151/100)*AU151)))</f>
        <v>13.908052054752501</v>
      </c>
      <c r="AW151" s="771">
        <f>SUM(AR151:AV151)</f>
        <v>59.151925115714903</v>
      </c>
      <c r="AX151" s="786">
        <f>AW151/I151*100</f>
        <v>16.209559661217497</v>
      </c>
      <c r="AY151" s="949">
        <v>0.96</v>
      </c>
      <c r="AZ151" s="782">
        <v>37.130000000000003</v>
      </c>
      <c r="BA151" s="782">
        <v>-17.54</v>
      </c>
      <c r="BB151" s="782">
        <v>-4.1099999999999994</v>
      </c>
      <c r="BC151" s="782">
        <v>-5.29</v>
      </c>
      <c r="BD151" s="922"/>
      <c r="BE151" s="635">
        <v>2003</v>
      </c>
      <c r="BF151" s="912">
        <f>IF(BE151&gt;2008,0,IF(BE151&gt;2001,1,IF(BE151&gt;1990,2,IF(BE151&gt;1980,3,IF(BE151&gt;1973,4,IF(BE151&gt;1970,5,IF(BE151&gt;1960,6,IF(BE151&gt;1958,7,IF(BE151&gt;1953,8,9)))))))))</f>
        <v>1</v>
      </c>
      <c r="BG151" s="838">
        <v>12.9</v>
      </c>
    </row>
    <row r="152" spans="1:59" ht="11.25" customHeight="1" x14ac:dyDescent="0.2">
      <c r="A152" s="885" t="s">
        <v>1411</v>
      </c>
      <c r="B152" s="889" t="s">
        <v>1412</v>
      </c>
      <c r="C152" s="946" t="s">
        <v>108</v>
      </c>
      <c r="D152" s="946" t="s">
        <v>118</v>
      </c>
      <c r="E152" s="746">
        <v>10</v>
      </c>
      <c r="F152" s="1199">
        <v>366</v>
      </c>
      <c r="G152" s="1199" t="s">
        <v>115</v>
      </c>
      <c r="H152" s="1199" t="s">
        <v>115</v>
      </c>
      <c r="I152" s="888">
        <v>36.79</v>
      </c>
      <c r="J152" s="663">
        <f>(M152/I152)*100</f>
        <v>4.3490078825767871</v>
      </c>
      <c r="K152" s="891">
        <v>0.4</v>
      </c>
      <c r="L152" s="901">
        <v>4</v>
      </c>
      <c r="M152" s="654">
        <f>K152*L152</f>
        <v>1.6</v>
      </c>
      <c r="N152" s="884" t="s">
        <v>139</v>
      </c>
      <c r="O152" s="747">
        <v>0.37</v>
      </c>
      <c r="P152" s="875">
        <v>43838</v>
      </c>
      <c r="Q152" s="875">
        <v>43861</v>
      </c>
      <c r="R152" s="654">
        <f>(K152-O152)/O152*100</f>
        <v>8.1081081081081159</v>
      </c>
      <c r="S152" s="714">
        <f>IF(INDEX(Historical!$D$7:$D$1277,MATCH(B152,Historical!$B$7:$B$1301,0))=0,"n/a",(INDEX(Historical!$C$7:$C$1279,MATCH(B152,Historical!$B$7:$B$1301,0))/INDEX(Historical!$D$7:$D$1277,MATCH(B152,Historical!$B$7:$B$1301,0))-1)*100)</f>
        <v>12.12121212121211</v>
      </c>
      <c r="T152" s="714">
        <f>IF(INDEX(Historical!$F$7:$F$1270,MATCH(B152,Historical!$B$7:$B$1301,0))=0,"n/a",((INDEX(Historical!$C$7:$C$1279,MATCH(B152,Historical!$B$7:$B$1301,0))/INDEX(Historical!$F$7:$F$1270,MATCH(B152,Historical!$B$7:$B$1301,0)))^(1/3)-1)*100)</f>
        <v>13.960384306101293</v>
      </c>
      <c r="U152" s="714">
        <f>IF(INDEX(Historical!$H$7:$H$1270,MATCH(B152,Historical!$B$7:$B$1301,0))=0,"n/a",((INDEX(Historical!$C$7:$C$1279,MATCH(B152,Historical!$B$7:$B$1301,0))/INDEX(Historical!$H$7:$H$1270,MATCH(B152,Historical!$B$7:$B$1301,0)))^(1/5)-1)*100)</f>
        <v>18.254138431828171</v>
      </c>
      <c r="V152" s="714">
        <f>IF(INDEX(Historical!$O$7:$O$1270,MATCH(B152,Historical!$B$7:$B$1301,0))=0,"n/a",((INDEX(Historical!$C$7:$C$1279,MATCH(B152,Historical!$B$7:$B$1301,0))/INDEX(Historical!$O$7:$O$1270,MATCH(B152,Historical!$B$7:$B$1301,0)))^(1/10)-1)*100)</f>
        <v>19.951324380539639</v>
      </c>
      <c r="W152" s="715">
        <f>IF(OR(U152&lt;=0,U152="n/a",V152&lt;=0,V152="n/a"),"n/a",U152/V152)</f>
        <v>0.91493366974841583</v>
      </c>
      <c r="X152" s="716" t="str">
        <f>IF(OR(AJ152&lt;=0,AJ152="n/a",U152&lt;=0,U152="n/a"),"n/a",U152/AJ152)</f>
        <v>n/a</v>
      </c>
      <c r="Y152" s="673"/>
      <c r="Z152" s="663">
        <f>IF(OR(AC152&lt;0.01,AC152="n/a"),"n/a",M152/AC152*100)</f>
        <v>48.048048048048045</v>
      </c>
      <c r="AA152" s="900">
        <f>IF(OR(AC152&lt;0.01,AC152="n/a"),"n/a",I152/AC152)</f>
        <v>11.048048048048047</v>
      </c>
      <c r="AB152" s="901">
        <v>12</v>
      </c>
      <c r="AC152" s="879">
        <v>3.33</v>
      </c>
      <c r="AD152" s="879">
        <v>1.0900000000000001</v>
      </c>
      <c r="AE152" s="879">
        <v>0.41</v>
      </c>
      <c r="AF152" s="879">
        <v>0.42</v>
      </c>
      <c r="AG152" s="879">
        <v>3.6999999999999997</v>
      </c>
      <c r="AH152" s="879">
        <v>-41.8</v>
      </c>
      <c r="AI152" s="879">
        <v>13.91</v>
      </c>
      <c r="AJ152" s="879">
        <v>-5.3</v>
      </c>
      <c r="AK152" s="879">
        <v>9.879999999999999</v>
      </c>
      <c r="AL152" s="892">
        <v>7330</v>
      </c>
      <c r="AM152" s="886">
        <v>0.8</v>
      </c>
      <c r="AN152" s="879">
        <v>0.41</v>
      </c>
      <c r="AO152" s="753">
        <f>IF(U152="n/a","n/a",IF(AA152&lt;0,"n/a",IF(AA152="n/a","n/a",J152+U152-AA152)))</f>
        <v>11.555098266356913</v>
      </c>
      <c r="AP152" s="754">
        <f>IF(U152="n/a","n/a",J152+U152)</f>
        <v>22.60314631440496</v>
      </c>
      <c r="AQ152" s="902">
        <f>IF(OR(AC152&lt;0.01,AF152="n/a"),"n/a",(I152/SQRT(22.5*AC152*(I152/AF152))-1)*100)</f>
        <v>-54.587421320714434</v>
      </c>
      <c r="AR152" s="663">
        <f>INDEX(Historical!$C$7:$C$1279,MATCH(B152,Historical!$B$7:$B$1301,0))*IF(AH152="n/a",1.03,IF(AH152&lt;0,1.01,IF(AH152&gt;10,1.1,(1+AH152/100))))</f>
        <v>1.4947999999999999</v>
      </c>
      <c r="AS152" s="900">
        <f>IF($AI152="n/a",1.03*AR152,IF($AI152&lt;0,1.01*AR152,IF($AI152&gt;10,1.1*AR152,(1+$AI152/100)*AR152)))</f>
        <v>1.64428</v>
      </c>
      <c r="AT152" s="900">
        <f>IF($AK152="n/a",1.03*AS152,IF($AK152&lt;0,1.01*AS152,IF($AK152&gt;10,1.1*AS152,(1+$AK152/100)*AS152)))</f>
        <v>1.8067348640000001</v>
      </c>
      <c r="AU152" s="900">
        <f>IF($AK152="n/a",1.03*AT152,IF($AK152&lt;0,1.01*AT152,IF($AK152&gt;10,1.1*AT152,(1+$AK152/100)*AT152)))</f>
        <v>1.9852402685632</v>
      </c>
      <c r="AV152" s="900">
        <f>IF($AK152="n/a",1.03*AU152,IF($AK152&lt;0,1.01*AU152,IF($AK152&gt;10,1.1*AU152,(1+$AK152/100)*AU152)))</f>
        <v>2.1813820070972443</v>
      </c>
      <c r="AW152" s="663">
        <f>SUM(AR152:AV152)</f>
        <v>9.1124371396604449</v>
      </c>
      <c r="AX152" s="761">
        <f>AW152/I152*100</f>
        <v>24.768788093667968</v>
      </c>
      <c r="AY152" s="948">
        <v>2.2599999999999998</v>
      </c>
      <c r="AZ152" s="886">
        <v>128.36000000000001</v>
      </c>
      <c r="BA152" s="886">
        <v>-45.22</v>
      </c>
      <c r="BB152" s="886">
        <v>0.21</v>
      </c>
      <c r="BC152" s="886">
        <v>-23.5</v>
      </c>
      <c r="BE152" s="635">
        <v>2011</v>
      </c>
      <c r="BF152" s="912">
        <f>IF(BE152&gt;2008,0,IF(BE152&gt;2001,1,IF(BE152&gt;1990,2,IF(BE152&gt;1980,3,IF(BE152&gt;1973,4,IF(BE152&gt;1970,5,IF(BE152&gt;1960,6,IF(BE152&gt;1958,7,IF(BE152&gt;1953,8,9)))))))))</f>
        <v>0</v>
      </c>
      <c r="BG152" s="896">
        <v>0.2</v>
      </c>
    </row>
    <row r="153" spans="1:59" ht="11.25" customHeight="1" x14ac:dyDescent="0.2">
      <c r="A153" s="885" t="s">
        <v>661</v>
      </c>
      <c r="B153" s="889" t="s">
        <v>662</v>
      </c>
      <c r="C153" s="946" t="s">
        <v>112</v>
      </c>
      <c r="D153" s="946" t="s">
        <v>211</v>
      </c>
      <c r="E153" s="746">
        <v>18</v>
      </c>
      <c r="F153" s="1199">
        <v>192</v>
      </c>
      <c r="G153" s="1199" t="s">
        <v>106</v>
      </c>
      <c r="H153" s="1199" t="s">
        <v>106</v>
      </c>
      <c r="I153" s="888">
        <v>92.21</v>
      </c>
      <c r="J153" s="663">
        <f>(M153/I153)*100</f>
        <v>1.3881357770306908</v>
      </c>
      <c r="K153" s="891">
        <v>0.32</v>
      </c>
      <c r="L153" s="901">
        <v>4</v>
      </c>
      <c r="M153" s="654">
        <f>K153*L153</f>
        <v>1.28</v>
      </c>
      <c r="N153" s="884" t="s">
        <v>208</v>
      </c>
      <c r="O153" s="747">
        <v>0.31</v>
      </c>
      <c r="P153" s="875">
        <v>43965</v>
      </c>
      <c r="Q153" s="875">
        <v>43980</v>
      </c>
      <c r="R153" s="654">
        <f>(K153-O153)/O153*100</f>
        <v>3.2258064516129057</v>
      </c>
      <c r="S153" s="714">
        <f>IF(INDEX(Historical!$D$7:$D$1277,MATCH(B153,Historical!$B$7:$B$1301,0))=0,"n/a",(INDEX(Historical!$C$7:$C$1279,MATCH(B153,Historical!$B$7:$B$1301,0))/INDEX(Historical!$D$7:$D$1277,MATCH(B153,Historical!$B$7:$B$1301,0))-1)*100)</f>
        <v>1.6393442622950838</v>
      </c>
      <c r="T153" s="714">
        <f>IF(INDEX(Historical!$F$7:$F$1270,MATCH(B153,Historical!$B$7:$B$1301,0))=0,"n/a",((INDEX(Historical!$C$7:$C$1279,MATCH(B153,Historical!$B$7:$B$1301,0))/INDEX(Historical!$F$7:$F$1270,MATCH(B153,Historical!$B$7:$B$1301,0)))^(1/3)-1)*100)</f>
        <v>2.8424177276338281</v>
      </c>
      <c r="U153" s="714">
        <f>IF(INDEX(Historical!$H$7:$H$1270,MATCH(B153,Historical!$B$7:$B$1301,0))=0,"n/a",((INDEX(Historical!$C$7:$C$1279,MATCH(B153,Historical!$B$7:$B$1301,0))/INDEX(Historical!$H$7:$H$1270,MATCH(B153,Historical!$B$7:$B$1301,0)))^(1/5)-1)*100)</f>
        <v>3.186567045409161</v>
      </c>
      <c r="V153" s="714">
        <f>IF(INDEX(Historical!$O$7:$O$1270,MATCH(B153,Historical!$B$7:$B$1301,0))=0,"n/a",((INDEX(Historical!$C$7:$C$1279,MATCH(B153,Historical!$B$7:$B$1301,0))/INDEX(Historical!$O$7:$O$1270,MATCH(B153,Historical!$B$7:$B$1301,0)))^(1/10)-1)*100)</f>
        <v>14.869835499703509</v>
      </c>
      <c r="W153" s="715">
        <f>IF(OR(U153&lt;=0,U153="n/a",V153&lt;=0,V153="n/a"),"n/a",U153/V153)</f>
        <v>0.21429739726930391</v>
      </c>
      <c r="X153" s="716" t="str">
        <f>IF(OR(AJ153&lt;=0,AJ153="n/a",U153&lt;=0,U153="n/a"),"n/a",U153/AJ153)</f>
        <v>n/a</v>
      </c>
      <c r="Y153" s="685" t="s">
        <v>4500</v>
      </c>
      <c r="Z153" s="663">
        <f>IF(OR(AC153&lt;0.01,AC153="n/a"),"n/a",M153/AC153*100)</f>
        <v>73.988439306358387</v>
      </c>
      <c r="AA153" s="900">
        <f>IF(OR(AC153&lt;0.01,AC153="n/a"),"n/a",I153/AC153)</f>
        <v>53.300578034682076</v>
      </c>
      <c r="AB153" s="901">
        <v>8</v>
      </c>
      <c r="AC153" s="879">
        <v>1.73</v>
      </c>
      <c r="AD153" s="879">
        <v>2.2799999999999998</v>
      </c>
      <c r="AE153" s="879">
        <v>2.31</v>
      </c>
      <c r="AF153" s="879">
        <v>3.53</v>
      </c>
      <c r="AG153" s="879">
        <v>6.7</v>
      </c>
      <c r="AH153" s="879">
        <v>-89.8</v>
      </c>
      <c r="AI153" s="879">
        <v>-11.379999999999999</v>
      </c>
      <c r="AJ153" s="879">
        <v>-44.2</v>
      </c>
      <c r="AK153" s="879">
        <v>22.900000000000002</v>
      </c>
      <c r="AL153" s="892">
        <v>1030</v>
      </c>
      <c r="AM153" s="886">
        <v>0.6</v>
      </c>
      <c r="AN153" s="879">
        <v>0.42</v>
      </c>
      <c r="AO153" s="753">
        <f>IF(U153="n/a","n/a",IF(AA153&lt;0,"n/a",IF(AA153="n/a","n/a",J153+U153-AA153)))</f>
        <v>-48.725875212242222</v>
      </c>
      <c r="AP153" s="754">
        <f>IF(U153="n/a","n/a",J153+U153)</f>
        <v>4.5747028224398516</v>
      </c>
      <c r="AQ153" s="902">
        <f>IF(OR(AC153&lt;0.01,AF153="n/a"),"n/a",(I153/SQRT(22.5*AC153*(I153/AF153))-1)*100)</f>
        <v>189.17587148648462</v>
      </c>
      <c r="AR153" s="663">
        <f>INDEX(Historical!$C$7:$C$1279,MATCH(B153,Historical!$B$7:$B$1301,0))*IF(AH153="n/a",1.03,IF(AH153&lt;0,1.01,IF(AH153&gt;10,1.1,(1+AH153/100))))</f>
        <v>1.2524</v>
      </c>
      <c r="AS153" s="900">
        <f>IF($AI153="n/a",1.03*AR153,IF($AI153&lt;0,1.01*AR153,IF($AI153&gt;10,1.1*AR153,(1+$AI153/100)*AR153)))</f>
        <v>1.2649239999999999</v>
      </c>
      <c r="AT153" s="900">
        <f>IF($AK153="n/a",1.03*AS153,IF($AK153&lt;0,1.01*AS153,IF($AK153&gt;10,1.1*AS153,(1+$AK153/100)*AS153)))</f>
        <v>1.3914164</v>
      </c>
      <c r="AU153" s="900">
        <f>IF($AK153="n/a",1.03*AT153,IF($AK153&lt;0,1.01*AT153,IF($AK153&gt;10,1.1*AT153,(1+$AK153/100)*AT153)))</f>
        <v>1.5305580400000001</v>
      </c>
      <c r="AV153" s="900">
        <f>IF($AK153="n/a",1.03*AU153,IF($AK153&lt;0,1.01*AU153,IF($AK153&gt;10,1.1*AU153,(1+$AK153/100)*AU153)))</f>
        <v>1.6836138440000001</v>
      </c>
      <c r="AW153" s="663">
        <f>SUM(AR153:AV153)</f>
        <v>7.1229122839999999</v>
      </c>
      <c r="AX153" s="761">
        <f>AW153/I153*100</f>
        <v>7.7246635766185889</v>
      </c>
      <c r="AY153" s="948">
        <v>0.28999999999999998</v>
      </c>
      <c r="AZ153" s="886">
        <v>28.32</v>
      </c>
      <c r="BA153" s="886">
        <v>-17.489999999999998</v>
      </c>
      <c r="BB153" s="886">
        <v>0.98</v>
      </c>
      <c r="BC153" s="886">
        <v>-1.7000000000000002</v>
      </c>
      <c r="BE153" s="635">
        <v>2003</v>
      </c>
      <c r="BF153" s="912">
        <f>IF(BE153&gt;2008,0,IF(BE153&gt;2001,1,IF(BE153&gt;1990,2,IF(BE153&gt;1980,3,IF(BE153&gt;1973,4,IF(BE153&gt;1970,5,IF(BE153&gt;1960,6,IF(BE153&gt;1958,7,IF(BE153&gt;1953,8,9)))))))))</f>
        <v>1</v>
      </c>
      <c r="BG153" s="896">
        <v>3.5000000000000004</v>
      </c>
    </row>
    <row r="154" spans="1:59" ht="11.25" customHeight="1" x14ac:dyDescent="0.2">
      <c r="A154" s="885" t="s">
        <v>405</v>
      </c>
      <c r="B154" s="889" t="s">
        <v>406</v>
      </c>
      <c r="C154" s="946" t="s">
        <v>131</v>
      </c>
      <c r="D154" s="946" t="s">
        <v>4335</v>
      </c>
      <c r="E154" s="746">
        <v>17</v>
      </c>
      <c r="F154" s="1199">
        <v>210</v>
      </c>
      <c r="G154" s="1199" t="s">
        <v>37</v>
      </c>
      <c r="H154" s="1199" t="s">
        <v>37</v>
      </c>
      <c r="I154" s="888">
        <v>47.84</v>
      </c>
      <c r="J154" s="663">
        <f>(M154/I154)*100</f>
        <v>3.1772575250836121</v>
      </c>
      <c r="K154" s="891">
        <v>0.38</v>
      </c>
      <c r="L154" s="901">
        <v>4</v>
      </c>
      <c r="M154" s="654">
        <f>K154*L154</f>
        <v>1.52</v>
      </c>
      <c r="N154" s="884" t="s">
        <v>107</v>
      </c>
      <c r="O154" s="747">
        <v>0.35499999999999998</v>
      </c>
      <c r="P154" s="875">
        <v>43860</v>
      </c>
      <c r="Q154" s="875">
        <v>43878</v>
      </c>
      <c r="R154" s="654">
        <f>(K154-O154)/O154*100</f>
        <v>7.0422535211267681</v>
      </c>
      <c r="S154" s="714">
        <f>IF(INDEX(Historical!$D$7:$D$1277,MATCH(B154,Historical!$B$7:$B$1301,0))=0,"n/a",(INDEX(Historical!$C$7:$C$1279,MATCH(B154,Historical!$B$7:$B$1301,0))/INDEX(Historical!$D$7:$D$1277,MATCH(B154,Historical!$B$7:$B$1301,0))-1)*100)</f>
        <v>5.9701492537313383</v>
      </c>
      <c r="T154" s="714">
        <f>IF(INDEX(Historical!$F$7:$F$1270,MATCH(B154,Historical!$B$7:$B$1301,0))=0,"n/a",((INDEX(Historical!$C$7:$C$1279,MATCH(B154,Historical!$B$7:$B$1301,0))/INDEX(Historical!$F$7:$F$1270,MATCH(B154,Historical!$B$7:$B$1301,0)))^(1/3)-1)*100)</f>
        <v>6.5164848676112941</v>
      </c>
      <c r="U154" s="714">
        <f>IF(INDEX(Historical!$H$7:$H$1270,MATCH(B154,Historical!$B$7:$B$1301,0))=0,"n/a",((INDEX(Historical!$C$7:$C$1279,MATCH(B154,Historical!$B$7:$B$1301,0))/INDEX(Historical!$H$7:$H$1270,MATCH(B154,Historical!$B$7:$B$1301,0)))^(1/5)-1)*100)</f>
        <v>6.840923807777366</v>
      </c>
      <c r="V154" s="714">
        <f>IF(INDEX(Historical!$O$7:$O$1270,MATCH(B154,Historical!$B$7:$B$1301,0))=0,"n/a",((INDEX(Historical!$C$7:$C$1279,MATCH(B154,Historical!$B$7:$B$1301,0))/INDEX(Historical!$O$7:$O$1270,MATCH(B154,Historical!$B$7:$B$1301,0)))^(1/10)-1)*100)</f>
        <v>6.5915329557377556</v>
      </c>
      <c r="W154" s="715">
        <f>IF(OR(U154&lt;=0,U154="n/a",V154&lt;=0,V154="n/a"),"n/a",U154/V154)</f>
        <v>1.0378350307453932</v>
      </c>
      <c r="X154" s="716">
        <f>IF(OR(AJ154&lt;=0,AJ154="n/a",U154&lt;=0,U154="n/a"),"n/a",U154/AJ154)</f>
        <v>1.1401539679628943</v>
      </c>
      <c r="Y154" s="673"/>
      <c r="Z154" s="663">
        <f>IF(OR(AC154&lt;0.01,AC154="n/a"),"n/a",M154/AC154*100)</f>
        <v>60.8</v>
      </c>
      <c r="AA154" s="900">
        <f>IF(OR(AC154&lt;0.01,AC154="n/a"),"n/a",I154/AC154)</f>
        <v>19.136000000000003</v>
      </c>
      <c r="AB154" s="901">
        <v>12</v>
      </c>
      <c r="AC154" s="879">
        <v>2.5</v>
      </c>
      <c r="AD154" s="879">
        <v>3.58</v>
      </c>
      <c r="AE154" s="879">
        <v>3.29</v>
      </c>
      <c r="AF154" s="879">
        <v>2.11</v>
      </c>
      <c r="AG154" s="879">
        <v>11.799999999999999</v>
      </c>
      <c r="AH154" s="879">
        <v>7.5</v>
      </c>
      <c r="AI154" s="879">
        <v>6.7100000000000009</v>
      </c>
      <c r="AJ154" s="879">
        <v>6</v>
      </c>
      <c r="AK154" s="879">
        <v>5.3</v>
      </c>
      <c r="AL154" s="892">
        <v>11760</v>
      </c>
      <c r="AM154" s="886">
        <v>0.1</v>
      </c>
      <c r="AN154" s="879">
        <v>1.17</v>
      </c>
      <c r="AO154" s="753">
        <f>IF(U154="n/a","n/a",IF(AA154&lt;0,"n/a",IF(AA154="n/a","n/a",J154+U154-AA154)))</f>
        <v>-9.1178186671390247</v>
      </c>
      <c r="AP154" s="754">
        <f>IF(U154="n/a","n/a",J154+U154)</f>
        <v>10.018181332860978</v>
      </c>
      <c r="AQ154" s="902">
        <f>IF(OR(AC154&lt;0.01,AF154="n/a"),"n/a",(I154/SQRT(22.5*AC154*(I154/AF154))-1)*100)</f>
        <v>33.96012673760638</v>
      </c>
      <c r="AR154" s="663">
        <f>INDEX(Historical!$C$7:$C$1279,MATCH(B154,Historical!$B$7:$B$1301,0))*IF(AH154="n/a",1.03,IF(AH154&lt;0,1.01,IF(AH154&gt;10,1.1,(1+AH154/100))))</f>
        <v>1.5265</v>
      </c>
      <c r="AS154" s="900">
        <f>IF($AI154="n/a",1.03*AR154,IF($AI154&lt;0,1.01*AR154,IF($AI154&gt;10,1.1*AR154,(1+$AI154/100)*AR154)))</f>
        <v>1.6289281499999999</v>
      </c>
      <c r="AT154" s="900">
        <f>IF($AK154="n/a",1.03*AS154,IF($AK154&lt;0,1.01*AS154,IF($AK154&gt;10,1.1*AS154,(1+$AK154/100)*AS154)))</f>
        <v>1.7152613419499998</v>
      </c>
      <c r="AU154" s="900">
        <f>IF($AK154="n/a",1.03*AT154,IF($AK154&lt;0,1.01*AT154,IF($AK154&gt;10,1.1*AT154,(1+$AK154/100)*AT154)))</f>
        <v>1.8061701930733496</v>
      </c>
      <c r="AV154" s="900">
        <f>IF($AK154="n/a",1.03*AU154,IF($AK154&lt;0,1.01*AU154,IF($AK154&gt;10,1.1*AU154,(1+$AK154/100)*AU154)))</f>
        <v>1.9018972133062371</v>
      </c>
      <c r="AW154" s="663">
        <f>SUM(AR154:AV154)</f>
        <v>8.5787568983295852</v>
      </c>
      <c r="AX154" s="761">
        <f>AW154/I154*100</f>
        <v>17.932184152026721</v>
      </c>
      <c r="AY154" s="948">
        <v>0.36</v>
      </c>
      <c r="AZ154" s="886">
        <v>27.029999999999998</v>
      </c>
      <c r="BA154" s="886">
        <v>-20.64</v>
      </c>
      <c r="BB154" s="886">
        <v>-1.1900000000000002</v>
      </c>
      <c r="BC154" s="886">
        <v>-8.4699999999999989</v>
      </c>
      <c r="BE154" s="635">
        <v>2004</v>
      </c>
      <c r="BF154" s="912">
        <f>IF(BE154&gt;2008,0,IF(BE154&gt;2001,1,IF(BE154&gt;1990,2,IF(BE154&gt;1980,3,IF(BE154&gt;1973,4,IF(BE154&gt;1970,5,IF(BE154&gt;1960,6,IF(BE154&gt;1958,7,IF(BE154&gt;1953,8,9)))))))))</f>
        <v>1</v>
      </c>
      <c r="BG154" s="896">
        <v>3.5999999999999996</v>
      </c>
    </row>
    <row r="155" spans="1:59" ht="11.25" customHeight="1" x14ac:dyDescent="0.2">
      <c r="A155" s="885" t="s">
        <v>655</v>
      </c>
      <c r="B155" s="889" t="s">
        <v>656</v>
      </c>
      <c r="C155" s="946" t="s">
        <v>112</v>
      </c>
      <c r="D155" s="946" t="s">
        <v>4363</v>
      </c>
      <c r="E155" s="746">
        <v>15</v>
      </c>
      <c r="F155" s="1199">
        <v>246</v>
      </c>
      <c r="G155" s="1199" t="s">
        <v>106</v>
      </c>
      <c r="H155" s="1199" t="s">
        <v>106</v>
      </c>
      <c r="I155" s="888">
        <v>112.31</v>
      </c>
      <c r="J155" s="663">
        <f>(M155/I155)*100</f>
        <v>0.65889057074169699</v>
      </c>
      <c r="K155" s="891">
        <v>0.185</v>
      </c>
      <c r="L155" s="901">
        <v>4</v>
      </c>
      <c r="M155" s="654">
        <f>K155*L155</f>
        <v>0.74</v>
      </c>
      <c r="N155" s="884" t="s">
        <v>592</v>
      </c>
      <c r="O155" s="747">
        <v>0.16500000000000001</v>
      </c>
      <c r="P155" s="630">
        <v>43686</v>
      </c>
      <c r="Q155" s="630">
        <v>43707</v>
      </c>
      <c r="R155" s="654">
        <f>(K155-O155)/O155*100</f>
        <v>12.121212121212114</v>
      </c>
      <c r="S155" s="714">
        <f>IF(INDEX(Historical!$D$7:$D$1277,MATCH(B155,Historical!$B$7:$B$1301,0))=0,"n/a",(INDEX(Historical!$C$7:$C$1279,MATCH(B155,Historical!$B$7:$B$1301,0))/INDEX(Historical!$D$7:$D$1277,MATCH(B155,Historical!$B$7:$B$1301,0))-1)*100)</f>
        <v>11.111111111111093</v>
      </c>
      <c r="T155" s="714">
        <f>IF(INDEX(Historical!$F$7:$F$1270,MATCH(B155,Historical!$B$7:$B$1301,0))=0,"n/a",((INDEX(Historical!$C$7:$C$1279,MATCH(B155,Historical!$B$7:$B$1301,0))/INDEX(Historical!$F$7:$F$1270,MATCH(B155,Historical!$B$7:$B$1301,0)))^(1/3)-1)*100)</f>
        <v>27.215405814468284</v>
      </c>
      <c r="U155" s="714">
        <f>IF(INDEX(Historical!$H$7:$H$1270,MATCH(B155,Historical!$B$7:$B$1301,0))=0,"n/a",((INDEX(Historical!$C$7:$C$1279,MATCH(B155,Historical!$B$7:$B$1301,0))/INDEX(Historical!$H$7:$H$1270,MATCH(B155,Historical!$B$7:$B$1301,0)))^(1/5)-1)*100)</f>
        <v>21.905959874044001</v>
      </c>
      <c r="V155" s="714">
        <f>IF(INDEX(Historical!$O$7:$O$1270,MATCH(B155,Historical!$B$7:$B$1301,0))=0,"n/a",((INDEX(Historical!$C$7:$C$1279,MATCH(B155,Historical!$B$7:$B$1301,0))/INDEX(Historical!$O$7:$O$1270,MATCH(B155,Historical!$B$7:$B$1301,0)))^(1/10)-1)*100)</f>
        <v>15.203297938156513</v>
      </c>
      <c r="W155" s="715">
        <f>IF(OR(U155&lt;=0,U155="n/a",V155&lt;=0,V155="n/a"),"n/a",U155/V155)</f>
        <v>1.4408689458795296</v>
      </c>
      <c r="X155" s="716">
        <f>IF(OR(AJ155&lt;=0,AJ155="n/a",U155&lt;=0,U155="n/a"),"n/a",U155/AJ155)</f>
        <v>1.6595424147003031</v>
      </c>
      <c r="Y155" s="677"/>
      <c r="Z155" s="663">
        <f>IF(OR(AC155&lt;0.01,AC155="n/a"),"n/a",M155/AC155*100)</f>
        <v>14.258188824662813</v>
      </c>
      <c r="AA155" s="900">
        <f>IF(OR(AC155&lt;0.01,AC155="n/a"),"n/a",I155/AC155)</f>
        <v>21.639691714836221</v>
      </c>
      <c r="AB155" s="901">
        <v>12</v>
      </c>
      <c r="AC155" s="879">
        <v>5.19</v>
      </c>
      <c r="AD155" s="879" t="s">
        <v>136</v>
      </c>
      <c r="AE155" s="879">
        <v>1.0900000000000001</v>
      </c>
      <c r="AF155" s="879">
        <v>6.91</v>
      </c>
      <c r="AG155" s="879">
        <v>28.999999999999996</v>
      </c>
      <c r="AH155" s="879">
        <v>11.700000000000001</v>
      </c>
      <c r="AI155" s="879">
        <v>27.26</v>
      </c>
      <c r="AJ155" s="879">
        <v>13.200000000000001</v>
      </c>
      <c r="AK155" s="879">
        <v>-1.1599999999999999</v>
      </c>
      <c r="AL155" s="892">
        <v>4330</v>
      </c>
      <c r="AM155" s="886">
        <v>1</v>
      </c>
      <c r="AN155" s="879">
        <v>0.22</v>
      </c>
      <c r="AO155" s="753">
        <f>IF(U155="n/a","n/a",IF(AA155&lt;0,"n/a",IF(AA155="n/a","n/a",J155+U155-AA155)))</f>
        <v>0.92515872994947657</v>
      </c>
      <c r="AP155" s="754">
        <f>IF(U155="n/a","n/a",J155+U155)</f>
        <v>22.564850444785698</v>
      </c>
      <c r="AQ155" s="902">
        <f>IF(OR(AC155&lt;0.01,AF155="n/a"),"n/a",(I155/SQRT(22.5*AC155*(I155/AF155))-1)*100)</f>
        <v>157.79429331630405</v>
      </c>
      <c r="AR155" s="663">
        <f>INDEX(Historical!$C$7:$C$1279,MATCH(B155,Historical!$B$7:$B$1301,0))*IF(AH155="n/a",1.03,IF(AH155&lt;0,1.01,IF(AH155&gt;10,1.1,(1+AH155/100))))</f>
        <v>0.77</v>
      </c>
      <c r="AS155" s="900">
        <f>IF($AI155="n/a",1.03*AR155,IF($AI155&lt;0,1.01*AR155,IF($AI155&gt;10,1.1*AR155,(1+$AI155/100)*AR155)))</f>
        <v>0.84700000000000009</v>
      </c>
      <c r="AT155" s="900">
        <f>IF($AK155="n/a",1.03*AS155,IF($AK155&lt;0,1.01*AS155,IF($AK155&gt;10,1.1*AS155,(1+$AK155/100)*AS155)))</f>
        <v>0.85547000000000006</v>
      </c>
      <c r="AU155" s="900">
        <f>IF($AK155="n/a",1.03*AT155,IF($AK155&lt;0,1.01*AT155,IF($AK155&gt;10,1.1*AT155,(1+$AK155/100)*AT155)))</f>
        <v>0.86402470000000009</v>
      </c>
      <c r="AV155" s="900">
        <f>IF($AK155="n/a",1.03*AU155,IF($AK155&lt;0,1.01*AU155,IF($AK155&gt;10,1.1*AU155,(1+$AK155/100)*AU155)))</f>
        <v>0.87266494700000008</v>
      </c>
      <c r="AW155" s="663">
        <f>SUM(AR155:AV155)</f>
        <v>4.2091596469999999</v>
      </c>
      <c r="AX155" s="761">
        <f>AW155/I155*100</f>
        <v>3.7478048677766891</v>
      </c>
      <c r="AY155" s="948">
        <v>0.99</v>
      </c>
      <c r="AZ155" s="886">
        <v>31.66</v>
      </c>
      <c r="BA155" s="886">
        <v>-6</v>
      </c>
      <c r="BB155" s="886">
        <v>3.44</v>
      </c>
      <c r="BC155" s="886">
        <v>3.83</v>
      </c>
      <c r="BE155" s="635">
        <v>2005</v>
      </c>
      <c r="BF155" s="912">
        <f>IF(BE155&gt;2008,0,IF(BE155&gt;2001,1,IF(BE155&gt;1990,2,IF(BE155&gt;1980,3,IF(BE155&gt;1973,4,IF(BE155&gt;1970,5,IF(BE155&gt;1960,6,IF(BE155&gt;1958,7,IF(BE155&gt;1953,8,9)))))))))</f>
        <v>1</v>
      </c>
      <c r="BG155" s="896">
        <v>15.2</v>
      </c>
    </row>
    <row r="156" spans="1:59" ht="11.25" customHeight="1" x14ac:dyDescent="0.2">
      <c r="A156" s="877" t="s">
        <v>665</v>
      </c>
      <c r="B156" s="889" t="s">
        <v>666</v>
      </c>
      <c r="C156" s="946" t="s">
        <v>108</v>
      </c>
      <c r="D156" s="946" t="s">
        <v>4345</v>
      </c>
      <c r="E156" s="746">
        <v>20</v>
      </c>
      <c r="F156" s="1199">
        <v>162</v>
      </c>
      <c r="G156" s="1199" t="s">
        <v>106</v>
      </c>
      <c r="H156" s="1199" t="s">
        <v>106</v>
      </c>
      <c r="I156" s="888">
        <v>34.01</v>
      </c>
      <c r="J156" s="663">
        <f>(M156/I156)*100</f>
        <v>3.6459864745663042</v>
      </c>
      <c r="K156" s="891">
        <v>0.31</v>
      </c>
      <c r="L156" s="901">
        <v>4</v>
      </c>
      <c r="M156" s="654">
        <f>K156*L156</f>
        <v>1.24</v>
      </c>
      <c r="N156" s="884" t="s">
        <v>490</v>
      </c>
      <c r="O156" s="747">
        <v>0.3</v>
      </c>
      <c r="P156" s="875">
        <v>43735</v>
      </c>
      <c r="Q156" s="875">
        <v>43753</v>
      </c>
      <c r="R156" s="654">
        <f>(K156-O156)/O156*100</f>
        <v>3.3333333333333366</v>
      </c>
      <c r="S156" s="714">
        <f>IF(INDEX(Historical!$D$7:$D$1277,MATCH(B156,Historical!$B$7:$B$1301,0))=0,"n/a",(INDEX(Historical!$C$7:$C$1279,MATCH(B156,Historical!$B$7:$B$1301,0))/INDEX(Historical!$D$7:$D$1277,MATCH(B156,Historical!$B$7:$B$1301,0))-1)*100)</f>
        <v>9.0090090090090058</v>
      </c>
      <c r="T156" s="714">
        <f>IF(INDEX(Historical!$F$7:$F$1270,MATCH(B156,Historical!$B$7:$B$1301,0))=0,"n/a",((INDEX(Historical!$C$7:$C$1279,MATCH(B156,Historical!$B$7:$B$1301,0))/INDEX(Historical!$F$7:$F$1270,MATCH(B156,Historical!$B$7:$B$1301,0)))^(1/3)-1)*100)</f>
        <v>8.3978300323569677</v>
      </c>
      <c r="U156" s="714">
        <f>IF(INDEX(Historical!$H$7:$H$1270,MATCH(B156,Historical!$B$7:$B$1301,0))=0,"n/a",((INDEX(Historical!$C$7:$C$1279,MATCH(B156,Historical!$B$7:$B$1301,0))/INDEX(Historical!$H$7:$H$1270,MATCH(B156,Historical!$B$7:$B$1301,0)))^(1/5)-1)*100)</f>
        <v>12.051831562628657</v>
      </c>
      <c r="V156" s="714">
        <f>IF(INDEX(Historical!$O$7:$O$1270,MATCH(B156,Historical!$B$7:$B$1301,0))=0,"n/a",((INDEX(Historical!$C$7:$C$1279,MATCH(B156,Historical!$B$7:$B$1301,0))/INDEX(Historical!$O$7:$O$1270,MATCH(B156,Historical!$B$7:$B$1301,0)))^(1/10)-1)*100)</f>
        <v>11.98815154641386</v>
      </c>
      <c r="W156" s="715">
        <f>IF(OR(U156&lt;=0,U156="n/a",V156&lt;=0,V156="n/a"),"n/a",U156/V156)</f>
        <v>1.0053119128473018</v>
      </c>
      <c r="X156" s="716" t="str">
        <f>IF(OR(AJ156&lt;=0,AJ156="n/a",U156&lt;=0,U156="n/a"),"n/a",U156/AJ156)</f>
        <v>n/a</v>
      </c>
      <c r="Y156" s="889"/>
      <c r="Z156" s="663" t="str">
        <f>IF(OR(AC156&lt;0.01,AC156="n/a"),"n/a",M156/AC156*100)</f>
        <v>n/a</v>
      </c>
      <c r="AA156" s="900" t="str">
        <f>IF(OR(AC156&lt;0.01,AC156="n/a"),"n/a",I156/AC156)</f>
        <v>n/a</v>
      </c>
      <c r="AB156" s="901">
        <v>12</v>
      </c>
      <c r="AC156" s="879" t="s">
        <v>136</v>
      </c>
      <c r="AD156" s="879" t="s">
        <v>136</v>
      </c>
      <c r="AE156" s="879" t="s">
        <v>136</v>
      </c>
      <c r="AF156" s="879" t="s">
        <v>136</v>
      </c>
      <c r="AG156" s="879" t="s">
        <v>136</v>
      </c>
      <c r="AH156" s="879" t="s">
        <v>136</v>
      </c>
      <c r="AI156" s="879" t="s">
        <v>136</v>
      </c>
      <c r="AJ156" s="879" t="s">
        <v>136</v>
      </c>
      <c r="AK156" s="879" t="s">
        <v>136</v>
      </c>
      <c r="AL156" s="892" t="s">
        <v>136</v>
      </c>
      <c r="AM156" s="886" t="s">
        <v>136</v>
      </c>
      <c r="AN156" s="879" t="s">
        <v>136</v>
      </c>
      <c r="AO156" s="753" t="str">
        <f>IF(U156="n/a","n/a",IF(AA156&lt;0,"n/a",IF(AA156="n/a","n/a",J156+U156-AA156)))</f>
        <v>n/a</v>
      </c>
      <c r="AP156" s="754">
        <f>IF(U156="n/a","n/a",J156+U156)</f>
        <v>15.69781803719496</v>
      </c>
      <c r="AQ156" s="902" t="str">
        <f>IF(OR(AC156&lt;0.01,AF156="n/a"),"n/a",(I156/SQRT(22.5*AC156*(I156/AF156))-1)*100)</f>
        <v>n/a</v>
      </c>
      <c r="AR156" s="663">
        <f>INDEX(Historical!$C$7:$C$1279,MATCH(B156,Historical!$B$7:$B$1301,0))*IF(AH156="n/a",1.03,IF(AH156&lt;0,1.01,IF(AH156&gt;10,1.1,(1+AH156/100))))</f>
        <v>1.2463</v>
      </c>
      <c r="AS156" s="900">
        <f>IF($AI156="n/a",1.03*AR156,IF($AI156&lt;0,1.01*AR156,IF($AI156&gt;10,1.1*AR156,(1+$AI156/100)*AR156)))</f>
        <v>1.2836890000000001</v>
      </c>
      <c r="AT156" s="900">
        <f>IF($AK156="n/a",1.03*AS156,IF($AK156&lt;0,1.01*AS156,IF($AK156&gt;10,1.1*AS156,(1+$AK156/100)*AS156)))</f>
        <v>1.32219967</v>
      </c>
      <c r="AU156" s="900">
        <f>IF($AK156="n/a",1.03*AT156,IF($AK156&lt;0,1.01*AT156,IF($AK156&gt;10,1.1*AT156,(1+$AK156/100)*AT156)))</f>
        <v>1.3618656601000001</v>
      </c>
      <c r="AV156" s="900">
        <f>IF($AK156="n/a",1.03*AU156,IF($AK156&lt;0,1.01*AU156,IF($AK156&gt;10,1.1*AU156,(1+$AK156/100)*AU156)))</f>
        <v>1.4027216299030001</v>
      </c>
      <c r="AW156" s="663">
        <f>SUM(AR156:AV156)</f>
        <v>6.6167759600030003</v>
      </c>
      <c r="AX156" s="761">
        <f>AW156/I156*100</f>
        <v>19.455383593069687</v>
      </c>
      <c r="AY156" s="948" t="s">
        <v>136</v>
      </c>
      <c r="AZ156" s="886" t="s">
        <v>136</v>
      </c>
      <c r="BA156" s="886" t="s">
        <v>136</v>
      </c>
      <c r="BB156" s="886" t="s">
        <v>136</v>
      </c>
      <c r="BC156" s="886" t="s">
        <v>136</v>
      </c>
      <c r="BD156" s="921" t="s">
        <v>4271</v>
      </c>
      <c r="BE156" s="635">
        <v>2001</v>
      </c>
      <c r="BF156" s="912">
        <f>IF(BE156&gt;2008,0,IF(BE156&gt;2001,1,IF(BE156&gt;1990,2,IF(BE156&gt;1980,3,IF(BE156&gt;1973,4,IF(BE156&gt;1970,5,IF(BE156&gt;1960,6,IF(BE156&gt;1958,7,IF(BE156&gt;1953,8,9)))))))))</f>
        <v>2</v>
      </c>
      <c r="BG156" s="896" t="s">
        <v>136</v>
      </c>
    </row>
    <row r="157" spans="1:59" ht="11.25" customHeight="1" x14ac:dyDescent="0.2">
      <c r="A157" s="877" t="s">
        <v>1468</v>
      </c>
      <c r="B157" s="889" t="s">
        <v>1469</v>
      </c>
      <c r="C157" s="946" t="s">
        <v>4325</v>
      </c>
      <c r="D157" s="946" t="s">
        <v>4326</v>
      </c>
      <c r="E157" s="746">
        <v>10</v>
      </c>
      <c r="F157" s="1199">
        <v>363</v>
      </c>
      <c r="G157" s="1199" t="s">
        <v>37</v>
      </c>
      <c r="H157" s="1199" t="s">
        <v>37</v>
      </c>
      <c r="I157" s="888">
        <v>114.67</v>
      </c>
      <c r="J157" s="663">
        <f>(M157/I157)*100</f>
        <v>3.4882706898055291</v>
      </c>
      <c r="K157" s="891">
        <v>1</v>
      </c>
      <c r="L157" s="901">
        <v>4</v>
      </c>
      <c r="M157" s="654">
        <f>K157*L157</f>
        <v>4</v>
      </c>
      <c r="N157" s="884" t="s">
        <v>160</v>
      </c>
      <c r="O157" s="747">
        <v>0.96</v>
      </c>
      <c r="P157" s="875">
        <v>43843</v>
      </c>
      <c r="Q157" s="875">
        <v>43860</v>
      </c>
      <c r="R157" s="654">
        <f>(K157-O157)/O157*100</f>
        <v>4.1666666666666705</v>
      </c>
      <c r="S157" s="714">
        <f>IF(INDEX(Historical!$D$7:$D$1277,MATCH(B157,Historical!$B$7:$B$1301,0))=0,"n/a",(INDEX(Historical!$C$7:$C$1279,MATCH(B157,Historical!$B$7:$B$1301,0))/INDEX(Historical!$D$7:$D$1277,MATCH(B157,Historical!$B$7:$B$1301,0))-1)*100)</f>
        <v>4.0650406504064929</v>
      </c>
      <c r="T157" s="714">
        <f>IF(INDEX(Historical!$F$7:$F$1270,MATCH(B157,Historical!$B$7:$B$1301,0))=0,"n/a",((INDEX(Historical!$C$7:$C$1279,MATCH(B157,Historical!$B$7:$B$1301,0))/INDEX(Historical!$F$7:$F$1270,MATCH(B157,Historical!$B$7:$B$1301,0)))^(1/3)-1)*100)</f>
        <v>5.3947861260881913</v>
      </c>
      <c r="U157" s="714">
        <f>IF(INDEX(Historical!$H$7:$H$1270,MATCH(B157,Historical!$B$7:$B$1301,0))=0,"n/a",((INDEX(Historical!$C$7:$C$1279,MATCH(B157,Historical!$B$7:$B$1301,0))/INDEX(Historical!$H$7:$H$1270,MATCH(B157,Historical!$B$7:$B$1301,0)))^(1/5)-1)*100)</f>
        <v>5.6305824683380745</v>
      </c>
      <c r="V157" s="714">
        <f>IF(INDEX(Historical!$O$7:$O$1270,MATCH(B157,Historical!$B$7:$B$1301,0))=0,"n/a",((INDEX(Historical!$C$7:$C$1279,MATCH(B157,Historical!$B$7:$B$1301,0))/INDEX(Historical!$O$7:$O$1270,MATCH(B157,Historical!$B$7:$B$1301,0)))^(1/10)-1)*100)</f>
        <v>4.5537494162228631</v>
      </c>
      <c r="W157" s="715">
        <f>IF(OR(U157&lt;=0,U157="n/a",V157&lt;=0,V157="n/a"),"n/a",U157/V157)</f>
        <v>1.2364717409084836</v>
      </c>
      <c r="X157" s="716">
        <f>IF(OR(AJ157&lt;=0,AJ157="n/a",U157&lt;=0,U157="n/a"),"n/a",U157/AJ157)</f>
        <v>0.60543897509011546</v>
      </c>
      <c r="Y157" s="673"/>
      <c r="Z157" s="663">
        <f>IF(OR(AC157&lt;0.01,AC157="n/a"),"n/a",M157/AC157*100)</f>
        <v>149.81273408239701</v>
      </c>
      <c r="AA157" s="900">
        <f>IF(OR(AC157&lt;0.01,AC157="n/a"),"n/a",I157/AC157)</f>
        <v>42.947565543071164</v>
      </c>
      <c r="AB157" s="901">
        <v>12</v>
      </c>
      <c r="AC157" s="879">
        <v>2.67</v>
      </c>
      <c r="AD157" s="879">
        <v>5.98</v>
      </c>
      <c r="AE157" s="879">
        <v>7.77</v>
      </c>
      <c r="AF157" s="879">
        <v>2.12</v>
      </c>
      <c r="AG157" s="879">
        <v>5.3</v>
      </c>
      <c r="AH157" s="879">
        <v>53.800000000000004</v>
      </c>
      <c r="AI157" s="879">
        <v>15.540000000000001</v>
      </c>
      <c r="AJ157" s="879">
        <v>9.3000000000000007</v>
      </c>
      <c r="AK157" s="879">
        <v>7.0000000000000009</v>
      </c>
      <c r="AL157" s="892">
        <v>12880</v>
      </c>
      <c r="AM157" s="886">
        <v>0.6</v>
      </c>
      <c r="AN157" s="879">
        <v>0.75</v>
      </c>
      <c r="AO157" s="753">
        <f>IF(U157="n/a","n/a",IF(AA157&lt;0,"n/a",IF(AA157="n/a","n/a",J157+U157-AA157)))</f>
        <v>-33.828712384927556</v>
      </c>
      <c r="AP157" s="754">
        <f>IF(U157="n/a","n/a",J157+U157)</f>
        <v>9.1188531581436045</v>
      </c>
      <c r="AQ157" s="902">
        <f>IF(OR(AC157&lt;0.01,AF157="n/a"),"n/a",(I157/SQRT(22.5*AC157*(I157/AF157))-1)*100)</f>
        <v>101.16200099677637</v>
      </c>
      <c r="AR157" s="663">
        <f>INDEX(Historical!$C$7:$C$1279,MATCH(B157,Historical!$B$7:$B$1301,0))*IF(AH157="n/a",1.03,IF(AH157&lt;0,1.01,IF(AH157&gt;10,1.1,(1+AH157/100))))</f>
        <v>4.2240000000000002</v>
      </c>
      <c r="AS157" s="900">
        <f>IF($AI157="n/a",1.03*AR157,IF($AI157&lt;0,1.01*AR157,IF($AI157&gt;10,1.1*AR157,(1+$AI157/100)*AR157)))</f>
        <v>4.6464000000000008</v>
      </c>
      <c r="AT157" s="900">
        <f>IF($AK157="n/a",1.03*AS157,IF($AK157&lt;0,1.01*AS157,IF($AK157&gt;10,1.1*AS157,(1+$AK157/100)*AS157)))</f>
        <v>4.971648000000001</v>
      </c>
      <c r="AU157" s="900">
        <f>IF($AK157="n/a",1.03*AT157,IF($AK157&lt;0,1.01*AT157,IF($AK157&gt;10,1.1*AT157,(1+$AK157/100)*AT157)))</f>
        <v>5.3196633600000016</v>
      </c>
      <c r="AV157" s="900">
        <f>IF($AK157="n/a",1.03*AU157,IF($AK157&lt;0,1.01*AU157,IF($AK157&gt;10,1.1*AU157,(1+$AK157/100)*AU157)))</f>
        <v>5.6920397952000021</v>
      </c>
      <c r="AW157" s="663">
        <f>SUM(AR157:AV157)</f>
        <v>24.853751155200008</v>
      </c>
      <c r="AX157" s="761">
        <f>AW157/I157*100</f>
        <v>21.674152921601124</v>
      </c>
      <c r="AY157" s="948">
        <v>0.65</v>
      </c>
      <c r="AZ157" s="886">
        <v>39.839999999999996</v>
      </c>
      <c r="BA157" s="886">
        <v>-22.98</v>
      </c>
      <c r="BB157" s="886">
        <v>0.6</v>
      </c>
      <c r="BC157" s="886">
        <v>-8.83</v>
      </c>
      <c r="BE157" s="635">
        <v>2011</v>
      </c>
      <c r="BF157" s="912">
        <f>IF(BE157&gt;2008,0,IF(BE157&gt;2001,1,IF(BE157&gt;1990,2,IF(BE157&gt;1980,3,IF(BE157&gt;1973,4,IF(BE157&gt;1970,5,IF(BE157&gt;1960,6,IF(BE157&gt;1958,7,IF(BE157&gt;1953,8,9)))))))))</f>
        <v>0</v>
      </c>
      <c r="BG157" s="896">
        <v>2.9000000000000004</v>
      </c>
    </row>
    <row r="158" spans="1:59" ht="11.25" customHeight="1" x14ac:dyDescent="0.2">
      <c r="A158" s="885" t="s">
        <v>677</v>
      </c>
      <c r="B158" s="889" t="s">
        <v>678</v>
      </c>
      <c r="C158" s="946" t="s">
        <v>4199</v>
      </c>
      <c r="D158" s="946" t="s">
        <v>4332</v>
      </c>
      <c r="E158" s="746">
        <v>19</v>
      </c>
      <c r="F158" s="1199">
        <v>173</v>
      </c>
      <c r="G158" s="1199" t="s">
        <v>106</v>
      </c>
      <c r="H158" s="1199" t="s">
        <v>106</v>
      </c>
      <c r="I158" s="888">
        <v>105.31</v>
      </c>
      <c r="J158" s="663">
        <f>(M158/I158)*100</f>
        <v>1.3958788339189061</v>
      </c>
      <c r="K158" s="891">
        <v>0.36749999999999999</v>
      </c>
      <c r="L158" s="901">
        <v>4</v>
      </c>
      <c r="M158" s="654">
        <f>K158*L158</f>
        <v>1.47</v>
      </c>
      <c r="N158" s="884" t="s">
        <v>792</v>
      </c>
      <c r="O158" s="747">
        <v>0.36699999999999999</v>
      </c>
      <c r="P158" s="875">
        <v>43971</v>
      </c>
      <c r="Q158" s="875">
        <v>43986</v>
      </c>
      <c r="R158" s="654">
        <f>(K158-O158)/O158*100</f>
        <v>0.1362397820163489</v>
      </c>
      <c r="S158" s="714">
        <f>IF(INDEX(Historical!$D$7:$D$1277,MATCH(B158,Historical!$B$7:$B$1301,0))=0,"n/a",(INDEX(Historical!$C$7:$C$1279,MATCH(B158,Historical!$B$7:$B$1301,0))/INDEX(Historical!$D$7:$D$1277,MATCH(B158,Historical!$B$7:$B$1301,0))-1)*100)</f>
        <v>0.54982817869415612</v>
      </c>
      <c r="T158" s="714">
        <f>IF(INDEX(Historical!$F$7:$F$1270,MATCH(B158,Historical!$B$7:$B$1301,0))=0,"n/a",((INDEX(Historical!$C$7:$C$1279,MATCH(B158,Historical!$B$7:$B$1301,0))/INDEX(Historical!$F$7:$F$1270,MATCH(B158,Historical!$B$7:$B$1301,0)))^(1/3)-1)*100)</f>
        <v>0.55287923822167073</v>
      </c>
      <c r="U158" s="714">
        <f>IF(INDEX(Historical!$H$7:$H$1270,MATCH(B158,Historical!$B$7:$B$1301,0))=0,"n/a",((INDEX(Historical!$C$7:$C$1279,MATCH(B158,Historical!$B$7:$B$1301,0))/INDEX(Historical!$H$7:$H$1270,MATCH(B158,Historical!$B$7:$B$1301,0)))^(1/5)-1)*100)</f>
        <v>0.55597589981715156</v>
      </c>
      <c r="V158" s="714">
        <f>IF(INDEX(Historical!$O$7:$O$1270,MATCH(B158,Historical!$B$7:$B$1301,0))=0,"n/a",((INDEX(Historical!$C$7:$C$1279,MATCH(B158,Historical!$B$7:$B$1301,0))/INDEX(Historical!$O$7:$O$1270,MATCH(B158,Historical!$B$7:$B$1301,0)))^(1/10)-1)*100)</f>
        <v>0.75496299467809891</v>
      </c>
      <c r="W158" s="715">
        <f>IF(OR(U158&lt;=0,U158="n/a",V158&lt;=0,V158="n/a"),"n/a",U158/V158)</f>
        <v>0.73642801532836522</v>
      </c>
      <c r="X158" s="716">
        <f>IF(OR(AJ158&lt;=0,AJ158="n/a",U158&lt;=0,U158="n/a"),"n/a",U158/AJ158)</f>
        <v>8.9673532228572828E-2</v>
      </c>
      <c r="Y158" s="890"/>
      <c r="Z158" s="663">
        <f>IF(OR(AC158&lt;0.01,AC158="n/a"),"n/a",M158/AC158*100)</f>
        <v>66.21621621621621</v>
      </c>
      <c r="AA158" s="900">
        <f>IF(OR(AC158&lt;0.01,AC158="n/a"),"n/a",I158/AC158)</f>
        <v>47.436936936936931</v>
      </c>
      <c r="AB158" s="901">
        <v>3</v>
      </c>
      <c r="AC158" s="879">
        <v>2.2200000000000002</v>
      </c>
      <c r="AD158" s="879">
        <v>5.19</v>
      </c>
      <c r="AE158" s="879">
        <v>4.8600000000000003</v>
      </c>
      <c r="AF158" s="879">
        <v>4.41</v>
      </c>
      <c r="AG158" s="879">
        <v>10.4</v>
      </c>
      <c r="AH158" s="879">
        <v>50.8</v>
      </c>
      <c r="AI158" s="879">
        <v>17</v>
      </c>
      <c r="AJ158" s="879">
        <v>6.2</v>
      </c>
      <c r="AK158" s="879">
        <v>8.9</v>
      </c>
      <c r="AL158" s="892">
        <v>25650</v>
      </c>
      <c r="AM158" s="886">
        <v>2.1999999999999997</v>
      </c>
      <c r="AN158" s="879">
        <v>1.7</v>
      </c>
      <c r="AO158" s="753">
        <f>IF(U158="n/a","n/a",IF(AA158&lt;0,"n/a",IF(AA158="n/a","n/a",J158+U158-AA158)))</f>
        <v>-45.485082203200875</v>
      </c>
      <c r="AP158" s="754">
        <f>IF(U158="n/a","n/a",J158+U158)</f>
        <v>1.9518547337360577</v>
      </c>
      <c r="AQ158" s="902">
        <f>IF(OR(AC158&lt;0.01,AF158="n/a"),"n/a",(I158/SQRT(22.5*AC158*(I158/AF158))-1)*100)</f>
        <v>204.92031155106147</v>
      </c>
      <c r="AR158" s="663">
        <f>INDEX(Historical!$C$7:$C$1279,MATCH(B158,Historical!$B$7:$B$1301,0))*IF(AH158="n/a",1.03,IF(AH158&lt;0,1.01,IF(AH158&gt;10,1.1,(1+AH158/100))))</f>
        <v>1.6093000000000002</v>
      </c>
      <c r="AS158" s="900">
        <f>IF($AI158="n/a",1.03*AR158,IF($AI158&lt;0,1.01*AR158,IF($AI158&gt;10,1.1*AR158,(1+$AI158/100)*AR158)))</f>
        <v>1.7702300000000004</v>
      </c>
      <c r="AT158" s="900">
        <f>IF($AK158="n/a",1.03*AS158,IF($AK158&lt;0,1.01*AS158,IF($AK158&gt;10,1.1*AS158,(1+$AK158/100)*AS158)))</f>
        <v>1.9277804700000003</v>
      </c>
      <c r="AU158" s="900">
        <f>IF($AK158="n/a",1.03*AT158,IF($AK158&lt;0,1.01*AT158,IF($AK158&gt;10,1.1*AT158,(1+$AK158/100)*AT158)))</f>
        <v>2.0993529318300004</v>
      </c>
      <c r="AV158" s="900">
        <f>IF($AK158="n/a",1.03*AU158,IF($AK158&lt;0,1.01*AU158,IF($AK158&gt;10,1.1*AU158,(1+$AK158/100)*AU158)))</f>
        <v>2.2861953427628703</v>
      </c>
      <c r="AW158" s="663">
        <f>SUM(AR158:AV158)</f>
        <v>9.692858744592872</v>
      </c>
      <c r="AX158" s="761">
        <f>AW158/I158*100</f>
        <v>9.2041199739748105</v>
      </c>
      <c r="AY158" s="948">
        <v>1.6</v>
      </c>
      <c r="AZ158" s="886">
        <v>98.14</v>
      </c>
      <c r="BA158" s="886">
        <v>-7.04</v>
      </c>
      <c r="BB158" s="886">
        <v>12.78</v>
      </c>
      <c r="BC158" s="886">
        <v>12.690000000000001</v>
      </c>
      <c r="BE158" s="635">
        <v>2002</v>
      </c>
      <c r="BF158" s="912">
        <f>IF(BE158&gt;2008,0,IF(BE158&gt;2001,1,IF(BE158&gt;1990,2,IF(BE158&gt;1980,3,IF(BE158&gt;1973,4,IF(BE158&gt;1970,5,IF(BE158&gt;1960,6,IF(BE158&gt;1958,7,IF(BE158&gt;1953,8,9)))))))))</f>
        <v>1</v>
      </c>
      <c r="BG158" s="896">
        <v>3.2</v>
      </c>
    </row>
    <row r="159" spans="1:59" s="787" customFormat="1" ht="11.25" customHeight="1" x14ac:dyDescent="0.2">
      <c r="A159" s="768" t="s">
        <v>673</v>
      </c>
      <c r="B159" s="795" t="s">
        <v>674</v>
      </c>
      <c r="C159" s="946" t="s">
        <v>153</v>
      </c>
      <c r="D159" s="946" t="s">
        <v>4327</v>
      </c>
      <c r="E159" s="769">
        <v>12</v>
      </c>
      <c r="F159" s="1199">
        <v>285</v>
      </c>
      <c r="G159" s="1198" t="s">
        <v>115</v>
      </c>
      <c r="H159" s="1198" t="s">
        <v>115</v>
      </c>
      <c r="I159" s="770">
        <v>153.41999999999999</v>
      </c>
      <c r="J159" s="771">
        <f>(M159/I159)*100</f>
        <v>1.0689610220310259</v>
      </c>
      <c r="K159" s="772">
        <v>0.41</v>
      </c>
      <c r="L159" s="773">
        <v>4</v>
      </c>
      <c r="M159" s="774">
        <f>K159*L159</f>
        <v>1.64</v>
      </c>
      <c r="N159" s="775" t="s">
        <v>163</v>
      </c>
      <c r="O159" s="776">
        <v>0.39</v>
      </c>
      <c r="P159" s="791">
        <v>43707</v>
      </c>
      <c r="Q159" s="791">
        <v>43739</v>
      </c>
      <c r="R159" s="774">
        <f>(K159-O159)/O159*100</f>
        <v>5.128205128205118</v>
      </c>
      <c r="S159" s="714">
        <f>IF(INDEX(Historical!$D$7:$D$1277,MATCH(B159,Historical!$B$7:$B$1301,0))=0,"n/a",(INDEX(Historical!$C$7:$C$1279,MATCH(B159,Historical!$B$7:$B$1301,0))/INDEX(Historical!$D$7:$D$1277,MATCH(B159,Historical!$B$7:$B$1301,0))-1)*100)</f>
        <v>12.056737588652489</v>
      </c>
      <c r="T159" s="714">
        <f>IF(INDEX(Historical!$F$7:$F$1270,MATCH(B159,Historical!$B$7:$B$1301,0))=0,"n/a",((INDEX(Historical!$C$7:$C$1279,MATCH(B159,Historical!$B$7:$B$1301,0))/INDEX(Historical!$F$7:$F$1270,MATCH(B159,Historical!$B$7:$B$1301,0)))^(1/3)-1)*100)</f>
        <v>12.15354911010289</v>
      </c>
      <c r="U159" s="714">
        <f>IF(INDEX(Historical!$H$7:$H$1270,MATCH(B159,Historical!$B$7:$B$1301,0))=0,"n/a",((INDEX(Historical!$C$7:$C$1279,MATCH(B159,Historical!$B$7:$B$1301,0))/INDEX(Historical!$H$7:$H$1270,MATCH(B159,Historical!$B$7:$B$1301,0)))^(1/5)-1)*100)</f>
        <v>10.478347805926491</v>
      </c>
      <c r="V159" s="714">
        <f>IF(INDEX(Historical!$O$7:$O$1270,MATCH(B159,Historical!$B$7:$B$1301,0))=0,"n/a",((INDEX(Historical!$C$7:$C$1279,MATCH(B159,Historical!$B$7:$B$1301,0))/INDEX(Historical!$O$7:$O$1270,MATCH(B159,Historical!$B$7:$B$1301,0)))^(1/10)-1)*100)</f>
        <v>12.652694769125716</v>
      </c>
      <c r="W159" s="715">
        <f>IF(OR(U159&lt;=0,U159="n/a",V159&lt;=0,V159="n/a"),"n/a",U159/V159)</f>
        <v>0.8281514726408381</v>
      </c>
      <c r="X159" s="716" t="str">
        <f>IF(OR(AJ159&lt;=0,AJ159="n/a",U159&lt;=0,U159="n/a"),"n/a",U159/AJ159)</f>
        <v>n/a</v>
      </c>
      <c r="Y159" s="792"/>
      <c r="Z159" s="771">
        <f>IF(OR(AC159&lt;0.01,AC159="n/a"),"n/a",M159/AC159*100)</f>
        <v>32.669322709163346</v>
      </c>
      <c r="AA159" s="779">
        <f>IF(OR(AC159&lt;0.01,AC159="n/a"),"n/a",I159/AC159)</f>
        <v>30.561752988047807</v>
      </c>
      <c r="AB159" s="773">
        <v>3</v>
      </c>
      <c r="AC159" s="780">
        <v>5.0199999999999996</v>
      </c>
      <c r="AD159" s="780">
        <v>3.93</v>
      </c>
      <c r="AE159" s="780">
        <v>0.11</v>
      </c>
      <c r="AF159" s="780">
        <v>5.22</v>
      </c>
      <c r="AG159" s="780">
        <v>14.099999999999998</v>
      </c>
      <c r="AH159" s="780">
        <v>-3.6999999999999997</v>
      </c>
      <c r="AI159" s="780">
        <v>17.95</v>
      </c>
      <c r="AJ159" s="780">
        <v>-8</v>
      </c>
      <c r="AK159" s="780">
        <v>7.7</v>
      </c>
      <c r="AL159" s="781">
        <v>25110</v>
      </c>
      <c r="AM159" s="782">
        <v>0.33</v>
      </c>
      <c r="AN159" s="780">
        <v>1.45</v>
      </c>
      <c r="AO159" s="783">
        <f>IF(U159="n/a","n/a",IF(AA159&lt;0,"n/a",IF(AA159="n/a","n/a",J159+U159-AA159)))</f>
        <v>-19.014444160090292</v>
      </c>
      <c r="AP159" s="784">
        <f>IF(U159="n/a","n/a",J159+U159)</f>
        <v>11.547308827957517</v>
      </c>
      <c r="AQ159" s="785">
        <f>IF(OR(AC159&lt;0.01,AF159="n/a"),"n/a",(I159/SQRT(22.5*AC159*(I159/AF159))-1)*100)</f>
        <v>166.27667365406026</v>
      </c>
      <c r="AR159" s="663">
        <f>INDEX(Historical!$C$7:$C$1279,MATCH(B159,Historical!$B$7:$B$1301,0))*IF(AH159="n/a",1.03,IF(AH159&lt;0,1.01,IF(AH159&gt;10,1.1,(1+AH159/100))))</f>
        <v>1.5958000000000001</v>
      </c>
      <c r="AS159" s="779">
        <f>IF($AI159="n/a",1.03*AR159,IF($AI159&lt;0,1.01*AR159,IF($AI159&gt;10,1.1*AR159,(1+$AI159/100)*AR159)))</f>
        <v>1.7553800000000002</v>
      </c>
      <c r="AT159" s="779">
        <f>IF($AK159="n/a",1.03*AS159,IF($AK159&lt;0,1.01*AS159,IF($AK159&gt;10,1.1*AS159,(1+$AK159/100)*AS159)))</f>
        <v>1.8905442600000002</v>
      </c>
      <c r="AU159" s="779">
        <f>IF($AK159="n/a",1.03*AT159,IF($AK159&lt;0,1.01*AT159,IF($AK159&gt;10,1.1*AT159,(1+$AK159/100)*AT159)))</f>
        <v>2.03611616802</v>
      </c>
      <c r="AV159" s="779">
        <f>IF($AK159="n/a",1.03*AU159,IF($AK159&lt;0,1.01*AU159,IF($AK159&gt;10,1.1*AU159,(1+$AK159/100)*AU159)))</f>
        <v>2.1928971129575396</v>
      </c>
      <c r="AW159" s="771">
        <f>SUM(AR159:AV159)</f>
        <v>9.4707375409775416</v>
      </c>
      <c r="AX159" s="786">
        <f>AW159/I159*100</f>
        <v>6.1730788299944876</v>
      </c>
      <c r="AY159" s="949">
        <v>0.84</v>
      </c>
      <c r="AZ159" s="782">
        <v>36.25</v>
      </c>
      <c r="BA159" s="782">
        <v>-10.9</v>
      </c>
      <c r="BB159" s="782">
        <v>4.53</v>
      </c>
      <c r="BC159" s="782">
        <v>6.63</v>
      </c>
      <c r="BD159" s="922"/>
      <c r="BE159" s="635">
        <v>2008</v>
      </c>
      <c r="BF159" s="912">
        <f>IF(BE159&gt;2008,0,IF(BE159&gt;2001,1,IF(BE159&gt;1990,2,IF(BE159&gt;1980,3,IF(BE159&gt;1973,4,IF(BE159&gt;1970,5,IF(BE159&gt;1960,6,IF(BE159&gt;1958,7,IF(BE159&gt;1953,8,9)))))))))</f>
        <v>1</v>
      </c>
      <c r="BG159" s="838">
        <v>1.5</v>
      </c>
    </row>
    <row r="160" spans="1:59" ht="11.25" customHeight="1" x14ac:dyDescent="0.2">
      <c r="A160" s="877" t="s">
        <v>1478</v>
      </c>
      <c r="B160" s="889" t="s">
        <v>1479</v>
      </c>
      <c r="C160" s="946" t="s">
        <v>108</v>
      </c>
      <c r="D160" s="946" t="s">
        <v>4341</v>
      </c>
      <c r="E160" s="746">
        <v>11</v>
      </c>
      <c r="F160" s="1199">
        <v>310</v>
      </c>
      <c r="G160" s="1199" t="s">
        <v>106</v>
      </c>
      <c r="H160" s="1199" t="s">
        <v>106</v>
      </c>
      <c r="I160" s="888">
        <v>274.73</v>
      </c>
      <c r="J160" s="663">
        <f>(M160/I160)*100</f>
        <v>0.81534597604921188</v>
      </c>
      <c r="K160" s="891">
        <v>0.56000000000000005</v>
      </c>
      <c r="L160" s="901">
        <v>4</v>
      </c>
      <c r="M160" s="654">
        <f>K160*L160</f>
        <v>2.2400000000000002</v>
      </c>
      <c r="N160" s="884" t="s">
        <v>111</v>
      </c>
      <c r="O160" s="747">
        <v>0.5</v>
      </c>
      <c r="P160" s="875">
        <v>43885</v>
      </c>
      <c r="Q160" s="875">
        <v>43908</v>
      </c>
      <c r="R160" s="654">
        <f>(K160-O160)/O160*100</f>
        <v>12.000000000000011</v>
      </c>
      <c r="S160" s="714">
        <f>IF(INDEX(Historical!$D$7:$D$1277,MATCH(B160,Historical!$B$7:$B$1301,0))=0,"n/a",(INDEX(Historical!$C$7:$C$1279,MATCH(B160,Historical!$B$7:$B$1301,0))/INDEX(Historical!$D$7:$D$1277,MATCH(B160,Historical!$B$7:$B$1301,0))-1)*100)</f>
        <v>13.636363636363647</v>
      </c>
      <c r="T160" s="714">
        <f>IF(INDEX(Historical!$F$7:$F$1270,MATCH(B160,Historical!$B$7:$B$1301,0))=0,"n/a",((INDEX(Historical!$C$7:$C$1279,MATCH(B160,Historical!$B$7:$B$1301,0))/INDEX(Historical!$F$7:$F$1270,MATCH(B160,Historical!$B$7:$B$1301,0)))^(1/3)-1)*100)</f>
        <v>11.060352259318783</v>
      </c>
      <c r="U160" s="714">
        <f>IF(INDEX(Historical!$H$7:$H$1270,MATCH(B160,Historical!$B$7:$B$1301,0))=0,"n/a",((INDEX(Historical!$C$7:$C$1279,MATCH(B160,Historical!$B$7:$B$1301,0))/INDEX(Historical!$H$7:$H$1270,MATCH(B160,Historical!$B$7:$B$1301,0)))^(1/5)-1)*100)</f>
        <v>12.295510705682089</v>
      </c>
      <c r="V160" s="714">
        <f>IF(INDEX(Historical!$O$7:$O$1270,MATCH(B160,Historical!$B$7:$B$1301,0))=0,"n/a",((INDEX(Historical!$C$7:$C$1279,MATCH(B160,Historical!$B$7:$B$1301,0))/INDEX(Historical!$O$7:$O$1270,MATCH(B160,Historical!$B$7:$B$1301,0)))^(1/10)-1)*100)</f>
        <v>17.461894308801895</v>
      </c>
      <c r="W160" s="715">
        <f>IF(OR(U160&lt;=0,U160="n/a",V160&lt;=0,V160="n/a"),"n/a",U160/V160)</f>
        <v>0.70413384070732676</v>
      </c>
      <c r="X160" s="716">
        <f>IF(OR(AJ160&lt;=0,AJ160="n/a",U160&lt;=0,U160="n/a"),"n/a",U160/AJ160)</f>
        <v>1.2295510705682089</v>
      </c>
      <c r="Y160" s="673"/>
      <c r="Z160" s="663">
        <f>IF(OR(AC160&lt;0.01,AC160="n/a"),"n/a",M160/AC160*100)</f>
        <v>27.791563275434246</v>
      </c>
      <c r="AA160" s="900">
        <f>IF(OR(AC160&lt;0.01,AC160="n/a"),"n/a",I160/AC160)</f>
        <v>34.08560794044665</v>
      </c>
      <c r="AB160" s="901">
        <v>12</v>
      </c>
      <c r="AC160" s="879">
        <v>8.06</v>
      </c>
      <c r="AD160" s="879">
        <v>4.07</v>
      </c>
      <c r="AE160" s="879">
        <v>10.41</v>
      </c>
      <c r="AF160" s="879">
        <v>86.81</v>
      </c>
      <c r="AG160" s="882">
        <v>304.5</v>
      </c>
      <c r="AH160" s="879">
        <v>15.4</v>
      </c>
      <c r="AI160" s="879">
        <v>12.809999999999999</v>
      </c>
      <c r="AJ160" s="879">
        <v>10</v>
      </c>
      <c r="AK160" s="879">
        <v>8.2000000000000011</v>
      </c>
      <c r="AL160" s="892">
        <v>51810</v>
      </c>
      <c r="AM160" s="887">
        <v>0.3</v>
      </c>
      <c r="AN160" s="879">
        <v>11.66</v>
      </c>
      <c r="AO160" s="753">
        <f>IF(U160="n/a","n/a",IF(AA160&lt;0,"n/a",IF(AA160="n/a","n/a",J160+U160-AA160)))</f>
        <v>-20.974751258715351</v>
      </c>
      <c r="AP160" s="754">
        <f>IF(U160="n/a","n/a",J160+U160)</f>
        <v>13.110856681731301</v>
      </c>
      <c r="AQ160" s="902">
        <f>IF(OR(AC160&lt;0.01,AF160="n/a"),"n/a",(I160/SQRT(22.5*AC160*(I160/AF160))-1)*100)</f>
        <v>1046.7774414147914</v>
      </c>
      <c r="AR160" s="663">
        <f>INDEX(Historical!$C$7:$C$1279,MATCH(B160,Historical!$B$7:$B$1301,0))*IF(AH160="n/a",1.03,IF(AH160&lt;0,1.01,IF(AH160&gt;10,1.1,(1+AH160/100))))</f>
        <v>2.2000000000000002</v>
      </c>
      <c r="AS160" s="900">
        <f>IF($AI160="n/a",1.03*AR160,IF($AI160&lt;0,1.01*AR160,IF($AI160&gt;10,1.1*AR160,(1+$AI160/100)*AR160)))</f>
        <v>2.4200000000000004</v>
      </c>
      <c r="AT160" s="900">
        <f>IF($AK160="n/a",1.03*AS160,IF($AK160&lt;0,1.01*AS160,IF($AK160&gt;10,1.1*AS160,(1+$AK160/100)*AS160)))</f>
        <v>2.6184400000000005</v>
      </c>
      <c r="AU160" s="900">
        <f>IF($AK160="n/a",1.03*AT160,IF($AK160&lt;0,1.01*AT160,IF($AK160&gt;10,1.1*AT160,(1+$AK160/100)*AT160)))</f>
        <v>2.833152080000001</v>
      </c>
      <c r="AV160" s="900">
        <f>IF($AK160="n/a",1.03*AU160,IF($AK160&lt;0,1.01*AU160,IF($AK160&gt;10,1.1*AU160,(1+$AK160/100)*AU160)))</f>
        <v>3.0654705505600011</v>
      </c>
      <c r="AW160" s="663">
        <f>SUM(AR160:AV160)</f>
        <v>13.137062630560003</v>
      </c>
      <c r="AX160" s="761">
        <f>AW160/I160*100</f>
        <v>4.7818085504167733</v>
      </c>
      <c r="AY160" s="948">
        <v>1.19</v>
      </c>
      <c r="AZ160" s="886">
        <v>67.320000000000007</v>
      </c>
      <c r="BA160" s="886">
        <v>-4.3600000000000003</v>
      </c>
      <c r="BB160" s="886">
        <v>5.52</v>
      </c>
      <c r="BC160" s="886">
        <v>15.49</v>
      </c>
      <c r="BE160" s="635">
        <v>2010</v>
      </c>
      <c r="BF160" s="912">
        <f>IF(BE160&gt;2008,0,IF(BE160&gt;2001,1,IF(BE160&gt;1990,2,IF(BE160&gt;1980,3,IF(BE160&gt;1973,4,IF(BE160&gt;1970,5,IF(BE160&gt;1960,6,IF(BE160&gt;1958,7,IF(BE160&gt;1953,8,9)))))))))</f>
        <v>0</v>
      </c>
      <c r="BG160" s="896">
        <v>15.1</v>
      </c>
    </row>
    <row r="161" spans="1:59" ht="11.25" customHeight="1" x14ac:dyDescent="0.2">
      <c r="A161" s="877" t="s">
        <v>1432</v>
      </c>
      <c r="B161" s="889" t="s">
        <v>1433</v>
      </c>
      <c r="C161" s="946" t="s">
        <v>245</v>
      </c>
      <c r="D161" s="946" t="s">
        <v>4340</v>
      </c>
      <c r="E161" s="746">
        <v>11</v>
      </c>
      <c r="F161" s="1199">
        <v>311</v>
      </c>
      <c r="G161" s="1199" t="s">
        <v>106</v>
      </c>
      <c r="H161" s="1199" t="s">
        <v>106</v>
      </c>
      <c r="I161" s="888">
        <v>44.53</v>
      </c>
      <c r="J161" s="663">
        <f>(M161/I161)*100</f>
        <v>3.5930833146193581</v>
      </c>
      <c r="K161" s="891">
        <v>0.4</v>
      </c>
      <c r="L161" s="901">
        <v>4</v>
      </c>
      <c r="M161" s="654">
        <f>K161*L161</f>
        <v>1.6</v>
      </c>
      <c r="N161" s="884" t="s">
        <v>595</v>
      </c>
      <c r="O161" s="747">
        <v>0.36499999999999999</v>
      </c>
      <c r="P161" s="875">
        <v>43895</v>
      </c>
      <c r="Q161" s="875">
        <v>43910</v>
      </c>
      <c r="R161" s="654">
        <f>(K161-O161)/O161*100</f>
        <v>9.5890410958904209</v>
      </c>
      <c r="S161" s="714">
        <f>IF(INDEX(Historical!$D$7:$D$1277,MATCH(B161,Historical!$B$7:$B$1301,0))=0,"n/a",(INDEX(Historical!$C$7:$C$1279,MATCH(B161,Historical!$B$7:$B$1301,0))/INDEX(Historical!$D$7:$D$1277,MATCH(B161,Historical!$B$7:$B$1301,0))-1)*100)</f>
        <v>10.606060606060597</v>
      </c>
      <c r="T161" s="714">
        <f>IF(INDEX(Historical!$F$7:$F$1270,MATCH(B161,Historical!$B$7:$B$1301,0))=0,"n/a",((INDEX(Historical!$C$7:$C$1279,MATCH(B161,Historical!$B$7:$B$1301,0))/INDEX(Historical!$F$7:$F$1270,MATCH(B161,Historical!$B$7:$B$1301,0)))^(1/3)-1)*100)</f>
        <v>13.444719403828165</v>
      </c>
      <c r="U161" s="714">
        <f>IF(INDEX(Historical!$H$7:$H$1270,MATCH(B161,Historical!$B$7:$B$1301,0))=0,"n/a",((INDEX(Historical!$C$7:$C$1279,MATCH(B161,Historical!$B$7:$B$1301,0))/INDEX(Historical!$H$7:$H$1270,MATCH(B161,Historical!$B$7:$B$1301,0)))^(1/5)-1)*100)</f>
        <v>13.948300628553811</v>
      </c>
      <c r="V161" s="714">
        <f>IF(INDEX(Historical!$O$7:$O$1270,MATCH(B161,Historical!$B$7:$B$1301,0))=0,"n/a",((INDEX(Historical!$C$7:$C$1279,MATCH(B161,Historical!$B$7:$B$1301,0))/INDEX(Historical!$O$7:$O$1270,MATCH(B161,Historical!$B$7:$B$1301,0)))^(1/10)-1)*100)</f>
        <v>41.616557862603209</v>
      </c>
      <c r="W161" s="715">
        <f>IF(OR(U161&lt;=0,U161="n/a",V161&lt;=0,V161="n/a"),"n/a",U161/V161)</f>
        <v>0.33516228503577911</v>
      </c>
      <c r="X161" s="716">
        <f>IF(OR(AJ161&lt;=0,AJ161="n/a",U161&lt;=0,U161="n/a"),"n/a",U161/AJ161)</f>
        <v>2.9677235379901723</v>
      </c>
      <c r="Y161" s="890" t="s">
        <v>819</v>
      </c>
      <c r="Z161" s="663">
        <f>IF(OR(AC161&lt;0.01,AC161="n/a"),"n/a",M161/AC161*100)</f>
        <v>53.872053872053868</v>
      </c>
      <c r="AA161" s="900">
        <f>IF(OR(AC161&lt;0.01,AC161="n/a"),"n/a",I161/AC161)</f>
        <v>14.993265993265993</v>
      </c>
      <c r="AB161" s="901">
        <v>12</v>
      </c>
      <c r="AC161" s="879">
        <v>2.97</v>
      </c>
      <c r="AD161" s="879" t="s">
        <v>136</v>
      </c>
      <c r="AE161" s="879">
        <v>0.36</v>
      </c>
      <c r="AF161" s="879">
        <v>1.29</v>
      </c>
      <c r="AG161" s="879">
        <v>8.5</v>
      </c>
      <c r="AH161" s="879">
        <v>-15.8</v>
      </c>
      <c r="AI161" s="879">
        <v>218.03</v>
      </c>
      <c r="AJ161" s="879">
        <v>4.7</v>
      </c>
      <c r="AK161" s="879">
        <v>-0.16</v>
      </c>
      <c r="AL161" s="892">
        <v>13370</v>
      </c>
      <c r="AM161" s="886">
        <v>1.6</v>
      </c>
      <c r="AN161" s="879">
        <v>0.3</v>
      </c>
      <c r="AO161" s="753">
        <f>IF(U161="n/a","n/a",IF(AA161&lt;0,"n/a",IF(AA161="n/a","n/a",J161+U161-AA161)))</f>
        <v>2.5481179499071764</v>
      </c>
      <c r="AP161" s="754">
        <f>IF(U161="n/a","n/a",J161+U161)</f>
        <v>17.54138394317317</v>
      </c>
      <c r="AQ161" s="902">
        <f>IF(OR(AC161&lt;0.01,AF161="n/a"),"n/a",(I161/SQRT(22.5*AC161*(I161/AF161))-1)*100)</f>
        <v>-7.2846335849741646</v>
      </c>
      <c r="AR161" s="663">
        <f>INDEX(Historical!$C$7:$C$1279,MATCH(B161,Historical!$B$7:$B$1301,0))*IF(AH161="n/a",1.03,IF(AH161&lt;0,1.01,IF(AH161&gt;10,1.1,(1+AH161/100))))</f>
        <v>1.4745999999999999</v>
      </c>
      <c r="AS161" s="900">
        <f>IF($AI161="n/a",1.03*AR161,IF($AI161&lt;0,1.01*AR161,IF($AI161&gt;10,1.1*AR161,(1+$AI161/100)*AR161)))</f>
        <v>1.6220600000000001</v>
      </c>
      <c r="AT161" s="900">
        <f>IF($AK161="n/a",1.03*AS161,IF($AK161&lt;0,1.01*AS161,IF($AK161&gt;10,1.1*AS161,(1+$AK161/100)*AS161)))</f>
        <v>1.6382806000000001</v>
      </c>
      <c r="AU161" s="900">
        <f>IF($AK161="n/a",1.03*AT161,IF($AK161&lt;0,1.01*AT161,IF($AK161&gt;10,1.1*AT161,(1+$AK161/100)*AT161)))</f>
        <v>1.6546634060000001</v>
      </c>
      <c r="AV161" s="900">
        <f>IF($AK161="n/a",1.03*AU161,IF($AK161&lt;0,1.01*AU161,IF($AK161&gt;10,1.1*AU161,(1+$AK161/100)*AU161)))</f>
        <v>1.6712100400600001</v>
      </c>
      <c r="AW161" s="663">
        <f>SUM(AR161:AV161)</f>
        <v>8.0608140460599991</v>
      </c>
      <c r="AX161" s="761">
        <f>AW161/I161*100</f>
        <v>18.101985281967213</v>
      </c>
      <c r="AY161" s="948">
        <v>1.64</v>
      </c>
      <c r="AZ161" s="886">
        <v>95.740000000000009</v>
      </c>
      <c r="BA161" s="886">
        <v>-22</v>
      </c>
      <c r="BB161" s="886">
        <v>9.16</v>
      </c>
      <c r="BC161" s="886">
        <v>-5.36</v>
      </c>
      <c r="BE161" s="635">
        <v>2011</v>
      </c>
      <c r="BF161" s="912">
        <f>IF(BE161&gt;2008,0,IF(BE161&gt;2001,1,IF(BE161&gt;1990,2,IF(BE161&gt;1980,3,IF(BE161&gt;1973,4,IF(BE161&gt;1970,5,IF(BE161&gt;1960,6,IF(BE161&gt;1958,7,IF(BE161&gt;1953,8,9)))))))))</f>
        <v>0</v>
      </c>
      <c r="BG161" s="896">
        <v>3.5000000000000004</v>
      </c>
    </row>
    <row r="162" spans="1:59" ht="11.25" customHeight="1" x14ac:dyDescent="0.2">
      <c r="A162" s="877" t="s">
        <v>1446</v>
      </c>
      <c r="B162" s="889" t="s">
        <v>1447</v>
      </c>
      <c r="C162" s="946" t="s">
        <v>108</v>
      </c>
      <c r="D162" s="946" t="s">
        <v>4341</v>
      </c>
      <c r="E162" s="746">
        <v>12</v>
      </c>
      <c r="F162" s="1199">
        <v>289</v>
      </c>
      <c r="G162" s="1199" t="s">
        <v>106</v>
      </c>
      <c r="H162" s="1199" t="s">
        <v>106</v>
      </c>
      <c r="I162" s="888">
        <v>500.92</v>
      </c>
      <c r="J162" s="663">
        <f>(M162/I162)*100</f>
        <v>0.47911842210332978</v>
      </c>
      <c r="K162" s="891">
        <v>0.6</v>
      </c>
      <c r="L162" s="901">
        <v>4</v>
      </c>
      <c r="M162" s="654">
        <f>K162*L162</f>
        <v>2.4</v>
      </c>
      <c r="N162" s="884" t="s">
        <v>514</v>
      </c>
      <c r="O162" s="747">
        <v>0.51</v>
      </c>
      <c r="P162" s="875">
        <v>43872</v>
      </c>
      <c r="Q162" s="875">
        <v>43887</v>
      </c>
      <c r="R162" s="654">
        <f>(K162-O162)/O162*100</f>
        <v>17.647058823529406</v>
      </c>
      <c r="S162" s="714">
        <f>IF(INDEX(Historical!$D$7:$D$1277,MATCH(B162,Historical!$B$7:$B$1301,0))=0,"n/a",(INDEX(Historical!$C$7:$C$1279,MATCH(B162,Historical!$B$7:$B$1301,0))/INDEX(Historical!$D$7:$D$1277,MATCH(B162,Historical!$B$7:$B$1301,0))-1)*100)</f>
        <v>21.428571428571441</v>
      </c>
      <c r="T162" s="714">
        <f>IF(INDEX(Historical!$F$7:$F$1270,MATCH(B162,Historical!$B$7:$B$1301,0))=0,"n/a",((INDEX(Historical!$C$7:$C$1279,MATCH(B162,Historical!$B$7:$B$1301,0))/INDEX(Historical!$F$7:$F$1270,MATCH(B162,Historical!$B$7:$B$1301,0)))^(1/3)-1)*100)</f>
        <v>25.179230069318905</v>
      </c>
      <c r="U162" s="714">
        <f>IF(INDEX(Historical!$H$7:$H$1270,MATCH(B162,Historical!$B$7:$B$1301,0))=0,"n/a",((INDEX(Historical!$C$7:$C$1279,MATCH(B162,Historical!$B$7:$B$1301,0))/INDEX(Historical!$H$7:$H$1270,MATCH(B162,Historical!$B$7:$B$1301,0)))^(1/5)-1)*100)</f>
        <v>26.092727406616344</v>
      </c>
      <c r="V162" s="714">
        <f>IF(INDEX(Historical!$O$7:$O$1270,MATCH(B162,Historical!$B$7:$B$1301,0))=0,"n/a",((INDEX(Historical!$C$7:$C$1279,MATCH(B162,Historical!$B$7:$B$1301,0))/INDEX(Historical!$O$7:$O$1270,MATCH(B162,Historical!$B$7:$B$1301,0)))^(1/10)-1)*100)</f>
        <v>40.104863953506012</v>
      </c>
      <c r="W162" s="715">
        <f>IF(OR(U162&lt;=0,U162="n/a",V162&lt;=0,V162="n/a"),"n/a",U162/V162)</f>
        <v>0.650612540086557</v>
      </c>
      <c r="X162" s="716">
        <f>IF(OR(AJ162&lt;=0,AJ162="n/a",U162&lt;=0,U162="n/a"),"n/a",U162/AJ162)</f>
        <v>1.1700774621801051</v>
      </c>
      <c r="Y162" s="889"/>
      <c r="Z162" s="663">
        <f>IF(OR(AC162&lt;0.01,AC162="n/a"),"n/a",M162/AC162*100)</f>
        <v>40.133779264214041</v>
      </c>
      <c r="AA162" s="900">
        <f>IF(OR(AC162&lt;0.01,AC162="n/a"),"n/a",I162/AC162)</f>
        <v>83.76588628762542</v>
      </c>
      <c r="AB162" s="901">
        <v>12</v>
      </c>
      <c r="AC162" s="879">
        <v>5.98</v>
      </c>
      <c r="AD162" s="879">
        <v>4.9400000000000004</v>
      </c>
      <c r="AE162" s="879">
        <v>35.229999999999997</v>
      </c>
      <c r="AF162" s="879">
        <v>23.31</v>
      </c>
      <c r="AG162" s="879">
        <v>31.1</v>
      </c>
      <c r="AH162" s="879">
        <v>18.5</v>
      </c>
      <c r="AI162" s="879">
        <v>4.93</v>
      </c>
      <c r="AJ162" s="879">
        <v>22.3</v>
      </c>
      <c r="AK162" s="879">
        <v>16.900000000000002</v>
      </c>
      <c r="AL162" s="892">
        <v>19580</v>
      </c>
      <c r="AM162" s="886">
        <v>3.3000000000000003</v>
      </c>
      <c r="AN162" s="879">
        <v>0</v>
      </c>
      <c r="AO162" s="753">
        <f>IF(U162="n/a","n/a",IF(AA162&lt;0,"n/a",IF(AA162="n/a","n/a",J162+U162-AA162)))</f>
        <v>-57.194040458905747</v>
      </c>
      <c r="AP162" s="754">
        <f>IF(U162="n/a","n/a",J162+U162)</f>
        <v>26.571845828719674</v>
      </c>
      <c r="AQ162" s="902">
        <f>IF(OR(AC162&lt;0.01,AF162="n/a"),"n/a",(I162/SQRT(22.5*AC162*(I162/AF162))-1)*100)</f>
        <v>831.56566163625814</v>
      </c>
      <c r="AR162" s="663">
        <f>INDEX(Historical!$C$7:$C$1279,MATCH(B162,Historical!$B$7:$B$1301,0))*IF(AH162="n/a",1.03,IF(AH162&lt;0,1.01,IF(AH162&gt;10,1.1,(1+AH162/100))))</f>
        <v>2.2440000000000002</v>
      </c>
      <c r="AS162" s="900">
        <f>IF($AI162="n/a",1.03*AR162,IF($AI162&lt;0,1.01*AR162,IF($AI162&gt;10,1.1*AR162,(1+$AI162/100)*AR162)))</f>
        <v>2.3546292000000002</v>
      </c>
      <c r="AT162" s="900">
        <f>IF($AK162="n/a",1.03*AS162,IF($AK162&lt;0,1.01*AS162,IF($AK162&gt;10,1.1*AS162,(1+$AK162/100)*AS162)))</f>
        <v>2.5900921200000004</v>
      </c>
      <c r="AU162" s="900">
        <f>IF($AK162="n/a",1.03*AT162,IF($AK162&lt;0,1.01*AT162,IF($AK162&gt;10,1.1*AT162,(1+$AK162/100)*AT162)))</f>
        <v>2.8491013320000009</v>
      </c>
      <c r="AV162" s="900">
        <f>IF($AK162="n/a",1.03*AU162,IF($AK162&lt;0,1.01*AU162,IF($AK162&gt;10,1.1*AU162,(1+$AK162/100)*AU162)))</f>
        <v>3.1340114652000013</v>
      </c>
      <c r="AW162" s="663">
        <f>SUM(AR162:AV162)</f>
        <v>13.171834117200003</v>
      </c>
      <c r="AX162" s="761">
        <f>AW162/I162*100</f>
        <v>2.6295284910165302</v>
      </c>
      <c r="AY162" s="948">
        <v>0.64</v>
      </c>
      <c r="AZ162" s="886">
        <v>81.83</v>
      </c>
      <c r="BA162" s="886">
        <v>-4.97</v>
      </c>
      <c r="BB162" s="886">
        <v>3.75</v>
      </c>
      <c r="BC162" s="886">
        <v>28.53</v>
      </c>
      <c r="BE162" s="635">
        <v>2009</v>
      </c>
      <c r="BF162" s="912">
        <f>IF(BE162&gt;2008,0,IF(BE162&gt;2001,1,IF(BE162&gt;1990,2,IF(BE162&gt;1980,3,IF(BE162&gt;1973,4,IF(BE162&gt;1970,5,IF(BE162&gt;1960,6,IF(BE162&gt;1958,7,IF(BE162&gt;1953,8,9)))))))))</f>
        <v>0</v>
      </c>
      <c r="BG162" s="896">
        <v>25.3</v>
      </c>
    </row>
    <row r="163" spans="1:59" ht="11.25" customHeight="1" x14ac:dyDescent="0.2">
      <c r="A163" s="877" t="s">
        <v>1450</v>
      </c>
      <c r="B163" s="889" t="s">
        <v>1451</v>
      </c>
      <c r="C163" s="946" t="s">
        <v>108</v>
      </c>
      <c r="D163" s="946" t="s">
        <v>118</v>
      </c>
      <c r="E163" s="746">
        <v>10</v>
      </c>
      <c r="F163" s="1199">
        <v>333</v>
      </c>
      <c r="G163" s="1199" t="s">
        <v>115</v>
      </c>
      <c r="H163" s="1199" t="s">
        <v>115</v>
      </c>
      <c r="I163" s="888">
        <v>107.37</v>
      </c>
      <c r="J163" s="663">
        <f>(M163/I163)*100</f>
        <v>1.6950731116699265</v>
      </c>
      <c r="K163" s="891">
        <v>0.45500000000000002</v>
      </c>
      <c r="L163" s="901">
        <v>4</v>
      </c>
      <c r="M163" s="654">
        <f>K163*L163</f>
        <v>1.82</v>
      </c>
      <c r="N163" s="884" t="s">
        <v>107</v>
      </c>
      <c r="O163" s="747">
        <v>0.41499999999999998</v>
      </c>
      <c r="P163" s="630">
        <v>43656</v>
      </c>
      <c r="Q163" s="630">
        <v>43692</v>
      </c>
      <c r="R163" s="654">
        <f>(K163-O163)/O163*100</f>
        <v>9.6385542168674796</v>
      </c>
      <c r="S163" s="714">
        <f>IF(INDEX(Historical!$D$7:$D$1277,MATCH(B163,Historical!$B$7:$B$1301,0))=0,"n/a",(INDEX(Historical!$C$7:$C$1279,MATCH(B163,Historical!$B$7:$B$1301,0))/INDEX(Historical!$D$7:$D$1277,MATCH(B163,Historical!$B$7:$B$1301,0))-1)*100)</f>
        <v>10.126582278480999</v>
      </c>
      <c r="T163" s="714">
        <f>IF(INDEX(Historical!$F$7:$F$1270,MATCH(B163,Historical!$B$7:$B$1301,0))=0,"n/a",((INDEX(Historical!$C$7:$C$1279,MATCH(B163,Historical!$B$7:$B$1301,0))/INDEX(Historical!$F$7:$F$1270,MATCH(B163,Historical!$B$7:$B$1301,0)))^(1/3)-1)*100)</f>
        <v>10.205169109781931</v>
      </c>
      <c r="U163" s="714">
        <f>IF(INDEX(Historical!$H$7:$H$1270,MATCH(B163,Historical!$B$7:$B$1301,0))=0,"n/a",((INDEX(Historical!$C$7:$C$1279,MATCH(B163,Historical!$B$7:$B$1301,0))/INDEX(Historical!$H$7:$H$1270,MATCH(B163,Historical!$B$7:$B$1301,0)))^(1/5)-1)*100)</f>
        <v>10.420237420114752</v>
      </c>
      <c r="V163" s="714">
        <f>IF(INDEX(Historical!$O$7:$O$1270,MATCH(B163,Historical!$B$7:$B$1301,0))=0,"n/a",((INDEX(Historical!$C$7:$C$1279,MATCH(B163,Historical!$B$7:$B$1301,0))/INDEX(Historical!$O$7:$O$1270,MATCH(B163,Historical!$B$7:$B$1301,0)))^(1/10)-1)*100)</f>
        <v>8.0801468581459535</v>
      </c>
      <c r="W163" s="715">
        <f>IF(OR(U163&lt;=0,U163="n/a",V163&lt;=0,V163="n/a"),"n/a",U163/V163)</f>
        <v>1.2896099047518734</v>
      </c>
      <c r="X163" s="716">
        <f>IF(OR(AJ163&lt;=0,AJ163="n/a",U163&lt;=0,U163="n/a"),"n/a",U163/AJ163)</f>
        <v>1.8607566821633483</v>
      </c>
      <c r="Y163" s="676"/>
      <c r="Z163" s="663">
        <f>IF(OR(AC163&lt;0.01,AC163="n/a"),"n/a",M163/AC163*100)</f>
        <v>52.148997134670481</v>
      </c>
      <c r="AA163" s="900">
        <f>IF(OR(AC163&lt;0.01,AC163="n/a"),"n/a",I163/AC163)</f>
        <v>30.765042979942692</v>
      </c>
      <c r="AB163" s="901">
        <v>12</v>
      </c>
      <c r="AC163" s="879">
        <v>3.49</v>
      </c>
      <c r="AD163" s="879">
        <v>5.43</v>
      </c>
      <c r="AE163" s="879">
        <v>3.16</v>
      </c>
      <c r="AF163" s="879">
        <v>7.29</v>
      </c>
      <c r="AG163" s="879">
        <v>23.1</v>
      </c>
      <c r="AH163" s="879">
        <v>5.8999999999999995</v>
      </c>
      <c r="AI163" s="879">
        <v>10.530000000000001</v>
      </c>
      <c r="AJ163" s="879">
        <v>5.6000000000000005</v>
      </c>
      <c r="AK163" s="879">
        <v>5.56</v>
      </c>
      <c r="AL163" s="892">
        <v>54420</v>
      </c>
      <c r="AM163" s="886">
        <v>0.2</v>
      </c>
      <c r="AN163" s="879">
        <v>1.87</v>
      </c>
      <c r="AO163" s="753">
        <f>IF(U163="n/a","n/a",IF(AA163&lt;0,"n/a",IF(AA163="n/a","n/a",J163+U163-AA163)))</f>
        <v>-18.649732448158012</v>
      </c>
      <c r="AP163" s="754">
        <f>IF(U163="n/a","n/a",J163+U163)</f>
        <v>12.115310531784679</v>
      </c>
      <c r="AQ163" s="902">
        <f>IF(OR(AC163&lt;0.01,AF163="n/a"),"n/a",(I163/SQRT(22.5*AC163*(I163/AF163))-1)*100)</f>
        <v>215.71939955443713</v>
      </c>
      <c r="AR163" s="663">
        <f>INDEX(Historical!$C$7:$C$1279,MATCH(B163,Historical!$B$7:$B$1301,0))*IF(AH163="n/a",1.03,IF(AH163&lt;0,1.01,IF(AH163&gt;10,1.1,(1+AH163/100))))</f>
        <v>1.84266</v>
      </c>
      <c r="AS163" s="900">
        <f>IF($AI163="n/a",1.03*AR163,IF($AI163&lt;0,1.01*AR163,IF($AI163&gt;10,1.1*AR163,(1+$AI163/100)*AR163)))</f>
        <v>2.026926</v>
      </c>
      <c r="AT163" s="900">
        <f>IF($AK163="n/a",1.03*AS163,IF($AK163&lt;0,1.01*AS163,IF($AK163&gt;10,1.1*AS163,(1+$AK163/100)*AS163)))</f>
        <v>2.1396230856000003</v>
      </c>
      <c r="AU163" s="900">
        <f>IF($AK163="n/a",1.03*AT163,IF($AK163&lt;0,1.01*AT163,IF($AK163&gt;10,1.1*AT163,(1+$AK163/100)*AT163)))</f>
        <v>2.2585861291593603</v>
      </c>
      <c r="AV163" s="900">
        <f>IF($AK163="n/a",1.03*AU163,IF($AK163&lt;0,1.01*AU163,IF($AK163&gt;10,1.1*AU163,(1+$AK163/100)*AU163)))</f>
        <v>2.3841635179406211</v>
      </c>
      <c r="AW163" s="663">
        <f>SUM(AR163:AV163)</f>
        <v>10.651958732699981</v>
      </c>
      <c r="AX163" s="761">
        <f>AW163/I163*100</f>
        <v>9.9207960628667049</v>
      </c>
      <c r="AY163" s="948">
        <v>0.87</v>
      </c>
      <c r="AZ163" s="886">
        <v>44.440000000000005</v>
      </c>
      <c r="BA163" s="886">
        <v>-10.440000000000001</v>
      </c>
      <c r="BB163" s="886">
        <v>3.7699999999999996</v>
      </c>
      <c r="BC163" s="886">
        <v>3.37</v>
      </c>
      <c r="BE163" s="635">
        <v>2010</v>
      </c>
      <c r="BF163" s="912">
        <f>IF(BE163&gt;2008,0,IF(BE163&gt;2001,1,IF(BE163&gt;1990,2,IF(BE163&gt;1980,3,IF(BE163&gt;1973,4,IF(BE163&gt;1970,5,IF(BE163&gt;1960,6,IF(BE163&gt;1958,7,IF(BE163&gt;1953,8,9)))))))))</f>
        <v>0</v>
      </c>
      <c r="BG163" s="896">
        <v>5.7</v>
      </c>
    </row>
    <row r="164" spans="1:59" ht="11.25" customHeight="1" x14ac:dyDescent="0.2">
      <c r="A164" s="877" t="s">
        <v>667</v>
      </c>
      <c r="B164" s="889" t="s">
        <v>668</v>
      </c>
      <c r="C164" s="946" t="s">
        <v>178</v>
      </c>
      <c r="D164" s="946" t="s">
        <v>4343</v>
      </c>
      <c r="E164" s="746">
        <v>20</v>
      </c>
      <c r="F164" s="1199">
        <v>164</v>
      </c>
      <c r="G164" s="1199" t="s">
        <v>106</v>
      </c>
      <c r="H164" s="1199" t="s">
        <v>106</v>
      </c>
      <c r="I164" s="888">
        <v>43.17</v>
      </c>
      <c r="J164" s="663">
        <f>(M164/I164)*100</f>
        <v>9.5205003474635159</v>
      </c>
      <c r="K164" s="898">
        <v>1.0275000000000001</v>
      </c>
      <c r="L164" s="901">
        <v>4</v>
      </c>
      <c r="M164" s="654">
        <f>K164*L164</f>
        <v>4.1100000000000003</v>
      </c>
      <c r="N164" s="884" t="s">
        <v>107</v>
      </c>
      <c r="O164" s="748">
        <v>1.02</v>
      </c>
      <c r="P164" s="875">
        <v>43867</v>
      </c>
      <c r="Q164" s="875">
        <v>43874</v>
      </c>
      <c r="R164" s="654">
        <f>(K164-O164)/O164*100</f>
        <v>0.73529411764706487</v>
      </c>
      <c r="S164" s="714">
        <f>IF(INDEX(Historical!$D$7:$D$1277,MATCH(B164,Historical!$B$7:$B$1301,0))=0,"n/a",(INDEX(Historical!$C$7:$C$1279,MATCH(B164,Historical!$B$7:$B$1301,0))/INDEX(Historical!$D$7:$D$1277,MATCH(B164,Historical!$B$7:$B$1301,0))-1)*100)</f>
        <v>6.3941990771259061</v>
      </c>
      <c r="T164" s="714">
        <f>IF(INDEX(Historical!$F$7:$F$1270,MATCH(B164,Historical!$B$7:$B$1301,0))=0,"n/a",((INDEX(Historical!$C$7:$C$1279,MATCH(B164,Historical!$B$7:$B$1301,0))/INDEX(Historical!$F$7:$F$1270,MATCH(B164,Historical!$B$7:$B$1301,0)))^(1/3)-1)*100)</f>
        <v>7.5332931324033625</v>
      </c>
      <c r="U164" s="714">
        <f>IF(INDEX(Historical!$H$7:$H$1270,MATCH(B164,Historical!$B$7:$B$1301,0))=0,"n/a",((INDEX(Historical!$C$7:$C$1279,MATCH(B164,Historical!$B$7:$B$1301,0))/INDEX(Historical!$H$7:$H$1270,MATCH(B164,Historical!$B$7:$B$1301,0)))^(1/5)-1)*100)</f>
        <v>10.003666760709006</v>
      </c>
      <c r="V164" s="714">
        <f>IF(INDEX(Historical!$O$7:$O$1270,MATCH(B164,Historical!$B$7:$B$1301,0))=0,"n/a",((INDEX(Historical!$C$7:$C$1279,MATCH(B164,Historical!$B$7:$B$1301,0))/INDEX(Historical!$O$7:$O$1270,MATCH(B164,Historical!$B$7:$B$1301,0)))^(1/10)-1)*100)</f>
        <v>11.008317284809666</v>
      </c>
      <c r="W164" s="715">
        <f>IF(OR(U164&lt;=0,U164="n/a",V164&lt;=0,V164="n/a"),"n/a",U164/V164)</f>
        <v>0.90873713955474622</v>
      </c>
      <c r="X164" s="716">
        <f>IF(OR(AJ164&lt;=0,AJ164="n/a",U164&lt;=0,U164="n/a"),"n/a",U164/AJ164)</f>
        <v>2.5650427591561553</v>
      </c>
      <c r="Y164" s="890"/>
      <c r="Z164" s="663">
        <f>IF(OR(AC164&lt;0.01,AC164="n/a"),"n/a",M164/AC164*100)</f>
        <v>85.269709543568467</v>
      </c>
      <c r="AA164" s="900">
        <f>IF(OR(AC164&lt;0.01,AC164="n/a"),"n/a",I164/AC164)</f>
        <v>8.9564315352697097</v>
      </c>
      <c r="AB164" s="901">
        <v>12</v>
      </c>
      <c r="AC164" s="879">
        <v>4.82</v>
      </c>
      <c r="AD164" s="879" t="s">
        <v>136</v>
      </c>
      <c r="AE164" s="879">
        <v>3.4</v>
      </c>
      <c r="AF164" s="879">
        <v>3.76</v>
      </c>
      <c r="AG164" s="879">
        <v>41.699999999999996</v>
      </c>
      <c r="AH164" s="879">
        <v>-23.599999999999998</v>
      </c>
      <c r="AI164" s="879">
        <v>8.99</v>
      </c>
      <c r="AJ164" s="879">
        <v>3.9</v>
      </c>
      <c r="AK164" s="879">
        <v>-0.4</v>
      </c>
      <c r="AL164" s="892">
        <v>9810</v>
      </c>
      <c r="AM164" s="886">
        <v>0.3</v>
      </c>
      <c r="AN164" s="879">
        <v>1.85</v>
      </c>
      <c r="AO164" s="753">
        <f>IF(U164="n/a","n/a",IF(AA164&lt;0,"n/a",IF(AA164="n/a","n/a",J164+U164-AA164)))</f>
        <v>10.56773557290281</v>
      </c>
      <c r="AP164" s="754">
        <f>IF(U164="n/a","n/a",J164+U164)</f>
        <v>19.52416710817252</v>
      </c>
      <c r="AQ164" s="902">
        <f>IF(OR(AC164&lt;0.01,AF164="n/a"),"n/a",(I164/SQRT(22.5*AC164*(I164/AF164))-1)*100)</f>
        <v>22.340476762579108</v>
      </c>
      <c r="AR164" s="663">
        <f>INDEX(Historical!$C$7:$C$1279,MATCH(B164,Historical!$B$7:$B$1301,0))*IF(AH164="n/a",1.03,IF(AH164&lt;0,1.01,IF(AH164&gt;10,1.1,(1+AH164/100))))</f>
        <v>4.0753500000000003</v>
      </c>
      <c r="AS164" s="900">
        <f>IF($AI164="n/a",1.03*AR164,IF($AI164&lt;0,1.01*AR164,IF($AI164&gt;10,1.1*AR164,(1+$AI164/100)*AR164)))</f>
        <v>4.4417239650000004</v>
      </c>
      <c r="AT164" s="900">
        <f>IF($AK164="n/a",1.03*AS164,IF($AK164&lt;0,1.01*AS164,IF($AK164&gt;10,1.1*AS164,(1+$AK164/100)*AS164)))</f>
        <v>4.4861412046500009</v>
      </c>
      <c r="AU164" s="900">
        <f>IF($AK164="n/a",1.03*AT164,IF($AK164&lt;0,1.01*AT164,IF($AK164&gt;10,1.1*AT164,(1+$AK164/100)*AT164)))</f>
        <v>4.531002616696501</v>
      </c>
      <c r="AV164" s="900">
        <f>IF($AK164="n/a",1.03*AU164,IF($AK164&lt;0,1.01*AU164,IF($AK164&gt;10,1.1*AU164,(1+$AK164/100)*AU164)))</f>
        <v>4.5763126428634662</v>
      </c>
      <c r="AW164" s="663">
        <f>SUM(AR164:AV164)</f>
        <v>22.11053042920997</v>
      </c>
      <c r="AX164" s="761">
        <f>AW164/I164*100</f>
        <v>51.217351005814152</v>
      </c>
      <c r="AY164" s="948">
        <v>1.06</v>
      </c>
      <c r="AZ164" s="886">
        <v>96.05</v>
      </c>
      <c r="BA164" s="886">
        <v>-36.28</v>
      </c>
      <c r="BB164" s="886">
        <v>-0.53</v>
      </c>
      <c r="BC164" s="886">
        <v>-19.54</v>
      </c>
      <c r="BE164" s="635">
        <v>2001</v>
      </c>
      <c r="BF164" s="912">
        <f>IF(BE164&gt;2008,0,IF(BE164&gt;2001,1,IF(BE164&gt;1990,2,IF(BE164&gt;1980,3,IF(BE164&gt;1973,4,IF(BE164&gt;1970,5,IF(BE164&gt;1960,6,IF(BE164&gt;1958,7,IF(BE164&gt;1953,8,9)))))))))</f>
        <v>2</v>
      </c>
      <c r="BG164" s="896">
        <v>13.3</v>
      </c>
    </row>
    <row r="165" spans="1:59" ht="11.25" customHeight="1" x14ac:dyDescent="0.2">
      <c r="A165" s="885" t="s">
        <v>4137</v>
      </c>
      <c r="B165" s="889" t="s">
        <v>683</v>
      </c>
      <c r="C165" s="946" t="s">
        <v>245</v>
      </c>
      <c r="D165" s="946" t="s">
        <v>4323</v>
      </c>
      <c r="E165" s="746">
        <v>15</v>
      </c>
      <c r="F165" s="1199">
        <v>244</v>
      </c>
      <c r="G165" s="1199" t="s">
        <v>106</v>
      </c>
      <c r="H165" s="1199" t="s">
        <v>106</v>
      </c>
      <c r="I165" s="888">
        <v>54.94</v>
      </c>
      <c r="J165" s="663">
        <f>(M165/I165)*100</f>
        <v>1.6017473607571897</v>
      </c>
      <c r="K165" s="891">
        <v>0.22</v>
      </c>
      <c r="L165" s="901">
        <v>4</v>
      </c>
      <c r="M165" s="654">
        <f>K165*L165</f>
        <v>0.88</v>
      </c>
      <c r="N165" s="884" t="s">
        <v>111</v>
      </c>
      <c r="O165" s="747">
        <v>0.2</v>
      </c>
      <c r="P165" s="880">
        <v>43616</v>
      </c>
      <c r="Q165" s="880">
        <v>43633</v>
      </c>
      <c r="R165" s="654">
        <f>(K165-O165)/O165*100</f>
        <v>9.9999999999999947</v>
      </c>
      <c r="S165" s="714">
        <f>IF(INDEX(Historical!$D$7:$D$1277,MATCH(B165,Historical!$B$7:$B$1301,0))=0,"n/a",(INDEX(Historical!$C$7:$C$1279,MATCH(B165,Historical!$B$7:$B$1301,0))/INDEX(Historical!$D$7:$D$1277,MATCH(B165,Historical!$B$7:$B$1301,0))-1)*100)</f>
        <v>10.256410256410241</v>
      </c>
      <c r="T165" s="714">
        <f>IF(INDEX(Historical!$F$7:$F$1270,MATCH(B165,Historical!$B$7:$B$1301,0))=0,"n/a",((INDEX(Historical!$C$7:$C$1279,MATCH(B165,Historical!$B$7:$B$1301,0))/INDEX(Historical!$F$7:$F$1270,MATCH(B165,Historical!$B$7:$B$1301,0)))^(1/3)-1)*100)</f>
        <v>9.2240238124367213</v>
      </c>
      <c r="U165" s="714">
        <f>IF(INDEX(Historical!$H$7:$H$1270,MATCH(B165,Historical!$B$7:$B$1301,0))=0,"n/a",((INDEX(Historical!$C$7:$C$1279,MATCH(B165,Historical!$B$7:$B$1301,0))/INDEX(Historical!$H$7:$H$1270,MATCH(B165,Historical!$B$7:$B$1301,0)))^(1/5)-1)*100)</f>
        <v>11.456573996486764</v>
      </c>
      <c r="V165" s="714">
        <f>IF(INDEX(Historical!$O$7:$O$1270,MATCH(B165,Historical!$B$7:$B$1301,0))=0,"n/a",((INDEX(Historical!$C$7:$C$1279,MATCH(B165,Historical!$B$7:$B$1301,0))/INDEX(Historical!$O$7:$O$1270,MATCH(B165,Historical!$B$7:$B$1301,0)))^(1/10)-1)*100)</f>
        <v>16.928447094594866</v>
      </c>
      <c r="W165" s="715">
        <f>IF(OR(U165&lt;=0,U165="n/a",V165&lt;=0,V165="n/a"),"n/a",U165/V165)</f>
        <v>0.67676461594311077</v>
      </c>
      <c r="X165" s="716" t="str">
        <f>IF(OR(AJ165&lt;=0,AJ165="n/a",U165&lt;=0,U165="n/a"),"n/a",U165/AJ165)</f>
        <v>n/a</v>
      </c>
      <c r="Y165" s="673"/>
      <c r="Z165" s="663">
        <f>IF(OR(AC165&lt;0.01,AC165="n/a"),"n/a",M165/AC165*100)</f>
        <v>52.071005917159766</v>
      </c>
      <c r="AA165" s="900">
        <f>IF(OR(AC165&lt;0.01,AC165="n/a"),"n/a",I165/AC165)</f>
        <v>32.508875739644971</v>
      </c>
      <c r="AB165" s="901">
        <v>3</v>
      </c>
      <c r="AC165" s="879">
        <v>1.69</v>
      </c>
      <c r="AD165" s="879">
        <v>1.81</v>
      </c>
      <c r="AE165" s="879">
        <v>1.48</v>
      </c>
      <c r="AF165" s="879">
        <v>2.5</v>
      </c>
      <c r="AG165" s="879">
        <v>7.9</v>
      </c>
      <c r="AH165" s="879">
        <v>-28.000000000000004</v>
      </c>
      <c r="AI165" s="879">
        <v>115.58</v>
      </c>
      <c r="AJ165" s="879">
        <v>-1.9</v>
      </c>
      <c r="AK165" s="879">
        <v>18</v>
      </c>
      <c r="AL165" s="892">
        <v>1860</v>
      </c>
      <c r="AM165" s="886">
        <v>0.1</v>
      </c>
      <c r="AN165" s="879">
        <v>1.22</v>
      </c>
      <c r="AO165" s="753">
        <f>IF(U165="n/a","n/a",IF(AA165&lt;0,"n/a",IF(AA165="n/a","n/a",J165+U165-AA165)))</f>
        <v>-19.450554382401016</v>
      </c>
      <c r="AP165" s="754">
        <f>IF(U165="n/a","n/a",J165+U165)</f>
        <v>13.058321357243953</v>
      </c>
      <c r="AQ165" s="902">
        <f>IF(OR(AC165&lt;0.01,AF165="n/a"),"n/a",(I165/SQRT(22.5*AC165*(I165/AF165))-1)*100)</f>
        <v>90.055184207245361</v>
      </c>
      <c r="AR165" s="663">
        <f>INDEX(Historical!$C$7:$C$1279,MATCH(B165,Historical!$B$7:$B$1301,0))*IF(AH165="n/a",1.03,IF(AH165&lt;0,1.01,IF(AH165&gt;10,1.1,(1+AH165/100))))</f>
        <v>0.86860000000000004</v>
      </c>
      <c r="AS165" s="900">
        <f>IF($AI165="n/a",1.03*AR165,IF($AI165&lt;0,1.01*AR165,IF($AI165&gt;10,1.1*AR165,(1+$AI165/100)*AR165)))</f>
        <v>0.95546000000000009</v>
      </c>
      <c r="AT165" s="900">
        <f>IF($AK165="n/a",1.03*AS165,IF($AK165&lt;0,1.01*AS165,IF($AK165&gt;10,1.1*AS165,(1+$AK165/100)*AS165)))</f>
        <v>1.0510060000000001</v>
      </c>
      <c r="AU165" s="900">
        <f>IF($AK165="n/a",1.03*AT165,IF($AK165&lt;0,1.01*AT165,IF($AK165&gt;10,1.1*AT165,(1+$AK165/100)*AT165)))</f>
        <v>1.1561066000000002</v>
      </c>
      <c r="AV165" s="900">
        <f>IF($AK165="n/a",1.03*AU165,IF($AK165&lt;0,1.01*AU165,IF($AK165&gt;10,1.1*AU165,(1+$AK165/100)*AU165)))</f>
        <v>1.2717172600000004</v>
      </c>
      <c r="AW165" s="663">
        <f>SUM(AR165:AV165)</f>
        <v>5.3028898600000005</v>
      </c>
      <c r="AX165" s="761">
        <f>AW165/I165*100</f>
        <v>9.6521475427739372</v>
      </c>
      <c r="AY165" s="948">
        <v>1.1599999999999999</v>
      </c>
      <c r="AZ165" s="886">
        <v>48.120000000000005</v>
      </c>
      <c r="BA165" s="886">
        <v>-37.51</v>
      </c>
      <c r="BB165" s="886">
        <v>0.6</v>
      </c>
      <c r="BC165" s="886">
        <v>-14.19</v>
      </c>
      <c r="BE165" s="635">
        <v>2005</v>
      </c>
      <c r="BF165" s="912">
        <f>IF(BE165&gt;2008,0,IF(BE165&gt;2001,1,IF(BE165&gt;1990,2,IF(BE165&gt;1980,3,IF(BE165&gt;1973,4,IF(BE165&gt;1970,5,IF(BE165&gt;1960,6,IF(BE165&gt;1958,7,IF(BE165&gt;1953,8,9)))))))))</f>
        <v>1</v>
      </c>
      <c r="BG165" s="896">
        <v>3.3000000000000003</v>
      </c>
    </row>
    <row r="166" spans="1:59" ht="11.25" customHeight="1" x14ac:dyDescent="0.2">
      <c r="A166" s="877" t="s">
        <v>1470</v>
      </c>
      <c r="B166" s="889" t="s">
        <v>1471</v>
      </c>
      <c r="C166" s="946" t="s">
        <v>108</v>
      </c>
      <c r="D166" s="946" t="s">
        <v>4345</v>
      </c>
      <c r="E166" s="746">
        <v>10</v>
      </c>
      <c r="F166" s="1199">
        <v>376</v>
      </c>
      <c r="G166" s="1199" t="s">
        <v>106</v>
      </c>
      <c r="H166" s="1199" t="s">
        <v>106</v>
      </c>
      <c r="I166" s="888">
        <v>20</v>
      </c>
      <c r="J166" s="663">
        <f>(M166/I166)*100</f>
        <v>4.3999999999999995</v>
      </c>
      <c r="K166" s="891">
        <v>0.22</v>
      </c>
      <c r="L166" s="901">
        <v>4</v>
      </c>
      <c r="M166" s="654">
        <f>K166*L166</f>
        <v>0.88</v>
      </c>
      <c r="N166" s="884" t="s">
        <v>148</v>
      </c>
      <c r="O166" s="747">
        <v>0.20250000000000001</v>
      </c>
      <c r="P166" s="875">
        <v>43889</v>
      </c>
      <c r="Q166" s="875">
        <v>43905</v>
      </c>
      <c r="R166" s="654">
        <f>(K166-O166)/O166*100</f>
        <v>8.6419753086419693</v>
      </c>
      <c r="S166" s="714">
        <f>IF(INDEX(Historical!$D$7:$D$1277,MATCH(B166,Historical!$B$7:$B$1301,0))=0,"n/a",(INDEX(Historical!$C$7:$C$1279,MATCH(B166,Historical!$B$7:$B$1301,0))/INDEX(Historical!$D$7:$D$1277,MATCH(B166,Historical!$B$7:$B$1301,0))-1)*100)</f>
        <v>3.8461538461538547</v>
      </c>
      <c r="T166" s="714">
        <f>IF(INDEX(Historical!$F$7:$F$1270,MATCH(B166,Historical!$B$7:$B$1301,0))=0,"n/a",((INDEX(Historical!$C$7:$C$1279,MATCH(B166,Historical!$B$7:$B$1301,0))/INDEX(Historical!$F$7:$F$1270,MATCH(B166,Historical!$B$7:$B$1301,0)))^(1/3)-1)*100)</f>
        <v>8.1687177730556328</v>
      </c>
      <c r="U166" s="714">
        <f>IF(INDEX(Historical!$H$7:$H$1270,MATCH(B166,Historical!$B$7:$B$1301,0))=0,"n/a",((INDEX(Historical!$C$7:$C$1279,MATCH(B166,Historical!$B$7:$B$1301,0))/INDEX(Historical!$H$7:$H$1270,MATCH(B166,Historical!$B$7:$B$1301,0)))^(1/5)-1)*100)</f>
        <v>6.9082954178721234</v>
      </c>
      <c r="V166" s="714">
        <f>IF(INDEX(Historical!$O$7:$O$1270,MATCH(B166,Historical!$B$7:$B$1301,0))=0,"n/a",((INDEX(Historical!$C$7:$C$1279,MATCH(B166,Historical!$B$7:$B$1301,0))/INDEX(Historical!$O$7:$O$1270,MATCH(B166,Historical!$B$7:$B$1301,0)))^(1/10)-1)*100)</f>
        <v>10.350921459993479</v>
      </c>
      <c r="W166" s="715">
        <f>IF(OR(U166&lt;=0,U166="n/a",V166&lt;=0,V166="n/a"),"n/a",U166/V166)</f>
        <v>0.66740873694895908</v>
      </c>
      <c r="X166" s="716">
        <f>IF(OR(AJ166&lt;=0,AJ166="n/a",U166&lt;=0,U166="n/a"),"n/a",U166/AJ166)</f>
        <v>1.1708975284529024</v>
      </c>
      <c r="Y166" s="890"/>
      <c r="Z166" s="663">
        <f>IF(OR(AC166&lt;0.01,AC166="n/a"),"n/a",M166/AC166*100)</f>
        <v>40.366972477064216</v>
      </c>
      <c r="AA166" s="900">
        <f>IF(OR(AC166&lt;0.01,AC166="n/a"),"n/a",I166/AC166)</f>
        <v>9.1743119266055047</v>
      </c>
      <c r="AB166" s="901">
        <v>12</v>
      </c>
      <c r="AC166" s="879">
        <v>2.1800000000000002</v>
      </c>
      <c r="AD166" s="879">
        <v>1.1299999999999999</v>
      </c>
      <c r="AE166" s="879">
        <v>1.7</v>
      </c>
      <c r="AF166" s="879">
        <v>0.64</v>
      </c>
      <c r="AG166" s="879">
        <v>6.9</v>
      </c>
      <c r="AH166" s="879">
        <v>18.2</v>
      </c>
      <c r="AI166" s="879">
        <v>54.730000000000004</v>
      </c>
      <c r="AJ166" s="879">
        <v>5.8999999999999995</v>
      </c>
      <c r="AK166" s="879">
        <v>8</v>
      </c>
      <c r="AL166" s="892">
        <v>334.73</v>
      </c>
      <c r="AM166" s="886">
        <v>2.4</v>
      </c>
      <c r="AN166" s="879">
        <v>0.17</v>
      </c>
      <c r="AO166" s="753">
        <f>IF(U166="n/a","n/a",IF(AA166&lt;0,"n/a",IF(AA166="n/a","n/a",J166+U166-AA166)))</f>
        <v>2.1339834912666191</v>
      </c>
      <c r="AP166" s="754">
        <f>IF(U166="n/a","n/a",J166+U166)</f>
        <v>11.308295417872124</v>
      </c>
      <c r="AQ166" s="902">
        <f>IF(OR(AC166&lt;0.01,AF166="n/a"),"n/a",(I166/SQRT(22.5*AC166*(I166/AF166))-1)*100)</f>
        <v>-48.915931454871931</v>
      </c>
      <c r="AR166" s="663">
        <f>INDEX(Historical!$C$7:$C$1279,MATCH(B166,Historical!$B$7:$B$1301,0))*IF(AH166="n/a",1.03,IF(AH166&lt;0,1.01,IF(AH166&gt;10,1.1,(1+AH166/100))))</f>
        <v>0.89100000000000013</v>
      </c>
      <c r="AS166" s="900">
        <f>IF($AI166="n/a",1.03*AR166,IF($AI166&lt;0,1.01*AR166,IF($AI166&gt;10,1.1*AR166,(1+$AI166/100)*AR166)))</f>
        <v>0.98010000000000019</v>
      </c>
      <c r="AT166" s="900">
        <f>IF($AK166="n/a",1.03*AS166,IF($AK166&lt;0,1.01*AS166,IF($AK166&gt;10,1.1*AS166,(1+$AK166/100)*AS166)))</f>
        <v>1.0585080000000002</v>
      </c>
      <c r="AU166" s="900">
        <f>IF($AK166="n/a",1.03*AT166,IF($AK166&lt;0,1.01*AT166,IF($AK166&gt;10,1.1*AT166,(1+$AK166/100)*AT166)))</f>
        <v>1.1431886400000004</v>
      </c>
      <c r="AV166" s="900">
        <f>IF($AK166="n/a",1.03*AU166,IF($AK166&lt;0,1.01*AU166,IF($AK166&gt;10,1.1*AU166,(1+$AK166/100)*AU166)))</f>
        <v>1.2346437312000005</v>
      </c>
      <c r="AW166" s="663">
        <f>SUM(AR166:AV166)</f>
        <v>5.3074403712000011</v>
      </c>
      <c r="AX166" s="761">
        <f>AW166/I166*100</f>
        <v>26.537201856000003</v>
      </c>
      <c r="AY166" s="948">
        <v>1.07</v>
      </c>
      <c r="AZ166" s="886">
        <v>31.15</v>
      </c>
      <c r="BA166" s="886">
        <v>-48.76</v>
      </c>
      <c r="BB166" s="886">
        <v>3.44</v>
      </c>
      <c r="BC166" s="886">
        <v>-27.63</v>
      </c>
      <c r="BE166" s="635">
        <v>2011</v>
      </c>
      <c r="BF166" s="912">
        <f>IF(BE166&gt;2008,0,IF(BE166&gt;2001,1,IF(BE166&gt;1990,2,IF(BE166&gt;1980,3,IF(BE166&gt;1973,4,IF(BE166&gt;1970,5,IF(BE166&gt;1960,6,IF(BE166&gt;1958,7,IF(BE166&gt;1953,8,9)))))))))</f>
        <v>0</v>
      </c>
      <c r="BG166" s="896">
        <v>0.70000000000000007</v>
      </c>
    </row>
    <row r="167" spans="1:59" s="787" customFormat="1" ht="11.25" customHeight="1" x14ac:dyDescent="0.2">
      <c r="A167" s="658" t="s">
        <v>1480</v>
      </c>
      <c r="B167" s="795" t="s">
        <v>1481</v>
      </c>
      <c r="C167" s="946" t="s">
        <v>108</v>
      </c>
      <c r="D167" s="946" t="s">
        <v>4341</v>
      </c>
      <c r="E167" s="769">
        <v>10</v>
      </c>
      <c r="F167" s="1199">
        <v>364</v>
      </c>
      <c r="G167" s="1198" t="s">
        <v>106</v>
      </c>
      <c r="H167" s="1198" t="s">
        <v>106</v>
      </c>
      <c r="I167" s="770">
        <v>140.97</v>
      </c>
      <c r="J167" s="771">
        <f>(M167/I167)*100</f>
        <v>0.85124494573313469</v>
      </c>
      <c r="K167" s="772">
        <v>0.3</v>
      </c>
      <c r="L167" s="773">
        <v>4</v>
      </c>
      <c r="M167" s="774">
        <f>K167*L167</f>
        <v>1.2</v>
      </c>
      <c r="N167" s="775" t="s">
        <v>160</v>
      </c>
      <c r="O167" s="776">
        <v>0.28000000000000003</v>
      </c>
      <c r="P167" s="777">
        <v>43831</v>
      </c>
      <c r="Q167" s="777">
        <v>43860</v>
      </c>
      <c r="R167" s="774">
        <f>(K167-O167)/O167*100</f>
        <v>7.1428571428571281</v>
      </c>
      <c r="S167" s="714">
        <f>IF(INDEX(Historical!$D$7:$D$1277,MATCH(B167,Historical!$B$7:$B$1301,0))=0,"n/a",(INDEX(Historical!$C$7:$C$1279,MATCH(B167,Historical!$B$7:$B$1301,0))/INDEX(Historical!$D$7:$D$1277,MATCH(B167,Historical!$B$7:$B$1301,0))-1)*100)</f>
        <v>19.999999999999996</v>
      </c>
      <c r="T167" s="714">
        <f>IF(INDEX(Historical!$F$7:$F$1270,MATCH(B167,Historical!$B$7:$B$1301,0))=0,"n/a",((INDEX(Historical!$C$7:$C$1279,MATCH(B167,Historical!$B$7:$B$1301,0))/INDEX(Historical!$F$7:$F$1270,MATCH(B167,Historical!$B$7:$B$1301,0)))^(1/3)-1)*100)</f>
        <v>10.891823393038823</v>
      </c>
      <c r="U167" s="714">
        <f>IF(INDEX(Historical!$H$7:$H$1270,MATCH(B167,Historical!$B$7:$B$1301,0))=0,"n/a",((INDEX(Historical!$C$7:$C$1279,MATCH(B167,Historical!$B$7:$B$1301,0))/INDEX(Historical!$H$7:$H$1270,MATCH(B167,Historical!$B$7:$B$1301,0)))^(1/5)-1)*100)</f>
        <v>12.030033714161736</v>
      </c>
      <c r="V167" s="714" t="str">
        <f>IF(INDEX(Historical!$O$7:$O$1270,MATCH(B167,Historical!$B$7:$B$1301,0))=0,"n/a",((INDEX(Historical!$C$7:$C$1279,MATCH(B167,Historical!$B$7:$B$1301,0))/INDEX(Historical!$O$7:$O$1270,MATCH(B167,Historical!$B$7:$B$1301,0)))^(1/10)-1)*100)</f>
        <v>n/a</v>
      </c>
      <c r="W167" s="715" t="str">
        <f>IF(OR(U167&lt;=0,U167="n/a",V167&lt;=0,V167="n/a"),"n/a",U167/V167)</f>
        <v>n/a</v>
      </c>
      <c r="X167" s="716">
        <f>IF(OR(AJ167&lt;=0,AJ167="n/a",U167&lt;=0,U167="n/a"),"n/a",U167/AJ167)</f>
        <v>0.79669097444779702</v>
      </c>
      <c r="Y167" s="778"/>
      <c r="Z167" s="771">
        <f>IF(OR(AC167&lt;0.01,AC167="n/a"),"n/a",M167/AC167*100)</f>
        <v>36.363636363636367</v>
      </c>
      <c r="AA167" s="779">
        <f>IF(OR(AC167&lt;0.01,AC167="n/a"),"n/a",I167/AC167)</f>
        <v>42.718181818181819</v>
      </c>
      <c r="AB167" s="773">
        <v>12</v>
      </c>
      <c r="AC167" s="780">
        <v>3.3</v>
      </c>
      <c r="AD167" s="780">
        <v>2.66</v>
      </c>
      <c r="AE167" s="780">
        <v>4.8600000000000003</v>
      </c>
      <c r="AF167" s="780">
        <v>5.84</v>
      </c>
      <c r="AG167" s="780">
        <v>13.700000000000001</v>
      </c>
      <c r="AH167" s="780">
        <v>-17.299999999999997</v>
      </c>
      <c r="AI167" s="780" t="s">
        <v>136</v>
      </c>
      <c r="AJ167" s="780">
        <v>15.1</v>
      </c>
      <c r="AK167" s="780">
        <v>16</v>
      </c>
      <c r="AL167" s="781">
        <v>6050</v>
      </c>
      <c r="AM167" s="782">
        <v>47.9</v>
      </c>
      <c r="AN167" s="780">
        <v>0.51</v>
      </c>
      <c r="AO167" s="783">
        <f>IF(U167="n/a","n/a",IF(AA167&lt;0,"n/a",IF(AA167="n/a","n/a",J167+U167-AA167)))</f>
        <v>-29.836903158286951</v>
      </c>
      <c r="AP167" s="784">
        <f>IF(U167="n/a","n/a",J167+U167)</f>
        <v>12.881278659894869</v>
      </c>
      <c r="AQ167" s="785">
        <f>IF(OR(AC167&lt;0.01,AF167="n/a"),"n/a",(I167/SQRT(22.5*AC167*(I167/AF167))-1)*100)</f>
        <v>232.98260336151819</v>
      </c>
      <c r="AR167" s="663">
        <f>INDEX(Historical!$C$7:$C$1279,MATCH(B167,Historical!$B$7:$B$1301,0))*IF(AH167="n/a",1.03,IF(AH167&lt;0,1.01,IF(AH167&gt;10,1.1,(1+AH167/100))))</f>
        <v>1.212</v>
      </c>
      <c r="AS167" s="779">
        <f>IF($AI167="n/a",1.03*AR167,IF($AI167&lt;0,1.01*AR167,IF($AI167&gt;10,1.1*AR167,(1+$AI167/100)*AR167)))</f>
        <v>1.2483599999999999</v>
      </c>
      <c r="AT167" s="779">
        <f>IF($AK167="n/a",1.03*AS167,IF($AK167&lt;0,1.01*AS167,IF($AK167&gt;10,1.1*AS167,(1+$AK167/100)*AS167)))</f>
        <v>1.3731960000000001</v>
      </c>
      <c r="AU167" s="779">
        <f>IF($AK167="n/a",1.03*AT167,IF($AK167&lt;0,1.01*AT167,IF($AK167&gt;10,1.1*AT167,(1+$AK167/100)*AT167)))</f>
        <v>1.5105156000000002</v>
      </c>
      <c r="AV167" s="779">
        <f>IF($AK167="n/a",1.03*AU167,IF($AK167&lt;0,1.01*AU167,IF($AK167&gt;10,1.1*AU167,(1+$AK167/100)*AU167)))</f>
        <v>1.6615671600000004</v>
      </c>
      <c r="AW167" s="771">
        <f>SUM(AR167:AV167)</f>
        <v>7.0056387600000001</v>
      </c>
      <c r="AX167" s="786">
        <f>AW167/I167*100</f>
        <v>4.9695954884017883</v>
      </c>
      <c r="AY167" s="949">
        <v>1.1599999999999999</v>
      </c>
      <c r="AZ167" s="782">
        <v>37.409999999999997</v>
      </c>
      <c r="BA167" s="782">
        <v>-15.379999999999999</v>
      </c>
      <c r="BB167" s="782">
        <v>-3.29</v>
      </c>
      <c r="BC167" s="782">
        <v>-4.1300000000000008</v>
      </c>
      <c r="BD167" s="922"/>
      <c r="BE167" s="635">
        <v>2011</v>
      </c>
      <c r="BF167" s="912">
        <f>IF(BE167&gt;2008,0,IF(BE167&gt;2001,1,IF(BE167&gt;1990,2,IF(BE167&gt;1980,3,IF(BE167&gt;1973,4,IF(BE167&gt;1970,5,IF(BE167&gt;1960,6,IF(BE167&gt;1958,7,IF(BE167&gt;1953,8,9)))))))))</f>
        <v>0</v>
      </c>
      <c r="BG167" s="838">
        <v>6.7</v>
      </c>
    </row>
    <row r="168" spans="1:59" ht="11.25" customHeight="1" x14ac:dyDescent="0.2">
      <c r="A168" s="885" t="s">
        <v>1444</v>
      </c>
      <c r="B168" s="889" t="s">
        <v>1445</v>
      </c>
      <c r="C168" s="946" t="s">
        <v>178</v>
      </c>
      <c r="D168" s="946" t="s">
        <v>4343</v>
      </c>
      <c r="E168" s="746">
        <v>10</v>
      </c>
      <c r="F168" s="1199">
        <v>375</v>
      </c>
      <c r="G168" s="1199" t="s">
        <v>37</v>
      </c>
      <c r="H168" s="1199" t="s">
        <v>37</v>
      </c>
      <c r="I168" s="888">
        <v>37.380000000000003</v>
      </c>
      <c r="J168" s="663">
        <f>(M168/I168)*100</f>
        <v>6.206527554842161</v>
      </c>
      <c r="K168" s="891">
        <v>0.57999999999999996</v>
      </c>
      <c r="L168" s="901">
        <v>4</v>
      </c>
      <c r="M168" s="654">
        <f>K168*L168</f>
        <v>2.3199999999999998</v>
      </c>
      <c r="N168" s="884" t="s">
        <v>111</v>
      </c>
      <c r="O168" s="747">
        <v>0.53</v>
      </c>
      <c r="P168" s="875">
        <v>43879</v>
      </c>
      <c r="Q168" s="875">
        <v>43899</v>
      </c>
      <c r="R168" s="654">
        <f>(K168-O168)/O168*100</f>
        <v>9.4339622641509298</v>
      </c>
      <c r="S168" s="714">
        <f>IF(INDEX(Historical!$D$7:$D$1277,MATCH(B168,Historical!$B$7:$B$1301,0))=0,"n/a",(INDEX(Historical!$C$7:$C$1279,MATCH(B168,Historical!$B$7:$B$1301,0))/INDEX(Historical!$D$7:$D$1277,MATCH(B168,Historical!$B$7:$B$1301,0))-1)*100)</f>
        <v>15.217391304347828</v>
      </c>
      <c r="T168" s="714">
        <f>IF(INDEX(Historical!$F$7:$F$1270,MATCH(B168,Historical!$B$7:$B$1301,0))=0,"n/a",((INDEX(Historical!$C$7:$C$1279,MATCH(B168,Historical!$B$7:$B$1301,0))/INDEX(Historical!$F$7:$F$1270,MATCH(B168,Historical!$B$7:$B$1301,0)))^(1/3)-1)*100)</f>
        <v>15.948637819501933</v>
      </c>
      <c r="U168" s="714">
        <f>IF(INDEX(Historical!$H$7:$H$1270,MATCH(B168,Historical!$B$7:$B$1301,0))=0,"n/a",((INDEX(Historical!$C$7:$C$1279,MATCH(B168,Historical!$B$7:$B$1301,0))/INDEX(Historical!$H$7:$H$1270,MATCH(B168,Historical!$B$7:$B$1301,0)))^(1/5)-1)*100)</f>
        <v>18.170645193625703</v>
      </c>
      <c r="V168" s="714" t="str">
        <f>IF(INDEX(Historical!$O$7:$O$1270,MATCH(B168,Historical!$B$7:$B$1301,0))=0,"n/a",((INDEX(Historical!$C$7:$C$1279,MATCH(B168,Historical!$B$7:$B$1301,0))/INDEX(Historical!$O$7:$O$1270,MATCH(B168,Historical!$B$7:$B$1301,0)))^(1/10)-1)*100)</f>
        <v>n/a</v>
      </c>
      <c r="W168" s="715" t="str">
        <f>IF(OR(U168&lt;=0,U168="n/a",V168&lt;=0,V168="n/a"),"n/a",U168/V168)</f>
        <v>n/a</v>
      </c>
      <c r="X168" s="716" t="str">
        <f>IF(OR(AJ168&lt;=0,AJ168="n/a",U168&lt;=0,U168="n/a"),"n/a",U168/AJ168)</f>
        <v>n/a</v>
      </c>
      <c r="Y168" s="890"/>
      <c r="Z168" s="663" t="str">
        <f>IF(OR(AC168&lt;0.01,AC168="n/a"),"n/a",M168/AC168*100)</f>
        <v>n/a</v>
      </c>
      <c r="AA168" s="900" t="str">
        <f>IF(OR(AC168&lt;0.01,AC168="n/a"),"n/a",I168/AC168)</f>
        <v>n/a</v>
      </c>
      <c r="AB168" s="901">
        <v>12</v>
      </c>
      <c r="AC168" s="879">
        <v>-10.25</v>
      </c>
      <c r="AD168" s="879" t="s">
        <v>136</v>
      </c>
      <c r="AE168" s="879">
        <v>0.2</v>
      </c>
      <c r="AF168" s="879">
        <v>0.95</v>
      </c>
      <c r="AG168" s="879">
        <v>-21</v>
      </c>
      <c r="AH168" s="879">
        <v>-24.8</v>
      </c>
      <c r="AI168" s="879">
        <v>195.3</v>
      </c>
      <c r="AJ168" s="879">
        <v>-2</v>
      </c>
      <c r="AK168" s="879">
        <v>-1.0999999999999999</v>
      </c>
      <c r="AL168" s="892">
        <v>23880</v>
      </c>
      <c r="AM168" s="886">
        <v>0.2</v>
      </c>
      <c r="AN168" s="879">
        <v>1.31</v>
      </c>
      <c r="AO168" s="753" t="str">
        <f>IF(U168="n/a","n/a",IF(AA168&lt;0,"n/a",IF(AA168="n/a","n/a",J168+U168-AA168)))</f>
        <v>n/a</v>
      </c>
      <c r="AP168" s="754">
        <f>IF(U168="n/a","n/a",J168+U168)</f>
        <v>24.377172748467864</v>
      </c>
      <c r="AQ168" s="902" t="str">
        <f>IF(OR(AC168&lt;0.01,AF168="n/a"),"n/a",(I168/SQRT(22.5*AC168*(I168/AF168))-1)*100)</f>
        <v>n/a</v>
      </c>
      <c r="AR168" s="663">
        <f>INDEX(Historical!$C$7:$C$1279,MATCH(B168,Historical!$B$7:$B$1301,0))*IF(AH168="n/a",1.03,IF(AH168&lt;0,1.01,IF(AH168&gt;10,1.1,(1+AH168/100))))</f>
        <v>2.1412</v>
      </c>
      <c r="AS168" s="900">
        <f>IF($AI168="n/a",1.03*AR168,IF($AI168&lt;0,1.01*AR168,IF($AI168&gt;10,1.1*AR168,(1+$AI168/100)*AR168)))</f>
        <v>2.3553200000000003</v>
      </c>
      <c r="AT168" s="900">
        <f>IF($AK168="n/a",1.03*AS168,IF($AK168&lt;0,1.01*AS168,IF($AK168&gt;10,1.1*AS168,(1+$AK168/100)*AS168)))</f>
        <v>2.3788732000000001</v>
      </c>
      <c r="AU168" s="900">
        <f>IF($AK168="n/a",1.03*AT168,IF($AK168&lt;0,1.01*AT168,IF($AK168&gt;10,1.1*AT168,(1+$AK168/100)*AT168)))</f>
        <v>2.402661932</v>
      </c>
      <c r="AV168" s="900">
        <f>IF($AK168="n/a",1.03*AU168,IF($AK168&lt;0,1.01*AU168,IF($AK168&gt;10,1.1*AU168,(1+$AK168/100)*AU168)))</f>
        <v>2.4266885513199998</v>
      </c>
      <c r="AW168" s="663">
        <f>SUM(AR168:AV168)</f>
        <v>11.70474368332</v>
      </c>
      <c r="AX168" s="761">
        <f>AW168/I168*100</f>
        <v>31.312850945211341</v>
      </c>
      <c r="AY168" s="948">
        <v>2.23</v>
      </c>
      <c r="AZ168" s="886">
        <v>144.94999999999999</v>
      </c>
      <c r="BA168" s="886">
        <v>-46.33</v>
      </c>
      <c r="BB168" s="886">
        <v>9.5399999999999991</v>
      </c>
      <c r="BC168" s="886">
        <v>-21.51</v>
      </c>
      <c r="BE168" s="635">
        <v>2011</v>
      </c>
      <c r="BF168" s="912">
        <f>IF(BE168&gt;2008,0,IF(BE168&gt;2001,1,IF(BE168&gt;1990,2,IF(BE168&gt;1980,3,IF(BE168&gt;1973,4,IF(BE168&gt;1970,5,IF(BE168&gt;1960,6,IF(BE168&gt;1958,7,IF(BE168&gt;1953,8,9)))))))))</f>
        <v>0</v>
      </c>
      <c r="BG168" s="896">
        <v>-6.9</v>
      </c>
    </row>
    <row r="169" spans="1:59" ht="11.25" customHeight="1" x14ac:dyDescent="0.2">
      <c r="A169" s="885" t="s">
        <v>679</v>
      </c>
      <c r="B169" s="889" t="s">
        <v>680</v>
      </c>
      <c r="C169" s="946" t="s">
        <v>4199</v>
      </c>
      <c r="D169" s="946" t="s">
        <v>4374</v>
      </c>
      <c r="E169" s="746">
        <v>18</v>
      </c>
      <c r="F169" s="1199">
        <v>179</v>
      </c>
      <c r="G169" s="1199" t="s">
        <v>37</v>
      </c>
      <c r="H169" s="1199" t="s">
        <v>115</v>
      </c>
      <c r="I169" s="888">
        <v>203.51</v>
      </c>
      <c r="J169" s="663">
        <f>(M169/I169)*100</f>
        <v>1.0024077440911996</v>
      </c>
      <c r="K169" s="891">
        <v>0.51</v>
      </c>
      <c r="L169" s="901">
        <v>4</v>
      </c>
      <c r="M169" s="654">
        <f>K169*L169</f>
        <v>2.04</v>
      </c>
      <c r="N169" s="884" t="s">
        <v>135</v>
      </c>
      <c r="O169" s="747">
        <v>0.46</v>
      </c>
      <c r="P169" s="875">
        <v>43789</v>
      </c>
      <c r="Q169" s="875">
        <v>43811</v>
      </c>
      <c r="R169" s="654">
        <f>(K169-O169)/O169*100</f>
        <v>10.869565217391301</v>
      </c>
      <c r="S169" s="714">
        <f>IF(INDEX(Historical!$D$7:$D$1277,MATCH(B169,Historical!$B$7:$B$1301,0))=0,"n/a",(INDEX(Historical!$C$7:$C$1279,MATCH(B169,Historical!$B$7:$B$1301,0))/INDEX(Historical!$D$7:$D$1277,MATCH(B169,Historical!$B$7:$B$1301,0))-1)*100)</f>
        <v>9.8837209302325526</v>
      </c>
      <c r="T169" s="714">
        <f>IF(INDEX(Historical!$F$7:$F$1270,MATCH(B169,Historical!$B$7:$B$1301,0))=0,"n/a",((INDEX(Historical!$C$7:$C$1279,MATCH(B169,Historical!$B$7:$B$1301,0))/INDEX(Historical!$F$7:$F$1270,MATCH(B169,Historical!$B$7:$B$1301,0)))^(1/3)-1)*100)</f>
        <v>8.7380373002892142</v>
      </c>
      <c r="U169" s="714">
        <f>IF(INDEX(Historical!$H$7:$H$1270,MATCH(B169,Historical!$B$7:$B$1301,0))=0,"n/a",((INDEX(Historical!$C$7:$C$1279,MATCH(B169,Historical!$B$7:$B$1301,0))/INDEX(Historical!$H$7:$H$1270,MATCH(B169,Historical!$B$7:$B$1301,0)))^(1/5)-1)*100)</f>
        <v>10.446712334725806</v>
      </c>
      <c r="V169" s="714">
        <f>IF(INDEX(Historical!$O$7:$O$1270,MATCH(B169,Historical!$B$7:$B$1301,0))=0,"n/a",((INDEX(Historical!$C$7:$C$1279,MATCH(B169,Historical!$B$7:$B$1301,0))/INDEX(Historical!$O$7:$O$1270,MATCH(B169,Historical!$B$7:$B$1301,0)))^(1/10)-1)*100)</f>
        <v>13.774738514996132</v>
      </c>
      <c r="W169" s="715">
        <f>IF(OR(U169&lt;=0,U169="n/a",V169&lt;=0,V169="n/a"),"n/a",U169/V169)</f>
        <v>0.7583964169884454</v>
      </c>
      <c r="X169" s="716">
        <f>IF(OR(AJ169&lt;=0,AJ169="n/a",U169&lt;=0,U169="n/a"),"n/a",U169/AJ169)</f>
        <v>0.83573698677806452</v>
      </c>
      <c r="Y169" s="889" t="s">
        <v>152</v>
      </c>
      <c r="Z169" s="663">
        <f>IF(OR(AC169&lt;0.01,AC169="n/a"),"n/a",M169/AC169*100)</f>
        <v>35.978835978835981</v>
      </c>
      <c r="AA169" s="900">
        <f>IF(OR(AC169&lt;0.01,AC169="n/a"),"n/a",I169/AC169)</f>
        <v>35.892416225749557</v>
      </c>
      <c r="AB169" s="901">
        <v>6</v>
      </c>
      <c r="AC169" s="879">
        <v>5.67</v>
      </c>
      <c r="AD169" s="879">
        <v>2.2999999999999998</v>
      </c>
      <c r="AE169" s="879">
        <v>11.07</v>
      </c>
      <c r="AF169" s="879">
        <v>13.18</v>
      </c>
      <c r="AG169" s="879">
        <v>42.699999999999996</v>
      </c>
      <c r="AH169" s="879">
        <v>22.2</v>
      </c>
      <c r="AI169" s="879">
        <v>9.2799999999999994</v>
      </c>
      <c r="AJ169" s="879">
        <v>12.5</v>
      </c>
      <c r="AK169" s="879">
        <v>15.22</v>
      </c>
      <c r="AL169" s="892">
        <v>1535590</v>
      </c>
      <c r="AM169" s="886">
        <v>0.1</v>
      </c>
      <c r="AN169" s="879">
        <v>0.66</v>
      </c>
      <c r="AO169" s="753">
        <f>IF(U169="n/a","n/a",IF(AA169&lt;0,"n/a",IF(AA169="n/a","n/a",J169+U169-AA169)))</f>
        <v>-24.443296146932553</v>
      </c>
      <c r="AP169" s="754">
        <f>IF(U169="n/a","n/a",J169+U169)</f>
        <v>11.449120078817005</v>
      </c>
      <c r="AQ169" s="902">
        <f>IF(OR(AC169&lt;0.01,AF169="n/a"),"n/a",(I169/SQRT(22.5*AC169*(I169/AF169))-1)*100)</f>
        <v>358.53004062759754</v>
      </c>
      <c r="AR169" s="663">
        <f>INDEX(Historical!$C$7:$C$1279,MATCH(B169,Historical!$B$7:$B$1301,0))*IF(AH169="n/a",1.03,IF(AH169&lt;0,1.01,IF(AH169&gt;10,1.1,(1+AH169/100))))</f>
        <v>2.0790000000000002</v>
      </c>
      <c r="AS169" s="900">
        <f>IF($AI169="n/a",1.03*AR169,IF($AI169&lt;0,1.01*AR169,IF($AI169&gt;10,1.1*AR169,(1+$AI169/100)*AR169)))</f>
        <v>2.2719312</v>
      </c>
      <c r="AT169" s="900">
        <f>IF($AK169="n/a",1.03*AS169,IF($AK169&lt;0,1.01*AS169,IF($AK169&gt;10,1.1*AS169,(1+$AK169/100)*AS169)))</f>
        <v>2.4991243200000004</v>
      </c>
      <c r="AU169" s="900">
        <f>IF($AK169="n/a",1.03*AT169,IF($AK169&lt;0,1.01*AT169,IF($AK169&gt;10,1.1*AT169,(1+$AK169/100)*AT169)))</f>
        <v>2.7490367520000007</v>
      </c>
      <c r="AV169" s="900">
        <f>IF($AK169="n/a",1.03*AU169,IF($AK169&lt;0,1.01*AU169,IF($AK169&gt;10,1.1*AU169,(1+$AK169/100)*AU169)))</f>
        <v>3.0239404272000012</v>
      </c>
      <c r="AW169" s="663">
        <f>SUM(AR169:AV169)</f>
        <v>12.623032699200001</v>
      </c>
      <c r="AX169" s="761">
        <f>AW169/I169*100</f>
        <v>6.2026596723502543</v>
      </c>
      <c r="AY169" s="948">
        <v>0.93</v>
      </c>
      <c r="AZ169" s="886">
        <v>55.610000000000007</v>
      </c>
      <c r="BA169" s="886">
        <v>-0.22</v>
      </c>
      <c r="BB169" s="886">
        <v>10.059999999999999</v>
      </c>
      <c r="BC169" s="886">
        <v>25.27</v>
      </c>
      <c r="BE169" s="635">
        <v>2002</v>
      </c>
      <c r="BF169" s="912">
        <f>IF(BE169&gt;2008,0,IF(BE169&gt;2001,1,IF(BE169&gt;1990,2,IF(BE169&gt;1980,3,IF(BE169&gt;1973,4,IF(BE169&gt;1970,5,IF(BE169&gt;1960,6,IF(BE169&gt;1958,7,IF(BE169&gt;1953,8,9)))))))))</f>
        <v>1</v>
      </c>
      <c r="BG169" s="896">
        <v>16.3</v>
      </c>
    </row>
    <row r="170" spans="1:59" ht="11.25" customHeight="1" x14ac:dyDescent="0.2">
      <c r="A170" s="885" t="s">
        <v>1482</v>
      </c>
      <c r="B170" s="889" t="s">
        <v>1483</v>
      </c>
      <c r="C170" s="946" t="s">
        <v>4199</v>
      </c>
      <c r="D170" s="946" t="s">
        <v>4366</v>
      </c>
      <c r="E170" s="746">
        <v>10</v>
      </c>
      <c r="F170" s="1199">
        <v>362</v>
      </c>
      <c r="G170" s="1199" t="s">
        <v>106</v>
      </c>
      <c r="H170" s="1199" t="s">
        <v>106</v>
      </c>
      <c r="I170" s="888">
        <v>140.13</v>
      </c>
      <c r="J170" s="663">
        <f>(M170/I170)*100</f>
        <v>1.8268750446014417</v>
      </c>
      <c r="K170" s="891">
        <v>0.64</v>
      </c>
      <c r="L170" s="901">
        <v>4</v>
      </c>
      <c r="M170" s="654">
        <f>K170*L170</f>
        <v>2.56</v>
      </c>
      <c r="N170" s="884" t="s">
        <v>464</v>
      </c>
      <c r="O170" s="747">
        <v>0.56999999999999995</v>
      </c>
      <c r="P170" s="875">
        <v>43810</v>
      </c>
      <c r="Q170" s="875">
        <v>43844</v>
      </c>
      <c r="R170" s="654">
        <f>(K170-O170)/O170*100</f>
        <v>12.280701754385976</v>
      </c>
      <c r="S170" s="714">
        <f>IF(INDEX(Historical!$D$7:$D$1277,MATCH(B170,Historical!$B$7:$B$1301,0))=0,"n/a",(INDEX(Historical!$C$7:$C$1279,MATCH(B170,Historical!$B$7:$B$1301,0))/INDEX(Historical!$D$7:$D$1277,MATCH(B170,Historical!$B$7:$B$1301,0))-1)*100)</f>
        <v>12.98076923076923</v>
      </c>
      <c r="T170" s="714">
        <f>IF(INDEX(Historical!$F$7:$F$1270,MATCH(B170,Historical!$B$7:$B$1301,0))=0,"n/a",((INDEX(Historical!$C$7:$C$1279,MATCH(B170,Historical!$B$7:$B$1301,0))/INDEX(Historical!$F$7:$F$1270,MATCH(B170,Historical!$B$7:$B$1301,0)))^(1/3)-1)*100)</f>
        <v>12.739128009226185</v>
      </c>
      <c r="U170" s="714">
        <f>IF(INDEX(Historical!$H$7:$H$1270,MATCH(B170,Historical!$B$7:$B$1301,0))=0,"n/a",((INDEX(Historical!$C$7:$C$1279,MATCH(B170,Historical!$B$7:$B$1301,0))/INDEX(Historical!$H$7:$H$1270,MATCH(B170,Historical!$B$7:$B$1301,0)))^(1/5)-1)*100)</f>
        <v>13.097453967051752</v>
      </c>
      <c r="V170" s="714">
        <f>IF(INDEX(Historical!$O$7:$O$1270,MATCH(B170,Historical!$B$7:$B$1301,0))=0,"n/a",((INDEX(Historical!$C$7:$C$1279,MATCH(B170,Historical!$B$7:$B$1301,0))/INDEX(Historical!$O$7:$O$1270,MATCH(B170,Historical!$B$7:$B$1301,0)))^(1/10)-1)*100)</f>
        <v>27.80378284429905</v>
      </c>
      <c r="W170" s="715">
        <f>IF(OR(U170&lt;=0,U170="n/a",V170&lt;=0,V170="n/a"),"n/a",U170/V170)</f>
        <v>0.47106733786540428</v>
      </c>
      <c r="X170" s="716">
        <f>IF(OR(AJ170&lt;=0,AJ170="n/a",U170&lt;=0,U170="n/a"),"n/a",U170/AJ170)</f>
        <v>0.43369052871032293</v>
      </c>
      <c r="Y170" s="673"/>
      <c r="Z170" s="663">
        <f>IF(OR(AC170&lt;0.01,AC170="n/a"),"n/a",M170/AC170*100)</f>
        <v>49.230769230769226</v>
      </c>
      <c r="AA170" s="900">
        <f>IF(OR(AC170&lt;0.01,AC170="n/a"),"n/a",I170/AC170)</f>
        <v>26.948076923076922</v>
      </c>
      <c r="AB170" s="901">
        <v>12</v>
      </c>
      <c r="AC170" s="879">
        <v>5.2</v>
      </c>
      <c r="AD170" s="879">
        <v>2.58</v>
      </c>
      <c r="AE170" s="879">
        <v>3.02</v>
      </c>
      <c r="AF170" s="879" t="s">
        <v>136</v>
      </c>
      <c r="AG170" s="882">
        <v>-98.3</v>
      </c>
      <c r="AH170" s="881">
        <v>-4.1000000000000005</v>
      </c>
      <c r="AI170" s="881">
        <v>14.430000000000001</v>
      </c>
      <c r="AJ170" s="879">
        <v>30.2</v>
      </c>
      <c r="AK170" s="879">
        <v>10.32</v>
      </c>
      <c r="AL170" s="892">
        <v>23780</v>
      </c>
      <c r="AM170" s="886">
        <v>0.2</v>
      </c>
      <c r="AN170" s="879" t="s">
        <v>136</v>
      </c>
      <c r="AO170" s="753">
        <f>IF(U170="n/a","n/a",IF(AA170&lt;0,"n/a",IF(AA170="n/a","n/a",J170+U170-AA170)))</f>
        <v>-12.023747911423728</v>
      </c>
      <c r="AP170" s="754">
        <f>IF(U170="n/a","n/a",J170+U170)</f>
        <v>14.924329011653194</v>
      </c>
      <c r="AQ170" s="902" t="str">
        <f>IF(OR(AC170&lt;0.01,AF170="n/a"),"n/a",(I170/SQRT(22.5*AC170*(I170/AF170))-1)*100)</f>
        <v>n/a</v>
      </c>
      <c r="AR170" s="663">
        <f>INDEX(Historical!$C$7:$C$1279,MATCH(B170,Historical!$B$7:$B$1301,0))*IF(AH170="n/a",1.03,IF(AH170&lt;0,1.01,IF(AH170&gt;10,1.1,(1+AH170/100))))</f>
        <v>2.3734999999999999</v>
      </c>
      <c r="AS170" s="900">
        <f>IF($AI170="n/a",1.03*AR170,IF($AI170&lt;0,1.01*AR170,IF($AI170&gt;10,1.1*AR170,(1+$AI170/100)*AR170)))</f>
        <v>2.6108500000000001</v>
      </c>
      <c r="AT170" s="900">
        <f>IF($AK170="n/a",1.03*AS170,IF($AK170&lt;0,1.01*AS170,IF($AK170&gt;10,1.1*AS170,(1+$AK170/100)*AS170)))</f>
        <v>2.8719350000000006</v>
      </c>
      <c r="AU170" s="900">
        <f>IF($AK170="n/a",1.03*AT170,IF($AK170&lt;0,1.01*AT170,IF($AK170&gt;10,1.1*AT170,(1+$AK170/100)*AT170)))</f>
        <v>3.1591285000000009</v>
      </c>
      <c r="AV170" s="900">
        <f>IF($AK170="n/a",1.03*AU170,IF($AK170&lt;0,1.01*AU170,IF($AK170&gt;10,1.1*AU170,(1+$AK170/100)*AU170)))</f>
        <v>3.4750413500000015</v>
      </c>
      <c r="AW170" s="663">
        <f>SUM(AR170:AV170)</f>
        <v>14.490454850000003</v>
      </c>
      <c r="AX170" s="761">
        <f>AW170/I170*100</f>
        <v>10.340722793120676</v>
      </c>
      <c r="AY170" s="948">
        <v>0.66</v>
      </c>
      <c r="AZ170" s="886">
        <v>16.03</v>
      </c>
      <c r="BA170" s="886">
        <v>-25.259999999999998</v>
      </c>
      <c r="BB170" s="886">
        <v>-0.63</v>
      </c>
      <c r="BC170" s="886">
        <v>-11.700000000000001</v>
      </c>
      <c r="BE170" s="635">
        <v>2011</v>
      </c>
      <c r="BF170" s="912">
        <f>IF(BE170&gt;2008,0,IF(BE170&gt;2001,1,IF(BE170&gt;1990,2,IF(BE170&gt;1980,3,IF(BE170&gt;1973,4,IF(BE170&gt;1970,5,IF(BE170&gt;1960,6,IF(BE170&gt;1958,7,IF(BE170&gt;1953,8,9)))))))))</f>
        <v>0</v>
      </c>
      <c r="BG170" s="896">
        <v>8.7999999999999989</v>
      </c>
    </row>
    <row r="171" spans="1:59" ht="11.25" customHeight="1" x14ac:dyDescent="0.2">
      <c r="A171" s="885" t="s">
        <v>684</v>
      </c>
      <c r="B171" s="889" t="s">
        <v>685</v>
      </c>
      <c r="C171" s="946" t="s">
        <v>112</v>
      </c>
      <c r="D171" s="946" t="s">
        <v>4338</v>
      </c>
      <c r="E171" s="746">
        <v>17</v>
      </c>
      <c r="F171" s="1199">
        <v>198</v>
      </c>
      <c r="G171" s="1199" t="s">
        <v>106</v>
      </c>
      <c r="H171" s="1199" t="s">
        <v>106</v>
      </c>
      <c r="I171" s="888">
        <v>72.81</v>
      </c>
      <c r="J171" s="663">
        <f>(M171/I171)*100</f>
        <v>4.1203131437989287</v>
      </c>
      <c r="K171" s="891">
        <v>0.75</v>
      </c>
      <c r="L171" s="901">
        <v>4</v>
      </c>
      <c r="M171" s="654">
        <f>K171*L171</f>
        <v>3</v>
      </c>
      <c r="N171" s="884" t="s">
        <v>719</v>
      </c>
      <c r="O171" s="747">
        <v>0.63</v>
      </c>
      <c r="P171" s="630">
        <v>43668</v>
      </c>
      <c r="Q171" s="630">
        <v>43683</v>
      </c>
      <c r="R171" s="654">
        <f>(K171-O171)/O171*100</f>
        <v>19.047619047619047</v>
      </c>
      <c r="S171" s="714">
        <f>IF(INDEX(Historical!$D$7:$D$1277,MATCH(B171,Historical!$B$7:$B$1301,0))=0,"n/a",(INDEX(Historical!$C$7:$C$1279,MATCH(B171,Historical!$B$7:$B$1301,0))/INDEX(Historical!$D$7:$D$1277,MATCH(B171,Historical!$B$7:$B$1301,0))-1)*100)</f>
        <v>16.455696202531623</v>
      </c>
      <c r="T171" s="714">
        <f>IF(INDEX(Historical!$F$7:$F$1270,MATCH(B171,Historical!$B$7:$B$1301,0))=0,"n/a",((INDEX(Historical!$C$7:$C$1279,MATCH(B171,Historical!$B$7:$B$1301,0))/INDEX(Historical!$F$7:$F$1270,MATCH(B171,Historical!$B$7:$B$1301,0)))^(1/3)-1)*100)</f>
        <v>16.623645096110362</v>
      </c>
      <c r="U171" s="714">
        <f>IF(INDEX(Historical!$H$7:$H$1270,MATCH(B171,Historical!$B$7:$B$1301,0))=0,"n/a",((INDEX(Historical!$C$7:$C$1279,MATCH(B171,Historical!$B$7:$B$1301,0))/INDEX(Historical!$H$7:$H$1270,MATCH(B171,Historical!$B$7:$B$1301,0)))^(1/5)-1)*100)</f>
        <v>14.704077470518939</v>
      </c>
      <c r="V171" s="714">
        <f>IF(INDEX(Historical!$O$7:$O$1270,MATCH(B171,Historical!$B$7:$B$1301,0))=0,"n/a",((INDEX(Historical!$C$7:$C$1279,MATCH(B171,Historical!$B$7:$B$1301,0))/INDEX(Historical!$O$7:$O$1270,MATCH(B171,Historical!$B$7:$B$1301,0)))^(1/10)-1)*100)</f>
        <v>13.183184633250011</v>
      </c>
      <c r="W171" s="715">
        <f>IF(OR(U171&lt;=0,U171="n/a",V171&lt;=0,V171="n/a"),"n/a",U171/V171)</f>
        <v>1.1153661182468009</v>
      </c>
      <c r="X171" s="716">
        <f>IF(OR(AJ171&lt;=0,AJ171="n/a",U171&lt;=0,U171="n/a"),"n/a",U171/AJ171)</f>
        <v>2.1946384284356624</v>
      </c>
      <c r="Y171" s="675"/>
      <c r="Z171" s="663">
        <f>IF(OR(AC171&lt;0.01,AC171="n/a"),"n/a",M171/AC171*100)</f>
        <v>62.240663900414937</v>
      </c>
      <c r="AA171" s="900">
        <f>IF(OR(AC171&lt;0.01,AC171="n/a"),"n/a",I171/AC171)</f>
        <v>15.105809128630705</v>
      </c>
      <c r="AB171" s="901">
        <v>8</v>
      </c>
      <c r="AC171" s="879">
        <v>4.82</v>
      </c>
      <c r="AD171" s="879">
        <v>9.85</v>
      </c>
      <c r="AE171" s="879">
        <v>1.21</v>
      </c>
      <c r="AF171" s="879">
        <v>3.14</v>
      </c>
      <c r="AG171" s="879">
        <v>18.8</v>
      </c>
      <c r="AH171" s="879">
        <v>2.2999999999999998</v>
      </c>
      <c r="AI171" s="879">
        <v>1.35</v>
      </c>
      <c r="AJ171" s="879">
        <v>6.7</v>
      </c>
      <c r="AK171" s="879">
        <v>1.5</v>
      </c>
      <c r="AL171" s="892">
        <v>4010</v>
      </c>
      <c r="AM171" s="886">
        <v>0.3</v>
      </c>
      <c r="AN171" s="879">
        <v>0.54</v>
      </c>
      <c r="AO171" s="753">
        <f>IF(U171="n/a","n/a",IF(AA171&lt;0,"n/a",IF(AA171="n/a","n/a",J171+U171-AA171)))</f>
        <v>3.718581485687162</v>
      </c>
      <c r="AP171" s="754">
        <f>IF(U171="n/a","n/a",J171+U171)</f>
        <v>18.824390614317867</v>
      </c>
      <c r="AQ171" s="902">
        <f>IF(OR(AC171&lt;0.01,AF171="n/a"),"n/a",(I171/SQRT(22.5*AC171*(I171/AF171))-1)*100)</f>
        <v>45.192960747490815</v>
      </c>
      <c r="AR171" s="663">
        <f>INDEX(Historical!$C$7:$C$1279,MATCH(B171,Historical!$B$7:$B$1301,0))*IF(AH171="n/a",1.03,IF(AH171&lt;0,1.01,IF(AH171&gt;10,1.1,(1+AH171/100))))</f>
        <v>2.8234799999999995</v>
      </c>
      <c r="AS171" s="900">
        <f>IF($AI171="n/a",1.03*AR171,IF($AI171&lt;0,1.01*AR171,IF($AI171&gt;10,1.1*AR171,(1+$AI171/100)*AR171)))</f>
        <v>2.8615969799999998</v>
      </c>
      <c r="AT171" s="900">
        <f>IF($AK171="n/a",1.03*AS171,IF($AK171&lt;0,1.01*AS171,IF($AK171&gt;10,1.1*AS171,(1+$AK171/100)*AS171)))</f>
        <v>2.9045209346999994</v>
      </c>
      <c r="AU171" s="900">
        <f>IF($AK171="n/a",1.03*AT171,IF($AK171&lt;0,1.01*AT171,IF($AK171&gt;10,1.1*AT171,(1+$AK171/100)*AT171)))</f>
        <v>2.9480887487204992</v>
      </c>
      <c r="AV171" s="900">
        <f>IF($AK171="n/a",1.03*AU171,IF($AK171&lt;0,1.01*AU171,IF($AK171&gt;10,1.1*AU171,(1+$AK171/100)*AU171)))</f>
        <v>2.9923100799513063</v>
      </c>
      <c r="AW171" s="663">
        <f>SUM(AR171:AV171)</f>
        <v>14.529996743371804</v>
      </c>
      <c r="AX171" s="761">
        <f>AW171/I171*100</f>
        <v>19.956045520356824</v>
      </c>
      <c r="AY171" s="948">
        <v>0.97</v>
      </c>
      <c r="AZ171" s="886">
        <v>62.050000000000004</v>
      </c>
      <c r="BA171" s="886">
        <v>-3.3300000000000005</v>
      </c>
      <c r="BB171" s="886">
        <v>10.530000000000001</v>
      </c>
      <c r="BC171" s="886">
        <v>10.130000000000001</v>
      </c>
      <c r="BE171" s="635">
        <v>2003</v>
      </c>
      <c r="BF171" s="912">
        <f>IF(BE171&gt;2008,0,IF(BE171&gt;2001,1,IF(BE171&gt;1990,2,IF(BE171&gt;1980,3,IF(BE171&gt;1973,4,IF(BE171&gt;1970,5,IF(BE171&gt;1960,6,IF(BE171&gt;1958,7,IF(BE171&gt;1953,8,9)))))))))</f>
        <v>1</v>
      </c>
      <c r="BG171" s="896">
        <v>11.4</v>
      </c>
    </row>
    <row r="172" spans="1:59" ht="11.25" customHeight="1" x14ac:dyDescent="0.2">
      <c r="A172" s="885" t="s">
        <v>671</v>
      </c>
      <c r="B172" s="889" t="s">
        <v>672</v>
      </c>
      <c r="C172" s="946" t="s">
        <v>4199</v>
      </c>
      <c r="D172" s="946" t="s">
        <v>4332</v>
      </c>
      <c r="E172" s="746">
        <v>18</v>
      </c>
      <c r="F172" s="1199">
        <v>178</v>
      </c>
      <c r="G172" s="1199" t="s">
        <v>106</v>
      </c>
      <c r="H172" s="1199" t="s">
        <v>106</v>
      </c>
      <c r="I172" s="888">
        <v>60.61</v>
      </c>
      <c r="J172" s="663">
        <f>(M172/I172)*100</f>
        <v>3.1677940933839297</v>
      </c>
      <c r="K172" s="891">
        <v>0.48</v>
      </c>
      <c r="L172" s="901">
        <v>4</v>
      </c>
      <c r="M172" s="654">
        <f>K172*L172</f>
        <v>1.92</v>
      </c>
      <c r="N172" s="884" t="s">
        <v>148</v>
      </c>
      <c r="O172" s="747">
        <v>0.46</v>
      </c>
      <c r="P172" s="630">
        <v>43705</v>
      </c>
      <c r="Q172" s="630">
        <v>43721</v>
      </c>
      <c r="R172" s="654">
        <f>(K172-O172)/O172*100</f>
        <v>4.3478260869565135</v>
      </c>
      <c r="S172" s="714">
        <f>IF(INDEX(Historical!$D$7:$D$1277,MATCH(B172,Historical!$B$7:$B$1301,0))=0,"n/a",(INDEX(Historical!$C$7:$C$1279,MATCH(B172,Historical!$B$7:$B$1301,0))/INDEX(Historical!$D$7:$D$1277,MATCH(B172,Historical!$B$7:$B$1301,0))-1)*100)</f>
        <v>6.8181818181818121</v>
      </c>
      <c r="T172" s="714">
        <f>IF(INDEX(Historical!$F$7:$F$1270,MATCH(B172,Historical!$B$7:$B$1301,0))=0,"n/a",((INDEX(Historical!$C$7:$C$1279,MATCH(B172,Historical!$B$7:$B$1301,0))/INDEX(Historical!$F$7:$F$1270,MATCH(B172,Historical!$B$7:$B$1301,0)))^(1/3)-1)*100)</f>
        <v>14.269177501474516</v>
      </c>
      <c r="U172" s="714">
        <f>IF(INDEX(Historical!$H$7:$H$1270,MATCH(B172,Historical!$B$7:$B$1301,0))=0,"n/a",((INDEX(Historical!$C$7:$C$1279,MATCH(B172,Historical!$B$7:$B$1301,0))/INDEX(Historical!$H$7:$H$1270,MATCH(B172,Historical!$B$7:$B$1301,0)))^(1/5)-1)*100)</f>
        <v>11.724088138874865</v>
      </c>
      <c r="V172" s="714">
        <f>IF(INDEX(Historical!$O$7:$O$1270,MATCH(B172,Historical!$B$7:$B$1301,0))=0,"n/a",((INDEX(Historical!$C$7:$C$1279,MATCH(B172,Historical!$B$7:$B$1301,0))/INDEX(Historical!$O$7:$O$1270,MATCH(B172,Historical!$B$7:$B$1301,0)))^(1/10)-1)*100)</f>
        <v>8.91978771492421</v>
      </c>
      <c r="W172" s="715">
        <f>IF(OR(U172&lt;=0,U172="n/a",V172&lt;=0,V172="n/a"),"n/a",U172/V172)</f>
        <v>1.3143909377191365</v>
      </c>
      <c r="X172" s="716">
        <f>IF(OR(AJ172&lt;=0,AJ172="n/a",U172&lt;=0,U172="n/a"),"n/a",U172/AJ172)</f>
        <v>0.58620440694374332</v>
      </c>
      <c r="Y172" s="889"/>
      <c r="Z172" s="663">
        <f>IF(OR(AC172&lt;0.01,AC172="n/a"),"n/a",M172/AC172*100)</f>
        <v>64.646464646464636</v>
      </c>
      <c r="AA172" s="900">
        <f>IF(OR(AC172&lt;0.01,AC172="n/a"),"n/a",I172/AC172)</f>
        <v>20.407407407407405</v>
      </c>
      <c r="AB172" s="901">
        <v>6</v>
      </c>
      <c r="AC172" s="879">
        <v>2.97</v>
      </c>
      <c r="AD172" s="879">
        <v>3.85</v>
      </c>
      <c r="AE172" s="879">
        <v>7.34</v>
      </c>
      <c r="AF172" s="879">
        <v>9.9</v>
      </c>
      <c r="AG172" s="879">
        <v>46.7</v>
      </c>
      <c r="AH172" s="879">
        <v>21.3</v>
      </c>
      <c r="AI172" s="879">
        <v>-0.13999999999999999</v>
      </c>
      <c r="AJ172" s="879">
        <v>20</v>
      </c>
      <c r="AK172" s="879">
        <v>5.2200000000000006</v>
      </c>
      <c r="AL172" s="892">
        <v>16160</v>
      </c>
      <c r="AM172" s="886">
        <v>0.2</v>
      </c>
      <c r="AN172" s="879">
        <v>0</v>
      </c>
      <c r="AO172" s="753">
        <f>IF(U172="n/a","n/a",IF(AA172&lt;0,"n/a",IF(AA172="n/a","n/a",J172+U172-AA172)))</f>
        <v>-5.5155251751486105</v>
      </c>
      <c r="AP172" s="754">
        <f>IF(U172="n/a","n/a",J172+U172)</f>
        <v>14.891882232258794</v>
      </c>
      <c r="AQ172" s="902">
        <f>IF(OR(AC172&lt;0.01,AF172="n/a"),"n/a",(I172/SQRT(22.5*AC172*(I172/AF172))-1)*100)</f>
        <v>199.65412160120971</v>
      </c>
      <c r="AR172" s="663">
        <f>INDEX(Historical!$C$7:$C$1279,MATCH(B172,Historical!$B$7:$B$1301,0))*IF(AH172="n/a",1.03,IF(AH172&lt;0,1.01,IF(AH172&gt;10,1.1,(1+AH172/100))))</f>
        <v>2.0680000000000001</v>
      </c>
      <c r="AS172" s="900">
        <f>IF($AI172="n/a",1.03*AR172,IF($AI172&lt;0,1.01*AR172,IF($AI172&gt;10,1.1*AR172,(1+$AI172/100)*AR172)))</f>
        <v>2.0886800000000001</v>
      </c>
      <c r="AT172" s="900">
        <f>IF($AK172="n/a",1.03*AS172,IF($AK172&lt;0,1.01*AS172,IF($AK172&gt;10,1.1*AS172,(1+$AK172/100)*AS172)))</f>
        <v>2.1977090960000001</v>
      </c>
      <c r="AU172" s="900">
        <f>IF($AK172="n/a",1.03*AT172,IF($AK172&lt;0,1.01*AT172,IF($AK172&gt;10,1.1*AT172,(1+$AK172/100)*AT172)))</f>
        <v>2.3124295108112003</v>
      </c>
      <c r="AV172" s="900">
        <f>IF($AK172="n/a",1.03*AU172,IF($AK172&lt;0,1.01*AU172,IF($AK172&gt;10,1.1*AU172,(1+$AK172/100)*AU172)))</f>
        <v>2.4331383312755448</v>
      </c>
      <c r="AW172" s="663">
        <f>SUM(AR172:AV172)</f>
        <v>11.099956938086747</v>
      </c>
      <c r="AX172" s="761">
        <f>AW172/I172*100</f>
        <v>18.313738554837066</v>
      </c>
      <c r="AY172" s="948">
        <v>1.31</v>
      </c>
      <c r="AZ172" s="886">
        <v>44.55</v>
      </c>
      <c r="BA172" s="886">
        <v>-7.79</v>
      </c>
      <c r="BB172" s="886">
        <v>7.0499999999999989</v>
      </c>
      <c r="BC172" s="886">
        <v>6.0600000000000005</v>
      </c>
      <c r="BE172" s="635">
        <v>2002</v>
      </c>
      <c r="BF172" s="912">
        <f>IF(BE172&gt;2008,0,IF(BE172&gt;2001,1,IF(BE172&gt;1990,2,IF(BE172&gt;1980,3,IF(BE172&gt;1973,4,IF(BE172&gt;1970,5,IF(BE172&gt;1960,6,IF(BE172&gt;1958,7,IF(BE172&gt;1953,8,9)))))))))</f>
        <v>1</v>
      </c>
      <c r="BG172" s="896">
        <v>22.3</v>
      </c>
    </row>
    <row r="173" spans="1:59" s="787" customFormat="1" ht="11.25" customHeight="1" x14ac:dyDescent="0.2">
      <c r="A173" s="658" t="s">
        <v>686</v>
      </c>
      <c r="B173" s="795" t="s">
        <v>687</v>
      </c>
      <c r="C173" s="946" t="s">
        <v>108</v>
      </c>
      <c r="D173" s="946" t="s">
        <v>4345</v>
      </c>
      <c r="E173" s="769">
        <v>18</v>
      </c>
      <c r="F173" s="1199">
        <v>180</v>
      </c>
      <c r="G173" s="1198" t="s">
        <v>37</v>
      </c>
      <c r="H173" s="1198" t="s">
        <v>106</v>
      </c>
      <c r="I173" s="770">
        <v>36</v>
      </c>
      <c r="J173" s="771">
        <f>(M173/I173)*100</f>
        <v>3.8888888888888888</v>
      </c>
      <c r="K173" s="793">
        <v>0.35</v>
      </c>
      <c r="L173" s="773">
        <v>4</v>
      </c>
      <c r="M173" s="774">
        <f>K173*L173</f>
        <v>1.4</v>
      </c>
      <c r="N173" s="775" t="s">
        <v>148</v>
      </c>
      <c r="O173" s="794">
        <v>0.33</v>
      </c>
      <c r="P173" s="777">
        <v>43802</v>
      </c>
      <c r="Q173" s="777">
        <v>43811</v>
      </c>
      <c r="R173" s="774">
        <f>(K173-O173)/O173*100</f>
        <v>6.060606060606049</v>
      </c>
      <c r="S173" s="714">
        <f>IF(INDEX(Historical!$D$7:$D$1277,MATCH(B173,Historical!$B$7:$B$1301,0))=0,"n/a",(INDEX(Historical!$C$7:$C$1279,MATCH(B173,Historical!$B$7:$B$1301,0))/INDEX(Historical!$D$7:$D$1277,MATCH(B173,Historical!$B$7:$B$1301,0))-1)*100)</f>
        <v>3.0769230769230882</v>
      </c>
      <c r="T173" s="714">
        <f>IF(INDEX(Historical!$F$7:$F$1270,MATCH(B173,Historical!$B$7:$B$1301,0))=0,"n/a",((INDEX(Historical!$C$7:$C$1279,MATCH(B173,Historical!$B$7:$B$1301,0))/INDEX(Historical!$F$7:$F$1270,MATCH(B173,Historical!$B$7:$B$1301,0)))^(1/3)-1)*100)</f>
        <v>7.4550954544485792</v>
      </c>
      <c r="U173" s="714">
        <f>IF(INDEX(Historical!$H$7:$H$1270,MATCH(B173,Historical!$B$7:$B$1301,0))=0,"n/a",((INDEX(Historical!$C$7:$C$1279,MATCH(B173,Historical!$B$7:$B$1301,0))/INDEX(Historical!$H$7:$H$1270,MATCH(B173,Historical!$B$7:$B$1301,0)))^(1/5)-1)*100)</f>
        <v>8.7738311618946732</v>
      </c>
      <c r="V173" s="714">
        <f>IF(INDEX(Historical!$O$7:$O$1270,MATCH(B173,Historical!$B$7:$B$1301,0))=0,"n/a",((INDEX(Historical!$C$7:$C$1279,MATCH(B173,Historical!$B$7:$B$1301,0))/INDEX(Historical!$O$7:$O$1270,MATCH(B173,Historical!$B$7:$B$1301,0)))^(1/10)-1)*100)</f>
        <v>8.8287636432508254</v>
      </c>
      <c r="W173" s="715">
        <f>IF(OR(U173&lt;=0,U173="n/a",V173&lt;=0,V173="n/a"),"n/a",U173/V173)</f>
        <v>0.99377800974453023</v>
      </c>
      <c r="X173" s="716" t="str">
        <f>IF(OR(AJ173&lt;=0,AJ173="n/a",U173&lt;=0,U173="n/a"),"n/a",U173/AJ173)</f>
        <v>n/a</v>
      </c>
      <c r="Y173" s="788"/>
      <c r="Z173" s="771" t="str">
        <f>IF(OR(AC173&lt;0.01,AC173="n/a"),"n/a",M173/AC173*100)</f>
        <v>n/a</v>
      </c>
      <c r="AA173" s="779" t="str">
        <f>IF(OR(AC173&lt;0.01,AC173="n/a"),"n/a",I173/AC173)</f>
        <v>n/a</v>
      </c>
      <c r="AB173" s="773">
        <v>12</v>
      </c>
      <c r="AC173" s="780" t="s">
        <v>136</v>
      </c>
      <c r="AD173" s="780" t="s">
        <v>136</v>
      </c>
      <c r="AE173" s="780" t="s">
        <v>136</v>
      </c>
      <c r="AF173" s="780" t="s">
        <v>136</v>
      </c>
      <c r="AG173" s="780" t="s">
        <v>136</v>
      </c>
      <c r="AH173" s="780" t="s">
        <v>136</v>
      </c>
      <c r="AI173" s="780" t="s">
        <v>136</v>
      </c>
      <c r="AJ173" s="780" t="s">
        <v>136</v>
      </c>
      <c r="AK173" s="780" t="s">
        <v>136</v>
      </c>
      <c r="AL173" s="781" t="s">
        <v>136</v>
      </c>
      <c r="AM173" s="782" t="s">
        <v>136</v>
      </c>
      <c r="AN173" s="780" t="s">
        <v>136</v>
      </c>
      <c r="AO173" s="783" t="str">
        <f>IF(U173="n/a","n/a",IF(AA173&lt;0,"n/a",IF(AA173="n/a","n/a",J173+U173-AA173)))</f>
        <v>n/a</v>
      </c>
      <c r="AP173" s="784">
        <f>IF(U173="n/a","n/a",J173+U173)</f>
        <v>12.662720050783562</v>
      </c>
      <c r="AQ173" s="785" t="str">
        <f>IF(OR(AC173&lt;0.01,AF173="n/a"),"n/a",(I173/SQRT(22.5*AC173*(I173/AF173))-1)*100)</f>
        <v>n/a</v>
      </c>
      <c r="AR173" s="663">
        <f>INDEX(Historical!$C$7:$C$1279,MATCH(B173,Historical!$B$7:$B$1301,0))*IF(AH173="n/a",1.03,IF(AH173&lt;0,1.01,IF(AH173&gt;10,1.1,(1+AH173/100))))</f>
        <v>1.3802000000000001</v>
      </c>
      <c r="AS173" s="779">
        <f>IF($AI173="n/a",1.03*AR173,IF($AI173&lt;0,1.01*AR173,IF($AI173&gt;10,1.1*AR173,(1+$AI173/100)*AR173)))</f>
        <v>1.4216060000000001</v>
      </c>
      <c r="AT173" s="779">
        <f>IF($AK173="n/a",1.03*AS173,IF($AK173&lt;0,1.01*AS173,IF($AK173&gt;10,1.1*AS173,(1+$AK173/100)*AS173)))</f>
        <v>1.4642541800000002</v>
      </c>
      <c r="AU173" s="779">
        <f>IF($AK173="n/a",1.03*AT173,IF($AK173&lt;0,1.01*AT173,IF($AK173&gt;10,1.1*AT173,(1+$AK173/100)*AT173)))</f>
        <v>1.5081818054000002</v>
      </c>
      <c r="AV173" s="779">
        <f>IF($AK173="n/a",1.03*AU173,IF($AK173&lt;0,1.01*AU173,IF($AK173&gt;10,1.1*AU173,(1+$AK173/100)*AU173)))</f>
        <v>1.5534272595620002</v>
      </c>
      <c r="AW173" s="771">
        <f>SUM(AR173:AV173)</f>
        <v>7.3276692449620011</v>
      </c>
      <c r="AX173" s="786">
        <f>AW173/I173*100</f>
        <v>20.354636791561116</v>
      </c>
      <c r="AY173" s="949" t="s">
        <v>136</v>
      </c>
      <c r="AZ173" s="782" t="s">
        <v>136</v>
      </c>
      <c r="BA173" s="782" t="s">
        <v>136</v>
      </c>
      <c r="BB173" s="782" t="s">
        <v>136</v>
      </c>
      <c r="BC173" s="782" t="s">
        <v>136</v>
      </c>
      <c r="BD173" s="922" t="s">
        <v>4271</v>
      </c>
      <c r="BE173" s="635">
        <v>2002</v>
      </c>
      <c r="BF173" s="912">
        <f>IF(BE173&gt;2008,0,IF(BE173&gt;2001,1,IF(BE173&gt;1990,2,IF(BE173&gt;1980,3,IF(BE173&gt;1973,4,IF(BE173&gt;1970,5,IF(BE173&gt;1960,6,IF(BE173&gt;1958,7,IF(BE173&gt;1953,8,9)))))))))</f>
        <v>1</v>
      </c>
      <c r="BG173" s="838" t="s">
        <v>136</v>
      </c>
    </row>
    <row r="174" spans="1:59" ht="11.25" customHeight="1" x14ac:dyDescent="0.2">
      <c r="A174" s="885" t="s">
        <v>697</v>
      </c>
      <c r="B174" s="889" t="s">
        <v>698</v>
      </c>
      <c r="C174" s="946" t="s">
        <v>123</v>
      </c>
      <c r="D174" s="946" t="s">
        <v>4180</v>
      </c>
      <c r="E174" s="746">
        <v>14</v>
      </c>
      <c r="F174" s="1199">
        <v>264</v>
      </c>
      <c r="G174" s="1199" t="s">
        <v>106</v>
      </c>
      <c r="H174" s="1199" t="s">
        <v>106</v>
      </c>
      <c r="I174" s="888">
        <v>400.48</v>
      </c>
      <c r="J174" s="663">
        <f>(M174/I174)*100</f>
        <v>1.8977227327207351</v>
      </c>
      <c r="K174" s="891">
        <v>1.9</v>
      </c>
      <c r="L174" s="901">
        <v>4</v>
      </c>
      <c r="M174" s="654">
        <f>K174*L174</f>
        <v>7.6</v>
      </c>
      <c r="N174" s="884" t="s">
        <v>188</v>
      </c>
      <c r="O174" s="747">
        <v>1.75</v>
      </c>
      <c r="P174" s="875">
        <v>43721</v>
      </c>
      <c r="Q174" s="875">
        <v>43739</v>
      </c>
      <c r="R174" s="654">
        <f>(K174-O174)/O174*100</f>
        <v>8.5714285714285658</v>
      </c>
      <c r="S174" s="714">
        <f>IF(INDEX(Historical!$D$7:$D$1277,MATCH(B174,Historical!$B$7:$B$1301,0))=0,"n/a",(INDEX(Historical!$C$7:$C$1279,MATCH(B174,Historical!$B$7:$B$1301,0))/INDEX(Historical!$D$7:$D$1277,MATCH(B174,Historical!$B$7:$B$1301,0))-1)*100)</f>
        <v>2.1428571428571574</v>
      </c>
      <c r="T174" s="714">
        <f>IF(INDEX(Historical!$F$7:$F$1270,MATCH(B174,Historical!$B$7:$B$1301,0))=0,"n/a",((INDEX(Historical!$C$7:$C$1279,MATCH(B174,Historical!$B$7:$B$1301,0))/INDEX(Historical!$F$7:$F$1270,MATCH(B174,Historical!$B$7:$B$1301,0)))^(1/3)-1)*100)</f>
        <v>3.7628812573675452</v>
      </c>
      <c r="U174" s="714">
        <f>IF(INDEX(Historical!$H$7:$H$1270,MATCH(B174,Historical!$B$7:$B$1301,0))=0,"n/a",((INDEX(Historical!$C$7:$C$1279,MATCH(B174,Historical!$B$7:$B$1301,0))/INDEX(Historical!$H$7:$H$1270,MATCH(B174,Historical!$B$7:$B$1301,0)))^(1/5)-1)*100)</f>
        <v>10.197228772148016</v>
      </c>
      <c r="V174" s="714">
        <f>IF(INDEX(Historical!$O$7:$O$1270,MATCH(B174,Historical!$B$7:$B$1301,0))=0,"n/a",((INDEX(Historical!$C$7:$C$1279,MATCH(B174,Historical!$B$7:$B$1301,0))/INDEX(Historical!$O$7:$O$1270,MATCH(B174,Historical!$B$7:$B$1301,0)))^(1/10)-1)*100)</f>
        <v>23.028676838213524</v>
      </c>
      <c r="W174" s="715">
        <f>IF(OR(U174&lt;=0,U174="n/a",V174&lt;=0,V174="n/a"),"n/a",U174/V174)</f>
        <v>0.44280567415088523</v>
      </c>
      <c r="X174" s="716">
        <f>IF(OR(AJ174&lt;=0,AJ174="n/a",U174&lt;=0,U174="n/a"),"n/a",U174/AJ174)</f>
        <v>2.3714485516623292</v>
      </c>
      <c r="Y174" s="685" t="s">
        <v>4396</v>
      </c>
      <c r="Z174" s="663">
        <f>IF(OR(AC174&lt;0.01,AC174="n/a"),"n/a",M174/AC174*100)</f>
        <v>30.595813204508854</v>
      </c>
      <c r="AA174" s="900">
        <f>IF(OR(AC174&lt;0.01,AC174="n/a"),"n/a",I174/AC174)</f>
        <v>16.122383252818036</v>
      </c>
      <c r="AB174" s="901">
        <v>12</v>
      </c>
      <c r="AC174" s="879">
        <v>24.84</v>
      </c>
      <c r="AD174" s="879">
        <v>2.08</v>
      </c>
      <c r="AE174" s="879">
        <v>1.98</v>
      </c>
      <c r="AF174" s="879">
        <v>6.92</v>
      </c>
      <c r="AG174" s="879">
        <v>43.6</v>
      </c>
      <c r="AH174" s="879">
        <v>14.7</v>
      </c>
      <c r="AI174" s="879" t="s">
        <v>136</v>
      </c>
      <c r="AJ174" s="879">
        <v>4.3</v>
      </c>
      <c r="AK174" s="879">
        <v>7.7</v>
      </c>
      <c r="AL174" s="892">
        <v>4370</v>
      </c>
      <c r="AM174" s="886">
        <v>8.3000000000000007</v>
      </c>
      <c r="AN174" s="879">
        <v>0</v>
      </c>
      <c r="AO174" s="753">
        <f>IF(U174="n/a","n/a",IF(AA174&lt;0,"n/a",IF(AA174="n/a","n/a",J174+U174-AA174)))</f>
        <v>-4.0274317479492847</v>
      </c>
      <c r="AP174" s="754">
        <f>IF(U174="n/a","n/a",J174+U174)</f>
        <v>12.094951504868751</v>
      </c>
      <c r="AQ174" s="902">
        <f>IF(OR(AC174&lt;0.01,AF174="n/a"),"n/a",(I174/SQRT(22.5*AC174*(I174/AF174))-1)*100)</f>
        <v>122.67753677010251</v>
      </c>
      <c r="AR174" s="663">
        <f>INDEX(Historical!$C$7:$C$1279,MATCH(B174,Historical!$B$7:$B$1301,0))*IF(AH174="n/a",1.03,IF(AH174&lt;0,1.01,IF(AH174&gt;10,1.1,(1+AH174/100))))</f>
        <v>7.8650000000000011</v>
      </c>
      <c r="AS174" s="900">
        <f>IF($AI174="n/a",1.03*AR174,IF($AI174&lt;0,1.01*AR174,IF($AI174&gt;10,1.1*AR174,(1+$AI174/100)*AR174)))</f>
        <v>8.100950000000001</v>
      </c>
      <c r="AT174" s="900">
        <f>IF($AK174="n/a",1.03*AS174,IF($AK174&lt;0,1.01*AS174,IF($AK174&gt;10,1.1*AS174,(1+$AK174/100)*AS174)))</f>
        <v>8.7247231500000009</v>
      </c>
      <c r="AU174" s="900">
        <f>IF($AK174="n/a",1.03*AT174,IF($AK174&lt;0,1.01*AT174,IF($AK174&gt;10,1.1*AT174,(1+$AK174/100)*AT174)))</f>
        <v>9.3965268325500002</v>
      </c>
      <c r="AV174" s="900">
        <f>IF($AK174="n/a",1.03*AU174,IF($AK174&lt;0,1.01*AU174,IF($AK174&gt;10,1.1*AU174,(1+$AK174/100)*AU174)))</f>
        <v>10.12005939865635</v>
      </c>
      <c r="AW174" s="663">
        <f>SUM(AR174:AV174)</f>
        <v>44.207259381206356</v>
      </c>
      <c r="AX174" s="761">
        <f>AW174/I174*100</f>
        <v>11.038568563025958</v>
      </c>
      <c r="AY174" s="948">
        <v>0.53</v>
      </c>
      <c r="AZ174" s="886">
        <v>31.46</v>
      </c>
      <c r="BA174" s="886">
        <v>-20.72</v>
      </c>
      <c r="BB174" s="886">
        <v>-3.9699999999999998</v>
      </c>
      <c r="BC174" s="886">
        <v>-9.08</v>
      </c>
      <c r="BE174" s="635">
        <v>2006</v>
      </c>
      <c r="BF174" s="912">
        <f>IF(BE174&gt;2008,0,IF(BE174&gt;2001,1,IF(BE174&gt;1990,2,IF(BE174&gt;1980,3,IF(BE174&gt;1973,4,IF(BE174&gt;1970,5,IF(BE174&gt;1960,6,IF(BE174&gt;1958,7,IF(BE174&gt;1953,8,9)))))))))</f>
        <v>1</v>
      </c>
      <c r="BG174" s="896">
        <v>15.1</v>
      </c>
    </row>
    <row r="175" spans="1:59" ht="11.25" customHeight="1" x14ac:dyDescent="0.2">
      <c r="A175" s="885" t="s">
        <v>693</v>
      </c>
      <c r="B175" s="889" t="s">
        <v>694</v>
      </c>
      <c r="C175" s="946" t="s">
        <v>153</v>
      </c>
      <c r="D175" s="946" t="s">
        <v>4327</v>
      </c>
      <c r="E175" s="746">
        <v>16</v>
      </c>
      <c r="F175" s="1199">
        <v>227</v>
      </c>
      <c r="G175" s="1199" t="s">
        <v>106</v>
      </c>
      <c r="H175" s="1199" t="s">
        <v>106</v>
      </c>
      <c r="I175" s="888">
        <v>63.44</v>
      </c>
      <c r="J175" s="663">
        <f>(M175/I175)*100</f>
        <v>3.278688524590164</v>
      </c>
      <c r="K175" s="891">
        <v>0.52</v>
      </c>
      <c r="L175" s="901">
        <v>4</v>
      </c>
      <c r="M175" s="654">
        <f>K175*L175</f>
        <v>2.08</v>
      </c>
      <c r="N175" s="884" t="s">
        <v>119</v>
      </c>
      <c r="O175" s="747">
        <v>0.5</v>
      </c>
      <c r="P175" s="1200">
        <v>43643</v>
      </c>
      <c r="Q175" s="1200">
        <v>43707</v>
      </c>
      <c r="R175" s="654">
        <f>(K175-O175)/O175*100</f>
        <v>4.0000000000000036</v>
      </c>
      <c r="S175" s="714">
        <f>IF(INDEX(Historical!$D$7:$D$1277,MATCH(B175,Historical!$B$7:$B$1301,0))=0,"n/a",(INDEX(Historical!$C$7:$C$1279,MATCH(B175,Historical!$B$7:$B$1301,0))/INDEX(Historical!$D$7:$D$1277,MATCH(B175,Historical!$B$7:$B$1301,0))-1)*100)</f>
        <v>4.081632653061229</v>
      </c>
      <c r="T175" s="714">
        <f>IF(INDEX(Historical!$F$7:$F$1270,MATCH(B175,Historical!$B$7:$B$1301,0))=0,"n/a",((INDEX(Historical!$C$7:$C$1279,MATCH(B175,Historical!$B$7:$B$1301,0))/INDEX(Historical!$F$7:$F$1270,MATCH(B175,Historical!$B$7:$B$1301,0)))^(1/3)-1)*100)</f>
        <v>6.2658569182611146</v>
      </c>
      <c r="U175" s="714">
        <f>IF(INDEX(Historical!$H$7:$H$1270,MATCH(B175,Historical!$B$7:$B$1301,0))=0,"n/a",((INDEX(Historical!$C$7:$C$1279,MATCH(B175,Historical!$B$7:$B$1301,0))/INDEX(Historical!$H$7:$H$1270,MATCH(B175,Historical!$B$7:$B$1301,0)))^(1/5)-1)*100)</f>
        <v>9.0966078501449665</v>
      </c>
      <c r="V175" s="714">
        <f>IF(INDEX(Historical!$O$7:$O$1270,MATCH(B175,Historical!$B$7:$B$1301,0))=0,"n/a",((INDEX(Historical!$C$7:$C$1279,MATCH(B175,Historical!$B$7:$B$1301,0))/INDEX(Historical!$O$7:$O$1270,MATCH(B175,Historical!$B$7:$B$1301,0)))^(1/10)-1)*100)</f>
        <v>7.3897958414493869</v>
      </c>
      <c r="W175" s="715">
        <f>IF(OR(U175&lt;=0,U175="n/a",V175&lt;=0,V175="n/a"),"n/a",U175/V175)</f>
        <v>1.2309687635918256</v>
      </c>
      <c r="X175" s="716">
        <f>IF(OR(AJ175&lt;=0,AJ175="n/a",U175&lt;=0,U175="n/a"),"n/a",U175/AJ175)</f>
        <v>1.2634177569645788</v>
      </c>
      <c r="Y175" s="676"/>
      <c r="Z175" s="663">
        <f>IF(OR(AC175&lt;0.01,AC175="n/a"),"n/a",M175/AC175*100)</f>
        <v>160</v>
      </c>
      <c r="AA175" s="900">
        <f>IF(OR(AC175&lt;0.01,AC175="n/a"),"n/a",I175/AC175)</f>
        <v>48.8</v>
      </c>
      <c r="AB175" s="901">
        <v>12</v>
      </c>
      <c r="AC175" s="879">
        <v>1.3</v>
      </c>
      <c r="AD175" s="879" t="s">
        <v>136</v>
      </c>
      <c r="AE175" s="879">
        <v>0.98</v>
      </c>
      <c r="AF175" s="879">
        <v>1.31</v>
      </c>
      <c r="AG175" s="879">
        <v>2.6</v>
      </c>
      <c r="AH175" s="879">
        <v>12</v>
      </c>
      <c r="AI175" s="879" t="s">
        <v>136</v>
      </c>
      <c r="AJ175" s="879">
        <v>7.1999999999999993</v>
      </c>
      <c r="AK175" s="879" t="s">
        <v>136</v>
      </c>
      <c r="AL175" s="892">
        <v>987.14</v>
      </c>
      <c r="AM175" s="886">
        <v>8.2000000000000011</v>
      </c>
      <c r="AN175" s="879">
        <v>0.09</v>
      </c>
      <c r="AO175" s="753">
        <f>IF(U175="n/a","n/a",IF(AA175&lt;0,"n/a",IF(AA175="n/a","n/a",J175+U175-AA175)))</f>
        <v>-36.424703625264868</v>
      </c>
      <c r="AP175" s="754">
        <f>IF(U175="n/a","n/a",J175+U175)</f>
        <v>12.375296374735131</v>
      </c>
      <c r="AQ175" s="902">
        <f>IF(OR(AC175&lt;0.01,AF175="n/a"),"n/a",(I175/SQRT(22.5*AC175*(I175/AF175))-1)*100)</f>
        <v>68.559913515771726</v>
      </c>
      <c r="AR175" s="663">
        <f>INDEX(Historical!$C$7:$C$1279,MATCH(B175,Historical!$B$7:$B$1301,0))*IF(AH175="n/a",1.03,IF(AH175&lt;0,1.01,IF(AH175&gt;10,1.1,(1+AH175/100))))</f>
        <v>2.2440000000000002</v>
      </c>
      <c r="AS175" s="900">
        <f>IF($AI175="n/a",1.03*AR175,IF($AI175&lt;0,1.01*AR175,IF($AI175&gt;10,1.1*AR175,(1+$AI175/100)*AR175)))</f>
        <v>2.3113200000000003</v>
      </c>
      <c r="AT175" s="900">
        <f>IF($AK175="n/a",1.03*AS175,IF($AK175&lt;0,1.01*AS175,IF($AK175&gt;10,1.1*AS175,(1+$AK175/100)*AS175)))</f>
        <v>2.3806596000000004</v>
      </c>
      <c r="AU175" s="900">
        <f>IF($AK175="n/a",1.03*AT175,IF($AK175&lt;0,1.01*AT175,IF($AK175&gt;10,1.1*AT175,(1+$AK175/100)*AT175)))</f>
        <v>2.4520793880000005</v>
      </c>
      <c r="AV175" s="900">
        <f>IF($AK175="n/a",1.03*AU175,IF($AK175&lt;0,1.01*AU175,IF($AK175&gt;10,1.1*AU175,(1+$AK175/100)*AU175)))</f>
        <v>2.5256417696400004</v>
      </c>
      <c r="AW175" s="663">
        <f>SUM(AR175:AV175)</f>
        <v>11.913700757640001</v>
      </c>
      <c r="AX175" s="761">
        <f>AW175/I175*100</f>
        <v>18.77947786513241</v>
      </c>
      <c r="AY175" s="948">
        <v>0.3</v>
      </c>
      <c r="AZ175" s="886">
        <v>13.530000000000001</v>
      </c>
      <c r="BA175" s="886">
        <v>-29.15</v>
      </c>
      <c r="BB175" s="886">
        <v>-2.98</v>
      </c>
      <c r="BC175" s="886">
        <v>-17.669999999999998</v>
      </c>
      <c r="BE175" s="635">
        <v>2004</v>
      </c>
      <c r="BF175" s="912">
        <f>IF(BE175&gt;2008,0,IF(BE175&gt;2001,1,IF(BE175&gt;1990,2,IF(BE175&gt;1980,3,IF(BE175&gt;1973,4,IF(BE175&gt;1970,5,IF(BE175&gt;1960,6,IF(BE175&gt;1958,7,IF(BE175&gt;1953,8,9)))))))))</f>
        <v>1</v>
      </c>
      <c r="BG175" s="896">
        <v>1.6</v>
      </c>
    </row>
    <row r="176" spans="1:59" ht="11.25" customHeight="1" x14ac:dyDescent="0.2">
      <c r="A176" s="877" t="s">
        <v>690</v>
      </c>
      <c r="B176" s="889" t="s">
        <v>691</v>
      </c>
      <c r="C176" s="946" t="s">
        <v>4325</v>
      </c>
      <c r="D176" s="946" t="s">
        <v>4326</v>
      </c>
      <c r="E176" s="746">
        <v>18</v>
      </c>
      <c r="F176" s="1199">
        <v>189</v>
      </c>
      <c r="G176" s="1199" t="s">
        <v>115</v>
      </c>
      <c r="H176" s="1199" t="s">
        <v>115</v>
      </c>
      <c r="I176" s="888">
        <v>60.72</v>
      </c>
      <c r="J176" s="663">
        <f>(M176/I176)*100</f>
        <v>7.2628458498023711</v>
      </c>
      <c r="K176" s="891">
        <v>1.1025</v>
      </c>
      <c r="L176" s="901">
        <v>4</v>
      </c>
      <c r="M176" s="654">
        <f>K176*L176</f>
        <v>4.41</v>
      </c>
      <c r="N176" s="884" t="s">
        <v>692</v>
      </c>
      <c r="O176" s="747">
        <v>1.05</v>
      </c>
      <c r="P176" s="875">
        <v>43920</v>
      </c>
      <c r="Q176" s="875">
        <v>43959</v>
      </c>
      <c r="R176" s="654">
        <f>(K176-O176)/O176*100</f>
        <v>4.9999999999999991</v>
      </c>
      <c r="S176" s="714">
        <f>IF(INDEX(Historical!$D$7:$D$1277,MATCH(B176,Historical!$B$7:$B$1301,0))=0,"n/a",(INDEX(Historical!$C$7:$C$1279,MATCH(B176,Historical!$B$7:$B$1301,0))/INDEX(Historical!$D$7:$D$1277,MATCH(B176,Historical!$B$7:$B$1301,0))-1)*100)</f>
        <v>5.0632911392405111</v>
      </c>
      <c r="T176" s="714">
        <f>IF(INDEX(Historical!$F$7:$F$1270,MATCH(B176,Historical!$B$7:$B$1301,0))=0,"n/a",((INDEX(Historical!$C$7:$C$1279,MATCH(B176,Historical!$B$7:$B$1301,0))/INDEX(Historical!$F$7:$F$1270,MATCH(B176,Historical!$B$7:$B$1301,0)))^(1/3)-1)*100)</f>
        <v>5.343218065147215</v>
      </c>
      <c r="U176" s="714">
        <f>IF(INDEX(Historical!$H$7:$H$1270,MATCH(B176,Historical!$B$7:$B$1301,0))=0,"n/a",((INDEX(Historical!$C$7:$C$1279,MATCH(B176,Historical!$B$7:$B$1301,0))/INDEX(Historical!$H$7:$H$1270,MATCH(B176,Historical!$B$7:$B$1301,0)))^(1/5)-1)*100)</f>
        <v>6.3878812723292544</v>
      </c>
      <c r="V176" s="714">
        <f>IF(INDEX(Historical!$O$7:$O$1270,MATCH(B176,Historical!$B$7:$B$1301,0))=0,"n/a",((INDEX(Historical!$C$7:$C$1279,MATCH(B176,Historical!$B$7:$B$1301,0))/INDEX(Historical!$O$7:$O$1270,MATCH(B176,Historical!$B$7:$B$1301,0)))^(1/10)-1)*100)</f>
        <v>6.5522295641014416</v>
      </c>
      <c r="W176" s="715">
        <f>IF(OR(U176&lt;=0,U176="n/a",V176&lt;=0,V176="n/a"),"n/a",U176/V176)</f>
        <v>0.97491719571722213</v>
      </c>
      <c r="X176" s="716">
        <f>IF(OR(AJ176&lt;=0,AJ176="n/a",U176&lt;=0,U176="n/a"),"n/a",U176/AJ176)</f>
        <v>1.681021387455067</v>
      </c>
      <c r="Y176" s="890"/>
      <c r="Z176" s="663">
        <f>IF(OR(AC176&lt;0.01,AC176="n/a"),"n/a",M176/AC176*100)</f>
        <v>104.75059382422802</v>
      </c>
      <c r="AA176" s="900">
        <f>IF(OR(AC176&lt;0.01,AC176="n/a"),"n/a",I176/AC176)</f>
        <v>14.422802850356295</v>
      </c>
      <c r="AB176" s="901">
        <v>12</v>
      </c>
      <c r="AC176" s="879">
        <v>4.21</v>
      </c>
      <c r="AD176" s="879">
        <v>1.43</v>
      </c>
      <c r="AE176" s="879">
        <v>8.3699999999999992</v>
      </c>
      <c r="AF176" s="879">
        <v>1.8</v>
      </c>
      <c r="AG176" s="879">
        <v>12.7</v>
      </c>
      <c r="AH176" s="879">
        <v>0.1</v>
      </c>
      <c r="AI176" s="879">
        <v>-12.44</v>
      </c>
      <c r="AJ176" s="879">
        <v>3.8</v>
      </c>
      <c r="AK176" s="879">
        <v>10</v>
      </c>
      <c r="AL176" s="892">
        <v>2720</v>
      </c>
      <c r="AM176" s="886">
        <v>0.6</v>
      </c>
      <c r="AN176" s="879">
        <v>1.04</v>
      </c>
      <c r="AO176" s="753">
        <f>IF(U176="n/a","n/a",IF(AA176&lt;0,"n/a",IF(AA176="n/a","n/a",J176+U176-AA176)))</f>
        <v>-0.77207572822466908</v>
      </c>
      <c r="AP176" s="754">
        <f>IF(U176="n/a","n/a",J176+U176)</f>
        <v>13.650727122131626</v>
      </c>
      <c r="AQ176" s="902">
        <f>IF(OR(AC176&lt;0.01,AF176="n/a"),"n/a",(I176/SQRT(22.5*AC176*(I176/AF176))-1)*100)</f>
        <v>7.416210509797061</v>
      </c>
      <c r="AR176" s="663">
        <f>INDEX(Historical!$C$7:$C$1279,MATCH(B176,Historical!$B$7:$B$1301,0))*IF(AH176="n/a",1.03,IF(AH176&lt;0,1.01,IF(AH176&gt;10,1.1,(1+AH176/100))))</f>
        <v>4.1541499999999996</v>
      </c>
      <c r="AS176" s="900">
        <f>IF($AI176="n/a",1.03*AR176,IF($AI176&lt;0,1.01*AR176,IF($AI176&gt;10,1.1*AR176,(1+$AI176/100)*AR176)))</f>
        <v>4.1956914999999997</v>
      </c>
      <c r="AT176" s="900">
        <f>IF($AK176="n/a",1.03*AS176,IF($AK176&lt;0,1.01*AS176,IF($AK176&gt;10,1.1*AS176,(1+$AK176/100)*AS176)))</f>
        <v>4.6152606499999997</v>
      </c>
      <c r="AU176" s="900">
        <f>IF($AK176="n/a",1.03*AT176,IF($AK176&lt;0,1.01*AT176,IF($AK176&gt;10,1.1*AT176,(1+$AK176/100)*AT176)))</f>
        <v>5.0767867149999999</v>
      </c>
      <c r="AV176" s="900">
        <f>IF($AK176="n/a",1.03*AU176,IF($AK176&lt;0,1.01*AU176,IF($AK176&gt;10,1.1*AU176,(1+$AK176/100)*AU176)))</f>
        <v>5.5844653865000007</v>
      </c>
      <c r="AW176" s="663">
        <f>SUM(AR176:AV176)</f>
        <v>23.6263542515</v>
      </c>
      <c r="AX176" s="761">
        <f>AW176/I176*100</f>
        <v>38.91033308876812</v>
      </c>
      <c r="AY176" s="948">
        <v>0.86</v>
      </c>
      <c r="AZ176" s="886">
        <v>93.56</v>
      </c>
      <c r="BA176" s="886">
        <v>-33.36</v>
      </c>
      <c r="BB176" s="886">
        <v>8.17</v>
      </c>
      <c r="BC176" s="886">
        <v>-15.329999999999998</v>
      </c>
      <c r="BE176" s="635">
        <v>2003</v>
      </c>
      <c r="BF176" s="912">
        <f>IF(BE176&gt;2008,0,IF(BE176&gt;2001,1,IF(BE176&gt;1990,2,IF(BE176&gt;1980,3,IF(BE176&gt;1973,4,IF(BE176&gt;1970,5,IF(BE176&gt;1960,6,IF(BE176&gt;1958,7,IF(BE176&gt;1953,8,9)))))))))</f>
        <v>1</v>
      </c>
      <c r="BG176" s="896">
        <v>6.1</v>
      </c>
    </row>
    <row r="177" spans="1:59" ht="11.25" customHeight="1" x14ac:dyDescent="0.2">
      <c r="A177" s="877" t="s">
        <v>695</v>
      </c>
      <c r="B177" s="889" t="s">
        <v>696</v>
      </c>
      <c r="C177" s="946" t="s">
        <v>131</v>
      </c>
      <c r="D177" s="946" t="s">
        <v>4346</v>
      </c>
      <c r="E177" s="746">
        <v>24</v>
      </c>
      <c r="F177" s="1199">
        <v>138</v>
      </c>
      <c r="G177" s="1199" t="s">
        <v>37</v>
      </c>
      <c r="H177" s="1199" t="s">
        <v>37</v>
      </c>
      <c r="I177" s="879">
        <v>32.65</v>
      </c>
      <c r="J177" s="663">
        <f>(M177/I177)*100</f>
        <v>3.8284839203675349</v>
      </c>
      <c r="K177" s="898">
        <v>0.3125</v>
      </c>
      <c r="L177" s="901">
        <v>4</v>
      </c>
      <c r="M177" s="654">
        <f>K177*L177</f>
        <v>1.25</v>
      </c>
      <c r="N177" s="884" t="s">
        <v>163</v>
      </c>
      <c r="O177" s="748">
        <v>0.29249999999999998</v>
      </c>
      <c r="P177" s="875">
        <v>43727</v>
      </c>
      <c r="Q177" s="875">
        <v>43739</v>
      </c>
      <c r="R177" s="654">
        <f>(K177-O177)/O177*100</f>
        <v>6.8376068376068435</v>
      </c>
      <c r="S177" s="714">
        <f>IF(INDEX(Historical!$D$7:$D$1277,MATCH(B177,Historical!$B$7:$B$1301,0))=0,"n/a",(INDEX(Historical!$C$7:$C$1279,MATCH(B177,Historical!$B$7:$B$1301,0))/INDEX(Historical!$D$7:$D$1277,MATCH(B177,Historical!$B$7:$B$1301,0))-1)*100)</f>
        <v>7.2072072072072002</v>
      </c>
      <c r="T177" s="714">
        <f>IF(INDEX(Historical!$F$7:$F$1270,MATCH(B177,Historical!$B$7:$B$1301,0))=0,"n/a",((INDEX(Historical!$C$7:$C$1279,MATCH(B177,Historical!$B$7:$B$1301,0))/INDEX(Historical!$F$7:$F$1270,MATCH(B177,Historical!$B$7:$B$1301,0)))^(1/3)-1)*100)</f>
        <v>6.8679426106305508</v>
      </c>
      <c r="U177" s="714">
        <f>IF(INDEX(Historical!$H$7:$H$1270,MATCH(B177,Historical!$B$7:$B$1301,0))=0,"n/a",((INDEX(Historical!$C$7:$C$1279,MATCH(B177,Historical!$B$7:$B$1301,0))/INDEX(Historical!$H$7:$H$1270,MATCH(B177,Historical!$B$7:$B$1301,0)))^(1/5)-1)*100)</f>
        <v>6.8356432797128219</v>
      </c>
      <c r="V177" s="714">
        <f>IF(INDEX(Historical!$O$7:$O$1270,MATCH(B177,Historical!$B$7:$B$1301,0))=0,"n/a",((INDEX(Historical!$C$7:$C$1279,MATCH(B177,Historical!$B$7:$B$1301,0))/INDEX(Historical!$O$7:$O$1270,MATCH(B177,Historical!$B$7:$B$1301,0)))^(1/10)-1)*100)</f>
        <v>6.7371314959294937</v>
      </c>
      <c r="W177" s="715">
        <f>IF(OR(U177&lt;=0,U177="n/a",V177&lt;=0,V177="n/a"),"n/a",U177/V177)</f>
        <v>1.0146222147872352</v>
      </c>
      <c r="X177" s="716">
        <f>IF(OR(AJ177&lt;=0,AJ177="n/a",U177&lt;=0,U177="n/a"),"n/a",U177/AJ177)</f>
        <v>2.7342573118851288</v>
      </c>
      <c r="Y177" s="676"/>
      <c r="Z177" s="663">
        <f>IF(OR(AC177&lt;0.01,AC177="n/a"),"n/a",M177/AC177*100)</f>
        <v>62.5</v>
      </c>
      <c r="AA177" s="900">
        <f>IF(OR(AC177&lt;0.01,AC177="n/a"),"n/a",I177/AC177)</f>
        <v>16.324999999999999</v>
      </c>
      <c r="AB177" s="901">
        <v>9</v>
      </c>
      <c r="AC177" s="879">
        <v>2</v>
      </c>
      <c r="AD177" s="879">
        <v>2.69</v>
      </c>
      <c r="AE177" s="879">
        <v>1.41</v>
      </c>
      <c r="AF177" s="879">
        <v>1.63</v>
      </c>
      <c r="AG177" s="879">
        <v>11</v>
      </c>
      <c r="AH177" s="879">
        <v>6.5</v>
      </c>
      <c r="AI177" s="879">
        <v>10.059999999999999</v>
      </c>
      <c r="AJ177" s="879">
        <v>2.5</v>
      </c>
      <c r="AK177" s="879">
        <v>6</v>
      </c>
      <c r="AL177" s="892">
        <v>3060</v>
      </c>
      <c r="AM177" s="886">
        <v>0.2</v>
      </c>
      <c r="AN177" s="879">
        <v>1.0900000000000001</v>
      </c>
      <c r="AO177" s="753">
        <f>IF(U177="n/a","n/a",IF(AA177&lt;0,"n/a",IF(AA177="n/a","n/a",J177+U177-AA177)))</f>
        <v>-5.6608727999196429</v>
      </c>
      <c r="AP177" s="754">
        <f>IF(U177="n/a","n/a",J177+U177)</f>
        <v>10.664127200080356</v>
      </c>
      <c r="AQ177" s="902">
        <f>IF(OR(AC177&lt;0.01,AF177="n/a"),"n/a",(I177/SQRT(22.5*AC177*(I177/AF177))-1)*100)</f>
        <v>8.7499680715151129</v>
      </c>
      <c r="AR177" s="663">
        <f>INDEX(Historical!$C$7:$C$1279,MATCH(B177,Historical!$B$7:$B$1301,0))*IF(AH177="n/a",1.03,IF(AH177&lt;0,1.01,IF(AH177&gt;10,1.1,(1+AH177/100))))</f>
        <v>1.26735</v>
      </c>
      <c r="AS177" s="900">
        <f>IF($AI177="n/a",1.03*AR177,IF($AI177&lt;0,1.01*AR177,IF($AI177&gt;10,1.1*AR177,(1+$AI177/100)*AR177)))</f>
        <v>1.394085</v>
      </c>
      <c r="AT177" s="900">
        <f>IF($AK177="n/a",1.03*AS177,IF($AK177&lt;0,1.01*AS177,IF($AK177&gt;10,1.1*AS177,(1+$AK177/100)*AS177)))</f>
        <v>1.4777301</v>
      </c>
      <c r="AU177" s="900">
        <f>IF($AK177="n/a",1.03*AT177,IF($AK177&lt;0,1.01*AT177,IF($AK177&gt;10,1.1*AT177,(1+$AK177/100)*AT177)))</f>
        <v>1.5663939060000001</v>
      </c>
      <c r="AV177" s="900">
        <f>IF($AK177="n/a",1.03*AU177,IF($AK177&lt;0,1.01*AU177,IF($AK177&gt;10,1.1*AU177,(1+$AK177/100)*AU177)))</f>
        <v>1.6603775403600001</v>
      </c>
      <c r="AW177" s="663">
        <f>SUM(AR177:AV177)</f>
        <v>7.3659365463599995</v>
      </c>
      <c r="AX177" s="761">
        <f>AW177/I177*100</f>
        <v>22.560295700949464</v>
      </c>
      <c r="AY177" s="948">
        <v>0.41</v>
      </c>
      <c r="AZ177" s="886">
        <v>54.449999999999996</v>
      </c>
      <c r="BA177" s="886">
        <v>-35.5</v>
      </c>
      <c r="BB177" s="886">
        <v>-1.6500000000000001</v>
      </c>
      <c r="BC177" s="886">
        <v>-16.05</v>
      </c>
      <c r="BE177" s="635">
        <v>1996</v>
      </c>
      <c r="BF177" s="912">
        <f>IF(BE177&gt;2008,0,IF(BE177&gt;2001,1,IF(BE177&gt;1990,2,IF(BE177&gt;1980,3,IF(BE177&gt;1973,4,IF(BE177&gt;1970,5,IF(BE177&gt;1960,6,IF(BE177&gt;1958,7,IF(BE177&gt;1953,8,9)))))))))</f>
        <v>2</v>
      </c>
      <c r="BG177" s="896">
        <v>4</v>
      </c>
    </row>
    <row r="178" spans="1:59" ht="11.25" customHeight="1" x14ac:dyDescent="0.2">
      <c r="A178" s="885" t="s">
        <v>701</v>
      </c>
      <c r="B178" s="889" t="s">
        <v>702</v>
      </c>
      <c r="C178" s="946" t="s">
        <v>245</v>
      </c>
      <c r="D178" s="946" t="s">
        <v>4364</v>
      </c>
      <c r="E178" s="746">
        <v>18</v>
      </c>
      <c r="F178" s="1199">
        <v>182</v>
      </c>
      <c r="G178" s="1199" t="s">
        <v>115</v>
      </c>
      <c r="H178" s="1199" t="s">
        <v>115</v>
      </c>
      <c r="I178" s="888">
        <v>98.05</v>
      </c>
      <c r="J178" s="663">
        <f>(M178/I178)*100</f>
        <v>0.99949005609382968</v>
      </c>
      <c r="K178" s="891">
        <v>0.245</v>
      </c>
      <c r="L178" s="901">
        <v>4</v>
      </c>
      <c r="M178" s="654">
        <f>K178*L178</f>
        <v>0.98</v>
      </c>
      <c r="N178" s="884" t="s">
        <v>163</v>
      </c>
      <c r="O178" s="747">
        <v>0.22</v>
      </c>
      <c r="P178" s="875">
        <v>43797</v>
      </c>
      <c r="Q178" s="875">
        <v>43831</v>
      </c>
      <c r="R178" s="654">
        <f>(K178-O178)/O178*100</f>
        <v>11.36363636363636</v>
      </c>
      <c r="S178" s="714">
        <f>IF(INDEX(Historical!$D$7:$D$1277,MATCH(B178,Historical!$B$7:$B$1301,0))=0,"n/a",(INDEX(Historical!$C$7:$C$1279,MATCH(B178,Historical!$B$7:$B$1301,0))/INDEX(Historical!$D$7:$D$1277,MATCH(B178,Historical!$B$7:$B$1301,0))-1)*100)</f>
        <v>9.9999999999999858</v>
      </c>
      <c r="T178" s="714">
        <f>IF(INDEX(Historical!$F$7:$F$1270,MATCH(B178,Historical!$B$7:$B$1301,0))=0,"n/a",((INDEX(Historical!$C$7:$C$1279,MATCH(B178,Historical!$B$7:$B$1301,0))/INDEX(Historical!$F$7:$F$1270,MATCH(B178,Historical!$B$7:$B$1301,0)))^(1/3)-1)*100)</f>
        <v>11.199004528465784</v>
      </c>
      <c r="U178" s="714">
        <f>IF(INDEX(Historical!$H$7:$H$1270,MATCH(B178,Historical!$B$7:$B$1301,0))=0,"n/a",((INDEX(Historical!$C$7:$C$1279,MATCH(B178,Historical!$B$7:$B$1301,0))/INDEX(Historical!$H$7:$H$1270,MATCH(B178,Historical!$B$7:$B$1301,0)))^(1/5)-1)*100)</f>
        <v>12.888132073019754</v>
      </c>
      <c r="V178" s="714">
        <f>IF(INDEX(Historical!$O$7:$O$1270,MATCH(B178,Historical!$B$7:$B$1301,0))=0,"n/a",((INDEX(Historical!$C$7:$C$1279,MATCH(B178,Historical!$B$7:$B$1301,0))/INDEX(Historical!$O$7:$O$1270,MATCH(B178,Historical!$B$7:$B$1301,0)))^(1/10)-1)*100)</f>
        <v>13.18640056714273</v>
      </c>
      <c r="W178" s="715">
        <f>IF(OR(U178&lt;=0,U178="n/a",V178&lt;=0,V178="n/a"),"n/a",U178/V178)</f>
        <v>0.97738059809390387</v>
      </c>
      <c r="X178" s="716">
        <f>IF(OR(AJ178&lt;=0,AJ178="n/a",U178&lt;=0,U178="n/a"),"n/a",U178/AJ178)</f>
        <v>1.1823974378917206</v>
      </c>
      <c r="Y178" s="673"/>
      <c r="Z178" s="663">
        <f>IF(OR(AC178&lt;0.01,AC178="n/a"),"n/a",M178/AC178*100)</f>
        <v>36.296296296296291</v>
      </c>
      <c r="AA178" s="900">
        <f>IF(OR(AC178&lt;0.01,AC178="n/a"),"n/a",I178/AC178)</f>
        <v>36.31481481481481</v>
      </c>
      <c r="AB178" s="901">
        <v>5</v>
      </c>
      <c r="AC178" s="879">
        <v>2.7</v>
      </c>
      <c r="AD178" s="879">
        <v>1.5</v>
      </c>
      <c r="AE178" s="879">
        <v>3.91</v>
      </c>
      <c r="AF178" s="879">
        <v>16.5</v>
      </c>
      <c r="AG178" s="879">
        <v>49.9</v>
      </c>
      <c r="AH178" s="879">
        <v>4.1000000000000005</v>
      </c>
      <c r="AI178" s="879">
        <v>36.4</v>
      </c>
      <c r="AJ178" s="879">
        <v>10.9</v>
      </c>
      <c r="AK178" s="879">
        <v>23.64</v>
      </c>
      <c r="AL178" s="892">
        <v>161380</v>
      </c>
      <c r="AM178" s="886">
        <v>0.3</v>
      </c>
      <c r="AN178" s="879">
        <v>0.38</v>
      </c>
      <c r="AO178" s="753">
        <f>IF(U178="n/a","n/a",IF(AA178&lt;0,"n/a",IF(AA178="n/a","n/a",J178+U178-AA178)))</f>
        <v>-22.427192685701225</v>
      </c>
      <c r="AP178" s="754">
        <f>IF(U178="n/a","n/a",J178+U178)</f>
        <v>13.887622129113584</v>
      </c>
      <c r="AQ178" s="902">
        <f>IF(OR(AC178&lt;0.01,AF178="n/a"),"n/a",(I178/SQRT(22.5*AC178*(I178/AF178))-1)*100)</f>
        <v>416.05100714494165</v>
      </c>
      <c r="AR178" s="663">
        <f>INDEX(Historical!$C$7:$C$1279,MATCH(B178,Historical!$B$7:$B$1301,0))*IF(AH178="n/a",1.03,IF(AH178&lt;0,1.01,IF(AH178&gt;10,1.1,(1+AH178/100))))</f>
        <v>0.91607999999999989</v>
      </c>
      <c r="AS178" s="900">
        <f>IF($AI178="n/a",1.03*AR178,IF($AI178&lt;0,1.01*AR178,IF($AI178&gt;10,1.1*AR178,(1+$AI178/100)*AR178)))</f>
        <v>1.0076879999999999</v>
      </c>
      <c r="AT178" s="900">
        <f>IF($AK178="n/a",1.03*AS178,IF($AK178&lt;0,1.01*AS178,IF($AK178&gt;10,1.1*AS178,(1+$AK178/100)*AS178)))</f>
        <v>1.1084567999999999</v>
      </c>
      <c r="AU178" s="900">
        <f>IF($AK178="n/a",1.03*AT178,IF($AK178&lt;0,1.01*AT178,IF($AK178&gt;10,1.1*AT178,(1+$AK178/100)*AT178)))</f>
        <v>1.2193024800000001</v>
      </c>
      <c r="AV178" s="900">
        <f>IF($AK178="n/a",1.03*AU178,IF($AK178&lt;0,1.01*AU178,IF($AK178&gt;10,1.1*AU178,(1+$AK178/100)*AU178)))</f>
        <v>1.3412327280000003</v>
      </c>
      <c r="AW178" s="663">
        <f>SUM(AR178:AV178)</f>
        <v>5.5927600079999999</v>
      </c>
      <c r="AX178" s="761">
        <f>AW178/I178*100</f>
        <v>5.7039877695053542</v>
      </c>
      <c r="AY178" s="948">
        <v>0.81</v>
      </c>
      <c r="AZ178" s="886">
        <v>63.42</v>
      </c>
      <c r="BA178" s="886">
        <v>-7.17</v>
      </c>
      <c r="BB178" s="886">
        <v>4.21</v>
      </c>
      <c r="BC178" s="886">
        <v>5.5</v>
      </c>
      <c r="BE178" s="635">
        <v>2003</v>
      </c>
      <c r="BF178" s="912">
        <f>IF(BE178&gt;2008,0,IF(BE178&gt;2001,1,IF(BE178&gt;1990,2,IF(BE178&gt;1980,3,IF(BE178&gt;1973,4,IF(BE178&gt;1970,5,IF(BE178&gt;1960,6,IF(BE178&gt;1958,7,IF(BE178&gt;1953,8,9)))))))))</f>
        <v>1</v>
      </c>
      <c r="BG178" s="896">
        <v>17.8</v>
      </c>
    </row>
    <row r="179" spans="1:59" ht="11.25" customHeight="1" x14ac:dyDescent="0.2">
      <c r="A179" s="885" t="s">
        <v>706</v>
      </c>
      <c r="B179" s="889" t="s">
        <v>707</v>
      </c>
      <c r="C179" s="946" t="s">
        <v>112</v>
      </c>
      <c r="D179" s="946" t="s">
        <v>4351</v>
      </c>
      <c r="E179" s="746">
        <v>17</v>
      </c>
      <c r="F179" s="1199">
        <v>221</v>
      </c>
      <c r="G179" s="1199" t="s">
        <v>37</v>
      </c>
      <c r="H179" s="1199" t="s">
        <v>37</v>
      </c>
      <c r="I179" s="888">
        <v>307.44</v>
      </c>
      <c r="J179" s="663">
        <f>(M179/I179)*100</f>
        <v>1.8865469685141818</v>
      </c>
      <c r="K179" s="891">
        <v>1.45</v>
      </c>
      <c r="L179" s="901">
        <v>4</v>
      </c>
      <c r="M179" s="654">
        <f>K179*L179</f>
        <v>5.8</v>
      </c>
      <c r="N179" s="884" t="s">
        <v>708</v>
      </c>
      <c r="O179" s="747">
        <v>1.32</v>
      </c>
      <c r="P179" s="875">
        <v>43980</v>
      </c>
      <c r="Q179" s="875">
        <v>43999</v>
      </c>
      <c r="R179" s="654">
        <f>(K179-O179)/O179*100</f>
        <v>9.8484848484848406</v>
      </c>
      <c r="S179" s="714">
        <f>IF(INDEX(Historical!$D$7:$D$1277,MATCH(B179,Historical!$B$7:$B$1301,0))=0,"n/a",(INDEX(Historical!$C$7:$C$1279,MATCH(B179,Historical!$B$7:$B$1301,0))/INDEX(Historical!$D$7:$D$1277,MATCH(B179,Historical!$B$7:$B$1301,0))-1)*100)</f>
        <v>9.7872340425531945</v>
      </c>
      <c r="T179" s="714">
        <f>IF(INDEX(Historical!$F$7:$F$1270,MATCH(B179,Historical!$B$7:$B$1301,0))=0,"n/a",((INDEX(Historical!$C$7:$C$1279,MATCH(B179,Historical!$B$7:$B$1301,0))/INDEX(Historical!$F$7:$F$1270,MATCH(B179,Historical!$B$7:$B$1301,0)))^(1/3)-1)*100)</f>
        <v>13.81352797806934</v>
      </c>
      <c r="U179" s="714">
        <f>IF(INDEX(Historical!$H$7:$H$1270,MATCH(B179,Historical!$B$7:$B$1301,0))=0,"n/a",((INDEX(Historical!$C$7:$C$1279,MATCH(B179,Historical!$B$7:$B$1301,0))/INDEX(Historical!$H$7:$H$1270,MATCH(B179,Historical!$B$7:$B$1301,0)))^(1/5)-1)*100)</f>
        <v>13.745986638356689</v>
      </c>
      <c r="V179" s="714">
        <f>IF(INDEX(Historical!$O$7:$O$1270,MATCH(B179,Historical!$B$7:$B$1301,0))=0,"n/a",((INDEX(Historical!$C$7:$C$1279,MATCH(B179,Historical!$B$7:$B$1301,0))/INDEX(Historical!$O$7:$O$1270,MATCH(B179,Historical!$B$7:$B$1301,0)))^(1/10)-1)*100)</f>
        <v>12.949284466830413</v>
      </c>
      <c r="W179" s="715">
        <f>IF(OR(U179&lt;=0,U179="n/a",V179&lt;=0,V179="n/a"),"n/a",U179/V179)</f>
        <v>1.0615248026689836</v>
      </c>
      <c r="X179" s="716">
        <f>IF(OR(AJ179&lt;=0,AJ179="n/a",U179&lt;=0,U179="n/a"),"n/a",U179/AJ179)</f>
        <v>2.1819026410089983</v>
      </c>
      <c r="Y179" s="889"/>
      <c r="Z179" s="663">
        <f>IF(OR(AC179&lt;0.01,AC179="n/a"),"n/a",M179/AC179*100)</f>
        <v>43.707611152976639</v>
      </c>
      <c r="AA179" s="900">
        <f>IF(OR(AC179&lt;0.01,AC179="n/a"),"n/a",I179/AC179)</f>
        <v>23.168048229088168</v>
      </c>
      <c r="AB179" s="901">
        <v>12</v>
      </c>
      <c r="AC179" s="879">
        <v>13.27</v>
      </c>
      <c r="AD179" s="879">
        <v>2.54</v>
      </c>
      <c r="AE179" s="879">
        <v>1.5</v>
      </c>
      <c r="AF179" s="879">
        <v>5.72</v>
      </c>
      <c r="AG179" s="879">
        <v>24.5</v>
      </c>
      <c r="AH179" s="879">
        <v>-26.6</v>
      </c>
      <c r="AI179" s="879">
        <v>14.38</v>
      </c>
      <c r="AJ179" s="879">
        <v>6.3</v>
      </c>
      <c r="AK179" s="879">
        <v>9.16</v>
      </c>
      <c r="AL179" s="892">
        <v>51500</v>
      </c>
      <c r="AM179" s="886">
        <v>0.2</v>
      </c>
      <c r="AN179" s="879">
        <v>1.78</v>
      </c>
      <c r="AO179" s="753">
        <f>IF(U179="n/a","n/a",IF(AA179&lt;0,"n/a",IF(AA179="n/a","n/a",J179+U179-AA179)))</f>
        <v>-7.5355146222172973</v>
      </c>
      <c r="AP179" s="754">
        <f>IF(U179="n/a","n/a",J179+U179)</f>
        <v>15.63253360687087</v>
      </c>
      <c r="AQ179" s="902">
        <f>IF(OR(AC179&lt;0.01,AF179="n/a"),"n/a",(I179/SQRT(22.5*AC179*(I179/AF179))-1)*100)</f>
        <v>142.68977533778414</v>
      </c>
      <c r="AR179" s="663">
        <f>INDEX(Historical!$C$7:$C$1279,MATCH(B179,Historical!$B$7:$B$1301,0))*IF(AH179="n/a",1.03,IF(AH179&lt;0,1.01,IF(AH179&gt;10,1.1,(1+AH179/100))))</f>
        <v>5.2115999999999998</v>
      </c>
      <c r="AS179" s="900">
        <f>IF($AI179="n/a",1.03*AR179,IF($AI179&lt;0,1.01*AR179,IF($AI179&gt;10,1.1*AR179,(1+$AI179/100)*AR179)))</f>
        <v>5.7327599999999999</v>
      </c>
      <c r="AT179" s="900">
        <f>IF($AK179="n/a",1.03*AS179,IF($AK179&lt;0,1.01*AS179,IF($AK179&gt;10,1.1*AS179,(1+$AK179/100)*AS179)))</f>
        <v>6.2578808159999992</v>
      </c>
      <c r="AU179" s="900">
        <f>IF($AK179="n/a",1.03*AT179,IF($AK179&lt;0,1.01*AT179,IF($AK179&gt;10,1.1*AT179,(1+$AK179/100)*AT179)))</f>
        <v>6.8311026987455987</v>
      </c>
      <c r="AV179" s="900">
        <f>IF($AK179="n/a",1.03*AU179,IF($AK179&lt;0,1.01*AU179,IF($AK179&gt;10,1.1*AU179,(1+$AK179/100)*AU179)))</f>
        <v>7.4568317059506946</v>
      </c>
      <c r="AW179" s="663">
        <f>SUM(AR179:AV179)</f>
        <v>31.490175220696294</v>
      </c>
      <c r="AX179" s="761">
        <f>AW179/I179*100</f>
        <v>10.242705965618102</v>
      </c>
      <c r="AY179" s="948">
        <v>0.79</v>
      </c>
      <c r="AZ179" s="886">
        <v>16.760000000000002</v>
      </c>
      <c r="BA179" s="886">
        <v>-20.150000000000002</v>
      </c>
      <c r="BB179" s="886">
        <v>-6.02</v>
      </c>
      <c r="BC179" s="886">
        <v>-10.75</v>
      </c>
      <c r="BE179" s="635">
        <v>2004</v>
      </c>
      <c r="BF179" s="912">
        <f>IF(BE179&gt;2008,0,IF(BE179&gt;2001,1,IF(BE179&gt;1990,2,IF(BE179&gt;1980,3,IF(BE179&gt;1973,4,IF(BE179&gt;1970,5,IF(BE179&gt;1960,6,IF(BE179&gt;1958,7,IF(BE179&gt;1953,8,9)))))))))</f>
        <v>1</v>
      </c>
      <c r="BG179" s="896">
        <v>5.5</v>
      </c>
    </row>
    <row r="180" spans="1:59" ht="11.25" customHeight="1" x14ac:dyDescent="0.2">
      <c r="A180" s="877" t="s">
        <v>1490</v>
      </c>
      <c r="B180" s="889" t="s">
        <v>1491</v>
      </c>
      <c r="C180" s="946" t="s">
        <v>123</v>
      </c>
      <c r="D180" s="946" t="s">
        <v>4372</v>
      </c>
      <c r="E180" s="746">
        <v>10</v>
      </c>
      <c r="F180" s="1199">
        <v>371</v>
      </c>
      <c r="G180" s="1199" t="s">
        <v>106</v>
      </c>
      <c r="H180" s="1199" t="s">
        <v>106</v>
      </c>
      <c r="I180" s="888">
        <v>49.46</v>
      </c>
      <c r="J180" s="663">
        <f>(M180/I180)*100</f>
        <v>3.8010513546300038</v>
      </c>
      <c r="K180" s="891">
        <v>0.47</v>
      </c>
      <c r="L180" s="901">
        <v>4</v>
      </c>
      <c r="M180" s="654">
        <f>K180*L180</f>
        <v>1.88</v>
      </c>
      <c r="N180" s="884" t="s">
        <v>996</v>
      </c>
      <c r="O180" s="747">
        <v>0.45</v>
      </c>
      <c r="P180" s="875">
        <v>43874</v>
      </c>
      <c r="Q180" s="875">
        <v>43893</v>
      </c>
      <c r="R180" s="654">
        <f>(K180-O180)/O180*100</f>
        <v>4.4444444444444366</v>
      </c>
      <c r="S180" s="714">
        <f>IF(INDEX(Historical!$D$7:$D$1277,MATCH(B180,Historical!$B$7:$B$1301,0))=0,"n/a",(INDEX(Historical!$C$7:$C$1279,MATCH(B180,Historical!$B$7:$B$1301,0))/INDEX(Historical!$D$7:$D$1277,MATCH(B180,Historical!$B$7:$B$1301,0))-1)*100)</f>
        <v>9.7560975609756184</v>
      </c>
      <c r="T180" s="714">
        <f>IF(INDEX(Historical!$F$7:$F$1270,MATCH(B180,Historical!$B$7:$B$1301,0))=0,"n/a",((INDEX(Historical!$C$7:$C$1279,MATCH(B180,Historical!$B$7:$B$1301,0))/INDEX(Historical!$F$7:$F$1270,MATCH(B180,Historical!$B$7:$B$1301,0)))^(1/3)-1)*100)</f>
        <v>10.891823393038823</v>
      </c>
      <c r="U180" s="714">
        <f>IF(INDEX(Historical!$H$7:$H$1270,MATCH(B180,Historical!$B$7:$B$1301,0))=0,"n/a",((INDEX(Historical!$C$7:$C$1279,MATCH(B180,Historical!$B$7:$B$1301,0))/INDEX(Historical!$H$7:$H$1270,MATCH(B180,Historical!$B$7:$B$1301,0)))^(1/5)-1)*100)</f>
        <v>12.030033714161736</v>
      </c>
      <c r="V180" s="714">
        <f>IF(INDEX(Historical!$O$7:$O$1270,MATCH(B180,Historical!$B$7:$B$1301,0))=0,"n/a",((INDEX(Historical!$C$7:$C$1279,MATCH(B180,Historical!$B$7:$B$1301,0))/INDEX(Historical!$O$7:$O$1270,MATCH(B180,Historical!$B$7:$B$1301,0)))^(1/10)-1)*100)</f>
        <v>16.23080652394242</v>
      </c>
      <c r="W180" s="715">
        <f>IF(OR(U180&lt;=0,U180="n/a",V180&lt;=0,V180="n/a"),"n/a",U180/V180)</f>
        <v>0.74118520828992496</v>
      </c>
      <c r="X180" s="716" t="str">
        <f>IF(OR(AJ180&lt;=0,AJ180="n/a",U180&lt;=0,U180="n/a"),"n/a",U180/AJ180)</f>
        <v>n/a</v>
      </c>
      <c r="Y180" s="685"/>
      <c r="Z180" s="663">
        <f>IF(OR(AC180&lt;0.01,AC180="n/a"),"n/a",M180/AC180*100)</f>
        <v>53.10734463276836</v>
      </c>
      <c r="AA180" s="900">
        <f>IF(OR(AC180&lt;0.01,AC180="n/a"),"n/a",I180/AC180)</f>
        <v>13.971751412429379</v>
      </c>
      <c r="AB180" s="901">
        <v>12</v>
      </c>
      <c r="AC180" s="879">
        <v>3.54</v>
      </c>
      <c r="AD180" s="879">
        <v>2.76</v>
      </c>
      <c r="AE180" s="879">
        <v>0.9</v>
      </c>
      <c r="AF180" s="879">
        <v>2</v>
      </c>
      <c r="AG180" s="879">
        <v>14.7</v>
      </c>
      <c r="AH180" s="879">
        <v>49.9</v>
      </c>
      <c r="AI180" s="879">
        <v>54</v>
      </c>
      <c r="AJ180" s="879">
        <v>-3.9</v>
      </c>
      <c r="AK180" s="879">
        <v>5</v>
      </c>
      <c r="AL180" s="892">
        <v>836.26</v>
      </c>
      <c r="AM180" s="886">
        <v>1.3</v>
      </c>
      <c r="AN180" s="879">
        <v>0.66</v>
      </c>
      <c r="AO180" s="753">
        <f>IF(U180="n/a","n/a",IF(AA180&lt;0,"n/a",IF(AA180="n/a","n/a",J180+U180-AA180)))</f>
        <v>1.8593336563623613</v>
      </c>
      <c r="AP180" s="754">
        <f>IF(U180="n/a","n/a",J180+U180)</f>
        <v>15.83108506879174</v>
      </c>
      <c r="AQ180" s="902">
        <f>IF(OR(AC180&lt;0.01,AF180="n/a"),"n/a",(I180/SQRT(22.5*AC180*(I180/AF180))-1)*100)</f>
        <v>11.442068308274479</v>
      </c>
      <c r="AR180" s="663">
        <f>INDEX(Historical!$C$7:$C$1279,MATCH(B180,Historical!$B$7:$B$1301,0))*IF(AH180="n/a",1.03,IF(AH180&lt;0,1.01,IF(AH180&gt;10,1.1,(1+AH180/100))))</f>
        <v>1.9800000000000002</v>
      </c>
      <c r="AS180" s="900">
        <f>IF($AI180="n/a",1.03*AR180,IF($AI180&lt;0,1.01*AR180,IF($AI180&gt;10,1.1*AR180,(1+$AI180/100)*AR180)))</f>
        <v>2.1780000000000004</v>
      </c>
      <c r="AT180" s="900">
        <f>IF($AK180="n/a",1.03*AS180,IF($AK180&lt;0,1.01*AS180,IF($AK180&gt;10,1.1*AS180,(1+$AK180/100)*AS180)))</f>
        <v>2.2869000000000006</v>
      </c>
      <c r="AU180" s="900">
        <f>IF($AK180="n/a",1.03*AT180,IF($AK180&lt;0,1.01*AT180,IF($AK180&gt;10,1.1*AT180,(1+$AK180/100)*AT180)))</f>
        <v>2.4012450000000007</v>
      </c>
      <c r="AV180" s="900">
        <f>IF($AK180="n/a",1.03*AU180,IF($AK180&lt;0,1.01*AU180,IF($AK180&gt;10,1.1*AU180,(1+$AK180/100)*AU180)))</f>
        <v>2.5213072500000009</v>
      </c>
      <c r="AW180" s="663">
        <f>SUM(AR180:AV180)</f>
        <v>11.367452250000003</v>
      </c>
      <c r="AX180" s="761">
        <f>AW180/I180*100</f>
        <v>22.983122219975744</v>
      </c>
      <c r="AY180" s="948">
        <v>1.42</v>
      </c>
      <c r="AZ180" s="886">
        <v>47.910000000000004</v>
      </c>
      <c r="BA180" s="886">
        <v>-36.22</v>
      </c>
      <c r="BB180" s="886">
        <v>0.06</v>
      </c>
      <c r="BC180" s="886">
        <v>-16.03</v>
      </c>
      <c r="BE180" s="635">
        <v>2011</v>
      </c>
      <c r="BF180" s="912">
        <f>IF(BE180&gt;2008,0,IF(BE180&gt;2001,1,IF(BE180&gt;1990,2,IF(BE180&gt;1980,3,IF(BE180&gt;1973,4,IF(BE180&gt;1970,5,IF(BE180&gt;1960,6,IF(BE180&gt;1958,7,IF(BE180&gt;1953,8,9)))))))))</f>
        <v>0</v>
      </c>
      <c r="BG180" s="896">
        <v>7.0000000000000009</v>
      </c>
    </row>
    <row r="181" spans="1:59" s="787" customFormat="1" ht="11.25" customHeight="1" x14ac:dyDescent="0.2">
      <c r="A181" s="768" t="s">
        <v>1506</v>
      </c>
      <c r="B181" s="795" t="s">
        <v>1507</v>
      </c>
      <c r="C181" s="946" t="s">
        <v>108</v>
      </c>
      <c r="D181" s="946" t="s">
        <v>4345</v>
      </c>
      <c r="E181" s="769">
        <v>11</v>
      </c>
      <c r="F181" s="1199">
        <v>312</v>
      </c>
      <c r="G181" s="1198" t="s">
        <v>106</v>
      </c>
      <c r="H181" s="1198" t="s">
        <v>106</v>
      </c>
      <c r="I181" s="770">
        <v>25.14</v>
      </c>
      <c r="J181" s="771">
        <f>(M181/I181)*100</f>
        <v>5.4097056483691333</v>
      </c>
      <c r="K181" s="772">
        <v>0.34</v>
      </c>
      <c r="L181" s="773">
        <v>4</v>
      </c>
      <c r="M181" s="774">
        <f>K181*L181</f>
        <v>1.36</v>
      </c>
      <c r="N181" s="775" t="s">
        <v>592</v>
      </c>
      <c r="O181" s="776">
        <v>0.33</v>
      </c>
      <c r="P181" s="777">
        <v>43901</v>
      </c>
      <c r="Q181" s="777">
        <v>43910</v>
      </c>
      <c r="R181" s="774">
        <f>(K181-O181)/O181*100</f>
        <v>3.0303030303030329</v>
      </c>
      <c r="S181" s="714">
        <f>IF(INDEX(Historical!$D$7:$D$1277,MATCH(B181,Historical!$B$7:$B$1301,0))=0,"n/a",(INDEX(Historical!$C$7:$C$1279,MATCH(B181,Historical!$B$7:$B$1301,0))/INDEX(Historical!$D$7:$D$1277,MATCH(B181,Historical!$B$7:$B$1301,0))-1)*100)</f>
        <v>23.529411764705888</v>
      </c>
      <c r="T181" s="714">
        <f>IF(INDEX(Historical!$F$7:$F$1270,MATCH(B181,Historical!$B$7:$B$1301,0))=0,"n/a",((INDEX(Historical!$C$7:$C$1279,MATCH(B181,Historical!$B$7:$B$1301,0))/INDEX(Historical!$F$7:$F$1270,MATCH(B181,Historical!$B$7:$B$1301,0)))^(1/3)-1)*100)</f>
        <v>17.33438845558204</v>
      </c>
      <c r="U181" s="714">
        <f>IF(INDEX(Historical!$H$7:$H$1270,MATCH(B181,Historical!$B$7:$B$1301,0))=0,"n/a",((INDEX(Historical!$C$7:$C$1279,MATCH(B181,Historical!$B$7:$B$1301,0))/INDEX(Historical!$H$7:$H$1270,MATCH(B181,Historical!$B$7:$B$1301,0)))^(1/5)-1)*100)</f>
        <v>12.474611314209483</v>
      </c>
      <c r="V181" s="714">
        <f>IF(INDEX(Historical!$O$7:$O$1270,MATCH(B181,Historical!$B$7:$B$1301,0))=0,"n/a",((INDEX(Historical!$C$7:$C$1279,MATCH(B181,Historical!$B$7:$B$1301,0))/INDEX(Historical!$O$7:$O$1270,MATCH(B181,Historical!$B$7:$B$1301,0)))^(1/10)-1)*100)</f>
        <v>12.158206350003109</v>
      </c>
      <c r="W181" s="715">
        <f>IF(OR(U181&lt;=0,U181="n/a",V181&lt;=0,V181="n/a"),"n/a",U181/V181)</f>
        <v>1.0260239837273606</v>
      </c>
      <c r="X181" s="716">
        <f>IF(OR(AJ181&lt;=0,AJ181="n/a",U181&lt;=0,U181="n/a"),"n/a",U181/AJ181)</f>
        <v>3.4651698095026346</v>
      </c>
      <c r="Y181" s="795"/>
      <c r="Z181" s="771">
        <f>IF(OR(AC181&lt;0.01,AC181="n/a"),"n/a",M181/AC181*100)</f>
        <v>52.509652509652518</v>
      </c>
      <c r="AA181" s="779">
        <f>IF(OR(AC181&lt;0.01,AC181="n/a"),"n/a",I181/AC181)</f>
        <v>9.706563706563708</v>
      </c>
      <c r="AB181" s="773">
        <v>12</v>
      </c>
      <c r="AC181" s="780">
        <v>2.59</v>
      </c>
      <c r="AD181" s="780" t="s">
        <v>136</v>
      </c>
      <c r="AE181" s="780">
        <v>2.1</v>
      </c>
      <c r="AF181" s="780">
        <v>0.82</v>
      </c>
      <c r="AG181" s="780">
        <v>8.5</v>
      </c>
      <c r="AH181" s="780">
        <v>8.6</v>
      </c>
      <c r="AI181" s="780">
        <v>-37.25</v>
      </c>
      <c r="AJ181" s="780">
        <v>3.5999999999999996</v>
      </c>
      <c r="AK181" s="780" t="s">
        <v>136</v>
      </c>
      <c r="AL181" s="781">
        <v>148.24</v>
      </c>
      <c r="AM181" s="782">
        <v>0.70000000000000007</v>
      </c>
      <c r="AN181" s="780">
        <v>0.05</v>
      </c>
      <c r="AO181" s="783">
        <f>IF(U181="n/a","n/a",IF(AA181&lt;0,"n/a",IF(AA181="n/a","n/a",J181+U181-AA181)))</f>
        <v>8.177753256014908</v>
      </c>
      <c r="AP181" s="784">
        <f>IF(U181="n/a","n/a",J181+U181)</f>
        <v>17.884316962578616</v>
      </c>
      <c r="AQ181" s="785">
        <f>IF(OR(AC181&lt;0.01,AF181="n/a"),"n/a",(I181/SQRT(22.5*AC181*(I181/AF181))-1)*100)</f>
        <v>-40.523086684805023</v>
      </c>
      <c r="AR181" s="663">
        <f>INDEX(Historical!$C$7:$C$1279,MATCH(B181,Historical!$B$7:$B$1301,0))*IF(AH181="n/a",1.03,IF(AH181&lt;0,1.01,IF(AH181&gt;10,1.1,(1+AH181/100))))</f>
        <v>1.36836</v>
      </c>
      <c r="AS181" s="779">
        <f>IF($AI181="n/a",1.03*AR181,IF($AI181&lt;0,1.01*AR181,IF($AI181&gt;10,1.1*AR181,(1+$AI181/100)*AR181)))</f>
        <v>1.3820436</v>
      </c>
      <c r="AT181" s="779">
        <f>IF($AK181="n/a",1.03*AS181,IF($AK181&lt;0,1.01*AS181,IF($AK181&gt;10,1.1*AS181,(1+$AK181/100)*AS181)))</f>
        <v>1.4235049080000002</v>
      </c>
      <c r="AU181" s="779">
        <f>IF($AK181="n/a",1.03*AT181,IF($AK181&lt;0,1.01*AT181,IF($AK181&gt;10,1.1*AT181,(1+$AK181/100)*AT181)))</f>
        <v>1.4662100552400001</v>
      </c>
      <c r="AV181" s="779">
        <f>IF($AK181="n/a",1.03*AU181,IF($AK181&lt;0,1.01*AU181,IF($AK181&gt;10,1.1*AU181,(1+$AK181/100)*AU181)))</f>
        <v>1.5101963568972001</v>
      </c>
      <c r="AW181" s="771">
        <f>SUM(AR181:AV181)</f>
        <v>7.1503149201372009</v>
      </c>
      <c r="AX181" s="786">
        <f>AW181/I181*100</f>
        <v>28.441984566973748</v>
      </c>
      <c r="AY181" s="949">
        <v>0.59</v>
      </c>
      <c r="AZ181" s="782">
        <v>45.15</v>
      </c>
      <c r="BA181" s="782">
        <v>-40.54</v>
      </c>
      <c r="BB181" s="782">
        <v>8.48</v>
      </c>
      <c r="BC181" s="782">
        <v>-22.79</v>
      </c>
      <c r="BD181" s="922"/>
      <c r="BE181" s="635">
        <v>2010</v>
      </c>
      <c r="BF181" s="912">
        <f>IF(BE181&gt;2008,0,IF(BE181&gt;2001,1,IF(BE181&gt;1990,2,IF(BE181&gt;1980,3,IF(BE181&gt;1973,4,IF(BE181&gt;1970,5,IF(BE181&gt;1960,6,IF(BE181&gt;1958,7,IF(BE181&gt;1953,8,9)))))))))</f>
        <v>0</v>
      </c>
      <c r="BG181" s="838">
        <v>1.0999999999999999</v>
      </c>
    </row>
    <row r="182" spans="1:59" ht="11.25" customHeight="1" x14ac:dyDescent="0.2">
      <c r="A182" s="877" t="s">
        <v>1324</v>
      </c>
      <c r="B182" s="889" t="s">
        <v>1325</v>
      </c>
      <c r="C182" s="946" t="s">
        <v>112</v>
      </c>
      <c r="D182" s="946" t="s">
        <v>4368</v>
      </c>
      <c r="E182" s="746">
        <v>10</v>
      </c>
      <c r="F182" s="1199">
        <v>378</v>
      </c>
      <c r="G182" s="1199" t="s">
        <v>106</v>
      </c>
      <c r="H182" s="1199" t="s">
        <v>106</v>
      </c>
      <c r="I182" s="888">
        <v>64.73</v>
      </c>
      <c r="J182" s="663">
        <f>(M182/I182)*100</f>
        <v>2.4718059632318865</v>
      </c>
      <c r="K182" s="891">
        <v>0.4</v>
      </c>
      <c r="L182" s="901">
        <v>4</v>
      </c>
      <c r="M182" s="654">
        <f>K182*L182</f>
        <v>1.6</v>
      </c>
      <c r="N182" s="884" t="s">
        <v>605</v>
      </c>
      <c r="O182" s="747">
        <v>0.3</v>
      </c>
      <c r="P182" s="875">
        <v>43894</v>
      </c>
      <c r="Q182" s="875">
        <v>43909</v>
      </c>
      <c r="R182" s="654">
        <f>(K182-O182)/O182*100</f>
        <v>33.33333333333335</v>
      </c>
      <c r="S182" s="714">
        <f>IF(INDEX(Historical!$D$7:$D$1277,MATCH(B182,Historical!$B$7:$B$1301,0))=0,"n/a",(INDEX(Historical!$C$7:$C$1279,MATCH(B182,Historical!$B$7:$B$1301,0))/INDEX(Historical!$D$7:$D$1277,MATCH(B182,Historical!$B$7:$B$1301,0))-1)*100)</f>
        <v>49.999999999999979</v>
      </c>
      <c r="T182" s="714">
        <f>IF(INDEX(Historical!$F$7:$F$1270,MATCH(B182,Historical!$B$7:$B$1301,0))=0,"n/a",((INDEX(Historical!$C$7:$C$1279,MATCH(B182,Historical!$B$7:$B$1301,0))/INDEX(Historical!$F$7:$F$1270,MATCH(B182,Historical!$B$7:$B$1301,0)))^(1/3)-1)*100)</f>
        <v>35.252874076045316</v>
      </c>
      <c r="U182" s="714">
        <f>IF(INDEX(Historical!$H$7:$H$1270,MATCH(B182,Historical!$B$7:$B$1301,0))=0,"n/a",((INDEX(Historical!$C$7:$C$1279,MATCH(B182,Historical!$B$7:$B$1301,0))/INDEX(Historical!$H$7:$H$1270,MATCH(B182,Historical!$B$7:$B$1301,0)))^(1/5)-1)*100)</f>
        <v>26.530698170992761</v>
      </c>
      <c r="V182" s="714">
        <f>IF(INDEX(Historical!$O$7:$O$1270,MATCH(B182,Historical!$B$7:$B$1301,0))=0,"n/a",((INDEX(Historical!$C$7:$C$1279,MATCH(B182,Historical!$B$7:$B$1301,0))/INDEX(Historical!$O$7:$O$1270,MATCH(B182,Historical!$B$7:$B$1301,0)))^(1/10)-1)*100)</f>
        <v>16.525450277397582</v>
      </c>
      <c r="W182" s="715">
        <f>IF(OR(U182&lt;=0,U182="n/a",V182&lt;=0,V182="n/a"),"n/a",U182/V182)</f>
        <v>1.6054447973063521</v>
      </c>
      <c r="X182" s="716">
        <f>IF(OR(AJ182&lt;=0,AJ182="n/a",U182&lt;=0,U182="n/a"),"n/a",U182/AJ182)</f>
        <v>0.5550355265898067</v>
      </c>
      <c r="Y182" s="673"/>
      <c r="Z182" s="663">
        <f>IF(OR(AC182&lt;0.01,AC182="n/a"),"n/a",M182/AC182*100)</f>
        <v>46.511627906976749</v>
      </c>
      <c r="AA182" s="900">
        <f>IF(OR(AC182&lt;0.01,AC182="n/a"),"n/a",I182/AC182)</f>
        <v>18.816860465116282</v>
      </c>
      <c r="AB182" s="901">
        <v>12</v>
      </c>
      <c r="AC182" s="879">
        <v>3.44</v>
      </c>
      <c r="AD182" s="879">
        <v>1.22</v>
      </c>
      <c r="AE182" s="879">
        <v>0.57999999999999996</v>
      </c>
      <c r="AF182" s="879" t="s">
        <v>136</v>
      </c>
      <c r="AG182" s="881" t="s">
        <v>136</v>
      </c>
      <c r="AH182" s="879">
        <v>14.7</v>
      </c>
      <c r="AI182" s="879">
        <v>-0.44</v>
      </c>
      <c r="AJ182" s="879">
        <v>47.8</v>
      </c>
      <c r="AK182" s="879">
        <v>15</v>
      </c>
      <c r="AL182" s="892">
        <v>2560</v>
      </c>
      <c r="AM182" s="886">
        <v>3.1</v>
      </c>
      <c r="AN182" s="879" t="s">
        <v>136</v>
      </c>
      <c r="AO182" s="753">
        <f>IF(U182="n/a","n/a",IF(AA182&lt;0,"n/a",IF(AA182="n/a","n/a",J182+U182-AA182)))</f>
        <v>10.185643669108366</v>
      </c>
      <c r="AP182" s="754">
        <f>IF(U182="n/a","n/a",J182+U182)</f>
        <v>29.002504134224647</v>
      </c>
      <c r="AQ182" s="902" t="str">
        <f>IF(OR(AC182&lt;0.01,AF182="n/a"),"n/a",(I182/SQRT(22.5*AC182*(I182/AF182))-1)*100)</f>
        <v>n/a</v>
      </c>
      <c r="AR182" s="663">
        <f>INDEX(Historical!$C$7:$C$1279,MATCH(B182,Historical!$B$7:$B$1301,0))*IF(AH182="n/a",1.03,IF(AH182&lt;0,1.01,IF(AH182&gt;10,1.1,(1+AH182/100))))</f>
        <v>1.32</v>
      </c>
      <c r="AS182" s="900">
        <f>IF($AI182="n/a",1.03*AR182,IF($AI182&lt;0,1.01*AR182,IF($AI182&gt;10,1.1*AR182,(1+$AI182/100)*AR182)))</f>
        <v>1.3332000000000002</v>
      </c>
      <c r="AT182" s="900">
        <f>IF($AK182="n/a",1.03*AS182,IF($AK182&lt;0,1.01*AS182,IF($AK182&gt;10,1.1*AS182,(1+$AK182/100)*AS182)))</f>
        <v>1.4665200000000003</v>
      </c>
      <c r="AU182" s="900">
        <f>IF($AK182="n/a",1.03*AT182,IF($AK182&lt;0,1.01*AT182,IF($AK182&gt;10,1.1*AT182,(1+$AK182/100)*AT182)))</f>
        <v>1.6131720000000005</v>
      </c>
      <c r="AV182" s="900">
        <f>IF($AK182="n/a",1.03*AU182,IF($AK182&lt;0,1.01*AU182,IF($AK182&gt;10,1.1*AU182,(1+$AK182/100)*AU182)))</f>
        <v>1.7744892000000008</v>
      </c>
      <c r="AW182" s="663">
        <f>SUM(AR182:AV182)</f>
        <v>7.5073812000000011</v>
      </c>
      <c r="AX182" s="761">
        <f>AW182/I182*100</f>
        <v>11.597993511509348</v>
      </c>
      <c r="AY182" s="948">
        <v>1.71</v>
      </c>
      <c r="AZ182" s="886">
        <v>186.54</v>
      </c>
      <c r="BA182" s="886">
        <v>-55.33</v>
      </c>
      <c r="BB182" s="886">
        <v>22.81</v>
      </c>
      <c r="BC182" s="886">
        <v>-9.1399999999999988</v>
      </c>
      <c r="BE182" s="635">
        <v>2011</v>
      </c>
      <c r="BF182" s="912">
        <f>IF(BE182&gt;2008,0,IF(BE182&gt;2001,1,IF(BE182&gt;1990,2,IF(BE182&gt;1980,3,IF(BE182&gt;1973,4,IF(BE182&gt;1970,5,IF(BE182&gt;1960,6,IF(BE182&gt;1958,7,IF(BE182&gt;1953,8,9)))))))))</f>
        <v>0</v>
      </c>
      <c r="BG182" s="896" t="s">
        <v>136</v>
      </c>
    </row>
    <row r="183" spans="1:59" ht="11.25" customHeight="1" x14ac:dyDescent="0.2">
      <c r="A183" s="885" t="s">
        <v>713</v>
      </c>
      <c r="B183" s="889" t="s">
        <v>714</v>
      </c>
      <c r="C183" s="946" t="s">
        <v>128</v>
      </c>
      <c r="D183" s="946" t="s">
        <v>191</v>
      </c>
      <c r="E183" s="746">
        <v>20</v>
      </c>
      <c r="F183" s="1199">
        <v>165</v>
      </c>
      <c r="G183" s="1199" t="s">
        <v>106</v>
      </c>
      <c r="H183" s="1199" t="s">
        <v>106</v>
      </c>
      <c r="I183" s="888">
        <v>38.229999999999997</v>
      </c>
      <c r="J183" s="663">
        <f>(M183/I183)*100</f>
        <v>3.923620193565263</v>
      </c>
      <c r="K183" s="891">
        <v>0.375</v>
      </c>
      <c r="L183" s="901">
        <v>4</v>
      </c>
      <c r="M183" s="654">
        <f>K183*L183</f>
        <v>1.5</v>
      </c>
      <c r="N183" s="884" t="s">
        <v>135</v>
      </c>
      <c r="O183" s="747">
        <v>0.37</v>
      </c>
      <c r="P183" s="875">
        <v>43888</v>
      </c>
      <c r="Q183" s="875">
        <v>43901</v>
      </c>
      <c r="R183" s="654">
        <f>(K183-O183)/O183*100</f>
        <v>1.3513513513513526</v>
      </c>
      <c r="S183" s="714">
        <f>IF(INDEX(Historical!$D$7:$D$1277,MATCH(B183,Historical!$B$7:$B$1301,0))=0,"n/a",(INDEX(Historical!$C$7:$C$1279,MATCH(B183,Historical!$B$7:$B$1301,0))/INDEX(Historical!$D$7:$D$1277,MATCH(B183,Historical!$B$7:$B$1301,0))-1)*100)</f>
        <v>1.3698630136986356</v>
      </c>
      <c r="T183" s="714">
        <f>IF(INDEX(Historical!$F$7:$F$1270,MATCH(B183,Historical!$B$7:$B$1301,0))=0,"n/a",((INDEX(Historical!$C$7:$C$1279,MATCH(B183,Historical!$B$7:$B$1301,0))/INDEX(Historical!$F$7:$F$1270,MATCH(B183,Historical!$B$7:$B$1301,0)))^(1/3)-1)*100)</f>
        <v>1.3890663116861823</v>
      </c>
      <c r="U183" s="714">
        <f>IF(INDEX(Historical!$H$7:$H$1270,MATCH(B183,Historical!$B$7:$B$1301,0))=0,"n/a",((INDEX(Historical!$C$7:$C$1279,MATCH(B183,Historical!$B$7:$B$1301,0))/INDEX(Historical!$H$7:$H$1270,MATCH(B183,Historical!$B$7:$B$1301,0)))^(1/5)-1)*100)</f>
        <v>1.4090059927290843</v>
      </c>
      <c r="V183" s="714">
        <f>IF(INDEX(Historical!$O$7:$O$1270,MATCH(B183,Historical!$B$7:$B$1301,0))=0,"n/a",((INDEX(Historical!$C$7:$C$1279,MATCH(B183,Historical!$B$7:$B$1301,0))/INDEX(Historical!$O$7:$O$1270,MATCH(B183,Historical!$B$7:$B$1301,0)))^(1/10)-1)*100)</f>
        <v>12.395879070719506</v>
      </c>
      <c r="W183" s="715">
        <f>IF(OR(U183&lt;=0,U183="n/a",V183&lt;=0,V183="n/a"),"n/a",U183/V183)</f>
        <v>0.11366729093520433</v>
      </c>
      <c r="X183" s="716" t="str">
        <f>IF(OR(AJ183&lt;=0,AJ183="n/a",U183&lt;=0,U183="n/a"),"n/a",U183/AJ183)</f>
        <v>n/a</v>
      </c>
      <c r="Y183" s="676"/>
      <c r="Z183" s="663">
        <f>IF(OR(AC183&lt;0.01,AC183="n/a"),"n/a",M183/AC183*100)</f>
        <v>55.55555555555555</v>
      </c>
      <c r="AA183" s="900">
        <f>IF(OR(AC183&lt;0.01,AC183="n/a"),"n/a",I183/AC183)</f>
        <v>14.159259259259256</v>
      </c>
      <c r="AB183" s="901">
        <v>12</v>
      </c>
      <c r="AC183" s="879">
        <v>2.7</v>
      </c>
      <c r="AD183" s="879" t="s">
        <v>136</v>
      </c>
      <c r="AE183" s="879">
        <v>0.86</v>
      </c>
      <c r="AF183" s="879">
        <v>2.66</v>
      </c>
      <c r="AG183" s="879">
        <v>17.899999999999999</v>
      </c>
      <c r="AH183" s="879">
        <v>43.8</v>
      </c>
      <c r="AI183" s="879">
        <v>21.29</v>
      </c>
      <c r="AJ183" s="879">
        <v>0</v>
      </c>
      <c r="AK183" s="879">
        <v>-14.93</v>
      </c>
      <c r="AL183" s="892">
        <v>1980</v>
      </c>
      <c r="AM183" s="886">
        <v>1.3</v>
      </c>
      <c r="AN183" s="879">
        <v>0.53</v>
      </c>
      <c r="AO183" s="753">
        <f>IF(U183="n/a","n/a",IF(AA183&lt;0,"n/a",IF(AA183="n/a","n/a",J183+U183-AA183)))</f>
        <v>-8.8266330729649098</v>
      </c>
      <c r="AP183" s="754">
        <f>IF(U183="n/a","n/a",J183+U183)</f>
        <v>5.3326261862943474</v>
      </c>
      <c r="AQ183" s="902">
        <f>IF(OR(AC183&lt;0.01,AF183="n/a"),"n/a",(I183/SQRT(22.5*AC183*(I183/AF183))-1)*100)</f>
        <v>29.380798214039672</v>
      </c>
      <c r="AR183" s="663">
        <f>INDEX(Historical!$C$7:$C$1279,MATCH(B183,Historical!$B$7:$B$1301,0))*IF(AH183="n/a",1.03,IF(AH183&lt;0,1.01,IF(AH183&gt;10,1.1,(1+AH183/100))))</f>
        <v>1.6280000000000001</v>
      </c>
      <c r="AS183" s="900">
        <f>IF($AI183="n/a",1.03*AR183,IF($AI183&lt;0,1.01*AR183,IF($AI183&gt;10,1.1*AR183,(1+$AI183/100)*AR183)))</f>
        <v>1.7908000000000002</v>
      </c>
      <c r="AT183" s="900">
        <f>IF($AK183="n/a",1.03*AS183,IF($AK183&lt;0,1.01*AS183,IF($AK183&gt;10,1.1*AS183,(1+$AK183/100)*AS183)))</f>
        <v>1.8087080000000002</v>
      </c>
      <c r="AU183" s="900">
        <f>IF($AK183="n/a",1.03*AT183,IF($AK183&lt;0,1.01*AT183,IF($AK183&gt;10,1.1*AT183,(1+$AK183/100)*AT183)))</f>
        <v>1.8267950800000001</v>
      </c>
      <c r="AV183" s="900">
        <f>IF($AK183="n/a",1.03*AU183,IF($AK183&lt;0,1.01*AU183,IF($AK183&gt;10,1.1*AU183,(1+$AK183/100)*AU183)))</f>
        <v>1.8450630308000002</v>
      </c>
      <c r="AW183" s="663">
        <f>SUM(AR183:AV183)</f>
        <v>8.8993661108000008</v>
      </c>
      <c r="AX183" s="761">
        <f>AW183/I183*100</f>
        <v>23.278488388176829</v>
      </c>
      <c r="AY183" s="948">
        <v>1.19</v>
      </c>
      <c r="AZ183" s="886">
        <v>210.69</v>
      </c>
      <c r="BA183" s="886">
        <v>-25.009999999999998</v>
      </c>
      <c r="BB183" s="886">
        <v>11.379999999999999</v>
      </c>
      <c r="BC183" s="886">
        <v>9.5299999999999994</v>
      </c>
      <c r="BE183" s="635">
        <v>2001</v>
      </c>
      <c r="BF183" s="912">
        <f>IF(BE183&gt;2008,0,IF(BE183&gt;2001,1,IF(BE183&gt;1990,2,IF(BE183&gt;1980,3,IF(BE183&gt;1973,4,IF(BE183&gt;1970,5,IF(BE183&gt;1960,6,IF(BE183&gt;1958,7,IF(BE183&gt;1953,8,9)))))))))</f>
        <v>2</v>
      </c>
      <c r="BG183" s="896">
        <v>8.5</v>
      </c>
    </row>
    <row r="184" spans="1:59" ht="11.25" customHeight="1" x14ac:dyDescent="0.2">
      <c r="A184" s="877" t="s">
        <v>1508</v>
      </c>
      <c r="B184" s="889" t="s">
        <v>1509</v>
      </c>
      <c r="C184" s="946" t="s">
        <v>108</v>
      </c>
      <c r="D184" s="946" t="s">
        <v>4337</v>
      </c>
      <c r="E184" s="746">
        <v>11</v>
      </c>
      <c r="F184" s="1199">
        <v>303</v>
      </c>
      <c r="G184" s="1199" t="s">
        <v>37</v>
      </c>
      <c r="H184" s="1199" t="s">
        <v>37</v>
      </c>
      <c r="I184" s="888">
        <v>10.23</v>
      </c>
      <c r="J184" s="663">
        <f>(M184/I184)*100</f>
        <v>7.4291300097751716</v>
      </c>
      <c r="K184" s="891">
        <v>0.19</v>
      </c>
      <c r="L184" s="901">
        <v>4</v>
      </c>
      <c r="M184" s="654">
        <f>K184*L184</f>
        <v>0.76</v>
      </c>
      <c r="N184" s="884" t="s">
        <v>107</v>
      </c>
      <c r="O184" s="747">
        <v>0.18</v>
      </c>
      <c r="P184" s="875">
        <v>43866</v>
      </c>
      <c r="Q184" s="875">
        <v>43875</v>
      </c>
      <c r="R184" s="654">
        <f>(K184-O184)/O184*100</f>
        <v>5.5555555555555607</v>
      </c>
      <c r="S184" s="714">
        <f>IF(INDEX(Historical!$D$7:$D$1277,MATCH(B184,Historical!$B$7:$B$1301,0))=0,"n/a",(INDEX(Historical!$C$7:$C$1279,MATCH(B184,Historical!$B$7:$B$1301,0))/INDEX(Historical!$D$7:$D$1277,MATCH(B184,Historical!$B$7:$B$1301,0))-1)*100)</f>
        <v>5.8823529411764497</v>
      </c>
      <c r="T184" s="714">
        <f>IF(INDEX(Historical!$F$7:$F$1270,MATCH(B184,Historical!$B$7:$B$1301,0))=0,"n/a",((INDEX(Historical!$C$7:$C$1279,MATCH(B184,Historical!$B$7:$B$1301,0))/INDEX(Historical!$F$7:$F$1270,MATCH(B184,Historical!$B$7:$B$1301,0)))^(1/3)-1)*100)</f>
        <v>6.2658569182611146</v>
      </c>
      <c r="U184" s="714">
        <f>IF(INDEX(Historical!$H$7:$H$1270,MATCH(B184,Historical!$B$7:$B$1301,0))=0,"n/a",((INDEX(Historical!$C$7:$C$1279,MATCH(B184,Historical!$B$7:$B$1301,0))/INDEX(Historical!$H$7:$H$1270,MATCH(B184,Historical!$B$7:$B$1301,0)))^(1/5)-1)*100)</f>
        <v>6.7249181879538877</v>
      </c>
      <c r="V184" s="714">
        <f>IF(INDEX(Historical!$O$7:$O$1270,MATCH(B184,Historical!$B$7:$B$1301,0))=0,"n/a",((INDEX(Historical!$C$7:$C$1279,MATCH(B184,Historical!$B$7:$B$1301,0))/INDEX(Historical!$O$7:$O$1270,MATCH(B184,Historical!$B$7:$B$1301,0)))^(1/10)-1)*100)</f>
        <v>6.2924083266070685</v>
      </c>
      <c r="W184" s="715">
        <f>IF(OR(U184&lt;=0,U184="n/a",V184&lt;=0,V184="n/a"),"n/a",U184/V184)</f>
        <v>1.0687351867357331</v>
      </c>
      <c r="X184" s="716">
        <f>IF(OR(AJ184&lt;=0,AJ184="n/a",U184&lt;=0,U184="n/a"),"n/a",U184/AJ184)</f>
        <v>0.73096936825585745</v>
      </c>
      <c r="Y184" s="673"/>
      <c r="Z184" s="663">
        <f>IF(OR(AC184&lt;0.01,AC184="n/a"),"n/a",M184/AC184*100)</f>
        <v>86.36363636363636</v>
      </c>
      <c r="AA184" s="900">
        <f>IF(OR(AC184&lt;0.01,AC184="n/a"),"n/a",I184/AC184)</f>
        <v>11.625</v>
      </c>
      <c r="AB184" s="901">
        <v>12</v>
      </c>
      <c r="AC184" s="879">
        <v>0.88</v>
      </c>
      <c r="AD184" s="879">
        <v>1.63</v>
      </c>
      <c r="AE184" s="879">
        <v>3.19</v>
      </c>
      <c r="AF184" s="879">
        <v>0.79</v>
      </c>
      <c r="AG184" s="879">
        <v>6.9</v>
      </c>
      <c r="AH184" s="879">
        <v>2.4</v>
      </c>
      <c r="AI184" s="879">
        <v>37.43</v>
      </c>
      <c r="AJ184" s="879">
        <v>9.1999999999999993</v>
      </c>
      <c r="AK184" s="879">
        <v>7.0000000000000009</v>
      </c>
      <c r="AL184" s="892">
        <v>1330</v>
      </c>
      <c r="AM184" s="886">
        <v>1</v>
      </c>
      <c r="AN184" s="879">
        <v>0.23</v>
      </c>
      <c r="AO184" s="753">
        <f>IF(U184="n/a","n/a",IF(AA184&lt;0,"n/a",IF(AA184="n/a","n/a",J184+U184-AA184)))</f>
        <v>2.5290481977290593</v>
      </c>
      <c r="AP184" s="754">
        <f>IF(U184="n/a","n/a",J184+U184)</f>
        <v>14.154048197729059</v>
      </c>
      <c r="AQ184" s="902">
        <f>IF(OR(AC184&lt;0.01,AF184="n/a"),"n/a",(I184/SQRT(22.5*AC184*(I184/AF184))-1)*100)</f>
        <v>-36.112077301991839</v>
      </c>
      <c r="AR184" s="663">
        <f>INDEX(Historical!$C$7:$C$1279,MATCH(B184,Historical!$B$7:$B$1301,0))*IF(AH184="n/a",1.03,IF(AH184&lt;0,1.01,IF(AH184&gt;10,1.1,(1+AH184/100))))</f>
        <v>0.73727999999999994</v>
      </c>
      <c r="AS184" s="900">
        <f>IF($AI184="n/a",1.03*AR184,IF($AI184&lt;0,1.01*AR184,IF($AI184&gt;10,1.1*AR184,(1+$AI184/100)*AR184)))</f>
        <v>0.81100799999999995</v>
      </c>
      <c r="AT184" s="900">
        <f>IF($AK184="n/a",1.03*AS184,IF($AK184&lt;0,1.01*AS184,IF($AK184&gt;10,1.1*AS184,(1+$AK184/100)*AS184)))</f>
        <v>0.86777855999999998</v>
      </c>
      <c r="AU184" s="900">
        <f>IF($AK184="n/a",1.03*AT184,IF($AK184&lt;0,1.01*AT184,IF($AK184&gt;10,1.1*AT184,(1+$AK184/100)*AT184)))</f>
        <v>0.9285230592</v>
      </c>
      <c r="AV184" s="900">
        <f>IF($AK184="n/a",1.03*AU184,IF($AK184&lt;0,1.01*AU184,IF($AK184&gt;10,1.1*AU184,(1+$AK184/100)*AU184)))</f>
        <v>0.99351967334400004</v>
      </c>
      <c r="AW184" s="663">
        <f>SUM(AR184:AV184)</f>
        <v>4.3381092925439999</v>
      </c>
      <c r="AX184" s="761">
        <f>AW184/I184*100</f>
        <v>42.405760435425215</v>
      </c>
      <c r="AY184" s="948">
        <v>0.61</v>
      </c>
      <c r="AZ184" s="886">
        <v>20.010000000000002</v>
      </c>
      <c r="BA184" s="886">
        <v>-42.36</v>
      </c>
      <c r="BB184" s="886">
        <v>0.65</v>
      </c>
      <c r="BC184" s="886">
        <v>-27.250000000000004</v>
      </c>
      <c r="BE184" s="635">
        <v>2010</v>
      </c>
      <c r="BF184" s="912">
        <f>IF(BE184&gt;2008,0,IF(BE184&gt;2001,1,IF(BE184&gt;1990,2,IF(BE184&gt;1980,3,IF(BE184&gt;1973,4,IF(BE184&gt;1970,5,IF(BE184&gt;1960,6,IF(BE184&gt;1958,7,IF(BE184&gt;1953,8,9)))))))))</f>
        <v>0</v>
      </c>
      <c r="BG184" s="896">
        <v>0.89999999999999991</v>
      </c>
    </row>
    <row r="185" spans="1:59" ht="11.25" customHeight="1" x14ac:dyDescent="0.2">
      <c r="A185" s="885" t="s">
        <v>709</v>
      </c>
      <c r="B185" s="889" t="s">
        <v>710</v>
      </c>
      <c r="C185" s="946" t="s">
        <v>131</v>
      </c>
      <c r="D185" s="946" t="s">
        <v>4334</v>
      </c>
      <c r="E185" s="746">
        <v>16</v>
      </c>
      <c r="F185" s="1199">
        <v>240</v>
      </c>
      <c r="G185" s="1199" t="s">
        <v>37</v>
      </c>
      <c r="H185" s="1199" t="s">
        <v>37</v>
      </c>
      <c r="I185" s="888">
        <v>54.52</v>
      </c>
      <c r="J185" s="663">
        <f>(M185/I185)*100</f>
        <v>4.4020542920029344</v>
      </c>
      <c r="K185" s="891">
        <v>0.6</v>
      </c>
      <c r="L185" s="901">
        <v>4</v>
      </c>
      <c r="M185" s="654">
        <f>K185*L185</f>
        <v>2.4</v>
      </c>
      <c r="N185" s="884" t="s">
        <v>318</v>
      </c>
      <c r="O185" s="747">
        <v>0.57499999999999996</v>
      </c>
      <c r="P185" s="875">
        <v>43902</v>
      </c>
      <c r="Q185" s="875">
        <v>43921</v>
      </c>
      <c r="R185" s="654">
        <f>(K185-O185)/O185*100</f>
        <v>4.3478260869565259</v>
      </c>
      <c r="S185" s="714">
        <f>IF(INDEX(Historical!$D$7:$D$1277,MATCH(B185,Historical!$B$7:$B$1301,0))=0,"n/a",(INDEX(Historical!$C$7:$C$1279,MATCH(B185,Historical!$B$7:$B$1301,0))/INDEX(Historical!$D$7:$D$1277,MATCH(B185,Historical!$B$7:$B$1301,0))-1)*100)</f>
        <v>4.5454545454545192</v>
      </c>
      <c r="T185" s="714">
        <f>IF(INDEX(Historical!$F$7:$F$1270,MATCH(B185,Historical!$B$7:$B$1301,0))=0,"n/a",((INDEX(Historical!$C$7:$C$1279,MATCH(B185,Historical!$B$7:$B$1301,0))/INDEX(Historical!$F$7:$F$1270,MATCH(B185,Historical!$B$7:$B$1301,0)))^(1/3)-1)*100)</f>
        <v>4.7689553171647248</v>
      </c>
      <c r="U185" s="714">
        <f>IF(INDEX(Historical!$H$7:$H$1270,MATCH(B185,Historical!$B$7:$B$1301,0))=0,"n/a",((INDEX(Historical!$C$7:$C$1279,MATCH(B185,Historical!$B$7:$B$1301,0))/INDEX(Historical!$H$7:$H$1270,MATCH(B185,Historical!$B$7:$B$1301,0)))^(1/5)-1)*100)</f>
        <v>7.5280006405569644</v>
      </c>
      <c r="V185" s="714">
        <f>IF(INDEX(Historical!$O$7:$O$1270,MATCH(B185,Historical!$B$7:$B$1301,0))=0,"n/a",((INDEX(Historical!$C$7:$C$1279,MATCH(B185,Historical!$B$7:$B$1301,0))/INDEX(Historical!$O$7:$O$1270,MATCH(B185,Historical!$B$7:$B$1301,0)))^(1/10)-1)*100)</f>
        <v>5.5509882261051802</v>
      </c>
      <c r="W185" s="715">
        <f>IF(OR(U185&lt;=0,U185="n/a",V185&lt;=0,V185="n/a"),"n/a",U185/V185)</f>
        <v>1.3561550365310258</v>
      </c>
      <c r="X185" s="716">
        <f>IF(OR(AJ185&lt;=0,AJ185="n/a",U185&lt;=0,U185="n/a"),"n/a",U185/AJ185)</f>
        <v>1.2979311449236144</v>
      </c>
      <c r="Y185" s="676"/>
      <c r="Z185" s="663">
        <f>IF(OR(AC185&lt;0.01,AC185="n/a"),"n/a",M185/AC185*100)</f>
        <v>67.796610169491515</v>
      </c>
      <c r="AA185" s="900">
        <f>IF(OR(AC185&lt;0.01,AC185="n/a"),"n/a",I185/AC185)</f>
        <v>15.401129943502825</v>
      </c>
      <c r="AB185" s="901">
        <v>12</v>
      </c>
      <c r="AC185" s="879">
        <v>3.54</v>
      </c>
      <c r="AD185" s="879">
        <v>4.13</v>
      </c>
      <c r="AE185" s="879">
        <v>2.27</v>
      </c>
      <c r="AF185" s="879">
        <v>1.33</v>
      </c>
      <c r="AG185" s="879">
        <v>8.9</v>
      </c>
      <c r="AH185" s="879">
        <v>12.8</v>
      </c>
      <c r="AI185" s="879">
        <v>7.46</v>
      </c>
      <c r="AJ185" s="879">
        <v>5.8000000000000007</v>
      </c>
      <c r="AK185" s="879">
        <v>3.6999999999999997</v>
      </c>
      <c r="AL185" s="892">
        <v>2740</v>
      </c>
      <c r="AM185" s="886">
        <v>1.3</v>
      </c>
      <c r="AN185" s="879">
        <v>1.1000000000000001</v>
      </c>
      <c r="AO185" s="753">
        <f>IF(U185="n/a","n/a",IF(AA185&lt;0,"n/a",IF(AA185="n/a","n/a",J185+U185-AA185)))</f>
        <v>-3.4710750109429274</v>
      </c>
      <c r="AP185" s="754">
        <f>IF(U185="n/a","n/a",J185+U185)</f>
        <v>11.930054932559898</v>
      </c>
      <c r="AQ185" s="902">
        <f>IF(OR(AC185&lt;0.01,AF185="n/a"),"n/a",(I185/SQRT(22.5*AC185*(I185/AF185))-1)*100)</f>
        <v>-4.5862743979119163</v>
      </c>
      <c r="AR185" s="663">
        <f>INDEX(Historical!$C$7:$C$1279,MATCH(B185,Historical!$B$7:$B$1301,0))*IF(AH185="n/a",1.03,IF(AH185&lt;0,1.01,IF(AH185&gt;10,1.1,(1+AH185/100))))</f>
        <v>2.5299999999999998</v>
      </c>
      <c r="AS185" s="900">
        <f>IF($AI185="n/a",1.03*AR185,IF($AI185&lt;0,1.01*AR185,IF($AI185&gt;10,1.1*AR185,(1+$AI185/100)*AR185)))</f>
        <v>2.7187379999999997</v>
      </c>
      <c r="AT185" s="900">
        <f>IF($AK185="n/a",1.03*AS185,IF($AK185&lt;0,1.01*AS185,IF($AK185&gt;10,1.1*AS185,(1+$AK185/100)*AS185)))</f>
        <v>2.8193313059999996</v>
      </c>
      <c r="AU185" s="900">
        <f>IF($AK185="n/a",1.03*AT185,IF($AK185&lt;0,1.01*AT185,IF($AK185&gt;10,1.1*AT185,(1+$AK185/100)*AT185)))</f>
        <v>2.9236465643219995</v>
      </c>
      <c r="AV185" s="900">
        <f>IF($AK185="n/a",1.03*AU185,IF($AK185&lt;0,1.01*AU185,IF($AK185&gt;10,1.1*AU185,(1+$AK185/100)*AU185)))</f>
        <v>3.0318214872019134</v>
      </c>
      <c r="AW185" s="663">
        <f>SUM(AR185:AV185)</f>
        <v>14.02353735752391</v>
      </c>
      <c r="AX185" s="761">
        <f>AW185/I185*100</f>
        <v>25.721822005729837</v>
      </c>
      <c r="AY185" s="948">
        <v>0.35</v>
      </c>
      <c r="AZ185" s="886">
        <v>20.990000000000002</v>
      </c>
      <c r="BA185" s="886">
        <v>-32.29</v>
      </c>
      <c r="BB185" s="886">
        <v>-5.1499999999999995</v>
      </c>
      <c r="BC185" s="886">
        <v>-19.36</v>
      </c>
      <c r="BE185" s="635">
        <v>2005</v>
      </c>
      <c r="BF185" s="912">
        <f>IF(BE185&gt;2008,0,IF(BE185&gt;2001,1,IF(BE185&gt;1990,2,IF(BE185&gt;1980,3,IF(BE185&gt;1973,4,IF(BE185&gt;1970,5,IF(BE185&gt;1960,6,IF(BE185&gt;1958,7,IF(BE185&gt;1953,8,9)))))))))</f>
        <v>1</v>
      </c>
      <c r="BG185" s="896">
        <v>3.1</v>
      </c>
    </row>
    <row r="186" spans="1:59" ht="11.25" customHeight="1" x14ac:dyDescent="0.2">
      <c r="A186" s="877" t="s">
        <v>711</v>
      </c>
      <c r="B186" s="889" t="s">
        <v>712</v>
      </c>
      <c r="C186" s="946" t="s">
        <v>108</v>
      </c>
      <c r="D186" s="946" t="s">
        <v>4345</v>
      </c>
      <c r="E186" s="746">
        <v>22</v>
      </c>
      <c r="F186" s="1199">
        <v>152</v>
      </c>
      <c r="G186" s="1199" t="s">
        <v>37</v>
      </c>
      <c r="H186" s="1199" t="s">
        <v>37</v>
      </c>
      <c r="I186" s="888">
        <v>24.79</v>
      </c>
      <c r="J186" s="663">
        <f>(M186/I186)*100</f>
        <v>4.0338846308995562</v>
      </c>
      <c r="K186" s="898">
        <v>0.25</v>
      </c>
      <c r="L186" s="901">
        <v>4</v>
      </c>
      <c r="M186" s="654">
        <f>K186*L186</f>
        <v>1</v>
      </c>
      <c r="N186" s="884" t="s">
        <v>139</v>
      </c>
      <c r="O186" s="748">
        <v>0.24</v>
      </c>
      <c r="P186" s="875">
        <v>43843</v>
      </c>
      <c r="Q186" s="875">
        <v>43863</v>
      </c>
      <c r="R186" s="654">
        <f>(K186-O186)/O186*100</f>
        <v>4.1666666666666705</v>
      </c>
      <c r="S186" s="714">
        <f>IF(INDEX(Historical!$D$7:$D$1277,MATCH(B186,Historical!$B$7:$B$1301,0))=0,"n/a",(INDEX(Historical!$C$7:$C$1279,MATCH(B186,Historical!$B$7:$B$1301,0))/INDEX(Historical!$D$7:$D$1277,MATCH(B186,Historical!$B$7:$B$1301,0))-1)*100)</f>
        <v>9.0909090909090828</v>
      </c>
      <c r="T186" s="714">
        <f>IF(INDEX(Historical!$F$7:$F$1270,MATCH(B186,Historical!$B$7:$B$1301,0))=0,"n/a",((INDEX(Historical!$C$7:$C$1279,MATCH(B186,Historical!$B$7:$B$1301,0))/INDEX(Historical!$F$7:$F$1270,MATCH(B186,Historical!$B$7:$B$1301,0)))^(1/3)-1)*100)</f>
        <v>5.1107017667857857</v>
      </c>
      <c r="U186" s="714">
        <f>IF(INDEX(Historical!$H$7:$H$1270,MATCH(B186,Historical!$B$7:$B$1301,0))=0,"n/a",((INDEX(Historical!$C$7:$C$1279,MATCH(B186,Historical!$B$7:$B$1301,0))/INDEX(Historical!$H$7:$H$1270,MATCH(B186,Historical!$B$7:$B$1301,0)))^(1/5)-1)*100)</f>
        <v>3.7137289336648172</v>
      </c>
      <c r="V186" s="714">
        <f>IF(INDEX(Historical!$O$7:$O$1270,MATCH(B186,Historical!$B$7:$B$1301,0))=0,"n/a",((INDEX(Historical!$C$7:$C$1279,MATCH(B186,Historical!$B$7:$B$1301,0))/INDEX(Historical!$O$7:$O$1270,MATCH(B186,Historical!$B$7:$B$1301,0)))^(1/10)-1)*100)</f>
        <v>3.904209397242564</v>
      </c>
      <c r="W186" s="715">
        <f>IF(OR(U186&lt;=0,U186="n/a",V186&lt;=0,V186="n/a"),"n/a",U186/V186)</f>
        <v>0.95121151449707642</v>
      </c>
      <c r="X186" s="716">
        <f>IF(OR(AJ186&lt;=0,AJ186="n/a",U186&lt;=0,U186="n/a"),"n/a",U186/AJ186)</f>
        <v>0.37137289336648172</v>
      </c>
      <c r="Y186" s="672"/>
      <c r="Z186" s="663">
        <f>IF(OR(AC186&lt;0.01,AC186="n/a"),"n/a",M186/AC186*100)</f>
        <v>44.843049327354265</v>
      </c>
      <c r="AA186" s="900">
        <f>IF(OR(AC186&lt;0.01,AC186="n/a"),"n/a",I186/AC186)</f>
        <v>11.11659192825112</v>
      </c>
      <c r="AB186" s="901">
        <v>12</v>
      </c>
      <c r="AC186" s="879">
        <v>2.23</v>
      </c>
      <c r="AD186" s="879" t="s">
        <v>136</v>
      </c>
      <c r="AE186" s="879">
        <v>3.47</v>
      </c>
      <c r="AF186" s="879">
        <v>1.08</v>
      </c>
      <c r="AG186" s="879">
        <v>10.299999999999999</v>
      </c>
      <c r="AH186" s="879">
        <v>3.4000000000000004</v>
      </c>
      <c r="AI186" s="879" t="s">
        <v>136</v>
      </c>
      <c r="AJ186" s="879">
        <v>10</v>
      </c>
      <c r="AK186" s="879" t="s">
        <v>136</v>
      </c>
      <c r="AL186" s="892">
        <v>165.46</v>
      </c>
      <c r="AM186" s="886">
        <v>1.2</v>
      </c>
      <c r="AN186" s="879">
        <v>0</v>
      </c>
      <c r="AO186" s="753">
        <f>IF(U186="n/a","n/a",IF(AA186&lt;0,"n/a",IF(AA186="n/a","n/a",J186+U186-AA186)))</f>
        <v>-3.3689783636867467</v>
      </c>
      <c r="AP186" s="754">
        <f>IF(U186="n/a","n/a",J186+U186)</f>
        <v>7.7476135645643733</v>
      </c>
      <c r="AQ186" s="902">
        <f>IF(OR(AC186&lt;0.01,AF186="n/a"),"n/a",(I186/SQRT(22.5*AC186*(I186/AF186))-1)*100)</f>
        <v>-26.952316083529805</v>
      </c>
      <c r="AR186" s="663">
        <f>INDEX(Historical!$C$7:$C$1279,MATCH(B186,Historical!$B$7:$B$1301,0))*IF(AH186="n/a",1.03,IF(AH186&lt;0,1.01,IF(AH186&gt;10,1.1,(1+AH186/100))))</f>
        <v>0.99263999999999997</v>
      </c>
      <c r="AS186" s="900">
        <f>IF($AI186="n/a",1.03*AR186,IF($AI186&lt;0,1.01*AR186,IF($AI186&gt;10,1.1*AR186,(1+$AI186/100)*AR186)))</f>
        <v>1.0224192000000001</v>
      </c>
      <c r="AT186" s="900">
        <f>IF($AK186="n/a",1.03*AS186,IF($AK186&lt;0,1.01*AS186,IF($AK186&gt;10,1.1*AS186,(1+$AK186/100)*AS186)))</f>
        <v>1.053091776</v>
      </c>
      <c r="AU186" s="900">
        <f>IF($AK186="n/a",1.03*AT186,IF($AK186&lt;0,1.01*AT186,IF($AK186&gt;10,1.1*AT186,(1+$AK186/100)*AT186)))</f>
        <v>1.08468452928</v>
      </c>
      <c r="AV186" s="900">
        <f>IF($AK186="n/a",1.03*AU186,IF($AK186&lt;0,1.01*AU186,IF($AK186&gt;10,1.1*AU186,(1+$AK186/100)*AU186)))</f>
        <v>1.1172250651584001</v>
      </c>
      <c r="AW186" s="663">
        <f>SUM(AR186:AV186)</f>
        <v>5.2700605704384005</v>
      </c>
      <c r="AX186" s="761">
        <f>AW186/I186*100</f>
        <v>21.258816339001214</v>
      </c>
      <c r="AY186" s="948">
        <v>0.44</v>
      </c>
      <c r="AZ186" s="886">
        <v>16.93</v>
      </c>
      <c r="BA186" s="886">
        <v>-37.54</v>
      </c>
      <c r="BB186" s="886">
        <v>5.1400000000000006</v>
      </c>
      <c r="BC186" s="886">
        <v>-18.52</v>
      </c>
      <c r="BE186" s="635">
        <v>2000</v>
      </c>
      <c r="BF186" s="912">
        <f>IF(BE186&gt;2008,0,IF(BE186&gt;2001,1,IF(BE186&gt;1990,2,IF(BE186&gt;1980,3,IF(BE186&gt;1973,4,IF(BE186&gt;1970,5,IF(BE186&gt;1960,6,IF(BE186&gt;1958,7,IF(BE186&gt;1953,8,9)))))))))</f>
        <v>2</v>
      </c>
      <c r="BG186" s="896">
        <v>1.0999999999999999</v>
      </c>
    </row>
    <row r="187" spans="1:59" ht="11.25" customHeight="1" x14ac:dyDescent="0.2">
      <c r="A187" s="885" t="s">
        <v>720</v>
      </c>
      <c r="B187" s="889" t="s">
        <v>721</v>
      </c>
      <c r="C187" s="946" t="s">
        <v>128</v>
      </c>
      <c r="D187" s="946" t="s">
        <v>4360</v>
      </c>
      <c r="E187" s="746">
        <v>18</v>
      </c>
      <c r="F187" s="1199">
        <v>199</v>
      </c>
      <c r="G187" s="1199" t="s">
        <v>106</v>
      </c>
      <c r="H187" s="1199" t="s">
        <v>106</v>
      </c>
      <c r="I187" s="888">
        <v>34.700000000000003</v>
      </c>
      <c r="J187" s="663">
        <f>(M187/I187)*100</f>
        <v>2.9971181556195963</v>
      </c>
      <c r="K187" s="891">
        <v>0.26</v>
      </c>
      <c r="L187" s="901">
        <v>4</v>
      </c>
      <c r="M187" s="654">
        <f>K187*L187</f>
        <v>1.04</v>
      </c>
      <c r="N187" s="884" t="s">
        <v>119</v>
      </c>
      <c r="O187" s="747">
        <v>0.25</v>
      </c>
      <c r="P187" s="875">
        <v>44056</v>
      </c>
      <c r="Q187" s="875">
        <v>44071</v>
      </c>
      <c r="R187" s="654">
        <f>(K187-O187)/O187*100</f>
        <v>4.0000000000000036</v>
      </c>
      <c r="S187" s="714">
        <f>IF(INDEX(Historical!$D$7:$D$1277,MATCH(B187,Historical!$B$7:$B$1301,0))=0,"n/a",(INDEX(Historical!$C$7:$C$1279,MATCH(B187,Historical!$B$7:$B$1301,0))/INDEX(Historical!$D$7:$D$1277,MATCH(B187,Historical!$B$7:$B$1301,0))-1)*100)</f>
        <v>4.2553191489361764</v>
      </c>
      <c r="T187" s="714">
        <f>IF(INDEX(Historical!$F$7:$F$1270,MATCH(B187,Historical!$B$7:$B$1301,0))=0,"n/a",((INDEX(Historical!$C$7:$C$1279,MATCH(B187,Historical!$B$7:$B$1301,0))/INDEX(Historical!$F$7:$F$1270,MATCH(B187,Historical!$B$7:$B$1301,0)))^(1/3)-1)*100)</f>
        <v>4.4501837059028659</v>
      </c>
      <c r="U187" s="714">
        <f>IF(INDEX(Historical!$H$7:$H$1270,MATCH(B187,Historical!$B$7:$B$1301,0))=0,"n/a",((INDEX(Historical!$C$7:$C$1279,MATCH(B187,Historical!$B$7:$B$1301,0))/INDEX(Historical!$H$7:$H$1270,MATCH(B187,Historical!$B$7:$B$1301,0)))^(1/5)-1)*100)</f>
        <v>4.67098102600354</v>
      </c>
      <c r="V187" s="714">
        <f>IF(INDEX(Historical!$O$7:$O$1270,MATCH(B187,Historical!$B$7:$B$1301,0))=0,"n/a",((INDEX(Historical!$C$7:$C$1279,MATCH(B187,Historical!$B$7:$B$1301,0))/INDEX(Historical!$O$7:$O$1270,MATCH(B187,Historical!$B$7:$B$1301,0)))^(1/10)-1)*100)</f>
        <v>5.3852446843885904</v>
      </c>
      <c r="W187" s="715">
        <f>IF(OR(U187&lt;=0,U187="n/a",V187&lt;=0,V187="n/a"),"n/a",U187/V187)</f>
        <v>0.86736653573872968</v>
      </c>
      <c r="X187" s="716">
        <f>IF(OR(AJ187&lt;=0,AJ187="n/a",U187&lt;=0,U187="n/a"),"n/a",U187/AJ187)</f>
        <v>0.63986041452103293</v>
      </c>
      <c r="Y187" s="677"/>
      <c r="Z187" s="663">
        <f>IF(OR(AC187&lt;0.01,AC187="n/a"),"n/a",M187/AC187*100)</f>
        <v>45.414847161572055</v>
      </c>
      <c r="AA187" s="900">
        <f>IF(OR(AC187&lt;0.01,AC187="n/a"),"n/a",I187/AC187)</f>
        <v>15.1528384279476</v>
      </c>
      <c r="AB187" s="901">
        <v>7</v>
      </c>
      <c r="AC187" s="879">
        <v>2.29</v>
      </c>
      <c r="AD187" s="879" t="s">
        <v>136</v>
      </c>
      <c r="AE187" s="879">
        <v>0.93</v>
      </c>
      <c r="AF187" s="879">
        <v>1.69</v>
      </c>
      <c r="AG187" s="879">
        <v>11.4</v>
      </c>
      <c r="AH187" s="879">
        <v>0.2</v>
      </c>
      <c r="AI187" s="879" t="s">
        <v>136</v>
      </c>
      <c r="AJ187" s="879">
        <v>7.3</v>
      </c>
      <c r="AK187" s="879" t="s">
        <v>136</v>
      </c>
      <c r="AL187" s="892">
        <v>268.58</v>
      </c>
      <c r="AM187" s="886">
        <v>0.8</v>
      </c>
      <c r="AN187" s="879">
        <v>0.02</v>
      </c>
      <c r="AO187" s="753">
        <f>IF(U187="n/a","n/a",IF(AA187&lt;0,"n/a",IF(AA187="n/a","n/a",J187+U187-AA187)))</f>
        <v>-7.4847392463244642</v>
      </c>
      <c r="AP187" s="754">
        <f>IF(U187="n/a","n/a",J187+U187)</f>
        <v>7.6680991816231359</v>
      </c>
      <c r="AQ187" s="902">
        <f>IF(OR(AC187&lt;0.01,AF187="n/a"),"n/a",(I187/SQRT(22.5*AC187*(I187/AF187))-1)*100)</f>
        <v>6.6839505647539488</v>
      </c>
      <c r="AR187" s="663">
        <f>INDEX(Historical!$C$7:$C$1279,MATCH(B187,Historical!$B$7:$B$1301,0))*IF(AH187="n/a",1.03,IF(AH187&lt;0,1.01,IF(AH187&gt;10,1.1,(1+AH187/100))))</f>
        <v>0.98195999999999994</v>
      </c>
      <c r="AS187" s="900">
        <f>IF($AI187="n/a",1.03*AR187,IF($AI187&lt;0,1.01*AR187,IF($AI187&gt;10,1.1*AR187,(1+$AI187/100)*AR187)))</f>
        <v>1.0114188</v>
      </c>
      <c r="AT187" s="900">
        <f>IF($AK187="n/a",1.03*AS187,IF($AK187&lt;0,1.01*AS187,IF($AK187&gt;10,1.1*AS187,(1+$AK187/100)*AS187)))</f>
        <v>1.0417613640000001</v>
      </c>
      <c r="AU187" s="900">
        <f>IF($AK187="n/a",1.03*AT187,IF($AK187&lt;0,1.01*AT187,IF($AK187&gt;10,1.1*AT187,(1+$AK187/100)*AT187)))</f>
        <v>1.0730142049200002</v>
      </c>
      <c r="AV187" s="900">
        <f>IF($AK187="n/a",1.03*AU187,IF($AK187&lt;0,1.01*AU187,IF($AK187&gt;10,1.1*AU187,(1+$AK187/100)*AU187)))</f>
        <v>1.1052046310676003</v>
      </c>
      <c r="AW187" s="663">
        <f>SUM(AR187:AV187)</f>
        <v>5.2133589999876007</v>
      </c>
      <c r="AX187" s="761">
        <f>AW187/I187*100</f>
        <v>15.02408933714006</v>
      </c>
      <c r="AY187" s="948">
        <v>0.85</v>
      </c>
      <c r="AZ187" s="886">
        <v>26.14</v>
      </c>
      <c r="BA187" s="886">
        <v>-10.57</v>
      </c>
      <c r="BB187" s="886">
        <v>-0.77999999999999992</v>
      </c>
      <c r="BC187" s="886">
        <v>0.16999999999999998</v>
      </c>
      <c r="BE187" s="635">
        <v>2003</v>
      </c>
      <c r="BF187" s="912">
        <f>IF(BE187&gt;2008,0,IF(BE187&gt;2001,1,IF(BE187&gt;1990,2,IF(BE187&gt;1980,3,IF(BE187&gt;1973,4,IF(BE187&gt;1970,5,IF(BE187&gt;1960,6,IF(BE187&gt;1958,7,IF(BE187&gt;1953,8,9)))))))))</f>
        <v>1</v>
      </c>
      <c r="BG187" s="896">
        <v>7.7</v>
      </c>
    </row>
    <row r="188" spans="1:59" ht="11.25" customHeight="1" x14ac:dyDescent="0.2">
      <c r="A188" s="885" t="s">
        <v>717</v>
      </c>
      <c r="B188" s="889" t="s">
        <v>718</v>
      </c>
      <c r="C188" s="946" t="s">
        <v>131</v>
      </c>
      <c r="D188" s="946" t="s">
        <v>4335</v>
      </c>
      <c r="E188" s="746">
        <v>13</v>
      </c>
      <c r="F188" s="1199">
        <v>272</v>
      </c>
      <c r="G188" s="1199" t="s">
        <v>37</v>
      </c>
      <c r="H188" s="1199" t="s">
        <v>37</v>
      </c>
      <c r="I188" s="888">
        <v>30.36</v>
      </c>
      <c r="J188" s="663">
        <f>(M188/I188)*100</f>
        <v>5.1054018445322793</v>
      </c>
      <c r="K188" s="891">
        <v>0.38750000000000001</v>
      </c>
      <c r="L188" s="901">
        <v>4</v>
      </c>
      <c r="M188" s="654">
        <f>K188*L188</f>
        <v>1.55</v>
      </c>
      <c r="N188" s="884" t="s">
        <v>719</v>
      </c>
      <c r="O188" s="747">
        <v>0.36499999999999999</v>
      </c>
      <c r="P188" s="875">
        <v>43747</v>
      </c>
      <c r="Q188" s="875">
        <v>43768</v>
      </c>
      <c r="R188" s="654">
        <f>(K188-O188)/O188*100</f>
        <v>6.1643835616438416</v>
      </c>
      <c r="S188" s="714">
        <f>IF(INDEX(Historical!$D$7:$D$1277,MATCH(B188,Historical!$B$7:$B$1301,0))=0,"n/a",(INDEX(Historical!$C$7:$C$1279,MATCH(B188,Historical!$B$7:$B$1301,0))/INDEX(Historical!$D$7:$D$1277,MATCH(B188,Historical!$B$7:$B$1301,0))-1)*100)</f>
        <v>8.8073394495412849</v>
      </c>
      <c r="T188" s="714">
        <f>IF(INDEX(Historical!$F$7:$F$1270,MATCH(B188,Historical!$B$7:$B$1301,0))=0,"n/a",((INDEX(Historical!$C$7:$C$1279,MATCH(B188,Historical!$B$7:$B$1301,0))/INDEX(Historical!$F$7:$F$1270,MATCH(B188,Historical!$B$7:$B$1301,0)))^(1/3)-1)*100)</f>
        <v>9.5534479336375497</v>
      </c>
      <c r="U188" s="714">
        <f>IF(INDEX(Historical!$H$7:$H$1270,MATCH(B188,Historical!$B$7:$B$1301,0))=0,"n/a",((INDEX(Historical!$C$7:$C$1279,MATCH(B188,Historical!$B$7:$B$1301,0))/INDEX(Historical!$H$7:$H$1270,MATCH(B188,Historical!$B$7:$B$1301,0)))^(1/5)-1)*100)</f>
        <v>9.8931428111550765</v>
      </c>
      <c r="V188" s="714">
        <f>IF(INDEX(Historical!$O$7:$O$1270,MATCH(B188,Historical!$B$7:$B$1301,0))=0,"n/a",((INDEX(Historical!$C$7:$C$1279,MATCH(B188,Historical!$B$7:$B$1301,0))/INDEX(Historical!$O$7:$O$1270,MATCH(B188,Historical!$B$7:$B$1301,0)))^(1/10)-1)*100)</f>
        <v>7.6399866755722634</v>
      </c>
      <c r="W188" s="715">
        <f>IF(OR(U188&lt;=0,U188="n/a",V188&lt;=0,V188="n/a"),"n/a",U188/V188)</f>
        <v>1.2949162388969799</v>
      </c>
      <c r="X188" s="716">
        <f>IF(OR(AJ188&lt;=0,AJ188="n/a",U188&lt;=0,U188="n/a"),"n/a",U188/AJ188)</f>
        <v>5.4961904506417101</v>
      </c>
      <c r="Y188" s="890"/>
      <c r="Z188" s="663" t="str">
        <f>IF(OR(AC188&lt;0.01,AC188="n/a"),"n/a",M188/AC188*100)</f>
        <v>n/a</v>
      </c>
      <c r="AA188" s="900" t="str">
        <f>IF(OR(AC188&lt;0.01,AC188="n/a"),"n/a",I188/AC188)</f>
        <v>n/a</v>
      </c>
      <c r="AB188" s="901">
        <v>12</v>
      </c>
      <c r="AC188" s="879">
        <v>-0.53</v>
      </c>
      <c r="AD188" s="879" t="s">
        <v>136</v>
      </c>
      <c r="AE188" s="879">
        <v>2.87</v>
      </c>
      <c r="AF188" s="879">
        <v>1.71</v>
      </c>
      <c r="AG188" s="879">
        <v>-2.7</v>
      </c>
      <c r="AH188" s="879">
        <v>1.7999999999999998</v>
      </c>
      <c r="AI188" s="879">
        <v>3.75</v>
      </c>
      <c r="AJ188" s="879">
        <v>1.7999999999999998</v>
      </c>
      <c r="AK188" s="879">
        <v>2.4</v>
      </c>
      <c r="AL188" s="892">
        <v>6230</v>
      </c>
      <c r="AM188" s="886">
        <v>0.4</v>
      </c>
      <c r="AN188" s="879">
        <v>1.01</v>
      </c>
      <c r="AO188" s="753" t="str">
        <f>IF(U188="n/a","n/a",IF(AA188&lt;0,"n/a",IF(AA188="n/a","n/a",J188+U188-AA188)))</f>
        <v>n/a</v>
      </c>
      <c r="AP188" s="754">
        <f>IF(U188="n/a","n/a",J188+U188)</f>
        <v>14.998544655687356</v>
      </c>
      <c r="AQ188" s="902" t="str">
        <f>IF(OR(AC188&lt;0.01,AF188="n/a"),"n/a",(I188/SQRT(22.5*AC188*(I188/AF188))-1)*100)</f>
        <v>n/a</v>
      </c>
      <c r="AR188" s="663">
        <f>INDEX(Historical!$C$7:$C$1279,MATCH(B188,Historical!$B$7:$B$1301,0))*IF(AH188="n/a",1.03,IF(AH188&lt;0,1.01,IF(AH188&gt;10,1.1,(1+AH188/100))))</f>
        <v>1.509185</v>
      </c>
      <c r="AS188" s="900">
        <f>IF($AI188="n/a",1.03*AR188,IF($AI188&lt;0,1.01*AR188,IF($AI188&gt;10,1.1*AR188,(1+$AI188/100)*AR188)))</f>
        <v>1.5657794375</v>
      </c>
      <c r="AT188" s="900">
        <f>IF($AK188="n/a",1.03*AS188,IF($AK188&lt;0,1.01*AS188,IF($AK188&gt;10,1.1*AS188,(1+$AK188/100)*AS188)))</f>
        <v>1.603358144</v>
      </c>
      <c r="AU188" s="900">
        <f>IF($AK188="n/a",1.03*AT188,IF($AK188&lt;0,1.01*AT188,IF($AK188&gt;10,1.1*AT188,(1+$AK188/100)*AT188)))</f>
        <v>1.6418387394560001</v>
      </c>
      <c r="AV188" s="900">
        <f>IF($AK188="n/a",1.03*AU188,IF($AK188&lt;0,1.01*AU188,IF($AK188&gt;10,1.1*AU188,(1+$AK188/100)*AU188)))</f>
        <v>1.6812428692029442</v>
      </c>
      <c r="AW188" s="663">
        <f>SUM(AR188:AV188)</f>
        <v>8.0014041901589437</v>
      </c>
      <c r="AX188" s="761">
        <f>AW188/I188*100</f>
        <v>26.355086265345669</v>
      </c>
      <c r="AY188" s="948">
        <v>0.71</v>
      </c>
      <c r="AZ188" s="886">
        <v>31.97</v>
      </c>
      <c r="BA188" s="886">
        <v>-34.61</v>
      </c>
      <c r="BB188" s="886">
        <v>-2.15</v>
      </c>
      <c r="BC188" s="886">
        <v>-21.43</v>
      </c>
      <c r="BE188" s="635">
        <v>2007</v>
      </c>
      <c r="BF188" s="912">
        <f>IF(BE188&gt;2008,0,IF(BE188&gt;2001,1,IF(BE188&gt;1990,2,IF(BE188&gt;1980,3,IF(BE188&gt;1973,4,IF(BE188&gt;1970,5,IF(BE188&gt;1960,6,IF(BE188&gt;1958,7,IF(BE188&gt;1953,8,9)))))))))</f>
        <v>1</v>
      </c>
      <c r="BG188" s="896">
        <v>-1</v>
      </c>
    </row>
    <row r="189" spans="1:59" ht="11.25" customHeight="1" x14ac:dyDescent="0.2">
      <c r="A189" s="885" t="s">
        <v>722</v>
      </c>
      <c r="B189" s="889" t="s">
        <v>723</v>
      </c>
      <c r="C189" s="946" t="s">
        <v>4325</v>
      </c>
      <c r="D189" s="946" t="s">
        <v>4326</v>
      </c>
      <c r="E189" s="746">
        <v>17</v>
      </c>
      <c r="F189" s="1199">
        <v>203</v>
      </c>
      <c r="G189" s="1199" t="s">
        <v>37</v>
      </c>
      <c r="H189" s="1199" t="s">
        <v>37</v>
      </c>
      <c r="I189" s="888">
        <v>29.73</v>
      </c>
      <c r="J189" s="663">
        <f>(M189/I189)*100</f>
        <v>9.014463504877229</v>
      </c>
      <c r="K189" s="891">
        <v>0.67</v>
      </c>
      <c r="L189" s="901">
        <v>4</v>
      </c>
      <c r="M189" s="654">
        <f>K189*L189</f>
        <v>2.68</v>
      </c>
      <c r="N189" s="884" t="s">
        <v>107</v>
      </c>
      <c r="O189" s="747">
        <v>0.66</v>
      </c>
      <c r="P189" s="875">
        <v>43768</v>
      </c>
      <c r="Q189" s="875">
        <v>43784</v>
      </c>
      <c r="R189" s="654">
        <f>(K189-O189)/O189*100</f>
        <v>1.5151515151515165</v>
      </c>
      <c r="S189" s="714">
        <f>IF(INDEX(Historical!$D$7:$D$1277,MATCH(B189,Historical!$B$7:$B$1301,0))=0,"n/a",(INDEX(Historical!$C$7:$C$1279,MATCH(B189,Historical!$B$7:$B$1301,0))/INDEX(Historical!$D$7:$D$1277,MATCH(B189,Historical!$B$7:$B$1301,0))-1)*100)</f>
        <v>0.37878787878786735</v>
      </c>
      <c r="T189" s="714">
        <f>IF(INDEX(Historical!$F$7:$F$1270,MATCH(B189,Historical!$B$7:$B$1301,0))=0,"n/a",((INDEX(Historical!$C$7:$C$1279,MATCH(B189,Historical!$B$7:$B$1301,0))/INDEX(Historical!$F$7:$F$1270,MATCH(B189,Historical!$B$7:$B$1301,0)))^(1/3)-1)*100)</f>
        <v>3.9388618696061917</v>
      </c>
      <c r="U189" s="714">
        <f>IF(INDEX(Historical!$H$7:$H$1270,MATCH(B189,Historical!$B$7:$B$1301,0))=0,"n/a",((INDEX(Historical!$C$7:$C$1279,MATCH(B189,Historical!$B$7:$B$1301,0))/INDEX(Historical!$H$7:$H$1270,MATCH(B189,Historical!$B$7:$B$1301,0)))^(1/5)-1)*100)</f>
        <v>5.5793298129772406</v>
      </c>
      <c r="V189" s="714">
        <f>IF(INDEX(Historical!$O$7:$O$1270,MATCH(B189,Historical!$B$7:$B$1301,0))=0,"n/a",((INDEX(Historical!$C$7:$C$1279,MATCH(B189,Historical!$B$7:$B$1301,0))/INDEX(Historical!$O$7:$O$1270,MATCH(B189,Historical!$B$7:$B$1301,0)))^(1/10)-1)*100)</f>
        <v>8.2446555507904371</v>
      </c>
      <c r="W189" s="715">
        <f>IF(OR(U189&lt;=0,U189="n/a",V189&lt;=0,V189="n/a"),"n/a",U189/V189)</f>
        <v>0.67672078943823621</v>
      </c>
      <c r="X189" s="716" t="str">
        <f>IF(OR(AJ189&lt;=0,AJ189="n/a",U189&lt;=0,U189="n/a"),"n/a",U189/AJ189)</f>
        <v>n/a</v>
      </c>
      <c r="Y189" s="890"/>
      <c r="Z189" s="663">
        <f>IF(OR(AC189&lt;0.01,AC189="n/a"),"n/a",M189/AC189*100)</f>
        <v>168.55345911949686</v>
      </c>
      <c r="AA189" s="900">
        <f>IF(OR(AC189&lt;0.01,AC189="n/a"),"n/a",I189/AC189)</f>
        <v>18.69811320754717</v>
      </c>
      <c r="AB189" s="901">
        <v>12</v>
      </c>
      <c r="AC189" s="879">
        <v>1.59</v>
      </c>
      <c r="AD189" s="879">
        <v>1.19</v>
      </c>
      <c r="AE189" s="879">
        <v>7.08</v>
      </c>
      <c r="AF189" s="879">
        <v>1.69</v>
      </c>
      <c r="AG189" s="879">
        <v>9.1</v>
      </c>
      <c r="AH189" s="879">
        <v>14.399999999999999</v>
      </c>
      <c r="AI189" s="879">
        <v>6.76</v>
      </c>
      <c r="AJ189" s="879">
        <v>-2.5</v>
      </c>
      <c r="AK189" s="879">
        <v>15.8</v>
      </c>
      <c r="AL189" s="892">
        <v>6780</v>
      </c>
      <c r="AM189" s="886">
        <v>0.4</v>
      </c>
      <c r="AN189" s="879">
        <v>1.37</v>
      </c>
      <c r="AO189" s="753">
        <f>IF(U189="n/a","n/a",IF(AA189&lt;0,"n/a",IF(AA189="n/a","n/a",J189+U189-AA189)))</f>
        <v>-4.1043198896927002</v>
      </c>
      <c r="AP189" s="754">
        <f>IF(U189="n/a","n/a",J189+U189)</f>
        <v>14.59379331785447</v>
      </c>
      <c r="AQ189" s="902">
        <f>IF(OR(AC189&lt;0.01,AF189="n/a"),"n/a",(I189/SQRT(22.5*AC189*(I189/AF189))-1)*100)</f>
        <v>18.508905095786353</v>
      </c>
      <c r="AR189" s="663">
        <f>INDEX(Historical!$C$7:$C$1279,MATCH(B189,Historical!$B$7:$B$1301,0))*IF(AH189="n/a",1.03,IF(AH189&lt;0,1.01,IF(AH189&gt;10,1.1,(1+AH189/100))))</f>
        <v>2.915</v>
      </c>
      <c r="AS189" s="900">
        <f>IF($AI189="n/a",1.03*AR189,IF($AI189&lt;0,1.01*AR189,IF($AI189&gt;10,1.1*AR189,(1+$AI189/100)*AR189)))</f>
        <v>3.1120540000000005</v>
      </c>
      <c r="AT189" s="900">
        <f>IF($AK189="n/a",1.03*AS189,IF($AK189&lt;0,1.01*AS189,IF($AK189&gt;10,1.1*AS189,(1+$AK189/100)*AS189)))</f>
        <v>3.423259400000001</v>
      </c>
      <c r="AU189" s="900">
        <f>IF($AK189="n/a",1.03*AT189,IF($AK189&lt;0,1.01*AT189,IF($AK189&gt;10,1.1*AT189,(1+$AK189/100)*AT189)))</f>
        <v>3.7655853400000012</v>
      </c>
      <c r="AV189" s="900">
        <f>IF($AK189="n/a",1.03*AU189,IF($AK189&lt;0,1.01*AU189,IF($AK189&gt;10,1.1*AU189,(1+$AK189/100)*AU189)))</f>
        <v>4.1421438740000021</v>
      </c>
      <c r="AW189" s="663">
        <f>SUM(AR189:AV189)</f>
        <v>17.358042614000006</v>
      </c>
      <c r="AX189" s="761">
        <f>AW189/I189*100</f>
        <v>58.385612559704029</v>
      </c>
      <c r="AY189" s="948">
        <v>0.84</v>
      </c>
      <c r="AZ189" s="886">
        <v>123.03</v>
      </c>
      <c r="BA189" s="886">
        <v>-34.25</v>
      </c>
      <c r="BB189" s="886">
        <v>0.62</v>
      </c>
      <c r="BC189" s="886">
        <v>-19.580000000000002</v>
      </c>
      <c r="BE189" s="635">
        <v>2003</v>
      </c>
      <c r="BF189" s="912">
        <f>IF(BE189&gt;2008,0,IF(BE189&gt;2001,1,IF(BE189&gt;1990,2,IF(BE189&gt;1980,3,IF(BE189&gt;1973,4,IF(BE189&gt;1970,5,IF(BE189&gt;1960,6,IF(BE189&gt;1958,7,IF(BE189&gt;1953,8,9)))))))))</f>
        <v>1</v>
      </c>
      <c r="BG189" s="896">
        <v>3.8</v>
      </c>
    </row>
    <row r="190" spans="1:59" s="787" customFormat="1" ht="11.25" customHeight="1" x14ac:dyDescent="0.2">
      <c r="A190" s="768" t="s">
        <v>724</v>
      </c>
      <c r="B190" s="795" t="s">
        <v>725</v>
      </c>
      <c r="C190" s="946" t="s">
        <v>178</v>
      </c>
      <c r="D190" s="946" t="s">
        <v>4343</v>
      </c>
      <c r="E190" s="769">
        <v>18</v>
      </c>
      <c r="F190" s="1199">
        <v>185</v>
      </c>
      <c r="G190" s="1198" t="s">
        <v>37</v>
      </c>
      <c r="H190" s="1198" t="s">
        <v>37</v>
      </c>
      <c r="I190" s="770">
        <v>33.22</v>
      </c>
      <c r="J190" s="771">
        <f>(M190/I190)*100</f>
        <v>11.258278145695364</v>
      </c>
      <c r="K190" s="772">
        <v>0.93500000000000005</v>
      </c>
      <c r="L190" s="773">
        <v>4</v>
      </c>
      <c r="M190" s="774">
        <f>K190*L190</f>
        <v>3.74</v>
      </c>
      <c r="N190" s="775" t="s">
        <v>107</v>
      </c>
      <c r="O190" s="776">
        <v>0.91500000000000004</v>
      </c>
      <c r="P190" s="777">
        <v>43854</v>
      </c>
      <c r="Q190" s="777">
        <v>43874</v>
      </c>
      <c r="R190" s="774">
        <f>(K190-O190)/O190*100</f>
        <v>2.1857923497267775</v>
      </c>
      <c r="S190" s="714">
        <f>IF(INDEX(Historical!$D$7:$D$1277,MATCH(B190,Historical!$B$7:$B$1301,0))=0,"n/a",(INDEX(Historical!$C$7:$C$1279,MATCH(B190,Historical!$B$7:$B$1301,0))/INDEX(Historical!$D$7:$D$1277,MATCH(B190,Historical!$B$7:$B$1301,0))-1)*100)</f>
        <v>8.7827426810477505</v>
      </c>
      <c r="T190" s="714">
        <f>IF(INDEX(Historical!$F$7:$F$1270,MATCH(B190,Historical!$B$7:$B$1301,0))=0,"n/a",((INDEX(Historical!$C$7:$C$1279,MATCH(B190,Historical!$B$7:$B$1301,0))/INDEX(Historical!$F$7:$F$1270,MATCH(B190,Historical!$B$7:$B$1301,0)))^(1/3)-1)*100)</f>
        <v>12.792407378220251</v>
      </c>
      <c r="U190" s="714">
        <f>IF(INDEX(Historical!$H$7:$H$1270,MATCH(B190,Historical!$B$7:$B$1301,0))=0,"n/a",((INDEX(Historical!$C$7:$C$1279,MATCH(B190,Historical!$B$7:$B$1301,0))/INDEX(Historical!$H$7:$H$1270,MATCH(B190,Historical!$B$7:$B$1301,0)))^(1/5)-1)*100)</f>
        <v>10.683568910136021</v>
      </c>
      <c r="V190" s="714">
        <f>IF(INDEX(Historical!$O$7:$O$1270,MATCH(B190,Historical!$B$7:$B$1301,0))=0,"n/a",((INDEX(Historical!$C$7:$C$1279,MATCH(B190,Historical!$B$7:$B$1301,0))/INDEX(Historical!$O$7:$O$1270,MATCH(B190,Historical!$B$7:$B$1301,0)))^(1/10)-1)*100)</f>
        <v>17.296407944983883</v>
      </c>
      <c r="W190" s="715">
        <f>IF(OR(U190&lt;=0,U190="n/a",V190&lt;=0,V190="n/a"),"n/a",U190/V190)</f>
        <v>0.61767558582788595</v>
      </c>
      <c r="X190" s="716">
        <f>IF(OR(AJ190&lt;=0,AJ190="n/a",U190&lt;=0,U190="n/a"),"n/a",U190/AJ190)</f>
        <v>0.70752111987655775</v>
      </c>
      <c r="Y190" s="788"/>
      <c r="Z190" s="771">
        <f>IF(OR(AC190&lt;0.01,AC190="n/a"),"n/a",M190/AC190*100)</f>
        <v>194.79166666666669</v>
      </c>
      <c r="AA190" s="779">
        <f>IF(OR(AC190&lt;0.01,AC190="n/a"),"n/a",I190/AC190)</f>
        <v>17.302083333333332</v>
      </c>
      <c r="AB190" s="773">
        <v>12</v>
      </c>
      <c r="AC190" s="780">
        <v>1.92</v>
      </c>
      <c r="AD190" s="780" t="s">
        <v>136</v>
      </c>
      <c r="AE190" s="780">
        <v>1.56</v>
      </c>
      <c r="AF190" s="780">
        <v>2.37</v>
      </c>
      <c r="AG190" s="789">
        <v>13.100000000000001</v>
      </c>
      <c r="AH190" s="780">
        <v>10.7</v>
      </c>
      <c r="AI190" s="780">
        <v>10.89</v>
      </c>
      <c r="AJ190" s="780">
        <v>15.1</v>
      </c>
      <c r="AK190" s="780">
        <v>-0.1</v>
      </c>
      <c r="AL190" s="781">
        <v>14860</v>
      </c>
      <c r="AM190" s="782">
        <v>0.6</v>
      </c>
      <c r="AN190" s="789">
        <v>2.5499999999999998</v>
      </c>
      <c r="AO190" s="783">
        <f>IF(U190="n/a","n/a",IF(AA190&lt;0,"n/a",IF(AA190="n/a","n/a",J190+U190-AA190)))</f>
        <v>4.6397637224980528</v>
      </c>
      <c r="AP190" s="784">
        <f>IF(U190="n/a","n/a",J190+U190)</f>
        <v>21.941847055831385</v>
      </c>
      <c r="AQ190" s="785">
        <f>IF(OR(AC190&lt;0.01,AF190="n/a"),"n/a",(I190/SQRT(22.5*AC190*(I190/AF190))-1)*100)</f>
        <v>34.999485595727784</v>
      </c>
      <c r="AR190" s="663">
        <f>INDEX(Historical!$C$7:$C$1279,MATCH(B190,Historical!$B$7:$B$1301,0))*IF(AH190="n/a",1.03,IF(AH190&lt;0,1.01,IF(AH190&gt;10,1.1,(1+AH190/100))))</f>
        <v>3.883</v>
      </c>
      <c r="AS190" s="779">
        <f>IF($AI190="n/a",1.03*AR190,IF($AI190&lt;0,1.01*AR190,IF($AI190&gt;10,1.1*AR190,(1+$AI190/100)*AR190)))</f>
        <v>4.2713000000000001</v>
      </c>
      <c r="AT190" s="779">
        <f>IF($AK190="n/a",1.03*AS190,IF($AK190&lt;0,1.01*AS190,IF($AK190&gt;10,1.1*AS190,(1+$AK190/100)*AS190)))</f>
        <v>4.3140130000000001</v>
      </c>
      <c r="AU190" s="779">
        <f>IF($AK190="n/a",1.03*AT190,IF($AK190&lt;0,1.01*AT190,IF($AK190&gt;10,1.1*AT190,(1+$AK190/100)*AT190)))</f>
        <v>4.3571531300000004</v>
      </c>
      <c r="AV190" s="779">
        <f>IF($AK190="n/a",1.03*AU190,IF($AK190&lt;0,1.01*AU190,IF($AK190&gt;10,1.1*AU190,(1+$AK190/100)*AU190)))</f>
        <v>4.4007246613000008</v>
      </c>
      <c r="AW190" s="771">
        <f>SUM(AR190:AV190)</f>
        <v>21.226190791299999</v>
      </c>
      <c r="AX190" s="786">
        <f>AW190/I190*100</f>
        <v>63.895818155629136</v>
      </c>
      <c r="AY190" s="949">
        <v>2.13</v>
      </c>
      <c r="AZ190" s="782">
        <v>173.19</v>
      </c>
      <c r="BA190" s="782">
        <v>-57.67</v>
      </c>
      <c r="BB190" s="782">
        <v>-2.96</v>
      </c>
      <c r="BC190" s="782">
        <v>-41.05</v>
      </c>
      <c r="BD190" s="922"/>
      <c r="BE190" s="635">
        <v>2003</v>
      </c>
      <c r="BF190" s="912">
        <f>IF(BE190&gt;2008,0,IF(BE190&gt;2001,1,IF(BE190&gt;1990,2,IF(BE190&gt;1980,3,IF(BE190&gt;1973,4,IF(BE190&gt;1970,5,IF(BE190&gt;1960,6,IF(BE190&gt;1958,7,IF(BE190&gt;1953,8,9)))))))))</f>
        <v>1</v>
      </c>
      <c r="BG190" s="838">
        <v>3.8</v>
      </c>
    </row>
    <row r="191" spans="1:59" ht="11.25" customHeight="1" x14ac:dyDescent="0.2">
      <c r="A191" s="877" t="s">
        <v>1514</v>
      </c>
      <c r="B191" s="889" t="s">
        <v>1515</v>
      </c>
      <c r="C191" s="946" t="s">
        <v>4349</v>
      </c>
      <c r="D191" s="946" t="s">
        <v>520</v>
      </c>
      <c r="E191" s="746">
        <v>10</v>
      </c>
      <c r="F191" s="1199">
        <v>324</v>
      </c>
      <c r="G191" s="1199" t="s">
        <v>37</v>
      </c>
      <c r="H191" s="1199" t="s">
        <v>37</v>
      </c>
      <c r="I191" s="888">
        <v>54.6</v>
      </c>
      <c r="J191" s="663">
        <f>(M191/I191)*100</f>
        <v>4.7619047619047619</v>
      </c>
      <c r="K191" s="891">
        <v>0.65</v>
      </c>
      <c r="L191" s="901">
        <v>4</v>
      </c>
      <c r="M191" s="654">
        <f>K191*L191</f>
        <v>2.6</v>
      </c>
      <c r="N191" s="884" t="s">
        <v>1516</v>
      </c>
      <c r="O191" s="747">
        <v>0.6</v>
      </c>
      <c r="P191" s="880">
        <v>43532</v>
      </c>
      <c r="Q191" s="880">
        <v>43564</v>
      </c>
      <c r="R191" s="654">
        <f>(K191-O191)/O191*100</f>
        <v>8.333333333333341</v>
      </c>
      <c r="S191" s="714">
        <f>IF(INDEX(Historical!$D$7:$D$1277,MATCH(B191,Historical!$B$7:$B$1301,0))=0,"n/a",(INDEX(Historical!$C$7:$C$1279,MATCH(B191,Historical!$B$7:$B$1301,0))/INDEX(Historical!$D$7:$D$1277,MATCH(B191,Historical!$B$7:$B$1301,0))-1)*100)</f>
        <v>6.25</v>
      </c>
      <c r="T191" s="714">
        <f>IF(INDEX(Historical!$F$7:$F$1270,MATCH(B191,Historical!$B$7:$B$1301,0))=0,"n/a",((INDEX(Historical!$C$7:$C$1279,MATCH(B191,Historical!$B$7:$B$1301,0))/INDEX(Historical!$F$7:$F$1270,MATCH(B191,Historical!$B$7:$B$1301,0)))^(1/3)-1)*100)</f>
        <v>6.6858844342181811</v>
      </c>
      <c r="U191" s="714">
        <f>IF(INDEX(Historical!$H$7:$H$1270,MATCH(B191,Historical!$B$7:$B$1301,0))=0,"n/a",((INDEX(Historical!$C$7:$C$1279,MATCH(B191,Historical!$B$7:$B$1301,0))/INDEX(Historical!$H$7:$H$1270,MATCH(B191,Historical!$B$7:$B$1301,0)))^(1/5)-1)*100)</f>
        <v>7.2145025900850923</v>
      </c>
      <c r="V191" s="714">
        <f>IF(INDEX(Historical!$O$7:$O$1270,MATCH(B191,Historical!$B$7:$B$1301,0))=0,"n/a",((INDEX(Historical!$C$7:$C$1279,MATCH(B191,Historical!$B$7:$B$1301,0))/INDEX(Historical!$O$7:$O$1270,MATCH(B191,Historical!$B$7:$B$1301,0)))^(1/10)-1)*100)</f>
        <v>15.568344736764761</v>
      </c>
      <c r="W191" s="715">
        <f>IF(OR(U191&lt;=0,U191="n/a",V191&lt;=0,V191="n/a"),"n/a",U191/V191)</f>
        <v>0.46340845555969679</v>
      </c>
      <c r="X191" s="716">
        <f>IF(OR(AJ191&lt;=0,AJ191="n/a",U191&lt;=0,U191="n/a"),"n/a",U191/AJ191)</f>
        <v>1.030643227155013</v>
      </c>
      <c r="Y191" s="673"/>
      <c r="Z191" s="663">
        <f>IF(OR(AC191&lt;0.01,AC191="n/a"),"n/a",M191/AC191*100)</f>
        <v>42.763157894736842</v>
      </c>
      <c r="AA191" s="900">
        <f>IF(OR(AC191&lt;0.01,AC191="n/a"),"n/a",I191/AC191)</f>
        <v>8.9802631578947363</v>
      </c>
      <c r="AB191" s="901">
        <v>12</v>
      </c>
      <c r="AC191" s="879">
        <v>6.08</v>
      </c>
      <c r="AD191" s="879">
        <v>6.38</v>
      </c>
      <c r="AE191" s="879">
        <v>0.78</v>
      </c>
      <c r="AF191" s="879">
        <v>4.8</v>
      </c>
      <c r="AG191" s="879">
        <v>52.400000000000006</v>
      </c>
      <c r="AH191" s="879">
        <v>1.7999999999999998</v>
      </c>
      <c r="AI191" s="879">
        <v>19.34</v>
      </c>
      <c r="AJ191" s="879">
        <v>7.0000000000000009</v>
      </c>
      <c r="AK191" s="879">
        <v>1.4000000000000001</v>
      </c>
      <c r="AL191" s="892">
        <v>11640</v>
      </c>
      <c r="AM191" s="886">
        <v>0.6</v>
      </c>
      <c r="AN191" s="879">
        <v>2.09</v>
      </c>
      <c r="AO191" s="753">
        <f>IF(U191="n/a","n/a",IF(AA191&lt;0,"n/a",IF(AA191="n/a","n/a",J191+U191-AA191)))</f>
        <v>2.9961441940951179</v>
      </c>
      <c r="AP191" s="754">
        <f>IF(U191="n/a","n/a",J191+U191)</f>
        <v>11.976407351989854</v>
      </c>
      <c r="AQ191" s="902">
        <f>IF(OR(AC191&lt;0.01,AF191="n/a"),"n/a",(I191/SQRT(22.5*AC191*(I191/AF191))-1)*100)</f>
        <v>38.412046935380964</v>
      </c>
      <c r="AR191" s="663">
        <f>INDEX(Historical!$C$7:$C$1279,MATCH(B191,Historical!$B$7:$B$1301,0))*IF(AH191="n/a",1.03,IF(AH191&lt;0,1.01,IF(AH191&gt;10,1.1,(1+AH191/100))))</f>
        <v>2.5958999999999999</v>
      </c>
      <c r="AS191" s="900">
        <f>IF($AI191="n/a",1.03*AR191,IF($AI191&lt;0,1.01*AR191,IF($AI191&gt;10,1.1*AR191,(1+$AI191/100)*AR191)))</f>
        <v>2.8554900000000001</v>
      </c>
      <c r="AT191" s="900">
        <f>IF($AK191="n/a",1.03*AS191,IF($AK191&lt;0,1.01*AS191,IF($AK191&gt;10,1.1*AS191,(1+$AK191/100)*AS191)))</f>
        <v>2.89546686</v>
      </c>
      <c r="AU191" s="900">
        <f>IF($AK191="n/a",1.03*AT191,IF($AK191&lt;0,1.01*AT191,IF($AK191&gt;10,1.1*AT191,(1+$AK191/100)*AT191)))</f>
        <v>2.9360033960399998</v>
      </c>
      <c r="AV191" s="900">
        <f>IF($AK191="n/a",1.03*AU191,IF($AK191&lt;0,1.01*AU191,IF($AK191&gt;10,1.1*AU191,(1+$AK191/100)*AU191)))</f>
        <v>2.9771074435845599</v>
      </c>
      <c r="AW191" s="663">
        <f>SUM(AR191:AV191)</f>
        <v>14.259967699624559</v>
      </c>
      <c r="AX191" s="761">
        <f>AW191/I191*100</f>
        <v>26.11715695901934</v>
      </c>
      <c r="AY191" s="948">
        <v>0.74</v>
      </c>
      <c r="AZ191" s="886">
        <v>17.75</v>
      </c>
      <c r="BA191" s="886">
        <v>-35.799999999999997</v>
      </c>
      <c r="BB191" s="886">
        <v>0.01</v>
      </c>
      <c r="BC191" s="886">
        <v>-20.47</v>
      </c>
      <c r="BE191" s="635">
        <v>2010</v>
      </c>
      <c r="BF191" s="912">
        <f>IF(BE191&gt;2008,0,IF(BE191&gt;2001,1,IF(BE191&gt;1990,2,IF(BE191&gt;1980,3,IF(BE191&gt;1973,4,IF(BE191&gt;1970,5,IF(BE191&gt;1960,6,IF(BE191&gt;1958,7,IF(BE191&gt;1953,8,9)))))))))</f>
        <v>0</v>
      </c>
      <c r="BG191" s="896">
        <v>5.4</v>
      </c>
    </row>
    <row r="192" spans="1:59" ht="11.25" customHeight="1" x14ac:dyDescent="0.2">
      <c r="A192" s="877" t="s">
        <v>1521</v>
      </c>
      <c r="B192" s="889" t="s">
        <v>1522</v>
      </c>
      <c r="C192" s="946" t="s">
        <v>4199</v>
      </c>
      <c r="D192" s="946" t="s">
        <v>4374</v>
      </c>
      <c r="E192" s="746">
        <v>11</v>
      </c>
      <c r="F192" s="1199">
        <v>294</v>
      </c>
      <c r="G192" s="1199" t="s">
        <v>106</v>
      </c>
      <c r="H192" s="1199" t="s">
        <v>106</v>
      </c>
      <c r="I192" s="888">
        <v>55.27</v>
      </c>
      <c r="J192" s="663">
        <f>(M192/I192)*100</f>
        <v>1.7369278089379407</v>
      </c>
      <c r="K192" s="891">
        <v>0.24</v>
      </c>
      <c r="L192" s="901">
        <v>4</v>
      </c>
      <c r="M192" s="654">
        <f>K192*L192</f>
        <v>0.96</v>
      </c>
      <c r="N192" s="884" t="s">
        <v>283</v>
      </c>
      <c r="O192" s="747">
        <v>0.19</v>
      </c>
      <c r="P192" s="880">
        <v>43566</v>
      </c>
      <c r="Q192" s="880">
        <v>43580</v>
      </c>
      <c r="R192" s="654">
        <f>(K192-O192)/O192*100</f>
        <v>26.315789473684205</v>
      </c>
      <c r="S192" s="714">
        <f>IF(INDEX(Historical!$D$7:$D$1277,MATCH(B192,Historical!$B$7:$B$1301,0))=0,"n/a",(INDEX(Historical!$C$7:$C$1279,MATCH(B192,Historical!$B$7:$B$1301,0))/INDEX(Historical!$D$7:$D$1277,MATCH(B192,Historical!$B$7:$B$1301,0))-1)*100)</f>
        <v>19.736842105263165</v>
      </c>
      <c r="T192" s="714">
        <f>IF(INDEX(Historical!$F$7:$F$1270,MATCH(B192,Historical!$B$7:$B$1301,0))=0,"n/a",((INDEX(Historical!$C$7:$C$1279,MATCH(B192,Historical!$B$7:$B$1301,0))/INDEX(Historical!$F$7:$F$1270,MATCH(B192,Historical!$B$7:$B$1301,0)))^(1/3)-1)*100)</f>
        <v>14.89383186228137</v>
      </c>
      <c r="U192" s="714">
        <f>IF(INDEX(Historical!$H$7:$H$1270,MATCH(B192,Historical!$B$7:$B$1301,0))=0,"n/a",((INDEX(Historical!$C$7:$C$1279,MATCH(B192,Historical!$B$7:$B$1301,0))/INDEX(Historical!$H$7:$H$1270,MATCH(B192,Historical!$B$7:$B$1301,0)))^(1/5)-1)*100)</f>
        <v>13.647537777980112</v>
      </c>
      <c r="V192" s="714">
        <f>IF(INDEX(Historical!$O$7:$O$1270,MATCH(B192,Historical!$B$7:$B$1301,0))=0,"n/a",((INDEX(Historical!$C$7:$C$1279,MATCH(B192,Historical!$B$7:$B$1301,0))/INDEX(Historical!$O$7:$O$1270,MATCH(B192,Historical!$B$7:$B$1301,0)))^(1/10)-1)*100)</f>
        <v>19.755374529168222</v>
      </c>
      <c r="W192" s="715">
        <f>IF(OR(U192&lt;=0,U192="n/a",V192&lt;=0,V192="n/a"),"n/a",U192/V192)</f>
        <v>0.69082657774115741</v>
      </c>
      <c r="X192" s="716">
        <f>IF(OR(AJ192&lt;=0,AJ192="n/a",U192&lt;=0,U192="n/a"),"n/a",U192/AJ192)</f>
        <v>1.9779040257942191</v>
      </c>
      <c r="Y192" s="676" t="s">
        <v>4398</v>
      </c>
      <c r="Z192" s="663">
        <f>IF(OR(AC192&lt;0.01,AC192="n/a"),"n/a",M192/AC192*100)</f>
        <v>31.067961165048548</v>
      </c>
      <c r="AA192" s="900">
        <f>IF(OR(AC192&lt;0.01,AC192="n/a"),"n/a",I192/AC192)</f>
        <v>17.886731391585762</v>
      </c>
      <c r="AB192" s="901">
        <v>5</v>
      </c>
      <c r="AC192" s="879">
        <v>3.09</v>
      </c>
      <c r="AD192" s="879">
        <v>1.96</v>
      </c>
      <c r="AE192" s="879">
        <v>4.33</v>
      </c>
      <c r="AF192" s="879">
        <v>14.01</v>
      </c>
      <c r="AG192" s="879">
        <v>67.2</v>
      </c>
      <c r="AH192" s="879">
        <v>7.3999999999999995</v>
      </c>
      <c r="AI192" s="879">
        <v>9.120000000000001</v>
      </c>
      <c r="AJ192" s="879">
        <v>6.9</v>
      </c>
      <c r="AK192" s="879">
        <v>9.0399999999999991</v>
      </c>
      <c r="AL192" s="892">
        <v>169130</v>
      </c>
      <c r="AM192" s="886">
        <v>0.1</v>
      </c>
      <c r="AN192" s="879">
        <v>5.93</v>
      </c>
      <c r="AO192" s="753">
        <f>IF(U192="n/a","n/a",IF(AA192&lt;0,"n/a",IF(AA192="n/a","n/a",J192+U192-AA192)))</f>
        <v>-2.5022658046677098</v>
      </c>
      <c r="AP192" s="754">
        <f>IF(U192="n/a","n/a",J192+U192)</f>
        <v>15.384465586918052</v>
      </c>
      <c r="AQ192" s="902">
        <f>IF(OR(AC192&lt;0.01,AF192="n/a"),"n/a",(I192/SQRT(22.5*AC192*(I192/AF192))-1)*100)</f>
        <v>233.72850362473892</v>
      </c>
      <c r="AR192" s="663">
        <f>INDEX(Historical!$C$7:$C$1279,MATCH(B192,Historical!$B$7:$B$1301,0))*IF(AH192="n/a",1.03,IF(AH192&lt;0,1.01,IF(AH192&gt;10,1.1,(1+AH192/100))))</f>
        <v>0.9773400000000001</v>
      </c>
      <c r="AS192" s="900">
        <f>IF($AI192="n/a",1.03*AR192,IF($AI192&lt;0,1.01*AR192,IF($AI192&gt;10,1.1*AR192,(1+$AI192/100)*AR192)))</f>
        <v>1.066473408</v>
      </c>
      <c r="AT192" s="900">
        <f>IF($AK192="n/a",1.03*AS192,IF($AK192&lt;0,1.01*AS192,IF($AK192&gt;10,1.1*AS192,(1+$AK192/100)*AS192)))</f>
        <v>1.1628826040832001</v>
      </c>
      <c r="AU192" s="900">
        <f>IF($AK192="n/a",1.03*AT192,IF($AK192&lt;0,1.01*AT192,IF($AK192&gt;10,1.1*AT192,(1+$AK192/100)*AT192)))</f>
        <v>1.2680071914923214</v>
      </c>
      <c r="AV192" s="900">
        <f>IF($AK192="n/a",1.03*AU192,IF($AK192&lt;0,1.01*AU192,IF($AK192&gt;10,1.1*AU192,(1+$AK192/100)*AU192)))</f>
        <v>1.3826350416032274</v>
      </c>
      <c r="AW192" s="663">
        <f>SUM(AR192:AV192)</f>
        <v>5.8573382451787488</v>
      </c>
      <c r="AX192" s="761">
        <f>AW192/I192*100</f>
        <v>10.597680921257007</v>
      </c>
      <c r="AY192" s="948">
        <v>0.86</v>
      </c>
      <c r="AZ192" s="886">
        <v>39.18</v>
      </c>
      <c r="BA192" s="886">
        <v>-8.64</v>
      </c>
      <c r="BB192" s="886">
        <v>3.9600000000000004</v>
      </c>
      <c r="BC192" s="886">
        <v>3.81</v>
      </c>
      <c r="BE192" s="635">
        <v>2010</v>
      </c>
      <c r="BF192" s="912">
        <f>IF(BE192&gt;2008,0,IF(BE192&gt;2001,1,IF(BE192&gt;1990,2,IF(BE192&gt;1980,3,IF(BE192&gt;1973,4,IF(BE192&gt;1970,5,IF(BE192&gt;1960,6,IF(BE192&gt;1958,7,IF(BE192&gt;1953,8,9)))))))))</f>
        <v>0</v>
      </c>
      <c r="BG192" s="896">
        <v>9.7000000000000011</v>
      </c>
    </row>
    <row r="193" spans="1:59" ht="11.25" customHeight="1" x14ac:dyDescent="0.2">
      <c r="A193" s="877" t="s">
        <v>4389</v>
      </c>
      <c r="B193" s="889" t="s">
        <v>4191</v>
      </c>
      <c r="C193" s="946" t="s">
        <v>108</v>
      </c>
      <c r="D193" s="946" t="s">
        <v>4345</v>
      </c>
      <c r="E193" s="746">
        <v>24</v>
      </c>
      <c r="F193" s="1199">
        <v>142</v>
      </c>
      <c r="G193" s="1199" t="s">
        <v>106</v>
      </c>
      <c r="H193" s="1199" t="s">
        <v>106</v>
      </c>
      <c r="I193" s="888">
        <v>23.47</v>
      </c>
      <c r="J193" s="663">
        <f>(M193/I193)*100</f>
        <v>4.6016190881976993</v>
      </c>
      <c r="K193" s="898">
        <v>0.27</v>
      </c>
      <c r="L193" s="901">
        <v>4</v>
      </c>
      <c r="M193" s="654">
        <f>K193*L193</f>
        <v>1.08</v>
      </c>
      <c r="N193" s="884" t="s">
        <v>457</v>
      </c>
      <c r="O193" s="748">
        <v>0.26</v>
      </c>
      <c r="P193" s="875">
        <v>43930</v>
      </c>
      <c r="Q193" s="875">
        <v>43941</v>
      </c>
      <c r="R193" s="654">
        <f>(K193-O193)/O193*100</f>
        <v>3.8461538461538494</v>
      </c>
      <c r="S193" s="714">
        <f>IF(INDEX(Historical!$D$7:$D$1277,MATCH(B193,Historical!$B$7:$B$1301,0))=0,"n/a",(INDEX(Historical!$C$7:$C$1279,MATCH(B193,Historical!$B$7:$B$1301,0))/INDEX(Historical!$D$7:$D$1277,MATCH(B193,Historical!$B$7:$B$1301,0))-1)*100)</f>
        <v>18.238993710691819</v>
      </c>
      <c r="T193" s="714">
        <f>IF(INDEX(Historical!$F$7:$F$1270,MATCH(B193,Historical!$B$7:$B$1301,0))=0,"n/a",((INDEX(Historical!$C$7:$C$1279,MATCH(B193,Historical!$B$7:$B$1301,0))/INDEX(Historical!$F$7:$F$1270,MATCH(B193,Historical!$B$7:$B$1301,0)))^(1/3)-1)*100)</f>
        <v>14.269177501474516</v>
      </c>
      <c r="U193" s="714">
        <f>IF(INDEX(Historical!$H$7:$H$1270,MATCH(B193,Historical!$B$7:$B$1301,0))=0,"n/a",((INDEX(Historical!$C$7:$C$1279,MATCH(B193,Historical!$B$7:$B$1301,0))/INDEX(Historical!$H$7:$H$1270,MATCH(B193,Historical!$B$7:$B$1301,0)))^(1/5)-1)*100)</f>
        <v>14.869835499703509</v>
      </c>
      <c r="V193" s="714">
        <f>IF(INDEX(Historical!$O$7:$O$1270,MATCH(B193,Historical!$B$7:$B$1301,0))=0,"n/a",((INDEX(Historical!$C$7:$C$1279,MATCH(B193,Historical!$B$7:$B$1301,0))/INDEX(Historical!$O$7:$O$1270,MATCH(B193,Historical!$B$7:$B$1301,0)))^(1/10)-1)*100)</f>
        <v>21.876072401237323</v>
      </c>
      <c r="W193" s="715">
        <f>IF(OR(U193&lt;=0,U193="n/a",V193&lt;=0,V193="n/a"),"n/a",U193/V193)</f>
        <v>0.67973058540720788</v>
      </c>
      <c r="X193" s="716">
        <f>IF(OR(AJ193&lt;=0,AJ193="n/a",U193&lt;=0,U193="n/a"),"n/a",U193/AJ193)</f>
        <v>0.71489593748574565</v>
      </c>
      <c r="Y193" s="890" t="s">
        <v>4421</v>
      </c>
      <c r="Z193" s="663">
        <f>IF(OR(AC193&lt;0.01,AC193="n/a"),"n/a",M193/AC193*100)</f>
        <v>32.727272727272734</v>
      </c>
      <c r="AA193" s="900">
        <f>IF(OR(AC193&lt;0.01,AC193="n/a"),"n/a",I193/AC193)</f>
        <v>7.1121212121212123</v>
      </c>
      <c r="AB193" s="901">
        <v>12</v>
      </c>
      <c r="AC193" s="879">
        <v>3.3</v>
      </c>
      <c r="AD193" s="879">
        <v>0.56999999999999995</v>
      </c>
      <c r="AE193" s="879">
        <v>2.65</v>
      </c>
      <c r="AF193" s="879">
        <v>0.71</v>
      </c>
      <c r="AG193" s="879">
        <v>10.4</v>
      </c>
      <c r="AH193" s="879">
        <v>-13.600000000000001</v>
      </c>
      <c r="AI193" s="879">
        <v>49.24</v>
      </c>
      <c r="AJ193" s="879">
        <v>20.8</v>
      </c>
      <c r="AK193" s="879">
        <v>12</v>
      </c>
      <c r="AL193" s="892">
        <v>3080</v>
      </c>
      <c r="AM193" s="886">
        <v>1.2</v>
      </c>
      <c r="AN193" s="879">
        <v>0.16</v>
      </c>
      <c r="AO193" s="753">
        <f>IF(U193="n/a","n/a",IF(AA193&lt;0,"n/a",IF(AA193="n/a","n/a",J193+U193-AA193)))</f>
        <v>12.359333375779993</v>
      </c>
      <c r="AP193" s="754">
        <f>IF(U193="n/a","n/a",J193+U193)</f>
        <v>19.471454587901206</v>
      </c>
      <c r="AQ193" s="902">
        <f>IF(OR(AC193&lt;0.01,AF193="n/a"),"n/a",(I193/SQRT(22.5*AC193*(I193/AF193))-1)*100)</f>
        <v>-52.626279856133728</v>
      </c>
      <c r="AR193" s="663">
        <f>INDEX(Historical!$C$7:$C$1279,MATCH(B193,Historical!$B$7:$B$1301,0))*IF(AH193="n/a",1.03,IF(AH193&lt;0,1.01,IF(AH193&gt;10,1.1,(1+AH193/100))))</f>
        <v>0.94939999999999991</v>
      </c>
      <c r="AS193" s="900">
        <f>IF($AI193="n/a",1.03*AR193,IF($AI193&lt;0,1.01*AR193,IF($AI193&gt;10,1.1*AR193,(1+$AI193/100)*AR193)))</f>
        <v>1.04434</v>
      </c>
      <c r="AT193" s="900">
        <f>IF($AK193="n/a",1.03*AS193,IF($AK193&lt;0,1.01*AS193,IF($AK193&gt;10,1.1*AS193,(1+$AK193/100)*AS193)))</f>
        <v>1.1487740000000002</v>
      </c>
      <c r="AU193" s="900">
        <f>IF($AK193="n/a",1.03*AT193,IF($AK193&lt;0,1.01*AT193,IF($AK193&gt;10,1.1*AT193,(1+$AK193/100)*AT193)))</f>
        <v>1.2636514000000003</v>
      </c>
      <c r="AV193" s="900">
        <f>IF($AK193="n/a",1.03*AU193,IF($AK193&lt;0,1.01*AU193,IF($AK193&gt;10,1.1*AU193,(1+$AK193/100)*AU193)))</f>
        <v>1.3900165400000004</v>
      </c>
      <c r="AW193" s="663">
        <f>SUM(AR193:AV193)</f>
        <v>5.7961819400000012</v>
      </c>
      <c r="AX193" s="761">
        <f>AW193/I193*100</f>
        <v>24.696130975713686</v>
      </c>
      <c r="AY193" s="948">
        <v>2.02</v>
      </c>
      <c r="AZ193" s="886">
        <v>65.28</v>
      </c>
      <c r="BA193" s="886">
        <v>-26.1</v>
      </c>
      <c r="BB193" s="886">
        <v>4.87</v>
      </c>
      <c r="BC193" s="886">
        <v>-8.51</v>
      </c>
      <c r="BE193" s="635">
        <v>1997</v>
      </c>
      <c r="BF193" s="912">
        <f>IF(BE193&gt;2008,0,IF(BE193&gt;2001,1,IF(BE193&gt;1990,2,IF(BE193&gt;1980,3,IF(BE193&gt;1973,4,IF(BE193&gt;1970,5,IF(BE193&gt;1960,6,IF(BE193&gt;1958,7,IF(BE193&gt;1953,8,9)))))))))</f>
        <v>2</v>
      </c>
      <c r="BG193" s="896">
        <v>1.7999999999999998</v>
      </c>
    </row>
    <row r="194" spans="1:59" ht="11.25" customHeight="1" x14ac:dyDescent="0.2">
      <c r="A194" s="877" t="s">
        <v>739</v>
      </c>
      <c r="B194" s="889" t="s">
        <v>740</v>
      </c>
      <c r="C194" s="946" t="s">
        <v>108</v>
      </c>
      <c r="D194" s="946" t="s">
        <v>4345</v>
      </c>
      <c r="E194" s="746">
        <v>22</v>
      </c>
      <c r="F194" s="1199">
        <v>150</v>
      </c>
      <c r="G194" s="1199" t="s">
        <v>37</v>
      </c>
      <c r="H194" s="1199" t="s">
        <v>37</v>
      </c>
      <c r="I194" s="888">
        <v>59.38</v>
      </c>
      <c r="J194" s="663">
        <f>(M194/I194)*100</f>
        <v>3.0986864264061973</v>
      </c>
      <c r="K194" s="898">
        <v>0.46</v>
      </c>
      <c r="L194" s="901">
        <v>4</v>
      </c>
      <c r="M194" s="654">
        <f>K194*L194</f>
        <v>1.84</v>
      </c>
      <c r="N194" s="884" t="s">
        <v>163</v>
      </c>
      <c r="O194" s="748">
        <v>0.41</v>
      </c>
      <c r="P194" s="875">
        <v>43812</v>
      </c>
      <c r="Q194" s="875">
        <v>43832</v>
      </c>
      <c r="R194" s="654">
        <f>(K194-O194)/O194*100</f>
        <v>12.195121951219525</v>
      </c>
      <c r="S194" s="714">
        <f>IF(INDEX(Historical!$D$7:$D$1277,MATCH(B194,Historical!$B$7:$B$1301,0))=0,"n/a",(INDEX(Historical!$C$7:$C$1279,MATCH(B194,Historical!$B$7:$B$1301,0))/INDEX(Historical!$D$7:$D$1277,MATCH(B194,Historical!$B$7:$B$1301,0))-1)*100)</f>
        <v>13.888888888888884</v>
      </c>
      <c r="T194" s="714">
        <f>IF(INDEX(Historical!$F$7:$F$1270,MATCH(B194,Historical!$B$7:$B$1301,0))=0,"n/a",((INDEX(Historical!$C$7:$C$1279,MATCH(B194,Historical!$B$7:$B$1301,0))/INDEX(Historical!$F$7:$F$1270,MATCH(B194,Historical!$B$7:$B$1301,0)))^(1/3)-1)*100)</f>
        <v>10.973904713454852</v>
      </c>
      <c r="U194" s="714">
        <f>IF(INDEX(Historical!$H$7:$H$1270,MATCH(B194,Historical!$B$7:$B$1301,0))=0,"n/a",((INDEX(Historical!$C$7:$C$1279,MATCH(B194,Historical!$B$7:$B$1301,0))/INDEX(Historical!$H$7:$H$1270,MATCH(B194,Historical!$B$7:$B$1301,0)))^(1/5)-1)*100)</f>
        <v>11.304961305610561</v>
      </c>
      <c r="V194" s="714">
        <f>IF(INDEX(Historical!$O$7:$O$1270,MATCH(B194,Historical!$B$7:$B$1301,0))=0,"n/a",((INDEX(Historical!$C$7:$C$1279,MATCH(B194,Historical!$B$7:$B$1301,0))/INDEX(Historical!$O$7:$O$1270,MATCH(B194,Historical!$B$7:$B$1301,0)))^(1/10)-1)*100)</f>
        <v>11.544488380248442</v>
      </c>
      <c r="W194" s="715">
        <f>IF(OR(U194&lt;=0,U194="n/a",V194&lt;=0,V194="n/a"),"n/a",U194/V194)</f>
        <v>0.97925182418237877</v>
      </c>
      <c r="X194" s="716">
        <f>IF(OR(AJ194&lt;=0,AJ194="n/a",U194&lt;=0,U194="n/a"),"n/a",U194/AJ194)</f>
        <v>12.561068117345069</v>
      </c>
      <c r="Y194" s="671"/>
      <c r="Z194" s="663">
        <f>IF(OR(AC194&lt;0.01,AC194="n/a"),"n/a",M194/AC194*100)</f>
        <v>38.655462184873954</v>
      </c>
      <c r="AA194" s="900">
        <f>IF(OR(AC194&lt;0.01,AC194="n/a"),"n/a",I194/AC194)</f>
        <v>12.474789915966388</v>
      </c>
      <c r="AB194" s="901">
        <v>12</v>
      </c>
      <c r="AC194" s="879">
        <v>4.76</v>
      </c>
      <c r="AD194" s="879">
        <v>1.33</v>
      </c>
      <c r="AE194" s="879">
        <v>5.84</v>
      </c>
      <c r="AF194" s="879">
        <v>0.93</v>
      </c>
      <c r="AG194" s="879">
        <v>7.6</v>
      </c>
      <c r="AH194" s="879">
        <v>-1.9</v>
      </c>
      <c r="AI194" s="879">
        <v>-3.09</v>
      </c>
      <c r="AJ194" s="879">
        <v>0.89999999999999991</v>
      </c>
      <c r="AK194" s="879">
        <v>9.120000000000001</v>
      </c>
      <c r="AL194" s="892">
        <v>5510</v>
      </c>
      <c r="AM194" s="886">
        <v>2.1999999999999997</v>
      </c>
      <c r="AN194" s="879">
        <v>0.02</v>
      </c>
      <c r="AO194" s="753">
        <f>IF(U194="n/a","n/a",IF(AA194&lt;0,"n/a",IF(AA194="n/a","n/a",J194+U194-AA194)))</f>
        <v>1.9288578160503693</v>
      </c>
      <c r="AP194" s="754">
        <f>IF(U194="n/a","n/a",J194+U194)</f>
        <v>14.403647732016758</v>
      </c>
      <c r="AQ194" s="902">
        <f>IF(OR(AC194&lt;0.01,AF194="n/a"),"n/a",(I194/SQRT(22.5*AC194*(I194/AF194))-1)*100)</f>
        <v>-28.192991298902857</v>
      </c>
      <c r="AR194" s="663">
        <f>INDEX(Historical!$C$7:$C$1279,MATCH(B194,Historical!$B$7:$B$1301,0))*IF(AH194="n/a",1.03,IF(AH194&lt;0,1.01,IF(AH194&gt;10,1.1,(1+AH194/100))))</f>
        <v>1.6563999999999999</v>
      </c>
      <c r="AS194" s="900">
        <f>IF($AI194="n/a",1.03*AR194,IF($AI194&lt;0,1.01*AR194,IF($AI194&gt;10,1.1*AR194,(1+$AI194/100)*AR194)))</f>
        <v>1.6729639999999999</v>
      </c>
      <c r="AT194" s="900">
        <f>IF($AK194="n/a",1.03*AS194,IF($AK194&lt;0,1.01*AS194,IF($AK194&gt;10,1.1*AS194,(1+$AK194/100)*AS194)))</f>
        <v>1.8255383167999999</v>
      </c>
      <c r="AU194" s="900">
        <f>IF($AK194="n/a",1.03*AT194,IF($AK194&lt;0,1.01*AT194,IF($AK194&gt;10,1.1*AT194,(1+$AK194/100)*AT194)))</f>
        <v>1.9920274112921599</v>
      </c>
      <c r="AV194" s="900">
        <f>IF($AK194="n/a",1.03*AU194,IF($AK194&lt;0,1.01*AU194,IF($AK194&gt;10,1.1*AU194,(1+$AK194/100)*AU194)))</f>
        <v>2.1737003112020048</v>
      </c>
      <c r="AW194" s="663">
        <f>SUM(AR194:AV194)</f>
        <v>9.3206300392941639</v>
      </c>
      <c r="AX194" s="761">
        <f>AW194/I194*100</f>
        <v>15.696581406692763</v>
      </c>
      <c r="AY194" s="948">
        <v>1.48</v>
      </c>
      <c r="AZ194" s="886">
        <v>41.31</v>
      </c>
      <c r="BA194" s="886">
        <v>-21.060000000000002</v>
      </c>
      <c r="BB194" s="886">
        <v>-0.75</v>
      </c>
      <c r="BC194" s="886">
        <v>-8.51</v>
      </c>
      <c r="BE194" s="635">
        <v>2000</v>
      </c>
      <c r="BF194" s="912">
        <f>IF(BE194&gt;2008,0,IF(BE194&gt;2001,1,IF(BE194&gt;1990,2,IF(BE194&gt;1980,3,IF(BE194&gt;1973,4,IF(BE194&gt;1970,5,IF(BE194&gt;1960,6,IF(BE194&gt;1958,7,IF(BE194&gt;1953,8,9)))))))))</f>
        <v>2</v>
      </c>
      <c r="BG194" s="896">
        <v>1.4000000000000001</v>
      </c>
    </row>
    <row r="195" spans="1:59" ht="11.25" customHeight="1" x14ac:dyDescent="0.2">
      <c r="A195" s="877" t="s">
        <v>1549</v>
      </c>
      <c r="B195" s="889" t="s">
        <v>1550</v>
      </c>
      <c r="C195" s="946" t="s">
        <v>245</v>
      </c>
      <c r="D195" s="946" t="s">
        <v>4370</v>
      </c>
      <c r="E195" s="746">
        <v>12</v>
      </c>
      <c r="F195" s="1199">
        <v>292</v>
      </c>
      <c r="G195" s="1199" t="s">
        <v>106</v>
      </c>
      <c r="H195" s="1199" t="s">
        <v>106</v>
      </c>
      <c r="I195" s="888">
        <v>35.64</v>
      </c>
      <c r="J195" s="663">
        <f>(M195/I195)*100</f>
        <v>3.1425364758698096</v>
      </c>
      <c r="K195" s="891">
        <v>0.28000000000000003</v>
      </c>
      <c r="L195" s="901">
        <v>4</v>
      </c>
      <c r="M195" s="654">
        <f>K195*L195</f>
        <v>1.1200000000000001</v>
      </c>
      <c r="N195" s="884" t="s">
        <v>967</v>
      </c>
      <c r="O195" s="747">
        <v>0.27</v>
      </c>
      <c r="P195" s="875">
        <v>43965</v>
      </c>
      <c r="Q195" s="875">
        <v>43973</v>
      </c>
      <c r="R195" s="654">
        <f>(K195-O195)/O195*100</f>
        <v>3.7037037037037068</v>
      </c>
      <c r="S195" s="714">
        <f>IF(INDEX(Historical!$D$7:$D$1277,MATCH(B195,Historical!$B$7:$B$1301,0))=0,"n/a",(INDEX(Historical!$C$7:$C$1279,MATCH(B195,Historical!$B$7:$B$1301,0))/INDEX(Historical!$D$7:$D$1277,MATCH(B195,Historical!$B$7:$B$1301,0))-1)*100)</f>
        <v>3.8461538461538547</v>
      </c>
      <c r="T195" s="714">
        <f>IF(INDEX(Historical!$F$7:$F$1270,MATCH(B195,Historical!$B$7:$B$1301,0))=0,"n/a",((INDEX(Historical!$C$7:$C$1279,MATCH(B195,Historical!$B$7:$B$1301,0))/INDEX(Historical!$F$7:$F$1270,MATCH(B195,Historical!$B$7:$B$1301,0)))^(1/3)-1)*100)</f>
        <v>12.924323465723431</v>
      </c>
      <c r="U195" s="714">
        <f>IF(INDEX(Historical!$H$7:$H$1270,MATCH(B195,Historical!$B$7:$B$1301,0))=0,"n/a",((INDEX(Historical!$C$7:$C$1279,MATCH(B195,Historical!$B$7:$B$1301,0))/INDEX(Historical!$H$7:$H$1270,MATCH(B195,Historical!$B$7:$B$1301,0)))^(1/5)-1)*100)</f>
        <v>9.6940240464664651</v>
      </c>
      <c r="V195" s="714">
        <f>IF(INDEX(Historical!$O$7:$O$1270,MATCH(B195,Historical!$B$7:$B$1301,0))=0,"n/a",((INDEX(Historical!$C$7:$C$1279,MATCH(B195,Historical!$B$7:$B$1301,0))/INDEX(Historical!$O$7:$O$1270,MATCH(B195,Historical!$B$7:$B$1301,0)))^(1/10)-1)*100)</f>
        <v>18.369380853048423</v>
      </c>
      <c r="W195" s="715">
        <f>IF(OR(U195&lt;=0,U195="n/a",V195&lt;=0,V195="n/a"),"n/a",U195/V195)</f>
        <v>0.52772731558111985</v>
      </c>
      <c r="X195" s="716">
        <f>IF(OR(AJ195&lt;=0,AJ195="n/a",U195&lt;=0,U195="n/a"),"n/a",U195/AJ195)</f>
        <v>1.1679547043935499</v>
      </c>
      <c r="Y195" s="685" t="s">
        <v>4502</v>
      </c>
      <c r="Z195" s="663">
        <f>IF(OR(AC195&lt;0.01,AC195="n/a"),"n/a",M195/AC195*100)</f>
        <v>86.821705426356601</v>
      </c>
      <c r="AA195" s="900">
        <f>IF(OR(AC195&lt;0.01,AC195="n/a"),"n/a",I195/AC195)</f>
        <v>27.627906976744185</v>
      </c>
      <c r="AB195" s="901">
        <v>3</v>
      </c>
      <c r="AC195" s="879">
        <v>1.29</v>
      </c>
      <c r="AD195" s="879">
        <v>3.49</v>
      </c>
      <c r="AE195" s="879">
        <v>2.37</v>
      </c>
      <c r="AF195" s="879">
        <v>5.1100000000000003</v>
      </c>
      <c r="AG195" s="879">
        <v>20.399999999999999</v>
      </c>
      <c r="AH195" s="879">
        <v>-30</v>
      </c>
      <c r="AI195" s="879">
        <v>6.84</v>
      </c>
      <c r="AJ195" s="879">
        <v>8.3000000000000007</v>
      </c>
      <c r="AK195" s="879">
        <v>7.39</v>
      </c>
      <c r="AL195" s="892">
        <v>674.51</v>
      </c>
      <c r="AM195" s="886">
        <v>2.1</v>
      </c>
      <c r="AN195" s="879">
        <v>0</v>
      </c>
      <c r="AO195" s="753">
        <f>IF(U195="n/a","n/a",IF(AA195&lt;0,"n/a",IF(AA195="n/a","n/a",J195+U195-AA195)))</f>
        <v>-14.791346454407911</v>
      </c>
      <c r="AP195" s="754">
        <f>IF(U195="n/a","n/a",J195+U195)</f>
        <v>12.836560522336274</v>
      </c>
      <c r="AQ195" s="902">
        <f>IF(OR(AC195&lt;0.01,AF195="n/a"),"n/a",(I195/SQRT(22.5*AC195*(I195/AF195))-1)*100)</f>
        <v>150.49160966313403</v>
      </c>
      <c r="AR195" s="663">
        <f>INDEX(Historical!$C$7:$C$1279,MATCH(B195,Historical!$B$7:$B$1301,0))*IF(AH195="n/a",1.03,IF(AH195&lt;0,1.01,IF(AH195&gt;10,1.1,(1+AH195/100))))</f>
        <v>1.0908</v>
      </c>
      <c r="AS195" s="900">
        <f>IF($AI195="n/a",1.03*AR195,IF($AI195&lt;0,1.01*AR195,IF($AI195&gt;10,1.1*AR195,(1+$AI195/100)*AR195)))</f>
        <v>1.1654107199999999</v>
      </c>
      <c r="AT195" s="900">
        <f>IF($AK195="n/a",1.03*AS195,IF($AK195&lt;0,1.01*AS195,IF($AK195&gt;10,1.1*AS195,(1+$AK195/100)*AS195)))</f>
        <v>1.251534572208</v>
      </c>
      <c r="AU195" s="900">
        <f>IF($AK195="n/a",1.03*AT195,IF($AK195&lt;0,1.01*AT195,IF($AK195&gt;10,1.1*AT195,(1+$AK195/100)*AT195)))</f>
        <v>1.3440229770941714</v>
      </c>
      <c r="AV195" s="900">
        <f>IF($AK195="n/a",1.03*AU195,IF($AK195&lt;0,1.01*AU195,IF($AK195&gt;10,1.1*AU195,(1+$AK195/100)*AU195)))</f>
        <v>1.4433462751014308</v>
      </c>
      <c r="AW195" s="663">
        <f>SUM(AR195:AV195)</f>
        <v>6.2951145444036021</v>
      </c>
      <c r="AX195" s="761">
        <f>AW195/I195*100</f>
        <v>17.663059888898996</v>
      </c>
      <c r="AY195" s="948">
        <v>0.71</v>
      </c>
      <c r="AZ195" s="886">
        <v>137.6</v>
      </c>
      <c r="BA195" s="886">
        <v>-14.31</v>
      </c>
      <c r="BB195" s="886">
        <v>-0.44999999999999996</v>
      </c>
      <c r="BC195" s="886">
        <v>31.44</v>
      </c>
      <c r="BE195" s="635">
        <v>2009</v>
      </c>
      <c r="BF195" s="912">
        <f>IF(BE195&gt;2008,0,IF(BE195&gt;2001,1,IF(BE195&gt;1990,2,IF(BE195&gt;1980,3,IF(BE195&gt;1973,4,IF(BE195&gt;1970,5,IF(BE195&gt;1960,6,IF(BE195&gt;1958,7,IF(BE195&gt;1953,8,9)))))))))</f>
        <v>0</v>
      </c>
      <c r="BG195" s="896">
        <v>17.399999999999999</v>
      </c>
    </row>
    <row r="196" spans="1:59" ht="11.25" customHeight="1" x14ac:dyDescent="0.2">
      <c r="A196" s="877" t="s">
        <v>1551</v>
      </c>
      <c r="B196" s="889" t="s">
        <v>1552</v>
      </c>
      <c r="C196" s="946" t="s">
        <v>153</v>
      </c>
      <c r="D196" s="946" t="s">
        <v>4355</v>
      </c>
      <c r="E196" s="746">
        <v>10</v>
      </c>
      <c r="F196" s="1199">
        <v>374</v>
      </c>
      <c r="G196" s="1199" t="s">
        <v>37</v>
      </c>
      <c r="H196" s="1199" t="s">
        <v>37</v>
      </c>
      <c r="I196" s="888">
        <v>32.700000000000003</v>
      </c>
      <c r="J196" s="663">
        <f>(M196/I196)*100</f>
        <v>4.6483180428134556</v>
      </c>
      <c r="K196" s="891">
        <v>0.38</v>
      </c>
      <c r="L196" s="901">
        <v>4</v>
      </c>
      <c r="M196" s="654">
        <f>K196*L196</f>
        <v>1.52</v>
      </c>
      <c r="N196" s="884" t="s">
        <v>119</v>
      </c>
      <c r="O196" s="747">
        <v>0.36</v>
      </c>
      <c r="P196" s="875">
        <v>43859</v>
      </c>
      <c r="Q196" s="875">
        <v>43895</v>
      </c>
      <c r="R196" s="654">
        <f>(K196-O196)/O196*100</f>
        <v>5.5555555555555607</v>
      </c>
      <c r="S196" s="714">
        <f>IF(INDEX(Historical!$D$7:$D$1277,MATCH(B196,Historical!$B$7:$B$1301,0))=0,"n/a",(INDEX(Historical!$C$7:$C$1279,MATCH(B196,Historical!$B$7:$B$1301,0))/INDEX(Historical!$D$7:$D$1277,MATCH(B196,Historical!$B$7:$B$1301,0))-1)*100)</f>
        <v>5.8823529411764497</v>
      </c>
      <c r="T196" s="714">
        <f>IF(INDEX(Historical!$F$7:$F$1270,MATCH(B196,Historical!$B$7:$B$1301,0))=0,"n/a",((INDEX(Historical!$C$7:$C$1279,MATCH(B196,Historical!$B$7:$B$1301,0))/INDEX(Historical!$F$7:$F$1270,MATCH(B196,Historical!$B$7:$B$1301,0)))^(1/3)-1)*100)</f>
        <v>6.2658569182611146</v>
      </c>
      <c r="U196" s="714">
        <f>IF(INDEX(Historical!$H$7:$H$1270,MATCH(B196,Historical!$B$7:$B$1301,0))=0,"n/a",((INDEX(Historical!$C$7:$C$1279,MATCH(B196,Historical!$B$7:$B$1301,0))/INDEX(Historical!$H$7:$H$1270,MATCH(B196,Historical!$B$7:$B$1301,0)))^(1/5)-1)*100)</f>
        <v>6.7249181879538877</v>
      </c>
      <c r="V196" s="714">
        <f>IF(INDEX(Historical!$O$7:$O$1270,MATCH(B196,Historical!$B$7:$B$1301,0))=0,"n/a",((INDEX(Historical!$C$7:$C$1279,MATCH(B196,Historical!$B$7:$B$1301,0))/INDEX(Historical!$O$7:$O$1270,MATCH(B196,Historical!$B$7:$B$1301,0)))^(1/10)-1)*100)</f>
        <v>6.0540481614018704</v>
      </c>
      <c r="W196" s="715">
        <f>IF(OR(U196&lt;=0,U196="n/a",V196&lt;=0,V196="n/a"),"n/a",U196/V196)</f>
        <v>1.1108134604592692</v>
      </c>
      <c r="X196" s="716">
        <f>IF(OR(AJ196&lt;=0,AJ196="n/a",U196&lt;=0,U196="n/a"),"n/a",U196/AJ196)</f>
        <v>0.45747742775196515</v>
      </c>
      <c r="Y196" s="673"/>
      <c r="Z196" s="663">
        <f>IF(OR(AC196&lt;0.01,AC196="n/a"),"n/a",M196/AC196*100)</f>
        <v>55.474452554744524</v>
      </c>
      <c r="AA196" s="900">
        <f>IF(OR(AC196&lt;0.01,AC196="n/a"),"n/a",I196/AC196)</f>
        <v>11.934306569343066</v>
      </c>
      <c r="AB196" s="901">
        <v>12</v>
      </c>
      <c r="AC196" s="879">
        <v>2.74</v>
      </c>
      <c r="AD196" s="879" t="s">
        <v>136</v>
      </c>
      <c r="AE196" s="879">
        <v>3.61</v>
      </c>
      <c r="AF196" s="879">
        <v>2.78</v>
      </c>
      <c r="AG196" s="879">
        <v>25</v>
      </c>
      <c r="AH196" s="879">
        <v>62.3</v>
      </c>
      <c r="AI196" s="879">
        <v>6</v>
      </c>
      <c r="AJ196" s="879">
        <v>14.7</v>
      </c>
      <c r="AK196" s="879">
        <v>-0.2</v>
      </c>
      <c r="AL196" s="892">
        <v>182890</v>
      </c>
      <c r="AM196" s="886">
        <v>0.04</v>
      </c>
      <c r="AN196" s="879">
        <v>0.8</v>
      </c>
      <c r="AO196" s="753">
        <f>IF(U196="n/a","n/a",IF(AA196&lt;0,"n/a",IF(AA196="n/a","n/a",J196+U196-AA196)))</f>
        <v>-0.56107033857572297</v>
      </c>
      <c r="AP196" s="754">
        <f>IF(U196="n/a","n/a",J196+U196)</f>
        <v>11.373236230767343</v>
      </c>
      <c r="AQ196" s="902">
        <f>IF(OR(AC196&lt;0.01,AF196="n/a"),"n/a",(I196/SQRT(22.5*AC196*(I196/AF196))-1)*100)</f>
        <v>21.431045385663161</v>
      </c>
      <c r="AR196" s="663">
        <f>INDEX(Historical!$C$7:$C$1279,MATCH(B196,Historical!$B$7:$B$1301,0))*IF(AH196="n/a",1.03,IF(AH196&lt;0,1.01,IF(AH196&gt;10,1.1,(1+AH196/100))))</f>
        <v>1.5840000000000001</v>
      </c>
      <c r="AS196" s="900">
        <f>IF($AI196="n/a",1.03*AR196,IF($AI196&lt;0,1.01*AR196,IF($AI196&gt;10,1.1*AR196,(1+$AI196/100)*AR196)))</f>
        <v>1.6790400000000001</v>
      </c>
      <c r="AT196" s="900">
        <f>IF($AK196="n/a",1.03*AS196,IF($AK196&lt;0,1.01*AS196,IF($AK196&gt;10,1.1*AS196,(1+$AK196/100)*AS196)))</f>
        <v>1.6958304000000002</v>
      </c>
      <c r="AU196" s="900">
        <f>IF($AK196="n/a",1.03*AT196,IF($AK196&lt;0,1.01*AT196,IF($AK196&gt;10,1.1*AT196,(1+$AK196/100)*AT196)))</f>
        <v>1.7127887040000003</v>
      </c>
      <c r="AV196" s="900">
        <f>IF($AK196="n/a",1.03*AU196,IF($AK196&lt;0,1.01*AU196,IF($AK196&gt;10,1.1*AU196,(1+$AK196/100)*AU196)))</f>
        <v>1.7299165910400003</v>
      </c>
      <c r="AW196" s="663">
        <f>SUM(AR196:AV196)</f>
        <v>8.4015756950400018</v>
      </c>
      <c r="AX196" s="761">
        <f>AW196/I196*100</f>
        <v>25.692892033761471</v>
      </c>
      <c r="AY196" s="948">
        <v>0.69</v>
      </c>
      <c r="AZ196" s="886">
        <v>17.29</v>
      </c>
      <c r="BA196" s="886">
        <v>-26.619999999999997</v>
      </c>
      <c r="BB196" s="886">
        <v>-9.49</v>
      </c>
      <c r="BC196" s="886">
        <v>-10.27</v>
      </c>
      <c r="BE196" s="635">
        <v>2011</v>
      </c>
      <c r="BF196" s="912">
        <f>IF(BE196&gt;2008,0,IF(BE196&gt;2001,1,IF(BE196&gt;1990,2,IF(BE196&gt;1980,3,IF(BE196&gt;1973,4,IF(BE196&gt;1970,5,IF(BE196&gt;1960,6,IF(BE196&gt;1958,7,IF(BE196&gt;1953,8,9)))))))))</f>
        <v>0</v>
      </c>
      <c r="BG196" s="896">
        <v>9.6</v>
      </c>
    </row>
    <row r="197" spans="1:59" ht="11.25" customHeight="1" x14ac:dyDescent="0.2">
      <c r="A197" s="885" t="s">
        <v>1579</v>
      </c>
      <c r="B197" s="889" t="s">
        <v>1580</v>
      </c>
      <c r="C197" s="946" t="s">
        <v>108</v>
      </c>
      <c r="D197" s="946" t="s">
        <v>118</v>
      </c>
      <c r="E197" s="746">
        <v>12</v>
      </c>
      <c r="F197" s="1199">
        <v>291</v>
      </c>
      <c r="G197" s="1199" t="s">
        <v>106</v>
      </c>
      <c r="H197" s="1199" t="s">
        <v>106</v>
      </c>
      <c r="I197" s="888">
        <v>41.54</v>
      </c>
      <c r="J197" s="663">
        <f>(M197/I197)*100</f>
        <v>5.3923928743379879</v>
      </c>
      <c r="K197" s="891">
        <v>0.56000000000000005</v>
      </c>
      <c r="L197" s="901">
        <v>4</v>
      </c>
      <c r="M197" s="654">
        <f>K197*L197</f>
        <v>2.2400000000000002</v>
      </c>
      <c r="N197" s="884" t="s">
        <v>151</v>
      </c>
      <c r="O197" s="747">
        <v>0.55000000000000004</v>
      </c>
      <c r="P197" s="875">
        <v>43889</v>
      </c>
      <c r="Q197" s="875">
        <v>43917</v>
      </c>
      <c r="R197" s="654">
        <f>(K197-O197)/O197*100</f>
        <v>1.8181818181818195</v>
      </c>
      <c r="S197" s="714">
        <f>IF(INDEX(Historical!$D$7:$D$1277,MATCH(B197,Historical!$B$7:$B$1301,0))=0,"n/a",(INDEX(Historical!$C$7:$C$1279,MATCH(B197,Historical!$B$7:$B$1301,0))/INDEX(Historical!$D$7:$D$1277,MATCH(B197,Historical!$B$7:$B$1301,0))-1)*100)</f>
        <v>3.8095238095238182</v>
      </c>
      <c r="T197" s="714">
        <f>IF(INDEX(Historical!$F$7:$F$1270,MATCH(B197,Historical!$B$7:$B$1301,0))=0,"n/a",((INDEX(Historical!$C$7:$C$1279,MATCH(B197,Historical!$B$7:$B$1301,0))/INDEX(Historical!$F$7:$F$1270,MATCH(B197,Historical!$B$7:$B$1301,0)))^(1/3)-1)*100)</f>
        <v>10.631008788990837</v>
      </c>
      <c r="U197" s="714">
        <f>IF(INDEX(Historical!$H$7:$H$1270,MATCH(B197,Historical!$B$7:$B$1301,0))=0,"n/a",((INDEX(Historical!$C$7:$C$1279,MATCH(B197,Historical!$B$7:$B$1301,0))/INDEX(Historical!$H$7:$H$1270,MATCH(B197,Historical!$B$7:$B$1301,0)))^(1/5)-1)*100)</f>
        <v>10.554522330964854</v>
      </c>
      <c r="V197" s="714">
        <f>IF(INDEX(Historical!$O$7:$O$1270,MATCH(B197,Historical!$B$7:$B$1301,0))=0,"n/a",((INDEX(Historical!$C$7:$C$1279,MATCH(B197,Historical!$B$7:$B$1301,0))/INDEX(Historical!$O$7:$O$1270,MATCH(B197,Historical!$B$7:$B$1301,0)))^(1/10)-1)*100)</f>
        <v>15.864035017075739</v>
      </c>
      <c r="W197" s="715">
        <f>IF(OR(U197&lt;=0,U197="n/a",V197&lt;=0,V197="n/a"),"n/a",U197/V197)</f>
        <v>0.66531133596239367</v>
      </c>
      <c r="X197" s="716">
        <f>IF(OR(AJ197&lt;=0,AJ197="n/a",U197&lt;=0,U197="n/a"),"n/a",U197/AJ197)</f>
        <v>1.7889020899940433</v>
      </c>
      <c r="Y197" s="890"/>
      <c r="Z197" s="663">
        <f>IF(OR(AC197&lt;0.01,AC197="n/a"),"n/a",M197/AC197*100)</f>
        <v>50</v>
      </c>
      <c r="AA197" s="900">
        <f>IF(OR(AC197&lt;0.01,AC197="n/a"),"n/a",I197/AC197)</f>
        <v>9.272321428571427</v>
      </c>
      <c r="AB197" s="901">
        <v>12</v>
      </c>
      <c r="AC197" s="879">
        <v>4.4800000000000004</v>
      </c>
      <c r="AD197" s="879">
        <v>1.68</v>
      </c>
      <c r="AE197" s="879">
        <v>0.66</v>
      </c>
      <c r="AF197" s="879">
        <v>0.86</v>
      </c>
      <c r="AG197" s="879">
        <v>8.9</v>
      </c>
      <c r="AH197" s="879">
        <v>-7.3</v>
      </c>
      <c r="AI197" s="879">
        <v>15.950000000000001</v>
      </c>
      <c r="AJ197" s="879">
        <v>5.8999999999999995</v>
      </c>
      <c r="AK197" s="879">
        <v>5.37</v>
      </c>
      <c r="AL197" s="892">
        <v>11290</v>
      </c>
      <c r="AM197" s="886">
        <v>0.5</v>
      </c>
      <c r="AN197" s="879">
        <v>0.28999999999999998</v>
      </c>
      <c r="AO197" s="753">
        <f>IF(U197="n/a","n/a",IF(AA197&lt;0,"n/a",IF(AA197="n/a","n/a",J197+U197-AA197)))</f>
        <v>6.674593776731415</v>
      </c>
      <c r="AP197" s="754">
        <f>IF(U197="n/a","n/a",J197+U197)</f>
        <v>15.946915205302842</v>
      </c>
      <c r="AQ197" s="902">
        <f>IF(OR(AC197&lt;0.01,AF197="n/a"),"n/a",(I197/SQRT(22.5*AC197*(I197/AF197))-1)*100)</f>
        <v>-40.467762501420282</v>
      </c>
      <c r="AR197" s="663">
        <f>INDEX(Historical!$C$7:$C$1279,MATCH(B197,Historical!$B$7:$B$1301,0))*IF(AH197="n/a",1.03,IF(AH197&lt;0,1.01,IF(AH197&gt;10,1.1,(1+AH197/100))))</f>
        <v>2.2018</v>
      </c>
      <c r="AS197" s="900">
        <f>IF($AI197="n/a",1.03*AR197,IF($AI197&lt;0,1.01*AR197,IF($AI197&gt;10,1.1*AR197,(1+$AI197/100)*AR197)))</f>
        <v>2.42198</v>
      </c>
      <c r="AT197" s="900">
        <f>IF($AK197="n/a",1.03*AS197,IF($AK197&lt;0,1.01*AS197,IF($AK197&gt;10,1.1*AS197,(1+$AK197/100)*AS197)))</f>
        <v>2.5520403260000002</v>
      </c>
      <c r="AU197" s="900">
        <f>IF($AK197="n/a",1.03*AT197,IF($AK197&lt;0,1.01*AT197,IF($AK197&gt;10,1.1*AT197,(1+$AK197/100)*AT197)))</f>
        <v>2.6890848915062002</v>
      </c>
      <c r="AV197" s="900">
        <f>IF($AK197="n/a",1.03*AU197,IF($AK197&lt;0,1.01*AU197,IF($AK197&gt;10,1.1*AU197,(1+$AK197/100)*AU197)))</f>
        <v>2.8334887501800834</v>
      </c>
      <c r="AW197" s="663">
        <f>SUM(AR197:AV197)</f>
        <v>12.698393967686282</v>
      </c>
      <c r="AX197" s="761">
        <f>AW197/I197*100</f>
        <v>30.569075512003568</v>
      </c>
      <c r="AY197" s="948">
        <v>1.63</v>
      </c>
      <c r="AZ197" s="886">
        <v>78.210000000000008</v>
      </c>
      <c r="BA197" s="886">
        <v>-31.69</v>
      </c>
      <c r="BB197" s="886">
        <v>9.06</v>
      </c>
      <c r="BC197" s="886">
        <v>-11.4</v>
      </c>
      <c r="BE197" s="635">
        <v>2009</v>
      </c>
      <c r="BF197" s="912">
        <f>IF(BE197&gt;2008,0,IF(BE197&gt;2001,1,IF(BE197&gt;1990,2,IF(BE197&gt;1980,3,IF(BE197&gt;1973,4,IF(BE197&gt;1970,5,IF(BE197&gt;1960,6,IF(BE197&gt;1958,7,IF(BE197&gt;1953,8,9)))))))))</f>
        <v>0</v>
      </c>
      <c r="BG197" s="896">
        <v>0.5</v>
      </c>
    </row>
    <row r="198" spans="1:59" ht="11.25" customHeight="1" x14ac:dyDescent="0.2">
      <c r="A198" s="877" t="s">
        <v>1121</v>
      </c>
      <c r="B198" s="889" t="s">
        <v>1122</v>
      </c>
      <c r="C198" s="946" t="s">
        <v>112</v>
      </c>
      <c r="D198" s="946" t="s">
        <v>211</v>
      </c>
      <c r="E198" s="746">
        <v>11</v>
      </c>
      <c r="F198" s="1199">
        <v>319</v>
      </c>
      <c r="G198" s="1199" t="s">
        <v>115</v>
      </c>
      <c r="H198" s="1199" t="s">
        <v>115</v>
      </c>
      <c r="I198" s="888">
        <v>35.119999999999997</v>
      </c>
      <c r="J198" s="663">
        <f>(M198/I198)*100</f>
        <v>3.1890660592255129</v>
      </c>
      <c r="K198" s="891">
        <v>0.28000000000000003</v>
      </c>
      <c r="L198" s="901">
        <v>4</v>
      </c>
      <c r="M198" s="654">
        <f>K198*L198</f>
        <v>1.1200000000000001</v>
      </c>
      <c r="N198" s="884" t="s">
        <v>318</v>
      </c>
      <c r="O198" s="747">
        <v>0.27250000000000002</v>
      </c>
      <c r="P198" s="875">
        <v>43909</v>
      </c>
      <c r="Q198" s="875">
        <v>43921</v>
      </c>
      <c r="R198" s="654">
        <f>(K198-O198)/O198*100</f>
        <v>2.7522935779816535</v>
      </c>
      <c r="S198" s="714">
        <f>IF(INDEX(Historical!$D$7:$D$1277,MATCH(B198,Historical!$B$7:$B$1301,0))=0,"n/a",(INDEX(Historical!$C$7:$C$1279,MATCH(B198,Historical!$B$7:$B$1301,0))/INDEX(Historical!$D$7:$D$1277,MATCH(B198,Historical!$B$7:$B$1301,0))-1)*100)</f>
        <v>2.8301886792452935</v>
      </c>
      <c r="T198" s="714">
        <f>IF(INDEX(Historical!$F$7:$F$1270,MATCH(B198,Historical!$B$7:$B$1301,0))=0,"n/a",((INDEX(Historical!$C$7:$C$1279,MATCH(B198,Historical!$B$7:$B$1301,0))/INDEX(Historical!$F$7:$F$1270,MATCH(B198,Historical!$B$7:$B$1301,0)))^(1/3)-1)*100)</f>
        <v>5.0589077790132775</v>
      </c>
      <c r="U198" s="714">
        <f>IF(INDEX(Historical!$H$7:$H$1270,MATCH(B198,Historical!$B$7:$B$1301,0))=0,"n/a",((INDEX(Historical!$C$7:$C$1279,MATCH(B198,Historical!$B$7:$B$1301,0))/INDEX(Historical!$H$7:$H$1270,MATCH(B198,Historical!$B$7:$B$1301,0)))^(1/5)-1)*100)</f>
        <v>4.6119864944856648</v>
      </c>
      <c r="V198" s="714" t="str">
        <f>IF(INDEX(Historical!$O$7:$O$1270,MATCH(B198,Historical!$B$7:$B$1301,0))=0,"n/a",((INDEX(Historical!$C$7:$C$1279,MATCH(B198,Historical!$B$7:$B$1301,0))/INDEX(Historical!$O$7:$O$1270,MATCH(B198,Historical!$B$7:$B$1301,0)))^(1/10)-1)*100)</f>
        <v>n/a</v>
      </c>
      <c r="W198" s="715" t="str">
        <f>IF(OR(U198&lt;=0,U198="n/a",V198&lt;=0,V198="n/a"),"n/a",U198/V198)</f>
        <v>n/a</v>
      </c>
      <c r="X198" s="716">
        <f>IF(OR(AJ198&lt;=0,AJ198="n/a",U198&lt;=0,U198="n/a"),"n/a",U198/AJ198)</f>
        <v>1.2464828363474771</v>
      </c>
      <c r="Y198" s="673"/>
      <c r="Z198" s="663">
        <f>IF(OR(AC198&lt;0.01,AC198="n/a"),"n/a",M198/AC198*100)</f>
        <v>65.882352941176478</v>
      </c>
      <c r="AA198" s="900">
        <f>IF(OR(AC198&lt;0.01,AC198="n/a"),"n/a",I198/AC198)</f>
        <v>20.658823529411762</v>
      </c>
      <c r="AB198" s="901">
        <v>12</v>
      </c>
      <c r="AC198" s="879">
        <v>1.7</v>
      </c>
      <c r="AD198" s="879">
        <v>1.38</v>
      </c>
      <c r="AE198" s="879">
        <v>1.5</v>
      </c>
      <c r="AF198" s="879">
        <v>2.74</v>
      </c>
      <c r="AG198" s="879" t="s">
        <v>136</v>
      </c>
      <c r="AH198" s="879">
        <v>13.700000000000001</v>
      </c>
      <c r="AI198" s="879">
        <v>79.91</v>
      </c>
      <c r="AJ198" s="879">
        <v>3.6999999999999997</v>
      </c>
      <c r="AK198" s="879">
        <v>15</v>
      </c>
      <c r="AL198" s="892">
        <v>820.16</v>
      </c>
      <c r="AM198" s="886">
        <v>1.7000000000000002</v>
      </c>
      <c r="AN198" s="879">
        <v>0.87</v>
      </c>
      <c r="AO198" s="753">
        <f>IF(U198="n/a","n/a",IF(AA198&lt;0,"n/a",IF(AA198="n/a","n/a",J198+U198-AA198)))</f>
        <v>-12.857770975700586</v>
      </c>
      <c r="AP198" s="754">
        <f>IF(U198="n/a","n/a",J198+U198)</f>
        <v>7.8010525537111777</v>
      </c>
      <c r="AQ198" s="902">
        <f>IF(OR(AC198&lt;0.01,AF198="n/a"),"n/a",(I198/SQRT(22.5*AC198*(I198/AF198))-1)*100)</f>
        <v>58.61228265538054</v>
      </c>
      <c r="AR198" s="663">
        <f>INDEX(Historical!$C$7:$C$1279,MATCH(B198,Historical!$B$7:$B$1301,0))*IF(AH198="n/a",1.03,IF(AH198&lt;0,1.01,IF(AH198&gt;10,1.1,(1+AH198/100))))</f>
        <v>1.1990000000000003</v>
      </c>
      <c r="AS198" s="900">
        <f>IF($AI198="n/a",1.03*AR198,IF($AI198&lt;0,1.01*AR198,IF($AI198&gt;10,1.1*AR198,(1+$AI198/100)*AR198)))</f>
        <v>1.3189000000000004</v>
      </c>
      <c r="AT198" s="900">
        <f>IF($AK198="n/a",1.03*AS198,IF($AK198&lt;0,1.01*AS198,IF($AK198&gt;10,1.1*AS198,(1+$AK198/100)*AS198)))</f>
        <v>1.4507900000000005</v>
      </c>
      <c r="AU198" s="900">
        <f>IF($AK198="n/a",1.03*AT198,IF($AK198&lt;0,1.01*AT198,IF($AK198&gt;10,1.1*AT198,(1+$AK198/100)*AT198)))</f>
        <v>1.5958690000000006</v>
      </c>
      <c r="AV198" s="900">
        <f>IF($AK198="n/a",1.03*AU198,IF($AK198&lt;0,1.01*AU198,IF($AK198&gt;10,1.1*AU198,(1+$AK198/100)*AU198)))</f>
        <v>1.755455900000001</v>
      </c>
      <c r="AW198" s="663">
        <f>SUM(AR198:AV198)</f>
        <v>7.320014900000003</v>
      </c>
      <c r="AX198" s="761">
        <f>AW198/I198*100</f>
        <v>20.842867027334862</v>
      </c>
      <c r="AY198" s="948">
        <v>0.77</v>
      </c>
      <c r="AZ198" s="886">
        <v>45.61</v>
      </c>
      <c r="BA198" s="886">
        <v>-38.269999999999996</v>
      </c>
      <c r="BB198" s="886">
        <v>1.52</v>
      </c>
      <c r="BC198" s="886">
        <v>-20.39</v>
      </c>
      <c r="BE198" s="635">
        <v>2010</v>
      </c>
      <c r="BF198" s="912">
        <f>IF(BE198&gt;2008,0,IF(BE198&gt;2001,1,IF(BE198&gt;1990,2,IF(BE198&gt;1980,3,IF(BE198&gt;1973,4,IF(BE198&gt;1970,5,IF(BE198&gt;1960,6,IF(BE198&gt;1958,7,IF(BE198&gt;1953,8,9)))))))))</f>
        <v>0</v>
      </c>
      <c r="BG198" s="896" t="s">
        <v>136</v>
      </c>
    </row>
    <row r="199" spans="1:59" ht="11.25" customHeight="1" x14ac:dyDescent="0.2">
      <c r="A199" s="877" t="s">
        <v>731</v>
      </c>
      <c r="B199" s="889" t="s">
        <v>732</v>
      </c>
      <c r="C199" s="946" t="s">
        <v>128</v>
      </c>
      <c r="D199" s="946" t="s">
        <v>126</v>
      </c>
      <c r="E199" s="746">
        <v>12</v>
      </c>
      <c r="F199" s="1199">
        <v>286</v>
      </c>
      <c r="G199" s="1199" t="s">
        <v>115</v>
      </c>
      <c r="H199" s="1199" t="s">
        <v>115</v>
      </c>
      <c r="I199" s="888">
        <v>70.06</v>
      </c>
      <c r="J199" s="663">
        <f>(M199/I199)*100</f>
        <v>6.6799885812160991</v>
      </c>
      <c r="K199" s="891">
        <v>1.17</v>
      </c>
      <c r="L199" s="901">
        <v>4</v>
      </c>
      <c r="M199" s="654">
        <f>K199*L199</f>
        <v>4.68</v>
      </c>
      <c r="N199" s="884" t="s">
        <v>111</v>
      </c>
      <c r="O199" s="747">
        <v>1.1399999999999999</v>
      </c>
      <c r="P199" s="875">
        <v>43732</v>
      </c>
      <c r="Q199" s="875">
        <v>43749</v>
      </c>
      <c r="R199" s="654">
        <f>(K199-O199)/O199*100</f>
        <v>2.6315789473684239</v>
      </c>
      <c r="S199" s="714">
        <f>IF(INDEX(Historical!$D$7:$D$1277,MATCH(B199,Historical!$B$7:$B$1301,0))=0,"n/a",(INDEX(Historical!$C$7:$C$1279,MATCH(B199,Historical!$B$7:$B$1301,0))/INDEX(Historical!$D$7:$D$1277,MATCH(B199,Historical!$B$7:$B$1301,0))-1)*100)</f>
        <v>3.8461538461538547</v>
      </c>
      <c r="T199" s="714">
        <f>IF(INDEX(Historical!$F$7:$F$1270,MATCH(B199,Historical!$B$7:$B$1301,0))=0,"n/a",((INDEX(Historical!$C$7:$C$1279,MATCH(B199,Historical!$B$7:$B$1301,0))/INDEX(Historical!$F$7:$F$1270,MATCH(B199,Historical!$B$7:$B$1301,0)))^(1/3)-1)*100)</f>
        <v>3.8348029193370436</v>
      </c>
      <c r="U199" s="714">
        <f>IF(INDEX(Historical!$H$7:$H$1270,MATCH(B199,Historical!$B$7:$B$1301,0))=0,"n/a",((INDEX(Historical!$C$7:$C$1279,MATCH(B199,Historical!$B$7:$B$1301,0))/INDEX(Historical!$H$7:$H$1270,MATCH(B199,Historical!$B$7:$B$1301,0)))^(1/5)-1)*100)</f>
        <v>3.418013642250517</v>
      </c>
      <c r="V199" s="714">
        <f>IF(INDEX(Historical!$O$7:$O$1270,MATCH(B199,Historical!$B$7:$B$1301,0))=0,"n/a",((INDEX(Historical!$C$7:$C$1279,MATCH(B199,Historical!$B$7:$B$1301,0))/INDEX(Historical!$O$7:$O$1270,MATCH(B199,Historical!$B$7:$B$1301,0)))^(1/10)-1)*100)</f>
        <v>7.6314027598324286</v>
      </c>
      <c r="W199" s="715">
        <f>IF(OR(U199&lt;=0,U199="n/a",V199&lt;=0,V199="n/a"),"n/a",U199/V199)</f>
        <v>0.44788798990417461</v>
      </c>
      <c r="X199" s="716" t="str">
        <f>IF(OR(AJ199&lt;=0,AJ199="n/a",U199&lt;=0,U199="n/a"),"n/a",U199/AJ199)</f>
        <v>n/a</v>
      </c>
      <c r="Y199" s="889"/>
      <c r="Z199" s="663">
        <f>IF(OR(AC199&lt;0.01,AC199="n/a"),"n/a",M199/AC199*100)</f>
        <v>95.315682281059054</v>
      </c>
      <c r="AA199" s="900">
        <f>IF(OR(AC199&lt;0.01,AC199="n/a"),"n/a",I199/AC199)</f>
        <v>14.268839103869654</v>
      </c>
      <c r="AB199" s="901">
        <v>12</v>
      </c>
      <c r="AC199" s="879">
        <v>4.91</v>
      </c>
      <c r="AD199" s="879">
        <v>3.5</v>
      </c>
      <c r="AE199" s="879">
        <v>3.73</v>
      </c>
      <c r="AF199" s="879" t="s">
        <v>136</v>
      </c>
      <c r="AG199" s="879">
        <v>-65.400000000000006</v>
      </c>
      <c r="AH199" s="879">
        <v>-9.6</v>
      </c>
      <c r="AI199" s="879">
        <v>10.18</v>
      </c>
      <c r="AJ199" s="879">
        <v>-0.70000000000000007</v>
      </c>
      <c r="AK199" s="879">
        <v>4.1099999999999994</v>
      </c>
      <c r="AL199" s="892">
        <v>112660</v>
      </c>
      <c r="AM199" s="886">
        <v>0.2</v>
      </c>
      <c r="AN199" s="879" t="s">
        <v>136</v>
      </c>
      <c r="AO199" s="753">
        <f>IF(U199="n/a","n/a",IF(AA199&lt;0,"n/a",IF(AA199="n/a","n/a",J199+U199-AA199)))</f>
        <v>-4.1708368804030389</v>
      </c>
      <c r="AP199" s="754">
        <f>IF(U199="n/a","n/a",J199+U199)</f>
        <v>10.098002223466615</v>
      </c>
      <c r="AQ199" s="902" t="str">
        <f>IF(OR(AC199&lt;0.01,AF199="n/a"),"n/a",(I199/SQRT(22.5*AC199*(I199/AF199))-1)*100)</f>
        <v>n/a</v>
      </c>
      <c r="AR199" s="663">
        <f>INDEX(Historical!$C$7:$C$1279,MATCH(B199,Historical!$B$7:$B$1301,0))*IF(AH199="n/a",1.03,IF(AH199&lt;0,1.01,IF(AH199&gt;10,1.1,(1+AH199/100))))</f>
        <v>4.6358999999999995</v>
      </c>
      <c r="AS199" s="900">
        <f>IF($AI199="n/a",1.03*AR199,IF($AI199&lt;0,1.01*AR199,IF($AI199&gt;10,1.1*AR199,(1+$AI199/100)*AR199)))</f>
        <v>5.0994899999999994</v>
      </c>
      <c r="AT199" s="900">
        <f>IF($AK199="n/a",1.03*AS199,IF($AK199&lt;0,1.01*AS199,IF($AK199&gt;10,1.1*AS199,(1+$AK199/100)*AS199)))</f>
        <v>5.3090790389999993</v>
      </c>
      <c r="AU199" s="900">
        <f>IF($AK199="n/a",1.03*AT199,IF($AK199&lt;0,1.01*AT199,IF($AK199&gt;10,1.1*AT199,(1+$AK199/100)*AT199)))</f>
        <v>5.527282187502899</v>
      </c>
      <c r="AV199" s="900">
        <f>IF($AK199="n/a",1.03*AU199,IF($AK199&lt;0,1.01*AU199,IF($AK199&gt;10,1.1*AU199,(1+$AK199/100)*AU199)))</f>
        <v>5.7544534854092673</v>
      </c>
      <c r="AW199" s="663">
        <f>SUM(AR199:AV199)</f>
        <v>26.326204711912165</v>
      </c>
      <c r="AX199" s="761">
        <f>AW199/I199*100</f>
        <v>37.576655312463835</v>
      </c>
      <c r="AY199" s="948">
        <v>0.79</v>
      </c>
      <c r="AZ199" s="886">
        <v>25.080000000000002</v>
      </c>
      <c r="BA199" s="886">
        <v>-22.3</v>
      </c>
      <c r="BB199" s="886">
        <v>-3.35</v>
      </c>
      <c r="BC199" s="886">
        <v>-11.19</v>
      </c>
      <c r="BE199" s="635">
        <v>2008</v>
      </c>
      <c r="BF199" s="912">
        <f>IF(BE199&gt;2008,0,IF(BE199&gt;2001,1,IF(BE199&gt;1990,2,IF(BE199&gt;1980,3,IF(BE199&gt;1973,4,IF(BE199&gt;1970,5,IF(BE199&gt;1960,6,IF(BE199&gt;1958,7,IF(BE199&gt;1953,8,9)))))))))</f>
        <v>1</v>
      </c>
      <c r="BG199" s="896">
        <v>18.899999999999999</v>
      </c>
    </row>
    <row r="200" spans="1:59" ht="11.25" customHeight="1" x14ac:dyDescent="0.2">
      <c r="A200" s="885" t="s">
        <v>1563</v>
      </c>
      <c r="B200" s="889" t="s">
        <v>1564</v>
      </c>
      <c r="C200" s="946" t="s">
        <v>108</v>
      </c>
      <c r="D200" s="946" t="s">
        <v>4345</v>
      </c>
      <c r="E200" s="746">
        <v>11</v>
      </c>
      <c r="F200" s="1199">
        <v>320</v>
      </c>
      <c r="G200" s="1199" t="s">
        <v>106</v>
      </c>
      <c r="H200" s="1199" t="s">
        <v>106</v>
      </c>
      <c r="I200" s="888">
        <v>23.25</v>
      </c>
      <c r="J200" s="663">
        <f>(M200/I200)*100</f>
        <v>3.9569892473118284</v>
      </c>
      <c r="K200" s="891">
        <v>0.23</v>
      </c>
      <c r="L200" s="901">
        <v>4</v>
      </c>
      <c r="M200" s="654">
        <f>K200*L200</f>
        <v>0.92</v>
      </c>
      <c r="N200" s="884" t="s">
        <v>318</v>
      </c>
      <c r="O200" s="747">
        <v>0.22</v>
      </c>
      <c r="P200" s="875">
        <v>43909</v>
      </c>
      <c r="Q200" s="875">
        <v>43921</v>
      </c>
      <c r="R200" s="654">
        <f>(K200-O200)/O200*100</f>
        <v>4.5454545454545494</v>
      </c>
      <c r="S200" s="714">
        <f>IF(INDEX(Historical!$D$7:$D$1277,MATCH(B200,Historical!$B$7:$B$1301,0))=0,"n/a",(INDEX(Historical!$C$7:$C$1279,MATCH(B200,Historical!$B$7:$B$1301,0))/INDEX(Historical!$D$7:$D$1277,MATCH(B200,Historical!$B$7:$B$1301,0))-1)*100)</f>
        <v>4.7619047619047672</v>
      </c>
      <c r="T200" s="714">
        <f>IF(INDEX(Historical!$F$7:$F$1270,MATCH(B200,Historical!$B$7:$B$1301,0))=0,"n/a",((INDEX(Historical!$C$7:$C$1279,MATCH(B200,Historical!$B$7:$B$1301,0))/INDEX(Historical!$F$7:$F$1270,MATCH(B200,Historical!$B$7:$B$1301,0)))^(1/3)-1)*100)</f>
        <v>5.0081546755695205</v>
      </c>
      <c r="U200" s="714">
        <f>IF(INDEX(Historical!$H$7:$H$1270,MATCH(B200,Historical!$B$7:$B$1301,0))=0,"n/a",((INDEX(Historical!$C$7:$C$1279,MATCH(B200,Historical!$B$7:$B$1301,0))/INDEX(Historical!$H$7:$H$1270,MATCH(B200,Historical!$B$7:$B$1301,0)))^(1/5)-1)*100)</f>
        <v>5.291848906511043</v>
      </c>
      <c r="V200" s="714">
        <f>IF(INDEX(Historical!$O$7:$O$1270,MATCH(B200,Historical!$B$7:$B$1301,0))=0,"n/a",((INDEX(Historical!$C$7:$C$1279,MATCH(B200,Historical!$B$7:$B$1301,0))/INDEX(Historical!$O$7:$O$1270,MATCH(B200,Historical!$B$7:$B$1301,0)))^(1/10)-1)*100)</f>
        <v>4.4385375182802056</v>
      </c>
      <c r="W200" s="715">
        <f>IF(OR(U200&lt;=0,U200="n/a",V200&lt;=0,V200="n/a"),"n/a",U200/V200)</f>
        <v>1.1922505745904945</v>
      </c>
      <c r="X200" s="716" t="str">
        <f>IF(OR(AJ200&lt;=0,AJ200="n/a",U200&lt;=0,U200="n/a"),"n/a",U200/AJ200)</f>
        <v>n/a</v>
      </c>
      <c r="Y200" s="682"/>
      <c r="Z200" s="663" t="str">
        <f>IF(OR(AC200&lt;0.01,AC200="n/a"),"n/a",M200/AC200*100)</f>
        <v>n/a</v>
      </c>
      <c r="AA200" s="900" t="str">
        <f>IF(OR(AC200&lt;0.01,AC200="n/a"),"n/a",I200/AC200)</f>
        <v>n/a</v>
      </c>
      <c r="AB200" s="901">
        <v>12</v>
      </c>
      <c r="AC200" s="879" t="s">
        <v>136</v>
      </c>
      <c r="AD200" s="879" t="s">
        <v>136</v>
      </c>
      <c r="AE200" s="879" t="s">
        <v>136</v>
      </c>
      <c r="AF200" s="879" t="s">
        <v>136</v>
      </c>
      <c r="AG200" s="879" t="s">
        <v>136</v>
      </c>
      <c r="AH200" s="879" t="s">
        <v>136</v>
      </c>
      <c r="AI200" s="879" t="s">
        <v>136</v>
      </c>
      <c r="AJ200" s="879" t="s">
        <v>136</v>
      </c>
      <c r="AK200" s="879" t="s">
        <v>136</v>
      </c>
      <c r="AL200" s="892" t="s">
        <v>136</v>
      </c>
      <c r="AM200" s="886" t="s">
        <v>136</v>
      </c>
      <c r="AN200" s="879" t="s">
        <v>136</v>
      </c>
      <c r="AO200" s="753" t="str">
        <f>IF(U200="n/a","n/a",IF(AA200&lt;0,"n/a",IF(AA200="n/a","n/a",J200+U200-AA200)))</f>
        <v>n/a</v>
      </c>
      <c r="AP200" s="754">
        <f>IF(U200="n/a","n/a",J200+U200)</f>
        <v>9.2488381538228719</v>
      </c>
      <c r="AQ200" s="902" t="str">
        <f>IF(OR(AC200&lt;0.01,AF200="n/a"),"n/a",(I200/SQRT(22.5*AC200*(I200/AF200))-1)*100)</f>
        <v>n/a</v>
      </c>
      <c r="AR200" s="663">
        <f>INDEX(Historical!$C$7:$C$1279,MATCH(B200,Historical!$B$7:$B$1301,0))*IF(AH200="n/a",1.03,IF(AH200&lt;0,1.01,IF(AH200&gt;10,1.1,(1+AH200/100))))</f>
        <v>0.90639999999999998</v>
      </c>
      <c r="AS200" s="900">
        <f>IF($AI200="n/a",1.03*AR200,IF($AI200&lt;0,1.01*AR200,IF($AI200&gt;10,1.1*AR200,(1+$AI200/100)*AR200)))</f>
        <v>0.93359199999999998</v>
      </c>
      <c r="AT200" s="900">
        <f>IF($AK200="n/a",1.03*AS200,IF($AK200&lt;0,1.01*AS200,IF($AK200&gt;10,1.1*AS200,(1+$AK200/100)*AS200)))</f>
        <v>0.96159976000000003</v>
      </c>
      <c r="AU200" s="900">
        <f>IF($AK200="n/a",1.03*AT200,IF($AK200&lt;0,1.01*AT200,IF($AK200&gt;10,1.1*AT200,(1+$AK200/100)*AT200)))</f>
        <v>0.99044775280000008</v>
      </c>
      <c r="AV200" s="900">
        <f>IF($AK200="n/a",1.03*AU200,IF($AK200&lt;0,1.01*AU200,IF($AK200&gt;10,1.1*AU200,(1+$AK200/100)*AU200)))</f>
        <v>1.020161185384</v>
      </c>
      <c r="AW200" s="663">
        <f>SUM(AR200:AV200)</f>
        <v>4.8122006981840002</v>
      </c>
      <c r="AX200" s="761">
        <f>AW200/I200*100</f>
        <v>20.697637411544086</v>
      </c>
      <c r="AY200" s="948" t="s">
        <v>136</v>
      </c>
      <c r="AZ200" s="886" t="s">
        <v>136</v>
      </c>
      <c r="BA200" s="886" t="s">
        <v>136</v>
      </c>
      <c r="BB200" s="886" t="s">
        <v>136</v>
      </c>
      <c r="BC200" s="886" t="s">
        <v>136</v>
      </c>
      <c r="BD200" s="921" t="s">
        <v>4271</v>
      </c>
      <c r="BE200" s="635">
        <v>2010</v>
      </c>
      <c r="BF200" s="912">
        <f>IF(BE200&gt;2008,0,IF(BE200&gt;2001,1,IF(BE200&gt;1990,2,IF(BE200&gt;1980,3,IF(BE200&gt;1973,4,IF(BE200&gt;1970,5,IF(BE200&gt;1960,6,IF(BE200&gt;1958,7,IF(BE200&gt;1953,8,9)))))))))</f>
        <v>0</v>
      </c>
      <c r="BG200" s="896" t="s">
        <v>136</v>
      </c>
    </row>
    <row r="201" spans="1:59" ht="11.25" customHeight="1" x14ac:dyDescent="0.2">
      <c r="A201" s="877" t="s">
        <v>1569</v>
      </c>
      <c r="B201" s="889" t="s">
        <v>1570</v>
      </c>
      <c r="C201" s="946" t="s">
        <v>123</v>
      </c>
      <c r="D201" s="946" t="s">
        <v>4180</v>
      </c>
      <c r="E201" s="746">
        <v>10</v>
      </c>
      <c r="F201" s="1199">
        <v>358</v>
      </c>
      <c r="G201" s="1199" t="s">
        <v>106</v>
      </c>
      <c r="H201" s="1199" t="s">
        <v>106</v>
      </c>
      <c r="I201" s="888">
        <v>26.23</v>
      </c>
      <c r="J201" s="663">
        <f>(M201/I201)*100</f>
        <v>3.0880670987418988</v>
      </c>
      <c r="K201" s="891">
        <v>0.20250000000000001</v>
      </c>
      <c r="L201" s="901">
        <v>4</v>
      </c>
      <c r="M201" s="654">
        <f>K201*L201</f>
        <v>0.81</v>
      </c>
      <c r="N201" s="884" t="s">
        <v>127</v>
      </c>
      <c r="O201" s="747">
        <v>0.19500000000000001</v>
      </c>
      <c r="P201" s="875">
        <v>43811</v>
      </c>
      <c r="Q201" s="875">
        <v>43839</v>
      </c>
      <c r="R201" s="654">
        <f>(K201-O201)/O201*100</f>
        <v>3.8461538461538494</v>
      </c>
      <c r="S201" s="714">
        <f>IF(INDEX(Historical!$D$7:$D$1277,MATCH(B201,Historical!$B$7:$B$1301,0))=0,"n/a",(INDEX(Historical!$C$7:$C$1279,MATCH(B201,Historical!$B$7:$B$1301,0))/INDEX(Historical!$D$7:$D$1277,MATCH(B201,Historical!$B$7:$B$1301,0))-1)*100)</f>
        <v>11.428571428571432</v>
      </c>
      <c r="T201" s="714">
        <f>IF(INDEX(Historical!$F$7:$F$1270,MATCH(B201,Historical!$B$7:$B$1301,0))=0,"n/a",((INDEX(Historical!$C$7:$C$1279,MATCH(B201,Historical!$B$7:$B$1301,0))/INDEX(Historical!$F$7:$F$1270,MATCH(B201,Historical!$B$7:$B$1301,0)))^(1/3)-1)*100)</f>
        <v>17.566734386037886</v>
      </c>
      <c r="U201" s="714">
        <f>IF(INDEX(Historical!$H$7:$H$1270,MATCH(B201,Historical!$B$7:$B$1301,0))=0,"n/a",((INDEX(Historical!$C$7:$C$1279,MATCH(B201,Historical!$B$7:$B$1301,0))/INDEX(Historical!$H$7:$H$1270,MATCH(B201,Historical!$B$7:$B$1301,0)))^(1/5)-1)*100)</f>
        <v>19.505783867609349</v>
      </c>
      <c r="V201" s="714" t="str">
        <f>IF(INDEX(Historical!$O$7:$O$1270,MATCH(B201,Historical!$B$7:$B$1301,0))=0,"n/a",((INDEX(Historical!$C$7:$C$1279,MATCH(B201,Historical!$B$7:$B$1301,0))/INDEX(Historical!$O$7:$O$1270,MATCH(B201,Historical!$B$7:$B$1301,0)))^(1/10)-1)*100)</f>
        <v>n/a</v>
      </c>
      <c r="W201" s="715" t="str">
        <f>IF(OR(U201&lt;=0,U201="n/a",V201&lt;=0,V201="n/a"),"n/a",U201/V201)</f>
        <v>n/a</v>
      </c>
      <c r="X201" s="716">
        <f>IF(OR(AJ201&lt;=0,AJ201="n/a",U201&lt;=0,U201="n/a"),"n/a",U201/AJ201)</f>
        <v>6.2921883443901123</v>
      </c>
      <c r="Y201" s="673"/>
      <c r="Z201" s="663">
        <f>IF(OR(AC201&lt;0.01,AC201="n/a"),"n/a",M201/AC201*100)</f>
        <v>75.700934579439249</v>
      </c>
      <c r="AA201" s="900">
        <f>IF(OR(AC201&lt;0.01,AC201="n/a"),"n/a",I201/AC201)</f>
        <v>24.514018691588785</v>
      </c>
      <c r="AB201" s="901">
        <v>12</v>
      </c>
      <c r="AC201" s="879">
        <v>1.07</v>
      </c>
      <c r="AD201" s="879">
        <v>5.52</v>
      </c>
      <c r="AE201" s="879">
        <v>0.83</v>
      </c>
      <c r="AF201" s="879">
        <v>1.46</v>
      </c>
      <c r="AG201" s="879" t="s">
        <v>136</v>
      </c>
      <c r="AH201" s="879">
        <v>-8.9</v>
      </c>
      <c r="AI201" s="879">
        <v>34.94</v>
      </c>
      <c r="AJ201" s="879">
        <v>3.1</v>
      </c>
      <c r="AK201" s="879">
        <v>4.3999999999999995</v>
      </c>
      <c r="AL201" s="892">
        <v>2350</v>
      </c>
      <c r="AM201" s="886">
        <v>0.89999999999999991</v>
      </c>
      <c r="AN201" s="879">
        <v>0.8</v>
      </c>
      <c r="AO201" s="753">
        <f>IF(U201="n/a","n/a",IF(AA201&lt;0,"n/a",IF(AA201="n/a","n/a",J201+U201-AA201)))</f>
        <v>-1.9201677252375369</v>
      </c>
      <c r="AP201" s="754">
        <f>IF(U201="n/a","n/a",J201+U201)</f>
        <v>22.593850966351248</v>
      </c>
      <c r="AQ201" s="902">
        <f>IF(OR(AC201&lt;0.01,AF201="n/a"),"n/a",(I201/SQRT(22.5*AC201*(I201/AF201))-1)*100)</f>
        <v>26.122457758269579</v>
      </c>
      <c r="AR201" s="663">
        <f>INDEX(Historical!$C$7:$C$1279,MATCH(B201,Historical!$B$7:$B$1301,0))*IF(AH201="n/a",1.03,IF(AH201&lt;0,1.01,IF(AH201&gt;10,1.1,(1+AH201/100))))</f>
        <v>0.78780000000000006</v>
      </c>
      <c r="AS201" s="900">
        <f>IF($AI201="n/a",1.03*AR201,IF($AI201&lt;0,1.01*AR201,IF($AI201&gt;10,1.1*AR201,(1+$AI201/100)*AR201)))</f>
        <v>0.86658000000000013</v>
      </c>
      <c r="AT201" s="900">
        <f>IF($AK201="n/a",1.03*AS201,IF($AK201&lt;0,1.01*AS201,IF($AK201&gt;10,1.1*AS201,(1+$AK201/100)*AS201)))</f>
        <v>0.90470952000000016</v>
      </c>
      <c r="AU201" s="900">
        <f>IF($AK201="n/a",1.03*AT201,IF($AK201&lt;0,1.01*AT201,IF($AK201&gt;10,1.1*AT201,(1+$AK201/100)*AT201)))</f>
        <v>0.94451673888000021</v>
      </c>
      <c r="AV201" s="900">
        <f>IF($AK201="n/a",1.03*AU201,IF($AK201&lt;0,1.01*AU201,IF($AK201&gt;10,1.1*AU201,(1+$AK201/100)*AU201)))</f>
        <v>0.98607547539072027</v>
      </c>
      <c r="AW201" s="663">
        <f>SUM(AR201:AV201)</f>
        <v>4.4896817342707207</v>
      </c>
      <c r="AX201" s="761">
        <f>AW201/I201*100</f>
        <v>17.116590675831951</v>
      </c>
      <c r="AY201" s="948">
        <v>1.85</v>
      </c>
      <c r="AZ201" s="886">
        <v>202.01</v>
      </c>
      <c r="BA201" s="886">
        <v>-29.73</v>
      </c>
      <c r="BB201" s="886">
        <v>9.25</v>
      </c>
      <c r="BC201" s="886">
        <v>-7.21</v>
      </c>
      <c r="BE201" s="635">
        <v>2011</v>
      </c>
      <c r="BF201" s="912">
        <f>IF(BE201&gt;2008,0,IF(BE201&gt;2001,1,IF(BE201&gt;1990,2,IF(BE201&gt;1980,3,IF(BE201&gt;1973,4,IF(BE201&gt;1970,5,IF(BE201&gt;1960,6,IF(BE201&gt;1958,7,IF(BE201&gt;1953,8,9)))))))))</f>
        <v>0</v>
      </c>
      <c r="BG201" s="896" t="s">
        <v>136</v>
      </c>
    </row>
    <row r="202" spans="1:59" ht="11.25" customHeight="1" x14ac:dyDescent="0.2">
      <c r="A202" s="877" t="s">
        <v>1571</v>
      </c>
      <c r="B202" s="889" t="s">
        <v>1572</v>
      </c>
      <c r="C202" s="946" t="s">
        <v>245</v>
      </c>
      <c r="D202" s="946" t="s">
        <v>4365</v>
      </c>
      <c r="E202" s="746">
        <v>10</v>
      </c>
      <c r="F202" s="1199">
        <v>407</v>
      </c>
      <c r="G202" s="1199" t="s">
        <v>106</v>
      </c>
      <c r="H202" s="1199" t="s">
        <v>106</v>
      </c>
      <c r="I202" s="888">
        <v>271.87</v>
      </c>
      <c r="J202" s="663">
        <f>(M202/I202)*100</f>
        <v>0.85334902710854454</v>
      </c>
      <c r="K202" s="891">
        <v>0.57999999999999996</v>
      </c>
      <c r="L202" s="901">
        <v>4</v>
      </c>
      <c r="M202" s="654">
        <f>K202*L202</f>
        <v>2.3199999999999998</v>
      </c>
      <c r="N202" s="884" t="s">
        <v>208</v>
      </c>
      <c r="O202" s="747">
        <v>0.55000000000000004</v>
      </c>
      <c r="P202" s="875">
        <v>43965</v>
      </c>
      <c r="Q202" s="875">
        <v>43980</v>
      </c>
      <c r="R202" s="654">
        <f>(K202-O202)/O202*100</f>
        <v>5.454545454545439</v>
      </c>
      <c r="S202" s="714">
        <f>IF(INDEX(Historical!$D$7:$D$1277,MATCH(B202,Historical!$B$7:$B$1301,0))=0,"n/a",(INDEX(Historical!$C$7:$C$1279,MATCH(B202,Historical!$B$7:$B$1301,0))/INDEX(Historical!$D$7:$D$1277,MATCH(B202,Historical!$B$7:$B$1301,0))-1)*100)</f>
        <v>22.093023255813971</v>
      </c>
      <c r="T202" s="714">
        <f>IF(INDEX(Historical!$F$7:$F$1270,MATCH(B202,Historical!$B$7:$B$1301,0))=0,"n/a",((INDEX(Historical!$C$7:$C$1279,MATCH(B202,Historical!$B$7:$B$1301,0))/INDEX(Historical!$F$7:$F$1270,MATCH(B202,Historical!$B$7:$B$1301,0)))^(1/3)-1)*100)</f>
        <v>20.843727005349997</v>
      </c>
      <c r="U202" s="714">
        <f>IF(INDEX(Historical!$H$7:$H$1270,MATCH(B202,Historical!$B$7:$B$1301,0))=0,"n/a",((INDEX(Historical!$C$7:$C$1279,MATCH(B202,Historical!$B$7:$B$1301,0))/INDEX(Historical!$H$7:$H$1270,MATCH(B202,Historical!$B$7:$B$1301,0)))^(1/5)-1)*100)</f>
        <v>19.828486453496662</v>
      </c>
      <c r="V202" s="714">
        <f>IF(INDEX(Historical!$O$7:$O$1270,MATCH(B202,Historical!$B$7:$B$1301,0))=0,"n/a",((INDEX(Historical!$C$7:$C$1279,MATCH(B202,Historical!$B$7:$B$1301,0))/INDEX(Historical!$O$7:$O$1270,MATCH(B202,Historical!$B$7:$B$1301,0)))^(1/10)-1)*100)</f>
        <v>14.979812238566502</v>
      </c>
      <c r="W202" s="715">
        <f>IF(OR(U202&lt;=0,U202="n/a",V202&lt;=0,V202="n/a"),"n/a",U202/V202)</f>
        <v>1.3236805734084525</v>
      </c>
      <c r="X202" s="716">
        <f>IF(OR(AJ202&lt;=0,AJ202="n/a",U202&lt;=0,U202="n/a"),"n/a",U202/AJ202)</f>
        <v>0.93091485697167431</v>
      </c>
      <c r="Y202" s="666"/>
      <c r="Z202" s="663">
        <f>IF(OR(AC202&lt;0.01,AC202="n/a"),"n/a",M202/AC202*100)</f>
        <v>36.477987421383645</v>
      </c>
      <c r="AA202" s="900">
        <f>IF(OR(AC202&lt;0.01,AC202="n/a"),"n/a",I202/AC202)</f>
        <v>42.746855345911946</v>
      </c>
      <c r="AB202" s="901">
        <v>12</v>
      </c>
      <c r="AC202" s="879">
        <v>6.36</v>
      </c>
      <c r="AD202" s="879">
        <v>2.46</v>
      </c>
      <c r="AE202" s="879">
        <v>3.27</v>
      </c>
      <c r="AF202" s="879">
        <v>30.62</v>
      </c>
      <c r="AG202" s="879">
        <v>68.899999999999991</v>
      </c>
      <c r="AH202" s="879">
        <v>13.8</v>
      </c>
      <c r="AI202" s="879">
        <v>11.93</v>
      </c>
      <c r="AJ202" s="879">
        <v>21.3</v>
      </c>
      <c r="AK202" s="879">
        <v>17</v>
      </c>
      <c r="AL202" s="892">
        <v>10740</v>
      </c>
      <c r="AM202" s="886">
        <v>1.0999999999999999</v>
      </c>
      <c r="AN202" s="879">
        <v>1.68</v>
      </c>
      <c r="AO202" s="753">
        <f>IF(U202="n/a","n/a",IF(AA202&lt;0,"n/a",IF(AA202="n/a","n/a",J202+U202-AA202)))</f>
        <v>-22.065019865306738</v>
      </c>
      <c r="AP202" s="754">
        <f>IF(U202="n/a","n/a",J202+U202)</f>
        <v>20.681835480605208</v>
      </c>
      <c r="AQ202" s="902">
        <f>IF(OR(AC202&lt;0.01,AF202="n/a"),"n/a",(I202/SQRT(22.5*AC202*(I202/AF202))-1)*100)</f>
        <v>662.71698863465861</v>
      </c>
      <c r="AR202" s="663">
        <f>INDEX(Historical!$C$7:$C$1279,MATCH(B202,Historical!$B$7:$B$1301,0))*IF(AH202="n/a",1.03,IF(AH202&lt;0,1.01,IF(AH202&gt;10,1.1,(1+AH202/100))))</f>
        <v>2.3100000000000005</v>
      </c>
      <c r="AS202" s="900">
        <f>IF($AI202="n/a",1.03*AR202,IF($AI202&lt;0,1.01*AR202,IF($AI202&gt;10,1.1*AR202,(1+$AI202/100)*AR202)))</f>
        <v>2.5410000000000008</v>
      </c>
      <c r="AT202" s="900">
        <f>IF($AK202="n/a",1.03*AS202,IF($AK202&lt;0,1.01*AS202,IF($AK202&gt;10,1.1*AS202,(1+$AK202/100)*AS202)))</f>
        <v>2.795100000000001</v>
      </c>
      <c r="AU202" s="900">
        <f>IF($AK202="n/a",1.03*AT202,IF($AK202&lt;0,1.01*AT202,IF($AK202&gt;10,1.1*AT202,(1+$AK202/100)*AT202)))</f>
        <v>3.0746100000000012</v>
      </c>
      <c r="AV202" s="900">
        <f>IF($AK202="n/a",1.03*AU202,IF($AK202&lt;0,1.01*AU202,IF($AK202&gt;10,1.1*AU202,(1+$AK202/100)*AU202)))</f>
        <v>3.3820710000000016</v>
      </c>
      <c r="AW202" s="663">
        <f>SUM(AR202:AV202)</f>
        <v>14.102781000000006</v>
      </c>
      <c r="AX202" s="761">
        <f>AW202/I202*100</f>
        <v>5.187325192187445</v>
      </c>
      <c r="AY202" s="948">
        <v>0.83</v>
      </c>
      <c r="AZ202" s="886">
        <v>69.55</v>
      </c>
      <c r="BA202" s="886">
        <v>-0.57999999999999996</v>
      </c>
      <c r="BB202" s="886">
        <v>13.4</v>
      </c>
      <c r="BC202" s="886">
        <v>26.26</v>
      </c>
      <c r="BE202" s="635">
        <v>2011</v>
      </c>
      <c r="BF202" s="912">
        <f>IF(BE202&gt;2008,0,IF(BE202&gt;2001,1,IF(BE202&gt;1990,2,IF(BE202&gt;1980,3,IF(BE202&gt;1973,4,IF(BE202&gt;1970,5,IF(BE202&gt;1960,6,IF(BE202&gt;1958,7,IF(BE202&gt;1953,8,9)))))))))</f>
        <v>0</v>
      </c>
      <c r="BG202" s="896">
        <v>16.2</v>
      </c>
    </row>
    <row r="203" spans="1:59" ht="11.25" customHeight="1" x14ac:dyDescent="0.2">
      <c r="A203" s="885" t="s">
        <v>735</v>
      </c>
      <c r="B203" s="889" t="s">
        <v>736</v>
      </c>
      <c r="C203" s="946" t="s">
        <v>131</v>
      </c>
      <c r="D203" s="946" t="s">
        <v>4335</v>
      </c>
      <c r="E203" s="746">
        <v>14</v>
      </c>
      <c r="F203" s="1199">
        <v>261</v>
      </c>
      <c r="G203" s="1199" t="s">
        <v>106</v>
      </c>
      <c r="H203" s="1199" t="s">
        <v>106</v>
      </c>
      <c r="I203" s="888">
        <v>41.81</v>
      </c>
      <c r="J203" s="663">
        <f>(M203/I203)*100</f>
        <v>3.6833293470461612</v>
      </c>
      <c r="K203" s="891">
        <v>0.38500000000000001</v>
      </c>
      <c r="L203" s="901">
        <v>4</v>
      </c>
      <c r="M203" s="654">
        <f>K203*L203</f>
        <v>1.54</v>
      </c>
      <c r="N203" s="884" t="s">
        <v>218</v>
      </c>
      <c r="O203" s="747">
        <v>0.36249999999999999</v>
      </c>
      <c r="P203" s="1200">
        <v>43640</v>
      </c>
      <c r="Q203" s="1200">
        <v>43661</v>
      </c>
      <c r="R203" s="654">
        <f>(K203-O203)/O203*100</f>
        <v>6.2068965517241432</v>
      </c>
      <c r="S203" s="714">
        <f>IF(INDEX(Historical!$D$7:$D$1277,MATCH(B203,Historical!$B$7:$B$1301,0))=0,"n/a",(INDEX(Historical!$C$7:$C$1279,MATCH(B203,Historical!$B$7:$B$1301,0))/INDEX(Historical!$D$7:$D$1277,MATCH(B203,Historical!$B$7:$B$1301,0))-1)*100)</f>
        <v>6.4056939501779375</v>
      </c>
      <c r="T203" s="714">
        <f>IF(INDEX(Historical!$F$7:$F$1270,MATCH(B203,Historical!$B$7:$B$1301,0))=0,"n/a",((INDEX(Historical!$C$7:$C$1279,MATCH(B203,Historical!$B$7:$B$1301,0))/INDEX(Historical!$F$7:$F$1270,MATCH(B203,Historical!$B$7:$B$1301,0)))^(1/3)-1)*100)</f>
        <v>6.4322318261276212</v>
      </c>
      <c r="U203" s="714">
        <f>IF(INDEX(Historical!$H$7:$H$1270,MATCH(B203,Historical!$B$7:$B$1301,0))=0,"n/a",((INDEX(Historical!$C$7:$C$1279,MATCH(B203,Historical!$B$7:$B$1301,0))/INDEX(Historical!$H$7:$H$1270,MATCH(B203,Historical!$B$7:$B$1301,0)))^(1/5)-1)*100)</f>
        <v>6.1362264602003336</v>
      </c>
      <c r="V203" s="714">
        <f>IF(INDEX(Historical!$O$7:$O$1270,MATCH(B203,Historical!$B$7:$B$1301,0))=0,"n/a",((INDEX(Historical!$C$7:$C$1279,MATCH(B203,Historical!$B$7:$B$1301,0))/INDEX(Historical!$O$7:$O$1270,MATCH(B203,Historical!$B$7:$B$1301,0)))^(1/10)-1)*100)</f>
        <v>4.1032095619310205</v>
      </c>
      <c r="W203" s="715">
        <f>IF(OR(U203&lt;=0,U203="n/a",V203&lt;=0,V203="n/a"),"n/a",U203/V203)</f>
        <v>1.495469916314133</v>
      </c>
      <c r="X203" s="716">
        <f>IF(OR(AJ203&lt;=0,AJ203="n/a",U203&lt;=0,U203="n/a"),"n/a",U203/AJ203)</f>
        <v>3.2295928737896493</v>
      </c>
      <c r="Y203" s="889"/>
      <c r="Z203" s="663">
        <f>IF(OR(AC203&lt;0.01,AC203="n/a"),"n/a",M203/AC203*100)</f>
        <v>62.096774193548384</v>
      </c>
      <c r="AA203" s="900">
        <f>IF(OR(AC203&lt;0.01,AC203="n/a"),"n/a",I203/AC203)</f>
        <v>16.858870967741936</v>
      </c>
      <c r="AB203" s="901">
        <v>12</v>
      </c>
      <c r="AC203" s="879">
        <v>2.48</v>
      </c>
      <c r="AD203" s="879">
        <v>4.0599999999999996</v>
      </c>
      <c r="AE203" s="879">
        <v>1.8</v>
      </c>
      <c r="AF203" s="879">
        <v>1.41</v>
      </c>
      <c r="AG203" s="879">
        <v>8.6</v>
      </c>
      <c r="AH203" s="879">
        <v>0.70000000000000007</v>
      </c>
      <c r="AI203" s="879">
        <v>8.2000000000000011</v>
      </c>
      <c r="AJ203" s="879">
        <v>1.9</v>
      </c>
      <c r="AK203" s="879">
        <v>4.1500000000000004</v>
      </c>
      <c r="AL203" s="892">
        <v>3820</v>
      </c>
      <c r="AM203" s="886">
        <v>0.4</v>
      </c>
      <c r="AN203" s="879">
        <v>1.06</v>
      </c>
      <c r="AO203" s="753">
        <f>IF(U203="n/a","n/a",IF(AA203&lt;0,"n/a",IF(AA203="n/a","n/a",J203+U203-AA203)))</f>
        <v>-7.0393151604954411</v>
      </c>
      <c r="AP203" s="754">
        <f>IF(U203="n/a","n/a",J203+U203)</f>
        <v>9.8195558072464948</v>
      </c>
      <c r="AQ203" s="902">
        <f>IF(OR(AC203&lt;0.01,AF203="n/a"),"n/a",(I203/SQRT(22.5*AC203*(I203/AF203))-1)*100)</f>
        <v>2.7856627799727862</v>
      </c>
      <c r="AR203" s="663">
        <f>INDEX(Historical!$C$7:$C$1279,MATCH(B203,Historical!$B$7:$B$1301,0))*IF(AH203="n/a",1.03,IF(AH203&lt;0,1.01,IF(AH203&gt;10,1.1,(1+AH203/100))))</f>
        <v>1.5054650000000001</v>
      </c>
      <c r="AS203" s="900">
        <f>IF($AI203="n/a",1.03*AR203,IF($AI203&lt;0,1.01*AR203,IF($AI203&gt;10,1.1*AR203,(1+$AI203/100)*AR203)))</f>
        <v>1.6289131300000002</v>
      </c>
      <c r="AT203" s="900">
        <f>IF($AK203="n/a",1.03*AS203,IF($AK203&lt;0,1.01*AS203,IF($AK203&gt;10,1.1*AS203,(1+$AK203/100)*AS203)))</f>
        <v>1.6965130248950002</v>
      </c>
      <c r="AU203" s="900">
        <f>IF($AK203="n/a",1.03*AT203,IF($AK203&lt;0,1.01*AT203,IF($AK203&gt;10,1.1*AT203,(1+$AK203/100)*AT203)))</f>
        <v>1.7669183154281429</v>
      </c>
      <c r="AV203" s="900">
        <f>IF($AK203="n/a",1.03*AU203,IF($AK203&lt;0,1.01*AU203,IF($AK203&gt;10,1.1*AU203,(1+$AK203/100)*AU203)))</f>
        <v>1.8402454255184111</v>
      </c>
      <c r="AW203" s="663">
        <f>SUM(AR203:AV203)</f>
        <v>8.4380548958415531</v>
      </c>
      <c r="AX203" s="761">
        <f>AW203/I203*100</f>
        <v>20.18190599340242</v>
      </c>
      <c r="AY203" s="948">
        <v>0.32</v>
      </c>
      <c r="AZ203" s="886">
        <v>10.52</v>
      </c>
      <c r="BA203" s="886">
        <v>-33.72</v>
      </c>
      <c r="BB203" s="886">
        <v>-6.94</v>
      </c>
      <c r="BC203" s="886">
        <v>-20.87</v>
      </c>
      <c r="BE203" s="635">
        <v>2006</v>
      </c>
      <c r="BF203" s="912">
        <f>IF(BE203&gt;2008,0,IF(BE203&gt;2001,1,IF(BE203&gt;1990,2,IF(BE203&gt;1980,3,IF(BE203&gt;1973,4,IF(BE203&gt;1970,5,IF(BE203&gt;1960,6,IF(BE203&gt;1958,7,IF(BE203&gt;1953,8,9)))))))))</f>
        <v>1</v>
      </c>
      <c r="BG203" s="896">
        <v>2.7</v>
      </c>
    </row>
    <row r="204" spans="1:59" ht="11.25" customHeight="1" x14ac:dyDescent="0.2">
      <c r="A204" s="885" t="s">
        <v>737</v>
      </c>
      <c r="B204" s="889" t="s">
        <v>738</v>
      </c>
      <c r="C204" s="946" t="s">
        <v>131</v>
      </c>
      <c r="D204" s="946" t="s">
        <v>4335</v>
      </c>
      <c r="E204" s="746">
        <v>19</v>
      </c>
      <c r="F204" s="1199">
        <v>172</v>
      </c>
      <c r="G204" s="1199" t="s">
        <v>37</v>
      </c>
      <c r="H204" s="1199" t="s">
        <v>37</v>
      </c>
      <c r="I204" s="888">
        <v>25.84</v>
      </c>
      <c r="J204" s="663">
        <f>(M204/I204)*100</f>
        <v>6.4241486068111451</v>
      </c>
      <c r="K204" s="891">
        <v>0.41499999999999998</v>
      </c>
      <c r="L204" s="901">
        <v>4</v>
      </c>
      <c r="M204" s="654">
        <f>K204*L204</f>
        <v>1.66</v>
      </c>
      <c r="N204" s="884" t="s">
        <v>163</v>
      </c>
      <c r="O204" s="747">
        <v>0.41249999999999998</v>
      </c>
      <c r="P204" s="875">
        <v>43899</v>
      </c>
      <c r="Q204" s="875">
        <v>43922</v>
      </c>
      <c r="R204" s="654">
        <f>(K204-O204)/O204*100</f>
        <v>0.60606060606060663</v>
      </c>
      <c r="S204" s="714">
        <f>IF(INDEX(Historical!$D$7:$D$1277,MATCH(B204,Historical!$B$7:$B$1301,0))=0,"n/a",(INDEX(Historical!$C$7:$C$1279,MATCH(B204,Historical!$B$7:$B$1301,0))/INDEX(Historical!$D$7:$D$1277,MATCH(B204,Historical!$B$7:$B$1301,0))-1)*100)</f>
        <v>1.3846153846153841</v>
      </c>
      <c r="T204" s="714">
        <f>IF(INDEX(Historical!$F$7:$F$1270,MATCH(B204,Historical!$B$7:$B$1301,0))=0,"n/a",((INDEX(Historical!$C$7:$C$1279,MATCH(B204,Historical!$B$7:$B$1301,0))/INDEX(Historical!$F$7:$F$1270,MATCH(B204,Historical!$B$7:$B$1301,0)))^(1/3)-1)*100)</f>
        <v>2.8342054447811016</v>
      </c>
      <c r="U204" s="714">
        <f>IF(INDEX(Historical!$H$7:$H$1270,MATCH(B204,Historical!$B$7:$B$1301,0))=0,"n/a",((INDEX(Historical!$C$7:$C$1279,MATCH(B204,Historical!$B$7:$B$1301,0))/INDEX(Historical!$H$7:$H$1270,MATCH(B204,Historical!$B$7:$B$1301,0)))^(1/5)-1)*100)</f>
        <v>3.5601205252174362</v>
      </c>
      <c r="V204" s="714">
        <f>IF(INDEX(Historical!$O$7:$O$1270,MATCH(B204,Historical!$B$7:$B$1301,0))=0,"n/a",((INDEX(Historical!$C$7:$C$1279,MATCH(B204,Historical!$B$7:$B$1301,0))/INDEX(Historical!$O$7:$O$1270,MATCH(B204,Historical!$B$7:$B$1301,0)))^(1/10)-1)*100)</f>
        <v>2.5134879476043315</v>
      </c>
      <c r="W204" s="715">
        <f>IF(OR(U204&lt;=0,U204="n/a",V204&lt;=0,V204="n/a"),"n/a",U204/V204)</f>
        <v>1.4164064437272024</v>
      </c>
      <c r="X204" s="716">
        <f>IF(OR(AJ204&lt;=0,AJ204="n/a",U204&lt;=0,U204="n/a"),"n/a",U204/AJ204)</f>
        <v>1.8737476448512822</v>
      </c>
      <c r="Y204" s="890"/>
      <c r="Z204" s="663">
        <f>IF(OR(AC204&lt;0.01,AC204="n/a"),"n/a",M204/AC204*100)</f>
        <v>67.479674796747972</v>
      </c>
      <c r="AA204" s="900">
        <f>IF(OR(AC204&lt;0.01,AC204="n/a"),"n/a",I204/AC204)</f>
        <v>10.504065040650406</v>
      </c>
      <c r="AB204" s="901">
        <v>12</v>
      </c>
      <c r="AC204" s="879">
        <v>2.46</v>
      </c>
      <c r="AD204" s="879">
        <v>3.62</v>
      </c>
      <c r="AE204" s="881">
        <v>2.61</v>
      </c>
      <c r="AF204" s="879">
        <v>1.49</v>
      </c>
      <c r="AG204" s="879">
        <v>14.6</v>
      </c>
      <c r="AH204" s="879">
        <v>-8</v>
      </c>
      <c r="AI204" s="879">
        <v>0.77999999999999992</v>
      </c>
      <c r="AJ204" s="879">
        <v>1.9</v>
      </c>
      <c r="AK204" s="879">
        <v>2.9000000000000004</v>
      </c>
      <c r="AL204" s="892">
        <v>20210</v>
      </c>
      <c r="AM204" s="886">
        <v>0.1</v>
      </c>
      <c r="AN204" s="879">
        <v>1.78</v>
      </c>
      <c r="AO204" s="753">
        <f>IF(U204="n/a","n/a",IF(AA204&lt;0,"n/a",IF(AA204="n/a","n/a",J204+U204-AA204)))</f>
        <v>-0.51979590862182512</v>
      </c>
      <c r="AP204" s="754">
        <f>IF(U204="n/a","n/a",J204+U204)</f>
        <v>9.9842691320285812</v>
      </c>
      <c r="AQ204" s="902">
        <f>IF(OR(AC204&lt;0.01,AF204="n/a"),"n/a",(I204/SQRT(22.5*AC204*(I204/AF204))-1)*100)</f>
        <v>-16.597210516756277</v>
      </c>
      <c r="AR204" s="663">
        <f>INDEX(Historical!$C$7:$C$1279,MATCH(B204,Historical!$B$7:$B$1301,0))*IF(AH204="n/a",1.03,IF(AH204&lt;0,1.01,IF(AH204&gt;10,1.1,(1+AH204/100))))</f>
        <v>1.663975</v>
      </c>
      <c r="AS204" s="900">
        <f>IF($AI204="n/a",1.03*AR204,IF($AI204&lt;0,1.01*AR204,IF($AI204&gt;10,1.1*AR204,(1+$AI204/100)*AR204)))</f>
        <v>1.676954005</v>
      </c>
      <c r="AT204" s="900">
        <f>IF($AK204="n/a",1.03*AS204,IF($AK204&lt;0,1.01*AS204,IF($AK204&gt;10,1.1*AS204,(1+$AK204/100)*AS204)))</f>
        <v>1.7255856711449999</v>
      </c>
      <c r="AU204" s="900">
        <f>IF($AK204="n/a",1.03*AT204,IF($AK204&lt;0,1.01*AT204,IF($AK204&gt;10,1.1*AT204,(1+$AK204/100)*AT204)))</f>
        <v>1.7756276556082049</v>
      </c>
      <c r="AV204" s="900">
        <f>IF($AK204="n/a",1.03*AU204,IF($AK204&lt;0,1.01*AU204,IF($AK204&gt;10,1.1*AU204,(1+$AK204/100)*AU204)))</f>
        <v>1.8271208576208426</v>
      </c>
      <c r="AW204" s="663">
        <f>SUM(AR204:AV204)</f>
        <v>8.6692631893740479</v>
      </c>
      <c r="AX204" s="761">
        <f>AW204/I204*100</f>
        <v>33.549780144636408</v>
      </c>
      <c r="AY204" s="948">
        <v>0.77</v>
      </c>
      <c r="AZ204" s="886">
        <v>42.6</v>
      </c>
      <c r="BA204" s="886">
        <v>-29.84</v>
      </c>
      <c r="BB204" s="886">
        <v>-1.76</v>
      </c>
      <c r="BC204" s="886">
        <v>-15.73</v>
      </c>
      <c r="BE204" s="635">
        <v>2002</v>
      </c>
      <c r="BF204" s="912">
        <f>IF(BE204&gt;2008,0,IF(BE204&gt;2001,1,IF(BE204&gt;1990,2,IF(BE204&gt;1980,3,IF(BE204&gt;1973,4,IF(BE204&gt;1970,5,IF(BE204&gt;1960,6,IF(BE204&gt;1958,7,IF(BE204&gt;1953,8,9)))))))))</f>
        <v>1</v>
      </c>
      <c r="BG204" s="896">
        <v>4.1000000000000005</v>
      </c>
    </row>
    <row r="205" spans="1:59" ht="11.25" customHeight="1" x14ac:dyDescent="0.2">
      <c r="A205" s="885" t="s">
        <v>728</v>
      </c>
      <c r="B205" s="889" t="s">
        <v>729</v>
      </c>
      <c r="C205" s="946" t="s">
        <v>153</v>
      </c>
      <c r="D205" s="946" t="s">
        <v>4355</v>
      </c>
      <c r="E205" s="746">
        <v>18</v>
      </c>
      <c r="F205" s="1199">
        <v>188</v>
      </c>
      <c r="G205" s="1199" t="s">
        <v>106</v>
      </c>
      <c r="H205" s="1199" t="s">
        <v>106</v>
      </c>
      <c r="I205" s="888">
        <v>55.27</v>
      </c>
      <c r="J205" s="663">
        <f>(M205/I205)*100</f>
        <v>1.6283698208793198</v>
      </c>
      <c r="K205" s="891">
        <v>0.22500000000000001</v>
      </c>
      <c r="L205" s="901">
        <v>4</v>
      </c>
      <c r="M205" s="654">
        <f>K205*L205</f>
        <v>0.9</v>
      </c>
      <c r="N205" s="884" t="s">
        <v>325</v>
      </c>
      <c r="O205" s="747">
        <v>0.21</v>
      </c>
      <c r="P205" s="875">
        <v>43888</v>
      </c>
      <c r="Q205" s="875">
        <v>43907</v>
      </c>
      <c r="R205" s="654">
        <f>(K205-O205)/O205*100</f>
        <v>7.1428571428571495</v>
      </c>
      <c r="S205" s="714">
        <f>IF(INDEX(Historical!$D$7:$D$1277,MATCH(B205,Historical!$B$7:$B$1301,0))=0,"n/a",(INDEX(Historical!$C$7:$C$1279,MATCH(B205,Historical!$B$7:$B$1301,0))/INDEX(Historical!$D$7:$D$1277,MATCH(B205,Historical!$B$7:$B$1301,0))-1)*100)</f>
        <v>7.8947368421052655</v>
      </c>
      <c r="T205" s="714">
        <f>IF(INDEX(Historical!$F$7:$F$1270,MATCH(B205,Historical!$B$7:$B$1301,0))=0,"n/a",((INDEX(Historical!$C$7:$C$1279,MATCH(B205,Historical!$B$7:$B$1301,0))/INDEX(Historical!$F$7:$F$1270,MATCH(B205,Historical!$B$7:$B$1301,0)))^(1/3)-1)*100)</f>
        <v>12.23507977934435</v>
      </c>
      <c r="U205" s="714">
        <f>IF(INDEX(Historical!$H$7:$H$1270,MATCH(B205,Historical!$B$7:$B$1301,0))=0,"n/a",((INDEX(Historical!$C$7:$C$1279,MATCH(B205,Historical!$B$7:$B$1301,0))/INDEX(Historical!$H$7:$H$1270,MATCH(B205,Historical!$B$7:$B$1301,0)))^(1/5)-1)*100)</f>
        <v>14.31755108178514</v>
      </c>
      <c r="V205" s="714">
        <f>IF(INDEX(Historical!$O$7:$O$1270,MATCH(B205,Historical!$B$7:$B$1301,0))=0,"n/a",((INDEX(Historical!$C$7:$C$1279,MATCH(B205,Historical!$B$7:$B$1301,0))/INDEX(Historical!$O$7:$O$1270,MATCH(B205,Historical!$B$7:$B$1301,0)))^(1/10)-1)*100)</f>
        <v>13.67978541624022</v>
      </c>
      <c r="W205" s="715">
        <f>IF(OR(U205&lt;=0,U205="n/a",V205&lt;=0,V205="n/a"),"n/a",U205/V205)</f>
        <v>1.0466210284839546</v>
      </c>
      <c r="X205" s="716">
        <f>IF(OR(AJ205&lt;=0,AJ205="n/a",U205&lt;=0,U205="n/a"),"n/a",U205/AJ205)</f>
        <v>4.4742347130578564</v>
      </c>
      <c r="Y205" s="890" t="s">
        <v>730</v>
      </c>
      <c r="Z205" s="663">
        <f>IF(OR(AC205&lt;0.01,AC205="n/a"),"n/a",M205/AC205*100)</f>
        <v>65.217391304347842</v>
      </c>
      <c r="AA205" s="900">
        <f>IF(OR(AC205&lt;0.01,AC205="n/a"),"n/a",I205/AC205)</f>
        <v>40.050724637681164</v>
      </c>
      <c r="AB205" s="901">
        <v>6</v>
      </c>
      <c r="AC205" s="879">
        <v>1.38</v>
      </c>
      <c r="AD205" s="879">
        <v>3.97</v>
      </c>
      <c r="AE205" s="879">
        <v>1.51</v>
      </c>
      <c r="AF205" s="879">
        <v>1.28</v>
      </c>
      <c r="AG205" s="879">
        <v>3.3000000000000003</v>
      </c>
      <c r="AH205" s="879">
        <v>13</v>
      </c>
      <c r="AI205" s="879">
        <v>8.0299999999999994</v>
      </c>
      <c r="AJ205" s="879">
        <v>3.2</v>
      </c>
      <c r="AK205" s="879">
        <v>10</v>
      </c>
      <c r="AL205" s="892">
        <v>7550</v>
      </c>
      <c r="AM205" s="886">
        <v>0.2</v>
      </c>
      <c r="AN205" s="879">
        <v>0.6</v>
      </c>
      <c r="AO205" s="753">
        <f>IF(U205="n/a","n/a",IF(AA205&lt;0,"n/a",IF(AA205="n/a","n/a",J205+U205-AA205)))</f>
        <v>-24.104803735016702</v>
      </c>
      <c r="AP205" s="754">
        <f>IF(U205="n/a","n/a",J205+U205)</f>
        <v>15.94592090266446</v>
      </c>
      <c r="AQ205" s="902">
        <f>IF(OR(AC205&lt;0.01,AF205="n/a"),"n/a",(I205/SQRT(22.5*AC205*(I205/AF205))-1)*100)</f>
        <v>50.945063643450375</v>
      </c>
      <c r="AR205" s="663">
        <f>INDEX(Historical!$C$7:$C$1279,MATCH(B205,Historical!$B$7:$B$1301,0))*IF(AH205="n/a",1.03,IF(AH205&lt;0,1.01,IF(AH205&gt;10,1.1,(1+AH205/100))))</f>
        <v>0.90200000000000002</v>
      </c>
      <c r="AS205" s="900">
        <f>IF($AI205="n/a",1.03*AR205,IF($AI205&lt;0,1.01*AR205,IF($AI205&gt;10,1.1*AR205,(1+$AI205/100)*AR205)))</f>
        <v>0.97443060000000004</v>
      </c>
      <c r="AT205" s="900">
        <f>IF($AK205="n/a",1.03*AS205,IF($AK205&lt;0,1.01*AS205,IF($AK205&gt;10,1.1*AS205,(1+$AK205/100)*AS205)))</f>
        <v>1.0718736600000001</v>
      </c>
      <c r="AU205" s="900">
        <f>IF($AK205="n/a",1.03*AT205,IF($AK205&lt;0,1.01*AT205,IF($AK205&gt;10,1.1*AT205,(1+$AK205/100)*AT205)))</f>
        <v>1.1790610260000001</v>
      </c>
      <c r="AV205" s="900">
        <f>IF($AK205="n/a",1.03*AU205,IF($AK205&lt;0,1.01*AU205,IF($AK205&gt;10,1.1*AU205,(1+$AK205/100)*AU205)))</f>
        <v>1.2969671286000002</v>
      </c>
      <c r="AW205" s="663">
        <f>SUM(AR205:AV205)</f>
        <v>5.4243324146000003</v>
      </c>
      <c r="AX205" s="761">
        <f>AW205/I205*100</f>
        <v>9.8142435581689895</v>
      </c>
      <c r="AY205" s="948">
        <v>1.21</v>
      </c>
      <c r="AZ205" s="886">
        <v>38.14</v>
      </c>
      <c r="BA205" s="886">
        <v>-13.450000000000001</v>
      </c>
      <c r="BB205" s="886">
        <v>3.1</v>
      </c>
      <c r="BC205" s="886">
        <v>4.3</v>
      </c>
      <c r="BE205" s="635">
        <v>2003</v>
      </c>
      <c r="BF205" s="912">
        <f>IF(BE205&gt;2008,0,IF(BE205&gt;2001,1,IF(BE205&gt;1990,2,IF(BE205&gt;1980,3,IF(BE205&gt;1973,4,IF(BE205&gt;1970,5,IF(BE205&gt;1960,6,IF(BE205&gt;1958,7,IF(BE205&gt;1953,8,9)))))))))</f>
        <v>1</v>
      </c>
      <c r="BG205" s="896">
        <v>1.7000000000000002</v>
      </c>
    </row>
    <row r="206" spans="1:59" ht="11.25" customHeight="1" x14ac:dyDescent="0.2">
      <c r="A206" s="877" t="s">
        <v>1577</v>
      </c>
      <c r="B206" s="889" t="s">
        <v>1578</v>
      </c>
      <c r="C206" s="946" t="s">
        <v>108</v>
      </c>
      <c r="D206" s="946" t="s">
        <v>118</v>
      </c>
      <c r="E206" s="746">
        <v>11</v>
      </c>
      <c r="F206" s="1199">
        <v>309</v>
      </c>
      <c r="G206" s="1199" t="s">
        <v>106</v>
      </c>
      <c r="H206" s="1199" t="s">
        <v>106</v>
      </c>
      <c r="I206" s="888">
        <v>116.6</v>
      </c>
      <c r="J206" s="663">
        <f>(M206/I206)*100</f>
        <v>1.3722126929674101</v>
      </c>
      <c r="K206" s="891">
        <v>0.4</v>
      </c>
      <c r="L206" s="901">
        <v>4</v>
      </c>
      <c r="M206" s="654">
        <f>K206*L206</f>
        <v>1.6</v>
      </c>
      <c r="N206" s="884" t="s">
        <v>592</v>
      </c>
      <c r="O206" s="747">
        <v>0.34</v>
      </c>
      <c r="P206" s="875">
        <v>43882</v>
      </c>
      <c r="Q206" s="875">
        <v>43906</v>
      </c>
      <c r="R206" s="654">
        <f>(K206-O206)/O206*100</f>
        <v>17.647058823529409</v>
      </c>
      <c r="S206" s="714">
        <f>IF(INDEX(Historical!$D$7:$D$1277,MATCH(B206,Historical!$B$7:$B$1301,0))=0,"n/a",(INDEX(Historical!$C$7:$C$1279,MATCH(B206,Historical!$B$7:$B$1301,0))/INDEX(Historical!$D$7:$D$1277,MATCH(B206,Historical!$B$7:$B$1301,0))-1)*100)</f>
        <v>36.000000000000007</v>
      </c>
      <c r="T206" s="714">
        <f>IF(INDEX(Historical!$F$7:$F$1270,MATCH(B206,Historical!$B$7:$B$1301,0))=0,"n/a",((INDEX(Historical!$C$7:$C$1279,MATCH(B206,Historical!$B$7:$B$1301,0))/INDEX(Historical!$F$7:$F$1270,MATCH(B206,Historical!$B$7:$B$1301,0)))^(1/3)-1)*100)</f>
        <v>24.780567401032737</v>
      </c>
      <c r="U206" s="714">
        <f>IF(INDEX(Historical!$H$7:$H$1270,MATCH(B206,Historical!$B$7:$B$1301,0))=0,"n/a",((INDEX(Historical!$C$7:$C$1279,MATCH(B206,Historical!$B$7:$B$1301,0))/INDEX(Historical!$H$7:$H$1270,MATCH(B206,Historical!$B$7:$B$1301,0)))^(1/5)-1)*100)</f>
        <v>23.157122757056104</v>
      </c>
      <c r="V206" s="714" t="str">
        <f>IF(INDEX(Historical!$O$7:$O$1270,MATCH(B206,Historical!$B$7:$B$1301,0))=0,"n/a",((INDEX(Historical!$C$7:$C$1279,MATCH(B206,Historical!$B$7:$B$1301,0))/INDEX(Historical!$O$7:$O$1270,MATCH(B206,Historical!$B$7:$B$1301,0)))^(1/10)-1)*100)</f>
        <v>n/a</v>
      </c>
      <c r="W206" s="715" t="str">
        <f>IF(OR(U206&lt;=0,U206="n/a",V206&lt;=0,V206="n/a"),"n/a",U206/V206)</f>
        <v>n/a</v>
      </c>
      <c r="X206" s="716">
        <f>IF(OR(AJ206&lt;=0,AJ206="n/a",U206&lt;=0,U206="n/a"),"n/a",U206/AJ206)</f>
        <v>1.0770754770723769</v>
      </c>
      <c r="Y206" s="890"/>
      <c r="Z206" s="663">
        <f>IF(OR(AC206&lt;0.01,AC206="n/a"),"n/a",M206/AC206*100)</f>
        <v>18.735362997658083</v>
      </c>
      <c r="AA206" s="900">
        <f>IF(OR(AC206&lt;0.01,AC206="n/a"),"n/a",I206/AC206)</f>
        <v>13.653395784543326</v>
      </c>
      <c r="AB206" s="901">
        <v>12</v>
      </c>
      <c r="AC206" s="879">
        <v>8.5399999999999991</v>
      </c>
      <c r="AD206" s="879">
        <v>1.1599999999999999</v>
      </c>
      <c r="AE206" s="879">
        <v>2.2799999999999998</v>
      </c>
      <c r="AF206" s="879">
        <v>3.06</v>
      </c>
      <c r="AG206" s="879">
        <v>22.5</v>
      </c>
      <c r="AH206" s="879">
        <v>18.7</v>
      </c>
      <c r="AI206" s="879">
        <v>13.66</v>
      </c>
      <c r="AJ206" s="879">
        <v>21.5</v>
      </c>
      <c r="AK206" s="879">
        <v>11.49</v>
      </c>
      <c r="AL206" s="892">
        <v>4750</v>
      </c>
      <c r="AM206" s="886">
        <v>0.70000000000000007</v>
      </c>
      <c r="AN206" s="879">
        <v>1.05</v>
      </c>
      <c r="AO206" s="753">
        <f>IF(U206="n/a","n/a",IF(AA206&lt;0,"n/a",IF(AA206="n/a","n/a",J206+U206-AA206)))</f>
        <v>10.875939665480187</v>
      </c>
      <c r="AP206" s="754">
        <f>IF(U206="n/a","n/a",J206+U206)</f>
        <v>24.529335450023513</v>
      </c>
      <c r="AQ206" s="902">
        <f>IF(OR(AC206&lt;0.01,AF206="n/a"),"n/a",(I206/SQRT(22.5*AC206*(I206/AF206))-1)*100)</f>
        <v>36.266717385350276</v>
      </c>
      <c r="AR206" s="663">
        <f>INDEX(Historical!$C$7:$C$1279,MATCH(B206,Historical!$B$7:$B$1301,0))*IF(AH206="n/a",1.03,IF(AH206&lt;0,1.01,IF(AH206&gt;10,1.1,(1+AH206/100))))</f>
        <v>1.4960000000000002</v>
      </c>
      <c r="AS206" s="900">
        <f>IF($AI206="n/a",1.03*AR206,IF($AI206&lt;0,1.01*AR206,IF($AI206&gt;10,1.1*AR206,(1+$AI206/100)*AR206)))</f>
        <v>1.6456000000000004</v>
      </c>
      <c r="AT206" s="900">
        <f>IF($AK206="n/a",1.03*AS206,IF($AK206&lt;0,1.01*AS206,IF($AK206&gt;10,1.1*AS206,(1+$AK206/100)*AS206)))</f>
        <v>1.8101600000000007</v>
      </c>
      <c r="AU206" s="900">
        <f>IF($AK206="n/a",1.03*AT206,IF($AK206&lt;0,1.01*AT206,IF($AK206&gt;10,1.1*AT206,(1+$AK206/100)*AT206)))</f>
        <v>1.9911760000000009</v>
      </c>
      <c r="AV206" s="900">
        <f>IF($AK206="n/a",1.03*AU206,IF($AK206&lt;0,1.01*AU206,IF($AK206&gt;10,1.1*AU206,(1+$AK206/100)*AU206)))</f>
        <v>2.1902936000000013</v>
      </c>
      <c r="AW206" s="663">
        <f>SUM(AR206:AV206)</f>
        <v>9.1332296000000035</v>
      </c>
      <c r="AX206" s="761">
        <f>AW206/I206*100</f>
        <v>7.8329584905660417</v>
      </c>
      <c r="AY206" s="948">
        <v>1.38</v>
      </c>
      <c r="AZ206" s="886">
        <v>90.52</v>
      </c>
      <c r="BA206" s="886">
        <v>-15.540000000000001</v>
      </c>
      <c r="BB206" s="886">
        <v>6.3</v>
      </c>
      <c r="BC206" s="886">
        <v>-0.57000000000000006</v>
      </c>
      <c r="BE206" s="635">
        <v>2010</v>
      </c>
      <c r="BF206" s="912">
        <f>IF(BE206&gt;2008,0,IF(BE206&gt;2001,1,IF(BE206&gt;1990,2,IF(BE206&gt;1980,3,IF(BE206&gt;1973,4,IF(BE206&gt;1970,5,IF(BE206&gt;1960,6,IF(BE206&gt;1958,7,IF(BE206&gt;1953,8,9)))))))))</f>
        <v>0</v>
      </c>
      <c r="BG206" s="896">
        <v>2.7</v>
      </c>
    </row>
    <row r="207" spans="1:59" s="787" customFormat="1" ht="11.25" customHeight="1" x14ac:dyDescent="0.2">
      <c r="A207" s="658" t="s">
        <v>1585</v>
      </c>
      <c r="B207" s="795" t="s">
        <v>1586</v>
      </c>
      <c r="C207" s="946" t="s">
        <v>108</v>
      </c>
      <c r="D207" s="946" t="s">
        <v>118</v>
      </c>
      <c r="E207" s="769">
        <v>12</v>
      </c>
      <c r="F207" s="1199">
        <v>290</v>
      </c>
      <c r="G207" s="1198" t="s">
        <v>106</v>
      </c>
      <c r="H207" s="1198" t="s">
        <v>106</v>
      </c>
      <c r="I207" s="770">
        <v>60.9</v>
      </c>
      <c r="J207" s="771">
        <f>(M207/I207)*100</f>
        <v>7.2249589490968811</v>
      </c>
      <c r="K207" s="772">
        <v>1.1000000000000001</v>
      </c>
      <c r="L207" s="773">
        <v>4</v>
      </c>
      <c r="M207" s="774">
        <f>K207*L207</f>
        <v>4.4000000000000004</v>
      </c>
      <c r="N207" s="775" t="s">
        <v>148</v>
      </c>
      <c r="O207" s="776">
        <v>1</v>
      </c>
      <c r="P207" s="777">
        <v>43875</v>
      </c>
      <c r="Q207" s="777">
        <v>43902</v>
      </c>
      <c r="R207" s="774">
        <f>(K207-O207)/O207*100</f>
        <v>10.000000000000009</v>
      </c>
      <c r="S207" s="714">
        <f>IF(INDEX(Historical!$D$7:$D$1277,MATCH(B207,Historical!$B$7:$B$1301,0))=0,"n/a",(INDEX(Historical!$C$7:$C$1279,MATCH(B207,Historical!$B$7:$B$1301,0))/INDEX(Historical!$D$7:$D$1277,MATCH(B207,Historical!$B$7:$B$1301,0))-1)*100)</f>
        <v>11.111111111111116</v>
      </c>
      <c r="T207" s="714">
        <f>IF(INDEX(Historical!$F$7:$F$1270,MATCH(B207,Historical!$B$7:$B$1301,0))=0,"n/a",((INDEX(Historical!$C$7:$C$1279,MATCH(B207,Historical!$B$7:$B$1301,0))/INDEX(Historical!$F$7:$F$1270,MATCH(B207,Historical!$B$7:$B$1301,0)))^(1/3)-1)*100)</f>
        <v>12.624788044360603</v>
      </c>
      <c r="U207" s="714">
        <f>IF(INDEX(Historical!$H$7:$H$1270,MATCH(B207,Historical!$B$7:$B$1301,0))=0,"n/a",((INDEX(Historical!$C$7:$C$1279,MATCH(B207,Historical!$B$7:$B$1301,0))/INDEX(Historical!$H$7:$H$1270,MATCH(B207,Historical!$B$7:$B$1301,0)))^(1/5)-1)*100)</f>
        <v>13.010826595403913</v>
      </c>
      <c r="V207" s="714">
        <f>IF(INDEX(Historical!$O$7:$O$1270,MATCH(B207,Historical!$B$7:$B$1301,0))=0,"n/a",((INDEX(Historical!$C$7:$C$1279,MATCH(B207,Historical!$B$7:$B$1301,0))/INDEX(Historical!$O$7:$O$1270,MATCH(B207,Historical!$B$7:$B$1301,0)))^(1/10)-1)*100)</f>
        <v>19.040898208896493</v>
      </c>
      <c r="W207" s="715">
        <f>IF(OR(U207&lt;=0,U207="n/a",V207&lt;=0,V207="n/a"),"n/a",U207/V207)</f>
        <v>0.68330949793769991</v>
      </c>
      <c r="X207" s="716">
        <f>IF(OR(AJ207&lt;=0,AJ207="n/a",U207&lt;=0,U207="n/a"),"n/a",U207/AJ207)</f>
        <v>0.50429560447301991</v>
      </c>
      <c r="Y207" s="792"/>
      <c r="Z207" s="771">
        <f>IF(OR(AC207&lt;0.01,AC207="n/a"),"n/a",M207/AC207*100)</f>
        <v>61.026352288488219</v>
      </c>
      <c r="AA207" s="779">
        <f>IF(OR(AC207&lt;0.01,AC207="n/a"),"n/a",I207/AC207)</f>
        <v>8.4466019417475735</v>
      </c>
      <c r="AB207" s="773">
        <v>12</v>
      </c>
      <c r="AC207" s="780">
        <v>7.21</v>
      </c>
      <c r="AD207" s="780">
        <v>0.91</v>
      </c>
      <c r="AE207" s="780">
        <v>0.38</v>
      </c>
      <c r="AF207" s="780">
        <v>0.39</v>
      </c>
      <c r="AG207" s="780">
        <v>4.7</v>
      </c>
      <c r="AH207" s="789">
        <v>10.6</v>
      </c>
      <c r="AI207" s="789">
        <v>26.99</v>
      </c>
      <c r="AJ207" s="780">
        <v>25.8</v>
      </c>
      <c r="AK207" s="780">
        <v>9</v>
      </c>
      <c r="AL207" s="781">
        <v>24330</v>
      </c>
      <c r="AM207" s="782">
        <v>0.1</v>
      </c>
      <c r="AN207" s="780">
        <v>0.4</v>
      </c>
      <c r="AO207" s="783">
        <f>IF(U207="n/a","n/a",IF(AA207&lt;0,"n/a",IF(AA207="n/a","n/a",J207+U207-AA207)))</f>
        <v>11.789183602753219</v>
      </c>
      <c r="AP207" s="784">
        <f>IF(U207="n/a","n/a",J207+U207)</f>
        <v>20.235785544500793</v>
      </c>
      <c r="AQ207" s="785">
        <f>IF(OR(AC207&lt;0.01,AF207="n/a"),"n/a",(I207/SQRT(22.5*AC207*(I207/AF207))-1)*100)</f>
        <v>-61.736732106327977</v>
      </c>
      <c r="AR207" s="663">
        <f>INDEX(Historical!$C$7:$C$1279,MATCH(B207,Historical!$B$7:$B$1301,0))*IF(AH207="n/a",1.03,IF(AH207&lt;0,1.01,IF(AH207&gt;10,1.1,(1+AH207/100))))</f>
        <v>4.4000000000000004</v>
      </c>
      <c r="AS207" s="779">
        <f>IF($AI207="n/a",1.03*AR207,IF($AI207&lt;0,1.01*AR207,IF($AI207&gt;10,1.1*AR207,(1+$AI207/100)*AR207)))</f>
        <v>4.8400000000000007</v>
      </c>
      <c r="AT207" s="779">
        <f>IF($AK207="n/a",1.03*AS207,IF($AK207&lt;0,1.01*AS207,IF($AK207&gt;10,1.1*AS207,(1+$AK207/100)*AS207)))</f>
        <v>5.2756000000000016</v>
      </c>
      <c r="AU207" s="779">
        <f>IF($AK207="n/a",1.03*AT207,IF($AK207&lt;0,1.01*AT207,IF($AK207&gt;10,1.1*AT207,(1+$AK207/100)*AT207)))</f>
        <v>5.7504040000000023</v>
      </c>
      <c r="AV207" s="779">
        <f>IF($AK207="n/a",1.03*AU207,IF($AK207&lt;0,1.01*AU207,IF($AK207&gt;10,1.1*AU207,(1+$AK207/100)*AU207)))</f>
        <v>6.2679403600000025</v>
      </c>
      <c r="AW207" s="771">
        <f>SUM(AR207:AV207)</f>
        <v>26.533944360000007</v>
      </c>
      <c r="AX207" s="786">
        <f>AW207/I207*100</f>
        <v>43.569695172413802</v>
      </c>
      <c r="AY207" s="949">
        <v>1.71</v>
      </c>
      <c r="AZ207" s="782">
        <v>57.69</v>
      </c>
      <c r="BA207" s="782">
        <v>-41.19</v>
      </c>
      <c r="BB207" s="782">
        <v>1.4000000000000001</v>
      </c>
      <c r="BC207" s="782">
        <v>-21.5</v>
      </c>
      <c r="BD207" s="922"/>
      <c r="BE207" s="635">
        <v>2009</v>
      </c>
      <c r="BF207" s="912">
        <f>IF(BE207&gt;2008,0,IF(BE207&gt;2001,1,IF(BE207&gt;1990,2,IF(BE207&gt;1980,3,IF(BE207&gt;1973,4,IF(BE207&gt;1970,5,IF(BE207&gt;1960,6,IF(BE207&gt;1958,7,IF(BE207&gt;1953,8,9)))))))))</f>
        <v>0</v>
      </c>
      <c r="BG207" s="838">
        <v>0.3</v>
      </c>
    </row>
    <row r="208" spans="1:59" ht="11.25" customHeight="1" x14ac:dyDescent="0.2">
      <c r="A208" s="885" t="s">
        <v>747</v>
      </c>
      <c r="B208" s="889" t="s">
        <v>748</v>
      </c>
      <c r="C208" s="946" t="s">
        <v>4199</v>
      </c>
      <c r="D208" s="946" t="s">
        <v>4332</v>
      </c>
      <c r="E208" s="746">
        <v>18</v>
      </c>
      <c r="F208" s="1199">
        <v>194</v>
      </c>
      <c r="G208" s="1199" t="s">
        <v>37</v>
      </c>
      <c r="H208" s="1199" t="s">
        <v>115</v>
      </c>
      <c r="I208" s="888">
        <v>91.21</v>
      </c>
      <c r="J208" s="663">
        <f>(M208/I208)*100</f>
        <v>2.8505646310711548</v>
      </c>
      <c r="K208" s="891">
        <v>0.65</v>
      </c>
      <c r="L208" s="901">
        <v>4</v>
      </c>
      <c r="M208" s="654">
        <f>K208*L208</f>
        <v>2.6</v>
      </c>
      <c r="N208" s="884" t="s">
        <v>325</v>
      </c>
      <c r="O208" s="747">
        <v>0.62</v>
      </c>
      <c r="P208" s="875">
        <v>43985</v>
      </c>
      <c r="Q208" s="875">
        <v>44007</v>
      </c>
      <c r="R208" s="654">
        <f>(K208-O208)/O208*100</f>
        <v>4.8387096774193585</v>
      </c>
      <c r="S208" s="714">
        <f>IF(INDEX(Historical!$D$7:$D$1277,MATCH(B208,Historical!$B$7:$B$1301,0))=0,"n/a",(INDEX(Historical!$C$7:$C$1279,MATCH(B208,Historical!$B$7:$B$1301,0))/INDEX(Historical!$D$7:$D$1277,MATCH(B208,Historical!$B$7:$B$1301,0))-1)*100)</f>
        <v>2.0576131687242816</v>
      </c>
      <c r="T208" s="714">
        <f>IF(INDEX(Historical!$F$7:$F$1270,MATCH(B208,Historical!$B$7:$B$1301,0))=0,"n/a",((INDEX(Historical!$C$7:$C$1279,MATCH(B208,Historical!$B$7:$B$1301,0))/INDEX(Historical!$F$7:$F$1270,MATCH(B208,Historical!$B$7:$B$1301,0)))^(1/3)-1)*100)</f>
        <v>6.2087860926127281</v>
      </c>
      <c r="U208" s="714">
        <f>IF(INDEX(Historical!$H$7:$H$1270,MATCH(B208,Historical!$B$7:$B$1301,0))=0,"n/a",((INDEX(Historical!$C$7:$C$1279,MATCH(B208,Historical!$B$7:$B$1301,0))/INDEX(Historical!$H$7:$H$1270,MATCH(B208,Historical!$B$7:$B$1301,0)))^(1/5)-1)*100)</f>
        <v>9.0247654324595139</v>
      </c>
      <c r="V208" s="714">
        <f>IF(INDEX(Historical!$O$7:$O$1270,MATCH(B208,Historical!$B$7:$B$1301,0))=0,"n/a",((INDEX(Historical!$C$7:$C$1279,MATCH(B208,Historical!$B$7:$B$1301,0))/INDEX(Historical!$O$7:$O$1270,MATCH(B208,Historical!$B$7:$B$1301,0)))^(1/10)-1)*100)</f>
        <v>13.982371294066143</v>
      </c>
      <c r="W208" s="715">
        <f>IF(OR(U208&lt;=0,U208="n/a",V208&lt;=0,V208="n/a"),"n/a",U208/V208)</f>
        <v>0.64543883456230744</v>
      </c>
      <c r="X208" s="716" t="str">
        <f>IF(OR(AJ208&lt;=0,AJ208="n/a",U208&lt;=0,U208="n/a"),"n/a",U208/AJ208)</f>
        <v>n/a</v>
      </c>
      <c r="Y208" s="685" t="s">
        <v>4500</v>
      </c>
      <c r="Z208" s="663">
        <f>IF(OR(AC208&lt;0.01,AC208="n/a"),"n/a",M208/AC208*100)</f>
        <v>77.151335311572694</v>
      </c>
      <c r="AA208" s="900">
        <f>IF(OR(AC208&lt;0.01,AC208="n/a"),"n/a",I208/AC208)</f>
        <v>27.065281899109788</v>
      </c>
      <c r="AB208" s="901">
        <v>9</v>
      </c>
      <c r="AC208" s="879">
        <v>3.37</v>
      </c>
      <c r="AD208" s="879">
        <v>0.96</v>
      </c>
      <c r="AE208" s="879">
        <v>5.05</v>
      </c>
      <c r="AF208" s="879">
        <v>33.340000000000003</v>
      </c>
      <c r="AG208" s="879">
        <v>90.3</v>
      </c>
      <c r="AH208" s="879">
        <v>216.29999999999998</v>
      </c>
      <c r="AI208" s="879">
        <v>59.260000000000005</v>
      </c>
      <c r="AJ208" s="879">
        <v>-4</v>
      </c>
      <c r="AK208" s="879">
        <v>27.42</v>
      </c>
      <c r="AL208" s="892">
        <v>101200</v>
      </c>
      <c r="AM208" s="886">
        <v>0.12</v>
      </c>
      <c r="AN208" s="879">
        <v>5.24</v>
      </c>
      <c r="AO208" s="753">
        <f>IF(U208="n/a","n/a",IF(AA208&lt;0,"n/a",IF(AA208="n/a","n/a",J208+U208-AA208)))</f>
        <v>-15.189951835579119</v>
      </c>
      <c r="AP208" s="754">
        <f>IF(U208="n/a","n/a",J208+U208)</f>
        <v>11.875330063530669</v>
      </c>
      <c r="AQ208" s="902">
        <f>IF(OR(AC208&lt;0.01,AF208="n/a"),"n/a",(I208/SQRT(22.5*AC208*(I208/AF208))-1)*100)</f>
        <v>533.28297993386832</v>
      </c>
      <c r="AR208" s="663">
        <f>INDEX(Historical!$C$7:$C$1279,MATCH(B208,Historical!$B$7:$B$1301,0))*IF(AH208="n/a",1.03,IF(AH208&lt;0,1.01,IF(AH208&gt;10,1.1,(1+AH208/100))))</f>
        <v>2.7280000000000002</v>
      </c>
      <c r="AS208" s="900">
        <f>IF($AI208="n/a",1.03*AR208,IF($AI208&lt;0,1.01*AR208,IF($AI208&gt;10,1.1*AR208,(1+$AI208/100)*AR208)))</f>
        <v>3.0008000000000004</v>
      </c>
      <c r="AT208" s="900">
        <f>IF($AK208="n/a",1.03*AS208,IF($AK208&lt;0,1.01*AS208,IF($AK208&gt;10,1.1*AS208,(1+$AK208/100)*AS208)))</f>
        <v>3.3008800000000007</v>
      </c>
      <c r="AU208" s="900">
        <f>IF($AK208="n/a",1.03*AT208,IF($AK208&lt;0,1.01*AT208,IF($AK208&gt;10,1.1*AT208,(1+$AK208/100)*AT208)))</f>
        <v>3.6309680000000011</v>
      </c>
      <c r="AV208" s="900">
        <f>IF($AK208="n/a",1.03*AU208,IF($AK208&lt;0,1.01*AU208,IF($AK208&gt;10,1.1*AU208,(1+$AK208/100)*AU208)))</f>
        <v>3.9940648000000016</v>
      </c>
      <c r="AW208" s="663">
        <f>SUM(AR208:AV208)</f>
        <v>16.654712800000002</v>
      </c>
      <c r="AX208" s="761">
        <f>AW208/I208*100</f>
        <v>18.259744326280018</v>
      </c>
      <c r="AY208" s="948">
        <v>1.35</v>
      </c>
      <c r="AZ208" s="886">
        <v>57.26</v>
      </c>
      <c r="BA208" s="886">
        <v>-5.16</v>
      </c>
      <c r="BB208" s="886">
        <v>11.4</v>
      </c>
      <c r="BC208" s="886">
        <v>11.73</v>
      </c>
      <c r="BE208" s="635">
        <v>2003</v>
      </c>
      <c r="BF208" s="912">
        <f>IF(BE208&gt;2008,0,IF(BE208&gt;2001,1,IF(BE208&gt;1990,2,IF(BE208&gt;1980,3,IF(BE208&gt;1973,4,IF(BE208&gt;1970,5,IF(BE208&gt;1960,6,IF(BE208&gt;1958,7,IF(BE208&gt;1953,8,9)))))))))</f>
        <v>1</v>
      </c>
      <c r="BG208" s="896">
        <v>12.3</v>
      </c>
    </row>
    <row r="209" spans="1:59" ht="11.25" customHeight="1" x14ac:dyDescent="0.2">
      <c r="A209" s="877" t="s">
        <v>1590</v>
      </c>
      <c r="B209" s="889" t="s">
        <v>1591</v>
      </c>
      <c r="C209" s="946" t="s">
        <v>108</v>
      </c>
      <c r="D209" s="946" t="s">
        <v>4345</v>
      </c>
      <c r="E209" s="746">
        <v>10</v>
      </c>
      <c r="F209" s="1199">
        <v>384</v>
      </c>
      <c r="G209" s="1199" t="s">
        <v>106</v>
      </c>
      <c r="H209" s="1199" t="s">
        <v>106</v>
      </c>
      <c r="I209" s="888">
        <v>28.25</v>
      </c>
      <c r="J209" s="663">
        <f>(M209/I209)*100</f>
        <v>4.8141592920353986</v>
      </c>
      <c r="K209" s="891">
        <v>0.34</v>
      </c>
      <c r="L209" s="901">
        <v>4</v>
      </c>
      <c r="M209" s="654">
        <f>K209*L209</f>
        <v>1.36</v>
      </c>
      <c r="N209" s="884" t="s">
        <v>318</v>
      </c>
      <c r="O209" s="747">
        <v>0.33</v>
      </c>
      <c r="P209" s="875">
        <v>43902</v>
      </c>
      <c r="Q209" s="875">
        <v>43917</v>
      </c>
      <c r="R209" s="654">
        <f>(K209-O209)/O209*100</f>
        <v>3.0303030303030329</v>
      </c>
      <c r="S209" s="714">
        <f>IF(INDEX(Historical!$D$7:$D$1277,MATCH(B209,Historical!$B$7:$B$1301,0))=0,"n/a",(INDEX(Historical!$C$7:$C$1279,MATCH(B209,Historical!$B$7:$B$1301,0))/INDEX(Historical!$D$7:$D$1277,MATCH(B209,Historical!$B$7:$B$1301,0))-1)*100)</f>
        <v>3.125</v>
      </c>
      <c r="T209" s="714">
        <f>IF(INDEX(Historical!$F$7:$F$1270,MATCH(B209,Historical!$B$7:$B$1301,0))=0,"n/a",((INDEX(Historical!$C$7:$C$1279,MATCH(B209,Historical!$B$7:$B$1301,0))/INDEX(Historical!$F$7:$F$1270,MATCH(B209,Historical!$B$7:$B$1301,0)))^(1/3)-1)*100)</f>
        <v>3.228011545636722</v>
      </c>
      <c r="U209" s="714">
        <f>IF(INDEX(Historical!$H$7:$H$1270,MATCH(B209,Historical!$B$7:$B$1301,0))=0,"n/a",((INDEX(Historical!$C$7:$C$1279,MATCH(B209,Historical!$B$7:$B$1301,0))/INDEX(Historical!$H$7:$H$1270,MATCH(B209,Historical!$B$7:$B$1301,0)))^(1/5)-1)*100)</f>
        <v>3.3406482938779236</v>
      </c>
      <c r="V209" s="714">
        <f>IF(INDEX(Historical!$O$7:$O$1270,MATCH(B209,Historical!$B$7:$B$1301,0))=0,"n/a",((INDEX(Historical!$C$7:$C$1279,MATCH(B209,Historical!$B$7:$B$1301,0))/INDEX(Historical!$O$7:$O$1270,MATCH(B209,Historical!$B$7:$B$1301,0)))^(1/10)-1)*100)</f>
        <v>3.2357862679155636</v>
      </c>
      <c r="W209" s="715">
        <f>IF(OR(U209&lt;=0,U209="n/a",V209&lt;=0,V209="n/a"),"n/a",U209/V209)</f>
        <v>1.0324069692124351</v>
      </c>
      <c r="X209" s="716" t="str">
        <f>IF(OR(AJ209&lt;=0,AJ209="n/a",U209&lt;=0,U209="n/a"),"n/a",U209/AJ209)</f>
        <v>n/a</v>
      </c>
      <c r="Y209" s="677"/>
      <c r="Z209" s="663" t="str">
        <f>IF(OR(AC209&lt;0.01,AC209="n/a"),"n/a",M209/AC209*100)</f>
        <v>n/a</v>
      </c>
      <c r="AA209" s="900" t="str">
        <f>IF(OR(AC209&lt;0.01,AC209="n/a"),"n/a",I209/AC209)</f>
        <v>n/a</v>
      </c>
      <c r="AB209" s="901">
        <v>12</v>
      </c>
      <c r="AC209" s="879" t="s">
        <v>136</v>
      </c>
      <c r="AD209" s="879" t="s">
        <v>136</v>
      </c>
      <c r="AE209" s="879" t="s">
        <v>136</v>
      </c>
      <c r="AF209" s="879" t="s">
        <v>136</v>
      </c>
      <c r="AG209" s="879" t="s">
        <v>136</v>
      </c>
      <c r="AH209" s="879" t="s">
        <v>136</v>
      </c>
      <c r="AI209" s="879" t="s">
        <v>136</v>
      </c>
      <c r="AJ209" s="879" t="s">
        <v>136</v>
      </c>
      <c r="AK209" s="879" t="s">
        <v>136</v>
      </c>
      <c r="AL209" s="892" t="s">
        <v>136</v>
      </c>
      <c r="AM209" s="886" t="s">
        <v>136</v>
      </c>
      <c r="AN209" s="879" t="s">
        <v>136</v>
      </c>
      <c r="AO209" s="753" t="str">
        <f>IF(U209="n/a","n/a",IF(AA209&lt;0,"n/a",IF(AA209="n/a","n/a",J209+U209-AA209)))</f>
        <v>n/a</v>
      </c>
      <c r="AP209" s="754">
        <f>IF(U209="n/a","n/a",J209+U209)</f>
        <v>8.1548075859133213</v>
      </c>
      <c r="AQ209" s="902" t="str">
        <f>IF(OR(AC209&lt;0.01,AF209="n/a"),"n/a",(I209/SQRT(22.5*AC209*(I209/AF209))-1)*100)</f>
        <v>n/a</v>
      </c>
      <c r="AR209" s="663">
        <f>INDEX(Historical!$C$7:$C$1279,MATCH(B209,Historical!$B$7:$B$1301,0))*IF(AH209="n/a",1.03,IF(AH209&lt;0,1.01,IF(AH209&gt;10,1.1,(1+AH209/100))))</f>
        <v>1.3596000000000001</v>
      </c>
      <c r="AS209" s="900">
        <f>IF($AI209="n/a",1.03*AR209,IF($AI209&lt;0,1.01*AR209,IF($AI209&gt;10,1.1*AR209,(1+$AI209/100)*AR209)))</f>
        <v>1.4003880000000002</v>
      </c>
      <c r="AT209" s="900">
        <f>IF($AK209="n/a",1.03*AS209,IF($AK209&lt;0,1.01*AS209,IF($AK209&gt;10,1.1*AS209,(1+$AK209/100)*AS209)))</f>
        <v>1.4423996400000003</v>
      </c>
      <c r="AU209" s="900">
        <f>IF($AK209="n/a",1.03*AT209,IF($AK209&lt;0,1.01*AT209,IF($AK209&gt;10,1.1*AT209,(1+$AK209/100)*AT209)))</f>
        <v>1.4856716292000003</v>
      </c>
      <c r="AV209" s="900">
        <f>IF($AK209="n/a",1.03*AU209,IF($AK209&lt;0,1.01*AU209,IF($AK209&gt;10,1.1*AU209,(1+$AK209/100)*AU209)))</f>
        <v>1.5302417780760003</v>
      </c>
      <c r="AW209" s="663">
        <f>SUM(AR209:AV209)</f>
        <v>7.2183010472760012</v>
      </c>
      <c r="AX209" s="761">
        <f>AW209/I209*100</f>
        <v>25.551508131950445</v>
      </c>
      <c r="AY209" s="948" t="s">
        <v>136</v>
      </c>
      <c r="AZ209" s="886" t="s">
        <v>136</v>
      </c>
      <c r="BA209" s="886" t="s">
        <v>136</v>
      </c>
      <c r="BB209" s="886" t="s">
        <v>136</v>
      </c>
      <c r="BC209" s="886" t="s">
        <v>136</v>
      </c>
      <c r="BD209" s="921" t="s">
        <v>4271</v>
      </c>
      <c r="BE209" s="635">
        <v>2011</v>
      </c>
      <c r="BF209" s="912">
        <f>IF(BE209&gt;2008,0,IF(BE209&gt;2001,1,IF(BE209&gt;1990,2,IF(BE209&gt;1980,3,IF(BE209&gt;1973,4,IF(BE209&gt;1970,5,IF(BE209&gt;1960,6,IF(BE209&gt;1958,7,IF(BE209&gt;1953,8,9)))))))))</f>
        <v>0</v>
      </c>
      <c r="BG209" s="896" t="s">
        <v>136</v>
      </c>
    </row>
    <row r="210" spans="1:59" ht="11.25" customHeight="1" x14ac:dyDescent="0.2">
      <c r="A210" s="885" t="s">
        <v>743</v>
      </c>
      <c r="B210" s="889" t="s">
        <v>744</v>
      </c>
      <c r="C210" s="946" t="s">
        <v>108</v>
      </c>
      <c r="D210" s="946" t="s">
        <v>4337</v>
      </c>
      <c r="E210" s="746">
        <v>12</v>
      </c>
      <c r="F210" s="1199">
        <v>282</v>
      </c>
      <c r="G210" s="1199" t="s">
        <v>106</v>
      </c>
      <c r="H210" s="1199" t="s">
        <v>106</v>
      </c>
      <c r="I210" s="888">
        <v>11</v>
      </c>
      <c r="J210" s="663">
        <f>(M210/I210)*100</f>
        <v>3.2727272727272725</v>
      </c>
      <c r="K210" s="891">
        <v>0.09</v>
      </c>
      <c r="L210" s="901">
        <v>4</v>
      </c>
      <c r="M210" s="654">
        <f>K210*L210</f>
        <v>0.36</v>
      </c>
      <c r="N210" s="884" t="s">
        <v>564</v>
      </c>
      <c r="O210" s="747">
        <v>7.0000000000000007E-2</v>
      </c>
      <c r="P210" s="880">
        <v>43573</v>
      </c>
      <c r="Q210" s="880">
        <v>43591</v>
      </c>
      <c r="R210" s="654">
        <f>(K210-O210)/O210*100</f>
        <v>28.571428571428552</v>
      </c>
      <c r="S210" s="714">
        <f>IF(INDEX(Historical!$D$7:$D$1277,MATCH(B210,Historical!$B$7:$B$1301,0))=0,"n/a",(INDEX(Historical!$C$7:$C$1279,MATCH(B210,Historical!$B$7:$B$1301,0))/INDEX(Historical!$D$7:$D$1277,MATCH(B210,Historical!$B$7:$B$1301,0))-1)*100)</f>
        <v>30.76923076923077</v>
      </c>
      <c r="T210" s="714">
        <f>IF(INDEX(Historical!$F$7:$F$1270,MATCH(B210,Historical!$B$7:$B$1301,0))=0,"n/a",((INDEX(Historical!$C$7:$C$1279,MATCH(B210,Historical!$B$7:$B$1301,0))/INDEX(Historical!$F$7:$F$1270,MATCH(B210,Historical!$B$7:$B$1301,0)))^(1/3)-1)*100)</f>
        <v>29.240745046618464</v>
      </c>
      <c r="U210" s="714">
        <f>IF(INDEX(Historical!$H$7:$H$1270,MATCH(B210,Historical!$B$7:$B$1301,0))=0,"n/a",((INDEX(Historical!$C$7:$C$1279,MATCH(B210,Historical!$B$7:$B$1301,0))/INDEX(Historical!$H$7:$H$1270,MATCH(B210,Historical!$B$7:$B$1301,0)))^(1/5)-1)*100)</f>
        <v>24.209900915409776</v>
      </c>
      <c r="V210" s="714">
        <f>IF(INDEX(Historical!$O$7:$O$1270,MATCH(B210,Historical!$B$7:$B$1301,0))=0,"n/a",((INDEX(Historical!$C$7:$C$1279,MATCH(B210,Historical!$B$7:$B$1301,0))/INDEX(Historical!$O$7:$O$1270,MATCH(B210,Historical!$B$7:$B$1301,0)))^(1/10)-1)*100)</f>
        <v>21.129769632470129</v>
      </c>
      <c r="W210" s="715">
        <f>IF(OR(U210&lt;=0,U210="n/a",V210&lt;=0,V210="n/a"),"n/a",U210/V210)</f>
        <v>1.1457721185093475</v>
      </c>
      <c r="X210" s="716" t="str">
        <f>IF(OR(AJ210&lt;=0,AJ210="n/a",U210&lt;=0,U210="n/a"),"n/a",U210/AJ210)</f>
        <v>n/a</v>
      </c>
      <c r="Y210" s="890"/>
      <c r="Z210" s="663" t="str">
        <f>IF(OR(AC210&lt;0.01,AC210="n/a"),"n/a",M210/AC210*100)</f>
        <v>n/a</v>
      </c>
      <c r="AA210" s="900" t="str">
        <f>IF(OR(AC210&lt;0.01,AC210="n/a"),"n/a",I210/AC210)</f>
        <v>n/a</v>
      </c>
      <c r="AB210" s="901">
        <v>12</v>
      </c>
      <c r="AC210" s="879" t="s">
        <v>136</v>
      </c>
      <c r="AD210" s="879" t="s">
        <v>136</v>
      </c>
      <c r="AE210" s="879" t="s">
        <v>136</v>
      </c>
      <c r="AF210" s="879" t="s">
        <v>136</v>
      </c>
      <c r="AG210" s="879" t="s">
        <v>136</v>
      </c>
      <c r="AH210" s="879" t="s">
        <v>136</v>
      </c>
      <c r="AI210" s="879" t="s">
        <v>136</v>
      </c>
      <c r="AJ210" s="879" t="s">
        <v>136</v>
      </c>
      <c r="AK210" s="879" t="s">
        <v>136</v>
      </c>
      <c r="AL210" s="892" t="s">
        <v>136</v>
      </c>
      <c r="AM210" s="886" t="s">
        <v>136</v>
      </c>
      <c r="AN210" s="879" t="s">
        <v>136</v>
      </c>
      <c r="AO210" s="753" t="str">
        <f>IF(U210="n/a","n/a",IF(AA210&lt;0,"n/a",IF(AA210="n/a","n/a",J210+U210-AA210)))</f>
        <v>n/a</v>
      </c>
      <c r="AP210" s="754">
        <f>IF(U210="n/a","n/a",J210+U210)</f>
        <v>27.482628188137049</v>
      </c>
      <c r="AQ210" s="902" t="str">
        <f>IF(OR(AC210&lt;0.01,AF210="n/a"),"n/a",(I210/SQRT(22.5*AC210*(I210/AF210))-1)*100)</f>
        <v>n/a</v>
      </c>
      <c r="AR210" s="663">
        <f>INDEX(Historical!$C$7:$C$1279,MATCH(B210,Historical!$B$7:$B$1301,0))*IF(AH210="n/a",1.03,IF(AH210&lt;0,1.01,IF(AH210&gt;10,1.1,(1+AH210/100))))</f>
        <v>0.35020000000000001</v>
      </c>
      <c r="AS210" s="900">
        <f>IF($AI210="n/a",1.03*AR210,IF($AI210&lt;0,1.01*AR210,IF($AI210&gt;10,1.1*AR210,(1+$AI210/100)*AR210)))</f>
        <v>0.36070600000000003</v>
      </c>
      <c r="AT210" s="900">
        <f>IF($AK210="n/a",1.03*AS210,IF($AK210&lt;0,1.01*AS210,IF($AK210&gt;10,1.1*AS210,(1+$AK210/100)*AS210)))</f>
        <v>0.37152718000000001</v>
      </c>
      <c r="AU210" s="900">
        <f>IF($AK210="n/a",1.03*AT210,IF($AK210&lt;0,1.01*AT210,IF($AK210&gt;10,1.1*AT210,(1+$AK210/100)*AT210)))</f>
        <v>0.38267299540000005</v>
      </c>
      <c r="AV210" s="900">
        <f>IF($AK210="n/a",1.03*AU210,IF($AK210&lt;0,1.01*AU210,IF($AK210&gt;10,1.1*AU210,(1+$AK210/100)*AU210)))</f>
        <v>0.39415318526200005</v>
      </c>
      <c r="AW210" s="663">
        <f>SUM(AR210:AV210)</f>
        <v>1.859259360662</v>
      </c>
      <c r="AX210" s="761">
        <f>AW210/I210*100</f>
        <v>16.902357824200003</v>
      </c>
      <c r="AY210" s="948" t="s">
        <v>136</v>
      </c>
      <c r="AZ210" s="886" t="s">
        <v>136</v>
      </c>
      <c r="BA210" s="886" t="s">
        <v>136</v>
      </c>
      <c r="BB210" s="886" t="s">
        <v>136</v>
      </c>
      <c r="BC210" s="886" t="s">
        <v>136</v>
      </c>
      <c r="BD210" s="921" t="s">
        <v>4271</v>
      </c>
      <c r="BE210" s="635">
        <v>2008</v>
      </c>
      <c r="BF210" s="912">
        <f>IF(BE210&gt;2008,0,IF(BE210&gt;2001,1,IF(BE210&gt;1990,2,IF(BE210&gt;1980,3,IF(BE210&gt;1973,4,IF(BE210&gt;1970,5,IF(BE210&gt;1960,6,IF(BE210&gt;1958,7,IF(BE210&gt;1953,8,9)))))))))</f>
        <v>1</v>
      </c>
      <c r="BG210" s="896" t="s">
        <v>136</v>
      </c>
    </row>
    <row r="211" spans="1:59" ht="11.25" customHeight="1" x14ac:dyDescent="0.2">
      <c r="A211" s="885" t="s">
        <v>778</v>
      </c>
      <c r="B211" s="889" t="s">
        <v>779</v>
      </c>
      <c r="C211" s="946" t="s">
        <v>112</v>
      </c>
      <c r="D211" s="946" t="s">
        <v>4363</v>
      </c>
      <c r="E211" s="746">
        <v>15</v>
      </c>
      <c r="F211" s="1199">
        <v>248</v>
      </c>
      <c r="G211" s="1199" t="s">
        <v>115</v>
      </c>
      <c r="H211" s="1199" t="s">
        <v>115</v>
      </c>
      <c r="I211" s="888">
        <v>37.51</v>
      </c>
      <c r="J211" s="663">
        <f>(M211/I211)*100</f>
        <v>5.9717408691015734</v>
      </c>
      <c r="K211" s="891">
        <v>0.56000000000000005</v>
      </c>
      <c r="L211" s="901">
        <v>4</v>
      </c>
      <c r="M211" s="654">
        <f>K211*L211</f>
        <v>2.2400000000000002</v>
      </c>
      <c r="N211" s="884" t="s">
        <v>592</v>
      </c>
      <c r="O211" s="747">
        <v>0.54</v>
      </c>
      <c r="P211" s="630">
        <v>43693</v>
      </c>
      <c r="Q211" s="630">
        <v>43728</v>
      </c>
      <c r="R211" s="654">
        <f>(K211-O211)/O211*100</f>
        <v>3.7037037037037068</v>
      </c>
      <c r="S211" s="714">
        <f>IF(INDEX(Historical!$D$7:$D$1277,MATCH(B211,Historical!$B$7:$B$1301,0))=0,"n/a",(INDEX(Historical!$C$7:$C$1279,MATCH(B211,Historical!$B$7:$B$1301,0))/INDEX(Historical!$D$7:$D$1277,MATCH(B211,Historical!$B$7:$B$1301,0))-1)*100)</f>
        <v>3.7735849056603765</v>
      </c>
      <c r="T211" s="714">
        <f>IF(INDEX(Historical!$F$7:$F$1270,MATCH(B211,Historical!$B$7:$B$1301,0))=0,"n/a",((INDEX(Historical!$C$7:$C$1279,MATCH(B211,Historical!$B$7:$B$1301,0))/INDEX(Historical!$F$7:$F$1270,MATCH(B211,Historical!$B$7:$B$1301,0)))^(1/3)-1)*100)</f>
        <v>8.9744250818549531</v>
      </c>
      <c r="U211" s="714">
        <f>IF(INDEX(Historical!$H$7:$H$1270,MATCH(B211,Historical!$B$7:$B$1301,0))=0,"n/a",((INDEX(Historical!$C$7:$C$1279,MATCH(B211,Historical!$B$7:$B$1301,0))/INDEX(Historical!$H$7:$H$1270,MATCH(B211,Historical!$B$7:$B$1301,0)))^(1/5)-1)*100)</f>
        <v>9.1507859638582101</v>
      </c>
      <c r="V211" s="714">
        <f>IF(INDEX(Historical!$O$7:$O$1270,MATCH(B211,Historical!$B$7:$B$1301,0))=0,"n/a",((INDEX(Historical!$C$7:$C$1279,MATCH(B211,Historical!$B$7:$B$1301,0))/INDEX(Historical!$O$7:$O$1270,MATCH(B211,Historical!$B$7:$B$1301,0)))^(1/10)-1)*100)</f>
        <v>8.6463510264826802</v>
      </c>
      <c r="W211" s="715">
        <f>IF(OR(U211&lt;=0,U211="n/a",V211&lt;=0,V211="n/a"),"n/a",U211/V211)</f>
        <v>1.0583407885974685</v>
      </c>
      <c r="X211" s="716" t="str">
        <f>IF(OR(AJ211&lt;=0,AJ211="n/a",U211&lt;=0,U211="n/a"),"n/a",U211/AJ211)</f>
        <v>n/a</v>
      </c>
      <c r="Y211" s="889"/>
      <c r="Z211" s="663" t="str">
        <f>IF(OR(AC211&lt;0.01,AC211="n/a"),"n/a",M211/AC211*100)</f>
        <v>n/a</v>
      </c>
      <c r="AA211" s="900" t="str">
        <f>IF(OR(AC211&lt;0.01,AC211="n/a"),"n/a",I211/AC211)</f>
        <v>n/a</v>
      </c>
      <c r="AB211" s="901">
        <v>12</v>
      </c>
      <c r="AC211" s="879">
        <v>-3.03</v>
      </c>
      <c r="AD211" s="879" t="s">
        <v>136</v>
      </c>
      <c r="AE211" s="879">
        <v>0.23</v>
      </c>
      <c r="AF211" s="879">
        <v>0.86</v>
      </c>
      <c r="AG211" s="879" t="s">
        <v>136</v>
      </c>
      <c r="AH211" s="879">
        <v>-106.89999999999999</v>
      </c>
      <c r="AI211" s="879">
        <v>205.6</v>
      </c>
      <c r="AJ211" s="879">
        <v>-15.9</v>
      </c>
      <c r="AK211" s="879" t="s">
        <v>136</v>
      </c>
      <c r="AL211" s="892">
        <v>2050</v>
      </c>
      <c r="AM211" s="886">
        <v>1.4000000000000001</v>
      </c>
      <c r="AN211" s="879">
        <v>3.64</v>
      </c>
      <c r="AO211" s="753" t="str">
        <f>IF(U211="n/a","n/a",IF(AA211&lt;0,"n/a",IF(AA211="n/a","n/a",J211+U211-AA211)))</f>
        <v>n/a</v>
      </c>
      <c r="AP211" s="754">
        <f>IF(U211="n/a","n/a",J211+U211)</f>
        <v>15.122526832959784</v>
      </c>
      <c r="AQ211" s="902" t="str">
        <f>IF(OR(AC211&lt;0.01,AF211="n/a"),"n/a",(I211/SQRT(22.5*AC211*(I211/AF211))-1)*100)</f>
        <v>n/a</v>
      </c>
      <c r="AR211" s="663">
        <f>INDEX(Historical!$C$7:$C$1279,MATCH(B211,Historical!$B$7:$B$1301,0))*IF(AH211="n/a",1.03,IF(AH211&lt;0,1.01,IF(AH211&gt;10,1.1,(1+AH211/100))))</f>
        <v>2.2220000000000004</v>
      </c>
      <c r="AS211" s="900">
        <f>IF($AI211="n/a",1.03*AR211,IF($AI211&lt;0,1.01*AR211,IF($AI211&gt;10,1.1*AR211,(1+$AI211/100)*AR211)))</f>
        <v>2.4442000000000008</v>
      </c>
      <c r="AT211" s="900">
        <f>IF($AK211="n/a",1.03*AS211,IF($AK211&lt;0,1.01*AS211,IF($AK211&gt;10,1.1*AS211,(1+$AK211/100)*AS211)))</f>
        <v>2.517526000000001</v>
      </c>
      <c r="AU211" s="900">
        <f>IF($AK211="n/a",1.03*AT211,IF($AK211&lt;0,1.01*AT211,IF($AK211&gt;10,1.1*AT211,(1+$AK211/100)*AT211)))</f>
        <v>2.593051780000001</v>
      </c>
      <c r="AV211" s="900">
        <f>IF($AK211="n/a",1.03*AU211,IF($AK211&lt;0,1.01*AU211,IF($AK211&gt;10,1.1*AU211,(1+$AK211/100)*AU211)))</f>
        <v>2.670843333400001</v>
      </c>
      <c r="AW211" s="663">
        <f>SUM(AR211:AV211)</f>
        <v>12.447621113400004</v>
      </c>
      <c r="AX211" s="761">
        <f>AW211/I211*100</f>
        <v>33.18480702052787</v>
      </c>
      <c r="AY211" s="948">
        <v>2.04</v>
      </c>
      <c r="AZ211" s="886">
        <v>65.83</v>
      </c>
      <c r="BA211" s="886">
        <v>-38.049999999999997</v>
      </c>
      <c r="BB211" s="886">
        <v>8.84</v>
      </c>
      <c r="BC211" s="886">
        <v>-12.950000000000001</v>
      </c>
      <c r="BE211" s="635">
        <v>2005</v>
      </c>
      <c r="BF211" s="912">
        <f>IF(BE211&gt;2008,0,IF(BE211&gt;2001,1,IF(BE211&gt;1990,2,IF(BE211&gt;1980,3,IF(BE211&gt;1973,4,IF(BE211&gt;1970,5,IF(BE211&gt;1960,6,IF(BE211&gt;1958,7,IF(BE211&gt;1953,8,9)))))))))</f>
        <v>1</v>
      </c>
      <c r="BG211" s="896" t="s">
        <v>136</v>
      </c>
    </row>
    <row r="212" spans="1:59" ht="11.25" customHeight="1" x14ac:dyDescent="0.2">
      <c r="A212" s="885" t="s">
        <v>766</v>
      </c>
      <c r="B212" s="889" t="s">
        <v>767</v>
      </c>
      <c r="C212" s="946" t="s">
        <v>112</v>
      </c>
      <c r="D212" s="946" t="s">
        <v>4328</v>
      </c>
      <c r="E212" s="746">
        <v>19</v>
      </c>
      <c r="F212" s="1199">
        <v>168</v>
      </c>
      <c r="G212" s="1199" t="s">
        <v>106</v>
      </c>
      <c r="H212" s="1199" t="s">
        <v>106</v>
      </c>
      <c r="I212" s="888">
        <v>40.85</v>
      </c>
      <c r="J212" s="663">
        <f>(M212/I212)*100</f>
        <v>1.9583843329253368</v>
      </c>
      <c r="K212" s="891">
        <v>0.2</v>
      </c>
      <c r="L212" s="901">
        <v>4</v>
      </c>
      <c r="M212" s="654">
        <f>K212*L212</f>
        <v>0.8</v>
      </c>
      <c r="N212" s="884" t="s">
        <v>595</v>
      </c>
      <c r="O212" s="747">
        <v>0.18</v>
      </c>
      <c r="P212" s="630">
        <v>43704</v>
      </c>
      <c r="Q212" s="630">
        <v>43726</v>
      </c>
      <c r="R212" s="654">
        <f>(K212-O212)/O212*100</f>
        <v>11.111111111111121</v>
      </c>
      <c r="S212" s="714">
        <f>IF(INDEX(Historical!$D$7:$D$1277,MATCH(B212,Historical!$B$7:$B$1301,0))=0,"n/a",(INDEX(Historical!$C$7:$C$1279,MATCH(B212,Historical!$B$7:$B$1301,0))/INDEX(Historical!$D$7:$D$1277,MATCH(B212,Historical!$B$7:$B$1301,0))-1)*100)</f>
        <v>8.5714285714285854</v>
      </c>
      <c r="T212" s="714">
        <f>IF(INDEX(Historical!$F$7:$F$1270,MATCH(B212,Historical!$B$7:$B$1301,0))=0,"n/a",((INDEX(Historical!$C$7:$C$1279,MATCH(B212,Historical!$B$7:$B$1301,0))/INDEX(Historical!$F$7:$F$1270,MATCH(B212,Historical!$B$7:$B$1301,0)))^(1/3)-1)*100)</f>
        <v>4.8149469628073316</v>
      </c>
      <c r="U212" s="714">
        <f>IF(INDEX(Historical!$H$7:$H$1270,MATCH(B212,Historical!$B$7:$B$1301,0))=0,"n/a",((INDEX(Historical!$C$7:$C$1279,MATCH(B212,Historical!$B$7:$B$1301,0))/INDEX(Historical!$H$7:$H$1270,MATCH(B212,Historical!$B$7:$B$1301,0)))^(1/5)-1)*100)</f>
        <v>7.0739850656267755</v>
      </c>
      <c r="V212" s="714">
        <f>IF(INDEX(Historical!$O$7:$O$1270,MATCH(B212,Historical!$B$7:$B$1301,0))=0,"n/a",((INDEX(Historical!$C$7:$C$1279,MATCH(B212,Historical!$B$7:$B$1301,0))/INDEX(Historical!$O$7:$O$1270,MATCH(B212,Historical!$B$7:$B$1301,0)))^(1/10)-1)*100)</f>
        <v>7.1773462536293131</v>
      </c>
      <c r="W212" s="715">
        <f>IF(OR(U212&lt;=0,U212="n/a",V212&lt;=0,V212="n/a"),"n/a",U212/V212)</f>
        <v>0.98559896870653663</v>
      </c>
      <c r="X212" s="716">
        <f>IF(OR(AJ212&lt;=0,AJ212="n/a",U212&lt;=0,U212="n/a"),"n/a",U212/AJ212)</f>
        <v>0.71454394602290661</v>
      </c>
      <c r="Y212" s="667" t="s">
        <v>4213</v>
      </c>
      <c r="Z212" s="663">
        <f>IF(OR(AC212&lt;0.01,AC212="n/a"),"n/a",M212/AC212*100)</f>
        <v>57.142857142857153</v>
      </c>
      <c r="AA212" s="900">
        <f>IF(OR(AC212&lt;0.01,AC212="n/a"),"n/a",I212/AC212)</f>
        <v>29.178571428571431</v>
      </c>
      <c r="AB212" s="901">
        <v>12</v>
      </c>
      <c r="AC212" s="879">
        <v>1.4</v>
      </c>
      <c r="AD212" s="879">
        <v>4.05</v>
      </c>
      <c r="AE212" s="879">
        <v>3.35</v>
      </c>
      <c r="AF212" s="879">
        <v>5.15</v>
      </c>
      <c r="AG212" s="879">
        <v>18</v>
      </c>
      <c r="AH212" s="879">
        <v>22.3</v>
      </c>
      <c r="AI212" s="879">
        <v>26.35</v>
      </c>
      <c r="AJ212" s="879">
        <v>9.9</v>
      </c>
      <c r="AK212" s="879">
        <v>7.0000000000000009</v>
      </c>
      <c r="AL212" s="892">
        <v>4310</v>
      </c>
      <c r="AM212" s="886">
        <v>14.299999999999999</v>
      </c>
      <c r="AN212" s="879">
        <v>0.81</v>
      </c>
      <c r="AO212" s="753">
        <f>IF(U212="n/a","n/a",IF(AA212&lt;0,"n/a",IF(AA212="n/a","n/a",J212+U212-AA212)))</f>
        <v>-20.146202030019317</v>
      </c>
      <c r="AP212" s="754">
        <f>IF(U212="n/a","n/a",J212+U212)</f>
        <v>9.0323693985521132</v>
      </c>
      <c r="AQ212" s="902">
        <f>IF(OR(AC212&lt;0.01,AF212="n/a"),"n/a",(I212/SQRT(22.5*AC212*(I212/AF212))-1)*100)</f>
        <v>158.43085716784663</v>
      </c>
      <c r="AR212" s="663">
        <f>INDEX(Historical!$C$7:$C$1279,MATCH(B212,Historical!$B$7:$B$1301,0))*IF(AH212="n/a",1.03,IF(AH212&lt;0,1.01,IF(AH212&gt;10,1.1,(1+AH212/100))))</f>
        <v>0.83600000000000008</v>
      </c>
      <c r="AS212" s="900">
        <f>IF($AI212="n/a",1.03*AR212,IF($AI212&lt;0,1.01*AR212,IF($AI212&gt;10,1.1*AR212,(1+$AI212/100)*AR212)))</f>
        <v>0.9196000000000002</v>
      </c>
      <c r="AT212" s="900">
        <f>IF($AK212="n/a",1.03*AS212,IF($AK212&lt;0,1.01*AS212,IF($AK212&gt;10,1.1*AS212,(1+$AK212/100)*AS212)))</f>
        <v>0.98397200000000029</v>
      </c>
      <c r="AU212" s="900">
        <f>IF($AK212="n/a",1.03*AT212,IF($AK212&lt;0,1.01*AT212,IF($AK212&gt;10,1.1*AT212,(1+$AK212/100)*AT212)))</f>
        <v>1.0528500400000003</v>
      </c>
      <c r="AV212" s="900">
        <f>IF($AK212="n/a",1.03*AU212,IF($AK212&lt;0,1.01*AU212,IF($AK212&gt;10,1.1*AU212,(1+$AK212/100)*AU212)))</f>
        <v>1.1265495428000003</v>
      </c>
      <c r="AW212" s="663">
        <f>SUM(AR212:AV212)</f>
        <v>4.9189715828000011</v>
      </c>
      <c r="AX212" s="761">
        <f>AW212/I212*100</f>
        <v>12.041546102325585</v>
      </c>
      <c r="AY212" s="948">
        <v>0.92</v>
      </c>
      <c r="AZ212" s="886">
        <v>57.599999999999994</v>
      </c>
      <c r="BA212" s="886">
        <v>-9.5399999999999991</v>
      </c>
      <c r="BB212" s="886">
        <v>-1.9800000000000002</v>
      </c>
      <c r="BC212" s="886">
        <v>0.33999999999999997</v>
      </c>
      <c r="BE212" s="635">
        <v>2001</v>
      </c>
      <c r="BF212" s="912">
        <f>IF(BE212&gt;2008,0,IF(BE212&gt;2001,1,IF(BE212&gt;1990,2,IF(BE212&gt;1980,3,IF(BE212&gt;1973,4,IF(BE212&gt;1970,5,IF(BE212&gt;1960,6,IF(BE212&gt;1958,7,IF(BE212&gt;1953,8,9)))))))))</f>
        <v>2</v>
      </c>
      <c r="BG212" s="896">
        <v>6.7</v>
      </c>
    </row>
    <row r="213" spans="1:59" ht="11.25" customHeight="1" x14ac:dyDescent="0.2">
      <c r="A213" s="885" t="s">
        <v>754</v>
      </c>
      <c r="B213" s="889" t="s">
        <v>755</v>
      </c>
      <c r="C213" s="946" t="s">
        <v>112</v>
      </c>
      <c r="D213" s="946" t="s">
        <v>4369</v>
      </c>
      <c r="E213" s="746">
        <v>15</v>
      </c>
      <c r="F213" s="1199">
        <v>245</v>
      </c>
      <c r="G213" s="1199" t="s">
        <v>106</v>
      </c>
      <c r="H213" s="1199" t="s">
        <v>106</v>
      </c>
      <c r="I213" s="888">
        <v>87.32</v>
      </c>
      <c r="J213" s="663">
        <f>(M213/I213)*100</f>
        <v>1.3742556115437472</v>
      </c>
      <c r="K213" s="891">
        <v>0.3</v>
      </c>
      <c r="L213" s="901">
        <v>4</v>
      </c>
      <c r="M213" s="654">
        <f>K213*L213</f>
        <v>1.2</v>
      </c>
      <c r="N213" s="884" t="s">
        <v>239</v>
      </c>
      <c r="O213" s="747">
        <v>0.28000000000000003</v>
      </c>
      <c r="P213" s="1200">
        <v>43643</v>
      </c>
      <c r="Q213" s="1200">
        <v>43658</v>
      </c>
      <c r="R213" s="654">
        <f>(K213-O213)/O213*100</f>
        <v>7.1428571428571281</v>
      </c>
      <c r="S213" s="714">
        <f>IF(INDEX(Historical!$D$7:$D$1277,MATCH(B213,Historical!$B$7:$B$1301,0))=0,"n/a",(INDEX(Historical!$C$7:$C$1279,MATCH(B213,Historical!$B$7:$B$1301,0))/INDEX(Historical!$D$7:$D$1277,MATCH(B213,Historical!$B$7:$B$1301,0))-1)*100)</f>
        <v>7.4074074074073959</v>
      </c>
      <c r="T213" s="714">
        <f>IF(INDEX(Historical!$F$7:$F$1270,MATCH(B213,Historical!$B$7:$B$1301,0))=0,"n/a",((INDEX(Historical!$C$7:$C$1279,MATCH(B213,Historical!$B$7:$B$1301,0))/INDEX(Historical!$F$7:$F$1270,MATCH(B213,Historical!$B$7:$B$1301,0)))^(1/3)-1)*100)</f>
        <v>7.2613795918652579</v>
      </c>
      <c r="U213" s="714">
        <f>IF(INDEX(Historical!$H$7:$H$1270,MATCH(B213,Historical!$B$7:$B$1301,0))=0,"n/a",((INDEX(Historical!$C$7:$C$1279,MATCH(B213,Historical!$B$7:$B$1301,0))/INDEX(Historical!$H$7:$H$1270,MATCH(B213,Historical!$B$7:$B$1301,0)))^(1/5)-1)*100)</f>
        <v>6.6683901275273794</v>
      </c>
      <c r="V213" s="714">
        <f>IF(INDEX(Historical!$O$7:$O$1270,MATCH(B213,Historical!$B$7:$B$1301,0))=0,"n/a",((INDEX(Historical!$C$7:$C$1279,MATCH(B213,Historical!$B$7:$B$1301,0))/INDEX(Historical!$O$7:$O$1270,MATCH(B213,Historical!$B$7:$B$1301,0)))^(1/10)-1)*100)</f>
        <v>6.1274676611179135</v>
      </c>
      <c r="W213" s="715">
        <f>IF(OR(U213&lt;=0,U213="n/a",V213&lt;=0,V213="n/a"),"n/a",U213/V213)</f>
        <v>1.0882783061984824</v>
      </c>
      <c r="X213" s="716">
        <f>IF(OR(AJ213&lt;=0,AJ213="n/a",U213&lt;=0,U213="n/a"),"n/a",U213/AJ213)</f>
        <v>0.12677547770964598</v>
      </c>
      <c r="Y213" s="889"/>
      <c r="Z213" s="663">
        <f>IF(OR(AC213&lt;0.01,AC213="n/a"),"n/a",M213/AC213*100)</f>
        <v>25.10460251046025</v>
      </c>
      <c r="AA213" s="900">
        <f>IF(OR(AC213&lt;0.01,AC213="n/a"),"n/a",I213/AC213)</f>
        <v>18.26778242677824</v>
      </c>
      <c r="AB213" s="901">
        <v>12</v>
      </c>
      <c r="AC213" s="879">
        <v>4.78</v>
      </c>
      <c r="AD213" s="879">
        <v>2.13</v>
      </c>
      <c r="AE213" s="879">
        <v>1.1000000000000001</v>
      </c>
      <c r="AF213" s="879">
        <v>1.53</v>
      </c>
      <c r="AG213" s="879">
        <v>8.5</v>
      </c>
      <c r="AH213" s="879">
        <v>19.3</v>
      </c>
      <c r="AI213" s="879">
        <v>37.980000000000004</v>
      </c>
      <c r="AJ213" s="879">
        <v>52.6</v>
      </c>
      <c r="AK213" s="879">
        <v>8.4500000000000011</v>
      </c>
      <c r="AL213" s="892">
        <v>3430</v>
      </c>
      <c r="AM213" s="886">
        <v>0.6</v>
      </c>
      <c r="AN213" s="879">
        <v>0.6</v>
      </c>
      <c r="AO213" s="753">
        <f>IF(U213="n/a","n/a",IF(AA213&lt;0,"n/a",IF(AA213="n/a","n/a",J213+U213-AA213)))</f>
        <v>-10.225136687707113</v>
      </c>
      <c r="AP213" s="754">
        <f>IF(U213="n/a","n/a",J213+U213)</f>
        <v>8.0426457390711263</v>
      </c>
      <c r="AQ213" s="902">
        <f>IF(OR(AC213&lt;0.01,AF213="n/a"),"n/a",(I213/SQRT(22.5*AC213*(I213/AF213))-1)*100)</f>
        <v>11.454439347247192</v>
      </c>
      <c r="AR213" s="663">
        <f>INDEX(Historical!$C$7:$C$1279,MATCH(B213,Historical!$B$7:$B$1301,0))*IF(AH213="n/a",1.03,IF(AH213&lt;0,1.01,IF(AH213&gt;10,1.1,(1+AH213/100))))</f>
        <v>1.276</v>
      </c>
      <c r="AS213" s="900">
        <f>IF($AI213="n/a",1.03*AR213,IF($AI213&lt;0,1.01*AR213,IF($AI213&gt;10,1.1*AR213,(1+$AI213/100)*AR213)))</f>
        <v>1.4036000000000002</v>
      </c>
      <c r="AT213" s="900">
        <f>IF($AK213="n/a",1.03*AS213,IF($AK213&lt;0,1.01*AS213,IF($AK213&gt;10,1.1*AS213,(1+$AK213/100)*AS213)))</f>
        <v>1.5222042000000002</v>
      </c>
      <c r="AU213" s="900">
        <f>IF($AK213="n/a",1.03*AT213,IF($AK213&lt;0,1.01*AT213,IF($AK213&gt;10,1.1*AT213,(1+$AK213/100)*AT213)))</f>
        <v>1.6508304549000004</v>
      </c>
      <c r="AV213" s="900">
        <f>IF($AK213="n/a",1.03*AU213,IF($AK213&lt;0,1.01*AU213,IF($AK213&gt;10,1.1*AU213,(1+$AK213/100)*AU213)))</f>
        <v>1.7903256283390505</v>
      </c>
      <c r="AW213" s="663">
        <f>SUM(AR213:AV213)</f>
        <v>7.6429602832390513</v>
      </c>
      <c r="AX213" s="761">
        <f>AW213/I213*100</f>
        <v>8.7528175483727111</v>
      </c>
      <c r="AY213" s="948">
        <v>1.41</v>
      </c>
      <c r="AZ213" s="886">
        <v>67.959999999999994</v>
      </c>
      <c r="BA213" s="886">
        <v>-3.6700000000000004</v>
      </c>
      <c r="BB213" s="886">
        <v>13.450000000000001</v>
      </c>
      <c r="BC213" s="886">
        <v>12.959999999999999</v>
      </c>
      <c r="BE213" s="635">
        <v>2005</v>
      </c>
      <c r="BF213" s="912">
        <f>IF(BE213&gt;2008,0,IF(BE213&gt;2001,1,IF(BE213&gt;1990,2,IF(BE213&gt;1980,3,IF(BE213&gt;1973,4,IF(BE213&gt;1970,5,IF(BE213&gt;1960,6,IF(BE213&gt;1958,7,IF(BE213&gt;1953,8,9)))))))))</f>
        <v>1</v>
      </c>
      <c r="BG213" s="896">
        <v>4.3999999999999995</v>
      </c>
    </row>
    <row r="214" spans="1:59" ht="11.25" customHeight="1" x14ac:dyDescent="0.2">
      <c r="A214" s="877" t="s">
        <v>759</v>
      </c>
      <c r="B214" s="889" t="s">
        <v>760</v>
      </c>
      <c r="C214" s="946" t="s">
        <v>108</v>
      </c>
      <c r="D214" s="946" t="s">
        <v>4345</v>
      </c>
      <c r="E214" s="746">
        <v>22</v>
      </c>
      <c r="F214" s="1199">
        <v>156</v>
      </c>
      <c r="G214" s="1199" t="s">
        <v>37</v>
      </c>
      <c r="H214" s="1199" t="s">
        <v>115</v>
      </c>
      <c r="I214" s="888">
        <v>32.71</v>
      </c>
      <c r="J214" s="663">
        <f>(M214/I214)*100</f>
        <v>3.4974014062977679</v>
      </c>
      <c r="K214" s="898">
        <v>0.28599999999999998</v>
      </c>
      <c r="L214" s="901">
        <v>4</v>
      </c>
      <c r="M214" s="654">
        <f>K214*L214</f>
        <v>1.1439999999999999</v>
      </c>
      <c r="N214" s="884" t="s">
        <v>457</v>
      </c>
      <c r="O214" s="748">
        <v>0.26400000000000001</v>
      </c>
      <c r="P214" s="875">
        <v>43909</v>
      </c>
      <c r="Q214" s="875">
        <v>43937</v>
      </c>
      <c r="R214" s="654">
        <f>(K214-O214)/O214*100</f>
        <v>8.3333333333333197</v>
      </c>
      <c r="S214" s="714">
        <f>IF(INDEX(Historical!$D$7:$D$1277,MATCH(B214,Historical!$B$7:$B$1301,0))=0,"n/a",(INDEX(Historical!$C$7:$C$1279,MATCH(B214,Historical!$B$7:$B$1301,0))/INDEX(Historical!$D$7:$D$1277,MATCH(B214,Historical!$B$7:$B$1301,0))-1)*100)</f>
        <v>9.3023255813953654</v>
      </c>
      <c r="T214" s="714">
        <f>IF(INDEX(Historical!$F$7:$F$1270,MATCH(B214,Historical!$B$7:$B$1301,0))=0,"n/a",((INDEX(Historical!$C$7:$C$1279,MATCH(B214,Historical!$B$7:$B$1301,0))/INDEX(Historical!$F$7:$F$1270,MATCH(B214,Historical!$B$7:$B$1301,0)))^(1/3)-1)*100)</f>
        <v>8.3008947425307955</v>
      </c>
      <c r="U214" s="714">
        <f>IF(INDEX(Historical!$H$7:$H$1270,MATCH(B214,Historical!$B$7:$B$1301,0))=0,"n/a",((INDEX(Historical!$C$7:$C$1279,MATCH(B214,Historical!$B$7:$B$1301,0))/INDEX(Historical!$H$7:$H$1270,MATCH(B214,Historical!$B$7:$B$1301,0)))^(1/5)-1)*100)</f>
        <v>7.3289260123837519</v>
      </c>
      <c r="V214" s="714">
        <f>IF(INDEX(Historical!$O$7:$O$1270,MATCH(B214,Historical!$B$7:$B$1301,0))=0,"n/a",((INDEX(Historical!$C$7:$C$1279,MATCH(B214,Historical!$B$7:$B$1301,0))/INDEX(Historical!$O$7:$O$1270,MATCH(B214,Historical!$B$7:$B$1301,0)))^(1/10)-1)*100)</f>
        <v>7.1773462536293131</v>
      </c>
      <c r="W214" s="715">
        <f>IF(OR(U214&lt;=0,U214="n/a",V214&lt;=0,V214="n/a"),"n/a",U214/V214)</f>
        <v>1.0211191927208181</v>
      </c>
      <c r="X214" s="716">
        <f>IF(OR(AJ214&lt;=0,AJ214="n/a",U214&lt;=0,U214="n/a"),"n/a",U214/AJ214)</f>
        <v>0.28406689970479659</v>
      </c>
      <c r="Y214" s="682"/>
      <c r="Z214" s="663">
        <f>IF(OR(AC214&lt;0.01,AC214="n/a"),"n/a",M214/AC214*100)</f>
        <v>27.173396674584321</v>
      </c>
      <c r="AA214" s="900">
        <f>IF(OR(AC214&lt;0.01,AC214="n/a"),"n/a",I214/AC214)</f>
        <v>7.7695961995249405</v>
      </c>
      <c r="AB214" s="901">
        <v>12</v>
      </c>
      <c r="AC214" s="879">
        <v>4.21</v>
      </c>
      <c r="AD214" s="879">
        <v>0.76</v>
      </c>
      <c r="AE214" s="879">
        <v>2.4500000000000002</v>
      </c>
      <c r="AF214" s="879">
        <v>0.86</v>
      </c>
      <c r="AG214" s="879" t="s">
        <v>136</v>
      </c>
      <c r="AH214" s="879">
        <v>17.399999999999999</v>
      </c>
      <c r="AI214" s="879">
        <v>3.3099999999999996</v>
      </c>
      <c r="AJ214" s="879">
        <v>25.8</v>
      </c>
      <c r="AK214" s="879">
        <v>10</v>
      </c>
      <c r="AL214" s="892">
        <v>685.44</v>
      </c>
      <c r="AM214" s="886">
        <v>2.4</v>
      </c>
      <c r="AN214" s="879">
        <v>0.05</v>
      </c>
      <c r="AO214" s="753">
        <f>IF(U214="n/a","n/a",IF(AA214&lt;0,"n/a",IF(AA214="n/a","n/a",J214+U214-AA214)))</f>
        <v>3.0567312191565783</v>
      </c>
      <c r="AP214" s="754">
        <f>IF(U214="n/a","n/a",J214+U214)</f>
        <v>10.826327418681519</v>
      </c>
      <c r="AQ214" s="902">
        <f>IF(OR(AC214&lt;0.01,AF214="n/a"),"n/a",(I214/SQRT(22.5*AC214*(I214/AF214))-1)*100)</f>
        <v>-45.504933020026897</v>
      </c>
      <c r="AR214" s="663">
        <f>INDEX(Historical!$C$7:$C$1279,MATCH(B214,Historical!$B$7:$B$1301,0))*IF(AH214="n/a",1.03,IF(AH214&lt;0,1.01,IF(AH214&gt;10,1.1,(1+AH214/100))))</f>
        <v>1.1374000000000002</v>
      </c>
      <c r="AS214" s="900">
        <f>IF($AI214="n/a",1.03*AR214,IF($AI214&lt;0,1.01*AR214,IF($AI214&gt;10,1.1*AR214,(1+$AI214/100)*AR214)))</f>
        <v>1.17504794</v>
      </c>
      <c r="AT214" s="900">
        <f>IF($AK214="n/a",1.03*AS214,IF($AK214&lt;0,1.01*AS214,IF($AK214&gt;10,1.1*AS214,(1+$AK214/100)*AS214)))</f>
        <v>1.292552734</v>
      </c>
      <c r="AU214" s="900">
        <f>IF($AK214="n/a",1.03*AT214,IF($AK214&lt;0,1.01*AT214,IF($AK214&gt;10,1.1*AT214,(1+$AK214/100)*AT214)))</f>
        <v>1.4218080074000001</v>
      </c>
      <c r="AV214" s="900">
        <f>IF($AK214="n/a",1.03*AU214,IF($AK214&lt;0,1.01*AU214,IF($AK214&gt;10,1.1*AU214,(1+$AK214/100)*AU214)))</f>
        <v>1.5639888081400002</v>
      </c>
      <c r="AW214" s="663">
        <f>SUM(AR214:AV214)</f>
        <v>6.5907974895400008</v>
      </c>
      <c r="AX214" s="761">
        <f>AW214/I214*100</f>
        <v>20.149182175298076</v>
      </c>
      <c r="AY214" s="948">
        <v>0.68</v>
      </c>
      <c r="AZ214" s="886">
        <v>20.919999999999998</v>
      </c>
      <c r="BA214" s="886">
        <v>-37.9</v>
      </c>
      <c r="BB214" s="886">
        <v>2.5100000000000002</v>
      </c>
      <c r="BC214" s="886">
        <v>-16.5</v>
      </c>
      <c r="BE214" s="635">
        <v>1999</v>
      </c>
      <c r="BF214" s="912">
        <f>IF(BE214&gt;2008,0,IF(BE214&gt;2001,1,IF(BE214&gt;1990,2,IF(BE214&gt;1980,3,IF(BE214&gt;1973,4,IF(BE214&gt;1970,5,IF(BE214&gt;1960,6,IF(BE214&gt;1958,7,IF(BE214&gt;1953,8,9)))))))))</f>
        <v>2</v>
      </c>
      <c r="BG214" s="896" t="s">
        <v>136</v>
      </c>
    </row>
    <row r="215" spans="1:59" ht="11.25" customHeight="1" x14ac:dyDescent="0.2">
      <c r="A215" s="877" t="s">
        <v>1600</v>
      </c>
      <c r="B215" s="889" t="s">
        <v>1601</v>
      </c>
      <c r="C215" s="946" t="s">
        <v>108</v>
      </c>
      <c r="D215" s="946" t="s">
        <v>118</v>
      </c>
      <c r="E215" s="746">
        <v>11</v>
      </c>
      <c r="F215" s="1199">
        <v>296</v>
      </c>
      <c r="G215" s="1199" t="s">
        <v>106</v>
      </c>
      <c r="H215" s="1199" t="s">
        <v>106</v>
      </c>
      <c r="I215" s="888">
        <v>78.44</v>
      </c>
      <c r="J215" s="663">
        <f>(M215/I215)*100</f>
        <v>3.5696073431922484</v>
      </c>
      <c r="K215" s="891">
        <v>0.7</v>
      </c>
      <c r="L215" s="901">
        <v>4</v>
      </c>
      <c r="M215" s="654">
        <f>K215*L215</f>
        <v>2.8</v>
      </c>
      <c r="N215" s="884" t="s">
        <v>799</v>
      </c>
      <c r="O215" s="747">
        <v>0.6</v>
      </c>
      <c r="P215" s="630">
        <v>43684</v>
      </c>
      <c r="Q215" s="630">
        <v>43706</v>
      </c>
      <c r="R215" s="654">
        <f>(K215-O215)/O215*100</f>
        <v>16.666666666666664</v>
      </c>
      <c r="S215" s="714">
        <f>IF(INDEX(Historical!$D$7:$D$1277,MATCH(B215,Historical!$B$7:$B$1301,0))=0,"n/a",(INDEX(Historical!$C$7:$C$1279,MATCH(B215,Historical!$B$7:$B$1301,0))/INDEX(Historical!$D$7:$D$1277,MATCH(B215,Historical!$B$7:$B$1301,0))-1)*100)</f>
        <v>18.181818181818166</v>
      </c>
      <c r="T215" s="714">
        <f>IF(INDEX(Historical!$F$7:$F$1270,MATCH(B215,Historical!$B$7:$B$1301,0))=0,"n/a",((INDEX(Historical!$C$7:$C$1279,MATCH(B215,Historical!$B$7:$B$1301,0))/INDEX(Historical!$F$7:$F$1270,MATCH(B215,Historical!$B$7:$B$1301,0)))^(1/3)-1)*100)</f>
        <v>18.563110149668759</v>
      </c>
      <c r="U215" s="714">
        <f>IF(INDEX(Historical!$H$7:$H$1270,MATCH(B215,Historical!$B$7:$B$1301,0))=0,"n/a",((INDEX(Historical!$C$7:$C$1279,MATCH(B215,Historical!$B$7:$B$1301,0))/INDEX(Historical!$H$7:$H$1270,MATCH(B215,Historical!$B$7:$B$1301,0)))^(1/5)-1)*100)</f>
        <v>15.590079005182321</v>
      </c>
      <c r="V215" s="714">
        <f>IF(INDEX(Historical!$O$7:$O$1270,MATCH(B215,Historical!$B$7:$B$1301,0))=0,"n/a",((INDEX(Historical!$C$7:$C$1279,MATCH(B215,Historical!$B$7:$B$1301,0))/INDEX(Historical!$O$7:$O$1270,MATCH(B215,Historical!$B$7:$B$1301,0)))^(1/10)-1)*100)</f>
        <v>21.861658577517183</v>
      </c>
      <c r="W215" s="715">
        <f>IF(OR(U215&lt;=0,U215="n/a",V215&lt;=0,V215="n/a"),"n/a",U215/V215)</f>
        <v>0.71312425587029171</v>
      </c>
      <c r="X215" s="716">
        <f>IF(OR(AJ215&lt;=0,AJ215="n/a",U215&lt;=0,U215="n/a"),"n/a",U215/AJ215)</f>
        <v>2.2594317398814958</v>
      </c>
      <c r="Y215" s="890"/>
      <c r="Z215" s="663">
        <f>IF(OR(AC215&lt;0.01,AC215="n/a"),"n/a",M215/AC215*100)</f>
        <v>29.197080291970799</v>
      </c>
      <c r="AA215" s="900">
        <f>IF(OR(AC215&lt;0.01,AC215="n/a"),"n/a",I215/AC215)</f>
        <v>8.1793534932221057</v>
      </c>
      <c r="AB215" s="901">
        <v>12</v>
      </c>
      <c r="AC215" s="879">
        <v>9.59</v>
      </c>
      <c r="AD215" s="879">
        <v>1.02</v>
      </c>
      <c r="AE215" s="879">
        <v>0.38</v>
      </c>
      <c r="AF215" s="879">
        <v>0.52</v>
      </c>
      <c r="AG215" s="879">
        <v>5.7</v>
      </c>
      <c r="AH215" s="879">
        <v>35.6</v>
      </c>
      <c r="AI215" s="879">
        <v>81.81</v>
      </c>
      <c r="AJ215" s="879">
        <v>6.9</v>
      </c>
      <c r="AK215" s="879">
        <v>7.76</v>
      </c>
      <c r="AL215" s="892">
        <v>5360</v>
      </c>
      <c r="AM215" s="886">
        <v>0.5</v>
      </c>
      <c r="AN215" s="879">
        <v>0.38</v>
      </c>
      <c r="AO215" s="753">
        <f>IF(U215="n/a","n/a",IF(AA215&lt;0,"n/a",IF(AA215="n/a","n/a",J215+U215-AA215)))</f>
        <v>10.980332855152465</v>
      </c>
      <c r="AP215" s="754">
        <f>IF(U215="n/a","n/a",J215+U215)</f>
        <v>19.159686348374571</v>
      </c>
      <c r="AQ215" s="902">
        <f>IF(OR(AC215&lt;0.01,AF215="n/a"),"n/a",(I215/SQRT(22.5*AC215*(I215/AF215))-1)*100)</f>
        <v>-56.521965614932533</v>
      </c>
      <c r="AR215" s="663">
        <f>INDEX(Historical!$C$7:$C$1279,MATCH(B215,Historical!$B$7:$B$1301,0))*IF(AH215="n/a",1.03,IF(AH215&lt;0,1.01,IF(AH215&gt;10,1.1,(1+AH215/100))))</f>
        <v>2.8600000000000003</v>
      </c>
      <c r="AS215" s="900">
        <f>IF($AI215="n/a",1.03*AR215,IF($AI215&lt;0,1.01*AR215,IF($AI215&gt;10,1.1*AR215,(1+$AI215/100)*AR215)))</f>
        <v>3.1460000000000008</v>
      </c>
      <c r="AT215" s="900">
        <f>IF($AK215="n/a",1.03*AS215,IF($AK215&lt;0,1.01*AS215,IF($AK215&gt;10,1.1*AS215,(1+$AK215/100)*AS215)))</f>
        <v>3.3901296000000003</v>
      </c>
      <c r="AU215" s="900">
        <f>IF($AK215="n/a",1.03*AT215,IF($AK215&lt;0,1.01*AT215,IF($AK215&gt;10,1.1*AT215,(1+$AK215/100)*AT215)))</f>
        <v>3.6532036569600002</v>
      </c>
      <c r="AV215" s="900">
        <f>IF($AK215="n/a",1.03*AU215,IF($AK215&lt;0,1.01*AU215,IF($AK215&gt;10,1.1*AU215,(1+$AK215/100)*AU215)))</f>
        <v>3.9366922607400956</v>
      </c>
      <c r="AW215" s="663">
        <f>SUM(AR215:AV215)</f>
        <v>16.986025517700099</v>
      </c>
      <c r="AX215" s="761">
        <f>AW215/I215*100</f>
        <v>21.654800507011856</v>
      </c>
      <c r="AY215" s="948">
        <v>1.1299999999999999</v>
      </c>
      <c r="AZ215" s="886">
        <v>41.61</v>
      </c>
      <c r="BA215" s="886">
        <v>-53.66</v>
      </c>
      <c r="BB215" s="886">
        <v>-14.39</v>
      </c>
      <c r="BC215" s="886">
        <v>-39.86</v>
      </c>
      <c r="BE215" s="635">
        <v>2009</v>
      </c>
      <c r="BF215" s="912">
        <f>IF(BE215&gt;2008,0,IF(BE215&gt;2001,1,IF(BE215&gt;1990,2,IF(BE215&gt;1980,3,IF(BE215&gt;1973,4,IF(BE215&gt;1970,5,IF(BE215&gt;1960,6,IF(BE215&gt;1958,7,IF(BE215&gt;1953,8,9)))))))))</f>
        <v>0</v>
      </c>
      <c r="BG215" s="896">
        <v>0.8</v>
      </c>
    </row>
    <row r="216" spans="1:59" ht="11.25" customHeight="1" x14ac:dyDescent="0.2">
      <c r="A216" s="885" t="s">
        <v>764</v>
      </c>
      <c r="B216" s="889" t="s">
        <v>765</v>
      </c>
      <c r="C216" s="946" t="s">
        <v>131</v>
      </c>
      <c r="D216" s="946" t="s">
        <v>4346</v>
      </c>
      <c r="E216" s="746">
        <v>16</v>
      </c>
      <c r="F216" s="1199">
        <v>234</v>
      </c>
      <c r="G216" s="1199" t="s">
        <v>37</v>
      </c>
      <c r="H216" s="1199" t="s">
        <v>37</v>
      </c>
      <c r="I216" s="888">
        <v>24.17</v>
      </c>
      <c r="J216" s="663">
        <f>(M216/I216)*100</f>
        <v>2.896152254861398</v>
      </c>
      <c r="K216" s="891">
        <v>0.17499999999999999</v>
      </c>
      <c r="L216" s="901">
        <v>4</v>
      </c>
      <c r="M216" s="654">
        <f>K216*L216</f>
        <v>0.7</v>
      </c>
      <c r="N216" s="884" t="s">
        <v>139</v>
      </c>
      <c r="O216" s="747">
        <v>0.16500000000000001</v>
      </c>
      <c r="P216" s="875">
        <v>43844</v>
      </c>
      <c r="Q216" s="875">
        <v>43862</v>
      </c>
      <c r="R216" s="654">
        <f>(K216-O216)/O216*100</f>
        <v>6.060606060606049</v>
      </c>
      <c r="S216" s="714">
        <f>IF(INDEX(Historical!$D$7:$D$1277,MATCH(B216,Historical!$B$7:$B$1301,0))=0,"n/a",(INDEX(Historical!$C$7:$C$1279,MATCH(B216,Historical!$B$7:$B$1301,0))/INDEX(Historical!$D$7:$D$1277,MATCH(B216,Historical!$B$7:$B$1301,0))-1)*100)</f>
        <v>6.4516129032258229</v>
      </c>
      <c r="T216" s="714">
        <f>IF(INDEX(Historical!$F$7:$F$1270,MATCH(B216,Historical!$B$7:$B$1301,0))=0,"n/a",((INDEX(Historical!$C$7:$C$1279,MATCH(B216,Historical!$B$7:$B$1301,0))/INDEX(Historical!$F$7:$F$1270,MATCH(B216,Historical!$B$7:$B$1301,0)))^(1/3)-1)*100)</f>
        <v>6.917810999860885</v>
      </c>
      <c r="U216" s="714">
        <f>IF(INDEX(Historical!$H$7:$H$1270,MATCH(B216,Historical!$B$7:$B$1301,0))=0,"n/a",((INDEX(Historical!$C$7:$C$1279,MATCH(B216,Historical!$B$7:$B$1301,0))/INDEX(Historical!$H$7:$H$1270,MATCH(B216,Historical!$B$7:$B$1301,0)))^(1/5)-1)*100)</f>
        <v>5.9938567638061713</v>
      </c>
      <c r="V216" s="714">
        <f>IF(INDEX(Historical!$O$7:$O$1270,MATCH(B216,Historical!$B$7:$B$1301,0))=0,"n/a",((INDEX(Historical!$C$7:$C$1279,MATCH(B216,Historical!$B$7:$B$1301,0))/INDEX(Historical!$O$7:$O$1270,MATCH(B216,Historical!$B$7:$B$1301,0)))^(1/10)-1)*100)</f>
        <v>4.4589177642213595</v>
      </c>
      <c r="W216" s="715">
        <f>IF(OR(U216&lt;=0,U216="n/a",V216&lt;=0,V216="n/a"),"n/a",U216/V216)</f>
        <v>1.3442402575578452</v>
      </c>
      <c r="X216" s="716">
        <f>IF(OR(AJ216&lt;=0,AJ216="n/a",U216&lt;=0,U216="n/a"),"n/a",U216/AJ216)</f>
        <v>0.59345116473328419</v>
      </c>
      <c r="Y216" s="679"/>
      <c r="Z216" s="663">
        <f>IF(OR(AC216&lt;0.01,AC216="n/a"),"n/a",M216/AC216*100)</f>
        <v>50.359712230215827</v>
      </c>
      <c r="AA216" s="900">
        <f>IF(OR(AC216&lt;0.01,AC216="n/a"),"n/a",I216/AC216)</f>
        <v>17.388489208633096</v>
      </c>
      <c r="AB216" s="901">
        <v>9</v>
      </c>
      <c r="AC216" s="879">
        <v>1.39</v>
      </c>
      <c r="AD216" s="879" t="s">
        <v>136</v>
      </c>
      <c r="AE216" s="879">
        <v>3.16</v>
      </c>
      <c r="AF216" s="879">
        <v>2.14</v>
      </c>
      <c r="AG216" s="879">
        <v>13.100000000000001</v>
      </c>
      <c r="AH216" s="879">
        <v>13.5</v>
      </c>
      <c r="AI216" s="879">
        <v>16.96</v>
      </c>
      <c r="AJ216" s="879">
        <v>10.100000000000001</v>
      </c>
      <c r="AK216" s="879" t="s">
        <v>136</v>
      </c>
      <c r="AL216" s="892">
        <v>201.33</v>
      </c>
      <c r="AM216" s="886">
        <v>4.1000000000000005</v>
      </c>
      <c r="AN216" s="879">
        <v>1.24</v>
      </c>
      <c r="AO216" s="753">
        <f>IF(U216="n/a","n/a",IF(AA216&lt;0,"n/a",IF(AA216="n/a","n/a",J216+U216-AA216)))</f>
        <v>-8.4984801899655267</v>
      </c>
      <c r="AP216" s="754">
        <f>IF(U216="n/a","n/a",J216+U216)</f>
        <v>8.8900090186675698</v>
      </c>
      <c r="AQ216" s="902">
        <f>IF(OR(AC216&lt;0.01,AF216="n/a"),"n/a",(I216/SQRT(22.5*AC216*(I216/AF216))-1)*100)</f>
        <v>28.601653534340656</v>
      </c>
      <c r="AR216" s="663">
        <f>INDEX(Historical!$C$7:$C$1279,MATCH(B216,Historical!$B$7:$B$1301,0))*IF(AH216="n/a",1.03,IF(AH216&lt;0,1.01,IF(AH216&gt;10,1.1,(1+AH216/100))))</f>
        <v>0.72600000000000009</v>
      </c>
      <c r="AS216" s="900">
        <f>IF($AI216="n/a",1.03*AR216,IF($AI216&lt;0,1.01*AR216,IF($AI216&gt;10,1.1*AR216,(1+$AI216/100)*AR216)))</f>
        <v>0.7986000000000002</v>
      </c>
      <c r="AT216" s="900">
        <f>IF($AK216="n/a",1.03*AS216,IF($AK216&lt;0,1.01*AS216,IF($AK216&gt;10,1.1*AS216,(1+$AK216/100)*AS216)))</f>
        <v>0.82255800000000023</v>
      </c>
      <c r="AU216" s="900">
        <f>IF($AK216="n/a",1.03*AT216,IF($AK216&lt;0,1.01*AT216,IF($AK216&gt;10,1.1*AT216,(1+$AK216/100)*AT216)))</f>
        <v>0.84723474000000021</v>
      </c>
      <c r="AV216" s="900">
        <f>IF($AK216="n/a",1.03*AU216,IF($AK216&lt;0,1.01*AU216,IF($AK216&gt;10,1.1*AU216,(1+$AK216/100)*AU216)))</f>
        <v>0.87265178220000028</v>
      </c>
      <c r="AW216" s="663">
        <f>SUM(AR216:AV216)</f>
        <v>4.0670445222000016</v>
      </c>
      <c r="AX216" s="761">
        <f>AW216/I216*100</f>
        <v>16.826828805130329</v>
      </c>
      <c r="AY216" s="948">
        <v>-0.44</v>
      </c>
      <c r="AZ216" s="886">
        <v>4.41</v>
      </c>
      <c r="BA216" s="886">
        <v>-24.42</v>
      </c>
      <c r="BB216" s="886">
        <v>-3.19</v>
      </c>
      <c r="BC216" s="886">
        <v>-11.58</v>
      </c>
      <c r="BE216" s="635">
        <v>2004</v>
      </c>
      <c r="BF216" s="912">
        <f>IF(BE216&gt;2008,0,IF(BE216&gt;2001,1,IF(BE216&gt;1990,2,IF(BE216&gt;1980,3,IF(BE216&gt;1973,4,IF(BE216&gt;1970,5,IF(BE216&gt;1960,6,IF(BE216&gt;1958,7,IF(BE216&gt;1953,8,9)))))))))</f>
        <v>1</v>
      </c>
      <c r="BG216" s="896">
        <v>4.3</v>
      </c>
    </row>
    <row r="217" spans="1:59" ht="11.25" customHeight="1" x14ac:dyDescent="0.2">
      <c r="A217" s="885" t="s">
        <v>776</v>
      </c>
      <c r="B217" s="889" t="s">
        <v>777</v>
      </c>
      <c r="C217" s="946" t="s">
        <v>123</v>
      </c>
      <c r="D217" s="946" t="s">
        <v>4362</v>
      </c>
      <c r="E217" s="746">
        <v>19</v>
      </c>
      <c r="F217" s="1199">
        <v>169</v>
      </c>
      <c r="G217" s="1199" t="s">
        <v>106</v>
      </c>
      <c r="H217" s="1199" t="s">
        <v>106</v>
      </c>
      <c r="I217" s="888">
        <v>124.32</v>
      </c>
      <c r="J217" s="663">
        <f>(M217/I217)*100</f>
        <v>0.90090090090090102</v>
      </c>
      <c r="K217" s="891">
        <v>0.28000000000000003</v>
      </c>
      <c r="L217" s="901">
        <v>4</v>
      </c>
      <c r="M217" s="654">
        <f>K217*L217</f>
        <v>1.1200000000000001</v>
      </c>
      <c r="N217" s="884" t="s">
        <v>424</v>
      </c>
      <c r="O217" s="747">
        <v>0.26500000000000001</v>
      </c>
      <c r="P217" s="875">
        <v>43831</v>
      </c>
      <c r="Q217" s="875">
        <v>43846</v>
      </c>
      <c r="R217" s="654">
        <f>(K217-O217)/O217*100</f>
        <v>5.660377358490571</v>
      </c>
      <c r="S217" s="714">
        <f>IF(INDEX(Historical!$D$7:$D$1277,MATCH(B217,Historical!$B$7:$B$1301,0))=0,"n/a",(INDEX(Historical!$C$7:$C$1279,MATCH(B217,Historical!$B$7:$B$1301,0))/INDEX(Historical!$D$7:$D$1277,MATCH(B217,Historical!$B$7:$B$1301,0))-1)*100)</f>
        <v>6.0000000000000053</v>
      </c>
      <c r="T217" s="714">
        <f>IF(INDEX(Historical!$F$7:$F$1270,MATCH(B217,Historical!$B$7:$B$1301,0))=0,"n/a",((INDEX(Historical!$C$7:$C$1279,MATCH(B217,Historical!$B$7:$B$1301,0))/INDEX(Historical!$F$7:$F$1270,MATCH(B217,Historical!$B$7:$B$1301,0)))^(1/3)-1)*100)</f>
        <v>4.8349307472692393</v>
      </c>
      <c r="U217" s="714">
        <f>IF(INDEX(Historical!$H$7:$H$1270,MATCH(B217,Historical!$B$7:$B$1301,0))=0,"n/a",((INDEX(Historical!$C$7:$C$1279,MATCH(B217,Historical!$B$7:$B$1301,0))/INDEX(Historical!$H$7:$H$1270,MATCH(B217,Historical!$B$7:$B$1301,0)))^(1/5)-1)*100)</f>
        <v>4.762370263962179</v>
      </c>
      <c r="V217" s="714">
        <f>IF(INDEX(Historical!$O$7:$O$1270,MATCH(B217,Historical!$B$7:$B$1301,0))=0,"n/a",((INDEX(Historical!$C$7:$C$1279,MATCH(B217,Historical!$B$7:$B$1301,0))/INDEX(Historical!$O$7:$O$1270,MATCH(B217,Historical!$B$7:$B$1301,0)))^(1/10)-1)*100)</f>
        <v>12.723791686028797</v>
      </c>
      <c r="W217" s="715">
        <f>IF(OR(U217&lt;=0,U217="n/a",V217&lt;=0,V217="n/a"),"n/a",U217/V217)</f>
        <v>0.37428860684597981</v>
      </c>
      <c r="X217" s="716">
        <f>IF(OR(AJ217&lt;=0,AJ217="n/a",U217&lt;=0,U217="n/a"),"n/a",U217/AJ217)</f>
        <v>0.57377954987496127</v>
      </c>
      <c r="Y217" s="673"/>
      <c r="Z217" s="663">
        <f>IF(OR(AC217&lt;0.01,AC217="n/a"),"n/a",M217/AC217*100)</f>
        <v>41.481481481481481</v>
      </c>
      <c r="AA217" s="900">
        <f>IF(OR(AC217&lt;0.01,AC217="n/a"),"n/a",I217/AC217)</f>
        <v>46.044444444444437</v>
      </c>
      <c r="AB217" s="901">
        <v>6</v>
      </c>
      <c r="AC217" s="879">
        <v>2.7</v>
      </c>
      <c r="AD217" s="879">
        <v>1.68</v>
      </c>
      <c r="AE217" s="879">
        <v>16.18</v>
      </c>
      <c r="AF217" s="879">
        <v>3.52</v>
      </c>
      <c r="AG217" s="879">
        <v>8.1</v>
      </c>
      <c r="AH217" s="881">
        <v>213.39999999999998</v>
      </c>
      <c r="AI217" s="881">
        <v>24.39</v>
      </c>
      <c r="AJ217" s="879">
        <v>8.3000000000000007</v>
      </c>
      <c r="AK217" s="879">
        <v>26.6</v>
      </c>
      <c r="AL217" s="892">
        <v>8000</v>
      </c>
      <c r="AM217" s="886">
        <v>0.2</v>
      </c>
      <c r="AN217" s="879">
        <v>0.04</v>
      </c>
      <c r="AO217" s="753">
        <f>IF(U217="n/a","n/a",IF(AA217&lt;0,"n/a",IF(AA217="n/a","n/a",J217+U217-AA217)))</f>
        <v>-40.381173279581361</v>
      </c>
      <c r="AP217" s="754">
        <f>IF(U217="n/a","n/a",J217+U217)</f>
        <v>5.6632711648630796</v>
      </c>
      <c r="AQ217" s="902">
        <f>IF(OR(AC217&lt;0.01,AF217="n/a"),"n/a",(I217/SQRT(22.5*AC217*(I217/AF217))-1)*100)</f>
        <v>168.39145908288882</v>
      </c>
      <c r="AR217" s="663">
        <f>INDEX(Historical!$C$7:$C$1279,MATCH(B217,Historical!$B$7:$B$1301,0))*IF(AH217="n/a",1.03,IF(AH217&lt;0,1.01,IF(AH217&gt;10,1.1,(1+AH217/100))))</f>
        <v>1.1660000000000001</v>
      </c>
      <c r="AS217" s="900">
        <f>IF($AI217="n/a",1.03*AR217,IF($AI217&lt;0,1.01*AR217,IF($AI217&gt;10,1.1*AR217,(1+$AI217/100)*AR217)))</f>
        <v>1.2826000000000002</v>
      </c>
      <c r="AT217" s="900">
        <f>IF($AK217="n/a",1.03*AS217,IF($AK217&lt;0,1.01*AS217,IF($AK217&gt;10,1.1*AS217,(1+$AK217/100)*AS217)))</f>
        <v>1.4108600000000002</v>
      </c>
      <c r="AU217" s="900">
        <f>IF($AK217="n/a",1.03*AT217,IF($AK217&lt;0,1.01*AT217,IF($AK217&gt;10,1.1*AT217,(1+$AK217/100)*AT217)))</f>
        <v>1.5519460000000003</v>
      </c>
      <c r="AV217" s="900">
        <f>IF($AK217="n/a",1.03*AU217,IF($AK217&lt;0,1.01*AU217,IF($AK217&gt;10,1.1*AU217,(1+$AK217/100)*AU217)))</f>
        <v>1.7071406000000005</v>
      </c>
      <c r="AW217" s="663">
        <f>SUM(AR217:AV217)</f>
        <v>7.1185466000000011</v>
      </c>
      <c r="AX217" s="761">
        <f>AW217/I217*100</f>
        <v>5.7259866473616485</v>
      </c>
      <c r="AY217" s="948">
        <v>0.8</v>
      </c>
      <c r="AZ217" s="886">
        <v>107.96</v>
      </c>
      <c r="BA217" s="886">
        <v>-10.96</v>
      </c>
      <c r="BB217" s="886">
        <v>-1.0699999999999998</v>
      </c>
      <c r="BC217" s="886">
        <v>8.2600000000000016</v>
      </c>
      <c r="BE217" s="635">
        <v>2002</v>
      </c>
      <c r="BF217" s="912">
        <f>IF(BE217&gt;2008,0,IF(BE217&gt;2001,1,IF(BE217&gt;1990,2,IF(BE217&gt;1980,3,IF(BE217&gt;1973,4,IF(BE217&gt;1970,5,IF(BE217&gt;1960,6,IF(BE217&gt;1958,7,IF(BE217&gt;1953,8,9)))))))))</f>
        <v>1</v>
      </c>
      <c r="BG217" s="896">
        <v>6.9</v>
      </c>
    </row>
    <row r="218" spans="1:59" ht="11.25" customHeight="1" x14ac:dyDescent="0.2">
      <c r="A218" s="877" t="s">
        <v>1606</v>
      </c>
      <c r="B218" s="889" t="s">
        <v>4622</v>
      </c>
      <c r="C218" s="946" t="s">
        <v>112</v>
      </c>
      <c r="D218" s="946" t="s">
        <v>4368</v>
      </c>
      <c r="E218" s="746">
        <v>10</v>
      </c>
      <c r="F218" s="1199">
        <v>340</v>
      </c>
      <c r="G218" s="1199" t="s">
        <v>106</v>
      </c>
      <c r="H218" s="1199" t="s">
        <v>106</v>
      </c>
      <c r="I218" s="888">
        <v>11.97</v>
      </c>
      <c r="J218" s="663">
        <f>(M218/I218)*100</f>
        <v>4.6783625730994158</v>
      </c>
      <c r="K218" s="891">
        <v>0.14000000000000001</v>
      </c>
      <c r="L218" s="901">
        <v>4</v>
      </c>
      <c r="M218" s="654">
        <f>K218*L218</f>
        <v>0.56000000000000005</v>
      </c>
      <c r="N218" s="884" t="s">
        <v>708</v>
      </c>
      <c r="O218" s="747">
        <v>0.13</v>
      </c>
      <c r="P218" s="630">
        <v>43698</v>
      </c>
      <c r="Q218" s="630">
        <v>43727</v>
      </c>
      <c r="R218" s="654">
        <f>(K218-O218)/O218*100</f>
        <v>7.6923076923076987</v>
      </c>
      <c r="S218" s="714">
        <f>IF(INDEX(Historical!$D$7:$D$1277,MATCH(B218,Historical!$B$7:$B$1301,0))=0,"n/a",(INDEX(Historical!$C$7:$C$1279,MATCH(B218,Historical!$B$7:$B$1301,0))/INDEX(Historical!$D$7:$D$1277,MATCH(B218,Historical!$B$7:$B$1301,0))-1)*100)</f>
        <v>8.0000000000000071</v>
      </c>
      <c r="T218" s="714">
        <f>IF(INDEX(Historical!$F$7:$F$1270,MATCH(B218,Historical!$B$7:$B$1301,0))=0,"n/a",((INDEX(Historical!$C$7:$C$1279,MATCH(B218,Historical!$B$7:$B$1301,0))/INDEX(Historical!$F$7:$F$1270,MATCH(B218,Historical!$B$7:$B$1301,0)))^(1/3)-1)*100)</f>
        <v>8.7380373002892142</v>
      </c>
      <c r="U218" s="714">
        <f>IF(INDEX(Historical!$H$7:$H$1270,MATCH(B218,Historical!$B$7:$B$1301,0))=0,"n/a",((INDEX(Historical!$C$7:$C$1279,MATCH(B218,Historical!$B$7:$B$1301,0))/INDEX(Historical!$H$7:$H$1270,MATCH(B218,Historical!$B$7:$B$1301,0)))^(1/5)-1)*100)</f>
        <v>12.474611314209483</v>
      </c>
      <c r="V218" s="714" t="str">
        <f>IF(INDEX(Historical!$O$7:$O$1270,MATCH(B218,Historical!$B$7:$B$1301,0))=0,"n/a",((INDEX(Historical!$C$7:$C$1279,MATCH(B218,Historical!$B$7:$B$1301,0))/INDEX(Historical!$O$7:$O$1270,MATCH(B218,Historical!$B$7:$B$1301,0)))^(1/10)-1)*100)</f>
        <v>n/a</v>
      </c>
      <c r="W218" s="715" t="str">
        <f>IF(OR(U218&lt;=0,U218="n/a",V218&lt;=0,V218="n/a"),"n/a",U218/V218)</f>
        <v>n/a</v>
      </c>
      <c r="X218" s="716">
        <f>IF(OR(AJ218&lt;=0,AJ218="n/a",U218&lt;=0,U218="n/a"),"n/a",U218/AJ218)</f>
        <v>0.88472420668152374</v>
      </c>
      <c r="Y218" s="676"/>
      <c r="Z218" s="663">
        <f>IF(OR(AC218&lt;0.01,AC218="n/a"),"n/a",M218/AC218*100)</f>
        <v>53.333333333333336</v>
      </c>
      <c r="AA218" s="900">
        <f>IF(OR(AC218&lt;0.01,AC218="n/a"),"n/a",I218/AC218)</f>
        <v>11.4</v>
      </c>
      <c r="AB218" s="901">
        <v>5</v>
      </c>
      <c r="AC218" s="879">
        <v>1.05</v>
      </c>
      <c r="AD218" s="879">
        <v>1.38</v>
      </c>
      <c r="AE218" s="879">
        <v>0.53</v>
      </c>
      <c r="AF218" s="879">
        <v>1.23</v>
      </c>
      <c r="AG218" s="879">
        <v>11.4</v>
      </c>
      <c r="AH218" s="879">
        <v>69.199999999999989</v>
      </c>
      <c r="AI218" s="879">
        <v>-14.02</v>
      </c>
      <c r="AJ218" s="879">
        <v>14.099999999999998</v>
      </c>
      <c r="AK218" s="879">
        <v>8</v>
      </c>
      <c r="AL218" s="892">
        <v>371.59</v>
      </c>
      <c r="AM218" s="886">
        <v>0.8</v>
      </c>
      <c r="AN218" s="879">
        <v>0.16</v>
      </c>
      <c r="AO218" s="753">
        <f>IF(U218="n/a","n/a",IF(AA218&lt;0,"n/a",IF(AA218="n/a","n/a",J218+U218-AA218)))</f>
        <v>5.7529738873088991</v>
      </c>
      <c r="AP218" s="754">
        <f>IF(U218="n/a","n/a",J218+U218)</f>
        <v>17.152973887308899</v>
      </c>
      <c r="AQ218" s="902">
        <f>IF(OR(AC218&lt;0.01,AF218="n/a"),"n/a",(I218/SQRT(22.5*AC218*(I218/AF218))-1)*100)</f>
        <v>-21.056982576037797</v>
      </c>
      <c r="AR218" s="663">
        <f>INDEX(Historical!$C$7:$C$1279,MATCH(B218,Historical!$B$7:$B$1301,0))*IF(AH218="n/a",1.03,IF(AH218&lt;0,1.01,IF(AH218&gt;10,1.1,(1+AH218/100))))</f>
        <v>0.59400000000000008</v>
      </c>
      <c r="AS218" s="900">
        <f>IF($AI218="n/a",1.03*AR218,IF($AI218&lt;0,1.01*AR218,IF($AI218&gt;10,1.1*AR218,(1+$AI218/100)*AR218)))</f>
        <v>0.59994000000000014</v>
      </c>
      <c r="AT218" s="900">
        <f>IF($AK218="n/a",1.03*AS218,IF($AK218&lt;0,1.01*AS218,IF($AK218&gt;10,1.1*AS218,(1+$AK218/100)*AS218)))</f>
        <v>0.64793520000000016</v>
      </c>
      <c r="AU218" s="900">
        <f>IF($AK218="n/a",1.03*AT218,IF($AK218&lt;0,1.01*AT218,IF($AK218&gt;10,1.1*AT218,(1+$AK218/100)*AT218)))</f>
        <v>0.69977001600000022</v>
      </c>
      <c r="AV218" s="900">
        <f>IF($AK218="n/a",1.03*AU218,IF($AK218&lt;0,1.01*AU218,IF($AK218&gt;10,1.1*AU218,(1+$AK218/100)*AU218)))</f>
        <v>0.75575161728000029</v>
      </c>
      <c r="AW218" s="663">
        <f>SUM(AR218:AV218)</f>
        <v>3.2973968332800014</v>
      </c>
      <c r="AX218" s="761">
        <f>AW218/I218*100</f>
        <v>27.54717488120302</v>
      </c>
      <c r="AY218" s="948">
        <v>1.06</v>
      </c>
      <c r="AZ218" s="886">
        <v>38.22</v>
      </c>
      <c r="BA218" s="886">
        <v>-33.239999999999995</v>
      </c>
      <c r="BB218" s="886">
        <v>9.08</v>
      </c>
      <c r="BC218" s="886">
        <v>-11.18</v>
      </c>
      <c r="BE218" s="635">
        <v>2010</v>
      </c>
      <c r="BF218" s="912">
        <f>IF(BE218&gt;2008,0,IF(BE218&gt;2001,1,IF(BE218&gt;1990,2,IF(BE218&gt;1980,3,IF(BE218&gt;1973,4,IF(BE218&gt;1970,5,IF(BE218&gt;1960,6,IF(BE218&gt;1958,7,IF(BE218&gt;1953,8,9)))))))))</f>
        <v>0</v>
      </c>
      <c r="BG218" s="896">
        <v>7.0000000000000009</v>
      </c>
    </row>
    <row r="219" spans="1:59" ht="11.25" customHeight="1" x14ac:dyDescent="0.2">
      <c r="A219" s="885" t="s">
        <v>768</v>
      </c>
      <c r="B219" s="889" t="s">
        <v>769</v>
      </c>
      <c r="C219" s="946" t="s">
        <v>112</v>
      </c>
      <c r="D219" s="946" t="s">
        <v>4368</v>
      </c>
      <c r="E219" s="746">
        <v>17</v>
      </c>
      <c r="F219" s="1199">
        <v>213</v>
      </c>
      <c r="G219" s="1199" t="s">
        <v>106</v>
      </c>
      <c r="H219" s="1199" t="s">
        <v>106</v>
      </c>
      <c r="I219" s="888">
        <v>52.83</v>
      </c>
      <c r="J219" s="663">
        <f>(M219/I219)*100</f>
        <v>2.5742949081961006</v>
      </c>
      <c r="K219" s="891">
        <v>0.34</v>
      </c>
      <c r="L219" s="901">
        <v>4</v>
      </c>
      <c r="M219" s="654">
        <f>K219*L219</f>
        <v>1.36</v>
      </c>
      <c r="N219" s="884" t="s">
        <v>148</v>
      </c>
      <c r="O219" s="747">
        <v>0.31</v>
      </c>
      <c r="P219" s="875">
        <v>43885</v>
      </c>
      <c r="Q219" s="875">
        <v>43906</v>
      </c>
      <c r="R219" s="654">
        <f>(K219-O219)/O219*100</f>
        <v>9.6774193548387171</v>
      </c>
      <c r="S219" s="714">
        <f>IF(INDEX(Historical!$D$7:$D$1277,MATCH(B219,Historical!$B$7:$B$1301,0))=0,"n/a",(INDEX(Historical!$C$7:$C$1279,MATCH(B219,Historical!$B$7:$B$1301,0))/INDEX(Historical!$D$7:$D$1277,MATCH(B219,Historical!$B$7:$B$1301,0))-1)*100)</f>
        <v>10.714285714285698</v>
      </c>
      <c r="T219" s="714">
        <f>IF(INDEX(Historical!$F$7:$F$1270,MATCH(B219,Historical!$B$7:$B$1301,0))=0,"n/a",((INDEX(Historical!$C$7:$C$1279,MATCH(B219,Historical!$B$7:$B$1301,0))/INDEX(Historical!$F$7:$F$1270,MATCH(B219,Historical!$B$7:$B$1301,0)))^(1/3)-1)*100)</f>
        <v>12.110512440831279</v>
      </c>
      <c r="U219" s="714">
        <f>IF(INDEX(Historical!$H$7:$H$1270,MATCH(B219,Historical!$B$7:$B$1301,0))=0,"n/a",((INDEX(Historical!$C$7:$C$1279,MATCH(B219,Historical!$B$7:$B$1301,0))/INDEX(Historical!$H$7:$H$1270,MATCH(B219,Historical!$B$7:$B$1301,0)))^(1/5)-1)*100)</f>
        <v>11.485359272536089</v>
      </c>
      <c r="V219" s="714">
        <f>IF(INDEX(Historical!$O$7:$O$1270,MATCH(B219,Historical!$B$7:$B$1301,0))=0,"n/a",((INDEX(Historical!$C$7:$C$1279,MATCH(B219,Historical!$B$7:$B$1301,0))/INDEX(Historical!$O$7:$O$1270,MATCH(B219,Historical!$B$7:$B$1301,0)))^(1/10)-1)*100)</f>
        <v>9.9557752157197967</v>
      </c>
      <c r="W219" s="715">
        <f>IF(OR(U219&lt;=0,U219="n/a",V219&lt;=0,V219="n/a"),"n/a",U219/V219)</f>
        <v>1.153637865828985</v>
      </c>
      <c r="X219" s="716">
        <f>IF(OR(AJ219&lt;=0,AJ219="n/a",U219&lt;=0,U219="n/a"),"n/a",U219/AJ219)</f>
        <v>0.99011717866690407</v>
      </c>
      <c r="Y219" s="889"/>
      <c r="Z219" s="663">
        <f>IF(OR(AC219&lt;0.01,AC219="n/a"),"n/a",M219/AC219*100)</f>
        <v>36.170212765957451</v>
      </c>
      <c r="AA219" s="900">
        <f>IF(OR(AC219&lt;0.01,AC219="n/a"),"n/a",I219/AC219)</f>
        <v>14.050531914893618</v>
      </c>
      <c r="AB219" s="901">
        <v>12</v>
      </c>
      <c r="AC219" s="879">
        <v>3.76</v>
      </c>
      <c r="AD219" s="879">
        <v>5.0999999999999996</v>
      </c>
      <c r="AE219" s="879">
        <v>0.97</v>
      </c>
      <c r="AF219" s="879">
        <v>5.19</v>
      </c>
      <c r="AG219" s="879">
        <v>38.700000000000003</v>
      </c>
      <c r="AH219" s="879">
        <v>8.1</v>
      </c>
      <c r="AI219" s="879">
        <v>26.950000000000003</v>
      </c>
      <c r="AJ219" s="879">
        <v>11.600000000000001</v>
      </c>
      <c r="AK219" s="879">
        <v>2.7</v>
      </c>
      <c r="AL219" s="892">
        <v>5910</v>
      </c>
      <c r="AM219" s="886">
        <v>2.5</v>
      </c>
      <c r="AN219" s="879">
        <v>0</v>
      </c>
      <c r="AO219" s="753">
        <f>IF(U219="n/a","n/a",IF(AA219&lt;0,"n/a",IF(AA219="n/a","n/a",J219+U219-AA219)))</f>
        <v>9.1222658385703426E-3</v>
      </c>
      <c r="AP219" s="754">
        <f>IF(U219="n/a","n/a",J219+U219)</f>
        <v>14.059654180732188</v>
      </c>
      <c r="AQ219" s="902">
        <f>IF(OR(AC219&lt;0.01,AF219="n/a"),"n/a",(I219/SQRT(22.5*AC219*(I219/AF219))-1)*100)</f>
        <v>80.02748017183734</v>
      </c>
      <c r="AR219" s="663">
        <f>INDEX(Historical!$C$7:$C$1279,MATCH(B219,Historical!$B$7:$B$1301,0))*IF(AH219="n/a",1.03,IF(AH219&lt;0,1.01,IF(AH219&gt;10,1.1,(1+AH219/100))))</f>
        <v>1.3404399999999999</v>
      </c>
      <c r="AS219" s="900">
        <f>IF($AI219="n/a",1.03*AR219,IF($AI219&lt;0,1.01*AR219,IF($AI219&gt;10,1.1*AR219,(1+$AI219/100)*AR219)))</f>
        <v>1.4744839999999999</v>
      </c>
      <c r="AT219" s="900">
        <f>IF($AK219="n/a",1.03*AS219,IF($AK219&lt;0,1.01*AS219,IF($AK219&gt;10,1.1*AS219,(1+$AK219/100)*AS219)))</f>
        <v>1.5142950679999998</v>
      </c>
      <c r="AU219" s="900">
        <f>IF($AK219="n/a",1.03*AT219,IF($AK219&lt;0,1.01*AT219,IF($AK219&gt;10,1.1*AT219,(1+$AK219/100)*AT219)))</f>
        <v>1.5551810348359996</v>
      </c>
      <c r="AV219" s="900">
        <f>IF($AK219="n/a",1.03*AU219,IF($AK219&lt;0,1.01*AU219,IF($AK219&gt;10,1.1*AU219,(1+$AK219/100)*AU219)))</f>
        <v>1.5971709227765714</v>
      </c>
      <c r="AW219" s="663">
        <f>SUM(AR219:AV219)</f>
        <v>7.4815710256125705</v>
      </c>
      <c r="AX219" s="761">
        <f>AW219/I219*100</f>
        <v>14.161595732751412</v>
      </c>
      <c r="AY219" s="948">
        <v>1.59</v>
      </c>
      <c r="AZ219" s="886">
        <v>63.160000000000004</v>
      </c>
      <c r="BA219" s="886">
        <v>-17.41</v>
      </c>
      <c r="BB219" s="886">
        <v>7.6700000000000008</v>
      </c>
      <c r="BC219" s="886">
        <v>-1.02</v>
      </c>
      <c r="BE219" s="635">
        <v>2004</v>
      </c>
      <c r="BF219" s="912">
        <f>IF(BE219&gt;2008,0,IF(BE219&gt;2001,1,IF(BE219&gt;1990,2,IF(BE219&gt;1980,3,IF(BE219&gt;1973,4,IF(BE219&gt;1970,5,IF(BE219&gt;1960,6,IF(BE219&gt;1958,7,IF(BE219&gt;1953,8,9)))))))))</f>
        <v>1</v>
      </c>
      <c r="BG219" s="896">
        <v>19</v>
      </c>
    </row>
    <row r="220" spans="1:59" ht="11.25" customHeight="1" x14ac:dyDescent="0.2">
      <c r="A220" s="877" t="s">
        <v>1610</v>
      </c>
      <c r="B220" s="889" t="s">
        <v>1611</v>
      </c>
      <c r="C220" s="946" t="s">
        <v>112</v>
      </c>
      <c r="D220" s="946" t="s">
        <v>4369</v>
      </c>
      <c r="E220" s="746">
        <v>10</v>
      </c>
      <c r="F220" s="1199">
        <v>350</v>
      </c>
      <c r="G220" s="1199" t="s">
        <v>37</v>
      </c>
      <c r="H220" s="1199" t="s">
        <v>115</v>
      </c>
      <c r="I220" s="888">
        <v>213</v>
      </c>
      <c r="J220" s="663">
        <f>(M220/I220)*100</f>
        <v>1.915492957746479</v>
      </c>
      <c r="K220" s="891">
        <v>1.02</v>
      </c>
      <c r="L220" s="901">
        <v>4</v>
      </c>
      <c r="M220" s="654">
        <f>K220*L220</f>
        <v>4.08</v>
      </c>
      <c r="N220" s="884" t="s">
        <v>142</v>
      </c>
      <c r="O220" s="747">
        <v>0.97</v>
      </c>
      <c r="P220" s="875">
        <v>43777</v>
      </c>
      <c r="Q220" s="875">
        <v>43809</v>
      </c>
      <c r="R220" s="654">
        <f>(K220-O220)/O220*100</f>
        <v>5.1546391752577367</v>
      </c>
      <c r="S220" s="714">
        <f>IF(INDEX(Historical!$D$7:$D$1277,MATCH(B220,Historical!$B$7:$B$1301,0))=0,"n/a",(INDEX(Historical!$C$7:$C$1279,MATCH(B220,Historical!$B$7:$B$1301,0))/INDEX(Historical!$D$7:$D$1277,MATCH(B220,Historical!$B$7:$B$1301,0))-1)*100)</f>
        <v>7.8189300411522611</v>
      </c>
      <c r="T220" s="714">
        <f>IF(INDEX(Historical!$F$7:$F$1270,MATCH(B220,Historical!$B$7:$B$1301,0))=0,"n/a",((INDEX(Historical!$C$7:$C$1279,MATCH(B220,Historical!$B$7:$B$1301,0))/INDEX(Historical!$F$7:$F$1270,MATCH(B220,Historical!$B$7:$B$1301,0)))^(1/3)-1)*100)</f>
        <v>10.220272802189868</v>
      </c>
      <c r="U220" s="714">
        <f>IF(INDEX(Historical!$H$7:$H$1270,MATCH(B220,Historical!$B$7:$B$1301,0))=0,"n/a",((INDEX(Historical!$C$7:$C$1279,MATCH(B220,Historical!$B$7:$B$1301,0))/INDEX(Historical!$H$7:$H$1270,MATCH(B220,Historical!$B$7:$B$1301,0)))^(1/5)-1)*100)</f>
        <v>10.458446225625305</v>
      </c>
      <c r="V220" s="714">
        <f>IF(INDEX(Historical!$O$7:$O$1270,MATCH(B220,Historical!$B$7:$B$1301,0))=0,"n/a",((INDEX(Historical!$C$7:$C$1279,MATCH(B220,Historical!$B$7:$B$1301,0))/INDEX(Historical!$O$7:$O$1270,MATCH(B220,Historical!$B$7:$B$1301,0)))^(1/10)-1)*100)</f>
        <v>12.977889120297315</v>
      </c>
      <c r="W220" s="715">
        <f>IF(OR(U220&lt;=0,U220="n/a",V220&lt;=0,V220="n/a"),"n/a",U220/V220)</f>
        <v>0.80586651100820239</v>
      </c>
      <c r="X220" s="716" t="str">
        <f>IF(OR(AJ220&lt;=0,AJ220="n/a",U220&lt;=0,U220="n/a"),"n/a",U220/AJ220)</f>
        <v>n/a</v>
      </c>
      <c r="Y220" s="682"/>
      <c r="Z220" s="663">
        <f>IF(OR(AC220&lt;0.01,AC220="n/a"),"n/a",M220/AC220*100)</f>
        <v>67.2158154859967</v>
      </c>
      <c r="AA220" s="900">
        <f>IF(OR(AC220&lt;0.01,AC220="n/a"),"n/a",I220/AC220)</f>
        <v>35.090609555189452</v>
      </c>
      <c r="AB220" s="901">
        <v>9</v>
      </c>
      <c r="AC220" s="879">
        <v>6.07</v>
      </c>
      <c r="AD220" s="879">
        <v>30.85</v>
      </c>
      <c r="AE220" s="879">
        <v>3.63</v>
      </c>
      <c r="AF220" s="879">
        <v>39</v>
      </c>
      <c r="AG220" s="879">
        <v>98.2</v>
      </c>
      <c r="AH220" s="879">
        <v>-31.1</v>
      </c>
      <c r="AI220" s="879">
        <v>5.59</v>
      </c>
      <c r="AJ220" s="879">
        <v>-0.3</v>
      </c>
      <c r="AK220" s="879">
        <v>1.1199999999999999</v>
      </c>
      <c r="AL220" s="892">
        <v>24510</v>
      </c>
      <c r="AM220" s="887">
        <v>0.2</v>
      </c>
      <c r="AN220" s="879">
        <v>3.3</v>
      </c>
      <c r="AO220" s="753">
        <f>IF(U220="n/a","n/a",IF(AA220&lt;0,"n/a",IF(AA220="n/a","n/a",J220+U220-AA220)))</f>
        <v>-22.716670371817667</v>
      </c>
      <c r="AP220" s="754">
        <f>IF(U220="n/a","n/a",J220+U220)</f>
        <v>12.373939183371785</v>
      </c>
      <c r="AQ220" s="902">
        <f>IF(OR(AC220&lt;0.01,AF220="n/a"),"n/a",(I220/SQRT(22.5*AC220*(I220/AF220))-1)*100)</f>
        <v>679.89565474488347</v>
      </c>
      <c r="AR220" s="663">
        <f>INDEX(Historical!$C$7:$C$1279,MATCH(B220,Historical!$B$7:$B$1301,0))*IF(AH220="n/a",1.03,IF(AH220&lt;0,1.01,IF(AH220&gt;10,1.1,(1+AH220/100))))</f>
        <v>3.9693000000000001</v>
      </c>
      <c r="AS220" s="900">
        <f>IF($AI220="n/a",1.03*AR220,IF($AI220&lt;0,1.01*AR220,IF($AI220&gt;10,1.1*AR220,(1+$AI220/100)*AR220)))</f>
        <v>4.1911838700000006</v>
      </c>
      <c r="AT220" s="900">
        <f>IF($AK220="n/a",1.03*AS220,IF($AK220&lt;0,1.01*AS220,IF($AK220&gt;10,1.1*AS220,(1+$AK220/100)*AS220)))</f>
        <v>4.2381251293440014</v>
      </c>
      <c r="AU220" s="900">
        <f>IF($AK220="n/a",1.03*AT220,IF($AK220&lt;0,1.01*AT220,IF($AK220&gt;10,1.1*AT220,(1+$AK220/100)*AT220)))</f>
        <v>4.2855921307926543</v>
      </c>
      <c r="AV220" s="900">
        <f>IF($AK220="n/a",1.03*AU220,IF($AK220&lt;0,1.01*AU220,IF($AK220&gt;10,1.1*AU220,(1+$AK220/100)*AU220)))</f>
        <v>4.3335907626575327</v>
      </c>
      <c r="AW220" s="663">
        <f>SUM(AR220:AV220)</f>
        <v>21.01779189279419</v>
      </c>
      <c r="AX220" s="761">
        <f>AW220/I220*100</f>
        <v>9.8675079308892908</v>
      </c>
      <c r="AY220" s="948">
        <v>1.5</v>
      </c>
      <c r="AZ220" s="886">
        <v>84.61</v>
      </c>
      <c r="BA220" s="886">
        <v>-7.68</v>
      </c>
      <c r="BB220" s="886">
        <v>5.7700000000000005</v>
      </c>
      <c r="BC220" s="886">
        <v>14.24</v>
      </c>
      <c r="BE220" s="635">
        <v>2010</v>
      </c>
      <c r="BF220" s="912">
        <f>IF(BE220&gt;2008,0,IF(BE220&gt;2001,1,IF(BE220&gt;1990,2,IF(BE220&gt;1980,3,IF(BE220&gt;1973,4,IF(BE220&gt;1970,5,IF(BE220&gt;1960,6,IF(BE220&gt;1958,7,IF(BE220&gt;1953,8,9)))))))))</f>
        <v>0</v>
      </c>
      <c r="BG220" s="896">
        <v>10.9</v>
      </c>
    </row>
    <row r="221" spans="1:59" ht="11.25" customHeight="1" x14ac:dyDescent="0.2">
      <c r="A221" s="877" t="s">
        <v>1602</v>
      </c>
      <c r="B221" s="889" t="s">
        <v>1603</v>
      </c>
      <c r="C221" s="946" t="s">
        <v>123</v>
      </c>
      <c r="D221" s="946" t="s">
        <v>4362</v>
      </c>
      <c r="E221" s="746">
        <v>10</v>
      </c>
      <c r="F221" s="1199">
        <v>385</v>
      </c>
      <c r="G221" s="1199" t="s">
        <v>106</v>
      </c>
      <c r="H221" s="1199" t="s">
        <v>106</v>
      </c>
      <c r="I221" s="888">
        <v>94.93</v>
      </c>
      <c r="J221" s="663">
        <f>(M221/I221)*100</f>
        <v>2.633519435373433</v>
      </c>
      <c r="K221" s="891">
        <v>0.625</v>
      </c>
      <c r="L221" s="901">
        <v>4</v>
      </c>
      <c r="M221" s="654">
        <f>K221*L221</f>
        <v>2.5</v>
      </c>
      <c r="N221" s="884" t="s">
        <v>318</v>
      </c>
      <c r="O221" s="747">
        <v>0.55000000000000004</v>
      </c>
      <c r="P221" s="875">
        <v>43902</v>
      </c>
      <c r="Q221" s="875">
        <v>43917</v>
      </c>
      <c r="R221" s="654">
        <f>(K221-O221)/O221*100</f>
        <v>13.636363636363628</v>
      </c>
      <c r="S221" s="714">
        <f>IF(INDEX(Historical!$D$7:$D$1277,MATCH(B221,Historical!$B$7:$B$1301,0))=0,"n/a",(INDEX(Historical!$C$7:$C$1279,MATCH(B221,Historical!$B$7:$B$1301,0))/INDEX(Historical!$D$7:$D$1277,MATCH(B221,Historical!$B$7:$B$1301,0))-1)*100)</f>
        <v>10.000000000000009</v>
      </c>
      <c r="T221" s="714">
        <f>IF(INDEX(Historical!$F$7:$F$1270,MATCH(B221,Historical!$B$7:$B$1301,0))=0,"n/a",((INDEX(Historical!$C$7:$C$1279,MATCH(B221,Historical!$B$7:$B$1301,0))/INDEX(Historical!$F$7:$F$1270,MATCH(B221,Historical!$B$7:$B$1301,0)))^(1/3)-1)*100)</f>
        <v>10.064241629820891</v>
      </c>
      <c r="U221" s="714">
        <f>IF(INDEX(Historical!$H$7:$H$1270,MATCH(B221,Historical!$B$7:$B$1301,0))=0,"n/a",((INDEX(Historical!$C$7:$C$1279,MATCH(B221,Historical!$B$7:$B$1301,0))/INDEX(Historical!$H$7:$H$1270,MATCH(B221,Historical!$B$7:$B$1301,0)))^(1/5)-1)*100)</f>
        <v>9.4608784223157549</v>
      </c>
      <c r="V221" s="714">
        <f>IF(INDEX(Historical!$O$7:$O$1270,MATCH(B221,Historical!$B$7:$B$1301,0))=0,"n/a",((INDEX(Historical!$C$7:$C$1279,MATCH(B221,Historical!$B$7:$B$1301,0))/INDEX(Historical!$O$7:$O$1270,MATCH(B221,Historical!$B$7:$B$1301,0)))^(1/10)-1)*100)</f>
        <v>18.586777862780089</v>
      </c>
      <c r="W221" s="715">
        <f>IF(OR(U221&lt;=0,U221="n/a",V221&lt;=0,V221="n/a"),"n/a",U221/V221)</f>
        <v>0.5090112171223129</v>
      </c>
      <c r="X221" s="716">
        <f>IF(OR(AJ221&lt;=0,AJ221="n/a",U221&lt;=0,U221="n/a"),"n/a",U221/AJ221)</f>
        <v>0.55981529126128715</v>
      </c>
      <c r="Y221" s="682"/>
      <c r="Z221" s="663">
        <f>IF(OR(AC221&lt;0.01,AC221="n/a"),"n/a",M221/AC221*100)</f>
        <v>29.550827423167846</v>
      </c>
      <c r="AA221" s="900">
        <f>IF(OR(AC221&lt;0.01,AC221="n/a"),"n/a",I221/AC221)</f>
        <v>11.221040189125295</v>
      </c>
      <c r="AB221" s="901">
        <v>12</v>
      </c>
      <c r="AC221" s="879">
        <v>8.4600000000000009</v>
      </c>
      <c r="AD221" s="879">
        <v>4.1900000000000004</v>
      </c>
      <c r="AE221" s="879">
        <v>0.56999999999999995</v>
      </c>
      <c r="AF221" s="879">
        <v>1.26</v>
      </c>
      <c r="AG221" s="879">
        <v>11.4</v>
      </c>
      <c r="AH221" s="879">
        <v>17.599999999999998</v>
      </c>
      <c r="AI221" s="879">
        <v>18.38</v>
      </c>
      <c r="AJ221" s="879">
        <v>16.900000000000002</v>
      </c>
      <c r="AK221" s="879">
        <v>2.62</v>
      </c>
      <c r="AL221" s="892">
        <v>6070</v>
      </c>
      <c r="AM221" s="886">
        <v>0.8</v>
      </c>
      <c r="AN221" s="879">
        <v>0.38</v>
      </c>
      <c r="AO221" s="753">
        <f>IF(U221="n/a","n/a",IF(AA221&lt;0,"n/a",IF(AA221="n/a","n/a",J221+U221-AA221)))</f>
        <v>0.87335766856389263</v>
      </c>
      <c r="AP221" s="754">
        <f>IF(U221="n/a","n/a",J221+U221)</f>
        <v>12.094397857689188</v>
      </c>
      <c r="AQ221" s="902">
        <f>IF(OR(AC221&lt;0.01,AF221="n/a"),"n/a",(I221/SQRT(22.5*AC221*(I221/AF221))-1)*100)</f>
        <v>-20.729687108538762</v>
      </c>
      <c r="AR221" s="663">
        <f>INDEX(Historical!$C$7:$C$1279,MATCH(B221,Historical!$B$7:$B$1301,0))*IF(AH221="n/a",1.03,IF(AH221&lt;0,1.01,IF(AH221&gt;10,1.1,(1+AH221/100))))</f>
        <v>2.4200000000000004</v>
      </c>
      <c r="AS221" s="900">
        <f>IF($AI221="n/a",1.03*AR221,IF($AI221&lt;0,1.01*AR221,IF($AI221&gt;10,1.1*AR221,(1+$AI221/100)*AR221)))</f>
        <v>2.6620000000000008</v>
      </c>
      <c r="AT221" s="900">
        <f>IF($AK221="n/a",1.03*AS221,IF($AK221&lt;0,1.01*AS221,IF($AK221&gt;10,1.1*AS221,(1+$AK221/100)*AS221)))</f>
        <v>2.7317444000000006</v>
      </c>
      <c r="AU221" s="900">
        <f>IF($AK221="n/a",1.03*AT221,IF($AK221&lt;0,1.01*AT221,IF($AK221&gt;10,1.1*AT221,(1+$AK221/100)*AT221)))</f>
        <v>2.8033161032800007</v>
      </c>
      <c r="AV221" s="900">
        <f>IF($AK221="n/a",1.03*AU221,IF($AK221&lt;0,1.01*AU221,IF($AK221&gt;10,1.1*AU221,(1+$AK221/100)*AU221)))</f>
        <v>2.8767629851859366</v>
      </c>
      <c r="AW221" s="663">
        <f>SUM(AR221:AV221)</f>
        <v>13.493823488465939</v>
      </c>
      <c r="AX221" s="761">
        <f>AW221/I221*100</f>
        <v>14.214498565749434</v>
      </c>
      <c r="AY221" s="948">
        <v>1.1200000000000001</v>
      </c>
      <c r="AZ221" s="886">
        <v>34.520000000000003</v>
      </c>
      <c r="BA221" s="886">
        <v>-22.3</v>
      </c>
      <c r="BB221" s="886">
        <v>2.5700000000000003</v>
      </c>
      <c r="BC221" s="886">
        <v>-8.3699999999999992</v>
      </c>
      <c r="BE221" s="635">
        <v>2011</v>
      </c>
      <c r="BF221" s="912">
        <f>IF(BE221&gt;2008,0,IF(BE221&gt;2001,1,IF(BE221&gt;1990,2,IF(BE221&gt;1980,3,IF(BE221&gt;1973,4,IF(BE221&gt;1970,5,IF(BE221&gt;1960,6,IF(BE221&gt;1958,7,IF(BE221&gt;1953,8,9)))))))))</f>
        <v>0</v>
      </c>
      <c r="BG221" s="896">
        <v>7.0000000000000009</v>
      </c>
    </row>
    <row r="222" spans="1:59" ht="11.25" customHeight="1" x14ac:dyDescent="0.2">
      <c r="A222" s="885" t="s">
        <v>761</v>
      </c>
      <c r="B222" s="889" t="s">
        <v>762</v>
      </c>
      <c r="C222" s="946" t="s">
        <v>112</v>
      </c>
      <c r="D222" s="946" t="s">
        <v>4328</v>
      </c>
      <c r="E222" s="746">
        <v>17</v>
      </c>
      <c r="F222" s="1199">
        <v>202</v>
      </c>
      <c r="G222" s="1199" t="s">
        <v>106</v>
      </c>
      <c r="H222" s="1199" t="s">
        <v>106</v>
      </c>
      <c r="I222" s="888">
        <v>82.05</v>
      </c>
      <c r="J222" s="663">
        <f>(M222/I222)*100</f>
        <v>1.9744058500914079</v>
      </c>
      <c r="K222" s="891">
        <v>0.40500000000000003</v>
      </c>
      <c r="L222" s="901">
        <v>4</v>
      </c>
      <c r="M222" s="654">
        <f>K222*L222</f>
        <v>1.62</v>
      </c>
      <c r="N222" s="884" t="s">
        <v>218</v>
      </c>
      <c r="O222" s="747">
        <v>0.375</v>
      </c>
      <c r="P222" s="875">
        <v>43738</v>
      </c>
      <c r="Q222" s="875">
        <v>43753</v>
      </c>
      <c r="R222" s="654">
        <f>(K222-O222)/O222*100</f>
        <v>8.0000000000000071</v>
      </c>
      <c r="S222" s="714">
        <f>IF(INDEX(Historical!$D$7:$D$1277,MATCH(B222,Historical!$B$7:$B$1301,0))=0,"n/a",(INDEX(Historical!$C$7:$C$1279,MATCH(B222,Historical!$B$7:$B$1301,0))/INDEX(Historical!$D$7:$D$1277,MATCH(B222,Historical!$B$7:$B$1301,0))-1)*100)</f>
        <v>8.5106382978723527</v>
      </c>
      <c r="T222" s="714">
        <f>IF(INDEX(Historical!$F$7:$F$1270,MATCH(B222,Historical!$B$7:$B$1301,0))=0,"n/a",((INDEX(Historical!$C$7:$C$1279,MATCH(B222,Historical!$B$7:$B$1301,0))/INDEX(Historical!$F$7:$F$1270,MATCH(B222,Historical!$B$7:$B$1301,0)))^(1/3)-1)*100)</f>
        <v>7.8393347418176162</v>
      </c>
      <c r="U222" s="714">
        <f>IF(INDEX(Historical!$H$7:$H$1270,MATCH(B222,Historical!$B$7:$B$1301,0))=0,"n/a",((INDEX(Historical!$C$7:$C$1279,MATCH(B222,Historical!$B$7:$B$1301,0))/INDEX(Historical!$H$7:$H$1270,MATCH(B222,Historical!$B$7:$B$1301,0)))^(1/5)-1)*100)</f>
        <v>7.6160662792411182</v>
      </c>
      <c r="V222" s="714">
        <f>IF(INDEX(Historical!$O$7:$O$1270,MATCH(B222,Historical!$B$7:$B$1301,0))=0,"n/a",((INDEX(Historical!$C$7:$C$1279,MATCH(B222,Historical!$B$7:$B$1301,0))/INDEX(Historical!$O$7:$O$1270,MATCH(B222,Historical!$B$7:$B$1301,0)))^(1/10)-1)*100)</f>
        <v>7.2476497804153217</v>
      </c>
      <c r="W222" s="715">
        <f>IF(OR(U222&lt;=0,U222="n/a",V222&lt;=0,V222="n/a"),"n/a",U222/V222)</f>
        <v>1.0508325470997972</v>
      </c>
      <c r="X222" s="716">
        <f>IF(OR(AJ222&lt;=0,AJ222="n/a",U222&lt;=0,U222="n/a"),"n/a",U222/AJ222)</f>
        <v>0.45065480942255132</v>
      </c>
      <c r="Y222" s="889"/>
      <c r="Z222" s="663">
        <f>IF(OR(AC222&lt;0.01,AC222="n/a"),"n/a",M222/AC222*100)</f>
        <v>47.928994082840241</v>
      </c>
      <c r="AA222" s="900">
        <f>IF(OR(AC222&lt;0.01,AC222="n/a"),"n/a",I222/AC222)</f>
        <v>24.275147928994084</v>
      </c>
      <c r="AB222" s="901">
        <v>12</v>
      </c>
      <c r="AC222" s="879">
        <v>3.38</v>
      </c>
      <c r="AD222" s="879">
        <v>4.2300000000000004</v>
      </c>
      <c r="AE222" s="879">
        <v>2.4700000000000002</v>
      </c>
      <c r="AF222" s="879">
        <v>3.19</v>
      </c>
      <c r="AG222" s="879">
        <v>13.5</v>
      </c>
      <c r="AH222" s="879">
        <v>5.5</v>
      </c>
      <c r="AI222" s="879">
        <v>16.59</v>
      </c>
      <c r="AJ222" s="879">
        <v>16.900000000000002</v>
      </c>
      <c r="AK222" s="879">
        <v>5.6800000000000006</v>
      </c>
      <c r="AL222" s="892">
        <v>25690</v>
      </c>
      <c r="AM222" s="886">
        <v>0.2</v>
      </c>
      <c r="AN222" s="879">
        <v>1.1100000000000001</v>
      </c>
      <c r="AO222" s="753">
        <f>IF(U222="n/a","n/a",IF(AA222&lt;0,"n/a",IF(AA222="n/a","n/a",J222+U222-AA222)))</f>
        <v>-14.684675799661559</v>
      </c>
      <c r="AP222" s="754">
        <f>IF(U222="n/a","n/a",J222+U222)</f>
        <v>9.5904721293325252</v>
      </c>
      <c r="AQ222" s="902">
        <f>IF(OR(AC222&lt;0.01,AF222="n/a"),"n/a",(I222/SQRT(22.5*AC222*(I222/AF222))-1)*100)</f>
        <v>85.517560586581794</v>
      </c>
      <c r="AR222" s="663">
        <f>INDEX(Historical!$C$7:$C$1279,MATCH(B222,Historical!$B$7:$B$1301,0))*IF(AH222="n/a",1.03,IF(AH222&lt;0,1.01,IF(AH222&gt;10,1.1,(1+AH222/100))))</f>
        <v>1.61415</v>
      </c>
      <c r="AS222" s="900">
        <f>IF($AI222="n/a",1.03*AR222,IF($AI222&lt;0,1.01*AR222,IF($AI222&gt;10,1.1*AR222,(1+$AI222/100)*AR222)))</f>
        <v>1.7755650000000001</v>
      </c>
      <c r="AT222" s="900">
        <f>IF($AK222="n/a",1.03*AS222,IF($AK222&lt;0,1.01*AS222,IF($AK222&gt;10,1.1*AS222,(1+$AK222/100)*AS222)))</f>
        <v>1.8764170920000001</v>
      </c>
      <c r="AU222" s="900">
        <f>IF($AK222="n/a",1.03*AT222,IF($AK222&lt;0,1.01*AT222,IF($AK222&gt;10,1.1*AT222,(1+$AK222/100)*AT222)))</f>
        <v>1.9829975828255999</v>
      </c>
      <c r="AV222" s="900">
        <f>IF($AK222="n/a",1.03*AU222,IF($AK222&lt;0,1.01*AU222,IF($AK222&gt;10,1.1*AU222,(1+$AK222/100)*AU222)))</f>
        <v>2.095631845530094</v>
      </c>
      <c r="AW222" s="663">
        <f>SUM(AR222:AV222)</f>
        <v>9.3447615203556929</v>
      </c>
      <c r="AX222" s="761">
        <f>AW222/I222*100</f>
        <v>11.389106057715653</v>
      </c>
      <c r="AY222" s="948">
        <v>0.63</v>
      </c>
      <c r="AZ222" s="886">
        <v>25.52</v>
      </c>
      <c r="BA222" s="886">
        <v>-18.690000000000001</v>
      </c>
      <c r="BB222" s="886">
        <v>0.67</v>
      </c>
      <c r="BC222" s="886">
        <v>-4.8</v>
      </c>
      <c r="BE222" s="635">
        <v>2003</v>
      </c>
      <c r="BF222" s="912">
        <f>IF(BE222&gt;2008,0,IF(BE222&gt;2001,1,IF(BE222&gt;1990,2,IF(BE222&gt;1980,3,IF(BE222&gt;1973,4,IF(BE222&gt;1970,5,IF(BE222&gt;1960,6,IF(BE222&gt;1958,7,IF(BE222&gt;1953,8,9)))))))))</f>
        <v>1</v>
      </c>
      <c r="BG222" s="896">
        <v>4.8</v>
      </c>
    </row>
    <row r="223" spans="1:59" ht="11.25" customHeight="1" x14ac:dyDescent="0.2">
      <c r="A223" s="877" t="s">
        <v>1685</v>
      </c>
      <c r="B223" s="889" t="s">
        <v>1686</v>
      </c>
      <c r="C223" s="946" t="s">
        <v>245</v>
      </c>
      <c r="D223" s="946" t="s">
        <v>4359</v>
      </c>
      <c r="E223" s="746">
        <v>10</v>
      </c>
      <c r="F223" s="1199">
        <v>346</v>
      </c>
      <c r="G223" s="1199" t="s">
        <v>115</v>
      </c>
      <c r="H223" s="1199" t="s">
        <v>115</v>
      </c>
      <c r="I223" s="888">
        <v>73.59</v>
      </c>
      <c r="J223" s="663">
        <f>(M223/I223)*100</f>
        <v>2.2285636635412418</v>
      </c>
      <c r="K223" s="891">
        <v>0.41</v>
      </c>
      <c r="L223" s="901">
        <v>4</v>
      </c>
      <c r="M223" s="654">
        <f>K223*L223</f>
        <v>1.64</v>
      </c>
      <c r="N223" s="884" t="s">
        <v>119</v>
      </c>
      <c r="O223" s="747">
        <v>0.36</v>
      </c>
      <c r="P223" s="875">
        <v>43781</v>
      </c>
      <c r="Q223" s="875">
        <v>43798</v>
      </c>
      <c r="R223" s="654">
        <f>(K223-O223)/O223*100</f>
        <v>13.888888888888888</v>
      </c>
      <c r="S223" s="714">
        <f>IF(INDEX(Historical!$D$7:$D$1277,MATCH(B223,Historical!$B$7:$B$1301,0))=0,"n/a",(INDEX(Historical!$C$7:$C$1279,MATCH(B223,Historical!$B$7:$B$1301,0))/INDEX(Historical!$D$7:$D$1277,MATCH(B223,Historical!$B$7:$B$1301,0))-1)*100)</f>
        <v>12.878787878787868</v>
      </c>
      <c r="T223" s="714">
        <f>IF(INDEX(Historical!$F$7:$F$1270,MATCH(B223,Historical!$B$7:$B$1301,0))=0,"n/a",((INDEX(Historical!$C$7:$C$1279,MATCH(B223,Historical!$B$7:$B$1301,0))/INDEX(Historical!$F$7:$F$1270,MATCH(B223,Historical!$B$7:$B$1301,0)))^(1/3)-1)*100)</f>
        <v>20.574586410546303</v>
      </c>
      <c r="U223" s="714">
        <f>IF(INDEX(Historical!$H$7:$H$1270,MATCH(B223,Historical!$B$7:$B$1301,0))=0,"n/a",((INDEX(Historical!$C$7:$C$1279,MATCH(B223,Historical!$B$7:$B$1301,0))/INDEX(Historical!$H$7:$H$1270,MATCH(B223,Historical!$B$7:$B$1301,0)))^(1/5)-1)*100)</f>
        <v>22.057568956939953</v>
      </c>
      <c r="V223" s="714" t="str">
        <f>IF(INDEX(Historical!$O$7:$O$1270,MATCH(B223,Historical!$B$7:$B$1301,0))=0,"n/a",((INDEX(Historical!$C$7:$C$1279,MATCH(B223,Historical!$B$7:$B$1301,0))/INDEX(Historical!$O$7:$O$1270,MATCH(B223,Historical!$B$7:$B$1301,0)))^(1/10)-1)*100)</f>
        <v>n/a</v>
      </c>
      <c r="W223" s="715" t="str">
        <f>IF(OR(U223&lt;=0,U223="n/a",V223&lt;=0,V223="n/a"),"n/a",U223/V223)</f>
        <v>n/a</v>
      </c>
      <c r="X223" s="716">
        <f>IF(OR(AJ223&lt;=0,AJ223="n/a",U223&lt;=0,U223="n/a"),"n/a",U223/AJ223)</f>
        <v>1.328769214273491</v>
      </c>
      <c r="Y223" s="676"/>
      <c r="Z223" s="663">
        <f>IF(OR(AC223&lt;0.01,AC223="n/a"),"n/a",M223/AC223*100)</f>
        <v>58.362989323843415</v>
      </c>
      <c r="AA223" s="900">
        <f>IF(OR(AC223&lt;0.01,AC223="n/a"),"n/a",I223/AC223)</f>
        <v>26.188612099644129</v>
      </c>
      <c r="AB223" s="901">
        <v>9</v>
      </c>
      <c r="AC223" s="879">
        <v>2.81</v>
      </c>
      <c r="AD223" s="879">
        <v>23.43</v>
      </c>
      <c r="AE223" s="879">
        <v>3.32</v>
      </c>
      <c r="AF223" s="879" t="s">
        <v>136</v>
      </c>
      <c r="AG223" s="879">
        <v>-54.6</v>
      </c>
      <c r="AH223" s="879">
        <v>-13</v>
      </c>
      <c r="AI223" s="879">
        <v>192.77</v>
      </c>
      <c r="AJ223" s="879">
        <v>16.600000000000001</v>
      </c>
      <c r="AK223" s="879">
        <v>1.1199999999999999</v>
      </c>
      <c r="AL223" s="892">
        <v>88580</v>
      </c>
      <c r="AM223" s="886">
        <v>0.1</v>
      </c>
      <c r="AN223" s="879" t="s">
        <v>136</v>
      </c>
      <c r="AO223" s="753">
        <f>IF(U223="n/a","n/a",IF(AA223&lt;0,"n/a",IF(AA223="n/a","n/a",J223+U223-AA223)))</f>
        <v>-1.9024794791629347</v>
      </c>
      <c r="AP223" s="754">
        <f>IF(U223="n/a","n/a",J223+U223)</f>
        <v>24.286132620481194</v>
      </c>
      <c r="AQ223" s="902" t="str">
        <f>IF(OR(AC223&lt;0.01,AF223="n/a"),"n/a",(I223/SQRT(22.5*AC223*(I223/AF223))-1)*100)</f>
        <v>n/a</v>
      </c>
      <c r="AR223" s="663">
        <f>INDEX(Historical!$C$7:$C$1279,MATCH(B223,Historical!$B$7:$B$1301,0))*IF(AH223="n/a",1.03,IF(AH223&lt;0,1.01,IF(AH223&gt;10,1.1,(1+AH223/100))))</f>
        <v>1.5048999999999999</v>
      </c>
      <c r="AS223" s="900">
        <f>IF($AI223="n/a",1.03*AR223,IF($AI223&lt;0,1.01*AR223,IF($AI223&gt;10,1.1*AR223,(1+$AI223/100)*AR223)))</f>
        <v>1.6553900000000001</v>
      </c>
      <c r="AT223" s="900">
        <f>IF($AK223="n/a",1.03*AS223,IF($AK223&lt;0,1.01*AS223,IF($AK223&gt;10,1.1*AS223,(1+$AK223/100)*AS223)))</f>
        <v>1.6739303680000004</v>
      </c>
      <c r="AU223" s="900">
        <f>IF($AK223="n/a",1.03*AT223,IF($AK223&lt;0,1.01*AT223,IF($AK223&gt;10,1.1*AT223,(1+$AK223/100)*AT223)))</f>
        <v>1.6926783881216005</v>
      </c>
      <c r="AV223" s="900">
        <f>IF($AK223="n/a",1.03*AU223,IF($AK223&lt;0,1.01*AU223,IF($AK223&gt;10,1.1*AU223,(1+$AK223/100)*AU223)))</f>
        <v>1.7116363860685626</v>
      </c>
      <c r="AW223" s="663">
        <f>SUM(AR223:AV223)</f>
        <v>8.2385351421901643</v>
      </c>
      <c r="AX223" s="761">
        <f>AW223/I223*100</f>
        <v>11.195182962617427</v>
      </c>
      <c r="AY223" s="948">
        <v>0.8</v>
      </c>
      <c r="AZ223" s="886">
        <v>47.12</v>
      </c>
      <c r="BA223" s="886">
        <v>-26.200000000000003</v>
      </c>
      <c r="BB223" s="886">
        <v>-3.6700000000000004</v>
      </c>
      <c r="BC223" s="886">
        <v>-9.2200000000000006</v>
      </c>
      <c r="BD223" s="657"/>
      <c r="BE223" s="635">
        <v>2010</v>
      </c>
      <c r="BF223" s="912">
        <f>IF(BE223&gt;2008,0,IF(BE223&gt;2001,1,IF(BE223&gt;1990,2,IF(BE223&gt;1980,3,IF(BE223&gt;1973,4,IF(BE223&gt;1970,5,IF(BE223&gt;1960,6,IF(BE223&gt;1958,7,IF(BE223&gt;1953,8,9)))))))))</f>
        <v>0</v>
      </c>
      <c r="BG223" s="896">
        <v>14.2</v>
      </c>
    </row>
    <row r="224" spans="1:59" ht="11.25" customHeight="1" x14ac:dyDescent="0.2">
      <c r="A224" s="885" t="s">
        <v>1636</v>
      </c>
      <c r="B224" s="889" t="s">
        <v>1637</v>
      </c>
      <c r="C224" s="946" t="s">
        <v>245</v>
      </c>
      <c r="D224" s="946" t="s">
        <v>4376</v>
      </c>
      <c r="E224" s="746">
        <v>10</v>
      </c>
      <c r="F224" s="1199">
        <v>390</v>
      </c>
      <c r="G224" s="1199" t="s">
        <v>106</v>
      </c>
      <c r="H224" s="1199" t="s">
        <v>106</v>
      </c>
      <c r="I224" s="888">
        <v>38.89</v>
      </c>
      <c r="J224" s="663">
        <f>(M224/I224)*100</f>
        <v>1.95422987914631</v>
      </c>
      <c r="K224" s="891">
        <v>0.19</v>
      </c>
      <c r="L224" s="901">
        <v>4</v>
      </c>
      <c r="M224" s="654">
        <f>K224*L224</f>
        <v>0.76</v>
      </c>
      <c r="N224" s="884" t="s">
        <v>318</v>
      </c>
      <c r="O224" s="747">
        <v>0.18</v>
      </c>
      <c r="P224" s="875">
        <v>43902</v>
      </c>
      <c r="Q224" s="875">
        <v>43921</v>
      </c>
      <c r="R224" s="654">
        <f>(K224-O224)/O224*100</f>
        <v>5.5555555555555607</v>
      </c>
      <c r="S224" s="714">
        <f>IF(INDEX(Historical!$D$7:$D$1277,MATCH(B224,Historical!$B$7:$B$1301,0))=0,"n/a",(INDEX(Historical!$C$7:$C$1279,MATCH(B224,Historical!$B$7:$B$1301,0))/INDEX(Historical!$D$7:$D$1277,MATCH(B224,Historical!$B$7:$B$1301,0))-1)*100)</f>
        <v>5.8823529411764497</v>
      </c>
      <c r="T224" s="714">
        <f>IF(INDEX(Historical!$F$7:$F$1270,MATCH(B224,Historical!$B$7:$B$1301,0))=0,"n/a",((INDEX(Historical!$C$7:$C$1279,MATCH(B224,Historical!$B$7:$B$1301,0))/INDEX(Historical!$F$7:$F$1270,MATCH(B224,Historical!$B$7:$B$1301,0)))^(1/3)-1)*100)</f>
        <v>12.181378776036711</v>
      </c>
      <c r="U224" s="714">
        <f>IF(INDEX(Historical!$H$7:$H$1270,MATCH(B224,Historical!$B$7:$B$1301,0))=0,"n/a",((INDEX(Historical!$C$7:$C$1279,MATCH(B224,Historical!$B$7:$B$1301,0))/INDEX(Historical!$H$7:$H$1270,MATCH(B224,Historical!$B$7:$B$1301,0)))^(1/5)-1)*100)</f>
        <v>16.190525490598983</v>
      </c>
      <c r="V224" s="714">
        <f>IF(INDEX(Historical!$O$7:$O$1270,MATCH(B224,Historical!$B$7:$B$1301,0))=0,"n/a",((INDEX(Historical!$C$7:$C$1279,MATCH(B224,Historical!$B$7:$B$1301,0))/INDEX(Historical!$O$7:$O$1270,MATCH(B224,Historical!$B$7:$B$1301,0)))^(1/10)-1)*100)</f>
        <v>16.23080652394242</v>
      </c>
      <c r="W224" s="715">
        <f>IF(OR(U224&lt;=0,U224="n/a",V224&lt;=0,V224="n/a"),"n/a",U224/V224)</f>
        <v>0.99751823587546207</v>
      </c>
      <c r="X224" s="716">
        <f>IF(OR(AJ224&lt;=0,AJ224="n/a",U224&lt;=0,U224="n/a"),"n/a",U224/AJ224)</f>
        <v>0.8015111629009396</v>
      </c>
      <c r="Y224" s="890"/>
      <c r="Z224" s="663">
        <f>IF(OR(AC224&lt;0.01,AC224="n/a"),"n/a",M224/AC224*100)</f>
        <v>37.810945273631845</v>
      </c>
      <c r="AA224" s="900">
        <f>IF(OR(AC224&lt;0.01,AC224="n/a"),"n/a",I224/AC224)</f>
        <v>19.348258706467664</v>
      </c>
      <c r="AB224" s="901">
        <v>12</v>
      </c>
      <c r="AC224" s="879">
        <v>2.0099999999999998</v>
      </c>
      <c r="AD224" s="879">
        <v>1.96</v>
      </c>
      <c r="AE224" s="879">
        <v>2.19</v>
      </c>
      <c r="AF224" s="879">
        <v>3.98</v>
      </c>
      <c r="AG224" s="879">
        <v>21</v>
      </c>
      <c r="AH224" s="879">
        <v>-13.600000000000001</v>
      </c>
      <c r="AI224" s="879">
        <v>34.200000000000003</v>
      </c>
      <c r="AJ224" s="879">
        <v>20.200000000000003</v>
      </c>
      <c r="AK224" s="879">
        <v>9.75</v>
      </c>
      <c r="AL224" s="892">
        <v>7080</v>
      </c>
      <c r="AM224" s="886">
        <v>2.1999999999999997</v>
      </c>
      <c r="AN224" s="879">
        <v>2.0699999999999998</v>
      </c>
      <c r="AO224" s="753">
        <f>IF(U224="n/a","n/a",IF(AA224&lt;0,"n/a",IF(AA224="n/a","n/a",J224+U224-AA224)))</f>
        <v>-1.2035033367223704</v>
      </c>
      <c r="AP224" s="754">
        <f>IF(U224="n/a","n/a",J224+U224)</f>
        <v>18.144755369745294</v>
      </c>
      <c r="AQ224" s="902">
        <f>IF(OR(AC224&lt;0.01,AF224="n/a"),"n/a",(I224/SQRT(22.5*AC224*(I224/AF224))-1)*100)</f>
        <v>84.999783365328184</v>
      </c>
      <c r="AR224" s="663">
        <f>INDEX(Historical!$C$7:$C$1279,MATCH(B224,Historical!$B$7:$B$1301,0))*IF(AH224="n/a",1.03,IF(AH224&lt;0,1.01,IF(AH224&gt;10,1.1,(1+AH224/100))))</f>
        <v>0.72719999999999996</v>
      </c>
      <c r="AS224" s="900">
        <f>IF($AI224="n/a",1.03*AR224,IF($AI224&lt;0,1.01*AR224,IF($AI224&gt;10,1.1*AR224,(1+$AI224/100)*AR224)))</f>
        <v>0.79991999999999996</v>
      </c>
      <c r="AT224" s="900">
        <f>IF($AK224="n/a",1.03*AS224,IF($AK224&lt;0,1.01*AS224,IF($AK224&gt;10,1.1*AS224,(1+$AK224/100)*AS224)))</f>
        <v>0.87791219999999992</v>
      </c>
      <c r="AU224" s="900">
        <f>IF($AK224="n/a",1.03*AT224,IF($AK224&lt;0,1.01*AT224,IF($AK224&gt;10,1.1*AT224,(1+$AK224/100)*AT224)))</f>
        <v>0.96350863949999987</v>
      </c>
      <c r="AV224" s="900">
        <f>IF($AK224="n/a",1.03*AU224,IF($AK224&lt;0,1.01*AU224,IF($AK224&gt;10,1.1*AU224,(1+$AK224/100)*AU224)))</f>
        <v>1.0574507318512498</v>
      </c>
      <c r="AW224" s="663">
        <f>SUM(AR224:AV224)</f>
        <v>4.4259915713512497</v>
      </c>
      <c r="AX224" s="761">
        <f>AW224/I224*100</f>
        <v>11.380796017874131</v>
      </c>
      <c r="AY224" s="948">
        <v>0.73</v>
      </c>
      <c r="AZ224" s="886">
        <v>14.62</v>
      </c>
      <c r="BA224" s="886">
        <v>-26.47</v>
      </c>
      <c r="BB224" s="886">
        <v>1.17</v>
      </c>
      <c r="BC224" s="886">
        <v>-10.8</v>
      </c>
      <c r="BE224" s="635">
        <v>2011</v>
      </c>
      <c r="BF224" s="912">
        <f>IF(BE224&gt;2008,0,IF(BE224&gt;2001,1,IF(BE224&gt;1990,2,IF(BE224&gt;1980,3,IF(BE224&gt;1973,4,IF(BE224&gt;1970,5,IF(BE224&gt;1960,6,IF(BE224&gt;1958,7,IF(BE224&gt;1953,8,9)))))))))</f>
        <v>0</v>
      </c>
      <c r="BG224" s="896">
        <v>2.8000000000000003</v>
      </c>
    </row>
    <row r="225" spans="1:59" ht="11.25" customHeight="1" x14ac:dyDescent="0.2">
      <c r="A225" s="877" t="s">
        <v>788</v>
      </c>
      <c r="B225" s="889" t="s">
        <v>789</v>
      </c>
      <c r="C225" s="946" t="s">
        <v>131</v>
      </c>
      <c r="D225" s="946" t="s">
        <v>4346</v>
      </c>
      <c r="E225" s="746">
        <v>21</v>
      </c>
      <c r="F225" s="1199">
        <v>158</v>
      </c>
      <c r="G225" s="1199" t="s">
        <v>37</v>
      </c>
      <c r="H225" s="1199" t="s">
        <v>37</v>
      </c>
      <c r="I225" s="888">
        <v>24.99</v>
      </c>
      <c r="J225" s="663">
        <f>(M225/I225)*100</f>
        <v>4.7218887555022011</v>
      </c>
      <c r="K225" s="898">
        <v>0.29499999999999998</v>
      </c>
      <c r="L225" s="901">
        <v>4</v>
      </c>
      <c r="M225" s="654">
        <f>K225*L225</f>
        <v>1.18</v>
      </c>
      <c r="N225" s="884" t="s">
        <v>194</v>
      </c>
      <c r="O225" s="748">
        <v>0.28749999999999998</v>
      </c>
      <c r="P225" s="875">
        <v>43807</v>
      </c>
      <c r="Q225" s="875">
        <v>43826</v>
      </c>
      <c r="R225" s="654">
        <f>(K225-O225)/O225*100</f>
        <v>2.6086956521739157</v>
      </c>
      <c r="S225" s="714">
        <f>IF(INDEX(Historical!$D$7:$D$1277,MATCH(B225,Historical!$B$7:$B$1301,0))=0,"n/a",(INDEX(Historical!$C$7:$C$1279,MATCH(B225,Historical!$B$7:$B$1301,0))/INDEX(Historical!$D$7:$D$1277,MATCH(B225,Historical!$B$7:$B$1301,0))-1)*100)</f>
        <v>2.6607538802660757</v>
      </c>
      <c r="T225" s="714">
        <f>IF(INDEX(Historical!$F$7:$F$1270,MATCH(B225,Historical!$B$7:$B$1301,0))=0,"n/a",((INDEX(Historical!$C$7:$C$1279,MATCH(B225,Historical!$B$7:$B$1301,0))/INDEX(Historical!$F$7:$F$1270,MATCH(B225,Historical!$B$7:$B$1301,0)))^(1/3)-1)*100)</f>
        <v>2.8554105919373907</v>
      </c>
      <c r="U225" s="714">
        <f>IF(INDEX(Historical!$H$7:$H$1270,MATCH(B225,Historical!$B$7:$B$1301,0))=0,"n/a",((INDEX(Historical!$C$7:$C$1279,MATCH(B225,Historical!$B$7:$B$1301,0))/INDEX(Historical!$H$7:$H$1270,MATCH(B225,Historical!$B$7:$B$1301,0)))^(1/5)-1)*100)</f>
        <v>4.1400635198653335</v>
      </c>
      <c r="V225" s="714">
        <f>IF(INDEX(Historical!$O$7:$O$1270,MATCH(B225,Historical!$B$7:$B$1301,0))=0,"n/a",((INDEX(Historical!$C$7:$C$1279,MATCH(B225,Historical!$B$7:$B$1301,0))/INDEX(Historical!$O$7:$O$1270,MATCH(B225,Historical!$B$7:$B$1301,0)))^(1/10)-1)*100)</f>
        <v>6.8809741345420949</v>
      </c>
      <c r="W225" s="715">
        <f>IF(OR(U225&lt;=0,U225="n/a",V225&lt;=0,V225="n/a"),"n/a",U225/V225)</f>
        <v>0.60166822878790549</v>
      </c>
      <c r="X225" s="716" t="str">
        <f>IF(OR(AJ225&lt;=0,AJ225="n/a",U225&lt;=0,U225="n/a"),"n/a",U225/AJ225)</f>
        <v>n/a</v>
      </c>
      <c r="Y225" s="676"/>
      <c r="Z225" s="663">
        <f>IF(OR(AC225&lt;0.01,AC225="n/a"),"n/a",M225/AC225*100)</f>
        <v>118</v>
      </c>
      <c r="AA225" s="900">
        <f>IF(OR(AC225&lt;0.01,AC225="n/a"),"n/a",I225/AC225)</f>
        <v>24.99</v>
      </c>
      <c r="AB225" s="901">
        <v>12</v>
      </c>
      <c r="AC225" s="879">
        <v>1</v>
      </c>
      <c r="AD225" s="879">
        <v>2.4</v>
      </c>
      <c r="AE225" s="879">
        <v>1.5</v>
      </c>
      <c r="AF225" s="879">
        <v>1.52</v>
      </c>
      <c r="AG225" s="879">
        <v>6.4</v>
      </c>
      <c r="AH225" s="881">
        <v>297.7</v>
      </c>
      <c r="AI225" s="881">
        <v>9.6199999999999992</v>
      </c>
      <c r="AJ225" s="879">
        <v>-10.5</v>
      </c>
      <c r="AK225" s="879">
        <v>10.199999999999999</v>
      </c>
      <c r="AL225" s="892">
        <v>2290</v>
      </c>
      <c r="AM225" s="886">
        <v>0.6</v>
      </c>
      <c r="AN225" s="879">
        <v>2.16</v>
      </c>
      <c r="AO225" s="753">
        <f>IF(U225="n/a","n/a",IF(AA225&lt;0,"n/a",IF(AA225="n/a","n/a",J225+U225-AA225)))</f>
        <v>-16.128047724632463</v>
      </c>
      <c r="AP225" s="754">
        <f>IF(U225="n/a","n/a",J225+U225)</f>
        <v>8.8619522753675355</v>
      </c>
      <c r="AQ225" s="902">
        <f>IF(OR(AC225&lt;0.01,AF225="n/a"),"n/a",(I225/SQRT(22.5*AC225*(I225/AF225))-1)*100)</f>
        <v>29.93126387953491</v>
      </c>
      <c r="AR225" s="663">
        <f>INDEX(Historical!$C$7:$C$1279,MATCH(B225,Historical!$B$7:$B$1301,0))*IF(AH225="n/a",1.03,IF(AH225&lt;0,1.01,IF(AH225&gt;10,1.1,(1+AH225/100))))</f>
        <v>1.27325</v>
      </c>
      <c r="AS225" s="900">
        <f>IF($AI225="n/a",1.03*AR225,IF($AI225&lt;0,1.01*AR225,IF($AI225&gt;10,1.1*AR225,(1+$AI225/100)*AR225)))</f>
        <v>1.3957366500000001</v>
      </c>
      <c r="AT225" s="900">
        <f>IF($AK225="n/a",1.03*AS225,IF($AK225&lt;0,1.01*AS225,IF($AK225&gt;10,1.1*AS225,(1+$AK225/100)*AS225)))</f>
        <v>1.5353103150000003</v>
      </c>
      <c r="AU225" s="900">
        <f>IF($AK225="n/a",1.03*AT225,IF($AK225&lt;0,1.01*AT225,IF($AK225&gt;10,1.1*AT225,(1+$AK225/100)*AT225)))</f>
        <v>1.6888413465000005</v>
      </c>
      <c r="AV225" s="900">
        <f>IF($AK225="n/a",1.03*AU225,IF($AK225&lt;0,1.01*AU225,IF($AK225&gt;10,1.1*AU225,(1+$AK225/100)*AU225)))</f>
        <v>1.8577254811500008</v>
      </c>
      <c r="AW225" s="663">
        <f>SUM(AR225:AV225)</f>
        <v>7.7508637926500015</v>
      </c>
      <c r="AX225" s="761">
        <f>AW225/I225*100</f>
        <v>31.01586151520609</v>
      </c>
      <c r="AY225" s="948">
        <v>0.79</v>
      </c>
      <c r="AZ225" s="886">
        <v>27.37</v>
      </c>
      <c r="BA225" s="886">
        <v>-27.52</v>
      </c>
      <c r="BB225" s="886">
        <v>-6.7299999999999995</v>
      </c>
      <c r="BC225" s="886">
        <v>-14.93</v>
      </c>
      <c r="BE225" s="635">
        <v>2000</v>
      </c>
      <c r="BF225" s="912">
        <f>IF(BE225&gt;2008,0,IF(BE225&gt;2001,1,IF(BE225&gt;1990,2,IF(BE225&gt;1980,3,IF(BE225&gt;1973,4,IF(BE225&gt;1970,5,IF(BE225&gt;1960,6,IF(BE225&gt;1958,7,IF(BE225&gt;1953,8,9)))))))))</f>
        <v>2</v>
      </c>
      <c r="BG225" s="896">
        <v>1.5</v>
      </c>
    </row>
    <row r="226" spans="1:59" ht="11.25" customHeight="1" x14ac:dyDescent="0.2">
      <c r="A226" s="877" t="s">
        <v>637</v>
      </c>
      <c r="B226" s="889" t="s">
        <v>638</v>
      </c>
      <c r="C226" s="946" t="s">
        <v>128</v>
      </c>
      <c r="D226" s="946" t="s">
        <v>4333</v>
      </c>
      <c r="E226" s="746">
        <v>22</v>
      </c>
      <c r="F226" s="1199">
        <v>148</v>
      </c>
      <c r="G226" s="1199" t="s">
        <v>37</v>
      </c>
      <c r="H226" s="1199" t="s">
        <v>115</v>
      </c>
      <c r="I226" s="888">
        <v>105.81</v>
      </c>
      <c r="J226" s="663">
        <f>(M226/I226)*100</f>
        <v>3.3267177015404972</v>
      </c>
      <c r="K226" s="898">
        <v>0.88</v>
      </c>
      <c r="L226" s="901">
        <v>4</v>
      </c>
      <c r="M226" s="654">
        <f>K226*L226</f>
        <v>3.52</v>
      </c>
      <c r="N226" s="884" t="s">
        <v>119</v>
      </c>
      <c r="O226" s="748">
        <v>0.85</v>
      </c>
      <c r="P226" s="630">
        <v>43692</v>
      </c>
      <c r="Q226" s="630">
        <v>43711</v>
      </c>
      <c r="R226" s="654">
        <f>(K226-O226)/O226*100</f>
        <v>3.5294117647058858</v>
      </c>
      <c r="S226" s="714">
        <f>IF(INDEX(Historical!$D$7:$D$1277,MATCH(B226,Historical!$B$7:$B$1301,0))=0,"n/a",(INDEX(Historical!$C$7:$C$1279,MATCH(B226,Historical!$B$7:$B$1301,0))/INDEX(Historical!$D$7:$D$1277,MATCH(B226,Historical!$B$7:$B$1301,0))-1)*100)</f>
        <v>6.1349693251533832</v>
      </c>
      <c r="T226" s="714">
        <f>IF(INDEX(Historical!$F$7:$F$1270,MATCH(B226,Historical!$B$7:$B$1301,0))=0,"n/a",((INDEX(Historical!$C$7:$C$1279,MATCH(B226,Historical!$B$7:$B$1301,0))/INDEX(Historical!$F$7:$F$1270,MATCH(B226,Historical!$B$7:$B$1301,0)))^(1/3)-1)*100)</f>
        <v>6.8036068849623987</v>
      </c>
      <c r="U226" s="714">
        <f>IF(INDEX(Historical!$H$7:$H$1270,MATCH(B226,Historical!$B$7:$B$1301,0))=0,"n/a",((INDEX(Historical!$C$7:$C$1279,MATCH(B226,Historical!$B$7:$B$1301,0))/INDEX(Historical!$H$7:$H$1270,MATCH(B226,Historical!$B$7:$B$1301,0)))^(1/5)-1)*100)</f>
        <v>7.2351724398169504</v>
      </c>
      <c r="V226" s="714">
        <f>IF(INDEX(Historical!$O$7:$O$1270,MATCH(B226,Historical!$B$7:$B$1301,0))=0,"n/a",((INDEX(Historical!$C$7:$C$1279,MATCH(B226,Historical!$B$7:$B$1301,0))/INDEX(Historical!$O$7:$O$1270,MATCH(B226,Historical!$B$7:$B$1301,0)))^(1/10)-1)*100)</f>
        <v>9.7073066615187784</v>
      </c>
      <c r="W226" s="715">
        <f>IF(OR(U226&lt;=0,U226="n/a",V226&lt;=0,V226="n/a"),"n/a",U226/V226)</f>
        <v>0.74533263366431601</v>
      </c>
      <c r="X226" s="716">
        <f>IF(OR(AJ226&lt;=0,AJ226="n/a",U226&lt;=0,U226="n/a"),"n/a",U226/AJ226)</f>
        <v>0.46678531869786777</v>
      </c>
      <c r="Y226" s="890"/>
      <c r="Z226" s="663">
        <f>IF(OR(AC226&lt;0.01,AC226="n/a"),"n/a",M226/AC226*100)</f>
        <v>51.537335285505122</v>
      </c>
      <c r="AA226" s="900">
        <f>IF(OR(AC226&lt;0.01,AC226="n/a"),"n/a",I226/AC226)</f>
        <v>15.49194729136164</v>
      </c>
      <c r="AB226" s="901">
        <v>4</v>
      </c>
      <c r="AC226" s="879">
        <v>6.83</v>
      </c>
      <c r="AD226" s="879" t="s">
        <v>136</v>
      </c>
      <c r="AE226" s="879">
        <v>1.58</v>
      </c>
      <c r="AF226" s="879">
        <v>1.46</v>
      </c>
      <c r="AG226" s="879">
        <v>9.6</v>
      </c>
      <c r="AH226" s="879">
        <v>51</v>
      </c>
      <c r="AI226" s="879">
        <v>2.37</v>
      </c>
      <c r="AJ226" s="879">
        <v>15.5</v>
      </c>
      <c r="AK226" s="879">
        <v>-0.2</v>
      </c>
      <c r="AL226" s="892">
        <v>12300</v>
      </c>
      <c r="AM226" s="886">
        <v>0.2</v>
      </c>
      <c r="AN226" s="879">
        <v>0.69</v>
      </c>
      <c r="AO226" s="753">
        <f>IF(U226="n/a","n/a",IF(AA226&lt;0,"n/a",IF(AA226="n/a","n/a",J226+U226-AA226)))</f>
        <v>-4.9300571500041919</v>
      </c>
      <c r="AP226" s="754">
        <f>IF(U226="n/a","n/a",J226+U226)</f>
        <v>10.561890141357448</v>
      </c>
      <c r="AQ226" s="902">
        <f>IF(OR(AC226&lt;0.01,AF226="n/a"),"n/a",(I226/SQRT(22.5*AC226*(I226/AF226))-1)*100)</f>
        <v>0.26241800703235008</v>
      </c>
      <c r="AR226" s="663">
        <f>INDEX(Historical!$C$7:$C$1279,MATCH(B226,Historical!$B$7:$B$1301,0))*IF(AH226="n/a",1.03,IF(AH226&lt;0,1.01,IF(AH226&gt;10,1.1,(1+AH226/100))))</f>
        <v>3.806</v>
      </c>
      <c r="AS226" s="900">
        <f>IF($AI226="n/a",1.03*AR226,IF($AI226&lt;0,1.01*AR226,IF($AI226&gt;10,1.1*AR226,(1+$AI226/100)*AR226)))</f>
        <v>3.8962022000000003</v>
      </c>
      <c r="AT226" s="900">
        <f>IF($AK226="n/a",1.03*AS226,IF($AK226&lt;0,1.01*AS226,IF($AK226&gt;10,1.1*AS226,(1+$AK226/100)*AS226)))</f>
        <v>3.9351642220000005</v>
      </c>
      <c r="AU226" s="900">
        <f>IF($AK226="n/a",1.03*AT226,IF($AK226&lt;0,1.01*AT226,IF($AK226&gt;10,1.1*AT226,(1+$AK226/100)*AT226)))</f>
        <v>3.9745158642200007</v>
      </c>
      <c r="AV226" s="900">
        <f>IF($AK226="n/a",1.03*AU226,IF($AK226&lt;0,1.01*AU226,IF($AK226&gt;10,1.1*AU226,(1+$AK226/100)*AU226)))</f>
        <v>4.0142610228622004</v>
      </c>
      <c r="AW226" s="663">
        <f>SUM(AR226:AV226)</f>
        <v>19.626143309082202</v>
      </c>
      <c r="AX226" s="761">
        <f>AW226/I226*100</f>
        <v>18.548476806617714</v>
      </c>
      <c r="AY226" s="948">
        <v>0.14000000000000001</v>
      </c>
      <c r="AZ226" s="886">
        <v>15.160000000000002</v>
      </c>
      <c r="BA226" s="886">
        <v>-15.770000000000001</v>
      </c>
      <c r="BB226" s="886">
        <v>-5.59</v>
      </c>
      <c r="BC226" s="886">
        <v>-2.36</v>
      </c>
      <c r="BE226" s="635">
        <v>1998</v>
      </c>
      <c r="BF226" s="912">
        <f>IF(BE226&gt;2008,0,IF(BE226&gt;2001,1,IF(BE226&gt;1990,2,IF(BE226&gt;1980,3,IF(BE226&gt;1973,4,IF(BE226&gt;1970,5,IF(BE226&gt;1960,6,IF(BE226&gt;1958,7,IF(BE226&gt;1953,8,9)))))))))</f>
        <v>2</v>
      </c>
      <c r="BG226" s="896">
        <v>4.5999999999999996</v>
      </c>
    </row>
    <row r="227" spans="1:59" ht="11.25" customHeight="1" x14ac:dyDescent="0.2">
      <c r="A227" s="885" t="s">
        <v>786</v>
      </c>
      <c r="B227" s="889" t="s">
        <v>787</v>
      </c>
      <c r="C227" s="946" t="s">
        <v>123</v>
      </c>
      <c r="D227" s="946" t="s">
        <v>4348</v>
      </c>
      <c r="E227" s="746">
        <v>17</v>
      </c>
      <c r="F227" s="1199">
        <v>216</v>
      </c>
      <c r="G227" s="1199" t="s">
        <v>106</v>
      </c>
      <c r="H227" s="1199" t="s">
        <v>106</v>
      </c>
      <c r="I227" s="888">
        <v>32.39</v>
      </c>
      <c r="J227" s="663">
        <f>(M227/I227)*100</f>
        <v>1.4819388700216116</v>
      </c>
      <c r="K227" s="891">
        <v>0.12</v>
      </c>
      <c r="L227" s="901">
        <v>4</v>
      </c>
      <c r="M227" s="654">
        <f>K227*L227</f>
        <v>0.48</v>
      </c>
      <c r="N227" s="884" t="s">
        <v>318</v>
      </c>
      <c r="O227" s="747">
        <v>0.11</v>
      </c>
      <c r="P227" s="875">
        <v>43906</v>
      </c>
      <c r="Q227" s="875">
        <v>43921</v>
      </c>
      <c r="R227" s="654">
        <f>(K227-O227)/O227*100</f>
        <v>9.0909090909090864</v>
      </c>
      <c r="S227" s="714">
        <f>IF(INDEX(Historical!$D$7:$D$1277,MATCH(B227,Historical!$B$7:$B$1301,0))=0,"n/a",(INDEX(Historical!$C$7:$C$1279,MATCH(B227,Historical!$B$7:$B$1301,0))/INDEX(Historical!$D$7:$D$1277,MATCH(B227,Historical!$B$7:$B$1301,0))-1)*100)</f>
        <v>9.9999999999999858</v>
      </c>
      <c r="T227" s="714">
        <f>IF(INDEX(Historical!$F$7:$F$1270,MATCH(B227,Historical!$B$7:$B$1301,0))=0,"n/a",((INDEX(Historical!$C$7:$C$1279,MATCH(B227,Historical!$B$7:$B$1301,0))/INDEX(Historical!$F$7:$F$1270,MATCH(B227,Historical!$B$7:$B$1301,0)))^(1/3)-1)*100)</f>
        <v>8.9744250818549531</v>
      </c>
      <c r="U227" s="714">
        <f>IF(INDEX(Historical!$H$7:$H$1270,MATCH(B227,Historical!$B$7:$B$1301,0))=0,"n/a",((INDEX(Historical!$C$7:$C$1279,MATCH(B227,Historical!$B$7:$B$1301,0))/INDEX(Historical!$H$7:$H$1270,MATCH(B227,Historical!$B$7:$B$1301,0)))^(1/5)-1)*100)</f>
        <v>7.9608473046602901</v>
      </c>
      <c r="V227" s="714">
        <f>IF(INDEX(Historical!$O$7:$O$1270,MATCH(B227,Historical!$B$7:$B$1301,0))=0,"n/a",((INDEX(Historical!$C$7:$C$1279,MATCH(B227,Historical!$B$7:$B$1301,0))/INDEX(Historical!$O$7:$O$1270,MATCH(B227,Historical!$B$7:$B$1301,0)))^(1/10)-1)*100)</f>
        <v>8.7601774637283913</v>
      </c>
      <c r="W227" s="715">
        <f>IF(OR(U227&lt;=0,U227="n/a",V227&lt;=0,V227="n/a"),"n/a",U227/V227)</f>
        <v>0.90875411344373602</v>
      </c>
      <c r="X227" s="716">
        <f>IF(OR(AJ227&lt;=0,AJ227="n/a",U227&lt;=0,U227="n/a"),"n/a",U227/AJ227)</f>
        <v>1.9902118261650725</v>
      </c>
      <c r="Y227" s="673"/>
      <c r="Z227" s="663">
        <f>IF(OR(AC227&lt;0.01,AC227="n/a"),"n/a",M227/AC227*100)</f>
        <v>26.086956521739129</v>
      </c>
      <c r="AA227" s="900">
        <f>IF(OR(AC227&lt;0.01,AC227="n/a"),"n/a",I227/AC227)</f>
        <v>17.603260869565219</v>
      </c>
      <c r="AB227" s="901">
        <v>12</v>
      </c>
      <c r="AC227" s="879">
        <v>1.84</v>
      </c>
      <c r="AD227" s="879">
        <v>3.02</v>
      </c>
      <c r="AE227" s="879">
        <v>0.78</v>
      </c>
      <c r="AF227" s="879">
        <v>3.45</v>
      </c>
      <c r="AG227" s="879">
        <v>20.8</v>
      </c>
      <c r="AH227" s="879">
        <v>-13.4</v>
      </c>
      <c r="AI227" s="879">
        <v>3.45</v>
      </c>
      <c r="AJ227" s="879">
        <v>4</v>
      </c>
      <c r="AK227" s="879">
        <v>5.74</v>
      </c>
      <c r="AL227" s="892">
        <v>3520</v>
      </c>
      <c r="AM227" s="886">
        <v>10.100000000000001</v>
      </c>
      <c r="AN227" s="879">
        <v>2.97</v>
      </c>
      <c r="AO227" s="753">
        <f>IF(U227="n/a","n/a",IF(AA227&lt;0,"n/a",IF(AA227="n/a","n/a",J227+U227-AA227)))</f>
        <v>-8.160474694883316</v>
      </c>
      <c r="AP227" s="754">
        <f>IF(U227="n/a","n/a",J227+U227)</f>
        <v>9.4427861746819026</v>
      </c>
      <c r="AQ227" s="902">
        <f>IF(OR(AC227&lt;0.01,AF227="n/a"),"n/a",(I227/SQRT(22.5*AC227*(I227/AF227))-1)*100)</f>
        <v>64.291407768838198</v>
      </c>
      <c r="AR227" s="663">
        <f>INDEX(Historical!$C$7:$C$1279,MATCH(B227,Historical!$B$7:$B$1301,0))*IF(AH227="n/a",1.03,IF(AH227&lt;0,1.01,IF(AH227&gt;10,1.1,(1+AH227/100))))</f>
        <v>0.44440000000000002</v>
      </c>
      <c r="AS227" s="900">
        <f>IF($AI227="n/a",1.03*AR227,IF($AI227&lt;0,1.01*AR227,IF($AI227&gt;10,1.1*AR227,(1+$AI227/100)*AR227)))</f>
        <v>0.45973180000000002</v>
      </c>
      <c r="AT227" s="900">
        <f>IF($AK227="n/a",1.03*AS227,IF($AK227&lt;0,1.01*AS227,IF($AK227&gt;10,1.1*AS227,(1+$AK227/100)*AS227)))</f>
        <v>0.48612040532</v>
      </c>
      <c r="AU227" s="900">
        <f>IF($AK227="n/a",1.03*AT227,IF($AK227&lt;0,1.01*AT227,IF($AK227&gt;10,1.1*AT227,(1+$AK227/100)*AT227)))</f>
        <v>0.51402371658536794</v>
      </c>
      <c r="AV227" s="900">
        <f>IF($AK227="n/a",1.03*AU227,IF($AK227&lt;0,1.01*AU227,IF($AK227&gt;10,1.1*AU227,(1+$AK227/100)*AU227)))</f>
        <v>0.54352867791736803</v>
      </c>
      <c r="AW227" s="663">
        <f>SUM(AR227:AV227)</f>
        <v>2.447804599822736</v>
      </c>
      <c r="AX227" s="761">
        <f>AW227/I227*100</f>
        <v>7.557284963947934</v>
      </c>
      <c r="AY227" s="948">
        <v>0.68</v>
      </c>
      <c r="AZ227" s="886">
        <v>31.430000000000003</v>
      </c>
      <c r="BA227" s="886">
        <v>-9.879999999999999</v>
      </c>
      <c r="BB227" s="886">
        <v>-1.53</v>
      </c>
      <c r="BC227" s="886">
        <v>4.5199999999999996</v>
      </c>
      <c r="BE227" s="635">
        <v>2004</v>
      </c>
      <c r="BF227" s="912">
        <f>IF(BE227&gt;2008,0,IF(BE227&gt;2001,1,IF(BE227&gt;1990,2,IF(BE227&gt;1980,3,IF(BE227&gt;1973,4,IF(BE227&gt;1970,5,IF(BE227&gt;1960,6,IF(BE227&gt;1958,7,IF(BE227&gt;1953,8,9)))))))))</f>
        <v>1</v>
      </c>
      <c r="BG227" s="896">
        <v>4</v>
      </c>
    </row>
    <row r="228" spans="1:59" ht="11.25" customHeight="1" x14ac:dyDescent="0.2">
      <c r="A228" s="885" t="s">
        <v>1630</v>
      </c>
      <c r="B228" s="889" t="s">
        <v>1631</v>
      </c>
      <c r="C228" s="946" t="s">
        <v>123</v>
      </c>
      <c r="D228" s="946" t="s">
        <v>4180</v>
      </c>
      <c r="E228" s="746">
        <v>10</v>
      </c>
      <c r="F228" s="1199">
        <v>336</v>
      </c>
      <c r="G228" s="1199" t="s">
        <v>106</v>
      </c>
      <c r="H228" s="1199" t="s">
        <v>106</v>
      </c>
      <c r="I228" s="888">
        <v>134.47</v>
      </c>
      <c r="J228" s="663">
        <f>(M228/I228)*100</f>
        <v>1.7252918866661706</v>
      </c>
      <c r="K228" s="891">
        <v>0.57999999999999996</v>
      </c>
      <c r="L228" s="901">
        <v>4</v>
      </c>
      <c r="M228" s="654">
        <f>K228*L228</f>
        <v>2.3199999999999998</v>
      </c>
      <c r="N228" s="884" t="s">
        <v>248</v>
      </c>
      <c r="O228" s="747">
        <v>0.55000000000000004</v>
      </c>
      <c r="P228" s="630">
        <v>43703</v>
      </c>
      <c r="Q228" s="630">
        <v>43718</v>
      </c>
      <c r="R228" s="654">
        <f>(K228-O228)/O228*100</f>
        <v>5.454545454545439</v>
      </c>
      <c r="S228" s="714">
        <f>IF(INDEX(Historical!$D$7:$D$1277,MATCH(B228,Historical!$B$7:$B$1301,0))=0,"n/a",(INDEX(Historical!$C$7:$C$1279,MATCH(B228,Historical!$B$7:$B$1301,0))/INDEX(Historical!$D$7:$D$1277,MATCH(B228,Historical!$B$7:$B$1301,0))-1)*100)</f>
        <v>4.6296296296296058</v>
      </c>
      <c r="T228" s="714">
        <f>IF(INDEX(Historical!$F$7:$F$1270,MATCH(B228,Historical!$B$7:$B$1301,0))=0,"n/a",((INDEX(Historical!$C$7:$C$1279,MATCH(B228,Historical!$B$7:$B$1301,0))/INDEX(Historical!$F$7:$F$1270,MATCH(B228,Historical!$B$7:$B$1301,0)))^(1/3)-1)*100)</f>
        <v>5.2209543239575495</v>
      </c>
      <c r="U228" s="714">
        <f>IF(INDEX(Historical!$H$7:$H$1270,MATCH(B228,Historical!$B$7:$B$1301,0))=0,"n/a",((INDEX(Historical!$C$7:$C$1279,MATCH(B228,Historical!$B$7:$B$1301,0))/INDEX(Historical!$H$7:$H$1270,MATCH(B228,Historical!$B$7:$B$1301,0)))^(1/5)-1)*100)</f>
        <v>4.9498969174062823</v>
      </c>
      <c r="V228" s="714">
        <f>IF(INDEX(Historical!$O$7:$O$1270,MATCH(B228,Historical!$B$7:$B$1301,0))=0,"n/a",((INDEX(Historical!$C$7:$C$1279,MATCH(B228,Historical!$B$7:$B$1301,0))/INDEX(Historical!$O$7:$O$1270,MATCH(B228,Historical!$B$7:$B$1301,0)))^(1/10)-1)*100)</f>
        <v>16.282361633785158</v>
      </c>
      <c r="W228" s="715">
        <f>IF(OR(U228&lt;=0,U228="n/a",V228&lt;=0,V228="n/a"),"n/a",U228/V228)</f>
        <v>0.30400362236983314</v>
      </c>
      <c r="X228" s="716">
        <f>IF(OR(AJ228&lt;=0,AJ228="n/a",U228&lt;=0,U228="n/a"),"n/a",U228/AJ228)</f>
        <v>0.18131490539949752</v>
      </c>
      <c r="Y228" s="676"/>
      <c r="Z228" s="663">
        <f>IF(OR(AC228&lt;0.01,AC228="n/a"),"n/a",M228/AC228*100)</f>
        <v>43.609022556390968</v>
      </c>
      <c r="AA228" s="900">
        <f>IF(OR(AC228&lt;0.01,AC228="n/a"),"n/a",I228/AC228)</f>
        <v>25.276315789473681</v>
      </c>
      <c r="AB228" s="901">
        <v>9</v>
      </c>
      <c r="AC228" s="879">
        <v>5.32</v>
      </c>
      <c r="AD228" s="879">
        <v>2.42</v>
      </c>
      <c r="AE228" s="879">
        <v>2.16</v>
      </c>
      <c r="AF228" s="879">
        <v>9.18</v>
      </c>
      <c r="AG228" s="879">
        <v>44.3</v>
      </c>
      <c r="AH228" s="879">
        <v>415.59999999999997</v>
      </c>
      <c r="AI228" s="879">
        <v>8.0399999999999991</v>
      </c>
      <c r="AJ228" s="879">
        <v>27.3</v>
      </c>
      <c r="AK228" s="879">
        <v>10.100000000000001</v>
      </c>
      <c r="AL228" s="892">
        <v>7380</v>
      </c>
      <c r="AM228" s="887">
        <v>27.200000000000003</v>
      </c>
      <c r="AN228" s="879">
        <v>2.95</v>
      </c>
      <c r="AO228" s="753">
        <f>IF(U228="n/a","n/a",IF(AA228&lt;0,"n/a",IF(AA228="n/a","n/a",J228+U228-AA228)))</f>
        <v>-18.60112698540123</v>
      </c>
      <c r="AP228" s="754">
        <f>IF(U228="n/a","n/a",J228+U228)</f>
        <v>6.6751888040724534</v>
      </c>
      <c r="AQ228" s="902">
        <f>IF(OR(AC228&lt;0.01,AF228="n/a"),"n/a",(I228/SQRT(22.5*AC228*(I228/AF228))-1)*100)</f>
        <v>221.13450207203309</v>
      </c>
      <c r="AR228" s="663">
        <f>INDEX(Historical!$C$7:$C$1279,MATCH(B228,Historical!$B$7:$B$1301,0))*IF(AH228="n/a",1.03,IF(AH228&lt;0,1.01,IF(AH228&gt;10,1.1,(1+AH228/100))))</f>
        <v>2.4859999999999998</v>
      </c>
      <c r="AS228" s="900">
        <f>IF($AI228="n/a",1.03*AR228,IF($AI228&lt;0,1.01*AR228,IF($AI228&gt;10,1.1*AR228,(1+$AI228/100)*AR228)))</f>
        <v>2.6858743999999999</v>
      </c>
      <c r="AT228" s="900">
        <f>IF($AK228="n/a",1.03*AS228,IF($AK228&lt;0,1.01*AS228,IF($AK228&gt;10,1.1*AS228,(1+$AK228/100)*AS228)))</f>
        <v>2.95446184</v>
      </c>
      <c r="AU228" s="900">
        <f>IF($AK228="n/a",1.03*AT228,IF($AK228&lt;0,1.01*AT228,IF($AK228&gt;10,1.1*AT228,(1+$AK228/100)*AT228)))</f>
        <v>3.2499080240000002</v>
      </c>
      <c r="AV228" s="900">
        <f>IF($AK228="n/a",1.03*AU228,IF($AK228&lt;0,1.01*AU228,IF($AK228&gt;10,1.1*AU228,(1+$AK228/100)*AU228)))</f>
        <v>3.5748988264000006</v>
      </c>
      <c r="AW228" s="663">
        <f>SUM(AR228:AV228)</f>
        <v>14.9511430904</v>
      </c>
      <c r="AX228" s="761">
        <f>AW228/I228*100</f>
        <v>11.118571495798319</v>
      </c>
      <c r="AY228" s="948">
        <v>0.94</v>
      </c>
      <c r="AZ228" s="886">
        <v>75.78</v>
      </c>
      <c r="BA228" s="886">
        <v>-10.96</v>
      </c>
      <c r="BB228" s="886">
        <v>0.24</v>
      </c>
      <c r="BC228" s="886">
        <v>19.100000000000001</v>
      </c>
      <c r="BE228" s="635">
        <v>2010</v>
      </c>
      <c r="BF228" s="912">
        <f>IF(BE228&gt;2008,0,IF(BE228&gt;2001,1,IF(BE228&gt;1990,2,IF(BE228&gt;1980,3,IF(BE228&gt;1973,4,IF(BE228&gt;1970,5,IF(BE228&gt;1960,6,IF(BE228&gt;1958,7,IF(BE228&gt;1953,8,9)))))))))</f>
        <v>0</v>
      </c>
      <c r="BG228" s="896">
        <v>9.1999999999999993</v>
      </c>
    </row>
    <row r="229" spans="1:59" ht="11.25" customHeight="1" x14ac:dyDescent="0.2">
      <c r="A229" s="877" t="s">
        <v>1656</v>
      </c>
      <c r="B229" s="889" t="s">
        <v>1657</v>
      </c>
      <c r="C229" s="946" t="s">
        <v>112</v>
      </c>
      <c r="D229" s="946" t="s">
        <v>211</v>
      </c>
      <c r="E229" s="746">
        <v>10</v>
      </c>
      <c r="F229" s="1199">
        <v>348</v>
      </c>
      <c r="G229" s="1199" t="s">
        <v>37</v>
      </c>
      <c r="H229" s="1199" t="s">
        <v>37</v>
      </c>
      <c r="I229" s="888">
        <v>138.51</v>
      </c>
      <c r="J229" s="663">
        <f>(M229/I229)*100</f>
        <v>3.1189083820662775</v>
      </c>
      <c r="K229" s="891">
        <v>1.08</v>
      </c>
      <c r="L229" s="901">
        <v>4</v>
      </c>
      <c r="M229" s="654">
        <f>K229*L229</f>
        <v>4.32</v>
      </c>
      <c r="N229" s="884" t="s">
        <v>248</v>
      </c>
      <c r="O229" s="747">
        <v>0.95</v>
      </c>
      <c r="P229" s="875">
        <v>43787</v>
      </c>
      <c r="Q229" s="875">
        <v>43808</v>
      </c>
      <c r="R229" s="654">
        <f>(K229-O229)/O229*100</f>
        <v>13.684210526315802</v>
      </c>
      <c r="S229" s="714">
        <f>IF(INDEX(Historical!$D$7:$D$1277,MATCH(B229,Historical!$B$7:$B$1301,0))=0,"n/a",(INDEX(Historical!$C$7:$C$1279,MATCH(B229,Historical!$B$7:$B$1301,0))/INDEX(Historical!$D$7:$D$1277,MATCH(B229,Historical!$B$7:$B$1301,0))-1)*100)</f>
        <v>15.249266862170096</v>
      </c>
      <c r="T229" s="714">
        <f>IF(INDEX(Historical!$F$7:$F$1270,MATCH(B229,Historical!$B$7:$B$1301,0))=0,"n/a",((INDEX(Historical!$C$7:$C$1279,MATCH(B229,Historical!$B$7:$B$1301,0))/INDEX(Historical!$F$7:$F$1270,MATCH(B229,Historical!$B$7:$B$1301,0)))^(1/3)-1)*100)</f>
        <v>15.660822909361549</v>
      </c>
      <c r="U229" s="714">
        <f>IF(INDEX(Historical!$H$7:$H$1270,MATCH(B229,Historical!$B$7:$B$1301,0))=0,"n/a",((INDEX(Historical!$C$7:$C$1279,MATCH(B229,Historical!$B$7:$B$1301,0))/INDEX(Historical!$H$7:$H$1270,MATCH(B229,Historical!$B$7:$B$1301,0)))^(1/5)-1)*100)</f>
        <v>16.263706552639732</v>
      </c>
      <c r="V229" s="714">
        <f>IF(INDEX(Historical!$O$7:$O$1270,MATCH(B229,Historical!$B$7:$B$1301,0))=0,"n/a",((INDEX(Historical!$C$7:$C$1279,MATCH(B229,Historical!$B$7:$B$1301,0))/INDEX(Historical!$O$7:$O$1270,MATCH(B229,Historical!$B$7:$B$1301,0)))^(1/10)-1)*100)</f>
        <v>12.595525048655865</v>
      </c>
      <c r="W229" s="715">
        <f>IF(OR(U229&lt;=0,U229="n/a",V229&lt;=0,V229="n/a"),"n/a",U229/V229)</f>
        <v>1.2912289475677965</v>
      </c>
      <c r="X229" s="716">
        <f>IF(OR(AJ229&lt;=0,AJ229="n/a",U229&lt;=0,U229="n/a"),"n/a",U229/AJ229)</f>
        <v>1.3900603891145069</v>
      </c>
      <c r="Y229" s="889"/>
      <c r="Z229" s="663">
        <f>IF(OR(AC229&lt;0.01,AC229="n/a"),"n/a",M229/AC229*100)</f>
        <v>36.797274275979561</v>
      </c>
      <c r="AA229" s="900">
        <f>IF(OR(AC229&lt;0.01,AC229="n/a"),"n/a",I229/AC229)</f>
        <v>11.798126064735944</v>
      </c>
      <c r="AB229" s="901">
        <v>12</v>
      </c>
      <c r="AC229" s="879">
        <v>11.74</v>
      </c>
      <c r="AD229" s="879">
        <v>1.1599999999999999</v>
      </c>
      <c r="AE229" s="879">
        <v>1.82</v>
      </c>
      <c r="AF229" s="879">
        <v>2.23</v>
      </c>
      <c r="AG229" s="879">
        <v>19.600000000000001</v>
      </c>
      <c r="AH229" s="879">
        <v>4</v>
      </c>
      <c r="AI229" s="879">
        <v>17.150000000000002</v>
      </c>
      <c r="AJ229" s="879">
        <v>11.700000000000001</v>
      </c>
      <c r="AK229" s="879">
        <v>10</v>
      </c>
      <c r="AL229" s="892">
        <v>7290</v>
      </c>
      <c r="AM229" s="886">
        <v>1.3</v>
      </c>
      <c r="AN229" s="879">
        <v>0.34</v>
      </c>
      <c r="AO229" s="753">
        <f>IF(U229="n/a","n/a",IF(AA229&lt;0,"n/a",IF(AA229="n/a","n/a",J229+U229-AA229)))</f>
        <v>7.5844888699700643</v>
      </c>
      <c r="AP229" s="754">
        <f>IF(U229="n/a","n/a",J229+U229)</f>
        <v>19.382614934706009</v>
      </c>
      <c r="AQ229" s="902">
        <f>IF(OR(AC229&lt;0.01,AF229="n/a"),"n/a",(I229/SQRT(22.5*AC229*(I229/AF229))-1)*100)</f>
        <v>8.1353495997003034</v>
      </c>
      <c r="AR229" s="663">
        <f>INDEX(Historical!$C$7:$C$1279,MATCH(B229,Historical!$B$7:$B$1301,0))*IF(AH229="n/a",1.03,IF(AH229&lt;0,1.01,IF(AH229&gt;10,1.1,(1+AH229/100))))</f>
        <v>4.0872000000000002</v>
      </c>
      <c r="AS229" s="900">
        <f>IF($AI229="n/a",1.03*AR229,IF($AI229&lt;0,1.01*AR229,IF($AI229&gt;10,1.1*AR229,(1+$AI229/100)*AR229)))</f>
        <v>4.4959200000000008</v>
      </c>
      <c r="AT229" s="900">
        <f>IF($AK229="n/a",1.03*AS229,IF($AK229&lt;0,1.01*AS229,IF($AK229&gt;10,1.1*AS229,(1+$AK229/100)*AS229)))</f>
        <v>4.9455120000000017</v>
      </c>
      <c r="AU229" s="900">
        <f>IF($AK229="n/a",1.03*AT229,IF($AK229&lt;0,1.01*AT229,IF($AK229&gt;10,1.1*AT229,(1+$AK229/100)*AT229)))</f>
        <v>5.4400632000000027</v>
      </c>
      <c r="AV229" s="900">
        <f>IF($AK229="n/a",1.03*AU229,IF($AK229&lt;0,1.01*AU229,IF($AK229&gt;10,1.1*AU229,(1+$AK229/100)*AU229)))</f>
        <v>5.9840695200000038</v>
      </c>
      <c r="AW229" s="663">
        <f>SUM(AR229:AV229)</f>
        <v>24.952764720000012</v>
      </c>
      <c r="AX229" s="761">
        <f>AW229/I229*100</f>
        <v>18.01513588910549</v>
      </c>
      <c r="AY229" s="948">
        <v>1.37</v>
      </c>
      <c r="AZ229" s="886">
        <v>52.680000000000007</v>
      </c>
      <c r="BA229" s="886">
        <v>-19.759999999999998</v>
      </c>
      <c r="BB229" s="886">
        <v>5.86</v>
      </c>
      <c r="BC229" s="886">
        <v>-5.58</v>
      </c>
      <c r="BE229" s="635">
        <v>2011</v>
      </c>
      <c r="BF229" s="912">
        <f>IF(BE229&gt;2008,0,IF(BE229&gt;2001,1,IF(BE229&gt;1990,2,IF(BE229&gt;1980,3,IF(BE229&gt;1973,4,IF(BE229&gt;1970,5,IF(BE229&gt;1960,6,IF(BE229&gt;1958,7,IF(BE229&gt;1953,8,9)))))))))</f>
        <v>0</v>
      </c>
      <c r="BG229" s="896">
        <v>11.700000000000001</v>
      </c>
    </row>
    <row r="230" spans="1:59" s="787" customFormat="1" ht="11.25" customHeight="1" x14ac:dyDescent="0.2">
      <c r="A230" s="658" t="s">
        <v>790</v>
      </c>
      <c r="B230" s="795" t="s">
        <v>791</v>
      </c>
      <c r="C230" s="946" t="s">
        <v>131</v>
      </c>
      <c r="D230" s="946" t="s">
        <v>4335</v>
      </c>
      <c r="E230" s="769">
        <v>20</v>
      </c>
      <c r="F230" s="1199">
        <v>166</v>
      </c>
      <c r="G230" s="1198" t="s">
        <v>37</v>
      </c>
      <c r="H230" s="1198" t="s">
        <v>115</v>
      </c>
      <c r="I230" s="770">
        <v>51.85</v>
      </c>
      <c r="J230" s="771">
        <f>(M230/I230)*100</f>
        <v>4.9373191899710704</v>
      </c>
      <c r="K230" s="772">
        <v>0.64</v>
      </c>
      <c r="L230" s="773">
        <v>4</v>
      </c>
      <c r="M230" s="774">
        <f>K230*L230</f>
        <v>2.56</v>
      </c>
      <c r="N230" s="775" t="s">
        <v>792</v>
      </c>
      <c r="O230" s="776">
        <v>0.62</v>
      </c>
      <c r="P230" s="777">
        <v>43966</v>
      </c>
      <c r="Q230" s="777">
        <v>43990</v>
      </c>
      <c r="R230" s="774">
        <f>(K230-O230)/O230*100</f>
        <v>3.2258064516129057</v>
      </c>
      <c r="S230" s="714">
        <f>IF(INDEX(Historical!$D$7:$D$1277,MATCH(B230,Historical!$B$7:$B$1301,0))=0,"n/a",(INDEX(Historical!$C$7:$C$1279,MATCH(B230,Historical!$B$7:$B$1301,0))/INDEX(Historical!$D$7:$D$1277,MATCH(B230,Historical!$B$7:$B$1301,0))-1)*100)</f>
        <v>3.3613445378151363</v>
      </c>
      <c r="T230" s="714">
        <f>IF(INDEX(Historical!$F$7:$F$1270,MATCH(B230,Historical!$B$7:$B$1301,0))=0,"n/a",((INDEX(Historical!$C$7:$C$1279,MATCH(B230,Historical!$B$7:$B$1301,0))/INDEX(Historical!$F$7:$F$1270,MATCH(B230,Historical!$B$7:$B$1301,0)))^(1/3)-1)*100)</f>
        <v>3.4422072990857977</v>
      </c>
      <c r="U230" s="714">
        <f>IF(INDEX(Historical!$H$7:$H$1270,MATCH(B230,Historical!$B$7:$B$1301,0))=0,"n/a",((INDEX(Historical!$C$7:$C$1279,MATCH(B230,Historical!$B$7:$B$1301,0))/INDEX(Historical!$H$7:$H$1270,MATCH(B230,Historical!$B$7:$B$1301,0)))^(1/5)-1)*100)</f>
        <v>3.3879726832663826</v>
      </c>
      <c r="V230" s="714">
        <f>IF(INDEX(Historical!$O$7:$O$1270,MATCH(B230,Historical!$B$7:$B$1301,0))=0,"n/a",((INDEX(Historical!$C$7:$C$1279,MATCH(B230,Historical!$B$7:$B$1301,0))/INDEX(Historical!$O$7:$O$1270,MATCH(B230,Historical!$B$7:$B$1301,0)))^(1/10)-1)*100)</f>
        <v>3.568142299544097</v>
      </c>
      <c r="W230" s="715">
        <f>IF(OR(U230&lt;=0,U230="n/a",V230&lt;=0,V230="n/a"),"n/a",U230/V230)</f>
        <v>0.94950604512024794</v>
      </c>
      <c r="X230" s="716">
        <f>IF(OR(AJ230&lt;=0,AJ230="n/a",U230&lt;=0,U230="n/a"),"n/a",U230/AJ230)</f>
        <v>0.2171777361068194</v>
      </c>
      <c r="Y230" s="795"/>
      <c r="Z230" s="771">
        <f>IF(OR(AC230&lt;0.01,AC230="n/a"),"n/a",M230/AC230*100)</f>
        <v>76.876876876876878</v>
      </c>
      <c r="AA230" s="779">
        <f>IF(OR(AC230&lt;0.01,AC230="n/a"),"n/a",I230/AC230)</f>
        <v>15.57057057057057</v>
      </c>
      <c r="AB230" s="773">
        <v>12</v>
      </c>
      <c r="AC230" s="780">
        <v>3.33</v>
      </c>
      <c r="AD230" s="780">
        <v>3.42</v>
      </c>
      <c r="AE230" s="780">
        <v>2.61</v>
      </c>
      <c r="AF230" s="780">
        <v>1.97</v>
      </c>
      <c r="AG230" s="780">
        <v>12.9</v>
      </c>
      <c r="AH230" s="780">
        <v>109.89999999999999</v>
      </c>
      <c r="AI230" s="780">
        <v>5.19</v>
      </c>
      <c r="AJ230" s="780">
        <v>15.6</v>
      </c>
      <c r="AK230" s="780">
        <v>4.5199999999999996</v>
      </c>
      <c r="AL230" s="781">
        <v>54800</v>
      </c>
      <c r="AM230" s="782">
        <v>0.1</v>
      </c>
      <c r="AN230" s="780">
        <v>1.72</v>
      </c>
      <c r="AO230" s="783">
        <f>IF(U230="n/a","n/a",IF(AA230&lt;0,"n/a",IF(AA230="n/a","n/a",J230+U230-AA230)))</f>
        <v>-7.2452786973331165</v>
      </c>
      <c r="AP230" s="784">
        <f>IF(U230="n/a","n/a",J230+U230)</f>
        <v>8.3252918732374539</v>
      </c>
      <c r="AQ230" s="785">
        <f>IF(OR(AC230&lt;0.01,AF230="n/a"),"n/a",(I230/SQRT(22.5*AC230*(I230/AF230))-1)*100)</f>
        <v>16.76000841997616</v>
      </c>
      <c r="AR230" s="663">
        <f>INDEX(Historical!$C$7:$C$1279,MATCH(B230,Historical!$B$7:$B$1301,0))*IF(AH230="n/a",1.03,IF(AH230&lt;0,1.01,IF(AH230&gt;10,1.1,(1+AH230/100))))</f>
        <v>2.706</v>
      </c>
      <c r="AS230" s="779">
        <f>IF($AI230="n/a",1.03*AR230,IF($AI230&lt;0,1.01*AR230,IF($AI230&gt;10,1.1*AR230,(1+$AI230/100)*AR230)))</f>
        <v>2.8464414000000002</v>
      </c>
      <c r="AT230" s="779">
        <f>IF($AK230="n/a",1.03*AS230,IF($AK230&lt;0,1.01*AS230,IF($AK230&gt;10,1.1*AS230,(1+$AK230/100)*AS230)))</f>
        <v>2.9751005512800002</v>
      </c>
      <c r="AU230" s="779">
        <f>IF($AK230="n/a",1.03*AT230,IF($AK230&lt;0,1.01*AT230,IF($AK230&gt;10,1.1*AT230,(1+$AK230/100)*AT230)))</f>
        <v>3.1095750961978559</v>
      </c>
      <c r="AV230" s="779">
        <f>IF($AK230="n/a",1.03*AU230,IF($AK230&lt;0,1.01*AU230,IF($AK230&gt;10,1.1*AU230,(1+$AK230/100)*AU230)))</f>
        <v>3.2501278905459987</v>
      </c>
      <c r="AW230" s="771">
        <f>SUM(AR230:AV230)</f>
        <v>14.887244938023855</v>
      </c>
      <c r="AX230" s="786">
        <f>AW230/I230*100</f>
        <v>28.712140671212833</v>
      </c>
      <c r="AY230" s="949">
        <v>0.44</v>
      </c>
      <c r="AZ230" s="782">
        <v>23.57</v>
      </c>
      <c r="BA230" s="782">
        <v>-27.07</v>
      </c>
      <c r="BB230" s="782">
        <v>-6.8500000000000005</v>
      </c>
      <c r="BC230" s="782">
        <v>-14.14</v>
      </c>
      <c r="BD230" s="922"/>
      <c r="BE230" s="635">
        <v>2001</v>
      </c>
      <c r="BF230" s="912">
        <f>IF(BE230&gt;2008,0,IF(BE230&gt;2001,1,IF(BE230&gt;1990,2,IF(BE230&gt;1980,3,IF(BE230&gt;1973,4,IF(BE230&gt;1970,5,IF(BE230&gt;1960,6,IF(BE230&gt;1958,7,IF(BE230&gt;1953,8,9)))))))))</f>
        <v>2</v>
      </c>
      <c r="BG230" s="838">
        <v>3</v>
      </c>
    </row>
    <row r="231" spans="1:59" ht="11.25" customHeight="1" x14ac:dyDescent="0.2">
      <c r="A231" s="885" t="s">
        <v>1672</v>
      </c>
      <c r="B231" s="889" t="s">
        <v>1673</v>
      </c>
      <c r="C231" s="946" t="s">
        <v>128</v>
      </c>
      <c r="D231" s="946" t="s">
        <v>4342</v>
      </c>
      <c r="E231" s="746">
        <v>10</v>
      </c>
      <c r="F231" s="1199">
        <v>391</v>
      </c>
      <c r="G231" s="1199" t="s">
        <v>106</v>
      </c>
      <c r="H231" s="1199" t="s">
        <v>106</v>
      </c>
      <c r="I231" s="888">
        <v>21.25</v>
      </c>
      <c r="J231" s="663">
        <f>(M231/I231)*100</f>
        <v>3.6235294117647059</v>
      </c>
      <c r="K231" s="891">
        <v>0.1925</v>
      </c>
      <c r="L231" s="901">
        <v>4</v>
      </c>
      <c r="M231" s="654">
        <f>K231*L231</f>
        <v>0.77</v>
      </c>
      <c r="N231" s="884" t="s">
        <v>151</v>
      </c>
      <c r="O231" s="747">
        <v>0.19</v>
      </c>
      <c r="P231" s="875">
        <v>43899</v>
      </c>
      <c r="Q231" s="875">
        <v>43921</v>
      </c>
      <c r="R231" s="654">
        <f>(K231-O231)/O231*100</f>
        <v>1.3157894736842117</v>
      </c>
      <c r="S231" s="714">
        <f>IF(INDEX(Historical!$D$7:$D$1277,MATCH(B231,Historical!$B$7:$B$1301,0))=0,"n/a",(INDEX(Historical!$C$7:$C$1279,MATCH(B231,Historical!$B$7:$B$1301,0))/INDEX(Historical!$D$7:$D$1277,MATCH(B231,Historical!$B$7:$B$1301,0))-1)*100)</f>
        <v>5.555555555555558</v>
      </c>
      <c r="T231" s="714">
        <f>IF(INDEX(Historical!$F$7:$F$1270,MATCH(B231,Historical!$B$7:$B$1301,0))=0,"n/a",((INDEX(Historical!$C$7:$C$1279,MATCH(B231,Historical!$B$7:$B$1301,0))/INDEX(Historical!$F$7:$F$1270,MATCH(B231,Historical!$B$7:$B$1301,0)))^(1/3)-1)*100)</f>
        <v>8.1983855523197757</v>
      </c>
      <c r="U231" s="714">
        <f>IF(INDEX(Historical!$H$7:$H$1270,MATCH(B231,Historical!$B$7:$B$1301,0))=0,"n/a",((INDEX(Historical!$C$7:$C$1279,MATCH(B231,Historical!$B$7:$B$1301,0))/INDEX(Historical!$H$7:$H$1270,MATCH(B231,Historical!$B$7:$B$1301,0)))^(1/5)-1)*100)</f>
        <v>9.6262279352954181</v>
      </c>
      <c r="V231" s="714">
        <f>IF(INDEX(Historical!$O$7:$O$1270,MATCH(B231,Historical!$B$7:$B$1301,0))=0,"n/a",((INDEX(Historical!$C$7:$C$1279,MATCH(B231,Historical!$B$7:$B$1301,0))/INDEX(Historical!$O$7:$O$1270,MATCH(B231,Historical!$B$7:$B$1301,0)))^(1/10)-1)*100)</f>
        <v>14.282138804355625</v>
      </c>
      <c r="W231" s="715">
        <f>IF(OR(U231&lt;=0,U231="n/a",V231&lt;=0,V231="n/a"),"n/a",U231/V231)</f>
        <v>0.67400464784446057</v>
      </c>
      <c r="X231" s="716" t="str">
        <f>IF(OR(AJ231&lt;=0,AJ231="n/a",U231&lt;=0,U231="n/a"),"n/a",U231/AJ231)</f>
        <v>n/a</v>
      </c>
      <c r="Y231" s="889"/>
      <c r="Z231" s="663">
        <f>IF(OR(AC231&lt;0.01,AC231="n/a"),"n/a",M231/AC231*100)</f>
        <v>208.10810810810813</v>
      </c>
      <c r="AA231" s="900">
        <f>IF(OR(AC231&lt;0.01,AC231="n/a"),"n/a",I231/AC231)</f>
        <v>57.432432432432435</v>
      </c>
      <c r="AB231" s="901">
        <v>12</v>
      </c>
      <c r="AC231" s="879">
        <v>0.37</v>
      </c>
      <c r="AD231" s="879">
        <v>10.55</v>
      </c>
      <c r="AE231" s="879">
        <v>0.08</v>
      </c>
      <c r="AF231" s="879">
        <v>1.1100000000000001</v>
      </c>
      <c r="AG231" s="879">
        <v>1.9</v>
      </c>
      <c r="AH231" s="881">
        <v>-82.399999999999991</v>
      </c>
      <c r="AI231" s="881">
        <v>-21.05</v>
      </c>
      <c r="AJ231" s="879">
        <v>-36.4</v>
      </c>
      <c r="AK231" s="879">
        <v>5.3900000000000006</v>
      </c>
      <c r="AL231" s="892">
        <v>724.79</v>
      </c>
      <c r="AM231" s="886">
        <v>2.1999999999999997</v>
      </c>
      <c r="AN231" s="879">
        <v>0.87</v>
      </c>
      <c r="AO231" s="753">
        <f>IF(U231="n/a","n/a",IF(AA231&lt;0,"n/a",IF(AA231="n/a","n/a",J231+U231-AA231)))</f>
        <v>-44.18267508537231</v>
      </c>
      <c r="AP231" s="754">
        <f>IF(U231="n/a","n/a",J231+U231)</f>
        <v>13.249757347060124</v>
      </c>
      <c r="AQ231" s="902">
        <f>IF(OR(AC231&lt;0.01,AF231="n/a"),"n/a",(I231/SQRT(22.5*AC231*(I231/AF231))-1)*100)</f>
        <v>68.325082306034645</v>
      </c>
      <c r="AR231" s="663">
        <f>INDEX(Historical!$C$7:$C$1279,MATCH(B231,Historical!$B$7:$B$1301,0))*IF(AH231="n/a",1.03,IF(AH231&lt;0,1.01,IF(AH231&gt;10,1.1,(1+AH231/100))))</f>
        <v>0.76760000000000006</v>
      </c>
      <c r="AS231" s="900">
        <f>IF($AI231="n/a",1.03*AR231,IF($AI231&lt;0,1.01*AR231,IF($AI231&gt;10,1.1*AR231,(1+$AI231/100)*AR231)))</f>
        <v>0.77527600000000008</v>
      </c>
      <c r="AT231" s="900">
        <f>IF($AK231="n/a",1.03*AS231,IF($AK231&lt;0,1.01*AS231,IF($AK231&gt;10,1.1*AS231,(1+$AK231/100)*AS231)))</f>
        <v>0.81706337640000015</v>
      </c>
      <c r="AU231" s="900">
        <f>IF($AK231="n/a",1.03*AT231,IF($AK231&lt;0,1.01*AT231,IF($AK231&gt;10,1.1*AT231,(1+$AK231/100)*AT231)))</f>
        <v>0.86110309238796023</v>
      </c>
      <c r="AV231" s="900">
        <f>IF($AK231="n/a",1.03*AU231,IF($AK231&lt;0,1.01*AU231,IF($AK231&gt;10,1.1*AU231,(1+$AK231/100)*AU231)))</f>
        <v>0.90751654906767132</v>
      </c>
      <c r="AW231" s="663">
        <f>SUM(AR231:AV231)</f>
        <v>4.1285590178556317</v>
      </c>
      <c r="AX231" s="761">
        <f>AW231/I231*100</f>
        <v>19.428513025202975</v>
      </c>
      <c r="AY231" s="948">
        <v>1.07</v>
      </c>
      <c r="AZ231" s="886">
        <v>140.93</v>
      </c>
      <c r="BA231" s="886">
        <v>-6.8000000000000007</v>
      </c>
      <c r="BB231" s="886">
        <v>13.48</v>
      </c>
      <c r="BC231" s="886">
        <v>46.75</v>
      </c>
      <c r="BE231" s="635">
        <v>2011</v>
      </c>
      <c r="BF231" s="912">
        <f>IF(BE231&gt;2008,0,IF(BE231&gt;2001,1,IF(BE231&gt;1990,2,IF(BE231&gt;1980,3,IF(BE231&gt;1973,4,IF(BE231&gt;1970,5,IF(BE231&gt;1960,6,IF(BE231&gt;1958,7,IF(BE231&gt;1953,8,9)))))))))</f>
        <v>0</v>
      </c>
      <c r="BG231" s="896">
        <v>0.6</v>
      </c>
    </row>
    <row r="232" spans="1:59" ht="11.25" customHeight="1" x14ac:dyDescent="0.2">
      <c r="A232" s="885" t="s">
        <v>800</v>
      </c>
      <c r="B232" s="889" t="s">
        <v>801</v>
      </c>
      <c r="C232" s="946" t="s">
        <v>131</v>
      </c>
      <c r="D232" s="946" t="s">
        <v>4346</v>
      </c>
      <c r="E232" s="746">
        <v>17</v>
      </c>
      <c r="F232" s="1199">
        <v>206</v>
      </c>
      <c r="G232" s="1199" t="s">
        <v>37</v>
      </c>
      <c r="H232" s="1199" t="s">
        <v>37</v>
      </c>
      <c r="I232" s="888">
        <v>65.709999999999994</v>
      </c>
      <c r="J232" s="663">
        <f>(M232/I232)*100</f>
        <v>3.7893775681022679</v>
      </c>
      <c r="K232" s="891">
        <v>0.62250000000000005</v>
      </c>
      <c r="L232" s="901">
        <v>4</v>
      </c>
      <c r="M232" s="654">
        <f>K232*L232</f>
        <v>2.4900000000000002</v>
      </c>
      <c r="N232" s="884" t="s">
        <v>188</v>
      </c>
      <c r="O232" s="747">
        <v>0.59250000000000003</v>
      </c>
      <c r="P232" s="875">
        <v>43808</v>
      </c>
      <c r="Q232" s="875">
        <v>43832</v>
      </c>
      <c r="R232" s="654">
        <f>(K232-O232)/O232*100</f>
        <v>5.0632911392405102</v>
      </c>
      <c r="S232" s="714">
        <f>IF(INDEX(Historical!$D$7:$D$1277,MATCH(B232,Historical!$B$7:$B$1301,0))=0,"n/a",(INDEX(Historical!$C$7:$C$1279,MATCH(B232,Historical!$B$7:$B$1301,0))/INDEX(Historical!$D$7:$D$1277,MATCH(B232,Historical!$B$7:$B$1301,0))-1)*100)</f>
        <v>5.3333333333333455</v>
      </c>
      <c r="T232" s="714">
        <f>IF(INDEX(Historical!$F$7:$F$1270,MATCH(B232,Historical!$B$7:$B$1301,0))=0,"n/a",((INDEX(Historical!$C$7:$C$1279,MATCH(B232,Historical!$B$7:$B$1301,0))/INDEX(Historical!$F$7:$F$1270,MATCH(B232,Historical!$B$7:$B$1301,0)))^(1/3)-1)*100)</f>
        <v>6.5362546664217813</v>
      </c>
      <c r="U232" s="714">
        <f>IF(INDEX(Historical!$H$7:$H$1270,MATCH(B232,Historical!$B$7:$B$1301,0))=0,"n/a",((INDEX(Historical!$C$7:$C$1279,MATCH(B232,Historical!$B$7:$B$1301,0))/INDEX(Historical!$H$7:$H$1270,MATCH(B232,Historical!$B$7:$B$1301,0)))^(1/5)-1)*100)</f>
        <v>6.1321923960891089</v>
      </c>
      <c r="V232" s="714">
        <f>IF(INDEX(Historical!$O$7:$O$1270,MATCH(B232,Historical!$B$7:$B$1301,0))=0,"n/a",((INDEX(Historical!$C$7:$C$1279,MATCH(B232,Historical!$B$7:$B$1301,0))/INDEX(Historical!$O$7:$O$1270,MATCH(B232,Historical!$B$7:$B$1301,0)))^(1/10)-1)*100)</f>
        <v>4.4053521417678487</v>
      </c>
      <c r="W232" s="715">
        <f>IF(OR(U232&lt;=0,U232="n/a",V232&lt;=0,V232="n/a"),"n/a",U232/V232)</f>
        <v>1.3919868829437745</v>
      </c>
      <c r="X232" s="716">
        <f>IF(OR(AJ232&lt;=0,AJ232="n/a",U232&lt;=0,U232="n/a"),"n/a",U232/AJ232)</f>
        <v>0.73002290429632244</v>
      </c>
      <c r="Y232" s="671"/>
      <c r="Z232" s="663">
        <f>IF(OR(AC232&lt;0.01,AC232="n/a"),"n/a",M232/AC232*100)</f>
        <v>84.693877551020407</v>
      </c>
      <c r="AA232" s="900">
        <f>IF(OR(AC232&lt;0.01,AC232="n/a"),"n/a",I232/AC232)</f>
        <v>22.35034013605442</v>
      </c>
      <c r="AB232" s="901">
        <v>9</v>
      </c>
      <c r="AC232" s="879">
        <v>2.94</v>
      </c>
      <c r="AD232" s="879">
        <v>4.6900000000000004</v>
      </c>
      <c r="AE232" s="879">
        <v>1.86</v>
      </c>
      <c r="AF232" s="879">
        <v>1.36</v>
      </c>
      <c r="AG232" s="879">
        <v>6.4</v>
      </c>
      <c r="AH232" s="879">
        <v>13</v>
      </c>
      <c r="AI232" s="879">
        <v>9.31</v>
      </c>
      <c r="AJ232" s="879">
        <v>8.4</v>
      </c>
      <c r="AK232" s="879">
        <v>4.67</v>
      </c>
      <c r="AL232" s="892">
        <v>3390</v>
      </c>
      <c r="AM232" s="886">
        <v>0.3</v>
      </c>
      <c r="AN232" s="879">
        <v>1.26</v>
      </c>
      <c r="AO232" s="753">
        <f>IF(U232="n/a","n/a",IF(AA232&lt;0,"n/a",IF(AA232="n/a","n/a",J232+U232-AA232)))</f>
        <v>-12.428770171863043</v>
      </c>
      <c r="AP232" s="754">
        <f>IF(U232="n/a","n/a",J232+U232)</f>
        <v>9.9215699641913773</v>
      </c>
      <c r="AQ232" s="902">
        <f>IF(OR(AC232&lt;0.01,AF232="n/a"),"n/a",(I232/SQRT(22.5*AC232*(I232/AF232))-1)*100)</f>
        <v>16.230542142251856</v>
      </c>
      <c r="AR232" s="663">
        <f>INDEX(Historical!$C$7:$C$1279,MATCH(B232,Historical!$B$7:$B$1301,0))*IF(AH232="n/a",1.03,IF(AH232&lt;0,1.01,IF(AH232&gt;10,1.1,(1+AH232/100))))</f>
        <v>2.6070000000000002</v>
      </c>
      <c r="AS232" s="900">
        <f>IF($AI232="n/a",1.03*AR232,IF($AI232&lt;0,1.01*AR232,IF($AI232&gt;10,1.1*AR232,(1+$AI232/100)*AR232)))</f>
        <v>2.8497117000000003</v>
      </c>
      <c r="AT232" s="900">
        <f>IF($AK232="n/a",1.03*AS232,IF($AK232&lt;0,1.01*AS232,IF($AK232&gt;10,1.1*AS232,(1+$AK232/100)*AS232)))</f>
        <v>2.98279323639</v>
      </c>
      <c r="AU232" s="900">
        <f>IF($AK232="n/a",1.03*AT232,IF($AK232&lt;0,1.01*AT232,IF($AK232&gt;10,1.1*AT232,(1+$AK232/100)*AT232)))</f>
        <v>3.1220896805294132</v>
      </c>
      <c r="AV232" s="900">
        <f>IF($AK232="n/a",1.03*AU232,IF($AK232&lt;0,1.01*AU232,IF($AK232&gt;10,1.1*AU232,(1+$AK232/100)*AU232)))</f>
        <v>3.2678912686101365</v>
      </c>
      <c r="AW232" s="663">
        <f>SUM(AR232:AV232)</f>
        <v>14.82948588552955</v>
      </c>
      <c r="AX232" s="761">
        <f>AW232/I232*100</f>
        <v>22.568080787596333</v>
      </c>
      <c r="AY232" s="948">
        <v>0.19</v>
      </c>
      <c r="AZ232" s="886">
        <v>14.540000000000001</v>
      </c>
      <c r="BA232" s="886">
        <v>-25.330000000000002</v>
      </c>
      <c r="BB232" s="886">
        <v>-6.8900000000000006</v>
      </c>
      <c r="BC232" s="886">
        <v>-16.16</v>
      </c>
      <c r="BE232" s="635">
        <v>2004</v>
      </c>
      <c r="BF232" s="912">
        <f>IF(BE232&gt;2008,0,IF(BE232&gt;2001,1,IF(BE232&gt;1990,2,IF(BE232&gt;1980,3,IF(BE232&gt;1973,4,IF(BE232&gt;1970,5,IF(BE232&gt;1960,6,IF(BE232&gt;1958,7,IF(BE232&gt;1953,8,9)))))))))</f>
        <v>1</v>
      </c>
      <c r="BG232" s="896">
        <v>1.9</v>
      </c>
    </row>
    <row r="233" spans="1:59" ht="11.25" customHeight="1" x14ac:dyDescent="0.2">
      <c r="A233" s="885" t="s">
        <v>780</v>
      </c>
      <c r="B233" s="889" t="s">
        <v>781</v>
      </c>
      <c r="C233" s="946" t="s">
        <v>131</v>
      </c>
      <c r="D233" s="946" t="s">
        <v>4334</v>
      </c>
      <c r="E233" s="746">
        <v>17</v>
      </c>
      <c r="F233" s="1199">
        <v>218</v>
      </c>
      <c r="G233" s="1199" t="s">
        <v>37</v>
      </c>
      <c r="H233" s="1199" t="s">
        <v>37</v>
      </c>
      <c r="I233" s="888">
        <v>117.23</v>
      </c>
      <c r="J233" s="663">
        <f>(M233/I233)*100</f>
        <v>3.5656401944894647</v>
      </c>
      <c r="K233" s="891">
        <v>1.0449999999999999</v>
      </c>
      <c r="L233" s="901">
        <v>4</v>
      </c>
      <c r="M233" s="654">
        <f>K233*L233</f>
        <v>4.18</v>
      </c>
      <c r="N233" s="884" t="s">
        <v>490</v>
      </c>
      <c r="O233" s="747">
        <v>0.96750000000000003</v>
      </c>
      <c r="P233" s="875">
        <v>43909</v>
      </c>
      <c r="Q233" s="875">
        <v>43936</v>
      </c>
      <c r="R233" s="654">
        <f>(K233-O233)/O233*100</f>
        <v>8.010335917312652</v>
      </c>
      <c r="S233" s="714">
        <f>IF(INDEX(Historical!$D$7:$D$1277,MATCH(B233,Historical!$B$7:$B$1301,0))=0,"n/a",(INDEX(Historical!$C$7:$C$1279,MATCH(B233,Historical!$B$7:$B$1301,0))/INDEX(Historical!$D$7:$D$1277,MATCH(B233,Historical!$B$7:$B$1301,0))-1)*100)</f>
        <v>8.2679971489665114</v>
      </c>
      <c r="T233" s="714">
        <f>IF(INDEX(Historical!$F$7:$F$1270,MATCH(B233,Historical!$B$7:$B$1301,0))=0,"n/a",((INDEX(Historical!$C$7:$C$1279,MATCH(B233,Historical!$B$7:$B$1301,0))/INDEX(Historical!$F$7:$F$1270,MATCH(B233,Historical!$B$7:$B$1301,0)))^(1/3)-1)*100)</f>
        <v>8.5986337663978887</v>
      </c>
      <c r="U233" s="714">
        <f>IF(INDEX(Historical!$H$7:$H$1270,MATCH(B233,Historical!$B$7:$B$1301,0))=0,"n/a",((INDEX(Historical!$C$7:$C$1279,MATCH(B233,Historical!$B$7:$B$1301,0))/INDEX(Historical!$H$7:$H$1270,MATCH(B233,Historical!$B$7:$B$1301,0)))^(1/5)-1)*100)</f>
        <v>7.7882584537545485</v>
      </c>
      <c r="V233" s="714">
        <f>IF(INDEX(Historical!$O$7:$O$1270,MATCH(B233,Historical!$B$7:$B$1301,0))=0,"n/a",((INDEX(Historical!$C$7:$C$1279,MATCH(B233,Historical!$B$7:$B$1301,0))/INDEX(Historical!$O$7:$O$1270,MATCH(B233,Historical!$B$7:$B$1301,0)))^(1/10)-1)*100)</f>
        <v>9.5886102515285732</v>
      </c>
      <c r="W233" s="715">
        <f>IF(OR(U233&lt;=0,U233="n/a",V233&lt;=0,V233="n/a"),"n/a",U233/V233)</f>
        <v>0.81224059060206133</v>
      </c>
      <c r="X233" s="716">
        <f>IF(OR(AJ233&lt;=0,AJ233="n/a",U233&lt;=0,U233="n/a"),"n/a",U233/AJ233)</f>
        <v>1.4694827271234998</v>
      </c>
      <c r="Y233" s="889"/>
      <c r="Z233" s="663">
        <f>IF(OR(AC233&lt;0.01,AC233="n/a"),"n/a",M233/AC233*100)</f>
        <v>65.930599369085172</v>
      </c>
      <c r="AA233" s="900">
        <f>IF(OR(AC233&lt;0.01,AC233="n/a"),"n/a",I233/AC233)</f>
        <v>18.490536277602526</v>
      </c>
      <c r="AB233" s="901">
        <v>12</v>
      </c>
      <c r="AC233" s="879">
        <v>6.34</v>
      </c>
      <c r="AD233" s="879">
        <v>3.48</v>
      </c>
      <c r="AE233" s="879">
        <v>3.3</v>
      </c>
      <c r="AF233" s="879">
        <v>1.94</v>
      </c>
      <c r="AG233" s="879">
        <v>14.2</v>
      </c>
      <c r="AH233" s="879">
        <v>120</v>
      </c>
      <c r="AI233" s="879">
        <v>8.01</v>
      </c>
      <c r="AJ233" s="879">
        <v>5.3</v>
      </c>
      <c r="AK233" s="879">
        <v>5.35</v>
      </c>
      <c r="AL233" s="892">
        <v>36000</v>
      </c>
      <c r="AM233" s="886">
        <v>0.06</v>
      </c>
      <c r="AN233" s="879">
        <v>1.57</v>
      </c>
      <c r="AO233" s="753">
        <f>IF(U233="n/a","n/a",IF(AA233&lt;0,"n/a",IF(AA233="n/a","n/a",J233+U233-AA233)))</f>
        <v>-7.1366376293585141</v>
      </c>
      <c r="AP233" s="754">
        <f>IF(U233="n/a","n/a",J233+U233)</f>
        <v>11.353898648244012</v>
      </c>
      <c r="AQ233" s="902">
        <f>IF(OR(AC233&lt;0.01,AF233="n/a"),"n/a",(I233/SQRT(22.5*AC233*(I233/AF233))-1)*100)</f>
        <v>26.265400167088803</v>
      </c>
      <c r="AR233" s="663">
        <f>INDEX(Historical!$C$7:$C$1279,MATCH(B233,Historical!$B$7:$B$1301,0))*IF(AH233="n/a",1.03,IF(AH233&lt;0,1.01,IF(AH233&gt;10,1.1,(1+AH233/100))))</f>
        <v>4.1772499999999999</v>
      </c>
      <c r="AS233" s="900">
        <f>IF($AI233="n/a",1.03*AR233,IF($AI233&lt;0,1.01*AR233,IF($AI233&gt;10,1.1*AR233,(1+$AI233/100)*AR233)))</f>
        <v>4.511847725</v>
      </c>
      <c r="AT233" s="900">
        <f>IF($AK233="n/a",1.03*AS233,IF($AK233&lt;0,1.01*AS233,IF($AK233&gt;10,1.1*AS233,(1+$AK233/100)*AS233)))</f>
        <v>4.7532315782875001</v>
      </c>
      <c r="AU233" s="900">
        <f>IF($AK233="n/a",1.03*AT233,IF($AK233&lt;0,1.01*AT233,IF($AK233&gt;10,1.1*AT233,(1+$AK233/100)*AT233)))</f>
        <v>5.0075294677258819</v>
      </c>
      <c r="AV233" s="900">
        <f>IF($AK233="n/a",1.03*AU233,IF($AK233&lt;0,1.01*AU233,IF($AK233&gt;10,1.1*AU233,(1+$AK233/100)*AU233)))</f>
        <v>5.2754322942492173</v>
      </c>
      <c r="AW233" s="663">
        <f>SUM(AR233:AV233)</f>
        <v>23.725291065262599</v>
      </c>
      <c r="AX233" s="761">
        <f>AW233/I233*100</f>
        <v>20.238241973268444</v>
      </c>
      <c r="AY233" s="948">
        <v>0.73</v>
      </c>
      <c r="AZ233" s="886">
        <v>33.22</v>
      </c>
      <c r="BA233" s="886">
        <v>-27.58</v>
      </c>
      <c r="BB233" s="886">
        <v>-5.58</v>
      </c>
      <c r="BC233" s="886">
        <v>-14.829999999999998</v>
      </c>
      <c r="BE233" s="635">
        <v>2004</v>
      </c>
      <c r="BF233" s="912">
        <f>IF(BE233&gt;2008,0,IF(BE233&gt;2001,1,IF(BE233&gt;1990,2,IF(BE233&gt;1980,3,IF(BE233&gt;1973,4,IF(BE233&gt;1970,5,IF(BE233&gt;1960,6,IF(BE233&gt;1958,7,IF(BE233&gt;1953,8,9)))))))))</f>
        <v>1</v>
      </c>
      <c r="BG233" s="896">
        <v>3.5999999999999996</v>
      </c>
    </row>
    <row r="234" spans="1:59" ht="11.25" customHeight="1" x14ac:dyDescent="0.2">
      <c r="A234" s="877" t="s">
        <v>1677</v>
      </c>
      <c r="B234" s="889" t="s">
        <v>1678</v>
      </c>
      <c r="C234" s="946" t="s">
        <v>4325</v>
      </c>
      <c r="D234" s="946" t="s">
        <v>4326</v>
      </c>
      <c r="E234" s="746">
        <v>10</v>
      </c>
      <c r="F234" s="1199">
        <v>399</v>
      </c>
      <c r="G234" s="1199" t="s">
        <v>106</v>
      </c>
      <c r="H234" s="1199" t="s">
        <v>106</v>
      </c>
      <c r="I234" s="888">
        <v>29.32</v>
      </c>
      <c r="J234" s="663">
        <f>(M234/I234)*100</f>
        <v>4.9113233287858122</v>
      </c>
      <c r="K234" s="891">
        <v>0.12</v>
      </c>
      <c r="L234" s="901">
        <v>12</v>
      </c>
      <c r="M234" s="654">
        <f>K234*L234</f>
        <v>1.44</v>
      </c>
      <c r="N234" s="884" t="s">
        <v>1052</v>
      </c>
      <c r="O234" s="747">
        <v>0.119167</v>
      </c>
      <c r="P234" s="875">
        <v>43888</v>
      </c>
      <c r="Q234" s="875">
        <v>43935</v>
      </c>
      <c r="R234" s="654">
        <f>(K234-O234)/O234*100</f>
        <v>0.69901902372301095</v>
      </c>
      <c r="S234" s="714">
        <f>IF(INDEX(Historical!$D$7:$D$1277,MATCH(B234,Historical!$B$7:$B$1301,0))=0,"n/a",(INDEX(Historical!$C$7:$C$1279,MATCH(B234,Historical!$B$7:$B$1301,0))/INDEX(Historical!$D$7:$D$1277,MATCH(B234,Historical!$B$7:$B$1301,0))-1)*100)</f>
        <v>0.66901408450703581</v>
      </c>
      <c r="T234" s="714">
        <f>IF(INDEX(Historical!$F$7:$F$1270,MATCH(B234,Historical!$B$7:$B$1301,0))=0,"n/a",((INDEX(Historical!$C$7:$C$1279,MATCH(B234,Historical!$B$7:$B$1301,0))/INDEX(Historical!$F$7:$F$1270,MATCH(B234,Historical!$B$7:$B$1301,0)))^(1/3)-1)*100)</f>
        <v>0.91905129840876842</v>
      </c>
      <c r="U234" s="714">
        <f>IF(INDEX(Historical!$H$7:$H$1270,MATCH(B234,Historical!$B$7:$B$1301,0))=0,"n/a",((INDEX(Historical!$C$7:$C$1279,MATCH(B234,Historical!$B$7:$B$1301,0))/INDEX(Historical!$H$7:$H$1270,MATCH(B234,Historical!$B$7:$B$1301,0)))^(1/5)-1)*100)</f>
        <v>2.2338786990910187</v>
      </c>
      <c r="V234" s="714" t="str">
        <f>IF(INDEX(Historical!$O$7:$O$1270,MATCH(B234,Historical!$B$7:$B$1301,0))=0,"n/a",((INDEX(Historical!$C$7:$C$1279,MATCH(B234,Historical!$B$7:$B$1301,0))/INDEX(Historical!$O$7:$O$1270,MATCH(B234,Historical!$B$7:$B$1301,0)))^(1/10)-1)*100)</f>
        <v>n/a</v>
      </c>
      <c r="W234" s="715" t="str">
        <f>IF(OR(U234&lt;=0,U234="n/a",V234&lt;=0,V234="n/a"),"n/a",U234/V234)</f>
        <v>n/a</v>
      </c>
      <c r="X234" s="716">
        <f>IF(OR(AJ234&lt;=0,AJ234="n/a",U234&lt;=0,U234="n/a"),"n/a",U234/AJ234)</f>
        <v>8.3665868879813421E-2</v>
      </c>
      <c r="Y234" s="890"/>
      <c r="Z234" s="663">
        <f>IF(OR(AC234&lt;0.01,AC234="n/a"),"n/a",M234/AC234*100)</f>
        <v>202.81690140845069</v>
      </c>
      <c r="AA234" s="900">
        <f>IF(OR(AC234&lt;0.01,AC234="n/a"),"n/a",I234/AC234)</f>
        <v>41.295774647887328</v>
      </c>
      <c r="AB234" s="901">
        <v>12</v>
      </c>
      <c r="AC234" s="879">
        <v>0.71</v>
      </c>
      <c r="AD234" s="879">
        <v>5.81</v>
      </c>
      <c r="AE234" s="879">
        <v>10.25</v>
      </c>
      <c r="AF234" s="879">
        <v>1.8</v>
      </c>
      <c r="AG234" s="879">
        <v>4.8</v>
      </c>
      <c r="AH234" s="881">
        <v>-56.100000000000009</v>
      </c>
      <c r="AI234" s="881">
        <v>-10.56</v>
      </c>
      <c r="AJ234" s="879">
        <v>26.700000000000003</v>
      </c>
      <c r="AK234" s="879">
        <v>7.0000000000000009</v>
      </c>
      <c r="AL234" s="892">
        <v>4400</v>
      </c>
      <c r="AM234" s="886">
        <v>0.2</v>
      </c>
      <c r="AN234" s="879">
        <v>0.77</v>
      </c>
      <c r="AO234" s="753">
        <f>IF(U234="n/a","n/a",IF(AA234&lt;0,"n/a",IF(AA234="n/a","n/a",J234+U234-AA234)))</f>
        <v>-34.150572620010493</v>
      </c>
      <c r="AP234" s="754">
        <f>IF(U234="n/a","n/a",J234+U234)</f>
        <v>7.1452020278768309</v>
      </c>
      <c r="AQ234" s="902">
        <f>IF(OR(AC234&lt;0.01,AF234="n/a"),"n/a",(I234/SQRT(22.5*AC234*(I234/AF234))-1)*100)</f>
        <v>81.759785756668023</v>
      </c>
      <c r="AR234" s="663">
        <f>INDEX(Historical!$C$7:$C$1279,MATCH(B234,Historical!$B$7:$B$1301,0))*IF(AH234="n/a",1.03,IF(AH234&lt;0,1.01,IF(AH234&gt;10,1.1,(1+AH234/100))))</f>
        <v>1.4437949999999999</v>
      </c>
      <c r="AS234" s="900">
        <f>IF($AI234="n/a",1.03*AR234,IF($AI234&lt;0,1.01*AR234,IF($AI234&gt;10,1.1*AR234,(1+$AI234/100)*AR234)))</f>
        <v>1.45823295</v>
      </c>
      <c r="AT234" s="900">
        <f>IF($AK234="n/a",1.03*AS234,IF($AK234&lt;0,1.01*AS234,IF($AK234&gt;10,1.1*AS234,(1+$AK234/100)*AS234)))</f>
        <v>1.5603092565000001</v>
      </c>
      <c r="AU234" s="900">
        <f>IF($AK234="n/a",1.03*AT234,IF($AK234&lt;0,1.01*AT234,IF($AK234&gt;10,1.1*AT234,(1+$AK234/100)*AT234)))</f>
        <v>1.6695309044550002</v>
      </c>
      <c r="AV234" s="900">
        <f>IF($AK234="n/a",1.03*AU234,IF($AK234&lt;0,1.01*AU234,IF($AK234&gt;10,1.1*AU234,(1+$AK234/100)*AU234)))</f>
        <v>1.7863980677668503</v>
      </c>
      <c r="AW234" s="663">
        <f>SUM(AR234:AV234)</f>
        <v>7.9182661787218507</v>
      </c>
      <c r="AX234" s="761">
        <f>AW234/I234*100</f>
        <v>27.006364866036325</v>
      </c>
      <c r="AY234" s="948">
        <v>1.1399999999999999</v>
      </c>
      <c r="AZ234" s="886">
        <v>67.16</v>
      </c>
      <c r="BA234" s="886">
        <v>-12.43</v>
      </c>
      <c r="BB234" s="886">
        <v>9.9599999999999991</v>
      </c>
      <c r="BC234" s="886">
        <v>1.96</v>
      </c>
      <c r="BE234" s="635">
        <v>2011</v>
      </c>
      <c r="BF234" s="912">
        <f>IF(BE234&gt;2008,0,IF(BE234&gt;2001,1,IF(BE234&gt;1990,2,IF(BE234&gt;1980,3,IF(BE234&gt;1973,4,IF(BE234&gt;1970,5,IF(BE234&gt;1960,6,IF(BE234&gt;1958,7,IF(BE234&gt;1953,8,9)))))))))</f>
        <v>0</v>
      </c>
      <c r="BG234" s="896">
        <v>2.5</v>
      </c>
    </row>
    <row r="235" spans="1:59" ht="11.25" customHeight="1" x14ac:dyDescent="0.2">
      <c r="A235" s="885" t="s">
        <v>802</v>
      </c>
      <c r="B235" s="889" t="s">
        <v>803</v>
      </c>
      <c r="C235" s="946" t="s">
        <v>153</v>
      </c>
      <c r="D235" s="946" t="s">
        <v>4330</v>
      </c>
      <c r="E235" s="746">
        <v>15</v>
      </c>
      <c r="F235" s="1199">
        <v>249</v>
      </c>
      <c r="G235" s="1199" t="s">
        <v>106</v>
      </c>
      <c r="H235" s="1199" t="s">
        <v>106</v>
      </c>
      <c r="I235" s="888">
        <v>153.44</v>
      </c>
      <c r="J235" s="663">
        <f>(M235/I235)*100</f>
        <v>0.96454640250260693</v>
      </c>
      <c r="K235" s="891">
        <v>0.37</v>
      </c>
      <c r="L235" s="901">
        <v>4</v>
      </c>
      <c r="M235" s="654">
        <f>K235*L235</f>
        <v>1.48</v>
      </c>
      <c r="N235" s="884" t="s">
        <v>287</v>
      </c>
      <c r="O235" s="747">
        <v>0.34</v>
      </c>
      <c r="P235" s="875">
        <v>43717</v>
      </c>
      <c r="Q235" s="875">
        <v>43734</v>
      </c>
      <c r="R235" s="654">
        <f>(K235-O235)/O235*100</f>
        <v>8.8235294117646959</v>
      </c>
      <c r="S235" s="714">
        <f>IF(INDEX(Historical!$D$7:$D$1277,MATCH(B235,Historical!$B$7:$B$1301,0))=0,"n/a",(INDEX(Historical!$C$7:$C$1279,MATCH(B235,Historical!$B$7:$B$1301,0))/INDEX(Historical!$D$7:$D$1277,MATCH(B235,Historical!$B$7:$B$1301,0))-1)*100)</f>
        <v>9.2307692307692193</v>
      </c>
      <c r="T235" s="714">
        <f>IF(INDEX(Historical!$F$7:$F$1270,MATCH(B235,Historical!$B$7:$B$1301,0))=0,"n/a",((INDEX(Historical!$C$7:$C$1279,MATCH(B235,Historical!$B$7:$B$1301,0))/INDEX(Historical!$F$7:$F$1270,MATCH(B235,Historical!$B$7:$B$1301,0)))^(1/3)-1)*100)</f>
        <v>10.237027222161377</v>
      </c>
      <c r="U235" s="714">
        <f>IF(INDEX(Historical!$H$7:$H$1270,MATCH(B235,Historical!$B$7:$B$1301,0))=0,"n/a",((INDEX(Historical!$C$7:$C$1279,MATCH(B235,Historical!$B$7:$B$1301,0))/INDEX(Historical!$H$7:$H$1270,MATCH(B235,Historical!$B$7:$B$1301,0)))^(1/5)-1)*100)</f>
        <v>10.04267384562354</v>
      </c>
      <c r="V235" s="714">
        <f>IF(INDEX(Historical!$O$7:$O$1270,MATCH(B235,Historical!$B$7:$B$1301,0))=0,"n/a",((INDEX(Historical!$C$7:$C$1279,MATCH(B235,Historical!$B$7:$B$1301,0))/INDEX(Historical!$O$7:$O$1270,MATCH(B235,Historical!$B$7:$B$1301,0)))^(1/10)-1)*100)</f>
        <v>13.227116833118234</v>
      </c>
      <c r="W235" s="715">
        <f>IF(OR(U235&lt;=0,U235="n/a",V235&lt;=0,V235="n/a"),"n/a",U235/V235)</f>
        <v>0.75924889545683583</v>
      </c>
      <c r="X235" s="716">
        <f>IF(OR(AJ235&lt;=0,AJ235="n/a",U235&lt;=0,U235="n/a"),"n/a",U235/AJ235)</f>
        <v>0.61991813861873701</v>
      </c>
      <c r="Y235" s="889" t="s">
        <v>730</v>
      </c>
      <c r="Z235" s="663">
        <f>IF(OR(AC235&lt;0.01,AC235="n/a"),"n/a",M235/AC235*100)</f>
        <v>31.092436974789916</v>
      </c>
      <c r="AA235" s="900">
        <f>IF(OR(AC235&lt;0.01,AC235="n/a"),"n/a",I235/AC235)</f>
        <v>32.235294117647058</v>
      </c>
      <c r="AB235" s="901">
        <v>3</v>
      </c>
      <c r="AC235" s="879">
        <v>4.76</v>
      </c>
      <c r="AD235" s="879">
        <v>3.15</v>
      </c>
      <c r="AE235" s="879">
        <v>4.22</v>
      </c>
      <c r="AF235" s="879">
        <v>3.74</v>
      </c>
      <c r="AG235" s="879">
        <v>12.3</v>
      </c>
      <c r="AH235" s="879">
        <v>33.800000000000004</v>
      </c>
      <c r="AI235" s="879">
        <v>21.2</v>
      </c>
      <c r="AJ235" s="879">
        <v>16.2</v>
      </c>
      <c r="AK235" s="879">
        <v>10</v>
      </c>
      <c r="AL235" s="892">
        <v>12790</v>
      </c>
      <c r="AM235" s="886">
        <v>0.3</v>
      </c>
      <c r="AN235" s="879">
        <v>0.34</v>
      </c>
      <c r="AO235" s="753">
        <f>IF(U235="n/a","n/a",IF(AA235&lt;0,"n/a",IF(AA235="n/a","n/a",J235+U235-AA235)))</f>
        <v>-21.228073869520912</v>
      </c>
      <c r="AP235" s="754">
        <f>IF(U235="n/a","n/a",J235+U235)</f>
        <v>11.007220248126147</v>
      </c>
      <c r="AQ235" s="902">
        <f>IF(OR(AC235&lt;0.01,AF235="n/a"),"n/a",(I235/SQRT(22.5*AC235*(I235/AF235))-1)*100)</f>
        <v>131.47834071943367</v>
      </c>
      <c r="AR235" s="663">
        <f>INDEX(Historical!$C$7:$C$1279,MATCH(B235,Historical!$B$7:$B$1301,0))*IF(AH235="n/a",1.03,IF(AH235&lt;0,1.01,IF(AH235&gt;10,1.1,(1+AH235/100))))</f>
        <v>1.5620000000000001</v>
      </c>
      <c r="AS235" s="900">
        <f>IF($AI235="n/a",1.03*AR235,IF($AI235&lt;0,1.01*AR235,IF($AI235&gt;10,1.1*AR235,(1+$AI235/100)*AR235)))</f>
        <v>1.7182000000000002</v>
      </c>
      <c r="AT235" s="900">
        <f>IF($AK235="n/a",1.03*AS235,IF($AK235&lt;0,1.01*AS235,IF($AK235&gt;10,1.1*AS235,(1+$AK235/100)*AS235)))</f>
        <v>1.8900200000000003</v>
      </c>
      <c r="AU235" s="900">
        <f>IF($AK235="n/a",1.03*AT235,IF($AK235&lt;0,1.01*AT235,IF($AK235&gt;10,1.1*AT235,(1+$AK235/100)*AT235)))</f>
        <v>2.0790220000000006</v>
      </c>
      <c r="AV235" s="900">
        <f>IF($AK235="n/a",1.03*AU235,IF($AK235&lt;0,1.01*AU235,IF($AK235&gt;10,1.1*AU235,(1+$AK235/100)*AU235)))</f>
        <v>2.286924200000001</v>
      </c>
      <c r="AW235" s="663">
        <f>SUM(AR235:AV235)</f>
        <v>9.536166200000002</v>
      </c>
      <c r="AX235" s="761">
        <f>AW235/I235*100</f>
        <v>6.2149154066736196</v>
      </c>
      <c r="AY235" s="948">
        <v>0.78</v>
      </c>
      <c r="AZ235" s="886">
        <v>45.18</v>
      </c>
      <c r="BA235" s="886">
        <v>-9.1999999999999993</v>
      </c>
      <c r="BB235" s="886">
        <v>0.13999999999999999</v>
      </c>
      <c r="BC235" s="886">
        <v>2.85</v>
      </c>
      <c r="BE235" s="635">
        <v>2005</v>
      </c>
      <c r="BF235" s="912">
        <f>IF(BE235&gt;2008,0,IF(BE235&gt;2001,1,IF(BE235&gt;1990,2,IF(BE235&gt;1980,3,IF(BE235&gt;1973,4,IF(BE235&gt;1970,5,IF(BE235&gt;1960,6,IF(BE235&gt;1958,7,IF(BE235&gt;1953,8,9)))))))))</f>
        <v>1</v>
      </c>
      <c r="BG235" s="896">
        <v>7.7</v>
      </c>
    </row>
    <row r="236" spans="1:59" ht="11.25" customHeight="1" x14ac:dyDescent="0.2">
      <c r="A236" s="895" t="s">
        <v>1689</v>
      </c>
      <c r="B236" s="889" t="s">
        <v>1690</v>
      </c>
      <c r="C236" s="946" t="s">
        <v>123</v>
      </c>
      <c r="D236" s="946" t="s">
        <v>4362</v>
      </c>
      <c r="E236" s="746">
        <v>10</v>
      </c>
      <c r="F236" s="1199">
        <v>397</v>
      </c>
      <c r="G236" s="1199" t="s">
        <v>37</v>
      </c>
      <c r="H236" s="1199" t="s">
        <v>115</v>
      </c>
      <c r="I236" s="888">
        <v>26.09</v>
      </c>
      <c r="J236" s="663">
        <f>(M236/I236)*100</f>
        <v>3.8328861632809503</v>
      </c>
      <c r="K236" s="891">
        <v>0.25</v>
      </c>
      <c r="L236" s="901">
        <v>4</v>
      </c>
      <c r="M236" s="654">
        <f>K236*L236</f>
        <v>1</v>
      </c>
      <c r="N236" s="884" t="s">
        <v>239</v>
      </c>
      <c r="O236" s="747">
        <v>0.24</v>
      </c>
      <c r="P236" s="875">
        <v>43920</v>
      </c>
      <c r="Q236" s="875">
        <v>43931</v>
      </c>
      <c r="R236" s="654">
        <f>(K236-O236)/O236*100</f>
        <v>4.1666666666666705</v>
      </c>
      <c r="S236" s="714">
        <f>IF(INDEX(Historical!$D$7:$D$1277,MATCH(B236,Historical!$B$7:$B$1301,0))=0,"n/a",(INDEX(Historical!$C$7:$C$1279,MATCH(B236,Historical!$B$7:$B$1301,0))/INDEX(Historical!$D$7:$D$1277,MATCH(B236,Historical!$B$7:$B$1301,0))-1)*100)</f>
        <v>26.480836236933779</v>
      </c>
      <c r="T236" s="714">
        <f>IF(INDEX(Historical!$F$7:$F$1270,MATCH(B236,Historical!$B$7:$B$1301,0))=0,"n/a",((INDEX(Historical!$C$7:$C$1279,MATCH(B236,Historical!$B$7:$B$1301,0))/INDEX(Historical!$F$7:$F$1270,MATCH(B236,Historical!$B$7:$B$1301,0)))^(1/3)-1)*100)</f>
        <v>17.634285960534825</v>
      </c>
      <c r="U236" s="714">
        <f>IF(INDEX(Historical!$H$7:$H$1270,MATCH(B236,Historical!$B$7:$B$1301,0))=0,"n/a",((INDEX(Historical!$C$7:$C$1279,MATCH(B236,Historical!$B$7:$B$1301,0))/INDEX(Historical!$H$7:$H$1270,MATCH(B236,Historical!$B$7:$B$1301,0)))^(1/5)-1)*100)</f>
        <v>14.806650733460902</v>
      </c>
      <c r="V236" s="714">
        <f>IF(INDEX(Historical!$O$7:$O$1270,MATCH(B236,Historical!$B$7:$B$1301,0))=0,"n/a",((INDEX(Historical!$C$7:$C$1279,MATCH(B236,Historical!$B$7:$B$1301,0))/INDEX(Historical!$O$7:$O$1270,MATCH(B236,Historical!$B$7:$B$1301,0)))^(1/10)-1)*100)</f>
        <v>9.9962448138341209</v>
      </c>
      <c r="W236" s="715">
        <f>IF(OR(U236&lt;=0,U236="n/a",V236&lt;=0,V236="n/a"),"n/a",U236/V236)</f>
        <v>1.4812212995193463</v>
      </c>
      <c r="X236" s="716">
        <f>IF(OR(AJ236&lt;=0,AJ236="n/a",U236&lt;=0,U236="n/a"),"n/a",U236/AJ236)</f>
        <v>0.41708875305523668</v>
      </c>
      <c r="Y236" s="676"/>
      <c r="Z236" s="663">
        <f>IF(OR(AC236&lt;0.01,AC236="n/a"),"n/a",M236/AC236*100)</f>
        <v>33.333333333333329</v>
      </c>
      <c r="AA236" s="900">
        <f>IF(OR(AC236&lt;0.01,AC236="n/a"),"n/a",I236/AC236)</f>
        <v>8.6966666666666672</v>
      </c>
      <c r="AB236" s="901">
        <v>12</v>
      </c>
      <c r="AC236" s="879">
        <v>3</v>
      </c>
      <c r="AD236" s="879" t="s">
        <v>136</v>
      </c>
      <c r="AE236" s="879">
        <v>0.56000000000000005</v>
      </c>
      <c r="AF236" s="879">
        <v>1.33</v>
      </c>
      <c r="AG236" s="879">
        <v>16</v>
      </c>
      <c r="AH236" s="881">
        <v>-43.2</v>
      </c>
      <c r="AI236" s="881">
        <v>18.279999999999998</v>
      </c>
      <c r="AJ236" s="879">
        <v>35.5</v>
      </c>
      <c r="AK236" s="879">
        <v>-6.52</v>
      </c>
      <c r="AL236" s="892">
        <v>5690</v>
      </c>
      <c r="AM236" s="886">
        <v>5.0999999999999996</v>
      </c>
      <c r="AN236" s="879">
        <v>0.66</v>
      </c>
      <c r="AO236" s="753">
        <f>IF(U236="n/a","n/a",IF(AA236&lt;0,"n/a",IF(AA236="n/a","n/a",J236+U236-AA236)))</f>
        <v>9.9428702300751848</v>
      </c>
      <c r="AP236" s="754">
        <f>IF(U236="n/a","n/a",J236+U236)</f>
        <v>18.639536896741852</v>
      </c>
      <c r="AQ236" s="902">
        <f>IF(OR(AC236&lt;0.01,AF236="n/a"),"n/a",(I236/SQRT(22.5*AC236*(I236/AF236))-1)*100)</f>
        <v>-28.301350805637227</v>
      </c>
      <c r="AR236" s="663">
        <f>INDEX(Historical!$C$7:$C$1279,MATCH(B236,Historical!$B$7:$B$1301,0))*IF(AH236="n/a",1.03,IF(AH236&lt;0,1.01,IF(AH236&gt;10,1.1,(1+AH236/100))))</f>
        <v>0.91657500000000003</v>
      </c>
      <c r="AS236" s="900">
        <f>IF($AI236="n/a",1.03*AR236,IF($AI236&lt;0,1.01*AR236,IF($AI236&gt;10,1.1*AR236,(1+$AI236/100)*AR236)))</f>
        <v>1.0082325000000001</v>
      </c>
      <c r="AT236" s="900">
        <f>IF($AK236="n/a",1.03*AS236,IF($AK236&lt;0,1.01*AS236,IF($AK236&gt;10,1.1*AS236,(1+$AK236/100)*AS236)))</f>
        <v>1.018314825</v>
      </c>
      <c r="AU236" s="900">
        <f>IF($AK236="n/a",1.03*AT236,IF($AK236&lt;0,1.01*AT236,IF($AK236&gt;10,1.1*AT236,(1+$AK236/100)*AT236)))</f>
        <v>1.0284979732500001</v>
      </c>
      <c r="AV236" s="900">
        <f>IF($AK236="n/a",1.03*AU236,IF($AK236&lt;0,1.01*AU236,IF($AK236&gt;10,1.1*AU236,(1+$AK236/100)*AU236)))</f>
        <v>1.0387829529825001</v>
      </c>
      <c r="AW236" s="663">
        <f>SUM(AR236:AV236)</f>
        <v>5.0104032512325007</v>
      </c>
      <c r="AX236" s="761">
        <f>AW236/I236*100</f>
        <v>19.204305294106941</v>
      </c>
      <c r="AY236" s="948">
        <v>1.45</v>
      </c>
      <c r="AZ236" s="886">
        <v>74.17</v>
      </c>
      <c r="BA236" s="886">
        <v>-27.089999999999996</v>
      </c>
      <c r="BB236" s="886">
        <v>2.06</v>
      </c>
      <c r="BC236" s="886">
        <v>-7.7200000000000006</v>
      </c>
      <c r="BE236" s="635">
        <v>2011</v>
      </c>
      <c r="BF236" s="912">
        <f>IF(BE236&gt;2008,0,IF(BE236&gt;2001,1,IF(BE236&gt;1990,2,IF(BE236&gt;1980,3,IF(BE236&gt;1973,4,IF(BE236&gt;1970,5,IF(BE236&gt;1960,6,IF(BE236&gt;1958,7,IF(BE236&gt;1953,8,9)))))))))</f>
        <v>0</v>
      </c>
      <c r="BG236" s="896">
        <v>8.1</v>
      </c>
    </row>
    <row r="237" spans="1:59" s="787" customFormat="1" ht="11.25" customHeight="1" x14ac:dyDescent="0.2">
      <c r="A237" s="768" t="s">
        <v>795</v>
      </c>
      <c r="B237" s="795" t="s">
        <v>796</v>
      </c>
      <c r="C237" s="946" t="s">
        <v>131</v>
      </c>
      <c r="D237" s="946" t="s">
        <v>4346</v>
      </c>
      <c r="E237" s="769">
        <v>14</v>
      </c>
      <c r="F237" s="1199">
        <v>268</v>
      </c>
      <c r="G237" s="1198" t="s">
        <v>37</v>
      </c>
      <c r="H237" s="1198" t="s">
        <v>37</v>
      </c>
      <c r="I237" s="770">
        <v>69.05</v>
      </c>
      <c r="J237" s="771">
        <f>(M237/I237)*100</f>
        <v>3.3019551049963791</v>
      </c>
      <c r="K237" s="772">
        <v>0.56999999999999995</v>
      </c>
      <c r="L237" s="773">
        <v>4</v>
      </c>
      <c r="M237" s="774">
        <f>K237*L237</f>
        <v>2.2799999999999998</v>
      </c>
      <c r="N237" s="775" t="s">
        <v>119</v>
      </c>
      <c r="O237" s="776">
        <v>0.54500000000000004</v>
      </c>
      <c r="P237" s="777">
        <v>43965</v>
      </c>
      <c r="Q237" s="777">
        <v>43983</v>
      </c>
      <c r="R237" s="774">
        <f>(K237-O237)/O237*100</f>
        <v>4.5871559633027363</v>
      </c>
      <c r="S237" s="714">
        <f>IF(INDEX(Historical!$D$7:$D$1277,MATCH(B237,Historical!$B$7:$B$1301,0))=0,"n/a",(INDEX(Historical!$C$7:$C$1279,MATCH(B237,Historical!$B$7:$B$1301,0))/INDEX(Historical!$D$7:$D$1277,MATCH(B237,Historical!$B$7:$B$1301,0))-1)*100)</f>
        <v>4.8661800486617723</v>
      </c>
      <c r="T237" s="714">
        <f>IF(INDEX(Historical!$F$7:$F$1270,MATCH(B237,Historical!$B$7:$B$1301,0))=0,"n/a",((INDEX(Historical!$C$7:$C$1279,MATCH(B237,Historical!$B$7:$B$1301,0))/INDEX(Historical!$F$7:$F$1270,MATCH(B237,Historical!$B$7:$B$1301,0)))^(1/3)-1)*100)</f>
        <v>7.0837039129185264</v>
      </c>
      <c r="U237" s="714">
        <f>IF(INDEX(Historical!$H$7:$H$1270,MATCH(B237,Historical!$B$7:$B$1301,0))=0,"n/a",((INDEX(Historical!$C$7:$C$1279,MATCH(B237,Historical!$B$7:$B$1301,0))/INDEX(Historical!$H$7:$H$1270,MATCH(B237,Historical!$B$7:$B$1301,0)))^(1/5)-1)*100)</f>
        <v>8.6241727552928804</v>
      </c>
      <c r="V237" s="714">
        <f>IF(INDEX(Historical!$O$7:$O$1270,MATCH(B237,Historical!$B$7:$B$1301,0))=0,"n/a",((INDEX(Historical!$C$7:$C$1279,MATCH(B237,Historical!$B$7:$B$1301,0))/INDEX(Historical!$O$7:$O$1270,MATCH(B237,Historical!$B$7:$B$1301,0)))^(1/10)-1)*100)</f>
        <v>8.6794920199201329</v>
      </c>
      <c r="W237" s="715">
        <f>IF(OR(U237&lt;=0,U237="n/a",V237&lt;=0,V237="n/a"),"n/a",U237/V237)</f>
        <v>0.99362643983077692</v>
      </c>
      <c r="X237" s="716">
        <f>IF(OR(AJ237&lt;=0,AJ237="n/a",U237&lt;=0,U237="n/a"),"n/a",U237/AJ237)</f>
        <v>1.5400308491594428</v>
      </c>
      <c r="Y237" s="792"/>
      <c r="Z237" s="771">
        <f>IF(OR(AC237&lt;0.01,AC237="n/a"),"n/a",M237/AC237*100)</f>
        <v>65.517241379310349</v>
      </c>
      <c r="AA237" s="779">
        <f>IF(OR(AC237&lt;0.01,AC237="n/a"),"n/a",I237/AC237)</f>
        <v>19.841954022988507</v>
      </c>
      <c r="AB237" s="773">
        <v>12</v>
      </c>
      <c r="AC237" s="780">
        <v>3.48</v>
      </c>
      <c r="AD237" s="780">
        <v>2.36</v>
      </c>
      <c r="AE237" s="780">
        <v>1.19</v>
      </c>
      <c r="AF237" s="780">
        <v>1.47</v>
      </c>
      <c r="AG237" s="780">
        <v>7.7</v>
      </c>
      <c r="AH237" s="780">
        <v>15.8</v>
      </c>
      <c r="AI237" s="780">
        <v>13.900000000000002</v>
      </c>
      <c r="AJ237" s="780">
        <v>5.6000000000000005</v>
      </c>
      <c r="AK237" s="780">
        <v>8.2000000000000011</v>
      </c>
      <c r="AL237" s="781">
        <v>3710</v>
      </c>
      <c r="AM237" s="782">
        <v>0.8</v>
      </c>
      <c r="AN237" s="780">
        <v>1.03</v>
      </c>
      <c r="AO237" s="783">
        <f>IF(U237="n/a","n/a",IF(AA237&lt;0,"n/a",IF(AA237="n/a","n/a",J237+U237-AA237)))</f>
        <v>-7.915826162699247</v>
      </c>
      <c r="AP237" s="784">
        <f>IF(U237="n/a","n/a",J237+U237)</f>
        <v>11.92612786028926</v>
      </c>
      <c r="AQ237" s="785">
        <f>IF(OR(AC237&lt;0.01,AF237="n/a"),"n/a",(I237/SQRT(22.5*AC237*(I237/AF237))-1)*100)</f>
        <v>13.856971511128036</v>
      </c>
      <c r="AR237" s="663">
        <f>INDEX(Historical!$C$7:$C$1279,MATCH(B237,Historical!$B$7:$B$1301,0))*IF(AH237="n/a",1.03,IF(AH237&lt;0,1.01,IF(AH237&gt;10,1.1,(1+AH237/100))))</f>
        <v>2.3704999999999998</v>
      </c>
      <c r="AS237" s="779">
        <f>IF($AI237="n/a",1.03*AR237,IF($AI237&lt;0,1.01*AR237,IF($AI237&gt;10,1.1*AR237,(1+$AI237/100)*AR237)))</f>
        <v>2.6075499999999998</v>
      </c>
      <c r="AT237" s="779">
        <f>IF($AK237="n/a",1.03*AS237,IF($AK237&lt;0,1.01*AS237,IF($AK237&gt;10,1.1*AS237,(1+$AK237/100)*AS237)))</f>
        <v>2.8213691000000001</v>
      </c>
      <c r="AU237" s="779">
        <f>IF($AK237="n/a",1.03*AT237,IF($AK237&lt;0,1.01*AT237,IF($AK237&gt;10,1.1*AT237,(1+$AK237/100)*AT237)))</f>
        <v>3.0527213662000001</v>
      </c>
      <c r="AV237" s="779">
        <f>IF($AK237="n/a",1.03*AU237,IF($AK237&lt;0,1.01*AU237,IF($AK237&gt;10,1.1*AU237,(1+$AK237/100)*AU237)))</f>
        <v>3.3030445182284005</v>
      </c>
      <c r="AW237" s="771">
        <f>SUM(AR237:AV237)</f>
        <v>14.1551849844284</v>
      </c>
      <c r="AX237" s="786">
        <f>AW237/I237*100</f>
        <v>20.499905842763795</v>
      </c>
      <c r="AY237" s="949">
        <v>0.27</v>
      </c>
      <c r="AZ237" s="782">
        <v>51.160000000000004</v>
      </c>
      <c r="BA237" s="782">
        <v>-25.7</v>
      </c>
      <c r="BB237" s="782">
        <v>-4.8099999999999996</v>
      </c>
      <c r="BC237" s="782">
        <v>-9.5399999999999991</v>
      </c>
      <c r="BD237" s="922"/>
      <c r="BE237" s="635">
        <v>2007</v>
      </c>
      <c r="BF237" s="912">
        <f>IF(BE237&gt;2008,0,IF(BE237&gt;2001,1,IF(BE237&gt;1990,2,IF(BE237&gt;1980,3,IF(BE237&gt;1973,4,IF(BE237&gt;1970,5,IF(BE237&gt;1960,6,IF(BE237&gt;1958,7,IF(BE237&gt;1953,8,9)))))))))</f>
        <v>1</v>
      </c>
      <c r="BG237" s="838">
        <v>2.4</v>
      </c>
    </row>
    <row r="238" spans="1:59" ht="11.25" customHeight="1" x14ac:dyDescent="0.2">
      <c r="A238" s="885" t="s">
        <v>782</v>
      </c>
      <c r="B238" s="889" t="s">
        <v>783</v>
      </c>
      <c r="C238" s="946" t="s">
        <v>123</v>
      </c>
      <c r="D238" s="946" t="s">
        <v>4180</v>
      </c>
      <c r="E238" s="746">
        <v>14</v>
      </c>
      <c r="F238" s="1199">
        <v>266</v>
      </c>
      <c r="G238" s="1199" t="s">
        <v>37</v>
      </c>
      <c r="H238" s="1199" t="s">
        <v>37</v>
      </c>
      <c r="I238" s="888">
        <v>52.16</v>
      </c>
      <c r="J238" s="663">
        <f>(M238/I238)*100</f>
        <v>2.9907975460122702</v>
      </c>
      <c r="K238" s="891">
        <v>0.39</v>
      </c>
      <c r="L238" s="901">
        <v>4</v>
      </c>
      <c r="M238" s="654">
        <f>K238*L238</f>
        <v>1.56</v>
      </c>
      <c r="N238" s="884" t="s">
        <v>119</v>
      </c>
      <c r="O238" s="747">
        <v>0.36</v>
      </c>
      <c r="P238" s="875">
        <v>43770</v>
      </c>
      <c r="Q238" s="875">
        <v>43801</v>
      </c>
      <c r="R238" s="654">
        <f>(K238-O238)/O238*100</f>
        <v>8.333333333333341</v>
      </c>
      <c r="S238" s="714">
        <f>IF(INDEX(Historical!$D$7:$D$1277,MATCH(B238,Historical!$B$7:$B$1301,0))=0,"n/a",(INDEX(Historical!$C$7:$C$1279,MATCH(B238,Historical!$B$7:$B$1301,0))/INDEX(Historical!$D$7:$D$1277,MATCH(B238,Historical!$B$7:$B$1301,0))-1)*100)</f>
        <v>8.8888888888888786</v>
      </c>
      <c r="T238" s="714">
        <f>IF(INDEX(Historical!$F$7:$F$1270,MATCH(B238,Historical!$B$7:$B$1301,0))=0,"n/a",((INDEX(Historical!$C$7:$C$1279,MATCH(B238,Historical!$B$7:$B$1301,0))/INDEX(Historical!$F$7:$F$1270,MATCH(B238,Historical!$B$7:$B$1301,0)))^(1/3)-1)*100)</f>
        <v>9.8157887721507677</v>
      </c>
      <c r="U238" s="714">
        <f>IF(INDEX(Historical!$H$7:$H$1270,MATCH(B238,Historical!$B$7:$B$1301,0))=0,"n/a",((INDEX(Historical!$C$7:$C$1279,MATCH(B238,Historical!$B$7:$B$1301,0))/INDEX(Historical!$H$7:$H$1270,MATCH(B238,Historical!$B$7:$B$1301,0)))^(1/5)-1)*100)</f>
        <v>8.4471771197698544</v>
      </c>
      <c r="V238" s="714">
        <f>IF(INDEX(Historical!$O$7:$O$1270,MATCH(B238,Historical!$B$7:$B$1301,0))=0,"n/a",((INDEX(Historical!$C$7:$C$1279,MATCH(B238,Historical!$B$7:$B$1301,0))/INDEX(Historical!$O$7:$O$1270,MATCH(B238,Historical!$B$7:$B$1301,0)))^(1/10)-1)*100)</f>
        <v>6.8194590355898921</v>
      </c>
      <c r="W238" s="715">
        <f>IF(OR(U238&lt;=0,U238="n/a",V238&lt;=0,V238="n/a"),"n/a",U238/V238)</f>
        <v>1.2386872735337375</v>
      </c>
      <c r="X238" s="716">
        <f>IF(OR(AJ238&lt;=0,AJ238="n/a",U238&lt;=0,U238="n/a"),"n/a",U238/AJ238)</f>
        <v>2.8157257065899515</v>
      </c>
      <c r="Y238" s="889"/>
      <c r="Z238" s="663">
        <f>IF(OR(AC238&lt;0.01,AC238="n/a"),"n/a",M238/AC238*100)</f>
        <v>93.975903614457835</v>
      </c>
      <c r="AA238" s="900">
        <f>IF(OR(AC238&lt;0.01,AC238="n/a"),"n/a",I238/AC238)</f>
        <v>31.421686746987952</v>
      </c>
      <c r="AB238" s="901">
        <v>12</v>
      </c>
      <c r="AC238" s="879">
        <v>1.66</v>
      </c>
      <c r="AD238" s="879">
        <v>8.2200000000000006</v>
      </c>
      <c r="AE238" s="879">
        <v>1.69</v>
      </c>
      <c r="AF238" s="879">
        <v>2.6</v>
      </c>
      <c r="AG238" s="879">
        <v>8</v>
      </c>
      <c r="AH238" s="879">
        <v>-43.9</v>
      </c>
      <c r="AI238" s="879">
        <v>12.65</v>
      </c>
      <c r="AJ238" s="879">
        <v>3</v>
      </c>
      <c r="AK238" s="879">
        <v>3.8</v>
      </c>
      <c r="AL238" s="892">
        <v>2240</v>
      </c>
      <c r="AM238" s="886">
        <v>0.8</v>
      </c>
      <c r="AN238" s="879">
        <v>0.72</v>
      </c>
      <c r="AO238" s="753">
        <f>IF(U238="n/a","n/a",IF(AA238&lt;0,"n/a",IF(AA238="n/a","n/a",J238+U238-AA238)))</f>
        <v>-19.983712081205827</v>
      </c>
      <c r="AP238" s="754">
        <f>IF(U238="n/a","n/a",J238+U238)</f>
        <v>11.437974665782125</v>
      </c>
      <c r="AQ238" s="902">
        <f>IF(OR(AC238&lt;0.01,AF238="n/a"),"n/a",(I238/SQRT(22.5*AC238*(I238/AF238))-1)*100)</f>
        <v>90.550530530377429</v>
      </c>
      <c r="AR238" s="663">
        <f>INDEX(Historical!$C$7:$C$1279,MATCH(B238,Historical!$B$7:$B$1301,0))*IF(AH238="n/a",1.03,IF(AH238&lt;0,1.01,IF(AH238&gt;10,1.1,(1+AH238/100))))</f>
        <v>1.4846999999999999</v>
      </c>
      <c r="AS238" s="900">
        <f>IF($AI238="n/a",1.03*AR238,IF($AI238&lt;0,1.01*AR238,IF($AI238&gt;10,1.1*AR238,(1+$AI238/100)*AR238)))</f>
        <v>1.63317</v>
      </c>
      <c r="AT238" s="900">
        <f>IF($AK238="n/a",1.03*AS238,IF($AK238&lt;0,1.01*AS238,IF($AK238&gt;10,1.1*AS238,(1+$AK238/100)*AS238)))</f>
        <v>1.6952304600000001</v>
      </c>
      <c r="AU238" s="900">
        <f>IF($AK238="n/a",1.03*AT238,IF($AK238&lt;0,1.01*AT238,IF($AK238&gt;10,1.1*AT238,(1+$AK238/100)*AT238)))</f>
        <v>1.7596492174800002</v>
      </c>
      <c r="AV238" s="900">
        <f>IF($AK238="n/a",1.03*AU238,IF($AK238&lt;0,1.01*AU238,IF($AK238&gt;10,1.1*AU238,(1+$AK238/100)*AU238)))</f>
        <v>1.8265158877442402</v>
      </c>
      <c r="AW238" s="663">
        <f>SUM(AR238:AV238)</f>
        <v>8.3992655652242405</v>
      </c>
      <c r="AX238" s="761">
        <f>AW238/I238*100</f>
        <v>16.102886436396169</v>
      </c>
      <c r="AY238" s="948">
        <v>1.07</v>
      </c>
      <c r="AZ238" s="886">
        <v>36.4</v>
      </c>
      <c r="BA238" s="886">
        <v>-29.75</v>
      </c>
      <c r="BB238" s="886">
        <v>7.93</v>
      </c>
      <c r="BC238" s="886">
        <v>-7.3599999999999994</v>
      </c>
      <c r="BD238" s="657"/>
      <c r="BE238" s="635">
        <v>2007</v>
      </c>
      <c r="BF238" s="912">
        <f>IF(BE238&gt;2008,0,IF(BE238&gt;2001,1,IF(BE238&gt;1990,2,IF(BE238&gt;1980,3,IF(BE238&gt;1973,4,IF(BE238&gt;1970,5,IF(BE238&gt;1960,6,IF(BE238&gt;1958,7,IF(BE238&gt;1953,8,9)))))))))</f>
        <v>1</v>
      </c>
      <c r="BG238" s="896">
        <v>4</v>
      </c>
    </row>
    <row r="239" spans="1:59" ht="11.25" customHeight="1" x14ac:dyDescent="0.2">
      <c r="A239" s="877" t="s">
        <v>1693</v>
      </c>
      <c r="B239" s="889" t="s">
        <v>1694</v>
      </c>
      <c r="C239" s="946" t="s">
        <v>108</v>
      </c>
      <c r="D239" s="946" t="s">
        <v>4345</v>
      </c>
      <c r="E239" s="746">
        <v>10</v>
      </c>
      <c r="F239" s="1199">
        <v>353</v>
      </c>
      <c r="G239" s="1199" t="s">
        <v>37</v>
      </c>
      <c r="H239" s="1199" t="s">
        <v>37</v>
      </c>
      <c r="I239" s="888">
        <v>40.200000000000003</v>
      </c>
      <c r="J239" s="663">
        <f>(M239/I239)*100</f>
        <v>2.6865671641791042</v>
      </c>
      <c r="K239" s="891">
        <v>0.27</v>
      </c>
      <c r="L239" s="901">
        <v>4</v>
      </c>
      <c r="M239" s="654">
        <f>K239*L239</f>
        <v>1.08</v>
      </c>
      <c r="N239" s="884" t="s">
        <v>163</v>
      </c>
      <c r="O239" s="747">
        <v>0.26</v>
      </c>
      <c r="P239" s="875">
        <v>43811</v>
      </c>
      <c r="Q239" s="875">
        <v>43829</v>
      </c>
      <c r="R239" s="654">
        <f>(K239-O239)/O239*100</f>
        <v>3.8461538461538494</v>
      </c>
      <c r="S239" s="714">
        <f>IF(INDEX(Historical!$D$7:$D$1277,MATCH(B239,Historical!$B$7:$B$1301,0))=0,"n/a",(INDEX(Historical!$C$7:$C$1279,MATCH(B239,Historical!$B$7:$B$1301,0))/INDEX(Historical!$D$7:$D$1277,MATCH(B239,Historical!$B$7:$B$1301,0))-1)*100)</f>
        <v>8.3333333333333481</v>
      </c>
      <c r="T239" s="714">
        <f>IF(INDEX(Historical!$F$7:$F$1270,MATCH(B239,Historical!$B$7:$B$1301,0))=0,"n/a",((INDEX(Historical!$C$7:$C$1279,MATCH(B239,Historical!$B$7:$B$1301,0))/INDEX(Historical!$F$7:$F$1270,MATCH(B239,Historical!$B$7:$B$1301,0)))^(1/3)-1)*100)</f>
        <v>13.215349270944788</v>
      </c>
      <c r="U239" s="714">
        <f>IF(INDEX(Historical!$H$7:$H$1270,MATCH(B239,Historical!$B$7:$B$1301,0))=0,"n/a",((INDEX(Historical!$C$7:$C$1279,MATCH(B239,Historical!$B$7:$B$1301,0))/INDEX(Historical!$H$7:$H$1270,MATCH(B239,Historical!$B$7:$B$1301,0)))^(1/5)-1)*100)</f>
        <v>12.131694529164561</v>
      </c>
      <c r="V239" s="714">
        <f>IF(INDEX(Historical!$O$7:$O$1270,MATCH(B239,Historical!$B$7:$B$1301,0))=0,"n/a",((INDEX(Historical!$C$7:$C$1279,MATCH(B239,Historical!$B$7:$B$1301,0))/INDEX(Historical!$O$7:$O$1270,MATCH(B239,Historical!$B$7:$B$1301,0)))^(1/10)-1)*100)</f>
        <v>8.6579653683789726</v>
      </c>
      <c r="W239" s="715">
        <f>IF(OR(U239&lt;=0,U239="n/a",V239&lt;=0,V239="n/a"),"n/a",U239/V239)</f>
        <v>1.4012177241401893</v>
      </c>
      <c r="X239" s="716">
        <f>IF(OR(AJ239&lt;=0,AJ239="n/a",U239&lt;=0,U239="n/a"),"n/a",U239/AJ239)</f>
        <v>0.94044143636934574</v>
      </c>
      <c r="Y239" s="890"/>
      <c r="Z239" s="663">
        <f>IF(OR(AC239&lt;0.01,AC239="n/a"),"n/a",M239/AC239*100)</f>
        <v>38.70967741935484</v>
      </c>
      <c r="AA239" s="900">
        <f>IF(OR(AC239&lt;0.01,AC239="n/a"),"n/a",I239/AC239)</f>
        <v>14.408602150537636</v>
      </c>
      <c r="AB239" s="901">
        <v>12</v>
      </c>
      <c r="AC239" s="879">
        <v>2.79</v>
      </c>
      <c r="AD239" s="879">
        <v>1.43</v>
      </c>
      <c r="AE239" s="879">
        <v>5.93</v>
      </c>
      <c r="AF239" s="879">
        <v>2.19</v>
      </c>
      <c r="AG239" s="879">
        <v>15.9</v>
      </c>
      <c r="AH239" s="879">
        <v>19.400000000000002</v>
      </c>
      <c r="AI239" s="879">
        <v>-22.42</v>
      </c>
      <c r="AJ239" s="879">
        <v>12.9</v>
      </c>
      <c r="AK239" s="879">
        <v>10</v>
      </c>
      <c r="AL239" s="892">
        <v>886.79</v>
      </c>
      <c r="AM239" s="886">
        <v>3.3000000000000003</v>
      </c>
      <c r="AN239" s="879">
        <v>0</v>
      </c>
      <c r="AO239" s="753">
        <f>IF(U239="n/a","n/a",IF(AA239&lt;0,"n/a",IF(AA239="n/a","n/a",J239+U239-AA239)))</f>
        <v>0.40965954280602901</v>
      </c>
      <c r="AP239" s="754">
        <f>IF(U239="n/a","n/a",J239+U239)</f>
        <v>14.818261693343665</v>
      </c>
      <c r="AQ239" s="902">
        <f>IF(OR(AC239&lt;0.01,AF239="n/a"),"n/a",(I239/SQRT(22.5*AC239*(I239/AF239))-1)*100)</f>
        <v>18.424544583699507</v>
      </c>
      <c r="AR239" s="663">
        <f>INDEX(Historical!$C$7:$C$1279,MATCH(B239,Historical!$B$7:$B$1301,0))*IF(AH239="n/a",1.03,IF(AH239&lt;0,1.01,IF(AH239&gt;10,1.1,(1+AH239/100))))</f>
        <v>1.1440000000000001</v>
      </c>
      <c r="AS239" s="900">
        <f>IF($AI239="n/a",1.03*AR239,IF($AI239&lt;0,1.01*AR239,IF($AI239&gt;10,1.1*AR239,(1+$AI239/100)*AR239)))</f>
        <v>1.1554400000000002</v>
      </c>
      <c r="AT239" s="900">
        <f>IF($AK239="n/a",1.03*AS239,IF($AK239&lt;0,1.01*AS239,IF($AK239&gt;10,1.1*AS239,(1+$AK239/100)*AS239)))</f>
        <v>1.2709840000000003</v>
      </c>
      <c r="AU239" s="900">
        <f>IF($AK239="n/a",1.03*AT239,IF($AK239&lt;0,1.01*AT239,IF($AK239&gt;10,1.1*AT239,(1+$AK239/100)*AT239)))</f>
        <v>1.3980824000000005</v>
      </c>
      <c r="AV239" s="900">
        <f>IF($AK239="n/a",1.03*AU239,IF($AK239&lt;0,1.01*AU239,IF($AK239&gt;10,1.1*AU239,(1+$AK239/100)*AU239)))</f>
        <v>1.5378906400000008</v>
      </c>
      <c r="AW239" s="663">
        <f>SUM(AR239:AV239)</f>
        <v>6.5063970400000022</v>
      </c>
      <c r="AX239" s="761">
        <f>AW239/I239*100</f>
        <v>16.185067263681596</v>
      </c>
      <c r="AY239" s="948">
        <v>0.78</v>
      </c>
      <c r="AZ239" s="886">
        <v>74.929999999999993</v>
      </c>
      <c r="BA239" s="886">
        <v>-5.63</v>
      </c>
      <c r="BB239" s="886">
        <v>20.28</v>
      </c>
      <c r="BC239" s="886">
        <v>11.06</v>
      </c>
      <c r="BE239" s="635">
        <v>2010</v>
      </c>
      <c r="BF239" s="912">
        <f>IF(BE239&gt;2008,0,IF(BE239&gt;2001,1,IF(BE239&gt;1990,2,IF(BE239&gt;1980,3,IF(BE239&gt;1973,4,IF(BE239&gt;1970,5,IF(BE239&gt;1960,6,IF(BE239&gt;1958,7,IF(BE239&gt;1953,8,9)))))))))</f>
        <v>0</v>
      </c>
      <c r="BG239" s="896">
        <v>1.7999999999999998</v>
      </c>
    </row>
    <row r="240" spans="1:59" ht="11.25" customHeight="1" x14ac:dyDescent="0.2">
      <c r="A240" s="885" t="s">
        <v>1712</v>
      </c>
      <c r="B240" s="889" t="s">
        <v>1713</v>
      </c>
      <c r="C240" s="946" t="s">
        <v>108</v>
      </c>
      <c r="D240" s="946" t="s">
        <v>4337</v>
      </c>
      <c r="E240" s="746">
        <v>10</v>
      </c>
      <c r="F240" s="1199">
        <v>344</v>
      </c>
      <c r="G240" s="1199" t="s">
        <v>106</v>
      </c>
      <c r="H240" s="1199" t="s">
        <v>106</v>
      </c>
      <c r="I240" s="888">
        <v>23.79</v>
      </c>
      <c r="J240" s="663">
        <f>(M240/I240)*100</f>
        <v>3.8671710802858348</v>
      </c>
      <c r="K240" s="891">
        <v>0.23</v>
      </c>
      <c r="L240" s="901">
        <v>4</v>
      </c>
      <c r="M240" s="654">
        <f>K240*L240</f>
        <v>0.92</v>
      </c>
      <c r="N240" s="884" t="s">
        <v>433</v>
      </c>
      <c r="O240" s="747">
        <v>0.22</v>
      </c>
      <c r="P240" s="875">
        <v>43775</v>
      </c>
      <c r="Q240" s="875">
        <v>43790</v>
      </c>
      <c r="R240" s="654">
        <f>(K240-O240)/O240*100</f>
        <v>4.5454545454545494</v>
      </c>
      <c r="S240" s="714">
        <f>IF(INDEX(Historical!$D$7:$D$1277,MATCH(B240,Historical!$B$7:$B$1301,0))=0,"n/a",(INDEX(Historical!$C$7:$C$1279,MATCH(B240,Historical!$B$7:$B$1301,0))/INDEX(Historical!$D$7:$D$1277,MATCH(B240,Historical!$B$7:$B$1301,0))-1)*100)</f>
        <v>5.9523809523809534</v>
      </c>
      <c r="T240" s="714">
        <f>IF(INDEX(Historical!$F$7:$F$1270,MATCH(B240,Historical!$B$7:$B$1301,0))=0,"n/a",((INDEX(Historical!$C$7:$C$1279,MATCH(B240,Historical!$B$7:$B$1301,0))/INDEX(Historical!$F$7:$F$1270,MATCH(B240,Historical!$B$7:$B$1301,0)))^(1/3)-1)*100)</f>
        <v>7.3212782606484783</v>
      </c>
      <c r="U240" s="714">
        <f>IF(INDEX(Historical!$H$7:$H$1270,MATCH(B240,Historical!$B$7:$B$1301,0))=0,"n/a",((INDEX(Historical!$C$7:$C$1279,MATCH(B240,Historical!$B$7:$B$1301,0))/INDEX(Historical!$H$7:$H$1270,MATCH(B240,Historical!$B$7:$B$1301,0)))^(1/5)-1)*100)</f>
        <v>8.2051051130405117</v>
      </c>
      <c r="V240" s="714" t="str">
        <f>IF(INDEX(Historical!$O$7:$O$1270,MATCH(B240,Historical!$B$7:$B$1301,0))=0,"n/a",((INDEX(Historical!$C$7:$C$1279,MATCH(B240,Historical!$B$7:$B$1301,0))/INDEX(Historical!$O$7:$O$1270,MATCH(B240,Historical!$B$7:$B$1301,0)))^(1/10)-1)*100)</f>
        <v>n/a</v>
      </c>
      <c r="W240" s="715" t="str">
        <f>IF(OR(U240&lt;=0,U240="n/a",V240&lt;=0,V240="n/a"),"n/a",U240/V240)</f>
        <v>n/a</v>
      </c>
      <c r="X240" s="716">
        <f>IF(OR(AJ240&lt;=0,AJ240="n/a",U240&lt;=0,U240="n/a"),"n/a",U240/AJ240)</f>
        <v>0.90165990253192441</v>
      </c>
      <c r="Y240" s="677"/>
      <c r="Z240" s="663">
        <f>IF(OR(AC240&lt;0.01,AC240="n/a"),"n/a",M240/AC240*100)</f>
        <v>43.1924882629108</v>
      </c>
      <c r="AA240" s="900">
        <f>IF(OR(AC240&lt;0.01,AC240="n/a"),"n/a",I240/AC240)</f>
        <v>11.169014084507042</v>
      </c>
      <c r="AB240" s="901">
        <v>12</v>
      </c>
      <c r="AC240" s="879">
        <v>2.13</v>
      </c>
      <c r="AD240" s="879">
        <v>2.77</v>
      </c>
      <c r="AE240" s="879">
        <v>3.21</v>
      </c>
      <c r="AF240" s="879">
        <v>0.89</v>
      </c>
      <c r="AG240" s="879">
        <v>8.1</v>
      </c>
      <c r="AH240" s="879">
        <v>15.2</v>
      </c>
      <c r="AI240" s="879">
        <v>-0.57999999999999996</v>
      </c>
      <c r="AJ240" s="879">
        <v>9.1</v>
      </c>
      <c r="AK240" s="879">
        <v>4</v>
      </c>
      <c r="AL240" s="892">
        <v>242.37</v>
      </c>
      <c r="AM240" s="886">
        <v>5.2</v>
      </c>
      <c r="AN240" s="879">
        <v>0</v>
      </c>
      <c r="AO240" s="753">
        <f>IF(U240="n/a","n/a",IF(AA240&lt;0,"n/a",IF(AA240="n/a","n/a",J240+U240-AA240)))</f>
        <v>0.90326210881930358</v>
      </c>
      <c r="AP240" s="754">
        <f>IF(U240="n/a","n/a",J240+U240)</f>
        <v>12.072276193326346</v>
      </c>
      <c r="AQ240" s="902">
        <f>IF(OR(AC240&lt;0.01,AF240="n/a"),"n/a",(I240/SQRT(22.5*AC240*(I240/AF240))-1)*100)</f>
        <v>-33.532221556569176</v>
      </c>
      <c r="AR240" s="663">
        <f>INDEX(Historical!$C$7:$C$1279,MATCH(B240,Historical!$B$7:$B$1301,0))*IF(AH240="n/a",1.03,IF(AH240&lt;0,1.01,IF(AH240&gt;10,1.1,(1+AH240/100))))</f>
        <v>0.97900000000000009</v>
      </c>
      <c r="AS240" s="900">
        <f>IF($AI240="n/a",1.03*AR240,IF($AI240&lt;0,1.01*AR240,IF($AI240&gt;10,1.1*AR240,(1+$AI240/100)*AR240)))</f>
        <v>0.98879000000000006</v>
      </c>
      <c r="AT240" s="900">
        <f>IF($AK240="n/a",1.03*AS240,IF($AK240&lt;0,1.01*AS240,IF($AK240&gt;10,1.1*AS240,(1+$AK240/100)*AS240)))</f>
        <v>1.0283416000000001</v>
      </c>
      <c r="AU240" s="900">
        <f>IF($AK240="n/a",1.03*AT240,IF($AK240&lt;0,1.01*AT240,IF($AK240&gt;10,1.1*AT240,(1+$AK240/100)*AT240)))</f>
        <v>1.069475264</v>
      </c>
      <c r="AV240" s="900">
        <f>IF($AK240="n/a",1.03*AU240,IF($AK240&lt;0,1.01*AU240,IF($AK240&gt;10,1.1*AU240,(1+$AK240/100)*AU240)))</f>
        <v>1.1122542745600001</v>
      </c>
      <c r="AW240" s="663">
        <f>SUM(AR240:AV240)</f>
        <v>5.1778611385600009</v>
      </c>
      <c r="AX240" s="761">
        <f>AW240/I240*100</f>
        <v>21.764863970407738</v>
      </c>
      <c r="AY240" s="948">
        <v>0.63</v>
      </c>
      <c r="AZ240" s="886">
        <v>17.48</v>
      </c>
      <c r="BA240" s="886">
        <v>-26.69</v>
      </c>
      <c r="BB240" s="886">
        <v>-3.2199999999999998</v>
      </c>
      <c r="BC240" s="886">
        <v>-13.309999999999999</v>
      </c>
      <c r="BE240" s="635">
        <v>2010</v>
      </c>
      <c r="BF240" s="912">
        <f>IF(BE240&gt;2008,0,IF(BE240&gt;2001,1,IF(BE240&gt;1990,2,IF(BE240&gt;1980,3,IF(BE240&gt;1973,4,IF(BE240&gt;1970,5,IF(BE240&gt;1960,6,IF(BE240&gt;1958,7,IF(BE240&gt;1953,8,9)))))))))</f>
        <v>0</v>
      </c>
      <c r="BG240" s="896">
        <v>0.89999999999999991</v>
      </c>
    </row>
    <row r="241" spans="1:59" ht="11.25" customHeight="1" x14ac:dyDescent="0.2">
      <c r="A241" s="885" t="s">
        <v>603</v>
      </c>
      <c r="B241" s="889" t="s">
        <v>604</v>
      </c>
      <c r="C241" s="946" t="s">
        <v>108</v>
      </c>
      <c r="D241" s="946" t="s">
        <v>118</v>
      </c>
      <c r="E241" s="746">
        <v>15</v>
      </c>
      <c r="F241" s="1199">
        <v>255</v>
      </c>
      <c r="G241" s="1199" t="s">
        <v>106</v>
      </c>
      <c r="H241" s="1199" t="s">
        <v>106</v>
      </c>
      <c r="I241" s="888">
        <v>101.33</v>
      </c>
      <c r="J241" s="663">
        <f>(M241/I241)*100</f>
        <v>2.5658738774301786</v>
      </c>
      <c r="K241" s="891">
        <v>0.65</v>
      </c>
      <c r="L241" s="901">
        <v>4</v>
      </c>
      <c r="M241" s="654">
        <f>K241*L241</f>
        <v>2.6</v>
      </c>
      <c r="N241" s="884" t="s">
        <v>151</v>
      </c>
      <c r="O241" s="747">
        <v>0.6</v>
      </c>
      <c r="P241" s="875">
        <v>43811</v>
      </c>
      <c r="Q241" s="875">
        <v>43825</v>
      </c>
      <c r="R241" s="654">
        <f>(K241-O241)/O241*100</f>
        <v>8.333333333333341</v>
      </c>
      <c r="S241" s="714">
        <f>IF(INDEX(Historical!$D$7:$D$1277,MATCH(B241,Historical!$B$7:$B$1301,0))=0,"n/a",(INDEX(Historical!$C$7:$C$1279,MATCH(B241,Historical!$B$7:$B$1301,0))/INDEX(Historical!$D$7:$D$1277,MATCH(B241,Historical!$B$7:$B$1301,0))-1)*100)</f>
        <v>10.360360360360366</v>
      </c>
      <c r="T241" s="714">
        <f>IF(INDEX(Historical!$F$7:$F$1270,MATCH(B241,Historical!$B$7:$B$1301,0))=0,"n/a",((INDEX(Historical!$C$7:$C$1279,MATCH(B241,Historical!$B$7:$B$1301,0))/INDEX(Historical!$F$7:$F$1270,MATCH(B241,Historical!$B$7:$B$1301,0)))^(1/3)-1)*100)</f>
        <v>9.2285273387607383</v>
      </c>
      <c r="U241" s="714">
        <f>IF(INDEX(Historical!$H$7:$H$1270,MATCH(B241,Historical!$B$7:$B$1301,0))=0,"n/a",((INDEX(Historical!$C$7:$C$1279,MATCH(B241,Historical!$B$7:$B$1301,0))/INDEX(Historical!$H$7:$H$1270,MATCH(B241,Historical!$B$7:$B$1301,0)))^(1/5)-1)*100)</f>
        <v>10.018190898855295</v>
      </c>
      <c r="V241" s="714">
        <f>IF(INDEX(Historical!$O$7:$O$1270,MATCH(B241,Historical!$B$7:$B$1301,0))=0,"n/a",((INDEX(Historical!$C$7:$C$1279,MATCH(B241,Historical!$B$7:$B$1301,0))/INDEX(Historical!$O$7:$O$1270,MATCH(B241,Historical!$B$7:$B$1301,0)))^(1/10)-1)*100)</f>
        <v>12.566841929221884</v>
      </c>
      <c r="W241" s="715">
        <f>IF(OR(U241&lt;=0,U241="n/a",V241&lt;=0,V241="n/a"),"n/a",U241/V241)</f>
        <v>0.79719240166137773</v>
      </c>
      <c r="X241" s="716">
        <f>IF(OR(AJ241&lt;=0,AJ241="n/a",U241&lt;=0,U241="n/a"),"n/a",U241/AJ241)</f>
        <v>0.91910008246378849</v>
      </c>
      <c r="Y241" s="890"/>
      <c r="Z241" s="663">
        <f>IF(OR(AC241&lt;0.01,AC241="n/a"),"n/a",M241/AC241*100)</f>
        <v>39.393939393939398</v>
      </c>
      <c r="AA241" s="900">
        <f>IF(OR(AC241&lt;0.01,AC241="n/a"),"n/a",I241/AC241)</f>
        <v>15.353030303030303</v>
      </c>
      <c r="AB241" s="901">
        <v>12</v>
      </c>
      <c r="AC241" s="879">
        <v>6.6</v>
      </c>
      <c r="AD241" s="879" t="s">
        <v>136</v>
      </c>
      <c r="AE241" s="879">
        <v>0.83</v>
      </c>
      <c r="AF241" s="879">
        <v>1.4</v>
      </c>
      <c r="AG241" s="879">
        <v>9</v>
      </c>
      <c r="AH241" s="879">
        <v>90.100000000000009</v>
      </c>
      <c r="AI241" s="879">
        <v>5.46</v>
      </c>
      <c r="AJ241" s="881">
        <v>10.9</v>
      </c>
      <c r="AK241" s="881">
        <v>-1.0999999999999999</v>
      </c>
      <c r="AL241" s="892">
        <v>3940</v>
      </c>
      <c r="AM241" s="886">
        <v>0.70000000000000007</v>
      </c>
      <c r="AN241" s="879">
        <v>0.26</v>
      </c>
      <c r="AO241" s="753">
        <f>IF(U241="n/a","n/a",IF(AA241&lt;0,"n/a",IF(AA241="n/a","n/a",J241+U241-AA241)))</f>
        <v>-2.7689655267448305</v>
      </c>
      <c r="AP241" s="754">
        <f>IF(U241="n/a","n/a",J241+U241)</f>
        <v>12.584064776285473</v>
      </c>
      <c r="AQ241" s="902">
        <f>IF(OR(AC241&lt;0.01,AF241="n/a"),"n/a",(I241/SQRT(22.5*AC241*(I241/AF241))-1)*100)</f>
        <v>-2.2605676658768781</v>
      </c>
      <c r="AR241" s="663">
        <f>INDEX(Historical!$C$7:$C$1279,MATCH(B241,Historical!$B$7:$B$1301,0))*IF(AH241="n/a",1.03,IF(AH241&lt;0,1.01,IF(AH241&gt;10,1.1,(1+AH241/100))))</f>
        <v>2.6950000000000003</v>
      </c>
      <c r="AS241" s="900">
        <f>IF($AI241="n/a",1.03*AR241,IF($AI241&lt;0,1.01*AR241,IF($AI241&gt;10,1.1*AR241,(1+$AI241/100)*AR241)))</f>
        <v>2.8421470000000002</v>
      </c>
      <c r="AT241" s="900">
        <f>IF($AK241="n/a",1.03*AS241,IF($AK241&lt;0,1.01*AS241,IF($AK241&gt;10,1.1*AS241,(1+$AK241/100)*AS241)))</f>
        <v>2.8705684700000003</v>
      </c>
      <c r="AU241" s="900">
        <f>IF($AK241="n/a",1.03*AT241,IF($AK241&lt;0,1.01*AT241,IF($AK241&gt;10,1.1*AT241,(1+$AK241/100)*AT241)))</f>
        <v>2.8992741547000005</v>
      </c>
      <c r="AV241" s="900">
        <f>IF($AK241="n/a",1.03*AU241,IF($AK241&lt;0,1.01*AU241,IF($AK241&gt;10,1.1*AU241,(1+$AK241/100)*AU241)))</f>
        <v>2.9282668962470004</v>
      </c>
      <c r="AW241" s="663">
        <f>SUM(AR241:AV241)</f>
        <v>14.235256520947003</v>
      </c>
      <c r="AX241" s="761">
        <f>AW241/I241*100</f>
        <v>14.048412632929047</v>
      </c>
      <c r="AY241" s="948">
        <v>0.9</v>
      </c>
      <c r="AZ241" s="886">
        <v>34.910000000000004</v>
      </c>
      <c r="BA241" s="886">
        <v>-29.98</v>
      </c>
      <c r="BB241" s="886">
        <v>2.42</v>
      </c>
      <c r="BC241" s="886">
        <v>-14.85</v>
      </c>
      <c r="BE241" s="635">
        <v>2006</v>
      </c>
      <c r="BF241" s="912">
        <f>IF(BE241&gt;2008,0,IF(BE241&gt;2001,1,IF(BE241&gt;1990,2,IF(BE241&gt;1980,3,IF(BE241&gt;1973,4,IF(BE241&gt;1970,5,IF(BE241&gt;1960,6,IF(BE241&gt;1958,7,IF(BE241&gt;1953,8,9)))))))))</f>
        <v>1</v>
      </c>
      <c r="BG241" s="896">
        <v>2.1</v>
      </c>
    </row>
    <row r="242" spans="1:59" ht="11.25" customHeight="1" x14ac:dyDescent="0.2">
      <c r="A242" s="877" t="s">
        <v>1716</v>
      </c>
      <c r="B242" s="889" t="s">
        <v>1717</v>
      </c>
      <c r="C242" s="946" t="s">
        <v>245</v>
      </c>
      <c r="D242" s="946" t="s">
        <v>4373</v>
      </c>
      <c r="E242" s="746">
        <v>10</v>
      </c>
      <c r="F242" s="1199">
        <v>342</v>
      </c>
      <c r="G242" s="1199" t="s">
        <v>106</v>
      </c>
      <c r="H242" s="1199" t="s">
        <v>106</v>
      </c>
      <c r="I242" s="888">
        <v>106.53</v>
      </c>
      <c r="J242" s="663">
        <f>(M242/I242)*100</f>
        <v>1.5019243405613443</v>
      </c>
      <c r="K242" s="891">
        <v>0.4</v>
      </c>
      <c r="L242" s="901">
        <v>4</v>
      </c>
      <c r="M242" s="654">
        <f>K242*L242</f>
        <v>1.6</v>
      </c>
      <c r="N242" s="884" t="s">
        <v>564</v>
      </c>
      <c r="O242" s="747">
        <v>0.39</v>
      </c>
      <c r="P242" s="875">
        <v>43762</v>
      </c>
      <c r="Q242" s="875">
        <v>43777</v>
      </c>
      <c r="R242" s="654">
        <f>(K242-O242)/O242*100</f>
        <v>2.5641025641025665</v>
      </c>
      <c r="S242" s="714">
        <f>IF(INDEX(Historical!$D$7:$D$1277,MATCH(B242,Historical!$B$7:$B$1301,0))=0,"n/a",(INDEX(Historical!$C$7:$C$1279,MATCH(B242,Historical!$B$7:$B$1301,0))/INDEX(Historical!$D$7:$D$1277,MATCH(B242,Historical!$B$7:$B$1301,0))-1)*100)</f>
        <v>4.6666666666666634</v>
      </c>
      <c r="T242" s="714">
        <f>IF(INDEX(Historical!$F$7:$F$1270,MATCH(B242,Historical!$B$7:$B$1301,0))=0,"n/a",((INDEX(Historical!$C$7:$C$1279,MATCH(B242,Historical!$B$7:$B$1301,0))/INDEX(Historical!$F$7:$F$1270,MATCH(B242,Historical!$B$7:$B$1301,0)))^(1/3)-1)*100)</f>
        <v>7.6076224092933575</v>
      </c>
      <c r="U242" s="714">
        <f>IF(INDEX(Historical!$H$7:$H$1270,MATCH(B242,Historical!$B$7:$B$1301,0))=0,"n/a",((INDEX(Historical!$C$7:$C$1279,MATCH(B242,Historical!$B$7:$B$1301,0))/INDEX(Historical!$H$7:$H$1270,MATCH(B242,Historical!$B$7:$B$1301,0)))^(1/5)-1)*100)</f>
        <v>10.338146405071269</v>
      </c>
      <c r="V242" s="714">
        <f>IF(INDEX(Historical!$O$7:$O$1270,MATCH(B242,Historical!$B$7:$B$1301,0))=0,"n/a",((INDEX(Historical!$C$7:$C$1279,MATCH(B242,Historical!$B$7:$B$1301,0))/INDEX(Historical!$O$7:$O$1270,MATCH(B242,Historical!$B$7:$B$1301,0)))^(1/10)-1)*100)</f>
        <v>18.815790588259706</v>
      </c>
      <c r="W242" s="715">
        <f>IF(OR(U242&lt;=0,U242="n/a",V242&lt;=0,V242="n/a"),"n/a",U242/V242)</f>
        <v>0.54943991625426869</v>
      </c>
      <c r="X242" s="716" t="str">
        <f>IF(OR(AJ242&lt;=0,AJ242="n/a",U242&lt;=0,U242="n/a"),"n/a",U242/AJ242)</f>
        <v>n/a</v>
      </c>
      <c r="Y242" s="673"/>
      <c r="Z242" s="663">
        <f>IF(OR(AC242&lt;0.01,AC242="n/a"),"n/a",M242/AC242*100)</f>
        <v>45.197740112994353</v>
      </c>
      <c r="AA242" s="900">
        <f>IF(OR(AC242&lt;0.01,AC242="n/a"),"n/a",I242/AC242)</f>
        <v>30.093220338983052</v>
      </c>
      <c r="AB242" s="901">
        <v>7</v>
      </c>
      <c r="AC242" s="879">
        <v>3.54</v>
      </c>
      <c r="AD242" s="879" t="s">
        <v>136</v>
      </c>
      <c r="AE242" s="879">
        <v>0.75</v>
      </c>
      <c r="AF242" s="879">
        <v>2.83</v>
      </c>
      <c r="AG242" s="879">
        <v>9.3000000000000007</v>
      </c>
      <c r="AH242" s="879">
        <v>-71.399999999999991</v>
      </c>
      <c r="AI242" s="879">
        <v>59.930000000000007</v>
      </c>
      <c r="AJ242" s="879">
        <v>-5.6000000000000005</v>
      </c>
      <c r="AK242" s="879">
        <v>-0.3</v>
      </c>
      <c r="AL242" s="892">
        <v>6090</v>
      </c>
      <c r="AM242" s="886">
        <v>1.6</v>
      </c>
      <c r="AN242" s="879">
        <v>0.97</v>
      </c>
      <c r="AO242" s="753">
        <f>IF(U242="n/a","n/a",IF(AA242&lt;0,"n/a",IF(AA242="n/a","n/a",J242+U242-AA242)))</f>
        <v>-18.25314959335044</v>
      </c>
      <c r="AP242" s="754">
        <f>IF(U242="n/a","n/a",J242+U242)</f>
        <v>11.840070745632612</v>
      </c>
      <c r="AQ242" s="902">
        <f>IF(OR(AC242&lt;0.01,AF242="n/a"),"n/a",(I242/SQRT(22.5*AC242*(I242/AF242))-1)*100)</f>
        <v>94.552264967908116</v>
      </c>
      <c r="AR242" s="663">
        <f>INDEX(Historical!$C$7:$C$1279,MATCH(B242,Historical!$B$7:$B$1301,0))*IF(AH242="n/a",1.03,IF(AH242&lt;0,1.01,IF(AH242&gt;10,1.1,(1+AH242/100))))</f>
        <v>1.5857000000000001</v>
      </c>
      <c r="AS242" s="900">
        <f>IF($AI242="n/a",1.03*AR242,IF($AI242&lt;0,1.01*AR242,IF($AI242&gt;10,1.1*AR242,(1+$AI242/100)*AR242)))</f>
        <v>1.7442700000000002</v>
      </c>
      <c r="AT242" s="900">
        <f>IF($AK242="n/a",1.03*AS242,IF($AK242&lt;0,1.01*AS242,IF($AK242&gt;10,1.1*AS242,(1+$AK242/100)*AS242)))</f>
        <v>1.7617127000000001</v>
      </c>
      <c r="AU242" s="900">
        <f>IF($AK242="n/a",1.03*AT242,IF($AK242&lt;0,1.01*AT242,IF($AK242&gt;10,1.1*AT242,(1+$AK242/100)*AT242)))</f>
        <v>1.7793298270000002</v>
      </c>
      <c r="AV242" s="900">
        <f>IF($AK242="n/a",1.03*AU242,IF($AK242&lt;0,1.01*AU242,IF($AK242&gt;10,1.1*AU242,(1+$AK242/100)*AU242)))</f>
        <v>1.7971231252700002</v>
      </c>
      <c r="AW242" s="663">
        <f>SUM(AR242:AV242)</f>
        <v>8.668135652270001</v>
      </c>
      <c r="AX242" s="761">
        <f>AW242/I242*100</f>
        <v>8.136802452144936</v>
      </c>
      <c r="AY242" s="948">
        <v>2.59</v>
      </c>
      <c r="AZ242" s="886">
        <v>229.80999999999997</v>
      </c>
      <c r="BA242" s="886">
        <v>-10.4</v>
      </c>
      <c r="BB242" s="886">
        <v>24.52</v>
      </c>
      <c r="BC242" s="886">
        <v>53.39</v>
      </c>
      <c r="BE242" s="635">
        <v>2011</v>
      </c>
      <c r="BF242" s="912">
        <f>IF(BE242&gt;2008,0,IF(BE242&gt;2001,1,IF(BE242&gt;1990,2,IF(BE242&gt;1980,3,IF(BE242&gt;1973,4,IF(BE242&gt;1970,5,IF(BE242&gt;1960,6,IF(BE242&gt;1958,7,IF(BE242&gt;1953,8,9)))))))))</f>
        <v>0</v>
      </c>
      <c r="BG242" s="896">
        <v>3.5000000000000004</v>
      </c>
    </row>
    <row r="243" spans="1:59" ht="11.25" customHeight="1" x14ac:dyDescent="0.2">
      <c r="A243" s="885" t="s">
        <v>820</v>
      </c>
      <c r="B243" s="889" t="s">
        <v>821</v>
      </c>
      <c r="C243" s="946" t="s">
        <v>245</v>
      </c>
      <c r="D243" s="946" t="s">
        <v>4323</v>
      </c>
      <c r="E243" s="746">
        <v>17</v>
      </c>
      <c r="F243" s="1199">
        <v>197</v>
      </c>
      <c r="G243" s="1199" t="s">
        <v>37</v>
      </c>
      <c r="H243" s="1199" t="s">
        <v>115</v>
      </c>
      <c r="I243" s="888">
        <v>121.94</v>
      </c>
      <c r="J243" s="663">
        <f>(M243/I243)*100</f>
        <v>1.9025750369033951</v>
      </c>
      <c r="K243" s="891">
        <v>0.57999999999999996</v>
      </c>
      <c r="L243" s="901">
        <v>4</v>
      </c>
      <c r="M243" s="654">
        <f>K243*L243</f>
        <v>2.3199999999999998</v>
      </c>
      <c r="N243" s="884" t="s">
        <v>127</v>
      </c>
      <c r="O243" s="747">
        <v>0.55000000000000004</v>
      </c>
      <c r="P243" s="1200">
        <v>43635</v>
      </c>
      <c r="Q243" s="1200">
        <v>43656</v>
      </c>
      <c r="R243" s="654">
        <f>(K243-O243)/O243*100</f>
        <v>5.454545454545439</v>
      </c>
      <c r="S243" s="714">
        <f>IF(INDEX(Historical!$D$7:$D$1277,MATCH(B243,Historical!$B$7:$B$1301,0))=0,"n/a",(INDEX(Historical!$C$7:$C$1279,MATCH(B243,Historical!$B$7:$B$1301,0))/INDEX(Historical!$D$7:$D$1277,MATCH(B243,Historical!$B$7:$B$1301,0))-1)*100)</f>
        <v>7.6190476190476142</v>
      </c>
      <c r="T243" s="714">
        <f>IF(INDEX(Historical!$F$7:$F$1270,MATCH(B243,Historical!$B$7:$B$1301,0))=0,"n/a",((INDEX(Historical!$C$7:$C$1279,MATCH(B243,Historical!$B$7:$B$1301,0))/INDEX(Historical!$F$7:$F$1270,MATCH(B243,Historical!$B$7:$B$1301,0)))^(1/3)-1)*100)</f>
        <v>9.9562295470633231</v>
      </c>
      <c r="U243" s="714">
        <f>IF(INDEX(Historical!$H$7:$H$1270,MATCH(B243,Historical!$B$7:$B$1301,0))=0,"n/a",((INDEX(Historical!$C$7:$C$1279,MATCH(B243,Historical!$B$7:$B$1301,0))/INDEX(Historical!$H$7:$H$1270,MATCH(B243,Historical!$B$7:$B$1301,0)))^(1/5)-1)*100)</f>
        <v>9.4332228153428908</v>
      </c>
      <c r="V243" s="714">
        <f>IF(INDEX(Historical!$O$7:$O$1270,MATCH(B243,Historical!$B$7:$B$1301,0))=0,"n/a",((INDEX(Historical!$C$7:$C$1279,MATCH(B243,Historical!$B$7:$B$1301,0))/INDEX(Historical!$O$7:$O$1270,MATCH(B243,Historical!$B$7:$B$1301,0)))^(1/10)-1)*100)</f>
        <v>12.761268461491238</v>
      </c>
      <c r="W243" s="715">
        <f>IF(OR(U243&lt;=0,U243="n/a",V243&lt;=0,V243="n/a"),"n/a",U243/V243)</f>
        <v>0.73920730088931597</v>
      </c>
      <c r="X243" s="716">
        <f>IF(OR(AJ243&lt;=0,AJ243="n/a",U243&lt;=0,U243="n/a"),"n/a",U243/AJ243)</f>
        <v>2.6203396709285811</v>
      </c>
      <c r="Y243" s="889"/>
      <c r="Z243" s="663">
        <f>IF(OR(AC243&lt;0.01,AC243="n/a"),"n/a",M243/AC243*100)</f>
        <v>80.276816608996526</v>
      </c>
      <c r="AA243" s="900">
        <f>IF(OR(AC243&lt;0.01,AC243="n/a"),"n/a",I243/AC243)</f>
        <v>42.193771626297575</v>
      </c>
      <c r="AB243" s="901">
        <v>1</v>
      </c>
      <c r="AC243" s="879">
        <v>2.89</v>
      </c>
      <c r="AD243" s="879">
        <v>6.67</v>
      </c>
      <c r="AE243" s="879">
        <v>3.7</v>
      </c>
      <c r="AF243" s="879">
        <v>4.5999999999999996</v>
      </c>
      <c r="AG243" s="879">
        <v>11</v>
      </c>
      <c r="AH243" s="879">
        <v>-3.6999999999999997</v>
      </c>
      <c r="AI243" s="879">
        <v>118.58999999999999</v>
      </c>
      <c r="AJ243" s="879">
        <v>3.5999999999999996</v>
      </c>
      <c r="AK243" s="879">
        <v>6.25</v>
      </c>
      <c r="AL243" s="892">
        <v>14690</v>
      </c>
      <c r="AM243" s="886">
        <v>0.4</v>
      </c>
      <c r="AN243" s="879">
        <v>0.49</v>
      </c>
      <c r="AO243" s="753">
        <f>IF(U243="n/a","n/a",IF(AA243&lt;0,"n/a",IF(AA243="n/a","n/a",J243+U243-AA243)))</f>
        <v>-30.857973774051288</v>
      </c>
      <c r="AP243" s="754">
        <f>IF(U243="n/a","n/a",J243+U243)</f>
        <v>11.335797852246285</v>
      </c>
      <c r="AQ243" s="902">
        <f>IF(OR(AC243&lt;0.01,AF243="n/a"),"n/a",(I243/SQRT(22.5*AC243*(I243/AF243))-1)*100)</f>
        <v>193.70533190860138</v>
      </c>
      <c r="AR243" s="663">
        <f>INDEX(Historical!$C$7:$C$1279,MATCH(B243,Historical!$B$7:$B$1301,0))*IF(AH243="n/a",1.03,IF(AH243&lt;0,1.01,IF(AH243&gt;10,1.1,(1+AH243/100))))</f>
        <v>2.2826</v>
      </c>
      <c r="AS243" s="900">
        <f>IF($AI243="n/a",1.03*AR243,IF($AI243&lt;0,1.01*AR243,IF($AI243&gt;10,1.1*AR243,(1+$AI243/100)*AR243)))</f>
        <v>2.5108600000000001</v>
      </c>
      <c r="AT243" s="900">
        <f>IF($AK243="n/a",1.03*AS243,IF($AK243&lt;0,1.01*AS243,IF($AK243&gt;10,1.1*AS243,(1+$AK243/100)*AS243)))</f>
        <v>2.6677887500000002</v>
      </c>
      <c r="AU243" s="900">
        <f>IF($AK243="n/a",1.03*AT243,IF($AK243&lt;0,1.01*AT243,IF($AK243&gt;10,1.1*AT243,(1+$AK243/100)*AT243)))</f>
        <v>2.8345255468750001</v>
      </c>
      <c r="AV243" s="900">
        <f>IF($AK243="n/a",1.03*AU243,IF($AK243&lt;0,1.01*AU243,IF($AK243&gt;10,1.1*AU243,(1+$AK243/100)*AU243)))</f>
        <v>3.0116833935546876</v>
      </c>
      <c r="AW243" s="663">
        <f>SUM(AR243:AV243)</f>
        <v>13.307457690429686</v>
      </c>
      <c r="AX243" s="761">
        <f>AW243/I243*100</f>
        <v>10.913119313129151</v>
      </c>
      <c r="AY243" s="948">
        <v>1.02</v>
      </c>
      <c r="AZ243" s="886">
        <v>55.14</v>
      </c>
      <c r="BA243" s="886">
        <v>-9.2799999999999994</v>
      </c>
      <c r="BB243" s="886">
        <v>-2.0299999999999998</v>
      </c>
      <c r="BC243" s="886">
        <v>-0.89</v>
      </c>
      <c r="BE243" s="635">
        <v>2003</v>
      </c>
      <c r="BF243" s="912">
        <f>IF(BE243&gt;2008,0,IF(BE243&gt;2001,1,IF(BE243&gt;1990,2,IF(BE243&gt;1980,3,IF(BE243&gt;1973,4,IF(BE243&gt;1970,5,IF(BE243&gt;1960,6,IF(BE243&gt;1958,7,IF(BE243&gt;1953,8,9)))))))))</f>
        <v>1</v>
      </c>
      <c r="BG243" s="896">
        <v>5.4</v>
      </c>
    </row>
    <row r="244" spans="1:59" ht="11.25" customHeight="1" x14ac:dyDescent="0.2">
      <c r="A244" s="885" t="s">
        <v>812</v>
      </c>
      <c r="B244" s="889" t="s">
        <v>813</v>
      </c>
      <c r="C244" s="946" t="s">
        <v>178</v>
      </c>
      <c r="D244" s="946" t="s">
        <v>4343</v>
      </c>
      <c r="E244" s="746">
        <v>15</v>
      </c>
      <c r="F244" s="1199">
        <v>257</v>
      </c>
      <c r="G244" s="1199" t="s">
        <v>106</v>
      </c>
      <c r="H244" s="1199" t="s">
        <v>106</v>
      </c>
      <c r="I244" s="888">
        <v>594.69000000000005</v>
      </c>
      <c r="J244" s="663">
        <f>(M244/I244)*100</f>
        <v>1.6815483697388551</v>
      </c>
      <c r="K244" s="891">
        <v>10</v>
      </c>
      <c r="L244" s="901">
        <v>1</v>
      </c>
      <c r="M244" s="654">
        <f>K244*L244</f>
        <v>10</v>
      </c>
      <c r="N244" s="884" t="s">
        <v>814</v>
      </c>
      <c r="O244" s="747">
        <v>1.75</v>
      </c>
      <c r="P244" s="875">
        <v>43896</v>
      </c>
      <c r="Q244" s="875">
        <v>43906</v>
      </c>
      <c r="R244" s="654">
        <f>(K244-O244)/O244*100</f>
        <v>471.42857142857144</v>
      </c>
      <c r="S244" s="714">
        <f>IF(INDEX(Historical!$D$7:$D$1277,MATCH(B244,Historical!$B$7:$B$1301,0))=0,"n/a",(INDEX(Historical!$C$7:$C$1279,MATCH(B244,Historical!$B$7:$B$1301,0))/INDEX(Historical!$D$7:$D$1277,MATCH(B244,Historical!$B$7:$B$1301,0))-1)*100)</f>
        <v>66.666666666666657</v>
      </c>
      <c r="T244" s="714">
        <f>IF(INDEX(Historical!$F$7:$F$1270,MATCH(B244,Historical!$B$7:$B$1301,0))=0,"n/a",((INDEX(Historical!$C$7:$C$1279,MATCH(B244,Historical!$B$7:$B$1301,0))/INDEX(Historical!$F$7:$F$1270,MATCH(B244,Historical!$B$7:$B$1301,0)))^(1/3)-1)*100)</f>
        <v>78.056890563356092</v>
      </c>
      <c r="U244" s="714">
        <f>IF(INDEX(Historical!$H$7:$H$1270,MATCH(B244,Historical!$B$7:$B$1301,0))=0,"n/a",((INDEX(Historical!$C$7:$C$1279,MATCH(B244,Historical!$B$7:$B$1301,0))/INDEX(Historical!$H$7:$H$1270,MATCH(B244,Historical!$B$7:$B$1301,0)))^(1/5)-1)*100)</f>
        <v>45.323168042346374</v>
      </c>
      <c r="V244" s="714">
        <f>IF(INDEX(Historical!$O$7:$O$1270,MATCH(B244,Historical!$B$7:$B$1301,0))=0,"n/a",((INDEX(Historical!$C$7:$C$1279,MATCH(B244,Historical!$B$7:$B$1301,0))/INDEX(Historical!$O$7:$O$1270,MATCH(B244,Historical!$B$7:$B$1301,0)))^(1/10)-1)*100)</f>
        <v>24.861470338816073</v>
      </c>
      <c r="W244" s="715">
        <f>IF(OR(U244&lt;=0,U244="n/a",V244&lt;=0,V244="n/a"),"n/a",U244/V244)</f>
        <v>1.8230284623023107</v>
      </c>
      <c r="X244" s="716">
        <f>IF(OR(AJ244&lt;=0,AJ244="n/a",U244&lt;=0,U244="n/a"),"n/a",U244/AJ244)</f>
        <v>0.77741283091503222</v>
      </c>
      <c r="Y244" s="890"/>
      <c r="Z244" s="663">
        <f>IF(OR(AC244&lt;0.01,AC244="n/a"),"n/a",M244/AC244*100)</f>
        <v>32.840722495894909</v>
      </c>
      <c r="AA244" s="900">
        <f>IF(OR(AC244&lt;0.01,AC244="n/a"),"n/a",I244/AC244)</f>
        <v>19.530049261083747</v>
      </c>
      <c r="AB244" s="901">
        <v>12</v>
      </c>
      <c r="AC244" s="879">
        <v>30.45</v>
      </c>
      <c r="AD244" s="879" t="s">
        <v>136</v>
      </c>
      <c r="AE244" s="879">
        <v>11.41</v>
      </c>
      <c r="AF244" s="879">
        <v>9.93</v>
      </c>
      <c r="AG244" s="881">
        <v>52.900000000000006</v>
      </c>
      <c r="AH244" s="879">
        <v>52.6</v>
      </c>
      <c r="AI244" s="879">
        <v>14.23</v>
      </c>
      <c r="AJ244" s="879">
        <v>58.3</v>
      </c>
      <c r="AK244" s="879" t="s">
        <v>136</v>
      </c>
      <c r="AL244" s="892">
        <v>4510</v>
      </c>
      <c r="AM244" s="886">
        <v>3.5999999999999996</v>
      </c>
      <c r="AN244" s="879">
        <v>0</v>
      </c>
      <c r="AO244" s="753">
        <f>IF(U244="n/a","n/a",IF(AA244&lt;0,"n/a",IF(AA244="n/a","n/a",J244+U244-AA244)))</f>
        <v>27.474667151001483</v>
      </c>
      <c r="AP244" s="754">
        <f>IF(U244="n/a","n/a",J244+U244)</f>
        <v>47.00471641208523</v>
      </c>
      <c r="AQ244" s="902">
        <f>IF(OR(AC244&lt;0.01,AF244="n/a"),"n/a",(I244/SQRT(22.5*AC244*(I244/AF244))-1)*100)</f>
        <v>193.58579224067185</v>
      </c>
      <c r="AR244" s="663">
        <f>INDEX(Historical!$C$7:$C$1279,MATCH(B244,Historical!$B$7:$B$1301,0))*IF(AH244="n/a",1.03,IF(AH244&lt;0,1.01,IF(AH244&gt;10,1.1,(1+AH244/100))))</f>
        <v>1.9250000000000003</v>
      </c>
      <c r="AS244" s="900">
        <f>IF($AI244="n/a",1.03*AR244,IF($AI244&lt;0,1.01*AR244,IF($AI244&gt;10,1.1*AR244,(1+$AI244/100)*AR244)))</f>
        <v>2.1175000000000006</v>
      </c>
      <c r="AT244" s="900">
        <f>IF($AK244="n/a",1.03*AS244,IF($AK244&lt;0,1.01*AS244,IF($AK244&gt;10,1.1*AS244,(1+$AK244/100)*AS244)))</f>
        <v>2.1810250000000009</v>
      </c>
      <c r="AU244" s="900">
        <f>IF($AK244="n/a",1.03*AT244,IF($AK244&lt;0,1.01*AT244,IF($AK244&gt;10,1.1*AT244,(1+$AK244/100)*AT244)))</f>
        <v>2.2464557500000009</v>
      </c>
      <c r="AV244" s="900">
        <f>IF($AK244="n/a",1.03*AU244,IF($AK244&lt;0,1.01*AU244,IF($AK244&gt;10,1.1*AU244,(1+$AK244/100)*AU244)))</f>
        <v>2.313849422500001</v>
      </c>
      <c r="AW244" s="663">
        <f>SUM(AR244:AV244)</f>
        <v>10.783830172500002</v>
      </c>
      <c r="AX244" s="761">
        <f>AW244/I244*100</f>
        <v>1.8133532046108058</v>
      </c>
      <c r="AY244" s="948">
        <v>2</v>
      </c>
      <c r="AZ244" s="886">
        <v>101.56</v>
      </c>
      <c r="BA244" s="886">
        <v>-28.42</v>
      </c>
      <c r="BB244" s="886">
        <v>4.4400000000000004</v>
      </c>
      <c r="BC244" s="886">
        <v>-4.3099999999999996</v>
      </c>
      <c r="BE244" s="635">
        <v>2004</v>
      </c>
      <c r="BF244" s="912">
        <f>IF(BE244&gt;2008,0,IF(BE244&gt;2001,1,IF(BE244&gt;1990,2,IF(BE244&gt;1980,3,IF(BE244&gt;1973,4,IF(BE244&gt;1970,5,IF(BE244&gt;1960,6,IF(BE244&gt;1958,7,IF(BE244&gt;1953,8,9)))))))))</f>
        <v>1</v>
      </c>
      <c r="BG244" s="896">
        <v>44.4</v>
      </c>
    </row>
    <row r="245" spans="1:59" s="787" customFormat="1" ht="11.25" customHeight="1" x14ac:dyDescent="0.2">
      <c r="A245" s="790" t="s">
        <v>1730</v>
      </c>
      <c r="B245" s="795" t="s">
        <v>1731</v>
      </c>
      <c r="C245" s="946" t="s">
        <v>112</v>
      </c>
      <c r="D245" s="946" t="s">
        <v>211</v>
      </c>
      <c r="E245" s="769">
        <v>10</v>
      </c>
      <c r="F245" s="1199">
        <v>365</v>
      </c>
      <c r="G245" s="1198" t="s">
        <v>106</v>
      </c>
      <c r="H245" s="1198" t="s">
        <v>106</v>
      </c>
      <c r="I245" s="770">
        <v>21.29</v>
      </c>
      <c r="J245" s="771">
        <f>(M245/I245)*100</f>
        <v>3.5697510568341944</v>
      </c>
      <c r="K245" s="772">
        <v>0.19</v>
      </c>
      <c r="L245" s="773">
        <v>4</v>
      </c>
      <c r="M245" s="774">
        <f>K245*L245</f>
        <v>0.76</v>
      </c>
      <c r="N245" s="775" t="s">
        <v>160</v>
      </c>
      <c r="O245" s="776">
        <v>0.17</v>
      </c>
      <c r="P245" s="777">
        <v>43843</v>
      </c>
      <c r="Q245" s="777">
        <v>43860</v>
      </c>
      <c r="R245" s="774">
        <f>(K245-O245)/O245*100</f>
        <v>11.764705882352935</v>
      </c>
      <c r="S245" s="714">
        <f>IF(INDEX(Historical!$D$7:$D$1277,MATCH(B245,Historical!$B$7:$B$1301,0))=0,"n/a",(INDEX(Historical!$C$7:$C$1279,MATCH(B245,Historical!$B$7:$B$1301,0))/INDEX(Historical!$D$7:$D$1277,MATCH(B245,Historical!$B$7:$B$1301,0))-1)*100)</f>
        <v>23.076923076923084</v>
      </c>
      <c r="T245" s="714">
        <f>IF(INDEX(Historical!$F$7:$F$1270,MATCH(B245,Historical!$B$7:$B$1301,0))=0,"n/a",((INDEX(Historical!$C$7:$C$1279,MATCH(B245,Historical!$B$7:$B$1301,0))/INDEX(Historical!$F$7:$F$1270,MATCH(B245,Historical!$B$7:$B$1301,0)))^(1/3)-1)*100)</f>
        <v>13.30326698854094</v>
      </c>
      <c r="U245" s="714">
        <f>IF(INDEX(Historical!$H$7:$H$1270,MATCH(B245,Historical!$B$7:$B$1301,0))=0,"n/a",((INDEX(Historical!$C$7:$C$1279,MATCH(B245,Historical!$B$7:$B$1301,0))/INDEX(Historical!$H$7:$H$1270,MATCH(B245,Historical!$B$7:$B$1301,0)))^(1/5)-1)*100)</f>
        <v>12.829427864416676</v>
      </c>
      <c r="V245" s="714">
        <f>IF(INDEX(Historical!$O$7:$O$1270,MATCH(B245,Historical!$B$7:$B$1301,0))=0,"n/a",((INDEX(Historical!$C$7:$C$1279,MATCH(B245,Historical!$B$7:$B$1301,0))/INDEX(Historical!$O$7:$O$1270,MATCH(B245,Historical!$B$7:$B$1301,0)))^(1/10)-1)*100)</f>
        <v>14.869835499703509</v>
      </c>
      <c r="W245" s="715">
        <f>IF(OR(U245&lt;=0,U245="n/a",V245&lt;=0,V245="n/a"),"n/a",U245/V245)</f>
        <v>0.86278209766829517</v>
      </c>
      <c r="X245" s="716" t="str">
        <f>IF(OR(AJ245&lt;=0,AJ245="n/a",U245&lt;=0,U245="n/a"),"n/a",U245/AJ245)</f>
        <v>n/a</v>
      </c>
      <c r="Y245" s="947" t="s">
        <v>4400</v>
      </c>
      <c r="Z245" s="771">
        <f>IF(OR(AC245&lt;0.01,AC245="n/a"),"n/a",M245/AC245*100)</f>
        <v>84.444444444444443</v>
      </c>
      <c r="AA245" s="779">
        <f>IF(OR(AC245&lt;0.01,AC245="n/a"),"n/a",I245/AC245)</f>
        <v>23.655555555555555</v>
      </c>
      <c r="AB245" s="773">
        <v>12</v>
      </c>
      <c r="AC245" s="780">
        <v>0.9</v>
      </c>
      <c r="AD245" s="780">
        <v>2.34</v>
      </c>
      <c r="AE245" s="780">
        <v>0.85</v>
      </c>
      <c r="AF245" s="780">
        <v>1.17</v>
      </c>
      <c r="AG245" s="780">
        <v>12.6</v>
      </c>
      <c r="AH245" s="780">
        <v>64.5</v>
      </c>
      <c r="AI245" s="780">
        <v>41.44</v>
      </c>
      <c r="AJ245" s="780">
        <v>-23.599999999999998</v>
      </c>
      <c r="AK245" s="780">
        <v>10</v>
      </c>
      <c r="AL245" s="781">
        <v>2550</v>
      </c>
      <c r="AM245" s="782">
        <v>0.89999999999999991</v>
      </c>
      <c r="AN245" s="780">
        <v>2.2999999999999998</v>
      </c>
      <c r="AO245" s="783">
        <f>IF(U245="n/a","n/a",IF(AA245&lt;0,"n/a",IF(AA245="n/a","n/a",J245+U245-AA245)))</f>
        <v>-7.2563766343046829</v>
      </c>
      <c r="AP245" s="784">
        <f>IF(U245="n/a","n/a",J245+U245)</f>
        <v>16.399178921250872</v>
      </c>
      <c r="AQ245" s="785">
        <f>IF(OR(AC245&lt;0.01,AF245="n/a"),"n/a",(I245/SQRT(22.5*AC245*(I245/AF245))-1)*100)</f>
        <v>10.909372412293861</v>
      </c>
      <c r="AR245" s="663">
        <f>INDEX(Historical!$C$7:$C$1279,MATCH(B245,Historical!$B$7:$B$1301,0))*IF(AH245="n/a",1.03,IF(AH245&lt;0,1.01,IF(AH245&gt;10,1.1,(1+AH245/100))))</f>
        <v>0.70400000000000007</v>
      </c>
      <c r="AS245" s="779">
        <f>IF($AI245="n/a",1.03*AR245,IF($AI245&lt;0,1.01*AR245,IF($AI245&gt;10,1.1*AR245,(1+$AI245/100)*AR245)))</f>
        <v>0.77440000000000009</v>
      </c>
      <c r="AT245" s="779">
        <f>IF($AK245="n/a",1.03*AS245,IF($AK245&lt;0,1.01*AS245,IF($AK245&gt;10,1.1*AS245,(1+$AK245/100)*AS245)))</f>
        <v>0.85184000000000015</v>
      </c>
      <c r="AU245" s="779">
        <f>IF($AK245="n/a",1.03*AT245,IF($AK245&lt;0,1.01*AT245,IF($AK245&gt;10,1.1*AT245,(1+$AK245/100)*AT245)))</f>
        <v>0.93702400000000019</v>
      </c>
      <c r="AV245" s="779">
        <f>IF($AK245="n/a",1.03*AU245,IF($AK245&lt;0,1.01*AU245,IF($AK245&gt;10,1.1*AU245,(1+$AK245/100)*AU245)))</f>
        <v>1.0307264000000003</v>
      </c>
      <c r="AW245" s="771">
        <f>SUM(AR245:AV245)</f>
        <v>4.2979904000000007</v>
      </c>
      <c r="AX245" s="786">
        <f>AW245/I245*100</f>
        <v>20.187836542977927</v>
      </c>
      <c r="AY245" s="949">
        <v>1.7</v>
      </c>
      <c r="AZ245" s="782">
        <v>46.52</v>
      </c>
      <c r="BA245" s="782">
        <v>-13.600000000000001</v>
      </c>
      <c r="BB245" s="782">
        <v>6.9099999999999993</v>
      </c>
      <c r="BC245" s="782">
        <v>7.16</v>
      </c>
      <c r="BD245" s="922"/>
      <c r="BE245" s="635">
        <v>2012</v>
      </c>
      <c r="BF245" s="912">
        <f>IF(BE245&gt;2008,0,IF(BE245&gt;2001,1,IF(BE245&gt;1990,2,IF(BE245&gt;1980,3,IF(BE245&gt;1973,4,IF(BE245&gt;1970,5,IF(BE245&gt;1960,6,IF(BE245&gt;1958,7,IF(BE245&gt;1953,8,9)))))))))</f>
        <v>0</v>
      </c>
      <c r="BG245" s="838">
        <v>3</v>
      </c>
    </row>
    <row r="246" spans="1:59" ht="11.25" customHeight="1" x14ac:dyDescent="0.2">
      <c r="A246" s="885" t="s">
        <v>828</v>
      </c>
      <c r="B246" s="889" t="s">
        <v>829</v>
      </c>
      <c r="C246" s="946" t="s">
        <v>108</v>
      </c>
      <c r="D246" s="946" t="s">
        <v>118</v>
      </c>
      <c r="E246" s="746">
        <v>16</v>
      </c>
      <c r="F246" s="1199">
        <v>243</v>
      </c>
      <c r="G246" s="1199" t="s">
        <v>115</v>
      </c>
      <c r="H246" s="1199" t="s">
        <v>115</v>
      </c>
      <c r="I246" s="888">
        <v>114.05</v>
      </c>
      <c r="J246" s="663">
        <f>(M246/I246)*100</f>
        <v>2.9811486190267424</v>
      </c>
      <c r="K246" s="891">
        <v>0.85</v>
      </c>
      <c r="L246" s="901">
        <v>4</v>
      </c>
      <c r="M246" s="654">
        <f>K246*L246</f>
        <v>3.4</v>
      </c>
      <c r="N246" s="884" t="s">
        <v>151</v>
      </c>
      <c r="O246" s="747">
        <v>0.82</v>
      </c>
      <c r="P246" s="875">
        <v>43991</v>
      </c>
      <c r="Q246" s="875">
        <v>44012</v>
      </c>
      <c r="R246" s="654">
        <f>(K246-O246)/O246*100</f>
        <v>3.6585365853658569</v>
      </c>
      <c r="S246" s="714">
        <f>IF(INDEX(Historical!$D$7:$D$1277,MATCH(B246,Historical!$B$7:$B$1301,0))=0,"n/a",(INDEX(Historical!$C$7:$C$1279,MATCH(B246,Historical!$B$7:$B$1301,0))/INDEX(Historical!$D$7:$D$1277,MATCH(B246,Historical!$B$7:$B$1301,0))-1)*100)</f>
        <v>6.6006600660066139</v>
      </c>
      <c r="T246" s="714">
        <f>IF(INDEX(Historical!$F$7:$F$1270,MATCH(B246,Historical!$B$7:$B$1301,0))=0,"n/a",((INDEX(Historical!$C$7:$C$1279,MATCH(B246,Historical!$B$7:$B$1301,0))/INDEX(Historical!$F$7:$F$1270,MATCH(B246,Historical!$B$7:$B$1301,0)))^(1/3)-1)*100)</f>
        <v>7.2260753369314479</v>
      </c>
      <c r="U246" s="714">
        <f>IF(INDEX(Historical!$H$7:$H$1270,MATCH(B246,Historical!$B$7:$B$1301,0))=0,"n/a",((INDEX(Historical!$C$7:$C$1279,MATCH(B246,Historical!$B$7:$B$1301,0))/INDEX(Historical!$H$7:$H$1270,MATCH(B246,Historical!$B$7:$B$1301,0)))^(1/5)-1)*100)</f>
        <v>8.4807833168397906</v>
      </c>
      <c r="V246" s="714">
        <f>IF(INDEX(Historical!$O$7:$O$1270,MATCH(B246,Historical!$B$7:$B$1301,0))=0,"n/a",((INDEX(Historical!$C$7:$C$1279,MATCH(B246,Historical!$B$7:$B$1301,0))/INDEX(Historical!$O$7:$O$1270,MATCH(B246,Historical!$B$7:$B$1301,0)))^(1/10)-1)*100)</f>
        <v>10.136112009742714</v>
      </c>
      <c r="W246" s="715">
        <f>IF(OR(U246&lt;=0,U246="n/a",V246&lt;=0,V246="n/a"),"n/a",U246/V246)</f>
        <v>0.83668997626389285</v>
      </c>
      <c r="X246" s="716" t="str">
        <f>IF(OR(AJ246&lt;=0,AJ246="n/a",U246&lt;=0,U246="n/a"),"n/a",U246/AJ246)</f>
        <v>n/a</v>
      </c>
      <c r="Y246" s="889"/>
      <c r="Z246" s="663">
        <f>IF(OR(AC246&lt;0.01,AC246="n/a"),"n/a",M246/AC246*100)</f>
        <v>36.67745415318231</v>
      </c>
      <c r="AA246" s="900">
        <f>IF(OR(AC246&lt;0.01,AC246="n/a"),"n/a",I246/AC246)</f>
        <v>12.303128371089537</v>
      </c>
      <c r="AB246" s="901">
        <v>12</v>
      </c>
      <c r="AC246" s="879">
        <v>9.27</v>
      </c>
      <c r="AD246" s="879">
        <v>5.89</v>
      </c>
      <c r="AE246" s="879">
        <v>0.93</v>
      </c>
      <c r="AF246" s="879">
        <v>1.1399999999999999</v>
      </c>
      <c r="AG246" s="879">
        <v>9.4</v>
      </c>
      <c r="AH246" s="879">
        <v>6.9</v>
      </c>
      <c r="AI246" s="879">
        <v>17.260000000000002</v>
      </c>
      <c r="AJ246" s="879">
        <v>-1.5</v>
      </c>
      <c r="AK246" s="879">
        <v>2.0699999999999998</v>
      </c>
      <c r="AL246" s="892">
        <v>29480</v>
      </c>
      <c r="AM246" s="886">
        <v>0.3</v>
      </c>
      <c r="AN246" s="879">
        <v>0.26</v>
      </c>
      <c r="AO246" s="753">
        <f>IF(U246="n/a","n/a",IF(AA246&lt;0,"n/a",IF(AA246="n/a","n/a",J246+U246-AA246)))</f>
        <v>-0.84119643522300436</v>
      </c>
      <c r="AP246" s="754">
        <f>IF(U246="n/a","n/a",J246+U246)</f>
        <v>11.461931935866533</v>
      </c>
      <c r="AQ246" s="902">
        <f>IF(OR(AC246&lt;0.01,AF246="n/a"),"n/a",(I246/SQRT(22.5*AC246*(I246/AF246))-1)*100)</f>
        <v>-21.046944065780259</v>
      </c>
      <c r="AR246" s="663">
        <f>INDEX(Historical!$C$7:$C$1279,MATCH(B246,Historical!$B$7:$B$1301,0))*IF(AH246="n/a",1.03,IF(AH246&lt;0,1.01,IF(AH246&gt;10,1.1,(1+AH246/100))))</f>
        <v>3.4528699999999999</v>
      </c>
      <c r="AS246" s="900">
        <f>IF($AI246="n/a",1.03*AR246,IF($AI246&lt;0,1.01*AR246,IF($AI246&gt;10,1.1*AR246,(1+$AI246/100)*AR246)))</f>
        <v>3.7981570000000002</v>
      </c>
      <c r="AT246" s="900">
        <f>IF($AK246="n/a",1.03*AS246,IF($AK246&lt;0,1.01*AS246,IF($AK246&gt;10,1.1*AS246,(1+$AK246/100)*AS246)))</f>
        <v>3.8767788499</v>
      </c>
      <c r="AU246" s="900">
        <f>IF($AK246="n/a",1.03*AT246,IF($AK246&lt;0,1.01*AT246,IF($AK246&gt;10,1.1*AT246,(1+$AK246/100)*AT246)))</f>
        <v>3.9570281720929299</v>
      </c>
      <c r="AV246" s="900">
        <f>IF($AK246="n/a",1.03*AU246,IF($AK246&lt;0,1.01*AU246,IF($AK246&gt;10,1.1*AU246,(1+$AK246/100)*AU246)))</f>
        <v>4.0389386552552535</v>
      </c>
      <c r="AW246" s="663">
        <f>SUM(AR246:AV246)</f>
        <v>19.123772677248184</v>
      </c>
      <c r="AX246" s="761">
        <f>AW246/I246*100</f>
        <v>16.767884855105816</v>
      </c>
      <c r="AY246" s="948">
        <v>0.89</v>
      </c>
      <c r="AZ246" s="886">
        <v>48.14</v>
      </c>
      <c r="BA246" s="886">
        <v>-26.46</v>
      </c>
      <c r="BB246" s="886">
        <v>7.5399999999999991</v>
      </c>
      <c r="BC246" s="886">
        <v>-7.7</v>
      </c>
      <c r="BE246" s="635">
        <v>2005</v>
      </c>
      <c r="BF246" s="912">
        <f>IF(BE246&gt;2008,0,IF(BE246&gt;2001,1,IF(BE246&gt;1990,2,IF(BE246&gt;1980,3,IF(BE246&gt;1973,4,IF(BE246&gt;1970,5,IF(BE246&gt;1960,6,IF(BE246&gt;1958,7,IF(BE246&gt;1953,8,9)))))))))</f>
        <v>1</v>
      </c>
      <c r="BG246" s="896">
        <v>2.1999999999999997</v>
      </c>
    </row>
    <row r="247" spans="1:59" ht="11.25" customHeight="1" x14ac:dyDescent="0.2">
      <c r="A247" s="877" t="s">
        <v>1724</v>
      </c>
      <c r="B247" s="889" t="s">
        <v>1725</v>
      </c>
      <c r="C247" s="946" t="s">
        <v>245</v>
      </c>
      <c r="D247" s="946" t="s">
        <v>4323</v>
      </c>
      <c r="E247" s="746">
        <v>10</v>
      </c>
      <c r="F247" s="1199">
        <v>328</v>
      </c>
      <c r="G247" s="1199" t="s">
        <v>106</v>
      </c>
      <c r="H247" s="1199" t="s">
        <v>106</v>
      </c>
      <c r="I247" s="888">
        <v>131.79</v>
      </c>
      <c r="J247" s="663">
        <f>(M247/I247)*100</f>
        <v>1.062296077092344</v>
      </c>
      <c r="K247" s="891">
        <v>0.35</v>
      </c>
      <c r="L247" s="901">
        <v>4</v>
      </c>
      <c r="M247" s="654">
        <f>K247*L247</f>
        <v>1.4</v>
      </c>
      <c r="N247" s="884" t="s">
        <v>792</v>
      </c>
      <c r="O247" s="747">
        <v>0.31</v>
      </c>
      <c r="P247" s="880">
        <v>43609</v>
      </c>
      <c r="Q247" s="880">
        <v>43627</v>
      </c>
      <c r="R247" s="654">
        <f>(K247-O247)/O247*100</f>
        <v>12.903225806451607</v>
      </c>
      <c r="S247" s="714">
        <f>IF(INDEX(Historical!$D$7:$D$1277,MATCH(B247,Historical!$B$7:$B$1301,0))=0,"n/a",(INDEX(Historical!$C$7:$C$1279,MATCH(B247,Historical!$B$7:$B$1301,0))/INDEX(Historical!$D$7:$D$1277,MATCH(B247,Historical!$B$7:$B$1301,0))-1)*100)</f>
        <v>13.333333333333353</v>
      </c>
      <c r="T247" s="714">
        <f>IF(INDEX(Historical!$F$7:$F$1270,MATCH(B247,Historical!$B$7:$B$1301,0))=0,"n/a",((INDEX(Historical!$C$7:$C$1279,MATCH(B247,Historical!$B$7:$B$1301,0))/INDEX(Historical!$F$7:$F$1270,MATCH(B247,Historical!$B$7:$B$1301,0)))^(1/3)-1)*100)</f>
        <v>13.915728978525355</v>
      </c>
      <c r="U247" s="714">
        <f>IF(INDEX(Historical!$H$7:$H$1270,MATCH(B247,Historical!$B$7:$B$1301,0))=0,"n/a",((INDEX(Historical!$C$7:$C$1279,MATCH(B247,Historical!$B$7:$B$1301,0))/INDEX(Historical!$H$7:$H$1270,MATCH(B247,Historical!$B$7:$B$1301,0)))^(1/5)-1)*100)</f>
        <v>17.392895508213702</v>
      </c>
      <c r="V247" s="714" t="str">
        <f>IF(INDEX(Historical!$O$7:$O$1270,MATCH(B247,Historical!$B$7:$B$1301,0))=0,"n/a",((INDEX(Historical!$C$7:$C$1279,MATCH(B247,Historical!$B$7:$B$1301,0))/INDEX(Historical!$O$7:$O$1270,MATCH(B247,Historical!$B$7:$B$1301,0)))^(1/10)-1)*100)</f>
        <v>n/a</v>
      </c>
      <c r="W247" s="715" t="str">
        <f>IF(OR(U247&lt;=0,U247="n/a",V247&lt;=0,V247="n/a"),"n/a",U247/V247)</f>
        <v>n/a</v>
      </c>
      <c r="X247" s="716">
        <f>IF(OR(AJ247&lt;=0,AJ247="n/a",U247&lt;=0,U247="n/a"),"n/a",U247/AJ247)</f>
        <v>1.4615878578330843</v>
      </c>
      <c r="Y247" s="889"/>
      <c r="Z247" s="663">
        <f>IF(OR(AC247&lt;0.01,AC247="n/a"),"n/a",M247/AC247*100)</f>
        <v>29.53586497890295</v>
      </c>
      <c r="AA247" s="900">
        <f>IF(OR(AC247&lt;0.01,AC247="n/a"),"n/a",I247/AC247)</f>
        <v>27.803797468354428</v>
      </c>
      <c r="AB247" s="901">
        <v>12</v>
      </c>
      <c r="AC247" s="879">
        <v>4.74</v>
      </c>
      <c r="AD247" s="879">
        <v>2.2000000000000002</v>
      </c>
      <c r="AE247" s="879">
        <v>1.8</v>
      </c>
      <c r="AF247" s="879">
        <v>11.35</v>
      </c>
      <c r="AG247" s="879">
        <v>38.200000000000003</v>
      </c>
      <c r="AH247" s="879">
        <v>8</v>
      </c>
      <c r="AI247" s="879">
        <v>4.79</v>
      </c>
      <c r="AJ247" s="879">
        <v>11.899999999999999</v>
      </c>
      <c r="AK247" s="879">
        <v>12.6</v>
      </c>
      <c r="AL247" s="892">
        <v>15320</v>
      </c>
      <c r="AM247" s="886">
        <v>0.3</v>
      </c>
      <c r="AN247" s="879">
        <v>0.78</v>
      </c>
      <c r="AO247" s="753">
        <f>IF(U247="n/a","n/a",IF(AA247&lt;0,"n/a",IF(AA247="n/a","n/a",J247+U247-AA247)))</f>
        <v>-9.348605883048382</v>
      </c>
      <c r="AP247" s="754">
        <f>IF(U247="n/a","n/a",J247+U247)</f>
        <v>18.455191585306046</v>
      </c>
      <c r="AQ247" s="902">
        <f>IF(OR(AC247&lt;0.01,AF247="n/a"),"n/a",(I247/SQRT(22.5*AC247*(I247/AF247))-1)*100)</f>
        <v>274.50595679334521</v>
      </c>
      <c r="AR247" s="663">
        <f>INDEX(Historical!$C$7:$C$1279,MATCH(B247,Historical!$B$7:$B$1301,0))*IF(AH247="n/a",1.03,IF(AH247&lt;0,1.01,IF(AH247&gt;10,1.1,(1+AH247/100))))</f>
        <v>1.4688000000000001</v>
      </c>
      <c r="AS247" s="900">
        <f>IF($AI247="n/a",1.03*AR247,IF($AI247&lt;0,1.01*AR247,IF($AI247&gt;10,1.1*AR247,(1+$AI247/100)*AR247)))</f>
        <v>1.5391555200000002</v>
      </c>
      <c r="AT247" s="900">
        <f>IF($AK247="n/a",1.03*AS247,IF($AK247&lt;0,1.01*AS247,IF($AK247&gt;10,1.1*AS247,(1+$AK247/100)*AS247)))</f>
        <v>1.6930710720000004</v>
      </c>
      <c r="AU247" s="900">
        <f>IF($AK247="n/a",1.03*AT247,IF($AK247&lt;0,1.01*AT247,IF($AK247&gt;10,1.1*AT247,(1+$AK247/100)*AT247)))</f>
        <v>1.8623781792000005</v>
      </c>
      <c r="AV247" s="900">
        <f>IF($AK247="n/a",1.03*AU247,IF($AK247&lt;0,1.01*AU247,IF($AK247&gt;10,1.1*AU247,(1+$AK247/100)*AU247)))</f>
        <v>2.0486159971200006</v>
      </c>
      <c r="AW247" s="663">
        <f>SUM(AR247:AV247)</f>
        <v>8.6120207683200007</v>
      </c>
      <c r="AX247" s="761">
        <f>AW247/I247*100</f>
        <v>6.5346541985886644</v>
      </c>
      <c r="AY247" s="948">
        <v>1.03</v>
      </c>
      <c r="AZ247" s="886">
        <v>106.28</v>
      </c>
      <c r="BA247" s="886">
        <v>-0.67999999999999994</v>
      </c>
      <c r="BB247" s="886">
        <v>15.61</v>
      </c>
      <c r="BC247" s="886">
        <v>35.17</v>
      </c>
      <c r="BE247" s="635">
        <v>2010</v>
      </c>
      <c r="BF247" s="912">
        <f>IF(BE247&gt;2008,0,IF(BE247&gt;2001,1,IF(BE247&gt;1990,2,IF(BE247&gt;1980,3,IF(BE247&gt;1973,4,IF(BE247&gt;1970,5,IF(BE247&gt;1960,6,IF(BE247&gt;1958,7,IF(BE247&gt;1953,8,9)))))))))</f>
        <v>0</v>
      </c>
      <c r="BG247" s="896">
        <v>10.299999999999999</v>
      </c>
    </row>
    <row r="248" spans="1:59" ht="11.25" customHeight="1" x14ac:dyDescent="0.2">
      <c r="A248" s="877" t="s">
        <v>1720</v>
      </c>
      <c r="B248" s="889" t="s">
        <v>1721</v>
      </c>
      <c r="C248" s="946" t="s">
        <v>112</v>
      </c>
      <c r="D248" s="946" t="s">
        <v>211</v>
      </c>
      <c r="E248" s="746">
        <v>11</v>
      </c>
      <c r="F248" s="1199">
        <v>298</v>
      </c>
      <c r="G248" s="1199" t="s">
        <v>37</v>
      </c>
      <c r="H248" s="1199" t="s">
        <v>115</v>
      </c>
      <c r="I248" s="888">
        <v>66.34</v>
      </c>
      <c r="J248" s="663">
        <f>(M248/I248)*100</f>
        <v>1.5073861923424781</v>
      </c>
      <c r="K248" s="891">
        <v>0.25</v>
      </c>
      <c r="L248" s="901">
        <v>4</v>
      </c>
      <c r="M248" s="654">
        <f>K248*L248</f>
        <v>1</v>
      </c>
      <c r="N248" s="884" t="s">
        <v>127</v>
      </c>
      <c r="O248" s="747">
        <v>0.22500000000000001</v>
      </c>
      <c r="P248" s="875">
        <v>43822</v>
      </c>
      <c r="Q248" s="875">
        <v>43838</v>
      </c>
      <c r="R248" s="654">
        <f>(K248-O248)/O248*100</f>
        <v>11.111111111111107</v>
      </c>
      <c r="S248" s="714">
        <f>IF(INDEX(Historical!$D$7:$D$1277,MATCH(B248,Historical!$B$7:$B$1301,0))=0,"n/a",(INDEX(Historical!$C$7:$C$1279,MATCH(B248,Historical!$B$7:$B$1301,0))/INDEX(Historical!$D$7:$D$1277,MATCH(B248,Historical!$B$7:$B$1301,0))-1)*100)</f>
        <v>12.5</v>
      </c>
      <c r="T248" s="714">
        <f>IF(INDEX(Historical!$F$7:$F$1270,MATCH(B248,Historical!$B$7:$B$1301,0))=0,"n/a",((INDEX(Historical!$C$7:$C$1279,MATCH(B248,Historical!$B$7:$B$1301,0))/INDEX(Historical!$F$7:$F$1270,MATCH(B248,Historical!$B$7:$B$1301,0)))^(1/3)-1)*100)</f>
        <v>14.471424255333186</v>
      </c>
      <c r="U248" s="714">
        <f>IF(INDEX(Historical!$H$7:$H$1270,MATCH(B248,Historical!$B$7:$B$1301,0))=0,"n/a",((INDEX(Historical!$C$7:$C$1279,MATCH(B248,Historical!$B$7:$B$1301,0))/INDEX(Historical!$H$7:$H$1270,MATCH(B248,Historical!$B$7:$B$1301,0)))^(1/5)-1)*100)</f>
        <v>17.607902252467355</v>
      </c>
      <c r="V248" s="714">
        <f>IF(INDEX(Historical!$O$7:$O$1270,MATCH(B248,Historical!$B$7:$B$1301,0))=0,"n/a",((INDEX(Historical!$C$7:$C$1279,MATCH(B248,Historical!$B$7:$B$1301,0))/INDEX(Historical!$O$7:$O$1270,MATCH(B248,Historical!$B$7:$B$1301,0)))^(1/10)-1)*100)</f>
        <v>19.623119885131544</v>
      </c>
      <c r="W248" s="715">
        <f>IF(OR(U248&lt;=0,U248="n/a",V248&lt;=0,V248="n/a"),"n/a",U248/V248)</f>
        <v>0.89730391270803367</v>
      </c>
      <c r="X248" s="716">
        <f>IF(OR(AJ248&lt;=0,AJ248="n/a",U248&lt;=0,U248="n/a"),"n/a",U248/AJ248)</f>
        <v>1.6154038763731517</v>
      </c>
      <c r="Y248" s="673"/>
      <c r="Z248" s="663">
        <f>IF(OR(AC248&lt;0.01,AC248="n/a"),"n/a",M248/AC248*100)</f>
        <v>40.650406504065039</v>
      </c>
      <c r="AA248" s="900">
        <f>IF(OR(AC248&lt;0.01,AC248="n/a"),"n/a",I248/AC248)</f>
        <v>26.967479674796749</v>
      </c>
      <c r="AB248" s="901">
        <v>10</v>
      </c>
      <c r="AC248" s="879">
        <v>2.46</v>
      </c>
      <c r="AD248" s="879">
        <v>1.38</v>
      </c>
      <c r="AE248" s="879">
        <v>2.1800000000000002</v>
      </c>
      <c r="AF248" s="879">
        <v>7.24</v>
      </c>
      <c r="AG248" s="879">
        <v>29.7</v>
      </c>
      <c r="AH248" s="879">
        <v>-9.9</v>
      </c>
      <c r="AI248" s="879">
        <v>17.330000000000002</v>
      </c>
      <c r="AJ248" s="879">
        <v>10.9</v>
      </c>
      <c r="AK248" s="879">
        <v>19.5</v>
      </c>
      <c r="AL248" s="892">
        <v>7120</v>
      </c>
      <c r="AM248" s="886">
        <v>0.2</v>
      </c>
      <c r="AN248" s="879">
        <v>0.9</v>
      </c>
      <c r="AO248" s="753">
        <f>IF(U248="n/a","n/a",IF(AA248&lt;0,"n/a",IF(AA248="n/a","n/a",J248+U248-AA248)))</f>
        <v>-7.8521912299869179</v>
      </c>
      <c r="AP248" s="754">
        <f>IF(U248="n/a","n/a",J248+U248)</f>
        <v>19.115288444809831</v>
      </c>
      <c r="AQ248" s="902">
        <f>IF(OR(AC248&lt;0.01,AF248="n/a"),"n/a",(I248/SQRT(22.5*AC248*(I248/AF248))-1)*100)</f>
        <v>194.57657208310857</v>
      </c>
      <c r="AR248" s="663">
        <f>INDEX(Historical!$C$7:$C$1279,MATCH(B248,Historical!$B$7:$B$1301,0))*IF(AH248="n/a",1.03,IF(AH248&lt;0,1.01,IF(AH248&gt;10,1.1,(1+AH248/100))))</f>
        <v>0.90900000000000003</v>
      </c>
      <c r="AS248" s="900">
        <f>IF($AI248="n/a",1.03*AR248,IF($AI248&lt;0,1.01*AR248,IF($AI248&gt;10,1.1*AR248,(1+$AI248/100)*AR248)))</f>
        <v>0.99990000000000012</v>
      </c>
      <c r="AT248" s="900">
        <f>IF($AK248="n/a",1.03*AS248,IF($AK248&lt;0,1.01*AS248,IF($AK248&gt;10,1.1*AS248,(1+$AK248/100)*AS248)))</f>
        <v>1.0998900000000003</v>
      </c>
      <c r="AU248" s="900">
        <f>IF($AK248="n/a",1.03*AT248,IF($AK248&lt;0,1.01*AT248,IF($AK248&gt;10,1.1*AT248,(1+$AK248/100)*AT248)))</f>
        <v>1.2098790000000004</v>
      </c>
      <c r="AV248" s="900">
        <f>IF($AK248="n/a",1.03*AU248,IF($AK248&lt;0,1.01*AU248,IF($AK248&gt;10,1.1*AU248,(1+$AK248/100)*AU248)))</f>
        <v>1.3308669000000004</v>
      </c>
      <c r="AW248" s="663">
        <f>SUM(AR248:AV248)</f>
        <v>5.5495359000000004</v>
      </c>
      <c r="AX248" s="761">
        <f>AW248/I248*100</f>
        <v>8.3652937895688879</v>
      </c>
      <c r="AY248" s="948">
        <v>0.72</v>
      </c>
      <c r="AZ248" s="886">
        <v>27.41</v>
      </c>
      <c r="BA248" s="886">
        <v>-21.27</v>
      </c>
      <c r="BB248" s="886">
        <v>0.38999999999999996</v>
      </c>
      <c r="BC248" s="886">
        <v>-8.86</v>
      </c>
      <c r="BE248" s="635">
        <v>2010</v>
      </c>
      <c r="BF248" s="912">
        <f>IF(BE248&gt;2008,0,IF(BE248&gt;2001,1,IF(BE248&gt;1990,2,IF(BE248&gt;1980,3,IF(BE248&gt;1973,4,IF(BE248&gt;1970,5,IF(BE248&gt;1960,6,IF(BE248&gt;1958,7,IF(BE248&gt;1953,8,9)))))))))</f>
        <v>0</v>
      </c>
      <c r="BG248" s="896">
        <v>10.8</v>
      </c>
    </row>
    <row r="249" spans="1:59" ht="11.25" customHeight="1" x14ac:dyDescent="0.2">
      <c r="A249" s="885" t="s">
        <v>809</v>
      </c>
      <c r="B249" s="889" t="s">
        <v>810</v>
      </c>
      <c r="C249" s="946" t="s">
        <v>4199</v>
      </c>
      <c r="D249" s="946" t="s">
        <v>4332</v>
      </c>
      <c r="E249" s="746">
        <v>16</v>
      </c>
      <c r="F249" s="1199">
        <v>230</v>
      </c>
      <c r="G249" s="1199" t="s">
        <v>37</v>
      </c>
      <c r="H249" s="1199" t="s">
        <v>115</v>
      </c>
      <c r="I249" s="888">
        <v>126.97</v>
      </c>
      <c r="J249" s="663">
        <f>(M249/I249)*100</f>
        <v>2.8353154288414584</v>
      </c>
      <c r="K249" s="891">
        <v>0.9</v>
      </c>
      <c r="L249" s="901">
        <v>4</v>
      </c>
      <c r="M249" s="654">
        <f>K249*L249</f>
        <v>3.6</v>
      </c>
      <c r="N249" s="884" t="s">
        <v>811</v>
      </c>
      <c r="O249" s="747">
        <v>0.77</v>
      </c>
      <c r="P249" s="875">
        <v>43768</v>
      </c>
      <c r="Q249" s="875">
        <v>43787</v>
      </c>
      <c r="R249" s="654">
        <f>(K249-O249)/O249*100</f>
        <v>16.883116883116884</v>
      </c>
      <c r="S249" s="714">
        <f>IF(INDEX(Historical!$D$7:$D$1277,MATCH(B249,Historical!$B$7:$B$1301,0))=0,"n/a",(INDEX(Historical!$C$7:$C$1279,MATCH(B249,Historical!$B$7:$B$1301,0))/INDEX(Historical!$D$7:$D$1277,MATCH(B249,Historical!$B$7:$B$1301,0))-1)*100)</f>
        <v>22.05323193916351</v>
      </c>
      <c r="T249" s="714">
        <f>IF(INDEX(Historical!$F$7:$F$1270,MATCH(B249,Historical!$B$7:$B$1301,0))=0,"n/a",((INDEX(Historical!$C$7:$C$1279,MATCH(B249,Historical!$B$7:$B$1301,0))/INDEX(Historical!$F$7:$F$1270,MATCH(B249,Historical!$B$7:$B$1301,0)))^(1/3)-1)*100)</f>
        <v>25.089366987415286</v>
      </c>
      <c r="U249" s="714">
        <f>IF(INDEX(Historical!$H$7:$H$1270,MATCH(B249,Historical!$B$7:$B$1301,0))=0,"n/a",((INDEX(Historical!$C$7:$C$1279,MATCH(B249,Historical!$B$7:$B$1301,0))/INDEX(Historical!$H$7:$H$1270,MATCH(B249,Historical!$B$7:$B$1301,0)))^(1/5)-1)*100)</f>
        <v>20.953006907237672</v>
      </c>
      <c r="V249" s="714">
        <f>IF(INDEX(Historical!$O$7:$O$1270,MATCH(B249,Historical!$B$7:$B$1301,0))=0,"n/a",((INDEX(Historical!$C$7:$C$1279,MATCH(B249,Historical!$B$7:$B$1301,0))/INDEX(Historical!$O$7:$O$1270,MATCH(B249,Historical!$B$7:$B$1301,0)))^(1/10)-1)*100)</f>
        <v>21.710837786073167</v>
      </c>
      <c r="W249" s="715">
        <f>IF(OR(U249&lt;=0,U249="n/a",V249&lt;=0,V249="n/a"),"n/a",U249/V249)</f>
        <v>0.96509435120363618</v>
      </c>
      <c r="X249" s="716">
        <f>IF(OR(AJ249&lt;=0,AJ249="n/a",U249&lt;=0,U249="n/a"),"n/a",U249/AJ249)</f>
        <v>1.3694775756364492</v>
      </c>
      <c r="Y249" s="890"/>
      <c r="Z249" s="663">
        <f>IF(OR(AC249&lt;0.01,AC249="n/a"),"n/a",M249/AC249*100)</f>
        <v>69.097888675623793</v>
      </c>
      <c r="AA249" s="900">
        <f>IF(OR(AC249&lt;0.01,AC249="n/a"),"n/a",I249/AC249)</f>
        <v>24.370441458733204</v>
      </c>
      <c r="AB249" s="901">
        <v>12</v>
      </c>
      <c r="AC249" s="879">
        <v>5.21</v>
      </c>
      <c r="AD249" s="879">
        <v>3.56</v>
      </c>
      <c r="AE249" s="879">
        <v>8.2200000000000006</v>
      </c>
      <c r="AF249" s="879">
        <v>15.01</v>
      </c>
      <c r="AG249" s="879">
        <v>57.999999999999993</v>
      </c>
      <c r="AH249" s="879">
        <v>-5.6000000000000005</v>
      </c>
      <c r="AI249" s="879">
        <v>20.93</v>
      </c>
      <c r="AJ249" s="879">
        <v>15.299999999999999</v>
      </c>
      <c r="AK249" s="879">
        <v>6.7299999999999995</v>
      </c>
      <c r="AL249" s="892">
        <v>116080</v>
      </c>
      <c r="AM249" s="886">
        <v>0.2</v>
      </c>
      <c r="AN249" s="879">
        <v>0.85</v>
      </c>
      <c r="AO249" s="753">
        <f>IF(U249="n/a","n/a",IF(AA249&lt;0,"n/a",IF(AA249="n/a","n/a",J249+U249-AA249)))</f>
        <v>-0.58211912265407406</v>
      </c>
      <c r="AP249" s="754">
        <f>IF(U249="n/a","n/a",J249+U249)</f>
        <v>23.78832233607913</v>
      </c>
      <c r="AQ249" s="902">
        <f>IF(OR(AC249&lt;0.01,AF249="n/a"),"n/a",(I249/SQRT(22.5*AC249*(I249/AF249))-1)*100)</f>
        <v>303.20952716675481</v>
      </c>
      <c r="AR249" s="663">
        <f>INDEX(Historical!$C$7:$C$1279,MATCH(B249,Historical!$B$7:$B$1301,0))*IF(AH249="n/a",1.03,IF(AH249&lt;0,1.01,IF(AH249&gt;10,1.1,(1+AH249/100))))</f>
        <v>3.2421000000000002</v>
      </c>
      <c r="AS249" s="900">
        <f>IF($AI249="n/a",1.03*AR249,IF($AI249&lt;0,1.01*AR249,IF($AI249&gt;10,1.1*AR249,(1+$AI249/100)*AR249)))</f>
        <v>3.5663100000000005</v>
      </c>
      <c r="AT249" s="900">
        <f>IF($AK249="n/a",1.03*AS249,IF($AK249&lt;0,1.01*AS249,IF($AK249&gt;10,1.1*AS249,(1+$AK249/100)*AS249)))</f>
        <v>3.8063226630000004</v>
      </c>
      <c r="AU249" s="900">
        <f>IF($AK249="n/a",1.03*AT249,IF($AK249&lt;0,1.01*AT249,IF($AK249&gt;10,1.1*AT249,(1+$AK249/100)*AT249)))</f>
        <v>4.0624881782199003</v>
      </c>
      <c r="AV249" s="900">
        <f>IF($AK249="n/a",1.03*AU249,IF($AK249&lt;0,1.01*AU249,IF($AK249&gt;10,1.1*AU249,(1+$AK249/100)*AU249)))</f>
        <v>4.3358936326140993</v>
      </c>
      <c r="AW249" s="663">
        <f>SUM(AR249:AV249)</f>
        <v>19.013114473834001</v>
      </c>
      <c r="AX249" s="761">
        <f>AW249/I249*100</f>
        <v>14.974493560552887</v>
      </c>
      <c r="AY249" s="948">
        <v>1.1200000000000001</v>
      </c>
      <c r="AZ249" s="886">
        <v>36.39</v>
      </c>
      <c r="BA249" s="886">
        <v>-6.43</v>
      </c>
      <c r="BB249" s="886">
        <v>6.9500000000000011</v>
      </c>
      <c r="BC249" s="886">
        <v>5.38</v>
      </c>
      <c r="BE249" s="635">
        <v>2004</v>
      </c>
      <c r="BF249" s="912">
        <f>IF(BE249&gt;2008,0,IF(BE249&gt;2001,1,IF(BE249&gt;1990,2,IF(BE249&gt;1980,3,IF(BE249&gt;1973,4,IF(BE249&gt;1970,5,IF(BE249&gt;1960,6,IF(BE249&gt;1958,7,IF(BE249&gt;1953,8,9)))))))))</f>
        <v>1</v>
      </c>
      <c r="BG249" s="896">
        <v>28.000000000000004</v>
      </c>
    </row>
    <row r="250" spans="1:59" ht="11.25" customHeight="1" x14ac:dyDescent="0.2">
      <c r="A250" s="877" t="s">
        <v>1742</v>
      </c>
      <c r="B250" s="889" t="s">
        <v>1743</v>
      </c>
      <c r="C250" s="946" t="s">
        <v>4325</v>
      </c>
      <c r="D250" s="946" t="s">
        <v>4326</v>
      </c>
      <c r="E250" s="746">
        <v>10</v>
      </c>
      <c r="F250" s="1199">
        <v>405</v>
      </c>
      <c r="G250" s="1199" t="s">
        <v>37</v>
      </c>
      <c r="H250" s="1199" t="s">
        <v>37</v>
      </c>
      <c r="I250" s="888">
        <v>37.380000000000003</v>
      </c>
      <c r="J250" s="663">
        <f>(M250/I250)*100</f>
        <v>3.8523274478330656</v>
      </c>
      <c r="K250" s="891">
        <v>0.36</v>
      </c>
      <c r="L250" s="901">
        <v>4</v>
      </c>
      <c r="M250" s="654">
        <f>K250*L250</f>
        <v>1.44</v>
      </c>
      <c r="N250" s="884" t="s">
        <v>719</v>
      </c>
      <c r="O250" s="747">
        <v>0.34250000000000003</v>
      </c>
      <c r="P250" s="875">
        <v>43929</v>
      </c>
      <c r="Q250" s="875">
        <v>43951</v>
      </c>
      <c r="R250" s="654">
        <f>(K250-O250)/O250*100</f>
        <v>5.1094890510948785</v>
      </c>
      <c r="S250" s="714">
        <f>IF(INDEX(Historical!$D$7:$D$1277,MATCH(B250,Historical!$B$7:$B$1301,0))=0,"n/a",(INDEX(Historical!$C$7:$C$1279,MATCH(B250,Historical!$B$7:$B$1301,0))/INDEX(Historical!$D$7:$D$1277,MATCH(B250,Historical!$B$7:$B$1301,0))-1)*100)</f>
        <v>5.6751467710371761</v>
      </c>
      <c r="T250" s="714">
        <f>IF(INDEX(Historical!$F$7:$F$1270,MATCH(B250,Historical!$B$7:$B$1301,0))=0,"n/a",((INDEX(Historical!$C$7:$C$1279,MATCH(B250,Historical!$B$7:$B$1301,0))/INDEX(Historical!$F$7:$F$1270,MATCH(B250,Historical!$B$7:$B$1301,0)))^(1/3)-1)*100)</f>
        <v>5.1107017667857857</v>
      </c>
      <c r="U250" s="714">
        <f>IF(INDEX(Historical!$H$7:$H$1270,MATCH(B250,Historical!$B$7:$B$1301,0))=0,"n/a",((INDEX(Historical!$C$7:$C$1279,MATCH(B250,Historical!$B$7:$B$1301,0))/INDEX(Historical!$H$7:$H$1270,MATCH(B250,Historical!$B$7:$B$1301,0)))^(1/5)-1)*100)</f>
        <v>5.8701541070377949</v>
      </c>
      <c r="V250" s="714">
        <f>IF(INDEX(Historical!$O$7:$O$1270,MATCH(B250,Historical!$B$7:$B$1301,0))=0,"n/a",((INDEX(Historical!$C$7:$C$1279,MATCH(B250,Historical!$B$7:$B$1301,0))/INDEX(Historical!$O$7:$O$1270,MATCH(B250,Historical!$B$7:$B$1301,0)))^(1/10)-1)*100)</f>
        <v>3.4143116457993727</v>
      </c>
      <c r="W250" s="715">
        <f>IF(OR(U250&lt;=0,U250="n/a",V250&lt;=0,V250="n/a"),"n/a",U250/V250)</f>
        <v>1.7192789399467518</v>
      </c>
      <c r="X250" s="716">
        <f>IF(OR(AJ250&lt;=0,AJ250="n/a",U250&lt;=0,U250="n/a"),"n/a",U250/AJ250)</f>
        <v>6.755068017304712E-2</v>
      </c>
      <c r="Y250" s="677"/>
      <c r="Z250" s="663">
        <f>IF(OR(AC250&lt;0.01,AC250="n/a"),"n/a",M250/AC250*100)</f>
        <v>257.14285714285711</v>
      </c>
      <c r="AA250" s="900">
        <f>IF(OR(AC250&lt;0.01,AC250="n/a"),"n/a",I250/AC250)</f>
        <v>66.75</v>
      </c>
      <c r="AB250" s="901">
        <v>12</v>
      </c>
      <c r="AC250" s="879">
        <v>0.56000000000000005</v>
      </c>
      <c r="AD250" s="879" t="s">
        <v>136</v>
      </c>
      <c r="AE250" s="879">
        <v>9.1199999999999992</v>
      </c>
      <c r="AF250" s="879">
        <v>3.17</v>
      </c>
      <c r="AG250" s="879">
        <v>5</v>
      </c>
      <c r="AH250" s="879">
        <v>-14.499999999999998</v>
      </c>
      <c r="AI250" s="879">
        <v>-7.1999999999999993</v>
      </c>
      <c r="AJ250" s="879">
        <v>86.9</v>
      </c>
      <c r="AK250" s="879" t="s">
        <v>136</v>
      </c>
      <c r="AL250" s="892">
        <v>10970</v>
      </c>
      <c r="AM250" s="886">
        <v>0.8</v>
      </c>
      <c r="AN250" s="879">
        <v>1.43</v>
      </c>
      <c r="AO250" s="753">
        <f>IF(U250="n/a","n/a",IF(AA250&lt;0,"n/a",IF(AA250="n/a","n/a",J250+U250-AA250)))</f>
        <v>-57.027518445129139</v>
      </c>
      <c r="AP250" s="754">
        <f>IF(U250="n/a","n/a",J250+U250)</f>
        <v>9.7224815548708605</v>
      </c>
      <c r="AQ250" s="902">
        <f>IF(OR(AC250&lt;0.01,AF250="n/a"),"n/a",(I250/SQRT(22.5*AC250*(I250/AF250))-1)*100)</f>
        <v>206.6648550671128</v>
      </c>
      <c r="AR250" s="663">
        <f>INDEX(Historical!$C$7:$C$1279,MATCH(B250,Historical!$B$7:$B$1301,0))*IF(AH250="n/a",1.03,IF(AH250&lt;0,1.01,IF(AH250&gt;10,1.1,(1+AH250/100))))</f>
        <v>1.3635000000000002</v>
      </c>
      <c r="AS250" s="900">
        <f>IF($AI250="n/a",1.03*AR250,IF($AI250&lt;0,1.01*AR250,IF($AI250&gt;10,1.1*AR250,(1+$AI250/100)*AR250)))</f>
        <v>1.3771350000000002</v>
      </c>
      <c r="AT250" s="900">
        <f>IF($AK250="n/a",1.03*AS250,IF($AK250&lt;0,1.01*AS250,IF($AK250&gt;10,1.1*AS250,(1+$AK250/100)*AS250)))</f>
        <v>1.4184490500000002</v>
      </c>
      <c r="AU250" s="900">
        <f>IF($AK250="n/a",1.03*AT250,IF($AK250&lt;0,1.01*AT250,IF($AK250&gt;10,1.1*AT250,(1+$AK250/100)*AT250)))</f>
        <v>1.4610025215000002</v>
      </c>
      <c r="AV250" s="900">
        <f>IF($AK250="n/a",1.03*AU250,IF($AK250&lt;0,1.01*AU250,IF($AK250&gt;10,1.1*AU250,(1+$AK250/100)*AU250)))</f>
        <v>1.5048325971450003</v>
      </c>
      <c r="AW250" s="663">
        <f>SUM(AR250:AV250)</f>
        <v>7.1249191686450013</v>
      </c>
      <c r="AX250" s="761">
        <f>AW250/I250*100</f>
        <v>19.060778942335478</v>
      </c>
      <c r="AY250" s="948">
        <v>0.6</v>
      </c>
      <c r="AZ250" s="886">
        <v>28.01</v>
      </c>
      <c r="BA250" s="886">
        <v>-27.060000000000002</v>
      </c>
      <c r="BB250" s="886">
        <v>-0.42</v>
      </c>
      <c r="BC250" s="886">
        <v>-14.78</v>
      </c>
      <c r="BE250" s="635">
        <v>2011</v>
      </c>
      <c r="BF250" s="912">
        <f>IF(BE250&gt;2008,0,IF(BE250&gt;2001,1,IF(BE250&gt;1990,2,IF(BE250&gt;1980,3,IF(BE250&gt;1973,4,IF(BE250&gt;1970,5,IF(BE250&gt;1960,6,IF(BE250&gt;1958,7,IF(BE250&gt;1953,8,9)))))))))</f>
        <v>0</v>
      </c>
      <c r="BG250" s="896">
        <v>1.7999999999999998</v>
      </c>
    </row>
    <row r="251" spans="1:59" ht="11.25" customHeight="1" x14ac:dyDescent="0.2">
      <c r="A251" s="877" t="s">
        <v>1754</v>
      </c>
      <c r="B251" s="889" t="s">
        <v>1755</v>
      </c>
      <c r="C251" s="946" t="s">
        <v>153</v>
      </c>
      <c r="D251" s="946" t="s">
        <v>4327</v>
      </c>
      <c r="E251" s="746">
        <v>11</v>
      </c>
      <c r="F251" s="1199">
        <v>329</v>
      </c>
      <c r="G251" s="1199" t="s">
        <v>106</v>
      </c>
      <c r="H251" s="1199" t="s">
        <v>106</v>
      </c>
      <c r="I251" s="888">
        <v>294.95</v>
      </c>
      <c r="J251" s="663">
        <f>(M251/I251)*100</f>
        <v>1.6952025767079166</v>
      </c>
      <c r="K251" s="891">
        <v>1.25</v>
      </c>
      <c r="L251" s="901">
        <v>4</v>
      </c>
      <c r="M251" s="654">
        <f>K251*L251</f>
        <v>5</v>
      </c>
      <c r="N251" s="884" t="s">
        <v>194</v>
      </c>
      <c r="O251" s="747">
        <v>1.08</v>
      </c>
      <c r="P251" s="875">
        <v>44001</v>
      </c>
      <c r="Q251" s="875">
        <v>44012</v>
      </c>
      <c r="R251" s="654">
        <f>(K251-O251)/O251*100</f>
        <v>15.740740740740733</v>
      </c>
      <c r="S251" s="714">
        <f>IF(INDEX(Historical!$D$7:$D$1277,MATCH(B251,Historical!$B$7:$B$1301,0))=0,"n/a",(INDEX(Historical!$C$7:$C$1279,MATCH(B251,Historical!$B$7:$B$1301,0))/INDEX(Historical!$D$7:$D$1277,MATCH(B251,Historical!$B$7:$B$1301,0))-1)*100)</f>
        <v>44.34782608695653</v>
      </c>
      <c r="T251" s="714">
        <f>IF(INDEX(Historical!$F$7:$F$1270,MATCH(B251,Historical!$B$7:$B$1301,0))=0,"n/a",((INDEX(Historical!$C$7:$C$1279,MATCH(B251,Historical!$B$7:$B$1301,0))/INDEX(Historical!$F$7:$F$1270,MATCH(B251,Historical!$B$7:$B$1301,0)))^(1/3)-1)*100)</f>
        <v>27.993694864859876</v>
      </c>
      <c r="U251" s="714">
        <f>IF(INDEX(Historical!$H$7:$H$1270,MATCH(B251,Historical!$B$7:$B$1301,0))=0,"n/a",((INDEX(Historical!$C$7:$C$1279,MATCH(B251,Historical!$B$7:$B$1301,0))/INDEX(Historical!$H$7:$H$1270,MATCH(B251,Historical!$B$7:$B$1301,0)))^(1/5)-1)*100)</f>
        <v>28.79844023732392</v>
      </c>
      <c r="V251" s="714">
        <f>IF(INDEX(Historical!$O$7:$O$1270,MATCH(B251,Historical!$B$7:$B$1301,0))=0,"n/a",((INDEX(Historical!$C$7:$C$1279,MATCH(B251,Historical!$B$7:$B$1301,0))/INDEX(Historical!$O$7:$O$1270,MATCH(B251,Historical!$B$7:$B$1301,0)))^(1/10)-1)*100)</f>
        <v>66.728870783446254</v>
      </c>
      <c r="W251" s="715">
        <f>IF(OR(U251&lt;=0,U251="n/a",V251&lt;=0,V251="n/a"),"n/a",U251/V251)</f>
        <v>0.43157391844353049</v>
      </c>
      <c r="X251" s="716">
        <f>IF(OR(AJ251&lt;=0,AJ251="n/a",U251&lt;=0,U251="n/a"),"n/a",U251/AJ251)</f>
        <v>1.4256653582833623</v>
      </c>
      <c r="Y251" s="889"/>
      <c r="Z251" s="663">
        <f>IF(OR(AC251&lt;0.01,AC251="n/a"),"n/a",M251/AC251*100)</f>
        <v>35.0140056022409</v>
      </c>
      <c r="AA251" s="900">
        <f>IF(OR(AC251&lt;0.01,AC251="n/a"),"n/a",I251/AC251)</f>
        <v>20.654761904761905</v>
      </c>
      <c r="AB251" s="901">
        <v>12</v>
      </c>
      <c r="AC251" s="879">
        <v>14.28</v>
      </c>
      <c r="AD251" s="879">
        <v>1.59</v>
      </c>
      <c r="AE251" s="879">
        <v>1.1499999999999999</v>
      </c>
      <c r="AF251" s="879">
        <v>4.83</v>
      </c>
      <c r="AG251" s="879">
        <v>24.7</v>
      </c>
      <c r="AH251" s="879">
        <v>17.5</v>
      </c>
      <c r="AI251" s="879">
        <v>13.3</v>
      </c>
      <c r="AJ251" s="879">
        <v>20.200000000000003</v>
      </c>
      <c r="AK251" s="879">
        <v>12.72</v>
      </c>
      <c r="AL251" s="892">
        <v>283750</v>
      </c>
      <c r="AM251" s="886">
        <v>0.3</v>
      </c>
      <c r="AN251" s="879">
        <v>0.91</v>
      </c>
      <c r="AO251" s="753">
        <f>IF(U251="n/a","n/a",IF(AA251&lt;0,"n/a",IF(AA251="n/a","n/a",J251+U251-AA251)))</f>
        <v>9.8388809092699319</v>
      </c>
      <c r="AP251" s="754">
        <f>IF(U251="n/a","n/a",J251+U251)</f>
        <v>30.493642814031837</v>
      </c>
      <c r="AQ251" s="902">
        <f>IF(OR(AC251&lt;0.01,AF251="n/a"),"n/a",(I251/SQRT(22.5*AC251*(I251/AF251))-1)*100)</f>
        <v>110.56801487616509</v>
      </c>
      <c r="AR251" s="663">
        <f>INDEX(Historical!$C$7:$C$1279,MATCH(B251,Historical!$B$7:$B$1301,0))*IF(AH251="n/a",1.03,IF(AH251&lt;0,1.01,IF(AH251&gt;10,1.1,(1+AH251/100))))</f>
        <v>5.4780000000000006</v>
      </c>
      <c r="AS251" s="900">
        <f>IF($AI251="n/a",1.03*AR251,IF($AI251&lt;0,1.01*AR251,IF($AI251&gt;10,1.1*AR251,(1+$AI251/100)*AR251)))</f>
        <v>6.0258000000000012</v>
      </c>
      <c r="AT251" s="900">
        <f>IF($AK251="n/a",1.03*AS251,IF($AK251&lt;0,1.01*AS251,IF($AK251&gt;10,1.1*AS251,(1+$AK251/100)*AS251)))</f>
        <v>6.6283800000000017</v>
      </c>
      <c r="AU251" s="900">
        <f>IF($AK251="n/a",1.03*AT251,IF($AK251&lt;0,1.01*AT251,IF($AK251&gt;10,1.1*AT251,(1+$AK251/100)*AT251)))</f>
        <v>7.2912180000000024</v>
      </c>
      <c r="AV251" s="900">
        <f>IF($AK251="n/a",1.03*AU251,IF($AK251&lt;0,1.01*AU251,IF($AK251&gt;10,1.1*AU251,(1+$AK251/100)*AU251)))</f>
        <v>8.0203398000000039</v>
      </c>
      <c r="AW251" s="663">
        <f>SUM(AR251:AV251)</f>
        <v>33.443737800000008</v>
      </c>
      <c r="AX251" s="761">
        <f>AW251/I251*100</f>
        <v>11.338782098660793</v>
      </c>
      <c r="AY251" s="948">
        <v>0.72</v>
      </c>
      <c r="AZ251" s="886">
        <v>57.120000000000005</v>
      </c>
      <c r="BA251" s="886">
        <v>-6.61</v>
      </c>
      <c r="BB251" s="886">
        <v>0.89</v>
      </c>
      <c r="BC251" s="886">
        <v>8.67</v>
      </c>
      <c r="BE251" s="635">
        <v>2010</v>
      </c>
      <c r="BF251" s="912">
        <f>IF(BE251&gt;2008,0,IF(BE251&gt;2001,1,IF(BE251&gt;1990,2,IF(BE251&gt;1980,3,IF(BE251&gt;1973,4,IF(BE251&gt;1970,5,IF(BE251&gt;1960,6,IF(BE251&gt;1958,7,IF(BE251&gt;1953,8,9)))))))))</f>
        <v>0</v>
      </c>
      <c r="BG251" s="896">
        <v>7.8</v>
      </c>
    </row>
    <row r="252" spans="1:59" ht="11.25" customHeight="1" x14ac:dyDescent="0.2">
      <c r="A252" s="877" t="s">
        <v>1758</v>
      </c>
      <c r="B252" s="889" t="s">
        <v>1759</v>
      </c>
      <c r="C252" s="946" t="s">
        <v>108</v>
      </c>
      <c r="D252" s="946" t="s">
        <v>118</v>
      </c>
      <c r="E252" s="746">
        <v>11</v>
      </c>
      <c r="F252" s="1199">
        <v>295</v>
      </c>
      <c r="G252" s="1199" t="s">
        <v>115</v>
      </c>
      <c r="H252" s="1199" t="s">
        <v>115</v>
      </c>
      <c r="I252" s="888">
        <v>16.59</v>
      </c>
      <c r="J252" s="663">
        <f>(M252/I252)*100</f>
        <v>6.8716094032549719</v>
      </c>
      <c r="K252" s="891">
        <v>0.28499999999999998</v>
      </c>
      <c r="L252" s="901">
        <v>4</v>
      </c>
      <c r="M252" s="654">
        <f>K252*L252</f>
        <v>1.1399999999999999</v>
      </c>
      <c r="N252" s="884" t="s">
        <v>236</v>
      </c>
      <c r="O252" s="747">
        <v>0.26</v>
      </c>
      <c r="P252" s="630">
        <v>43672</v>
      </c>
      <c r="Q252" s="630">
        <v>43693</v>
      </c>
      <c r="R252" s="654">
        <f>(K252-O252)/O252*100</f>
        <v>9.6153846153846025</v>
      </c>
      <c r="S252" s="714">
        <f>IF(INDEX(Historical!$D$7:$D$1277,MATCH(B252,Historical!$B$7:$B$1301,0))=0,"n/a",(INDEX(Historical!$C$7:$C$1279,MATCH(B252,Historical!$B$7:$B$1301,0))/INDEX(Historical!$D$7:$D$1277,MATCH(B252,Historical!$B$7:$B$1301,0))-1)*100)</f>
        <v>11.22448979591837</v>
      </c>
      <c r="T252" s="714">
        <f>IF(INDEX(Historical!$F$7:$F$1270,MATCH(B252,Historical!$B$7:$B$1301,0))=0,"n/a",((INDEX(Historical!$C$7:$C$1279,MATCH(B252,Historical!$B$7:$B$1301,0))/INDEX(Historical!$F$7:$F$1270,MATCH(B252,Historical!$B$7:$B$1301,0)))^(1/3)-1)*100)</f>
        <v>12.282461348995731</v>
      </c>
      <c r="U252" s="714">
        <f>IF(INDEX(Historical!$H$7:$H$1270,MATCH(B252,Historical!$B$7:$B$1301,0))=0,"n/a",((INDEX(Historical!$C$7:$C$1279,MATCH(B252,Historical!$B$7:$B$1301,0))/INDEX(Historical!$H$7:$H$1270,MATCH(B252,Historical!$B$7:$B$1301,0)))^(1/5)-1)*100)</f>
        <v>11.945582806602983</v>
      </c>
      <c r="V252" s="714">
        <f>IF(INDEX(Historical!$O$7:$O$1270,MATCH(B252,Historical!$B$7:$B$1301,0))=0,"n/a",((INDEX(Historical!$C$7:$C$1279,MATCH(B252,Historical!$B$7:$B$1301,0))/INDEX(Historical!$O$7:$O$1270,MATCH(B252,Historical!$B$7:$B$1301,0)))^(1/10)-1)*100)</f>
        <v>13.216987371290557</v>
      </c>
      <c r="W252" s="715">
        <f>IF(OR(U252&lt;=0,U252="n/a",V252&lt;=0,V252="n/a"),"n/a",U252/V252)</f>
        <v>0.90380526749618673</v>
      </c>
      <c r="X252" s="716">
        <f>IF(OR(AJ252&lt;=0,AJ252="n/a",U252&lt;=0,U252="n/a"),"n/a",U252/AJ252)</f>
        <v>0.43756713577300305</v>
      </c>
      <c r="Y252" s="676"/>
      <c r="Z252" s="663">
        <f>IF(OR(AC252&lt;0.01,AC252="n/a"),"n/a",M252/AC252*100)</f>
        <v>24.152542372881356</v>
      </c>
      <c r="AA252" s="900">
        <f>IF(OR(AC252&lt;0.01,AC252="n/a"),"n/a",I252/AC252)</f>
        <v>3.5148305084745766</v>
      </c>
      <c r="AB252" s="901">
        <v>12</v>
      </c>
      <c r="AC252" s="879">
        <v>4.72</v>
      </c>
      <c r="AD252" s="879">
        <v>0.47</v>
      </c>
      <c r="AE252" s="879">
        <v>0.28999999999999998</v>
      </c>
      <c r="AF252" s="879">
        <v>0.33</v>
      </c>
      <c r="AG252" s="879">
        <v>10.100000000000001</v>
      </c>
      <c r="AH252" s="879">
        <v>120.39999999999999</v>
      </c>
      <c r="AI252" s="879">
        <v>3.18</v>
      </c>
      <c r="AJ252" s="879">
        <v>27.3</v>
      </c>
      <c r="AK252" s="879">
        <v>7.1800000000000006</v>
      </c>
      <c r="AL252" s="892">
        <v>3450</v>
      </c>
      <c r="AM252" s="886">
        <v>0.8</v>
      </c>
      <c r="AN252" s="879">
        <v>0.34</v>
      </c>
      <c r="AO252" s="753">
        <f>IF(U252="n/a","n/a",IF(AA252&lt;0,"n/a",IF(AA252="n/a","n/a",J252+U252-AA252)))</f>
        <v>15.302361701383381</v>
      </c>
      <c r="AP252" s="754">
        <f>IF(U252="n/a","n/a",J252+U252)</f>
        <v>18.817192209857957</v>
      </c>
      <c r="AQ252" s="902">
        <f>IF(OR(AC252&lt;0.01,AF252="n/a"),"n/a",(I252/SQRT(22.5*AC252*(I252/AF252))-1)*100)</f>
        <v>-77.295188294630776</v>
      </c>
      <c r="AR252" s="663">
        <f>INDEX(Historical!$C$7:$C$1279,MATCH(B252,Historical!$B$7:$B$1301,0))*IF(AH252="n/a",1.03,IF(AH252&lt;0,1.01,IF(AH252&gt;10,1.1,(1+AH252/100))))</f>
        <v>1.1990000000000003</v>
      </c>
      <c r="AS252" s="900">
        <f>IF($AI252="n/a",1.03*AR252,IF($AI252&lt;0,1.01*AR252,IF($AI252&gt;10,1.1*AR252,(1+$AI252/100)*AR252)))</f>
        <v>1.2371282000000003</v>
      </c>
      <c r="AT252" s="900">
        <f>IF($AK252="n/a",1.03*AS252,IF($AK252&lt;0,1.01*AS252,IF($AK252&gt;10,1.1*AS252,(1+$AK252/100)*AS252)))</f>
        <v>1.3259540047600005</v>
      </c>
      <c r="AU252" s="900">
        <f>IF($AK252="n/a",1.03*AT252,IF($AK252&lt;0,1.01*AT252,IF($AK252&gt;10,1.1*AT252,(1+$AK252/100)*AT252)))</f>
        <v>1.4211575023017686</v>
      </c>
      <c r="AV252" s="900">
        <f>IF($AK252="n/a",1.03*AU252,IF($AK252&lt;0,1.01*AU252,IF($AK252&gt;10,1.1*AU252,(1+$AK252/100)*AU252)))</f>
        <v>1.5231966109670358</v>
      </c>
      <c r="AW252" s="663">
        <f>SUM(AR252:AV252)</f>
        <v>6.7064363180288051</v>
      </c>
      <c r="AX252" s="761">
        <f>AW252/I252*100</f>
        <v>40.424570934471397</v>
      </c>
      <c r="AY252" s="948">
        <v>1.67</v>
      </c>
      <c r="AZ252" s="886">
        <v>73.17</v>
      </c>
      <c r="BA252" s="886">
        <v>-52.72</v>
      </c>
      <c r="BB252" s="886">
        <v>3.46</v>
      </c>
      <c r="BC252" s="886">
        <v>-29.18</v>
      </c>
      <c r="BE252" s="635">
        <v>2009</v>
      </c>
      <c r="BF252" s="912">
        <f>IF(BE252&gt;2008,0,IF(BE252&gt;2001,1,IF(BE252&gt;1990,2,IF(BE252&gt;1980,3,IF(BE252&gt;1973,4,IF(BE252&gt;1970,5,IF(BE252&gt;1960,6,IF(BE252&gt;1958,7,IF(BE252&gt;1953,8,9)))))))))</f>
        <v>0</v>
      </c>
      <c r="BG252" s="896">
        <v>1.5</v>
      </c>
    </row>
    <row r="253" spans="1:59" ht="11.25" customHeight="1" x14ac:dyDescent="0.2">
      <c r="A253" s="885" t="s">
        <v>830</v>
      </c>
      <c r="B253" s="889" t="s">
        <v>831</v>
      </c>
      <c r="C253" s="946" t="s">
        <v>112</v>
      </c>
      <c r="D253" s="946" t="s">
        <v>4363</v>
      </c>
      <c r="E253" s="746">
        <v>13</v>
      </c>
      <c r="F253" s="1199">
        <v>270</v>
      </c>
      <c r="G253" s="1199" t="s">
        <v>37</v>
      </c>
      <c r="H253" s="1199" t="s">
        <v>37</v>
      </c>
      <c r="I253" s="888">
        <v>169.07</v>
      </c>
      <c r="J253" s="663">
        <f>(M253/I253)*100</f>
        <v>2.2949074347903236</v>
      </c>
      <c r="K253" s="891">
        <v>0.97</v>
      </c>
      <c r="L253" s="901">
        <v>4</v>
      </c>
      <c r="M253" s="654">
        <f>K253*L253</f>
        <v>3.88</v>
      </c>
      <c r="N253" s="884" t="s">
        <v>318</v>
      </c>
      <c r="O253" s="747">
        <v>0.88</v>
      </c>
      <c r="P253" s="630">
        <v>43706</v>
      </c>
      <c r="Q253" s="630">
        <v>43738</v>
      </c>
      <c r="R253" s="654">
        <f>(K253-O253)/O253*100</f>
        <v>10.227272727272723</v>
      </c>
      <c r="S253" s="714">
        <f>IF(INDEX(Historical!$D$7:$D$1277,MATCH(B253,Historical!$B$7:$B$1301,0))=0,"n/a",(INDEX(Historical!$C$7:$C$1279,MATCH(B253,Historical!$B$7:$B$1301,0))/INDEX(Historical!$D$7:$D$1277,MATCH(B253,Historical!$B$7:$B$1301,0))-1)*100)</f>
        <v>20.915032679738577</v>
      </c>
      <c r="T253" s="714">
        <f>IF(INDEX(Historical!$F$7:$F$1270,MATCH(B253,Historical!$B$7:$B$1301,0))=0,"n/a",((INDEX(Historical!$C$7:$C$1279,MATCH(B253,Historical!$B$7:$B$1301,0))/INDEX(Historical!$F$7:$F$1270,MATCH(B253,Historical!$B$7:$B$1301,0)))^(1/3)-1)*100)</f>
        <v>17.946500361351969</v>
      </c>
      <c r="U253" s="714">
        <f>IF(INDEX(Historical!$H$7:$H$1270,MATCH(B253,Historical!$B$7:$B$1301,0))=0,"n/a",((INDEX(Historical!$C$7:$C$1279,MATCH(B253,Historical!$B$7:$B$1301,0))/INDEX(Historical!$H$7:$H$1270,MATCH(B253,Historical!$B$7:$B$1301,0)))^(1/5)-1)*100)</f>
        <v>15.436965941381576</v>
      </c>
      <c r="V253" s="714">
        <f>IF(INDEX(Historical!$O$7:$O$1270,MATCH(B253,Historical!$B$7:$B$1301,0))=0,"n/a",((INDEX(Historical!$C$7:$C$1279,MATCH(B253,Historical!$B$7:$B$1301,0))/INDEX(Historical!$O$7:$O$1270,MATCH(B253,Historical!$B$7:$B$1301,0)))^(1/10)-1)*100)</f>
        <v>21.2218189648836</v>
      </c>
      <c r="W253" s="715">
        <f>IF(OR(U253&lt;=0,U253="n/a",V253&lt;=0,V253="n/a"),"n/a",U253/V253)</f>
        <v>0.72741012289877705</v>
      </c>
      <c r="X253" s="716">
        <f>IF(OR(AJ253&lt;=0,AJ253="n/a",U253&lt;=0,U253="n/a"),"n/a",U253/AJ253)</f>
        <v>1.9790981976130226</v>
      </c>
      <c r="Y253" s="890"/>
      <c r="Z253" s="663">
        <f>IF(OR(AC253&lt;0.01,AC253="n/a"),"n/a",M253/AC253*100)</f>
        <v>45.116279069767437</v>
      </c>
      <c r="AA253" s="900">
        <f>IF(OR(AC253&lt;0.01,AC253="n/a"),"n/a",I253/AC253)</f>
        <v>19.659302325581397</v>
      </c>
      <c r="AB253" s="901">
        <v>12</v>
      </c>
      <c r="AC253" s="879">
        <v>8.6</v>
      </c>
      <c r="AD253" s="879">
        <v>2.35</v>
      </c>
      <c r="AE253" s="879">
        <v>5.35</v>
      </c>
      <c r="AF253" s="879">
        <v>7.08</v>
      </c>
      <c r="AG253" s="879">
        <v>34.1</v>
      </c>
      <c r="AH253" s="879">
        <v>6</v>
      </c>
      <c r="AI253" s="879">
        <v>19.88</v>
      </c>
      <c r="AJ253" s="879">
        <v>7.8</v>
      </c>
      <c r="AK253" s="879">
        <v>8.17</v>
      </c>
      <c r="AL253" s="892">
        <v>115330</v>
      </c>
      <c r="AM253" s="886">
        <v>0.1</v>
      </c>
      <c r="AN253" s="879">
        <v>1.74</v>
      </c>
      <c r="AO253" s="753">
        <f>IF(U253="n/a","n/a",IF(AA253&lt;0,"n/a",IF(AA253="n/a","n/a",J253+U253-AA253)))</f>
        <v>-1.9274289494094958</v>
      </c>
      <c r="AP253" s="754">
        <f>IF(U253="n/a","n/a",J253+U253)</f>
        <v>17.731873376171901</v>
      </c>
      <c r="AQ253" s="902">
        <f>IF(OR(AC253&lt;0.01,AF253="n/a"),"n/a",(I253/SQRT(22.5*AC253*(I253/AF253))-1)*100)</f>
        <v>148.71926205629805</v>
      </c>
      <c r="AR253" s="663">
        <f>INDEX(Historical!$C$7:$C$1279,MATCH(B253,Historical!$B$7:$B$1301,0))*IF(AH253="n/a",1.03,IF(AH253&lt;0,1.01,IF(AH253&gt;10,1.1,(1+AH253/100))))</f>
        <v>3.9220000000000006</v>
      </c>
      <c r="AS253" s="900">
        <f>IF($AI253="n/a",1.03*AR253,IF($AI253&lt;0,1.01*AR253,IF($AI253&gt;10,1.1*AR253,(1+$AI253/100)*AR253)))</f>
        <v>4.3142000000000014</v>
      </c>
      <c r="AT253" s="900">
        <f>IF($AK253="n/a",1.03*AS253,IF($AK253&lt;0,1.01*AS253,IF($AK253&gt;10,1.1*AS253,(1+$AK253/100)*AS253)))</f>
        <v>4.6666701400000017</v>
      </c>
      <c r="AU253" s="900">
        <f>IF($AK253="n/a",1.03*AT253,IF($AK253&lt;0,1.01*AT253,IF($AK253&gt;10,1.1*AT253,(1+$AK253/100)*AT253)))</f>
        <v>5.0479370904380021</v>
      </c>
      <c r="AV253" s="900">
        <f>IF($AK253="n/a",1.03*AU253,IF($AK253&lt;0,1.01*AU253,IF($AK253&gt;10,1.1*AU253,(1+$AK253/100)*AU253)))</f>
        <v>5.4603535507267873</v>
      </c>
      <c r="AW253" s="663">
        <f>SUM(AR253:AV253)</f>
        <v>23.411160781164792</v>
      </c>
      <c r="AX253" s="761">
        <f>AW253/I253*100</f>
        <v>13.84702240560998</v>
      </c>
      <c r="AY253" s="948">
        <v>1.07</v>
      </c>
      <c r="AZ253" s="886">
        <v>60.9</v>
      </c>
      <c r="BA253" s="886">
        <v>-10.530000000000001</v>
      </c>
      <c r="BB253" s="886">
        <v>3.3099999999999996</v>
      </c>
      <c r="BC253" s="886">
        <v>2.08</v>
      </c>
      <c r="BE253" s="635">
        <v>2007</v>
      </c>
      <c r="BF253" s="912">
        <f>IF(BE253&gt;2008,0,IF(BE253&gt;2001,1,IF(BE253&gt;1990,2,IF(BE253&gt;1980,3,IF(BE253&gt;1973,4,IF(BE253&gt;1970,5,IF(BE253&gt;1960,6,IF(BE253&gt;1958,7,IF(BE253&gt;1953,8,9)))))))))</f>
        <v>1</v>
      </c>
      <c r="BG253" s="896">
        <v>9.7000000000000011</v>
      </c>
    </row>
    <row r="254" spans="1:59" s="787" customFormat="1" ht="11.25" customHeight="1" x14ac:dyDescent="0.2">
      <c r="A254" s="658" t="s">
        <v>1752</v>
      </c>
      <c r="B254" s="795" t="s">
        <v>1753</v>
      </c>
      <c r="C254" s="946" t="s">
        <v>112</v>
      </c>
      <c r="D254" s="946" t="s">
        <v>4361</v>
      </c>
      <c r="E254" s="769">
        <v>11</v>
      </c>
      <c r="F254" s="1199">
        <v>306</v>
      </c>
      <c r="G254" s="1198" t="s">
        <v>115</v>
      </c>
      <c r="H254" s="1198" t="s">
        <v>115</v>
      </c>
      <c r="I254" s="770">
        <v>111.18</v>
      </c>
      <c r="J254" s="771">
        <f>(M254/I254)*100</f>
        <v>3.6337470768123761</v>
      </c>
      <c r="K254" s="772">
        <v>1.01</v>
      </c>
      <c r="L254" s="773">
        <v>4</v>
      </c>
      <c r="M254" s="774">
        <f>K254*L254</f>
        <v>4.04</v>
      </c>
      <c r="N254" s="775" t="s">
        <v>427</v>
      </c>
      <c r="O254" s="776">
        <v>0.96</v>
      </c>
      <c r="P254" s="777">
        <v>43885</v>
      </c>
      <c r="Q254" s="777">
        <v>43900</v>
      </c>
      <c r="R254" s="774">
        <f>(K254-O254)/O254*100</f>
        <v>5.2083333333333384</v>
      </c>
      <c r="S254" s="714">
        <f>IF(INDEX(Historical!$D$7:$D$1277,MATCH(B254,Historical!$B$7:$B$1301,0))=0,"n/a",(INDEX(Historical!$C$7:$C$1279,MATCH(B254,Historical!$B$7:$B$1301,0))/INDEX(Historical!$D$7:$D$1277,MATCH(B254,Historical!$B$7:$B$1301,0))-1)*100)</f>
        <v>5.4945054945054972</v>
      </c>
      <c r="T254" s="714">
        <f>IF(INDEX(Historical!$F$7:$F$1270,MATCH(B254,Historical!$B$7:$B$1301,0))=0,"n/a",((INDEX(Historical!$C$7:$C$1279,MATCH(B254,Historical!$B$7:$B$1301,0))/INDEX(Historical!$F$7:$F$1270,MATCH(B254,Historical!$B$7:$B$1301,0)))^(1/3)-1)*100)</f>
        <v>7.1664579674248552</v>
      </c>
      <c r="U254" s="714">
        <f>IF(INDEX(Historical!$H$7:$H$1270,MATCH(B254,Historical!$B$7:$B$1301,0))=0,"n/a",((INDEX(Historical!$C$7:$C$1279,MATCH(B254,Historical!$B$7:$B$1301,0))/INDEX(Historical!$H$7:$H$1270,MATCH(B254,Historical!$B$7:$B$1301,0)))^(1/5)-1)*100)</f>
        <v>7.4581318351847781</v>
      </c>
      <c r="V254" s="714">
        <f>IF(INDEX(Historical!$O$7:$O$1270,MATCH(B254,Historical!$B$7:$B$1301,0))=0,"n/a",((INDEX(Historical!$C$7:$C$1279,MATCH(B254,Historical!$B$7:$B$1301,0))/INDEX(Historical!$O$7:$O$1270,MATCH(B254,Historical!$B$7:$B$1301,0)))^(1/10)-1)*100)</f>
        <v>7.871289892416522</v>
      </c>
      <c r="W254" s="715">
        <f>IF(OR(U254&lt;=0,U254="n/a",V254&lt;=0,V254="n/a"),"n/a",U254/V254)</f>
        <v>0.94751075581274236</v>
      </c>
      <c r="X254" s="716">
        <f>IF(OR(AJ254&lt;=0,AJ254="n/a",U254&lt;=0,U254="n/a"),"n/a",U254/AJ254)</f>
        <v>0.80194965969728793</v>
      </c>
      <c r="Y254" s="792"/>
      <c r="Z254" s="771">
        <f>IF(OR(AC254&lt;0.01,AC254="n/a"),"n/a",M254/AC254*100)</f>
        <v>81.781376518218622</v>
      </c>
      <c r="AA254" s="779">
        <f>IF(OR(AC254&lt;0.01,AC254="n/a"),"n/a",I254/AC254)</f>
        <v>22.506072874493928</v>
      </c>
      <c r="AB254" s="773">
        <v>12</v>
      </c>
      <c r="AC254" s="780">
        <v>4.9400000000000004</v>
      </c>
      <c r="AD254" s="780">
        <v>4.72</v>
      </c>
      <c r="AE254" s="780">
        <v>1.3</v>
      </c>
      <c r="AF254" s="780">
        <v>28.66</v>
      </c>
      <c r="AG254" s="789">
        <v>103.89999999999999</v>
      </c>
      <c r="AH254" s="780">
        <v>-7.1999999999999993</v>
      </c>
      <c r="AI254" s="780">
        <v>28.08</v>
      </c>
      <c r="AJ254" s="780">
        <v>9.3000000000000007</v>
      </c>
      <c r="AK254" s="780">
        <v>4.7</v>
      </c>
      <c r="AL254" s="781">
        <v>97210</v>
      </c>
      <c r="AM254" s="1056" t="s">
        <v>136</v>
      </c>
      <c r="AN254" s="789">
        <v>8.67</v>
      </c>
      <c r="AO254" s="783">
        <f>IF(U254="n/a","n/a",IF(AA254&lt;0,"n/a",IF(AA254="n/a","n/a",J254+U254-AA254)))</f>
        <v>-11.414193962496773</v>
      </c>
      <c r="AP254" s="784">
        <f>IF(U254="n/a","n/a",J254+U254)</f>
        <v>11.091878911997155</v>
      </c>
      <c r="AQ254" s="785">
        <f>IF(OR(AC254&lt;0.01,AF254="n/a"),"n/a",(I254/SQRT(22.5*AC254*(I254/AF254))-1)*100)</f>
        <v>435.4225947098011</v>
      </c>
      <c r="AR254" s="663">
        <f>INDEX(Historical!$C$7:$C$1279,MATCH(B254,Historical!$B$7:$B$1301,0))*IF(AH254="n/a",1.03,IF(AH254&lt;0,1.01,IF(AH254&gt;10,1.1,(1+AH254/100))))</f>
        <v>3.8784000000000001</v>
      </c>
      <c r="AS254" s="779">
        <f>IF($AI254="n/a",1.03*AR254,IF($AI254&lt;0,1.01*AR254,IF($AI254&gt;10,1.1*AR254,(1+$AI254/100)*AR254)))</f>
        <v>4.2662400000000007</v>
      </c>
      <c r="AT254" s="779">
        <f>IF($AK254="n/a",1.03*AS254,IF($AK254&lt;0,1.01*AS254,IF($AK254&gt;10,1.1*AS254,(1+$AK254/100)*AS254)))</f>
        <v>4.4667532800000007</v>
      </c>
      <c r="AU254" s="779">
        <f>IF($AK254="n/a",1.03*AT254,IF($AK254&lt;0,1.01*AT254,IF($AK254&gt;10,1.1*AT254,(1+$AK254/100)*AT254)))</f>
        <v>4.6766906841600004</v>
      </c>
      <c r="AV254" s="779">
        <f>IF($AK254="n/a",1.03*AU254,IF($AK254&lt;0,1.01*AU254,IF($AK254&gt;10,1.1*AU254,(1+$AK254/100)*AU254)))</f>
        <v>4.8964951463155204</v>
      </c>
      <c r="AW254" s="771">
        <f>SUM(AR254:AV254)</f>
        <v>22.184579110475521</v>
      </c>
      <c r="AX254" s="786">
        <f>AW254/I254*100</f>
        <v>19.953749874505775</v>
      </c>
      <c r="AY254" s="949">
        <v>0.84</v>
      </c>
      <c r="AZ254" s="782">
        <v>35.589999999999996</v>
      </c>
      <c r="BA254" s="782">
        <v>-11.28</v>
      </c>
      <c r="BB254" s="782">
        <v>10.879999999999999</v>
      </c>
      <c r="BC254" s="782">
        <v>2.85</v>
      </c>
      <c r="BD254" s="922"/>
      <c r="BE254" s="635">
        <v>2010</v>
      </c>
      <c r="BF254" s="912">
        <f>IF(BE254&gt;2008,0,IF(BE254&gt;2001,1,IF(BE254&gt;1990,2,IF(BE254&gt;1980,3,IF(BE254&gt;1973,4,IF(BE254&gt;1970,5,IF(BE254&gt;1960,6,IF(BE254&gt;1958,7,IF(BE254&gt;1953,8,9)))))))))</f>
        <v>0</v>
      </c>
      <c r="BG254" s="838">
        <v>7.6</v>
      </c>
    </row>
    <row r="255" spans="1:59" ht="11.25" customHeight="1" x14ac:dyDescent="0.2">
      <c r="A255" s="885" t="s">
        <v>1760</v>
      </c>
      <c r="B255" s="889" t="s">
        <v>1761</v>
      </c>
      <c r="C255" s="946" t="s">
        <v>153</v>
      </c>
      <c r="D255" s="946" t="s">
        <v>4327</v>
      </c>
      <c r="E255" s="746">
        <v>10</v>
      </c>
      <c r="F255" s="1199">
        <v>401</v>
      </c>
      <c r="G255" s="1199" t="s">
        <v>106</v>
      </c>
      <c r="H255" s="1199" t="s">
        <v>106</v>
      </c>
      <c r="I255" s="888">
        <v>81.02</v>
      </c>
      <c r="J255" s="663">
        <f>(M255/I255)*100</f>
        <v>1.5798568254751912</v>
      </c>
      <c r="K255" s="891">
        <v>0.32</v>
      </c>
      <c r="L255" s="901">
        <v>4</v>
      </c>
      <c r="M255" s="654">
        <f>K255*L255</f>
        <v>1.28</v>
      </c>
      <c r="N255" s="884" t="s">
        <v>239</v>
      </c>
      <c r="O255" s="747">
        <v>0.3</v>
      </c>
      <c r="P255" s="875">
        <v>43902</v>
      </c>
      <c r="Q255" s="875">
        <v>43938</v>
      </c>
      <c r="R255" s="654">
        <f>(K255-O255)/O255*100</f>
        <v>6.6666666666666732</v>
      </c>
      <c r="S255" s="714">
        <f>IF(INDEX(Historical!$D$7:$D$1277,MATCH(B255,Historical!$B$7:$B$1301,0))=0,"n/a",(INDEX(Historical!$C$7:$C$1279,MATCH(B255,Historical!$B$7:$B$1301,0))/INDEX(Historical!$D$7:$D$1277,MATCH(B255,Historical!$B$7:$B$1301,0))-1)*100)</f>
        <v>23.913043478260843</v>
      </c>
      <c r="T255" s="714">
        <f>IF(INDEX(Historical!$F$7:$F$1270,MATCH(B255,Historical!$B$7:$B$1301,0))=0,"n/a",((INDEX(Historical!$C$7:$C$1279,MATCH(B255,Historical!$B$7:$B$1301,0))/INDEX(Historical!$F$7:$F$1270,MATCH(B255,Historical!$B$7:$B$1301,0)))^(1/3)-1)*100)</f>
        <v>19.983162620797646</v>
      </c>
      <c r="U255" s="714">
        <f>IF(INDEX(Historical!$H$7:$H$1270,MATCH(B255,Historical!$B$7:$B$1301,0))=0,"n/a",((INDEX(Historical!$C$7:$C$1279,MATCH(B255,Historical!$B$7:$B$1301,0))/INDEX(Historical!$H$7:$H$1270,MATCH(B255,Historical!$B$7:$B$1301,0)))^(1/5)-1)*100)</f>
        <v>18.88654957871243</v>
      </c>
      <c r="V255" s="714" t="str">
        <f>IF(INDEX(Historical!$O$7:$O$1270,MATCH(B255,Historical!$B$7:$B$1301,0))=0,"n/a",((INDEX(Historical!$C$7:$C$1279,MATCH(B255,Historical!$B$7:$B$1301,0))/INDEX(Historical!$O$7:$O$1270,MATCH(B255,Historical!$B$7:$B$1301,0)))^(1/10)-1)*100)</f>
        <v>n/a</v>
      </c>
      <c r="W255" s="715" t="str">
        <f>IF(OR(U255&lt;=0,U255="n/a",V255&lt;=0,V255="n/a"),"n/a",U255/V255)</f>
        <v>n/a</v>
      </c>
      <c r="X255" s="716">
        <f>IF(OR(AJ255&lt;=0,AJ255="n/a",U255&lt;=0,U255="n/a"),"n/a",U255/AJ255)</f>
        <v>2.0092074019906838</v>
      </c>
      <c r="Y255" s="889"/>
      <c r="Z255" s="663">
        <f>IF(OR(AC255&lt;0.01,AC255="n/a"),"n/a",M255/AC255*100)</f>
        <v>56.63716814159293</v>
      </c>
      <c r="AA255" s="900">
        <f>IF(OR(AC255&lt;0.01,AC255="n/a"),"n/a",I255/AC255)</f>
        <v>35.849557522123895</v>
      </c>
      <c r="AB255" s="901">
        <v>12</v>
      </c>
      <c r="AC255" s="879">
        <v>2.2599999999999998</v>
      </c>
      <c r="AD255" s="879">
        <v>2.93</v>
      </c>
      <c r="AE255" s="879">
        <v>2.21</v>
      </c>
      <c r="AF255" s="879">
        <v>4.22</v>
      </c>
      <c r="AG255" s="879">
        <v>12.2</v>
      </c>
      <c r="AH255" s="879">
        <v>87</v>
      </c>
      <c r="AI255" s="879">
        <v>296.45</v>
      </c>
      <c r="AJ255" s="879">
        <v>9.4</v>
      </c>
      <c r="AK255" s="879">
        <v>12</v>
      </c>
      <c r="AL255" s="892">
        <v>1060</v>
      </c>
      <c r="AM255" s="886">
        <v>1.6</v>
      </c>
      <c r="AN255" s="879">
        <v>0.49</v>
      </c>
      <c r="AO255" s="753">
        <f>IF(U255="n/a","n/a",IF(AA255&lt;0,"n/a",IF(AA255="n/a","n/a",J255+U255-AA255)))</f>
        <v>-15.383151117936276</v>
      </c>
      <c r="AP255" s="754">
        <f>IF(U255="n/a","n/a",J255+U255)</f>
        <v>20.466406404187619</v>
      </c>
      <c r="AQ255" s="902">
        <f>IF(OR(AC255&lt;0.01,AF255="n/a"),"n/a",(I255/SQRT(22.5*AC255*(I255/AF255))-1)*100)</f>
        <v>159.30259693035839</v>
      </c>
      <c r="AR255" s="663">
        <f>INDEX(Historical!$C$7:$C$1279,MATCH(B255,Historical!$B$7:$B$1301,0))*IF(AH255="n/a",1.03,IF(AH255&lt;0,1.01,IF(AH255&gt;10,1.1,(1+AH255/100))))</f>
        <v>1.254</v>
      </c>
      <c r="AS255" s="900">
        <f>IF($AI255="n/a",1.03*AR255,IF($AI255&lt;0,1.01*AR255,IF($AI255&gt;10,1.1*AR255,(1+$AI255/100)*AR255)))</f>
        <v>1.3794000000000002</v>
      </c>
      <c r="AT255" s="900">
        <f>IF($AK255="n/a",1.03*AS255,IF($AK255&lt;0,1.01*AS255,IF($AK255&gt;10,1.1*AS255,(1+$AK255/100)*AS255)))</f>
        <v>1.5173400000000004</v>
      </c>
      <c r="AU255" s="900">
        <f>IF($AK255="n/a",1.03*AT255,IF($AK255&lt;0,1.01*AT255,IF($AK255&gt;10,1.1*AT255,(1+$AK255/100)*AT255)))</f>
        <v>1.6690740000000006</v>
      </c>
      <c r="AV255" s="900">
        <f>IF($AK255="n/a",1.03*AU255,IF($AK255&lt;0,1.01*AU255,IF($AK255&gt;10,1.1*AU255,(1+$AK255/100)*AU255)))</f>
        <v>1.8359814000000008</v>
      </c>
      <c r="AW255" s="663">
        <f>SUM(AR255:AV255)</f>
        <v>7.6557954000000015</v>
      </c>
      <c r="AX255" s="761">
        <f>AW255/I255*100</f>
        <v>9.4492661071340436</v>
      </c>
      <c r="AY255" s="948">
        <v>1.28</v>
      </c>
      <c r="AZ255" s="886">
        <v>79.53</v>
      </c>
      <c r="BA255" s="886">
        <v>-45.43</v>
      </c>
      <c r="BB255" s="886">
        <v>9.1300000000000008</v>
      </c>
      <c r="BC255" s="886">
        <v>-21.34</v>
      </c>
      <c r="BE255" s="635">
        <v>2011</v>
      </c>
      <c r="BF255" s="912">
        <f>IF(BE255&gt;2008,0,IF(BE255&gt;2001,1,IF(BE255&gt;1990,2,IF(BE255&gt;1980,3,IF(BE255&gt;1973,4,IF(BE255&gt;1970,5,IF(BE255&gt;1960,6,IF(BE255&gt;1958,7,IF(BE255&gt;1953,8,9)))))))))</f>
        <v>0</v>
      </c>
      <c r="BG255" s="896">
        <v>5</v>
      </c>
    </row>
    <row r="256" spans="1:59" ht="11.25" customHeight="1" x14ac:dyDescent="0.2">
      <c r="A256" s="885" t="s">
        <v>836</v>
      </c>
      <c r="B256" s="889" t="s">
        <v>837</v>
      </c>
      <c r="C256" s="946" t="s">
        <v>153</v>
      </c>
      <c r="D256" s="946" t="s">
        <v>4330</v>
      </c>
      <c r="E256" s="746">
        <v>17</v>
      </c>
      <c r="F256" s="1199">
        <v>207</v>
      </c>
      <c r="G256" s="1199" t="s">
        <v>106</v>
      </c>
      <c r="H256" s="1199" t="s">
        <v>106</v>
      </c>
      <c r="I256" s="888">
        <v>88.62</v>
      </c>
      <c r="J256" s="663">
        <f>(M256/I256)*100</f>
        <v>1.2638230647709321</v>
      </c>
      <c r="K256" s="891">
        <v>0.28000000000000003</v>
      </c>
      <c r="L256" s="901">
        <v>4</v>
      </c>
      <c r="M256" s="654">
        <f>K256*L256</f>
        <v>1.1200000000000001</v>
      </c>
      <c r="N256" s="884" t="s">
        <v>188</v>
      </c>
      <c r="O256" s="747">
        <v>0.27500000000000002</v>
      </c>
      <c r="P256" s="875">
        <v>43810</v>
      </c>
      <c r="Q256" s="875">
        <v>43832</v>
      </c>
      <c r="R256" s="654">
        <f>(K256-O256)/O256*100</f>
        <v>1.8181818181818195</v>
      </c>
      <c r="S256" s="714">
        <f>IF(INDEX(Historical!$D$7:$D$1277,MATCH(B256,Historical!$B$7:$B$1301,0))=0,"n/a",(INDEX(Historical!$C$7:$C$1279,MATCH(B256,Historical!$B$7:$B$1301,0))/INDEX(Historical!$D$7:$D$1277,MATCH(B256,Historical!$B$7:$B$1301,0))-1)*100)</f>
        <v>1.8518518518518601</v>
      </c>
      <c r="T256" s="714">
        <f>IF(INDEX(Historical!$F$7:$F$1270,MATCH(B256,Historical!$B$7:$B$1301,0))=0,"n/a",((INDEX(Historical!$C$7:$C$1279,MATCH(B256,Historical!$B$7:$B$1301,0))/INDEX(Historical!$F$7:$F$1270,MATCH(B256,Historical!$B$7:$B$1301,0)))^(1/3)-1)*100)</f>
        <v>1.724476819110099</v>
      </c>
      <c r="U256" s="714">
        <f>IF(INDEX(Historical!$H$7:$H$1270,MATCH(B256,Historical!$B$7:$B$1301,0))=0,"n/a",((INDEX(Historical!$C$7:$C$1279,MATCH(B256,Historical!$B$7:$B$1301,0))/INDEX(Historical!$H$7:$H$1270,MATCH(B256,Historical!$B$7:$B$1301,0)))^(1/5)-1)*100)</f>
        <v>1.8228678182560243</v>
      </c>
      <c r="V256" s="714">
        <f>IF(INDEX(Historical!$O$7:$O$1270,MATCH(B256,Historical!$B$7:$B$1301,0))=0,"n/a",((INDEX(Historical!$C$7:$C$1279,MATCH(B256,Historical!$B$7:$B$1301,0))/INDEX(Historical!$O$7:$O$1270,MATCH(B256,Historical!$B$7:$B$1301,0)))^(1/10)-1)*100)</f>
        <v>1.7478158368593899</v>
      </c>
      <c r="W256" s="715">
        <f>IF(OR(U256&lt;=0,U256="n/a",V256&lt;=0,V256="n/a"),"n/a",U256/V256)</f>
        <v>1.0429404401847586</v>
      </c>
      <c r="X256" s="716">
        <f>IF(OR(AJ256&lt;=0,AJ256="n/a",U256&lt;=0,U256="n/a"),"n/a",U256/AJ256)</f>
        <v>0.35742506240314204</v>
      </c>
      <c r="Y256" s="671"/>
      <c r="Z256" s="663">
        <f>IF(OR(AC256&lt;0.01,AC256="n/a"),"n/a",M256/AC256*100)</f>
        <v>28.940568475452199</v>
      </c>
      <c r="AA256" s="900">
        <f>IF(OR(AC256&lt;0.01,AC256="n/a"),"n/a",I256/AC256)</f>
        <v>22.899224806201552</v>
      </c>
      <c r="AB256" s="901">
        <v>12</v>
      </c>
      <c r="AC256" s="879">
        <v>3.87</v>
      </c>
      <c r="AD256" s="879" t="s">
        <v>136</v>
      </c>
      <c r="AE256" s="879">
        <v>7.66</v>
      </c>
      <c r="AF256" s="879">
        <v>3.54</v>
      </c>
      <c r="AG256" s="879">
        <v>15.299999999999999</v>
      </c>
      <c r="AH256" s="879">
        <v>-5.4</v>
      </c>
      <c r="AI256" s="879" t="s">
        <v>136</v>
      </c>
      <c r="AJ256" s="879">
        <v>5.0999999999999996</v>
      </c>
      <c r="AK256" s="879" t="s">
        <v>136</v>
      </c>
      <c r="AL256" s="892">
        <v>360.56</v>
      </c>
      <c r="AM256" s="886">
        <v>0.4</v>
      </c>
      <c r="AN256" s="879">
        <v>0</v>
      </c>
      <c r="AO256" s="753">
        <f>IF(U256="n/a","n/a",IF(AA256&lt;0,"n/a",IF(AA256="n/a","n/a",J256+U256-AA256)))</f>
        <v>-19.812533923174595</v>
      </c>
      <c r="AP256" s="754">
        <f>IF(U256="n/a","n/a",J256+U256)</f>
        <v>3.0866908830269564</v>
      </c>
      <c r="AQ256" s="902">
        <f>IF(OR(AC256&lt;0.01,AF256="n/a"),"n/a",(I256/SQRT(22.5*AC256*(I256/AF256))-1)*100)</f>
        <v>89.810731243231984</v>
      </c>
      <c r="AR256" s="663">
        <f>INDEX(Historical!$C$7:$C$1279,MATCH(B256,Historical!$B$7:$B$1301,0))*IF(AH256="n/a",1.03,IF(AH256&lt;0,1.01,IF(AH256&gt;10,1.1,(1+AH256/100))))</f>
        <v>1.1110000000000002</v>
      </c>
      <c r="AS256" s="900">
        <f>IF($AI256="n/a",1.03*AR256,IF($AI256&lt;0,1.01*AR256,IF($AI256&gt;10,1.1*AR256,(1+$AI256/100)*AR256)))</f>
        <v>1.1443300000000003</v>
      </c>
      <c r="AT256" s="900">
        <f>IF($AK256="n/a",1.03*AS256,IF($AK256&lt;0,1.01*AS256,IF($AK256&gt;10,1.1*AS256,(1+$AK256/100)*AS256)))</f>
        <v>1.1786599000000004</v>
      </c>
      <c r="AU256" s="900">
        <f>IF($AK256="n/a",1.03*AT256,IF($AK256&lt;0,1.01*AT256,IF($AK256&gt;10,1.1*AT256,(1+$AK256/100)*AT256)))</f>
        <v>1.2140196970000006</v>
      </c>
      <c r="AV256" s="900">
        <f>IF($AK256="n/a",1.03*AU256,IF($AK256&lt;0,1.01*AU256,IF($AK256&gt;10,1.1*AU256,(1+$AK256/100)*AU256)))</f>
        <v>1.2504402879100005</v>
      </c>
      <c r="AW256" s="663">
        <f>SUM(AR256:AV256)</f>
        <v>5.8984498849100024</v>
      </c>
      <c r="AX256" s="761">
        <f>AW256/I256*100</f>
        <v>6.6558901883434913</v>
      </c>
      <c r="AY256" s="948">
        <v>0.4</v>
      </c>
      <c r="AZ256" s="886">
        <v>17.64</v>
      </c>
      <c r="BA256" s="886">
        <v>-21.060000000000002</v>
      </c>
      <c r="BB256" s="886">
        <v>-2.82</v>
      </c>
      <c r="BC256" s="886">
        <v>-6.69</v>
      </c>
      <c r="BE256" s="635">
        <v>2004</v>
      </c>
      <c r="BF256" s="912">
        <f>IF(BE256&gt;2008,0,IF(BE256&gt;2001,1,IF(BE256&gt;1990,2,IF(BE256&gt;1980,3,IF(BE256&gt;1973,4,IF(BE256&gt;1970,5,IF(BE256&gt;1960,6,IF(BE256&gt;1958,7,IF(BE256&gt;1953,8,9)))))))))</f>
        <v>1</v>
      </c>
      <c r="BG256" s="896">
        <v>14.000000000000002</v>
      </c>
    </row>
    <row r="257" spans="1:59" ht="11.25" customHeight="1" x14ac:dyDescent="0.2">
      <c r="A257" s="877" t="s">
        <v>842</v>
      </c>
      <c r="B257" s="889" t="s">
        <v>843</v>
      </c>
      <c r="C257" s="946" t="s">
        <v>4199</v>
      </c>
      <c r="D257" s="946" t="s">
        <v>4331</v>
      </c>
      <c r="E257" s="746">
        <v>12</v>
      </c>
      <c r="F257" s="1199">
        <v>287</v>
      </c>
      <c r="G257" s="1199" t="s">
        <v>106</v>
      </c>
      <c r="H257" s="1199" t="s">
        <v>106</v>
      </c>
      <c r="I257" s="888">
        <v>193.17</v>
      </c>
      <c r="J257" s="663">
        <f>(M257/I257)*100</f>
        <v>0.62121447429725118</v>
      </c>
      <c r="K257" s="891">
        <v>0.3</v>
      </c>
      <c r="L257" s="901">
        <v>4</v>
      </c>
      <c r="M257" s="654">
        <f>K257*L257</f>
        <v>1.2</v>
      </c>
      <c r="N257" s="884" t="s">
        <v>792</v>
      </c>
      <c r="O257" s="747">
        <v>0.25</v>
      </c>
      <c r="P257" s="875">
        <v>43783</v>
      </c>
      <c r="Q257" s="875">
        <v>43802</v>
      </c>
      <c r="R257" s="654">
        <f>(K257-O257)/O257*100</f>
        <v>19.999999999999996</v>
      </c>
      <c r="S257" s="714">
        <f>IF(INDEX(Historical!$D$7:$D$1277,MATCH(B257,Historical!$B$7:$B$1301,0))=0,"n/a",(INDEX(Historical!$C$7:$C$1279,MATCH(B257,Historical!$B$7:$B$1301,0))/INDEX(Historical!$D$7:$D$1277,MATCH(B257,Historical!$B$7:$B$1301,0))-1)*100)</f>
        <v>19.318181818181813</v>
      </c>
      <c r="T257" s="714">
        <f>IF(INDEX(Historical!$F$7:$F$1270,MATCH(B257,Historical!$B$7:$B$1301,0))=0,"n/a",((INDEX(Historical!$C$7:$C$1279,MATCH(B257,Historical!$B$7:$B$1301,0))/INDEX(Historical!$F$7:$F$1270,MATCH(B257,Historical!$B$7:$B$1301,0)))^(1/3)-1)*100)</f>
        <v>21.52840862513392</v>
      </c>
      <c r="U257" s="714">
        <f>IF(INDEX(Historical!$H$7:$H$1270,MATCH(B257,Historical!$B$7:$B$1301,0))=0,"n/a",((INDEX(Historical!$C$7:$C$1279,MATCH(B257,Historical!$B$7:$B$1301,0))/INDEX(Historical!$H$7:$H$1270,MATCH(B257,Historical!$B$7:$B$1301,0)))^(1/5)-1)*100)</f>
        <v>20.112443398143132</v>
      </c>
      <c r="V257" s="714">
        <f>IF(INDEX(Historical!$O$7:$O$1270,MATCH(B257,Historical!$B$7:$B$1301,0))=0,"n/a",((INDEX(Historical!$C$7:$C$1279,MATCH(B257,Historical!$B$7:$B$1301,0))/INDEX(Historical!$O$7:$O$1270,MATCH(B257,Historical!$B$7:$B$1301,0)))^(1/10)-1)*100)</f>
        <v>25.308248998814943</v>
      </c>
      <c r="W257" s="715">
        <f>IF(OR(U257&lt;=0,U257="n/a",V257&lt;=0,V257="n/a"),"n/a",U257/V257)</f>
        <v>0.79469912750917282</v>
      </c>
      <c r="X257" s="716">
        <f>IF(OR(AJ257&lt;=0,AJ257="n/a",U257&lt;=0,U257="n/a"),"n/a",U257/AJ257)</f>
        <v>1.0157799696031884</v>
      </c>
      <c r="Y257" s="890"/>
      <c r="Z257" s="663">
        <f>IF(OR(AC257&lt;0.01,AC257="n/a"),"n/a",M257/AC257*100)</f>
        <v>21.582733812949641</v>
      </c>
      <c r="AA257" s="900">
        <f>IF(OR(AC257&lt;0.01,AC257="n/a"),"n/a",I257/AC257)</f>
        <v>34.742805755395686</v>
      </c>
      <c r="AB257" s="901">
        <v>9</v>
      </c>
      <c r="AC257" s="879">
        <v>5.56</v>
      </c>
      <c r="AD257" s="879">
        <v>3.33</v>
      </c>
      <c r="AE257" s="879">
        <v>17.48</v>
      </c>
      <c r="AF257" s="879">
        <v>14.1</v>
      </c>
      <c r="AG257" s="879">
        <v>40.9</v>
      </c>
      <c r="AH257" s="879">
        <v>20</v>
      </c>
      <c r="AI257" s="879">
        <v>16.669999999999998</v>
      </c>
      <c r="AJ257" s="879">
        <v>19.8</v>
      </c>
      <c r="AK257" s="879">
        <v>10.35</v>
      </c>
      <c r="AL257" s="892">
        <v>417590</v>
      </c>
      <c r="AM257" s="886">
        <v>0.2</v>
      </c>
      <c r="AN257" s="879">
        <v>0.61</v>
      </c>
      <c r="AO257" s="753">
        <f>IF(U257="n/a","n/a",IF(AA257&lt;0,"n/a",IF(AA257="n/a","n/a",J257+U257-AA257)))</f>
        <v>-14.009147882955304</v>
      </c>
      <c r="AP257" s="754">
        <f>IF(U257="n/a","n/a",J257+U257)</f>
        <v>20.733657872440382</v>
      </c>
      <c r="AQ257" s="902">
        <f>IF(OR(AC257&lt;0.01,AF257="n/a"),"n/a",(I257/SQRT(22.5*AC257*(I257/AF257))-1)*100)</f>
        <v>366.60645380643092</v>
      </c>
      <c r="AR257" s="663">
        <f>INDEX(Historical!$C$7:$C$1279,MATCH(B257,Historical!$B$7:$B$1301,0))*IF(AH257="n/a",1.03,IF(AH257&lt;0,1.01,IF(AH257&gt;10,1.1,(1+AH257/100))))</f>
        <v>1.1550000000000002</v>
      </c>
      <c r="AS257" s="900">
        <f>IF($AI257="n/a",1.03*AR257,IF($AI257&lt;0,1.01*AR257,IF($AI257&gt;10,1.1*AR257,(1+$AI257/100)*AR257)))</f>
        <v>1.2705000000000004</v>
      </c>
      <c r="AT257" s="900">
        <f>IF($AK257="n/a",1.03*AS257,IF($AK257&lt;0,1.01*AS257,IF($AK257&gt;10,1.1*AS257,(1+$AK257/100)*AS257)))</f>
        <v>1.3975500000000005</v>
      </c>
      <c r="AU257" s="900">
        <f>IF($AK257="n/a",1.03*AT257,IF($AK257&lt;0,1.01*AT257,IF($AK257&gt;10,1.1*AT257,(1+$AK257/100)*AT257)))</f>
        <v>1.5373050000000006</v>
      </c>
      <c r="AV257" s="900">
        <f>IF($AK257="n/a",1.03*AU257,IF($AK257&lt;0,1.01*AU257,IF($AK257&gt;10,1.1*AU257,(1+$AK257/100)*AU257)))</f>
        <v>1.6910355000000008</v>
      </c>
      <c r="AW257" s="663">
        <f>SUM(AR257:AV257)</f>
        <v>7.0513905000000028</v>
      </c>
      <c r="AX257" s="761">
        <f>AW257/I257*100</f>
        <v>3.6503548687684439</v>
      </c>
      <c r="AY257" s="948">
        <v>0.93</v>
      </c>
      <c r="AZ257" s="886">
        <v>44.230000000000004</v>
      </c>
      <c r="BA257" s="886">
        <v>-9.81</v>
      </c>
      <c r="BB257" s="886">
        <v>3.5700000000000003</v>
      </c>
      <c r="BC257" s="886">
        <v>5.48</v>
      </c>
      <c r="BE257" s="635">
        <v>2008</v>
      </c>
      <c r="BF257" s="912">
        <f>IF(BE257&gt;2008,0,IF(BE257&gt;2001,1,IF(BE257&gt;1990,2,IF(BE257&gt;1980,3,IF(BE257&gt;1973,4,IF(BE257&gt;1970,5,IF(BE257&gt;1960,6,IF(BE257&gt;1958,7,IF(BE257&gt;1953,8,9)))))))))</f>
        <v>1</v>
      </c>
      <c r="BG257" s="896">
        <v>16.600000000000001</v>
      </c>
    </row>
    <row r="258" spans="1:59" ht="11.25" customHeight="1" x14ac:dyDescent="0.2">
      <c r="A258" s="877" t="s">
        <v>1764</v>
      </c>
      <c r="B258" s="889" t="s">
        <v>1765</v>
      </c>
      <c r="C258" s="946" t="s">
        <v>178</v>
      </c>
      <c r="D258" s="946" t="s">
        <v>4343</v>
      </c>
      <c r="E258" s="746">
        <v>10</v>
      </c>
      <c r="F258" s="1199">
        <v>372</v>
      </c>
      <c r="G258" s="1199" t="s">
        <v>106</v>
      </c>
      <c r="H258" s="1199" t="s">
        <v>106</v>
      </c>
      <c r="I258" s="888">
        <v>58.82</v>
      </c>
      <c r="J258" s="663">
        <f>(M258/I258)*100</f>
        <v>6.6643998639918394</v>
      </c>
      <c r="K258" s="891">
        <v>0.98</v>
      </c>
      <c r="L258" s="901">
        <v>4</v>
      </c>
      <c r="M258" s="654">
        <f>K258*L258</f>
        <v>3.92</v>
      </c>
      <c r="N258" s="884" t="s">
        <v>792</v>
      </c>
      <c r="O258" s="747">
        <v>0.9</v>
      </c>
      <c r="P258" s="875">
        <v>43872</v>
      </c>
      <c r="Q258" s="875">
        <v>43893</v>
      </c>
      <c r="R258" s="654">
        <f>(K258-O258)/O258*100</f>
        <v>8.888888888888884</v>
      </c>
      <c r="S258" s="714">
        <f>IF(INDEX(Historical!$D$7:$D$1277,MATCH(B258,Historical!$B$7:$B$1301,0))=0,"n/a",(INDEX(Historical!$C$7:$C$1279,MATCH(B258,Historical!$B$7:$B$1301,0))/INDEX(Historical!$D$7:$D$1277,MATCH(B258,Historical!$B$7:$B$1301,0))-1)*100)</f>
        <v>12.5</v>
      </c>
      <c r="T258" s="714">
        <f>IF(INDEX(Historical!$F$7:$F$1270,MATCH(B258,Historical!$B$7:$B$1301,0))=0,"n/a",((INDEX(Historical!$C$7:$C$1279,MATCH(B258,Historical!$B$7:$B$1301,0))/INDEX(Historical!$F$7:$F$1270,MATCH(B258,Historical!$B$7:$B$1301,0)))^(1/3)-1)*100)</f>
        <v>14.471424255333186</v>
      </c>
      <c r="U258" s="714">
        <f>IF(INDEX(Historical!$H$7:$H$1270,MATCH(B258,Historical!$B$7:$B$1301,0))=0,"n/a",((INDEX(Historical!$C$7:$C$1279,MATCH(B258,Historical!$B$7:$B$1301,0))/INDEX(Historical!$H$7:$H$1270,MATCH(B258,Historical!$B$7:$B$1301,0)))^(1/5)-1)*100)</f>
        <v>27.944800171705086</v>
      </c>
      <c r="V258" s="714">
        <f>IF(INDEX(Historical!$O$7:$O$1270,MATCH(B258,Historical!$B$7:$B$1301,0))=0,"n/a",((INDEX(Historical!$C$7:$C$1279,MATCH(B258,Historical!$B$7:$B$1301,0))/INDEX(Historical!$O$7:$O$1270,MATCH(B258,Historical!$B$7:$B$1301,0)))^(1/10)-1)*100)</f>
        <v>20.702798085370077</v>
      </c>
      <c r="W258" s="715">
        <f>IF(OR(U258&lt;=0,U258="n/a",V258&lt;=0,V258="n/a"),"n/a",U258/V258)</f>
        <v>1.3498078885990137</v>
      </c>
      <c r="X258" s="716" t="str">
        <f>IF(OR(AJ258&lt;=0,AJ258="n/a",U258&lt;=0,U258="n/a"),"n/a",U258/AJ258)</f>
        <v>n/a</v>
      </c>
      <c r="Y258" s="890"/>
      <c r="Z258" s="663">
        <f>IF(OR(AC258&lt;0.01,AC258="n/a"),"n/a",M258/AC258*100)</f>
        <v>400</v>
      </c>
      <c r="AA258" s="900">
        <f>IF(OR(AC258&lt;0.01,AC258="n/a"),"n/a",I258/AC258)</f>
        <v>60.020408163265309</v>
      </c>
      <c r="AB258" s="901">
        <v>12</v>
      </c>
      <c r="AC258" s="879">
        <v>0.98</v>
      </c>
      <c r="AD258" s="879">
        <v>9.17</v>
      </c>
      <c r="AE258" s="879">
        <v>0.22</v>
      </c>
      <c r="AF258" s="879">
        <v>1.23</v>
      </c>
      <c r="AG258" s="879">
        <v>2</v>
      </c>
      <c r="AH258" s="879">
        <v>-19.400000000000002</v>
      </c>
      <c r="AI258" s="879">
        <v>361.5</v>
      </c>
      <c r="AJ258" s="879">
        <v>-3.5000000000000004</v>
      </c>
      <c r="AK258" s="879">
        <v>6.3100000000000005</v>
      </c>
      <c r="AL258" s="892">
        <v>23610</v>
      </c>
      <c r="AM258" s="886">
        <v>0.3</v>
      </c>
      <c r="AN258" s="879">
        <v>0.61</v>
      </c>
      <c r="AO258" s="753">
        <f>IF(U258="n/a","n/a",IF(AA258&lt;0,"n/a",IF(AA258="n/a","n/a",J258+U258-AA258)))</f>
        <v>-25.411208127568379</v>
      </c>
      <c r="AP258" s="754">
        <f>IF(U258="n/a","n/a",J258+U258)</f>
        <v>34.609200035696929</v>
      </c>
      <c r="AQ258" s="902">
        <f>IF(OR(AC258&lt;0.01,AF258="n/a"),"n/a",(I258/SQRT(22.5*AC258*(I258/AF258))-1)*100)</f>
        <v>81.138500773814059</v>
      </c>
      <c r="AR258" s="663">
        <f>INDEX(Historical!$C$7:$C$1279,MATCH(B258,Historical!$B$7:$B$1301,0))*IF(AH258="n/a",1.03,IF(AH258&lt;0,1.01,IF(AH258&gt;10,1.1,(1+AH258/100))))</f>
        <v>3.6360000000000001</v>
      </c>
      <c r="AS258" s="900">
        <f>IF($AI258="n/a",1.03*AR258,IF($AI258&lt;0,1.01*AR258,IF($AI258&gt;10,1.1*AR258,(1+$AI258/100)*AR258)))</f>
        <v>3.9996000000000005</v>
      </c>
      <c r="AT258" s="900">
        <f>IF($AK258="n/a",1.03*AS258,IF($AK258&lt;0,1.01*AS258,IF($AK258&gt;10,1.1*AS258,(1+$AK258/100)*AS258)))</f>
        <v>4.2519747600000004</v>
      </c>
      <c r="AU258" s="900">
        <f>IF($AK258="n/a",1.03*AT258,IF($AK258&lt;0,1.01*AT258,IF($AK258&gt;10,1.1*AT258,(1+$AK258/100)*AT258)))</f>
        <v>4.5202743673560004</v>
      </c>
      <c r="AV258" s="900">
        <f>IF($AK258="n/a",1.03*AU258,IF($AK258&lt;0,1.01*AU258,IF($AK258&gt;10,1.1*AU258,(1+$AK258/100)*AU258)))</f>
        <v>4.8055036799361641</v>
      </c>
      <c r="AW258" s="663">
        <f>SUM(AR258:AV258)</f>
        <v>21.213352807292168</v>
      </c>
      <c r="AX258" s="761">
        <f>AW258/I258*100</f>
        <v>36.064863664216539</v>
      </c>
      <c r="AY258" s="948">
        <v>1.98</v>
      </c>
      <c r="AZ258" s="886">
        <v>89.74</v>
      </c>
      <c r="BA258" s="886">
        <v>-42.33</v>
      </c>
      <c r="BB258" s="886">
        <v>-6.39</v>
      </c>
      <c r="BC258" s="886">
        <v>-22.919999999999998</v>
      </c>
      <c r="BE258" s="635">
        <v>2011</v>
      </c>
      <c r="BF258" s="912">
        <f>IF(BE258&gt;2008,0,IF(BE258&gt;2001,1,IF(BE258&gt;1990,2,IF(BE258&gt;1980,3,IF(BE258&gt;1973,4,IF(BE258&gt;1970,5,IF(BE258&gt;1960,6,IF(BE258&gt;1958,7,IF(BE258&gt;1953,8,9)))))))))</f>
        <v>0</v>
      </c>
      <c r="BG258" s="896">
        <v>0.8</v>
      </c>
    </row>
    <row r="259" spans="1:59" ht="11.25" customHeight="1" x14ac:dyDescent="0.2">
      <c r="A259" s="885" t="s">
        <v>844</v>
      </c>
      <c r="B259" s="889" t="s">
        <v>845</v>
      </c>
      <c r="C259" s="946" t="s">
        <v>112</v>
      </c>
      <c r="D259" s="946" t="s">
        <v>4328</v>
      </c>
      <c r="E259" s="746">
        <v>16</v>
      </c>
      <c r="F259" s="1199">
        <v>226</v>
      </c>
      <c r="G259" s="1199" t="s">
        <v>106</v>
      </c>
      <c r="H259" s="1199" t="s">
        <v>106</v>
      </c>
      <c r="I259" s="888">
        <v>31.39</v>
      </c>
      <c r="J259" s="663">
        <f>(M259/I259)*100</f>
        <v>1.1468620579802484</v>
      </c>
      <c r="K259" s="891">
        <v>0.09</v>
      </c>
      <c r="L259" s="901">
        <v>4</v>
      </c>
      <c r="M259" s="654">
        <f>K259*L259</f>
        <v>0.36</v>
      </c>
      <c r="N259" s="884" t="s">
        <v>536</v>
      </c>
      <c r="O259" s="747">
        <v>0.08</v>
      </c>
      <c r="P259" s="630">
        <v>43662</v>
      </c>
      <c r="Q259" s="630">
        <v>43677</v>
      </c>
      <c r="R259" s="654">
        <f>(K259-O259)/O259*100</f>
        <v>12.499999999999993</v>
      </c>
      <c r="S259" s="714">
        <f>IF(INDEX(Historical!$D$7:$D$1277,MATCH(B259,Historical!$B$7:$B$1301,0))=0,"n/a",(INDEX(Historical!$C$7:$C$1279,MATCH(B259,Historical!$B$7:$B$1301,0))/INDEX(Historical!$D$7:$D$1277,MATCH(B259,Historical!$B$7:$B$1301,0))-1)*100)</f>
        <v>13.333333333333353</v>
      </c>
      <c r="T259" s="714">
        <f>IF(INDEX(Historical!$F$7:$F$1270,MATCH(B259,Historical!$B$7:$B$1301,0))=0,"n/a",((INDEX(Historical!$C$7:$C$1279,MATCH(B259,Historical!$B$7:$B$1301,0))/INDEX(Historical!$F$7:$F$1270,MATCH(B259,Historical!$B$7:$B$1301,0)))^(1/3)-1)*100)</f>
        <v>13.915728978525355</v>
      </c>
      <c r="U259" s="714">
        <f>IF(INDEX(Historical!$H$7:$H$1270,MATCH(B259,Historical!$B$7:$B$1301,0))=0,"n/a",((INDEX(Historical!$C$7:$C$1279,MATCH(B259,Historical!$B$7:$B$1301,0))/INDEX(Historical!$H$7:$H$1270,MATCH(B259,Historical!$B$7:$B$1301,0)))^(1/5)-1)*100)</f>
        <v>12.34275325950922</v>
      </c>
      <c r="V259" s="714">
        <f>IF(INDEX(Historical!$O$7:$O$1270,MATCH(B259,Historical!$B$7:$B$1301,0))=0,"n/a",((INDEX(Historical!$C$7:$C$1279,MATCH(B259,Historical!$B$7:$B$1301,0))/INDEX(Historical!$O$7:$O$1270,MATCH(B259,Historical!$B$7:$B$1301,0)))^(1/10)-1)*100)</f>
        <v>13.599267543869331</v>
      </c>
      <c r="W259" s="715">
        <f>IF(OR(U259&lt;=0,U259="n/a",V259&lt;=0,V259="n/a"),"n/a",U259/V259)</f>
        <v>0.90760426763376978</v>
      </c>
      <c r="X259" s="716">
        <f>IF(OR(AJ259&lt;=0,AJ259="n/a",U259&lt;=0,U259="n/a"),"n/a",U259/AJ259)</f>
        <v>1.0372061562612791</v>
      </c>
      <c r="Y259" s="673"/>
      <c r="Z259" s="663">
        <f>IF(OR(AC259&lt;0.01,AC259="n/a"),"n/a",M259/AC259*100)</f>
        <v>11.803278688524591</v>
      </c>
      <c r="AA259" s="900">
        <f>IF(OR(AC259&lt;0.01,AC259="n/a"),"n/a",I259/AC259)</f>
        <v>10.291803278688525</v>
      </c>
      <c r="AB259" s="901">
        <v>12</v>
      </c>
      <c r="AC259" s="879">
        <v>3.05</v>
      </c>
      <c r="AD259" s="879">
        <v>1.27</v>
      </c>
      <c r="AE259" s="879">
        <v>0.42</v>
      </c>
      <c r="AF259" s="879">
        <v>0.93</v>
      </c>
      <c r="AG259" s="879">
        <v>9.4</v>
      </c>
      <c r="AH259" s="879">
        <v>6.9</v>
      </c>
      <c r="AI259" s="879">
        <v>61.29</v>
      </c>
      <c r="AJ259" s="879">
        <v>11.899999999999999</v>
      </c>
      <c r="AK259" s="879">
        <v>8</v>
      </c>
      <c r="AL259" s="892">
        <v>320.33</v>
      </c>
      <c r="AM259" s="886">
        <v>20.399999999999999</v>
      </c>
      <c r="AN259" s="879">
        <v>0.75</v>
      </c>
      <c r="AO259" s="753">
        <f>IF(U259="n/a","n/a",IF(AA259&lt;0,"n/a",IF(AA259="n/a","n/a",J259+U259-AA259)))</f>
        <v>3.1978120388009437</v>
      </c>
      <c r="AP259" s="754">
        <f>IF(U259="n/a","n/a",J259+U259)</f>
        <v>13.489615317489468</v>
      </c>
      <c r="AQ259" s="902">
        <f>IF(OR(AC259&lt;0.01,AF259="n/a"),"n/a",(I259/SQRT(22.5*AC259*(I259/AF259))-1)*100)</f>
        <v>-34.77772347432775</v>
      </c>
      <c r="AR259" s="663">
        <f>INDEX(Historical!$C$7:$C$1279,MATCH(B259,Historical!$B$7:$B$1301,0))*IF(AH259="n/a",1.03,IF(AH259&lt;0,1.01,IF(AH259&gt;10,1.1,(1+AH259/100))))</f>
        <v>0.36346000000000001</v>
      </c>
      <c r="AS259" s="900">
        <f>IF($AI259="n/a",1.03*AR259,IF($AI259&lt;0,1.01*AR259,IF($AI259&gt;10,1.1*AR259,(1+$AI259/100)*AR259)))</f>
        <v>0.39980600000000005</v>
      </c>
      <c r="AT259" s="900">
        <f>IF($AK259="n/a",1.03*AS259,IF($AK259&lt;0,1.01*AS259,IF($AK259&gt;10,1.1*AS259,(1+$AK259/100)*AS259)))</f>
        <v>0.43179048000000009</v>
      </c>
      <c r="AU259" s="900">
        <f>IF($AK259="n/a",1.03*AT259,IF($AK259&lt;0,1.01*AT259,IF($AK259&gt;10,1.1*AT259,(1+$AK259/100)*AT259)))</f>
        <v>0.46633371840000015</v>
      </c>
      <c r="AV259" s="900">
        <f>IF($AK259="n/a",1.03*AU259,IF($AK259&lt;0,1.01*AU259,IF($AK259&gt;10,1.1*AU259,(1+$AK259/100)*AU259)))</f>
        <v>0.50364041587200015</v>
      </c>
      <c r="AW259" s="663">
        <f>SUM(AR259:AV259)</f>
        <v>2.1650306142720006</v>
      </c>
      <c r="AX259" s="761">
        <f>AW259/I259*100</f>
        <v>6.8971985163173004</v>
      </c>
      <c r="AY259" s="948">
        <v>1.78</v>
      </c>
      <c r="AZ259" s="886">
        <v>126.97</v>
      </c>
      <c r="BA259" s="886">
        <v>-23.7</v>
      </c>
      <c r="BB259" s="886">
        <v>30.06</v>
      </c>
      <c r="BC259" s="886">
        <v>5.2200000000000006</v>
      </c>
      <c r="BE259" s="635">
        <v>2004</v>
      </c>
      <c r="BF259" s="912">
        <f>IF(BE259&gt;2008,0,IF(BE259&gt;2001,1,IF(BE259&gt;1990,2,IF(BE259&gt;1980,3,IF(BE259&gt;1973,4,IF(BE259&gt;1970,5,IF(BE259&gt;1960,6,IF(BE259&gt;1958,7,IF(BE259&gt;1953,8,9)))))))))</f>
        <v>1</v>
      </c>
      <c r="BG259" s="896">
        <v>4.1000000000000005</v>
      </c>
    </row>
    <row r="260" spans="1:59" ht="11.25" customHeight="1" x14ac:dyDescent="0.2">
      <c r="A260" s="885" t="s">
        <v>840</v>
      </c>
      <c r="B260" s="889" t="s">
        <v>841</v>
      </c>
      <c r="C260" s="946" t="s">
        <v>4349</v>
      </c>
      <c r="D260" s="946" t="s">
        <v>4358</v>
      </c>
      <c r="E260" s="746">
        <v>15</v>
      </c>
      <c r="F260" s="1199">
        <v>250</v>
      </c>
      <c r="G260" s="1199" t="s">
        <v>115</v>
      </c>
      <c r="H260" s="1199" t="s">
        <v>37</v>
      </c>
      <c r="I260" s="888">
        <v>55.13</v>
      </c>
      <c r="J260" s="663">
        <f>(M260/I260)*100</f>
        <v>4.4621803011064758</v>
      </c>
      <c r="K260" s="891">
        <v>0.61499999999999999</v>
      </c>
      <c r="L260" s="901">
        <v>4</v>
      </c>
      <c r="M260" s="654">
        <f>K260*L260</f>
        <v>2.46</v>
      </c>
      <c r="N260" s="884" t="s">
        <v>139</v>
      </c>
      <c r="O260" s="747">
        <v>0.60250000000000004</v>
      </c>
      <c r="P260" s="875">
        <v>43747</v>
      </c>
      <c r="Q260" s="875">
        <v>43770</v>
      </c>
      <c r="R260" s="654">
        <f>(K260-O260)/O260*100</f>
        <v>2.0746887966804906</v>
      </c>
      <c r="S260" s="714">
        <f>IF(INDEX(Historical!$D$7:$D$1277,MATCH(B260,Historical!$B$7:$B$1301,0))=0,"n/a",(INDEX(Historical!$C$7:$C$1279,MATCH(B260,Historical!$B$7:$B$1301,0))/INDEX(Historical!$D$7:$D$1277,MATCH(B260,Historical!$B$7:$B$1301,0))-1)*100)</f>
        <v>2.1074815595363505</v>
      </c>
      <c r="T260" s="714">
        <f>IF(INDEX(Historical!$F$7:$F$1270,MATCH(B260,Historical!$B$7:$B$1301,0))=0,"n/a",((INDEX(Historical!$C$7:$C$1279,MATCH(B260,Historical!$B$7:$B$1301,0))/INDEX(Historical!$F$7:$F$1270,MATCH(B260,Historical!$B$7:$B$1301,0)))^(1/3)-1)*100)</f>
        <v>2.1535110200787022</v>
      </c>
      <c r="U260" s="714">
        <f>IF(INDEX(Historical!$H$7:$H$1270,MATCH(B260,Historical!$B$7:$B$1301,0))=0,"n/a",((INDEX(Historical!$C$7:$C$1279,MATCH(B260,Historical!$B$7:$B$1301,0))/INDEX(Historical!$H$7:$H$1270,MATCH(B260,Historical!$B$7:$B$1301,0)))^(1/5)-1)*100)</f>
        <v>2.5108896207587161</v>
      </c>
      <c r="V260" s="714">
        <f>IF(INDEX(Historical!$O$7:$O$1270,MATCH(B260,Historical!$B$7:$B$1301,0))=0,"n/a",((INDEX(Historical!$C$7:$C$1279,MATCH(B260,Historical!$B$7:$B$1301,0))/INDEX(Historical!$O$7:$O$1270,MATCH(B260,Historical!$B$7:$B$1301,0)))^(1/10)-1)*100)</f>
        <v>2.7050946549532107</v>
      </c>
      <c r="W260" s="715">
        <f>IF(OR(U260&lt;=0,U260="n/a",V260&lt;=0,V260="n/a"),"n/a",U260/V260)</f>
        <v>0.92820767515883706</v>
      </c>
      <c r="X260" s="716">
        <f>IF(OR(AJ260&lt;=0,AJ260="n/a",U260&lt;=0,U260="n/a"),"n/a",U260/AJ260)</f>
        <v>0.17934925862562257</v>
      </c>
      <c r="Y260" s="676"/>
      <c r="Z260" s="663">
        <f>IF(OR(AC260&lt;0.01,AC260="n/a"),"n/a",M260/AC260*100)</f>
        <v>55.405405405405396</v>
      </c>
      <c r="AA260" s="900">
        <f>IF(OR(AC260&lt;0.01,AC260="n/a"),"n/a",I260/AC260)</f>
        <v>12.416666666666666</v>
      </c>
      <c r="AB260" s="901">
        <v>12</v>
      </c>
      <c r="AC260" s="879">
        <v>4.4400000000000004</v>
      </c>
      <c r="AD260" s="879">
        <v>6.47</v>
      </c>
      <c r="AE260" s="879">
        <v>1.76</v>
      </c>
      <c r="AF260" s="879">
        <v>3.76</v>
      </c>
      <c r="AG260" s="881">
        <v>31</v>
      </c>
      <c r="AH260" s="879">
        <v>23.799999999999997</v>
      </c>
      <c r="AI260" s="879">
        <v>2.8000000000000003</v>
      </c>
      <c r="AJ260" s="879">
        <v>14.000000000000002</v>
      </c>
      <c r="AK260" s="879">
        <v>1.9</v>
      </c>
      <c r="AL260" s="892">
        <v>231080</v>
      </c>
      <c r="AM260" s="886">
        <v>0.03</v>
      </c>
      <c r="AN260" s="879">
        <v>1.96</v>
      </c>
      <c r="AO260" s="753">
        <f>IF(U260="n/a","n/a",IF(AA260&lt;0,"n/a",IF(AA260="n/a","n/a",J260+U260-AA260)))</f>
        <v>-5.4435967448014742</v>
      </c>
      <c r="AP260" s="754">
        <f>IF(U260="n/a","n/a",J260+U260)</f>
        <v>6.9730699218651919</v>
      </c>
      <c r="AQ260" s="902">
        <f>IF(OR(AC260&lt;0.01,AF260="n/a"),"n/a",(I260/SQRT(22.5*AC260*(I260/AF260))-1)*100)</f>
        <v>44.047317328819524</v>
      </c>
      <c r="AR260" s="663">
        <f>INDEX(Historical!$C$7:$C$1279,MATCH(B260,Historical!$B$7:$B$1301,0))*IF(AH260="n/a",1.03,IF(AH260&lt;0,1.01,IF(AH260&gt;10,1.1,(1+AH260/100))))</f>
        <v>2.6647500000000002</v>
      </c>
      <c r="AS260" s="900">
        <f>IF($AI260="n/a",1.03*AR260,IF($AI260&lt;0,1.01*AR260,IF($AI260&gt;10,1.1*AR260,(1+$AI260/100)*AR260)))</f>
        <v>2.7393630000000004</v>
      </c>
      <c r="AT260" s="900">
        <f>IF($AK260="n/a",1.03*AS260,IF($AK260&lt;0,1.01*AS260,IF($AK260&gt;10,1.1*AS260,(1+$AK260/100)*AS260)))</f>
        <v>2.791410897</v>
      </c>
      <c r="AU260" s="900">
        <f>IF($AK260="n/a",1.03*AT260,IF($AK260&lt;0,1.01*AT260,IF($AK260&gt;10,1.1*AT260,(1+$AK260/100)*AT260)))</f>
        <v>2.8444477040429996</v>
      </c>
      <c r="AV260" s="900">
        <f>IF($AK260="n/a",1.03*AU260,IF($AK260&lt;0,1.01*AU260,IF($AK260&gt;10,1.1*AU260,(1+$AK260/100)*AU260)))</f>
        <v>2.8984922104198163</v>
      </c>
      <c r="AW260" s="663">
        <f>SUM(AR260:AV260)</f>
        <v>13.938463811462816</v>
      </c>
      <c r="AX260" s="761">
        <f>AW260/I260*100</f>
        <v>25.282901889103599</v>
      </c>
      <c r="AY260" s="948">
        <v>0.42</v>
      </c>
      <c r="AZ260" s="886">
        <v>12.879999999999999</v>
      </c>
      <c r="BA260" s="886">
        <v>-11.4</v>
      </c>
      <c r="BB260" s="886">
        <v>-1.87</v>
      </c>
      <c r="BC260" s="886">
        <v>-5.0999999999999996</v>
      </c>
      <c r="BE260" s="635">
        <v>2005</v>
      </c>
      <c r="BF260" s="912">
        <f>IF(BE260&gt;2008,0,IF(BE260&gt;2001,1,IF(BE260&gt;1990,2,IF(BE260&gt;1980,3,IF(BE260&gt;1973,4,IF(BE260&gt;1970,5,IF(BE260&gt;1960,6,IF(BE260&gt;1958,7,IF(BE260&gt;1953,8,9)))))))))</f>
        <v>1</v>
      </c>
      <c r="BG260" s="896">
        <v>6.4</v>
      </c>
    </row>
    <row r="261" spans="1:59" s="787" customFormat="1" ht="11.25" customHeight="1" x14ac:dyDescent="0.2">
      <c r="A261" s="658" t="s">
        <v>1773</v>
      </c>
      <c r="B261" s="795" t="s">
        <v>1774</v>
      </c>
      <c r="C261" s="946" t="s">
        <v>108</v>
      </c>
      <c r="D261" s="946" t="s">
        <v>4337</v>
      </c>
      <c r="E261" s="769">
        <v>10</v>
      </c>
      <c r="F261" s="1199">
        <v>368</v>
      </c>
      <c r="G261" s="1198" t="s">
        <v>106</v>
      </c>
      <c r="H261" s="1198" t="s">
        <v>106</v>
      </c>
      <c r="I261" s="770">
        <v>26.84</v>
      </c>
      <c r="J261" s="771">
        <f>(M261/I261)*100</f>
        <v>3.278688524590164</v>
      </c>
      <c r="K261" s="772">
        <v>0.22</v>
      </c>
      <c r="L261" s="773">
        <v>4</v>
      </c>
      <c r="M261" s="774">
        <f>K261*L261</f>
        <v>0.88</v>
      </c>
      <c r="N261" s="775" t="s">
        <v>433</v>
      </c>
      <c r="O261" s="776">
        <v>0.21</v>
      </c>
      <c r="P261" s="777">
        <v>43867</v>
      </c>
      <c r="Q261" s="777">
        <v>43881</v>
      </c>
      <c r="R261" s="774">
        <f>(K261-O261)/O261*100</f>
        <v>4.7619047619047663</v>
      </c>
      <c r="S261" s="714">
        <f>IF(INDEX(Historical!$D$7:$D$1277,MATCH(B261,Historical!$B$7:$B$1301,0))=0,"n/a",(INDEX(Historical!$C$7:$C$1279,MATCH(B261,Historical!$B$7:$B$1301,0))/INDEX(Historical!$D$7:$D$1277,MATCH(B261,Historical!$B$7:$B$1301,0))-1)*100)</f>
        <v>17.142857142857149</v>
      </c>
      <c r="T261" s="714">
        <f>IF(INDEX(Historical!$F$7:$F$1270,MATCH(B261,Historical!$B$7:$B$1301,0))=0,"n/a",((INDEX(Historical!$C$7:$C$1279,MATCH(B261,Historical!$B$7:$B$1301,0))/INDEX(Historical!$F$7:$F$1270,MATCH(B261,Historical!$B$7:$B$1301,0)))^(1/3)-1)*100)</f>
        <v>13.555613628301177</v>
      </c>
      <c r="U261" s="714">
        <f>IF(INDEX(Historical!$H$7:$H$1270,MATCH(B261,Historical!$B$7:$B$1301,0))=0,"n/a",((INDEX(Historical!$C$7:$C$1279,MATCH(B261,Historical!$B$7:$B$1301,0))/INDEX(Historical!$H$7:$H$1270,MATCH(B261,Historical!$B$7:$B$1301,0)))^(1/5)-1)*100)</f>
        <v>14.31755108178514</v>
      </c>
      <c r="V261" s="714">
        <f>IF(INDEX(Historical!$O$7:$O$1270,MATCH(B261,Historical!$B$7:$B$1301,0))=0,"n/a",((INDEX(Historical!$C$7:$C$1279,MATCH(B261,Historical!$B$7:$B$1301,0))/INDEX(Historical!$O$7:$O$1270,MATCH(B261,Historical!$B$7:$B$1301,0)))^(1/10)-1)*100)</f>
        <v>15.153829617873171</v>
      </c>
      <c r="W261" s="715">
        <f>IF(OR(U261&lt;=0,U261="n/a",V261&lt;=0,V261="n/a"),"n/a",U261/V261)</f>
        <v>0.94481404653634993</v>
      </c>
      <c r="X261" s="716">
        <f>IF(OR(AJ261&lt;=0,AJ261="n/a",U261&lt;=0,U261="n/a"),"n/a",U261/AJ261)</f>
        <v>1.3015955528895582</v>
      </c>
      <c r="Y261" s="797"/>
      <c r="Z261" s="771">
        <f>IF(OR(AC261&lt;0.01,AC261="n/a"),"n/a",M261/AC261*100)</f>
        <v>33.082706766917291</v>
      </c>
      <c r="AA261" s="779">
        <f>IF(OR(AC261&lt;0.01,AC261="n/a"),"n/a",I261/AC261)</f>
        <v>10.090225563909774</v>
      </c>
      <c r="AB261" s="773">
        <v>9</v>
      </c>
      <c r="AC261" s="780">
        <v>2.66</v>
      </c>
      <c r="AD261" s="780">
        <v>1.42</v>
      </c>
      <c r="AE261" s="780">
        <v>3.05</v>
      </c>
      <c r="AF261" s="780">
        <v>1.02</v>
      </c>
      <c r="AG261" s="780">
        <v>10.4</v>
      </c>
      <c r="AH261" s="780">
        <v>12</v>
      </c>
      <c r="AI261" s="780">
        <v>-10.14</v>
      </c>
      <c r="AJ261" s="780">
        <v>11</v>
      </c>
      <c r="AK261" s="780">
        <v>7.0000000000000009</v>
      </c>
      <c r="AL261" s="781">
        <v>2029.9999999999998</v>
      </c>
      <c r="AM261" s="782">
        <v>0.8</v>
      </c>
      <c r="AN261" s="780">
        <v>0</v>
      </c>
      <c r="AO261" s="783">
        <f>IF(U261="n/a","n/a",IF(AA261&lt;0,"n/a",IF(AA261="n/a","n/a",J261+U261-AA261)))</f>
        <v>7.5060140424655319</v>
      </c>
      <c r="AP261" s="784">
        <f>IF(U261="n/a","n/a",J261+U261)</f>
        <v>17.596239606375306</v>
      </c>
      <c r="AQ261" s="785">
        <f>IF(OR(AC261&lt;0.01,AF261="n/a"),"n/a",(I261/SQRT(22.5*AC261*(I261/AF261))-1)*100)</f>
        <v>-32.366904632625079</v>
      </c>
      <c r="AR261" s="663">
        <f>INDEX(Historical!$C$7:$C$1279,MATCH(B261,Historical!$B$7:$B$1301,0))*IF(AH261="n/a",1.03,IF(AH261&lt;0,1.01,IF(AH261&gt;10,1.1,(1+AH261/100))))</f>
        <v>0.90200000000000002</v>
      </c>
      <c r="AS261" s="779">
        <f>IF($AI261="n/a",1.03*AR261,IF($AI261&lt;0,1.01*AR261,IF($AI261&gt;10,1.1*AR261,(1+$AI261/100)*AR261)))</f>
        <v>0.91102000000000005</v>
      </c>
      <c r="AT261" s="779">
        <f>IF($AK261="n/a",1.03*AS261,IF($AK261&lt;0,1.01*AS261,IF($AK261&gt;10,1.1*AS261,(1+$AK261/100)*AS261)))</f>
        <v>0.97479140000000009</v>
      </c>
      <c r="AU261" s="779">
        <f>IF($AK261="n/a",1.03*AT261,IF($AK261&lt;0,1.01*AT261,IF($AK261&gt;10,1.1*AT261,(1+$AK261/100)*AT261)))</f>
        <v>1.0430267980000001</v>
      </c>
      <c r="AV261" s="779">
        <f>IF($AK261="n/a",1.03*AU261,IF($AK261&lt;0,1.01*AU261,IF($AK261&gt;10,1.1*AU261,(1+$AK261/100)*AU261)))</f>
        <v>1.1160386738600001</v>
      </c>
      <c r="AW261" s="771">
        <f>SUM(AR261:AV261)</f>
        <v>4.9468768718600007</v>
      </c>
      <c r="AX261" s="786">
        <f>AW261/I261*100</f>
        <v>18.430986854918036</v>
      </c>
      <c r="AY261" s="949">
        <v>0.99</v>
      </c>
      <c r="AZ261" s="782">
        <v>28.33</v>
      </c>
      <c r="BA261" s="782">
        <v>-29.849999999999998</v>
      </c>
      <c r="BB261" s="782">
        <v>4.0199999999999996</v>
      </c>
      <c r="BC261" s="782">
        <v>-15.840000000000002</v>
      </c>
      <c r="BD261" s="922"/>
      <c r="BE261" s="635">
        <v>2011</v>
      </c>
      <c r="BF261" s="912">
        <f>IF(BE261&gt;2008,0,IF(BE261&gt;2001,1,IF(BE261&gt;1990,2,IF(BE261&gt;1980,3,IF(BE261&gt;1973,4,IF(BE261&gt;1970,5,IF(BE261&gt;1960,6,IF(BE261&gt;1958,7,IF(BE261&gt;1953,8,9)))))))))</f>
        <v>0</v>
      </c>
      <c r="BG261" s="838">
        <v>1.3</v>
      </c>
    </row>
    <row r="262" spans="1:59" ht="11.25" customHeight="1" x14ac:dyDescent="0.2">
      <c r="A262" s="885" t="s">
        <v>1777</v>
      </c>
      <c r="B262" s="889" t="s">
        <v>1778</v>
      </c>
      <c r="C262" s="946" t="s">
        <v>112</v>
      </c>
      <c r="D262" s="946" t="s">
        <v>4328</v>
      </c>
      <c r="E262" s="746">
        <v>10</v>
      </c>
      <c r="F262" s="1199">
        <v>345</v>
      </c>
      <c r="G262" s="1199" t="s">
        <v>106</v>
      </c>
      <c r="H262" s="1199" t="s">
        <v>106</v>
      </c>
      <c r="I262" s="888">
        <v>93.79</v>
      </c>
      <c r="J262" s="663">
        <f>(M262/I262)*100</f>
        <v>0.78899669474357603</v>
      </c>
      <c r="K262" s="891">
        <v>0.185</v>
      </c>
      <c r="L262" s="901">
        <v>4</v>
      </c>
      <c r="M262" s="654">
        <f>K262*L262</f>
        <v>0.74</v>
      </c>
      <c r="N262" s="884" t="s">
        <v>441</v>
      </c>
      <c r="O262" s="747">
        <v>0.16</v>
      </c>
      <c r="P262" s="875">
        <v>43777</v>
      </c>
      <c r="Q262" s="875">
        <v>43795</v>
      </c>
      <c r="R262" s="654">
        <f>(K262-O262)/O262*100</f>
        <v>15.624999999999996</v>
      </c>
      <c r="S262" s="714">
        <f>IF(INDEX(Historical!$D$7:$D$1277,MATCH(B262,Historical!$B$7:$B$1301,0))=0,"n/a",(INDEX(Historical!$C$7:$C$1279,MATCH(B262,Historical!$B$7:$B$1301,0))/INDEX(Historical!$D$7:$D$1277,MATCH(B262,Historical!$B$7:$B$1301,0))-1)*100)</f>
        <v>14.655172413793128</v>
      </c>
      <c r="T262" s="714">
        <f>IF(INDEX(Historical!$F$7:$F$1270,MATCH(B262,Historical!$B$7:$B$1301,0))=0,"n/a",((INDEX(Historical!$C$7:$C$1279,MATCH(B262,Historical!$B$7:$B$1301,0))/INDEX(Historical!$F$7:$F$1270,MATCH(B262,Historical!$B$7:$B$1301,0)))^(1/3)-1)*100)</f>
        <v>17.493163193867247</v>
      </c>
      <c r="U262" s="714">
        <f>IF(INDEX(Historical!$H$7:$H$1270,MATCH(B262,Historical!$B$7:$B$1301,0))=0,"n/a",((INDEX(Historical!$C$7:$C$1279,MATCH(B262,Historical!$B$7:$B$1301,0))/INDEX(Historical!$H$7:$H$1270,MATCH(B262,Historical!$B$7:$B$1301,0)))^(1/5)-1)*100)</f>
        <v>15.996225865400127</v>
      </c>
      <c r="V262" s="714" t="str">
        <f>IF(INDEX(Historical!$O$7:$O$1270,MATCH(B262,Historical!$B$7:$B$1301,0))=0,"n/a",((INDEX(Historical!$C$7:$C$1279,MATCH(B262,Historical!$B$7:$B$1301,0))/INDEX(Historical!$O$7:$O$1270,MATCH(B262,Historical!$B$7:$B$1301,0)))^(1/10)-1)*100)</f>
        <v>n/a</v>
      </c>
      <c r="W262" s="715" t="str">
        <f>IF(OR(U262&lt;=0,U262="n/a",V262&lt;=0,V262="n/a"),"n/a",U262/V262)</f>
        <v>n/a</v>
      </c>
      <c r="X262" s="716">
        <f>IF(OR(AJ262&lt;=0,AJ262="n/a",U262&lt;=0,U262="n/a"),"n/a",U262/AJ262)</f>
        <v>2.2851751236285893</v>
      </c>
      <c r="Y262" s="889"/>
      <c r="Z262" s="663">
        <f>IF(OR(AC262&lt;0.01,AC262="n/a"),"n/a",M262/AC262*100)</f>
        <v>33.484162895927597</v>
      </c>
      <c r="AA262" s="900">
        <f>IF(OR(AC262&lt;0.01,AC262="n/a"),"n/a",I262/AC262)</f>
        <v>42.438914027149323</v>
      </c>
      <c r="AB262" s="901">
        <v>12</v>
      </c>
      <c r="AC262" s="879">
        <v>2.21</v>
      </c>
      <c r="AD262" s="879">
        <v>5.69</v>
      </c>
      <c r="AE262" s="879">
        <v>4.43</v>
      </c>
      <c r="AF262" s="879">
        <v>3.63</v>
      </c>
      <c r="AG262" s="879">
        <v>8.6</v>
      </c>
      <c r="AH262" s="881">
        <v>3.5999999999999996</v>
      </c>
      <c r="AI262" s="881">
        <v>20.549999999999997</v>
      </c>
      <c r="AJ262" s="879">
        <v>7.0000000000000009</v>
      </c>
      <c r="AK262" s="879">
        <v>7.32</v>
      </c>
      <c r="AL262" s="892">
        <v>24370</v>
      </c>
      <c r="AM262" s="886">
        <v>1</v>
      </c>
      <c r="AN262" s="879">
        <v>0.77</v>
      </c>
      <c r="AO262" s="753">
        <f>IF(U262="n/a","n/a",IF(AA262&lt;0,"n/a",IF(AA262="n/a","n/a",J262+U262-AA262)))</f>
        <v>-25.653691467005618</v>
      </c>
      <c r="AP262" s="754">
        <f>IF(U262="n/a","n/a",J262+U262)</f>
        <v>16.785222560143705</v>
      </c>
      <c r="AQ262" s="902">
        <f>IF(OR(AC262&lt;0.01,AF262="n/a"),"n/a",(I262/SQRT(22.5*AC262*(I262/AF262))-1)*100)</f>
        <v>161.66412560851282</v>
      </c>
      <c r="AR262" s="663">
        <f>INDEX(Historical!$C$7:$C$1279,MATCH(B262,Historical!$B$7:$B$1301,0))*IF(AH262="n/a",1.03,IF(AH262&lt;0,1.01,IF(AH262&gt;10,1.1,(1+AH262/100))))</f>
        <v>0.68894000000000011</v>
      </c>
      <c r="AS262" s="900">
        <f>IF($AI262="n/a",1.03*AR262,IF($AI262&lt;0,1.01*AR262,IF($AI262&gt;10,1.1*AR262,(1+$AI262/100)*AR262)))</f>
        <v>0.75783400000000023</v>
      </c>
      <c r="AT262" s="900">
        <f>IF($AK262="n/a",1.03*AS262,IF($AK262&lt;0,1.01*AS262,IF($AK262&gt;10,1.1*AS262,(1+$AK262/100)*AS262)))</f>
        <v>0.81330744880000017</v>
      </c>
      <c r="AU262" s="900">
        <f>IF($AK262="n/a",1.03*AT262,IF($AK262&lt;0,1.01*AT262,IF($AK262&gt;10,1.1*AT262,(1+$AK262/100)*AT262)))</f>
        <v>0.87284155405216013</v>
      </c>
      <c r="AV262" s="900">
        <f>IF($AK262="n/a",1.03*AU262,IF($AK262&lt;0,1.01*AU262,IF($AK262&gt;10,1.1*AU262,(1+$AK262/100)*AU262)))</f>
        <v>0.93673355580877815</v>
      </c>
      <c r="AW262" s="663">
        <f>SUM(AR262:AV262)</f>
        <v>4.069656558660939</v>
      </c>
      <c r="AX262" s="761">
        <f>AW262/I262*100</f>
        <v>4.3391156398986448</v>
      </c>
      <c r="AY262" s="948">
        <v>0.47</v>
      </c>
      <c r="AZ262" s="886">
        <v>32.340000000000003</v>
      </c>
      <c r="BA262" s="886">
        <v>-10.82</v>
      </c>
      <c r="BB262" s="886">
        <v>3.39</v>
      </c>
      <c r="BC262" s="886">
        <v>2.8000000000000003</v>
      </c>
      <c r="BE262" s="635">
        <v>2011</v>
      </c>
      <c r="BF262" s="912">
        <f>IF(BE262&gt;2008,0,IF(BE262&gt;2001,1,IF(BE262&gt;1990,2,IF(BE262&gt;1980,3,IF(BE262&gt;1973,4,IF(BE262&gt;1970,5,IF(BE262&gt;1960,6,IF(BE262&gt;1958,7,IF(BE262&gt;1953,8,9)))))))))</f>
        <v>0</v>
      </c>
      <c r="BG262" s="896">
        <v>4.3</v>
      </c>
    </row>
    <row r="263" spans="1:59" ht="11.25" customHeight="1" x14ac:dyDescent="0.2">
      <c r="A263" s="877" t="s">
        <v>1781</v>
      </c>
      <c r="B263" s="889" t="s">
        <v>1782</v>
      </c>
      <c r="C263" s="946" t="s">
        <v>128</v>
      </c>
      <c r="D263" s="946" t="s">
        <v>4360</v>
      </c>
      <c r="E263" s="746">
        <v>11</v>
      </c>
      <c r="F263" s="1199">
        <v>301</v>
      </c>
      <c r="G263" s="1199" t="s">
        <v>106</v>
      </c>
      <c r="H263" s="1199" t="s">
        <v>106</v>
      </c>
      <c r="I263" s="888">
        <v>198.3</v>
      </c>
      <c r="J263" s="663">
        <f>(M263/I263)*100</f>
        <v>1.3514876449823501</v>
      </c>
      <c r="K263" s="891">
        <v>0.67</v>
      </c>
      <c r="L263" s="901">
        <v>4</v>
      </c>
      <c r="M263" s="654">
        <f>K263*L263</f>
        <v>2.68</v>
      </c>
      <c r="N263" s="884" t="s">
        <v>160</v>
      </c>
      <c r="O263" s="747">
        <v>0.61</v>
      </c>
      <c r="P263" s="875">
        <v>43845</v>
      </c>
      <c r="Q263" s="875">
        <v>43860</v>
      </c>
      <c r="R263" s="654">
        <f>(K263-O263)/O263*100</f>
        <v>9.8360655737705009</v>
      </c>
      <c r="S263" s="714">
        <f>IF(INDEX(Historical!$D$7:$D$1277,MATCH(B263,Historical!$B$7:$B$1301,0))=0,"n/a",(INDEX(Historical!$C$7:$C$1279,MATCH(B263,Historical!$B$7:$B$1301,0))/INDEX(Historical!$D$7:$D$1277,MATCH(B263,Historical!$B$7:$B$1301,0))-1)*100)</f>
        <v>12.962962962962955</v>
      </c>
      <c r="T263" s="714">
        <f>IF(INDEX(Historical!$F$7:$F$1270,MATCH(B263,Historical!$B$7:$B$1301,0))=0,"n/a",((INDEX(Historical!$C$7:$C$1279,MATCH(B263,Historical!$B$7:$B$1301,0))/INDEX(Historical!$F$7:$F$1270,MATCH(B263,Historical!$B$7:$B$1301,0)))^(1/3)-1)*100)</f>
        <v>13.247037070130553</v>
      </c>
      <c r="U263" s="714">
        <f>IF(INDEX(Historical!$H$7:$H$1270,MATCH(B263,Historical!$B$7:$B$1301,0))=0,"n/a",((INDEX(Historical!$C$7:$C$1279,MATCH(B263,Historical!$B$7:$B$1301,0))/INDEX(Historical!$H$7:$H$1270,MATCH(B263,Historical!$B$7:$B$1301,0)))^(1/5)-1)*100)</f>
        <v>12.401002212316282</v>
      </c>
      <c r="V263" s="714">
        <f>IF(INDEX(Historical!$O$7:$O$1270,MATCH(B263,Historical!$B$7:$B$1301,0))=0,"n/a",((INDEX(Historical!$C$7:$C$1279,MATCH(B263,Historical!$B$7:$B$1301,0))/INDEX(Historical!$O$7:$O$1270,MATCH(B263,Historical!$B$7:$B$1301,0)))^(1/10)-1)*100)</f>
        <v>9.3299079958053319</v>
      </c>
      <c r="W263" s="715">
        <f>IF(OR(U263&lt;=0,U263="n/a",V263&lt;=0,V263="n/a"),"n/a",U263/V263)</f>
        <v>1.3291666132068714</v>
      </c>
      <c r="X263" s="716">
        <f>IF(OR(AJ263&lt;=0,AJ263="n/a",U263&lt;=0,U263="n/a"),"n/a",U263/AJ263)</f>
        <v>1.2278220012194336</v>
      </c>
      <c r="Y263" s="673"/>
      <c r="Z263" s="663">
        <f>IF(OR(AC263&lt;0.01,AC263="n/a"),"n/a",M263/AC263*100)</f>
        <v>59.821428571428569</v>
      </c>
      <c r="AA263" s="900">
        <f>IF(OR(AC263&lt;0.01,AC263="n/a"),"n/a",I263/AC263)</f>
        <v>44.263392857142854</v>
      </c>
      <c r="AB263" s="901">
        <v>8</v>
      </c>
      <c r="AC263" s="879">
        <v>4.4800000000000004</v>
      </c>
      <c r="AD263" s="879">
        <v>4.4400000000000004</v>
      </c>
      <c r="AE263" s="879">
        <v>6.57</v>
      </c>
      <c r="AF263" s="879">
        <v>18.43</v>
      </c>
      <c r="AG263" s="879">
        <v>35.699999999999996</v>
      </c>
      <c r="AH263" s="879">
        <v>12.4</v>
      </c>
      <c r="AI263" s="879">
        <v>10.459999999999999</v>
      </c>
      <c r="AJ263" s="879">
        <v>10.100000000000001</v>
      </c>
      <c r="AK263" s="879">
        <v>10</v>
      </c>
      <c r="AL263" s="892">
        <v>2760</v>
      </c>
      <c r="AM263" s="886">
        <v>0.1</v>
      </c>
      <c r="AN263" s="879">
        <v>0.69</v>
      </c>
      <c r="AO263" s="753">
        <f>IF(U263="n/a","n/a",IF(AA263&lt;0,"n/a",IF(AA263="n/a","n/a",J263+U263-AA263)))</f>
        <v>-30.51090299984422</v>
      </c>
      <c r="AP263" s="754">
        <f>IF(U263="n/a","n/a",J263+U263)</f>
        <v>13.752489857298633</v>
      </c>
      <c r="AQ263" s="902">
        <f>IF(OR(AC263&lt;0.01,AF263="n/a"),"n/a",(I263/SQRT(22.5*AC263*(I263/AF263))-1)*100)</f>
        <v>502.1348429111365</v>
      </c>
      <c r="AR263" s="663">
        <f>INDEX(Historical!$C$7:$C$1279,MATCH(B263,Historical!$B$7:$B$1301,0))*IF(AH263="n/a",1.03,IF(AH263&lt;0,1.01,IF(AH263&gt;10,1.1,(1+AH263/100))))</f>
        <v>2.6840000000000002</v>
      </c>
      <c r="AS263" s="900">
        <f>IF($AI263="n/a",1.03*AR263,IF($AI263&lt;0,1.01*AR263,IF($AI263&gt;10,1.1*AR263,(1+$AI263/100)*AR263)))</f>
        <v>2.9524000000000004</v>
      </c>
      <c r="AT263" s="900">
        <f>IF($AK263="n/a",1.03*AS263,IF($AK263&lt;0,1.01*AS263,IF($AK263&gt;10,1.1*AS263,(1+$AK263/100)*AS263)))</f>
        <v>3.2476400000000005</v>
      </c>
      <c r="AU263" s="900">
        <f>IF($AK263="n/a",1.03*AT263,IF($AK263&lt;0,1.01*AT263,IF($AK263&gt;10,1.1*AT263,(1+$AK263/100)*AT263)))</f>
        <v>3.572404000000001</v>
      </c>
      <c r="AV263" s="900">
        <f>IF($AK263="n/a",1.03*AU263,IF($AK263&lt;0,1.01*AU263,IF($AK263&gt;10,1.1*AU263,(1+$AK263/100)*AU263)))</f>
        <v>3.9296444000000013</v>
      </c>
      <c r="AW263" s="663">
        <f>SUM(AR263:AV263)</f>
        <v>16.386088400000002</v>
      </c>
      <c r="AX263" s="761">
        <f>AW263/I263*100</f>
        <v>8.2632820978315689</v>
      </c>
      <c r="AY263" s="948">
        <v>-7.0000000000000007E-2</v>
      </c>
      <c r="AZ263" s="886">
        <v>31.19</v>
      </c>
      <c r="BA263" s="886">
        <v>-6.32</v>
      </c>
      <c r="BB263" s="886">
        <v>8.23</v>
      </c>
      <c r="BC263" s="886">
        <v>6.7100000000000009</v>
      </c>
      <c r="BE263" s="635">
        <v>2010</v>
      </c>
      <c r="BF263" s="912">
        <f>IF(BE263&gt;2008,0,IF(BE263&gt;2001,1,IF(BE263&gt;1990,2,IF(BE263&gt;1980,3,IF(BE263&gt;1973,4,IF(BE263&gt;1970,5,IF(BE263&gt;1960,6,IF(BE263&gt;1958,7,IF(BE263&gt;1953,8,9)))))))))</f>
        <v>0</v>
      </c>
      <c r="BG263" s="896">
        <v>16.7</v>
      </c>
    </row>
    <row r="264" spans="1:59" ht="11.25" customHeight="1" x14ac:dyDescent="0.2">
      <c r="A264" s="885" t="s">
        <v>851</v>
      </c>
      <c r="B264" s="889" t="s">
        <v>852</v>
      </c>
      <c r="C264" s="946" t="s">
        <v>131</v>
      </c>
      <c r="D264" s="946" t="s">
        <v>4334</v>
      </c>
      <c r="E264" s="746">
        <v>17</v>
      </c>
      <c r="F264" s="1199">
        <v>212</v>
      </c>
      <c r="G264" s="1199" t="s">
        <v>37</v>
      </c>
      <c r="H264" s="1199" t="s">
        <v>37</v>
      </c>
      <c r="I264" s="888">
        <v>87.65</v>
      </c>
      <c r="J264" s="663">
        <f>(M264/I264)*100</f>
        <v>2.8864803194523669</v>
      </c>
      <c r="K264" s="891">
        <v>0.63249999999999995</v>
      </c>
      <c r="L264" s="901">
        <v>4</v>
      </c>
      <c r="M264" s="654">
        <f>K264*L264</f>
        <v>2.5299999999999998</v>
      </c>
      <c r="N264" s="884" t="s">
        <v>119</v>
      </c>
      <c r="O264" s="747">
        <v>0.59</v>
      </c>
      <c r="P264" s="875">
        <v>43873</v>
      </c>
      <c r="Q264" s="875">
        <v>43890</v>
      </c>
      <c r="R264" s="654">
        <f>(K264-O264)/O264*100</f>
        <v>7.2033898305084723</v>
      </c>
      <c r="S264" s="714">
        <f>IF(INDEX(Historical!$D$7:$D$1277,MATCH(B264,Historical!$B$7:$B$1301,0))=0,"n/a",(INDEX(Historical!$C$7:$C$1279,MATCH(B264,Historical!$B$7:$B$1301,0))/INDEX(Historical!$D$7:$D$1277,MATCH(B264,Historical!$B$7:$B$1301,0))-1)*100)</f>
        <v>6.7873303167420795</v>
      </c>
      <c r="T264" s="714">
        <f>IF(INDEX(Historical!$F$7:$F$1270,MATCH(B264,Historical!$B$7:$B$1301,0))=0,"n/a",((INDEX(Historical!$C$7:$C$1279,MATCH(B264,Historical!$B$7:$B$1301,0))/INDEX(Historical!$F$7:$F$1270,MATCH(B264,Historical!$B$7:$B$1301,0)))^(1/3)-1)*100)</f>
        <v>6.0267878161645028</v>
      </c>
      <c r="U264" s="714">
        <f>IF(INDEX(Historical!$H$7:$H$1270,MATCH(B264,Historical!$B$7:$B$1301,0))=0,"n/a",((INDEX(Historical!$C$7:$C$1279,MATCH(B264,Historical!$B$7:$B$1301,0))/INDEX(Historical!$H$7:$H$1270,MATCH(B264,Historical!$B$7:$B$1301,0)))^(1/5)-1)*100)</f>
        <v>8.6319263634774721</v>
      </c>
      <c r="V264" s="714">
        <f>IF(INDEX(Historical!$O$7:$O$1270,MATCH(B264,Historical!$B$7:$B$1301,0))=0,"n/a",((INDEX(Historical!$C$7:$C$1279,MATCH(B264,Historical!$B$7:$B$1301,0))/INDEX(Historical!$O$7:$O$1270,MATCH(B264,Historical!$B$7:$B$1301,0)))^(1/10)-1)*100)</f>
        <v>13.334158149214815</v>
      </c>
      <c r="W264" s="715">
        <f>IF(OR(U264&lt;=0,U264="n/a",V264&lt;=0,V264="n/a"),"n/a",U264/V264)</f>
        <v>0.64735443114462876</v>
      </c>
      <c r="X264" s="716">
        <f>IF(OR(AJ264&lt;=0,AJ264="n/a",U264&lt;=0,U264="n/a"),"n/a",U264/AJ264)</f>
        <v>1.2883472184294733</v>
      </c>
      <c r="Y264" s="673"/>
      <c r="Z264" s="663">
        <f>IF(OR(AC264&lt;0.01,AC264="n/a"),"n/a",M264/AC264*100)</f>
        <v>68.749999999999986</v>
      </c>
      <c r="AA264" s="900">
        <f>IF(OR(AC264&lt;0.01,AC264="n/a"),"n/a",I264/AC264)</f>
        <v>23.817934782608695</v>
      </c>
      <c r="AB264" s="901">
        <v>12</v>
      </c>
      <c r="AC264" s="879">
        <v>3.68</v>
      </c>
      <c r="AD264" s="879">
        <v>4.01</v>
      </c>
      <c r="AE264" s="879">
        <v>3.77</v>
      </c>
      <c r="AF264" s="879">
        <v>2.65</v>
      </c>
      <c r="AG264" s="879">
        <v>11.5</v>
      </c>
      <c r="AH264" s="879">
        <v>7.1</v>
      </c>
      <c r="AI264" s="879">
        <v>6.7</v>
      </c>
      <c r="AJ264" s="879">
        <v>6.7</v>
      </c>
      <c r="AK264" s="879">
        <v>5.8999999999999995</v>
      </c>
      <c r="AL264" s="892">
        <v>27330</v>
      </c>
      <c r="AM264" s="886">
        <v>0.1</v>
      </c>
      <c r="AN264" s="879">
        <v>1.23</v>
      </c>
      <c r="AO264" s="753">
        <f>IF(U264="n/a","n/a",IF(AA264&lt;0,"n/a",IF(AA264="n/a","n/a",J264+U264-AA264)))</f>
        <v>-12.299528099678856</v>
      </c>
      <c r="AP264" s="754">
        <f>IF(U264="n/a","n/a",J264+U264)</f>
        <v>11.518406682929839</v>
      </c>
      <c r="AQ264" s="902">
        <f>IF(OR(AC264&lt;0.01,AF264="n/a"),"n/a",(I264/SQRT(22.5*AC264*(I264/AF264))-1)*100)</f>
        <v>67.48801240541637</v>
      </c>
      <c r="AR264" s="663">
        <f>INDEX(Historical!$C$7:$C$1279,MATCH(B264,Historical!$B$7:$B$1301,0))*IF(AH264="n/a",1.03,IF(AH264&lt;0,1.01,IF(AH264&gt;10,1.1,(1+AH264/100))))</f>
        <v>2.5275599999999998</v>
      </c>
      <c r="AS264" s="900">
        <f>IF($AI264="n/a",1.03*AR264,IF($AI264&lt;0,1.01*AR264,IF($AI264&gt;10,1.1*AR264,(1+$AI264/100)*AR264)))</f>
        <v>2.6969065199999998</v>
      </c>
      <c r="AT264" s="900">
        <f>IF($AK264="n/a",1.03*AS264,IF($AK264&lt;0,1.01*AS264,IF($AK264&gt;10,1.1*AS264,(1+$AK264/100)*AS264)))</f>
        <v>2.8560240046799996</v>
      </c>
      <c r="AU264" s="900">
        <f>IF($AK264="n/a",1.03*AT264,IF($AK264&lt;0,1.01*AT264,IF($AK264&gt;10,1.1*AT264,(1+$AK264/100)*AT264)))</f>
        <v>3.0245294209561195</v>
      </c>
      <c r="AV264" s="900">
        <f>IF($AK264="n/a",1.03*AU264,IF($AK264&lt;0,1.01*AU264,IF($AK264&gt;10,1.1*AU264,(1+$AK264/100)*AU264)))</f>
        <v>3.2029766567925306</v>
      </c>
      <c r="AW264" s="663">
        <f>SUM(AR264:AV264)</f>
        <v>14.30799660242865</v>
      </c>
      <c r="AX264" s="761">
        <f>AW264/I264*100</f>
        <v>16.324012096324758</v>
      </c>
      <c r="AY264" s="948">
        <v>0.18</v>
      </c>
      <c r="AZ264" s="886">
        <v>28.88</v>
      </c>
      <c r="BA264" s="886">
        <v>-19.98</v>
      </c>
      <c r="BB264" s="886">
        <v>-2.16</v>
      </c>
      <c r="BC264" s="886">
        <v>-5.35</v>
      </c>
      <c r="BE264" s="635">
        <v>2004</v>
      </c>
      <c r="BF264" s="912">
        <f>IF(BE264&gt;2008,0,IF(BE264&gt;2001,1,IF(BE264&gt;1990,2,IF(BE264&gt;1980,3,IF(BE264&gt;1973,4,IF(BE264&gt;1970,5,IF(BE264&gt;1960,6,IF(BE264&gt;1958,7,IF(BE264&gt;1953,8,9)))))))))</f>
        <v>1</v>
      </c>
      <c r="BG264" s="896">
        <v>3.4000000000000004</v>
      </c>
    </row>
    <row r="265" spans="1:59" ht="11.25" customHeight="1" x14ac:dyDescent="0.2">
      <c r="A265" s="885" t="s">
        <v>857</v>
      </c>
      <c r="B265" s="889" t="s">
        <v>858</v>
      </c>
      <c r="C265" s="946" t="s">
        <v>123</v>
      </c>
      <c r="D265" s="946" t="s">
        <v>4180</v>
      </c>
      <c r="E265" s="746">
        <v>16</v>
      </c>
      <c r="F265" s="1199">
        <v>228</v>
      </c>
      <c r="G265" s="1199" t="s">
        <v>106</v>
      </c>
      <c r="H265" s="1199" t="s">
        <v>106</v>
      </c>
      <c r="I265" s="888">
        <v>53.65</v>
      </c>
      <c r="J265" s="663">
        <f>(M265/I265)*100</f>
        <v>1.95712954333644</v>
      </c>
      <c r="K265" s="891">
        <v>0.26250000000000001</v>
      </c>
      <c r="L265" s="901">
        <v>4</v>
      </c>
      <c r="M265" s="654">
        <f>K265*L265</f>
        <v>1.05</v>
      </c>
      <c r="N265" s="884" t="s">
        <v>378</v>
      </c>
      <c r="O265" s="747">
        <v>0.25</v>
      </c>
      <c r="P265" s="630">
        <v>43703</v>
      </c>
      <c r="Q265" s="630">
        <v>43719</v>
      </c>
      <c r="R265" s="654">
        <f>(K265-O265)/O265*100</f>
        <v>5.0000000000000044</v>
      </c>
      <c r="S265" s="714">
        <f>IF(INDEX(Historical!$D$7:$D$1277,MATCH(B265,Historical!$B$7:$B$1301,0))=0,"n/a",(INDEX(Historical!$C$7:$C$1279,MATCH(B265,Historical!$B$7:$B$1301,0))/INDEX(Historical!$D$7:$D$1277,MATCH(B265,Historical!$B$7:$B$1301,0))-1)*100)</f>
        <v>11.413043478260864</v>
      </c>
      <c r="T265" s="714">
        <f>IF(INDEX(Historical!$F$7:$F$1270,MATCH(B265,Historical!$B$7:$B$1301,0))=0,"n/a",((INDEX(Historical!$C$7:$C$1279,MATCH(B265,Historical!$B$7:$B$1301,0))/INDEX(Historical!$F$7:$F$1270,MATCH(B265,Historical!$B$7:$B$1301,0)))^(1/3)-1)*100)</f>
        <v>11.2614545368112</v>
      </c>
      <c r="U265" s="714">
        <f>IF(INDEX(Historical!$H$7:$H$1270,MATCH(B265,Historical!$B$7:$B$1301,0))=0,"n/a",((INDEX(Historical!$C$7:$C$1279,MATCH(B265,Historical!$B$7:$B$1301,0))/INDEX(Historical!$H$7:$H$1270,MATCH(B265,Historical!$B$7:$B$1301,0)))^(1/5)-1)*100)</f>
        <v>11.985082981125327</v>
      </c>
      <c r="V265" s="714">
        <f>IF(INDEX(Historical!$O$7:$O$1270,MATCH(B265,Historical!$B$7:$B$1301,0))=0,"n/a",((INDEX(Historical!$C$7:$C$1279,MATCH(B265,Historical!$B$7:$B$1301,0))/INDEX(Historical!$O$7:$O$1270,MATCH(B265,Historical!$B$7:$B$1301,0)))^(1/10)-1)*100)</f>
        <v>25.006650334876479</v>
      </c>
      <c r="W265" s="715">
        <f>IF(OR(U265&lt;=0,U265="n/a",V265&lt;=0,V265="n/a"),"n/a",U265/V265)</f>
        <v>0.47927582545551389</v>
      </c>
      <c r="X265" s="716" t="str">
        <f>IF(OR(AJ265&lt;=0,AJ265="n/a",U265&lt;=0,U265="n/a"),"n/a",U265/AJ265)</f>
        <v>n/a</v>
      </c>
      <c r="Y265" s="890"/>
      <c r="Z265" s="663">
        <f>IF(OR(AC265&lt;0.01,AC265="n/a"),"n/a",M265/AC265*100)</f>
        <v>27.415143603133156</v>
      </c>
      <c r="AA265" s="900">
        <f>IF(OR(AC265&lt;0.01,AC265="n/a"),"n/a",I265/AC265)</f>
        <v>14.007832898172323</v>
      </c>
      <c r="AB265" s="901">
        <v>12</v>
      </c>
      <c r="AC265" s="879">
        <v>3.83</v>
      </c>
      <c r="AD265" s="879">
        <v>1.53</v>
      </c>
      <c r="AE265" s="879">
        <v>0.88</v>
      </c>
      <c r="AF265" s="879">
        <v>1.18</v>
      </c>
      <c r="AG265" s="879">
        <v>8.4</v>
      </c>
      <c r="AH265" s="879">
        <v>-57.3</v>
      </c>
      <c r="AI265" s="879">
        <v>78.34</v>
      </c>
      <c r="AJ265" s="879">
        <v>-8.5</v>
      </c>
      <c r="AK265" s="879">
        <v>9.24</v>
      </c>
      <c r="AL265" s="892">
        <v>7060</v>
      </c>
      <c r="AM265" s="886">
        <v>0.5</v>
      </c>
      <c r="AN265" s="879">
        <v>0.75</v>
      </c>
      <c r="AO265" s="753">
        <f>IF(U265="n/a","n/a",IF(AA265&lt;0,"n/a",IF(AA265="n/a","n/a",J265+U265-AA265)))</f>
        <v>-6.5620373710556734E-2</v>
      </c>
      <c r="AP265" s="754">
        <f>IF(U265="n/a","n/a",J265+U265)</f>
        <v>13.942212524461766</v>
      </c>
      <c r="AQ265" s="902">
        <f>IF(OR(AC265&lt;0.01,AF265="n/a"),"n/a",(I265/SQRT(22.5*AC265*(I265/AF265))-1)*100)</f>
        <v>-14.289264720499585</v>
      </c>
      <c r="AR265" s="663">
        <f>INDEX(Historical!$C$7:$C$1279,MATCH(B265,Historical!$B$7:$B$1301,0))*IF(AH265="n/a",1.03,IF(AH265&lt;0,1.01,IF(AH265&gt;10,1.1,(1+AH265/100))))</f>
        <v>1.03525</v>
      </c>
      <c r="AS265" s="900">
        <f>IF($AI265="n/a",1.03*AR265,IF($AI265&lt;0,1.01*AR265,IF($AI265&gt;10,1.1*AR265,(1+$AI265/100)*AR265)))</f>
        <v>1.1387750000000001</v>
      </c>
      <c r="AT265" s="900">
        <f>IF($AK265="n/a",1.03*AS265,IF($AK265&lt;0,1.01*AS265,IF($AK265&gt;10,1.1*AS265,(1+$AK265/100)*AS265)))</f>
        <v>1.2439978100000002</v>
      </c>
      <c r="AU265" s="900">
        <f>IF($AK265="n/a",1.03*AT265,IF($AK265&lt;0,1.01*AT265,IF($AK265&gt;10,1.1*AT265,(1+$AK265/100)*AT265)))</f>
        <v>1.3589432076440002</v>
      </c>
      <c r="AV265" s="900">
        <f>IF($AK265="n/a",1.03*AU265,IF($AK265&lt;0,1.01*AU265,IF($AK265&gt;10,1.1*AU265,(1+$AK265/100)*AU265)))</f>
        <v>1.484509560030306</v>
      </c>
      <c r="AW265" s="663">
        <f>SUM(AR265:AV265)</f>
        <v>6.2614755776743065</v>
      </c>
      <c r="AX265" s="761">
        <f>AW265/I265*100</f>
        <v>11.67097032185332</v>
      </c>
      <c r="AY265" s="948">
        <v>1.7</v>
      </c>
      <c r="AZ265" s="886">
        <v>85.06</v>
      </c>
      <c r="BA265" s="886">
        <v>-29.080000000000002</v>
      </c>
      <c r="BB265" s="886">
        <v>13.25</v>
      </c>
      <c r="BC265" s="886">
        <v>-6</v>
      </c>
      <c r="BE265" s="635">
        <v>2004</v>
      </c>
      <c r="BF265" s="912">
        <f>IF(BE265&gt;2008,0,IF(BE265&gt;2001,1,IF(BE265&gt;1990,2,IF(BE265&gt;1980,3,IF(BE265&gt;1973,4,IF(BE265&gt;1970,5,IF(BE265&gt;1960,6,IF(BE265&gt;1958,7,IF(BE265&gt;1953,8,9)))))))))</f>
        <v>1</v>
      </c>
      <c r="BG265" s="896">
        <v>3.6999999999999997</v>
      </c>
    </row>
    <row r="266" spans="1:59" ht="11.25" customHeight="1" x14ac:dyDescent="0.2">
      <c r="A266" s="885" t="s">
        <v>763</v>
      </c>
      <c r="B266" s="889" t="s">
        <v>850</v>
      </c>
      <c r="C266" s="946" t="s">
        <v>112</v>
      </c>
      <c r="D266" s="946" t="s">
        <v>4328</v>
      </c>
      <c r="E266" s="746">
        <v>17</v>
      </c>
      <c r="F266" s="1199">
        <v>215</v>
      </c>
      <c r="G266" s="1199" t="s">
        <v>37</v>
      </c>
      <c r="H266" s="1199" t="s">
        <v>115</v>
      </c>
      <c r="I266" s="888">
        <v>105.91</v>
      </c>
      <c r="J266" s="663">
        <f>(M266/I266)*100</f>
        <v>2.0583514304598247</v>
      </c>
      <c r="K266" s="891">
        <v>0.54500000000000004</v>
      </c>
      <c r="L266" s="901">
        <v>4</v>
      </c>
      <c r="M266" s="654">
        <f>K266*L266</f>
        <v>2.1800000000000002</v>
      </c>
      <c r="N266" s="884" t="s">
        <v>3953</v>
      </c>
      <c r="O266" s="747">
        <v>0.51249999999999996</v>
      </c>
      <c r="P266" s="875">
        <v>43895</v>
      </c>
      <c r="Q266" s="875">
        <v>43910</v>
      </c>
      <c r="R266" s="654">
        <f>(K266-O266)/O266*100</f>
        <v>6.3414634146341626</v>
      </c>
      <c r="S266" s="714">
        <f>IF(INDEX(Historical!$D$7:$D$1277,MATCH(B266,Historical!$B$7:$B$1301,0))=0,"n/a",(INDEX(Historical!$C$7:$C$1279,MATCH(B266,Historical!$B$7:$B$1301,0))/INDEX(Historical!$D$7:$D$1277,MATCH(B266,Historical!$B$7:$B$1301,0))-1)*100)</f>
        <v>10.215053763440851</v>
      </c>
      <c r="T266" s="714">
        <f>IF(INDEX(Historical!$F$7:$F$1270,MATCH(B266,Historical!$B$7:$B$1301,0))=0,"n/a",((INDEX(Historical!$C$7:$C$1279,MATCH(B266,Historical!$B$7:$B$1301,0))/INDEX(Historical!$F$7:$F$1270,MATCH(B266,Historical!$B$7:$B$1301,0)))^(1/3)-1)*100)</f>
        <v>7.7217345015941907</v>
      </c>
      <c r="U266" s="714">
        <f>IF(INDEX(Historical!$H$7:$H$1270,MATCH(B266,Historical!$B$7:$B$1301,0))=0,"n/a",((INDEX(Historical!$C$7:$C$1279,MATCH(B266,Historical!$B$7:$B$1301,0))/INDEX(Historical!$H$7:$H$1270,MATCH(B266,Historical!$B$7:$B$1301,0)))^(1/5)-1)*100)</f>
        <v>6.446777983653984</v>
      </c>
      <c r="V266" s="714">
        <f>IF(INDEX(Historical!$O$7:$O$1270,MATCH(B266,Historical!$B$7:$B$1301,0))=0,"n/a",((INDEX(Historical!$C$7:$C$1279,MATCH(B266,Historical!$B$7:$B$1301,0))/INDEX(Historical!$O$7:$O$1270,MATCH(B266,Historical!$B$7:$B$1301,0)))^(1/10)-1)*100)</f>
        <v>5.8594387700312556</v>
      </c>
      <c r="W266" s="715">
        <f>IF(OR(U266&lt;=0,U266="n/a",V266&lt;=0,V266="n/a"),"n/a",U266/V266)</f>
        <v>1.1002381348580241</v>
      </c>
      <c r="X266" s="716">
        <f>IF(OR(AJ266&lt;=0,AJ266="n/a",U266&lt;=0,U266="n/a"),"n/a",U266/AJ266)</f>
        <v>0.9209682833791405</v>
      </c>
      <c r="Y266" s="683" t="s">
        <v>3981</v>
      </c>
      <c r="Z266" s="663">
        <f>IF(OR(AC266&lt;0.01,AC266="n/a"),"n/a",M266/AC266*100)</f>
        <v>55.329949238578678</v>
      </c>
      <c r="AA266" s="900">
        <f>IF(OR(AC266&lt;0.01,AC266="n/a"),"n/a",I266/AC266)</f>
        <v>26.880710659898476</v>
      </c>
      <c r="AB266" s="901">
        <v>12</v>
      </c>
      <c r="AC266" s="879">
        <v>3.94</v>
      </c>
      <c r="AD266" s="879" t="s">
        <v>136</v>
      </c>
      <c r="AE266" s="879">
        <v>2.81</v>
      </c>
      <c r="AF266" s="879">
        <v>6.51</v>
      </c>
      <c r="AG266" s="879">
        <v>24.9</v>
      </c>
      <c r="AH266" s="879">
        <v>-11.700000000000001</v>
      </c>
      <c r="AI266" s="879">
        <v>15.15</v>
      </c>
      <c r="AJ266" s="879">
        <v>7.0000000000000009</v>
      </c>
      <c r="AK266" s="879">
        <v>-0.55999999999999994</v>
      </c>
      <c r="AL266" s="892">
        <v>43530</v>
      </c>
      <c r="AM266" s="886">
        <v>0.2</v>
      </c>
      <c r="AN266" s="879">
        <v>1.99</v>
      </c>
      <c r="AO266" s="753">
        <f>IF(U266="n/a","n/a",IF(AA266&lt;0,"n/a",IF(AA266="n/a","n/a",J266+U266-AA266)))</f>
        <v>-18.375581245784666</v>
      </c>
      <c r="AP266" s="754">
        <f>IF(U266="n/a","n/a",J266+U266)</f>
        <v>8.5051294141138083</v>
      </c>
      <c r="AQ266" s="902">
        <f>IF(OR(AC266&lt;0.01,AF266="n/a"),"n/a",(I266/SQRT(22.5*AC266*(I266/AF266))-1)*100)</f>
        <v>178.88143748907513</v>
      </c>
      <c r="AR266" s="663">
        <f>INDEX(Historical!$C$7:$C$1279,MATCH(B266,Historical!$B$7:$B$1301,0))*IF(AH266="n/a",1.03,IF(AH266&lt;0,1.01,IF(AH266&gt;10,1.1,(1+AH266/100))))</f>
        <v>2.0705</v>
      </c>
      <c r="AS266" s="900">
        <f>IF($AI266="n/a",1.03*AR266,IF($AI266&lt;0,1.01*AR266,IF($AI266&gt;10,1.1*AR266,(1+$AI266/100)*AR266)))</f>
        <v>2.2775500000000002</v>
      </c>
      <c r="AT266" s="900">
        <f>IF($AK266="n/a",1.03*AS266,IF($AK266&lt;0,1.01*AS266,IF($AK266&gt;10,1.1*AS266,(1+$AK266/100)*AS266)))</f>
        <v>2.3003255</v>
      </c>
      <c r="AU266" s="900">
        <f>IF($AK266="n/a",1.03*AT266,IF($AK266&lt;0,1.01*AT266,IF($AK266&gt;10,1.1*AT266,(1+$AK266/100)*AT266)))</f>
        <v>2.3233287549999999</v>
      </c>
      <c r="AV266" s="900">
        <f>IF($AK266="n/a",1.03*AU266,IF($AK266&lt;0,1.01*AU266,IF($AK266&gt;10,1.1*AU266,(1+$AK266/100)*AU266)))</f>
        <v>2.34656204255</v>
      </c>
      <c r="AW266" s="663">
        <f>SUM(AR266:AV266)</f>
        <v>11.31826629755</v>
      </c>
      <c r="AX266" s="761">
        <f>AW266/I266*100</f>
        <v>10.686683313709754</v>
      </c>
      <c r="AY266" s="948">
        <v>0.74</v>
      </c>
      <c r="AZ266" s="886">
        <v>24.099999999999998</v>
      </c>
      <c r="BA266" s="886">
        <v>-16.470000000000002</v>
      </c>
      <c r="BB266" s="886">
        <v>3.4799999999999995</v>
      </c>
      <c r="BC266" s="886">
        <v>-3.56</v>
      </c>
      <c r="BE266" s="635">
        <v>2004</v>
      </c>
      <c r="BF266" s="912">
        <f>IF(BE266&gt;2008,0,IF(BE266&gt;2001,1,IF(BE266&gt;1990,2,IF(BE266&gt;1980,3,IF(BE266&gt;1973,4,IF(BE266&gt;1970,5,IF(BE266&gt;1960,6,IF(BE266&gt;1958,7,IF(BE266&gt;1953,8,9)))))))))</f>
        <v>1</v>
      </c>
      <c r="BG266" s="896">
        <v>6.2</v>
      </c>
    </row>
    <row r="267" spans="1:59" ht="11.25" customHeight="1" x14ac:dyDescent="0.2">
      <c r="A267" s="894" t="s">
        <v>1811</v>
      </c>
      <c r="B267" s="889" t="s">
        <v>1812</v>
      </c>
      <c r="C267" s="946" t="s">
        <v>123</v>
      </c>
      <c r="D267" s="946" t="s">
        <v>4362</v>
      </c>
      <c r="E267" s="746">
        <v>10</v>
      </c>
      <c r="F267" s="1199">
        <v>451</v>
      </c>
      <c r="G267" s="1199" t="s">
        <v>37</v>
      </c>
      <c r="H267" s="1199" t="s">
        <v>37</v>
      </c>
      <c r="I267" s="888">
        <v>37.299999999999997</v>
      </c>
      <c r="J267" s="663">
        <f>(M267/I267)*100</f>
        <v>2.6809651474530831</v>
      </c>
      <c r="K267" s="891">
        <v>0.25</v>
      </c>
      <c r="L267" s="901">
        <v>4</v>
      </c>
      <c r="M267" s="654">
        <f>K267*L267</f>
        <v>1</v>
      </c>
      <c r="N267" s="884" t="s">
        <v>151</v>
      </c>
      <c r="O267" s="747">
        <v>0.24</v>
      </c>
      <c r="P267" s="875">
        <v>44088</v>
      </c>
      <c r="Q267" s="875">
        <v>44103</v>
      </c>
      <c r="R267" s="654">
        <f>(K267-O267)/O267*100</f>
        <v>4.1666666666666705</v>
      </c>
      <c r="S267" s="714">
        <f>IF(INDEX(Historical!$D$7:$D$1277,MATCH(B267,Historical!$B$7:$B$1301,0))=0,"n/a",(INDEX(Historical!$C$7:$C$1279,MATCH(B267,Historical!$B$7:$B$1301,0))/INDEX(Historical!$D$7:$D$1277,MATCH(B267,Historical!$B$7:$B$1301,0))-1)*100)</f>
        <v>2.2727272727272707</v>
      </c>
      <c r="T267" s="714">
        <f>IF(INDEX(Historical!$F$7:$F$1270,MATCH(B267,Historical!$B$7:$B$1301,0))=0,"n/a",((INDEX(Historical!$C$7:$C$1279,MATCH(B267,Historical!$B$7:$B$1301,0))/INDEX(Historical!$F$7:$F$1270,MATCH(B267,Historical!$B$7:$B$1301,0)))^(1/3)-1)*100)</f>
        <v>4.8856246288386806</v>
      </c>
      <c r="U267" s="714">
        <f>IF(INDEX(Historical!$H$7:$H$1270,MATCH(B267,Historical!$B$7:$B$1301,0))=0,"n/a",((INDEX(Historical!$C$7:$C$1279,MATCH(B267,Historical!$B$7:$B$1301,0))/INDEX(Historical!$H$7:$H$1270,MATCH(B267,Historical!$B$7:$B$1301,0)))^(1/5)-1)*100)</f>
        <v>6.3995312815083638</v>
      </c>
      <c r="V267" s="714">
        <f>IF(INDEX(Historical!$O$7:$O$1270,MATCH(B267,Historical!$B$7:$B$1301,0))=0,"n/a",((INDEX(Historical!$C$7:$C$1279,MATCH(B267,Historical!$B$7:$B$1301,0))/INDEX(Historical!$O$7:$O$1270,MATCH(B267,Historical!$B$7:$B$1301,0)))^(1/10)-1)*100)</f>
        <v>6.7122962341363834</v>
      </c>
      <c r="W267" s="715">
        <f>IF(OR(U267&lt;=0,U267="n/a",V267&lt;=0,V267="n/a"),"n/a",U267/V267)</f>
        <v>0.95340417917829567</v>
      </c>
      <c r="X267" s="716">
        <f>IF(OR(AJ267&lt;=0,AJ267="n/a",U267&lt;=0,U267="n/a"),"n/a",U267/AJ267)</f>
        <v>1.4882630887228754</v>
      </c>
      <c r="Y267" s="676"/>
      <c r="Z267" s="663">
        <f>IF(OR(AC267&lt;0.01,AC267="n/a"),"n/a",M267/AC267*100)</f>
        <v>56.17977528089888</v>
      </c>
      <c r="AA267" s="900">
        <f>IF(OR(AC267&lt;0.01,AC267="n/a"),"n/a",I267/AC267)</f>
        <v>20.95505617977528</v>
      </c>
      <c r="AB267" s="901">
        <v>5</v>
      </c>
      <c r="AC267" s="879">
        <v>1.78</v>
      </c>
      <c r="AD267" s="879">
        <v>0.5</v>
      </c>
      <c r="AE267" s="879">
        <v>0.66</v>
      </c>
      <c r="AF267" s="879">
        <v>2.48</v>
      </c>
      <c r="AG267" s="879">
        <v>13.700000000000001</v>
      </c>
      <c r="AH267" s="879">
        <v>2.5</v>
      </c>
      <c r="AI267" s="879">
        <v>60.19</v>
      </c>
      <c r="AJ267" s="879">
        <v>4.3</v>
      </c>
      <c r="AK267" s="879">
        <v>41.5</v>
      </c>
      <c r="AL267" s="892">
        <v>2220</v>
      </c>
      <c r="AM267" s="886">
        <v>0.70000000000000007</v>
      </c>
      <c r="AN267" s="879">
        <v>0.85</v>
      </c>
      <c r="AO267" s="753">
        <f>IF(U267="n/a","n/a",IF(AA267&lt;0,"n/a",IF(AA267="n/a","n/a",J267+U267-AA267)))</f>
        <v>-11.874559750813834</v>
      </c>
      <c r="AP267" s="754">
        <f>IF(U267="n/a","n/a",J267+U267)</f>
        <v>9.080496428961446</v>
      </c>
      <c r="AQ267" s="902">
        <f>IF(OR(AC267&lt;0.01,AF267="n/a"),"n/a",(I267/SQRT(22.5*AC267*(I267/AF267))-1)*100)</f>
        <v>51.977394994332691</v>
      </c>
      <c r="AR267" s="663">
        <f>INDEX(Historical!$C$7:$C$1279,MATCH(B267,Historical!$B$7:$B$1301,0))*IF(AH267="n/a",1.03,IF(AH267&lt;0,1.01,IF(AH267&gt;10,1.1,(1+AH267/100))))</f>
        <v>0.92249999999999999</v>
      </c>
      <c r="AS267" s="900">
        <f>IF($AI267="n/a",1.03*AR267,IF($AI267&lt;0,1.01*AR267,IF($AI267&gt;10,1.1*AR267,(1+$AI267/100)*AR267)))</f>
        <v>1.01475</v>
      </c>
      <c r="AT267" s="900">
        <f>IF($AK267="n/a",1.03*AS267,IF($AK267&lt;0,1.01*AS267,IF($AK267&gt;10,1.1*AS267,(1+$AK267/100)*AS267)))</f>
        <v>1.1162250000000002</v>
      </c>
      <c r="AU267" s="900">
        <f>IF($AK267="n/a",1.03*AT267,IF($AK267&lt;0,1.01*AT267,IF($AK267&gt;10,1.1*AT267,(1+$AK267/100)*AT267)))</f>
        <v>1.2278475000000004</v>
      </c>
      <c r="AV267" s="900">
        <f>IF($AK267="n/a",1.03*AU267,IF($AK267&lt;0,1.01*AU267,IF($AK267&gt;10,1.1*AU267,(1+$AK267/100)*AU267)))</f>
        <v>1.3506322500000005</v>
      </c>
      <c r="AW267" s="663">
        <f>SUM(AR267:AV267)</f>
        <v>5.6319547500000011</v>
      </c>
      <c r="AX267" s="761">
        <f>AW267/I267*100</f>
        <v>15.099074396782846</v>
      </c>
      <c r="AY267" s="948">
        <v>1.26</v>
      </c>
      <c r="AZ267" s="886">
        <v>93.46</v>
      </c>
      <c r="BA267" s="886">
        <v>-16.54</v>
      </c>
      <c r="BB267" s="886">
        <v>25.47</v>
      </c>
      <c r="BC267" s="886">
        <v>10.100000000000001</v>
      </c>
      <c r="BD267" s="657"/>
      <c r="BE267" s="635">
        <v>2011</v>
      </c>
      <c r="BF267" s="912">
        <f>IF(BE267&gt;2008,0,IF(BE267&gt;2001,1,IF(BE267&gt;1990,2,IF(BE267&gt;1980,3,IF(BE267&gt;1973,4,IF(BE267&gt;1970,5,IF(BE267&gt;1960,6,IF(BE267&gt;1958,7,IF(BE267&gt;1953,8,9)))))))))</f>
        <v>0</v>
      </c>
      <c r="BG267" s="896">
        <v>4.5999999999999996</v>
      </c>
    </row>
    <row r="268" spans="1:59" s="787" customFormat="1" ht="11.25" customHeight="1" x14ac:dyDescent="0.2">
      <c r="A268" s="768" t="s">
        <v>846</v>
      </c>
      <c r="B268" s="795" t="s">
        <v>847</v>
      </c>
      <c r="C268" s="946" t="s">
        <v>4325</v>
      </c>
      <c r="D268" s="946" t="s">
        <v>4326</v>
      </c>
      <c r="E268" s="769">
        <v>23</v>
      </c>
      <c r="F268" s="1199">
        <v>146</v>
      </c>
      <c r="G268" s="1198" t="s">
        <v>37</v>
      </c>
      <c r="H268" s="1198" t="s">
        <v>37</v>
      </c>
      <c r="I268" s="770">
        <v>67.650000000000006</v>
      </c>
      <c r="J268" s="771">
        <f>(M268/I268)*100</f>
        <v>6.1611234294161124</v>
      </c>
      <c r="K268" s="793">
        <v>1.042</v>
      </c>
      <c r="L268" s="773">
        <v>4</v>
      </c>
      <c r="M268" s="774">
        <f>K268*L268</f>
        <v>4.1680000000000001</v>
      </c>
      <c r="N268" s="775" t="s">
        <v>218</v>
      </c>
      <c r="O268" s="794">
        <v>1.04</v>
      </c>
      <c r="P268" s="777">
        <v>44011</v>
      </c>
      <c r="Q268" s="777">
        <v>44027</v>
      </c>
      <c r="R268" s="774">
        <f>(K268-O268)/O268*100</f>
        <v>0.19230769230769246</v>
      </c>
      <c r="S268" s="714">
        <f>IF(INDEX(Historical!$D$7:$D$1277,MATCH(B268,Historical!$B$7:$B$1301,0))=0,"n/a",(INDEX(Historical!$C$7:$C$1279,MATCH(B268,Historical!$B$7:$B$1301,0))/INDEX(Historical!$D$7:$D$1277,MATCH(B268,Historical!$B$7:$B$1301,0))-1)*100)</f>
        <v>1.5233415233415037</v>
      </c>
      <c r="T268" s="714">
        <f>IF(INDEX(Historical!$F$7:$F$1270,MATCH(B268,Historical!$B$7:$B$1301,0))=0,"n/a",((INDEX(Historical!$C$7:$C$1279,MATCH(B268,Historical!$B$7:$B$1301,0))/INDEX(Historical!$F$7:$F$1270,MATCH(B268,Historical!$B$7:$B$1301,0)))^(1/3)-1)*100)</f>
        <v>1.5986717742266787</v>
      </c>
      <c r="U268" s="714">
        <f>IF(INDEX(Historical!$H$7:$H$1270,MATCH(B268,Historical!$B$7:$B$1301,0))=0,"n/a",((INDEX(Historical!$C$7:$C$1279,MATCH(B268,Historical!$B$7:$B$1301,0))/INDEX(Historical!$H$7:$H$1270,MATCH(B268,Historical!$B$7:$B$1301,0)))^(1/5)-1)*100)</f>
        <v>2.7094496751020714</v>
      </c>
      <c r="V268" s="714">
        <f>IF(INDEX(Historical!$O$7:$O$1270,MATCH(B268,Historical!$B$7:$B$1301,0))=0,"n/a",((INDEX(Historical!$C$7:$C$1279,MATCH(B268,Historical!$B$7:$B$1301,0))/INDEX(Historical!$O$7:$O$1270,MATCH(B268,Historical!$B$7:$B$1301,0)))^(1/10)-1)*100)</f>
        <v>7.5906158129857237</v>
      </c>
      <c r="W268" s="715">
        <f>IF(OR(U268&lt;=0,U268="n/a",V268&lt;=0,V268="n/a"),"n/a",U268/V268)</f>
        <v>0.35694728093955863</v>
      </c>
      <c r="X268" s="716" t="str">
        <f>IF(OR(AJ268&lt;=0,AJ268="n/a",U268&lt;=0,U268="n/a"),"n/a",U268/AJ268)</f>
        <v>n/a</v>
      </c>
      <c r="Y268" s="788"/>
      <c r="Z268" s="771">
        <f>IF(OR(AC268&lt;0.01,AC268="n/a"),"n/a",M268/AC268*100)</f>
        <v>243.74269005847955</v>
      </c>
      <c r="AA268" s="779">
        <f>IF(OR(AC268&lt;0.01,AC268="n/a"),"n/a",I268/AC268)</f>
        <v>39.561403508771932</v>
      </c>
      <c r="AB268" s="773">
        <v>12</v>
      </c>
      <c r="AC268" s="780">
        <v>1.71</v>
      </c>
      <c r="AD268" s="780" t="s">
        <v>136</v>
      </c>
      <c r="AE268" s="780">
        <v>9.91</v>
      </c>
      <c r="AF268" s="780">
        <v>1.71</v>
      </c>
      <c r="AG268" s="780">
        <v>4.3999999999999995</v>
      </c>
      <c r="AH268" s="780">
        <v>-49</v>
      </c>
      <c r="AI268" s="780">
        <v>1.53</v>
      </c>
      <c r="AJ268" s="780">
        <v>-2.8000000000000003</v>
      </c>
      <c r="AK268" s="780" t="s">
        <v>136</v>
      </c>
      <c r="AL268" s="781">
        <v>12330</v>
      </c>
      <c r="AM268" s="782">
        <v>1.0999999999999999</v>
      </c>
      <c r="AN268" s="780">
        <v>0.9</v>
      </c>
      <c r="AO268" s="783">
        <f>IF(U268="n/a","n/a",IF(AA268&lt;0,"n/a",IF(AA268="n/a","n/a",J268+U268-AA268)))</f>
        <v>-30.690830404253749</v>
      </c>
      <c r="AP268" s="784">
        <f>IF(U268="n/a","n/a",J268+U268)</f>
        <v>8.8705731045181828</v>
      </c>
      <c r="AQ268" s="785">
        <f>IF(OR(AC268&lt;0.01,AF268="n/a"),"n/a",(I268/SQRT(22.5*AC268*(I268/AF268))-1)*100)</f>
        <v>73.397424048532713</v>
      </c>
      <c r="AR268" s="663">
        <f>INDEX(Historical!$C$7:$C$1279,MATCH(B268,Historical!$B$7:$B$1301,0))*IF(AH268="n/a",1.03,IF(AH268&lt;0,1.01,IF(AH268&gt;10,1.1,(1+AH268/100))))</f>
        <v>4.1733199999999995</v>
      </c>
      <c r="AS268" s="779">
        <f>IF($AI268="n/a",1.03*AR268,IF($AI268&lt;0,1.01*AR268,IF($AI268&gt;10,1.1*AR268,(1+$AI268/100)*AR268)))</f>
        <v>4.2371717960000002</v>
      </c>
      <c r="AT268" s="779">
        <f>IF($AK268="n/a",1.03*AS268,IF($AK268&lt;0,1.01*AS268,IF($AK268&gt;10,1.1*AS268,(1+$AK268/100)*AS268)))</f>
        <v>4.3642869498800003</v>
      </c>
      <c r="AU268" s="779">
        <f>IF($AK268="n/a",1.03*AT268,IF($AK268&lt;0,1.01*AT268,IF($AK268&gt;10,1.1*AT268,(1+$AK268/100)*AT268)))</f>
        <v>4.4952155583764002</v>
      </c>
      <c r="AV268" s="779">
        <f>IF($AK268="n/a",1.03*AU268,IF($AK268&lt;0,1.01*AU268,IF($AK268&gt;10,1.1*AU268,(1+$AK268/100)*AU268)))</f>
        <v>4.6300720251276921</v>
      </c>
      <c r="AW268" s="771">
        <f>SUM(AR268:AV268)</f>
        <v>21.900066329384092</v>
      </c>
      <c r="AX268" s="786">
        <f>AW268/I268*100</f>
        <v>32.3726035911073</v>
      </c>
      <c r="AY268" s="949">
        <v>0.78</v>
      </c>
      <c r="AZ268" s="782">
        <v>75.17</v>
      </c>
      <c r="BA268" s="782">
        <v>-27.74</v>
      </c>
      <c r="BB268" s="782">
        <v>5.66</v>
      </c>
      <c r="BC268" s="782">
        <v>-11.43</v>
      </c>
      <c r="BD268" s="922"/>
      <c r="BE268" s="635">
        <v>1998</v>
      </c>
      <c r="BF268" s="912">
        <f>IF(BE268&gt;2008,0,IF(BE268&gt;2001,1,IF(BE268&gt;1990,2,IF(BE268&gt;1980,3,IF(BE268&gt;1973,4,IF(BE268&gt;1970,5,IF(BE268&gt;1960,6,IF(BE268&gt;1958,7,IF(BE268&gt;1953,8,9)))))))))</f>
        <v>2</v>
      </c>
      <c r="BG268" s="838">
        <v>2.1999999999999997</v>
      </c>
    </row>
    <row r="269" spans="1:59" ht="11.25" customHeight="1" x14ac:dyDescent="0.2">
      <c r="A269" s="877" t="s">
        <v>848</v>
      </c>
      <c r="B269" s="889" t="s">
        <v>849</v>
      </c>
      <c r="C269" s="946" t="s">
        <v>108</v>
      </c>
      <c r="D269" s="946" t="s">
        <v>118</v>
      </c>
      <c r="E269" s="746">
        <v>19</v>
      </c>
      <c r="F269" s="1199">
        <v>176</v>
      </c>
      <c r="G269" s="1199" t="s">
        <v>106</v>
      </c>
      <c r="H269" s="1199" t="s">
        <v>106</v>
      </c>
      <c r="I269" s="888">
        <v>57.29</v>
      </c>
      <c r="J269" s="663">
        <f>(M269/I269)*100</f>
        <v>0.83784255541979391</v>
      </c>
      <c r="K269" s="891">
        <v>0.12</v>
      </c>
      <c r="L269" s="901">
        <v>4</v>
      </c>
      <c r="M269" s="654">
        <f>K269*L269</f>
        <v>0.48</v>
      </c>
      <c r="N269" s="884" t="s">
        <v>503</v>
      </c>
      <c r="O269" s="751">
        <v>0.11</v>
      </c>
      <c r="P269" s="875">
        <v>44004</v>
      </c>
      <c r="Q269" s="875">
        <v>44012</v>
      </c>
      <c r="R269" s="654">
        <f>(K269-O269)/O269*100</f>
        <v>9.0909090909090864</v>
      </c>
      <c r="S269" s="714">
        <f>IF(INDEX(Historical!$D$7:$D$1277,MATCH(B269,Historical!$B$7:$B$1301,0))=0,"n/a",(INDEX(Historical!$C$7:$C$1279,MATCH(B269,Historical!$B$7:$B$1301,0))/INDEX(Historical!$D$7:$D$1277,MATCH(B269,Historical!$B$7:$B$1301,0))-1)*100)</f>
        <v>9.322033898305083</v>
      </c>
      <c r="T269" s="714">
        <f>IF(INDEX(Historical!$F$7:$F$1270,MATCH(B269,Historical!$B$7:$B$1301,0))=0,"n/a",((INDEX(Historical!$C$7:$C$1279,MATCH(B269,Historical!$B$7:$B$1301,0))/INDEX(Historical!$F$7:$F$1270,MATCH(B269,Historical!$B$7:$B$1301,0)))^(1/3)-1)*100)</f>
        <v>8.1425267992054184</v>
      </c>
      <c r="U269" s="714">
        <f>IF(INDEX(Historical!$H$7:$H$1270,MATCH(B269,Historical!$B$7:$B$1301,0))=0,"n/a",((INDEX(Historical!$C$7:$C$1279,MATCH(B269,Historical!$B$7:$B$1301,0))/INDEX(Historical!$H$7:$H$1270,MATCH(B269,Historical!$B$7:$B$1301,0)))^(1/5)-1)*100)</f>
        <v>8.4471771197698544</v>
      </c>
      <c r="V269" s="714">
        <f>IF(INDEX(Historical!$O$7:$O$1270,MATCH(B269,Historical!$B$7:$B$1301,0))=0,"n/a",((INDEX(Historical!$C$7:$C$1279,MATCH(B269,Historical!$B$7:$B$1301,0))/INDEX(Historical!$O$7:$O$1270,MATCH(B269,Historical!$B$7:$B$1301,0)))^(1/10)-1)*100)</f>
        <v>10.391299883374504</v>
      </c>
      <c r="W269" s="715">
        <f>IF(OR(U269&lt;=0,U269="n/a",V269&lt;=0,V269="n/a"),"n/a",U269/V269)</f>
        <v>0.81290860764059591</v>
      </c>
      <c r="X269" s="716">
        <f>IF(OR(AJ269&lt;=0,AJ269="n/a",U269&lt;=0,U269="n/a"),"n/a",U269/AJ269)</f>
        <v>4.9689277175116784</v>
      </c>
      <c r="Y269" s="952" t="s">
        <v>4186</v>
      </c>
      <c r="Z269" s="663">
        <f>IF(OR(AC269&lt;0.01,AC269="n/a"),"n/a",M269/AC269*100)</f>
        <v>18.677042801556421</v>
      </c>
      <c r="AA269" s="900">
        <f>IF(OR(AC269&lt;0.01,AC269="n/a"),"n/a",I269/AC269)</f>
        <v>22.291828793774322</v>
      </c>
      <c r="AB269" s="901">
        <v>12</v>
      </c>
      <c r="AC269" s="879">
        <v>2.57</v>
      </c>
      <c r="AD269" s="879">
        <v>2.44</v>
      </c>
      <c r="AE269" s="879">
        <v>1.33</v>
      </c>
      <c r="AF269" s="879">
        <v>1.96</v>
      </c>
      <c r="AG269" s="879">
        <v>8.4</v>
      </c>
      <c r="AH269" s="879">
        <v>9.6</v>
      </c>
      <c r="AI269" s="879">
        <v>23.24</v>
      </c>
      <c r="AJ269" s="879">
        <v>1.7000000000000002</v>
      </c>
      <c r="AK269" s="879">
        <v>9</v>
      </c>
      <c r="AL269" s="892">
        <v>10380</v>
      </c>
      <c r="AM269" s="886">
        <v>5.4</v>
      </c>
      <c r="AN269" s="879">
        <v>0.48</v>
      </c>
      <c r="AO269" s="753">
        <f>IF(U269="n/a","n/a",IF(AA269&lt;0,"n/a",IF(AA269="n/a","n/a",J269+U269-AA269)))</f>
        <v>-13.006809118584673</v>
      </c>
      <c r="AP269" s="754">
        <f>IF(U269="n/a","n/a",J269+U269)</f>
        <v>9.2850196751896483</v>
      </c>
      <c r="AQ269" s="902">
        <f>IF(OR(AC269&lt;0.01,AF269="n/a"),"n/a",(I269/SQRT(22.5*AC269*(I269/AF269))-1)*100)</f>
        <v>39.350851268456232</v>
      </c>
      <c r="AR269" s="663">
        <f>INDEX(Historical!$C$7:$C$1279,MATCH(B269,Historical!$B$7:$B$1301,0))*IF(AH269="n/a",1.03,IF(AH269&lt;0,1.01,IF(AH269&gt;10,1.1,(1+AH269/100))))</f>
        <v>0.47128000000000003</v>
      </c>
      <c r="AS269" s="900">
        <f>IF($AI269="n/a",1.03*AR269,IF($AI269&lt;0,1.01*AR269,IF($AI269&gt;10,1.1*AR269,(1+$AI269/100)*AR269)))</f>
        <v>0.51840800000000009</v>
      </c>
      <c r="AT269" s="900">
        <f>IF($AK269="n/a",1.03*AS269,IF($AK269&lt;0,1.01*AS269,IF($AK269&gt;10,1.1*AS269,(1+$AK269/100)*AS269)))</f>
        <v>0.56506472000000019</v>
      </c>
      <c r="AU269" s="900">
        <f>IF($AK269="n/a",1.03*AT269,IF($AK269&lt;0,1.01*AT269,IF($AK269&gt;10,1.1*AT269,(1+$AK269/100)*AT269)))</f>
        <v>0.61592054480000025</v>
      </c>
      <c r="AV269" s="900">
        <f>IF($AK269="n/a",1.03*AU269,IF($AK269&lt;0,1.01*AU269,IF($AK269&gt;10,1.1*AU269,(1+$AK269/100)*AU269)))</f>
        <v>0.67135339383200032</v>
      </c>
      <c r="AW269" s="663">
        <f>SUM(AR269:AV269)</f>
        <v>2.8420266586320007</v>
      </c>
      <c r="AX269" s="761">
        <f>AW269/I269*100</f>
        <v>4.9607726629987798</v>
      </c>
      <c r="AY269" s="948">
        <v>0.83</v>
      </c>
      <c r="AZ269" s="886">
        <v>33.08</v>
      </c>
      <c r="BA269" s="886">
        <v>-28.32</v>
      </c>
      <c r="BB269" s="886">
        <v>3.5999999999999996</v>
      </c>
      <c r="BC269" s="886">
        <v>-10.8</v>
      </c>
      <c r="BE269" s="635">
        <v>2002</v>
      </c>
      <c r="BF269" s="912">
        <f>IF(BE269&gt;2008,0,IF(BE269&gt;2001,1,IF(BE269&gt;1990,2,IF(BE269&gt;1980,3,IF(BE269&gt;1973,4,IF(BE269&gt;1970,5,IF(BE269&gt;1960,6,IF(BE269&gt;1958,7,IF(BE269&gt;1953,8,9)))))))))</f>
        <v>1</v>
      </c>
      <c r="BG269" s="896">
        <v>1.9</v>
      </c>
    </row>
    <row r="270" spans="1:59" ht="11.25" customHeight="1" x14ac:dyDescent="0.2">
      <c r="A270" s="877" t="s">
        <v>1791</v>
      </c>
      <c r="B270" s="889" t="s">
        <v>1792</v>
      </c>
      <c r="C270" s="946" t="s">
        <v>108</v>
      </c>
      <c r="D270" s="946" t="s">
        <v>4345</v>
      </c>
      <c r="E270" s="746">
        <v>10</v>
      </c>
      <c r="F270" s="1199">
        <v>393</v>
      </c>
      <c r="G270" s="1199" t="s">
        <v>37</v>
      </c>
      <c r="H270" s="1199" t="s">
        <v>37</v>
      </c>
      <c r="I270" s="888">
        <v>20.309999999999999</v>
      </c>
      <c r="J270" s="663">
        <f>(M270/I270)*100</f>
        <v>6.3023141309699664</v>
      </c>
      <c r="K270" s="891">
        <v>0.32</v>
      </c>
      <c r="L270" s="901">
        <v>4</v>
      </c>
      <c r="M270" s="654">
        <f>K270*L270</f>
        <v>1.28</v>
      </c>
      <c r="N270" s="884" t="s">
        <v>163</v>
      </c>
      <c r="O270" s="747">
        <v>0.31</v>
      </c>
      <c r="P270" s="875">
        <v>43902</v>
      </c>
      <c r="Q270" s="875">
        <v>43922</v>
      </c>
      <c r="R270" s="654">
        <f>(K270-O270)/O270*100</f>
        <v>3.2258064516129057</v>
      </c>
      <c r="S270" s="714">
        <f>IF(INDEX(Historical!$D$7:$D$1277,MATCH(B270,Historical!$B$7:$B$1301,0))=0,"n/a",(INDEX(Historical!$C$7:$C$1279,MATCH(B270,Historical!$B$7:$B$1301,0))/INDEX(Historical!$D$7:$D$1277,MATCH(B270,Historical!$B$7:$B$1301,0))-1)*100)</f>
        <v>7.9646017699115168</v>
      </c>
      <c r="T270" s="714">
        <f>IF(INDEX(Historical!$F$7:$F$1270,MATCH(B270,Historical!$B$7:$B$1301,0))=0,"n/a",((INDEX(Historical!$C$7:$C$1279,MATCH(B270,Historical!$B$7:$B$1301,0))/INDEX(Historical!$F$7:$F$1270,MATCH(B270,Historical!$B$7:$B$1301,0)))^(1/3)-1)*100)</f>
        <v>8.6956277650593439</v>
      </c>
      <c r="U270" s="714">
        <f>IF(INDEX(Historical!$H$7:$H$1270,MATCH(B270,Historical!$B$7:$B$1301,0))=0,"n/a",((INDEX(Historical!$C$7:$C$1279,MATCH(B270,Historical!$B$7:$B$1301,0))/INDEX(Historical!$H$7:$H$1270,MATCH(B270,Historical!$B$7:$B$1301,0)))^(1/5)-1)*100)</f>
        <v>7.2438202052400147</v>
      </c>
      <c r="V270" s="714">
        <f>IF(INDEX(Historical!$O$7:$O$1270,MATCH(B270,Historical!$B$7:$B$1301,0))=0,"n/a",((INDEX(Historical!$C$7:$C$1279,MATCH(B270,Historical!$B$7:$B$1301,0))/INDEX(Historical!$O$7:$O$1270,MATCH(B270,Historical!$B$7:$B$1301,0)))^(1/10)-1)*100)</f>
        <v>2.2147040427619391</v>
      </c>
      <c r="W270" s="715">
        <f>IF(OR(U270&lt;=0,U270="n/a",V270&lt;=0,V270="n/a"),"n/a",U270/V270)</f>
        <v>3.2707847483794299</v>
      </c>
      <c r="X270" s="716">
        <f>IF(OR(AJ270&lt;=0,AJ270="n/a",U270&lt;=0,U270="n/a"),"n/a",U270/AJ270)</f>
        <v>2.1305353544823569</v>
      </c>
      <c r="Y270" s="677"/>
      <c r="Z270" s="663">
        <f>IF(OR(AC270&lt;0.01,AC270="n/a"),"n/a",M270/AC270*100)</f>
        <v>52.244897959183668</v>
      </c>
      <c r="AA270" s="900">
        <f>IF(OR(AC270&lt;0.01,AC270="n/a"),"n/a",I270/AC270)</f>
        <v>8.2897959183673464</v>
      </c>
      <c r="AB270" s="901">
        <v>12</v>
      </c>
      <c r="AC270" s="879">
        <v>2.4500000000000002</v>
      </c>
      <c r="AD270" s="879">
        <v>0.81</v>
      </c>
      <c r="AE270" s="879">
        <v>2.77</v>
      </c>
      <c r="AF270" s="879">
        <v>0.52</v>
      </c>
      <c r="AG270" s="879">
        <v>6.1</v>
      </c>
      <c r="AH270" s="879">
        <v>-3.2</v>
      </c>
      <c r="AI270" s="879">
        <v>5.62</v>
      </c>
      <c r="AJ270" s="879">
        <v>3.4000000000000004</v>
      </c>
      <c r="AK270" s="879">
        <v>10</v>
      </c>
      <c r="AL270" s="892">
        <v>1410</v>
      </c>
      <c r="AM270" s="886">
        <v>1.6</v>
      </c>
      <c r="AN270" s="879">
        <v>7.0000000000000007E-2</v>
      </c>
      <c r="AO270" s="753">
        <f>IF(U270="n/a","n/a",IF(AA270&lt;0,"n/a",IF(AA270="n/a","n/a",J270+U270-AA270)))</f>
        <v>5.2563384178426347</v>
      </c>
      <c r="AP270" s="754">
        <f>IF(U270="n/a","n/a",J270+U270)</f>
        <v>13.546134336209981</v>
      </c>
      <c r="AQ270" s="902">
        <f>IF(OR(AC270&lt;0.01,AF270="n/a"),"n/a",(I270/SQRT(22.5*AC270*(I270/AF270))-1)*100)</f>
        <v>-56.229416892412431</v>
      </c>
      <c r="AR270" s="663">
        <f>INDEX(Historical!$C$7:$C$1279,MATCH(B270,Historical!$B$7:$B$1301,0))*IF(AH270="n/a",1.03,IF(AH270&lt;0,1.01,IF(AH270&gt;10,1.1,(1+AH270/100))))</f>
        <v>1.2322</v>
      </c>
      <c r="AS270" s="900">
        <f>IF($AI270="n/a",1.03*AR270,IF($AI270&lt;0,1.01*AR270,IF($AI270&gt;10,1.1*AR270,(1+$AI270/100)*AR270)))</f>
        <v>1.30144964</v>
      </c>
      <c r="AT270" s="900">
        <f>IF($AK270="n/a",1.03*AS270,IF($AK270&lt;0,1.01*AS270,IF($AK270&gt;10,1.1*AS270,(1+$AK270/100)*AS270)))</f>
        <v>1.431594604</v>
      </c>
      <c r="AU270" s="900">
        <f>IF($AK270="n/a",1.03*AT270,IF($AK270&lt;0,1.01*AT270,IF($AK270&gt;10,1.1*AT270,(1+$AK270/100)*AT270)))</f>
        <v>1.5747540644000002</v>
      </c>
      <c r="AV270" s="900">
        <f>IF($AK270="n/a",1.03*AU270,IF($AK270&lt;0,1.01*AU270,IF($AK270&gt;10,1.1*AU270,(1+$AK270/100)*AU270)))</f>
        <v>1.7322294708400003</v>
      </c>
      <c r="AW270" s="663">
        <f>SUM(AR270:AV270)</f>
        <v>7.2722277792400005</v>
      </c>
      <c r="AX270" s="761">
        <f>AW270/I270*100</f>
        <v>35.806143669325458</v>
      </c>
      <c r="AY270" s="948">
        <v>1.03</v>
      </c>
      <c r="AZ270" s="886">
        <v>16.32</v>
      </c>
      <c r="BA270" s="886">
        <v>-48.36</v>
      </c>
      <c r="BB270" s="886">
        <v>-5.9799999999999995</v>
      </c>
      <c r="BC270" s="886">
        <v>-33.79</v>
      </c>
      <c r="BE270" s="635">
        <v>2011</v>
      </c>
      <c r="BF270" s="912">
        <f>IF(BE270&gt;2008,0,IF(BE270&gt;2001,1,IF(BE270&gt;1990,2,IF(BE270&gt;1980,3,IF(BE270&gt;1973,4,IF(BE270&gt;1970,5,IF(BE270&gt;1960,6,IF(BE270&gt;1958,7,IF(BE270&gt;1953,8,9)))))))))</f>
        <v>0</v>
      </c>
      <c r="BG270" s="896">
        <v>1</v>
      </c>
    </row>
    <row r="271" spans="1:59" ht="11.25" customHeight="1" x14ac:dyDescent="0.2">
      <c r="A271" s="877" t="s">
        <v>861</v>
      </c>
      <c r="B271" s="889" t="s">
        <v>862</v>
      </c>
      <c r="C271" s="946" t="s">
        <v>245</v>
      </c>
      <c r="D271" s="946" t="s">
        <v>4323</v>
      </c>
      <c r="E271" s="746">
        <v>14</v>
      </c>
      <c r="F271" s="1199">
        <v>260</v>
      </c>
      <c r="G271" s="1199" t="s">
        <v>106</v>
      </c>
      <c r="H271" s="1199" t="s">
        <v>106</v>
      </c>
      <c r="I271" s="888">
        <v>82.01</v>
      </c>
      <c r="J271" s="663">
        <f>(M271/I271)*100</f>
        <v>2.3411779051335202</v>
      </c>
      <c r="K271" s="891">
        <v>0.48</v>
      </c>
      <c r="L271" s="901">
        <v>4</v>
      </c>
      <c r="M271" s="654">
        <f>K271*L271</f>
        <v>1.92</v>
      </c>
      <c r="N271" s="884" t="s">
        <v>989</v>
      </c>
      <c r="O271" s="747">
        <v>0.43</v>
      </c>
      <c r="P271" s="880">
        <v>43580</v>
      </c>
      <c r="Q271" s="880">
        <v>43616</v>
      </c>
      <c r="R271" s="654">
        <f>(K271-O271)/O271*100</f>
        <v>11.627906976744184</v>
      </c>
      <c r="S271" s="714">
        <f>IF(INDEX(Historical!$D$7:$D$1277,MATCH(B271,Historical!$B$7:$B$1301,0))=0,"n/a",(INDEX(Historical!$C$7:$C$1279,MATCH(B271,Historical!$B$7:$B$1301,0))/INDEX(Historical!$D$7:$D$1277,MATCH(B271,Historical!$B$7:$B$1301,0))-1)*100)</f>
        <v>11.309523809523814</v>
      </c>
      <c r="T271" s="714">
        <f>IF(INDEX(Historical!$F$7:$F$1270,MATCH(B271,Historical!$B$7:$B$1301,0))=0,"n/a",((INDEX(Historical!$C$7:$C$1279,MATCH(B271,Historical!$B$7:$B$1301,0))/INDEX(Historical!$F$7:$F$1270,MATCH(B271,Historical!$B$7:$B$1301,0)))^(1/3)-1)*100)</f>
        <v>8.5999395681356958</v>
      </c>
      <c r="U271" s="714">
        <f>IF(INDEX(Historical!$H$7:$H$1270,MATCH(B271,Historical!$B$7:$B$1301,0))=0,"n/a",((INDEX(Historical!$C$7:$C$1279,MATCH(B271,Historical!$B$7:$B$1301,0))/INDEX(Historical!$H$7:$H$1270,MATCH(B271,Historical!$B$7:$B$1301,0)))^(1/5)-1)*100)</f>
        <v>7.5423818100751161</v>
      </c>
      <c r="V271" s="714">
        <f>IF(INDEX(Historical!$O$7:$O$1270,MATCH(B271,Historical!$B$7:$B$1301,0))=0,"n/a",((INDEX(Historical!$C$7:$C$1279,MATCH(B271,Historical!$B$7:$B$1301,0))/INDEX(Historical!$O$7:$O$1270,MATCH(B271,Historical!$B$7:$B$1301,0)))^(1/10)-1)*100)</f>
        <v>14.567130822436859</v>
      </c>
      <c r="W271" s="715">
        <f>IF(OR(U271&lt;=0,U271="n/a",V271&lt;=0,V271="n/a"),"n/a",U271/V271)</f>
        <v>0.51776715003190932</v>
      </c>
      <c r="X271" s="716">
        <f>IF(OR(AJ271&lt;=0,AJ271="n/a",U271&lt;=0,U271="n/a"),"n/a",U271/AJ271)</f>
        <v>1.1257286283694203</v>
      </c>
      <c r="Y271" s="889"/>
      <c r="Z271" s="663">
        <f>IF(OR(AC271&lt;0.01,AC271="n/a"),"n/a",M271/AC271*100)</f>
        <v>44.651162790697676</v>
      </c>
      <c r="AA271" s="900">
        <f>IF(OR(AC271&lt;0.01,AC271="n/a"),"n/a",I271/AC271)</f>
        <v>19.072093023255817</v>
      </c>
      <c r="AB271" s="901">
        <v>1</v>
      </c>
      <c r="AC271" s="879">
        <v>4.3</v>
      </c>
      <c r="AD271" s="879" t="s">
        <v>136</v>
      </c>
      <c r="AE271" s="879">
        <v>1.0900000000000001</v>
      </c>
      <c r="AF271" s="879">
        <v>5.2</v>
      </c>
      <c r="AG271" s="879">
        <v>28.799999999999997</v>
      </c>
      <c r="AH271" s="879">
        <v>14.499999999999998</v>
      </c>
      <c r="AI271" s="879">
        <v>7.99</v>
      </c>
      <c r="AJ271" s="879">
        <v>6.7</v>
      </c>
      <c r="AK271" s="879">
        <v>-3.45</v>
      </c>
      <c r="AL271" s="892">
        <v>6410</v>
      </c>
      <c r="AM271" s="886">
        <v>1</v>
      </c>
      <c r="AN271" s="879">
        <v>0.65</v>
      </c>
      <c r="AO271" s="753">
        <f>IF(U271="n/a","n/a",IF(AA271&lt;0,"n/a",IF(AA271="n/a","n/a",J271+U271-AA271)))</f>
        <v>-9.1885333080471803</v>
      </c>
      <c r="AP271" s="754">
        <f>IF(U271="n/a","n/a",J271+U271)</f>
        <v>9.8835597152086372</v>
      </c>
      <c r="AQ271" s="902">
        <f>IF(OR(AC271&lt;0.01,AF271="n/a"),"n/a",(I271/SQRT(22.5*AC271*(I271/AF271))-1)*100)</f>
        <v>109.94696020231207</v>
      </c>
      <c r="AR271" s="663">
        <f>INDEX(Historical!$C$7:$C$1279,MATCH(B271,Historical!$B$7:$B$1301,0))*IF(AH271="n/a",1.03,IF(AH271&lt;0,1.01,IF(AH271&gt;10,1.1,(1+AH271/100))))</f>
        <v>2.0570000000000004</v>
      </c>
      <c r="AS271" s="900">
        <f>IF($AI271="n/a",1.03*AR271,IF($AI271&lt;0,1.01*AR271,IF($AI271&gt;10,1.1*AR271,(1+$AI271/100)*AR271)))</f>
        <v>2.2213543000000007</v>
      </c>
      <c r="AT271" s="900">
        <f>IF($AK271="n/a",1.03*AS271,IF($AK271&lt;0,1.01*AS271,IF($AK271&gt;10,1.1*AS271,(1+$AK271/100)*AS271)))</f>
        <v>2.2435678430000006</v>
      </c>
      <c r="AU271" s="900">
        <f>IF($AK271="n/a",1.03*AT271,IF($AK271&lt;0,1.01*AT271,IF($AK271&gt;10,1.1*AT271,(1+$AK271/100)*AT271)))</f>
        <v>2.2660035214300005</v>
      </c>
      <c r="AV271" s="900">
        <f>IF($AK271="n/a",1.03*AU271,IF($AK271&lt;0,1.01*AU271,IF($AK271&gt;10,1.1*AU271,(1+$AK271/100)*AU271)))</f>
        <v>2.2886635566443005</v>
      </c>
      <c r="AW271" s="663">
        <f>SUM(AR271:AV271)</f>
        <v>11.076589221074302</v>
      </c>
      <c r="AX271" s="761">
        <f>AW271/I271*100</f>
        <v>13.506388514905868</v>
      </c>
      <c r="AY271" s="948">
        <v>1.69</v>
      </c>
      <c r="AZ271" s="886">
        <v>215.3</v>
      </c>
      <c r="BA271" s="886">
        <v>-7.0900000000000007</v>
      </c>
      <c r="BB271" s="886">
        <v>12.47</v>
      </c>
      <c r="BC271" s="886">
        <v>22.46</v>
      </c>
      <c r="BE271" s="635">
        <v>2006</v>
      </c>
      <c r="BF271" s="912">
        <f>IF(BE271&gt;2008,0,IF(BE271&gt;2001,1,IF(BE271&gt;1990,2,IF(BE271&gt;1980,3,IF(BE271&gt;1973,4,IF(BE271&gt;1970,5,IF(BE271&gt;1960,6,IF(BE271&gt;1958,7,IF(BE271&gt;1953,8,9)))))))))</f>
        <v>1</v>
      </c>
      <c r="BG271" s="896">
        <v>8.3000000000000007</v>
      </c>
    </row>
    <row r="272" spans="1:59" ht="11.25" customHeight="1" x14ac:dyDescent="0.2">
      <c r="A272" s="894" t="s">
        <v>4261</v>
      </c>
      <c r="B272" s="889" t="s">
        <v>4260</v>
      </c>
      <c r="C272" s="946" t="s">
        <v>245</v>
      </c>
      <c r="D272" s="946" t="s">
        <v>4359</v>
      </c>
      <c r="E272" s="746">
        <v>11</v>
      </c>
      <c r="F272" s="1199">
        <v>321</v>
      </c>
      <c r="G272" s="1199" t="s">
        <v>106</v>
      </c>
      <c r="H272" s="1199" t="s">
        <v>106</v>
      </c>
      <c r="I272" s="888">
        <v>28.18</v>
      </c>
      <c r="J272" s="663">
        <f>(M272/I272)*100</f>
        <v>7.0972320794889994</v>
      </c>
      <c r="K272" s="899">
        <v>0.5</v>
      </c>
      <c r="L272" s="901">
        <v>4</v>
      </c>
      <c r="M272" s="654">
        <f>K272*L272</f>
        <v>2</v>
      </c>
      <c r="N272" s="884" t="s">
        <v>318</v>
      </c>
      <c r="O272" s="751">
        <v>0.45</v>
      </c>
      <c r="P272" s="875">
        <v>43903</v>
      </c>
      <c r="Q272" s="875">
        <v>43921</v>
      </c>
      <c r="R272" s="654">
        <f>(K272-O272)/O272*100</f>
        <v>11.111111111111107</v>
      </c>
      <c r="S272" s="714">
        <f>IF(INDEX(Historical!$D$7:$D$1277,MATCH(B272,Historical!$B$7:$B$1301,0))=0,"n/a",(INDEX(Historical!$C$7:$C$1279,MATCH(B272,Historical!$B$7:$B$1301,0))/INDEX(Historical!$D$7:$D$1277,MATCH(B272,Historical!$B$7:$B$1301,0))-1)*100)</f>
        <v>-4.7619047619047556</v>
      </c>
      <c r="T272" s="714">
        <f>IF(INDEX(Historical!$F$7:$F$1270,MATCH(B272,Historical!$B$7:$B$1301,0))=0,"n/a",((INDEX(Historical!$C$7:$C$1279,MATCH(B272,Historical!$B$7:$B$1301,0))/INDEX(Historical!$F$7:$F$1270,MATCH(B272,Historical!$B$7:$B$1301,0)))^(1/3)-1)*100)</f>
        <v>-3.4510615394370281</v>
      </c>
      <c r="U272" s="714">
        <f>IF(INDEX(Historical!$H$7:$H$1270,MATCH(B272,Historical!$B$7:$B$1301,0))=0,"n/a",((INDEX(Historical!$C$7:$C$1279,MATCH(B272,Historical!$B$7:$B$1301,0))/INDEX(Historical!$H$7:$H$1270,MATCH(B272,Historical!$B$7:$B$1301,0)))^(1/5)-1)*100)</f>
        <v>5.1547496797280434</v>
      </c>
      <c r="V272" s="714">
        <f>IF(INDEX(Historical!$O$7:$O$1270,MATCH(B272,Historical!$B$7:$B$1301,0))=0,"n/a",((INDEX(Historical!$C$7:$C$1279,MATCH(B272,Historical!$B$7:$B$1301,0))/INDEX(Historical!$O$7:$O$1270,MATCH(B272,Historical!$B$7:$B$1301,0)))^(1/10)-1)*100)</f>
        <v>27.384108569303265</v>
      </c>
      <c r="W272" s="715">
        <f>IF(OR(U272&lt;=0,U272="n/a",V272&lt;=0,V272="n/a"),"n/a",U272/V272)</f>
        <v>0.18823872490435412</v>
      </c>
      <c r="X272" s="716">
        <f>IF(OR(AJ272&lt;=0,AJ272="n/a",U272&lt;=0,U272="n/a"),"n/a",U272/AJ272)</f>
        <v>1.0519897305567434</v>
      </c>
      <c r="Y272" s="686" t="s">
        <v>950</v>
      </c>
      <c r="Z272" s="663">
        <f>IF(OR(AC272&lt;0.01,AC272="n/a"),"n/a",M272/AC272*100)</f>
        <v>68.493150684931507</v>
      </c>
      <c r="AA272" s="900">
        <f>IF(OR(AC272&lt;0.01,AC272="n/a"),"n/a",I272/AC272)</f>
        <v>9.6506849315068486</v>
      </c>
      <c r="AB272" s="901">
        <v>12</v>
      </c>
      <c r="AC272" s="879">
        <v>2.92</v>
      </c>
      <c r="AD272" s="879" t="s">
        <v>136</v>
      </c>
      <c r="AE272" s="879">
        <v>0.67</v>
      </c>
      <c r="AF272" s="879" t="s">
        <v>136</v>
      </c>
      <c r="AG272" s="881">
        <v>-45.6</v>
      </c>
      <c r="AH272" s="879">
        <v>97.399999999999991</v>
      </c>
      <c r="AI272" s="879">
        <v>1334.3999999999999</v>
      </c>
      <c r="AJ272" s="879">
        <v>4.9000000000000004</v>
      </c>
      <c r="AK272" s="879">
        <v>-9.67</v>
      </c>
      <c r="AL272" s="892">
        <v>2480</v>
      </c>
      <c r="AM272" s="886">
        <v>2.1</v>
      </c>
      <c r="AN272" s="879" t="s">
        <v>136</v>
      </c>
      <c r="AO272" s="753">
        <f>IF(U272="n/a","n/a",IF(AA272&lt;0,"n/a",IF(AA272="n/a","n/a",J272+U272-AA272)))</f>
        <v>2.6012968277101933</v>
      </c>
      <c r="AP272" s="754">
        <f>IF(U272="n/a","n/a",J272+U272)</f>
        <v>12.251981759217042</v>
      </c>
      <c r="AQ272" s="902" t="str">
        <f>IF(OR(AC272&lt;0.01,AF272="n/a"),"n/a",(I272/SQRT(22.5*AC272*(I272/AF272))-1)*100)</f>
        <v>n/a</v>
      </c>
      <c r="AR272" s="663">
        <f>INDEX(Historical!$C$7:$C$1279,MATCH(B272,Historical!$B$7:$B$1301,0))*IF(AH272="n/a",1.03,IF(AH272&lt;0,1.01,IF(AH272&gt;10,1.1,(1+AH272/100))))</f>
        <v>1.9800000000000002</v>
      </c>
      <c r="AS272" s="900">
        <f>IF($AI272="n/a",1.03*AR272,IF($AI272&lt;0,1.01*AR272,IF($AI272&gt;10,1.1*AR272,(1+$AI272/100)*AR272)))</f>
        <v>2.1780000000000004</v>
      </c>
      <c r="AT272" s="900">
        <f>IF($AK272="n/a",1.03*AS272,IF($AK272&lt;0,1.01*AS272,IF($AK272&gt;10,1.1*AS272,(1+$AK272/100)*AS272)))</f>
        <v>2.1997800000000005</v>
      </c>
      <c r="AU272" s="900">
        <f>IF($AK272="n/a",1.03*AT272,IF($AK272&lt;0,1.01*AT272,IF($AK272&gt;10,1.1*AT272,(1+$AK272/100)*AT272)))</f>
        <v>2.2217778000000004</v>
      </c>
      <c r="AV272" s="900">
        <f>IF($AK272="n/a",1.03*AU272,IF($AK272&lt;0,1.01*AU272,IF($AK272&gt;10,1.1*AU272,(1+$AK272/100)*AU272)))</f>
        <v>2.2439955780000003</v>
      </c>
      <c r="AW272" s="663">
        <f>SUM(AR272:AV272)</f>
        <v>10.823553378000002</v>
      </c>
      <c r="AX272" s="761">
        <f>AW272/I272*100</f>
        <v>38.408635124201567</v>
      </c>
      <c r="AY272" s="948">
        <v>1.97</v>
      </c>
      <c r="AZ272" s="886">
        <v>105.08999999999999</v>
      </c>
      <c r="BA272" s="886">
        <v>-46.96</v>
      </c>
      <c r="BB272" s="886">
        <v>-0.67999999999999994</v>
      </c>
      <c r="BC272" s="886">
        <v>-28.51</v>
      </c>
      <c r="BE272" s="635">
        <v>2010</v>
      </c>
      <c r="BF272" s="912">
        <f>IF(BE272&gt;2008,0,IF(BE272&gt;2001,1,IF(BE272&gt;1990,2,IF(BE272&gt;1980,3,IF(BE272&gt;1973,4,IF(BE272&gt;1970,5,IF(BE272&gt;1960,6,IF(BE272&gt;1958,7,IF(BE272&gt;1953,8,9)))))))))</f>
        <v>0</v>
      </c>
      <c r="BG272" s="896">
        <v>3.9</v>
      </c>
    </row>
    <row r="273" spans="1:59" ht="11.25" customHeight="1" x14ac:dyDescent="0.2">
      <c r="A273" s="877" t="s">
        <v>863</v>
      </c>
      <c r="B273" s="889" t="s">
        <v>864</v>
      </c>
      <c r="C273" s="946" t="s">
        <v>131</v>
      </c>
      <c r="D273" s="946" t="s">
        <v>4335</v>
      </c>
      <c r="E273" s="746">
        <v>17</v>
      </c>
      <c r="F273" s="1199">
        <v>219</v>
      </c>
      <c r="G273" s="1199" t="s">
        <v>37</v>
      </c>
      <c r="H273" s="1199" t="s">
        <v>115</v>
      </c>
      <c r="I273" s="888">
        <v>62.5</v>
      </c>
      <c r="J273" s="663">
        <f>(M273/I273)*100</f>
        <v>2.7519999999999998</v>
      </c>
      <c r="K273" s="891">
        <v>0.43</v>
      </c>
      <c r="L273" s="901">
        <v>4</v>
      </c>
      <c r="M273" s="654">
        <f>K273*L273</f>
        <v>1.72</v>
      </c>
      <c r="N273" s="884" t="s">
        <v>457</v>
      </c>
      <c r="O273" s="747">
        <v>0.40500000000000003</v>
      </c>
      <c r="P273" s="875">
        <v>43902</v>
      </c>
      <c r="Q273" s="875">
        <v>43941</v>
      </c>
      <c r="R273" s="654">
        <f>(K273-O273)/O273*100</f>
        <v>6.1728395061728305</v>
      </c>
      <c r="S273" s="714">
        <f>IF(INDEX(Historical!$D$7:$D$1277,MATCH(B273,Historical!$B$7:$B$1301,0))=0,"n/a",(INDEX(Historical!$C$7:$C$1279,MATCH(B273,Historical!$B$7:$B$1301,0))/INDEX(Historical!$D$7:$D$1277,MATCH(B273,Historical!$B$7:$B$1301,0))-1)*100)</f>
        <v>6.3333333333333242</v>
      </c>
      <c r="T273" s="714">
        <f>IF(INDEX(Historical!$F$7:$F$1270,MATCH(B273,Historical!$B$7:$B$1301,0))=0,"n/a",((INDEX(Historical!$C$7:$C$1279,MATCH(B273,Historical!$B$7:$B$1301,0))/INDEX(Historical!$F$7:$F$1270,MATCH(B273,Historical!$B$7:$B$1301,0)))^(1/3)-1)*100)</f>
        <v>5.9787101974909884</v>
      </c>
      <c r="U273" s="714">
        <f>IF(INDEX(Historical!$H$7:$H$1270,MATCH(B273,Historical!$B$7:$B$1301,0))=0,"n/a",((INDEX(Historical!$C$7:$C$1279,MATCH(B273,Historical!$B$7:$B$1301,0))/INDEX(Historical!$H$7:$H$1270,MATCH(B273,Historical!$B$7:$B$1301,0)))^(1/5)-1)*100)</f>
        <v>6.2125256195497913</v>
      </c>
      <c r="V273" s="714">
        <f>IF(INDEX(Historical!$O$7:$O$1270,MATCH(B273,Historical!$B$7:$B$1301,0))=0,"n/a",((INDEX(Historical!$C$7:$C$1279,MATCH(B273,Historical!$B$7:$B$1301,0))/INDEX(Historical!$O$7:$O$1270,MATCH(B273,Historical!$B$7:$B$1301,0)))^(1/10)-1)*100)</f>
        <v>5.1534043102662075</v>
      </c>
      <c r="W273" s="715">
        <f>IF(OR(U273&lt;=0,U273="n/a",V273&lt;=0,V273="n/a"),"n/a",U273/V273)</f>
        <v>1.205518768859972</v>
      </c>
      <c r="X273" s="716">
        <f>IF(OR(AJ273&lt;=0,AJ273="n/a",U273&lt;=0,U273="n/a"),"n/a",U273/AJ273)</f>
        <v>1.1504677073240352</v>
      </c>
      <c r="Y273" s="889"/>
      <c r="Z273" s="663">
        <f>IF(OR(AC273&lt;0.01,AC273="n/a"),"n/a",M273/AC273*100)</f>
        <v>66.409266409266408</v>
      </c>
      <c r="AA273" s="900">
        <f>IF(OR(AC273&lt;0.01,AC273="n/a"),"n/a",I273/AC273)</f>
        <v>24.131274131274132</v>
      </c>
      <c r="AB273" s="901">
        <v>12</v>
      </c>
      <c r="AC273" s="879">
        <v>2.59</v>
      </c>
      <c r="AD273" s="879">
        <v>4.03</v>
      </c>
      <c r="AE273" s="879">
        <v>2.96</v>
      </c>
      <c r="AF273" s="879">
        <v>2.4700000000000002</v>
      </c>
      <c r="AG273" s="879">
        <v>10.4</v>
      </c>
      <c r="AH273" s="879">
        <v>6.9</v>
      </c>
      <c r="AI273" s="879">
        <v>6.92</v>
      </c>
      <c r="AJ273" s="879">
        <v>5.4</v>
      </c>
      <c r="AK273" s="879">
        <v>6</v>
      </c>
      <c r="AL273" s="892">
        <v>33110</v>
      </c>
      <c r="AM273" s="886">
        <v>0.3</v>
      </c>
      <c r="AN273" s="879">
        <v>1.49</v>
      </c>
      <c r="AO273" s="753">
        <f>IF(U273="n/a","n/a",IF(AA273&lt;0,"n/a",IF(AA273="n/a","n/a",J273+U273-AA273)))</f>
        <v>-15.166748511724341</v>
      </c>
      <c r="AP273" s="754">
        <f>IF(U273="n/a","n/a",J273+U273)</f>
        <v>8.9645256195497911</v>
      </c>
      <c r="AQ273" s="902">
        <f>IF(OR(AC273&lt;0.01,AF273="n/a"),"n/a",(I273/SQRT(22.5*AC273*(I273/AF273))-1)*100)</f>
        <v>62.759873712093082</v>
      </c>
      <c r="AR273" s="663">
        <f>INDEX(Historical!$C$7:$C$1279,MATCH(B273,Historical!$B$7:$B$1301,0))*IF(AH273="n/a",1.03,IF(AH273&lt;0,1.01,IF(AH273&gt;10,1.1,(1+AH273/100))))</f>
        <v>1.705055</v>
      </c>
      <c r="AS273" s="900">
        <f>IF($AI273="n/a",1.03*AR273,IF($AI273&lt;0,1.01*AR273,IF($AI273&gt;10,1.1*AR273,(1+$AI273/100)*AR273)))</f>
        <v>1.823044806</v>
      </c>
      <c r="AT273" s="900">
        <f>IF($AK273="n/a",1.03*AS273,IF($AK273&lt;0,1.01*AS273,IF($AK273&gt;10,1.1*AS273,(1+$AK273/100)*AS273)))</f>
        <v>1.9324274943600002</v>
      </c>
      <c r="AU273" s="900">
        <f>IF($AK273="n/a",1.03*AT273,IF($AK273&lt;0,1.01*AT273,IF($AK273&gt;10,1.1*AT273,(1+$AK273/100)*AT273)))</f>
        <v>2.0483731440216002</v>
      </c>
      <c r="AV273" s="900">
        <f>IF($AK273="n/a",1.03*AU273,IF($AK273&lt;0,1.01*AU273,IF($AK273&gt;10,1.1*AU273,(1+$AK273/100)*AU273)))</f>
        <v>2.1712755326628965</v>
      </c>
      <c r="AW273" s="663">
        <f>SUM(AR273:AV273)</f>
        <v>9.6801759770444971</v>
      </c>
      <c r="AX273" s="761">
        <f>AW273/I273*100</f>
        <v>15.488281563271194</v>
      </c>
      <c r="AY273" s="948">
        <v>0.28000000000000003</v>
      </c>
      <c r="AZ273" s="886">
        <v>34.18</v>
      </c>
      <c r="BA273" s="886">
        <v>-13.36</v>
      </c>
      <c r="BB273" s="886">
        <v>-0.96</v>
      </c>
      <c r="BC273" s="886">
        <v>-1.77</v>
      </c>
      <c r="BE273" s="635">
        <v>2004</v>
      </c>
      <c r="BF273" s="912">
        <f>IF(BE273&gt;2008,0,IF(BE273&gt;2001,1,IF(BE273&gt;1990,2,IF(BE273&gt;1980,3,IF(BE273&gt;1973,4,IF(BE273&gt;1970,5,IF(BE273&gt;1960,6,IF(BE273&gt;1958,7,IF(BE273&gt;1953,8,9)))))))))</f>
        <v>1</v>
      </c>
      <c r="BG273" s="896">
        <v>2.7</v>
      </c>
    </row>
    <row r="274" spans="1:59" ht="11.25" customHeight="1" x14ac:dyDescent="0.2">
      <c r="A274" s="877" t="s">
        <v>865</v>
      </c>
      <c r="B274" s="889" t="s">
        <v>866</v>
      </c>
      <c r="C274" s="946" t="s">
        <v>4199</v>
      </c>
      <c r="D274" s="946" t="s">
        <v>4332</v>
      </c>
      <c r="E274" s="746">
        <v>18</v>
      </c>
      <c r="F274" s="1199">
        <v>193</v>
      </c>
      <c r="G274" s="1199" t="s">
        <v>106</v>
      </c>
      <c r="H274" s="1199" t="s">
        <v>106</v>
      </c>
      <c r="I274" s="888">
        <v>98.39</v>
      </c>
      <c r="J274" s="663">
        <f>(M274/I274)*100</f>
        <v>1.544872446386828</v>
      </c>
      <c r="K274" s="891">
        <v>0.38</v>
      </c>
      <c r="L274" s="901">
        <v>4</v>
      </c>
      <c r="M274" s="654">
        <f>K274*L274</f>
        <v>1.52</v>
      </c>
      <c r="N274" s="884" t="s">
        <v>421</v>
      </c>
      <c r="O274" s="747">
        <v>0.37</v>
      </c>
      <c r="P274" s="875">
        <v>43963</v>
      </c>
      <c r="Q274" s="875">
        <v>43985</v>
      </c>
      <c r="R274" s="654">
        <f>(K274-O274)/O274*100</f>
        <v>2.7027027027027053</v>
      </c>
      <c r="S274" s="714">
        <f>IF(INDEX(Historical!$D$7:$D$1277,MATCH(B274,Historical!$B$7:$B$1301,0))=0,"n/a",(INDEX(Historical!$C$7:$C$1279,MATCH(B274,Historical!$B$7:$B$1301,0))/INDEX(Historical!$D$7:$D$1277,MATCH(B274,Historical!$B$7:$B$1301,0))-1)*100)</f>
        <v>2.7972027972027913</v>
      </c>
      <c r="T274" s="714">
        <f>IF(INDEX(Historical!$F$7:$F$1270,MATCH(B274,Historical!$B$7:$B$1301,0))=0,"n/a",((INDEX(Historical!$C$7:$C$1279,MATCH(B274,Historical!$B$7:$B$1301,0))/INDEX(Historical!$F$7:$F$1270,MATCH(B274,Historical!$B$7:$B$1301,0)))^(1/3)-1)*100)</f>
        <v>4.1816730517321155</v>
      </c>
      <c r="U274" s="714">
        <f>IF(INDEX(Historical!$H$7:$H$1270,MATCH(B274,Historical!$B$7:$B$1301,0))=0,"n/a",((INDEX(Historical!$C$7:$C$1279,MATCH(B274,Historical!$B$7:$B$1301,0))/INDEX(Historical!$H$7:$H$1270,MATCH(B274,Historical!$B$7:$B$1301,0)))^(1/5)-1)*100)</f>
        <v>6.3600948246807842</v>
      </c>
      <c r="V274" s="714">
        <f>IF(INDEX(Historical!$O$7:$O$1270,MATCH(B274,Historical!$B$7:$B$1301,0))=0,"n/a",((INDEX(Historical!$C$7:$C$1279,MATCH(B274,Historical!$B$7:$B$1301,0))/INDEX(Historical!$O$7:$O$1270,MATCH(B274,Historical!$B$7:$B$1301,0)))^(1/10)-1)*100)</f>
        <v>9.7460591300061239</v>
      </c>
      <c r="W274" s="715">
        <f>IF(OR(U274&lt;=0,U274="n/a",V274&lt;=0,V274="n/a"),"n/a",U274/V274)</f>
        <v>0.65258118587638692</v>
      </c>
      <c r="X274" s="716">
        <f>IF(OR(AJ274&lt;=0,AJ274="n/a",U274&lt;=0,U274="n/a"),"n/a",U274/AJ274)</f>
        <v>1.0965680732208247</v>
      </c>
      <c r="Y274" s="889"/>
      <c r="Z274" s="663">
        <f>IF(OR(AC274&lt;0.01,AC274="n/a"),"n/a",M274/AC274*100)</f>
        <v>48.874598070739552</v>
      </c>
      <c r="AA274" s="900">
        <f>IF(OR(AC274&lt;0.01,AC274="n/a"),"n/a",I274/AC274)</f>
        <v>31.636655948553056</v>
      </c>
      <c r="AB274" s="901">
        <v>3</v>
      </c>
      <c r="AC274" s="879">
        <v>3.11</v>
      </c>
      <c r="AD274" s="879">
        <v>3.97</v>
      </c>
      <c r="AE274" s="879">
        <v>7.25</v>
      </c>
      <c r="AF274" s="879">
        <v>9.93</v>
      </c>
      <c r="AG274" s="879">
        <v>30.9</v>
      </c>
      <c r="AH274" s="879">
        <v>-8.9</v>
      </c>
      <c r="AI274" s="879">
        <v>26.729999999999997</v>
      </c>
      <c r="AJ274" s="879">
        <v>5.8000000000000007</v>
      </c>
      <c r="AK274" s="879">
        <v>7.4499999999999993</v>
      </c>
      <c r="AL274" s="892">
        <v>22920</v>
      </c>
      <c r="AM274" s="886">
        <v>0.1</v>
      </c>
      <c r="AN274" s="879">
        <v>0.54</v>
      </c>
      <c r="AO274" s="753">
        <f>IF(U274="n/a","n/a",IF(AA274&lt;0,"n/a",IF(AA274="n/a","n/a",J274+U274-AA274)))</f>
        <v>-23.731688677485444</v>
      </c>
      <c r="AP274" s="754">
        <f>IF(U274="n/a","n/a",J274+U274)</f>
        <v>7.904967271067612</v>
      </c>
      <c r="AQ274" s="902">
        <f>IF(OR(AC274&lt;0.01,AF274="n/a"),"n/a",(I274/SQRT(22.5*AC274*(I274/AF274))-1)*100)</f>
        <v>273.66175647629166</v>
      </c>
      <c r="AR274" s="663">
        <f>INDEX(Historical!$C$7:$C$1279,MATCH(B274,Historical!$B$7:$B$1301,0))*IF(AH274="n/a",1.03,IF(AH274&lt;0,1.01,IF(AH274&gt;10,1.1,(1+AH274/100))))</f>
        <v>1.4846999999999999</v>
      </c>
      <c r="AS274" s="900">
        <f>IF($AI274="n/a",1.03*AR274,IF($AI274&lt;0,1.01*AR274,IF($AI274&gt;10,1.1*AR274,(1+$AI274/100)*AR274)))</f>
        <v>1.63317</v>
      </c>
      <c r="AT274" s="900">
        <f>IF($AK274="n/a",1.03*AS274,IF($AK274&lt;0,1.01*AS274,IF($AK274&gt;10,1.1*AS274,(1+$AK274/100)*AS274)))</f>
        <v>1.754841165</v>
      </c>
      <c r="AU274" s="900">
        <f>IF($AK274="n/a",1.03*AT274,IF($AK274&lt;0,1.01*AT274,IF($AK274&gt;10,1.1*AT274,(1+$AK274/100)*AT274)))</f>
        <v>1.8855768317924999</v>
      </c>
      <c r="AV274" s="900">
        <f>IF($AK274="n/a",1.03*AU274,IF($AK274&lt;0,1.01*AU274,IF($AK274&gt;10,1.1*AU274,(1+$AK274/100)*AU274)))</f>
        <v>2.0260523057610413</v>
      </c>
      <c r="AW274" s="663">
        <f>SUM(AR274:AV274)</f>
        <v>8.7843403025535416</v>
      </c>
      <c r="AX274" s="761">
        <f>AW274/I274*100</f>
        <v>8.9280824296712478</v>
      </c>
      <c r="AY274" s="948">
        <v>0.96</v>
      </c>
      <c r="AZ274" s="886">
        <v>45.379999999999995</v>
      </c>
      <c r="BA274" s="886">
        <v>-26.02</v>
      </c>
      <c r="BB274" s="886">
        <v>9.67</v>
      </c>
      <c r="BC274" s="886">
        <v>8.7099999999999991</v>
      </c>
      <c r="BE274" s="635">
        <v>2003</v>
      </c>
      <c r="BF274" s="912">
        <f>IF(BE274&gt;2008,0,IF(BE274&gt;2001,1,IF(BE274&gt;1990,2,IF(BE274&gt;1980,3,IF(BE274&gt;1973,4,IF(BE274&gt;1970,5,IF(BE274&gt;1960,6,IF(BE274&gt;1958,7,IF(BE274&gt;1953,8,9)))))))))</f>
        <v>1</v>
      </c>
      <c r="BG274" s="896">
        <v>16.2</v>
      </c>
    </row>
    <row r="275" spans="1:59" ht="11.25" customHeight="1" x14ac:dyDescent="0.2">
      <c r="A275" s="894" t="s">
        <v>1818</v>
      </c>
      <c r="B275" s="889" t="s">
        <v>1819</v>
      </c>
      <c r="C275" s="946" t="s">
        <v>112</v>
      </c>
      <c r="D275" s="946" t="s">
        <v>211</v>
      </c>
      <c r="E275" s="746">
        <v>10</v>
      </c>
      <c r="F275" s="1199">
        <v>383</v>
      </c>
      <c r="G275" s="1199" t="s">
        <v>37</v>
      </c>
      <c r="H275" s="1199" t="s">
        <v>37</v>
      </c>
      <c r="I275" s="888">
        <v>64.959999999999994</v>
      </c>
      <c r="J275" s="663">
        <f>(M275/I275)*100</f>
        <v>1.600985221674877</v>
      </c>
      <c r="K275" s="891">
        <v>0.26</v>
      </c>
      <c r="L275" s="901">
        <v>4</v>
      </c>
      <c r="M275" s="654">
        <f>K275*L275</f>
        <v>1.04</v>
      </c>
      <c r="N275" s="884" t="s">
        <v>148</v>
      </c>
      <c r="O275" s="747">
        <v>0.24</v>
      </c>
      <c r="P275" s="875">
        <v>43887</v>
      </c>
      <c r="Q275" s="875">
        <v>43916</v>
      </c>
      <c r="R275" s="654">
        <f>(K275-O275)/O275*100</f>
        <v>8.333333333333341</v>
      </c>
      <c r="S275" s="714">
        <f>IF(INDEX(Historical!$D$7:$D$1277,MATCH(B275,Historical!$B$7:$B$1301,0))=0,"n/a",(INDEX(Historical!$C$7:$C$1279,MATCH(B275,Historical!$B$7:$B$1301,0))/INDEX(Historical!$D$7:$D$1277,MATCH(B275,Historical!$B$7:$B$1301,0))-1)*100)</f>
        <v>14.285714285714279</v>
      </c>
      <c r="T275" s="714">
        <f>IF(INDEX(Historical!$F$7:$F$1270,MATCH(B275,Historical!$B$7:$B$1301,0))=0,"n/a",((INDEX(Historical!$C$7:$C$1279,MATCH(B275,Historical!$B$7:$B$1301,0))/INDEX(Historical!$F$7:$F$1270,MATCH(B275,Historical!$B$7:$B$1301,0)))^(1/3)-1)*100)</f>
        <v>15.714186896253747</v>
      </c>
      <c r="U275" s="714">
        <f>IF(INDEX(Historical!$H$7:$H$1270,MATCH(B275,Historical!$B$7:$B$1301,0))=0,"n/a",((INDEX(Historical!$C$7:$C$1279,MATCH(B275,Historical!$B$7:$B$1301,0))/INDEX(Historical!$H$7:$H$1270,MATCH(B275,Historical!$B$7:$B$1301,0)))^(1/5)-1)*100)</f>
        <v>13.396657763302722</v>
      </c>
      <c r="V275" s="714" t="str">
        <f>IF(INDEX(Historical!$O$7:$O$1270,MATCH(B275,Historical!$B$7:$B$1301,0))=0,"n/a",((INDEX(Historical!$C$7:$C$1279,MATCH(B275,Historical!$B$7:$B$1301,0))/INDEX(Historical!$O$7:$O$1270,MATCH(B275,Historical!$B$7:$B$1301,0)))^(1/10)-1)*100)</f>
        <v>n/a</v>
      </c>
      <c r="W275" s="715" t="str">
        <f>IF(OR(U275&lt;=0,U275="n/a",V275&lt;=0,V275="n/a"),"n/a",U275/V275)</f>
        <v>n/a</v>
      </c>
      <c r="X275" s="716">
        <f>IF(OR(AJ275&lt;=0,AJ275="n/a",U275&lt;=0,U275="n/a"),"n/a",U275/AJ275)</f>
        <v>3.4350404521289031</v>
      </c>
      <c r="Y275" s="684"/>
      <c r="Z275" s="663">
        <f>IF(OR(AC275&lt;0.01,AC275="n/a"),"n/a",M275/AC275*100)</f>
        <v>52.261306532663319</v>
      </c>
      <c r="AA275" s="900">
        <f>IF(OR(AC275&lt;0.01,AC275="n/a"),"n/a",I275/AC275)</f>
        <v>32.643216080402006</v>
      </c>
      <c r="AB275" s="901">
        <v>12</v>
      </c>
      <c r="AC275" s="879">
        <v>1.99</v>
      </c>
      <c r="AD275" s="879">
        <v>2.86</v>
      </c>
      <c r="AE275" s="879">
        <v>2.2200000000000002</v>
      </c>
      <c r="AF275" s="879">
        <v>4.12</v>
      </c>
      <c r="AG275" s="879">
        <v>12.5</v>
      </c>
      <c r="AH275" s="879">
        <v>-28.000000000000004</v>
      </c>
      <c r="AI275" s="879">
        <v>68.34</v>
      </c>
      <c r="AJ275" s="879">
        <v>3.9</v>
      </c>
      <c r="AK275" s="879">
        <v>11.31</v>
      </c>
      <c r="AL275" s="892">
        <v>11380</v>
      </c>
      <c r="AM275" s="886">
        <v>0.4</v>
      </c>
      <c r="AN275" s="879">
        <v>0.89</v>
      </c>
      <c r="AO275" s="753">
        <f>IF(U275="n/a","n/a",IF(AA275&lt;0,"n/a",IF(AA275="n/a","n/a",J275+U275-AA275)))</f>
        <v>-17.645573095424407</v>
      </c>
      <c r="AP275" s="754">
        <f>IF(U275="n/a","n/a",J275+U275)</f>
        <v>14.997642984977599</v>
      </c>
      <c r="AQ275" s="902">
        <f>IF(OR(AC275&lt;0.01,AF275="n/a"),"n/a",(I275/SQRT(22.5*AC275*(I275/AF275))-1)*100)</f>
        <v>144.48590075344839</v>
      </c>
      <c r="AR275" s="663">
        <f>INDEX(Historical!$C$7:$C$1279,MATCH(B275,Historical!$B$7:$B$1301,0))*IF(AH275="n/a",1.03,IF(AH275&lt;0,1.01,IF(AH275&gt;10,1.1,(1+AH275/100))))</f>
        <v>0.96960000000000002</v>
      </c>
      <c r="AS275" s="900">
        <f>IF($AI275="n/a",1.03*AR275,IF($AI275&lt;0,1.01*AR275,IF($AI275&gt;10,1.1*AR275,(1+$AI275/100)*AR275)))</f>
        <v>1.0665600000000002</v>
      </c>
      <c r="AT275" s="900">
        <f>IF($AK275="n/a",1.03*AS275,IF($AK275&lt;0,1.01*AS275,IF($AK275&gt;10,1.1*AS275,(1+$AK275/100)*AS275)))</f>
        <v>1.1732160000000003</v>
      </c>
      <c r="AU275" s="900">
        <f>IF($AK275="n/a",1.03*AT275,IF($AK275&lt;0,1.01*AT275,IF($AK275&gt;10,1.1*AT275,(1+$AK275/100)*AT275)))</f>
        <v>1.2905376000000004</v>
      </c>
      <c r="AV275" s="900">
        <f>IF($AK275="n/a",1.03*AU275,IF($AK275&lt;0,1.01*AU275,IF($AK275&gt;10,1.1*AU275,(1+$AK275/100)*AU275)))</f>
        <v>1.4195913600000005</v>
      </c>
      <c r="AW275" s="663">
        <f>SUM(AR275:AV275)</f>
        <v>5.9195049600000011</v>
      </c>
      <c r="AX275" s="761">
        <f>AW275/I275*100</f>
        <v>9.1125384236453222</v>
      </c>
      <c r="AY275" s="948">
        <v>1.03</v>
      </c>
      <c r="AZ275" s="886">
        <v>18.93</v>
      </c>
      <c r="BA275" s="886">
        <v>-27.29</v>
      </c>
      <c r="BB275" s="886">
        <v>-1.51</v>
      </c>
      <c r="BC275" s="886">
        <v>-12.809999999999999</v>
      </c>
      <c r="BE275" s="635">
        <v>2011</v>
      </c>
      <c r="BF275" s="912">
        <f>IF(BE275&gt;2008,0,IF(BE275&gt;2001,1,IF(BE275&gt;1990,2,IF(BE275&gt;1980,3,IF(BE275&gt;1973,4,IF(BE275&gt;1970,5,IF(BE275&gt;1960,6,IF(BE275&gt;1958,7,IF(BE275&gt;1953,8,9)))))))))</f>
        <v>0</v>
      </c>
      <c r="BG275" s="896">
        <v>4.7</v>
      </c>
    </row>
    <row r="276" spans="1:59" ht="11.25" customHeight="1" x14ac:dyDescent="0.2">
      <c r="A276" s="885" t="s">
        <v>867</v>
      </c>
      <c r="B276" s="889" t="s">
        <v>868</v>
      </c>
      <c r="C276" s="946" t="s">
        <v>131</v>
      </c>
      <c r="D276" s="946" t="s">
        <v>4347</v>
      </c>
      <c r="E276" s="746">
        <v>22</v>
      </c>
      <c r="F276" s="1199">
        <v>151</v>
      </c>
      <c r="G276" s="1199" t="s">
        <v>37</v>
      </c>
      <c r="H276" s="1199" t="s">
        <v>37</v>
      </c>
      <c r="I276" s="888">
        <v>47.96</v>
      </c>
      <c r="J276" s="663">
        <f>(M276/I276)*100</f>
        <v>1.5029190992493744</v>
      </c>
      <c r="K276" s="898">
        <v>0.1802</v>
      </c>
      <c r="L276" s="901">
        <v>4</v>
      </c>
      <c r="M276" s="654">
        <f>K276*L276</f>
        <v>0.7208</v>
      </c>
      <c r="N276" s="884" t="s">
        <v>218</v>
      </c>
      <c r="O276" s="748">
        <v>0.17330000000000001</v>
      </c>
      <c r="P276" s="875">
        <v>43828</v>
      </c>
      <c r="Q276" s="875">
        <v>43845</v>
      </c>
      <c r="R276" s="654">
        <f>(K276-O276)/O276*100</f>
        <v>3.9815349105597169</v>
      </c>
      <c r="S276" s="714">
        <f>IF(INDEX(Historical!$D$7:$D$1277,MATCH(B276,Historical!$B$7:$B$1301,0))=0,"n/a",(INDEX(Historical!$C$7:$C$1279,MATCH(B276,Historical!$B$7:$B$1301,0))/INDEX(Historical!$D$7:$D$1277,MATCH(B276,Historical!$B$7:$B$1301,0))-1)*100)</f>
        <v>4.0216086434573972</v>
      </c>
      <c r="T276" s="714">
        <f>IF(INDEX(Historical!$F$7:$F$1270,MATCH(B276,Historical!$B$7:$B$1301,0))=0,"n/a",((INDEX(Historical!$C$7:$C$1279,MATCH(B276,Historical!$B$7:$B$1301,0))/INDEX(Historical!$F$7:$F$1270,MATCH(B276,Historical!$B$7:$B$1301,0)))^(1/3)-1)*100)</f>
        <v>3.678663409416183</v>
      </c>
      <c r="U276" s="714">
        <f>IF(INDEX(Historical!$H$7:$H$1270,MATCH(B276,Historical!$B$7:$B$1301,0))=0,"n/a",((INDEX(Historical!$C$7:$C$1279,MATCH(B276,Historical!$B$7:$B$1301,0))/INDEX(Historical!$H$7:$H$1270,MATCH(B276,Historical!$B$7:$B$1301,0)))^(1/5)-1)*100)</f>
        <v>3.9038848847688712</v>
      </c>
      <c r="V276" s="714">
        <f>IF(INDEX(Historical!$O$7:$O$1270,MATCH(B276,Historical!$B$7:$B$1301,0))=0,"n/a",((INDEX(Historical!$C$7:$C$1279,MATCH(B276,Historical!$B$7:$B$1301,0))/INDEX(Historical!$O$7:$O$1270,MATCH(B276,Historical!$B$7:$B$1301,0)))^(1/10)-1)*100)</f>
        <v>3.2387652688238733</v>
      </c>
      <c r="W276" s="715">
        <f>IF(OR(U276&lt;=0,U276="n/a",V276&lt;=0,V276="n/a"),"n/a",U276/V276)</f>
        <v>1.205362093495133</v>
      </c>
      <c r="X276" s="716">
        <f>IF(OR(AJ276&lt;=0,AJ276="n/a",U276&lt;=0,U276="n/a"),"n/a",U276/AJ276)</f>
        <v>0.86752997439308244</v>
      </c>
      <c r="Y276" s="671"/>
      <c r="Z276" s="663">
        <f>IF(OR(AC276&lt;0.01,AC276="n/a"),"n/a",M276/AC276*100)</f>
        <v>60.06666666666667</v>
      </c>
      <c r="AA276" s="900">
        <f>IF(OR(AC276&lt;0.01,AC276="n/a"),"n/a",I276/AC276)</f>
        <v>39.966666666666669</v>
      </c>
      <c r="AB276" s="901">
        <v>12</v>
      </c>
      <c r="AC276" s="879">
        <v>1.2</v>
      </c>
      <c r="AD276" s="879">
        <v>7.99</v>
      </c>
      <c r="AE276" s="879">
        <v>11.59</v>
      </c>
      <c r="AF276" s="879">
        <v>4.49</v>
      </c>
      <c r="AG276" s="879">
        <v>11.700000000000001</v>
      </c>
      <c r="AH276" s="879">
        <v>7.1999999999999993</v>
      </c>
      <c r="AI276" s="879">
        <v>4.9399999999999995</v>
      </c>
      <c r="AJ276" s="879">
        <v>4.5</v>
      </c>
      <c r="AK276" s="879">
        <v>4.9000000000000004</v>
      </c>
      <c r="AL276" s="892">
        <v>609.38</v>
      </c>
      <c r="AM276" s="886">
        <v>0.89999999999999991</v>
      </c>
      <c r="AN276" s="879">
        <v>0.74</v>
      </c>
      <c r="AO276" s="753">
        <f>IF(U276="n/a","n/a",IF(AA276&lt;0,"n/a",IF(AA276="n/a","n/a",J276+U276-AA276)))</f>
        <v>-34.559862682648422</v>
      </c>
      <c r="AP276" s="754">
        <f>IF(U276="n/a","n/a",J276+U276)</f>
        <v>5.4068039840182456</v>
      </c>
      <c r="AQ276" s="902">
        <f>IF(OR(AC276&lt;0.01,AF276="n/a"),"n/a",(I276/SQRT(22.5*AC276*(I276/AF276))-1)*100)</f>
        <v>182.41052335864487</v>
      </c>
      <c r="AR276" s="663">
        <f>INDEX(Historical!$C$7:$C$1279,MATCH(B276,Historical!$B$7:$B$1301,0))*IF(AH276="n/a",1.03,IF(AH276&lt;0,1.01,IF(AH276&gt;10,1.1,(1+AH276/100))))</f>
        <v>0.74311040000000006</v>
      </c>
      <c r="AS276" s="900">
        <f>IF($AI276="n/a",1.03*AR276,IF($AI276&lt;0,1.01*AR276,IF($AI276&gt;10,1.1*AR276,(1+$AI276/100)*AR276)))</f>
        <v>0.77982005375999996</v>
      </c>
      <c r="AT276" s="900">
        <f>IF($AK276="n/a",1.03*AS276,IF($AK276&lt;0,1.01*AS276,IF($AK276&gt;10,1.1*AS276,(1+$AK276/100)*AS276)))</f>
        <v>0.81803123639423991</v>
      </c>
      <c r="AU276" s="900">
        <f>IF($AK276="n/a",1.03*AT276,IF($AK276&lt;0,1.01*AT276,IF($AK276&gt;10,1.1*AT276,(1+$AK276/100)*AT276)))</f>
        <v>0.85811476697755762</v>
      </c>
      <c r="AV276" s="900">
        <f>IF($AK276="n/a",1.03*AU276,IF($AK276&lt;0,1.01*AU276,IF($AK276&gt;10,1.1*AU276,(1+$AK276/100)*AU276)))</f>
        <v>0.9001623905594579</v>
      </c>
      <c r="AW276" s="663">
        <f>SUM(AR276:AV276)</f>
        <v>4.0992388476912547</v>
      </c>
      <c r="AX276" s="761">
        <f>AW276/I276*100</f>
        <v>8.5472036023587474</v>
      </c>
      <c r="AY276" s="948">
        <v>0.16</v>
      </c>
      <c r="AZ276" s="886">
        <v>39.660000000000004</v>
      </c>
      <c r="BA276" s="886">
        <v>-3.7900000000000005</v>
      </c>
      <c r="BB276" s="886">
        <v>9.85</v>
      </c>
      <c r="BC276" s="886">
        <v>8.93</v>
      </c>
      <c r="BE276" s="635">
        <v>1998</v>
      </c>
      <c r="BF276" s="912">
        <f>IF(BE276&gt;2008,0,IF(BE276&gt;2001,1,IF(BE276&gt;1990,2,IF(BE276&gt;1980,3,IF(BE276&gt;1973,4,IF(BE276&gt;1970,5,IF(BE276&gt;1960,6,IF(BE276&gt;1958,7,IF(BE276&gt;1953,8,9)))))))))</f>
        <v>2</v>
      </c>
      <c r="BG276" s="896">
        <v>4.3</v>
      </c>
    </row>
    <row r="277" spans="1:59" s="728" customFormat="1" ht="13.5" thickBot="1" x14ac:dyDescent="0.25">
      <c r="B277" s="840"/>
      <c r="E277" s="841"/>
      <c r="F277" s="828"/>
      <c r="J277" s="743"/>
      <c r="L277" s="829"/>
      <c r="M277" s="828"/>
      <c r="N277" s="828"/>
      <c r="O277" s="743"/>
      <c r="R277" s="828"/>
      <c r="S277" s="830"/>
      <c r="T277" s="830"/>
      <c r="U277" s="830"/>
      <c r="V277" s="830"/>
      <c r="W277" s="830"/>
      <c r="X277" s="830"/>
      <c r="Y277" s="840"/>
      <c r="Z277" s="743"/>
      <c r="AC277" s="831"/>
      <c r="AD277" s="831"/>
      <c r="AE277" s="831"/>
      <c r="AF277" s="831"/>
      <c r="AG277" s="831"/>
      <c r="AH277" s="831"/>
      <c r="AI277" s="831"/>
      <c r="AJ277" s="831"/>
      <c r="AK277" s="831"/>
      <c r="AL277" s="831"/>
      <c r="AM277" s="831"/>
      <c r="AN277" s="831"/>
      <c r="AO277" s="743"/>
      <c r="AR277" s="832"/>
      <c r="AS277" s="833"/>
      <c r="AT277" s="833"/>
      <c r="AU277" s="833"/>
      <c r="AV277" s="833"/>
      <c r="AW277" s="832"/>
      <c r="AX277" s="833"/>
      <c r="AY277" s="743"/>
      <c r="BD277" s="841"/>
      <c r="BE277" s="828"/>
      <c r="BF277" s="828"/>
    </row>
    <row r="278" spans="1:59" x14ac:dyDescent="0.2">
      <c r="A278" s="877" t="s">
        <v>4298</v>
      </c>
      <c r="B278" s="669">
        <f>COUNTA(B7:B276)</f>
        <v>270</v>
      </c>
      <c r="E278" s="846">
        <f>AVERAGE(E7:E276)</f>
        <v>14.107407407407408</v>
      </c>
      <c r="I278" s="834">
        <f>AVERAGE(I7:I276)</f>
        <v>91.52925925925922</v>
      </c>
      <c r="J278" s="835">
        <f>AVERAGE(J7:J276)</f>
        <v>3.1110306634066465</v>
      </c>
      <c r="K278" s="842">
        <f>AVERAGE(K7:K276)</f>
        <v>0.57728222222222214</v>
      </c>
      <c r="M278" s="834">
        <f>AVERAGE(M7:M276)</f>
        <v>2.1186559259259252</v>
      </c>
      <c r="O278" s="842">
        <f>AVERAGE(O7:O276)</f>
        <v>0.5083333081128748</v>
      </c>
      <c r="R278" s="834">
        <f>AVERAGE(R7:R276)</f>
        <v>9.2733576894258469</v>
      </c>
      <c r="S278" s="843">
        <f>AVERAGE(S7:S276)</f>
        <v>10.281629035440341</v>
      </c>
      <c r="T278" s="843">
        <f>AVERAGE(T7:T276)</f>
        <v>10.687483689844068</v>
      </c>
      <c r="U278" s="843">
        <f>AVERAGE(U7:U276)</f>
        <v>10.824898635718464</v>
      </c>
      <c r="V278" s="843">
        <f>AVERAGE(V7:V276)</f>
        <v>12.256038743362483</v>
      </c>
      <c r="W278" s="844">
        <f>AVERAGE(W7:W276)</f>
        <v>0.91654921070825845</v>
      </c>
      <c r="X278" s="845">
        <f>AVERAGE(X7:X276)</f>
        <v>1.2849831606645212</v>
      </c>
      <c r="Z278" s="835">
        <f>AVERAGE(Z7:Z276)</f>
        <v>67.060656708038721</v>
      </c>
      <c r="AA278" s="834">
        <f>AVERAGE(AA7:AA276)</f>
        <v>24.889277921730482</v>
      </c>
      <c r="AB278" s="719"/>
      <c r="AC278" s="834">
        <f>AVERAGE(AC7:AC276)</f>
        <v>4.0295736434108562</v>
      </c>
      <c r="AD278" s="834">
        <f>AVERAGE(AD7:AD276)</f>
        <v>8.8531500000000065</v>
      </c>
      <c r="AE278" s="834">
        <f>AVERAGE(AE7:AE276)</f>
        <v>3.4362256809338536</v>
      </c>
      <c r="AF278" s="834">
        <f>AVERAGE(AF7:AF276)</f>
        <v>4.8386000000000022</v>
      </c>
      <c r="AG278" s="834">
        <f>AVERAGE(AG7:AG276)</f>
        <v>13.540205761316876</v>
      </c>
      <c r="AH278" s="834">
        <f>AVERAGE(AH7:AH276)</f>
        <v>16.012941176470591</v>
      </c>
      <c r="AI278" s="834">
        <f>AVERAGE(AI7:AI276)</f>
        <v>50.985690376569075</v>
      </c>
      <c r="AJ278" s="834">
        <f>AVERAGE(AJ7:AJ276)</f>
        <v>9.0128906250000025</v>
      </c>
      <c r="AK278" s="834">
        <f>AVERAGE(AK7:AK276)</f>
        <v>7.7619827586206922</v>
      </c>
      <c r="AL278" s="976">
        <f>AVERAGE(AL7:AL276)</f>
        <v>31546.841666666667</v>
      </c>
      <c r="AM278" s="834">
        <f>AVERAGE(AM7:AM276)</f>
        <v>2.2378515624999999</v>
      </c>
      <c r="AN278" s="834">
        <f>AVERAGE(AN7:AN276)</f>
        <v>1.1422040816326535</v>
      </c>
      <c r="AO278" s="929">
        <f>AVERAGE(AO7:AO276)</f>
        <v>-10.881086056898582</v>
      </c>
      <c r="AP278" s="834">
        <f>AVERAGE(AP7:AP276)</f>
        <v>13.935929299125112</v>
      </c>
      <c r="AQ278" s="965">
        <f>AVERAGE(AQ7:AQ276)</f>
        <v>107.13698858395168</v>
      </c>
      <c r="AR278" s="964">
        <f>AVERAGE(AR7:AR276)</f>
        <v>2.0703462200000011</v>
      </c>
      <c r="AS278" s="834">
        <f>AVERAGE(AS7:AS276)</f>
        <v>2.222262929795408</v>
      </c>
      <c r="AT278" s="834">
        <f>AVERAGE(AT7:AT276)</f>
        <v>2.3555104661003594</v>
      </c>
      <c r="AU278" s="834">
        <f>AVERAGE(AU7:AU276)</f>
        <v>2.4990231432629852</v>
      </c>
      <c r="AV278" s="834">
        <f>AVERAGE(AV7:AV276)</f>
        <v>2.6536830621091885</v>
      </c>
      <c r="AW278" s="834">
        <f>AVERAGE(AW7:AW276)</f>
        <v>11.800825821267937</v>
      </c>
      <c r="AX278" s="965">
        <f>AVERAGE(AX7:AX276)</f>
        <v>17.534969126469878</v>
      </c>
      <c r="AY278" s="964">
        <f>AVERAGE(AY7:AY276)</f>
        <v>0.93744094488188956</v>
      </c>
      <c r="AZ278" s="834">
        <f>AVERAGE(AZ7:AZ276)</f>
        <v>55.15020407913228</v>
      </c>
      <c r="BA278" s="834">
        <f>AVERAGE(BA7:BA276)</f>
        <v>-22.023464751416832</v>
      </c>
      <c r="BB278" s="834">
        <f>AVERAGE(BB7:BB276)</f>
        <v>3.4137268904887832</v>
      </c>
      <c r="BC278" s="965">
        <f>AVERAGE(BC7:BC276)</f>
        <v>-4.5476248857331578</v>
      </c>
      <c r="BD278" s="834"/>
      <c r="BE278" s="719">
        <f>AVERAGE(BE7:BE276)</f>
        <v>2006.6185185185186</v>
      </c>
      <c r="BF278" s="834">
        <f>AVERAGE(BF7:BF276)</f>
        <v>0.66666666666666663</v>
      </c>
      <c r="BG278" s="834">
        <f>AVERAGE(BG7:BG276)</f>
        <v>5.8160905349794243</v>
      </c>
    </row>
    <row r="279" spans="1:59" x14ac:dyDescent="0.2">
      <c r="O279" s="960"/>
      <c r="W279" s="975"/>
      <c r="X279" s="975"/>
      <c r="AC279" s="878"/>
      <c r="AD279" s="878"/>
      <c r="AE279" s="878"/>
      <c r="AF279" s="878"/>
      <c r="AG279" s="878"/>
      <c r="AH279" s="878"/>
      <c r="AI279" s="878"/>
      <c r="AJ279" s="878"/>
      <c r="AK279" s="878"/>
      <c r="AL279" s="977"/>
      <c r="AM279" s="878"/>
      <c r="AN279" s="669"/>
      <c r="AO279" s="878"/>
      <c r="AQ279" s="669"/>
      <c r="AR279" s="878"/>
      <c r="AS279" s="878"/>
      <c r="AT279" s="878"/>
      <c r="AU279" s="878"/>
      <c r="AV279" s="878"/>
      <c r="AW279" s="878"/>
      <c r="AX279" s="669"/>
      <c r="AY279" s="878"/>
      <c r="BC279" s="669"/>
      <c r="BD279" s="878"/>
      <c r="BE279" s="963"/>
      <c r="BF279" s="878"/>
    </row>
    <row r="280" spans="1:59" x14ac:dyDescent="0.2">
      <c r="A280" s="878" t="s">
        <v>4407</v>
      </c>
      <c r="I280" s="669"/>
      <c r="J280" s="878"/>
      <c r="O280" s="960"/>
      <c r="W280" s="975"/>
      <c r="X280" s="975"/>
      <c r="AC280" s="878"/>
      <c r="AD280" s="878"/>
      <c r="AE280" s="878"/>
      <c r="AF280" s="878"/>
      <c r="AG280" s="878"/>
      <c r="AH280" s="878"/>
      <c r="AI280" s="878"/>
      <c r="AJ280" s="878"/>
      <c r="AK280" s="878"/>
      <c r="AL280" s="977"/>
      <c r="AM280" s="878"/>
      <c r="AN280" s="669"/>
      <c r="AO280" s="878"/>
      <c r="AQ280" s="669"/>
      <c r="AR280" s="878"/>
      <c r="AS280" s="878"/>
      <c r="AT280" s="878"/>
      <c r="AU280" s="878"/>
      <c r="AV280" s="878"/>
      <c r="AW280" s="878"/>
      <c r="AX280" s="669"/>
      <c r="AY280" s="878"/>
      <c r="BC280" s="669"/>
      <c r="BD280" s="878"/>
      <c r="BE280" s="963"/>
      <c r="BF280" s="878"/>
    </row>
    <row r="281" spans="1:59" x14ac:dyDescent="0.2">
      <c r="A281" s="878" t="s">
        <v>4349</v>
      </c>
      <c r="B281" s="669">
        <f>COUNTIF($C$7:$C$276,"="&amp;$A281)</f>
        <v>4</v>
      </c>
      <c r="E281" s="846">
        <f>AVERAGEIFS($E$7:$E$276,$C$7:$C$276,"="&amp;$A281)</f>
        <v>12.25</v>
      </c>
      <c r="I281" s="958">
        <f>AVERAGEIFS(I$7:I$276,$C$7:$C$276,"="&amp;$A281)</f>
        <v>56.152499999999996</v>
      </c>
      <c r="J281" s="834">
        <f>AVERAGEIFS(J$7:J$276,$C$7:$C$276,"="&amp;$A281)</f>
        <v>3.0311135565867291</v>
      </c>
      <c r="K281" s="842">
        <f>AVERAGEIFS(K$7:K$276,$C$7:$C$276,"="&amp;$A281)</f>
        <v>0.47625000000000001</v>
      </c>
      <c r="L281" s="846"/>
      <c r="M281" s="834">
        <f>AVERAGEIFS(M$7:M$276,$C$7:$C$276,"="&amp;$A281)</f>
        <v>1.5975000000000001</v>
      </c>
      <c r="N281" s="846"/>
      <c r="O281" s="842">
        <f>AVERAGEIFS(O$7:O$276,$C$7:$C$276,"="&amp;$A281)</f>
        <v>0.44562499999999999</v>
      </c>
      <c r="P281" s="846"/>
      <c r="Q281" s="846"/>
      <c r="R281" s="834">
        <f>AVERAGEIFS(R$7:R$276,$C$7:$C$276,"="&amp;$A281)</f>
        <v>7.6856606161585432</v>
      </c>
      <c r="S281" s="834">
        <f>AVERAGEIFS(S$7:S$276,$C$7:$C$276,"="&amp;$A281)</f>
        <v>7.4739469009008568</v>
      </c>
      <c r="T281" s="834">
        <f>AVERAGEIFS(T$7:T$276,$C$7:$C$276,"="&amp;$A281)</f>
        <v>9.1095271953686172</v>
      </c>
      <c r="U281" s="834">
        <f>AVERAGEIFS(U$7:U$276,$C$7:$C$276,"="&amp;$A281)</f>
        <v>9.084020570705631</v>
      </c>
      <c r="V281" s="834">
        <f>AVERAGEIFS(V$7:V$276,$C$7:$C$276,"="&amp;$A281)</f>
        <v>12.755837686923883</v>
      </c>
      <c r="W281" s="845">
        <f>AVERAGEIFS(W$7:W$276,$C$7:$C$276,"="&amp;$A281)</f>
        <v>0.68923964325823961</v>
      </c>
      <c r="X281" s="845">
        <f>AVERAGEIFS(X$7:X$276,$C$7:$C$276,"="&amp;$A281)</f>
        <v>0.88486704925948556</v>
      </c>
      <c r="Y281" s="669"/>
      <c r="Z281" s="834">
        <f>AVERAGEIFS(Z$7:Z$276,$C$7:$C$276,"="&amp;$A281)</f>
        <v>38.743382377762259</v>
      </c>
      <c r="AA281" s="834">
        <f>AVERAGEIFS(AA$7:AA$276,$C$7:$C$276,"="&amp;$A281)</f>
        <v>18.60986030463949</v>
      </c>
      <c r="AB281" s="834"/>
      <c r="AC281" s="834">
        <f>AVERAGEIFS(AC$7:AC$276,$C$7:$C$276,"="&amp;$A281)</f>
        <v>3.7650000000000006</v>
      </c>
      <c r="AD281" s="834">
        <f>AVERAGEIFS(AD$7:AD$276,$C$7:$C$276,"="&amp;$A281)</f>
        <v>4.2349999999999994</v>
      </c>
      <c r="AE281" s="834">
        <f>AVERAGEIFS(AE$7:AE$276,$C$7:$C$276,"="&amp;$A281)</f>
        <v>3.29</v>
      </c>
      <c r="AF281" s="834">
        <f>AVERAGEIFS(AF$7:AF$276,$C$7:$C$276,"="&amp;$A281)</f>
        <v>3.8000000000000003</v>
      </c>
      <c r="AG281" s="834">
        <f>AVERAGEIFS(AG$7:AG$276,$C$7:$C$276,"="&amp;$A281)</f>
        <v>27.625</v>
      </c>
      <c r="AH281" s="834">
        <f>AVERAGEIFS(AH$7:AH$276,$C$7:$C$276,"="&amp;$A281)</f>
        <v>9.2749999999999986</v>
      </c>
      <c r="AI281" s="834">
        <f>AVERAGEIFS(AI$7:AI$276,$C$7:$C$276,"="&amp;$A281)</f>
        <v>14.484999999999999</v>
      </c>
      <c r="AJ281" s="834">
        <f>AVERAGEIFS(AJ$7:AJ$276,$C$7:$C$276,"="&amp;$A281)</f>
        <v>10.975</v>
      </c>
      <c r="AK281" s="834">
        <f>AVERAGEIFS(AK$7:AK$276,$C$7:$C$276,"="&amp;$A281)</f>
        <v>8.1349999999999998</v>
      </c>
      <c r="AL281" s="976">
        <f>AVERAGEIFS(AL$7:AL$276,$C$7:$C$276,"="&amp;$A281)</f>
        <v>119527.5</v>
      </c>
      <c r="AM281" s="834">
        <f>AVERAGEIFS(AM$7:AM$276,$C$7:$C$276,"="&amp;$A281)</f>
        <v>0.35749999999999998</v>
      </c>
      <c r="AN281" s="961">
        <f>AVERAGEIFS(AN$7:AN$276,$C$7:$C$276,"="&amp;$A281)</f>
        <v>1.3975</v>
      </c>
      <c r="AO281" s="834">
        <f>AVERAGEIFS(AO$7:AO$276,$C$7:$C$276,"="&amp;$A281)</f>
        <v>-6.4947261773471272</v>
      </c>
      <c r="AP281" s="834">
        <f>AVERAGEIFS(AP$7:AP$276,$C$7:$C$276,"="&amp;$A281)</f>
        <v>12.115134127292361</v>
      </c>
      <c r="AQ281" s="961">
        <f>AVERAGEIFS(AQ$7:AQ$276,$C$7:$C$276,"="&amp;$A281)</f>
        <v>69.448013989561105</v>
      </c>
      <c r="AR281" s="834">
        <f>AVERAGEIFS(AR$7:AR$276,$C$7:$C$276,"="&amp;$A281)</f>
        <v>1.6340875000000001</v>
      </c>
      <c r="AS281" s="834">
        <f>AVERAGEIFS(AS$7:AS$276,$C$7:$C$276,"="&amp;$A281)</f>
        <v>1.7495307500000004</v>
      </c>
      <c r="AT281" s="834">
        <f>AVERAGEIFS(AT$7:AT$276,$C$7:$C$276,"="&amp;$A281)</f>
        <v>1.7983912292499999</v>
      </c>
      <c r="AU281" s="834">
        <f>AVERAGEIFS(AU$7:AU$276,$C$7:$C$276,"="&amp;$A281)</f>
        <v>1.8496447995327499</v>
      </c>
      <c r="AV281" s="834">
        <f>AVERAGEIFS(AV$7:AV$276,$C$7:$C$276,"="&amp;$A281)</f>
        <v>1.9034623198624474</v>
      </c>
      <c r="AW281" s="834">
        <f>AVERAGEIFS(AW$7:AW$276,$C$7:$C$276,"="&amp;$A281)</f>
        <v>8.9351165986451981</v>
      </c>
      <c r="AX281" s="961">
        <f>AVERAGEIFS(AX$7:AX$276,$C$7:$C$276,"="&amp;$A281)</f>
        <v>16.975372387910177</v>
      </c>
      <c r="AY281" s="834">
        <f>AVERAGEIFS(AY$7:AY$276,$C$7:$C$276,"="&amp;$A281)</f>
        <v>0.68500000000000005</v>
      </c>
      <c r="AZ281" s="834">
        <f>AVERAGEIFS(AZ$7:AZ$276,$C$7:$C$276,"="&amp;$A281)</f>
        <v>30.74</v>
      </c>
      <c r="BA281" s="834">
        <f>AVERAGEIFS(BA$7:BA$276,$C$7:$C$276,"="&amp;$A281)</f>
        <v>-16.945</v>
      </c>
      <c r="BB281" s="834">
        <f>AVERAGEIFS(BB$7:BB$276,$C$7:$C$276,"="&amp;$A281)</f>
        <v>1.4525000000000001</v>
      </c>
      <c r="BC281" s="961">
        <f>AVERAGEIFS(BC$7:BC$276,$C$7:$C$276,"="&amp;$A281)</f>
        <v>-2.0124999999999997</v>
      </c>
      <c r="BD281" s="834"/>
      <c r="BE281" s="719">
        <f>AVERAGEIFS(BE$7:BE$276,$C$7:$C$276,"="&amp;$A281)</f>
        <v>2008.25</v>
      </c>
      <c r="BF281" s="834">
        <f>AVERAGEIFS(BF$7:BF$276,$C$7:$C$276,"="&amp;$A281)</f>
        <v>0.5</v>
      </c>
      <c r="BG281" s="834">
        <f>AVERAGEIFS(BG$7:BG$276,$C$7:$C$276,"="&amp;$A281)</f>
        <v>6.1750000000000007</v>
      </c>
    </row>
    <row r="282" spans="1:59" x14ac:dyDescent="0.2">
      <c r="A282" s="878" t="s">
        <v>245</v>
      </c>
      <c r="B282" s="669">
        <f>COUNTIF($C$7:$C$276,"="&amp;$A282)</f>
        <v>18</v>
      </c>
      <c r="E282" s="846">
        <f>AVERAGEIFS($E$7:$E$276,$C$7:$C$276,"="&amp;$A282)</f>
        <v>12.722222222222221</v>
      </c>
      <c r="I282" s="958">
        <f>AVERAGEIFS(I$7:I$276,$C$7:$C$276,"="&amp;$A282)</f>
        <v>95.732777777777784</v>
      </c>
      <c r="J282" s="834">
        <f>AVERAGEIFS(J$7:J$276,$C$7:$C$276,"="&amp;$A282)</f>
        <v>2.2128522352715176</v>
      </c>
      <c r="K282" s="842">
        <f>AVERAGEIFS(K$7:K$276,$C$7:$C$276,"="&amp;$A282)</f>
        <v>0.43472222222222229</v>
      </c>
      <c r="L282" s="846"/>
      <c r="M282" s="834">
        <f>AVERAGEIFS(M$7:M$276,$C$7:$C$276,"="&amp;$A282)</f>
        <v>1.7388888888888892</v>
      </c>
      <c r="N282" s="846"/>
      <c r="O282" s="842">
        <f>AVERAGEIFS(O$7:O$276,$C$7:$C$276,"="&amp;$A282)</f>
        <v>0.40027777777777773</v>
      </c>
      <c r="P282" s="846"/>
      <c r="Q282" s="846"/>
      <c r="R282" s="834">
        <f>AVERAGEIFS(R$7:R$276,$C$7:$C$276,"="&amp;$A282)</f>
        <v>8.5293724885267679</v>
      </c>
      <c r="S282" s="834">
        <f>AVERAGEIFS(S$7:S$276,$C$7:$C$276,"="&amp;$A282)</f>
        <v>10.194710787168468</v>
      </c>
      <c r="T282" s="834">
        <f>AVERAGEIFS(T$7:T$276,$C$7:$C$276,"="&amp;$A282)</f>
        <v>12.322344274806701</v>
      </c>
      <c r="U282" s="834">
        <f>AVERAGEIFS(U$7:U$276,$C$7:$C$276,"="&amp;$A282)</f>
        <v>13.580773659044958</v>
      </c>
      <c r="V282" s="834">
        <f>AVERAGEIFS(V$7:V$276,$C$7:$C$276,"="&amp;$A282)</f>
        <v>17.322186369240708</v>
      </c>
      <c r="W282" s="845">
        <f>AVERAGEIFS(W$7:W$276,$C$7:$C$276,"="&amp;$A282)</f>
        <v>0.83128697150991071</v>
      </c>
      <c r="X282" s="845">
        <f>AVERAGEIFS(X$7:X$276,$C$7:$C$276,"="&amp;$A282)</f>
        <v>1.451672412565705</v>
      </c>
      <c r="Y282" s="669"/>
      <c r="Z282" s="834">
        <f>AVERAGEIFS(Z$7:Z$276,$C$7:$C$276,"="&amp;$A282)</f>
        <v>50.207814071250247</v>
      </c>
      <c r="AA282" s="834">
        <f>AVERAGEIFS(AA$7:AA$276,$C$7:$C$276,"="&amp;$A282)</f>
        <v>24.820827367010779</v>
      </c>
      <c r="AB282" s="834"/>
      <c r="AC282" s="834">
        <f>AVERAGEIFS(AC$7:AC$276,$C$7:$C$276,"="&amp;$A282)</f>
        <v>3.5888888888888886</v>
      </c>
      <c r="AD282" s="834">
        <f>AVERAGEIFS(AD$7:AD$276,$C$7:$C$276,"="&amp;$A282)</f>
        <v>4.6523076923076925</v>
      </c>
      <c r="AE282" s="834">
        <f>AVERAGEIFS(AE$7:AE$276,$C$7:$C$276,"="&amp;$A282)</f>
        <v>1.9088888888888893</v>
      </c>
      <c r="AF282" s="834">
        <f>AVERAGEIFS(AF$7:AF$276,$C$7:$C$276,"="&amp;$A282)</f>
        <v>6.8193333333333328</v>
      </c>
      <c r="AG282" s="834">
        <f>AVERAGEIFS(AG$7:AG$276,$C$7:$C$276,"="&amp;$A282)</f>
        <v>-15.870588235294125</v>
      </c>
      <c r="AH282" s="834">
        <f>AVERAGEIFS(AH$7:AH$276,$C$7:$C$276,"="&amp;$A282)</f>
        <v>0.35555555555555507</v>
      </c>
      <c r="AI282" s="834">
        <f>AVERAGEIFS(AI$7:AI$276,$C$7:$C$276,"="&amp;$A282)</f>
        <v>127.79166666666667</v>
      </c>
      <c r="AJ282" s="834">
        <f>AVERAGEIFS(AJ$7:AJ$276,$C$7:$C$276,"="&amp;$A282)</f>
        <v>8.1444444444444439</v>
      </c>
      <c r="AK282" s="834">
        <f>AVERAGEIFS(AK$7:AK$276,$C$7:$C$276,"="&amp;$A282)</f>
        <v>7.3550000000000022</v>
      </c>
      <c r="AL282" s="976">
        <f>AVERAGEIFS(AL$7:AL$276,$C$7:$C$276,"="&amp;$A282)</f>
        <v>35762.472777777781</v>
      </c>
      <c r="AM282" s="834">
        <f>AVERAGEIFS(AM$7:AM$276,$C$7:$C$276,"="&amp;$A282)</f>
        <v>0.98888888888888893</v>
      </c>
      <c r="AN282" s="961">
        <f>AVERAGEIFS(AN$7:AN$276,$C$7:$C$276,"="&amp;$A282)</f>
        <v>0.94133333333333336</v>
      </c>
      <c r="AO282" s="834">
        <f>AVERAGEIFS(AO$7:AO$276,$C$7:$C$276,"="&amp;$A282)</f>
        <v>-8.7210499527565659</v>
      </c>
      <c r="AP282" s="834">
        <f>AVERAGEIFS(AP$7:AP$276,$C$7:$C$276,"="&amp;$A282)</f>
        <v>15.793625894316477</v>
      </c>
      <c r="AQ282" s="961">
        <f>AVERAGEIFS(AQ$7:AQ$276,$C$7:$C$276,"="&amp;$A282)</f>
        <v>168.4696522072077</v>
      </c>
      <c r="AR282" s="834">
        <f>AVERAGEIFS(AR$7:AR$276,$C$7:$C$276,"="&amp;$A282)</f>
        <v>1.7228708333333334</v>
      </c>
      <c r="AS282" s="834">
        <f>AVERAGEIFS(AS$7:AS$276,$C$7:$C$276,"="&amp;$A282)</f>
        <v>1.8866946133333338</v>
      </c>
      <c r="AT282" s="834">
        <f>AVERAGEIFS(AT$7:AT$276,$C$7:$C$276,"="&amp;$A282)</f>
        <v>1.9928692593337785</v>
      </c>
      <c r="AU282" s="834">
        <f>AVERAGEIFS(AU$7:AU$276,$C$7:$C$276,"="&amp;$A282)</f>
        <v>2.1074947069413854</v>
      </c>
      <c r="AV282" s="834">
        <f>AVERAGEIFS(AV$7:AV$276,$C$7:$C$276,"="&amp;$A282)</f>
        <v>2.2313214244655302</v>
      </c>
      <c r="AW282" s="834">
        <f>AVERAGEIFS(AW$7:AW$276,$C$7:$C$276,"="&amp;$A282)</f>
        <v>9.9412508374073614</v>
      </c>
      <c r="AX282" s="961">
        <f>AVERAGEIFS(AX$7:AX$276,$C$7:$C$276,"="&amp;$A282)</f>
        <v>12.534366792282997</v>
      </c>
      <c r="AY282" s="834">
        <f>AVERAGEIFS(AY$7:AY$276,$C$7:$C$276,"="&amp;$A282)</f>
        <v>1.2700000000000005</v>
      </c>
      <c r="AZ282" s="834">
        <f>AVERAGEIFS(AZ$7:AZ$276,$C$7:$C$276,"="&amp;$A282)</f>
        <v>104.53166666666665</v>
      </c>
      <c r="BA282" s="834">
        <f>AVERAGEIFS(BA$7:BA$276,$C$7:$C$276,"="&amp;$A282)</f>
        <v>-18.132222222222218</v>
      </c>
      <c r="BB282" s="834">
        <f>AVERAGEIFS(BB$7:BB$276,$C$7:$C$276,"="&amp;$A282)</f>
        <v>7.9916666666666645</v>
      </c>
      <c r="BC282" s="961">
        <f>AVERAGEIFS(BC$7:BC$276,$C$7:$C$276,"="&amp;$A282)</f>
        <v>6.7</v>
      </c>
      <c r="BD282" s="834"/>
      <c r="BE282" s="719">
        <f>AVERAGEIFS(BE$7:BE$276,$C$7:$C$276,"="&amp;$A282)</f>
        <v>2007.9444444444443</v>
      </c>
      <c r="BF282" s="834">
        <f>AVERAGEIFS(BF$7:BF$276,$C$7:$C$276,"="&amp;$A282)</f>
        <v>0.3888888888888889</v>
      </c>
      <c r="BG282" s="834">
        <f>AVERAGEIFS(BG$7:BG$276,$C$7:$C$276,"="&amp;$A282)</f>
        <v>8.0470588235294116</v>
      </c>
    </row>
    <row r="283" spans="1:59" x14ac:dyDescent="0.2">
      <c r="A283" s="878" t="s">
        <v>128</v>
      </c>
      <c r="B283" s="669">
        <f>COUNTIF($C$7:$C$276,"="&amp;$A283)</f>
        <v>17</v>
      </c>
      <c r="E283" s="846">
        <f>AVERAGEIFS($E$7:$E$276,$C$7:$C$276,"="&amp;$A283)</f>
        <v>16.352941176470587</v>
      </c>
      <c r="I283" s="958">
        <f>AVERAGEIFS(I$7:I$276,$C$7:$C$276,"="&amp;$A283)</f>
        <v>85.104705882352945</v>
      </c>
      <c r="J283" s="834">
        <f>AVERAGEIFS(J$7:J$276,$C$7:$C$276,"="&amp;$A283)</f>
        <v>2.958529249904426</v>
      </c>
      <c r="K283" s="842">
        <f>AVERAGEIFS(K$7:K$276,$C$7:$C$276,"="&amp;$A283)</f>
        <v>0.46208823529411763</v>
      </c>
      <c r="L283" s="846"/>
      <c r="M283" s="834">
        <f>AVERAGEIFS(M$7:M$276,$C$7:$C$276,"="&amp;$A283)</f>
        <v>1.8483529411764705</v>
      </c>
      <c r="N283" s="846"/>
      <c r="O283" s="842">
        <f>AVERAGEIFS(O$7:O$276,$C$7:$C$276,"="&amp;$A283)</f>
        <v>0.43541176470588239</v>
      </c>
      <c r="P283" s="846"/>
      <c r="Q283" s="846"/>
      <c r="R283" s="834">
        <f>AVERAGEIFS(R$7:R$276,$C$7:$C$276,"="&amp;$A283)</f>
        <v>7.0261912129535382</v>
      </c>
      <c r="S283" s="834">
        <f>AVERAGEIFS(S$7:S$276,$C$7:$C$276,"="&amp;$A283)</f>
        <v>7.7521254004563618</v>
      </c>
      <c r="T283" s="834">
        <f>AVERAGEIFS(T$7:T$276,$C$7:$C$276,"="&amp;$A283)</f>
        <v>7.6862420229569413</v>
      </c>
      <c r="U283" s="834">
        <f>AVERAGEIFS(U$7:U$276,$C$7:$C$276,"="&amp;$A283)</f>
        <v>8.3901960550457808</v>
      </c>
      <c r="V283" s="834">
        <f>AVERAGEIFS(V$7:V$276,$C$7:$C$276,"="&amp;$A283)</f>
        <v>12.374746609603832</v>
      </c>
      <c r="W283" s="845">
        <f>AVERAGEIFS(W$7:W$276,$C$7:$C$276,"="&amp;$A283)</f>
        <v>0.73165586776866309</v>
      </c>
      <c r="X283" s="845">
        <f>AVERAGEIFS(X$7:X$276,$C$7:$C$276,"="&amp;$A283)</f>
        <v>1.2054068131040201</v>
      </c>
      <c r="Y283" s="669"/>
      <c r="Z283" s="834">
        <f>AVERAGEIFS(Z$7:Z$276,$C$7:$C$276,"="&amp;$A283)</f>
        <v>71.660967203878315</v>
      </c>
      <c r="AA283" s="834">
        <f>AVERAGEIFS(AA$7:AA$276,$C$7:$C$276,"="&amp;$A283)</f>
        <v>27.859928541269142</v>
      </c>
      <c r="AB283" s="834"/>
      <c r="AC283" s="834">
        <f>AVERAGEIFS(AC$7:AC$276,$C$7:$C$276,"="&amp;$A283)</f>
        <v>2.4841176470588238</v>
      </c>
      <c r="AD283" s="834">
        <f>AVERAGEIFS(AD$7:AD$276,$C$7:$C$276,"="&amp;$A283)</f>
        <v>5.669090909090909</v>
      </c>
      <c r="AE283" s="834">
        <f>AVERAGEIFS(AE$7:AE$276,$C$7:$C$276,"="&amp;$A283)</f>
        <v>1.7388235294117644</v>
      </c>
      <c r="AF283" s="834">
        <f>AVERAGEIFS(AF$7:AF$276,$C$7:$C$276,"="&amp;$A283)</f>
        <v>5.0056250000000002</v>
      </c>
      <c r="AG283" s="834">
        <f>AVERAGEIFS(AG$7:AG$276,$C$7:$C$276,"="&amp;$A283)</f>
        <v>10.358823529411763</v>
      </c>
      <c r="AH283" s="834">
        <f>AVERAGEIFS(AH$7:AH$276,$C$7:$C$276,"="&amp;$A283)</f>
        <v>-60.000000000000007</v>
      </c>
      <c r="AI283" s="834">
        <f>AVERAGEIFS(AI$7:AI$276,$C$7:$C$276,"="&amp;$A283)</f>
        <v>37.318125000000002</v>
      </c>
      <c r="AJ283" s="834">
        <f>AVERAGEIFS(AJ$7:AJ$276,$C$7:$C$276,"="&amp;$A283)</f>
        <v>-2.388235294117647</v>
      </c>
      <c r="AK283" s="834">
        <f>AVERAGEIFS(AK$7:AK$276,$C$7:$C$276,"="&amp;$A283)</f>
        <v>5.5468749999999991</v>
      </c>
      <c r="AL283" s="976">
        <f>AVERAGEIFS(AL$7:AL$276,$C$7:$C$276,"="&amp;$A283)</f>
        <v>22423.735882352939</v>
      </c>
      <c r="AM283" s="834">
        <f>AVERAGEIFS(AM$7:AM$276,$C$7:$C$276,"="&amp;$A283)</f>
        <v>1.911764705882353</v>
      </c>
      <c r="AN283" s="961">
        <f>AVERAGEIFS(AN$7:AN$276,$C$7:$C$276,"="&amp;$A283)</f>
        <v>1.0731249999999999</v>
      </c>
      <c r="AO283" s="834">
        <f>AVERAGEIFS(AO$7:AO$276,$C$7:$C$276,"="&amp;$A283)</f>
        <v>-17.161759872010443</v>
      </c>
      <c r="AP283" s="834">
        <f>AVERAGEIFS(AP$7:AP$276,$C$7:$C$276,"="&amp;$A283)</f>
        <v>11.348725304950207</v>
      </c>
      <c r="AQ283" s="961">
        <f>AVERAGEIFS(AQ$7:AQ$276,$C$7:$C$276,"="&amp;$A283)</f>
        <v>150.4926546104526</v>
      </c>
      <c r="AR283" s="834">
        <f>AVERAGEIFS(AR$7:AR$276,$C$7:$C$276,"="&amp;$A283)</f>
        <v>1.8546370588235297</v>
      </c>
      <c r="AS283" s="834">
        <f>AVERAGEIFS(AS$7:AS$276,$C$7:$C$276,"="&amp;$A283)</f>
        <v>1.9915037038823533</v>
      </c>
      <c r="AT283" s="834">
        <f>AVERAGEIFS(AT$7:AT$276,$C$7:$C$276,"="&amp;$A283)</f>
        <v>2.1025155603158474</v>
      </c>
      <c r="AU283" s="834">
        <f>AVERAGEIFS(AU$7:AU$276,$C$7:$C$276,"="&amp;$A283)</f>
        <v>2.2216723536154528</v>
      </c>
      <c r="AV283" s="834">
        <f>AVERAGEIFS(AV$7:AV$276,$C$7:$C$276,"="&amp;$A283)</f>
        <v>2.3496434458790665</v>
      </c>
      <c r="AW283" s="834">
        <f>AVERAGEIFS(AW$7:AW$276,$C$7:$C$276,"="&amp;$A283)</f>
        <v>10.519972122516251</v>
      </c>
      <c r="AX283" s="961">
        <f>AVERAGEIFS(AX$7:AX$276,$C$7:$C$276,"="&amp;$A283)</f>
        <v>16.678613611333898</v>
      </c>
      <c r="AY283" s="834">
        <f>AVERAGEIFS(AY$7:AY$276,$C$7:$C$276,"="&amp;$A283)</f>
        <v>0.61411764705882366</v>
      </c>
      <c r="AZ283" s="834">
        <f>AVERAGEIFS(AZ$7:AZ$276,$C$7:$C$276,"="&amp;$A283)</f>
        <v>48.768235294117659</v>
      </c>
      <c r="BA283" s="834">
        <f>AVERAGEIFS(BA$7:BA$276,$C$7:$C$276,"="&amp;$A283)</f>
        <v>-18.495882352941177</v>
      </c>
      <c r="BB283" s="834">
        <f>AVERAGEIFS(BB$7:BB$276,$C$7:$C$276,"="&amp;$A283)</f>
        <v>2.5205882352941171</v>
      </c>
      <c r="BC283" s="961">
        <f>AVERAGEIFS(BC$7:BC$276,$C$7:$C$276,"="&amp;$A283)</f>
        <v>-1.0735294117647054</v>
      </c>
      <c r="BD283" s="834"/>
      <c r="BE283" s="719">
        <f>AVERAGEIFS(BE$7:BE$276,$C$7:$C$276,"="&amp;$A283)</f>
        <v>2004.2352941176471</v>
      </c>
      <c r="BF283" s="834">
        <f>AVERAGEIFS(BF$7:BF$276,$C$7:$C$276,"="&amp;$A283)</f>
        <v>1.0588235294117647</v>
      </c>
      <c r="BG283" s="834">
        <f>AVERAGEIFS(BG$7:BG$276,$C$7:$C$276,"="&amp;$A283)</f>
        <v>6.0235294117647058</v>
      </c>
    </row>
    <row r="284" spans="1:59" x14ac:dyDescent="0.2">
      <c r="A284" s="878" t="s">
        <v>178</v>
      </c>
      <c r="B284" s="669">
        <f>COUNTIF($C$7:$C$276,"="&amp;$A284)</f>
        <v>7</v>
      </c>
      <c r="E284" s="846">
        <f>AVERAGEIFS($E$7:$E$276,$C$7:$C$276,"="&amp;$A284)</f>
        <v>17.142857142857142</v>
      </c>
      <c r="I284" s="958">
        <f>AVERAGEIFS(I$7:I$276,$C$7:$C$276,"="&amp;$A284)</f>
        <v>116.55285714285716</v>
      </c>
      <c r="J284" s="834">
        <f>AVERAGEIFS(J$7:J$276,$C$7:$C$276,"="&amp;$A284)</f>
        <v>7.5926658158523752</v>
      </c>
      <c r="K284" s="842">
        <f>AVERAGEIFS(K$7:K$276,$C$7:$C$276,"="&amp;$A284)</f>
        <v>2.0825</v>
      </c>
      <c r="L284" s="846"/>
      <c r="M284" s="834">
        <f>AVERAGEIFS(M$7:M$276,$C$7:$C$276,"="&amp;$A284)</f>
        <v>4.0442857142857145</v>
      </c>
      <c r="N284" s="846"/>
      <c r="O284" s="842">
        <f>AVERAGEIFS(O$7:O$276,$C$7:$C$276,"="&amp;$A284)</f>
        <v>0.87357142857142855</v>
      </c>
      <c r="P284" s="846"/>
      <c r="Q284" s="846"/>
      <c r="R284" s="834">
        <f>AVERAGEIFS(R$7:R$276,$C$7:$C$276,"="&amp;$A284)</f>
        <v>71.807788737020275</v>
      </c>
      <c r="S284" s="834">
        <f>AVERAGEIFS(S$7:S$276,$C$7:$C$276,"="&amp;$A284)</f>
        <v>16.951587670613897</v>
      </c>
      <c r="T284" s="834">
        <f>AVERAGEIFS(T$7:T$276,$C$7:$C$276,"="&amp;$A284)</f>
        <v>20.545886680264999</v>
      </c>
      <c r="U284" s="834">
        <f>AVERAGEIFS(U$7:U$276,$C$7:$C$276,"="&amp;$A284)</f>
        <v>18.302167539334107</v>
      </c>
      <c r="V284" s="834">
        <f>AVERAGEIFS(V$7:V$276,$C$7:$C$276,"="&amp;$A284)</f>
        <v>15.308148721335018</v>
      </c>
      <c r="W284" s="845">
        <f>AVERAGEIFS(W$7:W$276,$C$7:$C$276,"="&amp;$A284)</f>
        <v>1.0750123589895442</v>
      </c>
      <c r="X284" s="845">
        <f>AVERAGEIFS(X$7:X$276,$C$7:$C$276,"="&amp;$A284)</f>
        <v>1.0873408590935338</v>
      </c>
      <c r="Y284" s="669"/>
      <c r="Z284" s="834">
        <f>AVERAGEIFS(Z$7:Z$276,$C$7:$C$276,"="&amp;$A284)</f>
        <v>188.58481060367592</v>
      </c>
      <c r="AA284" s="834">
        <f>AVERAGEIFS(AA$7:AA$276,$C$7:$C$276,"="&amp;$A284)</f>
        <v>26.015263262874559</v>
      </c>
      <c r="AB284" s="834"/>
      <c r="AC284" s="834">
        <f>AVERAGEIFS(AC$7:AC$276,$C$7:$C$276,"="&amp;$A284)</f>
        <v>4.3942857142857141</v>
      </c>
      <c r="AD284" s="834">
        <f>AVERAGEIFS(AD$7:AD$276,$C$7:$C$276,"="&amp;$A284)</f>
        <v>7.9550000000000001</v>
      </c>
      <c r="AE284" s="834">
        <f>AVERAGEIFS(AE$7:AE$276,$C$7:$C$276,"="&amp;$A284)</f>
        <v>2.8242857142857143</v>
      </c>
      <c r="AF284" s="834">
        <f>AVERAGEIFS(AF$7:AF$276,$C$7:$C$276,"="&amp;$A284)</f>
        <v>3.02</v>
      </c>
      <c r="AG284" s="834">
        <f>AVERAGEIFS(AG$7:AG$276,$C$7:$C$276,"="&amp;$A284)</f>
        <v>15.828571428571431</v>
      </c>
      <c r="AH284" s="834">
        <f>AVERAGEIFS(AH$7:AH$276,$C$7:$C$276,"="&amp;$A284)</f>
        <v>12.257142857142858</v>
      </c>
      <c r="AI284" s="834">
        <f>AVERAGEIFS(AI$7:AI$276,$C$7:$C$276,"="&amp;$A284)</f>
        <v>85.064285714285717</v>
      </c>
      <c r="AJ284" s="834">
        <f>AVERAGEIFS(AJ$7:AJ$276,$C$7:$C$276,"="&amp;$A284)</f>
        <v>13.385714285714284</v>
      </c>
      <c r="AK284" s="834">
        <f>AVERAGEIFS(AK$7:AK$276,$C$7:$C$276,"="&amp;$A284)</f>
        <v>1.1816666666666666</v>
      </c>
      <c r="AL284" s="976">
        <f>AVERAGEIFS(AL$7:AL$276,$C$7:$C$276,"="&amp;$A284)</f>
        <v>25552.857142857141</v>
      </c>
      <c r="AM284" s="834">
        <f>AVERAGEIFS(AM$7:AM$276,$C$7:$C$276,"="&amp;$A284)</f>
        <v>2.0714285714285716</v>
      </c>
      <c r="AN284" s="961">
        <f>AVERAGEIFS(AN$7:AN$276,$C$7:$C$276,"="&amp;$A284)</f>
        <v>1.2314285714285715</v>
      </c>
      <c r="AO284" s="834">
        <f>AVERAGEIFS(AO$7:AO$276,$C$7:$C$276,"="&amp;$A284)</f>
        <v>0.13251352676502393</v>
      </c>
      <c r="AP284" s="834">
        <f>AVERAGEIFS(AP$7:AP$276,$C$7:$C$276,"="&amp;$A284)</f>
        <v>25.894833355186481</v>
      </c>
      <c r="AQ284" s="961">
        <f>AVERAGEIFS(AQ$7:AQ$276,$C$7:$C$276,"="&amp;$A284)</f>
        <v>61.312757594772755</v>
      </c>
      <c r="AR284" s="834">
        <f>AVERAGEIFS(AR$7:AR$276,$C$7:$C$276,"="&amp;$A284)</f>
        <v>2.8591671428571428</v>
      </c>
      <c r="AS284" s="834">
        <f>AVERAGEIFS(AS$7:AS$276,$C$7:$C$276,"="&amp;$A284)</f>
        <v>3.1141108938571436</v>
      </c>
      <c r="AT284" s="834">
        <f>AVERAGEIFS(AT$7:AT$276,$C$7:$C$276,"="&amp;$A284)</f>
        <v>3.2014951155406863</v>
      </c>
      <c r="AU284" s="834">
        <f>AVERAGEIFS(AU$7:AU$276,$C$7:$C$276,"="&amp;$A284)</f>
        <v>3.2930780409074072</v>
      </c>
      <c r="AV284" s="834">
        <f>AVERAGEIFS(AV$7:AV$276,$C$7:$C$276,"="&amp;$A284)</f>
        <v>3.389103973400291</v>
      </c>
      <c r="AW284" s="834">
        <f>AVERAGEIFS(AW$7:AW$276,$C$7:$C$276,"="&amp;$A284)</f>
        <v>15.85695516656267</v>
      </c>
      <c r="AX284" s="961">
        <f>AVERAGEIFS(AX$7:AX$276,$C$7:$C$276,"="&amp;$A284)</f>
        <v>40.676324306022586</v>
      </c>
      <c r="AY284" s="834">
        <f>AVERAGEIFS(AY$7:AY$276,$C$7:$C$276,"="&amp;$A284)</f>
        <v>1.662857142857143</v>
      </c>
      <c r="AZ284" s="834">
        <f>AVERAGEIFS(AZ$7:AZ$276,$C$7:$C$276,"="&amp;$A284)</f>
        <v>102.45571428571429</v>
      </c>
      <c r="BA284" s="834">
        <f>AVERAGEIFS(BA$7:BA$276,$C$7:$C$276,"="&amp;$A284)</f>
        <v>-40.237142857142864</v>
      </c>
      <c r="BB284" s="834">
        <f>AVERAGEIFS(BB$7:BB$276,$C$7:$C$276,"="&amp;$A284)</f>
        <v>-2.9999999999999995E-2</v>
      </c>
      <c r="BC284" s="961">
        <f>AVERAGEIFS(BC$7:BC$276,$C$7:$C$276,"="&amp;$A284)</f>
        <v>-20.59</v>
      </c>
      <c r="BD284" s="834"/>
      <c r="BE284" s="719">
        <f>AVERAGEIFS(BE$7:BE$276,$C$7:$C$276,"="&amp;$A284)</f>
        <v>2003.5714285714287</v>
      </c>
      <c r="BF284" s="834">
        <f>AVERAGEIFS(BF$7:BF$276,$C$7:$C$276,"="&amp;$A284)</f>
        <v>1.1428571428571428</v>
      </c>
      <c r="BG284" s="834">
        <f>AVERAGEIFS(BG$7:BG$276,$C$7:$C$276,"="&amp;$A284)</f>
        <v>9.1714285714285726</v>
      </c>
    </row>
    <row r="285" spans="1:59" x14ac:dyDescent="0.2">
      <c r="A285" s="878" t="s">
        <v>108</v>
      </c>
      <c r="B285" s="669">
        <f>COUNTIF($C$7:$C$276,"="&amp;$A285)</f>
        <v>78</v>
      </c>
      <c r="E285" s="846">
        <f>AVERAGEIFS($E$7:$E$276,$C$7:$C$276,"="&amp;$A285)</f>
        <v>14</v>
      </c>
      <c r="I285" s="958">
        <f>AVERAGEIFS(I$7:I$276,$C$7:$C$276,"="&amp;$A285)</f>
        <v>72.844743589743601</v>
      </c>
      <c r="J285" s="834">
        <f>AVERAGEIFS(J$7:J$276,$C$7:$C$276,"="&amp;$A285)</f>
        <v>3.4956817668263773</v>
      </c>
      <c r="K285" s="842">
        <f>AVERAGEIFS(K$7:K$276,$C$7:$C$276,"="&amp;$A285)</f>
        <v>0.52720384615384619</v>
      </c>
      <c r="L285" s="846"/>
      <c r="M285" s="834">
        <f>AVERAGEIFS(M$7:M$276,$C$7:$C$276,"="&amp;$A285)</f>
        <v>1.859614102564102</v>
      </c>
      <c r="N285" s="846"/>
      <c r="O285" s="842">
        <f>AVERAGEIFS(O$7:O$276,$C$7:$C$276,"="&amp;$A285)</f>
        <v>0.49389713064713081</v>
      </c>
      <c r="P285" s="846"/>
      <c r="Q285" s="846"/>
      <c r="R285" s="834">
        <f>AVERAGEIFS(R$7:R$276,$C$7:$C$276,"="&amp;$A285)</f>
        <v>7.1133961961112044</v>
      </c>
      <c r="S285" s="834">
        <f>AVERAGEIFS(S$7:S$276,$C$7:$C$276,"="&amp;$A285)</f>
        <v>11.357569455137776</v>
      </c>
      <c r="T285" s="834">
        <f>AVERAGEIFS(T$7:T$276,$C$7:$C$276,"="&amp;$A285)</f>
        <v>10.762529569434545</v>
      </c>
      <c r="U285" s="834">
        <f>AVERAGEIFS(U$7:U$276,$C$7:$C$276,"="&amp;$A285)</f>
        <v>10.456165803057841</v>
      </c>
      <c r="V285" s="834">
        <f>AVERAGEIFS(V$7:V$276,$C$7:$C$276,"="&amp;$A285)</f>
        <v>11.702644758477282</v>
      </c>
      <c r="W285" s="845">
        <f>AVERAGEIFS(W$7:W$276,$C$7:$C$276,"="&amp;$A285)</f>
        <v>0.96055084036455995</v>
      </c>
      <c r="X285" s="845">
        <f>AVERAGEIFS(X$7:X$276,$C$7:$C$276,"="&amp;$A285)</f>
        <v>1.2913737651722808</v>
      </c>
      <c r="Y285" s="669"/>
      <c r="Z285" s="834">
        <f>AVERAGEIFS(Z$7:Z$276,$C$7:$C$276,"="&amp;$A285)</f>
        <v>41.840404931267784</v>
      </c>
      <c r="AA285" s="834">
        <f>AVERAGEIFS(AA$7:AA$276,$C$7:$C$276,"="&amp;$A285)</f>
        <v>16.033187360366821</v>
      </c>
      <c r="AB285" s="834"/>
      <c r="AC285" s="834">
        <f>AVERAGEIFS(AC$7:AC$276,$C$7:$C$276,"="&amp;$A285)</f>
        <v>4.8472727272727285</v>
      </c>
      <c r="AD285" s="834">
        <f>AVERAGEIFS(AD$7:AD$276,$C$7:$C$276,"="&amp;$A285)</f>
        <v>7.555714285714286</v>
      </c>
      <c r="AE285" s="834">
        <f>AVERAGEIFS(AE$7:AE$276,$C$7:$C$276,"="&amp;$A285)</f>
        <v>3.5353846153846153</v>
      </c>
      <c r="AF285" s="834">
        <f>AVERAGEIFS(AF$7:AF$276,$C$7:$C$276,"="&amp;$A285)</f>
        <v>3.7934848484848489</v>
      </c>
      <c r="AG285" s="834">
        <f>AVERAGEIFS(AG$7:AG$276,$C$7:$C$276,"="&amp;$A285)</f>
        <v>18.519508196721311</v>
      </c>
      <c r="AH285" s="834">
        <f>AVERAGEIFS(AH$7:AH$276,$C$7:$C$276,"="&amp;$A285)</f>
        <v>33.189230769230782</v>
      </c>
      <c r="AI285" s="834">
        <f>AVERAGEIFS(AI$7:AI$276,$C$7:$C$276,"="&amp;$A285)</f>
        <v>96.016428571428591</v>
      </c>
      <c r="AJ285" s="834">
        <f>AVERAGEIFS(AJ$7:AJ$276,$C$7:$C$276,"="&amp;$A285)</f>
        <v>11.431076923076917</v>
      </c>
      <c r="AK285" s="834">
        <f>AVERAGEIFS(AK$7:AK$276,$C$7:$C$276,"="&amp;$A285)</f>
        <v>7.839999999999999</v>
      </c>
      <c r="AL285" s="976">
        <f>AVERAGEIFS(AL$7:AL$276,$C$7:$C$276,"="&amp;$A285)</f>
        <v>10345.739999999998</v>
      </c>
      <c r="AM285" s="834">
        <f>AVERAGEIFS(AM$7:AM$276,$C$7:$C$276,"="&amp;$A285)</f>
        <v>3.3342424242424245</v>
      </c>
      <c r="AN285" s="961">
        <f>AVERAGEIFS(AN$7:AN$276,$C$7:$C$276,"="&amp;$A285)</f>
        <v>0.55476190476190468</v>
      </c>
      <c r="AO285" s="834">
        <f>AVERAGEIFS(AO$7:AO$276,$C$7:$C$276,"="&amp;$A285)</f>
        <v>-1.7297637215695667</v>
      </c>
      <c r="AP285" s="834">
        <f>AVERAGEIFS(AP$7:AP$276,$C$7:$C$276,"="&amp;$A285)</f>
        <v>13.951847569884213</v>
      </c>
      <c r="AQ285" s="961">
        <f>AVERAGEIFS(AQ$7:AQ$276,$C$7:$C$276,"="&amp;$A285)</f>
        <v>41.628694464469881</v>
      </c>
      <c r="AR285" s="834">
        <f>AVERAGEIFS(AR$7:AR$276,$C$7:$C$276,"="&amp;$A285)</f>
        <v>1.8479953076923079</v>
      </c>
      <c r="AS285" s="834">
        <f>AVERAGEIFS(AS$7:AS$276,$C$7:$C$276,"="&amp;$A285)</f>
        <v>1.957221989807693</v>
      </c>
      <c r="AT285" s="834">
        <f>AVERAGEIFS(AT$7:AT$276,$C$7:$C$276,"="&amp;$A285)</f>
        <v>2.0608163972136024</v>
      </c>
      <c r="AU285" s="834">
        <f>AVERAGEIFS(AU$7:AU$276,$C$7:$C$276,"="&amp;$A285)</f>
        <v>2.171770978274584</v>
      </c>
      <c r="AV285" s="834">
        <f>AVERAGEIFS(AV$7:AV$276,$C$7:$C$276,"="&amp;$A285)</f>
        <v>2.2906985327372782</v>
      </c>
      <c r="AW285" s="834">
        <f>AVERAGEIFS(AW$7:AW$276,$C$7:$C$276,"="&amp;$A285)</f>
        <v>10.328503205725466</v>
      </c>
      <c r="AX285" s="961">
        <f>AVERAGEIFS(AX$7:AX$276,$C$7:$C$276,"="&amp;$A285)</f>
        <v>19.554892507056476</v>
      </c>
      <c r="AY285" s="834">
        <f>AVERAGEIFS(AY$7:AY$276,$C$7:$C$276,"="&amp;$A285)</f>
        <v>1.0192187500000001</v>
      </c>
      <c r="AZ285" s="834">
        <f>AVERAGEIFS(AZ$7:AZ$276,$C$7:$C$276,"="&amp;$A285)</f>
        <v>52.04768408062526</v>
      </c>
      <c r="BA285" s="834">
        <f>AVERAGEIFS(BA$7:BA$276,$C$7:$C$276,"="&amp;$A285)</f>
        <v>-28.8264258527302</v>
      </c>
      <c r="BB285" s="834">
        <f>AVERAGEIFS(BB$7:BB$276,$C$7:$C$276,"="&amp;$A285)</f>
        <v>3.263513940278862</v>
      </c>
      <c r="BC285" s="961">
        <f>AVERAGEIFS(BC$7:BC$276,$C$7:$C$276,"="&amp;$A285)</f>
        <v>-11.123439718911419</v>
      </c>
      <c r="BD285" s="834"/>
      <c r="BE285" s="719">
        <f>AVERAGEIFS(BE$7:BE$276,$C$7:$C$276,"="&amp;$A285)</f>
        <v>2006.8205128205129</v>
      </c>
      <c r="BF285" s="834">
        <f>AVERAGEIFS(BF$7:BF$276,$C$7:$C$276,"="&amp;$A285)</f>
        <v>0.64102564102564108</v>
      </c>
      <c r="BG285" s="834">
        <f>AVERAGEIFS(BG$7:BG$276,$C$7:$C$276,"="&amp;$A285)</f>
        <v>3.3237704918032795</v>
      </c>
    </row>
    <row r="286" spans="1:59" x14ac:dyDescent="0.2">
      <c r="A286" s="878" t="s">
        <v>153</v>
      </c>
      <c r="B286" s="669">
        <f>COUNTIF($C$7:$C$276,"="&amp;$A286)</f>
        <v>19</v>
      </c>
      <c r="E286" s="846">
        <f>AVERAGEIFS($E$7:$E$276,$C$7:$C$276,"="&amp;$A286)</f>
        <v>13.210526315789474</v>
      </c>
      <c r="I286" s="958">
        <f>AVERAGEIFS(I$7:I$276,$C$7:$C$276,"="&amp;$A286)</f>
        <v>173.01684210526312</v>
      </c>
      <c r="J286" s="834">
        <f>AVERAGEIFS(J$7:J$276,$C$7:$C$276,"="&amp;$A286)</f>
        <v>1.75575769145688</v>
      </c>
      <c r="K286" s="842">
        <f>AVERAGEIFS(K$7:K$276,$C$7:$C$276,"="&amp;$A286)</f>
        <v>0.55373157894736835</v>
      </c>
      <c r="L286" s="846"/>
      <c r="M286" s="834">
        <f>AVERAGEIFS(M$7:M$276,$C$7:$C$276,"="&amp;$A286)</f>
        <v>2.2149263157894734</v>
      </c>
      <c r="N286" s="846"/>
      <c r="O286" s="842">
        <f>AVERAGEIFS(O$7:O$276,$C$7:$C$276,"="&amp;$A286)</f>
        <v>0.5020315789473685</v>
      </c>
      <c r="P286" s="846"/>
      <c r="Q286" s="846"/>
      <c r="R286" s="834">
        <f>AVERAGEIFS(R$7:R$276,$C$7:$C$276,"="&amp;$A286)</f>
        <v>8.2437888863713482</v>
      </c>
      <c r="S286" s="834">
        <f>AVERAGEIFS(S$7:S$276,$C$7:$C$276,"="&amp;$A286)</f>
        <v>10.450343867789501</v>
      </c>
      <c r="T286" s="834">
        <f>AVERAGEIFS(T$7:T$276,$C$7:$C$276,"="&amp;$A286)</f>
        <v>11.143104267850143</v>
      </c>
      <c r="U286" s="834">
        <f>AVERAGEIFS(U$7:U$276,$C$7:$C$276,"="&amp;$A286)</f>
        <v>12.089023605693022</v>
      </c>
      <c r="V286" s="834">
        <f>AVERAGEIFS(V$7:V$276,$C$7:$C$276,"="&amp;$A286)</f>
        <v>15.011346052683049</v>
      </c>
      <c r="W286" s="845">
        <f>AVERAGEIFS(W$7:W$276,$C$7:$C$276,"="&amp;$A286)</f>
        <v>0.83749507547584146</v>
      </c>
      <c r="X286" s="845">
        <f>AVERAGEIFS(X$7:X$276,$C$7:$C$276,"="&amp;$A286)</f>
        <v>1.1039946653914641</v>
      </c>
      <c r="Y286" s="669"/>
      <c r="Z286" s="834">
        <f>AVERAGEIFS(Z$7:Z$276,$C$7:$C$276,"="&amp;$A286)</f>
        <v>51.619420981480488</v>
      </c>
      <c r="AA286" s="834">
        <f>AVERAGEIFS(AA$7:AA$276,$C$7:$C$276,"="&amp;$A286)</f>
        <v>30.543707078456528</v>
      </c>
      <c r="AB286" s="834"/>
      <c r="AC286" s="834">
        <f>AVERAGEIFS(AC$7:AC$276,$C$7:$C$276,"="&amp;$A286)</f>
        <v>6.2657894736842108</v>
      </c>
      <c r="AD286" s="834">
        <f>AVERAGEIFS(AD$7:AD$276,$C$7:$C$276,"="&amp;$A286)</f>
        <v>2.7007692307692306</v>
      </c>
      <c r="AE286" s="834">
        <f>AVERAGEIFS(AE$7:AE$276,$C$7:$C$276,"="&amp;$A286)</f>
        <v>2.772105263157894</v>
      </c>
      <c r="AF286" s="834">
        <f>AVERAGEIFS(AF$7:AF$276,$C$7:$C$276,"="&amp;$A286)</f>
        <v>5.0042105263157897</v>
      </c>
      <c r="AG286" s="834">
        <f>AVERAGEIFS(AG$7:AG$276,$C$7:$C$276,"="&amp;$A286)</f>
        <v>9.9315789473684184</v>
      </c>
      <c r="AH286" s="834">
        <f>AVERAGEIFS(AH$7:AH$276,$C$7:$C$276,"="&amp;$A286)</f>
        <v>31.315789473684216</v>
      </c>
      <c r="AI286" s="834">
        <f>AVERAGEIFS(AI$7:AI$276,$C$7:$C$276,"="&amp;$A286)</f>
        <v>33.431249999999999</v>
      </c>
      <c r="AJ286" s="834">
        <f>AVERAGEIFS(AJ$7:AJ$276,$C$7:$C$276,"="&amp;$A286)</f>
        <v>13.294736842105261</v>
      </c>
      <c r="AK286" s="834">
        <f>AVERAGEIFS(AK$7:AK$276,$C$7:$C$276,"="&amp;$A286)</f>
        <v>9.4906249999999996</v>
      </c>
      <c r="AL286" s="976">
        <f>AVERAGEIFS(AL$7:AL$276,$C$7:$C$276,"="&amp;$A286)</f>
        <v>50296.067368421056</v>
      </c>
      <c r="AM286" s="834">
        <f>AVERAGEIFS(AM$7:AM$276,$C$7:$C$276,"="&amp;$A286)</f>
        <v>1.6805263157894734</v>
      </c>
      <c r="AN286" s="961">
        <f>AVERAGEIFS(AN$7:AN$276,$C$7:$C$276,"="&amp;$A286)</f>
        <v>1.0321052631578946</v>
      </c>
      <c r="AO286" s="834">
        <f>AVERAGEIFS(AO$7:AO$276,$C$7:$C$276,"="&amp;$A286)</f>
        <v>-16.593320639346935</v>
      </c>
      <c r="AP286" s="834">
        <f>AVERAGEIFS(AP$7:AP$276,$C$7:$C$276,"="&amp;$A286)</f>
        <v>13.844781297149902</v>
      </c>
      <c r="AQ286" s="961">
        <f>AVERAGEIFS(AQ$7:AQ$276,$C$7:$C$276,"="&amp;$A286)</f>
        <v>127.48394475004034</v>
      </c>
      <c r="AR286" s="834">
        <f>AVERAGEIFS(AR$7:AR$276,$C$7:$C$276,"="&amp;$A286)</f>
        <v>2.2034947368421047</v>
      </c>
      <c r="AS286" s="834">
        <f>AVERAGEIFS(AS$7:AS$276,$C$7:$C$276,"="&amp;$A286)</f>
        <v>2.3718566301052633</v>
      </c>
      <c r="AT286" s="834">
        <f>AVERAGEIFS(AT$7:AT$276,$C$7:$C$276,"="&amp;$A286)</f>
        <v>2.5392911278375156</v>
      </c>
      <c r="AU286" s="834">
        <f>AVERAGEIFS(AU$7:AU$276,$C$7:$C$276,"="&amp;$A286)</f>
        <v>2.7208651227118903</v>
      </c>
      <c r="AV286" s="834">
        <f>AVERAGEIFS(AV$7:AV$276,$C$7:$C$276,"="&amp;$A286)</f>
        <v>2.9178715395541306</v>
      </c>
      <c r="AW286" s="834">
        <f>AVERAGEIFS(AW$7:AW$276,$C$7:$C$276,"="&amp;$A286)</f>
        <v>12.753379157050905</v>
      </c>
      <c r="AX286" s="961">
        <f>AVERAGEIFS(AX$7:AX$276,$C$7:$C$276,"="&amp;$A286)</f>
        <v>10.057635126520369</v>
      </c>
      <c r="AY286" s="834">
        <f>AVERAGEIFS(AY$7:AY$276,$C$7:$C$276,"="&amp;$A286)</f>
        <v>0.7963157894736842</v>
      </c>
      <c r="AZ286" s="834">
        <f>AVERAGEIFS(AZ$7:AZ$276,$C$7:$C$276,"="&amp;$A286)</f>
        <v>42.421578947368417</v>
      </c>
      <c r="BA286" s="834">
        <f>AVERAGEIFS(BA$7:BA$276,$C$7:$C$276,"="&amp;$A286)</f>
        <v>-17.044736842105266</v>
      </c>
      <c r="BB286" s="834">
        <f>AVERAGEIFS(BB$7:BB$276,$C$7:$C$276,"="&amp;$A286)</f>
        <v>0.86315789473684201</v>
      </c>
      <c r="BC286" s="961">
        <f>AVERAGEIFS(BC$7:BC$276,$C$7:$C$276,"="&amp;$A286)</f>
        <v>-0.80210526315789488</v>
      </c>
      <c r="BD286" s="834"/>
      <c r="BE286" s="719">
        <f>AVERAGEIFS(BE$7:BE$276,$C$7:$C$276,"="&amp;$A286)</f>
        <v>2007.578947368421</v>
      </c>
      <c r="BF286" s="834">
        <f>AVERAGEIFS(BF$7:BF$276,$C$7:$C$276,"="&amp;$A286)</f>
        <v>0.52631578947368418</v>
      </c>
      <c r="BG286" s="834">
        <f>AVERAGEIFS(BG$7:BG$276,$C$7:$C$276,"="&amp;$A286)</f>
        <v>6.4631578947368418</v>
      </c>
    </row>
    <row r="287" spans="1:59" x14ac:dyDescent="0.2">
      <c r="A287" s="878" t="s">
        <v>112</v>
      </c>
      <c r="B287" s="669">
        <f>COUNTIF($C$7:$C$276,"="&amp;$A287)</f>
        <v>41</v>
      </c>
      <c r="E287" s="846">
        <f>AVERAGEIFS($E$7:$E$276,$C$7:$C$276,"="&amp;$A287)</f>
        <v>14.390243902439025</v>
      </c>
      <c r="I287" s="958">
        <f>AVERAGEIFS(I$7:I$276,$C$7:$C$276,"="&amp;$A287)</f>
        <v>100.53731707317073</v>
      </c>
      <c r="J287" s="834">
        <f>AVERAGEIFS(J$7:J$276,$C$7:$C$276,"="&amp;$A287)</f>
        <v>2.3143675242829911</v>
      </c>
      <c r="K287" s="842">
        <f>AVERAGEIFS(K$7:K$276,$C$7:$C$276,"="&amp;$A287)</f>
        <v>0.53490243902439039</v>
      </c>
      <c r="L287" s="846"/>
      <c r="M287" s="834">
        <f>AVERAGEIFS(M$7:M$276,$C$7:$C$276,"="&amp;$A287)</f>
        <v>2.1357073170731717</v>
      </c>
      <c r="N287" s="846"/>
      <c r="O287" s="842">
        <f>AVERAGEIFS(O$7:O$276,$C$7:$C$276,"="&amp;$A287)</f>
        <v>0.48564024390243909</v>
      </c>
      <c r="P287" s="846"/>
      <c r="Q287" s="846"/>
      <c r="R287" s="834">
        <f>AVERAGEIFS(R$7:R$276,$C$7:$C$276,"="&amp;$A287)</f>
        <v>10.06646257941668</v>
      </c>
      <c r="S287" s="834">
        <f>AVERAGEIFS(S$7:S$276,$C$7:$C$276,"="&amp;$A287)</f>
        <v>12.007304616957029</v>
      </c>
      <c r="T287" s="834">
        <f>AVERAGEIFS(T$7:T$276,$C$7:$C$276,"="&amp;$A287)</f>
        <v>11.598464039444288</v>
      </c>
      <c r="U287" s="834">
        <f>AVERAGEIFS(U$7:U$276,$C$7:$C$276,"="&amp;$A287)</f>
        <v>11.399067128208019</v>
      </c>
      <c r="V287" s="834">
        <f>AVERAGEIFS(V$7:V$276,$C$7:$C$276,"="&amp;$A287)</f>
        <v>12.010580203129006</v>
      </c>
      <c r="W287" s="845">
        <f>AVERAGEIFS(W$7:W$276,$C$7:$C$276,"="&amp;$A287)</f>
        <v>0.95062302787524655</v>
      </c>
      <c r="X287" s="845">
        <f>AVERAGEIFS(X$7:X$276,$C$7:$C$276,"="&amp;$A287)</f>
        <v>1.1914730141230365</v>
      </c>
      <c r="Y287" s="669"/>
      <c r="Z287" s="834">
        <f>AVERAGEIFS(Z$7:Z$276,$C$7:$C$276,"="&amp;$A287)</f>
        <v>48.576871603538855</v>
      </c>
      <c r="AA287" s="834">
        <f>AVERAGEIFS(AA$7:AA$276,$C$7:$C$276,"="&amp;$A287)</f>
        <v>24.207114038445411</v>
      </c>
      <c r="AB287" s="834"/>
      <c r="AC287" s="834">
        <f>AVERAGEIFS(AC$7:AC$276,$C$7:$C$276,"="&amp;$A287)</f>
        <v>4.4846341463414641</v>
      </c>
      <c r="AD287" s="834">
        <f>AVERAGEIFS(AD$7:AD$276,$C$7:$C$276,"="&amp;$A287)</f>
        <v>3.8647058823529403</v>
      </c>
      <c r="AE287" s="834">
        <f>AVERAGEIFS(AE$7:AE$276,$C$7:$C$276,"="&amp;$A287)</f>
        <v>2.0673170731707313</v>
      </c>
      <c r="AF287" s="834">
        <f>AVERAGEIFS(AF$7:AF$276,$C$7:$C$276,"="&amp;$A287)</f>
        <v>6.1674358974358965</v>
      </c>
      <c r="AG287" s="834">
        <f>AVERAGEIFS(AG$7:AG$276,$C$7:$C$276,"="&amp;$A287)</f>
        <v>23.272972972972973</v>
      </c>
      <c r="AH287" s="834">
        <f>AVERAGEIFS(AH$7:AH$276,$C$7:$C$276,"="&amp;$A287)</f>
        <v>-0.16341463414634161</v>
      </c>
      <c r="AI287" s="834">
        <f>AVERAGEIFS(AI$7:AI$276,$C$7:$C$276,"="&amp;$A287)</f>
        <v>24.062926829268299</v>
      </c>
      <c r="AJ287" s="834">
        <f>AVERAGEIFS(AJ$7:AJ$276,$C$7:$C$276,"="&amp;$A287)</f>
        <v>8.1999999999999975</v>
      </c>
      <c r="AK287" s="834">
        <f>AVERAGEIFS(AK$7:AK$276,$C$7:$C$276,"="&amp;$A287)</f>
        <v>8.0560000000000009</v>
      </c>
      <c r="AL287" s="976">
        <f>AVERAGEIFS(AL$7:AL$276,$C$7:$C$276,"="&amp;$A287)</f>
        <v>20426.691463414634</v>
      </c>
      <c r="AM287" s="834">
        <f>AVERAGEIFS(AM$7:AM$276,$C$7:$C$276,"="&amp;$A287)</f>
        <v>1.9342500000000005</v>
      </c>
      <c r="AN287" s="961">
        <f>AVERAGEIFS(AN$7:AN$276,$C$7:$C$276,"="&amp;$A287)</f>
        <v>1.2630769230769234</v>
      </c>
      <c r="AO287" s="834">
        <f>AVERAGEIFS(AO$7:AO$276,$C$7:$C$276,"="&amp;$A287)</f>
        <v>-10.762550213236858</v>
      </c>
      <c r="AP287" s="834">
        <f>AVERAGEIFS(AP$7:AP$276,$C$7:$C$276,"="&amp;$A287)</f>
        <v>13.71343465249101</v>
      </c>
      <c r="AQ287" s="961">
        <f>AVERAGEIFS(AQ$7:AQ$276,$C$7:$C$276,"="&amp;$A287)</f>
        <v>136.18524668125593</v>
      </c>
      <c r="AR287" s="834">
        <f>AVERAGEIFS(AR$7:AR$276,$C$7:$C$276,"="&amp;$A287)</f>
        <v>2.1041898780487802</v>
      </c>
      <c r="AS287" s="834">
        <f>AVERAGEIFS(AS$7:AS$276,$C$7:$C$276,"="&amp;$A287)</f>
        <v>2.2884030486585365</v>
      </c>
      <c r="AT287" s="834">
        <f>AVERAGEIFS(AT$7:AT$276,$C$7:$C$276,"="&amp;$A287)</f>
        <v>2.4391897738913175</v>
      </c>
      <c r="AU287" s="834">
        <f>AVERAGEIFS(AU$7:AU$276,$C$7:$C$276,"="&amp;$A287)</f>
        <v>2.6024852251960651</v>
      </c>
      <c r="AV287" s="834">
        <f>AVERAGEIFS(AV$7:AV$276,$C$7:$C$276,"="&amp;$A287)</f>
        <v>2.7794083723987963</v>
      </c>
      <c r="AW287" s="834">
        <f>AVERAGEIFS(AW$7:AW$276,$C$7:$C$276,"="&amp;$A287)</f>
        <v>12.213676298193494</v>
      </c>
      <c r="AX287" s="961">
        <f>AVERAGEIFS(AX$7:AX$276,$C$7:$C$276,"="&amp;$A287)</f>
        <v>13.285029679100484</v>
      </c>
      <c r="AY287" s="834">
        <f>AVERAGEIFS(AY$7:AY$276,$C$7:$C$276,"="&amp;$A287)</f>
        <v>1.0775609756097562</v>
      </c>
      <c r="AZ287" s="834">
        <f>AVERAGEIFS(AZ$7:AZ$276,$C$7:$C$276,"="&amp;$A287)</f>
        <v>54.076097560975604</v>
      </c>
      <c r="BA287" s="834">
        <f>AVERAGEIFS(BA$7:BA$276,$C$7:$C$276,"="&amp;$A287)</f>
        <v>-18.248780487804876</v>
      </c>
      <c r="BB287" s="834">
        <f>AVERAGEIFS(BB$7:BB$276,$C$7:$C$276,"="&amp;$A287)</f>
        <v>5.5780487804878041</v>
      </c>
      <c r="BC287" s="961">
        <f>AVERAGEIFS(BC$7:BC$276,$C$7:$C$276,"="&amp;$A287)</f>
        <v>-0.95195121951219552</v>
      </c>
      <c r="BD287" s="834"/>
      <c r="BE287" s="719">
        <f>AVERAGEIFS(BE$7:BE$276,$C$7:$C$276,"="&amp;$A287)</f>
        <v>2006.2682926829268</v>
      </c>
      <c r="BF287" s="834">
        <f>AVERAGEIFS(BF$7:BF$276,$C$7:$C$276,"="&amp;$A287)</f>
        <v>0.70731707317073167</v>
      </c>
      <c r="BG287" s="834">
        <f>AVERAGEIFS(BG$7:BG$276,$C$7:$C$276,"="&amp;$A287)</f>
        <v>8.6243243243243235</v>
      </c>
    </row>
    <row r="288" spans="1:59" x14ac:dyDescent="0.2">
      <c r="A288" s="878" t="s">
        <v>4199</v>
      </c>
      <c r="B288" s="669">
        <f>COUNTIF($C$7:$C$276,"="&amp;$A288)</f>
        <v>19</v>
      </c>
      <c r="E288" s="846">
        <f>AVERAGEIFS($E$7:$E$276,$C$7:$C$276,"="&amp;$A288)</f>
        <v>13.894736842105264</v>
      </c>
      <c r="I288" s="958">
        <f>AVERAGEIFS(I$7:I$276,$C$7:$C$276,"="&amp;$A288)</f>
        <v>123.57052631578945</v>
      </c>
      <c r="J288" s="834">
        <f>AVERAGEIFS(J$7:J$276,$C$7:$C$276,"="&amp;$A288)</f>
        <v>2.2365481622590972</v>
      </c>
      <c r="K288" s="842">
        <f>AVERAGEIFS(K$7:K$276,$C$7:$C$276,"="&amp;$A288)</f>
        <v>0.6333526315789475</v>
      </c>
      <c r="L288" s="846"/>
      <c r="M288" s="834">
        <f>AVERAGEIFS(M$7:M$276,$C$7:$C$276,"="&amp;$A288)</f>
        <v>2.53341052631579</v>
      </c>
      <c r="N288" s="846"/>
      <c r="O288" s="842">
        <f>AVERAGEIFS(O$7:O$276,$C$7:$C$276,"="&amp;$A288)</f>
        <v>0.558536842105263</v>
      </c>
      <c r="P288" s="846"/>
      <c r="Q288" s="846"/>
      <c r="R288" s="834">
        <f>AVERAGEIFS(R$7:R$276,$C$7:$C$276,"="&amp;$A288)</f>
        <v>10.969067143514483</v>
      </c>
      <c r="S288" s="834">
        <f>AVERAGEIFS(S$7:S$276,$C$7:$C$276,"="&amp;$A288)</f>
        <v>13.908607751581586</v>
      </c>
      <c r="T288" s="834">
        <f>AVERAGEIFS(T$7:T$276,$C$7:$C$276,"="&amp;$A288)</f>
        <v>15.692526718957232</v>
      </c>
      <c r="U288" s="834">
        <f>AVERAGEIFS(U$7:U$276,$C$7:$C$276,"="&amp;$A288)</f>
        <v>14.566620804940197</v>
      </c>
      <c r="V288" s="834">
        <f>AVERAGEIFS(V$7:V$276,$C$7:$C$276,"="&amp;$A288)</f>
        <v>15.408007206861482</v>
      </c>
      <c r="W288" s="845">
        <f>AVERAGEIFS(W$7:W$276,$C$7:$C$276,"="&amp;$A288)</f>
        <v>0.80697508056990819</v>
      </c>
      <c r="X288" s="845">
        <f>AVERAGEIFS(X$7:X$276,$C$7:$C$276,"="&amp;$A288)</f>
        <v>1.2178668810951678</v>
      </c>
      <c r="Y288" s="669"/>
      <c r="Z288" s="834">
        <f>AVERAGEIFS(Z$7:Z$276,$C$7:$C$276,"="&amp;$A288)</f>
        <v>72.228007600502252</v>
      </c>
      <c r="AA288" s="834">
        <f>AVERAGEIFS(AA$7:AA$276,$C$7:$C$276,"="&amp;$A288)</f>
        <v>32.219090083243394</v>
      </c>
      <c r="AB288" s="834"/>
      <c r="AC288" s="834">
        <f>AVERAGEIFS(AC$7:AC$276,$C$7:$C$276,"="&amp;$A288)</f>
        <v>3.938947368421053</v>
      </c>
      <c r="AD288" s="834">
        <f>AVERAGEIFS(AD$7:AD$276,$C$7:$C$276,"="&amp;$A288)</f>
        <v>3.8844444444444437</v>
      </c>
      <c r="AE288" s="834">
        <f>AVERAGEIFS(AE$7:AE$276,$C$7:$C$276,"="&amp;$A288)</f>
        <v>5.601578947368421</v>
      </c>
      <c r="AF288" s="834">
        <f>AVERAGEIFS(AF$7:AF$276,$C$7:$C$276,"="&amp;$A288)</f>
        <v>9.9276470588235295</v>
      </c>
      <c r="AG288" s="834">
        <f>AVERAGEIFS(AG$7:AG$276,$C$7:$C$276,"="&amp;$A288)</f>
        <v>11.305263157894737</v>
      </c>
      <c r="AH288" s="834">
        <f>AVERAGEIFS(AH$7:AH$276,$C$7:$C$276,"="&amp;$A288)</f>
        <v>16.215789473684211</v>
      </c>
      <c r="AI288" s="834">
        <f>AVERAGEIFS(AI$7:AI$276,$C$7:$C$276,"="&amp;$A288)</f>
        <v>20.051111111111116</v>
      </c>
      <c r="AJ288" s="834">
        <f>AVERAGEIFS(AJ$7:AJ$276,$C$7:$C$276,"="&amp;$A288)</f>
        <v>12.021052631578948</v>
      </c>
      <c r="AK288" s="834">
        <f>AVERAGEIFS(AK$7:AK$276,$C$7:$C$276,"="&amp;$A288)</f>
        <v>10.052777777777777</v>
      </c>
      <c r="AL288" s="976">
        <f>AVERAGEIFS(AL$7:AL$276,$C$7:$C$276,"="&amp;$A288)</f>
        <v>159236.20631578946</v>
      </c>
      <c r="AM288" s="834">
        <f>AVERAGEIFS(AM$7:AM$276,$C$7:$C$276,"="&amp;$A288)</f>
        <v>0.51894736842105227</v>
      </c>
      <c r="AN288" s="961">
        <f>AVERAGEIFS(AN$7:AN$276,$C$7:$C$276,"="&amp;$A288)</f>
        <v>1.4547058823529411</v>
      </c>
      <c r="AO288" s="834">
        <f>AVERAGEIFS(AO$7:AO$276,$C$7:$C$276,"="&amp;$A288)</f>
        <v>-15.415921116044098</v>
      </c>
      <c r="AP288" s="834">
        <f>AVERAGEIFS(AP$7:AP$276,$C$7:$C$276,"="&amp;$A288)</f>
        <v>16.803168967199294</v>
      </c>
      <c r="AQ288" s="961">
        <f>AVERAGEIFS(AQ$7:AQ$276,$C$7:$C$276,"="&amp;$A288)</f>
        <v>245.83418068068525</v>
      </c>
      <c r="AR288" s="834">
        <f>AVERAGEIFS(AR$7:AR$276,$C$7:$C$276,"="&amp;$A288)</f>
        <v>2.4088010526315791</v>
      </c>
      <c r="AS288" s="834">
        <f>AVERAGEIFS(AS$7:AS$276,$C$7:$C$276,"="&amp;$A288)</f>
        <v>2.604537724105263</v>
      </c>
      <c r="AT288" s="834">
        <f>AVERAGEIFS(AT$7:AT$276,$C$7:$C$276,"="&amp;$A288)</f>
        <v>2.8301273177412214</v>
      </c>
      <c r="AU288" s="834">
        <f>AVERAGEIFS(AU$7:AU$276,$C$7:$C$276,"="&amp;$A288)</f>
        <v>3.0761463345987967</v>
      </c>
      <c r="AV288" s="834">
        <f>AVERAGEIFS(AV$7:AV$276,$C$7:$C$276,"="&amp;$A288)</f>
        <v>3.3444998574085134</v>
      </c>
      <c r="AW288" s="834">
        <f>AVERAGEIFS(AW$7:AW$276,$C$7:$C$276,"="&amp;$A288)</f>
        <v>14.264112286485371</v>
      </c>
      <c r="AX288" s="961">
        <f>AVERAGEIFS(AX$7:AX$276,$C$7:$C$276,"="&amp;$A288)</f>
        <v>12.728239891644963</v>
      </c>
      <c r="AY288" s="834">
        <f>AVERAGEIFS(AY$7:AY$276,$C$7:$C$276,"="&amp;$A288)</f>
        <v>1.0705263157894738</v>
      </c>
      <c r="AZ288" s="834">
        <f>AVERAGEIFS(AZ$7:AZ$276,$C$7:$C$276,"="&amp;$A288)</f>
        <v>53.323157894736838</v>
      </c>
      <c r="BA288" s="834">
        <f>AVERAGEIFS(BA$7:BA$276,$C$7:$C$276,"="&amp;$A288)</f>
        <v>-12.432105263157894</v>
      </c>
      <c r="BB288" s="834">
        <f>AVERAGEIFS(BB$7:BB$276,$C$7:$C$276,"="&amp;$A288)</f>
        <v>7.7447368421052616</v>
      </c>
      <c r="BC288" s="961">
        <f>AVERAGEIFS(BC$7:BC$276,$C$7:$C$276,"="&amp;$A288)</f>
        <v>5.4968421052631582</v>
      </c>
      <c r="BD288" s="834"/>
      <c r="BE288" s="719">
        <f>AVERAGEIFS(BE$7:BE$276,$C$7:$C$276,"="&amp;$A288)</f>
        <v>2006.6842105263158</v>
      </c>
      <c r="BF288" s="834">
        <f>AVERAGEIFS(BF$7:BF$276,$C$7:$C$276,"="&amp;$A288)</f>
        <v>0.57894736842105265</v>
      </c>
      <c r="BG288" s="834">
        <f>AVERAGEIFS(BG$7:BG$276,$C$7:$C$276,"="&amp;$A288)</f>
        <v>10.84736842105263</v>
      </c>
    </row>
    <row r="289" spans="1:59" x14ac:dyDescent="0.2">
      <c r="A289" s="878" t="s">
        <v>123</v>
      </c>
      <c r="B289" s="669">
        <f>COUNTIF($C$7:$C$276,"="&amp;$A289)</f>
        <v>20</v>
      </c>
      <c r="E289" s="846">
        <f>AVERAGEIFS($E$7:$E$276,$C$7:$C$276,"="&amp;$A289)</f>
        <v>12.45</v>
      </c>
      <c r="I289" s="958">
        <f>AVERAGEIFS(I$7:I$276,$C$7:$C$276,"="&amp;$A289)</f>
        <v>93.848000000000013</v>
      </c>
      <c r="J289" s="834">
        <f>AVERAGEIFS(J$7:J$276,$C$7:$C$276,"="&amp;$A289)</f>
        <v>2.391201793458162</v>
      </c>
      <c r="K289" s="842">
        <f>AVERAGEIFS(K$7:K$276,$C$7:$C$276,"="&amp;$A289)</f>
        <v>0.47725000000000001</v>
      </c>
      <c r="L289" s="846"/>
      <c r="M289" s="834">
        <f>AVERAGEIFS(M$7:M$276,$C$7:$C$276,"="&amp;$A289)</f>
        <v>1.831</v>
      </c>
      <c r="N289" s="846"/>
      <c r="O289" s="842">
        <f>AVERAGEIFS(O$7:O$276,$C$7:$C$276,"="&amp;$A289)</f>
        <v>0.44600000000000001</v>
      </c>
      <c r="P289" s="846"/>
      <c r="Q289" s="846"/>
      <c r="R289" s="834">
        <f>AVERAGEIFS(R$7:R$276,$C$7:$C$276,"="&amp;$A289)</f>
        <v>6.4328175631286895</v>
      </c>
      <c r="S289" s="834">
        <f>AVERAGEIFS(S$7:S$276,$C$7:$C$276,"="&amp;$A289)</f>
        <v>8.7518711655749311</v>
      </c>
      <c r="T289" s="834">
        <f>AVERAGEIFS(T$7:T$276,$C$7:$C$276,"="&amp;$A289)</f>
        <v>9.246574810461194</v>
      </c>
      <c r="U289" s="834">
        <f>AVERAGEIFS(U$7:U$276,$C$7:$C$276,"="&amp;$A289)</f>
        <v>10.091350093123733</v>
      </c>
      <c r="V289" s="834">
        <f>AVERAGEIFS(V$7:V$276,$C$7:$C$276,"="&amp;$A289)</f>
        <v>15.022796249789588</v>
      </c>
      <c r="W289" s="845">
        <f>AVERAGEIFS(W$7:W$276,$C$7:$C$276,"="&amp;$A289)</f>
        <v>0.74606321261361241</v>
      </c>
      <c r="X289" s="845">
        <f>AVERAGEIFS(X$7:X$276,$C$7:$C$276,"="&amp;$A289)</f>
        <v>1.9535171357704617</v>
      </c>
      <c r="Y289" s="669"/>
      <c r="Z289" s="834">
        <f>AVERAGEIFS(Z$7:Z$276,$C$7:$C$276,"="&amp;$A289)</f>
        <v>53.111907966807365</v>
      </c>
      <c r="AA289" s="834">
        <f>AVERAGEIFS(AA$7:AA$276,$C$7:$C$276,"="&amp;$A289)</f>
        <v>28.198417739322164</v>
      </c>
      <c r="AB289" s="834"/>
      <c r="AC289" s="834">
        <f>AVERAGEIFS(AC$7:AC$276,$C$7:$C$276,"="&amp;$A289)</f>
        <v>3.6630000000000003</v>
      </c>
      <c r="AD289" s="834">
        <f>AVERAGEIFS(AD$7:AD$276,$C$7:$C$276,"="&amp;$A289)</f>
        <v>5.1212499999999999</v>
      </c>
      <c r="AE289" s="834">
        <f>AVERAGEIFS(AE$7:AE$276,$C$7:$C$276,"="&amp;$A289)</f>
        <v>3.6154999999999986</v>
      </c>
      <c r="AF289" s="834">
        <f>AVERAGEIFS(AF$7:AF$276,$C$7:$C$276,"="&amp;$A289)</f>
        <v>3.044</v>
      </c>
      <c r="AG289" s="834">
        <f>AVERAGEIFS(AG$7:AG$276,$C$7:$C$276,"="&amp;$A289)</f>
        <v>15.764705882352942</v>
      </c>
      <c r="AH289" s="834">
        <f>AVERAGEIFS(AH$7:AH$276,$C$7:$C$276,"="&amp;$A289)</f>
        <v>31.575000000000006</v>
      </c>
      <c r="AI289" s="834">
        <f>AVERAGEIFS(AI$7:AI$276,$C$7:$C$276,"="&amp;$A289)</f>
        <v>28.267222222222216</v>
      </c>
      <c r="AJ289" s="834">
        <f>AVERAGEIFS(AJ$7:AJ$276,$C$7:$C$276,"="&amp;$A289)</f>
        <v>5.9504999999999999</v>
      </c>
      <c r="AK289" s="834">
        <f>AVERAGEIFS(AK$7:AK$276,$C$7:$C$276,"="&amp;$A289)</f>
        <v>9.6015789473684237</v>
      </c>
      <c r="AL289" s="976">
        <f>AVERAGEIFS(AL$7:AL$276,$C$7:$C$276,"="&amp;$A289)</f>
        <v>6712.4514999999983</v>
      </c>
      <c r="AM289" s="834">
        <f>AVERAGEIFS(AM$7:AM$276,$C$7:$C$276,"="&amp;$A289)</f>
        <v>4.3849999999999998</v>
      </c>
      <c r="AN289" s="961">
        <f>AVERAGEIFS(AN$7:AN$276,$C$7:$C$276,"="&amp;$A289)</f>
        <v>0.9442105263157895</v>
      </c>
      <c r="AO289" s="834">
        <f>AVERAGEIFS(AO$7:AO$276,$C$7:$C$276,"="&amp;$A289)</f>
        <v>-15.386219131898635</v>
      </c>
      <c r="AP289" s="834">
        <f>AVERAGEIFS(AP$7:AP$276,$C$7:$C$276,"="&amp;$A289)</f>
        <v>12.482551886581897</v>
      </c>
      <c r="AQ289" s="961">
        <f>AVERAGEIFS(AQ$7:AQ$276,$C$7:$C$276,"="&amp;$A289)</f>
        <v>84.909978370548956</v>
      </c>
      <c r="AR289" s="834">
        <f>AVERAGEIFS(AR$7:AR$276,$C$7:$C$276,"="&amp;$A289)</f>
        <v>1.8394999999999999</v>
      </c>
      <c r="AS289" s="834">
        <f>AVERAGEIFS(AS$7:AS$276,$C$7:$C$276,"="&amp;$A289)</f>
        <v>1.9840115496250004</v>
      </c>
      <c r="AT289" s="834">
        <f>AVERAGEIFS(AT$7:AT$276,$C$7:$C$276,"="&amp;$A289)</f>
        <v>2.101173668585063</v>
      </c>
      <c r="AU289" s="834">
        <f>AVERAGEIFS(AU$7:AU$276,$C$7:$C$276,"="&amp;$A289)</f>
        <v>2.2270558429470224</v>
      </c>
      <c r="AV289" s="834">
        <f>AVERAGEIFS(AV$7:AV$276,$C$7:$C$276,"="&amp;$A289)</f>
        <v>2.3623888838936615</v>
      </c>
      <c r="AW289" s="834">
        <f>AVERAGEIFS(AW$7:AW$276,$C$7:$C$276,"="&amp;$A289)</f>
        <v>10.514129945050749</v>
      </c>
      <c r="AX289" s="961">
        <f>AVERAGEIFS(AX$7:AX$276,$C$7:$C$276,"="&amp;$A289)</f>
        <v>13.46966918876527</v>
      </c>
      <c r="AY289" s="834">
        <f>AVERAGEIFS(AY$7:AY$276,$C$7:$C$276,"="&amp;$A289)</f>
        <v>1.1915789473684211</v>
      </c>
      <c r="AZ289" s="834">
        <f>AVERAGEIFS(AZ$7:AZ$276,$C$7:$C$276,"="&amp;$A289)</f>
        <v>68.141500000000008</v>
      </c>
      <c r="BA289" s="834">
        <f>AVERAGEIFS(BA$7:BA$276,$C$7:$C$276,"="&amp;$A289)</f>
        <v>-19.942999999999998</v>
      </c>
      <c r="BB289" s="834">
        <f>AVERAGEIFS(BB$7:BB$276,$C$7:$C$276,"="&amp;$A289)</f>
        <v>4.7865000000000002</v>
      </c>
      <c r="BC289" s="961">
        <f>AVERAGEIFS(BC$7:BC$276,$C$7:$C$276,"="&amp;$A289)</f>
        <v>-0.16999999999999985</v>
      </c>
      <c r="BD289" s="834"/>
      <c r="BE289" s="719">
        <f>AVERAGEIFS(BE$7:BE$276,$C$7:$C$276,"="&amp;$A289)</f>
        <v>2008.2</v>
      </c>
      <c r="BF289" s="834">
        <f>AVERAGEIFS(BF$7:BF$276,$C$7:$C$276,"="&amp;$A289)</f>
        <v>0.45</v>
      </c>
      <c r="BG289" s="834">
        <f>AVERAGEIFS(BG$7:BG$276,$C$7:$C$276,"="&amp;$A289)</f>
        <v>5.9529411764705884</v>
      </c>
    </row>
    <row r="290" spans="1:59" x14ac:dyDescent="0.2">
      <c r="A290" s="878" t="s">
        <v>4325</v>
      </c>
      <c r="B290" s="669">
        <f>COUNTIF($C$7:$C$276,"="&amp;$A290)</f>
        <v>18</v>
      </c>
      <c r="E290" s="846">
        <f>AVERAGEIFS($E$7:$E$276,$C$7:$C$276,"="&amp;$A290)</f>
        <v>12.222222222222221</v>
      </c>
      <c r="I290" s="958">
        <f>AVERAGEIFS(I$7:I$276,$C$7:$C$276,"="&amp;$A290)</f>
        <v>78.117222222222239</v>
      </c>
      <c r="J290" s="834">
        <f>AVERAGEIFS(J$7:J$276,$C$7:$C$276,"="&amp;$A290)</f>
        <v>4.6711204608117667</v>
      </c>
      <c r="K290" s="842">
        <f>AVERAGEIFS(K$7:K$276,$C$7:$C$276,"="&amp;$A290)</f>
        <v>0.70697222222222234</v>
      </c>
      <c r="L290" s="846"/>
      <c r="M290" s="834">
        <f>AVERAGEIFS(M$7:M$276,$C$7:$C$276,"="&amp;$A290)</f>
        <v>2.8812222222222226</v>
      </c>
      <c r="N290" s="846"/>
      <c r="O290" s="842">
        <f>AVERAGEIFS(O$7:O$276,$C$7:$C$276,"="&amp;$A290)</f>
        <v>0.67882872222222224</v>
      </c>
      <c r="P290" s="846"/>
      <c r="Q290" s="846"/>
      <c r="R290" s="834">
        <f>AVERAGEIFS(R$7:R$276,$C$7:$C$276,"="&amp;$A290)</f>
        <v>4.3462618193418514</v>
      </c>
      <c r="S290" s="834">
        <f>AVERAGEIFS(S$7:S$276,$C$7:$C$276,"="&amp;$A290)</f>
        <v>6.5970036904100873</v>
      </c>
      <c r="T290" s="834">
        <f>AVERAGEIFS(T$7:T$276,$C$7:$C$276,"="&amp;$A290)</f>
        <v>8.660231041495825</v>
      </c>
      <c r="U290" s="834">
        <f>AVERAGEIFS(U$7:U$276,$C$7:$C$276,"="&amp;$A290)</f>
        <v>10.292675943948316</v>
      </c>
      <c r="V290" s="834">
        <f>AVERAGEIFS(V$7:V$276,$C$7:$C$276,"="&amp;$A290)</f>
        <v>10.45983461992348</v>
      </c>
      <c r="W290" s="845">
        <f>AVERAGEIFS(W$7:W$276,$C$7:$C$276,"="&amp;$A290)</f>
        <v>0.93714988401082633</v>
      </c>
      <c r="X290" s="845">
        <f>AVERAGEIFS(X$7:X$276,$C$7:$C$276,"="&amp;$A290)</f>
        <v>0.64628604453877414</v>
      </c>
      <c r="Y290" s="669"/>
      <c r="Z290" s="834">
        <f>AVERAGEIFS(Z$7:Z$276,$C$7:$C$276,"="&amp;$A290)</f>
        <v>156.76484084591053</v>
      </c>
      <c r="AA290" s="834">
        <f>AVERAGEIFS(AA$7:AA$276,$C$7:$C$276,"="&amp;$A290)</f>
        <v>38.910665355493883</v>
      </c>
      <c r="AB290" s="834"/>
      <c r="AC290" s="834">
        <f>AVERAGEIFS(AC$7:AC$276,$C$7:$C$276,"="&amp;$A290)</f>
        <v>2.0166666666666675</v>
      </c>
      <c r="AD290" s="834">
        <f>AVERAGEIFS(AD$7:AD$276,$C$7:$C$276,"="&amp;$A290)</f>
        <v>51.345000000000006</v>
      </c>
      <c r="AE290" s="834">
        <f>AVERAGEIFS(AE$7:AE$276,$C$7:$C$276,"="&amp;$A290)</f>
        <v>8.5805555555555557</v>
      </c>
      <c r="AF290" s="834">
        <f>AVERAGEIFS(AF$7:AF$276,$C$7:$C$276,"="&amp;$A290)</f>
        <v>6.5027777777777773</v>
      </c>
      <c r="AG290" s="834">
        <f>AVERAGEIFS(AG$7:AG$276,$C$7:$C$276,"="&amp;$A290)</f>
        <v>14.347058823529412</v>
      </c>
      <c r="AH290" s="834">
        <f>AVERAGEIFS(AH$7:AH$276,$C$7:$C$276,"="&amp;$A290)</f>
        <v>19.655555555555551</v>
      </c>
      <c r="AI290" s="834">
        <f>AVERAGEIFS(AI$7:AI$276,$C$7:$C$276,"="&amp;$A290)</f>
        <v>32.667777777777765</v>
      </c>
      <c r="AJ290" s="834">
        <f>AVERAGEIFS(AJ$7:AJ$276,$C$7:$C$276,"="&amp;$A290)</f>
        <v>21.566666666666666</v>
      </c>
      <c r="AK290" s="834">
        <f>AVERAGEIFS(AK$7:AK$276,$C$7:$C$276,"="&amp;$A290)</f>
        <v>9.0537500000000009</v>
      </c>
      <c r="AL290" s="976">
        <f>AVERAGEIFS(AL$7:AL$276,$C$7:$C$276,"="&amp;$A290)</f>
        <v>16021.666666666666</v>
      </c>
      <c r="AM290" s="834">
        <f>AVERAGEIFS(AM$7:AM$276,$C$7:$C$276,"="&amp;$A290)</f>
        <v>1.1111111111111112</v>
      </c>
      <c r="AN290" s="961">
        <f>AVERAGEIFS(AN$7:AN$276,$C$7:$C$276,"="&amp;$A290)</f>
        <v>2.608888888888889</v>
      </c>
      <c r="AO290" s="834">
        <f>AVERAGEIFS(AO$7:AO$276,$C$7:$C$276,"="&amp;$A290)</f>
        <v>-23.946868950733801</v>
      </c>
      <c r="AP290" s="834">
        <f>AVERAGEIFS(AP$7:AP$276,$C$7:$C$276,"="&amp;$A290)</f>
        <v>14.963796404760084</v>
      </c>
      <c r="AQ290" s="961">
        <f>AVERAGEIFS(AQ$7:AQ$276,$C$7:$C$276,"="&amp;$A290)</f>
        <v>192.53348380075832</v>
      </c>
      <c r="AR290" s="834">
        <f>AVERAGEIFS(AR$7:AR$276,$C$7:$C$276,"="&amp;$A290)</f>
        <v>2.8617427777777773</v>
      </c>
      <c r="AS290" s="834">
        <f>AVERAGEIFS(AS$7:AS$276,$C$7:$C$276,"="&amp;$A290)</f>
        <v>3.034976520111111</v>
      </c>
      <c r="AT290" s="834">
        <f>AVERAGEIFS(AT$7:AT$276,$C$7:$C$276,"="&amp;$A290)</f>
        <v>3.2492699009188897</v>
      </c>
      <c r="AU290" s="834">
        <f>AVERAGEIFS(AU$7:AU$276,$C$7:$C$276,"="&amp;$A290)</f>
        <v>3.4818006958956111</v>
      </c>
      <c r="AV290" s="834">
        <f>AVERAGEIFS(AV$7:AV$276,$C$7:$C$276,"="&amp;$A290)</f>
        <v>3.7342158842926572</v>
      </c>
      <c r="AW290" s="834">
        <f>AVERAGEIFS(AW$7:AW$276,$C$7:$C$276,"="&amp;$A290)</f>
        <v>16.36200577899605</v>
      </c>
      <c r="AX290" s="961">
        <f>AVERAGEIFS(AX$7:AX$276,$C$7:$C$276,"="&amp;$A290)</f>
        <v>26.788384500336932</v>
      </c>
      <c r="AY290" s="834">
        <f>AVERAGEIFS(AY$7:AY$276,$C$7:$C$276,"="&amp;$A290)</f>
        <v>0.6627777777777778</v>
      </c>
      <c r="AZ290" s="834">
        <f>AVERAGEIFS(AZ$7:AZ$276,$C$7:$C$276,"="&amp;$A290)</f>
        <v>50.093888888888877</v>
      </c>
      <c r="BA290" s="834">
        <f>AVERAGEIFS(BA$7:BA$276,$C$7:$C$276,"="&amp;$A290)</f>
        <v>-22.531111111111112</v>
      </c>
      <c r="BB290" s="834">
        <f>AVERAGEIFS(BB$7:BB$276,$C$7:$C$276,"="&amp;$A290)</f>
        <v>2.6827777777777779</v>
      </c>
      <c r="BC290" s="961">
        <f>AVERAGEIFS(BC$7:BC$276,$C$7:$C$276,"="&amp;$A290)</f>
        <v>-8.0555555555555554</v>
      </c>
      <c r="BD290" s="834"/>
      <c r="BE290" s="719">
        <f>AVERAGEIFS(BE$7:BE$276,$C$7:$C$276,"="&amp;$A290)</f>
        <v>2008.6111111111111</v>
      </c>
      <c r="BF290" s="834">
        <f>AVERAGEIFS(BF$7:BF$276,$C$7:$C$276,"="&amp;$A290)</f>
        <v>0.33333333333333331</v>
      </c>
      <c r="BG290" s="834">
        <f>AVERAGEIFS(BG$7:BG$276,$C$7:$C$276,"="&amp;$A290)</f>
        <v>3.447058823529412</v>
      </c>
    </row>
    <row r="291" spans="1:59" x14ac:dyDescent="0.2">
      <c r="A291" s="878" t="s">
        <v>131</v>
      </c>
      <c r="B291" s="669">
        <f>COUNTIF($C$7:$C$276,"="&amp;$A291)</f>
        <v>29</v>
      </c>
      <c r="E291" s="846">
        <f>AVERAGEIFS($E$7:$E$276,$C$7:$C$276,"="&amp;$A291)</f>
        <v>16.103448275862068</v>
      </c>
      <c r="I291" s="958">
        <f>AVERAGEIFS(I$7:I$276,$C$7:$C$276,"="&amp;$A291)</f>
        <v>61.389655172413789</v>
      </c>
      <c r="J291" s="834">
        <f>AVERAGEIFS(J$7:J$276,$C$7:$C$276,"="&amp;$A291)</f>
        <v>3.7678815519579163</v>
      </c>
      <c r="K291" s="842">
        <f>AVERAGEIFS(K$7:K$276,$C$7:$C$276,"="&amp;$A291)</f>
        <v>0.545696551724138</v>
      </c>
      <c r="L291" s="846"/>
      <c r="M291" s="834">
        <f>AVERAGEIFS(M$7:M$276,$C$7:$C$276,"="&amp;$A291)</f>
        <v>2.182786206896552</v>
      </c>
      <c r="N291" s="846"/>
      <c r="O291" s="842">
        <f>AVERAGEIFS(O$7:O$276,$C$7:$C$276,"="&amp;$A291)</f>
        <v>0.51794999999999991</v>
      </c>
      <c r="P291" s="846"/>
      <c r="Q291" s="846"/>
      <c r="R291" s="834">
        <f>AVERAGEIFS(R$7:R$276,$C$7:$C$276,"="&amp;$A291)</f>
        <v>5.4459399819377863</v>
      </c>
      <c r="S291" s="834">
        <f>AVERAGEIFS(S$7:S$276,$C$7:$C$276,"="&amp;$A291)</f>
        <v>6.1171908617684521</v>
      </c>
      <c r="T291" s="834">
        <f>AVERAGEIFS(T$7:T$276,$C$7:$C$276,"="&amp;$A291)</f>
        <v>6.4546894358338003</v>
      </c>
      <c r="U291" s="834">
        <f>AVERAGEIFS(U$7:U$276,$C$7:$C$276,"="&amp;$A291)</f>
        <v>6.7134144909179678</v>
      </c>
      <c r="V291" s="834">
        <f>AVERAGEIFS(V$7:V$276,$C$7:$C$276,"="&amp;$A291)</f>
        <v>6.4742145136663014</v>
      </c>
      <c r="W291" s="845">
        <f>AVERAGEIFS(W$7:W$276,$C$7:$C$276,"="&amp;$A291)</f>
        <v>1.1096455029898824</v>
      </c>
      <c r="X291" s="845">
        <f>AVERAGEIFS(X$7:X$276,$C$7:$C$276,"="&amp;$A291)</f>
        <v>1.6264820259675314</v>
      </c>
      <c r="Y291" s="669"/>
      <c r="Z291" s="834">
        <f>AVERAGEIFS(Z$7:Z$276,$C$7:$C$276,"="&amp;$A291)</f>
        <v>95.36003042188095</v>
      </c>
      <c r="AA291" s="834">
        <f>AVERAGEIFS(AA$7:AA$276,$C$7:$C$276,"="&amp;$A291)</f>
        <v>25.871084470525247</v>
      </c>
      <c r="AB291" s="834"/>
      <c r="AC291" s="834">
        <f>AVERAGEIFS(AC$7:AC$276,$C$7:$C$276,"="&amp;$A291)</f>
        <v>2.7496551724137932</v>
      </c>
      <c r="AD291" s="834">
        <f>AVERAGEIFS(AD$7:AD$276,$C$7:$C$276,"="&amp;$A291)</f>
        <v>4.3675000000000006</v>
      </c>
      <c r="AE291" s="834">
        <f>AVERAGEIFS(AE$7:AE$276,$C$7:$C$276,"="&amp;$A291)</f>
        <v>2.9599999999999991</v>
      </c>
      <c r="AF291" s="834">
        <f>AVERAGEIFS(AF$7:AF$276,$C$7:$C$276,"="&amp;$A291)</f>
        <v>2.0086206896551722</v>
      </c>
      <c r="AG291" s="834">
        <f>AVERAGEIFS(AG$7:AG$276,$C$7:$C$276,"="&amp;$A291)</f>
        <v>9.16</v>
      </c>
      <c r="AH291" s="834">
        <f>AVERAGEIFS(AH$7:AH$276,$C$7:$C$276,"="&amp;$A291)</f>
        <v>34.629629629629626</v>
      </c>
      <c r="AI291" s="834">
        <f>AVERAGEIFS(AI$7:AI$276,$C$7:$C$276,"="&amp;$A291)</f>
        <v>10.322222222222221</v>
      </c>
      <c r="AJ291" s="834">
        <f>AVERAGEIFS(AJ$7:AJ$276,$C$7:$C$276,"="&amp;$A291)</f>
        <v>-0.13321428571428603</v>
      </c>
      <c r="AK291" s="834">
        <f>AVERAGEIFS(AK$7:AK$276,$C$7:$C$276,"="&amp;$A291)</f>
        <v>5.3728000000000007</v>
      </c>
      <c r="AL291" s="976">
        <f>AVERAGEIFS(AL$7:AL$276,$C$7:$C$276,"="&amp;$A291)</f>
        <v>18383.162413793107</v>
      </c>
      <c r="AM291" s="834">
        <f>AVERAGEIFS(AM$7:AM$276,$C$7:$C$276,"="&amp;$A291)</f>
        <v>2.1335714285714285</v>
      </c>
      <c r="AN291" s="961">
        <f>AVERAGEIFS(AN$7:AN$276,$C$7:$C$276,"="&amp;$A291)</f>
        <v>1.4603571428571431</v>
      </c>
      <c r="AO291" s="834">
        <f>AVERAGEIFS(AO$7:AO$276,$C$7:$C$276,"="&amp;$A291)</f>
        <v>-15.566269582368752</v>
      </c>
      <c r="AP291" s="834">
        <f>AVERAGEIFS(AP$7:AP$276,$C$7:$C$276,"="&amp;$A291)</f>
        <v>10.48129604287589</v>
      </c>
      <c r="AQ291" s="961">
        <f>AVERAGEIFS(AQ$7:AQ$276,$C$7:$C$276,"="&amp;$A291)</f>
        <v>46.195283206565016</v>
      </c>
      <c r="AR291" s="834">
        <f>AVERAGEIFS(AR$7:AR$276,$C$7:$C$276,"="&amp;$A291)</f>
        <v>2.1914498413793106</v>
      </c>
      <c r="AS291" s="834">
        <f>AVERAGEIFS(AS$7:AS$276,$C$7:$C$276,"="&amp;$A291)</f>
        <v>2.3465132585262074</v>
      </c>
      <c r="AT291" s="834">
        <f>AVERAGEIFS(AT$7:AT$276,$C$7:$C$276,"="&amp;$A291)</f>
        <v>2.4651600745342317</v>
      </c>
      <c r="AU291" s="834">
        <f>AVERAGEIFS(AU$7:AU$276,$C$7:$C$276,"="&amp;$A291)</f>
        <v>2.590552098196341</v>
      </c>
      <c r="AV291" s="834">
        <f>AVERAGEIFS(AV$7:AV$276,$C$7:$C$276,"="&amp;$A291)</f>
        <v>2.7231095343660403</v>
      </c>
      <c r="AW291" s="834">
        <f>AVERAGEIFS(AW$7:AW$276,$C$7:$C$276,"="&amp;$A291)</f>
        <v>12.316784807002131</v>
      </c>
      <c r="AX291" s="961">
        <f>AVERAGEIFS(AX$7:AX$276,$C$7:$C$276,"="&amp;$A291)</f>
        <v>21.31610718204357</v>
      </c>
      <c r="AY291" s="834">
        <f>AVERAGEIFS(AY$7:AY$276,$C$7:$C$276,"="&amp;$A291)</f>
        <v>0.39214285714285707</v>
      </c>
      <c r="AZ291" s="834">
        <f>AVERAGEIFS(AZ$7:AZ$276,$C$7:$C$276,"="&amp;$A291)</f>
        <v>32.483982865340039</v>
      </c>
      <c r="BA291" s="834">
        <f>AVERAGEIFS(BA$7:BA$276,$C$7:$C$276,"="&amp;$A291)</f>
        <v>-23.330337916736177</v>
      </c>
      <c r="BB291" s="834">
        <f>AVERAGEIFS(BB$7:BB$276,$C$7:$C$276,"="&amp;$A291)</f>
        <v>-2.1800131831827056</v>
      </c>
      <c r="BC291" s="961">
        <f>AVERAGEIFS(BC$7:BC$276,$C$7:$C$276,"="&amp;$A291)</f>
        <v>-10.037248243827657</v>
      </c>
      <c r="BD291" s="834"/>
      <c r="BE291" s="719">
        <f>AVERAGEIFS(BE$7:BE$276,$C$7:$C$276,"="&amp;$A291)</f>
        <v>2004.655172413793</v>
      </c>
      <c r="BF291" s="834">
        <f>AVERAGEIFS(BF$7:BF$276,$C$7:$C$276,"="&amp;$A291)</f>
        <v>1.0344827586206897</v>
      </c>
      <c r="BG291" s="834">
        <f>AVERAGEIFS(BG$7:BG$276,$C$7:$C$276,"="&amp;$A291)</f>
        <v>2.6664285714285718</v>
      </c>
    </row>
    <row r="292" spans="1:59" x14ac:dyDescent="0.2">
      <c r="I292" s="669"/>
      <c r="J292" s="878"/>
      <c r="K292" s="960"/>
      <c r="L292" s="878"/>
      <c r="M292" s="878"/>
      <c r="N292" s="878"/>
      <c r="R292" s="878"/>
      <c r="S292" s="878"/>
      <c r="T292" s="878"/>
      <c r="U292" s="878"/>
      <c r="V292" s="878"/>
      <c r="W292" s="878"/>
      <c r="X292" s="878"/>
      <c r="AN292" s="962"/>
      <c r="AO292" s="878"/>
      <c r="BC292" s="669"/>
      <c r="BD292" s="635"/>
    </row>
    <row r="293" spans="1:59" x14ac:dyDescent="0.2">
      <c r="I293" s="959"/>
      <c r="J293" s="957"/>
      <c r="K293" s="960"/>
      <c r="L293" s="957"/>
      <c r="M293" s="957"/>
      <c r="N293" s="957"/>
      <c r="O293" s="957"/>
      <c r="P293" s="957"/>
      <c r="Q293" s="957"/>
      <c r="R293" s="957"/>
      <c r="S293" s="957"/>
      <c r="T293" s="957"/>
      <c r="U293" s="957"/>
      <c r="V293" s="957"/>
      <c r="W293" s="957"/>
      <c r="X293" s="957"/>
    </row>
    <row r="294" spans="1:59" x14ac:dyDescent="0.2">
      <c r="I294" s="959"/>
      <c r="J294" s="957"/>
      <c r="K294" s="960"/>
      <c r="L294" s="957"/>
      <c r="M294" s="957"/>
      <c r="N294" s="957"/>
      <c r="O294" s="957"/>
      <c r="P294" s="957"/>
      <c r="Q294" s="957"/>
      <c r="R294" s="957"/>
      <c r="S294" s="957"/>
      <c r="T294" s="957"/>
      <c r="U294" s="957"/>
      <c r="V294" s="957"/>
      <c r="W294" s="957"/>
      <c r="X294" s="957"/>
    </row>
    <row r="295" spans="1:59" x14ac:dyDescent="0.2">
      <c r="K295" s="956"/>
    </row>
    <row r="296" spans="1:59" x14ac:dyDescent="0.2">
      <c r="K296" s="609"/>
    </row>
    <row r="297" spans="1:59" x14ac:dyDescent="0.2">
      <c r="K297" s="609"/>
    </row>
    <row r="298" spans="1:59" x14ac:dyDescent="0.2">
      <c r="K298" s="609"/>
    </row>
    <row r="299" spans="1:59" x14ac:dyDescent="0.2">
      <c r="K299" s="609"/>
    </row>
  </sheetData>
  <sheetProtection selectLockedCells="1" selectUnlockedCells="1"/>
  <mergeCells count="2">
    <mergeCell ref="AZ4:BC4"/>
    <mergeCell ref="P5:Q5"/>
  </mergeCells>
  <conditionalFormatting sqref="R7:V276">
    <cfRule type="cellIs" dxfId="60" priority="25" stopIfTrue="1" operator="lessThan">
      <formula>2</formula>
    </cfRule>
  </conditionalFormatting>
  <conditionalFormatting sqref="A245 A247">
    <cfRule type="cellIs" dxfId="59" priority="24" stopIfTrue="1" operator="lessThan">
      <formula>2</formula>
    </cfRule>
  </conditionalFormatting>
  <conditionalFormatting sqref="AQ7:AQ276">
    <cfRule type="cellIs" dxfId="58" priority="23" stopIfTrue="1" operator="lessThan">
      <formula>0</formula>
    </cfRule>
  </conditionalFormatting>
  <conditionalFormatting sqref="AP7:AP276">
    <cfRule type="cellIs" dxfId="57" priority="21" stopIfTrue="1" operator="greaterThan">
      <formula>11.99</formula>
    </cfRule>
    <cfRule type="cellIs" dxfId="56" priority="22" stopIfTrue="1" operator="lessThan">
      <formula>8</formula>
    </cfRule>
  </conditionalFormatting>
  <conditionalFormatting sqref="J7:J276">
    <cfRule type="cellIs" dxfId="55" priority="19" stopIfTrue="1" operator="greaterThan">
      <formula>10</formula>
    </cfRule>
    <cfRule type="cellIs" dxfId="54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88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78" customWidth="1"/>
    <col min="2" max="2" width="6" style="669" customWidth="1"/>
    <col min="3" max="3" width="12.28515625" style="878" customWidth="1"/>
    <col min="4" max="4" width="13.85546875" style="878" customWidth="1"/>
    <col min="5" max="5" width="4.85546875" style="635" customWidth="1"/>
    <col min="6" max="6" width="3.7109375" style="635" customWidth="1"/>
    <col min="7" max="7" width="3.85546875" style="878" customWidth="1"/>
    <col min="8" max="8" width="4" style="878" customWidth="1"/>
    <col min="9" max="9" width="7.140625" style="878" customWidth="1"/>
    <col min="10" max="10" width="5.42578125" style="616" customWidth="1"/>
    <col min="11" max="11" width="8.42578125" style="878" customWidth="1"/>
    <col min="12" max="12" width="7.5703125" style="719" customWidth="1"/>
    <col min="13" max="13" width="8.7109375" style="635" customWidth="1"/>
    <col min="14" max="14" width="4.5703125" style="635" customWidth="1"/>
    <col min="15" max="15" width="7.5703125" style="878" customWidth="1"/>
    <col min="16" max="17" width="7.7109375" style="878" customWidth="1"/>
    <col min="18" max="18" width="6.42578125" style="635" customWidth="1"/>
    <col min="19" max="22" width="6" style="698" customWidth="1"/>
    <col min="23" max="24" width="7.42578125" style="698" customWidth="1"/>
    <col min="25" max="25" width="12.5703125" style="878" customWidth="1"/>
    <col min="26" max="26" width="7.85546875" style="616" customWidth="1"/>
    <col min="27" max="27" width="6.140625" style="878" customWidth="1"/>
    <col min="28" max="28" width="4.5703125" style="878" customWidth="1"/>
    <col min="29" max="29" width="5.42578125" style="599" customWidth="1"/>
    <col min="30" max="30" width="6.140625" style="599" customWidth="1"/>
    <col min="31" max="31" width="7.140625" style="599" customWidth="1"/>
    <col min="32" max="32" width="7.7109375" style="599" customWidth="1"/>
    <col min="33" max="33" width="8.7109375" style="599" customWidth="1"/>
    <col min="34" max="35" width="8.5703125" style="599" customWidth="1"/>
    <col min="36" max="37" width="8" style="599" customWidth="1"/>
    <col min="38" max="38" width="9.7109375" style="599" customWidth="1"/>
    <col min="39" max="39" width="6" style="599" customWidth="1"/>
    <col min="40" max="40" width="6.42578125" style="599" customWidth="1"/>
    <col min="41" max="41" width="7" style="616" customWidth="1"/>
    <col min="42" max="43" width="7" style="878" customWidth="1"/>
    <col min="44" max="44" width="5.28515625" style="762" customWidth="1"/>
    <col min="45" max="48" width="5.28515625" style="763" customWidth="1"/>
    <col min="49" max="49" width="5.42578125" style="763" customWidth="1"/>
    <col min="50" max="50" width="6" style="763" customWidth="1"/>
    <col min="51" max="51" width="5.28515625" style="616" customWidth="1"/>
    <col min="52" max="55" width="6.7109375" style="878" customWidth="1"/>
    <col min="56" max="56" width="8.85546875" style="921" customWidth="1"/>
    <col min="57" max="58" width="8.85546875" style="635"/>
    <col min="59" max="16384" width="8.85546875" style="878"/>
  </cols>
  <sheetData>
    <row r="1" spans="1:59" ht="12.75" customHeight="1" x14ac:dyDescent="0.2">
      <c r="A1" s="120" t="s">
        <v>869</v>
      </c>
      <c r="B1" s="668"/>
      <c r="C1" s="593" t="s">
        <v>1</v>
      </c>
      <c r="E1" s="661"/>
      <c r="G1" s="582"/>
      <c r="H1" s="399"/>
      <c r="I1" s="399"/>
      <c r="J1" s="691" t="s">
        <v>3638</v>
      </c>
      <c r="K1" s="550"/>
      <c r="L1" s="596"/>
      <c r="N1" s="655"/>
      <c r="P1" s="550"/>
      <c r="Q1" s="654"/>
      <c r="R1" s="595"/>
      <c r="S1" s="697"/>
      <c r="T1" s="697"/>
      <c r="W1" s="697"/>
      <c r="Y1" s="550"/>
      <c r="Z1" s="691" t="s">
        <v>2</v>
      </c>
      <c r="AC1" s="598" t="s">
        <v>4182</v>
      </c>
      <c r="AG1" s="703"/>
      <c r="AJ1" s="598"/>
      <c r="AK1" s="598"/>
      <c r="AL1" s="704"/>
      <c r="AO1" s="734" t="s">
        <v>4162</v>
      </c>
      <c r="AP1" s="399"/>
      <c r="AQ1" s="652"/>
      <c r="AR1" s="756" t="s">
        <v>5</v>
      </c>
      <c r="AS1" s="610"/>
      <c r="AT1" s="610"/>
      <c r="AU1" s="610"/>
      <c r="AV1" s="610"/>
      <c r="AW1" s="610"/>
      <c r="AX1" s="610"/>
      <c r="AY1" s="739" t="s">
        <v>6</v>
      </c>
      <c r="BD1" s="920" t="s">
        <v>1850</v>
      </c>
    </row>
    <row r="2" spans="1:59" ht="12.75" customHeight="1" x14ac:dyDescent="0.2">
      <c r="A2" s="594" t="s">
        <v>7</v>
      </c>
      <c r="B2" s="668"/>
      <c r="C2" s="15" t="s">
        <v>4211</v>
      </c>
      <c r="D2" s="594"/>
      <c r="E2" s="659"/>
      <c r="F2" s="659"/>
      <c r="G2" s="399"/>
      <c r="H2" s="399"/>
      <c r="I2" s="399"/>
      <c r="J2" s="738" t="s">
        <v>4206</v>
      </c>
      <c r="K2" s="550"/>
      <c r="L2" s="596"/>
      <c r="N2" s="655"/>
      <c r="P2" s="550"/>
      <c r="Q2" s="595"/>
      <c r="R2" s="659"/>
      <c r="S2" s="699"/>
      <c r="T2" s="1109"/>
      <c r="W2" s="699"/>
      <c r="Y2" s="550"/>
      <c r="Z2" s="738" t="s">
        <v>4207</v>
      </c>
      <c r="AO2" s="735" t="s">
        <v>10</v>
      </c>
      <c r="AP2" s="399"/>
      <c r="AR2" s="735" t="s">
        <v>11</v>
      </c>
      <c r="AS2" s="610"/>
      <c r="AT2" s="610"/>
      <c r="AU2" s="610"/>
      <c r="AV2" s="610"/>
      <c r="AW2" s="610"/>
      <c r="AX2" s="610"/>
      <c r="AY2" s="731" t="s">
        <v>14</v>
      </c>
    </row>
    <row r="3" spans="1:59" ht="12.75" customHeight="1" x14ac:dyDescent="0.2">
      <c r="A3" s="1192">
        <v>44012</v>
      </c>
      <c r="B3" s="729"/>
      <c r="D3" s="594"/>
      <c r="E3" s="659"/>
      <c r="F3" s="659"/>
      <c r="G3" s="399"/>
      <c r="H3" s="399"/>
      <c r="I3" s="399"/>
      <c r="J3" s="744" t="s">
        <v>12</v>
      </c>
      <c r="K3" s="550"/>
      <c r="L3" s="878"/>
      <c r="N3" s="659"/>
      <c r="P3" s="550"/>
      <c r="Q3" s="693" t="s">
        <v>8</v>
      </c>
      <c r="R3" s="659"/>
      <c r="S3" s="700"/>
      <c r="T3" s="700"/>
      <c r="W3" s="700"/>
      <c r="X3" s="701"/>
      <c r="Y3" s="55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62"/>
      <c r="AP3" s="399"/>
      <c r="AR3" s="757" t="s">
        <v>13</v>
      </c>
      <c r="AS3" s="610"/>
      <c r="AT3" s="610"/>
      <c r="AU3" s="610"/>
      <c r="AV3" s="610"/>
      <c r="AW3" s="610"/>
      <c r="AX3" s="610"/>
      <c r="BA3" s="597"/>
      <c r="BB3" s="597"/>
      <c r="BC3" s="597"/>
    </row>
    <row r="4" spans="1:59" ht="12.75" customHeight="1" x14ac:dyDescent="0.2">
      <c r="A4" s="705"/>
      <c r="B4" s="550"/>
      <c r="C4" s="877"/>
      <c r="D4" s="550"/>
      <c r="E4" s="706"/>
      <c r="F4" s="706"/>
      <c r="G4" s="550"/>
      <c r="H4" s="550"/>
      <c r="I4" s="550"/>
      <c r="J4" s="745" t="s">
        <v>4573</v>
      </c>
      <c r="K4" s="877"/>
      <c r="L4" s="878"/>
      <c r="N4" s="1199"/>
      <c r="O4" s="656"/>
      <c r="P4" s="877"/>
      <c r="R4" s="1199"/>
      <c r="T4" s="700"/>
      <c r="W4" s="700"/>
      <c r="Y4" s="877"/>
      <c r="Z4" s="732" t="s">
        <v>15</v>
      </c>
      <c r="AA4" s="877"/>
      <c r="AB4" s="877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662"/>
      <c r="AP4" s="399"/>
      <c r="AQ4" s="707"/>
      <c r="AR4" s="966" t="s">
        <v>4574</v>
      </c>
      <c r="AS4" s="758"/>
      <c r="AT4" s="758"/>
      <c r="AU4" s="758"/>
      <c r="AV4" s="758"/>
      <c r="AW4" s="708" t="s">
        <v>19</v>
      </c>
      <c r="AX4" s="758"/>
      <c r="AZ4" s="1203" t="s">
        <v>20</v>
      </c>
      <c r="BA4" s="1204"/>
      <c r="BB4" s="1204"/>
      <c r="BC4" s="1205"/>
    </row>
    <row r="5" spans="1:59" ht="12.75" customHeight="1" x14ac:dyDescent="0.2">
      <c r="A5" s="877" t="s">
        <v>21</v>
      </c>
      <c r="B5" s="665" t="s">
        <v>22</v>
      </c>
      <c r="C5" s="564"/>
      <c r="D5" s="877"/>
      <c r="E5" s="709" t="s">
        <v>23</v>
      </c>
      <c r="F5" s="709" t="s">
        <v>24</v>
      </c>
      <c r="G5" s="708" t="s">
        <v>25</v>
      </c>
      <c r="H5" s="564"/>
      <c r="I5" s="710">
        <v>44012</v>
      </c>
      <c r="J5" s="657" t="s">
        <v>26</v>
      </c>
      <c r="K5" s="1199" t="s">
        <v>4203</v>
      </c>
      <c r="L5" s="901" t="s">
        <v>4160</v>
      </c>
      <c r="M5" s="564"/>
      <c r="N5" s="1199" t="s">
        <v>28</v>
      </c>
      <c r="O5" s="1199" t="s">
        <v>4204</v>
      </c>
      <c r="P5" s="1206" t="s">
        <v>4209</v>
      </c>
      <c r="Q5" s="1206"/>
      <c r="R5" s="1199" t="s">
        <v>27</v>
      </c>
      <c r="S5" s="660" t="s">
        <v>42</v>
      </c>
      <c r="T5" s="660" t="s">
        <v>42</v>
      </c>
      <c r="U5" s="660" t="s">
        <v>42</v>
      </c>
      <c r="V5" s="660" t="s">
        <v>42</v>
      </c>
      <c r="W5" s="660" t="s">
        <v>41</v>
      </c>
      <c r="X5" s="660" t="s">
        <v>36</v>
      </c>
      <c r="Y5" s="711" t="s">
        <v>29</v>
      </c>
      <c r="Z5" s="657" t="s">
        <v>30</v>
      </c>
      <c r="AA5" s="1199" t="s">
        <v>32</v>
      </c>
      <c r="AB5" s="1199" t="s">
        <v>33</v>
      </c>
      <c r="AC5" s="695" t="s">
        <v>32</v>
      </c>
      <c r="AD5" s="695"/>
      <c r="AE5" s="695" t="s">
        <v>32</v>
      </c>
      <c r="AF5" s="695" t="s">
        <v>35</v>
      </c>
      <c r="AG5" s="695" t="s">
        <v>32</v>
      </c>
      <c r="AH5" s="695" t="s">
        <v>32</v>
      </c>
      <c r="AI5" s="695" t="s">
        <v>4183</v>
      </c>
      <c r="AJ5" s="695" t="s">
        <v>36</v>
      </c>
      <c r="AK5" s="695" t="s">
        <v>4184</v>
      </c>
      <c r="AL5" s="695" t="s">
        <v>38</v>
      </c>
      <c r="AM5" s="695" t="s">
        <v>39</v>
      </c>
      <c r="AN5" s="695" t="s">
        <v>40</v>
      </c>
      <c r="AO5" s="736" t="s">
        <v>47</v>
      </c>
      <c r="AP5" s="564" t="s">
        <v>48</v>
      </c>
      <c r="AQ5" s="1199" t="s">
        <v>31</v>
      </c>
      <c r="AR5" s="738" t="s">
        <v>49</v>
      </c>
      <c r="AS5" s="758"/>
      <c r="AT5" s="758"/>
      <c r="AU5" s="758"/>
      <c r="AV5" s="758"/>
      <c r="AW5" s="708" t="s">
        <v>50</v>
      </c>
      <c r="AX5" s="758"/>
      <c r="AY5" s="740" t="s">
        <v>51</v>
      </c>
      <c r="AZ5" s="764" t="s">
        <v>52</v>
      </c>
      <c r="BA5" s="713" t="s">
        <v>52</v>
      </c>
      <c r="BB5" s="713" t="s">
        <v>53</v>
      </c>
      <c r="BC5" s="765" t="s">
        <v>54</v>
      </c>
      <c r="BE5" s="564" t="s">
        <v>4273</v>
      </c>
      <c r="BF5" s="564" t="s">
        <v>4275</v>
      </c>
      <c r="BG5" s="635" t="s">
        <v>32</v>
      </c>
    </row>
    <row r="6" spans="1:59" s="728" customFormat="1" ht="12.75" customHeight="1" thickBot="1" x14ac:dyDescent="0.25">
      <c r="A6" s="720" t="s">
        <v>55</v>
      </c>
      <c r="B6" s="730" t="s">
        <v>56</v>
      </c>
      <c r="C6" s="721" t="s">
        <v>95</v>
      </c>
      <c r="D6" s="721" t="s">
        <v>57</v>
      </c>
      <c r="E6" s="722" t="s">
        <v>58</v>
      </c>
      <c r="F6" s="722" t="s">
        <v>59</v>
      </c>
      <c r="G6" s="723" t="s">
        <v>60</v>
      </c>
      <c r="H6" s="723" t="s">
        <v>61</v>
      </c>
      <c r="I6" s="721" t="s">
        <v>62</v>
      </c>
      <c r="J6" s="733" t="s">
        <v>63</v>
      </c>
      <c r="K6" s="721" t="s">
        <v>71</v>
      </c>
      <c r="L6" s="724" t="s">
        <v>4161</v>
      </c>
      <c r="M6" s="723" t="s">
        <v>4205</v>
      </c>
      <c r="N6" s="723" t="s">
        <v>69</v>
      </c>
      <c r="O6" s="721" t="s">
        <v>72</v>
      </c>
      <c r="P6" s="721" t="s">
        <v>67</v>
      </c>
      <c r="Q6" s="721" t="s">
        <v>68</v>
      </c>
      <c r="R6" s="721" t="s">
        <v>66</v>
      </c>
      <c r="S6" s="725" t="s">
        <v>87</v>
      </c>
      <c r="T6" s="725" t="s">
        <v>88</v>
      </c>
      <c r="U6" s="725" t="s">
        <v>51</v>
      </c>
      <c r="V6" s="725" t="s">
        <v>89</v>
      </c>
      <c r="W6" s="725" t="s">
        <v>86</v>
      </c>
      <c r="X6" s="725" t="s">
        <v>85</v>
      </c>
      <c r="Y6" s="720" t="s">
        <v>1851</v>
      </c>
      <c r="Z6" s="733" t="s">
        <v>72</v>
      </c>
      <c r="AA6" s="721" t="s">
        <v>74</v>
      </c>
      <c r="AB6" s="721" t="s">
        <v>75</v>
      </c>
      <c r="AC6" s="726" t="s">
        <v>76</v>
      </c>
      <c r="AD6" s="726" t="s">
        <v>34</v>
      </c>
      <c r="AE6" s="726" t="s">
        <v>77</v>
      </c>
      <c r="AF6" s="726" t="s">
        <v>78</v>
      </c>
      <c r="AG6" s="726" t="s">
        <v>79</v>
      </c>
      <c r="AH6" s="726" t="s">
        <v>80</v>
      </c>
      <c r="AI6" s="726" t="s">
        <v>80</v>
      </c>
      <c r="AJ6" s="726" t="s">
        <v>80</v>
      </c>
      <c r="AK6" s="726" t="s">
        <v>80</v>
      </c>
      <c r="AL6" s="726" t="s">
        <v>82</v>
      </c>
      <c r="AM6" s="726" t="s">
        <v>83</v>
      </c>
      <c r="AN6" s="726" t="s">
        <v>84</v>
      </c>
      <c r="AO6" s="737" t="s">
        <v>96</v>
      </c>
      <c r="AP6" s="723" t="s">
        <v>97</v>
      </c>
      <c r="AQ6" s="721" t="s">
        <v>73</v>
      </c>
      <c r="AR6" s="759">
        <v>2020</v>
      </c>
      <c r="AS6" s="760">
        <v>2021</v>
      </c>
      <c r="AT6" s="759">
        <v>2022</v>
      </c>
      <c r="AU6" s="760">
        <v>2023</v>
      </c>
      <c r="AV6" s="759">
        <v>2024</v>
      </c>
      <c r="AW6" s="723" t="s">
        <v>98</v>
      </c>
      <c r="AX6" s="723" t="s">
        <v>99</v>
      </c>
      <c r="AY6" s="741" t="s">
        <v>100</v>
      </c>
      <c r="AZ6" s="766" t="s">
        <v>101</v>
      </c>
      <c r="BA6" s="727" t="s">
        <v>102</v>
      </c>
      <c r="BB6" s="727" t="s">
        <v>103</v>
      </c>
      <c r="BC6" s="767" t="s">
        <v>103</v>
      </c>
      <c r="BD6" s="733" t="s">
        <v>4271</v>
      </c>
      <c r="BE6" s="723" t="s">
        <v>4274</v>
      </c>
      <c r="BF6" s="723" t="s">
        <v>4276</v>
      </c>
      <c r="BG6" s="828" t="s">
        <v>4393</v>
      </c>
    </row>
    <row r="7" spans="1:59" ht="11.25" customHeight="1" x14ac:dyDescent="0.2">
      <c r="A7" s="877" t="s">
        <v>881</v>
      </c>
      <c r="B7" s="889" t="s">
        <v>81</v>
      </c>
      <c r="C7" s="946" t="s">
        <v>153</v>
      </c>
      <c r="D7" s="946" t="s">
        <v>4322</v>
      </c>
      <c r="E7" s="746">
        <v>9</v>
      </c>
      <c r="F7" s="1199">
        <v>472</v>
      </c>
      <c r="G7" s="1199" t="s">
        <v>106</v>
      </c>
      <c r="H7" s="1199" t="s">
        <v>106</v>
      </c>
      <c r="I7" s="888">
        <v>88.37</v>
      </c>
      <c r="J7" s="663">
        <f>(M7/I7)*100</f>
        <v>0.81475613896118582</v>
      </c>
      <c r="K7" s="891">
        <v>0.18</v>
      </c>
      <c r="L7" s="901">
        <v>4</v>
      </c>
      <c r="M7" s="654">
        <f>K7*L7</f>
        <v>0.72</v>
      </c>
      <c r="N7" s="884" t="s">
        <v>430</v>
      </c>
      <c r="O7" s="747">
        <v>0.16400000000000001</v>
      </c>
      <c r="P7" s="875">
        <v>43828</v>
      </c>
      <c r="Q7" s="875">
        <v>43851</v>
      </c>
      <c r="R7" s="654">
        <f>(K7-O7)/O7*100</f>
        <v>9.7560975609756024</v>
      </c>
      <c r="S7" s="714">
        <f>IF(INDEX(Historical!$D$7:$D$1277,MATCH(B7,Historical!$B$7:$B$1301,0))=0,"n/a",(INDEX(Historical!$C$7:$C$1279,MATCH(B7,Historical!$B$7:$B$1301,0))/INDEX(Historical!$D$7:$D$1277,MATCH(B7,Historical!$B$7:$B$1301,0))-1)*100)</f>
        <v>10.06711409395975</v>
      </c>
      <c r="T7" s="714">
        <f>IF(INDEX(Historical!$F$7:$F$1270,MATCH(B7,Historical!$B$7:$B$1301,0))=0,"n/a",((INDEX(Historical!$C$7:$C$1279,MATCH(B7,Historical!$B$7:$B$1301,0))/INDEX(Historical!$F$7:$F$1270,MATCH(B7,Historical!$B$7:$B$1301,0)))^(1/3)-1)*100)</f>
        <v>12.559460426429215</v>
      </c>
      <c r="U7" s="714">
        <f>IF(INDEX(Historical!$H$7:$H$1270,MATCH(B7,Historical!$B$7:$B$1301,0))=0,"n/a",((INDEX(Historical!$C$7:$C$1279,MATCH(B7,Historical!$B$7:$B$1301,0))/INDEX(Historical!$H$7:$H$1270,MATCH(B7,Historical!$B$7:$B$1301,0)))^(1/5)-1)*100)</f>
        <v>11.675002377685907</v>
      </c>
      <c r="V7" s="714" t="str">
        <f>IF(INDEX(Historical!$O$7:$O$1270,MATCH(B7,Historical!$B$7:$B$1301,0))=0,"n/a",((INDEX(Historical!$C$7:$C$1279,MATCH(B7,Historical!$B$7:$B$1301,0))/INDEX(Historical!$O$7:$O$1270,MATCH(B7,Historical!$B$7:$B$1301,0)))^(1/10)-1)*100)</f>
        <v>n/a</v>
      </c>
      <c r="W7" s="715" t="str">
        <f>IF(OR(U7&lt;=0,U7="n/a",V7&lt;=0,V7="n/a"),"n/a",U7/V7)</f>
        <v>n/a</v>
      </c>
      <c r="X7" s="716">
        <f>IF(OR(AJ7&lt;=0,AJ7="n/a",U7&lt;=0,U7="n/a"),"n/a",U7/AJ7)</f>
        <v>0.31133339673829086</v>
      </c>
      <c r="Y7" s="673"/>
      <c r="Z7" s="663">
        <f>IF(OR(AC7&lt;0.01,AC7="n/a"),"n/a",M7/AC7*100)</f>
        <v>33.027522935779814</v>
      </c>
      <c r="AA7" s="900">
        <f>IF(OR(AC7&lt;0.01,AC7="n/a"),"n/a",I7/AC7)</f>
        <v>40.536697247706421</v>
      </c>
      <c r="AB7" s="901">
        <v>10</v>
      </c>
      <c r="AC7" s="879">
        <v>2.1800000000000002</v>
      </c>
      <c r="AD7" s="879">
        <v>4.28</v>
      </c>
      <c r="AE7" s="879">
        <v>5.23</v>
      </c>
      <c r="AF7" s="879">
        <v>5.66</v>
      </c>
      <c r="AG7" s="879">
        <v>14.299999999999999</v>
      </c>
      <c r="AH7" s="879">
        <v>26.1</v>
      </c>
      <c r="AI7" s="879">
        <v>14.81</v>
      </c>
      <c r="AJ7" s="879">
        <v>37.5</v>
      </c>
      <c r="AK7" s="879">
        <v>9.35</v>
      </c>
      <c r="AL7" s="892">
        <v>27380</v>
      </c>
      <c r="AM7" s="886">
        <v>0.5</v>
      </c>
      <c r="AN7" s="879">
        <v>0.52</v>
      </c>
      <c r="AO7" s="753">
        <f>IF(U7="n/a","n/a",IF(AA7&lt;0,"n/a",IF(AA7="n/a","n/a",J7+U7-AA7)))</f>
        <v>-28.046938731059328</v>
      </c>
      <c r="AP7" s="754">
        <f>IF(U7="n/a","n/a",J7+U7)</f>
        <v>12.489758516647093</v>
      </c>
      <c r="AQ7" s="902">
        <f>IF(OR(AC7&lt;0.01,AF7="n/a"),"n/a",(I7/SQRT(22.5*AC7*(I7/AF7))-1)*100)</f>
        <v>219.33104134321408</v>
      </c>
      <c r="AR7" s="663">
        <f>INDEX(Historical!$C$7:$C$1279,MATCH(B7,Historical!$B$7:$B$1301,0))*IF(AH7="n/a",1.03,IF(AH7&lt;0,1.01,IF(AH7&gt;10,1.1,(1+AH7/100))))</f>
        <v>0.72160000000000013</v>
      </c>
      <c r="AS7" s="900">
        <f>IF($AI7="n/a",1.03*AR7,IF($AI7&lt;0,1.01*AR7,IF($AI7&gt;10,1.1*AR7,(1+$AI7/100)*AR7)))</f>
        <v>0.79376000000000024</v>
      </c>
      <c r="AT7" s="900">
        <f>IF($AK7="n/a",1.03*AS7,IF($AK7&lt;0,1.01*AS7,IF($AK7&gt;10,1.1*AS7,(1+$AK7/100)*AS7)))</f>
        <v>0.86797656000000023</v>
      </c>
      <c r="AU7" s="900">
        <f>IF($AK7="n/a",1.03*AT7,IF($AK7&lt;0,1.01*AT7,IF($AK7&gt;10,1.1*AT7,(1+$AK7/100)*AT7)))</f>
        <v>0.94913236836000014</v>
      </c>
      <c r="AV7" s="900">
        <f>IF($AK7="n/a",1.03*AU7,IF($AK7&lt;0,1.01*AU7,IF($AK7&gt;10,1.1*AU7,(1+$AK7/100)*AU7)))</f>
        <v>1.0378762448016601</v>
      </c>
      <c r="AW7" s="663">
        <f>SUM(AR7:AV7)</f>
        <v>4.3703451731616614</v>
      </c>
      <c r="AX7" s="761">
        <f>AW7/I7*100</f>
        <v>4.9455077211289593</v>
      </c>
      <c r="AY7" s="948">
        <v>1.1200000000000001</v>
      </c>
      <c r="AZ7" s="886">
        <v>44.56</v>
      </c>
      <c r="BA7" s="886">
        <v>-5.0200000000000005</v>
      </c>
      <c r="BB7" s="886">
        <v>6.02</v>
      </c>
      <c r="BC7" s="886">
        <v>10.35</v>
      </c>
      <c r="BE7" s="635">
        <v>2012</v>
      </c>
      <c r="BF7" s="912">
        <f>IF(BE7&gt;2008,0,IF(BE7&gt;2001,1,IF(BE7&gt;1990,2,IF(BE7&gt;1980,3,IF(BE7&gt;1973,4,IF(BE7&gt;1970,5,IF(BE7&gt;1960,6,IF(BE7&gt;1958,7,IF(BE7&gt;1953,8,9)))))))))</f>
        <v>0</v>
      </c>
      <c r="BG7" s="896">
        <v>7.3999999999999995</v>
      </c>
    </row>
    <row r="8" spans="1:59" s="787" customFormat="1" ht="11.25" customHeight="1" x14ac:dyDescent="0.2">
      <c r="A8" s="768" t="s">
        <v>935</v>
      </c>
      <c r="B8" s="795" t="s">
        <v>936</v>
      </c>
      <c r="C8" s="946" t="s">
        <v>4199</v>
      </c>
      <c r="D8" s="946" t="s">
        <v>4324</v>
      </c>
      <c r="E8" s="769">
        <v>9</v>
      </c>
      <c r="F8" s="1199">
        <v>497</v>
      </c>
      <c r="G8" s="1198" t="s">
        <v>106</v>
      </c>
      <c r="H8" s="1198" t="s">
        <v>106</v>
      </c>
      <c r="I8" s="770">
        <v>364.8</v>
      </c>
      <c r="J8" s="771">
        <f>(M8/I8)*100</f>
        <v>0.89912280701754366</v>
      </c>
      <c r="K8" s="772">
        <v>0.82</v>
      </c>
      <c r="L8" s="773">
        <v>4</v>
      </c>
      <c r="M8" s="774">
        <f>K8*L8</f>
        <v>3.28</v>
      </c>
      <c r="N8" s="775" t="s">
        <v>236</v>
      </c>
      <c r="O8" s="776">
        <v>0.77</v>
      </c>
      <c r="P8" s="777">
        <v>43959</v>
      </c>
      <c r="Q8" s="777">
        <v>43965</v>
      </c>
      <c r="R8" s="774">
        <f>(K8-O8)/O8*100</f>
        <v>6.4935064935064846</v>
      </c>
      <c r="S8" s="714">
        <f>IF(INDEX(Historical!$D$7:$D$1277,MATCH(B8,Historical!$B$7:$B$1301,0))=0,"n/a",(INDEX(Historical!$C$7:$C$1279,MATCH(B8,Historical!$B$7:$B$1301,0))/INDEX(Historical!$D$7:$D$1277,MATCH(B8,Historical!$B$7:$B$1301,0))-1)*100)</f>
        <v>7.8014184397163122</v>
      </c>
      <c r="T8" s="714">
        <f>IF(INDEX(Historical!$F$7:$F$1270,MATCH(B8,Historical!$B$7:$B$1301,0))=0,"n/a",((INDEX(Historical!$C$7:$C$1279,MATCH(B8,Historical!$B$7:$B$1301,0))/INDEX(Historical!$F$7:$F$1270,MATCH(B8,Historical!$B$7:$B$1301,0)))^(1/3)-1)*100)</f>
        <v>10.880771786089705</v>
      </c>
      <c r="U8" s="714">
        <f>IF(INDEX(Historical!$H$7:$H$1270,MATCH(B8,Historical!$B$7:$B$1301,0))=0,"n/a",((INDEX(Historical!$C$7:$C$1279,MATCH(B8,Historical!$B$7:$B$1301,0))/INDEX(Historical!$H$7:$H$1270,MATCH(B8,Historical!$B$7:$B$1301,0)))^(1/5)-1)*100)</f>
        <v>10.494846693094262</v>
      </c>
      <c r="V8" s="714" t="str">
        <f>IF(INDEX(Historical!$O$7:$O$1270,MATCH(B8,Historical!$B$7:$B$1301,0))=0,"n/a",((INDEX(Historical!$C$7:$C$1279,MATCH(B8,Historical!$B$7:$B$1301,0))/INDEX(Historical!$O$7:$O$1270,MATCH(B8,Historical!$B$7:$B$1301,0)))^(1/10)-1)*100)</f>
        <v>n/a</v>
      </c>
      <c r="W8" s="715" t="str">
        <f>IF(OR(U8&lt;=0,U8="n/a",V8&lt;=0,V8="n/a"),"n/a",U8/V8)</f>
        <v>n/a</v>
      </c>
      <c r="X8" s="716">
        <f>IF(OR(AJ8&lt;=0,AJ8="n/a",U8&lt;=0,U8="n/a"),"n/a",U8/AJ8)</f>
        <v>0.80729589946878932</v>
      </c>
      <c r="Y8" s="795"/>
      <c r="Z8" s="771">
        <f>IF(OR(AC8&lt;0.01,AC8="n/a"),"n/a",M8/AC8*100)</f>
        <v>25.705329153605017</v>
      </c>
      <c r="AA8" s="779">
        <f>IF(OR(AC8&lt;0.01,AC8="n/a"),"n/a",I8/AC8)</f>
        <v>28.589341692789969</v>
      </c>
      <c r="AB8" s="773">
        <v>9</v>
      </c>
      <c r="AC8" s="780">
        <v>12.76</v>
      </c>
      <c r="AD8" s="780">
        <v>2.48</v>
      </c>
      <c r="AE8" s="780">
        <v>6.04</v>
      </c>
      <c r="AF8" s="780">
        <v>20.11</v>
      </c>
      <c r="AG8" s="780">
        <v>64.5</v>
      </c>
      <c r="AH8" s="780">
        <v>-2.6</v>
      </c>
      <c r="AI8" s="780">
        <v>19.7</v>
      </c>
      <c r="AJ8" s="780">
        <v>13</v>
      </c>
      <c r="AK8" s="780">
        <v>11.459999999999999</v>
      </c>
      <c r="AL8" s="781">
        <v>1617780</v>
      </c>
      <c r="AM8" s="782">
        <v>0.1</v>
      </c>
      <c r="AN8" s="780">
        <v>1.4</v>
      </c>
      <c r="AO8" s="783">
        <f>IF(U8="n/a","n/a",IF(AA8&lt;0,"n/a",IF(AA8="n/a","n/a",J8+U8-AA8)))</f>
        <v>-17.195372192678164</v>
      </c>
      <c r="AP8" s="784">
        <f>IF(U8="n/a","n/a",J8+U8)</f>
        <v>11.393969500111805</v>
      </c>
      <c r="AQ8" s="785">
        <f>IF(OR(AC8&lt;0.01,AF8="n/a"),"n/a",(I8/SQRT(22.5*AC8*(I8/AF8))-1)*100)</f>
        <v>405.49498797031998</v>
      </c>
      <c r="AR8" s="663">
        <f>INDEX(Historical!$C$7:$C$1279,MATCH(B8,Historical!$B$7:$B$1301,0))*IF(AH8="n/a",1.03,IF(AH8&lt;0,1.01,IF(AH8&gt;10,1.1,(1+AH8/100))))</f>
        <v>3.0704000000000002</v>
      </c>
      <c r="AS8" s="779">
        <f>IF($AI8="n/a",1.03*AR8,IF($AI8&lt;0,1.01*AR8,IF($AI8&gt;10,1.1*AR8,(1+$AI8/100)*AR8)))</f>
        <v>3.3774400000000004</v>
      </c>
      <c r="AT8" s="779">
        <f>IF($AK8="n/a",1.03*AS8,IF($AK8&lt;0,1.01*AS8,IF($AK8&gt;10,1.1*AS8,(1+$AK8/100)*AS8)))</f>
        <v>3.7151840000000007</v>
      </c>
      <c r="AU8" s="779">
        <f>IF($AK8="n/a",1.03*AT8,IF($AK8&lt;0,1.01*AT8,IF($AK8&gt;10,1.1*AT8,(1+$AK8/100)*AT8)))</f>
        <v>4.086702400000001</v>
      </c>
      <c r="AV8" s="779">
        <f>IF($AK8="n/a",1.03*AU8,IF($AK8&lt;0,1.01*AU8,IF($AK8&gt;10,1.1*AU8,(1+$AK8/100)*AU8)))</f>
        <v>4.4953726400000011</v>
      </c>
      <c r="AW8" s="771">
        <f>SUM(AR8:AV8)</f>
        <v>18.745099040000007</v>
      </c>
      <c r="AX8" s="786">
        <f>AW8/I8*100</f>
        <v>5.1384591666666681</v>
      </c>
      <c r="AY8" s="949">
        <v>1.18</v>
      </c>
      <c r="AZ8" s="782">
        <v>89.429999999999993</v>
      </c>
      <c r="BA8" s="782">
        <v>-2.04</v>
      </c>
      <c r="BB8" s="782">
        <v>14.249999999999998</v>
      </c>
      <c r="BC8" s="782">
        <v>29.110000000000003</v>
      </c>
      <c r="BD8" s="922"/>
      <c r="BE8" s="635">
        <v>2012</v>
      </c>
      <c r="BF8" s="912">
        <f>IF(BE8&gt;2008,0,IF(BE8&gt;2001,1,IF(BE8&gt;1990,2,IF(BE8&gt;1980,3,IF(BE8&gt;1973,4,IF(BE8&gt;1970,5,IF(BE8&gt;1960,6,IF(BE8&gt;1958,7,IF(BE8&gt;1953,8,9)))))))))</f>
        <v>0</v>
      </c>
      <c r="BG8" s="838">
        <v>17.299999999999997</v>
      </c>
    </row>
    <row r="9" spans="1:59" ht="11.25" customHeight="1" x14ac:dyDescent="0.2">
      <c r="A9" s="878" t="s">
        <v>870</v>
      </c>
      <c r="B9" s="889" t="s">
        <v>871</v>
      </c>
      <c r="C9" s="946" t="s">
        <v>153</v>
      </c>
      <c r="D9" s="946" t="s">
        <v>917</v>
      </c>
      <c r="E9" s="746">
        <v>8</v>
      </c>
      <c r="F9" s="1199">
        <v>550</v>
      </c>
      <c r="G9" s="1199" t="s">
        <v>37</v>
      </c>
      <c r="H9" s="1199" t="s">
        <v>37</v>
      </c>
      <c r="I9" s="888">
        <v>98.18</v>
      </c>
      <c r="J9" s="663">
        <f>(M9/I9)*100</f>
        <v>4.8074964351191687</v>
      </c>
      <c r="K9" s="891">
        <v>1.18</v>
      </c>
      <c r="L9" s="901">
        <v>4</v>
      </c>
      <c r="M9" s="654">
        <f>K9*L9</f>
        <v>4.72</v>
      </c>
      <c r="N9" s="884" t="s">
        <v>107</v>
      </c>
      <c r="O9" s="747">
        <v>1.07</v>
      </c>
      <c r="P9" s="875">
        <v>43843</v>
      </c>
      <c r="Q9" s="875">
        <v>43874</v>
      </c>
      <c r="R9" s="654">
        <f>(K9-O9)/O9*100</f>
        <v>10.280373831775687</v>
      </c>
      <c r="S9" s="714">
        <f>IF(INDEX(Historical!$D$7:$D$1277,MATCH(B9,Historical!$B$7:$B$1301,0))=0,"n/a",(INDEX(Historical!$C$7:$C$1279,MATCH(B9,Historical!$B$7:$B$1301,0))/INDEX(Historical!$D$7:$D$1277,MATCH(B9,Historical!$B$7:$B$1301,0))-1)*100)</f>
        <v>19.220055710306426</v>
      </c>
      <c r="T9" s="714">
        <f>IF(INDEX(Historical!$F$7:$F$1270,MATCH(B9,Historical!$B$7:$B$1301,0))=0,"n/a",((INDEX(Historical!$C$7:$C$1279,MATCH(B9,Historical!$B$7:$B$1301,0))/INDEX(Historical!$F$7:$F$1270,MATCH(B9,Historical!$B$7:$B$1301,0)))^(1/3)-1)*100)</f>
        <v>23.358659295712634</v>
      </c>
      <c r="U9" s="714">
        <f>IF(INDEX(Historical!$H$7:$H$1270,MATCH(B9,Historical!$B$7:$B$1301,0))=0,"n/a",((INDEX(Historical!$C$7:$C$1279,MATCH(B9,Historical!$B$7:$B$1301,0))/INDEX(Historical!$H$7:$H$1270,MATCH(B9,Historical!$B$7:$B$1301,0)))^(1/5)-1)*100)</f>
        <v>20.855699454672006</v>
      </c>
      <c r="V9" s="714" t="str">
        <f>IF(INDEX(Historical!$O$7:$O$1270,MATCH(B9,Historical!$B$7:$B$1301,0))=0,"n/a",((INDEX(Historical!$C$7:$C$1279,MATCH(B9,Historical!$B$7:$B$1301,0))/INDEX(Historical!$O$7:$O$1270,MATCH(B9,Historical!$B$7:$B$1301,0)))^(1/10)-1)*100)</f>
        <v>n/a</v>
      </c>
      <c r="W9" s="715" t="str">
        <f>IF(OR(U9&lt;=0,U9="n/a",V9&lt;=0,V9="n/a"),"n/a",U9/V9)</f>
        <v>n/a</v>
      </c>
      <c r="X9" s="716">
        <f>IF(OR(AJ9&lt;=0,AJ9="n/a",U9&lt;=0,U9="n/a"),"n/a",U9/AJ9)</f>
        <v>0.56673096344217411</v>
      </c>
      <c r="Y9" s="890"/>
      <c r="Z9" s="663">
        <f>IF(OR(AC9&lt;0.01,AC9="n/a"),"n/a",M9/AC9*100)</f>
        <v>83.539823008849538</v>
      </c>
      <c r="AA9" s="900">
        <f>IF(OR(AC9&lt;0.01,AC9="n/a"),"n/a",I9/AC9)</f>
        <v>17.376991150442478</v>
      </c>
      <c r="AB9" s="901">
        <v>12</v>
      </c>
      <c r="AC9" s="879">
        <v>5.65</v>
      </c>
      <c r="AD9" s="879">
        <v>1.66</v>
      </c>
      <c r="AE9" s="879">
        <v>5.04</v>
      </c>
      <c r="AF9" s="879" t="s">
        <v>136</v>
      </c>
      <c r="AG9" s="881">
        <v>-103.69999999999999</v>
      </c>
      <c r="AH9" s="879">
        <v>42.3</v>
      </c>
      <c r="AI9" s="879">
        <v>14.39</v>
      </c>
      <c r="AJ9" s="879">
        <v>36.799999999999997</v>
      </c>
      <c r="AK9" s="879">
        <v>10.280000000000001</v>
      </c>
      <c r="AL9" s="892">
        <v>171480</v>
      </c>
      <c r="AM9" s="886">
        <v>0.1</v>
      </c>
      <c r="AN9" s="879" t="s">
        <v>136</v>
      </c>
      <c r="AO9" s="753">
        <f>IF(U9="n/a","n/a",IF(AA9&lt;0,"n/a",IF(AA9="n/a","n/a",J9+U9-AA9)))</f>
        <v>8.2862047393486975</v>
      </c>
      <c r="AP9" s="754">
        <f>IF(U9="n/a","n/a",J9+U9)</f>
        <v>25.663195889791176</v>
      </c>
      <c r="AQ9" s="902" t="str">
        <f>IF(OR(AC9&lt;0.01,AF9="n/a"),"n/a",(I9/SQRT(22.5*AC9*(I9/AF9))-1)*100)</f>
        <v>n/a</v>
      </c>
      <c r="AR9" s="663">
        <f>INDEX(Historical!$C$7:$C$1279,MATCH(B9,Historical!$B$7:$B$1301,0))*IF(AH9="n/a",1.03,IF(AH9&lt;0,1.01,IF(AH9&gt;10,1.1,(1+AH9/100))))</f>
        <v>4.7080000000000011</v>
      </c>
      <c r="AS9" s="900">
        <f>IF($AI9="n/a",1.03*AR9,IF($AI9&lt;0,1.01*AR9,IF($AI9&gt;10,1.1*AR9,(1+$AI9/100)*AR9)))</f>
        <v>5.1788000000000016</v>
      </c>
      <c r="AT9" s="900">
        <f>IF($AK9="n/a",1.03*AS9,IF($AK9&lt;0,1.01*AS9,IF($AK9&gt;10,1.1*AS9,(1+$AK9/100)*AS9)))</f>
        <v>5.6966800000000024</v>
      </c>
      <c r="AU9" s="900">
        <f>IF($AK9="n/a",1.03*AT9,IF($AK9&lt;0,1.01*AT9,IF($AK9&gt;10,1.1*AT9,(1+$AK9/100)*AT9)))</f>
        <v>6.2663480000000034</v>
      </c>
      <c r="AV9" s="900">
        <f>IF($AK9="n/a",1.03*AU9,IF($AK9&lt;0,1.01*AU9,IF($AK9&gt;10,1.1*AU9,(1+$AK9/100)*AU9)))</f>
        <v>6.892982800000004</v>
      </c>
      <c r="AW9" s="663">
        <f>SUM(AR9:AV9)</f>
        <v>28.742810800000015</v>
      </c>
      <c r="AX9" s="761">
        <f>AW9/I9*100</f>
        <v>29.275627215318817</v>
      </c>
      <c r="AY9" s="948">
        <v>0.82</v>
      </c>
      <c r="AZ9" s="886">
        <v>56.96</v>
      </c>
      <c r="BA9" s="886">
        <v>-1.18</v>
      </c>
      <c r="BB9" s="886">
        <v>8.9</v>
      </c>
      <c r="BC9" s="886">
        <v>16.100000000000001</v>
      </c>
      <c r="BE9" s="635">
        <v>2013</v>
      </c>
      <c r="BF9" s="912">
        <f>IF(BE9&gt;2008,0,IF(BE9&gt;2001,1,IF(BE9&gt;1990,2,IF(BE9&gt;1980,3,IF(BE9&gt;1973,4,IF(BE9&gt;1970,5,IF(BE9&gt;1960,6,IF(BE9&gt;1958,7,IF(BE9&gt;1953,8,9)))))))))</f>
        <v>0</v>
      </c>
      <c r="BG9" s="896">
        <v>11.3</v>
      </c>
    </row>
    <row r="10" spans="1:59" ht="11.25" customHeight="1" x14ac:dyDescent="0.2">
      <c r="A10" s="885" t="s">
        <v>941</v>
      </c>
      <c r="B10" s="889" t="s">
        <v>942</v>
      </c>
      <c r="C10" s="946" t="s">
        <v>108</v>
      </c>
      <c r="D10" s="946" t="s">
        <v>4329</v>
      </c>
      <c r="E10" s="746">
        <v>8</v>
      </c>
      <c r="F10" s="1199">
        <v>535</v>
      </c>
      <c r="G10" s="1199" t="s">
        <v>106</v>
      </c>
      <c r="H10" s="1199" t="s">
        <v>106</v>
      </c>
      <c r="I10" s="888">
        <v>9.24</v>
      </c>
      <c r="J10" s="663">
        <f>(M10/I10)*100</f>
        <v>12.987012987012985</v>
      </c>
      <c r="K10" s="891">
        <v>0.3</v>
      </c>
      <c r="L10" s="901">
        <v>4</v>
      </c>
      <c r="M10" s="654">
        <f>K10*L10</f>
        <v>1.2</v>
      </c>
      <c r="N10" s="884" t="s">
        <v>708</v>
      </c>
      <c r="O10" s="747">
        <v>0.28999999999999998</v>
      </c>
      <c r="P10" s="875">
        <v>43782</v>
      </c>
      <c r="Q10" s="875">
        <v>43800</v>
      </c>
      <c r="R10" s="654">
        <f>(K10-O10)/O10*100</f>
        <v>3.4482758620689689</v>
      </c>
      <c r="S10" s="714">
        <f>IF(INDEX(Historical!$D$7:$D$1277,MATCH(B10,Historical!$B$7:$B$1301,0))=0,"n/a",(INDEX(Historical!$C$7:$C$1279,MATCH(B10,Historical!$B$7:$B$1301,0))/INDEX(Historical!$D$7:$D$1277,MATCH(B10,Historical!$B$7:$B$1301,0))-1)*100)</f>
        <v>16.326530612244895</v>
      </c>
      <c r="T10" s="714">
        <f>IF(INDEX(Historical!$F$7:$F$1270,MATCH(B10,Historical!$B$7:$B$1301,0))=0,"n/a",((INDEX(Historical!$C$7:$C$1279,MATCH(B10,Historical!$B$7:$B$1301,0))/INDEX(Historical!$F$7:$F$1270,MATCH(B10,Historical!$B$7:$B$1301,0)))^(1/3)-1)*100)</f>
        <v>22.509862927535139</v>
      </c>
      <c r="U10" s="714">
        <f>IF(INDEX(Historical!$H$7:$H$1270,MATCH(B10,Historical!$B$7:$B$1301,0))=0,"n/a",((INDEX(Historical!$C$7:$C$1279,MATCH(B10,Historical!$B$7:$B$1301,0))/INDEX(Historical!$H$7:$H$1270,MATCH(B10,Historical!$B$7:$B$1301,0)))^(1/5)-1)*100)</f>
        <v>16.998502076483881</v>
      </c>
      <c r="V10" s="714" t="str">
        <f>IF(INDEX(Historical!$O$7:$O$1270,MATCH(B10,Historical!$B$7:$B$1301,0))=0,"n/a",((INDEX(Historical!$C$7:$C$1279,MATCH(B10,Historical!$B$7:$B$1301,0))/INDEX(Historical!$O$7:$O$1270,MATCH(B10,Historical!$B$7:$B$1301,0)))^(1/10)-1)*100)</f>
        <v>n/a</v>
      </c>
      <c r="W10" s="715" t="str">
        <f>IF(OR(U10&lt;=0,U10="n/a",V10&lt;=0,V10="n/a"),"n/a",U10/V10)</f>
        <v>n/a</v>
      </c>
      <c r="X10" s="716" t="str">
        <f>IF(OR(AJ10&lt;=0,AJ10="n/a",U10&lt;=0,U10="n/a"),"n/a",U10/AJ10)</f>
        <v>n/a</v>
      </c>
      <c r="Y10" s="890"/>
      <c r="Z10" s="663">
        <f>IF(OR(AC10&lt;0.01,AC10="n/a"),"n/a",M10/AC10*100)</f>
        <v>266.66666666666663</v>
      </c>
      <c r="AA10" s="900">
        <f>IF(OR(AC10&lt;0.01,AC10="n/a"),"n/a",I10/AC10)</f>
        <v>20.533333333333335</v>
      </c>
      <c r="AB10" s="901">
        <v>12</v>
      </c>
      <c r="AC10" s="879">
        <v>0.45</v>
      </c>
      <c r="AD10" s="879">
        <v>2.54</v>
      </c>
      <c r="AE10" s="879">
        <v>2.16</v>
      </c>
      <c r="AF10" s="879">
        <v>1.03</v>
      </c>
      <c r="AG10" s="879">
        <v>3.6999999999999997</v>
      </c>
      <c r="AH10" s="879">
        <v>-14.299999999999999</v>
      </c>
      <c r="AI10" s="879">
        <v>333.94</v>
      </c>
      <c r="AJ10" s="879">
        <v>-5.5</v>
      </c>
      <c r="AK10" s="879">
        <v>8</v>
      </c>
      <c r="AL10" s="892">
        <v>1100</v>
      </c>
      <c r="AM10" s="886">
        <v>3.2</v>
      </c>
      <c r="AN10" s="879">
        <v>5.58</v>
      </c>
      <c r="AO10" s="753">
        <f>IF(U10="n/a","n/a",IF(AA10&lt;0,"n/a",IF(AA10="n/a","n/a",J10+U10-AA10)))</f>
        <v>9.4521817301635309</v>
      </c>
      <c r="AP10" s="754">
        <f>IF(U10="n/a","n/a",J10+U10)</f>
        <v>29.985515063496866</v>
      </c>
      <c r="AQ10" s="902">
        <f>IF(OR(AC10&lt;0.01,AF10="n/a"),"n/a",(I10/SQRT(22.5*AC10*(I10/AF10))-1)*100)</f>
        <v>-3.0479308951907647</v>
      </c>
      <c r="AR10" s="663">
        <f>INDEX(Historical!$C$7:$C$1279,MATCH(B10,Historical!$B$7:$B$1301,0))*IF(AH10="n/a",1.03,IF(AH10&lt;0,1.01,IF(AH10&gt;10,1.1,(1+AH10/100))))</f>
        <v>1.1514</v>
      </c>
      <c r="AS10" s="900">
        <f>IF($AI10="n/a",1.03*AR10,IF($AI10&lt;0,1.01*AR10,IF($AI10&gt;10,1.1*AR10,(1+$AI10/100)*AR10)))</f>
        <v>1.26654</v>
      </c>
      <c r="AT10" s="900">
        <f>IF($AK10="n/a",1.03*AS10,IF($AK10&lt;0,1.01*AS10,IF($AK10&gt;10,1.1*AS10,(1+$AK10/100)*AS10)))</f>
        <v>1.3678632000000002</v>
      </c>
      <c r="AU10" s="900">
        <f>IF($AK10="n/a",1.03*AT10,IF($AK10&lt;0,1.01*AT10,IF($AK10&gt;10,1.1*AT10,(1+$AK10/100)*AT10)))</f>
        <v>1.4772922560000004</v>
      </c>
      <c r="AV10" s="900">
        <f>IF($AK10="n/a",1.03*AU10,IF($AK10&lt;0,1.01*AU10,IF($AK10&gt;10,1.1*AU10,(1+$AK10/100)*AU10)))</f>
        <v>1.5954756364800005</v>
      </c>
      <c r="AW10" s="663">
        <f>SUM(AR10:AV10)</f>
        <v>6.858571092480001</v>
      </c>
      <c r="AX10" s="761">
        <f>AW10/I10*100</f>
        <v>74.226959875324681</v>
      </c>
      <c r="AY10" s="948">
        <v>1.81</v>
      </c>
      <c r="AZ10" s="886">
        <v>161.02000000000001</v>
      </c>
      <c r="BA10" s="886">
        <v>-41.410000000000004</v>
      </c>
      <c r="BB10" s="886">
        <v>14.180000000000001</v>
      </c>
      <c r="BC10" s="886">
        <v>-19.62</v>
      </c>
      <c r="BE10" s="635">
        <v>2012</v>
      </c>
      <c r="BF10" s="912">
        <f>IF(BE10&gt;2008,0,IF(BE10&gt;2001,1,IF(BE10&gt;1990,2,IF(BE10&gt;1980,3,IF(BE10&gt;1973,4,IF(BE10&gt;1970,5,IF(BE10&gt;1960,6,IF(BE10&gt;1958,7,IF(BE10&gt;1953,8,9)))))))))</f>
        <v>0</v>
      </c>
      <c r="BG10" s="896">
        <v>0.6</v>
      </c>
    </row>
    <row r="11" spans="1:59" ht="11.25" customHeight="1" x14ac:dyDescent="0.2">
      <c r="A11" s="877" t="s">
        <v>1858</v>
      </c>
      <c r="B11" s="889" t="s">
        <v>1859</v>
      </c>
      <c r="C11" s="946" t="s">
        <v>153</v>
      </c>
      <c r="D11" s="946" t="s">
        <v>4330</v>
      </c>
      <c r="E11" s="746">
        <v>7</v>
      </c>
      <c r="F11" s="1199">
        <v>631</v>
      </c>
      <c r="G11" s="1199" t="s">
        <v>37</v>
      </c>
      <c r="H11" s="1199" t="s">
        <v>37</v>
      </c>
      <c r="I11" s="888">
        <v>91.43</v>
      </c>
      <c r="J11" s="663">
        <f>(M11/I11)*100</f>
        <v>1.5749753910095154</v>
      </c>
      <c r="K11" s="891">
        <v>0.36</v>
      </c>
      <c r="L11" s="901">
        <v>4</v>
      </c>
      <c r="M11" s="654">
        <f>K11*L11</f>
        <v>1.44</v>
      </c>
      <c r="N11" s="884" t="s">
        <v>107</v>
      </c>
      <c r="O11" s="747">
        <v>0.32</v>
      </c>
      <c r="P11" s="875">
        <v>43843</v>
      </c>
      <c r="Q11" s="875">
        <v>43874</v>
      </c>
      <c r="R11" s="654">
        <f>(K11-O11)/O11*100</f>
        <v>12.499999999999993</v>
      </c>
      <c r="S11" s="714">
        <f>IF(INDEX(Historical!$D$7:$D$1277,MATCH(B11,Historical!$B$7:$B$1301,0))=0,"n/a",(INDEX(Historical!$C$7:$C$1279,MATCH(B11,Historical!$B$7:$B$1301,0))/INDEX(Historical!$D$7:$D$1277,MATCH(B11,Historical!$B$7:$B$1301,0))-1)*100)</f>
        <v>14.285714285714279</v>
      </c>
      <c r="T11" s="714">
        <f>IF(INDEX(Historical!$F$7:$F$1270,MATCH(B11,Historical!$B$7:$B$1301,0))=0,"n/a",((INDEX(Historical!$C$7:$C$1279,MATCH(B11,Historical!$B$7:$B$1301,0))/INDEX(Historical!$F$7:$F$1270,MATCH(B11,Historical!$B$7:$B$1301,0)))^(1/3)-1)*100)</f>
        <v>7.1664579674248774</v>
      </c>
      <c r="U11" s="714">
        <f>IF(INDEX(Historical!$H$7:$H$1270,MATCH(B11,Historical!$B$7:$B$1301,0))=0,"n/a",((INDEX(Historical!$C$7:$C$1279,MATCH(B11,Historical!$B$7:$B$1301,0))/INDEX(Historical!$H$7:$H$1270,MATCH(B11,Historical!$B$7:$B$1301,0)))^(1/5)-1)*100)</f>
        <v>7.7818067712725814</v>
      </c>
      <c r="V11" s="714">
        <f>IF(INDEX(Historical!$O$7:$O$1270,MATCH(B11,Historical!$B$7:$B$1301,0))=0,"n/a",((INDEX(Historical!$C$7:$C$1279,MATCH(B11,Historical!$B$7:$B$1301,0))/INDEX(Historical!$O$7:$O$1270,MATCH(B11,Historical!$B$7:$B$1301,0)))^(1/10)-1)*100)</f>
        <v>5.5121315507738133</v>
      </c>
      <c r="W11" s="715">
        <f>IF(OR(U11&lt;=0,U11="n/a",V11&lt;=0,V11="n/a"),"n/a",U11/V11)</f>
        <v>1.4117599878725939</v>
      </c>
      <c r="X11" s="716">
        <f>IF(OR(AJ11&lt;=0,AJ11="n/a",U11&lt;=0,U11="n/a"),"n/a",U11/AJ11)</f>
        <v>0.62756506219940167</v>
      </c>
      <c r="Y11" s="673"/>
      <c r="Z11" s="663">
        <f>IF(OR(AC11&lt;0.01,AC11="n/a"),"n/a",M11/AC11*100)</f>
        <v>72.361809045226138</v>
      </c>
      <c r="AA11" s="900">
        <f>IF(OR(AC11&lt;0.01,AC11="n/a"),"n/a",I11/AC11)</f>
        <v>45.944723618090457</v>
      </c>
      <c r="AB11" s="901">
        <v>12</v>
      </c>
      <c r="AC11" s="879">
        <v>1.99</v>
      </c>
      <c r="AD11" s="879">
        <v>4.3499999999999996</v>
      </c>
      <c r="AE11" s="879">
        <v>4.96</v>
      </c>
      <c r="AF11" s="879">
        <v>5.21</v>
      </c>
      <c r="AG11" s="879">
        <v>11.5</v>
      </c>
      <c r="AH11" s="879">
        <v>45.2</v>
      </c>
      <c r="AI11" s="879">
        <v>29.64</v>
      </c>
      <c r="AJ11" s="879">
        <v>12.4</v>
      </c>
      <c r="AK11" s="879">
        <v>10.280000000000001</v>
      </c>
      <c r="AL11" s="892">
        <v>159060</v>
      </c>
      <c r="AM11" s="886">
        <v>0.70000000000000007</v>
      </c>
      <c r="AN11" s="879">
        <v>0.6</v>
      </c>
      <c r="AO11" s="753">
        <f>IF(U11="n/a","n/a",IF(AA11&lt;0,"n/a",IF(AA11="n/a","n/a",J11+U11-AA11)))</f>
        <v>-36.587941455808362</v>
      </c>
      <c r="AP11" s="754">
        <f>IF(U11="n/a","n/a",J11+U11)</f>
        <v>9.3567821622820961</v>
      </c>
      <c r="AQ11" s="902">
        <f>IF(OR(AC11&lt;0.01,AF11="n/a"),"n/a",(I11/SQRT(22.5*AC11*(I11/AF11))-1)*100)</f>
        <v>226.17105944938453</v>
      </c>
      <c r="AR11" s="663">
        <f>INDEX(Historical!$C$7:$C$1279,MATCH(B11,Historical!$B$7:$B$1301,0))*IF(AH11="n/a",1.03,IF(AH11&lt;0,1.01,IF(AH11&gt;10,1.1,(1+AH11/100))))</f>
        <v>1.4080000000000001</v>
      </c>
      <c r="AS11" s="900">
        <f>IF($AI11="n/a",1.03*AR11,IF($AI11&lt;0,1.01*AR11,IF($AI11&gt;10,1.1*AR11,(1+$AI11/100)*AR11)))</f>
        <v>1.5488000000000002</v>
      </c>
      <c r="AT11" s="900">
        <f>IF($AK11="n/a",1.03*AS11,IF($AK11&lt;0,1.01*AS11,IF($AK11&gt;10,1.1*AS11,(1+$AK11/100)*AS11)))</f>
        <v>1.7036800000000003</v>
      </c>
      <c r="AU11" s="900">
        <f>IF($AK11="n/a",1.03*AT11,IF($AK11&lt;0,1.01*AT11,IF($AK11&gt;10,1.1*AT11,(1+$AK11/100)*AT11)))</f>
        <v>1.8740480000000004</v>
      </c>
      <c r="AV11" s="900">
        <f>IF($AK11="n/a",1.03*AU11,IF($AK11&lt;0,1.01*AU11,IF($AK11&gt;10,1.1*AU11,(1+$AK11/100)*AU11)))</f>
        <v>2.0614528000000005</v>
      </c>
      <c r="AW11" s="663">
        <f>SUM(AR11:AV11)</f>
        <v>8.5959808000000013</v>
      </c>
      <c r="AX11" s="761">
        <f>AW11/I11*100</f>
        <v>9.4017070983265896</v>
      </c>
      <c r="AY11" s="948">
        <v>0.96</v>
      </c>
      <c r="AZ11" s="886">
        <v>48.4</v>
      </c>
      <c r="BA11" s="886">
        <v>-8.57</v>
      </c>
      <c r="BB11" s="886">
        <v>-0.04</v>
      </c>
      <c r="BC11" s="886">
        <v>6.72</v>
      </c>
      <c r="BE11" s="635">
        <v>2014</v>
      </c>
      <c r="BF11" s="912">
        <f>IF(BE11&gt;2008,0,IF(BE11&gt;2001,1,IF(BE11&gt;1990,2,IF(BE11&gt;1980,3,IF(BE11&gt;1973,4,IF(BE11&gt;1970,5,IF(BE11&gt;1960,6,IF(BE11&gt;1958,7,IF(BE11&gt;1953,8,9)))))))))</f>
        <v>0</v>
      </c>
      <c r="BG11" s="896">
        <v>5.3</v>
      </c>
    </row>
    <row r="12" spans="1:59" ht="11.25" customHeight="1" x14ac:dyDescent="0.2">
      <c r="A12" s="885" t="s">
        <v>903</v>
      </c>
      <c r="B12" s="889" t="s">
        <v>904</v>
      </c>
      <c r="C12" s="946" t="s">
        <v>4325</v>
      </c>
      <c r="D12" s="946" t="s">
        <v>4326</v>
      </c>
      <c r="E12" s="746">
        <v>7</v>
      </c>
      <c r="F12" s="1199">
        <v>597</v>
      </c>
      <c r="G12" s="1199" t="s">
        <v>106</v>
      </c>
      <c r="H12" s="1199" t="s">
        <v>106</v>
      </c>
      <c r="I12" s="888">
        <v>34.96</v>
      </c>
      <c r="J12" s="663">
        <f>(M12/I12)*100</f>
        <v>5.3775743707093815</v>
      </c>
      <c r="K12" s="891">
        <v>0.47</v>
      </c>
      <c r="L12" s="901">
        <v>4</v>
      </c>
      <c r="M12" s="654">
        <f>K12*L12</f>
        <v>1.88</v>
      </c>
      <c r="N12" s="884" t="s">
        <v>525</v>
      </c>
      <c r="O12" s="747">
        <v>0.46</v>
      </c>
      <c r="P12" s="880">
        <v>43595</v>
      </c>
      <c r="Q12" s="880">
        <v>43609</v>
      </c>
      <c r="R12" s="654">
        <f>(K12-O12)/O12*100</f>
        <v>2.1739130434782505</v>
      </c>
      <c r="S12" s="714">
        <f>IF(INDEX(Historical!$D$7:$D$1277,MATCH(B12,Historical!$B$7:$B$1301,0))=0,"n/a",(INDEX(Historical!$C$7:$C$1279,MATCH(B12,Historical!$B$7:$B$1301,0))/INDEX(Historical!$D$7:$D$1277,MATCH(B12,Historical!$B$7:$B$1301,0))-1)*100)</f>
        <v>2.7472527472527597</v>
      </c>
      <c r="T12" s="714">
        <f>IF(INDEX(Historical!$F$7:$F$1270,MATCH(B12,Historical!$B$7:$B$1301,0))=0,"n/a",((INDEX(Historical!$C$7:$C$1279,MATCH(B12,Historical!$B$7:$B$1301,0))/INDEX(Historical!$F$7:$F$1270,MATCH(B12,Historical!$B$7:$B$1301,0)))^(1/3)-1)*100)</f>
        <v>4.0505801824540111</v>
      </c>
      <c r="U12" s="714">
        <f>IF(INDEX(Historical!$H$7:$H$1270,MATCH(B12,Historical!$B$7:$B$1301,0))=0,"n/a",((INDEX(Historical!$C$7:$C$1279,MATCH(B12,Historical!$B$7:$B$1301,0))/INDEX(Historical!$H$7:$H$1270,MATCH(B12,Historical!$B$7:$B$1301,0)))^(1/5)-1)*100)</f>
        <v>4.5081282356956631</v>
      </c>
      <c r="V12" s="714">
        <f>IF(INDEX(Historical!$O$7:$O$1270,MATCH(B12,Historical!$B$7:$B$1301,0))=0,"n/a",((INDEX(Historical!$C$7:$C$1279,MATCH(B12,Historical!$B$7:$B$1301,0))/INDEX(Historical!$O$7:$O$1270,MATCH(B12,Historical!$B$7:$B$1301,0)))^(1/10)-1)*100)</f>
        <v>3.3120035069874598</v>
      </c>
      <c r="W12" s="715">
        <f>IF(OR(U12&lt;=0,U12="n/a",V12&lt;=0,V12="n/a"),"n/a",U12/V12)</f>
        <v>1.361148388334944</v>
      </c>
      <c r="X12" s="716">
        <f>IF(OR(AJ12&lt;=0,AJ12="n/a",U12&lt;=0,U12="n/a"),"n/a",U12/AJ12)</f>
        <v>3.0054188237971089</v>
      </c>
      <c r="Y12" s="673"/>
      <c r="Z12" s="663">
        <f>IF(OR(AC12&lt;0.01,AC12="n/a"),"n/a",M12/AC12*100)</f>
        <v>193.81443298969072</v>
      </c>
      <c r="AA12" s="900">
        <f>IF(OR(AC12&lt;0.01,AC12="n/a"),"n/a",I12/AC12)</f>
        <v>36.041237113402062</v>
      </c>
      <c r="AB12" s="901">
        <v>12</v>
      </c>
      <c r="AC12" s="879">
        <v>0.97</v>
      </c>
      <c r="AD12" s="879">
        <v>2.02</v>
      </c>
      <c r="AE12" s="879">
        <v>5.09</v>
      </c>
      <c r="AF12" s="879">
        <v>1.43</v>
      </c>
      <c r="AG12" s="879">
        <v>4</v>
      </c>
      <c r="AH12" s="879">
        <v>-28.4</v>
      </c>
      <c r="AI12" s="879">
        <v>5.24</v>
      </c>
      <c r="AJ12" s="879">
        <v>1.5</v>
      </c>
      <c r="AK12" s="879">
        <v>17.62</v>
      </c>
      <c r="AL12" s="892">
        <v>4840</v>
      </c>
      <c r="AM12" s="886">
        <v>0.8</v>
      </c>
      <c r="AN12" s="879">
        <v>1.07</v>
      </c>
      <c r="AO12" s="753">
        <f>IF(U12="n/a","n/a",IF(AA12&lt;0,"n/a",IF(AA12="n/a","n/a",J12+U12-AA12)))</f>
        <v>-26.155534506997018</v>
      </c>
      <c r="AP12" s="754">
        <f>IF(U12="n/a","n/a",J12+U12)</f>
        <v>9.8857026064050437</v>
      </c>
      <c r="AQ12" s="902">
        <f>IF(OR(AC12&lt;0.01,AF12="n/a"),"n/a",(I12/SQRT(22.5*AC12*(I12/AF12))-1)*100)</f>
        <v>51.347971497862368</v>
      </c>
      <c r="AR12" s="663">
        <f>INDEX(Historical!$C$7:$C$1279,MATCH(B12,Historical!$B$7:$B$1301,0))*IF(AH12="n/a",1.03,IF(AH12&lt;0,1.01,IF(AH12&gt;10,1.1,(1+AH12/100))))</f>
        <v>1.8887</v>
      </c>
      <c r="AS12" s="900">
        <f>IF($AI12="n/a",1.03*AR12,IF($AI12&lt;0,1.01*AR12,IF($AI12&gt;10,1.1*AR12,(1+$AI12/100)*AR12)))</f>
        <v>1.9876678800000001</v>
      </c>
      <c r="AT12" s="900">
        <f>IF($AK12="n/a",1.03*AS12,IF($AK12&lt;0,1.01*AS12,IF($AK12&gt;10,1.1*AS12,(1+$AK12/100)*AS12)))</f>
        <v>2.1864346680000004</v>
      </c>
      <c r="AU12" s="900">
        <f>IF($AK12="n/a",1.03*AT12,IF($AK12&lt;0,1.01*AT12,IF($AK12&gt;10,1.1*AT12,(1+$AK12/100)*AT12)))</f>
        <v>2.4050781348000005</v>
      </c>
      <c r="AV12" s="900">
        <f>IF($AK12="n/a",1.03*AU12,IF($AK12&lt;0,1.01*AU12,IF($AK12&gt;10,1.1*AU12,(1+$AK12/100)*AU12)))</f>
        <v>2.6455859482800008</v>
      </c>
      <c r="AW12" s="663">
        <f>SUM(AR12:AV12)</f>
        <v>11.113466631080001</v>
      </c>
      <c r="AX12" s="761">
        <f>AW12/I12*100</f>
        <v>31.789092194164763</v>
      </c>
      <c r="AY12" s="948">
        <v>1.04</v>
      </c>
      <c r="AZ12" s="886">
        <v>73.67</v>
      </c>
      <c r="BA12" s="886">
        <v>-31.369999999999997</v>
      </c>
      <c r="BB12" s="886">
        <v>3.84</v>
      </c>
      <c r="BC12" s="886">
        <v>-15.52</v>
      </c>
      <c r="BE12" s="635">
        <v>2013</v>
      </c>
      <c r="BF12" s="912">
        <f>IF(BE12&gt;2008,0,IF(BE12&gt;2001,1,IF(BE12&gt;1990,2,IF(BE12&gt;1980,3,IF(BE12&gt;1973,4,IF(BE12&gt;1970,5,IF(BE12&gt;1960,6,IF(BE12&gt;1958,7,IF(BE12&gt;1953,8,9)))))))))</f>
        <v>0</v>
      </c>
      <c r="BG12" s="896">
        <v>1.7999999999999998</v>
      </c>
    </row>
    <row r="13" spans="1:59" ht="11.25" customHeight="1" x14ac:dyDescent="0.2">
      <c r="A13" s="877" t="s">
        <v>882</v>
      </c>
      <c r="B13" s="889" t="s">
        <v>883</v>
      </c>
      <c r="C13" s="946" t="s">
        <v>4325</v>
      </c>
      <c r="D13" s="946" t="s">
        <v>4326</v>
      </c>
      <c r="E13" s="746">
        <v>8</v>
      </c>
      <c r="F13" s="1199">
        <v>590</v>
      </c>
      <c r="G13" s="1199" t="s">
        <v>37</v>
      </c>
      <c r="H13" s="1199" t="s">
        <v>37</v>
      </c>
      <c r="I13" s="888">
        <v>65.709999999999994</v>
      </c>
      <c r="J13" s="663">
        <f>(M13/I13)*100</f>
        <v>3.6524121138335115</v>
      </c>
      <c r="K13" s="891">
        <v>0.6</v>
      </c>
      <c r="L13" s="901">
        <v>4</v>
      </c>
      <c r="M13" s="654">
        <f>K13*L13</f>
        <v>2.4</v>
      </c>
      <c r="N13" s="884" t="s">
        <v>188</v>
      </c>
      <c r="O13" s="747">
        <v>0.58499999999999996</v>
      </c>
      <c r="P13" s="875">
        <v>44007</v>
      </c>
      <c r="Q13" s="875">
        <v>44022</v>
      </c>
      <c r="R13" s="654">
        <f>(K13-O13)/O13*100</f>
        <v>2.5641025641025665</v>
      </c>
      <c r="S13" s="714">
        <f>IF(INDEX(Historical!$D$7:$D$1277,MATCH(B13,Historical!$B$7:$B$1301,0))=0,"n/a",(INDEX(Historical!$C$7:$C$1279,MATCH(B13,Historical!$B$7:$B$1301,0))/INDEX(Historical!$D$7:$D$1277,MATCH(B13,Historical!$B$7:$B$1301,0))-1)*100)</f>
        <v>5.6603773584905648</v>
      </c>
      <c r="T13" s="714">
        <f>IF(INDEX(Historical!$F$7:$F$1270,MATCH(B13,Historical!$B$7:$B$1301,0))=0,"n/a",((INDEX(Historical!$C$7:$C$1279,MATCH(B13,Historical!$B$7:$B$1301,0))/INDEX(Historical!$F$7:$F$1270,MATCH(B13,Historical!$B$7:$B$1301,0)))^(1/3)-1)*100)</f>
        <v>5.2726599609396629</v>
      </c>
      <c r="U13" s="714">
        <f>IF(INDEX(Historical!$H$7:$H$1270,MATCH(B13,Historical!$B$7:$B$1301,0))=0,"n/a",((INDEX(Historical!$C$7:$C$1279,MATCH(B13,Historical!$B$7:$B$1301,0))/INDEX(Historical!$H$7:$H$1270,MATCH(B13,Historical!$B$7:$B$1301,0)))^(1/5)-1)*100)</f>
        <v>5.6719737751172117</v>
      </c>
      <c r="V13" s="714">
        <f>IF(INDEX(Historical!$O$7:$O$1270,MATCH(B13,Historical!$B$7:$B$1301,0))=0,"n/a",((INDEX(Historical!$C$7:$C$1279,MATCH(B13,Historical!$B$7:$B$1301,0))/INDEX(Historical!$O$7:$O$1270,MATCH(B13,Historical!$B$7:$B$1301,0)))^(1/10)-1)*100)</f>
        <v>1.089301591994607</v>
      </c>
      <c r="W13" s="715">
        <f>IF(OR(U13&lt;=0,U13="n/a",V13&lt;=0,V13="n/a"),"n/a",U13/V13)</f>
        <v>5.2069819936013584</v>
      </c>
      <c r="X13" s="716">
        <f>IF(OR(AJ13&lt;=0,AJ13="n/a",U13&lt;=0,U13="n/a"),"n/a",U13/AJ13)</f>
        <v>0.59704987106496965</v>
      </c>
      <c r="Y13" s="673"/>
      <c r="Z13" s="663">
        <f>IF(OR(AC13&lt;0.01,AC13="n/a"),"n/a",M13/AC13*100)</f>
        <v>125</v>
      </c>
      <c r="AA13" s="900">
        <f>IF(OR(AC13&lt;0.01,AC13="n/a"),"n/a",I13/AC13)</f>
        <v>34.223958333333329</v>
      </c>
      <c r="AB13" s="901">
        <v>12</v>
      </c>
      <c r="AC13" s="879">
        <v>1.92</v>
      </c>
      <c r="AD13" s="879" t="s">
        <v>136</v>
      </c>
      <c r="AE13" s="879">
        <v>18.190000000000001</v>
      </c>
      <c r="AF13" s="879">
        <v>1.68</v>
      </c>
      <c r="AG13" s="879">
        <v>5.2</v>
      </c>
      <c r="AH13" s="879">
        <v>8.4</v>
      </c>
      <c r="AI13" s="879">
        <v>3.61</v>
      </c>
      <c r="AJ13" s="879">
        <v>9.5</v>
      </c>
      <c r="AK13" s="879">
        <v>-0.89999999999999991</v>
      </c>
      <c r="AL13" s="892">
        <v>3650</v>
      </c>
      <c r="AM13" s="886">
        <v>1.6</v>
      </c>
      <c r="AN13" s="879">
        <v>0.57999999999999996</v>
      </c>
      <c r="AO13" s="753">
        <f>IF(U13="n/a","n/a",IF(AA13&lt;0,"n/a",IF(AA13="n/a","n/a",J13+U13-AA13)))</f>
        <v>-24.899572444382606</v>
      </c>
      <c r="AP13" s="754">
        <f>IF(U13="n/a","n/a",J13+U13)</f>
        <v>9.3243858889507223</v>
      </c>
      <c r="AQ13" s="902">
        <f>IF(OR(AC13&lt;0.01,AF13="n/a"),"n/a",(I13/SQRT(22.5*AC13*(I13/AF13))-1)*100)</f>
        <v>59.855837831744175</v>
      </c>
      <c r="AR13" s="663">
        <f>INDEX(Historical!$C$7:$C$1279,MATCH(B13,Historical!$B$7:$B$1301,0))*IF(AH13="n/a",1.03,IF(AH13&lt;0,1.01,IF(AH13&gt;10,1.1,(1+AH13/100))))</f>
        <v>2.4281600000000005</v>
      </c>
      <c r="AS13" s="900">
        <f>IF($AI13="n/a",1.03*AR13,IF($AI13&lt;0,1.01*AR13,IF($AI13&gt;10,1.1*AR13,(1+$AI13/100)*AR13)))</f>
        <v>2.5158165760000006</v>
      </c>
      <c r="AT13" s="900">
        <f>IF($AK13="n/a",1.03*AS13,IF($AK13&lt;0,1.01*AS13,IF($AK13&gt;10,1.1*AS13,(1+$AK13/100)*AS13)))</f>
        <v>2.5409747417600008</v>
      </c>
      <c r="AU13" s="900">
        <f>IF($AK13="n/a",1.03*AT13,IF($AK13&lt;0,1.01*AT13,IF($AK13&gt;10,1.1*AT13,(1+$AK13/100)*AT13)))</f>
        <v>2.5663844891776009</v>
      </c>
      <c r="AV13" s="900">
        <f>IF($AK13="n/a",1.03*AU13,IF($AK13&lt;0,1.01*AU13,IF($AK13&gt;10,1.1*AU13,(1+$AK13/100)*AU13)))</f>
        <v>2.5920483340693767</v>
      </c>
      <c r="AW13" s="663">
        <f>SUM(AR13:AV13)</f>
        <v>12.64338414100698</v>
      </c>
      <c r="AX13" s="761">
        <f>AW13/I13*100</f>
        <v>19.241187248526831</v>
      </c>
      <c r="AY13" s="948">
        <v>0.3</v>
      </c>
      <c r="AZ13" s="886">
        <v>45.28</v>
      </c>
      <c r="BA13" s="886">
        <v>-18.38</v>
      </c>
      <c r="BB13" s="886">
        <v>2.29</v>
      </c>
      <c r="BC13" s="886">
        <v>-5.88</v>
      </c>
      <c r="BE13" s="635">
        <v>2013</v>
      </c>
      <c r="BF13" s="912">
        <f>IF(BE13&gt;2008,0,IF(BE13&gt;2001,1,IF(BE13&gt;1990,2,IF(BE13&gt;1980,3,IF(BE13&gt;1973,4,IF(BE13&gt;1970,5,IF(BE13&gt;1960,6,IF(BE13&gt;1958,7,IF(BE13&gt;1953,8,9)))))))))</f>
        <v>0</v>
      </c>
      <c r="BG13" s="896">
        <v>3.2</v>
      </c>
    </row>
    <row r="14" spans="1:59" ht="11.25" customHeight="1" x14ac:dyDescent="0.2">
      <c r="A14" s="894" t="s">
        <v>4307</v>
      </c>
      <c r="B14" s="607" t="s">
        <v>3795</v>
      </c>
      <c r="C14" s="946" t="s">
        <v>131</v>
      </c>
      <c r="D14" s="946" t="s">
        <v>4334</v>
      </c>
      <c r="E14" s="746">
        <v>6</v>
      </c>
      <c r="F14" s="1199">
        <v>703</v>
      </c>
      <c r="G14" s="1199" t="s">
        <v>106</v>
      </c>
      <c r="H14" s="1199" t="s">
        <v>106</v>
      </c>
      <c r="I14" s="888">
        <v>70.36</v>
      </c>
      <c r="J14" s="663">
        <f>(M14/I14)*100</f>
        <v>2.8140989198408186</v>
      </c>
      <c r="K14" s="891">
        <v>0.495</v>
      </c>
      <c r="L14" s="901">
        <v>4</v>
      </c>
      <c r="M14" s="654">
        <f>K14*L14</f>
        <v>1.98</v>
      </c>
      <c r="N14" s="884" t="s">
        <v>318</v>
      </c>
      <c r="O14" s="747">
        <v>0.47499999999999998</v>
      </c>
      <c r="P14" s="875">
        <v>43809</v>
      </c>
      <c r="Q14" s="875">
        <v>43830</v>
      </c>
      <c r="R14" s="654">
        <f>(K14-O14)/O14*100</f>
        <v>4.2105263157894779</v>
      </c>
      <c r="S14" s="714">
        <f>IF(INDEX(Historical!$D$7:$D$1277,MATCH(B14,Historical!$B$7:$B$1301,0))=0,"n/a",(INDEX(Historical!$C$7:$C$1279,MATCH(B14,Historical!$B$7:$B$1301,0))/INDEX(Historical!$D$7:$D$1277,MATCH(B14,Historical!$B$7:$B$1301,0))-1)*100)</f>
        <v>3.9242219215155583</v>
      </c>
      <c r="T14" s="714">
        <f>IF(INDEX(Historical!$F$7:$F$1270,MATCH(B14,Historical!$B$7:$B$1301,0))=0,"n/a",((INDEX(Historical!$C$7:$C$1279,MATCH(B14,Historical!$B$7:$B$1301,0))/INDEX(Historical!$F$7:$F$1270,MATCH(B14,Historical!$B$7:$B$1301,0)))^(1/3)-1)*100)</f>
        <v>3.8354624475508414</v>
      </c>
      <c r="U14" s="714">
        <f>IF(INDEX(Historical!$H$7:$H$1270,MATCH(B14,Historical!$B$7:$B$1301,0))=0,"n/a",((INDEX(Historical!$C$7:$C$1279,MATCH(B14,Historical!$B$7:$B$1301,0))/INDEX(Historical!$H$7:$H$1270,MATCH(B14,Historical!$B$7:$B$1301,0)))^(1/5)-1)*100)</f>
        <v>3.584570713460411</v>
      </c>
      <c r="V14" s="714">
        <f>IF(INDEX(Historical!$O$7:$O$1270,MATCH(B14,Historical!$B$7:$B$1301,0))=0,"n/a",((INDEX(Historical!$C$7:$C$1279,MATCH(B14,Historical!$B$7:$B$1301,0))/INDEX(Historical!$O$7:$O$1270,MATCH(B14,Historical!$B$7:$B$1301,0)))^(1/10)-1)*100)</f>
        <v>2.2299270262671422</v>
      </c>
      <c r="W14" s="715">
        <f>IF(OR(U14&lt;=0,U14="n/a",V14&lt;=0,V14="n/a"),"n/a",U14/V14)</f>
        <v>1.6074834159308424</v>
      </c>
      <c r="X14" s="716">
        <f>IF(OR(AJ14&lt;=0,AJ14="n/a",U14&lt;=0,U14="n/a"),"n/a",U14/AJ14)</f>
        <v>0.51950300195078414</v>
      </c>
      <c r="Y14" s="673"/>
      <c r="Z14" s="663">
        <f>IF(OR(AC14&lt;0.01,AC14="n/a"),"n/a",M14/AC14*100)</f>
        <v>62.658227848101269</v>
      </c>
      <c r="AA14" s="900">
        <f>IF(OR(AC14&lt;0.01,AC14="n/a"),"n/a",I14/AC14)</f>
        <v>22.265822784810126</v>
      </c>
      <c r="AB14" s="901">
        <v>12</v>
      </c>
      <c r="AC14" s="879">
        <v>3.16</v>
      </c>
      <c r="AD14" s="879">
        <v>3.74</v>
      </c>
      <c r="AE14" s="879">
        <v>2.97</v>
      </c>
      <c r="AF14" s="879">
        <v>2.13</v>
      </c>
      <c r="AG14" s="879">
        <v>9.8000000000000007</v>
      </c>
      <c r="AH14" s="879">
        <v>1.0999999999999999</v>
      </c>
      <c r="AI14" s="879">
        <v>9.67</v>
      </c>
      <c r="AJ14" s="879">
        <v>6.9</v>
      </c>
      <c r="AK14" s="879">
        <v>5.8999999999999995</v>
      </c>
      <c r="AL14" s="892">
        <v>17190</v>
      </c>
      <c r="AM14" s="886">
        <v>0.6</v>
      </c>
      <c r="AN14" s="879">
        <v>1.28</v>
      </c>
      <c r="AO14" s="753">
        <f>IF(U14="n/a","n/a",IF(AA14&lt;0,"n/a",IF(AA14="n/a","n/a",J14+U14-AA14)))</f>
        <v>-15.867153151508896</v>
      </c>
      <c r="AP14" s="754">
        <f>IF(U14="n/a","n/a",J14+U14)</f>
        <v>6.3986696333012301</v>
      </c>
      <c r="AQ14" s="902">
        <f>IF(OR(AC14&lt;0.01,AF14="n/a"),"n/a",(I14/SQRT(22.5*AC14*(I14/AF14))-1)*100)</f>
        <v>45.183718909135663</v>
      </c>
      <c r="AR14" s="663">
        <f>INDEX(Historical!$C$7:$C$1279,MATCH(B14,Historical!$B$7:$B$1301,0))*IF(AH14="n/a",1.03,IF(AH14&lt;0,1.01,IF(AH14&gt;10,1.1,(1+AH14/100))))</f>
        <v>1.9411199999999997</v>
      </c>
      <c r="AS14" s="900">
        <f>IF($AI14="n/a",1.03*AR14,IF($AI14&lt;0,1.01*AR14,IF($AI14&gt;10,1.1*AR14,(1+$AI14/100)*AR14)))</f>
        <v>2.1288263039999995</v>
      </c>
      <c r="AT14" s="900">
        <f>IF($AK14="n/a",1.03*AS14,IF($AK14&lt;0,1.01*AS14,IF($AK14&gt;10,1.1*AS14,(1+$AK14/100)*AS14)))</f>
        <v>2.2544270559359996</v>
      </c>
      <c r="AU14" s="900">
        <f>IF($AK14="n/a",1.03*AT14,IF($AK14&lt;0,1.01*AT14,IF($AK14&gt;10,1.1*AT14,(1+$AK14/100)*AT14)))</f>
        <v>2.3874382522362234</v>
      </c>
      <c r="AV14" s="900">
        <f>IF($AK14="n/a",1.03*AU14,IF($AK14&lt;0,1.01*AU14,IF($AK14&gt;10,1.1*AU14,(1+$AK14/100)*AU14)))</f>
        <v>2.5282971091181605</v>
      </c>
      <c r="AW14" s="663">
        <f>SUM(AR14:AV14)</f>
        <v>11.240108721290383</v>
      </c>
      <c r="AX14" s="761">
        <f>AW14/I14*100</f>
        <v>15.975140308826582</v>
      </c>
      <c r="AY14" s="948">
        <v>0.27</v>
      </c>
      <c r="AZ14" s="886">
        <v>19.78</v>
      </c>
      <c r="BA14" s="886">
        <v>-19.73</v>
      </c>
      <c r="BB14" s="886">
        <v>-2.36</v>
      </c>
      <c r="BC14" s="886">
        <v>-7.55</v>
      </c>
      <c r="BE14" s="635">
        <v>2014</v>
      </c>
      <c r="BF14" s="912">
        <f>IF(BE14&gt;2008,0,IF(BE14&gt;2001,1,IF(BE14&gt;1990,2,IF(BE14&gt;1980,3,IF(BE14&gt;1973,4,IF(BE14&gt;1970,5,IF(BE14&gt;1960,6,IF(BE14&gt;1958,7,IF(BE14&gt;1953,8,9)))))))))</f>
        <v>0</v>
      </c>
      <c r="BG14" s="896">
        <v>2.7</v>
      </c>
    </row>
    <row r="15" spans="1:59" ht="11.25" customHeight="1" x14ac:dyDescent="0.2">
      <c r="A15" s="877" t="s">
        <v>877</v>
      </c>
      <c r="B15" s="889" t="s">
        <v>878</v>
      </c>
      <c r="C15" s="946" t="s">
        <v>131</v>
      </c>
      <c r="D15" s="946" t="s">
        <v>4336</v>
      </c>
      <c r="E15" s="746">
        <v>9</v>
      </c>
      <c r="F15" s="1199">
        <v>474</v>
      </c>
      <c r="G15" s="1199" t="s">
        <v>106</v>
      </c>
      <c r="H15" s="1199" t="s">
        <v>106</v>
      </c>
      <c r="I15" s="888">
        <v>14.49</v>
      </c>
      <c r="J15" s="663">
        <f>(M15/I15)*100</f>
        <v>3.9558316080055214</v>
      </c>
      <c r="K15" s="891">
        <v>0.14330000000000001</v>
      </c>
      <c r="L15" s="901">
        <v>4</v>
      </c>
      <c r="M15" s="654">
        <f>K15*L15</f>
        <v>0.57320000000000004</v>
      </c>
      <c r="N15" s="884" t="s">
        <v>107</v>
      </c>
      <c r="O15" s="747">
        <v>0.13650000000000001</v>
      </c>
      <c r="P15" s="875">
        <v>43859</v>
      </c>
      <c r="Q15" s="875">
        <v>43874</v>
      </c>
      <c r="R15" s="654">
        <f>(K15-O15)/O15*100</f>
        <v>4.9816849816849818</v>
      </c>
      <c r="S15" s="714">
        <f>IF(INDEX(Historical!$D$7:$D$1277,MATCH(B15,Historical!$B$7:$B$1301,0))=0,"n/a",(INDEX(Historical!$C$7:$C$1279,MATCH(B15,Historical!$B$7:$B$1301,0))/INDEX(Historical!$D$7:$D$1277,MATCH(B15,Historical!$B$7:$B$1301,0))-1)*100)</f>
        <v>5.0000000000000044</v>
      </c>
      <c r="T15" s="714">
        <f>IF(INDEX(Historical!$F$7:$F$1270,MATCH(B15,Historical!$B$7:$B$1301,0))=0,"n/a",((INDEX(Historical!$C$7:$C$1279,MATCH(B15,Historical!$B$7:$B$1301,0))/INDEX(Historical!$F$7:$F$1270,MATCH(B15,Historical!$B$7:$B$1301,0)))^(1/3)-1)*100)</f>
        <v>7.4599552570627115</v>
      </c>
      <c r="U15" s="714">
        <f>IF(INDEX(Historical!$H$7:$H$1270,MATCH(B15,Historical!$B$7:$B$1301,0))=0,"n/a",((INDEX(Historical!$C$7:$C$1279,MATCH(B15,Historical!$B$7:$B$1301,0))/INDEX(Historical!$H$7:$H$1270,MATCH(B15,Historical!$B$7:$B$1301,0)))^(1/5)-1)*100)</f>
        <v>22.245400977020502</v>
      </c>
      <c r="V15" s="714" t="str">
        <f>IF(INDEX(Historical!$O$7:$O$1270,MATCH(B15,Historical!$B$7:$B$1301,0))=0,"n/a",((INDEX(Historical!$C$7:$C$1279,MATCH(B15,Historical!$B$7:$B$1301,0))/INDEX(Historical!$O$7:$O$1270,MATCH(B15,Historical!$B$7:$B$1301,0)))^(1/10)-1)*100)</f>
        <v>n/a</v>
      </c>
      <c r="W15" s="715" t="str">
        <f>IF(OR(U15&lt;=0,U15="n/a",V15&lt;=0,V15="n/a"),"n/a",U15/V15)</f>
        <v>n/a</v>
      </c>
      <c r="X15" s="716" t="str">
        <f>IF(OR(AJ15&lt;=0,AJ15="n/a",U15&lt;=0,U15="n/a"),"n/a",U15/AJ15)</f>
        <v>n/a</v>
      </c>
      <c r="Y15" s="673"/>
      <c r="Z15" s="663">
        <f>IF(OR(AC15&lt;0.01,AC15="n/a"),"n/a",M15/AC15*100)</f>
        <v>130.27272727272728</v>
      </c>
      <c r="AA15" s="900">
        <f>IF(OR(AC15&lt;0.01,AC15="n/a"),"n/a",I15/AC15)</f>
        <v>32.93181818181818</v>
      </c>
      <c r="AB15" s="901">
        <v>12</v>
      </c>
      <c r="AC15" s="879">
        <v>0.44</v>
      </c>
      <c r="AD15" s="879">
        <v>4.62</v>
      </c>
      <c r="AE15" s="879">
        <v>0.97</v>
      </c>
      <c r="AF15" s="879">
        <v>3.75</v>
      </c>
      <c r="AG15" s="879">
        <v>9.9</v>
      </c>
      <c r="AH15" s="879">
        <v>-70.599999999999994</v>
      </c>
      <c r="AI15" s="879">
        <v>12.61</v>
      </c>
      <c r="AJ15" s="879">
        <v>-14.2</v>
      </c>
      <c r="AK15" s="879">
        <v>7.1</v>
      </c>
      <c r="AL15" s="892">
        <v>9620</v>
      </c>
      <c r="AM15" s="886">
        <v>0.3</v>
      </c>
      <c r="AN15" s="879">
        <v>8.31</v>
      </c>
      <c r="AO15" s="753">
        <f>IF(U15="n/a","n/a",IF(AA15&lt;0,"n/a",IF(AA15="n/a","n/a",J15+U15-AA15)))</f>
        <v>-6.7305855967921566</v>
      </c>
      <c r="AP15" s="754">
        <f>IF(U15="n/a","n/a",J15+U15)</f>
        <v>26.201232585026023</v>
      </c>
      <c r="AQ15" s="902">
        <f>IF(OR(AC15&lt;0.01,AF15="n/a"),"n/a",(I15/SQRT(22.5*AC15*(I15/AF15))-1)*100)</f>
        <v>134.27838917912092</v>
      </c>
      <c r="AR15" s="663">
        <f>INDEX(Historical!$C$7:$C$1279,MATCH(B15,Historical!$B$7:$B$1301,0))*IF(AH15="n/a",1.03,IF(AH15&lt;0,1.01,IF(AH15&gt;10,1.1,(1+AH15/100))))</f>
        <v>0.55146000000000006</v>
      </c>
      <c r="AS15" s="900">
        <f>IF($AI15="n/a",1.03*AR15,IF($AI15&lt;0,1.01*AR15,IF($AI15&gt;10,1.1*AR15,(1+$AI15/100)*AR15)))</f>
        <v>0.60660600000000009</v>
      </c>
      <c r="AT15" s="900">
        <f>IF($AK15="n/a",1.03*AS15,IF($AK15&lt;0,1.01*AS15,IF($AK15&gt;10,1.1*AS15,(1+$AK15/100)*AS15)))</f>
        <v>0.64967502600000004</v>
      </c>
      <c r="AU15" s="900">
        <f>IF($AK15="n/a",1.03*AT15,IF($AK15&lt;0,1.01*AT15,IF($AK15&gt;10,1.1*AT15,(1+$AK15/100)*AT15)))</f>
        <v>0.69580195284599999</v>
      </c>
      <c r="AV15" s="900">
        <f>IF($AK15="n/a",1.03*AU15,IF($AK15&lt;0,1.01*AU15,IF($AK15&gt;10,1.1*AU15,(1+$AK15/100)*AU15)))</f>
        <v>0.74520389149806598</v>
      </c>
      <c r="AW15" s="663">
        <f>SUM(AR15:AV15)</f>
        <v>3.2487468703440663</v>
      </c>
      <c r="AX15" s="761">
        <f>AW15/I15*100</f>
        <v>22.420613321905218</v>
      </c>
      <c r="AY15" s="948">
        <v>0.96</v>
      </c>
      <c r="AZ15" s="886">
        <v>78.67</v>
      </c>
      <c r="BA15" s="886">
        <v>-31.75</v>
      </c>
      <c r="BB15" s="886">
        <v>10.9</v>
      </c>
      <c r="BC15" s="886">
        <v>-11.18</v>
      </c>
      <c r="BE15" s="635">
        <v>2012</v>
      </c>
      <c r="BF15" s="912">
        <f>IF(BE15&gt;2008,0,IF(BE15&gt;2001,1,IF(BE15&gt;1990,2,IF(BE15&gt;1980,3,IF(BE15&gt;1973,4,IF(BE15&gt;1970,5,IF(BE15&gt;1960,6,IF(BE15&gt;1958,7,IF(BE15&gt;1953,8,9)))))))))</f>
        <v>0</v>
      </c>
      <c r="BG15" s="896">
        <v>0.89999999999999991</v>
      </c>
    </row>
    <row r="16" spans="1:59" ht="11.25" customHeight="1" x14ac:dyDescent="0.2">
      <c r="A16" s="877" t="s">
        <v>879</v>
      </c>
      <c r="B16" s="889" t="s">
        <v>880</v>
      </c>
      <c r="C16" s="946" t="s">
        <v>112</v>
      </c>
      <c r="D16" s="946" t="s">
        <v>211</v>
      </c>
      <c r="E16" s="746">
        <v>7</v>
      </c>
      <c r="F16" s="1199">
        <v>598</v>
      </c>
      <c r="G16" s="1199" t="s">
        <v>106</v>
      </c>
      <c r="H16" s="1199" t="s">
        <v>106</v>
      </c>
      <c r="I16" s="888">
        <v>55.46</v>
      </c>
      <c r="J16" s="663">
        <f>(M16/I16)*100</f>
        <v>1.153984853948792</v>
      </c>
      <c r="K16" s="891">
        <v>0.16</v>
      </c>
      <c r="L16" s="901">
        <v>4</v>
      </c>
      <c r="M16" s="654">
        <f>K16*L16</f>
        <v>0.64</v>
      </c>
      <c r="N16" s="884" t="s">
        <v>148</v>
      </c>
      <c r="O16" s="747">
        <v>0.15</v>
      </c>
      <c r="P16" s="880">
        <v>43599</v>
      </c>
      <c r="Q16" s="880">
        <v>43630</v>
      </c>
      <c r="R16" s="654">
        <f>(K16-O16)/O16*100</f>
        <v>6.6666666666666732</v>
      </c>
      <c r="S16" s="714">
        <f>IF(INDEX(Historical!$D$7:$D$1277,MATCH(B16,Historical!$B$7:$B$1301,0))=0,"n/a",(INDEX(Historical!$C$7:$C$1279,MATCH(B16,Historical!$B$7:$B$1301,0))/INDEX(Historical!$D$7:$D$1277,MATCH(B16,Historical!$B$7:$B$1301,0))-1)*100)</f>
        <v>5.0000000000000044</v>
      </c>
      <c r="T16" s="714">
        <f>IF(INDEX(Historical!$F$7:$F$1270,MATCH(B16,Historical!$B$7:$B$1301,0))=0,"n/a",((INDEX(Historical!$C$7:$C$1279,MATCH(B16,Historical!$B$7:$B$1301,0))/INDEX(Historical!$F$7:$F$1270,MATCH(B16,Historical!$B$7:$B$1301,0)))^(1/3)-1)*100)</f>
        <v>6.6053667550018957</v>
      </c>
      <c r="U16" s="714">
        <f>IF(INDEX(Historical!$H$7:$H$1270,MATCH(B16,Historical!$B$7:$B$1301,0))=0,"n/a",((INDEX(Historical!$C$7:$C$1279,MATCH(B16,Historical!$B$7:$B$1301,0))/INDEX(Historical!$H$7:$H$1270,MATCH(B16,Historical!$B$7:$B$1301,0)))^(1/5)-1)*100)</f>
        <v>7.442863557808499</v>
      </c>
      <c r="V16" s="714" t="str">
        <f>IF(INDEX(Historical!$O$7:$O$1270,MATCH(B16,Historical!$B$7:$B$1301,0))=0,"n/a",((INDEX(Historical!$C$7:$C$1279,MATCH(B16,Historical!$B$7:$B$1301,0))/INDEX(Historical!$O$7:$O$1270,MATCH(B16,Historical!$B$7:$B$1301,0)))^(1/10)-1)*100)</f>
        <v>n/a</v>
      </c>
      <c r="W16" s="715" t="str">
        <f>IF(OR(U16&lt;=0,U16="n/a",V16&lt;=0,V16="n/a"),"n/a",U16/V16)</f>
        <v>n/a</v>
      </c>
      <c r="X16" s="716" t="str">
        <f>IF(OR(AJ16&lt;=0,AJ16="n/a",U16&lt;=0,U16="n/a"),"n/a",U16/AJ16)</f>
        <v>n/a</v>
      </c>
      <c r="Y16" s="675"/>
      <c r="Z16" s="663">
        <f>IF(OR(AC16&lt;0.01,AC16="n/a"),"n/a",M16/AC16*100)</f>
        <v>48.484848484848484</v>
      </c>
      <c r="AA16" s="900">
        <f>IF(OR(AC16&lt;0.01,AC16="n/a"),"n/a",I16/AC16)</f>
        <v>42.015151515151516</v>
      </c>
      <c r="AB16" s="901">
        <v>12</v>
      </c>
      <c r="AC16" s="879">
        <v>1.32</v>
      </c>
      <c r="AD16" s="879">
        <v>8.42</v>
      </c>
      <c r="AE16" s="879">
        <v>0.47</v>
      </c>
      <c r="AF16" s="879">
        <v>1.55</v>
      </c>
      <c r="AG16" s="879">
        <v>4.3</v>
      </c>
      <c r="AH16" s="879">
        <v>-61.4</v>
      </c>
      <c r="AI16" s="879">
        <v>64.5</v>
      </c>
      <c r="AJ16" s="879">
        <v>-21</v>
      </c>
      <c r="AK16" s="879">
        <v>4.91</v>
      </c>
      <c r="AL16" s="892">
        <v>4180</v>
      </c>
      <c r="AM16" s="886">
        <v>1.7000000000000002</v>
      </c>
      <c r="AN16" s="879">
        <v>0.7</v>
      </c>
      <c r="AO16" s="753">
        <f>IF(U16="n/a","n/a",IF(AA16&lt;0,"n/a",IF(AA16="n/a","n/a",J16+U16-AA16)))</f>
        <v>-33.418303103394223</v>
      </c>
      <c r="AP16" s="754">
        <f>IF(U16="n/a","n/a",J16+U16)</f>
        <v>8.596848411757291</v>
      </c>
      <c r="AQ16" s="902">
        <f>IF(OR(AC16&lt;0.01,AF16="n/a"),"n/a",(I16/SQRT(22.5*AC16*(I16/AF16))-1)*100)</f>
        <v>70.128689655128554</v>
      </c>
      <c r="AR16" s="663">
        <f>INDEX(Historical!$C$7:$C$1279,MATCH(B16,Historical!$B$7:$B$1301,0))*IF(AH16="n/a",1.03,IF(AH16&lt;0,1.01,IF(AH16&gt;10,1.1,(1+AH16/100))))</f>
        <v>0.63629999999999998</v>
      </c>
      <c r="AS16" s="900">
        <f>IF($AI16="n/a",1.03*AR16,IF($AI16&lt;0,1.01*AR16,IF($AI16&gt;10,1.1*AR16,(1+$AI16/100)*AR16)))</f>
        <v>0.69993000000000005</v>
      </c>
      <c r="AT16" s="900">
        <f>IF($AK16="n/a",1.03*AS16,IF($AK16&lt;0,1.01*AS16,IF($AK16&gt;10,1.1*AS16,(1+$AK16/100)*AS16)))</f>
        <v>0.73429656300000001</v>
      </c>
      <c r="AU16" s="900">
        <f>IF($AK16="n/a",1.03*AT16,IF($AK16&lt;0,1.01*AT16,IF($AK16&gt;10,1.1*AT16,(1+$AK16/100)*AT16)))</f>
        <v>0.77035052424329997</v>
      </c>
      <c r="AV16" s="900">
        <f>IF($AK16="n/a",1.03*AU16,IF($AK16&lt;0,1.01*AU16,IF($AK16&gt;10,1.1*AU16,(1+$AK16/100)*AU16)))</f>
        <v>0.80817473498364589</v>
      </c>
      <c r="AW16" s="663">
        <f>SUM(AR16:AV16)</f>
        <v>3.6490518222269461</v>
      </c>
      <c r="AX16" s="761">
        <f>AW16/I16*100</f>
        <v>6.5796102095689619</v>
      </c>
      <c r="AY16" s="948">
        <v>1.1399999999999999</v>
      </c>
      <c r="AZ16" s="886">
        <v>56.98</v>
      </c>
      <c r="BA16" s="886">
        <v>-31.86</v>
      </c>
      <c r="BB16" s="886">
        <v>4.45</v>
      </c>
      <c r="BC16" s="886">
        <v>-14.66</v>
      </c>
      <c r="BE16" s="635">
        <v>2013</v>
      </c>
      <c r="BF16" s="912">
        <f>IF(BE16&gt;2008,0,IF(BE16&gt;2001,1,IF(BE16&gt;1990,2,IF(BE16&gt;1980,3,IF(BE16&gt;1973,4,IF(BE16&gt;1970,5,IF(BE16&gt;1960,6,IF(BE16&gt;1958,7,IF(BE16&gt;1953,8,9)))))))))</f>
        <v>0</v>
      </c>
      <c r="BG16" s="896">
        <v>1.6</v>
      </c>
    </row>
    <row r="17" spans="1:59" s="787" customFormat="1" ht="11.25" customHeight="1" x14ac:dyDescent="0.2">
      <c r="A17" s="768" t="s">
        <v>1175</v>
      </c>
      <c r="B17" s="795" t="s">
        <v>1176</v>
      </c>
      <c r="C17" s="946" t="s">
        <v>108</v>
      </c>
      <c r="D17" s="946" t="s">
        <v>4337</v>
      </c>
      <c r="E17" s="769">
        <v>9</v>
      </c>
      <c r="F17" s="1199">
        <v>486</v>
      </c>
      <c r="G17" s="1198" t="s">
        <v>106</v>
      </c>
      <c r="H17" s="1198" t="s">
        <v>106</v>
      </c>
      <c r="I17" s="770">
        <v>64.010000000000005</v>
      </c>
      <c r="J17" s="771">
        <f>(M17/I17)*100</f>
        <v>4.9992188720512418</v>
      </c>
      <c r="K17" s="772">
        <v>0.8</v>
      </c>
      <c r="L17" s="773">
        <v>4</v>
      </c>
      <c r="M17" s="774">
        <f>K17*L17</f>
        <v>3.2</v>
      </c>
      <c r="N17" s="775" t="s">
        <v>318</v>
      </c>
      <c r="O17" s="776">
        <v>0.7</v>
      </c>
      <c r="P17" s="777">
        <v>43903</v>
      </c>
      <c r="Q17" s="777">
        <v>43921</v>
      </c>
      <c r="R17" s="774">
        <f>(K17-O17)/O17*100</f>
        <v>14.285714285714299</v>
      </c>
      <c r="S17" s="714">
        <f>IF(INDEX(Historical!$D$7:$D$1277,MATCH(B17,Historical!$B$7:$B$1301,0))=0,"n/a",(INDEX(Historical!$C$7:$C$1279,MATCH(B17,Historical!$B$7:$B$1301,0))/INDEX(Historical!$D$7:$D$1277,MATCH(B17,Historical!$B$7:$B$1301,0))-1)*100)</f>
        <v>20.68965517241379</v>
      </c>
      <c r="T17" s="714">
        <f>IF(INDEX(Historical!$F$7:$F$1270,MATCH(B17,Historical!$B$7:$B$1301,0))=0,"n/a",((INDEX(Historical!$C$7:$C$1279,MATCH(B17,Historical!$B$7:$B$1301,0))/INDEX(Historical!$F$7:$F$1270,MATCH(B17,Historical!$B$7:$B$1301,0)))^(1/3)-1)*100)</f>
        <v>39.115300228031955</v>
      </c>
      <c r="U17" s="714">
        <f>IF(INDEX(Historical!$H$7:$H$1270,MATCH(B17,Historical!$B$7:$B$1301,0))=0,"n/a",((INDEX(Historical!$C$7:$C$1279,MATCH(B17,Historical!$B$7:$B$1301,0))/INDEX(Historical!$H$7:$H$1270,MATCH(B17,Historical!$B$7:$B$1301,0)))^(1/5)-1)*100)</f>
        <v>37.972966146121493</v>
      </c>
      <c r="V17" s="714">
        <f>IF(INDEX(Historical!$O$7:$O$1270,MATCH(B17,Historical!$B$7:$B$1301,0))=0,"n/a",((INDEX(Historical!$C$7:$C$1279,MATCH(B17,Historical!$B$7:$B$1301,0))/INDEX(Historical!$O$7:$O$1270,MATCH(B17,Historical!$B$7:$B$1301,0)))^(1/10)-1)*100)</f>
        <v>30.200545431746772</v>
      </c>
      <c r="W17" s="715">
        <f>IF(OR(U17&lt;=0,U17="n/a",V17&lt;=0,V17="n/a"),"n/a",U17/V17)</f>
        <v>1.2573602762221758</v>
      </c>
      <c r="X17" s="716">
        <f>IF(OR(AJ17&lt;=0,AJ17="n/a",U17&lt;=0,U17="n/a"),"n/a",U17/AJ17)</f>
        <v>1.8168883323503109</v>
      </c>
      <c r="Y17" s="788" t="s">
        <v>1177</v>
      </c>
      <c r="Z17" s="771">
        <f>IF(OR(AC17&lt;0.01,AC17="n/a"),"n/a",M17/AC17*100)</f>
        <v>42.496679946879148</v>
      </c>
      <c r="AA17" s="779">
        <f>IF(OR(AC17&lt;0.01,AC17="n/a"),"n/a",I17/AC17)</f>
        <v>8.5006640106241704</v>
      </c>
      <c r="AB17" s="773">
        <v>12</v>
      </c>
      <c r="AC17" s="780">
        <v>7.53</v>
      </c>
      <c r="AD17" s="780">
        <v>0.75</v>
      </c>
      <c r="AE17" s="780">
        <v>1.0900000000000001</v>
      </c>
      <c r="AF17" s="780">
        <v>1.43</v>
      </c>
      <c r="AG17" s="780">
        <v>15.4</v>
      </c>
      <c r="AH17" s="780">
        <v>-1.6</v>
      </c>
      <c r="AI17" s="780">
        <v>11.81</v>
      </c>
      <c r="AJ17" s="780">
        <v>20.9</v>
      </c>
      <c r="AK17" s="780">
        <v>11</v>
      </c>
      <c r="AL17" s="781">
        <v>698.84</v>
      </c>
      <c r="AM17" s="782">
        <v>9.9</v>
      </c>
      <c r="AN17" s="789">
        <v>47.75</v>
      </c>
      <c r="AO17" s="783">
        <f>IF(U17="n/a","n/a",IF(AA17&lt;0,"n/a",IF(AA17="n/a","n/a",J17+U17-AA17)))</f>
        <v>34.471521007548567</v>
      </c>
      <c r="AP17" s="784">
        <f>IF(U17="n/a","n/a",J17+U17)</f>
        <v>42.972185018172738</v>
      </c>
      <c r="AQ17" s="785">
        <f>IF(OR(AC17&lt;0.01,AF17="n/a"),"n/a",(I17/SQRT(22.5*AC17*(I17/AF17))-1)*100)</f>
        <v>-26.497318158700068</v>
      </c>
      <c r="AR17" s="663">
        <f>INDEX(Historical!$C$7:$C$1279,MATCH(B17,Historical!$B$7:$B$1301,0))*IF(AH17="n/a",1.03,IF(AH17&lt;0,1.01,IF(AH17&gt;10,1.1,(1+AH17/100))))</f>
        <v>2.8279999999999998</v>
      </c>
      <c r="AS17" s="779">
        <f>IF($AI17="n/a",1.03*AR17,IF($AI17&lt;0,1.01*AR17,IF($AI17&gt;10,1.1*AR17,(1+$AI17/100)*AR17)))</f>
        <v>3.1108000000000002</v>
      </c>
      <c r="AT17" s="779">
        <f>IF($AK17="n/a",1.03*AS17,IF($AK17&lt;0,1.01*AS17,IF($AK17&gt;10,1.1*AS17,(1+$AK17/100)*AS17)))</f>
        <v>3.4218800000000007</v>
      </c>
      <c r="AU17" s="779">
        <f>IF($AK17="n/a",1.03*AT17,IF($AK17&lt;0,1.01*AT17,IF($AK17&gt;10,1.1*AT17,(1+$AK17/100)*AT17)))</f>
        <v>3.7640680000000009</v>
      </c>
      <c r="AV17" s="779">
        <f>IF($AK17="n/a",1.03*AU17,IF($AK17&lt;0,1.01*AU17,IF($AK17&gt;10,1.1*AU17,(1+$AK17/100)*AU17)))</f>
        <v>4.1404748000000016</v>
      </c>
      <c r="AW17" s="771">
        <f>SUM(AR17:AV17)</f>
        <v>17.265222800000004</v>
      </c>
      <c r="AX17" s="786">
        <f>AW17/I17*100</f>
        <v>26.972696141227935</v>
      </c>
      <c r="AY17" s="949">
        <v>1.18</v>
      </c>
      <c r="AZ17" s="782">
        <v>59.830000000000005</v>
      </c>
      <c r="BA17" s="782">
        <v>-27.639999999999997</v>
      </c>
      <c r="BB17" s="782">
        <v>0.75</v>
      </c>
      <c r="BC17" s="782">
        <v>-12.17</v>
      </c>
      <c r="BD17" s="922"/>
      <c r="BE17" s="635">
        <v>2012</v>
      </c>
      <c r="BF17" s="912">
        <f>IF(BE17&gt;2008,0,IF(BE17&gt;2001,1,IF(BE17&gt;1990,2,IF(BE17&gt;1980,3,IF(BE17&gt;1973,4,IF(BE17&gt;1970,5,IF(BE17&gt;1960,6,IF(BE17&gt;1958,7,IF(BE17&gt;1953,8,9)))))))))</f>
        <v>0</v>
      </c>
      <c r="BG17" s="838">
        <v>0.4</v>
      </c>
    </row>
    <row r="18" spans="1:59" ht="11.25" customHeight="1" x14ac:dyDescent="0.2">
      <c r="A18" s="877" t="s">
        <v>955</v>
      </c>
      <c r="B18" s="889" t="s">
        <v>956</v>
      </c>
      <c r="C18" s="946" t="s">
        <v>108</v>
      </c>
      <c r="D18" s="946" t="s">
        <v>118</v>
      </c>
      <c r="E18" s="746">
        <v>9</v>
      </c>
      <c r="F18" s="1199">
        <v>484</v>
      </c>
      <c r="G18" s="1199" t="s">
        <v>106</v>
      </c>
      <c r="H18" s="1199" t="s">
        <v>106</v>
      </c>
      <c r="I18" s="888">
        <v>24.41</v>
      </c>
      <c r="J18" s="663">
        <f>(M18/I18)*100</f>
        <v>3.2773453502662844</v>
      </c>
      <c r="K18" s="891">
        <v>0.2</v>
      </c>
      <c r="L18" s="901">
        <v>4</v>
      </c>
      <c r="M18" s="654">
        <f>K18*L18</f>
        <v>0.8</v>
      </c>
      <c r="N18" s="884" t="s">
        <v>708</v>
      </c>
      <c r="O18" s="747">
        <v>0.18</v>
      </c>
      <c r="P18" s="875">
        <v>43900</v>
      </c>
      <c r="Q18" s="875">
        <v>43915</v>
      </c>
      <c r="R18" s="654">
        <f>(K18-O18)/O18*100</f>
        <v>11.111111111111121</v>
      </c>
      <c r="S18" s="714">
        <f>IF(INDEX(Historical!$D$7:$D$1277,MATCH(B18,Historical!$B$7:$B$1301,0))=0,"n/a",(INDEX(Historical!$C$7:$C$1279,MATCH(B18,Historical!$B$7:$B$1301,0))/INDEX(Historical!$D$7:$D$1277,MATCH(B18,Historical!$B$7:$B$1301,0))-1)*100)</f>
        <v>12.5</v>
      </c>
      <c r="T18" s="714">
        <f>IF(INDEX(Historical!$F$7:$F$1270,MATCH(B18,Historical!$B$7:$B$1301,0))=0,"n/a",((INDEX(Historical!$C$7:$C$1279,MATCH(B18,Historical!$B$7:$B$1301,0))/INDEX(Historical!$F$7:$F$1270,MATCH(B18,Historical!$B$7:$B$1301,0)))^(1/3)-1)*100)</f>
        <v>11.457607795906144</v>
      </c>
      <c r="U18" s="714">
        <f>IF(INDEX(Historical!$H$7:$H$1270,MATCH(B18,Historical!$B$7:$B$1301,0))=0,"n/a",((INDEX(Historical!$C$7:$C$1279,MATCH(B18,Historical!$B$7:$B$1301,0))/INDEX(Historical!$H$7:$H$1270,MATCH(B18,Historical!$B$7:$B$1301,0)))^(1/5)-1)*100)</f>
        <v>10.350921459993479</v>
      </c>
      <c r="V18" s="714">
        <f>IF(INDEX(Historical!$O$7:$O$1270,MATCH(B18,Historical!$B$7:$B$1301,0))=0,"n/a",((INDEX(Historical!$C$7:$C$1279,MATCH(B18,Historical!$B$7:$B$1301,0))/INDEX(Historical!$O$7:$O$1270,MATCH(B18,Historical!$B$7:$B$1301,0)))^(1/10)-1)*100)</f>
        <v>14.869835499703509</v>
      </c>
      <c r="W18" s="715">
        <f>IF(OR(U18&lt;=0,U18="n/a",V18&lt;=0,V18="n/a"),"n/a",U18/V18)</f>
        <v>0.69610194814864412</v>
      </c>
      <c r="X18" s="716" t="str">
        <f>IF(OR(AJ18&lt;=0,AJ18="n/a",U18&lt;=0,U18="n/a"),"n/a",U18/AJ18)</f>
        <v>n/a</v>
      </c>
      <c r="Y18" s="890" t="s">
        <v>474</v>
      </c>
      <c r="Z18" s="663">
        <f>IF(OR(AC18&lt;0.01,AC18="n/a"),"n/a",M18/AC18*100)</f>
        <v>27.397260273972606</v>
      </c>
      <c r="AA18" s="900">
        <f>IF(OR(AC18&lt;0.01,AC18="n/a"),"n/a",I18/AC18)</f>
        <v>8.3595890410958908</v>
      </c>
      <c r="AB18" s="901">
        <v>12</v>
      </c>
      <c r="AC18" s="879">
        <v>2.92</v>
      </c>
      <c r="AD18" s="879">
        <v>2.79</v>
      </c>
      <c r="AE18" s="879">
        <v>2.59</v>
      </c>
      <c r="AF18" s="879">
        <v>0.36</v>
      </c>
      <c r="AG18" s="879">
        <v>4.5</v>
      </c>
      <c r="AH18" s="879">
        <v>-13.5</v>
      </c>
      <c r="AI18" s="879">
        <v>30.53</v>
      </c>
      <c r="AJ18" s="879">
        <v>-8.5</v>
      </c>
      <c r="AK18" s="879">
        <v>3</v>
      </c>
      <c r="AL18" s="892">
        <v>2220</v>
      </c>
      <c r="AM18" s="886">
        <v>4.1000000000000005</v>
      </c>
      <c r="AN18" s="879">
        <v>0.2</v>
      </c>
      <c r="AO18" s="753">
        <f>IF(U18="n/a","n/a",IF(AA18&lt;0,"n/a",IF(AA18="n/a","n/a",J18+U18-AA18)))</f>
        <v>5.2686777691638724</v>
      </c>
      <c r="AP18" s="754">
        <f>IF(U18="n/a","n/a",J18+U18)</f>
        <v>13.628266810259763</v>
      </c>
      <c r="AQ18" s="902">
        <f>IF(OR(AC18&lt;0.01,AF18="n/a"),"n/a",(I18/SQRT(22.5*AC18*(I18/AF18))-1)*100)</f>
        <v>-63.427684697638533</v>
      </c>
      <c r="AR18" s="663">
        <f>INDEX(Historical!$C$7:$C$1279,MATCH(B18,Historical!$B$7:$B$1301,0))*IF(AH18="n/a",1.03,IF(AH18&lt;0,1.01,IF(AH18&gt;10,1.1,(1+AH18/100))))</f>
        <v>0.72719999999999996</v>
      </c>
      <c r="AS18" s="900">
        <f>IF($AI18="n/a",1.03*AR18,IF($AI18&lt;0,1.01*AR18,IF($AI18&gt;10,1.1*AR18,(1+$AI18/100)*AR18)))</f>
        <v>0.79991999999999996</v>
      </c>
      <c r="AT18" s="900">
        <f>IF($AK18="n/a",1.03*AS18,IF($AK18&lt;0,1.01*AS18,IF($AK18&gt;10,1.1*AS18,(1+$AK18/100)*AS18)))</f>
        <v>0.82391760000000003</v>
      </c>
      <c r="AU18" s="900">
        <f>IF($AK18="n/a",1.03*AT18,IF($AK18&lt;0,1.01*AT18,IF($AK18&gt;10,1.1*AT18,(1+$AK18/100)*AT18)))</f>
        <v>0.84863512800000007</v>
      </c>
      <c r="AV18" s="900">
        <f>IF($AK18="n/a",1.03*AU18,IF($AK18&lt;0,1.01*AU18,IF($AK18&gt;10,1.1*AU18,(1+$AK18/100)*AU18)))</f>
        <v>0.8740941818400001</v>
      </c>
      <c r="AW18" s="663">
        <f>SUM(AR18:AV18)</f>
        <v>4.0737669098400007</v>
      </c>
      <c r="AX18" s="761">
        <f>AW18/I18*100</f>
        <v>16.688926300040968</v>
      </c>
      <c r="AY18" s="948">
        <v>1.23</v>
      </c>
      <c r="AZ18" s="886">
        <v>78.959999999999994</v>
      </c>
      <c r="BA18" s="886">
        <v>-51.92</v>
      </c>
      <c r="BB18" s="886">
        <v>-10.299999999999999</v>
      </c>
      <c r="BC18" s="886">
        <v>-37.909999999999997</v>
      </c>
      <c r="BE18" s="635">
        <v>2012</v>
      </c>
      <c r="BF18" s="912">
        <f>IF(BE18&gt;2008,0,IF(BE18&gt;2001,1,IF(BE18&gt;1990,2,IF(BE18&gt;1980,3,IF(BE18&gt;1973,4,IF(BE18&gt;1970,5,IF(BE18&gt;1960,6,IF(BE18&gt;1958,7,IF(BE18&gt;1953,8,9)))))))))</f>
        <v>0</v>
      </c>
      <c r="BG18" s="896">
        <v>2.1</v>
      </c>
    </row>
    <row r="19" spans="1:59" ht="11.25" customHeight="1" x14ac:dyDescent="0.2">
      <c r="A19" s="877" t="s">
        <v>872</v>
      </c>
      <c r="B19" s="889" t="s">
        <v>873</v>
      </c>
      <c r="C19" s="946" t="s">
        <v>4325</v>
      </c>
      <c r="D19" s="946" t="s">
        <v>4326</v>
      </c>
      <c r="E19" s="746">
        <v>7</v>
      </c>
      <c r="F19" s="1199">
        <v>625</v>
      </c>
      <c r="G19" s="1199" t="s">
        <v>115</v>
      </c>
      <c r="H19" s="1199" t="s">
        <v>115</v>
      </c>
      <c r="I19" s="888">
        <v>12.98</v>
      </c>
      <c r="J19" s="663">
        <f>(M19/I19)*100</f>
        <v>8.9368258859784273</v>
      </c>
      <c r="K19" s="891">
        <v>0.28999999999999998</v>
      </c>
      <c r="L19" s="901">
        <v>4</v>
      </c>
      <c r="M19" s="654">
        <f>K19*L19</f>
        <v>1.1599999999999999</v>
      </c>
      <c r="N19" s="884" t="s">
        <v>464</v>
      </c>
      <c r="O19" s="747">
        <v>0.28000000000000003</v>
      </c>
      <c r="P19" s="875">
        <v>43828</v>
      </c>
      <c r="Q19" s="875">
        <v>43844</v>
      </c>
      <c r="R19" s="654">
        <f>(K19-O19)/O19*100</f>
        <v>3.5714285714285547</v>
      </c>
      <c r="S19" s="714">
        <f>IF(INDEX(Historical!$D$7:$D$1277,MATCH(B19,Historical!$B$7:$B$1301,0))=0,"n/a",(INDEX(Historical!$C$7:$C$1279,MATCH(B19,Historical!$B$7:$B$1301,0))/INDEX(Historical!$D$7:$D$1277,MATCH(B19,Historical!$B$7:$B$1301,0))-1)*100)</f>
        <v>3.7037037037036979</v>
      </c>
      <c r="T19" s="714">
        <f>IF(INDEX(Historical!$F$7:$F$1270,MATCH(B19,Historical!$B$7:$B$1301,0))=0,"n/a",((INDEX(Historical!$C$7:$C$1279,MATCH(B19,Historical!$B$7:$B$1301,0))/INDEX(Historical!$F$7:$F$1270,MATCH(B19,Historical!$B$7:$B$1301,0)))^(1/3)-1)*100)</f>
        <v>3.8498820370220788</v>
      </c>
      <c r="U19" s="714">
        <f>IF(INDEX(Historical!$H$7:$H$1270,MATCH(B19,Historical!$B$7:$B$1301,0))=0,"n/a",((INDEX(Historical!$C$7:$C$1279,MATCH(B19,Historical!$B$7:$B$1301,0))/INDEX(Historical!$H$7:$H$1270,MATCH(B19,Historical!$B$7:$B$1301,0)))^(1/5)-1)*100)</f>
        <v>4.0126207180960938</v>
      </c>
      <c r="V19" s="714">
        <f>IF(INDEX(Historical!$O$7:$O$1270,MATCH(B19,Historical!$B$7:$B$1301,0))=0,"n/a",((INDEX(Historical!$C$7:$C$1279,MATCH(B19,Historical!$B$7:$B$1301,0))/INDEX(Historical!$O$7:$O$1270,MATCH(B19,Historical!$B$7:$B$1301,0)))^(1/10)-1)*100)</f>
        <v>3.6841429121064806</v>
      </c>
      <c r="W19" s="715">
        <f>IF(OR(U19&lt;=0,U19="n/a",V19&lt;=0,V19="n/a"),"n/a",U19/V19)</f>
        <v>1.0891598979263808</v>
      </c>
      <c r="X19" s="716" t="str">
        <f>IF(OR(AJ19&lt;=0,AJ19="n/a",U19&lt;=0,U19="n/a"),"n/a",U19/AJ19)</f>
        <v>n/a</v>
      </c>
      <c r="Y19" s="673"/>
      <c r="Z19" s="663">
        <f>IF(OR(AC19&lt;0.01,AC19="n/a"),"n/a",M19/AC19*100)</f>
        <v>313.51351351351349</v>
      </c>
      <c r="AA19" s="900">
        <f>IF(OR(AC19&lt;0.01,AC19="n/a"),"n/a",I19/AC19)</f>
        <v>35.081081081081081</v>
      </c>
      <c r="AB19" s="901">
        <v>12</v>
      </c>
      <c r="AC19" s="879">
        <v>0.37</v>
      </c>
      <c r="AD19" s="879">
        <v>11.83</v>
      </c>
      <c r="AE19" s="879">
        <v>3.9</v>
      </c>
      <c r="AF19" s="879">
        <v>0.8</v>
      </c>
      <c r="AG19" s="879" t="s">
        <v>136</v>
      </c>
      <c r="AH19" s="879">
        <v>64.099999999999994</v>
      </c>
      <c r="AI19" s="879">
        <v>111.53999999999999</v>
      </c>
      <c r="AJ19" s="879">
        <v>-11.899999999999999</v>
      </c>
      <c r="AK19" s="879">
        <v>3</v>
      </c>
      <c r="AL19" s="892">
        <v>1140</v>
      </c>
      <c r="AM19" s="886">
        <v>0.70000000000000007</v>
      </c>
      <c r="AN19" s="879">
        <v>1.33</v>
      </c>
      <c r="AO19" s="753">
        <f>IF(U19="n/a","n/a",IF(AA19&lt;0,"n/a",IF(AA19="n/a","n/a",J19+U19-AA19)))</f>
        <v>-22.131634477006561</v>
      </c>
      <c r="AP19" s="754">
        <f>IF(U19="n/a","n/a",J19+U19)</f>
        <v>12.94944660407452</v>
      </c>
      <c r="AQ19" s="902">
        <f>IF(OR(AC19&lt;0.01,AF19="n/a"),"n/a",(I19/SQRT(22.5*AC19*(I19/AF19))-1)*100)</f>
        <v>11.683809360503439</v>
      </c>
      <c r="AR19" s="663">
        <f>INDEX(Historical!$C$7:$C$1279,MATCH(B19,Historical!$B$7:$B$1301,0))*IF(AH19="n/a",1.03,IF(AH19&lt;0,1.01,IF(AH19&gt;10,1.1,(1+AH19/100))))</f>
        <v>1.2320000000000002</v>
      </c>
      <c r="AS19" s="900">
        <f>IF($AI19="n/a",1.03*AR19,IF($AI19&lt;0,1.01*AR19,IF($AI19&gt;10,1.1*AR19,(1+$AI19/100)*AR19)))</f>
        <v>1.3552000000000004</v>
      </c>
      <c r="AT19" s="900">
        <f>IF($AK19="n/a",1.03*AS19,IF($AK19&lt;0,1.01*AS19,IF($AK19&gt;10,1.1*AS19,(1+$AK19/100)*AS19)))</f>
        <v>1.3958560000000004</v>
      </c>
      <c r="AU19" s="900">
        <f>IF($AK19="n/a",1.03*AT19,IF($AK19&lt;0,1.01*AT19,IF($AK19&gt;10,1.1*AT19,(1+$AK19/100)*AT19)))</f>
        <v>1.4377316800000004</v>
      </c>
      <c r="AV19" s="900">
        <f>IF($AK19="n/a",1.03*AU19,IF($AK19&lt;0,1.01*AU19,IF($AK19&gt;10,1.1*AU19,(1+$AK19/100)*AU19)))</f>
        <v>1.4808636304000005</v>
      </c>
      <c r="AW19" s="663">
        <f>SUM(AR19:AV19)</f>
        <v>6.9016513104000019</v>
      </c>
      <c r="AX19" s="761">
        <f>AW19/I19*100</f>
        <v>53.171427661016956</v>
      </c>
      <c r="AY19" s="948">
        <v>1.1100000000000001</v>
      </c>
      <c r="AZ19" s="886">
        <v>35.339999999999996</v>
      </c>
      <c r="BA19" s="886">
        <v>-56.07</v>
      </c>
      <c r="BB19" s="886">
        <v>3.6900000000000004</v>
      </c>
      <c r="BC19" s="886">
        <v>-39.160000000000004</v>
      </c>
      <c r="BE19" s="635">
        <v>2014</v>
      </c>
      <c r="BF19" s="912">
        <f>IF(BE19&gt;2008,0,IF(BE19&gt;2001,1,IF(BE19&gt;1990,2,IF(BE19&gt;1980,3,IF(BE19&gt;1973,4,IF(BE19&gt;1970,5,IF(BE19&gt;1960,6,IF(BE19&gt;1958,7,IF(BE19&gt;1953,8,9)))))))))</f>
        <v>0</v>
      </c>
      <c r="BG19" s="896" t="s">
        <v>136</v>
      </c>
    </row>
    <row r="20" spans="1:59" ht="11.25" customHeight="1" x14ac:dyDescent="0.2">
      <c r="A20" s="877" t="s">
        <v>884</v>
      </c>
      <c r="B20" s="889" t="s">
        <v>885</v>
      </c>
      <c r="C20" s="946" t="s">
        <v>112</v>
      </c>
      <c r="D20" s="946" t="s">
        <v>4338</v>
      </c>
      <c r="E20" s="746">
        <v>8</v>
      </c>
      <c r="F20" s="1199">
        <v>544</v>
      </c>
      <c r="G20" s="1199" t="s">
        <v>106</v>
      </c>
      <c r="H20" s="1199" t="s">
        <v>106</v>
      </c>
      <c r="I20" s="888">
        <v>29.29</v>
      </c>
      <c r="J20" s="663">
        <f>(M20/I20)*100</f>
        <v>2.0484807101399793</v>
      </c>
      <c r="K20" s="891">
        <v>0.15</v>
      </c>
      <c r="L20" s="901">
        <v>4</v>
      </c>
      <c r="M20" s="654">
        <f>K20*L20</f>
        <v>0.6</v>
      </c>
      <c r="N20" s="884" t="s">
        <v>264</v>
      </c>
      <c r="O20" s="747">
        <v>0.13</v>
      </c>
      <c r="P20" s="875">
        <v>43817</v>
      </c>
      <c r="Q20" s="875">
        <v>43835</v>
      </c>
      <c r="R20" s="654">
        <f>(K20-O20)/O20*100</f>
        <v>15.384615384615378</v>
      </c>
      <c r="S20" s="714">
        <f>IF(INDEX(Historical!$D$7:$D$1277,MATCH(B20,Historical!$B$7:$B$1301,0))=0,"n/a",(INDEX(Historical!$C$7:$C$1279,MATCH(B20,Historical!$B$7:$B$1301,0))/INDEX(Historical!$D$7:$D$1277,MATCH(B20,Historical!$B$7:$B$1301,0))-1)*100)</f>
        <v>30.000000000000004</v>
      </c>
      <c r="T20" s="714">
        <f>IF(INDEX(Historical!$F$7:$F$1270,MATCH(B20,Historical!$B$7:$B$1301,0))=0,"n/a",((INDEX(Historical!$C$7:$C$1279,MATCH(B20,Historical!$B$7:$B$1301,0))/INDEX(Historical!$F$7:$F$1270,MATCH(B20,Historical!$B$7:$B$1301,0)))^(1/3)-1)*100)</f>
        <v>37.50688670741409</v>
      </c>
      <c r="U20" s="714">
        <f>IF(INDEX(Historical!$H$7:$H$1270,MATCH(B20,Historical!$B$7:$B$1301,0))=0,"n/a",((INDEX(Historical!$C$7:$C$1279,MATCH(B20,Historical!$B$7:$B$1301,0))/INDEX(Historical!$H$7:$H$1270,MATCH(B20,Historical!$B$7:$B$1301,0)))^(1/5)-1)*100)</f>
        <v>34.080129120845726</v>
      </c>
      <c r="V20" s="714" t="str">
        <f>IF(INDEX(Historical!$O$7:$O$1270,MATCH(B20,Historical!$B$7:$B$1301,0))=0,"n/a",((INDEX(Historical!$C$7:$C$1279,MATCH(B20,Historical!$B$7:$B$1301,0))/INDEX(Historical!$O$7:$O$1270,MATCH(B20,Historical!$B$7:$B$1301,0)))^(1/10)-1)*100)</f>
        <v>n/a</v>
      </c>
      <c r="W20" s="715" t="str">
        <f>IF(OR(U20&lt;=0,U20="n/a",V20&lt;=0,V20="n/a"),"n/a",U20/V20)</f>
        <v>n/a</v>
      </c>
      <c r="X20" s="716">
        <f>IF(OR(AJ20&lt;=0,AJ20="n/a",U20&lt;=0,U20="n/a"),"n/a",U20/AJ20)</f>
        <v>2.0780566537101048</v>
      </c>
      <c r="Y20" s="673"/>
      <c r="Z20" s="663">
        <f>IF(OR(AC20&lt;0.01,AC20="n/a"),"n/a",M20/AC20*100)</f>
        <v>11.928429423459244</v>
      </c>
      <c r="AA20" s="900">
        <f>IF(OR(AC20&lt;0.01,AC20="n/a"),"n/a",I20/AC20)</f>
        <v>5.8230616302186871</v>
      </c>
      <c r="AB20" s="901">
        <v>12</v>
      </c>
      <c r="AC20" s="879">
        <v>5.03</v>
      </c>
      <c r="AD20" s="879">
        <v>0.33</v>
      </c>
      <c r="AE20" s="879">
        <v>1.68</v>
      </c>
      <c r="AF20" s="879">
        <v>0.57999999999999996</v>
      </c>
      <c r="AG20" s="879">
        <v>10.299999999999999</v>
      </c>
      <c r="AH20" s="879">
        <v>10.5</v>
      </c>
      <c r="AI20" s="879">
        <v>20.190000000000001</v>
      </c>
      <c r="AJ20" s="879">
        <v>16.400000000000002</v>
      </c>
      <c r="AK20" s="879">
        <v>17.940000000000001</v>
      </c>
      <c r="AL20" s="892">
        <v>3460</v>
      </c>
      <c r="AM20" s="886">
        <v>3</v>
      </c>
      <c r="AN20" s="879">
        <v>2.5099999999999998</v>
      </c>
      <c r="AO20" s="753">
        <f>IF(U20="n/a","n/a",IF(AA20&lt;0,"n/a",IF(AA20="n/a","n/a",J20+U20-AA20)))</f>
        <v>30.305548200767014</v>
      </c>
      <c r="AP20" s="754">
        <f>IF(U20="n/a","n/a",J20+U20)</f>
        <v>36.128609830985702</v>
      </c>
      <c r="AQ20" s="902">
        <f>IF(OR(AC20&lt;0.01,AF20="n/a"),"n/a",(I20/SQRT(22.5*AC20*(I20/AF20))-1)*100)</f>
        <v>-61.256537494684117</v>
      </c>
      <c r="AR20" s="663">
        <f>INDEX(Historical!$C$7:$C$1279,MATCH(B20,Historical!$B$7:$B$1301,0))*IF(AH20="n/a",1.03,IF(AH20&lt;0,1.01,IF(AH20&gt;10,1.1,(1+AH20/100))))</f>
        <v>0.57200000000000006</v>
      </c>
      <c r="AS20" s="900">
        <f>IF($AI20="n/a",1.03*AR20,IF($AI20&lt;0,1.01*AR20,IF($AI20&gt;10,1.1*AR20,(1+$AI20/100)*AR20)))</f>
        <v>0.62920000000000009</v>
      </c>
      <c r="AT20" s="900">
        <f>IF($AK20="n/a",1.03*AS20,IF($AK20&lt;0,1.01*AS20,IF($AK20&gt;10,1.1*AS20,(1+$AK20/100)*AS20)))</f>
        <v>0.69212000000000018</v>
      </c>
      <c r="AU20" s="900">
        <f>IF($AK20="n/a",1.03*AT20,IF($AK20&lt;0,1.01*AT20,IF($AK20&gt;10,1.1*AT20,(1+$AK20/100)*AT20)))</f>
        <v>0.76133200000000023</v>
      </c>
      <c r="AV20" s="900">
        <f>IF($AK20="n/a",1.03*AU20,IF($AK20&lt;0,1.01*AU20,IF($AK20&gt;10,1.1*AU20,(1+$AK20/100)*AU20)))</f>
        <v>0.83746520000000035</v>
      </c>
      <c r="AW20" s="663">
        <f>SUM(AR20:AV20)</f>
        <v>3.4921172000000009</v>
      </c>
      <c r="AX20" s="761">
        <f>AW20/I20*100</f>
        <v>11.922557869580066</v>
      </c>
      <c r="AY20" s="948">
        <v>2.0299999999999998</v>
      </c>
      <c r="AZ20" s="886">
        <v>248.28</v>
      </c>
      <c r="BA20" s="886">
        <v>-41.370000000000005</v>
      </c>
      <c r="BB20" s="886">
        <v>6.1899999999999995</v>
      </c>
      <c r="BC20" s="886">
        <v>-20.8</v>
      </c>
      <c r="BE20" s="635">
        <v>2013</v>
      </c>
      <c r="BF20" s="912">
        <f>IF(BE20&gt;2008,0,IF(BE20&gt;2001,1,IF(BE20&gt;1990,2,IF(BE20&gt;1980,3,IF(BE20&gt;1973,4,IF(BE20&gt;1970,5,IF(BE20&gt;1960,6,IF(BE20&gt;1958,7,IF(BE20&gt;1953,8,9)))))))))</f>
        <v>0</v>
      </c>
      <c r="BG20" s="896">
        <v>2.6</v>
      </c>
    </row>
    <row r="21" spans="1:59" ht="11.25" customHeight="1" x14ac:dyDescent="0.2">
      <c r="A21" s="895" t="s">
        <v>4419</v>
      </c>
      <c r="B21" s="889" t="s">
        <v>3977</v>
      </c>
      <c r="C21" s="946" t="s">
        <v>112</v>
      </c>
      <c r="D21" s="946" t="s">
        <v>211</v>
      </c>
      <c r="E21" s="746">
        <v>6</v>
      </c>
      <c r="F21" s="1199">
        <v>707</v>
      </c>
      <c r="G21" s="1199" t="s">
        <v>106</v>
      </c>
      <c r="H21" s="1199" t="s">
        <v>106</v>
      </c>
      <c r="I21" s="888">
        <v>102.64</v>
      </c>
      <c r="J21" s="663">
        <f>(M21/I21)*100</f>
        <v>0.5066250974279034</v>
      </c>
      <c r="K21" s="891">
        <v>0.13</v>
      </c>
      <c r="L21" s="901">
        <v>4</v>
      </c>
      <c r="M21" s="654">
        <f>K21*L21</f>
        <v>0.52</v>
      </c>
      <c r="N21" s="884" t="s">
        <v>490</v>
      </c>
      <c r="O21" s="747">
        <v>0.12</v>
      </c>
      <c r="P21" s="875">
        <v>43845</v>
      </c>
      <c r="Q21" s="875">
        <v>43858</v>
      </c>
      <c r="R21" s="654">
        <f>(K21-O21)/O21*100</f>
        <v>8.333333333333341</v>
      </c>
      <c r="S21" s="714">
        <f>IF(INDEX(Historical!$D$7:$D$1277,MATCH(B21,Historical!$B$7:$B$1301,0))=0,"n/a",(INDEX(Historical!$C$7:$C$1279,MATCH(B21,Historical!$B$7:$B$1301,0))/INDEX(Historical!$D$7:$D$1277,MATCH(B21,Historical!$B$7:$B$1301,0))-1)*100)</f>
        <v>9.0909090909090828</v>
      </c>
      <c r="T21" s="714">
        <f>IF(INDEX(Historical!$F$7:$F$1270,MATCH(B21,Historical!$B$7:$B$1301,0))=0,"n/a",((INDEX(Historical!$C$7:$C$1279,MATCH(B21,Historical!$B$7:$B$1301,0))/INDEX(Historical!$F$7:$F$1270,MATCH(B21,Historical!$B$7:$B$1301,0)))^(1/3)-1)*100)</f>
        <v>10.064241629820891</v>
      </c>
      <c r="U21" s="714">
        <f>IF(INDEX(Historical!$H$7:$H$1270,MATCH(B21,Historical!$B$7:$B$1301,0))=0,"n/a",((INDEX(Historical!$C$7:$C$1279,MATCH(B21,Historical!$B$7:$B$1301,0))/INDEX(Historical!$H$7:$H$1270,MATCH(B21,Historical!$B$7:$B$1301,0)))^(1/5)-1)*100)</f>
        <v>11.382417860287886</v>
      </c>
      <c r="V21" s="714">
        <f>IF(INDEX(Historical!$O$7:$O$1270,MATCH(B21,Historical!$B$7:$B$1301,0))=0,"n/a",((INDEX(Historical!$C$7:$C$1279,MATCH(B21,Historical!$B$7:$B$1301,0))/INDEX(Historical!$O$7:$O$1270,MATCH(B21,Historical!$B$7:$B$1301,0)))^(1/10)-1)*100)</f>
        <v>7.1773462536293131</v>
      </c>
      <c r="W21" s="715">
        <f>IF(OR(U21&lt;=0,U21="n/a",V21&lt;=0,V21="n/a"),"n/a",U21/V21)</f>
        <v>1.5858811123306509</v>
      </c>
      <c r="X21" s="716">
        <f>IF(OR(AJ21&lt;=0,AJ21="n/a",U21&lt;=0,U21="n/a"),"n/a",U21/AJ21)</f>
        <v>1.2239158989556864</v>
      </c>
      <c r="Y21" s="890"/>
      <c r="Z21" s="663">
        <f>IF(OR(AC21&lt;0.01,AC21="n/a"),"n/a",M21/AC21*100)</f>
        <v>9.7196261682243001</v>
      </c>
      <c r="AA21" s="900">
        <f>IF(OR(AC21&lt;0.01,AC21="n/a"),"n/a",I21/AC21)</f>
        <v>19.185046728971965</v>
      </c>
      <c r="AB21" s="901">
        <v>12</v>
      </c>
      <c r="AC21" s="879">
        <v>5.35</v>
      </c>
      <c r="AD21" s="879">
        <v>2.86</v>
      </c>
      <c r="AE21" s="879">
        <v>1.05</v>
      </c>
      <c r="AF21" s="879">
        <v>2.12</v>
      </c>
      <c r="AG21" s="879">
        <v>11.4</v>
      </c>
      <c r="AH21" s="879">
        <v>-10.6</v>
      </c>
      <c r="AI21" s="879">
        <v>46</v>
      </c>
      <c r="AJ21" s="879">
        <v>9.3000000000000007</v>
      </c>
      <c r="AK21" s="879">
        <v>6.6000000000000005</v>
      </c>
      <c r="AL21" s="892">
        <v>1230</v>
      </c>
      <c r="AM21" s="886">
        <v>3</v>
      </c>
      <c r="AN21" s="879">
        <v>0.87</v>
      </c>
      <c r="AO21" s="753">
        <f>IF(U21="n/a","n/a",IF(AA21&lt;0,"n/a",IF(AA21="n/a","n/a",J21+U21-AA21)))</f>
        <v>-7.2960037712561761</v>
      </c>
      <c r="AP21" s="754">
        <f>IF(U21="n/a","n/a",J21+U21)</f>
        <v>11.889042957715789</v>
      </c>
      <c r="AQ21" s="902">
        <f>IF(OR(AC21&lt;0.01,AF21="n/a"),"n/a",(I21/SQRT(22.5*AC21*(I21/AF21))-1)*100)</f>
        <v>34.449162743429305</v>
      </c>
      <c r="AR21" s="663">
        <f>INDEX(Historical!$C$7:$C$1279,MATCH(B21,Historical!$B$7:$B$1301,0))*IF(AH21="n/a",1.03,IF(AH21&lt;0,1.01,IF(AH21&gt;10,1.1,(1+AH21/100))))</f>
        <v>0.48480000000000001</v>
      </c>
      <c r="AS21" s="900">
        <f>IF($AI21="n/a",1.03*AR21,IF($AI21&lt;0,1.01*AR21,IF($AI21&gt;10,1.1*AR21,(1+$AI21/100)*AR21)))</f>
        <v>0.53328000000000009</v>
      </c>
      <c r="AT21" s="900">
        <f>IF($AK21="n/a",1.03*AS21,IF($AK21&lt;0,1.01*AS21,IF($AK21&gt;10,1.1*AS21,(1+$AK21/100)*AS21)))</f>
        <v>0.56847648000000017</v>
      </c>
      <c r="AU21" s="900">
        <f>IF($AK21="n/a",1.03*AT21,IF($AK21&lt;0,1.01*AT21,IF($AK21&gt;10,1.1*AT21,(1+$AK21/100)*AT21)))</f>
        <v>0.60599592768000021</v>
      </c>
      <c r="AV21" s="900">
        <f>IF($AK21="n/a",1.03*AU21,IF($AK21&lt;0,1.01*AU21,IF($AK21&gt;10,1.1*AU21,(1+$AK21/100)*AU21)))</f>
        <v>0.64599165890688026</v>
      </c>
      <c r="AW21" s="663">
        <f>SUM(AR21:AV21)</f>
        <v>2.8385440665868806</v>
      </c>
      <c r="AX21" s="761">
        <f>AW21/I21*100</f>
        <v>2.7655339697845682</v>
      </c>
      <c r="AY21" s="948">
        <v>0.96</v>
      </c>
      <c r="AZ21" s="886">
        <v>44.58</v>
      </c>
      <c r="BA21" s="886">
        <v>-22.8</v>
      </c>
      <c r="BB21" s="886">
        <v>5.28</v>
      </c>
      <c r="BC21" s="886">
        <v>-6.65</v>
      </c>
      <c r="BE21" s="635">
        <v>2015</v>
      </c>
      <c r="BF21" s="912">
        <f>IF(BE21&gt;2008,0,IF(BE21&gt;2001,1,IF(BE21&gt;1990,2,IF(BE21&gt;1980,3,IF(BE21&gt;1973,4,IF(BE21&gt;1970,5,IF(BE21&gt;1960,6,IF(BE21&gt;1958,7,IF(BE21&gt;1953,8,9)))))))))</f>
        <v>0</v>
      </c>
      <c r="BG21" s="896">
        <v>6</v>
      </c>
    </row>
    <row r="22" spans="1:59" ht="11.25" customHeight="1" x14ac:dyDescent="0.2">
      <c r="A22" s="877" t="s">
        <v>3793</v>
      </c>
      <c r="B22" s="889" t="s">
        <v>3794</v>
      </c>
      <c r="C22" s="946" t="s">
        <v>112</v>
      </c>
      <c r="D22" s="946" t="s">
        <v>1222</v>
      </c>
      <c r="E22" s="746">
        <v>7</v>
      </c>
      <c r="F22" s="1199">
        <v>651</v>
      </c>
      <c r="G22" s="1199" t="s">
        <v>106</v>
      </c>
      <c r="H22" s="1199" t="s">
        <v>106</v>
      </c>
      <c r="I22" s="888">
        <v>102.22</v>
      </c>
      <c r="J22" s="663">
        <f>(M22/I22)*100</f>
        <v>1.2522011348072786</v>
      </c>
      <c r="K22" s="891">
        <v>0.32</v>
      </c>
      <c r="L22" s="901">
        <v>4</v>
      </c>
      <c r="M22" s="654">
        <f>K22*L22</f>
        <v>1.28</v>
      </c>
      <c r="N22" s="884" t="s">
        <v>151</v>
      </c>
      <c r="O22" s="747">
        <v>0.27</v>
      </c>
      <c r="P22" s="875">
        <v>43906</v>
      </c>
      <c r="Q22" s="875">
        <v>43921</v>
      </c>
      <c r="R22" s="654">
        <f>(K22-O22)/O22*100</f>
        <v>18.518518518518512</v>
      </c>
      <c r="S22" s="714">
        <f>IF(INDEX(Historical!$D$7:$D$1277,MATCH(B22,Historical!$B$7:$B$1301,0))=0,"n/a",(INDEX(Historical!$C$7:$C$1279,MATCH(B22,Historical!$B$7:$B$1301,0))/INDEX(Historical!$D$7:$D$1277,MATCH(B22,Historical!$B$7:$B$1301,0))-1)*100)</f>
        <v>28.57142857142858</v>
      </c>
      <c r="T22" s="714">
        <f>IF(INDEX(Historical!$F$7:$F$1270,MATCH(B22,Historical!$B$7:$B$1301,0))=0,"n/a",((INDEX(Historical!$C$7:$C$1279,MATCH(B22,Historical!$B$7:$B$1301,0))/INDEX(Historical!$F$7:$F$1270,MATCH(B22,Historical!$B$7:$B$1301,0)))^(1/3)-1)*100)</f>
        <v>31.037069710444843</v>
      </c>
      <c r="U22" s="714">
        <f>IF(INDEX(Historical!$H$7:$H$1270,MATCH(B22,Historical!$B$7:$B$1301,0))=0,"n/a",((INDEX(Historical!$C$7:$C$1279,MATCH(B22,Historical!$B$7:$B$1301,0))/INDEX(Historical!$H$7:$H$1270,MATCH(B22,Historical!$B$7:$B$1301,0)))^(1/5)-1)*100)</f>
        <v>27.542450062579093</v>
      </c>
      <c r="V22" s="714" t="str">
        <f>IF(INDEX(Historical!$O$7:$O$1270,MATCH(B22,Historical!$B$7:$B$1301,0))=0,"n/a",((INDEX(Historical!$C$7:$C$1279,MATCH(B22,Historical!$B$7:$B$1301,0))/INDEX(Historical!$O$7:$O$1270,MATCH(B22,Historical!$B$7:$B$1301,0)))^(1/10)-1)*100)</f>
        <v>n/a</v>
      </c>
      <c r="W22" s="715" t="str">
        <f>IF(OR(U22&lt;=0,U22="n/a",V22&lt;=0,V22="n/a"),"n/a",U22/V22)</f>
        <v>n/a</v>
      </c>
      <c r="X22" s="716">
        <f>IF(OR(AJ22&lt;=0,AJ22="n/a",U22&lt;=0,U22="n/a"),"n/a",U22/AJ22)</f>
        <v>1.5920491365652658</v>
      </c>
      <c r="Y22" s="890" t="s">
        <v>4063</v>
      </c>
      <c r="Z22" s="663">
        <f>IF(OR(AC22&lt;0.01,AC22="n/a"),"n/a",M22/AC22*100)</f>
        <v>37.426900584795327</v>
      </c>
      <c r="AA22" s="900">
        <f>IF(OR(AC22&lt;0.01,AC22="n/a"),"n/a",I22/AC22)</f>
        <v>29.888888888888889</v>
      </c>
      <c r="AB22" s="901">
        <v>12</v>
      </c>
      <c r="AC22" s="879">
        <v>3.42</v>
      </c>
      <c r="AD22" s="879">
        <v>8.1999999999999993</v>
      </c>
      <c r="AE22" s="879">
        <v>3.23</v>
      </c>
      <c r="AF22" s="879">
        <v>15.14</v>
      </c>
      <c r="AG22" s="881">
        <v>47.5</v>
      </c>
      <c r="AH22" s="879">
        <v>-1.3</v>
      </c>
      <c r="AI22" s="879">
        <v>9.2899999999999991</v>
      </c>
      <c r="AJ22" s="879">
        <v>17.299999999999997</v>
      </c>
      <c r="AK22" s="879">
        <v>3.56</v>
      </c>
      <c r="AL22" s="892">
        <v>9290</v>
      </c>
      <c r="AM22" s="886">
        <v>0.5</v>
      </c>
      <c r="AN22" s="879">
        <v>2.34</v>
      </c>
      <c r="AO22" s="753">
        <f>IF(U22="n/a","n/a",IF(AA22&lt;0,"n/a",IF(AA22="n/a","n/a",J22+U22-AA22)))</f>
        <v>-1.0942376915025172</v>
      </c>
      <c r="AP22" s="754">
        <f>IF(U22="n/a","n/a",J22+U22)</f>
        <v>28.794651197386372</v>
      </c>
      <c r="AQ22" s="902">
        <f>IF(OR(AC22&lt;0.01,AF22="n/a"),"n/a",(I22/SQRT(22.5*AC22*(I22/AF22))-1)*100)</f>
        <v>348.46294422803652</v>
      </c>
      <c r="AR22" s="663">
        <f>INDEX(Historical!$C$7:$C$1279,MATCH(B22,Historical!$B$7:$B$1301,0))*IF(AH22="n/a",1.03,IF(AH22&lt;0,1.01,IF(AH22&gt;10,1.1,(1+AH22/100))))</f>
        <v>1.0908</v>
      </c>
      <c r="AS22" s="900">
        <f>IF($AI22="n/a",1.03*AR22,IF($AI22&lt;0,1.01*AR22,IF($AI22&gt;10,1.1*AR22,(1+$AI22/100)*AR22)))</f>
        <v>1.19213532</v>
      </c>
      <c r="AT22" s="900">
        <f>IF($AK22="n/a",1.03*AS22,IF($AK22&lt;0,1.01*AS22,IF($AK22&gt;10,1.1*AS22,(1+$AK22/100)*AS22)))</f>
        <v>1.2345753373920001</v>
      </c>
      <c r="AU22" s="900">
        <f>IF($AK22="n/a",1.03*AT22,IF($AK22&lt;0,1.01*AT22,IF($AK22&gt;10,1.1*AT22,(1+$AK22/100)*AT22)))</f>
        <v>1.2785262194031555</v>
      </c>
      <c r="AV22" s="900">
        <f>IF($AK22="n/a",1.03*AU22,IF($AK22&lt;0,1.01*AU22,IF($AK22&gt;10,1.1*AU22,(1+$AK22/100)*AU22)))</f>
        <v>1.3240417528139079</v>
      </c>
      <c r="AW22" s="663">
        <f>SUM(AR22:AV22)</f>
        <v>6.120078629609063</v>
      </c>
      <c r="AX22" s="761">
        <f>AW22/I22*100</f>
        <v>5.9871635977392517</v>
      </c>
      <c r="AY22" s="948">
        <v>1.18</v>
      </c>
      <c r="AZ22" s="886">
        <v>32.119999999999997</v>
      </c>
      <c r="BA22" s="886">
        <v>-26.590000000000003</v>
      </c>
      <c r="BB22" s="886">
        <v>2.2399999999999998</v>
      </c>
      <c r="BC22" s="886">
        <v>-7.64</v>
      </c>
      <c r="BE22" s="635">
        <v>2014</v>
      </c>
      <c r="BF22" s="912">
        <f>IF(BE22&gt;2008,0,IF(BE22&gt;2001,1,IF(BE22&gt;1990,2,IF(BE22&gt;1980,3,IF(BE22&gt;1973,4,IF(BE22&gt;1970,5,IF(BE22&gt;1960,6,IF(BE22&gt;1958,7,IF(BE22&gt;1953,8,9)))))))))</f>
        <v>0</v>
      </c>
      <c r="BG22" s="896">
        <v>11.3</v>
      </c>
    </row>
    <row r="23" spans="1:59" s="787" customFormat="1" ht="11.25" customHeight="1" x14ac:dyDescent="0.2">
      <c r="A23" s="942" t="s">
        <v>4581</v>
      </c>
      <c r="B23" s="795" t="s">
        <v>4579</v>
      </c>
      <c r="C23" s="946" t="s">
        <v>108</v>
      </c>
      <c r="D23" s="946" t="s">
        <v>4350</v>
      </c>
      <c r="E23" s="769">
        <v>5</v>
      </c>
      <c r="F23" s="1199">
        <v>760</v>
      </c>
      <c r="G23" s="1198" t="s">
        <v>106</v>
      </c>
      <c r="H23" s="1198" t="s">
        <v>106</v>
      </c>
      <c r="I23" s="770">
        <v>19.829999999999998</v>
      </c>
      <c r="J23" s="771">
        <f>(M23/I23)*100</f>
        <v>3.8325769036812916</v>
      </c>
      <c r="K23" s="772">
        <v>0.19</v>
      </c>
      <c r="L23" s="773">
        <v>4</v>
      </c>
      <c r="M23" s="774">
        <f>K23*L23</f>
        <v>0.76</v>
      </c>
      <c r="N23" s="775" t="s">
        <v>490</v>
      </c>
      <c r="O23" s="776">
        <v>0.17</v>
      </c>
      <c r="P23" s="777">
        <v>43860</v>
      </c>
      <c r="Q23" s="777">
        <v>43875</v>
      </c>
      <c r="R23" s="774">
        <f>(K23-O23)/O23*100</f>
        <v>11.764705882352935</v>
      </c>
      <c r="S23" s="714">
        <f>IF(INDEX(Historical!$D$7:$D$1277,MATCH(B23,Historical!$B$7:$B$1301,0))=0,"n/a",(INDEX(Historical!$C$7:$C$1279,MATCH(B23,Historical!$B$7:$B$1301,0))/INDEX(Historical!$D$7:$D$1277,MATCH(B23,Historical!$B$7:$B$1301,0))-1)*100)</f>
        <v>21.42857142857142</v>
      </c>
      <c r="T23" s="714">
        <f>IF(INDEX(Historical!$F$7:$F$1270,MATCH(B23,Historical!$B$7:$B$1301,0))=0,"n/a",((INDEX(Historical!$C$7:$C$1279,MATCH(B23,Historical!$B$7:$B$1301,0))/INDEX(Historical!$F$7:$F$1270,MATCH(B23,Historical!$B$7:$B$1301,0)))^(1/3)-1)*100)</f>
        <v>61.980590063874175</v>
      </c>
      <c r="U23" s="714" t="str">
        <f>IF(INDEX(Historical!$H$7:$H$1270,MATCH(B23,Historical!$B$7:$B$1301,0))=0,"n/a",((INDEX(Historical!$C$7:$C$1279,MATCH(B23,Historical!$B$7:$B$1301,0))/INDEX(Historical!$H$7:$H$1270,MATCH(B23,Historical!$B$7:$B$1301,0)))^(1/5)-1)*100)</f>
        <v>n/a</v>
      </c>
      <c r="V23" s="714" t="str">
        <f>IF(INDEX(Historical!$O$7:$O$1270,MATCH(B23,Historical!$B$7:$B$1301,0))=0,"n/a",((INDEX(Historical!$C$7:$C$1279,MATCH(B23,Historical!$B$7:$B$1301,0))/INDEX(Historical!$O$7:$O$1270,MATCH(B23,Historical!$B$7:$B$1301,0)))^(1/10)-1)*100)</f>
        <v>n/a</v>
      </c>
      <c r="W23" s="715" t="str">
        <f>IF(OR(U23&lt;=0,U23="n/a",V23&lt;=0,V23="n/a"),"n/a",U23/V23)</f>
        <v>n/a</v>
      </c>
      <c r="X23" s="716" t="str">
        <f>IF(OR(AJ23&lt;=0,AJ23="n/a",U23&lt;=0,U23="n/a"),"n/a",U23/AJ23)</f>
        <v>n/a</v>
      </c>
      <c r="Y23" s="788"/>
      <c r="Z23" s="771">
        <f>IF(OR(AC23&lt;0.01,AC23="n/a"),"n/a",M23/AC23*100)</f>
        <v>29.571984435797667</v>
      </c>
      <c r="AA23" s="779">
        <f>IF(OR(AC23&lt;0.01,AC23="n/a"),"n/a",I23/AC23)</f>
        <v>7.7159533073929962</v>
      </c>
      <c r="AB23" s="773">
        <v>12</v>
      </c>
      <c r="AC23" s="780">
        <v>2.57</v>
      </c>
      <c r="AD23" s="780">
        <v>0.67</v>
      </c>
      <c r="AE23" s="780">
        <v>0.81</v>
      </c>
      <c r="AF23" s="780">
        <v>0.54</v>
      </c>
      <c r="AG23" s="780">
        <v>7.1999999999999993</v>
      </c>
      <c r="AH23" s="780">
        <v>50</v>
      </c>
      <c r="AI23" s="780">
        <v>345.71999999999997</v>
      </c>
      <c r="AJ23" s="780">
        <v>26.1</v>
      </c>
      <c r="AK23" s="780">
        <v>11.31</v>
      </c>
      <c r="AL23" s="781">
        <v>7940</v>
      </c>
      <c r="AM23" s="782">
        <v>0.6</v>
      </c>
      <c r="AN23" s="780">
        <v>2.48</v>
      </c>
      <c r="AO23" s="783" t="str">
        <f>IF(U23="n/a","n/a",IF(AA23&lt;0,"n/a",IF(AA23="n/a","n/a",J23+U23-AA23)))</f>
        <v>n/a</v>
      </c>
      <c r="AP23" s="784" t="str">
        <f>IF(U23="n/a","n/a",J23+U23)</f>
        <v>n/a</v>
      </c>
      <c r="AQ23" s="785">
        <f>IF(OR(AC23&lt;0.01,AF23="n/a"),"n/a",(I23/SQRT(22.5*AC23*(I23/AF23))-1)*100)</f>
        <v>-56.967119620291285</v>
      </c>
      <c r="AR23" s="663">
        <f>INDEX(Historical!$C$7:$C$1279,MATCH(B23,Historical!$B$7:$B$1301,0))*IF(AH23="n/a",1.03,IF(AH23&lt;0,1.01,IF(AH23&gt;10,1.1,(1+AH23/100))))</f>
        <v>0.74800000000000011</v>
      </c>
      <c r="AS23" s="779">
        <f>IF($AI23="n/a",1.03*AR23,IF($AI23&lt;0,1.01*AR23,IF($AI23&gt;10,1.1*AR23,(1+$AI23/100)*AR23)))</f>
        <v>0.8228000000000002</v>
      </c>
      <c r="AT23" s="779">
        <f>IF($AK23="n/a",1.03*AS23,IF($AK23&lt;0,1.01*AS23,IF($AK23&gt;10,1.1*AS23,(1+$AK23/100)*AS23)))</f>
        <v>0.90508000000000033</v>
      </c>
      <c r="AU23" s="779">
        <f>IF($AK23="n/a",1.03*AT23,IF($AK23&lt;0,1.01*AT23,IF($AK23&gt;10,1.1*AT23,(1+$AK23/100)*AT23)))</f>
        <v>0.99558800000000047</v>
      </c>
      <c r="AV23" s="779">
        <f>IF($AK23="n/a",1.03*AU23,IF($AK23&lt;0,1.01*AU23,IF($AK23&gt;10,1.1*AU23,(1+$AK23/100)*AU23)))</f>
        <v>1.0951468000000006</v>
      </c>
      <c r="AW23" s="771">
        <f>SUM(AR23:AV23)</f>
        <v>4.5666148000000018</v>
      </c>
      <c r="AX23" s="786">
        <f>AW23/I23*100</f>
        <v>23.028818961169957</v>
      </c>
      <c r="AY23" s="949">
        <v>1.59</v>
      </c>
      <c r="AZ23" s="782">
        <v>94.03</v>
      </c>
      <c r="BA23" s="782">
        <v>-44.01</v>
      </c>
      <c r="BB23" s="782">
        <v>12.68</v>
      </c>
      <c r="BC23" s="782">
        <v>-22.06</v>
      </c>
      <c r="BD23" s="922"/>
      <c r="BE23" s="635">
        <v>2016</v>
      </c>
      <c r="BF23" s="912">
        <f>IF(BE23&gt;2008,0,IF(BE23&gt;2001,1,IF(BE23&gt;1990,2,IF(BE23&gt;1980,3,IF(BE23&gt;1973,4,IF(BE23&gt;1970,5,IF(BE23&gt;1960,6,IF(BE23&gt;1958,7,IF(BE23&gt;1953,8,9)))))))))</f>
        <v>0</v>
      </c>
      <c r="BG23" s="838">
        <v>0.6</v>
      </c>
    </row>
    <row r="24" spans="1:59" ht="11.25" customHeight="1" x14ac:dyDescent="0.2">
      <c r="A24" s="895" t="s">
        <v>4563</v>
      </c>
      <c r="B24" s="889" t="s">
        <v>4528</v>
      </c>
      <c r="C24" s="946" t="s">
        <v>108</v>
      </c>
      <c r="D24" s="946" t="s">
        <v>4345</v>
      </c>
      <c r="E24" s="746">
        <v>5</v>
      </c>
      <c r="F24" s="1199">
        <v>742</v>
      </c>
      <c r="G24" s="1199" t="s">
        <v>106</v>
      </c>
      <c r="H24" s="1199" t="s">
        <v>106</v>
      </c>
      <c r="I24" s="888">
        <v>25.04</v>
      </c>
      <c r="J24" s="663">
        <f>(M24/I24)*100</f>
        <v>4.3130990415335466</v>
      </c>
      <c r="K24" s="891">
        <v>0.27</v>
      </c>
      <c r="L24" s="901">
        <v>4</v>
      </c>
      <c r="M24" s="654">
        <f>K24*L24</f>
        <v>1.08</v>
      </c>
      <c r="N24" s="884" t="s">
        <v>325</v>
      </c>
      <c r="O24" s="747">
        <v>0.25</v>
      </c>
      <c r="P24" s="1200">
        <v>43622</v>
      </c>
      <c r="Q24" s="1200">
        <v>43637</v>
      </c>
      <c r="R24" s="654">
        <f>(K24-O24)/O24*100</f>
        <v>8.0000000000000071</v>
      </c>
      <c r="S24" s="714">
        <f>IF(INDEX(Historical!$D$7:$D$1277,MATCH(B24,Historical!$B$7:$B$1301,0))=0,"n/a",(INDEX(Historical!$C$7:$C$1279,MATCH(B24,Historical!$B$7:$B$1301,0))/INDEX(Historical!$D$7:$D$1277,MATCH(B24,Historical!$B$7:$B$1301,0))-1)*100)</f>
        <v>4.0000000000000036</v>
      </c>
      <c r="T24" s="714">
        <f>IF(INDEX(Historical!$F$7:$F$1270,MATCH(B24,Historical!$B$7:$B$1301,0))=0,"n/a",((INDEX(Historical!$C$7:$C$1279,MATCH(B24,Historical!$B$7:$B$1301,0))/INDEX(Historical!$F$7:$F$1270,MATCH(B24,Historical!$B$7:$B$1301,0)))^(1/3)-1)*100)</f>
        <v>2.7040024624839898</v>
      </c>
      <c r="U24" s="714">
        <f>IF(INDEX(Historical!$H$7:$H$1270,MATCH(B24,Historical!$B$7:$B$1301,0))=0,"n/a",((INDEX(Historical!$C$7:$C$1279,MATCH(B24,Historical!$B$7:$B$1301,0))/INDEX(Historical!$H$7:$H$1270,MATCH(B24,Historical!$B$7:$B$1301,0)))^(1/5)-1)*100)</f>
        <v>2.4823563310859775</v>
      </c>
      <c r="V24" s="714">
        <f>IF(INDEX(Historical!$O$7:$O$1270,MATCH(B24,Historical!$B$7:$B$1301,0))=0,"n/a",((INDEX(Historical!$C$7:$C$1279,MATCH(B24,Historical!$B$7:$B$1301,0))/INDEX(Historical!$O$7:$O$1270,MATCH(B24,Historical!$B$7:$B$1301,0)))^(1/10)-1)*100)</f>
        <v>1.2335696945859898</v>
      </c>
      <c r="W24" s="715">
        <f>IF(OR(U24&lt;=0,U24="n/a",V24&lt;=0,V24="n/a"),"n/a",U24/V24)</f>
        <v>2.0123356969458506</v>
      </c>
      <c r="X24" s="716">
        <f>IF(OR(AJ24&lt;=0,AJ24="n/a",U24&lt;=0,U24="n/a"),"n/a",U24/AJ24)</f>
        <v>0.59103722168713746</v>
      </c>
      <c r="Y24" s="890"/>
      <c r="Z24" s="663">
        <f>IF(OR(AC24&lt;0.01,AC24="n/a"),"n/a",M24/AC24*100)</f>
        <v>51.184834123222757</v>
      </c>
      <c r="AA24" s="900">
        <f>IF(OR(AC24&lt;0.01,AC24="n/a"),"n/a",I24/AC24)</f>
        <v>11.867298578199053</v>
      </c>
      <c r="AB24" s="901">
        <v>12</v>
      </c>
      <c r="AC24" s="879">
        <v>2.11</v>
      </c>
      <c r="AD24" s="879">
        <v>2.86</v>
      </c>
      <c r="AE24" s="879">
        <v>2.71</v>
      </c>
      <c r="AF24" s="879">
        <v>0.82</v>
      </c>
      <c r="AG24" s="879">
        <v>7.3999999999999995</v>
      </c>
      <c r="AH24" s="879">
        <v>-23.5</v>
      </c>
      <c r="AI24" s="879">
        <v>-21.69</v>
      </c>
      <c r="AJ24" s="879">
        <v>4.2</v>
      </c>
      <c r="AK24" s="879">
        <v>4</v>
      </c>
      <c r="AL24" s="892">
        <v>267.67</v>
      </c>
      <c r="AM24" s="886">
        <v>5.0999999999999996</v>
      </c>
      <c r="AN24" s="879">
        <v>0.11</v>
      </c>
      <c r="AO24" s="753">
        <f>IF(U24="n/a","n/a",IF(AA24&lt;0,"n/a",IF(AA24="n/a","n/a",J24+U24-AA24)))</f>
        <v>-5.0718432055795288</v>
      </c>
      <c r="AP24" s="754">
        <f>IF(U24="n/a","n/a",J24+U24)</f>
        <v>6.7954553726195241</v>
      </c>
      <c r="AQ24" s="902">
        <f>IF(OR(AC24&lt;0.01,AF24="n/a"),"n/a",(I24/SQRT(22.5*AC24*(I24/AF24))-1)*100)</f>
        <v>-34.235488009199834</v>
      </c>
      <c r="AR24" s="663">
        <f>INDEX(Historical!$C$7:$C$1279,MATCH(B24,Historical!$B$7:$B$1301,0))*IF(AH24="n/a",1.03,IF(AH24&lt;0,1.01,IF(AH24&gt;10,1.1,(1+AH24/100))))</f>
        <v>1.0504</v>
      </c>
      <c r="AS24" s="900">
        <f>IF($AI24="n/a",1.03*AR24,IF($AI24&lt;0,1.01*AR24,IF($AI24&gt;10,1.1*AR24,(1+$AI24/100)*AR24)))</f>
        <v>1.0609040000000001</v>
      </c>
      <c r="AT24" s="900">
        <f>IF($AK24="n/a",1.03*AS24,IF($AK24&lt;0,1.01*AS24,IF($AK24&gt;10,1.1*AS24,(1+$AK24/100)*AS24)))</f>
        <v>1.1033401600000001</v>
      </c>
      <c r="AU24" s="900">
        <f>IF($AK24="n/a",1.03*AT24,IF($AK24&lt;0,1.01*AT24,IF($AK24&gt;10,1.1*AT24,(1+$AK24/100)*AT24)))</f>
        <v>1.1474737664000001</v>
      </c>
      <c r="AV24" s="900">
        <f>IF($AK24="n/a",1.03*AU24,IF($AK24&lt;0,1.01*AU24,IF($AK24&gt;10,1.1*AU24,(1+$AK24/100)*AU24)))</f>
        <v>1.1933727170560002</v>
      </c>
      <c r="AW24" s="663">
        <f>SUM(AR24:AV24)</f>
        <v>5.5554906434560003</v>
      </c>
      <c r="AX24" s="761">
        <f>AW24/I24*100</f>
        <v>22.186464231054316</v>
      </c>
      <c r="AY24" s="948">
        <v>1.1499999999999999</v>
      </c>
      <c r="AZ24" s="886">
        <v>35.099999999999994</v>
      </c>
      <c r="BA24" s="886">
        <v>-38.279999999999994</v>
      </c>
      <c r="BB24" s="886">
        <v>2.62</v>
      </c>
      <c r="BC24" s="886">
        <v>-20.580000000000002</v>
      </c>
      <c r="BE24" s="635">
        <v>2015</v>
      </c>
      <c r="BF24" s="912">
        <f>IF(BE24&gt;2008,0,IF(BE24&gt;2001,1,IF(BE24&gt;1990,2,IF(BE24&gt;1980,3,IF(BE24&gt;1973,4,IF(BE24&gt;1970,5,IF(BE24&gt;1960,6,IF(BE24&gt;1958,7,IF(BE24&gt;1953,8,9)))))))))</f>
        <v>0</v>
      </c>
      <c r="BG24" s="896">
        <v>1</v>
      </c>
    </row>
    <row r="25" spans="1:59" ht="11.25" customHeight="1" x14ac:dyDescent="0.2">
      <c r="A25" s="885" t="s">
        <v>911</v>
      </c>
      <c r="B25" s="889" t="s">
        <v>912</v>
      </c>
      <c r="C25" s="946" t="s">
        <v>108</v>
      </c>
      <c r="D25" s="946" t="s">
        <v>118</v>
      </c>
      <c r="E25" s="746">
        <v>8</v>
      </c>
      <c r="F25" s="1199">
        <v>572</v>
      </c>
      <c r="G25" s="1199" t="s">
        <v>106</v>
      </c>
      <c r="H25" s="1199" t="s">
        <v>106</v>
      </c>
      <c r="I25" s="888">
        <v>61.16</v>
      </c>
      <c r="J25" s="663">
        <f>(M25/I25)*100</f>
        <v>1.7658600392413344</v>
      </c>
      <c r="K25" s="891">
        <v>0.27</v>
      </c>
      <c r="L25" s="901">
        <v>4</v>
      </c>
      <c r="M25" s="654">
        <f>K25*L25</f>
        <v>1.08</v>
      </c>
      <c r="N25" s="884" t="s">
        <v>595</v>
      </c>
      <c r="O25" s="747">
        <v>0.25</v>
      </c>
      <c r="P25" s="875">
        <v>43902</v>
      </c>
      <c r="Q25" s="875">
        <v>43917</v>
      </c>
      <c r="R25" s="654">
        <f>(K25-O25)/O25*100</f>
        <v>8.0000000000000071</v>
      </c>
      <c r="S25" s="714">
        <f>IF(INDEX(Historical!$D$7:$D$1277,MATCH(B25,Historical!$B$7:$B$1301,0))=0,"n/a",(INDEX(Historical!$C$7:$C$1279,MATCH(B25,Historical!$B$7:$B$1301,0))/INDEX(Historical!$D$7:$D$1277,MATCH(B25,Historical!$B$7:$B$1301,0))-1)*100)</f>
        <v>13.636363636363647</v>
      </c>
      <c r="T25" s="714">
        <f>IF(INDEX(Historical!$F$7:$F$1270,MATCH(B25,Historical!$B$7:$B$1301,0))=0,"n/a",((INDEX(Historical!$C$7:$C$1279,MATCH(B25,Historical!$B$7:$B$1301,0))/INDEX(Historical!$F$7:$F$1270,MATCH(B25,Historical!$B$7:$B$1301,0)))^(1/3)-1)*100)</f>
        <v>11.57215834702825</v>
      </c>
      <c r="U25" s="714">
        <f>IF(INDEX(Historical!$H$7:$H$1270,MATCH(B25,Historical!$B$7:$B$1301,0))=0,"n/a",((INDEX(Historical!$C$7:$C$1279,MATCH(B25,Historical!$B$7:$B$1301,0))/INDEX(Historical!$H$7:$H$1270,MATCH(B25,Historical!$B$7:$B$1301,0)))^(1/5)-1)*100)</f>
        <v>15.811517561929445</v>
      </c>
      <c r="V25" s="714" t="str">
        <f>IF(INDEX(Historical!$O$7:$O$1270,MATCH(B25,Historical!$B$7:$B$1301,0))=0,"n/a",((INDEX(Historical!$C$7:$C$1279,MATCH(B25,Historical!$B$7:$B$1301,0))/INDEX(Historical!$O$7:$O$1270,MATCH(B25,Historical!$B$7:$B$1301,0)))^(1/10)-1)*100)</f>
        <v>n/a</v>
      </c>
      <c r="W25" s="715" t="str">
        <f>IF(OR(U25&lt;=0,U25="n/a",V25&lt;=0,V25="n/a"),"n/a",U25/V25)</f>
        <v>n/a</v>
      </c>
      <c r="X25" s="716">
        <f>IF(OR(AJ25&lt;=0,AJ25="n/a",U25&lt;=0,U25="n/a"),"n/a",U25/AJ25)</f>
        <v>1.4244610416152654</v>
      </c>
      <c r="Y25" s="676"/>
      <c r="Z25" s="663">
        <f>IF(OR(AC25&lt;0.01,AC25="n/a"),"n/a",M25/AC25*100)</f>
        <v>24.827586206896555</v>
      </c>
      <c r="AA25" s="900">
        <f>IF(OR(AC25&lt;0.01,AC25="n/a"),"n/a",I25/AC25)</f>
        <v>14.059770114942529</v>
      </c>
      <c r="AB25" s="901">
        <v>12</v>
      </c>
      <c r="AC25" s="879">
        <v>4.3499999999999996</v>
      </c>
      <c r="AD25" s="879">
        <v>1.4</v>
      </c>
      <c r="AE25" s="879">
        <v>3.37</v>
      </c>
      <c r="AF25" s="879">
        <v>2.69</v>
      </c>
      <c r="AG25" s="879">
        <v>18.8</v>
      </c>
      <c r="AH25" s="879">
        <v>29.2</v>
      </c>
      <c r="AI25" s="879">
        <v>-10.77</v>
      </c>
      <c r="AJ25" s="879">
        <v>11.1</v>
      </c>
      <c r="AK25" s="879">
        <v>10</v>
      </c>
      <c r="AL25" s="892">
        <v>1190</v>
      </c>
      <c r="AM25" s="886">
        <v>1.3</v>
      </c>
      <c r="AN25" s="879">
        <v>0</v>
      </c>
      <c r="AO25" s="753">
        <f>IF(U25="n/a","n/a",IF(AA25&lt;0,"n/a",IF(AA25="n/a","n/a",J25+U25-AA25)))</f>
        <v>3.5176074862282523</v>
      </c>
      <c r="AP25" s="754">
        <f>IF(U25="n/a","n/a",J25+U25)</f>
        <v>17.577377601170781</v>
      </c>
      <c r="AQ25" s="902">
        <f>IF(OR(AC25&lt;0.01,AF25="n/a"),"n/a",(I25/SQRT(22.5*AC25*(I25/AF25))-1)*100)</f>
        <v>29.650438760358668</v>
      </c>
      <c r="AR25" s="663">
        <f>INDEX(Historical!$C$7:$C$1279,MATCH(B25,Historical!$B$7:$B$1301,0))*IF(AH25="n/a",1.03,IF(AH25&lt;0,1.01,IF(AH25&gt;10,1.1,(1+AH25/100))))</f>
        <v>1.1000000000000001</v>
      </c>
      <c r="AS25" s="900">
        <f>IF($AI25="n/a",1.03*AR25,IF($AI25&lt;0,1.01*AR25,IF($AI25&gt;10,1.1*AR25,(1+$AI25/100)*AR25)))</f>
        <v>1.1110000000000002</v>
      </c>
      <c r="AT25" s="900">
        <f>IF($AK25="n/a",1.03*AS25,IF($AK25&lt;0,1.01*AS25,IF($AK25&gt;10,1.1*AS25,(1+$AK25/100)*AS25)))</f>
        <v>1.2221000000000004</v>
      </c>
      <c r="AU25" s="900">
        <f>IF($AK25="n/a",1.03*AT25,IF($AK25&lt;0,1.01*AT25,IF($AK25&gt;10,1.1*AT25,(1+$AK25/100)*AT25)))</f>
        <v>1.3443100000000006</v>
      </c>
      <c r="AV25" s="900">
        <f>IF($AK25="n/a",1.03*AU25,IF($AK25&lt;0,1.01*AU25,IF($AK25&gt;10,1.1*AU25,(1+$AK25/100)*AU25)))</f>
        <v>1.4787410000000007</v>
      </c>
      <c r="AW25" s="663">
        <f>SUM(AR25:AV25)</f>
        <v>6.2561510000000027</v>
      </c>
      <c r="AX25" s="761">
        <f>AW25/I25*100</f>
        <v>10.229154676258997</v>
      </c>
      <c r="AY25" s="948">
        <v>0.38</v>
      </c>
      <c r="AZ25" s="886">
        <v>27.36</v>
      </c>
      <c r="BA25" s="886">
        <v>-24.169999999999998</v>
      </c>
      <c r="BB25" s="886">
        <v>-0.70000000000000007</v>
      </c>
      <c r="BC25" s="886">
        <v>-4.63</v>
      </c>
      <c r="BE25" s="635">
        <v>2013</v>
      </c>
      <c r="BF25" s="912">
        <f>IF(BE25&gt;2008,0,IF(BE25&gt;2001,1,IF(BE25&gt;1990,2,IF(BE25&gt;1980,3,IF(BE25&gt;1973,4,IF(BE25&gt;1970,5,IF(BE25&gt;1960,6,IF(BE25&gt;1958,7,IF(BE25&gt;1953,8,9)))))))))</f>
        <v>0</v>
      </c>
      <c r="BG25" s="896">
        <v>5.5</v>
      </c>
    </row>
    <row r="26" spans="1:59" ht="11.25" customHeight="1" x14ac:dyDescent="0.2">
      <c r="A26" s="885" t="s">
        <v>927</v>
      </c>
      <c r="B26" s="889" t="s">
        <v>928</v>
      </c>
      <c r="C26" s="946" t="s">
        <v>108</v>
      </c>
      <c r="D26" s="946" t="s">
        <v>118</v>
      </c>
      <c r="E26" s="746">
        <v>8</v>
      </c>
      <c r="F26" s="1199">
        <v>508</v>
      </c>
      <c r="G26" s="1199" t="s">
        <v>106</v>
      </c>
      <c r="H26" s="1199" t="s">
        <v>106</v>
      </c>
      <c r="I26" s="888">
        <v>192.6</v>
      </c>
      <c r="J26" s="663">
        <f>(M26/I26)*100</f>
        <v>0.91381100726895115</v>
      </c>
      <c r="K26" s="891">
        <v>0.44</v>
      </c>
      <c r="L26" s="901">
        <v>4</v>
      </c>
      <c r="M26" s="654">
        <f>K26*L26</f>
        <v>1.76</v>
      </c>
      <c r="N26" s="884" t="s">
        <v>107</v>
      </c>
      <c r="O26" s="747">
        <v>0.4</v>
      </c>
      <c r="P26" s="880">
        <v>43585</v>
      </c>
      <c r="Q26" s="880">
        <v>43600</v>
      </c>
      <c r="R26" s="654">
        <f>(K26-O26)/O26*100</f>
        <v>9.9999999999999947</v>
      </c>
      <c r="S26" s="714">
        <f>IF(INDEX(Historical!$D$7:$D$1277,MATCH(B26,Historical!$B$7:$B$1301,0))=0,"n/a",(INDEX(Historical!$C$7:$C$1279,MATCH(B26,Historical!$B$7:$B$1301,0))/INDEX(Historical!$D$7:$D$1277,MATCH(B26,Historical!$B$7:$B$1301,0))-1)*100)</f>
        <v>10.256410256410241</v>
      </c>
      <c r="T26" s="714">
        <f>IF(INDEX(Historical!$F$7:$F$1270,MATCH(B26,Historical!$B$7:$B$1301,0))=0,"n/a",((INDEX(Historical!$C$7:$C$1279,MATCH(B26,Historical!$B$7:$B$1301,0))/INDEX(Historical!$F$7:$F$1270,MATCH(B26,Historical!$B$7:$B$1301,0)))^(1/3)-1)*100)</f>
        <v>10.064241629820891</v>
      </c>
      <c r="U26" s="714">
        <f>IF(INDEX(Historical!$H$7:$H$1270,MATCH(B26,Historical!$B$7:$B$1301,0))=0,"n/a",((INDEX(Historical!$C$7:$C$1279,MATCH(B26,Historical!$B$7:$B$1301,0))/INDEX(Historical!$H$7:$H$1270,MATCH(B26,Historical!$B$7:$B$1301,0)))^(1/5)-1)*100)</f>
        <v>13.208058618782005</v>
      </c>
      <c r="V26" s="714">
        <f>IF(INDEX(Historical!$O$7:$O$1270,MATCH(B26,Historical!$B$7:$B$1301,0))=0,"n/a",((INDEX(Historical!$C$7:$C$1279,MATCH(B26,Historical!$B$7:$B$1301,0))/INDEX(Historical!$O$7:$O$1270,MATCH(B26,Historical!$B$7:$B$1301,0)))^(1/10)-1)*100)</f>
        <v>11.106052981946624</v>
      </c>
      <c r="W26" s="715">
        <f>IF(OR(U26&lt;=0,U26="n/a",V26&lt;=0,V26="n/a"),"n/a",U26/V26)</f>
        <v>1.1892666674877459</v>
      </c>
      <c r="X26" s="716">
        <f>IF(OR(AJ26&lt;=0,AJ26="n/a",U26&lt;=0,U26="n/a"),"n/a",U26/AJ26)</f>
        <v>2.0637591591846882</v>
      </c>
      <c r="Y26" s="890" t="s">
        <v>804</v>
      </c>
      <c r="Z26" s="663">
        <f>IF(OR(AC26&lt;0.01,AC26="n/a"),"n/a",M26/AC26*100)</f>
        <v>25.323741007194243</v>
      </c>
      <c r="AA26" s="900">
        <f>IF(OR(AC26&lt;0.01,AC26="n/a"),"n/a",I26/AC26)</f>
        <v>27.712230215827336</v>
      </c>
      <c r="AB26" s="901">
        <v>12</v>
      </c>
      <c r="AC26" s="879">
        <v>6.95</v>
      </c>
      <c r="AD26" s="879">
        <v>2.99</v>
      </c>
      <c r="AE26" s="879">
        <v>4.0199999999999996</v>
      </c>
      <c r="AF26" s="879">
        <v>13.85</v>
      </c>
      <c r="AG26" s="879">
        <v>47.4</v>
      </c>
      <c r="AH26" s="879">
        <v>37.1</v>
      </c>
      <c r="AI26" s="879">
        <v>9.4700000000000006</v>
      </c>
      <c r="AJ26" s="879">
        <v>6.4</v>
      </c>
      <c r="AK26" s="879">
        <v>9.06</v>
      </c>
      <c r="AL26" s="892">
        <v>44580</v>
      </c>
      <c r="AM26" s="886">
        <v>0.70000000000000007</v>
      </c>
      <c r="AN26" s="879">
        <v>2.58</v>
      </c>
      <c r="AO26" s="753">
        <f>IF(U26="n/a","n/a",IF(AA26&lt;0,"n/a",IF(AA26="n/a","n/a",J26+U26-AA26)))</f>
        <v>-13.590360589776381</v>
      </c>
      <c r="AP26" s="754">
        <f>IF(U26="n/a","n/a",J26+U26)</f>
        <v>14.121869626050955</v>
      </c>
      <c r="AQ26" s="902">
        <f>IF(OR(AC26&lt;0.01,AF26="n/a"),"n/a",(I26/SQRT(22.5*AC26*(I26/AF26))-1)*100)</f>
        <v>313.0183684315632</v>
      </c>
      <c r="AR26" s="663">
        <f>INDEX(Historical!$C$7:$C$1279,MATCH(B26,Historical!$B$7:$B$1301,0))*IF(AH26="n/a",1.03,IF(AH26&lt;0,1.01,IF(AH26&gt;10,1.1,(1+AH26/100))))</f>
        <v>1.8920000000000001</v>
      </c>
      <c r="AS26" s="900">
        <f>IF($AI26="n/a",1.03*AR26,IF($AI26&lt;0,1.01*AR26,IF($AI26&gt;10,1.1*AR26,(1+$AI26/100)*AR26)))</f>
        <v>2.0711724</v>
      </c>
      <c r="AT26" s="900">
        <f>IF($AK26="n/a",1.03*AS26,IF($AK26&lt;0,1.01*AS26,IF($AK26&gt;10,1.1*AS26,(1+$AK26/100)*AS26)))</f>
        <v>2.2588206194400002</v>
      </c>
      <c r="AU26" s="900">
        <f>IF($AK26="n/a",1.03*AT26,IF($AK26&lt;0,1.01*AT26,IF($AK26&gt;10,1.1*AT26,(1+$AK26/100)*AT26)))</f>
        <v>2.4634697675612642</v>
      </c>
      <c r="AV26" s="900">
        <f>IF($AK26="n/a",1.03*AU26,IF($AK26&lt;0,1.01*AU26,IF($AK26&gt;10,1.1*AU26,(1+$AK26/100)*AU26)))</f>
        <v>2.6866601285023148</v>
      </c>
      <c r="AW26" s="663">
        <f>SUM(AR26:AV26)</f>
        <v>11.37212291550358</v>
      </c>
      <c r="AX26" s="761">
        <f>AW26/I26*100</f>
        <v>5.9045290319333228</v>
      </c>
      <c r="AY26" s="948">
        <v>0.87</v>
      </c>
      <c r="AZ26" s="886">
        <v>33.82</v>
      </c>
      <c r="BA26" s="886">
        <v>-19.139999999999997</v>
      </c>
      <c r="BB26" s="886">
        <v>2.3199999999999998</v>
      </c>
      <c r="BC26" s="886">
        <v>-1.82</v>
      </c>
      <c r="BE26" s="635">
        <v>2012</v>
      </c>
      <c r="BF26" s="912">
        <f>IF(BE26&gt;2008,0,IF(BE26&gt;2001,1,IF(BE26&gt;1990,2,IF(BE26&gt;1980,3,IF(BE26&gt;1973,4,IF(BE26&gt;1970,5,IF(BE26&gt;1960,6,IF(BE26&gt;1958,7,IF(BE26&gt;1953,8,9)))))))))</f>
        <v>0</v>
      </c>
      <c r="BG26" s="896">
        <v>5.6000000000000005</v>
      </c>
    </row>
    <row r="27" spans="1:59" ht="11.25" customHeight="1" x14ac:dyDescent="0.2">
      <c r="A27" s="885" t="s">
        <v>918</v>
      </c>
      <c r="B27" s="889" t="s">
        <v>919</v>
      </c>
      <c r="C27" s="946" t="s">
        <v>4199</v>
      </c>
      <c r="D27" s="946" t="s">
        <v>4344</v>
      </c>
      <c r="E27" s="746">
        <v>8</v>
      </c>
      <c r="F27" s="1199">
        <v>525</v>
      </c>
      <c r="G27" s="1199" t="s">
        <v>106</v>
      </c>
      <c r="H27" s="1199" t="s">
        <v>106</v>
      </c>
      <c r="I27" s="888">
        <v>95.81</v>
      </c>
      <c r="J27" s="663">
        <f>(M27/I27)*100</f>
        <v>1.0437323870159692</v>
      </c>
      <c r="K27" s="891">
        <v>0.25</v>
      </c>
      <c r="L27" s="901">
        <v>4</v>
      </c>
      <c r="M27" s="654">
        <f>K27*L27</f>
        <v>1</v>
      </c>
      <c r="N27" s="884" t="s">
        <v>127</v>
      </c>
      <c r="O27" s="747">
        <v>0.23</v>
      </c>
      <c r="P27" s="875">
        <v>43724</v>
      </c>
      <c r="Q27" s="875">
        <v>43747</v>
      </c>
      <c r="R27" s="654">
        <f>(K27-O27)/O27*100</f>
        <v>8.6956521739130395</v>
      </c>
      <c r="S27" s="714">
        <f>IF(INDEX(Historical!$D$7:$D$1277,MATCH(B27,Historical!$B$7:$B$1301,0))=0,"n/a",(INDEX(Historical!$C$7:$C$1279,MATCH(B27,Historical!$B$7:$B$1301,0))/INDEX(Historical!$D$7:$D$1277,MATCH(B27,Historical!$B$7:$B$1301,0))-1)*100)</f>
        <v>14.285714285714279</v>
      </c>
      <c r="T27" s="714">
        <f>IF(INDEX(Historical!$F$7:$F$1270,MATCH(B27,Historical!$B$7:$B$1301,0))=0,"n/a",((INDEX(Historical!$C$7:$C$1279,MATCH(B27,Historical!$B$7:$B$1301,0))/INDEX(Historical!$F$7:$F$1270,MATCH(B27,Historical!$B$7:$B$1301,0)))^(1/3)-1)*100)</f>
        <v>19.681696117715084</v>
      </c>
      <c r="U27" s="714">
        <f>IF(INDEX(Historical!$H$7:$H$1270,MATCH(B27,Historical!$B$7:$B$1301,0))=0,"n/a",((INDEX(Historical!$C$7:$C$1279,MATCH(B27,Historical!$B$7:$B$1301,0))/INDEX(Historical!$H$7:$H$1270,MATCH(B27,Historical!$B$7:$B$1301,0)))^(1/5)-1)*100)</f>
        <v>17.699999391414888</v>
      </c>
      <c r="V27" s="714">
        <f>IF(INDEX(Historical!$O$7:$O$1270,MATCH(B27,Historical!$B$7:$B$1301,0))=0,"n/a",((INDEX(Historical!$C$7:$C$1279,MATCH(B27,Historical!$B$7:$B$1301,0))/INDEX(Historical!$O$7:$O$1270,MATCH(B27,Historical!$B$7:$B$1301,0)))^(1/10)-1)*100)</f>
        <v>41.421356237309517</v>
      </c>
      <c r="W27" s="715">
        <f>IF(OR(U27&lt;=0,U27="n/a",V27&lt;=0,V27="n/a"),"n/a",U27/V27)</f>
        <v>0.42731578584749341</v>
      </c>
      <c r="X27" s="716">
        <f>IF(OR(AJ27&lt;=0,AJ27="n/a",U27&lt;=0,U27="n/a"),"n/a",U27/AJ27)</f>
        <v>1.5945945397671071</v>
      </c>
      <c r="Y27" s="890"/>
      <c r="Z27" s="663">
        <f>IF(OR(AC27&lt;0.01,AC27="n/a"),"n/a",M27/AC27*100)</f>
        <v>27.247956403269757</v>
      </c>
      <c r="AA27" s="900">
        <f>IF(OR(AC27&lt;0.01,AC27="n/a"),"n/a",I27/AC27)</f>
        <v>26.106267029972752</v>
      </c>
      <c r="AB27" s="901">
        <v>12</v>
      </c>
      <c r="AC27" s="879">
        <v>3.67</v>
      </c>
      <c r="AD27" s="879">
        <v>8.94</v>
      </c>
      <c r="AE27" s="879">
        <v>3.51</v>
      </c>
      <c r="AF27" s="879">
        <v>6.46</v>
      </c>
      <c r="AG27" s="879">
        <v>26.200000000000003</v>
      </c>
      <c r="AH27" s="879">
        <v>-9.1999999999999993</v>
      </c>
      <c r="AI27" s="879">
        <v>24.709999999999997</v>
      </c>
      <c r="AJ27" s="879">
        <v>11.1</v>
      </c>
      <c r="AK27" s="879">
        <v>2.9000000000000004</v>
      </c>
      <c r="AL27" s="892">
        <v>28550</v>
      </c>
      <c r="AM27" s="886">
        <v>0.2</v>
      </c>
      <c r="AN27" s="879">
        <v>1.1599999999999999</v>
      </c>
      <c r="AO27" s="753">
        <f>IF(U27="n/a","n/a",IF(AA27&lt;0,"n/a",IF(AA27="n/a","n/a",J27+U27-AA27)))</f>
        <v>-7.362535251541896</v>
      </c>
      <c r="AP27" s="754">
        <f>IF(U27="n/a","n/a",J27+U27)</f>
        <v>18.743731778430856</v>
      </c>
      <c r="AQ27" s="902">
        <f>IF(OR(AC27&lt;0.01,AF27="n/a"),"n/a",(I27/SQRT(22.5*AC27*(I27/AF27))-1)*100)</f>
        <v>173.77726958129381</v>
      </c>
      <c r="AR27" s="663">
        <f>INDEX(Historical!$C$7:$C$1279,MATCH(B27,Historical!$B$7:$B$1301,0))*IF(AH27="n/a",1.03,IF(AH27&lt;0,1.01,IF(AH27&gt;10,1.1,(1+AH27/100))))</f>
        <v>0.96960000000000002</v>
      </c>
      <c r="AS27" s="900">
        <f>IF($AI27="n/a",1.03*AR27,IF($AI27&lt;0,1.01*AR27,IF($AI27&gt;10,1.1*AR27,(1+$AI27/100)*AR27)))</f>
        <v>1.0665600000000002</v>
      </c>
      <c r="AT27" s="900">
        <f>IF($AK27="n/a",1.03*AS27,IF($AK27&lt;0,1.01*AS27,IF($AK27&gt;10,1.1*AS27,(1+$AK27/100)*AS27)))</f>
        <v>1.0974902400000002</v>
      </c>
      <c r="AU27" s="900">
        <f>IF($AK27="n/a",1.03*AT27,IF($AK27&lt;0,1.01*AT27,IF($AK27&gt;10,1.1*AT27,(1+$AK27/100)*AT27)))</f>
        <v>1.1293174569600002</v>
      </c>
      <c r="AV27" s="900">
        <f>IF($AK27="n/a",1.03*AU27,IF($AK27&lt;0,1.01*AU27,IF($AK27&gt;10,1.1*AU27,(1+$AK27/100)*AU27)))</f>
        <v>1.1620676632118401</v>
      </c>
      <c r="AW27" s="663">
        <f>SUM(AR27:AV27)</f>
        <v>5.4250353601718402</v>
      </c>
      <c r="AX27" s="761">
        <f>AW27/I27*100</f>
        <v>5.6622851061181922</v>
      </c>
      <c r="AY27" s="948">
        <v>1.27</v>
      </c>
      <c r="AZ27" s="886">
        <v>51.959999999999994</v>
      </c>
      <c r="BA27" s="886">
        <v>-13.089999999999998</v>
      </c>
      <c r="BB27" s="886">
        <v>4.12</v>
      </c>
      <c r="BC27" s="886">
        <v>0.25</v>
      </c>
      <c r="BE27" s="635">
        <v>2012</v>
      </c>
      <c r="BF27" s="912">
        <f>IF(BE27&gt;2008,0,IF(BE27&gt;2001,1,IF(BE27&gt;1990,2,IF(BE27&gt;1980,3,IF(BE27&gt;1973,4,IF(BE27&gt;1970,5,IF(BE27&gt;1960,6,IF(BE27&gt;1958,7,IF(BE27&gt;1953,8,9)))))))))</f>
        <v>0</v>
      </c>
      <c r="BG27" s="896">
        <v>10.199999999999999</v>
      </c>
    </row>
    <row r="28" spans="1:59" ht="11.25" customHeight="1" x14ac:dyDescent="0.2">
      <c r="A28" s="894" t="s">
        <v>933</v>
      </c>
      <c r="B28" s="889" t="s">
        <v>934</v>
      </c>
      <c r="C28" s="946" t="s">
        <v>108</v>
      </c>
      <c r="D28" s="946" t="s">
        <v>4345</v>
      </c>
      <c r="E28" s="746">
        <v>9</v>
      </c>
      <c r="F28" s="1199">
        <v>467</v>
      </c>
      <c r="G28" s="1199" t="s">
        <v>106</v>
      </c>
      <c r="H28" s="1199" t="s">
        <v>106</v>
      </c>
      <c r="I28" s="888">
        <v>41</v>
      </c>
      <c r="J28" s="663">
        <f>(M28/I28)*100</f>
        <v>5.0731707317073171</v>
      </c>
      <c r="K28" s="891">
        <v>0.52</v>
      </c>
      <c r="L28" s="901">
        <v>4</v>
      </c>
      <c r="M28" s="654">
        <f>K28*L28</f>
        <v>2.08</v>
      </c>
      <c r="N28" s="884" t="s">
        <v>208</v>
      </c>
      <c r="O28" s="747">
        <v>0.51</v>
      </c>
      <c r="P28" s="875">
        <v>43814</v>
      </c>
      <c r="Q28" s="875">
        <v>43818</v>
      </c>
      <c r="R28" s="654">
        <f>(K28-O28)/O28*100</f>
        <v>1.9607843137254919</v>
      </c>
      <c r="S28" s="714">
        <f>IF(INDEX(Historical!$D$7:$D$1277,MATCH(B28,Historical!$B$7:$B$1301,0))=0,"n/a",(INDEX(Historical!$C$7:$C$1279,MATCH(B28,Historical!$B$7:$B$1301,0))/INDEX(Historical!$D$7:$D$1277,MATCH(B28,Historical!$B$7:$B$1301,0))-1)*100)</f>
        <v>3.499999999999992</v>
      </c>
      <c r="T28" s="714">
        <f>IF(INDEX(Historical!$F$7:$F$1270,MATCH(B28,Historical!$B$7:$B$1301,0))=0,"n/a",((INDEX(Historical!$C$7:$C$1279,MATCH(B28,Historical!$B$7:$B$1301,0))/INDEX(Historical!$F$7:$F$1270,MATCH(B28,Historical!$B$7:$B$1301,0)))^(1/3)-1)*100)</f>
        <v>2.3617445175794893</v>
      </c>
      <c r="U28" s="714">
        <f>IF(INDEX(Historical!$H$7:$H$1270,MATCH(B28,Historical!$B$7:$B$1301,0))=0,"n/a",((INDEX(Historical!$C$7:$C$1279,MATCH(B28,Historical!$B$7:$B$1301,0))/INDEX(Historical!$H$7:$H$1270,MATCH(B28,Historical!$B$7:$B$1301,0)))^(1/5)-1)*100)</f>
        <v>2.2727004553234176</v>
      </c>
      <c r="V28" s="714">
        <f>IF(INDEX(Historical!$O$7:$O$1270,MATCH(B28,Historical!$B$7:$B$1301,0))=0,"n/a",((INDEX(Historical!$C$7:$C$1279,MATCH(B28,Historical!$B$7:$B$1301,0))/INDEX(Historical!$O$7:$O$1270,MATCH(B28,Historical!$B$7:$B$1301,0)))^(1/10)-1)*100)</f>
        <v>3.695708995385627</v>
      </c>
      <c r="W28" s="715">
        <f>IF(OR(U28&lt;=0,U28="n/a",V28&lt;=0,V28="n/a"),"n/a",U28/V28)</f>
        <v>0.61495655046462161</v>
      </c>
      <c r="X28" s="716" t="str">
        <f>IF(OR(AJ28&lt;=0,AJ28="n/a",U28&lt;=0,U28="n/a"),"n/a",U28/AJ28)</f>
        <v>n/a</v>
      </c>
      <c r="Y28" s="890"/>
      <c r="Z28" s="663" t="str">
        <f>IF(OR(AC28&lt;0.01,AC28="n/a"),"n/a",M28/AC28*100)</f>
        <v>n/a</v>
      </c>
      <c r="AA28" s="900" t="str">
        <f>IF(OR(AC28&lt;0.01,AC28="n/a"),"n/a",I28/AC28)</f>
        <v>n/a</v>
      </c>
      <c r="AB28" s="901">
        <v>12</v>
      </c>
      <c r="AC28" s="879" t="s">
        <v>136</v>
      </c>
      <c r="AD28" s="879" t="s">
        <v>136</v>
      </c>
      <c r="AE28" s="879" t="s">
        <v>136</v>
      </c>
      <c r="AF28" s="879" t="s">
        <v>136</v>
      </c>
      <c r="AG28" s="879" t="s">
        <v>136</v>
      </c>
      <c r="AH28" s="879" t="s">
        <v>136</v>
      </c>
      <c r="AI28" s="879" t="s">
        <v>136</v>
      </c>
      <c r="AJ28" s="879" t="s">
        <v>136</v>
      </c>
      <c r="AK28" s="879" t="s">
        <v>136</v>
      </c>
      <c r="AL28" s="892" t="s">
        <v>136</v>
      </c>
      <c r="AM28" s="886" t="s">
        <v>136</v>
      </c>
      <c r="AN28" s="879" t="s">
        <v>136</v>
      </c>
      <c r="AO28" s="753" t="str">
        <f>IF(U28="n/a","n/a",IF(AA28&lt;0,"n/a",IF(AA28="n/a","n/a",J28+U28-AA28)))</f>
        <v>n/a</v>
      </c>
      <c r="AP28" s="754">
        <f>IF(U28="n/a","n/a",J28+U28)</f>
        <v>7.3458711870307347</v>
      </c>
      <c r="AQ28" s="902" t="str">
        <f>IF(OR(AC28&lt;0.01,AF28="n/a"),"n/a",(I28/SQRT(22.5*AC28*(I28/AF28))-1)*100)</f>
        <v>n/a</v>
      </c>
      <c r="AR28" s="663">
        <f>INDEX(Historical!$C$7:$C$1279,MATCH(B28,Historical!$B$7:$B$1301,0))*IF(AH28="n/a",1.03,IF(AH28&lt;0,1.01,IF(AH28&gt;10,1.1,(1+AH28/100))))</f>
        <v>2.1320999999999999</v>
      </c>
      <c r="AS28" s="900">
        <f>IF($AI28="n/a",1.03*AR28,IF($AI28&lt;0,1.01*AR28,IF($AI28&gt;10,1.1*AR28,(1+$AI28/100)*AR28)))</f>
        <v>2.1960630000000001</v>
      </c>
      <c r="AT28" s="900">
        <f>IF($AK28="n/a",1.03*AS28,IF($AK28&lt;0,1.01*AS28,IF($AK28&gt;10,1.1*AS28,(1+$AK28/100)*AS28)))</f>
        <v>2.2619448900000001</v>
      </c>
      <c r="AU28" s="900">
        <f>IF($AK28="n/a",1.03*AT28,IF($AK28&lt;0,1.01*AT28,IF($AK28&gt;10,1.1*AT28,(1+$AK28/100)*AT28)))</f>
        <v>2.3298032367000001</v>
      </c>
      <c r="AV28" s="900">
        <f>IF($AK28="n/a",1.03*AU28,IF($AK28&lt;0,1.01*AU28,IF($AK28&gt;10,1.1*AU28,(1+$AK28/100)*AU28)))</f>
        <v>2.3996973338010004</v>
      </c>
      <c r="AW28" s="663">
        <f>SUM(AR28:AV28)</f>
        <v>11.319608460501001</v>
      </c>
      <c r="AX28" s="761">
        <f>AW28/I28*100</f>
        <v>27.608801123173176</v>
      </c>
      <c r="AY28" s="948" t="s">
        <v>136</v>
      </c>
      <c r="AZ28" s="886" t="s">
        <v>136</v>
      </c>
      <c r="BA28" s="886" t="s">
        <v>136</v>
      </c>
      <c r="BB28" s="886" t="s">
        <v>136</v>
      </c>
      <c r="BC28" s="886" t="s">
        <v>136</v>
      </c>
      <c r="BD28" s="921" t="s">
        <v>4271</v>
      </c>
      <c r="BE28" s="635">
        <v>2012</v>
      </c>
      <c r="BF28" s="912">
        <f>IF(BE28&gt;2008,0,IF(BE28&gt;2001,1,IF(BE28&gt;1990,2,IF(BE28&gt;1980,3,IF(BE28&gt;1973,4,IF(BE28&gt;1970,5,IF(BE28&gt;1960,6,IF(BE28&gt;1958,7,IF(BE28&gt;1953,8,9)))))))))</f>
        <v>0</v>
      </c>
      <c r="BG28" s="896" t="s">
        <v>136</v>
      </c>
    </row>
    <row r="29" spans="1:59" ht="11.25" customHeight="1" x14ac:dyDescent="0.2">
      <c r="A29" s="885" t="s">
        <v>931</v>
      </c>
      <c r="B29" s="889" t="s">
        <v>932</v>
      </c>
      <c r="C29" s="946" t="s">
        <v>112</v>
      </c>
      <c r="D29" s="946" t="s">
        <v>1222</v>
      </c>
      <c r="E29" s="746">
        <v>9</v>
      </c>
      <c r="F29" s="1199">
        <v>478</v>
      </c>
      <c r="G29" s="1199" t="s">
        <v>106</v>
      </c>
      <c r="H29" s="1199" t="s">
        <v>106</v>
      </c>
      <c r="I29" s="888">
        <v>23.04</v>
      </c>
      <c r="J29" s="663">
        <f>(M29/I29)*100</f>
        <v>3.2552083333333335</v>
      </c>
      <c r="K29" s="891">
        <v>0.1875</v>
      </c>
      <c r="L29" s="901">
        <v>4</v>
      </c>
      <c r="M29" s="654">
        <f>K29*L29</f>
        <v>0.75</v>
      </c>
      <c r="N29" s="884" t="s">
        <v>557</v>
      </c>
      <c r="O29" s="747">
        <v>0.17499999999999999</v>
      </c>
      <c r="P29" s="875">
        <v>43861</v>
      </c>
      <c r="Q29" s="875">
        <v>43878</v>
      </c>
      <c r="R29" s="654">
        <f>(K29-O29)/O29*100</f>
        <v>7.1428571428571495</v>
      </c>
      <c r="S29" s="714">
        <f>IF(INDEX(Historical!$D$7:$D$1277,MATCH(B29,Historical!$B$7:$B$1301,0))=0,"n/a",(INDEX(Historical!$C$7:$C$1279,MATCH(B29,Historical!$B$7:$B$1301,0))/INDEX(Historical!$D$7:$D$1277,MATCH(B29,Historical!$B$7:$B$1301,0))-1)*100)</f>
        <v>11.111111111111093</v>
      </c>
      <c r="T29" s="714">
        <f>IF(INDEX(Historical!$F$7:$F$1270,MATCH(B29,Historical!$B$7:$B$1301,0))=0,"n/a",((INDEX(Historical!$C$7:$C$1279,MATCH(B29,Historical!$B$7:$B$1301,0))/INDEX(Historical!$F$7:$F$1270,MATCH(B29,Historical!$B$7:$B$1301,0)))^(1/3)-1)*100)</f>
        <v>11.868894208139679</v>
      </c>
      <c r="U29" s="714">
        <f>IF(INDEX(Historical!$H$7:$H$1270,MATCH(B29,Historical!$B$7:$B$1301,0))=0,"n/a",((INDEX(Historical!$C$7:$C$1279,MATCH(B29,Historical!$B$7:$B$1301,0))/INDEX(Historical!$H$7:$H$1270,MATCH(B29,Historical!$B$7:$B$1301,0)))^(1/5)-1)*100)</f>
        <v>11.842691472014465</v>
      </c>
      <c r="V29" s="714">
        <f>IF(INDEX(Historical!$O$7:$O$1270,MATCH(B29,Historical!$B$7:$B$1301,0))=0,"n/a",((INDEX(Historical!$C$7:$C$1279,MATCH(B29,Historical!$B$7:$B$1301,0))/INDEX(Historical!$O$7:$O$1270,MATCH(B29,Historical!$B$7:$B$1301,0)))^(1/10)-1)*100)</f>
        <v>7.94139936106939</v>
      </c>
      <c r="W29" s="715">
        <f>IF(OR(U29&lt;=0,U29="n/a",V29&lt;=0,V29="n/a"),"n/a",U29/V29)</f>
        <v>1.4912600328438497</v>
      </c>
      <c r="X29" s="716">
        <f>IF(OR(AJ29&lt;=0,AJ29="n/a",U29&lt;=0,U29="n/a"),"n/a",U29/AJ29)</f>
        <v>1.9414248314777813</v>
      </c>
      <c r="Y29" s="666"/>
      <c r="Z29" s="663">
        <f>IF(OR(AC29&lt;0.01,AC29="n/a"),"n/a",M29/AC29*100)</f>
        <v>32.327586206896555</v>
      </c>
      <c r="AA29" s="900">
        <f>IF(OR(AC29&lt;0.01,AC29="n/a"),"n/a",I29/AC29)</f>
        <v>9.931034482758621</v>
      </c>
      <c r="AB29" s="901">
        <v>2</v>
      </c>
      <c r="AC29" s="879">
        <v>2.3199999999999998</v>
      </c>
      <c r="AD29" s="879">
        <v>0.68</v>
      </c>
      <c r="AE29" s="879">
        <v>0.48</v>
      </c>
      <c r="AF29" s="879">
        <v>1.21</v>
      </c>
      <c r="AG29" s="879">
        <v>7.5</v>
      </c>
      <c r="AH29" s="879">
        <v>42.4</v>
      </c>
      <c r="AI29" s="879">
        <v>32.49</v>
      </c>
      <c r="AJ29" s="879">
        <v>6.1</v>
      </c>
      <c r="AK29" s="879">
        <v>15</v>
      </c>
      <c r="AL29" s="892">
        <v>669.62</v>
      </c>
      <c r="AM29" s="886">
        <v>2.5</v>
      </c>
      <c r="AN29" s="879">
        <v>0.42</v>
      </c>
      <c r="AO29" s="753">
        <f>IF(U29="n/a","n/a",IF(AA29&lt;0,"n/a",IF(AA29="n/a","n/a",J29+U29-AA29)))</f>
        <v>5.1668653225891781</v>
      </c>
      <c r="AP29" s="754">
        <f>IF(U29="n/a","n/a",J29+U29)</f>
        <v>15.097899805347799</v>
      </c>
      <c r="AQ29" s="902">
        <f>IF(OR(AC29&lt;0.01,AF29="n/a"),"n/a",(I29/SQRT(22.5*AC29*(I29/AF29))-1)*100)</f>
        <v>-26.919977728708822</v>
      </c>
      <c r="AR29" s="663">
        <f>INDEX(Historical!$C$7:$C$1279,MATCH(B29,Historical!$B$7:$B$1301,0))*IF(AH29="n/a",1.03,IF(AH29&lt;0,1.01,IF(AH29&gt;10,1.1,(1+AH29/100))))</f>
        <v>0.77</v>
      </c>
      <c r="AS29" s="900">
        <f>IF($AI29="n/a",1.03*AR29,IF($AI29&lt;0,1.01*AR29,IF($AI29&gt;10,1.1*AR29,(1+$AI29/100)*AR29)))</f>
        <v>0.84700000000000009</v>
      </c>
      <c r="AT29" s="900">
        <f>IF($AK29="n/a",1.03*AS29,IF($AK29&lt;0,1.01*AS29,IF($AK29&gt;10,1.1*AS29,(1+$AK29/100)*AS29)))</f>
        <v>0.93170000000000019</v>
      </c>
      <c r="AU29" s="900">
        <f>IF($AK29="n/a",1.03*AT29,IF($AK29&lt;0,1.01*AT29,IF($AK29&gt;10,1.1*AT29,(1+$AK29/100)*AT29)))</f>
        <v>1.0248700000000004</v>
      </c>
      <c r="AV29" s="900">
        <f>IF($AK29="n/a",1.03*AU29,IF($AK29&lt;0,1.01*AU29,IF($AK29&gt;10,1.1*AU29,(1+$AK29/100)*AU29)))</f>
        <v>1.1273570000000006</v>
      </c>
      <c r="AW29" s="663">
        <f>SUM(AR29:AV29)</f>
        <v>4.700927000000001</v>
      </c>
      <c r="AX29" s="761">
        <f>AW29/I29*100</f>
        <v>20.40332899305556</v>
      </c>
      <c r="AY29" s="948">
        <v>1.43</v>
      </c>
      <c r="AZ29" s="886">
        <v>67.36</v>
      </c>
      <c r="BA29" s="886">
        <v>-50.660000000000004</v>
      </c>
      <c r="BB29" s="886">
        <v>9.8699999999999992</v>
      </c>
      <c r="BC29" s="886">
        <v>-22.58</v>
      </c>
      <c r="BE29" s="635">
        <v>2012</v>
      </c>
      <c r="BF29" s="912">
        <f>IF(BE29&gt;2008,0,IF(BE29&gt;2001,1,IF(BE29&gt;1990,2,IF(BE29&gt;1980,3,IF(BE29&gt;1973,4,IF(BE29&gt;1970,5,IF(BE29&gt;1960,6,IF(BE29&gt;1958,7,IF(BE29&gt;1953,8,9)))))))))</f>
        <v>0</v>
      </c>
      <c r="BG29" s="896">
        <v>3.3000000000000003</v>
      </c>
    </row>
    <row r="30" spans="1:59" ht="11.25" customHeight="1" x14ac:dyDescent="0.2">
      <c r="A30" s="885" t="s">
        <v>943</v>
      </c>
      <c r="B30" s="889" t="s">
        <v>4159</v>
      </c>
      <c r="C30" s="946" t="s">
        <v>108</v>
      </c>
      <c r="D30" s="946" t="s">
        <v>118</v>
      </c>
      <c r="E30" s="746">
        <v>7</v>
      </c>
      <c r="F30" s="1199">
        <v>593</v>
      </c>
      <c r="G30" s="1199" t="s">
        <v>106</v>
      </c>
      <c r="H30" s="1199" t="s">
        <v>106</v>
      </c>
      <c r="I30" s="888">
        <v>34.83</v>
      </c>
      <c r="J30" s="663">
        <f>(M30/I30)*100</f>
        <v>3.560149296583405</v>
      </c>
      <c r="K30" s="891">
        <v>0.31</v>
      </c>
      <c r="L30" s="901">
        <v>4</v>
      </c>
      <c r="M30" s="654">
        <f>K30*L30</f>
        <v>1.24</v>
      </c>
      <c r="N30" s="884" t="s">
        <v>595</v>
      </c>
      <c r="O30" s="750">
        <v>0.27</v>
      </c>
      <c r="P30" s="880">
        <v>43524</v>
      </c>
      <c r="Q30" s="880">
        <v>43539</v>
      </c>
      <c r="R30" s="654">
        <f>(K30-O30)/O30*100</f>
        <v>14.814814814814806</v>
      </c>
      <c r="S30" s="714">
        <f>IF(INDEX(Historical!$D$7:$D$1277,MATCH(B30,Historical!$B$7:$B$1301,0))=0,"n/a",(INDEX(Historical!$C$7:$C$1279,MATCH(B30,Historical!$B$7:$B$1301,0))/INDEX(Historical!$D$7:$D$1277,MATCH(B30,Historical!$B$7:$B$1301,0))-1)*100)</f>
        <v>14.814814814814813</v>
      </c>
      <c r="T30" s="714">
        <f>IF(INDEX(Historical!$F$7:$F$1270,MATCH(B30,Historical!$B$7:$B$1301,0))=0,"n/a",((INDEX(Historical!$C$7:$C$1279,MATCH(B30,Historical!$B$7:$B$1301,0))/INDEX(Historical!$F$7:$F$1270,MATCH(B30,Historical!$B$7:$B$1301,0)))^(1/3)-1)*100)</f>
        <v>17.457012684978924</v>
      </c>
      <c r="U30" s="714">
        <f>IF(INDEX(Historical!$H$7:$H$1270,MATCH(B30,Historical!$B$7:$B$1301,0))=0,"n/a",((INDEX(Historical!$C$7:$C$1279,MATCH(B30,Historical!$B$7:$B$1301,0))/INDEX(Historical!$H$7:$H$1270,MATCH(B30,Historical!$B$7:$B$1301,0)))^(1/5)-1)*100)</f>
        <v>15.625623316640436</v>
      </c>
      <c r="V30" s="714" t="str">
        <f>IF(INDEX(Historical!$O$7:$O$1270,MATCH(B30,Historical!$B$7:$B$1301,0))=0,"n/a",((INDEX(Historical!$C$7:$C$1279,MATCH(B30,Historical!$B$7:$B$1301,0))/INDEX(Historical!$O$7:$O$1270,MATCH(B30,Historical!$B$7:$B$1301,0)))^(1/10)-1)*100)</f>
        <v>n/a</v>
      </c>
      <c r="W30" s="715" t="str">
        <f>IF(OR(U30&lt;=0,U30="n/a",V30&lt;=0,V30="n/a"),"n/a",U30/V30)</f>
        <v>n/a</v>
      </c>
      <c r="X30" s="716" t="str">
        <f>IF(OR(AJ30&lt;=0,AJ30="n/a",U30&lt;=0,U30="n/a"),"n/a",U30/AJ30)</f>
        <v>n/a</v>
      </c>
      <c r="Y30" s="890" t="s">
        <v>4386</v>
      </c>
      <c r="Z30" s="663" t="str">
        <f>IF(OR(AC30&lt;0.01,AC30="n/a"),"n/a",M30/AC30*100)</f>
        <v>n/a</v>
      </c>
      <c r="AA30" s="900" t="str">
        <f>IF(OR(AC30&lt;0.01,AC30="n/a"),"n/a",I30/AC30)</f>
        <v>n/a</v>
      </c>
      <c r="AB30" s="901">
        <v>12</v>
      </c>
      <c r="AC30" s="879">
        <v>-3.46</v>
      </c>
      <c r="AD30" s="879" t="s">
        <v>136</v>
      </c>
      <c r="AE30" s="879">
        <v>0.66</v>
      </c>
      <c r="AF30" s="879">
        <v>0.74</v>
      </c>
      <c r="AG30" s="879">
        <v>-6.5</v>
      </c>
      <c r="AH30" s="879">
        <v>-113.7</v>
      </c>
      <c r="AI30" s="879">
        <v>160</v>
      </c>
      <c r="AJ30" s="879">
        <v>-15.4</v>
      </c>
      <c r="AK30" s="879">
        <v>7.0000000000000009</v>
      </c>
      <c r="AL30" s="892">
        <v>1260</v>
      </c>
      <c r="AM30" s="886">
        <v>3.1</v>
      </c>
      <c r="AN30" s="879">
        <v>0.35</v>
      </c>
      <c r="AO30" s="753" t="str">
        <f>IF(U30="n/a","n/a",IF(AA30&lt;0,"n/a",IF(AA30="n/a","n/a",J30+U30-AA30)))</f>
        <v>n/a</v>
      </c>
      <c r="AP30" s="754">
        <f>IF(U30="n/a","n/a",J30+U30)</f>
        <v>19.18577261322384</v>
      </c>
      <c r="AQ30" s="902" t="str">
        <f>IF(OR(AC30&lt;0.01,AF30="n/a"),"n/a",(I30/SQRT(22.5*AC30*(I30/AF30))-1)*100)</f>
        <v>n/a</v>
      </c>
      <c r="AR30" s="663">
        <f>INDEX(Historical!$C$7:$C$1279,MATCH(B30,Historical!$B$7:$B$1301,0))*IF(AH30="n/a",1.03,IF(AH30&lt;0,1.01,IF(AH30&gt;10,1.1,(1+AH30/100))))</f>
        <v>1.2524</v>
      </c>
      <c r="AS30" s="900">
        <f>IF($AI30="n/a",1.03*AR30,IF($AI30&lt;0,1.01*AR30,IF($AI30&gt;10,1.1*AR30,(1+$AI30/100)*AR30)))</f>
        <v>1.37764</v>
      </c>
      <c r="AT30" s="900">
        <f>IF($AK30="n/a",1.03*AS30,IF($AK30&lt;0,1.01*AS30,IF($AK30&gt;10,1.1*AS30,(1+$AK30/100)*AS30)))</f>
        <v>1.4740748000000001</v>
      </c>
      <c r="AU30" s="900">
        <f>IF($AK30="n/a",1.03*AT30,IF($AK30&lt;0,1.01*AT30,IF($AK30&gt;10,1.1*AT30,(1+$AK30/100)*AT30)))</f>
        <v>1.5772600360000002</v>
      </c>
      <c r="AV30" s="900">
        <f>IF($AK30="n/a",1.03*AU30,IF($AK30&lt;0,1.01*AU30,IF($AK30&gt;10,1.1*AU30,(1+$AK30/100)*AU30)))</f>
        <v>1.6876682385200004</v>
      </c>
      <c r="AW30" s="663">
        <f>SUM(AR30:AV30)</f>
        <v>7.3690430745200013</v>
      </c>
      <c r="AX30" s="761">
        <f>AW30/I30*100</f>
        <v>21.157172192133224</v>
      </c>
      <c r="AY30" s="948">
        <v>0.84</v>
      </c>
      <c r="AZ30" s="886">
        <v>39.32</v>
      </c>
      <c r="BA30" s="886">
        <v>-54.120000000000005</v>
      </c>
      <c r="BB30" s="886">
        <v>5.99</v>
      </c>
      <c r="BC30" s="886">
        <v>-34.300000000000004</v>
      </c>
      <c r="BE30" s="635">
        <v>2013</v>
      </c>
      <c r="BF30" s="912">
        <f>IF(BE30&gt;2008,0,IF(BE30&gt;2001,1,IF(BE30&gt;1990,2,IF(BE30&gt;1980,3,IF(BE30&gt;1973,4,IF(BE30&gt;1970,5,IF(BE30&gt;1960,6,IF(BE30&gt;1958,7,IF(BE30&gt;1953,8,9)))))))))</f>
        <v>0</v>
      </c>
      <c r="BG30" s="896">
        <v>-1.0999999999999999</v>
      </c>
    </row>
    <row r="31" spans="1:59" ht="11.25" customHeight="1" x14ac:dyDescent="0.2">
      <c r="A31" s="895" t="s">
        <v>4379</v>
      </c>
      <c r="B31" s="889" t="s">
        <v>3796</v>
      </c>
      <c r="C31" s="946" t="s">
        <v>245</v>
      </c>
      <c r="D31" s="946" t="s">
        <v>4359</v>
      </c>
      <c r="E31" s="746">
        <v>6</v>
      </c>
      <c r="F31" s="1199">
        <v>671</v>
      </c>
      <c r="G31" s="1199" t="s">
        <v>106</v>
      </c>
      <c r="H31" s="1199" t="s">
        <v>106</v>
      </c>
      <c r="I31" s="888">
        <v>22.57</v>
      </c>
      <c r="J31" s="663">
        <f>(M31/I31)*100</f>
        <v>1.9494904740806378</v>
      </c>
      <c r="K31" s="891">
        <v>0.11</v>
      </c>
      <c r="L31" s="901">
        <v>4</v>
      </c>
      <c r="M31" s="654">
        <f>K31*L31</f>
        <v>0.44</v>
      </c>
      <c r="N31" s="884" t="s">
        <v>517</v>
      </c>
      <c r="O31" s="747">
        <v>0.105</v>
      </c>
      <c r="P31" s="880">
        <v>43427</v>
      </c>
      <c r="Q31" s="880">
        <v>43440</v>
      </c>
      <c r="R31" s="654">
        <f>(K31-O31)/O31*100</f>
        <v>4.7619047619047663</v>
      </c>
      <c r="S31" s="714">
        <f>IF(INDEX(Historical!$D$7:$D$1277,MATCH(B31,Historical!$B$7:$B$1301,0))=0,"n/a",(INDEX(Historical!$C$7:$C$1279,MATCH(B31,Historical!$B$7:$B$1301,0))/INDEX(Historical!$D$7:$D$1277,MATCH(B31,Historical!$B$7:$B$1301,0))-1)*100)</f>
        <v>3.529411764705892</v>
      </c>
      <c r="T31" s="714">
        <f>IF(INDEX(Historical!$F$7:$F$1270,MATCH(B31,Historical!$B$7:$B$1301,0))=0,"n/a",((INDEX(Historical!$C$7:$C$1279,MATCH(B31,Historical!$B$7:$B$1301,0))/INDEX(Historical!$F$7:$F$1270,MATCH(B31,Historical!$B$7:$B$1301,0)))^(1/3)-1)*100)</f>
        <v>4.2814313590987974</v>
      </c>
      <c r="U31" s="714">
        <f>IF(INDEX(Historical!$H$7:$H$1270,MATCH(B31,Historical!$B$7:$B$1301,0))=0,"n/a",((INDEX(Historical!$C$7:$C$1279,MATCH(B31,Historical!$B$7:$B$1301,0))/INDEX(Historical!$H$7:$H$1270,MATCH(B31,Historical!$B$7:$B$1301,0)))^(1/5)-1)*100)</f>
        <v>7.1723164172186271</v>
      </c>
      <c r="V31" s="714" t="str">
        <f>IF(INDEX(Historical!$O$7:$O$1270,MATCH(B31,Historical!$B$7:$B$1301,0))=0,"n/a",((INDEX(Historical!$C$7:$C$1279,MATCH(B31,Historical!$B$7:$B$1301,0))/INDEX(Historical!$O$7:$O$1270,MATCH(B31,Historical!$B$7:$B$1301,0)))^(1/10)-1)*100)</f>
        <v>n/a</v>
      </c>
      <c r="W31" s="715" t="str">
        <f>IF(OR(U31&lt;=0,U31="n/a",V31&lt;=0,V31="n/a"),"n/a",U31/V31)</f>
        <v>n/a</v>
      </c>
      <c r="X31" s="716">
        <f>IF(OR(AJ31&lt;=0,AJ31="n/a",U31&lt;=0,U31="n/a"),"n/a",U31/AJ31)</f>
        <v>0.31735913350524897</v>
      </c>
      <c r="Y31" s="685" t="s">
        <v>4497</v>
      </c>
      <c r="Z31" s="663">
        <f>IF(OR(AC31&lt;0.01,AC31="n/a"),"n/a",M31/AC31*100)</f>
        <v>97.777777777777771</v>
      </c>
      <c r="AA31" s="900">
        <f>IF(OR(AC31&lt;0.01,AC31="n/a"),"n/a",I31/AC31)</f>
        <v>50.155555555555551</v>
      </c>
      <c r="AB31" s="901">
        <v>9</v>
      </c>
      <c r="AC31" s="879">
        <v>0.45</v>
      </c>
      <c r="AD31" s="879" t="s">
        <v>136</v>
      </c>
      <c r="AE31" s="879">
        <v>0.37</v>
      </c>
      <c r="AF31" s="879">
        <v>1.78</v>
      </c>
      <c r="AG31" s="879">
        <v>3.4000000000000004</v>
      </c>
      <c r="AH31" s="879">
        <v>33.4</v>
      </c>
      <c r="AI31" s="879">
        <v>283.82</v>
      </c>
      <c r="AJ31" s="879">
        <v>22.6</v>
      </c>
      <c r="AK31" s="879">
        <v>-7.7</v>
      </c>
      <c r="AL31" s="892">
        <v>5850</v>
      </c>
      <c r="AM31" s="886">
        <v>0.4</v>
      </c>
      <c r="AN31" s="879">
        <v>2.5099999999999998</v>
      </c>
      <c r="AO31" s="753">
        <f>IF(U31="n/a","n/a",IF(AA31&lt;0,"n/a",IF(AA31="n/a","n/a",J31+U31-AA31)))</f>
        <v>-41.033748664256287</v>
      </c>
      <c r="AP31" s="754">
        <f>IF(U31="n/a","n/a",J31+U31)</f>
        <v>9.1218068912992649</v>
      </c>
      <c r="AQ31" s="902">
        <f>IF(OR(AC31&lt;0.01,AF31="n/a"),"n/a",(I31/SQRT(22.5*AC31*(I31/AF31))-1)*100)</f>
        <v>99.19492283677971</v>
      </c>
      <c r="AR31" s="663">
        <f>INDEX(Historical!$C$7:$C$1279,MATCH(B31,Historical!$B$7:$B$1301,0))*IF(AH31="n/a",1.03,IF(AH31&lt;0,1.01,IF(AH31&gt;10,1.1,(1+AH31/100))))</f>
        <v>0.48400000000000004</v>
      </c>
      <c r="AS31" s="900">
        <f>IF($AI31="n/a",1.03*AR31,IF($AI31&lt;0,1.01*AR31,IF($AI31&gt;10,1.1*AR31,(1+$AI31/100)*AR31)))</f>
        <v>0.5324000000000001</v>
      </c>
      <c r="AT31" s="900">
        <f>IF($AK31="n/a",1.03*AS31,IF($AK31&lt;0,1.01*AS31,IF($AK31&gt;10,1.1*AS31,(1+$AK31/100)*AS31)))</f>
        <v>0.53772400000000009</v>
      </c>
      <c r="AU31" s="900">
        <f>IF($AK31="n/a",1.03*AT31,IF($AK31&lt;0,1.01*AT31,IF($AK31&gt;10,1.1*AT31,(1+$AK31/100)*AT31)))</f>
        <v>0.54310124000000015</v>
      </c>
      <c r="AV31" s="900">
        <f>IF($AK31="n/a",1.03*AU31,IF($AK31&lt;0,1.01*AU31,IF($AK31&gt;10,1.1*AU31,(1+$AK31/100)*AU31)))</f>
        <v>0.54853225240000014</v>
      </c>
      <c r="AW31" s="663">
        <f>SUM(AR31:AV31)</f>
        <v>2.6457574924000005</v>
      </c>
      <c r="AX31" s="761">
        <f>AW31/I31*100</f>
        <v>11.722452336730175</v>
      </c>
      <c r="AY31" s="948">
        <v>1.65</v>
      </c>
      <c r="AZ31" s="886">
        <v>133.88999999999999</v>
      </c>
      <c r="BA31" s="886">
        <v>-52.2</v>
      </c>
      <c r="BB31" s="886">
        <v>-10.440000000000001</v>
      </c>
      <c r="BC31" s="886">
        <v>-36.11</v>
      </c>
      <c r="BE31" s="635">
        <v>2014</v>
      </c>
      <c r="BF31" s="912">
        <f>IF(BE31&gt;2008,0,IF(BE31&gt;2001,1,IF(BE31&gt;1990,2,IF(BE31&gt;1980,3,IF(BE31&gt;1973,4,IF(BE31&gt;1970,5,IF(BE31&gt;1960,6,IF(BE31&gt;1958,7,IF(BE31&gt;1953,8,9)))))))))</f>
        <v>0</v>
      </c>
      <c r="BG31" s="896">
        <v>0.8</v>
      </c>
    </row>
    <row r="32" spans="1:59" s="787" customFormat="1" ht="11.25" customHeight="1" x14ac:dyDescent="0.2">
      <c r="A32" s="658" t="s">
        <v>953</v>
      </c>
      <c r="B32" s="795" t="s">
        <v>954</v>
      </c>
      <c r="C32" s="946" t="s">
        <v>108</v>
      </c>
      <c r="D32" s="946" t="s">
        <v>4345</v>
      </c>
      <c r="E32" s="769">
        <v>8</v>
      </c>
      <c r="F32" s="1199">
        <v>541</v>
      </c>
      <c r="G32" s="1198" t="s">
        <v>115</v>
      </c>
      <c r="H32" s="1198" t="s">
        <v>115</v>
      </c>
      <c r="I32" s="770">
        <v>13.68</v>
      </c>
      <c r="J32" s="771">
        <f>(M32/I32)*100</f>
        <v>5.2631578947368416</v>
      </c>
      <c r="K32" s="772">
        <v>0.18</v>
      </c>
      <c r="L32" s="773">
        <v>4</v>
      </c>
      <c r="M32" s="774">
        <f>K32*L32</f>
        <v>0.72</v>
      </c>
      <c r="N32" s="775" t="s">
        <v>148</v>
      </c>
      <c r="O32" s="776">
        <v>0.17</v>
      </c>
      <c r="P32" s="777">
        <v>43798</v>
      </c>
      <c r="Q32" s="777">
        <v>43815</v>
      </c>
      <c r="R32" s="774">
        <f>(K32-O32)/O32*100</f>
        <v>5.8823529411764595</v>
      </c>
      <c r="S32" s="714">
        <f>IF(INDEX(Historical!$D$7:$D$1277,MATCH(B32,Historical!$B$7:$B$1301,0))=0,"n/a",(INDEX(Historical!$C$7:$C$1279,MATCH(B32,Historical!$B$7:$B$1301,0))/INDEX(Historical!$D$7:$D$1277,MATCH(B32,Historical!$B$7:$B$1301,0))-1)*100)</f>
        <v>11.290322580645151</v>
      </c>
      <c r="T32" s="714">
        <f>IF(INDEX(Historical!$F$7:$F$1270,MATCH(B32,Historical!$B$7:$B$1301,0))=0,"n/a",((INDEX(Historical!$C$7:$C$1279,MATCH(B32,Historical!$B$7:$B$1301,0))/INDEX(Historical!$F$7:$F$1270,MATCH(B32,Historical!$B$7:$B$1301,0)))^(1/3)-1)*100)</f>
        <v>15.313156133323268</v>
      </c>
      <c r="U32" s="714">
        <f>IF(INDEX(Historical!$H$7:$H$1270,MATCH(B32,Historical!$B$7:$B$1301,0))=0,"n/a",((INDEX(Historical!$C$7:$C$1279,MATCH(B32,Historical!$B$7:$B$1301,0))/INDEX(Historical!$H$7:$H$1270,MATCH(B32,Historical!$B$7:$B$1301,0)))^(1/5)-1)*100)</f>
        <v>13.273800857430285</v>
      </c>
      <c r="V32" s="714">
        <f>IF(INDEX(Historical!$O$7:$O$1270,MATCH(B32,Historical!$B$7:$B$1301,0))=0,"n/a",((INDEX(Historical!$C$7:$C$1279,MATCH(B32,Historical!$B$7:$B$1301,0))/INDEX(Historical!$O$7:$O$1270,MATCH(B32,Historical!$B$7:$B$1301,0)))^(1/10)-1)*100)</f>
        <v>3.9142537896643903</v>
      </c>
      <c r="W32" s="715">
        <f>IF(OR(U32&lt;=0,U32="n/a",V32&lt;=0,V32="n/a"),"n/a",U32/V32)</f>
        <v>3.391144665294783</v>
      </c>
      <c r="X32" s="716">
        <f>IF(OR(AJ32&lt;=0,AJ32="n/a",U32&lt;=0,U32="n/a"),"n/a",U32/AJ32)</f>
        <v>1.2641715102314557</v>
      </c>
      <c r="Y32" s="797"/>
      <c r="Z32" s="771">
        <f>IF(OR(AC32&lt;0.01,AC32="n/a"),"n/a",M32/AC32*100)</f>
        <v>42.857142857142854</v>
      </c>
      <c r="AA32" s="779">
        <f>IF(OR(AC32&lt;0.01,AC32="n/a"),"n/a",I32/AC32)</f>
        <v>8.1428571428571423</v>
      </c>
      <c r="AB32" s="773">
        <v>12</v>
      </c>
      <c r="AC32" s="780">
        <v>1.68</v>
      </c>
      <c r="AD32" s="780">
        <v>1.33</v>
      </c>
      <c r="AE32" s="780">
        <v>1.99</v>
      </c>
      <c r="AF32" s="780">
        <v>0.59</v>
      </c>
      <c r="AG32" s="780">
        <v>7.3999999999999995</v>
      </c>
      <c r="AH32" s="780">
        <v>6</v>
      </c>
      <c r="AI32" s="780">
        <v>39.879999999999995</v>
      </c>
      <c r="AJ32" s="780">
        <v>10.5</v>
      </c>
      <c r="AK32" s="780">
        <v>6</v>
      </c>
      <c r="AL32" s="781">
        <v>2240</v>
      </c>
      <c r="AM32" s="782">
        <v>1.5</v>
      </c>
      <c r="AN32" s="780">
        <v>0.16</v>
      </c>
      <c r="AO32" s="783">
        <f>IF(U32="n/a","n/a",IF(AA32&lt;0,"n/a",IF(AA32="n/a","n/a",J32+U32-AA32)))</f>
        <v>10.394101609309985</v>
      </c>
      <c r="AP32" s="784">
        <f>IF(U32="n/a","n/a",J32+U32)</f>
        <v>18.536958752167127</v>
      </c>
      <c r="AQ32" s="785">
        <f>IF(OR(AC32&lt;0.01,AF32="n/a"),"n/a",(I32/SQRT(22.5*AC32*(I32/AF32))-1)*100)</f>
        <v>-53.791363412906293</v>
      </c>
      <c r="AR32" s="663">
        <f>INDEX(Historical!$C$7:$C$1279,MATCH(B32,Historical!$B$7:$B$1301,0))*IF(AH32="n/a",1.03,IF(AH32&lt;0,1.01,IF(AH32&gt;10,1.1,(1+AH32/100))))</f>
        <v>0.73139999999999994</v>
      </c>
      <c r="AS32" s="779">
        <f>IF($AI32="n/a",1.03*AR32,IF($AI32&lt;0,1.01*AR32,IF($AI32&gt;10,1.1*AR32,(1+$AI32/100)*AR32)))</f>
        <v>0.80454000000000003</v>
      </c>
      <c r="AT32" s="779">
        <f>IF($AK32="n/a",1.03*AS32,IF($AK32&lt;0,1.01*AS32,IF($AK32&gt;10,1.1*AS32,(1+$AK32/100)*AS32)))</f>
        <v>0.85281240000000003</v>
      </c>
      <c r="AU32" s="779">
        <f>IF($AK32="n/a",1.03*AT32,IF($AK32&lt;0,1.01*AT32,IF($AK32&gt;10,1.1*AT32,(1+$AK32/100)*AT32)))</f>
        <v>0.90398114400000007</v>
      </c>
      <c r="AV32" s="779">
        <f>IF($AK32="n/a",1.03*AU32,IF($AK32&lt;0,1.01*AU32,IF($AK32&gt;10,1.1*AU32,(1+$AK32/100)*AU32)))</f>
        <v>0.95822001264000012</v>
      </c>
      <c r="AW32" s="771">
        <f>SUM(AR32:AV32)</f>
        <v>4.2509535566399999</v>
      </c>
      <c r="AX32" s="786">
        <f>AW32/I32*100</f>
        <v>31.074221905263155</v>
      </c>
      <c r="AY32" s="949">
        <v>1.29</v>
      </c>
      <c r="AZ32" s="782">
        <v>33.72</v>
      </c>
      <c r="BA32" s="782">
        <v>-39.47</v>
      </c>
      <c r="BB32" s="782">
        <v>-1.02</v>
      </c>
      <c r="BC32" s="782">
        <v>-22.93</v>
      </c>
      <c r="BD32" s="922"/>
      <c r="BE32" s="635">
        <v>2012</v>
      </c>
      <c r="BF32" s="912">
        <f>IF(BE32&gt;2008,0,IF(BE32&gt;2001,1,IF(BE32&gt;1990,2,IF(BE32&gt;1980,3,IF(BE32&gt;1973,4,IF(BE32&gt;1970,5,IF(BE32&gt;1960,6,IF(BE32&gt;1958,7,IF(BE32&gt;1953,8,9)))))))))</f>
        <v>0</v>
      </c>
      <c r="BG32" s="838">
        <v>0.8</v>
      </c>
    </row>
    <row r="33" spans="1:59" ht="11.25" customHeight="1" x14ac:dyDescent="0.2">
      <c r="A33" s="885" t="s">
        <v>4446</v>
      </c>
      <c r="B33" s="889" t="s">
        <v>4445</v>
      </c>
      <c r="C33" s="946" t="s">
        <v>108</v>
      </c>
      <c r="D33" s="946" t="s">
        <v>4345</v>
      </c>
      <c r="E33" s="746">
        <v>9</v>
      </c>
      <c r="F33" s="1199">
        <v>444</v>
      </c>
      <c r="G33" s="1199" t="s">
        <v>106</v>
      </c>
      <c r="H33" s="1199" t="s">
        <v>106</v>
      </c>
      <c r="I33" s="888">
        <v>23.16</v>
      </c>
      <c r="J33" s="663">
        <f>(M33/I33)*100</f>
        <v>4.3177892918825558</v>
      </c>
      <c r="K33" s="891">
        <v>0.25</v>
      </c>
      <c r="L33" s="901">
        <v>4</v>
      </c>
      <c r="M33" s="654">
        <f>K33*L33</f>
        <v>1</v>
      </c>
      <c r="N33" s="884" t="s">
        <v>467</v>
      </c>
      <c r="O33" s="747">
        <v>0.23</v>
      </c>
      <c r="P33" s="630">
        <v>43678</v>
      </c>
      <c r="Q33" s="630">
        <v>43693</v>
      </c>
      <c r="R33" s="654">
        <f>(K33-O33)/O33*100</f>
        <v>8.6956521739130395</v>
      </c>
      <c r="S33" s="714">
        <f>IF(INDEX(Historical!$D$7:$D$1277,MATCH(B33,Historical!$B$7:$B$1301,0))=0,"n/a",(INDEX(Historical!$C$7:$C$1279,MATCH(B33,Historical!$B$7:$B$1301,0))/INDEX(Historical!$D$7:$D$1277,MATCH(B33,Historical!$B$7:$B$1301,0))-1)*100)</f>
        <v>9.0909090909090828</v>
      </c>
      <c r="T33" s="714">
        <f>IF(INDEX(Historical!$F$7:$F$1270,MATCH(B33,Historical!$B$7:$B$1301,0))=0,"n/a",((INDEX(Historical!$C$7:$C$1279,MATCH(B33,Historical!$B$7:$B$1301,0))/INDEX(Historical!$F$7:$F$1270,MATCH(B33,Historical!$B$7:$B$1301,0)))^(1/3)-1)*100)</f>
        <v>7.6283880644613333</v>
      </c>
      <c r="U33" s="714">
        <f>IF(INDEX(Historical!$H$7:$H$1270,MATCH(B33,Historical!$B$7:$B$1301,0))=0,"n/a",((INDEX(Historical!$C$7:$C$1279,MATCH(B33,Historical!$B$7:$B$1301,0))/INDEX(Historical!$H$7:$H$1270,MATCH(B33,Historical!$B$7:$B$1301,0)))^(1/5)-1)*100)</f>
        <v>10.603443372707044</v>
      </c>
      <c r="V33" s="714">
        <f>IF(INDEX(Historical!$O$7:$O$1270,MATCH(B33,Historical!$B$7:$B$1301,0))=0,"n/a",((INDEX(Historical!$C$7:$C$1279,MATCH(B33,Historical!$B$7:$B$1301,0))/INDEX(Historical!$O$7:$O$1270,MATCH(B33,Historical!$B$7:$B$1301,0)))^(1/10)-1)*100)</f>
        <v>12.334976252295826</v>
      </c>
      <c r="W33" s="715">
        <f>IF(OR(U33&lt;=0,U33="n/a",V33&lt;=0,V33="n/a"),"n/a",U33/V33)</f>
        <v>0.85962414161385159</v>
      </c>
      <c r="X33" s="716">
        <f>IF(OR(AJ33&lt;=0,AJ33="n/a",U33&lt;=0,U33="n/a"),"n/a",U33/AJ33)</f>
        <v>0.64655142516506359</v>
      </c>
      <c r="Y33" s="890"/>
      <c r="Z33" s="663">
        <f>IF(OR(AC33&lt;0.01,AC33="n/a"),"n/a",M33/AC33*100)</f>
        <v>49.26108374384237</v>
      </c>
      <c r="AA33" s="900">
        <f>IF(OR(AC33&lt;0.01,AC33="n/a"),"n/a",I33/AC33)</f>
        <v>11.408866995073893</v>
      </c>
      <c r="AB33" s="901">
        <v>12</v>
      </c>
      <c r="AC33" s="879">
        <v>2.0299999999999998</v>
      </c>
      <c r="AD33" s="879">
        <v>1.4</v>
      </c>
      <c r="AE33" s="879">
        <v>2.7</v>
      </c>
      <c r="AF33" s="879">
        <v>0.74</v>
      </c>
      <c r="AG33" s="879">
        <v>6.6000000000000005</v>
      </c>
      <c r="AH33" s="879">
        <v>6.5</v>
      </c>
      <c r="AI33" s="879">
        <v>37.369999999999997</v>
      </c>
      <c r="AJ33" s="879">
        <v>16.400000000000002</v>
      </c>
      <c r="AK33" s="879">
        <v>8</v>
      </c>
      <c r="AL33" s="892">
        <v>1900</v>
      </c>
      <c r="AM33" s="886">
        <v>1.6</v>
      </c>
      <c r="AN33" s="879">
        <v>0.12</v>
      </c>
      <c r="AO33" s="753">
        <f>IF(U33="n/a","n/a",IF(AA33&lt;0,"n/a",IF(AA33="n/a","n/a",J33+U33-AA33)))</f>
        <v>3.5123656695157059</v>
      </c>
      <c r="AP33" s="754">
        <f>IF(U33="n/a","n/a",J33+U33)</f>
        <v>14.921232664589599</v>
      </c>
      <c r="AQ33" s="902">
        <f>IF(OR(AC33&lt;0.01,AF33="n/a"),"n/a",(I33/SQRT(22.5*AC33*(I33/AF33))-1)*100)</f>
        <v>-38.744391362986455</v>
      </c>
      <c r="AR33" s="663">
        <f>INDEX(Historical!$C$7:$C$1279,MATCH(B33,Historical!$B$7:$B$1301,0))*IF(AH33="n/a",1.03,IF(AH33&lt;0,1.01,IF(AH33&gt;10,1.1,(1+AH33/100))))</f>
        <v>1.0224</v>
      </c>
      <c r="AS33" s="900">
        <f>IF($AI33="n/a",1.03*AR33,IF($AI33&lt;0,1.01*AR33,IF($AI33&gt;10,1.1*AR33,(1+$AI33/100)*AR33)))</f>
        <v>1.1246400000000001</v>
      </c>
      <c r="AT33" s="900">
        <f>IF($AK33="n/a",1.03*AS33,IF($AK33&lt;0,1.01*AS33,IF($AK33&gt;10,1.1*AS33,(1+$AK33/100)*AS33)))</f>
        <v>1.2146112000000002</v>
      </c>
      <c r="AU33" s="900">
        <f>IF($AK33="n/a",1.03*AT33,IF($AK33&lt;0,1.01*AT33,IF($AK33&gt;10,1.1*AT33,(1+$AK33/100)*AT33)))</f>
        <v>1.3117800960000003</v>
      </c>
      <c r="AV33" s="900">
        <f>IF($AK33="n/a",1.03*AU33,IF($AK33&lt;0,1.01*AU33,IF($AK33&gt;10,1.1*AU33,(1+$AK33/100)*AU33)))</f>
        <v>1.4167225036800004</v>
      </c>
      <c r="AW33" s="663">
        <f>SUM(AR33:AV33)</f>
        <v>6.0901537996800013</v>
      </c>
      <c r="AX33" s="761">
        <f>AW33/I33*100</f>
        <v>26.296000862176172</v>
      </c>
      <c r="AY33" s="948">
        <v>1.41</v>
      </c>
      <c r="AZ33" s="886">
        <v>24.85</v>
      </c>
      <c r="BA33" s="886">
        <v>-42.39</v>
      </c>
      <c r="BB33" s="886">
        <v>2.2399999999999998</v>
      </c>
      <c r="BC33" s="886">
        <v>-25.11</v>
      </c>
      <c r="BE33" s="635">
        <v>2011</v>
      </c>
      <c r="BF33" s="912">
        <f>IF(BE33&gt;2008,0,IF(BE33&gt;2001,1,IF(BE33&gt;1990,2,IF(BE33&gt;1980,3,IF(BE33&gt;1973,4,IF(BE33&gt;1970,5,IF(BE33&gt;1960,6,IF(BE33&gt;1958,7,IF(BE33&gt;1953,8,9)))))))))</f>
        <v>0</v>
      </c>
      <c r="BG33" s="896">
        <v>0.89999999999999991</v>
      </c>
    </row>
    <row r="34" spans="1:59" ht="11.25" customHeight="1" x14ac:dyDescent="0.2">
      <c r="A34" s="877" t="s">
        <v>959</v>
      </c>
      <c r="B34" s="889" t="s">
        <v>960</v>
      </c>
      <c r="C34" s="946" t="s">
        <v>4325</v>
      </c>
      <c r="D34" s="946" t="s">
        <v>4326</v>
      </c>
      <c r="E34" s="746">
        <v>9</v>
      </c>
      <c r="F34" s="1199">
        <v>492</v>
      </c>
      <c r="G34" s="1199" t="s">
        <v>37</v>
      </c>
      <c r="H34" s="1199" t="s">
        <v>37</v>
      </c>
      <c r="I34" s="888">
        <v>154.63999999999999</v>
      </c>
      <c r="J34" s="663">
        <f>(M34/I34)*100</f>
        <v>4.1127780651836527</v>
      </c>
      <c r="K34" s="891">
        <v>1.59</v>
      </c>
      <c r="L34" s="901">
        <v>4</v>
      </c>
      <c r="M34" s="654">
        <f>K34*L34</f>
        <v>6.36</v>
      </c>
      <c r="N34" s="884" t="s">
        <v>218</v>
      </c>
      <c r="O34" s="747">
        <v>1.52</v>
      </c>
      <c r="P34" s="875">
        <v>43920</v>
      </c>
      <c r="Q34" s="875">
        <v>43936</v>
      </c>
      <c r="R34" s="654">
        <f>(K34-O34)/O34*100</f>
        <v>4.6052631578947407</v>
      </c>
      <c r="S34" s="714">
        <f>IF(INDEX(Historical!$D$7:$D$1277,MATCH(B34,Historical!$B$7:$B$1301,0))=0,"n/a",(INDEX(Historical!$C$7:$C$1279,MATCH(B34,Historical!$B$7:$B$1301,0))/INDEX(Historical!$D$7:$D$1277,MATCH(B34,Historical!$B$7:$B$1301,0))-1)*100)</f>
        <v>3.4305317324185181</v>
      </c>
      <c r="T34" s="714">
        <f>IF(INDEX(Historical!$F$7:$F$1270,MATCH(B34,Historical!$B$7:$B$1301,0))=0,"n/a",((INDEX(Historical!$C$7:$C$1279,MATCH(B34,Historical!$B$7:$B$1301,0))/INDEX(Historical!$F$7:$F$1270,MATCH(B34,Historical!$B$7:$B$1301,0)))^(1/3)-1)*100)</f>
        <v>4.3951880295280521</v>
      </c>
      <c r="U34" s="714">
        <f>IF(INDEX(Historical!$H$7:$H$1270,MATCH(B34,Historical!$B$7:$B$1301,0))=0,"n/a",((INDEX(Historical!$C$7:$C$1279,MATCH(B34,Historical!$B$7:$B$1301,0))/INDEX(Historical!$H$7:$H$1270,MATCH(B34,Historical!$B$7:$B$1301,0)))^(1/5)-1)*100)</f>
        <v>5.7940353883425999</v>
      </c>
      <c r="V34" s="714">
        <f>IF(INDEX(Historical!$O$7:$O$1270,MATCH(B34,Historical!$B$7:$B$1301,0))=0,"n/a",((INDEX(Historical!$C$7:$C$1279,MATCH(B34,Historical!$B$7:$B$1301,0))/INDEX(Historical!$O$7:$O$1270,MATCH(B34,Historical!$B$7:$B$1301,0)))^(1/10)-1)*100)</f>
        <v>5.3816294721037883</v>
      </c>
      <c r="W34" s="715">
        <f>IF(OR(U34&lt;=0,U34="n/a",V34&lt;=0,V34="n/a"),"n/a",U34/V34)</f>
        <v>1.076632164733109</v>
      </c>
      <c r="X34" s="716">
        <f>IF(OR(AJ34&lt;=0,AJ34="n/a",U34&lt;=0,U34="n/a"),"n/a",U34/AJ34)</f>
        <v>2.1459390327194812</v>
      </c>
      <c r="Y34" s="672"/>
      <c r="Z34" s="663">
        <f>IF(OR(AC34&lt;0.01,AC34="n/a"),"n/a",M34/AC34*100)</f>
        <v>114.18312387791742</v>
      </c>
      <c r="AA34" s="900">
        <f>IF(OR(AC34&lt;0.01,AC34="n/a"),"n/a",I34/AC34)</f>
        <v>27.763016157989224</v>
      </c>
      <c r="AB34" s="901">
        <v>12</v>
      </c>
      <c r="AC34" s="879">
        <v>5.57</v>
      </c>
      <c r="AD34" s="879">
        <v>10.81</v>
      </c>
      <c r="AE34" s="879">
        <v>9.24</v>
      </c>
      <c r="AF34" s="879">
        <v>1.97</v>
      </c>
      <c r="AG34" s="879" t="s">
        <v>136</v>
      </c>
      <c r="AH34" s="879">
        <v>-20.100000000000001</v>
      </c>
      <c r="AI34" s="879">
        <v>3.0700000000000003</v>
      </c>
      <c r="AJ34" s="879">
        <v>2.7</v>
      </c>
      <c r="AK34" s="879">
        <v>2.54</v>
      </c>
      <c r="AL34" s="892">
        <v>21810</v>
      </c>
      <c r="AM34" s="886">
        <v>0.3</v>
      </c>
      <c r="AN34" s="879">
        <v>0.74</v>
      </c>
      <c r="AO34" s="753">
        <f>IF(U34="n/a","n/a",IF(AA34&lt;0,"n/a",IF(AA34="n/a","n/a",J34+U34-AA34)))</f>
        <v>-17.856202704462973</v>
      </c>
      <c r="AP34" s="754">
        <f>IF(U34="n/a","n/a",J34+U34)</f>
        <v>9.9068134535262526</v>
      </c>
      <c r="AQ34" s="902">
        <f>IF(OR(AC34&lt;0.01,AF34="n/a"),"n/a",(I34/SQRT(22.5*AC34*(I34/AF34))-1)*100)</f>
        <v>55.910432736575146</v>
      </c>
      <c r="AR34" s="663">
        <f>INDEX(Historical!$C$7:$C$1279,MATCH(B34,Historical!$B$7:$B$1301,0))*IF(AH34="n/a",1.03,IF(AH34&lt;0,1.01,IF(AH34&gt;10,1.1,(1+AH34/100))))</f>
        <v>6.0903</v>
      </c>
      <c r="AS34" s="900">
        <f>IF($AI34="n/a",1.03*AR34,IF($AI34&lt;0,1.01*AR34,IF($AI34&gt;10,1.1*AR34,(1+$AI34/100)*AR34)))</f>
        <v>6.2772722099999996</v>
      </c>
      <c r="AT34" s="900">
        <f>IF($AK34="n/a",1.03*AS34,IF($AK34&lt;0,1.01*AS34,IF($AK34&gt;10,1.1*AS34,(1+$AK34/100)*AS34)))</f>
        <v>6.4367149241339998</v>
      </c>
      <c r="AU34" s="900">
        <f>IF($AK34="n/a",1.03*AT34,IF($AK34&lt;0,1.01*AT34,IF($AK34&gt;10,1.1*AT34,(1+$AK34/100)*AT34)))</f>
        <v>6.6002074832070043</v>
      </c>
      <c r="AV34" s="900">
        <f>IF($AK34="n/a",1.03*AU34,IF($AK34&lt;0,1.01*AU34,IF($AK34&gt;10,1.1*AU34,(1+$AK34/100)*AU34)))</f>
        <v>6.7678527532804624</v>
      </c>
      <c r="AW34" s="663">
        <f>SUM(AR34:AV34)</f>
        <v>32.172347370621466</v>
      </c>
      <c r="AX34" s="761">
        <f>AW34/I34*100</f>
        <v>20.804673674742286</v>
      </c>
      <c r="AY34" s="948">
        <v>0.83</v>
      </c>
      <c r="AZ34" s="886">
        <v>30.86</v>
      </c>
      <c r="BA34" s="886">
        <v>-32.590000000000003</v>
      </c>
      <c r="BB34" s="886">
        <v>-2.93</v>
      </c>
      <c r="BC34" s="886">
        <v>-19.78</v>
      </c>
      <c r="BE34" s="635">
        <v>2012</v>
      </c>
      <c r="BF34" s="912">
        <f>IF(BE34&gt;2008,0,IF(BE34&gt;2001,1,IF(BE34&gt;1990,2,IF(BE34&gt;1980,3,IF(BE34&gt;1973,4,IF(BE34&gt;1970,5,IF(BE34&gt;1960,6,IF(BE34&gt;1958,7,IF(BE34&gt;1953,8,9)))))))))</f>
        <v>0</v>
      </c>
      <c r="BG34" s="896" t="s">
        <v>136</v>
      </c>
    </row>
    <row r="35" spans="1:59" ht="11.25" customHeight="1" x14ac:dyDescent="0.2">
      <c r="A35" s="885" t="s">
        <v>963</v>
      </c>
      <c r="B35" s="889" t="s">
        <v>964</v>
      </c>
      <c r="C35" s="946" t="s">
        <v>4199</v>
      </c>
      <c r="D35" s="946" t="s">
        <v>4344</v>
      </c>
      <c r="E35" s="746">
        <v>7</v>
      </c>
      <c r="F35" s="1199">
        <v>607</v>
      </c>
      <c r="G35" s="1199" t="s">
        <v>106</v>
      </c>
      <c r="H35" s="1199" t="s">
        <v>106</v>
      </c>
      <c r="I35" s="888">
        <v>27.89</v>
      </c>
      <c r="J35" s="663">
        <f>(M35/I35)*100</f>
        <v>3.0118321979204015</v>
      </c>
      <c r="K35" s="891">
        <v>0.21</v>
      </c>
      <c r="L35" s="901">
        <v>4</v>
      </c>
      <c r="M35" s="654">
        <f>K35*L35</f>
        <v>0.84</v>
      </c>
      <c r="N35" s="884" t="s">
        <v>194</v>
      </c>
      <c r="O35" s="747">
        <v>0.2</v>
      </c>
      <c r="P35" s="875">
        <v>43718</v>
      </c>
      <c r="Q35" s="875">
        <v>43733</v>
      </c>
      <c r="R35" s="654">
        <f>(K35-O35)/O35*100</f>
        <v>4.9999999999999902</v>
      </c>
      <c r="S35" s="714">
        <f>IF(INDEX(Historical!$D$7:$D$1277,MATCH(B35,Historical!$B$7:$B$1301,0))=0,"n/a",(INDEX(Historical!$C$7:$C$1279,MATCH(B35,Historical!$B$7:$B$1301,0))/INDEX(Historical!$D$7:$D$1277,MATCH(B35,Historical!$B$7:$B$1301,0))-1)*100)</f>
        <v>5.12820512820511</v>
      </c>
      <c r="T35" s="714">
        <f>IF(INDEX(Historical!$F$7:$F$1270,MATCH(B35,Historical!$B$7:$B$1301,0))=0,"n/a",((INDEX(Historical!$C$7:$C$1279,MATCH(B35,Historical!$B$7:$B$1301,0))/INDEX(Historical!$F$7:$F$1270,MATCH(B35,Historical!$B$7:$B$1301,0)))^(1/3)-1)*100)</f>
        <v>6.4392109888903093</v>
      </c>
      <c r="U35" s="714">
        <f>IF(INDEX(Historical!$H$7:$H$1270,MATCH(B35,Historical!$B$7:$B$1301,0))=0,"n/a",((INDEX(Historical!$C$7:$C$1279,MATCH(B35,Historical!$B$7:$B$1301,0))/INDEX(Historical!$H$7:$H$1270,MATCH(B35,Historical!$B$7:$B$1301,0)))^(1/5)-1)*100)</f>
        <v>5.7509877630735673</v>
      </c>
      <c r="V35" s="714" t="str">
        <f>IF(INDEX(Historical!$O$7:$O$1270,MATCH(B35,Historical!$B$7:$B$1301,0))=0,"n/a",((INDEX(Historical!$C$7:$C$1279,MATCH(B35,Historical!$B$7:$B$1301,0))/INDEX(Historical!$O$7:$O$1270,MATCH(B35,Historical!$B$7:$B$1301,0)))^(1/10)-1)*100)</f>
        <v>n/a</v>
      </c>
      <c r="W35" s="715" t="str">
        <f>IF(OR(U35&lt;=0,U35="n/a",V35&lt;=0,V35="n/a"),"n/a",U35/V35)</f>
        <v>n/a</v>
      </c>
      <c r="X35" s="716" t="str">
        <f>IF(OR(AJ35&lt;=0,AJ35="n/a",U35&lt;=0,U35="n/a"),"n/a",U35/AJ35)</f>
        <v>n/a</v>
      </c>
      <c r="Y35" s="676"/>
      <c r="Z35" s="663" t="str">
        <f>IF(OR(AC35&lt;0.01,AC35="n/a"),"n/a",M35/AC35*100)</f>
        <v>n/a</v>
      </c>
      <c r="AA35" s="900" t="str">
        <f>IF(OR(AC35&lt;0.01,AC35="n/a"),"n/a",I35/AC35)</f>
        <v>n/a</v>
      </c>
      <c r="AB35" s="901">
        <v>6</v>
      </c>
      <c r="AC35" s="879">
        <v>-1.17</v>
      </c>
      <c r="AD35" s="879" t="s">
        <v>136</v>
      </c>
      <c r="AE35" s="879">
        <v>0.15</v>
      </c>
      <c r="AF35" s="879">
        <v>0.73</v>
      </c>
      <c r="AG35" s="879">
        <v>-2.9000000000000004</v>
      </c>
      <c r="AH35" s="881">
        <v>216.7</v>
      </c>
      <c r="AI35" s="881">
        <v>4.84</v>
      </c>
      <c r="AJ35" s="879">
        <v>-15</v>
      </c>
      <c r="AK35" s="879">
        <v>10.4</v>
      </c>
      <c r="AL35" s="892">
        <v>2690</v>
      </c>
      <c r="AM35" s="886">
        <v>0.70000000000000007</v>
      </c>
      <c r="AN35" s="879">
        <v>0.43</v>
      </c>
      <c r="AO35" s="753" t="str">
        <f>IF(U35="n/a","n/a",IF(AA35&lt;0,"n/a",IF(AA35="n/a","n/a",J35+U35-AA35)))</f>
        <v>n/a</v>
      </c>
      <c r="AP35" s="754">
        <f>IF(U35="n/a","n/a",J35+U35)</f>
        <v>8.7628199609939692</v>
      </c>
      <c r="AQ35" s="902" t="str">
        <f>IF(OR(AC35&lt;0.01,AF35="n/a"),"n/a",(I35/SQRT(22.5*AC35*(I35/AF35))-1)*100)</f>
        <v>n/a</v>
      </c>
      <c r="AR35" s="663">
        <f>INDEX(Historical!$C$7:$C$1279,MATCH(B35,Historical!$B$7:$B$1301,0))*IF(AH35="n/a",1.03,IF(AH35&lt;0,1.01,IF(AH35&gt;10,1.1,(1+AH35/100))))</f>
        <v>0.90200000000000002</v>
      </c>
      <c r="AS35" s="900">
        <f>IF($AI35="n/a",1.03*AR35,IF($AI35&lt;0,1.01*AR35,IF($AI35&gt;10,1.1*AR35,(1+$AI35/100)*AR35)))</f>
        <v>0.94565680000000008</v>
      </c>
      <c r="AT35" s="900">
        <f>IF($AK35="n/a",1.03*AS35,IF($AK35&lt;0,1.01*AS35,IF($AK35&gt;10,1.1*AS35,(1+$AK35/100)*AS35)))</f>
        <v>1.0402224800000002</v>
      </c>
      <c r="AU35" s="900">
        <f>IF($AK35="n/a",1.03*AT35,IF($AK35&lt;0,1.01*AT35,IF($AK35&gt;10,1.1*AT35,(1+$AK35/100)*AT35)))</f>
        <v>1.1442447280000003</v>
      </c>
      <c r="AV35" s="900">
        <f>IF($AK35="n/a",1.03*AU35,IF($AK35&lt;0,1.01*AU35,IF($AK35&gt;10,1.1*AU35,(1+$AK35/100)*AU35)))</f>
        <v>1.2586692008000004</v>
      </c>
      <c r="AW35" s="663">
        <f>SUM(AR35:AV35)</f>
        <v>5.2907932088000003</v>
      </c>
      <c r="AX35" s="761">
        <f>AW35/I35*100</f>
        <v>18.970215879526712</v>
      </c>
      <c r="AY35" s="948">
        <v>1.36</v>
      </c>
      <c r="AZ35" s="886">
        <v>56.220000000000006</v>
      </c>
      <c r="BA35" s="886">
        <v>-39.92</v>
      </c>
      <c r="BB35" s="886">
        <v>-0.27999999999999997</v>
      </c>
      <c r="BC35" s="886">
        <v>-20.309999999999999</v>
      </c>
      <c r="BE35" s="635">
        <v>2013</v>
      </c>
      <c r="BF35" s="912">
        <f>IF(BE35&gt;2008,0,IF(BE35&gt;2001,1,IF(BE35&gt;1990,2,IF(BE35&gt;1980,3,IF(BE35&gt;1973,4,IF(BE35&gt;1970,5,IF(BE35&gt;1960,6,IF(BE35&gt;1958,7,IF(BE35&gt;1953,8,9)))))))))</f>
        <v>0</v>
      </c>
      <c r="BG35" s="896">
        <v>-1.4000000000000001</v>
      </c>
    </row>
    <row r="36" spans="1:59" ht="11.25" customHeight="1" x14ac:dyDescent="0.2">
      <c r="A36" s="877" t="s">
        <v>961</v>
      </c>
      <c r="B36" s="889" t="s">
        <v>962</v>
      </c>
      <c r="C36" s="946" t="s">
        <v>123</v>
      </c>
      <c r="D36" s="946" t="s">
        <v>4348</v>
      </c>
      <c r="E36" s="746">
        <v>9</v>
      </c>
      <c r="F36" s="1199">
        <v>435</v>
      </c>
      <c r="G36" s="1199" t="s">
        <v>115</v>
      </c>
      <c r="H36" s="1199" t="s">
        <v>115</v>
      </c>
      <c r="I36" s="888">
        <v>114.09</v>
      </c>
      <c r="J36" s="663">
        <f>(M36/I36)*100</f>
        <v>2.0334823385046894</v>
      </c>
      <c r="K36" s="891">
        <v>0.57999999999999996</v>
      </c>
      <c r="L36" s="901">
        <v>4</v>
      </c>
      <c r="M36" s="654">
        <f>K36*L36</f>
        <v>2.3199999999999998</v>
      </c>
      <c r="N36" s="884" t="s">
        <v>325</v>
      </c>
      <c r="O36" s="747">
        <v>0.52</v>
      </c>
      <c r="P36" s="1200">
        <v>43620</v>
      </c>
      <c r="Q36" s="1200">
        <v>43635</v>
      </c>
      <c r="R36" s="654">
        <f>(K36-O36)/O36*100</f>
        <v>11.538461538461526</v>
      </c>
      <c r="S36" s="714">
        <f>IF(INDEX(Historical!$D$7:$D$1277,MATCH(B36,Historical!$B$7:$B$1301,0))=0,"n/a",(INDEX(Historical!$C$7:$C$1279,MATCH(B36,Historical!$B$7:$B$1301,0))/INDEX(Historical!$D$7:$D$1277,MATCH(B36,Historical!$B$7:$B$1301,0))-1)*100)</f>
        <v>12.437810945273631</v>
      </c>
      <c r="T36" s="714">
        <f>IF(INDEX(Historical!$F$7:$F$1270,MATCH(B36,Historical!$B$7:$B$1301,0))=0,"n/a",((INDEX(Historical!$C$7:$C$1279,MATCH(B36,Historical!$B$7:$B$1301,0))/INDEX(Historical!$F$7:$F$1270,MATCH(B36,Historical!$B$7:$B$1301,0)))^(1/3)-1)*100)</f>
        <v>12.200851329591501</v>
      </c>
      <c r="U36" s="714">
        <f>IF(INDEX(Historical!$H$7:$H$1270,MATCH(B36,Historical!$B$7:$B$1301,0))=0,"n/a",((INDEX(Historical!$C$7:$C$1279,MATCH(B36,Historical!$B$7:$B$1301,0))/INDEX(Historical!$H$7:$H$1270,MATCH(B36,Historical!$B$7:$B$1301,0)))^(1/5)-1)*100)</f>
        <v>11.019873502812839</v>
      </c>
      <c r="V36" s="714">
        <f>IF(INDEX(Historical!$O$7:$O$1270,MATCH(B36,Historical!$B$7:$B$1301,0))=0,"n/a",((INDEX(Historical!$C$7:$C$1279,MATCH(B36,Historical!$B$7:$B$1301,0))/INDEX(Historical!$O$7:$O$1270,MATCH(B36,Historical!$B$7:$B$1301,0)))^(1/10)-1)*100)</f>
        <v>6.3591507259354696</v>
      </c>
      <c r="W36" s="715">
        <f>IF(OR(U36&lt;=0,U36="n/a",V36&lt;=0,V36="n/a"),"n/a",U36/V36)</f>
        <v>1.7329159156220109</v>
      </c>
      <c r="X36" s="716">
        <f>IF(OR(AJ36&lt;=0,AJ36="n/a",U36&lt;=0,U36="n/a"),"n/a",U36/AJ36)</f>
        <v>1.6447572392257968</v>
      </c>
      <c r="Y36" s="677"/>
      <c r="Z36" s="663">
        <f>IF(OR(AC36&lt;0.01,AC36="n/a"),"n/a",M36/AC36*100)</f>
        <v>33.574529667149058</v>
      </c>
      <c r="AA36" s="900">
        <f>IF(OR(AC36&lt;0.01,AC36="n/a"),"n/a",I36/AC36)</f>
        <v>16.51085383502171</v>
      </c>
      <c r="AB36" s="901">
        <v>12</v>
      </c>
      <c r="AC36" s="879">
        <v>6.91</v>
      </c>
      <c r="AD36" s="879">
        <v>2.06</v>
      </c>
      <c r="AE36" s="879">
        <v>1.34</v>
      </c>
      <c r="AF36" s="879">
        <v>7.94</v>
      </c>
      <c r="AG36" s="879">
        <v>52</v>
      </c>
      <c r="AH36" s="879">
        <v>-32.800000000000004</v>
      </c>
      <c r="AI36" s="879">
        <v>13.469999999999999</v>
      </c>
      <c r="AJ36" s="879">
        <v>6.7</v>
      </c>
      <c r="AK36" s="879">
        <v>7.89</v>
      </c>
      <c r="AL36" s="892">
        <v>9460</v>
      </c>
      <c r="AM36" s="886">
        <v>0.6</v>
      </c>
      <c r="AN36" s="879">
        <v>2.4</v>
      </c>
      <c r="AO36" s="753">
        <f>IF(U36="n/a","n/a",IF(AA36&lt;0,"n/a",IF(AA36="n/a","n/a",J36+U36-AA36)))</f>
        <v>-3.4574979937041803</v>
      </c>
      <c r="AP36" s="754">
        <f>IF(U36="n/a","n/a",J36+U36)</f>
        <v>13.053355841317529</v>
      </c>
      <c r="AQ36" s="902">
        <f>IF(OR(AC36&lt;0.01,AF36="n/a"),"n/a",(I36/SQRT(22.5*AC36*(I36/AF36))-1)*100)</f>
        <v>141.38137592713446</v>
      </c>
      <c r="AR36" s="663">
        <f>INDEX(Historical!$C$7:$C$1279,MATCH(B36,Historical!$B$7:$B$1301,0))*IF(AH36="n/a",1.03,IF(AH36&lt;0,1.01,IF(AH36&gt;10,1.1,(1+AH36/100))))</f>
        <v>2.2826</v>
      </c>
      <c r="AS36" s="900">
        <f>IF($AI36="n/a",1.03*AR36,IF($AI36&lt;0,1.01*AR36,IF($AI36&gt;10,1.1*AR36,(1+$AI36/100)*AR36)))</f>
        <v>2.5108600000000001</v>
      </c>
      <c r="AT36" s="900">
        <f>IF($AK36="n/a",1.03*AS36,IF($AK36&lt;0,1.01*AS36,IF($AK36&gt;10,1.1*AS36,(1+$AK36/100)*AS36)))</f>
        <v>2.7089668539999998</v>
      </c>
      <c r="AU36" s="900">
        <f>IF($AK36="n/a",1.03*AT36,IF($AK36&lt;0,1.01*AT36,IF($AK36&gt;10,1.1*AT36,(1+$AK36/100)*AT36)))</f>
        <v>2.9227043387805995</v>
      </c>
      <c r="AV36" s="900">
        <f>IF($AK36="n/a",1.03*AU36,IF($AK36&lt;0,1.01*AU36,IF($AK36&gt;10,1.1*AU36,(1+$AK36/100)*AU36)))</f>
        <v>3.1533057111103888</v>
      </c>
      <c r="AW36" s="663">
        <f>SUM(AR36:AV36)</f>
        <v>13.578436903890989</v>
      </c>
      <c r="AX36" s="761">
        <f>AW36/I36*100</f>
        <v>11.901513633001128</v>
      </c>
      <c r="AY36" s="948">
        <v>1.19</v>
      </c>
      <c r="AZ36" s="886">
        <v>48.25</v>
      </c>
      <c r="BA36" s="886">
        <v>-19.139999999999997</v>
      </c>
      <c r="BB36" s="886">
        <v>2.75</v>
      </c>
      <c r="BC36" s="886">
        <v>-4.3099999999999996</v>
      </c>
      <c r="BE36" s="635">
        <v>2011</v>
      </c>
      <c r="BF36" s="912">
        <f>IF(BE36&gt;2008,0,IF(BE36&gt;2001,1,IF(BE36&gt;1990,2,IF(BE36&gt;1980,3,IF(BE36&gt;1973,4,IF(BE36&gt;1970,5,IF(BE36&gt;1960,6,IF(BE36&gt;1958,7,IF(BE36&gt;1953,8,9)))))))))</f>
        <v>0</v>
      </c>
      <c r="BG36" s="896">
        <v>10.4</v>
      </c>
    </row>
    <row r="37" spans="1:59" ht="11.25" customHeight="1" x14ac:dyDescent="0.2">
      <c r="A37" s="877" t="s">
        <v>907</v>
      </c>
      <c r="B37" s="889" t="s">
        <v>908</v>
      </c>
      <c r="C37" s="946" t="s">
        <v>108</v>
      </c>
      <c r="D37" s="946" t="s">
        <v>4350</v>
      </c>
      <c r="E37" s="746">
        <v>8</v>
      </c>
      <c r="F37" s="1199">
        <v>533</v>
      </c>
      <c r="G37" s="1199" t="s">
        <v>115</v>
      </c>
      <c r="H37" s="1199" t="s">
        <v>115</v>
      </c>
      <c r="I37" s="888">
        <v>95.2</v>
      </c>
      <c r="J37" s="663">
        <f>(M37/I37)*100</f>
        <v>1.8067226890756301</v>
      </c>
      <c r="K37" s="891">
        <v>0.43</v>
      </c>
      <c r="L37" s="901">
        <v>4</v>
      </c>
      <c r="M37" s="654">
        <f>K37*L37</f>
        <v>1.72</v>
      </c>
      <c r="N37" s="884" t="s">
        <v>692</v>
      </c>
      <c r="O37" s="747">
        <v>0.39</v>
      </c>
      <c r="P37" s="875">
        <v>43741</v>
      </c>
      <c r="Q37" s="875">
        <v>43777</v>
      </c>
      <c r="R37" s="654">
        <f>(K37-O37)/O37*100</f>
        <v>10.25641025641025</v>
      </c>
      <c r="S37" s="714">
        <f>IF(INDEX(Historical!$D$7:$D$1277,MATCH(B37,Historical!$B$7:$B$1301,0))=0,"n/a",(INDEX(Historical!$C$7:$C$1279,MATCH(B37,Historical!$B$7:$B$1301,0))/INDEX(Historical!$D$7:$D$1277,MATCH(B37,Historical!$B$7:$B$1301,0))-1)*100)</f>
        <v>11.111111111111116</v>
      </c>
      <c r="T37" s="714">
        <f>IF(INDEX(Historical!$F$7:$F$1270,MATCH(B37,Historical!$B$7:$B$1301,0))=0,"n/a",((INDEX(Historical!$C$7:$C$1279,MATCH(B37,Historical!$B$7:$B$1301,0))/INDEX(Historical!$F$7:$F$1270,MATCH(B37,Historical!$B$7:$B$1301,0)))^(1/3)-1)*100)</f>
        <v>10.371685242543283</v>
      </c>
      <c r="U37" s="714">
        <f>IF(INDEX(Historical!$H$7:$H$1270,MATCH(B37,Historical!$B$7:$B$1301,0))=0,"n/a",((INDEX(Historical!$C$7:$C$1279,MATCH(B37,Historical!$B$7:$B$1301,0))/INDEX(Historical!$H$7:$H$1270,MATCH(B37,Historical!$B$7:$B$1301,0)))^(1/5)-1)*100)</f>
        <v>10.300830235778413</v>
      </c>
      <c r="V37" s="714">
        <f>IF(INDEX(Historical!$O$7:$O$1270,MATCH(B37,Historical!$B$7:$B$1301,0))=0,"n/a",((INDEX(Historical!$C$7:$C$1279,MATCH(B37,Historical!$B$7:$B$1301,0))/INDEX(Historical!$O$7:$O$1270,MATCH(B37,Historical!$B$7:$B$1301,0)))^(1/10)-1)*100)</f>
        <v>8.3125420397767602</v>
      </c>
      <c r="W37" s="715">
        <f>IF(OR(U37&lt;=0,U37="n/a",V37&lt;=0,V37="n/a"),"n/a",U37/V37)</f>
        <v>1.2391913552421625</v>
      </c>
      <c r="X37" s="716">
        <f>IF(OR(AJ37&lt;=0,AJ37="n/a",U37&lt;=0,U37="n/a"),"n/a",U37/AJ37)</f>
        <v>1.3734440314371217</v>
      </c>
      <c r="Y37" s="676"/>
      <c r="Z37" s="663">
        <f>IF(OR(AC37&lt;0.01,AC37="n/a"),"n/a",M37/AC37*100)</f>
        <v>26.060606060606062</v>
      </c>
      <c r="AA37" s="900">
        <f>IF(OR(AC37&lt;0.01,AC37="n/a"),"n/a",I37/AC37)</f>
        <v>14.424242424242426</v>
      </c>
      <c r="AB37" s="901">
        <v>12</v>
      </c>
      <c r="AC37" s="879">
        <v>6.6</v>
      </c>
      <c r="AD37" s="879">
        <v>1.47</v>
      </c>
      <c r="AE37" s="879">
        <v>1.77</v>
      </c>
      <c r="AF37" s="879">
        <v>3.63</v>
      </c>
      <c r="AG37" s="879">
        <v>24.2</v>
      </c>
      <c r="AH37" s="879">
        <v>9.1</v>
      </c>
      <c r="AI37" s="879">
        <v>154.85999999999999</v>
      </c>
      <c r="AJ37" s="879">
        <v>7.5</v>
      </c>
      <c r="AK37" s="879">
        <v>9.75</v>
      </c>
      <c r="AL37" s="892">
        <v>79690</v>
      </c>
      <c r="AM37" s="886">
        <v>0.1</v>
      </c>
      <c r="AN37" s="879">
        <v>6.38</v>
      </c>
      <c r="AO37" s="753">
        <f>IF(U37="n/a","n/a",IF(AA37&lt;0,"n/a",IF(AA37="n/a","n/a",J37+U37-AA37)))</f>
        <v>-2.3166894993883815</v>
      </c>
      <c r="AP37" s="754">
        <f>IF(U37="n/a","n/a",J37+U37)</f>
        <v>12.107552924854044</v>
      </c>
      <c r="AQ37" s="902">
        <f>IF(OR(AC37&lt;0.01,AF37="n/a"),"n/a",(I37/SQRT(22.5*AC37*(I37/AF37))-1)*100)</f>
        <v>52.548717172944826</v>
      </c>
      <c r="AR37" s="663">
        <f>INDEX(Historical!$C$7:$C$1279,MATCH(B37,Historical!$B$7:$B$1301,0))*IF(AH37="n/a",1.03,IF(AH37&lt;0,1.01,IF(AH37&gt;10,1.1,(1+AH37/100))))</f>
        <v>1.7456</v>
      </c>
      <c r="AS37" s="900">
        <f>IF($AI37="n/a",1.03*AR37,IF($AI37&lt;0,1.01*AR37,IF($AI37&gt;10,1.1*AR37,(1+$AI37/100)*AR37)))</f>
        <v>1.9201600000000001</v>
      </c>
      <c r="AT37" s="900">
        <f>IF($AK37="n/a",1.03*AS37,IF($AK37&lt;0,1.01*AS37,IF($AK37&gt;10,1.1*AS37,(1+$AK37/100)*AS37)))</f>
        <v>2.1073756000000001</v>
      </c>
      <c r="AU37" s="900">
        <f>IF($AK37="n/a",1.03*AT37,IF($AK37&lt;0,1.01*AT37,IF($AK37&gt;10,1.1*AT37,(1+$AK37/100)*AT37)))</f>
        <v>2.3128447209999998</v>
      </c>
      <c r="AV37" s="900">
        <f>IF($AK37="n/a",1.03*AU37,IF($AK37&lt;0,1.01*AU37,IF($AK37&gt;10,1.1*AU37,(1+$AK37/100)*AU37)))</f>
        <v>2.5383470812974998</v>
      </c>
      <c r="AW37" s="663">
        <f>SUM(AR37:AV37)</f>
        <v>10.624327402297499</v>
      </c>
      <c r="AX37" s="761">
        <f>AW37/I37*100</f>
        <v>11.160007775522583</v>
      </c>
      <c r="AY37" s="948">
        <v>1.1100000000000001</v>
      </c>
      <c r="AZ37" s="886">
        <v>42.089999999999996</v>
      </c>
      <c r="BA37" s="886">
        <v>-31.080000000000002</v>
      </c>
      <c r="BB37" s="886">
        <v>1.54</v>
      </c>
      <c r="BC37" s="886">
        <v>-13.41</v>
      </c>
      <c r="BE37" s="635">
        <v>2012</v>
      </c>
      <c r="BF37" s="912">
        <f>IF(BE37&gt;2008,0,IF(BE37&gt;2001,1,IF(BE37&gt;1990,2,IF(BE37&gt;1980,3,IF(BE37&gt;1973,4,IF(BE37&gt;1970,5,IF(BE37&gt;1960,6,IF(BE37&gt;1958,7,IF(BE37&gt;1953,8,9)))))))))</f>
        <v>0</v>
      </c>
      <c r="BG37" s="896">
        <v>2.8000000000000003</v>
      </c>
    </row>
    <row r="38" spans="1:59" ht="11.25" customHeight="1" x14ac:dyDescent="0.2">
      <c r="A38" s="877" t="s">
        <v>985</v>
      </c>
      <c r="B38" s="889" t="s">
        <v>986</v>
      </c>
      <c r="C38" s="946" t="s">
        <v>112</v>
      </c>
      <c r="D38" s="946" t="s">
        <v>211</v>
      </c>
      <c r="E38" s="746">
        <v>9</v>
      </c>
      <c r="F38" s="1199">
        <v>410</v>
      </c>
      <c r="G38" s="1199" t="s">
        <v>115</v>
      </c>
      <c r="H38" s="1199" t="s">
        <v>115</v>
      </c>
      <c r="I38" s="888">
        <v>39.56</v>
      </c>
      <c r="J38" s="663">
        <f>(M38/I38)*100</f>
        <v>1.6177957532861478</v>
      </c>
      <c r="K38" s="891">
        <v>0.16</v>
      </c>
      <c r="L38" s="901">
        <v>4</v>
      </c>
      <c r="M38" s="654">
        <f>K38*L38</f>
        <v>0.64</v>
      </c>
      <c r="N38" s="884" t="s">
        <v>226</v>
      </c>
      <c r="O38" s="747">
        <v>0.14000000000000001</v>
      </c>
      <c r="P38" s="880">
        <v>43244</v>
      </c>
      <c r="Q38" s="880">
        <v>43259</v>
      </c>
      <c r="R38" s="654">
        <f>(K38-O38)/O38*100</f>
        <v>14.285714285714276</v>
      </c>
      <c r="S38" s="714">
        <f>IF(INDEX(Historical!$D$7:$D$1277,MATCH(B38,Historical!$B$7:$B$1301,0))=0,"n/a",(INDEX(Historical!$C$7:$C$1279,MATCH(B38,Historical!$B$7:$B$1301,0))/INDEX(Historical!$D$7:$D$1277,MATCH(B38,Historical!$B$7:$B$1301,0))-1)*100)</f>
        <v>3.2258064516129004</v>
      </c>
      <c r="T38" s="714">
        <f>IF(INDEX(Historical!$F$7:$F$1270,MATCH(B38,Historical!$B$7:$B$1301,0))=0,"n/a",((INDEX(Historical!$C$7:$C$1279,MATCH(B38,Historical!$B$7:$B$1301,0))/INDEX(Historical!$F$7:$F$1270,MATCH(B38,Historical!$B$7:$B$1301,0)))^(1/3)-1)*100)</f>
        <v>7.862363557487706</v>
      </c>
      <c r="U38" s="714">
        <f>IF(INDEX(Historical!$H$7:$H$1270,MATCH(B38,Historical!$B$7:$B$1301,0))=0,"n/a",((INDEX(Historical!$C$7:$C$1279,MATCH(B38,Historical!$B$7:$B$1301,0))/INDEX(Historical!$H$7:$H$1270,MATCH(B38,Historical!$B$7:$B$1301,0)))^(1/5)-1)*100)</f>
        <v>7.2984607999767359</v>
      </c>
      <c r="V38" s="714">
        <f>IF(INDEX(Historical!$O$7:$O$1270,MATCH(B38,Historical!$B$7:$B$1301,0))=0,"n/a",((INDEX(Historical!$C$7:$C$1279,MATCH(B38,Historical!$B$7:$B$1301,0))/INDEX(Historical!$O$7:$O$1270,MATCH(B38,Historical!$B$7:$B$1301,0)))^(1/10)-1)*100)</f>
        <v>2.9186008964760646</v>
      </c>
      <c r="W38" s="715">
        <f>IF(OR(U38&lt;=0,U38="n/a",V38&lt;=0,V38="n/a"),"n/a",U38/V38)</f>
        <v>2.5006710608459484</v>
      </c>
      <c r="X38" s="716">
        <f>IF(OR(AJ38&lt;=0,AJ38="n/a",U38&lt;=0,U38="n/a"),"n/a",U38/AJ38)</f>
        <v>1.0136751111078801</v>
      </c>
      <c r="Y38" s="685" t="s">
        <v>4498</v>
      </c>
      <c r="Z38" s="663">
        <f>IF(OR(AC38&lt;0.01,AC38="n/a"),"n/a",M38/AC38*100)</f>
        <v>21.333333333333336</v>
      </c>
      <c r="AA38" s="900">
        <f>IF(OR(AC38&lt;0.01,AC38="n/a"),"n/a",I38/AC38)</f>
        <v>13.186666666666667</v>
      </c>
      <c r="AB38" s="901">
        <v>12</v>
      </c>
      <c r="AC38" s="879">
        <v>3</v>
      </c>
      <c r="AD38" s="879">
        <v>1.32</v>
      </c>
      <c r="AE38" s="879">
        <v>1.37</v>
      </c>
      <c r="AF38" s="879">
        <v>1.62</v>
      </c>
      <c r="AG38" s="879">
        <v>12.5</v>
      </c>
      <c r="AH38" s="879">
        <v>-4</v>
      </c>
      <c r="AI38" s="879">
        <v>24.66</v>
      </c>
      <c r="AJ38" s="879">
        <v>7.1999999999999993</v>
      </c>
      <c r="AK38" s="879">
        <v>10</v>
      </c>
      <c r="AL38" s="892">
        <v>1980</v>
      </c>
      <c r="AM38" s="887">
        <v>1.6</v>
      </c>
      <c r="AN38" s="879">
        <v>0.65</v>
      </c>
      <c r="AO38" s="753">
        <f>IF(U38="n/a","n/a",IF(AA38&lt;0,"n/a",IF(AA38="n/a","n/a",J38+U38-AA38)))</f>
        <v>-4.2704101134037842</v>
      </c>
      <c r="AP38" s="754">
        <f>IF(U38="n/a","n/a",J38+U38)</f>
        <v>8.9162565532628832</v>
      </c>
      <c r="AQ38" s="902">
        <f>IF(OR(AC38&lt;0.01,AF38="n/a"),"n/a",(I38/SQRT(22.5*AC38*(I38/AF38))-1)*100)</f>
        <v>-2.5607881805276511</v>
      </c>
      <c r="AR38" s="663">
        <f>INDEX(Historical!$C$7:$C$1279,MATCH(B38,Historical!$B$7:$B$1301,0))*IF(AH38="n/a",1.03,IF(AH38&lt;0,1.01,IF(AH38&gt;10,1.1,(1+AH38/100))))</f>
        <v>0.64639999999999997</v>
      </c>
      <c r="AS38" s="900">
        <f>IF($AI38="n/a",1.03*AR38,IF($AI38&lt;0,1.01*AR38,IF($AI38&gt;10,1.1*AR38,(1+$AI38/100)*AR38)))</f>
        <v>0.71104000000000001</v>
      </c>
      <c r="AT38" s="900">
        <f>IF($AK38="n/a",1.03*AS38,IF($AK38&lt;0,1.01*AS38,IF($AK38&gt;10,1.1*AS38,(1+$AK38/100)*AS38)))</f>
        <v>0.78214400000000006</v>
      </c>
      <c r="AU38" s="900">
        <f>IF($AK38="n/a",1.03*AT38,IF($AK38&lt;0,1.01*AT38,IF($AK38&gt;10,1.1*AT38,(1+$AK38/100)*AT38)))</f>
        <v>0.86035840000000019</v>
      </c>
      <c r="AV38" s="900">
        <f>IF($AK38="n/a",1.03*AU38,IF($AK38&lt;0,1.01*AU38,IF($AK38&gt;10,1.1*AU38,(1+$AK38/100)*AU38)))</f>
        <v>0.94639424000000028</v>
      </c>
      <c r="AW38" s="663">
        <f>SUM(AR38:AV38)</f>
        <v>3.9463366400000002</v>
      </c>
      <c r="AX38" s="761">
        <f>AW38/I38*100</f>
        <v>9.975572901921133</v>
      </c>
      <c r="AY38" s="948">
        <v>1.1399999999999999</v>
      </c>
      <c r="AZ38" s="886">
        <v>30.91</v>
      </c>
      <c r="BA38" s="886">
        <v>-42.33</v>
      </c>
      <c r="BB38" s="886">
        <v>3.54</v>
      </c>
      <c r="BC38" s="886">
        <v>-22.62</v>
      </c>
      <c r="BE38" s="635">
        <v>2011</v>
      </c>
      <c r="BF38" s="912">
        <f>IF(BE38&gt;2008,0,IF(BE38&gt;2001,1,IF(BE38&gt;1990,2,IF(BE38&gt;1980,3,IF(BE38&gt;1973,4,IF(BE38&gt;1970,5,IF(BE38&gt;1960,6,IF(BE38&gt;1958,7,IF(BE38&gt;1953,8,9)))))))))</f>
        <v>0</v>
      </c>
      <c r="BG38" s="896">
        <v>5.7</v>
      </c>
    </row>
    <row r="39" spans="1:59" s="787" customFormat="1" ht="11.25" customHeight="1" x14ac:dyDescent="0.2">
      <c r="A39" s="790" t="s">
        <v>4196</v>
      </c>
      <c r="B39" s="795" t="s">
        <v>1955</v>
      </c>
      <c r="C39" s="946" t="s">
        <v>108</v>
      </c>
      <c r="D39" s="946" t="s">
        <v>4345</v>
      </c>
      <c r="E39" s="769">
        <v>6</v>
      </c>
      <c r="F39" s="1199">
        <v>692</v>
      </c>
      <c r="G39" s="1198" t="s">
        <v>106</v>
      </c>
      <c r="H39" s="1198" t="s">
        <v>106</v>
      </c>
      <c r="I39" s="1193">
        <v>23.75</v>
      </c>
      <c r="J39" s="771">
        <f>(M39/I39)*100</f>
        <v>3.0315789473684207</v>
      </c>
      <c r="K39" s="793">
        <v>0.18</v>
      </c>
      <c r="L39" s="1198">
        <v>4</v>
      </c>
      <c r="M39" s="774">
        <f>K39*L39</f>
        <v>0.72</v>
      </c>
      <c r="N39" s="1198" t="s">
        <v>318</v>
      </c>
      <c r="O39" s="794">
        <v>0.15</v>
      </c>
      <c r="P39" s="1142">
        <v>43713</v>
      </c>
      <c r="Q39" s="1142">
        <v>43735</v>
      </c>
      <c r="R39" s="774">
        <f>(K39-O39)/O39*100</f>
        <v>20</v>
      </c>
      <c r="S39" s="714">
        <f>IF(INDEX(Historical!$D$7:$D$1277,MATCH(B39,Historical!$B$7:$B$1301,0))=0,"n/a",(INDEX(Historical!$C$7:$C$1279,MATCH(B39,Historical!$B$7:$B$1301,0))/INDEX(Historical!$D$7:$D$1277,MATCH(B39,Historical!$B$7:$B$1301,0))-1)*100)</f>
        <v>22.222222222222211</v>
      </c>
      <c r="T39" s="714">
        <f>IF(INDEX(Historical!$F$7:$F$1270,MATCH(B39,Historical!$B$7:$B$1301,0))=0,"n/a",((INDEX(Historical!$C$7:$C$1279,MATCH(B39,Historical!$B$7:$B$1301,0))/INDEX(Historical!$F$7:$F$1270,MATCH(B39,Historical!$B$7:$B$1301,0)))^(1/3)-1)*100)</f>
        <v>38.208464600223692</v>
      </c>
      <c r="U39" s="714">
        <f>IF(INDEX(Historical!$H$7:$H$1270,MATCH(B39,Historical!$B$7:$B$1301,0))=0,"n/a",((INDEX(Historical!$C$7:$C$1279,MATCH(B39,Historical!$B$7:$B$1301,0))/INDEX(Historical!$H$7:$H$1270,MATCH(B39,Historical!$B$7:$B$1301,0)))^(1/5)-1)*100)</f>
        <v>40.628238838763522</v>
      </c>
      <c r="V39" s="714">
        <f>IF(INDEX(Historical!$O$7:$O$1270,MATCH(B39,Historical!$B$7:$B$1301,0))=0,"n/a",((INDEX(Historical!$C$7:$C$1279,MATCH(B39,Historical!$B$7:$B$1301,0))/INDEX(Historical!$O$7:$O$1270,MATCH(B39,Historical!$B$7:$B$1301,0)))^(1/10)-1)*100)</f>
        <v>32.357450906659665</v>
      </c>
      <c r="W39" s="715">
        <f>IF(OR(U39&lt;=0,U39="n/a",V39&lt;=0,V39="n/a"),"n/a",U39/V39)</f>
        <v>1.2556069066120905</v>
      </c>
      <c r="X39" s="716">
        <f>IF(OR(AJ39&lt;=0,AJ39="n/a",U39&lt;=0,U39="n/a"),"n/a",U39/AJ39)</f>
        <v>0.89292832612667083</v>
      </c>
      <c r="Y39" s="795"/>
      <c r="Z39" s="771">
        <f>IF(OR(AC39&lt;0.01,AC39="n/a"),"n/a",M39/AC39*100)</f>
        <v>29.387755102040813</v>
      </c>
      <c r="AA39" s="779">
        <f>IF(OR(AC39&lt;0.01,AC39="n/a"),"n/a",I39/AC39)</f>
        <v>9.6938775510204067</v>
      </c>
      <c r="AB39" s="773">
        <v>12</v>
      </c>
      <c r="AC39" s="1193">
        <v>2.4500000000000002</v>
      </c>
      <c r="AD39" s="1193">
        <v>3.69</v>
      </c>
      <c r="AE39" s="1193">
        <v>3.13</v>
      </c>
      <c r="AF39" s="1193">
        <v>0.85</v>
      </c>
      <c r="AG39" s="1193">
        <v>9.3000000000000007</v>
      </c>
      <c r="AH39" s="1193">
        <v>5.6000000000000005</v>
      </c>
      <c r="AI39" s="1193">
        <v>52.459999999999994</v>
      </c>
      <c r="AJ39" s="1193">
        <v>45.5</v>
      </c>
      <c r="AK39" s="1193">
        <v>2.59</v>
      </c>
      <c r="AL39" s="1193">
        <v>216680</v>
      </c>
      <c r="AM39" s="1193">
        <v>0.1</v>
      </c>
      <c r="AN39" s="1193">
        <v>0</v>
      </c>
      <c r="AO39" s="783">
        <f>IF(U39="n/a","n/a",IF(AA39&lt;0,"n/a",IF(AA39="n/a","n/a",J39+U39-AA39)))</f>
        <v>33.965940235111539</v>
      </c>
      <c r="AP39" s="784">
        <f>IF(U39="n/a","n/a",J39+U39)</f>
        <v>43.659817786131946</v>
      </c>
      <c r="AQ39" s="785">
        <f>IF(OR(AC39&lt;0.01,AF39="n/a"),"n/a",(I39/SQRT(22.5*AC39*(I39/AF39))-1)*100)</f>
        <v>-39.484452251719837</v>
      </c>
      <c r="AR39" s="663">
        <f>INDEX(Historical!$C$7:$C$1279,MATCH(B39,Historical!$B$7:$B$1301,0))*IF(AH39="n/a",1.03,IF(AH39&lt;0,1.01,IF(AH39&gt;10,1.1,(1+AH39/100))))</f>
        <v>0.69696000000000002</v>
      </c>
      <c r="AS39" s="779">
        <f>IF($AI39="n/a",1.03*AR39,IF($AI39&lt;0,1.01*AR39,IF($AI39&gt;10,1.1*AR39,(1+$AI39/100)*AR39)))</f>
        <v>0.76665600000000012</v>
      </c>
      <c r="AT39" s="779">
        <f>IF($AK39="n/a",1.03*AS39,IF($AK39&lt;0,1.01*AS39,IF($AK39&gt;10,1.1*AS39,(1+$AK39/100)*AS39)))</f>
        <v>0.78651239040000009</v>
      </c>
      <c r="AU39" s="779">
        <f>IF($AK39="n/a",1.03*AT39,IF($AK39&lt;0,1.01*AT39,IF($AK39&gt;10,1.1*AT39,(1+$AK39/100)*AT39)))</f>
        <v>0.80688306131136012</v>
      </c>
      <c r="AV39" s="779">
        <f>IF($AK39="n/a",1.03*AU39,IF($AK39&lt;0,1.01*AU39,IF($AK39&gt;10,1.1*AU39,(1+$AK39/100)*AU39)))</f>
        <v>0.8277813325993244</v>
      </c>
      <c r="AW39" s="771">
        <f>SUM(AR39:AV39)</f>
        <v>3.8847927843106844</v>
      </c>
      <c r="AX39" s="786">
        <f>AW39/I39*100</f>
        <v>16.357022249729198</v>
      </c>
      <c r="AY39" s="1084">
        <v>1.6</v>
      </c>
      <c r="AZ39" s="838">
        <v>32.31</v>
      </c>
      <c r="BA39" s="838">
        <v>-33.51</v>
      </c>
      <c r="BB39" s="838">
        <v>-0.88</v>
      </c>
      <c r="BC39" s="838">
        <v>-17.349999999999998</v>
      </c>
      <c r="BD39" s="922"/>
      <c r="BE39" s="635">
        <v>2014</v>
      </c>
      <c r="BF39" s="912">
        <f>IF(BE39&gt;2008,0,IF(BE39&gt;2001,1,IF(BE39&gt;1990,2,IF(BE39&gt;1980,3,IF(BE39&gt;1973,4,IF(BE39&gt;1970,5,IF(BE39&gt;1960,6,IF(BE39&gt;1958,7,IF(BE39&gt;1953,8,9)))))))))</f>
        <v>0</v>
      </c>
      <c r="BG39" s="838">
        <v>0.89999999999999991</v>
      </c>
    </row>
    <row r="40" spans="1:59" ht="11.25" customHeight="1" x14ac:dyDescent="0.2">
      <c r="A40" s="885" t="s">
        <v>997</v>
      </c>
      <c r="B40" s="889" t="s">
        <v>998</v>
      </c>
      <c r="C40" s="946" t="s">
        <v>4199</v>
      </c>
      <c r="D40" s="946" t="s">
        <v>4331</v>
      </c>
      <c r="E40" s="746">
        <v>9</v>
      </c>
      <c r="F40" s="1199">
        <v>481</v>
      </c>
      <c r="G40" s="1199" t="s">
        <v>106</v>
      </c>
      <c r="H40" s="1199" t="s">
        <v>106</v>
      </c>
      <c r="I40" s="888">
        <v>77.790000000000006</v>
      </c>
      <c r="J40" s="663">
        <f>(M40/I40)*100</f>
        <v>1.5940352230363799</v>
      </c>
      <c r="K40" s="891">
        <v>0.31</v>
      </c>
      <c r="L40" s="901">
        <v>4</v>
      </c>
      <c r="M40" s="654">
        <f>K40*L40</f>
        <v>1.24</v>
      </c>
      <c r="N40" s="884" t="s">
        <v>514</v>
      </c>
      <c r="O40" s="747">
        <v>0.27</v>
      </c>
      <c r="P40" s="875">
        <v>43874</v>
      </c>
      <c r="Q40" s="875">
        <v>43889</v>
      </c>
      <c r="R40" s="654">
        <f>(K40-O40)/O40*100</f>
        <v>14.814814814814806</v>
      </c>
      <c r="S40" s="714">
        <f>IF(INDEX(Historical!$D$7:$D$1277,MATCH(B40,Historical!$B$7:$B$1301,0))=0,"n/a",(INDEX(Historical!$C$7:$C$1279,MATCH(B40,Historical!$B$7:$B$1301,0))/INDEX(Historical!$D$7:$D$1277,MATCH(B40,Historical!$B$7:$B$1301,0))-1)*100)</f>
        <v>26.315789473684205</v>
      </c>
      <c r="T40" s="714">
        <f>IF(INDEX(Historical!$F$7:$F$1270,MATCH(B40,Historical!$B$7:$B$1301,0))=0,"n/a",((INDEX(Historical!$C$7:$C$1279,MATCH(B40,Historical!$B$7:$B$1301,0))/INDEX(Historical!$F$7:$F$1270,MATCH(B40,Historical!$B$7:$B$1301,0)))^(1/3)-1)*100)</f>
        <v>16.960709528514649</v>
      </c>
      <c r="U40" s="714">
        <f>IF(INDEX(Historical!$H$7:$H$1270,MATCH(B40,Historical!$B$7:$B$1301,0))=0,"n/a",((INDEX(Historical!$C$7:$C$1279,MATCH(B40,Historical!$B$7:$B$1301,0))/INDEX(Historical!$H$7:$H$1270,MATCH(B40,Historical!$B$7:$B$1301,0)))^(1/5)-1)*100)</f>
        <v>17.424996386819579</v>
      </c>
      <c r="V40" s="714" t="str">
        <f>IF(INDEX(Historical!$O$7:$O$1270,MATCH(B40,Historical!$B$7:$B$1301,0))=0,"n/a",((INDEX(Historical!$C$7:$C$1279,MATCH(B40,Historical!$B$7:$B$1301,0))/INDEX(Historical!$O$7:$O$1270,MATCH(B40,Historical!$B$7:$B$1301,0)))^(1/10)-1)*100)</f>
        <v>n/a</v>
      </c>
      <c r="W40" s="715" t="str">
        <f>IF(OR(U40&lt;=0,U40="n/a",V40&lt;=0,V40="n/a"),"n/a",U40/V40)</f>
        <v>n/a</v>
      </c>
      <c r="X40" s="716">
        <f>IF(OR(AJ40&lt;=0,AJ40="n/a",U40&lt;=0,U40="n/a"),"n/a",U40/AJ40)</f>
        <v>0.99571407924683308</v>
      </c>
      <c r="Y40" s="890"/>
      <c r="Z40" s="663">
        <f>IF(OR(AC40&lt;0.01,AC40="n/a"),"n/a",M40/AC40*100)</f>
        <v>36.470588235294116</v>
      </c>
      <c r="AA40" s="900">
        <f>IF(OR(AC40&lt;0.01,AC40="n/a"),"n/a",I40/AC40)</f>
        <v>22.879411764705885</v>
      </c>
      <c r="AB40" s="901">
        <v>3</v>
      </c>
      <c r="AC40" s="879">
        <v>3.4</v>
      </c>
      <c r="AD40" s="879">
        <v>1.88</v>
      </c>
      <c r="AE40" s="879">
        <v>1.46</v>
      </c>
      <c r="AF40" s="879">
        <v>12.36</v>
      </c>
      <c r="AG40" s="879">
        <v>57.3</v>
      </c>
      <c r="AH40" s="881">
        <v>25.4</v>
      </c>
      <c r="AI40" s="881">
        <v>13.270000000000001</v>
      </c>
      <c r="AJ40" s="879">
        <v>17.5</v>
      </c>
      <c r="AK40" s="879">
        <v>11.87</v>
      </c>
      <c r="AL40" s="892">
        <v>10890</v>
      </c>
      <c r="AM40" s="886">
        <v>1.0999999999999999</v>
      </c>
      <c r="AN40" s="879">
        <v>2.5499999999999998</v>
      </c>
      <c r="AO40" s="753">
        <f>IF(U40="n/a","n/a",IF(AA40&lt;0,"n/a",IF(AA40="n/a","n/a",J40+U40-AA40)))</f>
        <v>-3.8603801548499277</v>
      </c>
      <c r="AP40" s="754">
        <f>IF(U40="n/a","n/a",J40+U40)</f>
        <v>19.019031609855958</v>
      </c>
      <c r="AQ40" s="902">
        <f>IF(OR(AC40&lt;0.01,AF40="n/a"),"n/a",(I40/SQRT(22.5*AC40*(I40/AF40))-1)*100)</f>
        <v>254.51972483081624</v>
      </c>
      <c r="AR40" s="663">
        <f>INDEX(Historical!$C$7:$C$1279,MATCH(B40,Historical!$B$7:$B$1301,0))*IF(AH40="n/a",1.03,IF(AH40&lt;0,1.01,IF(AH40&gt;10,1.1,(1+AH40/100))))</f>
        <v>1.056</v>
      </c>
      <c r="AS40" s="900">
        <f>IF($AI40="n/a",1.03*AR40,IF($AI40&lt;0,1.01*AR40,IF($AI40&gt;10,1.1*AR40,(1+$AI40/100)*AR40)))</f>
        <v>1.1616000000000002</v>
      </c>
      <c r="AT40" s="900">
        <f>IF($AK40="n/a",1.03*AS40,IF($AK40&lt;0,1.01*AS40,IF($AK40&gt;10,1.1*AS40,(1+$AK40/100)*AS40)))</f>
        <v>1.2777600000000002</v>
      </c>
      <c r="AU40" s="900">
        <f>IF($AK40="n/a",1.03*AT40,IF($AK40&lt;0,1.01*AT40,IF($AK40&gt;10,1.1*AT40,(1+$AK40/100)*AT40)))</f>
        <v>1.4055360000000003</v>
      </c>
      <c r="AV40" s="900">
        <f>IF($AK40="n/a",1.03*AU40,IF($AK40&lt;0,1.01*AU40,IF($AK40&gt;10,1.1*AU40,(1+$AK40/100)*AU40)))</f>
        <v>1.5460896000000004</v>
      </c>
      <c r="AW40" s="663">
        <f>SUM(AR40:AV40)</f>
        <v>6.4469856000000005</v>
      </c>
      <c r="AX40" s="761">
        <f>AW40/I40*100</f>
        <v>8.2876791361357505</v>
      </c>
      <c r="AY40" s="948">
        <v>0.81</v>
      </c>
      <c r="AZ40" s="886">
        <v>43.08</v>
      </c>
      <c r="BA40" s="886">
        <v>-5.3900000000000006</v>
      </c>
      <c r="BB40" s="886">
        <v>2.12</v>
      </c>
      <c r="BC40" s="886">
        <v>6.09</v>
      </c>
      <c r="BE40" s="635">
        <v>2012</v>
      </c>
      <c r="BF40" s="912">
        <f>IF(BE40&gt;2008,0,IF(BE40&gt;2001,1,IF(BE40&gt;1990,2,IF(BE40&gt;1980,3,IF(BE40&gt;1973,4,IF(BE40&gt;1970,5,IF(BE40&gt;1960,6,IF(BE40&gt;1958,7,IF(BE40&gt;1953,8,9)))))))))</f>
        <v>0</v>
      </c>
      <c r="BG40" s="896">
        <v>10.4</v>
      </c>
    </row>
    <row r="41" spans="1:59" ht="11.25" customHeight="1" x14ac:dyDescent="0.2">
      <c r="A41" s="877" t="s">
        <v>1012</v>
      </c>
      <c r="B41" s="889" t="s">
        <v>1013</v>
      </c>
      <c r="C41" s="946" t="s">
        <v>108</v>
      </c>
      <c r="D41" s="946" t="s">
        <v>4341</v>
      </c>
      <c r="E41" s="746">
        <v>9</v>
      </c>
      <c r="F41" s="1199">
        <v>487</v>
      </c>
      <c r="G41" s="1199" t="s">
        <v>106</v>
      </c>
      <c r="H41" s="1199" t="s">
        <v>106</v>
      </c>
      <c r="I41" s="888">
        <v>32.9</v>
      </c>
      <c r="J41" s="663">
        <f>(M41/I41)*100</f>
        <v>1.4589665653495441</v>
      </c>
      <c r="K41" s="891">
        <v>0.12</v>
      </c>
      <c r="L41" s="901">
        <v>4</v>
      </c>
      <c r="M41" s="654">
        <f>K41*L41</f>
        <v>0.48</v>
      </c>
      <c r="N41" s="884" t="s">
        <v>151</v>
      </c>
      <c r="O41" s="751">
        <v>0.1067</v>
      </c>
      <c r="P41" s="875">
        <v>43888</v>
      </c>
      <c r="Q41" s="875">
        <v>43921</v>
      </c>
      <c r="R41" s="654">
        <f>(K41-O41)/O41*100</f>
        <v>12.464854732895962</v>
      </c>
      <c r="S41" s="714">
        <f>IF(INDEX(Historical!$D$7:$D$1277,MATCH(B41,Historical!$B$7:$B$1301,0))=0,"n/a",(INDEX(Historical!$C$7:$C$1279,MATCH(B41,Historical!$B$7:$B$1301,0))/INDEX(Historical!$D$7:$D$1277,MATCH(B41,Historical!$B$7:$B$1301,0))-1)*100)</f>
        <v>6.6666666666666874</v>
      </c>
      <c r="T41" s="714">
        <f>IF(INDEX(Historical!$F$7:$F$1270,MATCH(B41,Historical!$B$7:$B$1301,0))=0,"n/a",((INDEX(Historical!$C$7:$C$1279,MATCH(B41,Historical!$B$7:$B$1301,0))/INDEX(Historical!$F$7:$F$1270,MATCH(B41,Historical!$B$7:$B$1301,0)))^(1/3)-1)*100)</f>
        <v>7.1664579674248774</v>
      </c>
      <c r="U41" s="714">
        <f>IF(INDEX(Historical!$H$7:$H$1270,MATCH(B41,Historical!$B$7:$B$1301,0))=0,"n/a",((INDEX(Historical!$C$7:$C$1279,MATCH(B41,Historical!$B$7:$B$1301,0))/INDEX(Historical!$H$7:$H$1270,MATCH(B41,Historical!$B$7:$B$1301,0)))^(1/5)-1)*100)</f>
        <v>8.4464993376212263</v>
      </c>
      <c r="V41" s="714">
        <f>IF(INDEX(Historical!$O$7:$O$1270,MATCH(B41,Historical!$B$7:$B$1301,0))=0,"n/a",((INDEX(Historical!$C$7:$C$1279,MATCH(B41,Historical!$B$7:$B$1301,0))/INDEX(Historical!$O$7:$O$1270,MATCH(B41,Historical!$B$7:$B$1301,0)))^(1/10)-1)*100)</f>
        <v>7.9174233052805798</v>
      </c>
      <c r="W41" s="715">
        <f>IF(OR(U41&lt;=0,U41="n/a",V41&lt;=0,V41="n/a"),"n/a",U41/V41)</f>
        <v>1.066824269960124</v>
      </c>
      <c r="X41" s="716" t="str">
        <f>IF(OR(AJ41&lt;=0,AJ41="n/a",U41&lt;=0,U41="n/a"),"n/a",U41/AJ41)</f>
        <v>n/a</v>
      </c>
      <c r="Y41" s="686" t="s">
        <v>4186</v>
      </c>
      <c r="Z41" s="663">
        <f>IF(OR(AC41&lt;0.01,AC41="n/a"),"n/a",M41/AC41*100)</f>
        <v>52.747252747252752</v>
      </c>
      <c r="AA41" s="900">
        <f>IF(OR(AC41&lt;0.01,AC41="n/a"),"n/a",I41/AC41)</f>
        <v>36.153846153846153</v>
      </c>
      <c r="AB41" s="901">
        <v>12</v>
      </c>
      <c r="AC41" s="879">
        <v>0.91</v>
      </c>
      <c r="AD41" s="879">
        <v>3.79</v>
      </c>
      <c r="AE41" s="879">
        <v>0.77</v>
      </c>
      <c r="AF41" s="879">
        <v>1.72</v>
      </c>
      <c r="AG41" s="879">
        <v>6.1</v>
      </c>
      <c r="AH41" s="879">
        <v>-49.2</v>
      </c>
      <c r="AI41" s="879">
        <v>82.09</v>
      </c>
      <c r="AJ41" s="879">
        <v>-10.5</v>
      </c>
      <c r="AK41" s="879">
        <v>9.43</v>
      </c>
      <c r="AL41" s="892">
        <v>53050</v>
      </c>
      <c r="AM41" s="886">
        <v>12.9</v>
      </c>
      <c r="AN41" s="879">
        <v>4.92</v>
      </c>
      <c r="AO41" s="753">
        <f>IF(U41="n/a","n/a",IF(AA41&lt;0,"n/a",IF(AA41="n/a","n/a",J41+U41-AA41)))</f>
        <v>-26.248380250875385</v>
      </c>
      <c r="AP41" s="754">
        <f>IF(U41="n/a","n/a",J41+U41)</f>
        <v>9.9054659029707697</v>
      </c>
      <c r="AQ41" s="902">
        <f>IF(OR(AC41&lt;0.01,AF41="n/a"),"n/a",(I41/SQRT(22.5*AC41*(I41/AF41))-1)*100)</f>
        <v>66.245622010346011</v>
      </c>
      <c r="AR41" s="663">
        <f>INDEX(Historical!$C$7:$C$1279,MATCH(B41,Historical!$B$7:$B$1301,0))*IF(AH41="n/a",1.03,IF(AH41&lt;0,1.01,IF(AH41&gt;10,1.1,(1+AH41/100))))</f>
        <v>0.43093333333333339</v>
      </c>
      <c r="AS41" s="900">
        <f>IF($AI41="n/a",1.03*AR41,IF($AI41&lt;0,1.01*AR41,IF($AI41&gt;10,1.1*AR41,(1+$AI41/100)*AR41)))</f>
        <v>0.47402666666666676</v>
      </c>
      <c r="AT41" s="900">
        <f>IF($AK41="n/a",1.03*AS41,IF($AK41&lt;0,1.01*AS41,IF($AK41&gt;10,1.1*AS41,(1+$AK41/100)*AS41)))</f>
        <v>0.51872738133333351</v>
      </c>
      <c r="AU41" s="900">
        <f>IF($AK41="n/a",1.03*AT41,IF($AK41&lt;0,1.01*AT41,IF($AK41&gt;10,1.1*AT41,(1+$AK41/100)*AT41)))</f>
        <v>0.56764337339306692</v>
      </c>
      <c r="AV41" s="900">
        <f>IF($AK41="n/a",1.03*AU41,IF($AK41&lt;0,1.01*AU41,IF($AK41&gt;10,1.1*AU41,(1+$AK41/100)*AU41)))</f>
        <v>0.62117214350403316</v>
      </c>
      <c r="AW41" s="663">
        <f>SUM(AR41:AV41)</f>
        <v>2.6125028982304337</v>
      </c>
      <c r="AX41" s="761">
        <f>AW41/I41*100</f>
        <v>7.9407382924937195</v>
      </c>
      <c r="AY41" s="948">
        <v>1.1399999999999999</v>
      </c>
      <c r="AZ41" s="886">
        <v>52.5</v>
      </c>
      <c r="BA41" s="886">
        <v>-27.860000000000003</v>
      </c>
      <c r="BB41" s="886">
        <v>-0.32</v>
      </c>
      <c r="BC41" s="886">
        <v>-9.01</v>
      </c>
      <c r="BE41" s="635">
        <v>2012</v>
      </c>
      <c r="BF41" s="912">
        <f>IF(BE41&gt;2008,0,IF(BE41&gt;2001,1,IF(BE41&gt;1990,2,IF(BE41&gt;1980,3,IF(BE41&gt;1973,4,IF(BE41&gt;1970,5,IF(BE41&gt;1960,6,IF(BE41&gt;1958,7,IF(BE41&gt;1953,8,9)))))))))</f>
        <v>0</v>
      </c>
      <c r="BG41" s="896">
        <v>0.6</v>
      </c>
    </row>
    <row r="42" spans="1:59" ht="11.25" customHeight="1" x14ac:dyDescent="0.2">
      <c r="A42" s="894" t="s">
        <v>983</v>
      </c>
      <c r="B42" s="889" t="s">
        <v>984</v>
      </c>
      <c r="C42" s="946" t="s">
        <v>108</v>
      </c>
      <c r="D42" s="946" t="s">
        <v>4345</v>
      </c>
      <c r="E42" s="746">
        <v>7</v>
      </c>
      <c r="F42" s="1199">
        <v>595</v>
      </c>
      <c r="G42" s="1199" t="s">
        <v>106</v>
      </c>
      <c r="H42" s="1199" t="s">
        <v>106</v>
      </c>
      <c r="I42" s="888">
        <v>38</v>
      </c>
      <c r="J42" s="663">
        <f>(M42/I42)*100</f>
        <v>4.3157894736842106</v>
      </c>
      <c r="K42" s="891">
        <v>0.41</v>
      </c>
      <c r="L42" s="901">
        <v>4</v>
      </c>
      <c r="M42" s="654">
        <f>K42*L42</f>
        <v>1.64</v>
      </c>
      <c r="N42" s="884" t="s">
        <v>424</v>
      </c>
      <c r="O42" s="747">
        <v>0.38</v>
      </c>
      <c r="P42" s="880">
        <v>43563</v>
      </c>
      <c r="Q42" s="880">
        <v>43573</v>
      </c>
      <c r="R42" s="654">
        <f>(K42-O42)/O42*100</f>
        <v>7.8947368421052557</v>
      </c>
      <c r="S42" s="714">
        <f>IF(INDEX(Historical!$D$7:$D$1277,MATCH(B42,Historical!$B$7:$B$1301,0))=0,"n/a",(INDEX(Historical!$C$7:$C$1279,MATCH(B42,Historical!$B$7:$B$1301,0))/INDEX(Historical!$D$7:$D$1277,MATCH(B42,Historical!$B$7:$B$1301,0))-1)*100)</f>
        <v>21.052631578947366</v>
      </c>
      <c r="T42" s="714">
        <f>IF(INDEX(Historical!$F$7:$F$1270,MATCH(B42,Historical!$B$7:$B$1301,0))=0,"n/a",((INDEX(Historical!$C$7:$C$1279,MATCH(B42,Historical!$B$7:$B$1301,0))/INDEX(Historical!$F$7:$F$1270,MATCH(B42,Historical!$B$7:$B$1301,0)))^(1/3)-1)*100)</f>
        <v>24.71420651239491</v>
      </c>
      <c r="U42" s="714">
        <f>IF(INDEX(Historical!$H$7:$H$1270,MATCH(B42,Historical!$B$7:$B$1301,0))=0,"n/a",((INDEX(Historical!$C$7:$C$1279,MATCH(B42,Historical!$B$7:$B$1301,0))/INDEX(Historical!$H$7:$H$1270,MATCH(B42,Historical!$B$7:$B$1301,0)))^(1/5)-1)*100)</f>
        <v>18.466445254224407</v>
      </c>
      <c r="V42" s="714">
        <f>IF(INDEX(Historical!$O$7:$O$1270,MATCH(B42,Historical!$B$7:$B$1301,0))=0,"n/a",((INDEX(Historical!$C$7:$C$1279,MATCH(B42,Historical!$B$7:$B$1301,0))/INDEX(Historical!$O$7:$O$1270,MATCH(B42,Historical!$B$7:$B$1301,0)))^(1/10)-1)*100)</f>
        <v>35.012378701308975</v>
      </c>
      <c r="W42" s="715">
        <f>IF(OR(U42&lt;=0,U42="n/a",V42&lt;=0,V42="n/a"),"n/a",U42/V42)</f>
        <v>0.52742618294409171</v>
      </c>
      <c r="X42" s="716">
        <f>IF(OR(AJ42&lt;=0,AJ42="n/a",U42&lt;=0,U42="n/a"),"n/a",U42/AJ42)</f>
        <v>2.1725229710852245</v>
      </c>
      <c r="Y42" s="890"/>
      <c r="Z42" s="663">
        <f>IF(OR(AC42&lt;0.01,AC42="n/a"),"n/a",M42/AC42*100)</f>
        <v>44.204851752021561</v>
      </c>
      <c r="AA42" s="900">
        <f>IF(OR(AC42&lt;0.01,AC42="n/a"),"n/a",I42/AC42)</f>
        <v>10.242587601078167</v>
      </c>
      <c r="AB42" s="901">
        <v>12</v>
      </c>
      <c r="AC42" s="879">
        <v>3.71</v>
      </c>
      <c r="AD42" s="879">
        <v>1.44</v>
      </c>
      <c r="AE42" s="879">
        <v>2.57</v>
      </c>
      <c r="AF42" s="879">
        <v>0.83</v>
      </c>
      <c r="AG42" s="879">
        <v>8.3000000000000007</v>
      </c>
      <c r="AH42" s="879">
        <v>4</v>
      </c>
      <c r="AI42" s="879">
        <v>7.89</v>
      </c>
      <c r="AJ42" s="879">
        <v>8.5</v>
      </c>
      <c r="AK42" s="879">
        <v>7.0000000000000009</v>
      </c>
      <c r="AL42" s="892">
        <v>1360</v>
      </c>
      <c r="AM42" s="886">
        <v>2.8000000000000003</v>
      </c>
      <c r="AN42" s="879">
        <v>0.06</v>
      </c>
      <c r="AO42" s="753">
        <f>IF(U42="n/a","n/a",IF(AA42&lt;0,"n/a",IF(AA42="n/a","n/a",J42+U42-AA42)))</f>
        <v>12.539647126830449</v>
      </c>
      <c r="AP42" s="754">
        <f>IF(U42="n/a","n/a",J42+U42)</f>
        <v>22.782234727908616</v>
      </c>
      <c r="AQ42" s="902">
        <f>IF(OR(AC42&lt;0.01,AF42="n/a"),"n/a",(I42/SQRT(22.5*AC42*(I42/AF42))-1)*100)</f>
        <v>-38.531497826050497</v>
      </c>
      <c r="AR42" s="663">
        <f>INDEX(Historical!$C$7:$C$1279,MATCH(B42,Historical!$B$7:$B$1301,0))*IF(AH42="n/a",1.03,IF(AH42&lt;0,1.01,IF(AH42&gt;10,1.1,(1+AH42/100))))</f>
        <v>1.6744000000000001</v>
      </c>
      <c r="AS42" s="900">
        <f>IF($AI42="n/a",1.03*AR42,IF($AI42&lt;0,1.01*AR42,IF($AI42&gt;10,1.1*AR42,(1+$AI42/100)*AR42)))</f>
        <v>1.80651016</v>
      </c>
      <c r="AT42" s="900">
        <f>IF($AK42="n/a",1.03*AS42,IF($AK42&lt;0,1.01*AS42,IF($AK42&gt;10,1.1*AS42,(1+$AK42/100)*AS42)))</f>
        <v>1.9329658712000002</v>
      </c>
      <c r="AU42" s="900">
        <f>IF($AK42="n/a",1.03*AT42,IF($AK42&lt;0,1.01*AT42,IF($AK42&gt;10,1.1*AT42,(1+$AK42/100)*AT42)))</f>
        <v>2.0682734821840003</v>
      </c>
      <c r="AV42" s="900">
        <f>IF($AK42="n/a",1.03*AU42,IF($AK42&lt;0,1.01*AU42,IF($AK42&gt;10,1.1*AU42,(1+$AK42/100)*AU42)))</f>
        <v>2.2130526259368803</v>
      </c>
      <c r="AW42" s="663">
        <f>SUM(AR42:AV42)</f>
        <v>9.6952021393208803</v>
      </c>
      <c r="AX42" s="761">
        <f>AW42/I42*100</f>
        <v>25.513689840318104</v>
      </c>
      <c r="AY42" s="948">
        <v>1.1299999999999999</v>
      </c>
      <c r="AZ42" s="886">
        <v>40.119999999999997</v>
      </c>
      <c r="BA42" s="886">
        <v>-35.74</v>
      </c>
      <c r="BB42" s="886">
        <v>4.92</v>
      </c>
      <c r="BC42" s="886">
        <v>-18.149999999999999</v>
      </c>
      <c r="BE42" s="635">
        <v>2013</v>
      </c>
      <c r="BF42" s="912">
        <f>IF(BE42&gt;2008,0,IF(BE42&gt;2001,1,IF(BE42&gt;1990,2,IF(BE42&gt;1980,3,IF(BE42&gt;1973,4,IF(BE42&gt;1970,5,IF(BE42&gt;1960,6,IF(BE42&gt;1958,7,IF(BE42&gt;1953,8,9)))))))))</f>
        <v>0</v>
      </c>
      <c r="BG42" s="896">
        <v>1.0999999999999999</v>
      </c>
    </row>
    <row r="43" spans="1:59" ht="11.25" customHeight="1" x14ac:dyDescent="0.2">
      <c r="A43" s="877" t="s">
        <v>1016</v>
      </c>
      <c r="B43" s="889" t="s">
        <v>1017</v>
      </c>
      <c r="C43" s="946" t="s">
        <v>245</v>
      </c>
      <c r="D43" s="946" t="s">
        <v>4352</v>
      </c>
      <c r="E43" s="746">
        <v>7</v>
      </c>
      <c r="F43" s="1199">
        <v>619</v>
      </c>
      <c r="G43" s="1199" t="s">
        <v>115</v>
      </c>
      <c r="H43" s="1199" t="s">
        <v>115</v>
      </c>
      <c r="I43" s="888">
        <v>64.010000000000005</v>
      </c>
      <c r="J43" s="663">
        <f>(M43/I43)*100</f>
        <v>1.4997656616153723</v>
      </c>
      <c r="K43" s="891">
        <v>0.24</v>
      </c>
      <c r="L43" s="901">
        <v>4</v>
      </c>
      <c r="M43" s="654">
        <f>K43*L43</f>
        <v>0.96</v>
      </c>
      <c r="N43" s="884" t="s">
        <v>148</v>
      </c>
      <c r="O43" s="747">
        <v>0.21</v>
      </c>
      <c r="P43" s="875">
        <v>43787</v>
      </c>
      <c r="Q43" s="875">
        <v>43812</v>
      </c>
      <c r="R43" s="654">
        <f>(K43-O43)/O43*100</f>
        <v>14.285714285714285</v>
      </c>
      <c r="S43" s="714">
        <f>IF(INDEX(Historical!$D$7:$D$1277,MATCH(B43,Historical!$B$7:$B$1301,0))=0,"n/a",(INDEX(Historical!$C$7:$C$1279,MATCH(B43,Historical!$B$7:$B$1301,0))/INDEX(Historical!$D$7:$D$1277,MATCH(B43,Historical!$B$7:$B$1301,0))-1)*100)</f>
        <v>11.538461538461542</v>
      </c>
      <c r="T43" s="714">
        <f>IF(INDEX(Historical!$F$7:$F$1270,MATCH(B43,Historical!$B$7:$B$1301,0))=0,"n/a",((INDEX(Historical!$C$7:$C$1279,MATCH(B43,Historical!$B$7:$B$1301,0))/INDEX(Historical!$F$7:$F$1270,MATCH(B43,Historical!$B$7:$B$1301,0)))^(1/3)-1)*100)</f>
        <v>12.257330985276148</v>
      </c>
      <c r="U43" s="714">
        <f>IF(INDEX(Historical!$H$7:$H$1270,MATCH(B43,Historical!$B$7:$B$1301,0))=0,"n/a",((INDEX(Historical!$C$7:$C$1279,MATCH(B43,Historical!$B$7:$B$1301,0))/INDEX(Historical!$H$7:$H$1270,MATCH(B43,Historical!$B$7:$B$1301,0)))^(1/5)-1)*100)</f>
        <v>14.093616842292779</v>
      </c>
      <c r="V43" s="714">
        <f>IF(INDEX(Historical!$O$7:$O$1270,MATCH(B43,Historical!$B$7:$B$1301,0))=0,"n/a",((INDEX(Historical!$C$7:$C$1279,MATCH(B43,Historical!$B$7:$B$1301,0))/INDEX(Historical!$O$7:$O$1270,MATCH(B43,Historical!$B$7:$B$1301,0)))^(1/10)-1)*100)</f>
        <v>33.062268997904496</v>
      </c>
      <c r="W43" s="715">
        <f>IF(OR(U43&lt;=0,U43="n/a",V43&lt;=0,V43="n/a"),"n/a",U43/V43)</f>
        <v>0.42627494329521182</v>
      </c>
      <c r="X43" s="716" t="str">
        <f>IF(OR(AJ43&lt;=0,AJ43="n/a",U43&lt;=0,U43="n/a"),"n/a",U43/AJ43)</f>
        <v>n/a</v>
      </c>
      <c r="Y43" s="666"/>
      <c r="Z43" s="663">
        <f>IF(OR(AC43&lt;0.01,AC43="n/a"),"n/a",M43/AC43*100)</f>
        <v>274.28571428571428</v>
      </c>
      <c r="AA43" s="900">
        <f>IF(OR(AC43&lt;0.01,AC43="n/a"),"n/a",I43/AC43)</f>
        <v>182.8857142857143</v>
      </c>
      <c r="AB43" s="901">
        <v>12</v>
      </c>
      <c r="AC43" s="879">
        <v>0.35</v>
      </c>
      <c r="AD43" s="879">
        <v>12.18</v>
      </c>
      <c r="AE43" s="879">
        <v>1.28</v>
      </c>
      <c r="AF43" s="879">
        <v>3.89</v>
      </c>
      <c r="AG43" s="879">
        <v>-1.7999999999999998</v>
      </c>
      <c r="AH43" s="879">
        <v>-87.9</v>
      </c>
      <c r="AI43" s="879">
        <v>40.380000000000003</v>
      </c>
      <c r="AJ43" s="879">
        <v>-29.5</v>
      </c>
      <c r="AK43" s="879">
        <v>15</v>
      </c>
      <c r="AL43" s="892">
        <v>5150</v>
      </c>
      <c r="AM43" s="886">
        <v>1</v>
      </c>
      <c r="AN43" s="879">
        <v>1.1499999999999999</v>
      </c>
      <c r="AO43" s="753">
        <f>IF(U43="n/a","n/a",IF(AA43&lt;0,"n/a",IF(AA43="n/a","n/a",J43+U43-AA43)))</f>
        <v>-167.29233178180615</v>
      </c>
      <c r="AP43" s="754">
        <f>IF(U43="n/a","n/a",J43+U43)</f>
        <v>15.593382503908151</v>
      </c>
      <c r="AQ43" s="902">
        <f>IF(OR(AC43&lt;0.01,AF43="n/a"),"n/a",(I43/SQRT(22.5*AC43*(I43/AF43))-1)*100)</f>
        <v>462.30692630011185</v>
      </c>
      <c r="AR43" s="663">
        <f>INDEX(Historical!$C$7:$C$1279,MATCH(B43,Historical!$B$7:$B$1301,0))*IF(AH43="n/a",1.03,IF(AH43&lt;0,1.01,IF(AH43&gt;10,1.1,(1+AH43/100))))</f>
        <v>0.87870000000000004</v>
      </c>
      <c r="AS43" s="900">
        <f>IF($AI43="n/a",1.03*AR43,IF($AI43&lt;0,1.01*AR43,IF($AI43&gt;10,1.1*AR43,(1+$AI43/100)*AR43)))</f>
        <v>0.96657000000000015</v>
      </c>
      <c r="AT43" s="900">
        <f>IF($AK43="n/a",1.03*AS43,IF($AK43&lt;0,1.01*AS43,IF($AK43&gt;10,1.1*AS43,(1+$AK43/100)*AS43)))</f>
        <v>1.0632270000000001</v>
      </c>
      <c r="AU43" s="900">
        <f>IF($AK43="n/a",1.03*AT43,IF($AK43&lt;0,1.01*AT43,IF($AK43&gt;10,1.1*AT43,(1+$AK43/100)*AT43)))</f>
        <v>1.1695497000000004</v>
      </c>
      <c r="AV43" s="900">
        <f>IF($AK43="n/a",1.03*AU43,IF($AK43&lt;0,1.01*AU43,IF($AK43&gt;10,1.1*AU43,(1+$AK43/100)*AU43)))</f>
        <v>1.2865046700000005</v>
      </c>
      <c r="AW43" s="663">
        <f>SUM(AR43:AV43)</f>
        <v>5.3645513700000009</v>
      </c>
      <c r="AX43" s="761">
        <f>AW43/I43*100</f>
        <v>8.3808020153101079</v>
      </c>
      <c r="AY43" s="948">
        <v>2.12</v>
      </c>
      <c r="AZ43" s="886">
        <v>153.81</v>
      </c>
      <c r="BA43" s="886">
        <v>-5.0200000000000005</v>
      </c>
      <c r="BB43" s="886">
        <v>19.759999999999998</v>
      </c>
      <c r="BC43" s="886">
        <v>19.66</v>
      </c>
      <c r="BE43" s="635">
        <v>2014</v>
      </c>
      <c r="BF43" s="912">
        <f>IF(BE43&gt;2008,0,IF(BE43&gt;2001,1,IF(BE43&gt;1990,2,IF(BE43&gt;1980,3,IF(BE43&gt;1973,4,IF(BE43&gt;1970,5,IF(BE43&gt;1960,6,IF(BE43&gt;1958,7,IF(BE43&gt;1953,8,9)))))))))</f>
        <v>0</v>
      </c>
      <c r="BG43" s="896">
        <v>-0.70000000000000007</v>
      </c>
    </row>
    <row r="44" spans="1:59" ht="11.25" customHeight="1" x14ac:dyDescent="0.2">
      <c r="A44" s="895" t="s">
        <v>4088</v>
      </c>
      <c r="B44" s="889" t="s">
        <v>4089</v>
      </c>
      <c r="C44" s="946" t="s">
        <v>245</v>
      </c>
      <c r="D44" s="946" t="s">
        <v>4359</v>
      </c>
      <c r="E44" s="746">
        <v>6</v>
      </c>
      <c r="F44" s="1199">
        <v>726</v>
      </c>
      <c r="G44" s="1199" t="s">
        <v>106</v>
      </c>
      <c r="H44" s="1199" t="s">
        <v>106</v>
      </c>
      <c r="I44" s="888">
        <v>14.75</v>
      </c>
      <c r="J44" s="663">
        <f>(M44/I44)*100</f>
        <v>2.0338983050847457</v>
      </c>
      <c r="K44" s="891">
        <v>0.3</v>
      </c>
      <c r="L44" s="901">
        <v>1</v>
      </c>
      <c r="M44" s="654">
        <f>K44*L44</f>
        <v>0.3</v>
      </c>
      <c r="N44" s="884" t="s">
        <v>4435</v>
      </c>
      <c r="O44" s="747">
        <v>0.28000000000000003</v>
      </c>
      <c r="P44" s="875">
        <v>43909</v>
      </c>
      <c r="Q44" s="875">
        <v>43924</v>
      </c>
      <c r="R44" s="654">
        <f>(K44-O44)/O44*100</f>
        <v>7.1428571428571281</v>
      </c>
      <c r="S44" s="714">
        <f>IF(INDEX(Historical!$D$7:$D$1277,MATCH(B44,Historical!$B$7:$B$1301,0))=0,"n/a",(INDEX(Historical!$C$7:$C$1279,MATCH(B44,Historical!$B$7:$B$1301,0))/INDEX(Historical!$D$7:$D$1277,MATCH(B44,Historical!$B$7:$B$1301,0))-1)*100)</f>
        <v>12.000000000000011</v>
      </c>
      <c r="T44" s="714">
        <f>IF(INDEX(Historical!$F$7:$F$1270,MATCH(B44,Historical!$B$7:$B$1301,0))=0,"n/a",((INDEX(Historical!$C$7:$C$1279,MATCH(B44,Historical!$B$7:$B$1301,0))/INDEX(Historical!$F$7:$F$1270,MATCH(B44,Historical!$B$7:$B$1301,0)))^(1/3)-1)*100)</f>
        <v>15.867554829548336</v>
      </c>
      <c r="U44" s="714" t="str">
        <f>IF(INDEX(Historical!$H$7:$H$1270,MATCH(B44,Historical!$B$7:$B$1301,0))=0,"n/a",((INDEX(Historical!$C$7:$C$1279,MATCH(B44,Historical!$B$7:$B$1301,0))/INDEX(Historical!$H$7:$H$1270,MATCH(B44,Historical!$B$7:$B$1301,0)))^(1/5)-1)*100)</f>
        <v>n/a</v>
      </c>
      <c r="V44" s="714" t="str">
        <f>IF(INDEX(Historical!$O$7:$O$1270,MATCH(B44,Historical!$B$7:$B$1301,0))=0,"n/a",((INDEX(Historical!$C$7:$C$1279,MATCH(B44,Historical!$B$7:$B$1301,0))/INDEX(Historical!$O$7:$O$1270,MATCH(B44,Historical!$B$7:$B$1301,0)))^(1/10)-1)*100)</f>
        <v>n/a</v>
      </c>
      <c r="W44" s="715" t="str">
        <f>IF(OR(U44&lt;=0,U44="n/a",V44&lt;=0,V44="n/a"),"n/a",U44/V44)</f>
        <v>n/a</v>
      </c>
      <c r="X44" s="716" t="str">
        <f>IF(OR(AJ44&lt;=0,AJ44="n/a",U44&lt;=0,U44="n/a"),"n/a",U44/AJ44)</f>
        <v>n/a</v>
      </c>
      <c r="Y44" s="890"/>
      <c r="Z44" s="663">
        <f>IF(OR(AC44&lt;0.01,AC44="n/a"),"n/a",M44/AC44*100)</f>
        <v>16.129032258064516</v>
      </c>
      <c r="AA44" s="900">
        <f>IF(OR(AC44&lt;0.01,AC44="n/a"),"n/a",I44/AC44)</f>
        <v>7.93010752688172</v>
      </c>
      <c r="AB44" s="901">
        <v>12</v>
      </c>
      <c r="AC44" s="879">
        <v>1.86</v>
      </c>
      <c r="AD44" s="879" t="s">
        <v>136</v>
      </c>
      <c r="AE44" s="879">
        <v>0.24</v>
      </c>
      <c r="AF44" s="879">
        <v>0.69</v>
      </c>
      <c r="AG44" s="879">
        <v>7.9</v>
      </c>
      <c r="AH44" s="879">
        <v>-7.8</v>
      </c>
      <c r="AI44" s="879" t="s">
        <v>136</v>
      </c>
      <c r="AJ44" s="879">
        <v>6</v>
      </c>
      <c r="AK44" s="879" t="s">
        <v>136</v>
      </c>
      <c r="AL44" s="892">
        <v>28.22</v>
      </c>
      <c r="AM44" s="886">
        <v>0.1</v>
      </c>
      <c r="AN44" s="879">
        <v>0.44</v>
      </c>
      <c r="AO44" s="753" t="str">
        <f>IF(U44="n/a","n/a",IF(AA44&lt;0,"n/a",IF(AA44="n/a","n/a",J44+U44-AA44)))</f>
        <v>n/a</v>
      </c>
      <c r="AP44" s="754" t="str">
        <f>IF(U44="n/a","n/a",J44+U44)</f>
        <v>n/a</v>
      </c>
      <c r="AQ44" s="902">
        <f>IF(OR(AC44&lt;0.01,AF44="n/a"),"n/a",(I44/SQRT(22.5*AC44*(I44/AF44))-1)*100)</f>
        <v>-50.68570550462006</v>
      </c>
      <c r="AR44" s="663">
        <f>INDEX(Historical!$C$7:$C$1279,MATCH(B44,Historical!$B$7:$B$1301,0))*IF(AH44="n/a",1.03,IF(AH44&lt;0,1.01,IF(AH44&gt;10,1.1,(1+AH44/100))))</f>
        <v>0.28280000000000005</v>
      </c>
      <c r="AS44" s="900">
        <f>IF($AI44="n/a",1.03*AR44,IF($AI44&lt;0,1.01*AR44,IF($AI44&gt;10,1.1*AR44,(1+$AI44/100)*AR44)))</f>
        <v>0.29128400000000004</v>
      </c>
      <c r="AT44" s="900">
        <f>IF($AK44="n/a",1.03*AS44,IF($AK44&lt;0,1.01*AS44,IF($AK44&gt;10,1.1*AS44,(1+$AK44/100)*AS44)))</f>
        <v>0.30002252000000007</v>
      </c>
      <c r="AU44" s="900">
        <f>IF($AK44="n/a",1.03*AT44,IF($AK44&lt;0,1.01*AT44,IF($AK44&gt;10,1.1*AT44,(1+$AK44/100)*AT44)))</f>
        <v>0.30902319560000008</v>
      </c>
      <c r="AV44" s="900">
        <f>IF($AK44="n/a",1.03*AU44,IF($AK44&lt;0,1.01*AU44,IF($AK44&gt;10,1.1*AU44,(1+$AK44/100)*AU44)))</f>
        <v>0.31829389146800008</v>
      </c>
      <c r="AW44" s="663">
        <f>SUM(AR44:AV44)</f>
        <v>1.5014236070680003</v>
      </c>
      <c r="AX44" s="761">
        <f>AW44/I44*100</f>
        <v>10.179143098766104</v>
      </c>
      <c r="AY44" s="948">
        <v>0.98</v>
      </c>
      <c r="AZ44" s="886">
        <v>73.53</v>
      </c>
      <c r="BA44" s="886">
        <v>-36.83</v>
      </c>
      <c r="BB44" s="886">
        <v>-4.7</v>
      </c>
      <c r="BC44" s="886">
        <v>-22.869999999999997</v>
      </c>
      <c r="BE44" s="635">
        <v>2015</v>
      </c>
      <c r="BF44" s="912">
        <f>IF(BE44&gt;2008,0,IF(BE44&gt;2001,1,IF(BE44&gt;1990,2,IF(BE44&gt;1980,3,IF(BE44&gt;1973,4,IF(BE44&gt;1970,5,IF(BE44&gt;1960,6,IF(BE44&gt;1958,7,IF(BE44&gt;1953,8,9)))))))))</f>
        <v>0</v>
      </c>
      <c r="BG44" s="896">
        <v>3.5999999999999996</v>
      </c>
    </row>
    <row r="45" spans="1:59" ht="11.25" customHeight="1" x14ac:dyDescent="0.2">
      <c r="A45" s="877" t="s">
        <v>3797</v>
      </c>
      <c r="B45" s="889" t="s">
        <v>3798</v>
      </c>
      <c r="C45" s="946" t="s">
        <v>108</v>
      </c>
      <c r="D45" s="946" t="s">
        <v>4337</v>
      </c>
      <c r="E45" s="746">
        <v>6</v>
      </c>
      <c r="F45" s="1199">
        <v>667</v>
      </c>
      <c r="G45" s="1199" t="s">
        <v>106</v>
      </c>
      <c r="H45" s="1199" t="s">
        <v>106</v>
      </c>
      <c r="I45" s="888">
        <v>8.4</v>
      </c>
      <c r="J45" s="663">
        <f>(M45/I45)*100</f>
        <v>4.7619047619047619</v>
      </c>
      <c r="K45" s="891">
        <v>0.1</v>
      </c>
      <c r="L45" s="901">
        <v>4</v>
      </c>
      <c r="M45" s="654">
        <f>K45*L45</f>
        <v>0.4</v>
      </c>
      <c r="N45" s="884" t="s">
        <v>989</v>
      </c>
      <c r="O45" s="747">
        <v>0.09</v>
      </c>
      <c r="P45" s="880">
        <v>43319</v>
      </c>
      <c r="Q45" s="880">
        <v>43336</v>
      </c>
      <c r="R45" s="654">
        <f>(K45-O45)/O45*100</f>
        <v>11.111111111111121</v>
      </c>
      <c r="S45" s="714">
        <f>IF(INDEX(Historical!$D$7:$D$1277,MATCH(B45,Historical!$B$7:$B$1301,0))=0,"n/a",(INDEX(Historical!$C$7:$C$1279,MATCH(B45,Historical!$B$7:$B$1301,0))/INDEX(Historical!$D$7:$D$1277,MATCH(B45,Historical!$B$7:$B$1301,0))-1)*100)</f>
        <v>8.1081081081081141</v>
      </c>
      <c r="T45" s="714">
        <f>IF(INDEX(Historical!$F$7:$F$1270,MATCH(B45,Historical!$B$7:$B$1301,0))=0,"n/a",((INDEX(Historical!$C$7:$C$1279,MATCH(B45,Historical!$B$7:$B$1301,0))/INDEX(Historical!$F$7:$F$1270,MATCH(B45,Historical!$B$7:$B$1301,0)))^(1/3)-1)*100)</f>
        <v>23.959618848218689</v>
      </c>
      <c r="U45" s="714">
        <f>IF(INDEX(Historical!$H$7:$H$1270,MATCH(B45,Historical!$B$7:$B$1301,0))=0,"n/a",((INDEX(Historical!$C$7:$C$1279,MATCH(B45,Historical!$B$7:$B$1301,0))/INDEX(Historical!$H$7:$H$1270,MATCH(B45,Historical!$B$7:$B$1301,0)))^(1/5)-1)*100)</f>
        <v>37.972966146121493</v>
      </c>
      <c r="V45" s="714">
        <f>IF(INDEX(Historical!$O$7:$O$1270,MATCH(B45,Historical!$B$7:$B$1301,0))=0,"n/a",((INDEX(Historical!$C$7:$C$1279,MATCH(B45,Historical!$B$7:$B$1301,0))/INDEX(Historical!$O$7:$O$1270,MATCH(B45,Historical!$B$7:$B$1301,0)))^(1/10)-1)*100)</f>
        <v>3.6311209910314224</v>
      </c>
      <c r="W45" s="715">
        <f>IF(OR(U45&lt;=0,U45="n/a",V45&lt;=0,V45="n/a"),"n/a",U45/V45)</f>
        <v>10.457642760985292</v>
      </c>
      <c r="X45" s="716" t="str">
        <f>IF(OR(AJ45&lt;=0,AJ45="n/a",U45&lt;=0,U45="n/a"),"n/a",U45/AJ45)</f>
        <v>n/a</v>
      </c>
      <c r="Y45" s="685" t="s">
        <v>4497</v>
      </c>
      <c r="Z45" s="663">
        <f>IF(OR(AC45&lt;0.01,AC45="n/a"),"n/a",M45/AC45*100)</f>
        <v>57.971014492753639</v>
      </c>
      <c r="AA45" s="900">
        <f>IF(OR(AC45&lt;0.01,AC45="n/a"),"n/a",I45/AC45)</f>
        <v>12.173913043478262</v>
      </c>
      <c r="AB45" s="901">
        <v>12</v>
      </c>
      <c r="AC45" s="879">
        <v>0.69</v>
      </c>
      <c r="AD45" s="879">
        <v>1.46</v>
      </c>
      <c r="AE45" s="879">
        <v>2.0699999999999998</v>
      </c>
      <c r="AF45" s="879">
        <v>0.71</v>
      </c>
      <c r="AG45" s="879">
        <v>6.1</v>
      </c>
      <c r="AH45" s="879">
        <v>-32.5</v>
      </c>
      <c r="AI45" s="879">
        <v>46.48</v>
      </c>
      <c r="AJ45" s="879">
        <v>-17.899999999999999</v>
      </c>
      <c r="AK45" s="879">
        <v>8</v>
      </c>
      <c r="AL45" s="892">
        <v>131.22</v>
      </c>
      <c r="AM45" s="886">
        <v>11.04</v>
      </c>
      <c r="AN45" s="879">
        <v>0</v>
      </c>
      <c r="AO45" s="753">
        <f>IF(U45="n/a","n/a",IF(AA45&lt;0,"n/a",IF(AA45="n/a","n/a",J45+U45-AA45)))</f>
        <v>30.560957864547991</v>
      </c>
      <c r="AP45" s="754">
        <f>IF(U45="n/a","n/a",J45+U45)</f>
        <v>42.734870908026252</v>
      </c>
      <c r="AQ45" s="902">
        <f>IF(OR(AC45&lt;0.01,AF45="n/a"),"n/a",(I45/SQRT(22.5*AC45*(I45/AF45))-1)*100)</f>
        <v>-38.019794339484427</v>
      </c>
      <c r="AR45" s="663">
        <f>INDEX(Historical!$C$7:$C$1279,MATCH(B45,Historical!$B$7:$B$1301,0))*IF(AH45="n/a",1.03,IF(AH45&lt;0,1.01,IF(AH45&gt;10,1.1,(1+AH45/100))))</f>
        <v>0.40400000000000003</v>
      </c>
      <c r="AS45" s="900">
        <f>IF($AI45="n/a",1.03*AR45,IF($AI45&lt;0,1.01*AR45,IF($AI45&gt;10,1.1*AR45,(1+$AI45/100)*AR45)))</f>
        <v>0.44440000000000007</v>
      </c>
      <c r="AT45" s="900">
        <f>IF($AK45="n/a",1.03*AS45,IF($AK45&lt;0,1.01*AS45,IF($AK45&gt;10,1.1*AS45,(1+$AK45/100)*AS45)))</f>
        <v>0.4799520000000001</v>
      </c>
      <c r="AU45" s="900">
        <f>IF($AK45="n/a",1.03*AT45,IF($AK45&lt;0,1.01*AT45,IF($AK45&gt;10,1.1*AT45,(1+$AK45/100)*AT45)))</f>
        <v>0.51834816000000017</v>
      </c>
      <c r="AV45" s="900">
        <f>IF($AK45="n/a",1.03*AU45,IF($AK45&lt;0,1.01*AU45,IF($AK45&gt;10,1.1*AU45,(1+$AK45/100)*AU45)))</f>
        <v>0.55981601280000026</v>
      </c>
      <c r="AW45" s="663">
        <f>SUM(AR45:AV45)</f>
        <v>2.4065161728000009</v>
      </c>
      <c r="AX45" s="761">
        <f>AW45/I45*100</f>
        <v>28.649002057142862</v>
      </c>
      <c r="AY45" s="948">
        <v>0.56000000000000005</v>
      </c>
      <c r="AZ45" s="886">
        <v>24.81</v>
      </c>
      <c r="BA45" s="886">
        <v>-41.21</v>
      </c>
      <c r="BB45" s="886">
        <v>3.81</v>
      </c>
      <c r="BC45" s="886">
        <v>-22.84</v>
      </c>
      <c r="BE45" s="635">
        <v>2014</v>
      </c>
      <c r="BF45" s="912">
        <f>IF(BE45&gt;2008,0,IF(BE45&gt;2001,1,IF(BE45&gt;1990,2,IF(BE45&gt;1980,3,IF(BE45&gt;1973,4,IF(BE45&gt;1970,5,IF(BE45&gt;1960,6,IF(BE45&gt;1958,7,IF(BE45&gt;1953,8,9)))))))))</f>
        <v>0</v>
      </c>
      <c r="BG45" s="896">
        <v>0.70000000000000007</v>
      </c>
    </row>
    <row r="46" spans="1:59" ht="11.25" customHeight="1" x14ac:dyDescent="0.2">
      <c r="A46" s="885" t="s">
        <v>1826</v>
      </c>
      <c r="B46" s="889" t="s">
        <v>1827</v>
      </c>
      <c r="C46" s="946" t="s">
        <v>4325</v>
      </c>
      <c r="D46" s="946" t="s">
        <v>4326</v>
      </c>
      <c r="E46" s="746">
        <v>6</v>
      </c>
      <c r="F46" s="1199">
        <v>673</v>
      </c>
      <c r="G46" s="1199" t="s">
        <v>106</v>
      </c>
      <c r="H46" s="1199" t="s">
        <v>106</v>
      </c>
      <c r="I46" s="888">
        <v>32.270000000000003</v>
      </c>
      <c r="J46" s="663">
        <f>(M46/I46)*100</f>
        <v>6.5695692593740311</v>
      </c>
      <c r="K46" s="891">
        <v>0.53</v>
      </c>
      <c r="L46" s="901">
        <v>4</v>
      </c>
      <c r="M46" s="654">
        <f>K46*L46</f>
        <v>2.12</v>
      </c>
      <c r="N46" s="884" t="s">
        <v>160</v>
      </c>
      <c r="O46" s="747">
        <v>0.52</v>
      </c>
      <c r="P46" s="880">
        <v>43481</v>
      </c>
      <c r="Q46" s="880">
        <v>43496</v>
      </c>
      <c r="R46" s="654">
        <f>(K46-O46)/O46*100</f>
        <v>1.9230769230769247</v>
      </c>
      <c r="S46" s="714">
        <f>IF(INDEX(Historical!$D$7:$D$1277,MATCH(B46,Historical!$B$7:$B$1301,0))=0,"n/a",(INDEX(Historical!$C$7:$C$1279,MATCH(B46,Historical!$B$7:$B$1301,0))/INDEX(Historical!$D$7:$D$1277,MATCH(B46,Historical!$B$7:$B$1301,0))-1)*100)</f>
        <v>1.9230769230769162</v>
      </c>
      <c r="T46" s="714">
        <f>IF(INDEX(Historical!$F$7:$F$1270,MATCH(B46,Historical!$B$7:$B$1301,0))=0,"n/a",((INDEX(Historical!$C$7:$C$1279,MATCH(B46,Historical!$B$7:$B$1301,0))/INDEX(Historical!$F$7:$F$1270,MATCH(B46,Historical!$B$7:$B$1301,0)))^(1/3)-1)*100)</f>
        <v>4.8349307472692393</v>
      </c>
      <c r="U46" s="714">
        <f>IF(INDEX(Historical!$H$7:$H$1270,MATCH(B46,Historical!$B$7:$B$1301,0))=0,"n/a",((INDEX(Historical!$C$7:$C$1279,MATCH(B46,Historical!$B$7:$B$1301,0))/INDEX(Historical!$H$7:$H$1270,MATCH(B46,Historical!$B$7:$B$1301,0)))^(1/5)-1)*100)</f>
        <v>6.3266797710131994</v>
      </c>
      <c r="V46" s="714">
        <f>IF(INDEX(Historical!$O$7:$O$1270,MATCH(B46,Historical!$B$7:$B$1301,0))=0,"n/a",((INDEX(Historical!$C$7:$C$1279,MATCH(B46,Historical!$B$7:$B$1301,0))/INDEX(Historical!$O$7:$O$1270,MATCH(B46,Historical!$B$7:$B$1301,0)))^(1/10)-1)*100)</f>
        <v>3.3152528741531739</v>
      </c>
      <c r="W46" s="715">
        <f>IF(OR(U46&lt;=0,U46="n/a",V46&lt;=0,V46="n/a"),"n/a",U46/V46)</f>
        <v>1.9083551123168077</v>
      </c>
      <c r="X46" s="716">
        <f>IF(OR(AJ46&lt;=0,AJ46="n/a",U46&lt;=0,U46="n/a"),"n/a",U46/AJ46)</f>
        <v>15.816699427532997</v>
      </c>
      <c r="Y46" s="673"/>
      <c r="Z46" s="663">
        <f>IF(OR(AC46&lt;0.01,AC46="n/a"),"n/a",M46/AC46*100)</f>
        <v>135.89743589743591</v>
      </c>
      <c r="AA46" s="900">
        <f>IF(OR(AC46&lt;0.01,AC46="n/a"),"n/a",I46/AC46)</f>
        <v>20.685897435897438</v>
      </c>
      <c r="AB46" s="901">
        <v>12</v>
      </c>
      <c r="AC46" s="879">
        <v>1.56</v>
      </c>
      <c r="AD46" s="879">
        <v>2.67</v>
      </c>
      <c r="AE46" s="879">
        <v>3.26</v>
      </c>
      <c r="AF46" s="879">
        <v>3.82</v>
      </c>
      <c r="AG46" s="879">
        <v>19.2</v>
      </c>
      <c r="AH46" s="879">
        <v>-1.9</v>
      </c>
      <c r="AI46" s="879" t="s">
        <v>136</v>
      </c>
      <c r="AJ46" s="879">
        <v>0.4</v>
      </c>
      <c r="AK46" s="879">
        <v>7.6</v>
      </c>
      <c r="AL46" s="892">
        <v>748.6</v>
      </c>
      <c r="AM46" s="886">
        <v>0.89999999999999991</v>
      </c>
      <c r="AN46" s="879">
        <v>5.8</v>
      </c>
      <c r="AO46" s="753">
        <f>IF(U46="n/a","n/a",IF(AA46&lt;0,"n/a",IF(AA46="n/a","n/a",J46+U46-AA46)))</f>
        <v>-7.7896484055102064</v>
      </c>
      <c r="AP46" s="754">
        <f>IF(U46="n/a","n/a",J46+U46)</f>
        <v>12.896249030387231</v>
      </c>
      <c r="AQ46" s="902">
        <f>IF(OR(AC46&lt;0.01,AF46="n/a"),"n/a",(I46/SQRT(22.5*AC46*(I46/AF46))-1)*100)</f>
        <v>87.403460427114268</v>
      </c>
      <c r="AR46" s="663">
        <f>INDEX(Historical!$C$7:$C$1279,MATCH(B46,Historical!$B$7:$B$1301,0))*IF(AH46="n/a",1.03,IF(AH46&lt;0,1.01,IF(AH46&gt;10,1.1,(1+AH46/100))))</f>
        <v>2.1412</v>
      </c>
      <c r="AS46" s="900">
        <f>IF($AI46="n/a",1.03*AR46,IF($AI46&lt;0,1.01*AR46,IF($AI46&gt;10,1.1*AR46,(1+$AI46/100)*AR46)))</f>
        <v>2.2054360000000002</v>
      </c>
      <c r="AT46" s="900">
        <f>IF($AK46="n/a",1.03*AS46,IF($AK46&lt;0,1.01*AS46,IF($AK46&gt;10,1.1*AS46,(1+$AK46/100)*AS46)))</f>
        <v>2.3730491360000001</v>
      </c>
      <c r="AU46" s="900">
        <f>IF($AK46="n/a",1.03*AT46,IF($AK46&lt;0,1.01*AT46,IF($AK46&gt;10,1.1*AT46,(1+$AK46/100)*AT46)))</f>
        <v>2.5534008703360005</v>
      </c>
      <c r="AV46" s="900">
        <f>IF($AK46="n/a",1.03*AU46,IF($AK46&lt;0,1.01*AU46,IF($AK46&gt;10,1.1*AU46,(1+$AK46/100)*AU46)))</f>
        <v>2.7474593364815365</v>
      </c>
      <c r="AW46" s="663">
        <f>SUM(AR46:AV46)</f>
        <v>12.020545342817538</v>
      </c>
      <c r="AX46" s="761">
        <f>AW46/I46*100</f>
        <v>37.249908096738572</v>
      </c>
      <c r="AY46" s="948">
        <v>0.97</v>
      </c>
      <c r="AZ46" s="886">
        <v>36.85</v>
      </c>
      <c r="BA46" s="886">
        <v>-43.669999999999995</v>
      </c>
      <c r="BB46" s="886">
        <v>1.6</v>
      </c>
      <c r="BC46" s="886">
        <v>-26.72</v>
      </c>
      <c r="BE46" s="635">
        <v>2014</v>
      </c>
      <c r="BF46" s="912">
        <f>IF(BE46&gt;2008,0,IF(BE46&gt;2001,1,IF(BE46&gt;1990,2,IF(BE46&gt;1980,3,IF(BE46&gt;1973,4,IF(BE46&gt;1970,5,IF(BE46&gt;1960,6,IF(BE46&gt;1958,7,IF(BE46&gt;1953,8,9)))))))))</f>
        <v>0</v>
      </c>
      <c r="BG46" s="896">
        <v>2.1999999999999997</v>
      </c>
    </row>
    <row r="47" spans="1:59" ht="11.25" customHeight="1" x14ac:dyDescent="0.2">
      <c r="A47" s="877" t="s">
        <v>970</v>
      </c>
      <c r="B47" s="889" t="s">
        <v>971</v>
      </c>
      <c r="C47" s="946" t="s">
        <v>128</v>
      </c>
      <c r="D47" s="946" t="s">
        <v>4333</v>
      </c>
      <c r="E47" s="1202">
        <v>9</v>
      </c>
      <c r="F47" s="1199">
        <v>413</v>
      </c>
      <c r="G47" s="1199" t="s">
        <v>106</v>
      </c>
      <c r="H47" s="1199" t="s">
        <v>106</v>
      </c>
      <c r="I47" s="888">
        <v>24.38</v>
      </c>
      <c r="J47" s="663">
        <f>(M47/I47)*100</f>
        <v>7.7932731747333879</v>
      </c>
      <c r="K47" s="891">
        <v>0.47499999999999998</v>
      </c>
      <c r="L47" s="901">
        <v>4</v>
      </c>
      <c r="M47" s="654">
        <f>K47*L47</f>
        <v>1.9</v>
      </c>
      <c r="N47" s="884" t="s">
        <v>719</v>
      </c>
      <c r="O47" s="747">
        <v>0.46500000000000002</v>
      </c>
      <c r="P47" s="880">
        <v>43279</v>
      </c>
      <c r="Q47" s="880">
        <v>43311</v>
      </c>
      <c r="R47" s="654">
        <f>(K47-O47)/O47*100</f>
        <v>2.1505376344085918</v>
      </c>
      <c r="S47" s="714">
        <f>IF(INDEX(Historical!$D$7:$D$1277,MATCH(B47,Historical!$B$7:$B$1301,0))=0,"n/a",(INDEX(Historical!$C$7:$C$1279,MATCH(B47,Historical!$B$7:$B$1301,0))/INDEX(Historical!$D$7:$D$1277,MATCH(B47,Historical!$B$7:$B$1301,0))-1)*100)</f>
        <v>1.0638297872340496</v>
      </c>
      <c r="T47" s="714">
        <f>IF(INDEX(Historical!$F$7:$F$1270,MATCH(B47,Historical!$B$7:$B$1301,0))=0,"n/a",((INDEX(Historical!$C$7:$C$1279,MATCH(B47,Historical!$B$7:$B$1301,0))/INDEX(Historical!$F$7:$F$1270,MATCH(B47,Historical!$B$7:$B$1301,0)))^(1/3)-1)*100)</f>
        <v>5.6758885818975147</v>
      </c>
      <c r="U47" s="714">
        <f>IF(INDEX(Historical!$H$7:$H$1270,MATCH(B47,Historical!$B$7:$B$1301,0))=0,"n/a",((INDEX(Historical!$C$7:$C$1279,MATCH(B47,Historical!$B$7:$B$1301,0))/INDEX(Historical!$H$7:$H$1270,MATCH(B47,Historical!$B$7:$B$1301,0)))^(1/5)-1)*100)</f>
        <v>7.0739850656267755</v>
      </c>
      <c r="V47" s="714">
        <f>IF(INDEX(Historical!$O$7:$O$1270,MATCH(B47,Historical!$B$7:$B$1301,0))=0,"n/a",((INDEX(Historical!$C$7:$C$1279,MATCH(B47,Historical!$B$7:$B$1301,0))/INDEX(Historical!$O$7:$O$1270,MATCH(B47,Historical!$B$7:$B$1301,0)))^(1/10)-1)*100)</f>
        <v>10.821613467534053</v>
      </c>
      <c r="W47" s="715">
        <f>IF(OR(U47&lt;=0,U47="n/a",V47&lt;=0,V47="n/a"),"n/a",U47/V47)</f>
        <v>0.65369042119730614</v>
      </c>
      <c r="X47" s="716">
        <f>IF(OR(AJ47&lt;=0,AJ47="n/a",U47&lt;=0,U47="n/a"),"n/a",U47/AJ47)</f>
        <v>0.76064355544373929</v>
      </c>
      <c r="Y47" s="685" t="s">
        <v>4498</v>
      </c>
      <c r="Z47" s="663">
        <f>IF(OR(AC47&lt;0.01,AC47="n/a"),"n/a",M47/AC47*100)</f>
        <v>138.68613138686129</v>
      </c>
      <c r="AA47" s="900">
        <f>IF(OR(AC47&lt;0.01,AC47="n/a"),"n/a",I47/AC47)</f>
        <v>17.795620437956202</v>
      </c>
      <c r="AB47" s="901">
        <v>12</v>
      </c>
      <c r="AC47" s="879">
        <v>1.37</v>
      </c>
      <c r="AD47" s="879">
        <v>3.89</v>
      </c>
      <c r="AE47" s="879">
        <v>0.94</v>
      </c>
      <c r="AF47" s="879">
        <v>1.97</v>
      </c>
      <c r="AG47" s="879">
        <v>10.6</v>
      </c>
      <c r="AH47" s="879">
        <v>-53.5</v>
      </c>
      <c r="AI47" s="879">
        <v>-6.8599999999999994</v>
      </c>
      <c r="AJ47" s="879">
        <v>9.3000000000000007</v>
      </c>
      <c r="AK47" s="879">
        <v>4.5999999999999996</v>
      </c>
      <c r="AL47" s="892">
        <v>1590</v>
      </c>
      <c r="AM47" s="886">
        <v>1.9</v>
      </c>
      <c r="AN47" s="879">
        <v>2.4900000000000002</v>
      </c>
      <c r="AO47" s="753">
        <f>IF(U47="n/a","n/a",IF(AA47&lt;0,"n/a",IF(AA47="n/a","n/a",J47+U47-AA47)))</f>
        <v>-2.928362197596039</v>
      </c>
      <c r="AP47" s="754">
        <f>IF(U47="n/a","n/a",J47+U47)</f>
        <v>14.867258240360163</v>
      </c>
      <c r="AQ47" s="902">
        <f>IF(OR(AC47&lt;0.01,AF47="n/a"),"n/a",(I47/SQRT(22.5*AC47*(I47/AF47))-1)*100)</f>
        <v>24.824093583773088</v>
      </c>
      <c r="AR47" s="663">
        <f>INDEX(Historical!$C$7:$C$1279,MATCH(B47,Historical!$B$7:$B$1301,0))*IF(AH47="n/a",1.03,IF(AH47&lt;0,1.01,IF(AH47&gt;10,1.1,(1+AH47/100))))</f>
        <v>1.9189999999999998</v>
      </c>
      <c r="AS47" s="900">
        <f>IF($AI47="n/a",1.03*AR47,IF($AI47&lt;0,1.01*AR47,IF($AI47&gt;10,1.1*AR47,(1+$AI47/100)*AR47)))</f>
        <v>1.9381899999999999</v>
      </c>
      <c r="AT47" s="900">
        <f>IF($AK47="n/a",1.03*AS47,IF($AK47&lt;0,1.01*AS47,IF($AK47&gt;10,1.1*AS47,(1+$AK47/100)*AS47)))</f>
        <v>2.02734674</v>
      </c>
      <c r="AU47" s="900">
        <f>IF($AK47="n/a",1.03*AT47,IF($AK47&lt;0,1.01*AT47,IF($AK47&gt;10,1.1*AT47,(1+$AK47/100)*AT47)))</f>
        <v>2.12060469004</v>
      </c>
      <c r="AV47" s="900">
        <f>IF($AK47="n/a",1.03*AU47,IF($AK47&lt;0,1.01*AU47,IF($AK47&gt;10,1.1*AU47,(1+$AK47/100)*AU47)))</f>
        <v>2.2181525057818399</v>
      </c>
      <c r="AW47" s="663">
        <f>SUM(AR47:AV47)</f>
        <v>10.22329393582184</v>
      </c>
      <c r="AX47" s="761">
        <f>AW47/I47*100</f>
        <v>41.933117046028876</v>
      </c>
      <c r="AY47" s="948">
        <v>0.27</v>
      </c>
      <c r="AZ47" s="886">
        <v>134.65</v>
      </c>
      <c r="BA47" s="886">
        <v>-7.62</v>
      </c>
      <c r="BB47" s="886">
        <v>7.9200000000000008</v>
      </c>
      <c r="BC47" s="886">
        <v>34.58</v>
      </c>
      <c r="BE47" s="635">
        <v>2011</v>
      </c>
      <c r="BF47" s="912">
        <f>IF(BE47&gt;2008,0,IF(BE47&gt;2001,1,IF(BE47&gt;1990,2,IF(BE47&gt;1980,3,IF(BE47&gt;1973,4,IF(BE47&gt;1970,5,IF(BE47&gt;1960,6,IF(BE47&gt;1958,7,IF(BE47&gt;1953,8,9)))))))))</f>
        <v>0</v>
      </c>
      <c r="BG47" s="896">
        <v>2.6</v>
      </c>
    </row>
    <row r="48" spans="1:59" s="787" customFormat="1" ht="11.25" customHeight="1" x14ac:dyDescent="0.2">
      <c r="A48" s="972" t="s">
        <v>4027</v>
      </c>
      <c r="B48" s="1213" t="s">
        <v>4026</v>
      </c>
      <c r="C48" s="946" t="s">
        <v>108</v>
      </c>
      <c r="D48" s="946" t="s">
        <v>4345</v>
      </c>
      <c r="E48" s="769">
        <v>6</v>
      </c>
      <c r="F48" s="1199">
        <v>712</v>
      </c>
      <c r="G48" s="1198" t="s">
        <v>106</v>
      </c>
      <c r="H48" s="1198" t="s">
        <v>106</v>
      </c>
      <c r="I48" s="770">
        <v>11.02</v>
      </c>
      <c r="J48" s="771">
        <f>(M48/I48)*100</f>
        <v>8.7114337568058069</v>
      </c>
      <c r="K48" s="772">
        <v>0.24</v>
      </c>
      <c r="L48" s="773">
        <v>4</v>
      </c>
      <c r="M48" s="774">
        <f>K48*L48</f>
        <v>0.96</v>
      </c>
      <c r="N48" s="775" t="s">
        <v>514</v>
      </c>
      <c r="O48" s="776">
        <v>0.23</v>
      </c>
      <c r="P48" s="777">
        <v>43874</v>
      </c>
      <c r="Q48" s="777">
        <v>43889</v>
      </c>
      <c r="R48" s="774">
        <f>(K48-O48)/O48*100</f>
        <v>4.3478260869565135</v>
      </c>
      <c r="S48" s="714">
        <f>IF(INDEX(Historical!$D$7:$D$1277,MATCH(B48,Historical!$B$7:$B$1301,0))=0,"n/a",(INDEX(Historical!$C$7:$C$1279,MATCH(B48,Historical!$B$7:$B$1301,0))/INDEX(Historical!$D$7:$D$1277,MATCH(B48,Historical!$B$7:$B$1301,0))-1)*100)</f>
        <v>4.5454545454545414</v>
      </c>
      <c r="T48" s="714">
        <f>IF(INDEX(Historical!$F$7:$F$1270,MATCH(B48,Historical!$B$7:$B$1301,0))=0,"n/a",((INDEX(Historical!$C$7:$C$1279,MATCH(B48,Historical!$B$7:$B$1301,0))/INDEX(Historical!$F$7:$F$1270,MATCH(B48,Historical!$B$7:$B$1301,0)))^(1/3)-1)*100)</f>
        <v>4.7689553171647248</v>
      </c>
      <c r="U48" s="714">
        <f>IF(INDEX(Historical!$H$7:$H$1270,MATCH(B48,Historical!$B$7:$B$1301,0))=0,"n/a",((INDEX(Historical!$C$7:$C$1279,MATCH(B48,Historical!$B$7:$B$1301,0))/INDEX(Historical!$H$7:$H$1270,MATCH(B48,Historical!$B$7:$B$1301,0)))^(1/5)-1)*100)</f>
        <v>5.0246072638682637</v>
      </c>
      <c r="V48" s="714">
        <f>IF(INDEX(Historical!$O$7:$O$1270,MATCH(B48,Historical!$B$7:$B$1301,0))=0,"n/a",((INDEX(Historical!$C$7:$C$1279,MATCH(B48,Historical!$B$7:$B$1301,0))/INDEX(Historical!$O$7:$O$1270,MATCH(B48,Historical!$B$7:$B$1301,0)))^(1/10)-1)*100)</f>
        <v>3.695708995385627</v>
      </c>
      <c r="W48" s="715">
        <f>IF(OR(U48&lt;=0,U48="n/a",V48&lt;=0,V48="n/a"),"n/a",U48/V48)</f>
        <v>1.3595787087516542</v>
      </c>
      <c r="X48" s="716">
        <f>IF(OR(AJ48&lt;=0,AJ48="n/a",U48&lt;=0,U48="n/a"),"n/a",U48/AJ48)</f>
        <v>0.59816753141288848</v>
      </c>
      <c r="Y48" s="788"/>
      <c r="Z48" s="771">
        <f>IF(OR(AC48&lt;0.01,AC48="n/a"),"n/a",M48/AC48*100)</f>
        <v>75</v>
      </c>
      <c r="AA48" s="779">
        <f>IF(OR(AC48&lt;0.01,AC48="n/a"),"n/a",I48/AC48)</f>
        <v>8.609375</v>
      </c>
      <c r="AB48" s="773">
        <v>12</v>
      </c>
      <c r="AC48" s="780">
        <v>1.28</v>
      </c>
      <c r="AD48" s="780">
        <v>0.86</v>
      </c>
      <c r="AE48" s="780">
        <v>1.1599999999999999</v>
      </c>
      <c r="AF48" s="780">
        <v>0.32</v>
      </c>
      <c r="AG48" s="780">
        <v>3.1</v>
      </c>
      <c r="AH48" s="780">
        <v>-13.100000000000001</v>
      </c>
      <c r="AI48" s="780">
        <v>226.79999999999998</v>
      </c>
      <c r="AJ48" s="780">
        <v>8.4</v>
      </c>
      <c r="AK48" s="780">
        <v>10</v>
      </c>
      <c r="AL48" s="781">
        <v>584.37</v>
      </c>
      <c r="AM48" s="782">
        <v>3.8</v>
      </c>
      <c r="AN48" s="780">
        <v>0.06</v>
      </c>
      <c r="AO48" s="783">
        <f>IF(U48="n/a","n/a",IF(AA48&lt;0,"n/a",IF(AA48="n/a","n/a",J48+U48-AA48)))</f>
        <v>5.1266660206740706</v>
      </c>
      <c r="AP48" s="784">
        <f>IF(U48="n/a","n/a",J48+U48)</f>
        <v>13.736041020674071</v>
      </c>
      <c r="AQ48" s="785">
        <f>IF(OR(AC48&lt;0.01,AF48="n/a"),"n/a",(I48/SQRT(22.5*AC48*(I48/AF48))-1)*100)</f>
        <v>-65.00793740797144</v>
      </c>
      <c r="AR48" s="663">
        <f>INDEX(Historical!$C$7:$C$1279,MATCH(B48,Historical!$B$7:$B$1301,0))*IF(AH48="n/a",1.03,IF(AH48&lt;0,1.01,IF(AH48&gt;10,1.1,(1+AH48/100))))</f>
        <v>0.92920000000000003</v>
      </c>
      <c r="AS48" s="779">
        <f>IF($AI48="n/a",1.03*AR48,IF($AI48&lt;0,1.01*AR48,IF($AI48&gt;10,1.1*AR48,(1+$AI48/100)*AR48)))</f>
        <v>1.0221200000000001</v>
      </c>
      <c r="AT48" s="779">
        <f>IF($AK48="n/a",1.03*AS48,IF($AK48&lt;0,1.01*AS48,IF($AK48&gt;10,1.1*AS48,(1+$AK48/100)*AS48)))</f>
        <v>1.1243320000000003</v>
      </c>
      <c r="AU48" s="779">
        <f>IF($AK48="n/a",1.03*AT48,IF($AK48&lt;0,1.01*AT48,IF($AK48&gt;10,1.1*AT48,(1+$AK48/100)*AT48)))</f>
        <v>1.2367652000000005</v>
      </c>
      <c r="AV48" s="779">
        <f>IF($AK48="n/a",1.03*AU48,IF($AK48&lt;0,1.01*AU48,IF($AK48&gt;10,1.1*AU48,(1+$AK48/100)*AU48)))</f>
        <v>1.3604417200000005</v>
      </c>
      <c r="AW48" s="771">
        <f>SUM(AR48:AV48)</f>
        <v>5.6728589200000021</v>
      </c>
      <c r="AX48" s="786">
        <f>AW48/I48*100</f>
        <v>51.477848638838495</v>
      </c>
      <c r="AY48" s="949">
        <v>1.33</v>
      </c>
      <c r="AZ48" s="782">
        <v>20.440000000000001</v>
      </c>
      <c r="BA48" s="782">
        <v>-67.320000000000007</v>
      </c>
      <c r="BB48" s="782">
        <v>-10.81</v>
      </c>
      <c r="BC48" s="782">
        <v>-53.49</v>
      </c>
      <c r="BD48" s="922"/>
      <c r="BE48" s="635">
        <v>2015</v>
      </c>
      <c r="BF48" s="912">
        <f>IF(BE48&gt;2008,0,IF(BE48&gt;2001,1,IF(BE48&gt;1990,2,IF(BE48&gt;1980,3,IF(BE48&gt;1973,4,IF(BE48&gt;1970,5,IF(BE48&gt;1960,6,IF(BE48&gt;1958,7,IF(BE48&gt;1953,8,9)))))))))</f>
        <v>0</v>
      </c>
      <c r="BG48" s="838">
        <v>0.4</v>
      </c>
    </row>
    <row r="49" spans="1:59" ht="11.25" customHeight="1" x14ac:dyDescent="0.2">
      <c r="A49" s="877" t="s">
        <v>979</v>
      </c>
      <c r="B49" s="889" t="s">
        <v>980</v>
      </c>
      <c r="C49" s="946" t="s">
        <v>108</v>
      </c>
      <c r="D49" s="946" t="s">
        <v>4341</v>
      </c>
      <c r="E49" s="746">
        <v>9</v>
      </c>
      <c r="F49" s="1199">
        <v>442</v>
      </c>
      <c r="G49" s="1199" t="s">
        <v>37</v>
      </c>
      <c r="H49" s="1199" t="s">
        <v>37</v>
      </c>
      <c r="I49" s="888">
        <v>38.65</v>
      </c>
      <c r="J49" s="663">
        <f>(M49/I49)*100</f>
        <v>3.2082794307891334</v>
      </c>
      <c r="K49" s="891">
        <v>0.31</v>
      </c>
      <c r="L49" s="901">
        <v>4</v>
      </c>
      <c r="M49" s="654">
        <f>K49*L49</f>
        <v>1.24</v>
      </c>
      <c r="N49" s="884" t="s">
        <v>456</v>
      </c>
      <c r="O49" s="747">
        <v>0.28000000000000003</v>
      </c>
      <c r="P49" s="630">
        <v>43672</v>
      </c>
      <c r="Q49" s="630">
        <v>43686</v>
      </c>
      <c r="R49" s="654">
        <f>(K49-O49)/O49*100</f>
        <v>10.714285714285703</v>
      </c>
      <c r="S49" s="714">
        <f>IF(INDEX(Historical!$D$7:$D$1277,MATCH(B49,Historical!$B$7:$B$1301,0))=0,"n/a",(INDEX(Historical!$C$7:$C$1279,MATCH(B49,Historical!$B$7:$B$1301,0))/INDEX(Historical!$D$7:$D$1277,MATCH(B49,Historical!$B$7:$B$1301,0))-1)*100)</f>
        <v>13.461538461538458</v>
      </c>
      <c r="T49" s="714">
        <f>IF(INDEX(Historical!$F$7:$F$1270,MATCH(B49,Historical!$B$7:$B$1301,0))=0,"n/a",((INDEX(Historical!$C$7:$C$1279,MATCH(B49,Historical!$B$7:$B$1301,0))/INDEX(Historical!$F$7:$F$1270,MATCH(B49,Historical!$B$7:$B$1301,0)))^(1/3)-1)*100)</f>
        <v>17.900732585083556</v>
      </c>
      <c r="U49" s="714">
        <f>IF(INDEX(Historical!$H$7:$H$1270,MATCH(B49,Historical!$B$7:$B$1301,0))=0,"n/a",((INDEX(Historical!$C$7:$C$1279,MATCH(B49,Historical!$B$7:$B$1301,0))/INDEX(Historical!$H$7:$H$1270,MATCH(B49,Historical!$B$7:$B$1301,0)))^(1/5)-1)*100)</f>
        <v>12.322720670278752</v>
      </c>
      <c r="V49" s="714">
        <f>IF(INDEX(Historical!$O$7:$O$1270,MATCH(B49,Historical!$B$7:$B$1301,0))=0,"n/a",((INDEX(Historical!$C$7:$C$1279,MATCH(B49,Historical!$B$7:$B$1301,0))/INDEX(Historical!$O$7:$O$1270,MATCH(B49,Historical!$B$7:$B$1301,0)))^(1/10)-1)*100)</f>
        <v>8.7504801533456966</v>
      </c>
      <c r="W49" s="715">
        <f>IF(OR(U49&lt;=0,U49="n/a",V49&lt;=0,V49="n/a"),"n/a",U49/V49)</f>
        <v>1.4082336573916152</v>
      </c>
      <c r="X49" s="716">
        <f>IF(OR(AJ49&lt;=0,AJ49="n/a",U49&lt;=0,U49="n/a"),"n/a",U49/AJ49)</f>
        <v>0.77501387863388371</v>
      </c>
      <c r="Y49" s="676"/>
      <c r="Z49" s="663">
        <f>IF(OR(AC49&lt;0.01,AC49="n/a"),"n/a",M49/AC49*100)</f>
        <v>26.724137931034488</v>
      </c>
      <c r="AA49" s="900">
        <f>IF(OR(AC49&lt;0.01,AC49="n/a"),"n/a",I49/AC49)</f>
        <v>8.3297413793103452</v>
      </c>
      <c r="AB49" s="901">
        <v>12</v>
      </c>
      <c r="AC49" s="879">
        <v>4.6399999999999997</v>
      </c>
      <c r="AD49" s="879" t="s">
        <v>136</v>
      </c>
      <c r="AE49" s="879">
        <v>4.7699999999999996</v>
      </c>
      <c r="AF49" s="879">
        <v>0.88</v>
      </c>
      <c r="AG49" s="879">
        <v>11.4</v>
      </c>
      <c r="AH49" s="879">
        <v>14.6</v>
      </c>
      <c r="AI49" s="879">
        <v>2.93</v>
      </c>
      <c r="AJ49" s="879">
        <v>15.9</v>
      </c>
      <c r="AK49" s="879">
        <v>-0.18</v>
      </c>
      <c r="AL49" s="892">
        <v>34370</v>
      </c>
      <c r="AM49" s="886">
        <v>0.2</v>
      </c>
      <c r="AN49" s="879">
        <v>0.77</v>
      </c>
      <c r="AO49" s="753">
        <f>IF(U49="n/a","n/a",IF(AA49&lt;0,"n/a",IF(AA49="n/a","n/a",J49+U49-AA49)))</f>
        <v>7.2012587217575401</v>
      </c>
      <c r="AP49" s="754">
        <f>IF(U49="n/a","n/a",J49+U49)</f>
        <v>15.531000101067885</v>
      </c>
      <c r="AQ49" s="902">
        <f>IF(OR(AC49&lt;0.01,AF49="n/a"),"n/a",(I49/SQRT(22.5*AC49*(I49/AF49))-1)*100)</f>
        <v>-42.922382616911314</v>
      </c>
      <c r="AR49" s="663">
        <f>INDEX(Historical!$C$7:$C$1279,MATCH(B49,Historical!$B$7:$B$1301,0))*IF(AH49="n/a",1.03,IF(AH49&lt;0,1.01,IF(AH49&gt;10,1.1,(1+AH49/100))))</f>
        <v>1.298</v>
      </c>
      <c r="AS49" s="900">
        <f>IF($AI49="n/a",1.03*AR49,IF($AI49&lt;0,1.01*AR49,IF($AI49&gt;10,1.1*AR49,(1+$AI49/100)*AR49)))</f>
        <v>1.3360314000000002</v>
      </c>
      <c r="AT49" s="900">
        <f>IF($AK49="n/a",1.03*AS49,IF($AK49&lt;0,1.01*AS49,IF($AK49&gt;10,1.1*AS49,(1+$AK49/100)*AS49)))</f>
        <v>1.3493917140000002</v>
      </c>
      <c r="AU49" s="900">
        <f>IF($AK49="n/a",1.03*AT49,IF($AK49&lt;0,1.01*AT49,IF($AK49&gt;10,1.1*AT49,(1+$AK49/100)*AT49)))</f>
        <v>1.3628856311400002</v>
      </c>
      <c r="AV49" s="900">
        <f>IF($AK49="n/a",1.03*AU49,IF($AK49&lt;0,1.01*AU49,IF($AK49&gt;10,1.1*AU49,(1+$AK49/100)*AU49)))</f>
        <v>1.3765144874514001</v>
      </c>
      <c r="AW49" s="663">
        <f>SUM(AR49:AV49)</f>
        <v>6.7228232325914012</v>
      </c>
      <c r="AX49" s="761">
        <f>AW49/I49*100</f>
        <v>17.394109269317987</v>
      </c>
      <c r="AY49" s="948">
        <v>1.08</v>
      </c>
      <c r="AZ49" s="886">
        <v>46.400000000000006</v>
      </c>
      <c r="BA49" s="886">
        <v>-25.1</v>
      </c>
      <c r="BB49" s="886">
        <v>4.84</v>
      </c>
      <c r="BC49" s="886">
        <v>-8.86</v>
      </c>
      <c r="BE49" s="635">
        <v>2011</v>
      </c>
      <c r="BF49" s="912">
        <f>IF(BE49&gt;2008,0,IF(BE49&gt;2001,1,IF(BE49&gt;1990,2,IF(BE49&gt;1980,3,IF(BE49&gt;1973,4,IF(BE49&gt;1970,5,IF(BE49&gt;1960,6,IF(BE49&gt;1958,7,IF(BE49&gt;1953,8,9)))))))))</f>
        <v>0</v>
      </c>
      <c r="BG49" s="896">
        <v>1.0999999999999999</v>
      </c>
    </row>
    <row r="50" spans="1:59" ht="11.25" customHeight="1" x14ac:dyDescent="0.2">
      <c r="A50" s="877" t="s">
        <v>981</v>
      </c>
      <c r="B50" s="889" t="s">
        <v>982</v>
      </c>
      <c r="C50" s="946" t="s">
        <v>108</v>
      </c>
      <c r="D50" s="946" t="s">
        <v>4345</v>
      </c>
      <c r="E50" s="746">
        <v>9</v>
      </c>
      <c r="F50" s="1199">
        <v>423</v>
      </c>
      <c r="G50" s="1199" t="s">
        <v>115</v>
      </c>
      <c r="H50" s="1199" t="s">
        <v>115</v>
      </c>
      <c r="I50" s="888">
        <v>16.79</v>
      </c>
      <c r="J50" s="663">
        <f>(M50/I50)*100</f>
        <v>3.8117927337701016</v>
      </c>
      <c r="K50" s="891">
        <v>0.16</v>
      </c>
      <c r="L50" s="901">
        <v>4</v>
      </c>
      <c r="M50" s="654">
        <f>K50*L50</f>
        <v>0.64</v>
      </c>
      <c r="N50" s="884" t="s">
        <v>160</v>
      </c>
      <c r="O50" s="751">
        <v>0.15</v>
      </c>
      <c r="P50" s="880">
        <v>43560</v>
      </c>
      <c r="Q50" s="880">
        <v>43585</v>
      </c>
      <c r="R50" s="654">
        <f>(K50-O50)/O50*100</f>
        <v>6.6666666666666732</v>
      </c>
      <c r="S50" s="714">
        <f>IF(INDEX(Historical!$D$7:$D$1277,MATCH(B50,Historical!$B$7:$B$1301,0))=0,"n/a",(INDEX(Historical!$C$7:$C$1279,MATCH(B50,Historical!$B$7:$B$1301,0))/INDEX(Historical!$D$7:$D$1277,MATCH(B50,Historical!$B$7:$B$1301,0))-1)*100)</f>
        <v>5.0000000000000044</v>
      </c>
      <c r="T50" s="714">
        <f>IF(INDEX(Historical!$F$7:$F$1270,MATCH(B50,Historical!$B$7:$B$1301,0))=0,"n/a",((INDEX(Historical!$C$7:$C$1279,MATCH(B50,Historical!$B$7:$B$1301,0))/INDEX(Historical!$F$7:$F$1270,MATCH(B50,Historical!$B$7:$B$1301,0)))^(1/3)-1)*100)</f>
        <v>9.3500841718187075</v>
      </c>
      <c r="U50" s="714">
        <f>IF(INDEX(Historical!$H$7:$H$1270,MATCH(B50,Historical!$B$7:$B$1301,0))=0,"n/a",((INDEX(Historical!$C$7:$C$1279,MATCH(B50,Historical!$B$7:$B$1301,0))/INDEX(Historical!$H$7:$H$1270,MATCH(B50,Historical!$B$7:$B$1301,0)))^(1/5)-1)*100)</f>
        <v>7.9504644570644212</v>
      </c>
      <c r="V50" s="714">
        <f>IF(INDEX(Historical!$O$7:$O$1270,MATCH(B50,Historical!$B$7:$B$1301,0))=0,"n/a",((INDEX(Historical!$C$7:$C$1279,MATCH(B50,Historical!$B$7:$B$1301,0))/INDEX(Historical!$O$7:$O$1270,MATCH(B50,Historical!$B$7:$B$1301,0)))^(1/10)-1)*100)</f>
        <v>5.7375136291891726</v>
      </c>
      <c r="W50" s="715">
        <f>IF(OR(U50&lt;=0,U50="n/a",V50&lt;=0,V50="n/a"),"n/a",U50/V50)</f>
        <v>1.3856985744865209</v>
      </c>
      <c r="X50" s="716">
        <f>IF(OR(AJ50&lt;=0,AJ50="n/a",U50&lt;=0,U50="n/a"),"n/a",U50/AJ50)</f>
        <v>0.75718709114899252</v>
      </c>
      <c r="Y50" s="686" t="s">
        <v>4403</v>
      </c>
      <c r="Z50" s="663">
        <f>IF(OR(AC50&lt;0.01,AC50="n/a"),"n/a",M50/AC50*100)</f>
        <v>48.854961832061065</v>
      </c>
      <c r="AA50" s="900">
        <f>IF(OR(AC50&lt;0.01,AC50="n/a"),"n/a",I50/AC50)</f>
        <v>12.81679389312977</v>
      </c>
      <c r="AB50" s="901">
        <v>12</v>
      </c>
      <c r="AC50" s="879">
        <v>1.31</v>
      </c>
      <c r="AD50" s="879" t="s">
        <v>136</v>
      </c>
      <c r="AE50" s="879">
        <v>5.18</v>
      </c>
      <c r="AF50" s="879">
        <v>1.81</v>
      </c>
      <c r="AG50" s="879">
        <v>14.799999999999999</v>
      </c>
      <c r="AH50" s="879">
        <v>5.7</v>
      </c>
      <c r="AI50" s="879" t="s">
        <v>136</v>
      </c>
      <c r="AJ50" s="879">
        <v>10.5</v>
      </c>
      <c r="AK50" s="879" t="s">
        <v>136</v>
      </c>
      <c r="AL50" s="892">
        <v>97.94</v>
      </c>
      <c r="AM50" s="886">
        <v>13.100000000000001</v>
      </c>
      <c r="AN50" s="879">
        <v>0</v>
      </c>
      <c r="AO50" s="753">
        <f>IF(U50="n/a","n/a",IF(AA50&lt;0,"n/a",IF(AA50="n/a","n/a",J50+U50-AA50)))</f>
        <v>-1.0545367022952465</v>
      </c>
      <c r="AP50" s="754">
        <f>IF(U50="n/a","n/a",J50+U50)</f>
        <v>11.762257190834523</v>
      </c>
      <c r="AQ50" s="902">
        <f>IF(OR(AC50&lt;0.01,AF50="n/a"),"n/a",(I50/SQRT(22.5*AC50*(I50/AF50))-1)*100)</f>
        <v>1.5401331637777904</v>
      </c>
      <c r="AR50" s="663">
        <f>INDEX(Historical!$C$7:$C$1279,MATCH(B50,Historical!$B$7:$B$1301,0))*IF(AH50="n/a",1.03,IF(AH50&lt;0,1.01,IF(AH50&gt;10,1.1,(1+AH50/100))))</f>
        <v>0.66591</v>
      </c>
      <c r="AS50" s="900">
        <f>IF($AI50="n/a",1.03*AR50,IF($AI50&lt;0,1.01*AR50,IF($AI50&gt;10,1.1*AR50,(1+$AI50/100)*AR50)))</f>
        <v>0.68588729999999998</v>
      </c>
      <c r="AT50" s="900">
        <f>IF($AK50="n/a",1.03*AS50,IF($AK50&lt;0,1.01*AS50,IF($AK50&gt;10,1.1*AS50,(1+$AK50/100)*AS50)))</f>
        <v>0.70646391899999994</v>
      </c>
      <c r="AU50" s="900">
        <f>IF($AK50="n/a",1.03*AT50,IF($AK50&lt;0,1.01*AT50,IF($AK50&gt;10,1.1*AT50,(1+$AK50/100)*AT50)))</f>
        <v>0.72765783656999994</v>
      </c>
      <c r="AV50" s="900">
        <f>IF($AK50="n/a",1.03*AU50,IF($AK50&lt;0,1.01*AU50,IF($AK50&gt;10,1.1*AU50,(1+$AK50/100)*AU50)))</f>
        <v>0.74948757166710001</v>
      </c>
      <c r="AW50" s="663">
        <f>SUM(AR50:AV50)</f>
        <v>3.5354066272371001</v>
      </c>
      <c r="AX50" s="761">
        <f>AW50/I50*100</f>
        <v>21.056620769726624</v>
      </c>
      <c r="AY50" s="948">
        <v>0.52</v>
      </c>
      <c r="AZ50" s="886">
        <v>46.96</v>
      </c>
      <c r="BA50" s="886">
        <v>-14.75</v>
      </c>
      <c r="BB50" s="886">
        <v>1.67</v>
      </c>
      <c r="BC50" s="886">
        <v>-4.2799999999999994</v>
      </c>
      <c r="BE50" s="635">
        <v>2012</v>
      </c>
      <c r="BF50" s="912">
        <f>IF(BE50&gt;2008,0,IF(BE50&gt;2001,1,IF(BE50&gt;1990,2,IF(BE50&gt;1980,3,IF(BE50&gt;1973,4,IF(BE50&gt;1970,5,IF(BE50&gt;1960,6,IF(BE50&gt;1958,7,IF(BE50&gt;1953,8,9)))))))))</f>
        <v>0</v>
      </c>
      <c r="BG50" s="896">
        <v>1.7000000000000002</v>
      </c>
    </row>
    <row r="51" spans="1:59" ht="11.25" customHeight="1" x14ac:dyDescent="0.2">
      <c r="A51" s="877" t="s">
        <v>1018</v>
      </c>
      <c r="B51" s="889" t="s">
        <v>1019</v>
      </c>
      <c r="C51" s="946" t="s">
        <v>108</v>
      </c>
      <c r="D51" s="946" t="s">
        <v>4345</v>
      </c>
      <c r="E51" s="746">
        <v>9</v>
      </c>
      <c r="F51" s="1199">
        <v>445</v>
      </c>
      <c r="G51" s="1199" t="s">
        <v>115</v>
      </c>
      <c r="H51" s="1199" t="s">
        <v>115</v>
      </c>
      <c r="I51" s="888">
        <v>27.66</v>
      </c>
      <c r="J51" s="663">
        <f>(M51/I51)*100</f>
        <v>3.759942154736081</v>
      </c>
      <c r="K51" s="891">
        <v>0.26</v>
      </c>
      <c r="L51" s="901">
        <v>4</v>
      </c>
      <c r="M51" s="654">
        <f>K51*L51</f>
        <v>1.04</v>
      </c>
      <c r="N51" s="884" t="s">
        <v>119</v>
      </c>
      <c r="O51" s="747">
        <v>0.25</v>
      </c>
      <c r="P51" s="630">
        <v>43677</v>
      </c>
      <c r="Q51" s="630">
        <v>43709</v>
      </c>
      <c r="R51" s="654">
        <f>(K51-O51)/O51*100</f>
        <v>4.0000000000000036</v>
      </c>
      <c r="S51" s="714">
        <f>IF(INDEX(Historical!$D$7:$D$1277,MATCH(B51,Historical!$B$7:$B$1301,0))=0,"n/a",(INDEX(Historical!$C$7:$C$1279,MATCH(B51,Historical!$B$7:$B$1301,0))/INDEX(Historical!$D$7:$D$1277,MATCH(B51,Historical!$B$7:$B$1301,0))-1)*100)</f>
        <v>8.5106382978723527</v>
      </c>
      <c r="T51" s="714">
        <f>IF(INDEX(Historical!$F$7:$F$1270,MATCH(B51,Historical!$B$7:$B$1301,0))=0,"n/a",((INDEX(Historical!$C$7:$C$1279,MATCH(B51,Historical!$B$7:$B$1301,0))/INDEX(Historical!$F$7:$F$1270,MATCH(B51,Historical!$B$7:$B$1301,0)))^(1/3)-1)*100)</f>
        <v>7.5462916267589053</v>
      </c>
      <c r="U51" s="714">
        <f>IF(INDEX(Historical!$H$7:$H$1270,MATCH(B51,Historical!$B$7:$B$1301,0))=0,"n/a",((INDEX(Historical!$C$7:$C$1279,MATCH(B51,Historical!$B$7:$B$1301,0))/INDEX(Historical!$H$7:$H$1270,MATCH(B51,Historical!$B$7:$B$1301,0)))^(1/5)-1)*100)</f>
        <v>6.6285959026347374</v>
      </c>
      <c r="V51" s="714">
        <f>IF(INDEX(Historical!$O$7:$O$1270,MATCH(B51,Historical!$B$7:$B$1301,0))=0,"n/a",((INDEX(Historical!$C$7:$C$1279,MATCH(B51,Historical!$B$7:$B$1301,0))/INDEX(Historical!$O$7:$O$1270,MATCH(B51,Historical!$B$7:$B$1301,0)))^(1/10)-1)*100)</f>
        <v>6.1796316715072797</v>
      </c>
      <c r="W51" s="715">
        <f>IF(OR(U51&lt;=0,U51="n/a",V51&lt;=0,V51="n/a"),"n/a",U51/V51)</f>
        <v>1.0726522639201166</v>
      </c>
      <c r="X51" s="716">
        <f>IF(OR(AJ51&lt;=0,AJ51="n/a",U51&lt;=0,U51="n/a"),"n/a",U51/AJ51)</f>
        <v>0.84981998751727406</v>
      </c>
      <c r="Y51" s="677"/>
      <c r="Z51" s="663">
        <f>IF(OR(AC51&lt;0.01,AC51="n/a"),"n/a",M51/AC51*100)</f>
        <v>56.521739130434781</v>
      </c>
      <c r="AA51" s="900">
        <f>IF(OR(AC51&lt;0.01,AC51="n/a"),"n/a",I51/AC51)</f>
        <v>15.032608695652174</v>
      </c>
      <c r="AB51" s="901">
        <v>12</v>
      </c>
      <c r="AC51" s="879">
        <v>1.84</v>
      </c>
      <c r="AD51" s="879">
        <v>2.09</v>
      </c>
      <c r="AE51" s="879">
        <v>2.89</v>
      </c>
      <c r="AF51" s="879">
        <v>0.91</v>
      </c>
      <c r="AG51" s="879">
        <v>6.2</v>
      </c>
      <c r="AH51" s="879">
        <v>-3.5999999999999996</v>
      </c>
      <c r="AI51" s="879">
        <v>83.07</v>
      </c>
      <c r="AJ51" s="879">
        <v>7.8</v>
      </c>
      <c r="AK51" s="879">
        <v>7.0000000000000009</v>
      </c>
      <c r="AL51" s="892">
        <v>551.04999999999995</v>
      </c>
      <c r="AM51" s="886">
        <v>1.3</v>
      </c>
      <c r="AN51" s="879">
        <v>0.2</v>
      </c>
      <c r="AO51" s="753">
        <f>IF(U51="n/a","n/a",IF(AA51&lt;0,"n/a",IF(AA51="n/a","n/a",J51+U51-AA51)))</f>
        <v>-4.6440706382813559</v>
      </c>
      <c r="AP51" s="754">
        <f>IF(U51="n/a","n/a",J51+U51)</f>
        <v>10.388538057370818</v>
      </c>
      <c r="AQ51" s="902">
        <f>IF(OR(AC51&lt;0.01,AF51="n/a"),"n/a",(I51/SQRT(22.5*AC51*(I51/AF51))-1)*100)</f>
        <v>-22.026574575283874</v>
      </c>
      <c r="AR51" s="663">
        <f>INDEX(Historical!$C$7:$C$1279,MATCH(B51,Historical!$B$7:$B$1301,0))*IF(AH51="n/a",1.03,IF(AH51&lt;0,1.01,IF(AH51&gt;10,1.1,(1+AH51/100))))</f>
        <v>1.0302</v>
      </c>
      <c r="AS51" s="900">
        <f>IF($AI51="n/a",1.03*AR51,IF($AI51&lt;0,1.01*AR51,IF($AI51&gt;10,1.1*AR51,(1+$AI51/100)*AR51)))</f>
        <v>1.1332200000000001</v>
      </c>
      <c r="AT51" s="900">
        <f>IF($AK51="n/a",1.03*AS51,IF($AK51&lt;0,1.01*AS51,IF($AK51&gt;10,1.1*AS51,(1+$AK51/100)*AS51)))</f>
        <v>1.2125454000000002</v>
      </c>
      <c r="AU51" s="900">
        <f>IF($AK51="n/a",1.03*AT51,IF($AK51&lt;0,1.01*AT51,IF($AK51&gt;10,1.1*AT51,(1+$AK51/100)*AT51)))</f>
        <v>1.2974235780000003</v>
      </c>
      <c r="AV51" s="900">
        <f>IF($AK51="n/a",1.03*AU51,IF($AK51&lt;0,1.01*AU51,IF($AK51&gt;10,1.1*AU51,(1+$AK51/100)*AU51)))</f>
        <v>1.3882432284600004</v>
      </c>
      <c r="AW51" s="663">
        <f>SUM(AR51:AV51)</f>
        <v>6.0616322064600014</v>
      </c>
      <c r="AX51" s="761">
        <f>AW51/I51*100</f>
        <v>21.914794672668116</v>
      </c>
      <c r="AY51" s="948">
        <v>0.78</v>
      </c>
      <c r="AZ51" s="886">
        <v>24.59</v>
      </c>
      <c r="BA51" s="886">
        <v>-33.200000000000003</v>
      </c>
      <c r="BB51" s="886">
        <v>2.2800000000000002</v>
      </c>
      <c r="BC51" s="886">
        <v>-18.260000000000002</v>
      </c>
      <c r="BE51" s="635">
        <v>2011</v>
      </c>
      <c r="BF51" s="912">
        <f>IF(BE51&gt;2008,0,IF(BE51&gt;2001,1,IF(BE51&gt;1990,2,IF(BE51&gt;1980,3,IF(BE51&gt;1973,4,IF(BE51&gt;1970,5,IF(BE51&gt;1960,6,IF(BE51&gt;1958,7,IF(BE51&gt;1953,8,9)))))))))</f>
        <v>0</v>
      </c>
      <c r="BG51" s="896">
        <v>0.8</v>
      </c>
    </row>
    <row r="52" spans="1:59" ht="11.25" customHeight="1" x14ac:dyDescent="0.2">
      <c r="A52" s="894" t="s">
        <v>977</v>
      </c>
      <c r="B52" s="889" t="s">
        <v>978</v>
      </c>
      <c r="C52" s="946" t="s">
        <v>108</v>
      </c>
      <c r="D52" s="946" t="s">
        <v>4345</v>
      </c>
      <c r="E52" s="746">
        <v>8</v>
      </c>
      <c r="F52" s="1199">
        <v>554</v>
      </c>
      <c r="G52" s="1199" t="s">
        <v>106</v>
      </c>
      <c r="H52" s="1199" t="s">
        <v>106</v>
      </c>
      <c r="I52" s="888">
        <v>24.25</v>
      </c>
      <c r="J52" s="663">
        <f>(M52/I52)*100</f>
        <v>2.8865979381443299</v>
      </c>
      <c r="K52" s="891">
        <v>0.17499999999999999</v>
      </c>
      <c r="L52" s="901">
        <v>4</v>
      </c>
      <c r="M52" s="654">
        <f>K52*L52</f>
        <v>0.7</v>
      </c>
      <c r="N52" s="884" t="s">
        <v>967</v>
      </c>
      <c r="O52" s="747">
        <v>0.16</v>
      </c>
      <c r="P52" s="875">
        <v>43871</v>
      </c>
      <c r="Q52" s="875">
        <v>43879</v>
      </c>
      <c r="R52" s="654">
        <f>(K52-O52)/O52*100</f>
        <v>9.3749999999999911</v>
      </c>
      <c r="S52" s="714">
        <f>IF(INDEX(Historical!$D$7:$D$1277,MATCH(B52,Historical!$B$7:$B$1301,0))=0,"n/a",(INDEX(Historical!$C$7:$C$1279,MATCH(B52,Historical!$B$7:$B$1301,0))/INDEX(Historical!$D$7:$D$1277,MATCH(B52,Historical!$B$7:$B$1301,0))-1)*100)</f>
        <v>6.6666666666666652</v>
      </c>
      <c r="T52" s="714">
        <f>IF(INDEX(Historical!$F$7:$F$1270,MATCH(B52,Historical!$B$7:$B$1301,0))=0,"n/a",((INDEX(Historical!$C$7:$C$1279,MATCH(B52,Historical!$B$7:$B$1301,0))/INDEX(Historical!$F$7:$F$1270,MATCH(B52,Historical!$B$7:$B$1301,0)))^(1/3)-1)*100)</f>
        <v>10.064241629820891</v>
      </c>
      <c r="U52" s="714">
        <f>IF(INDEX(Historical!$H$7:$H$1270,MATCH(B52,Historical!$B$7:$B$1301,0))=0,"n/a",((INDEX(Historical!$C$7:$C$1279,MATCH(B52,Historical!$B$7:$B$1301,0))/INDEX(Historical!$H$7:$H$1270,MATCH(B52,Historical!$B$7:$B$1301,0)))^(1/5)-1)*100)</f>
        <v>26.19146889603865</v>
      </c>
      <c r="V52" s="714" t="str">
        <f>IF(INDEX(Historical!$O$7:$O$1270,MATCH(B52,Historical!$B$7:$B$1301,0))=0,"n/a",((INDEX(Historical!$C$7:$C$1279,MATCH(B52,Historical!$B$7:$B$1301,0))/INDEX(Historical!$O$7:$O$1270,MATCH(B52,Historical!$B$7:$B$1301,0)))^(1/10)-1)*100)</f>
        <v>n/a</v>
      </c>
      <c r="W52" s="715" t="str">
        <f>IF(OR(U52&lt;=0,U52="n/a",V52&lt;=0,V52="n/a"),"n/a",U52/V52)</f>
        <v>n/a</v>
      </c>
      <c r="X52" s="716" t="str">
        <f>IF(OR(AJ52&lt;=0,AJ52="n/a",U52&lt;=0,U52="n/a"),"n/a",U52/AJ52)</f>
        <v>n/a</v>
      </c>
      <c r="Y52" s="890"/>
      <c r="Z52" s="663" t="str">
        <f>IF(OR(AC52&lt;0.01,AC52="n/a"),"n/a",M52/AC52*100)</f>
        <v>n/a</v>
      </c>
      <c r="AA52" s="900" t="str">
        <f>IF(OR(AC52&lt;0.01,AC52="n/a"),"n/a",I52/AC52)</f>
        <v>n/a</v>
      </c>
      <c r="AB52" s="901">
        <v>12</v>
      </c>
      <c r="AC52" s="879" t="s">
        <v>136</v>
      </c>
      <c r="AD52" s="879" t="s">
        <v>136</v>
      </c>
      <c r="AE52" s="879" t="s">
        <v>136</v>
      </c>
      <c r="AF52" s="879" t="s">
        <v>136</v>
      </c>
      <c r="AG52" s="879" t="s">
        <v>136</v>
      </c>
      <c r="AH52" s="879" t="s">
        <v>136</v>
      </c>
      <c r="AI52" s="879" t="s">
        <v>136</v>
      </c>
      <c r="AJ52" s="879" t="s">
        <v>136</v>
      </c>
      <c r="AK52" s="879" t="s">
        <v>136</v>
      </c>
      <c r="AL52" s="892" t="s">
        <v>136</v>
      </c>
      <c r="AM52" s="886" t="s">
        <v>136</v>
      </c>
      <c r="AN52" s="879" t="s">
        <v>136</v>
      </c>
      <c r="AO52" s="753" t="str">
        <f>IF(U52="n/a","n/a",IF(AA52&lt;0,"n/a",IF(AA52="n/a","n/a",J52+U52-AA52)))</f>
        <v>n/a</v>
      </c>
      <c r="AP52" s="754">
        <f>IF(U52="n/a","n/a",J52+U52)</f>
        <v>29.07806683418298</v>
      </c>
      <c r="AQ52" s="902" t="str">
        <f>IF(OR(AC52&lt;0.01,AF52="n/a"),"n/a",(I52/SQRT(22.5*AC52*(I52/AF52))-1)*100)</f>
        <v>n/a</v>
      </c>
      <c r="AR52" s="663">
        <f>INDEX(Historical!$C$7:$C$1279,MATCH(B52,Historical!$B$7:$B$1301,0))*IF(AH52="n/a",1.03,IF(AH52&lt;0,1.01,IF(AH52&gt;10,1.1,(1+AH52/100))))</f>
        <v>0.65920000000000001</v>
      </c>
      <c r="AS52" s="900">
        <f>IF($AI52="n/a",1.03*AR52,IF($AI52&lt;0,1.01*AR52,IF($AI52&gt;10,1.1*AR52,(1+$AI52/100)*AR52)))</f>
        <v>0.67897600000000002</v>
      </c>
      <c r="AT52" s="900">
        <f>IF($AK52="n/a",1.03*AS52,IF($AK52&lt;0,1.01*AS52,IF($AK52&gt;10,1.1*AS52,(1+$AK52/100)*AS52)))</f>
        <v>0.69934528000000007</v>
      </c>
      <c r="AU52" s="900">
        <f>IF($AK52="n/a",1.03*AT52,IF($AK52&lt;0,1.01*AT52,IF($AK52&gt;10,1.1*AT52,(1+$AK52/100)*AT52)))</f>
        <v>0.72032563840000008</v>
      </c>
      <c r="AV52" s="900">
        <f>IF($AK52="n/a",1.03*AU52,IF($AK52&lt;0,1.01*AU52,IF($AK52&gt;10,1.1*AU52,(1+$AK52/100)*AU52)))</f>
        <v>0.74193540755200005</v>
      </c>
      <c r="AW52" s="663">
        <f>SUM(AR52:AV52)</f>
        <v>3.4997823259520002</v>
      </c>
      <c r="AX52" s="761">
        <f>AW52/I52*100</f>
        <v>14.432092065781443</v>
      </c>
      <c r="AY52" s="948" t="s">
        <v>136</v>
      </c>
      <c r="AZ52" s="886" t="s">
        <v>136</v>
      </c>
      <c r="BA52" s="886" t="s">
        <v>136</v>
      </c>
      <c r="BB52" s="886" t="s">
        <v>136</v>
      </c>
      <c r="BC52" s="886" t="s">
        <v>136</v>
      </c>
      <c r="BD52" s="921" t="s">
        <v>4271</v>
      </c>
      <c r="BE52" s="635">
        <v>2013</v>
      </c>
      <c r="BF52" s="912">
        <f>IF(BE52&gt;2008,0,IF(BE52&gt;2001,1,IF(BE52&gt;1990,2,IF(BE52&gt;1980,3,IF(BE52&gt;1973,4,IF(BE52&gt;1970,5,IF(BE52&gt;1960,6,IF(BE52&gt;1958,7,IF(BE52&gt;1953,8,9)))))))))</f>
        <v>0</v>
      </c>
      <c r="BG52" s="896" t="s">
        <v>136</v>
      </c>
    </row>
    <row r="53" spans="1:59" ht="11.25" customHeight="1" x14ac:dyDescent="0.2">
      <c r="A53" s="895" t="s">
        <v>4552</v>
      </c>
      <c r="B53" s="889" t="s">
        <v>4520</v>
      </c>
      <c r="C53" s="946" t="s">
        <v>108</v>
      </c>
      <c r="D53" s="946" t="s">
        <v>4345</v>
      </c>
      <c r="E53" s="746">
        <v>6</v>
      </c>
      <c r="F53" s="1199">
        <v>725</v>
      </c>
      <c r="G53" s="1199" t="s">
        <v>106</v>
      </c>
      <c r="H53" s="1199" t="s">
        <v>106</v>
      </c>
      <c r="I53" s="888">
        <v>37.17</v>
      </c>
      <c r="J53" s="663">
        <f>(M53/I53)*100</f>
        <v>4.304546677428033</v>
      </c>
      <c r="K53" s="891">
        <v>0.4</v>
      </c>
      <c r="L53" s="901">
        <v>4</v>
      </c>
      <c r="M53" s="654">
        <f>K53*L53</f>
        <v>1.6</v>
      </c>
      <c r="N53" s="884" t="s">
        <v>4547</v>
      </c>
      <c r="O53" s="747">
        <v>0.3</v>
      </c>
      <c r="P53" s="875">
        <v>43908</v>
      </c>
      <c r="Q53" s="875">
        <v>43922</v>
      </c>
      <c r="R53" s="654">
        <f>(K53-O53)/O53*100</f>
        <v>33.33333333333335</v>
      </c>
      <c r="S53" s="714">
        <f>IF(INDEX(Historical!$D$7:$D$1277,MATCH(B53,Historical!$B$7:$B$1301,0))=0,"n/a",(INDEX(Historical!$C$7:$C$1279,MATCH(B53,Historical!$B$7:$B$1301,0))/INDEX(Historical!$D$7:$D$1277,MATCH(B53,Historical!$B$7:$B$1301,0))-1)*100)</f>
        <v>19.999999999999996</v>
      </c>
      <c r="T53" s="714">
        <f>IF(INDEX(Historical!$F$7:$F$1270,MATCH(B53,Historical!$B$7:$B$1301,0))=0,"n/a",((INDEX(Historical!$C$7:$C$1279,MATCH(B53,Historical!$B$7:$B$1301,0))/INDEX(Historical!$F$7:$F$1270,MATCH(B53,Historical!$B$7:$B$1301,0)))^(1/3)-1)*100)</f>
        <v>25.99210498948732</v>
      </c>
      <c r="U53" s="714" t="str">
        <f>IF(INDEX(Historical!$H$7:$H$1270,MATCH(B53,Historical!$B$7:$B$1301,0))=0,"n/a",((INDEX(Historical!$C$7:$C$1279,MATCH(B53,Historical!$B$7:$B$1301,0))/INDEX(Historical!$H$7:$H$1270,MATCH(B53,Historical!$B$7:$B$1301,0)))^(1/5)-1)*100)</f>
        <v>n/a</v>
      </c>
      <c r="V53" s="714">
        <f>IF(INDEX(Historical!$O$7:$O$1270,MATCH(B53,Historical!$B$7:$B$1301,0))=0,"n/a",((INDEX(Historical!$C$7:$C$1279,MATCH(B53,Historical!$B$7:$B$1301,0))/INDEX(Historical!$O$7:$O$1270,MATCH(B53,Historical!$B$7:$B$1301,0)))^(1/10)-1)*100)</f>
        <v>19.623119885131544</v>
      </c>
      <c r="W53" s="715" t="str">
        <f>IF(OR(U53&lt;=0,U53="n/a",V53&lt;=0,V53="n/a"),"n/a",U53/V53)</f>
        <v>n/a</v>
      </c>
      <c r="X53" s="716" t="str">
        <f>IF(OR(AJ53&lt;=0,AJ53="n/a",U53&lt;=0,U53="n/a"),"n/a",U53/AJ53)</f>
        <v>n/a</v>
      </c>
      <c r="Y53" s="890"/>
      <c r="Z53" s="663">
        <f>IF(OR(AC53&lt;0.01,AC53="n/a"),"n/a",M53/AC53*100)</f>
        <v>28.776978417266193</v>
      </c>
      <c r="AA53" s="900">
        <f>IF(OR(AC53&lt;0.01,AC53="n/a"),"n/a",I53/AC53)</f>
        <v>6.6852517985611515</v>
      </c>
      <c r="AB53" s="901">
        <v>12</v>
      </c>
      <c r="AC53" s="879">
        <v>5.56</v>
      </c>
      <c r="AD53" s="879">
        <v>1.33</v>
      </c>
      <c r="AE53" s="879">
        <v>1.47</v>
      </c>
      <c r="AF53" s="879">
        <v>0.59</v>
      </c>
      <c r="AG53" s="879">
        <v>9.1999999999999993</v>
      </c>
      <c r="AH53" s="879">
        <v>8.6</v>
      </c>
      <c r="AI53" s="879">
        <v>34.17</v>
      </c>
      <c r="AJ53" s="879">
        <v>41.4</v>
      </c>
      <c r="AK53" s="879">
        <v>5</v>
      </c>
      <c r="AL53" s="892">
        <v>3310</v>
      </c>
      <c r="AM53" s="886">
        <v>1.3</v>
      </c>
      <c r="AN53" s="879">
        <v>0.17</v>
      </c>
      <c r="AO53" s="753" t="str">
        <f>IF(U53="n/a","n/a",IF(AA53&lt;0,"n/a",IF(AA53="n/a","n/a",J53+U53-AA53)))</f>
        <v>n/a</v>
      </c>
      <c r="AP53" s="754" t="str">
        <f>IF(U53="n/a","n/a",J53+U53)</f>
        <v>n/a</v>
      </c>
      <c r="AQ53" s="902">
        <f>IF(OR(AC53&lt;0.01,AF53="n/a"),"n/a",(I53/SQRT(22.5*AC53*(I53/AF53))-1)*100)</f>
        <v>-58.130899427694736</v>
      </c>
      <c r="AR53" s="663">
        <f>INDEX(Historical!$C$7:$C$1279,MATCH(B53,Historical!$B$7:$B$1301,0))*IF(AH53="n/a",1.03,IF(AH53&lt;0,1.01,IF(AH53&gt;10,1.1,(1+AH53/100))))</f>
        <v>1.3032000000000001</v>
      </c>
      <c r="AS53" s="900">
        <f>IF($AI53="n/a",1.03*AR53,IF($AI53&lt;0,1.01*AR53,IF($AI53&gt;10,1.1*AR53,(1+$AI53/100)*AR53)))</f>
        <v>1.4335200000000003</v>
      </c>
      <c r="AT53" s="900">
        <f>IF($AK53="n/a",1.03*AS53,IF($AK53&lt;0,1.01*AS53,IF($AK53&gt;10,1.1*AS53,(1+$AK53/100)*AS53)))</f>
        <v>1.5051960000000004</v>
      </c>
      <c r="AU53" s="900">
        <f>IF($AK53="n/a",1.03*AT53,IF($AK53&lt;0,1.01*AT53,IF($AK53&gt;10,1.1*AT53,(1+$AK53/100)*AT53)))</f>
        <v>1.5804558000000004</v>
      </c>
      <c r="AV53" s="900">
        <f>IF($AK53="n/a",1.03*AU53,IF($AK53&lt;0,1.01*AU53,IF($AK53&gt;10,1.1*AU53,(1+$AK53/100)*AU53)))</f>
        <v>1.6594785900000004</v>
      </c>
      <c r="AW53" s="663">
        <f>SUM(AR53:AV53)</f>
        <v>7.4818503900000017</v>
      </c>
      <c r="AX53" s="761">
        <f>AW53/I53*100</f>
        <v>20.128733898305086</v>
      </c>
      <c r="AY53" s="948">
        <v>1.26</v>
      </c>
      <c r="AZ53" s="886">
        <v>56.899999999999991</v>
      </c>
      <c r="BA53" s="886">
        <v>-39.519999999999996</v>
      </c>
      <c r="BB53" s="886">
        <v>-1.6500000000000001</v>
      </c>
      <c r="BC53" s="886">
        <v>-22.59</v>
      </c>
      <c r="BE53" s="635">
        <v>2015</v>
      </c>
      <c r="BF53" s="912">
        <f>IF(BE53&gt;2008,0,IF(BE53&gt;2001,1,IF(BE53&gt;1990,2,IF(BE53&gt;1980,3,IF(BE53&gt;1973,4,IF(BE53&gt;1970,5,IF(BE53&gt;1960,6,IF(BE53&gt;1958,7,IF(BE53&gt;1953,8,9)))))))))</f>
        <v>0</v>
      </c>
      <c r="BG53" s="896">
        <v>1</v>
      </c>
    </row>
    <row r="54" spans="1:59" ht="11.25" customHeight="1" x14ac:dyDescent="0.2">
      <c r="A54" s="894" t="s">
        <v>1014</v>
      </c>
      <c r="B54" s="889" t="s">
        <v>1015</v>
      </c>
      <c r="C54" s="946" t="s">
        <v>4325</v>
      </c>
      <c r="D54" s="946" t="s">
        <v>4356</v>
      </c>
      <c r="E54" s="746">
        <v>8</v>
      </c>
      <c r="F54" s="1199">
        <v>576</v>
      </c>
      <c r="G54" s="1199" t="s">
        <v>106</v>
      </c>
      <c r="H54" s="1199" t="s">
        <v>106</v>
      </c>
      <c r="I54" s="888">
        <v>9.89</v>
      </c>
      <c r="J54" s="663">
        <f>(M54/I54)*100</f>
        <v>13.447927199191101</v>
      </c>
      <c r="K54" s="891">
        <v>0.33250000000000002</v>
      </c>
      <c r="L54" s="901">
        <v>4</v>
      </c>
      <c r="M54" s="654">
        <f>K54*L54</f>
        <v>1.33</v>
      </c>
      <c r="N54" s="884" t="s">
        <v>151</v>
      </c>
      <c r="O54" s="747">
        <v>0.33</v>
      </c>
      <c r="P54" s="875">
        <v>43888</v>
      </c>
      <c r="Q54" s="875">
        <v>43921</v>
      </c>
      <c r="R54" s="654">
        <f>(K54-O54)/O54*100</f>
        <v>0.75757575757575824</v>
      </c>
      <c r="S54" s="714">
        <f>IF(INDEX(Historical!$D$7:$D$1277,MATCH(B54,Historical!$B$7:$B$1301,0))=0,"n/a",(INDEX(Historical!$C$7:$C$1279,MATCH(B54,Historical!$B$7:$B$1301,0))/INDEX(Historical!$D$7:$D$1277,MATCH(B54,Historical!$B$7:$B$1301,0))-1)*100)</f>
        <v>4.7619047619047672</v>
      </c>
      <c r="T54" s="714">
        <f>IF(INDEX(Historical!$F$7:$F$1270,MATCH(B54,Historical!$B$7:$B$1301,0))=0,"n/a",((INDEX(Historical!$C$7:$C$1279,MATCH(B54,Historical!$B$7:$B$1301,0))/INDEX(Historical!$F$7:$F$1270,MATCH(B54,Historical!$B$7:$B$1301,0)))^(1/3)-1)*100)</f>
        <v>5.6295191645437948</v>
      </c>
      <c r="U54" s="714">
        <f>IF(INDEX(Historical!$H$7:$H$1270,MATCH(B54,Historical!$B$7:$B$1301,0))=0,"n/a",((INDEX(Historical!$C$7:$C$1279,MATCH(B54,Historical!$B$7:$B$1301,0))/INDEX(Historical!$H$7:$H$1270,MATCH(B54,Historical!$B$7:$B$1301,0)))^(1/5)-1)*100)</f>
        <v>5.7096868374616028</v>
      </c>
      <c r="V54" s="714" t="str">
        <f>IF(INDEX(Historical!$O$7:$O$1270,MATCH(B54,Historical!$B$7:$B$1301,0))=0,"n/a",((INDEX(Historical!$C$7:$C$1279,MATCH(B54,Historical!$B$7:$B$1301,0))/INDEX(Historical!$O$7:$O$1270,MATCH(B54,Historical!$B$7:$B$1301,0)))^(1/10)-1)*100)</f>
        <v>n/a</v>
      </c>
      <c r="W54" s="715" t="str">
        <f>IF(OR(U54&lt;=0,U54="n/a",V54&lt;=0,V54="n/a"),"n/a",U54/V54)</f>
        <v>n/a</v>
      </c>
      <c r="X54" s="716" t="str">
        <f>IF(OR(AJ54&lt;=0,AJ54="n/a",U54&lt;=0,U54="n/a"),"n/a",U54/AJ54)</f>
        <v>n/a</v>
      </c>
      <c r="Y54" s="889" t="s">
        <v>474</v>
      </c>
      <c r="Z54" s="663">
        <f>IF(OR(AC54&lt;0.01,AC54="n/a"),"n/a",M54/AC54*100)</f>
        <v>125.47169811320755</v>
      </c>
      <c r="AA54" s="900">
        <f>IF(OR(AC54&lt;0.01,AC54="n/a"),"n/a",I54/AC54)</f>
        <v>9.3301886792452837</v>
      </c>
      <c r="AB54" s="901">
        <v>12</v>
      </c>
      <c r="AC54" s="879">
        <v>1.06</v>
      </c>
      <c r="AD54" s="879" t="s">
        <v>136</v>
      </c>
      <c r="AE54" s="879">
        <v>1.22</v>
      </c>
      <c r="AF54" s="879">
        <v>0.4</v>
      </c>
      <c r="AG54" s="879" t="s">
        <v>136</v>
      </c>
      <c r="AH54" s="879">
        <v>-16.8</v>
      </c>
      <c r="AI54" s="879">
        <v>116.6</v>
      </c>
      <c r="AJ54" s="879">
        <v>-18.7</v>
      </c>
      <c r="AK54" s="879" t="s">
        <v>136</v>
      </c>
      <c r="AL54" s="892">
        <v>9770</v>
      </c>
      <c r="AM54" s="886">
        <v>0.83</v>
      </c>
      <c r="AN54" s="879">
        <v>4.41</v>
      </c>
      <c r="AO54" s="753">
        <f>IF(U54="n/a","n/a",IF(AA54&lt;0,"n/a",IF(AA54="n/a","n/a",J54+U54-AA54)))</f>
        <v>9.8274253574074191</v>
      </c>
      <c r="AP54" s="754">
        <f>IF(U54="n/a","n/a",J54+U54)</f>
        <v>19.157614036652703</v>
      </c>
      <c r="AQ54" s="902">
        <f>IF(OR(AC54&lt;0.01,AF54="n/a"),"n/a",(I54/SQRT(22.5*AC54*(I54/AF54))-1)*100)</f>
        <v>-59.272856598533629</v>
      </c>
      <c r="AR54" s="663">
        <f>INDEX(Historical!$C$7:$C$1279,MATCH(B54,Historical!$B$7:$B$1301,0))*IF(AH54="n/a",1.03,IF(AH54&lt;0,1.01,IF(AH54&gt;10,1.1,(1+AH54/100))))</f>
        <v>1.3332000000000002</v>
      </c>
      <c r="AS54" s="900">
        <f>IF($AI54="n/a",1.03*AR54,IF($AI54&lt;0,1.01*AR54,IF($AI54&gt;10,1.1*AR54,(1+$AI54/100)*AR54)))</f>
        <v>1.4665200000000003</v>
      </c>
      <c r="AT54" s="900">
        <f>IF($AK54="n/a",1.03*AS54,IF($AK54&lt;0,1.01*AS54,IF($AK54&gt;10,1.1*AS54,(1+$AK54/100)*AS54)))</f>
        <v>1.5105156000000004</v>
      </c>
      <c r="AU54" s="900">
        <f>IF($AK54="n/a",1.03*AT54,IF($AK54&lt;0,1.01*AT54,IF($AK54&gt;10,1.1*AT54,(1+$AK54/100)*AT54)))</f>
        <v>1.5558310680000005</v>
      </c>
      <c r="AV54" s="900">
        <f>IF($AK54="n/a",1.03*AU54,IF($AK54&lt;0,1.01*AU54,IF($AK54&gt;10,1.1*AU54,(1+$AK54/100)*AU54)))</f>
        <v>1.6025060000400004</v>
      </c>
      <c r="AW54" s="663">
        <f>SUM(AR54:AV54)</f>
        <v>7.468572668040002</v>
      </c>
      <c r="AX54" s="761">
        <f>AW54/I54*100</f>
        <v>75.516407159150674</v>
      </c>
      <c r="AY54" s="948">
        <v>1.53</v>
      </c>
      <c r="AZ54" s="886">
        <v>39.300000000000004</v>
      </c>
      <c r="BA54" s="886">
        <v>-51.94</v>
      </c>
      <c r="BB54" s="886">
        <v>-1.41</v>
      </c>
      <c r="BC54" s="886">
        <v>-35.46</v>
      </c>
      <c r="BE54" s="635">
        <v>2013</v>
      </c>
      <c r="BF54" s="912">
        <f>IF(BE54&gt;2008,0,IF(BE54&gt;2001,1,IF(BE54&gt;1990,2,IF(BE54&gt;1980,3,IF(BE54&gt;1973,4,IF(BE54&gt;1970,5,IF(BE54&gt;1960,6,IF(BE54&gt;1958,7,IF(BE54&gt;1953,8,9)))))))))</f>
        <v>0</v>
      </c>
      <c r="BG54" s="896" t="s">
        <v>136</v>
      </c>
    </row>
    <row r="55" spans="1:59" ht="11.25" customHeight="1" x14ac:dyDescent="0.2">
      <c r="A55" s="885" t="s">
        <v>1642</v>
      </c>
      <c r="B55" s="889" t="s">
        <v>1643</v>
      </c>
      <c r="C55" s="946" t="s">
        <v>108</v>
      </c>
      <c r="D55" s="946" t="s">
        <v>4345</v>
      </c>
      <c r="E55" s="746">
        <v>8</v>
      </c>
      <c r="F55" s="1199">
        <v>548</v>
      </c>
      <c r="G55" s="1199" t="s">
        <v>106</v>
      </c>
      <c r="H55" s="1199" t="s">
        <v>106</v>
      </c>
      <c r="I55" s="888">
        <v>18.88</v>
      </c>
      <c r="J55" s="663">
        <f>(M55/I55)*100</f>
        <v>4.2372881355932206</v>
      </c>
      <c r="K55" s="891">
        <v>0.2</v>
      </c>
      <c r="L55" s="901">
        <v>4</v>
      </c>
      <c r="M55" s="654">
        <f>K55*L55</f>
        <v>0.8</v>
      </c>
      <c r="N55" s="884" t="s">
        <v>107</v>
      </c>
      <c r="O55" s="747">
        <v>0.19</v>
      </c>
      <c r="P55" s="875">
        <v>43859</v>
      </c>
      <c r="Q55" s="875">
        <v>43873</v>
      </c>
      <c r="R55" s="654">
        <f>(K55-O55)/O55*100</f>
        <v>5.2631578947368469</v>
      </c>
      <c r="S55" s="714">
        <f>IF(INDEX(Historical!$D$7:$D$1277,MATCH(B55,Historical!$B$7:$B$1301,0))=0,"n/a",(INDEX(Historical!$C$7:$C$1279,MATCH(B55,Historical!$B$7:$B$1301,0))/INDEX(Historical!$D$7:$D$1277,MATCH(B55,Historical!$B$7:$B$1301,0))-1)*100)</f>
        <v>15.625</v>
      </c>
      <c r="T55" s="714">
        <f>IF(INDEX(Historical!$F$7:$F$1270,MATCH(B55,Historical!$B$7:$B$1301,0))=0,"n/a",((INDEX(Historical!$C$7:$C$1279,MATCH(B55,Historical!$B$7:$B$1301,0))/INDEX(Historical!$F$7:$F$1270,MATCH(B55,Historical!$B$7:$B$1301,0)))^(1/3)-1)*100)</f>
        <v>15.521679473813489</v>
      </c>
      <c r="U55" s="714">
        <f>IF(INDEX(Historical!$H$7:$H$1270,MATCH(B55,Historical!$B$7:$B$1301,0))=0,"n/a",((INDEX(Historical!$C$7:$C$1279,MATCH(B55,Historical!$B$7:$B$1301,0))/INDEX(Historical!$H$7:$H$1270,MATCH(B55,Historical!$B$7:$B$1301,0)))^(1/5)-1)*100)</f>
        <v>16.828973416570705</v>
      </c>
      <c r="V55" s="714">
        <f>IF(INDEX(Historical!$O$7:$O$1270,MATCH(B55,Historical!$B$7:$B$1301,0))=0,"n/a",((INDEX(Historical!$C$7:$C$1279,MATCH(B55,Historical!$B$7:$B$1301,0))/INDEX(Historical!$O$7:$O$1270,MATCH(B55,Historical!$B$7:$B$1301,0)))^(1/10)-1)*100)</f>
        <v>6.3450238139030057</v>
      </c>
      <c r="W55" s="715">
        <f>IF(OR(U55&lt;=0,U55="n/a",V55&lt;=0,V55="n/a"),"n/a",U55/V55)</f>
        <v>2.6523105208361262</v>
      </c>
      <c r="X55" s="716">
        <f>IF(OR(AJ55&lt;=0,AJ55="n/a",U55&lt;=0,U55="n/a"),"n/a",U55/AJ55)</f>
        <v>1.0077229590760901</v>
      </c>
      <c r="Y55" s="676"/>
      <c r="Z55" s="663">
        <f>IF(OR(AC55&lt;0.01,AC55="n/a"),"n/a",M55/AC55*100)</f>
        <v>35.398230088495581</v>
      </c>
      <c r="AA55" s="900">
        <f>IF(OR(AC55&lt;0.01,AC55="n/a"),"n/a",I55/AC55)</f>
        <v>8.3539823008849563</v>
      </c>
      <c r="AB55" s="901">
        <v>12</v>
      </c>
      <c r="AC55" s="879">
        <v>2.2599999999999998</v>
      </c>
      <c r="AD55" s="879">
        <v>1</v>
      </c>
      <c r="AE55" s="879">
        <v>2.4700000000000002</v>
      </c>
      <c r="AF55" s="879">
        <v>0.87</v>
      </c>
      <c r="AG55" s="879">
        <v>11.4</v>
      </c>
      <c r="AH55" s="879">
        <v>21.099999999999998</v>
      </c>
      <c r="AI55" s="879">
        <v>-6.8199999999999994</v>
      </c>
      <c r="AJ55" s="879">
        <v>16.7</v>
      </c>
      <c r="AK55" s="879">
        <v>8</v>
      </c>
      <c r="AL55" s="892">
        <v>270.14</v>
      </c>
      <c r="AM55" s="886">
        <v>0.5</v>
      </c>
      <c r="AN55" s="879">
        <v>0.11</v>
      </c>
      <c r="AO55" s="753">
        <f>IF(U55="n/a","n/a",IF(AA55&lt;0,"n/a",IF(AA55="n/a","n/a",J55+U55-AA55)))</f>
        <v>12.71227925127897</v>
      </c>
      <c r="AP55" s="754">
        <f>IF(U55="n/a","n/a",J55+U55)</f>
        <v>21.066261552163926</v>
      </c>
      <c r="AQ55" s="902">
        <f>IF(OR(AC55&lt;0.01,AF55="n/a"),"n/a",(I55/SQRT(22.5*AC55*(I55/AF55))-1)*100)</f>
        <v>-43.165094442978827</v>
      </c>
      <c r="AR55" s="663">
        <f>INDEX(Historical!$C$7:$C$1279,MATCH(B55,Historical!$B$7:$B$1301,0))*IF(AH55="n/a",1.03,IF(AH55&lt;0,1.01,IF(AH55&gt;10,1.1,(1+AH55/100))))</f>
        <v>0.81400000000000006</v>
      </c>
      <c r="AS55" s="900">
        <f>IF($AI55="n/a",1.03*AR55,IF($AI55&lt;0,1.01*AR55,IF($AI55&gt;10,1.1*AR55,(1+$AI55/100)*AR55)))</f>
        <v>0.82214000000000009</v>
      </c>
      <c r="AT55" s="900">
        <f>IF($AK55="n/a",1.03*AS55,IF($AK55&lt;0,1.01*AS55,IF($AK55&gt;10,1.1*AS55,(1+$AK55/100)*AS55)))</f>
        <v>0.88791120000000012</v>
      </c>
      <c r="AU55" s="900">
        <f>IF($AK55="n/a",1.03*AT55,IF($AK55&lt;0,1.01*AT55,IF($AK55&gt;10,1.1*AT55,(1+$AK55/100)*AT55)))</f>
        <v>0.95894409600000019</v>
      </c>
      <c r="AV55" s="900">
        <f>IF($AK55="n/a",1.03*AU55,IF($AK55&lt;0,1.01*AU55,IF($AK55&gt;10,1.1*AU55,(1+$AK55/100)*AU55)))</f>
        <v>1.0356596236800002</v>
      </c>
      <c r="AW55" s="663">
        <f>SUM(AR55:AV55)</f>
        <v>4.5186549196800003</v>
      </c>
      <c r="AX55" s="761">
        <f>AW55/I55*100</f>
        <v>23.933553600000003</v>
      </c>
      <c r="AY55" s="948">
        <v>1.1599999999999999</v>
      </c>
      <c r="AZ55" s="886">
        <v>44.67</v>
      </c>
      <c r="BA55" s="886">
        <v>-37.380000000000003</v>
      </c>
      <c r="BB55" s="886">
        <v>2.81</v>
      </c>
      <c r="BC55" s="886">
        <v>-19.670000000000002</v>
      </c>
      <c r="BE55" s="635">
        <v>2013</v>
      </c>
      <c r="BF55" s="912">
        <f>IF(BE55&gt;2008,0,IF(BE55&gt;2001,1,IF(BE55&gt;1990,2,IF(BE55&gt;1980,3,IF(BE55&gt;1973,4,IF(BE55&gt;1970,5,IF(BE55&gt;1960,6,IF(BE55&gt;1958,7,IF(BE55&gt;1953,8,9)))))))))</f>
        <v>0</v>
      </c>
      <c r="BG55" s="896">
        <v>1.3</v>
      </c>
    </row>
    <row r="56" spans="1:59" s="787" customFormat="1" ht="11.25" customHeight="1" x14ac:dyDescent="0.2">
      <c r="A56" s="768" t="s">
        <v>3820</v>
      </c>
      <c r="B56" s="795" t="s">
        <v>3821</v>
      </c>
      <c r="C56" s="946" t="s">
        <v>108</v>
      </c>
      <c r="D56" s="946" t="s">
        <v>4345</v>
      </c>
      <c r="E56" s="769">
        <v>7</v>
      </c>
      <c r="F56" s="1199">
        <v>628</v>
      </c>
      <c r="G56" s="1198" t="s">
        <v>106</v>
      </c>
      <c r="H56" s="1198" t="s">
        <v>106</v>
      </c>
      <c r="I56" s="770">
        <v>18.649999999999999</v>
      </c>
      <c r="J56" s="771">
        <f>(M56/I56)*100</f>
        <v>4.7184986595174268</v>
      </c>
      <c r="K56" s="772">
        <v>0.22</v>
      </c>
      <c r="L56" s="773">
        <v>4</v>
      </c>
      <c r="M56" s="774">
        <f>K56*L56</f>
        <v>0.88</v>
      </c>
      <c r="N56" s="775" t="s">
        <v>536</v>
      </c>
      <c r="O56" s="776">
        <v>0.21</v>
      </c>
      <c r="P56" s="777">
        <v>43853</v>
      </c>
      <c r="Q56" s="777">
        <v>43860</v>
      </c>
      <c r="R56" s="774">
        <f>(K56-O56)/O56*100</f>
        <v>4.7619047619047663</v>
      </c>
      <c r="S56" s="714">
        <f>IF(INDEX(Historical!$D$7:$D$1277,MATCH(B56,Historical!$B$7:$B$1301,0))=0,"n/a",(INDEX(Historical!$C$7:$C$1279,MATCH(B56,Historical!$B$7:$B$1301,0))/INDEX(Historical!$D$7:$D$1277,MATCH(B56,Historical!$B$7:$B$1301,0))-1)*100)</f>
        <v>4.9999999999999822</v>
      </c>
      <c r="T56" s="714">
        <f>IF(INDEX(Historical!$F$7:$F$1270,MATCH(B56,Historical!$B$7:$B$1301,0))=0,"n/a",((INDEX(Historical!$C$7:$C$1279,MATCH(B56,Historical!$B$7:$B$1301,0))/INDEX(Historical!$F$7:$F$1270,MATCH(B56,Historical!$B$7:$B$1301,0)))^(1/3)-1)*100)</f>
        <v>7.2976287935406337</v>
      </c>
      <c r="U56" s="714">
        <f>IF(INDEX(Historical!$H$7:$H$1270,MATCH(B56,Historical!$B$7:$B$1301,0))=0,"n/a",((INDEX(Historical!$C$7:$C$1279,MATCH(B56,Historical!$B$7:$B$1301,0))/INDEX(Historical!$H$7:$H$1270,MATCH(B56,Historical!$B$7:$B$1301,0)))^(1/5)-1)*100)</f>
        <v>8.0639619600400216</v>
      </c>
      <c r="V56" s="714">
        <f>IF(INDEX(Historical!$O$7:$O$1270,MATCH(B56,Historical!$B$7:$B$1301,0))=0,"n/a",((INDEX(Historical!$C$7:$C$1279,MATCH(B56,Historical!$B$7:$B$1301,0))/INDEX(Historical!$O$7:$O$1270,MATCH(B56,Historical!$B$7:$B$1301,0)))^(1/10)-1)*100)</f>
        <v>-3.5038904880182353</v>
      </c>
      <c r="W56" s="715" t="str">
        <f>IF(OR(U56&lt;=0,U56="n/a",V56&lt;=0,V56="n/a"),"n/a",U56/V56)</f>
        <v>n/a</v>
      </c>
      <c r="X56" s="716">
        <f>IF(OR(AJ56&lt;=0,AJ56="n/a",U56&lt;=0,U56="n/a"),"n/a",U56/AJ56)</f>
        <v>0.72648305946306502</v>
      </c>
      <c r="Y56" s="792"/>
      <c r="Z56" s="771">
        <f>IF(OR(AC56&lt;0.01,AC56="n/a"),"n/a",M56/AC56*100)</f>
        <v>52.694610778443121</v>
      </c>
      <c r="AA56" s="779">
        <f>IF(OR(AC56&lt;0.01,AC56="n/a"),"n/a",I56/AC56)</f>
        <v>11.167664670658683</v>
      </c>
      <c r="AB56" s="773">
        <v>12</v>
      </c>
      <c r="AC56" s="780">
        <v>1.67</v>
      </c>
      <c r="AD56" s="780">
        <v>1.82</v>
      </c>
      <c r="AE56" s="780">
        <v>2.88</v>
      </c>
      <c r="AF56" s="780">
        <v>0.82</v>
      </c>
      <c r="AG56" s="780">
        <v>7.6</v>
      </c>
      <c r="AH56" s="780">
        <v>-7.1</v>
      </c>
      <c r="AI56" s="780">
        <v>-6.18</v>
      </c>
      <c r="AJ56" s="780">
        <v>11.1</v>
      </c>
      <c r="AK56" s="780">
        <v>6</v>
      </c>
      <c r="AL56" s="781">
        <v>1030</v>
      </c>
      <c r="AM56" s="782">
        <v>3.4000000000000004</v>
      </c>
      <c r="AN56" s="780">
        <v>0.17</v>
      </c>
      <c r="AO56" s="783">
        <f>IF(U56="n/a","n/a",IF(AA56&lt;0,"n/a",IF(AA56="n/a","n/a",J56+U56-AA56)))</f>
        <v>1.6147959488987649</v>
      </c>
      <c r="AP56" s="784">
        <f>IF(U56="n/a","n/a",J56+U56)</f>
        <v>12.782460619557448</v>
      </c>
      <c r="AQ56" s="785">
        <f>IF(OR(AC56&lt;0.01,AF56="n/a"),"n/a",(I56/SQRT(22.5*AC56*(I56/AF56))-1)*100)</f>
        <v>-36.203500514212749</v>
      </c>
      <c r="AR56" s="663">
        <f>INDEX(Historical!$C$7:$C$1279,MATCH(B56,Historical!$B$7:$B$1301,0))*IF(AH56="n/a",1.03,IF(AH56&lt;0,1.01,IF(AH56&gt;10,1.1,(1+AH56/100))))</f>
        <v>0.84839999999999993</v>
      </c>
      <c r="AS56" s="779">
        <f>IF($AI56="n/a",1.03*AR56,IF($AI56&lt;0,1.01*AR56,IF($AI56&gt;10,1.1*AR56,(1+$AI56/100)*AR56)))</f>
        <v>0.85688399999999998</v>
      </c>
      <c r="AT56" s="779">
        <f>IF($AK56="n/a",1.03*AS56,IF($AK56&lt;0,1.01*AS56,IF($AK56&gt;10,1.1*AS56,(1+$AK56/100)*AS56)))</f>
        <v>0.90829704</v>
      </c>
      <c r="AU56" s="779">
        <f>IF($AK56="n/a",1.03*AT56,IF($AK56&lt;0,1.01*AT56,IF($AK56&gt;10,1.1*AT56,(1+$AK56/100)*AT56)))</f>
        <v>0.96279486240000001</v>
      </c>
      <c r="AV56" s="779">
        <f>IF($AK56="n/a",1.03*AU56,IF($AK56&lt;0,1.01*AU56,IF($AK56&gt;10,1.1*AU56,(1+$AK56/100)*AU56)))</f>
        <v>1.020562554144</v>
      </c>
      <c r="AW56" s="771">
        <f>SUM(AR56:AV56)</f>
        <v>4.5969384565439997</v>
      </c>
      <c r="AX56" s="786">
        <f>AW56/I56*100</f>
        <v>24.648463573962466</v>
      </c>
      <c r="AY56" s="949">
        <v>1.1000000000000001</v>
      </c>
      <c r="AZ56" s="782">
        <v>69.55</v>
      </c>
      <c r="BA56" s="782">
        <v>-33.39</v>
      </c>
      <c r="BB56" s="782">
        <v>6.98</v>
      </c>
      <c r="BC56" s="782">
        <v>-17.18</v>
      </c>
      <c r="BD56" s="922"/>
      <c r="BE56" s="635">
        <v>2014</v>
      </c>
      <c r="BF56" s="912">
        <f>IF(BE56&gt;2008,0,IF(BE56&gt;2001,1,IF(BE56&gt;1990,2,IF(BE56&gt;1980,3,IF(BE56&gt;1973,4,IF(BE56&gt;1970,5,IF(BE56&gt;1960,6,IF(BE56&gt;1958,7,IF(BE56&gt;1953,8,9)))))))))</f>
        <v>0</v>
      </c>
      <c r="BG56" s="838">
        <v>1</v>
      </c>
    </row>
    <row r="57" spans="1:59" ht="11.25" customHeight="1" x14ac:dyDescent="0.2">
      <c r="A57" s="13" t="s">
        <v>4045</v>
      </c>
      <c r="B57" s="990" t="s">
        <v>4046</v>
      </c>
      <c r="C57" s="946" t="s">
        <v>108</v>
      </c>
      <c r="D57" s="946" t="s">
        <v>4345</v>
      </c>
      <c r="E57" s="746">
        <v>6</v>
      </c>
      <c r="F57" s="1199">
        <v>711</v>
      </c>
      <c r="G57" s="1199" t="s">
        <v>106</v>
      </c>
      <c r="H57" s="1199" t="s">
        <v>106</v>
      </c>
      <c r="I57" s="888">
        <v>15.9</v>
      </c>
      <c r="J57" s="663">
        <f>(M57/I57)*100</f>
        <v>3.5220125786163523</v>
      </c>
      <c r="K57" s="891">
        <v>0.14000000000000001</v>
      </c>
      <c r="L57" s="901">
        <v>4</v>
      </c>
      <c r="M57" s="654">
        <f>K57*L57</f>
        <v>0.56000000000000005</v>
      </c>
      <c r="N57" s="884" t="s">
        <v>989</v>
      </c>
      <c r="O57" s="747">
        <v>0.13</v>
      </c>
      <c r="P57" s="875">
        <v>43874</v>
      </c>
      <c r="Q57" s="875">
        <v>43885</v>
      </c>
      <c r="R57" s="654">
        <f>(K57-O57)/O57*100</f>
        <v>7.6923076923076987</v>
      </c>
      <c r="S57" s="714">
        <f>IF(INDEX(Historical!$D$7:$D$1277,MATCH(B57,Historical!$B$7:$B$1301,0))=0,"n/a",(INDEX(Historical!$C$7:$C$1279,MATCH(B57,Historical!$B$7:$B$1301,0))/INDEX(Historical!$D$7:$D$1277,MATCH(B57,Historical!$B$7:$B$1301,0))-1)*100)</f>
        <v>8.3333333333333481</v>
      </c>
      <c r="T57" s="714">
        <f>IF(INDEX(Historical!$F$7:$F$1270,MATCH(B57,Historical!$B$7:$B$1301,0))=0,"n/a",((INDEX(Historical!$C$7:$C$1279,MATCH(B57,Historical!$B$7:$B$1301,0))/INDEX(Historical!$F$7:$F$1270,MATCH(B57,Historical!$B$7:$B$1301,0)))^(1/3)-1)*100)</f>
        <v>33.206950951121271</v>
      </c>
      <c r="U57" s="714" t="str">
        <f>IF(INDEX(Historical!$H$7:$H$1270,MATCH(B57,Historical!$B$7:$B$1301,0))=0,"n/a",((INDEX(Historical!$C$7:$C$1279,MATCH(B57,Historical!$B$7:$B$1301,0))/INDEX(Historical!$H$7:$H$1270,MATCH(B57,Historical!$B$7:$B$1301,0)))^(1/5)-1)*100)</f>
        <v>n/a</v>
      </c>
      <c r="V57" s="714" t="str">
        <f>IF(INDEX(Historical!$O$7:$O$1270,MATCH(B57,Historical!$B$7:$B$1301,0))=0,"n/a",((INDEX(Historical!$C$7:$C$1279,MATCH(B57,Historical!$B$7:$B$1301,0))/INDEX(Historical!$O$7:$O$1270,MATCH(B57,Historical!$B$7:$B$1301,0)))^(1/10)-1)*100)</f>
        <v>n/a</v>
      </c>
      <c r="W57" s="715" t="str">
        <f>IF(OR(U57&lt;=0,U57="n/a",V57&lt;=0,V57="n/a"),"n/a",U57/V57)</f>
        <v>n/a</v>
      </c>
      <c r="X57" s="716" t="str">
        <f>IF(OR(AJ57&lt;=0,AJ57="n/a",U57&lt;=0,U57="n/a"),"n/a",U57/AJ57)</f>
        <v>n/a</v>
      </c>
      <c r="Y57" s="890"/>
      <c r="Z57" s="663">
        <f>IF(OR(AC57&lt;0.01,AC57="n/a"),"n/a",M57/AC57*100)</f>
        <v>30.434782608695656</v>
      </c>
      <c r="AA57" s="900">
        <f>IF(OR(AC57&lt;0.01,AC57="n/a"),"n/a",I57/AC57)</f>
        <v>8.641304347826086</v>
      </c>
      <c r="AB57" s="901">
        <v>12</v>
      </c>
      <c r="AC57" s="879">
        <v>1.84</v>
      </c>
      <c r="AD57" s="879" t="s">
        <v>136</v>
      </c>
      <c r="AE57" s="879">
        <v>1.46</v>
      </c>
      <c r="AF57" s="879">
        <v>0.73</v>
      </c>
      <c r="AG57" s="879">
        <v>8.1</v>
      </c>
      <c r="AH57" s="879">
        <v>4.5</v>
      </c>
      <c r="AI57" s="879">
        <v>14.35</v>
      </c>
      <c r="AJ57" s="879">
        <v>24.3</v>
      </c>
      <c r="AK57" s="879" t="s">
        <v>136</v>
      </c>
      <c r="AL57" s="892">
        <v>119.2</v>
      </c>
      <c r="AM57" s="886">
        <v>13.8</v>
      </c>
      <c r="AN57" s="879">
        <v>0.15</v>
      </c>
      <c r="AO57" s="753" t="str">
        <f>IF(U57="n/a","n/a",IF(AA57&lt;0,"n/a",IF(AA57="n/a","n/a",J57+U57-AA57)))</f>
        <v>n/a</v>
      </c>
      <c r="AP57" s="754" t="str">
        <f>IF(U57="n/a","n/a",J57+U57)</f>
        <v>n/a</v>
      </c>
      <c r="AQ57" s="902">
        <f>IF(OR(AC57&lt;0.01,AF57="n/a"),"n/a",(I57/SQRT(22.5*AC57*(I57/AF57))-1)*100)</f>
        <v>-47.050748934420263</v>
      </c>
      <c r="AR57" s="663">
        <f>INDEX(Historical!$C$7:$C$1279,MATCH(B57,Historical!$B$7:$B$1301,0))*IF(AH57="n/a",1.03,IF(AH57&lt;0,1.01,IF(AH57&gt;10,1.1,(1+AH57/100))))</f>
        <v>0.54339999999999999</v>
      </c>
      <c r="AS57" s="900">
        <f>IF($AI57="n/a",1.03*AR57,IF($AI57&lt;0,1.01*AR57,IF($AI57&gt;10,1.1*AR57,(1+$AI57/100)*AR57)))</f>
        <v>0.59774000000000005</v>
      </c>
      <c r="AT57" s="900">
        <f>IF($AK57="n/a",1.03*AS57,IF($AK57&lt;0,1.01*AS57,IF($AK57&gt;10,1.1*AS57,(1+$AK57/100)*AS57)))</f>
        <v>0.61567220000000011</v>
      </c>
      <c r="AU57" s="900">
        <f>IF($AK57="n/a",1.03*AT57,IF($AK57&lt;0,1.01*AT57,IF($AK57&gt;10,1.1*AT57,(1+$AK57/100)*AT57)))</f>
        <v>0.63414236600000018</v>
      </c>
      <c r="AV57" s="900">
        <f>IF($AK57="n/a",1.03*AU57,IF($AK57&lt;0,1.01*AU57,IF($AK57&gt;10,1.1*AU57,(1+$AK57/100)*AU57)))</f>
        <v>0.65316663698000021</v>
      </c>
      <c r="AW57" s="663">
        <f>SUM(AR57:AV57)</f>
        <v>3.0441212029800004</v>
      </c>
      <c r="AX57" s="761">
        <f>AW57/I57*100</f>
        <v>19.145416370943398</v>
      </c>
      <c r="AY57" s="948">
        <v>0.76</v>
      </c>
      <c r="AZ57" s="886">
        <v>31.730000000000004</v>
      </c>
      <c r="BA57" s="886">
        <v>-47</v>
      </c>
      <c r="BB57" s="886">
        <v>6.13</v>
      </c>
      <c r="BC57" s="886">
        <v>-31.490000000000002</v>
      </c>
      <c r="BE57" s="635">
        <v>2015</v>
      </c>
      <c r="BF57" s="912">
        <f>IF(BE57&gt;2008,0,IF(BE57&gt;2001,1,IF(BE57&gt;1990,2,IF(BE57&gt;1980,3,IF(BE57&gt;1973,4,IF(BE57&gt;1970,5,IF(BE57&gt;1960,6,IF(BE57&gt;1958,7,IF(BE57&gt;1953,8,9)))))))))</f>
        <v>0</v>
      </c>
      <c r="BG57" s="896">
        <v>0.70000000000000007</v>
      </c>
    </row>
    <row r="58" spans="1:59" ht="11.25" customHeight="1" x14ac:dyDescent="0.2">
      <c r="A58" s="895" t="s">
        <v>4611</v>
      </c>
      <c r="B58" s="889" t="s">
        <v>4093</v>
      </c>
      <c r="C58" s="946" t="s">
        <v>112</v>
      </c>
      <c r="D58" s="946" t="s">
        <v>4351</v>
      </c>
      <c r="E58" s="746">
        <v>5</v>
      </c>
      <c r="F58" s="1199">
        <v>770</v>
      </c>
      <c r="G58" s="1199" t="s">
        <v>106</v>
      </c>
      <c r="H58" s="1199" t="s">
        <v>106</v>
      </c>
      <c r="I58" s="888">
        <v>56.64</v>
      </c>
      <c r="J58" s="663">
        <f>(M58/I58)*100</f>
        <v>1.3418079096045197</v>
      </c>
      <c r="K58" s="891">
        <v>0.19</v>
      </c>
      <c r="L58" s="901">
        <v>4</v>
      </c>
      <c r="M58" s="654">
        <f>K58*L58</f>
        <v>0.76</v>
      </c>
      <c r="N58" s="884" t="s">
        <v>294</v>
      </c>
      <c r="O58" s="747">
        <v>0.17</v>
      </c>
      <c r="P58" s="875">
        <v>43896</v>
      </c>
      <c r="Q58" s="875">
        <v>43916</v>
      </c>
      <c r="R58" s="654">
        <f>(K58-O58)/O58*100</f>
        <v>11.764705882352935</v>
      </c>
      <c r="S58" s="714">
        <f>IF(INDEX(Historical!$D$7:$D$1277,MATCH(B58,Historical!$B$7:$B$1301,0))=0,"n/a",(INDEX(Historical!$C$7:$C$1279,MATCH(B58,Historical!$B$7:$B$1301,0))/INDEX(Historical!$D$7:$D$1277,MATCH(B58,Historical!$B$7:$B$1301,0))-1)*100)</f>
        <v>6.25</v>
      </c>
      <c r="T58" s="714">
        <f>IF(INDEX(Historical!$F$7:$F$1270,MATCH(B58,Historical!$B$7:$B$1301,0))=0,"n/a",((INDEX(Historical!$C$7:$C$1279,MATCH(B58,Historical!$B$7:$B$1301,0))/INDEX(Historical!$F$7:$F$1270,MATCH(B58,Historical!$B$7:$B$1301,0)))^(1/3)-1)*100)</f>
        <v>23.614325642206314</v>
      </c>
      <c r="U58" s="714">
        <f>IF(INDEX(Historical!$H$7:$H$1270,MATCH(B58,Historical!$B$7:$B$1301,0))=0,"n/a",((INDEX(Historical!$C$7:$C$1279,MATCH(B58,Historical!$B$7:$B$1301,0))/INDEX(Historical!$H$7:$H$1270,MATCH(B58,Historical!$B$7:$B$1301,0)))^(1/5)-1)*100)</f>
        <v>11.196158593857874</v>
      </c>
      <c r="V58" s="714" t="str">
        <f>IF(INDEX(Historical!$O$7:$O$1270,MATCH(B58,Historical!$B$7:$B$1301,0))=0,"n/a",((INDEX(Historical!$C$7:$C$1279,MATCH(B58,Historical!$B$7:$B$1301,0))/INDEX(Historical!$O$7:$O$1270,MATCH(B58,Historical!$B$7:$B$1301,0)))^(1/10)-1)*100)</f>
        <v>n/a</v>
      </c>
      <c r="W58" s="715" t="str">
        <f>IF(OR(U58&lt;=0,U58="n/a",V58&lt;=0,V58="n/a"),"n/a",U58/V58)</f>
        <v>n/a</v>
      </c>
      <c r="X58" s="716">
        <f>IF(OR(AJ58&lt;=0,AJ58="n/a",U58&lt;=0,U58="n/a"),"n/a",U58/AJ58)</f>
        <v>1.4065525871680744</v>
      </c>
      <c r="Y58" s="890"/>
      <c r="Z58" s="663">
        <f>IF(OR(AC58&lt;0.01,AC58="n/a"),"n/a",M58/AC58*100)</f>
        <v>26.855123674911663</v>
      </c>
      <c r="AA58" s="900">
        <f>IF(OR(AC58&lt;0.01,AC58="n/a"),"n/a",I58/AC58)</f>
        <v>20.014134275618375</v>
      </c>
      <c r="AB58" s="901">
        <v>12</v>
      </c>
      <c r="AC58" s="879">
        <v>2.83</v>
      </c>
      <c r="AD58" s="879">
        <v>2.34</v>
      </c>
      <c r="AE58" s="879">
        <v>2.69</v>
      </c>
      <c r="AF58" s="879">
        <v>12.47</v>
      </c>
      <c r="AG58" s="879">
        <v>73</v>
      </c>
      <c r="AH58" s="879">
        <v>6.9</v>
      </c>
      <c r="AI58" s="879">
        <v>9.879999999999999</v>
      </c>
      <c r="AJ58" s="879">
        <v>7.9600000000000009</v>
      </c>
      <c r="AK58" s="879">
        <v>8.49</v>
      </c>
      <c r="AL58" s="892">
        <v>5440</v>
      </c>
      <c r="AM58" s="886">
        <v>0.3</v>
      </c>
      <c r="AN58" s="879">
        <v>2.15</v>
      </c>
      <c r="AO58" s="753">
        <f>IF(U58="n/a","n/a",IF(AA58&lt;0,"n/a",IF(AA58="n/a","n/a",J58+U58-AA58)))</f>
        <v>-7.476167772155982</v>
      </c>
      <c r="AP58" s="754">
        <f>IF(U58="n/a","n/a",J58+U58)</f>
        <v>12.537966503462393</v>
      </c>
      <c r="AQ58" s="902">
        <f>IF(OR(AC58&lt;0.01,AF58="n/a"),"n/a",(I58/SQRT(22.5*AC58*(I58/AF58))-1)*100)</f>
        <v>233.05071646953655</v>
      </c>
      <c r="AR58" s="663">
        <f>INDEX(Historical!$C$7:$C$1279,MATCH(B58,Historical!$B$7:$B$1301,0))*IF(AH58="n/a",1.03,IF(AH58&lt;0,1.01,IF(AH58&gt;10,1.1,(1+AH58/100))))</f>
        <v>0.72692000000000001</v>
      </c>
      <c r="AS58" s="900">
        <f>IF($AI58="n/a",1.03*AR58,IF($AI58&lt;0,1.01*AR58,IF($AI58&gt;10,1.1*AR58,(1+$AI58/100)*AR58)))</f>
        <v>0.79873969600000005</v>
      </c>
      <c r="AT58" s="900">
        <f>IF($AK58="n/a",1.03*AS58,IF($AK58&lt;0,1.01*AS58,IF($AK58&gt;10,1.1*AS58,(1+$AK58/100)*AS58)))</f>
        <v>0.86655269619039998</v>
      </c>
      <c r="AU58" s="900">
        <f>IF($AK58="n/a",1.03*AT58,IF($AK58&lt;0,1.01*AT58,IF($AK58&gt;10,1.1*AT58,(1+$AK58/100)*AT58)))</f>
        <v>0.94012302009696491</v>
      </c>
      <c r="AV58" s="900">
        <f>IF($AK58="n/a",1.03*AU58,IF($AK58&lt;0,1.01*AU58,IF($AK58&gt;10,1.1*AU58,(1+$AK58/100)*AU58)))</f>
        <v>1.0199394645031972</v>
      </c>
      <c r="AW58" s="663">
        <f>SUM(AR58:AV58)</f>
        <v>4.3522748767905615</v>
      </c>
      <c r="AX58" s="761">
        <f>AW58/I58*100</f>
        <v>7.6841011242771202</v>
      </c>
      <c r="AY58" s="948">
        <v>1</v>
      </c>
      <c r="AZ58" s="886">
        <v>40.200000000000003</v>
      </c>
      <c r="BA58" s="886">
        <v>-19.739999999999998</v>
      </c>
      <c r="BB58" s="886">
        <v>-0.92999999999999994</v>
      </c>
      <c r="BC58" s="886">
        <v>-2.87</v>
      </c>
      <c r="BE58" s="635">
        <v>2016</v>
      </c>
      <c r="BF58" s="912">
        <f>IF(BE58&gt;2008,0,IF(BE58&gt;2001,1,IF(BE58&gt;1990,2,IF(BE58&gt;1980,3,IF(BE58&gt;1973,4,IF(BE58&gt;1970,5,IF(BE58&gt;1960,6,IF(BE58&gt;1958,7,IF(BE58&gt;1953,8,9)))))))))</f>
        <v>0</v>
      </c>
      <c r="BG58" s="896">
        <v>14.499999999999998</v>
      </c>
    </row>
    <row r="59" spans="1:59" ht="11.25" customHeight="1" x14ac:dyDescent="0.2">
      <c r="A59" s="877" t="s">
        <v>975</v>
      </c>
      <c r="B59" s="889" t="s">
        <v>976</v>
      </c>
      <c r="C59" s="946" t="s">
        <v>108</v>
      </c>
      <c r="D59" s="946" t="s">
        <v>4345</v>
      </c>
      <c r="E59" s="746">
        <v>7</v>
      </c>
      <c r="F59" s="1199">
        <v>609</v>
      </c>
      <c r="G59" s="1199" t="s">
        <v>115</v>
      </c>
      <c r="H59" s="1199" t="s">
        <v>115</v>
      </c>
      <c r="I59" s="888">
        <v>22.74</v>
      </c>
      <c r="J59" s="663">
        <f>(M59/I59)*100</f>
        <v>3.2541776605101145</v>
      </c>
      <c r="K59" s="891">
        <v>0.185</v>
      </c>
      <c r="L59" s="901">
        <v>4</v>
      </c>
      <c r="M59" s="654">
        <f>K59*L59</f>
        <v>0.74</v>
      </c>
      <c r="N59" s="884" t="s">
        <v>163</v>
      </c>
      <c r="O59" s="747">
        <v>0.17</v>
      </c>
      <c r="P59" s="875">
        <v>43720</v>
      </c>
      <c r="Q59" s="875">
        <v>43739</v>
      </c>
      <c r="R59" s="654">
        <f>(K59-O59)/O59*100</f>
        <v>8.8235294117646959</v>
      </c>
      <c r="S59" s="714">
        <f>IF(INDEX(Historical!$D$7:$D$1277,MATCH(B59,Historical!$B$7:$B$1301,0))=0,"n/a",(INDEX(Historical!$C$7:$C$1279,MATCH(B59,Historical!$B$7:$B$1301,0))/INDEX(Historical!$D$7:$D$1277,MATCH(B59,Historical!$B$7:$B$1301,0))-1)*100)</f>
        <v>17.796610169491522</v>
      </c>
      <c r="T59" s="714">
        <f>IF(INDEX(Historical!$F$7:$F$1270,MATCH(B59,Historical!$B$7:$B$1301,0))=0,"n/a",((INDEX(Historical!$C$7:$C$1279,MATCH(B59,Historical!$B$7:$B$1301,0))/INDEX(Historical!$F$7:$F$1270,MATCH(B59,Historical!$B$7:$B$1301,0)))^(1/3)-1)*100)</f>
        <v>17.814467551062641</v>
      </c>
      <c r="U59" s="714">
        <f>IF(INDEX(Historical!$H$7:$H$1270,MATCH(B59,Historical!$B$7:$B$1301,0))=0,"n/a",((INDEX(Historical!$C$7:$C$1279,MATCH(B59,Historical!$B$7:$B$1301,0))/INDEX(Historical!$H$7:$H$1270,MATCH(B59,Historical!$B$7:$B$1301,0)))^(1/5)-1)*100)</f>
        <v>25.302708107860063</v>
      </c>
      <c r="V59" s="714">
        <f>IF(INDEX(Historical!$O$7:$O$1270,MATCH(B59,Historical!$B$7:$B$1301,0))=0,"n/a",((INDEX(Historical!$C$7:$C$1279,MATCH(B59,Historical!$B$7:$B$1301,0))/INDEX(Historical!$O$7:$O$1270,MATCH(B59,Historical!$B$7:$B$1301,0)))^(1/10)-1)*100)</f>
        <v>-2.3324680567078704</v>
      </c>
      <c r="W59" s="715" t="str">
        <f>IF(OR(U59&lt;=0,U59="n/a",V59&lt;=0,V59="n/a"),"n/a",U59/V59)</f>
        <v>n/a</v>
      </c>
      <c r="X59" s="716">
        <f>IF(OR(AJ59&lt;=0,AJ59="n/a",U59&lt;=0,U59="n/a"),"n/a",U59/AJ59)</f>
        <v>1.5428480553573207</v>
      </c>
      <c r="Y59" s="676"/>
      <c r="Z59" s="663">
        <f>IF(OR(AC59&lt;0.01,AC59="n/a"),"n/a",M59/AC59*100)</f>
        <v>37.185929648241206</v>
      </c>
      <c r="AA59" s="900">
        <f>IF(OR(AC59&lt;0.01,AC59="n/a"),"n/a",I59/AC59)</f>
        <v>11.427135678391959</v>
      </c>
      <c r="AB59" s="901">
        <v>12</v>
      </c>
      <c r="AC59" s="879">
        <v>1.99</v>
      </c>
      <c r="AD59" s="879">
        <v>2.21</v>
      </c>
      <c r="AE59" s="879">
        <v>3.08</v>
      </c>
      <c r="AF59" s="879">
        <v>0.92</v>
      </c>
      <c r="AG59" s="879">
        <v>9</v>
      </c>
      <c r="AH59" s="879">
        <v>26.3</v>
      </c>
      <c r="AI59" s="879">
        <v>15.190000000000001</v>
      </c>
      <c r="AJ59" s="879">
        <v>16.400000000000002</v>
      </c>
      <c r="AK59" s="879">
        <v>5</v>
      </c>
      <c r="AL59" s="892">
        <v>2450</v>
      </c>
      <c r="AM59" s="886">
        <v>21.77</v>
      </c>
      <c r="AN59" s="879">
        <v>0.12</v>
      </c>
      <c r="AO59" s="753">
        <f>IF(U59="n/a","n/a",IF(AA59&lt;0,"n/a",IF(AA59="n/a","n/a",J59+U59-AA59)))</f>
        <v>17.12975008997822</v>
      </c>
      <c r="AP59" s="754">
        <f>IF(U59="n/a","n/a",J59+U59)</f>
        <v>28.556885768370179</v>
      </c>
      <c r="AQ59" s="902">
        <f>IF(OR(AC59&lt;0.01,AF59="n/a"),"n/a",(I59/SQRT(22.5*AC59*(I59/AF59))-1)*100)</f>
        <v>-31.64483332826795</v>
      </c>
      <c r="AR59" s="663">
        <f>INDEX(Historical!$C$7:$C$1279,MATCH(B59,Historical!$B$7:$B$1301,0))*IF(AH59="n/a",1.03,IF(AH59&lt;0,1.01,IF(AH59&gt;10,1.1,(1+AH59/100))))</f>
        <v>0.76449999999999996</v>
      </c>
      <c r="AS59" s="900">
        <f>IF($AI59="n/a",1.03*AR59,IF($AI59&lt;0,1.01*AR59,IF($AI59&gt;10,1.1*AR59,(1+$AI59/100)*AR59)))</f>
        <v>0.84094999999999998</v>
      </c>
      <c r="AT59" s="900">
        <f>IF($AK59="n/a",1.03*AS59,IF($AK59&lt;0,1.01*AS59,IF($AK59&gt;10,1.1*AS59,(1+$AK59/100)*AS59)))</f>
        <v>0.88299749999999999</v>
      </c>
      <c r="AU59" s="900">
        <f>IF($AK59="n/a",1.03*AT59,IF($AK59&lt;0,1.01*AT59,IF($AK59&gt;10,1.1*AT59,(1+$AK59/100)*AT59)))</f>
        <v>0.927147375</v>
      </c>
      <c r="AV59" s="900">
        <f>IF($AK59="n/a",1.03*AU59,IF($AK59&lt;0,1.01*AU59,IF($AK59&gt;10,1.1*AU59,(1+$AK59/100)*AU59)))</f>
        <v>0.97350474375000007</v>
      </c>
      <c r="AW59" s="663">
        <f>SUM(AR59:AV59)</f>
        <v>4.3890996187500004</v>
      </c>
      <c r="AX59" s="761">
        <f>AW59/I59*100</f>
        <v>19.301229633905017</v>
      </c>
      <c r="AY59" s="948">
        <v>1.47</v>
      </c>
      <c r="AZ59" s="886">
        <v>32.129999999999995</v>
      </c>
      <c r="BA59" s="886">
        <v>-31.03</v>
      </c>
      <c r="BB59" s="886">
        <v>5.91</v>
      </c>
      <c r="BC59" s="886">
        <v>-13.94</v>
      </c>
      <c r="BE59" s="635">
        <v>2013</v>
      </c>
      <c r="BF59" s="912">
        <f>IF(BE59&gt;2008,0,IF(BE59&gt;2001,1,IF(BE59&gt;1990,2,IF(BE59&gt;1980,3,IF(BE59&gt;1973,4,IF(BE59&gt;1970,5,IF(BE59&gt;1960,6,IF(BE59&gt;1958,7,IF(BE59&gt;1953,8,9)))))))))</f>
        <v>0</v>
      </c>
      <c r="BG59" s="896">
        <v>1.0999999999999999</v>
      </c>
    </row>
    <row r="60" spans="1:59" ht="11.25" customHeight="1" x14ac:dyDescent="0.2">
      <c r="A60" s="895" t="s">
        <v>4463</v>
      </c>
      <c r="B60" s="889" t="s">
        <v>4464</v>
      </c>
      <c r="C60" s="946" t="s">
        <v>108</v>
      </c>
      <c r="D60" s="946" t="s">
        <v>4345</v>
      </c>
      <c r="E60" s="746">
        <v>5</v>
      </c>
      <c r="F60" s="1199">
        <v>744</v>
      </c>
      <c r="G60" s="1199" t="s">
        <v>106</v>
      </c>
      <c r="H60" s="1199" t="s">
        <v>106</v>
      </c>
      <c r="I60" s="888">
        <v>51.1</v>
      </c>
      <c r="J60" s="663">
        <f>(M60/I60)*100</f>
        <v>3.9921722113502938</v>
      </c>
      <c r="K60" s="891">
        <v>0.51</v>
      </c>
      <c r="L60" s="901">
        <v>4</v>
      </c>
      <c r="M60" s="654">
        <f>K60*L60</f>
        <v>2.04</v>
      </c>
      <c r="N60" s="884" t="s">
        <v>989</v>
      </c>
      <c r="O60" s="747">
        <v>0.45</v>
      </c>
      <c r="P60" s="630">
        <v>43679</v>
      </c>
      <c r="Q60" s="630">
        <v>43700</v>
      </c>
      <c r="R60" s="654">
        <f>(K60-O60)/O60*100</f>
        <v>13.333333333333334</v>
      </c>
      <c r="S60" s="714">
        <f>IF(INDEX(Historical!$D$7:$D$1277,MATCH(B60,Historical!$B$7:$B$1301,0))=0,"n/a",(INDEX(Historical!$C$7:$C$1279,MATCH(B60,Historical!$B$7:$B$1301,0))/INDEX(Historical!$D$7:$D$1277,MATCH(B60,Historical!$B$7:$B$1301,0))-1)*100)</f>
        <v>24.675324675324674</v>
      </c>
      <c r="T60" s="714">
        <f>IF(INDEX(Historical!$F$7:$F$1270,MATCH(B60,Historical!$B$7:$B$1301,0))=0,"n/a",((INDEX(Historical!$C$7:$C$1279,MATCH(B60,Historical!$B$7:$B$1301,0))/INDEX(Historical!$F$7:$F$1270,MATCH(B60,Historical!$B$7:$B$1301,0)))^(1/3)-1)*100)</f>
        <v>65.965306673248676</v>
      </c>
      <c r="U60" s="714">
        <f>IF(INDEX(Historical!$H$7:$H$1270,MATCH(B60,Historical!$B$7:$B$1301,0))=0,"n/a",((INDEX(Historical!$C$7:$C$1279,MATCH(B60,Historical!$B$7:$B$1301,0))/INDEX(Historical!$H$7:$H$1270,MATCH(B60,Historical!$B$7:$B$1301,0)))^(1/5)-1)*100)</f>
        <v>116.89435423953975</v>
      </c>
      <c r="V60" s="714">
        <f>IF(INDEX(Historical!$O$7:$O$1270,MATCH(B60,Historical!$B$7:$B$1301,0))=0,"n/a",((INDEX(Historical!$C$7:$C$1279,MATCH(B60,Historical!$B$7:$B$1301,0))/INDEX(Historical!$O$7:$O$1270,MATCH(B60,Historical!$B$7:$B$1301,0)))^(1/10)-1)*100)</f>
        <v>34.378603315217894</v>
      </c>
      <c r="W60" s="715">
        <f>IF(OR(U60&lt;=0,U60="n/a",V60&lt;=0,V60="n/a"),"n/a",U60/V60)</f>
        <v>3.4002066101328721</v>
      </c>
      <c r="X60" s="716">
        <f>IF(OR(AJ60&lt;=0,AJ60="n/a",U60&lt;=0,U60="n/a"),"n/a",U60/AJ60)</f>
        <v>3.9625204826962626</v>
      </c>
      <c r="Y60" s="890"/>
      <c r="Z60" s="663">
        <f>IF(OR(AC60&lt;0.01,AC60="n/a"),"n/a",M60/AC60*100)</f>
        <v>27.792915531335151</v>
      </c>
      <c r="AA60" s="900">
        <f>IF(OR(AC60&lt;0.01,AC60="n/a"),"n/a",I60/AC60)</f>
        <v>6.9618528610354229</v>
      </c>
      <c r="AB60" s="901">
        <v>12</v>
      </c>
      <c r="AC60" s="879">
        <v>7.34</v>
      </c>
      <c r="AD60" s="879" t="s">
        <v>136</v>
      </c>
      <c r="AE60" s="879">
        <v>1.49</v>
      </c>
      <c r="AF60" s="879">
        <v>0.61</v>
      </c>
      <c r="AG60" s="879" t="s">
        <v>136</v>
      </c>
      <c r="AH60" s="879">
        <v>20.9</v>
      </c>
      <c r="AI60" s="879">
        <v>107.77000000000001</v>
      </c>
      <c r="AJ60" s="879">
        <v>29.5</v>
      </c>
      <c r="AK60" s="879">
        <v>-10.58</v>
      </c>
      <c r="AL60" s="892">
        <v>111240</v>
      </c>
      <c r="AM60" s="886">
        <v>0.1</v>
      </c>
      <c r="AN60" s="879">
        <v>1.43</v>
      </c>
      <c r="AO60" s="753">
        <f>IF(U60="n/a","n/a",IF(AA60&lt;0,"n/a",IF(AA60="n/a","n/a",J60+U60-AA60)))</f>
        <v>113.92467358985462</v>
      </c>
      <c r="AP60" s="754">
        <f>IF(U60="n/a","n/a",J60+U60)</f>
        <v>120.88652645089005</v>
      </c>
      <c r="AQ60" s="902">
        <f>IF(OR(AC60&lt;0.01,AF60="n/a"),"n/a",(I60/SQRT(22.5*AC60*(I60/AF60))-1)*100)</f>
        <v>-56.555372431710481</v>
      </c>
      <c r="AR60" s="663">
        <f>INDEX(Historical!$C$7:$C$1279,MATCH(B60,Historical!$B$7:$B$1301,0))*IF(AH60="n/a",1.03,IF(AH60&lt;0,1.01,IF(AH60&gt;10,1.1,(1+AH60/100))))</f>
        <v>2.1120000000000001</v>
      </c>
      <c r="AS60" s="900">
        <f>IF($AI60="n/a",1.03*AR60,IF($AI60&lt;0,1.01*AR60,IF($AI60&gt;10,1.1*AR60,(1+$AI60/100)*AR60)))</f>
        <v>2.3232000000000004</v>
      </c>
      <c r="AT60" s="900">
        <f>IF($AK60="n/a",1.03*AS60,IF($AK60&lt;0,1.01*AS60,IF($AK60&gt;10,1.1*AS60,(1+$AK60/100)*AS60)))</f>
        <v>2.3464320000000005</v>
      </c>
      <c r="AU60" s="900">
        <f>IF($AK60="n/a",1.03*AT60,IF($AK60&lt;0,1.01*AT60,IF($AK60&gt;10,1.1*AT60,(1+$AK60/100)*AT60)))</f>
        <v>2.3698963200000005</v>
      </c>
      <c r="AV60" s="900">
        <f>IF($AK60="n/a",1.03*AU60,IF($AK60&lt;0,1.01*AU60,IF($AK60&gt;10,1.1*AU60,(1+$AK60/100)*AU60)))</f>
        <v>2.3935952832000007</v>
      </c>
      <c r="AW60" s="663">
        <f>SUM(AR60:AV60)</f>
        <v>11.5451236032</v>
      </c>
      <c r="AX60" s="761">
        <f>AW60/I60*100</f>
        <v>22.59319687514677</v>
      </c>
      <c r="AY60" s="948">
        <v>1.82</v>
      </c>
      <c r="AZ60" s="886">
        <v>59.69</v>
      </c>
      <c r="BA60" s="886">
        <v>-38.519999999999996</v>
      </c>
      <c r="BB60" s="886">
        <v>5.24</v>
      </c>
      <c r="BC60" s="886">
        <v>-19.28</v>
      </c>
      <c r="BE60" s="635">
        <v>2015</v>
      </c>
      <c r="BF60" s="912">
        <f>IF(BE60&gt;2008,0,IF(BE60&gt;2001,1,IF(BE60&gt;1990,2,IF(BE60&gt;1980,3,IF(BE60&gt;1973,4,IF(BE60&gt;1970,5,IF(BE60&gt;1960,6,IF(BE60&gt;1958,7,IF(BE60&gt;1953,8,9)))))))))</f>
        <v>0</v>
      </c>
      <c r="BG60" s="896" t="s">
        <v>136</v>
      </c>
    </row>
    <row r="61" spans="1:59" ht="11.25" customHeight="1" x14ac:dyDescent="0.2">
      <c r="A61" s="895" t="s">
        <v>4550</v>
      </c>
      <c r="B61" s="889" t="s">
        <v>4518</v>
      </c>
      <c r="C61" s="946" t="s">
        <v>4349</v>
      </c>
      <c r="D61" s="946" t="s">
        <v>520</v>
      </c>
      <c r="E61" s="746">
        <v>5</v>
      </c>
      <c r="F61" s="1199">
        <v>745</v>
      </c>
      <c r="G61" s="1199" t="s">
        <v>106</v>
      </c>
      <c r="H61" s="1199" t="s">
        <v>106</v>
      </c>
      <c r="I61" s="888">
        <v>1774.85</v>
      </c>
      <c r="J61" s="663">
        <f>(M61/I61)*100</f>
        <v>0.50708510578358734</v>
      </c>
      <c r="K61" s="891">
        <v>2.25</v>
      </c>
      <c r="L61" s="901">
        <v>4</v>
      </c>
      <c r="M61" s="654">
        <f>K61*L61</f>
        <v>9</v>
      </c>
      <c r="N61" s="884" t="s">
        <v>4546</v>
      </c>
      <c r="O61" s="747">
        <v>2</v>
      </c>
      <c r="P61" s="630">
        <v>43696</v>
      </c>
      <c r="Q61" s="630">
        <v>43714</v>
      </c>
      <c r="R61" s="654">
        <f>(K61-O61)/O61*100</f>
        <v>12.5</v>
      </c>
      <c r="S61" s="714">
        <f>IF(INDEX(Historical!$D$7:$D$1277,MATCH(B61,Historical!$B$7:$B$1301,0))=0,"n/a",(INDEX(Historical!$C$7:$C$1279,MATCH(B61,Historical!$B$7:$B$1301,0))/INDEX(Historical!$D$7:$D$1277,MATCH(B61,Historical!$B$7:$B$1301,0))-1)*100)</f>
        <v>13.33333333333333</v>
      </c>
      <c r="T61" s="714">
        <f>IF(INDEX(Historical!$F$7:$F$1270,MATCH(B61,Historical!$B$7:$B$1301,0))=0,"n/a",((INDEX(Historical!$C$7:$C$1279,MATCH(B61,Historical!$B$7:$B$1301,0))/INDEX(Historical!$F$7:$F$1270,MATCH(B61,Historical!$B$7:$B$1301,0)))^(1/3)-1)*100)</f>
        <v>12.311068346755549</v>
      </c>
      <c r="U61" s="714" t="str">
        <f>IF(INDEX(Historical!$H$7:$H$1270,MATCH(B61,Historical!$B$7:$B$1301,0))=0,"n/a",((INDEX(Historical!$C$7:$C$1279,MATCH(B61,Historical!$B$7:$B$1301,0))/INDEX(Historical!$H$7:$H$1270,MATCH(B61,Historical!$B$7:$B$1301,0)))^(1/5)-1)*100)</f>
        <v>n/a</v>
      </c>
      <c r="V61" s="714" t="str">
        <f>IF(INDEX(Historical!$O$7:$O$1270,MATCH(B61,Historical!$B$7:$B$1301,0))=0,"n/a",((INDEX(Historical!$C$7:$C$1279,MATCH(B61,Historical!$B$7:$B$1301,0))/INDEX(Historical!$O$7:$O$1270,MATCH(B61,Historical!$B$7:$B$1301,0)))^(1/10)-1)*100)</f>
        <v>n/a</v>
      </c>
      <c r="W61" s="715" t="str">
        <f>IF(OR(U61&lt;=0,U61="n/a",V61&lt;=0,V61="n/a"),"n/a",U61/V61)</f>
        <v>n/a</v>
      </c>
      <c r="X61" s="716" t="str">
        <f>IF(OR(AJ61&lt;=0,AJ61="n/a",U61&lt;=0,U61="n/a"),"n/a",U61/AJ61)</f>
        <v>n/a</v>
      </c>
      <c r="Y61" s="890"/>
      <c r="Z61" s="663">
        <f>IF(OR(AC61&lt;0.01,AC61="n/a"),"n/a",M61/AC61*100)</f>
        <v>24.725274725274726</v>
      </c>
      <c r="AA61" s="900">
        <f>IF(OR(AC61&lt;0.01,AC61="n/a"),"n/a",I61/AC61)</f>
        <v>48.759615384615387</v>
      </c>
      <c r="AB61" s="901">
        <v>12</v>
      </c>
      <c r="AC61" s="879">
        <v>36.4</v>
      </c>
      <c r="AD61" s="879">
        <v>2.87</v>
      </c>
      <c r="AE61" s="879">
        <v>8.9</v>
      </c>
      <c r="AF61" s="879">
        <v>12.35</v>
      </c>
      <c r="AG61" s="879">
        <v>26.200000000000003</v>
      </c>
      <c r="AH61" s="879">
        <v>8.2000000000000011</v>
      </c>
      <c r="AI61" s="879">
        <v>5.01</v>
      </c>
      <c r="AJ61" s="879">
        <v>4.3</v>
      </c>
      <c r="AK61" s="879">
        <v>16.8</v>
      </c>
      <c r="AL61" s="892">
        <v>10770</v>
      </c>
      <c r="AM61" s="886">
        <v>0.70000000000000007</v>
      </c>
      <c r="AN61" s="879">
        <v>2.27</v>
      </c>
      <c r="AO61" s="753" t="str">
        <f>IF(U61="n/a","n/a",IF(AA61&lt;0,"n/a",IF(AA61="n/a","n/a",J61+U61-AA61)))</f>
        <v>n/a</v>
      </c>
      <c r="AP61" s="754" t="str">
        <f>IF(U61="n/a","n/a",J61+U61)</f>
        <v>n/a</v>
      </c>
      <c r="AQ61" s="902">
        <f>IF(OR(AC61&lt;0.01,AF61="n/a"),"n/a",(I61/SQRT(22.5*AC61*(I61/AF61))-1)*100)</f>
        <v>417.33558848305717</v>
      </c>
      <c r="AR61" s="663">
        <f>INDEX(Historical!$C$7:$C$1279,MATCH(B61,Historical!$B$7:$B$1301,0))*IF(AH61="n/a",1.03,IF(AH61&lt;0,1.01,IF(AH61&gt;10,1.1,(1+AH61/100))))</f>
        <v>9.197000000000001</v>
      </c>
      <c r="AS61" s="900">
        <f>IF($AI61="n/a",1.03*AR61,IF($AI61&lt;0,1.01*AR61,IF($AI61&gt;10,1.1*AR61,(1+$AI61/100)*AR61)))</f>
        <v>9.6577697000000011</v>
      </c>
      <c r="AT61" s="900">
        <f>IF($AK61="n/a",1.03*AS61,IF($AK61&lt;0,1.01*AS61,IF($AK61&gt;10,1.1*AS61,(1+$AK61/100)*AS61)))</f>
        <v>10.623546670000001</v>
      </c>
      <c r="AU61" s="900">
        <f>IF($AK61="n/a",1.03*AT61,IF($AK61&lt;0,1.01*AT61,IF($AK61&gt;10,1.1*AT61,(1+$AK61/100)*AT61)))</f>
        <v>11.685901337000002</v>
      </c>
      <c r="AV61" s="900">
        <f>IF($AK61="n/a",1.03*AU61,IF($AK61&lt;0,1.01*AU61,IF($AK61&gt;10,1.1*AU61,(1+$AK61/100)*AU61)))</f>
        <v>12.854491470700003</v>
      </c>
      <c r="AW61" s="663">
        <f>SUM(AR61:AV61)</f>
        <v>54.018709177700011</v>
      </c>
      <c r="AX61" s="761">
        <f>AW61/I61*100</f>
        <v>3.0435647619629838</v>
      </c>
      <c r="AY61" s="948">
        <v>0.44</v>
      </c>
      <c r="AZ61" s="886">
        <v>72.08</v>
      </c>
      <c r="BA61" s="886">
        <v>-13.19</v>
      </c>
      <c r="BB61" s="886">
        <v>-2.5299999999999998</v>
      </c>
      <c r="BC61" s="886">
        <v>12.41</v>
      </c>
      <c r="BE61" s="635">
        <v>2015</v>
      </c>
      <c r="BF61" s="912">
        <f>IF(BE61&gt;2008,0,IF(BE61&gt;2001,1,IF(BE61&gt;1990,2,IF(BE61&gt;1980,3,IF(BE61&gt;1973,4,IF(BE61&gt;1970,5,IF(BE61&gt;1960,6,IF(BE61&gt;1958,7,IF(BE61&gt;1953,8,9)))))))))</f>
        <v>0</v>
      </c>
      <c r="BG61" s="896">
        <v>7.1999999999999993</v>
      </c>
    </row>
    <row r="62" spans="1:59" ht="11.25" customHeight="1" x14ac:dyDescent="0.2">
      <c r="A62" s="885" t="s">
        <v>1034</v>
      </c>
      <c r="B62" s="889" t="s">
        <v>1035</v>
      </c>
      <c r="C62" s="946" t="s">
        <v>108</v>
      </c>
      <c r="D62" s="946" t="s">
        <v>4345</v>
      </c>
      <c r="E62" s="746">
        <v>7</v>
      </c>
      <c r="F62" s="1199">
        <v>592</v>
      </c>
      <c r="G62" s="1199" t="s">
        <v>115</v>
      </c>
      <c r="H62" s="1199" t="s">
        <v>115</v>
      </c>
      <c r="I62" s="888">
        <v>26.3</v>
      </c>
      <c r="J62" s="663">
        <f>(M62/I62)*100</f>
        <v>4.7148288973384034</v>
      </c>
      <c r="K62" s="891">
        <v>0.31</v>
      </c>
      <c r="L62" s="901">
        <v>4</v>
      </c>
      <c r="M62" s="654">
        <f>K62*L62</f>
        <v>1.24</v>
      </c>
      <c r="N62" s="884" t="s">
        <v>142</v>
      </c>
      <c r="O62" s="747">
        <v>0.24</v>
      </c>
      <c r="P62" s="880">
        <v>43434</v>
      </c>
      <c r="Q62" s="880">
        <v>43447</v>
      </c>
      <c r="R62" s="654">
        <f>(K62-O62)/O62*100</f>
        <v>29.166666666666668</v>
      </c>
      <c r="S62" s="714">
        <f>IF(INDEX(Historical!$D$7:$D$1277,MATCH(B62,Historical!$B$7:$B$1301,0))=0,"n/a",(INDEX(Historical!$C$7:$C$1279,MATCH(B62,Historical!$B$7:$B$1301,0))/INDEX(Historical!$D$7:$D$1277,MATCH(B62,Historical!$B$7:$B$1301,0))-1)*100)</f>
        <v>20.388349514563096</v>
      </c>
      <c r="T62" s="714">
        <f>IF(INDEX(Historical!$F$7:$F$1270,MATCH(B62,Historical!$B$7:$B$1301,0))=0,"n/a",((INDEX(Historical!$C$7:$C$1279,MATCH(B62,Historical!$B$7:$B$1301,0))/INDEX(Historical!$F$7:$F$1270,MATCH(B62,Historical!$B$7:$B$1301,0)))^(1/3)-1)*100)</f>
        <v>18.24609497320364</v>
      </c>
      <c r="U62" s="714">
        <f>IF(INDEX(Historical!$H$7:$H$1270,MATCH(B62,Historical!$B$7:$B$1301,0))=0,"n/a",((INDEX(Historical!$C$7:$C$1279,MATCH(B62,Historical!$B$7:$B$1301,0))/INDEX(Historical!$H$7:$H$1270,MATCH(B62,Historical!$B$7:$B$1301,0)))^(1/5)-1)*100)</f>
        <v>33.722577017822132</v>
      </c>
      <c r="V62" s="714">
        <f>IF(INDEX(Historical!$O$7:$O$1270,MATCH(B62,Historical!$B$7:$B$1301,0))=0,"n/a",((INDEX(Historical!$C$7:$C$1279,MATCH(B62,Historical!$B$7:$B$1301,0))/INDEX(Historical!$O$7:$O$1270,MATCH(B62,Historical!$B$7:$B$1301,0)))^(1/10)-1)*100)</f>
        <v>19.720020466095111</v>
      </c>
      <c r="W62" s="715">
        <f>IF(OR(U62&lt;=0,U62="n/a",V62&lt;=0,V62="n/a"),"n/a",U62/V62)</f>
        <v>1.7100680537224493</v>
      </c>
      <c r="X62" s="716">
        <f>IF(OR(AJ62&lt;=0,AJ62="n/a",U62&lt;=0,U62="n/a"),"n/a",U62/AJ62)</f>
        <v>2.2332832462133863</v>
      </c>
      <c r="Y62" s="685" t="s">
        <v>4496</v>
      </c>
      <c r="Z62" s="663">
        <f>IF(OR(AC62&lt;0.01,AC62="n/a"),"n/a",M62/AC62*100)</f>
        <v>38.271604938271601</v>
      </c>
      <c r="AA62" s="900">
        <f>IF(OR(AC62&lt;0.01,AC62="n/a"),"n/a",I62/AC62)</f>
        <v>8.1172839506172831</v>
      </c>
      <c r="AB62" s="901">
        <v>12</v>
      </c>
      <c r="AC62" s="879">
        <v>3.24</v>
      </c>
      <c r="AD62" s="879">
        <v>1</v>
      </c>
      <c r="AE62" s="879">
        <v>2.82</v>
      </c>
      <c r="AF62" s="879">
        <v>0.89</v>
      </c>
      <c r="AG62" s="879">
        <v>11.5</v>
      </c>
      <c r="AH62" s="879">
        <v>4.3999999999999995</v>
      </c>
      <c r="AI62" s="879">
        <v>9.56</v>
      </c>
      <c r="AJ62" s="879">
        <v>15.1</v>
      </c>
      <c r="AK62" s="879">
        <v>8</v>
      </c>
      <c r="AL62" s="892">
        <v>2160</v>
      </c>
      <c r="AM62" s="886">
        <v>1.0999999999999999</v>
      </c>
      <c r="AN62" s="879">
        <v>7.0000000000000007E-2</v>
      </c>
      <c r="AO62" s="753">
        <f>IF(U62="n/a","n/a",IF(AA62&lt;0,"n/a",IF(AA62="n/a","n/a",J62+U62-AA62)))</f>
        <v>30.320121964543254</v>
      </c>
      <c r="AP62" s="754">
        <f>IF(U62="n/a","n/a",J62+U62)</f>
        <v>38.437405915160539</v>
      </c>
      <c r="AQ62" s="902">
        <f>IF(OR(AC62&lt;0.01,AF62="n/a"),"n/a",(I62/SQRT(22.5*AC62*(I62/AF62))-1)*100)</f>
        <v>-43.33575410641545</v>
      </c>
      <c r="AR62" s="663">
        <f>INDEX(Historical!$C$7:$C$1279,MATCH(B62,Historical!$B$7:$B$1301,0))*IF(AH62="n/a",1.03,IF(AH62&lt;0,1.01,IF(AH62&gt;10,1.1,(1+AH62/100))))</f>
        <v>1.2945599999999999</v>
      </c>
      <c r="AS62" s="900">
        <f>IF($AI62="n/a",1.03*AR62,IF($AI62&lt;0,1.01*AR62,IF($AI62&gt;10,1.1*AR62,(1+$AI62/100)*AR62)))</f>
        <v>1.4183199359999998</v>
      </c>
      <c r="AT62" s="900">
        <f>IF($AK62="n/a",1.03*AS62,IF($AK62&lt;0,1.01*AS62,IF($AK62&gt;10,1.1*AS62,(1+$AK62/100)*AS62)))</f>
        <v>1.5317855308799999</v>
      </c>
      <c r="AU62" s="900">
        <f>IF($AK62="n/a",1.03*AT62,IF($AK62&lt;0,1.01*AT62,IF($AK62&gt;10,1.1*AT62,(1+$AK62/100)*AT62)))</f>
        <v>1.6543283733503999</v>
      </c>
      <c r="AV62" s="900">
        <f>IF($AK62="n/a",1.03*AU62,IF($AK62&lt;0,1.01*AU62,IF($AK62&gt;10,1.1*AU62,(1+$AK62/100)*AU62)))</f>
        <v>1.7866746432184322</v>
      </c>
      <c r="AW62" s="663">
        <f>SUM(AR62:AV62)</f>
        <v>7.6856684834488318</v>
      </c>
      <c r="AX62" s="761">
        <f>AW62/I62*100</f>
        <v>29.223074081554497</v>
      </c>
      <c r="AY62" s="948">
        <v>1.51</v>
      </c>
      <c r="AZ62" s="886">
        <v>49.6</v>
      </c>
      <c r="BA62" s="886">
        <v>-32.409999999999997</v>
      </c>
      <c r="BB62" s="886">
        <v>1.0699999999999998</v>
      </c>
      <c r="BC62" s="886">
        <v>-16.850000000000001</v>
      </c>
      <c r="BE62" s="635">
        <v>2014</v>
      </c>
      <c r="BF62" s="912">
        <f>IF(BE62&gt;2008,0,IF(BE62&gt;2001,1,IF(BE62&gt;1990,2,IF(BE62&gt;1980,3,IF(BE62&gt;1973,4,IF(BE62&gt;1970,5,IF(BE62&gt;1960,6,IF(BE62&gt;1958,7,IF(BE62&gt;1953,8,9)))))))))</f>
        <v>0</v>
      </c>
      <c r="BG62" s="896">
        <v>1.4000000000000001</v>
      </c>
    </row>
    <row r="63" spans="1:59" s="787" customFormat="1" ht="11.25" customHeight="1" x14ac:dyDescent="0.2">
      <c r="A63" s="768" t="s">
        <v>1024</v>
      </c>
      <c r="B63" s="795" t="s">
        <v>1025</v>
      </c>
      <c r="C63" s="946" t="s">
        <v>123</v>
      </c>
      <c r="D63" s="946" t="s">
        <v>4180</v>
      </c>
      <c r="E63" s="769">
        <v>8</v>
      </c>
      <c r="F63" s="1199">
        <v>512</v>
      </c>
      <c r="G63" s="1198" t="s">
        <v>106</v>
      </c>
      <c r="H63" s="1198" t="s">
        <v>106</v>
      </c>
      <c r="I63" s="770">
        <v>37.049999999999997</v>
      </c>
      <c r="J63" s="771">
        <f>(M63/I63)*100</f>
        <v>3.7786774628879893</v>
      </c>
      <c r="K63" s="772">
        <v>0.35</v>
      </c>
      <c r="L63" s="773">
        <v>4</v>
      </c>
      <c r="M63" s="774">
        <f>K63*L63</f>
        <v>1.4</v>
      </c>
      <c r="N63" s="775" t="s">
        <v>226</v>
      </c>
      <c r="O63" s="776">
        <v>0.33</v>
      </c>
      <c r="P63" s="796">
        <v>43615</v>
      </c>
      <c r="Q63" s="796">
        <v>43630</v>
      </c>
      <c r="R63" s="774">
        <f>(K63-O63)/O63*100</f>
        <v>6.060606060606049</v>
      </c>
      <c r="S63" s="714">
        <f>IF(INDEX(Historical!$D$7:$D$1277,MATCH(B63,Historical!$B$7:$B$1301,0))=0,"n/a",(INDEX(Historical!$C$7:$C$1279,MATCH(B63,Historical!$B$7:$B$1301,0))/INDEX(Historical!$D$7:$D$1277,MATCH(B63,Historical!$B$7:$B$1301,0))-1)*100)</f>
        <v>5.7471264367816133</v>
      </c>
      <c r="T63" s="714">
        <f>IF(INDEX(Historical!$F$7:$F$1270,MATCH(B63,Historical!$B$7:$B$1301,0))=0,"n/a",((INDEX(Historical!$C$7:$C$1279,MATCH(B63,Historical!$B$7:$B$1301,0))/INDEX(Historical!$F$7:$F$1270,MATCH(B63,Historical!$B$7:$B$1301,0)))^(1/3)-1)*100)</f>
        <v>7.2063116185391296</v>
      </c>
      <c r="U63" s="714">
        <f>IF(INDEX(Historical!$H$7:$H$1270,MATCH(B63,Historical!$B$7:$B$1301,0))=0,"n/a",((INDEX(Historical!$C$7:$C$1279,MATCH(B63,Historical!$B$7:$B$1301,0))/INDEX(Historical!$H$7:$H$1270,MATCH(B63,Historical!$B$7:$B$1301,0)))^(1/5)-1)*100)</f>
        <v>9.9198499917058527</v>
      </c>
      <c r="V63" s="714">
        <f>IF(INDEX(Historical!$O$7:$O$1270,MATCH(B63,Historical!$B$7:$B$1301,0))=0,"n/a",((INDEX(Historical!$C$7:$C$1279,MATCH(B63,Historical!$B$7:$B$1301,0))/INDEX(Historical!$O$7:$O$1270,MATCH(B63,Historical!$B$7:$B$1301,0)))^(1/10)-1)*100)</f>
        <v>6.7221728877321363</v>
      </c>
      <c r="W63" s="715">
        <f>IF(OR(U63&lt;=0,U63="n/a",V63&lt;=0,V63="n/a"),"n/a",U63/V63)</f>
        <v>1.4756909941738376</v>
      </c>
      <c r="X63" s="716" t="str">
        <f>IF(OR(AJ63&lt;=0,AJ63="n/a",U63&lt;=0,U63="n/a"),"n/a",U63/AJ63)</f>
        <v>n/a</v>
      </c>
      <c r="Y63" s="778"/>
      <c r="Z63" s="771">
        <f>IF(OR(AC63&lt;0.01,AC63="n/a"),"n/a",M63/AC63*100)</f>
        <v>71.065989847715727</v>
      </c>
      <c r="AA63" s="779">
        <f>IF(OR(AC63&lt;0.01,AC63="n/a"),"n/a",I63/AC63)</f>
        <v>18.80710659898477</v>
      </c>
      <c r="AB63" s="773">
        <v>9</v>
      </c>
      <c r="AC63" s="780">
        <v>1.97</v>
      </c>
      <c r="AD63" s="780">
        <v>3.34</v>
      </c>
      <c r="AE63" s="780">
        <v>0.68</v>
      </c>
      <c r="AF63" s="780">
        <v>2.2400000000000002</v>
      </c>
      <c r="AG63" s="780">
        <v>10.4</v>
      </c>
      <c r="AH63" s="780">
        <v>261.39999999999998</v>
      </c>
      <c r="AI63" s="780">
        <v>45.07</v>
      </c>
      <c r="AJ63" s="780">
        <v>-2.5</v>
      </c>
      <c r="AK63" s="780">
        <v>5.54</v>
      </c>
      <c r="AL63" s="781">
        <v>2130</v>
      </c>
      <c r="AM63" s="782">
        <v>0.8</v>
      </c>
      <c r="AN63" s="780">
        <v>1.29</v>
      </c>
      <c r="AO63" s="783">
        <f>IF(U63="n/a","n/a",IF(AA63&lt;0,"n/a",IF(AA63="n/a","n/a",J63+U63-AA63)))</f>
        <v>-5.1085791443909283</v>
      </c>
      <c r="AP63" s="784">
        <f>IF(U63="n/a","n/a",J63+U63)</f>
        <v>13.698527454593842</v>
      </c>
      <c r="AQ63" s="785">
        <f>IF(OR(AC63&lt;0.01,AF63="n/a"),"n/a",(I63/SQRT(22.5*AC63*(I63/AF63))-1)*100)</f>
        <v>36.833911946362321</v>
      </c>
      <c r="AR63" s="663">
        <f>INDEX(Historical!$C$7:$C$1279,MATCH(B63,Historical!$B$7:$B$1301,0))*IF(AH63="n/a",1.03,IF(AH63&lt;0,1.01,IF(AH63&gt;10,1.1,(1+AH63/100))))</f>
        <v>1.518</v>
      </c>
      <c r="AS63" s="779">
        <f>IF($AI63="n/a",1.03*AR63,IF($AI63&lt;0,1.01*AR63,IF($AI63&gt;10,1.1*AR63,(1+$AI63/100)*AR63)))</f>
        <v>1.6698000000000002</v>
      </c>
      <c r="AT63" s="779">
        <f>IF($AK63="n/a",1.03*AS63,IF($AK63&lt;0,1.01*AS63,IF($AK63&gt;10,1.1*AS63,(1+$AK63/100)*AS63)))</f>
        <v>1.7623069200000001</v>
      </c>
      <c r="AU63" s="779">
        <f>IF($AK63="n/a",1.03*AT63,IF($AK63&lt;0,1.01*AT63,IF($AK63&gt;10,1.1*AT63,(1+$AK63/100)*AT63)))</f>
        <v>1.859938723368</v>
      </c>
      <c r="AV63" s="779">
        <f>IF($AK63="n/a",1.03*AU63,IF($AK63&lt;0,1.01*AU63,IF($AK63&gt;10,1.1*AU63,(1+$AK63/100)*AU63)))</f>
        <v>1.962979328642587</v>
      </c>
      <c r="AW63" s="771">
        <f>SUM(AR63:AV63)</f>
        <v>8.7730249720105871</v>
      </c>
      <c r="AX63" s="786">
        <f>AW63/I63*100</f>
        <v>23.678879816492817</v>
      </c>
      <c r="AY63" s="949">
        <v>1.75</v>
      </c>
      <c r="AZ63" s="782">
        <v>85.25</v>
      </c>
      <c r="BA63" s="782">
        <v>-26.75</v>
      </c>
      <c r="BB63" s="782">
        <v>7.1499999999999995</v>
      </c>
      <c r="BC63" s="782">
        <v>-6.74</v>
      </c>
      <c r="BD63" s="922"/>
      <c r="BE63" s="635">
        <v>2012</v>
      </c>
      <c r="BF63" s="912">
        <f>IF(BE63&gt;2008,0,IF(BE63&gt;2001,1,IF(BE63&gt;1990,2,IF(BE63&gt;1980,3,IF(BE63&gt;1973,4,IF(BE63&gt;1970,5,IF(BE63&gt;1960,6,IF(BE63&gt;1958,7,IF(BE63&gt;1953,8,9)))))))))</f>
        <v>0</v>
      </c>
      <c r="BG63" s="838">
        <v>3.4000000000000004</v>
      </c>
    </row>
    <row r="64" spans="1:59" ht="11.25" customHeight="1" x14ac:dyDescent="0.2">
      <c r="A64" s="894" t="s">
        <v>3803</v>
      </c>
      <c r="B64" s="889" t="s">
        <v>3804</v>
      </c>
      <c r="C64" s="946" t="s">
        <v>108</v>
      </c>
      <c r="D64" s="946" t="s">
        <v>4345</v>
      </c>
      <c r="E64" s="746">
        <v>7</v>
      </c>
      <c r="F64" s="1199">
        <v>649</v>
      </c>
      <c r="G64" s="1199" t="s">
        <v>106</v>
      </c>
      <c r="H64" s="1199" t="s">
        <v>106</v>
      </c>
      <c r="I64" s="888">
        <v>20.95</v>
      </c>
      <c r="J64" s="663">
        <f>(M64/I64)*100</f>
        <v>2.6730310262529833</v>
      </c>
      <c r="K64" s="891">
        <v>0.14000000000000001</v>
      </c>
      <c r="L64" s="901">
        <v>4</v>
      </c>
      <c r="M64" s="654">
        <f>K64*L64</f>
        <v>0.56000000000000005</v>
      </c>
      <c r="N64" s="884" t="s">
        <v>517</v>
      </c>
      <c r="O64" s="747">
        <v>0.13</v>
      </c>
      <c r="P64" s="875">
        <v>43896</v>
      </c>
      <c r="Q64" s="875">
        <v>43913</v>
      </c>
      <c r="R64" s="654">
        <f>(K64-O64)/O64*100</f>
        <v>7.6923076923076987</v>
      </c>
      <c r="S64" s="714">
        <f>IF(INDEX(Historical!$D$7:$D$1277,MATCH(B64,Historical!$B$7:$B$1301,0))=0,"n/a",(INDEX(Historical!$C$7:$C$1279,MATCH(B64,Historical!$B$7:$B$1301,0))/INDEX(Historical!$D$7:$D$1277,MATCH(B64,Historical!$B$7:$B$1301,0))-1)*100)</f>
        <v>50</v>
      </c>
      <c r="T64" s="714">
        <f>IF(INDEX(Historical!$F$7:$F$1270,MATCH(B64,Historical!$B$7:$B$1301,0))=0,"n/a",((INDEX(Historical!$C$7:$C$1279,MATCH(B64,Historical!$B$7:$B$1301,0))/INDEX(Historical!$F$7:$F$1270,MATCH(B64,Historical!$B$7:$B$1301,0)))^(1/3)-1)*100)</f>
        <v>41.339680526158595</v>
      </c>
      <c r="U64" s="714">
        <f>IF(INDEX(Historical!$H$7:$H$1270,MATCH(B64,Historical!$B$7:$B$1301,0))=0,"n/a",((INDEX(Historical!$C$7:$C$1279,MATCH(B64,Historical!$B$7:$B$1301,0))/INDEX(Historical!$H$7:$H$1270,MATCH(B64,Historical!$B$7:$B$1301,0)))^(1/5)-1)*100)</f>
        <v>39.76542375431584</v>
      </c>
      <c r="V64" s="714">
        <f>IF(INDEX(Historical!$O$7:$O$1270,MATCH(B64,Historical!$B$7:$B$1301,0))=0,"n/a",((INDEX(Historical!$C$7:$C$1279,MATCH(B64,Historical!$B$7:$B$1301,0))/INDEX(Historical!$O$7:$O$1270,MATCH(B64,Historical!$B$7:$B$1301,0)))^(1/10)-1)*100)</f>
        <v>-4.4913372258047808</v>
      </c>
      <c r="W64" s="715" t="str">
        <f>IF(OR(U64&lt;=0,U64="n/a",V64&lt;=0,V64="n/a"),"n/a",U64/V64)</f>
        <v>n/a</v>
      </c>
      <c r="X64" s="716">
        <f>IF(OR(AJ64&lt;=0,AJ64="n/a",U64&lt;=0,U64="n/a"),"n/a",U64/AJ64)</f>
        <v>1.4101214097275123</v>
      </c>
      <c r="Y64" s="673"/>
      <c r="Z64" s="663">
        <f>IF(OR(AC64&lt;0.01,AC64="n/a"),"n/a",M64/AC64*100)</f>
        <v>32.941176470588239</v>
      </c>
      <c r="AA64" s="900">
        <f>IF(OR(AC64&lt;0.01,AC64="n/a"),"n/a",I64/AC64)</f>
        <v>12.323529411764707</v>
      </c>
      <c r="AB64" s="901">
        <v>12</v>
      </c>
      <c r="AC64" s="879">
        <v>1.7</v>
      </c>
      <c r="AD64" s="879">
        <v>1.99</v>
      </c>
      <c r="AE64" s="879">
        <v>3.07</v>
      </c>
      <c r="AF64" s="879">
        <v>1.02</v>
      </c>
      <c r="AG64" s="879">
        <v>8.7999999999999989</v>
      </c>
      <c r="AH64" s="879">
        <v>38.200000000000003</v>
      </c>
      <c r="AI64" s="879">
        <v>0.72</v>
      </c>
      <c r="AJ64" s="879">
        <v>28.199999999999996</v>
      </c>
      <c r="AK64" s="879">
        <v>6</v>
      </c>
      <c r="AL64" s="892">
        <v>345.2</v>
      </c>
      <c r="AM64" s="886">
        <v>17</v>
      </c>
      <c r="AN64" s="879">
        <v>0.16</v>
      </c>
      <c r="AO64" s="753">
        <f>IF(U64="n/a","n/a",IF(AA64&lt;0,"n/a",IF(AA64="n/a","n/a",J64+U64-AA64)))</f>
        <v>30.114925368804119</v>
      </c>
      <c r="AP64" s="754">
        <f>IF(U64="n/a","n/a",J64+U64)</f>
        <v>42.438454780568826</v>
      </c>
      <c r="AQ64" s="902">
        <f>IF(OR(AC64&lt;0.01,AF64="n/a"),"n/a",(I64/SQRT(22.5*AC64*(I64/AF64))-1)*100)</f>
        <v>-25.255992436405538</v>
      </c>
      <c r="AR64" s="663">
        <f>INDEX(Historical!$C$7:$C$1279,MATCH(B64,Historical!$B$7:$B$1301,0))*IF(AH64="n/a",1.03,IF(AH64&lt;0,1.01,IF(AH64&gt;10,1.1,(1+AH64/100))))</f>
        <v>0.52800000000000002</v>
      </c>
      <c r="AS64" s="900">
        <f>IF($AI64="n/a",1.03*AR64,IF($AI64&lt;0,1.01*AR64,IF($AI64&gt;10,1.1*AR64,(1+$AI64/100)*AR64)))</f>
        <v>0.5318016000000001</v>
      </c>
      <c r="AT64" s="900">
        <f>IF($AK64="n/a",1.03*AS64,IF($AK64&lt;0,1.01*AS64,IF($AK64&gt;10,1.1*AS64,(1+$AK64/100)*AS64)))</f>
        <v>0.56370969600000009</v>
      </c>
      <c r="AU64" s="900">
        <f>IF($AK64="n/a",1.03*AT64,IF($AK64&lt;0,1.01*AT64,IF($AK64&gt;10,1.1*AT64,(1+$AK64/100)*AT64)))</f>
        <v>0.59753227776000017</v>
      </c>
      <c r="AV64" s="900">
        <f>IF($AK64="n/a",1.03*AU64,IF($AK64&lt;0,1.01*AU64,IF($AK64&gt;10,1.1*AU64,(1+$AK64/100)*AU64)))</f>
        <v>0.63338421442560022</v>
      </c>
      <c r="AW64" s="663">
        <f>SUM(AR64:AV64)</f>
        <v>2.8544277881856006</v>
      </c>
      <c r="AX64" s="761">
        <f>AW64/I64*100</f>
        <v>13.624953642890695</v>
      </c>
      <c r="AY64" s="948">
        <v>0.92</v>
      </c>
      <c r="AZ64" s="886">
        <v>34.21</v>
      </c>
      <c r="BA64" s="886">
        <v>-32.31</v>
      </c>
      <c r="BB64" s="886">
        <v>5.4899999999999993</v>
      </c>
      <c r="BC64" s="886">
        <v>-16.329999999999998</v>
      </c>
      <c r="BE64" s="635">
        <v>2014</v>
      </c>
      <c r="BF64" s="912">
        <f>IF(BE64&gt;2008,0,IF(BE64&gt;2001,1,IF(BE64&gt;1990,2,IF(BE64&gt;1980,3,IF(BE64&gt;1973,4,IF(BE64&gt;1970,5,IF(BE64&gt;1960,6,IF(BE64&gt;1958,7,IF(BE64&gt;1953,8,9)))))))))</f>
        <v>0</v>
      </c>
      <c r="BG64" s="896">
        <v>0.89999999999999991</v>
      </c>
    </row>
    <row r="65" spans="1:59" ht="11.25" customHeight="1" x14ac:dyDescent="0.2">
      <c r="A65" s="894" t="s">
        <v>4308</v>
      </c>
      <c r="B65" s="607" t="s">
        <v>3810</v>
      </c>
      <c r="C65" s="946" t="s">
        <v>4325</v>
      </c>
      <c r="D65" s="946" t="s">
        <v>4326</v>
      </c>
      <c r="E65" s="746">
        <v>6</v>
      </c>
      <c r="F65" s="1199">
        <v>704</v>
      </c>
      <c r="G65" s="1199" t="s">
        <v>106</v>
      </c>
      <c r="H65" s="1199" t="s">
        <v>106</v>
      </c>
      <c r="I65" s="888">
        <v>167.35</v>
      </c>
      <c r="J65" s="663">
        <f>(M65/I65)*100</f>
        <v>2.868240215118016</v>
      </c>
      <c r="K65" s="891">
        <v>1.2</v>
      </c>
      <c r="L65" s="901">
        <v>4</v>
      </c>
      <c r="M65" s="654">
        <f>K65*L65</f>
        <v>4.8</v>
      </c>
      <c r="N65" s="884" t="s">
        <v>318</v>
      </c>
      <c r="O65" s="747">
        <v>1.125</v>
      </c>
      <c r="P65" s="875">
        <v>43811</v>
      </c>
      <c r="Q65" s="875">
        <v>43830</v>
      </c>
      <c r="R65" s="654">
        <f>(K65-O65)/O65*100</f>
        <v>6.6666666666666625</v>
      </c>
      <c r="S65" s="714">
        <f>IF(INDEX(Historical!$D$7:$D$1277,MATCH(B65,Historical!$B$7:$B$1301,0))=0,"n/a",(INDEX(Historical!$C$7:$C$1279,MATCH(B65,Historical!$B$7:$B$1301,0))/INDEX(Historical!$D$7:$D$1277,MATCH(B65,Historical!$B$7:$B$1301,0))-1)*100)</f>
        <v>7.0175438596491224</v>
      </c>
      <c r="T65" s="714">
        <f>IF(INDEX(Historical!$F$7:$F$1270,MATCH(B65,Historical!$B$7:$B$1301,0))=0,"n/a",((INDEX(Historical!$C$7:$C$1279,MATCH(B65,Historical!$B$7:$B$1301,0))/INDEX(Historical!$F$7:$F$1270,MATCH(B65,Historical!$B$7:$B$1301,0)))^(1/3)-1)*100)</f>
        <v>8.266793955739038</v>
      </c>
      <c r="U65" s="714">
        <f>IF(INDEX(Historical!$H$7:$H$1270,MATCH(B65,Historical!$B$7:$B$1301,0))=0,"n/a",((INDEX(Historical!$C$7:$C$1279,MATCH(B65,Historical!$B$7:$B$1301,0))/INDEX(Historical!$H$7:$H$1270,MATCH(B65,Historical!$B$7:$B$1301,0)))^(1/5)-1)*100)</f>
        <v>19.594139509622366</v>
      </c>
      <c r="V65" s="714" t="str">
        <f>IF(INDEX(Historical!$O$7:$O$1270,MATCH(B65,Historical!$B$7:$B$1301,0))=0,"n/a",((INDEX(Historical!$C$7:$C$1279,MATCH(B65,Historical!$B$7:$B$1301,0))/INDEX(Historical!$O$7:$O$1270,MATCH(B65,Historical!$B$7:$B$1301,0)))^(1/10)-1)*100)</f>
        <v>n/a</v>
      </c>
      <c r="W65" s="715" t="str">
        <f>IF(OR(U65&lt;=0,U65="n/a",V65&lt;=0,V65="n/a"),"n/a",U65/V65)</f>
        <v>n/a</v>
      </c>
      <c r="X65" s="716">
        <f>IF(OR(AJ65&lt;=0,AJ65="n/a",U65&lt;=0,U65="n/a"),"n/a",U65/AJ65)</f>
        <v>1.351319966180853</v>
      </c>
      <c r="Y65" s="673"/>
      <c r="Z65" s="663">
        <f>IF(OR(AC65&lt;0.01,AC65="n/a"),"n/a",M65/AC65*100)</f>
        <v>271.18644067796606</v>
      </c>
      <c r="AA65" s="900">
        <f>IF(OR(AC65&lt;0.01,AC65="n/a"),"n/a",I65/AC65)</f>
        <v>94.548022598870048</v>
      </c>
      <c r="AB65" s="901">
        <v>12</v>
      </c>
      <c r="AC65" s="879">
        <v>1.77</v>
      </c>
      <c r="AD65" s="879">
        <v>4.71</v>
      </c>
      <c r="AE65" s="879">
        <v>11.96</v>
      </c>
      <c r="AF65" s="879">
        <v>6.67</v>
      </c>
      <c r="AG65" s="879">
        <v>7.0000000000000009</v>
      </c>
      <c r="AH65" s="879">
        <v>45.7</v>
      </c>
      <c r="AI65" s="879">
        <v>26.369999999999997</v>
      </c>
      <c r="AJ65" s="879">
        <v>14.499999999999998</v>
      </c>
      <c r="AK65" s="879">
        <v>19.5</v>
      </c>
      <c r="AL65" s="879">
        <v>69060</v>
      </c>
      <c r="AM65" s="886">
        <v>0.5</v>
      </c>
      <c r="AN65" s="879">
        <v>1.85</v>
      </c>
      <c r="AO65" s="753">
        <f>IF(U65="n/a","n/a",IF(AA65&lt;0,"n/a",IF(AA65="n/a","n/a",J65+U65-AA65)))</f>
        <v>-72.085642874129661</v>
      </c>
      <c r="AP65" s="754">
        <f>IF(U65="n/a","n/a",J65+U65)</f>
        <v>22.46237972474038</v>
      </c>
      <c r="AQ65" s="902">
        <f>IF(OR(AC65&lt;0.01,AF65="n/a"),"n/a",(I65/SQRT(22.5*AC65*(I65/AF65))-1)*100)</f>
        <v>429.41700041312242</v>
      </c>
      <c r="AR65" s="663">
        <f>INDEX(Historical!$C$7:$C$1279,MATCH(B65,Historical!$B$7:$B$1301,0))*IF(AH65="n/a",1.03,IF(AH65&lt;0,1.01,IF(AH65&gt;10,1.1,(1+AH65/100))))</f>
        <v>5.0325000000000006</v>
      </c>
      <c r="AS65" s="900">
        <f>IF($AI65="n/a",1.03*AR65,IF($AI65&lt;0,1.01*AR65,IF($AI65&gt;10,1.1*AR65,(1+$AI65/100)*AR65)))</f>
        <v>5.5357500000000011</v>
      </c>
      <c r="AT65" s="900">
        <f>IF($AK65="n/a",1.03*AS65,IF($AK65&lt;0,1.01*AS65,IF($AK65&gt;10,1.1*AS65,(1+$AK65/100)*AS65)))</f>
        <v>6.0893250000000014</v>
      </c>
      <c r="AU65" s="900">
        <f>IF($AK65="n/a",1.03*AT65,IF($AK65&lt;0,1.01*AT65,IF($AK65&gt;10,1.1*AT65,(1+$AK65/100)*AT65)))</f>
        <v>6.6982575000000022</v>
      </c>
      <c r="AV65" s="900">
        <f>IF($AK65="n/a",1.03*AU65,IF($AK65&lt;0,1.01*AU65,IF($AK65&gt;10,1.1*AU65,(1+$AK65/100)*AU65)))</f>
        <v>7.3680832500000033</v>
      </c>
      <c r="AW65" s="663">
        <f>SUM(AR65:AV65)</f>
        <v>30.72391575000001</v>
      </c>
      <c r="AX65" s="761">
        <f>AW65/I65*100</f>
        <v>18.359077233343299</v>
      </c>
      <c r="AY65" s="948">
        <v>0.37</v>
      </c>
      <c r="AZ65" s="886">
        <v>46.57</v>
      </c>
      <c r="BA65" s="886">
        <v>-5.37</v>
      </c>
      <c r="BB65" s="886">
        <v>3.06</v>
      </c>
      <c r="BC65" s="886">
        <v>12.93</v>
      </c>
      <c r="BE65" s="635">
        <v>2014</v>
      </c>
      <c r="BF65" s="912">
        <f>IF(BE65&gt;2008,0,IF(BE65&gt;2001,1,IF(BE65&gt;1990,2,IF(BE65&gt;1980,3,IF(BE65&gt;1973,4,IF(BE65&gt;1970,5,IF(BE65&gt;1960,6,IF(BE65&gt;1958,7,IF(BE65&gt;1953,8,9)))))))))</f>
        <v>0</v>
      </c>
      <c r="BG65" s="896">
        <v>1.9</v>
      </c>
    </row>
    <row r="66" spans="1:59" ht="11.25" customHeight="1" x14ac:dyDescent="0.2">
      <c r="A66" s="895" t="s">
        <v>4612</v>
      </c>
      <c r="B66" s="889" t="s">
        <v>4606</v>
      </c>
      <c r="C66" s="946" t="s">
        <v>4199</v>
      </c>
      <c r="D66" s="946" t="s">
        <v>4332</v>
      </c>
      <c r="E66" s="746">
        <v>5</v>
      </c>
      <c r="F66" s="1199">
        <v>774</v>
      </c>
      <c r="G66" s="1199" t="s">
        <v>106</v>
      </c>
      <c r="H66" s="1199" t="s">
        <v>106</v>
      </c>
      <c r="I66" s="888">
        <v>139.54</v>
      </c>
      <c r="J66" s="663">
        <f>(M66/I66)*100</f>
        <v>1.2612870861401748</v>
      </c>
      <c r="K66" s="891">
        <v>0.44</v>
      </c>
      <c r="L66" s="901">
        <v>4</v>
      </c>
      <c r="M66" s="654">
        <f>K66*L66</f>
        <v>1.76</v>
      </c>
      <c r="N66" s="884" t="s">
        <v>719</v>
      </c>
      <c r="O66" s="747">
        <v>0.42</v>
      </c>
      <c r="P66" s="875">
        <v>43913</v>
      </c>
      <c r="Q66" s="875">
        <v>43945</v>
      </c>
      <c r="R66" s="654">
        <f>(K66-O66)/O66*100</f>
        <v>4.7619047619047663</v>
      </c>
      <c r="S66" s="714">
        <f>IF(INDEX(Historical!$D$7:$D$1277,MATCH(B66,Historical!$B$7:$B$1301,0))=0,"n/a",(INDEX(Historical!$C$7:$C$1279,MATCH(B66,Historical!$B$7:$B$1301,0))/INDEX(Historical!$D$7:$D$1277,MATCH(B66,Historical!$B$7:$B$1301,0))-1)*100)</f>
        <v>4.9999999999999822</v>
      </c>
      <c r="T66" s="714">
        <f>IF(INDEX(Historical!$F$7:$F$1270,MATCH(B66,Historical!$B$7:$B$1301,0))=0,"n/a",((INDEX(Historical!$C$7:$C$1279,MATCH(B66,Historical!$B$7:$B$1301,0))/INDEX(Historical!$F$7:$F$1270,MATCH(B66,Historical!$B$7:$B$1301,0)))^(1/3)-1)*100)</f>
        <v>32.63524026321307</v>
      </c>
      <c r="U66" s="714" t="str">
        <f>IF(INDEX(Historical!$H$7:$H$1270,MATCH(B66,Historical!$B$7:$B$1301,0))=0,"n/a",((INDEX(Historical!$C$7:$C$1279,MATCH(B66,Historical!$B$7:$B$1301,0))/INDEX(Historical!$H$7:$H$1270,MATCH(B66,Historical!$B$7:$B$1301,0)))^(1/5)-1)*100)</f>
        <v>n/a</v>
      </c>
      <c r="V66" s="714" t="str">
        <f>IF(INDEX(Historical!$O$7:$O$1270,MATCH(B66,Historical!$B$7:$B$1301,0))=0,"n/a",((INDEX(Historical!$C$7:$C$1279,MATCH(B66,Historical!$B$7:$B$1301,0))/INDEX(Historical!$O$7:$O$1270,MATCH(B66,Historical!$B$7:$B$1301,0)))^(1/10)-1)*100)</f>
        <v>n/a</v>
      </c>
      <c r="W66" s="715" t="str">
        <f>IF(OR(U66&lt;=0,U66="n/a",V66&lt;=0,V66="n/a"),"n/a",U66/V66)</f>
        <v>n/a</v>
      </c>
      <c r="X66" s="716" t="str">
        <f>IF(OR(AJ66&lt;=0,AJ66="n/a",U66&lt;=0,U66="n/a"),"n/a",U66/AJ66)</f>
        <v>n/a</v>
      </c>
      <c r="Y66" s="890"/>
      <c r="Z66" s="663">
        <f>IF(OR(AC66&lt;0.01,AC66="n/a"),"n/a",M66/AC66*100)</f>
        <v>66.165413533834581</v>
      </c>
      <c r="AA66" s="900">
        <f>IF(OR(AC66&lt;0.01,AC66="n/a"),"n/a",I66/AC66)</f>
        <v>52.458646616541344</v>
      </c>
      <c r="AB66" s="901">
        <v>9</v>
      </c>
      <c r="AC66" s="879">
        <v>2.66</v>
      </c>
      <c r="AD66" s="879">
        <v>3.87</v>
      </c>
      <c r="AE66" s="879">
        <v>3.71</v>
      </c>
      <c r="AF66" s="879">
        <v>3.88</v>
      </c>
      <c r="AG66" s="879">
        <v>6.9</v>
      </c>
      <c r="AH66" s="879">
        <v>-66.100000000000009</v>
      </c>
      <c r="AI66" s="879">
        <v>1.48</v>
      </c>
      <c r="AJ66" s="879">
        <v>-4.1000000000000005</v>
      </c>
      <c r="AK66" s="879">
        <v>13</v>
      </c>
      <c r="AL66" s="892">
        <v>4140</v>
      </c>
      <c r="AM66" s="886">
        <v>0.89999999999999991</v>
      </c>
      <c r="AN66" s="879">
        <v>1.07</v>
      </c>
      <c r="AO66" s="753" t="str">
        <f>IF(U66="n/a","n/a",IF(AA66&lt;0,"n/a",IF(AA66="n/a","n/a",J66+U66-AA66)))</f>
        <v>n/a</v>
      </c>
      <c r="AP66" s="754" t="str">
        <f>IF(U66="n/a","n/a",J66+U66)</f>
        <v>n/a</v>
      </c>
      <c r="AQ66" s="902">
        <f>IF(OR(AC66&lt;0.01,AF66="n/a"),"n/a",(I66/SQRT(22.5*AC66*(I66/AF66))-1)*100)</f>
        <v>200.7690504705713</v>
      </c>
      <c r="AR66" s="663">
        <f>INDEX(Historical!$C$7:$C$1279,MATCH(B66,Historical!$B$7:$B$1301,0))*IF(AH66="n/a",1.03,IF(AH66&lt;0,1.01,IF(AH66&gt;10,1.1,(1+AH66/100))))</f>
        <v>1.6967999999999999</v>
      </c>
      <c r="AS66" s="900">
        <f>IF($AI66="n/a",1.03*AR66,IF($AI66&lt;0,1.01*AR66,IF($AI66&gt;10,1.1*AR66,(1+$AI66/100)*AR66)))</f>
        <v>1.7219126399999998</v>
      </c>
      <c r="AT66" s="900">
        <f>IF($AK66="n/a",1.03*AS66,IF($AK66&lt;0,1.01*AS66,IF($AK66&gt;10,1.1*AS66,(1+$AK66/100)*AS66)))</f>
        <v>1.8941039039999998</v>
      </c>
      <c r="AU66" s="900">
        <f>IF($AK66="n/a",1.03*AT66,IF($AK66&lt;0,1.01*AT66,IF($AK66&gt;10,1.1*AT66,(1+$AK66/100)*AT66)))</f>
        <v>2.0835142944</v>
      </c>
      <c r="AV66" s="900">
        <f>IF($AK66="n/a",1.03*AU66,IF($AK66&lt;0,1.01*AU66,IF($AK66&gt;10,1.1*AU66,(1+$AK66/100)*AU66)))</f>
        <v>2.2918657238400004</v>
      </c>
      <c r="AW66" s="663">
        <f>SUM(AR66:AV66)</f>
        <v>9.6881965622399999</v>
      </c>
      <c r="AX66" s="761">
        <f>AW66/I66*100</f>
        <v>6.942952961330084</v>
      </c>
      <c r="AY66" s="948">
        <v>1.28</v>
      </c>
      <c r="AZ66" s="886">
        <v>63.660000000000004</v>
      </c>
      <c r="BA66" s="886">
        <v>-17.5</v>
      </c>
      <c r="BB66" s="886">
        <v>4.96</v>
      </c>
      <c r="BC66" s="886">
        <v>1.66</v>
      </c>
      <c r="BE66" s="635">
        <v>2016</v>
      </c>
      <c r="BF66" s="912">
        <f>IF(BE66&gt;2008,0,IF(BE66&gt;2001,1,IF(BE66&gt;1990,2,IF(BE66&gt;1980,3,IF(BE66&gt;1973,4,IF(BE66&gt;1970,5,IF(BE66&gt;1960,6,IF(BE66&gt;1958,7,IF(BE66&gt;1953,8,9)))))))))</f>
        <v>0</v>
      </c>
      <c r="BG66" s="896">
        <v>3</v>
      </c>
    </row>
    <row r="67" spans="1:59" ht="11.25" customHeight="1" x14ac:dyDescent="0.2">
      <c r="A67" s="894" t="s">
        <v>1079</v>
      </c>
      <c r="B67" s="889" t="s">
        <v>1080</v>
      </c>
      <c r="C67" s="946" t="s">
        <v>4349</v>
      </c>
      <c r="D67" s="946" t="s">
        <v>4358</v>
      </c>
      <c r="E67" s="746">
        <v>9</v>
      </c>
      <c r="F67" s="1199">
        <v>499</v>
      </c>
      <c r="G67" s="1199" t="s">
        <v>106</v>
      </c>
      <c r="H67" s="1199" t="s">
        <v>106</v>
      </c>
      <c r="I67" s="888">
        <v>77.36</v>
      </c>
      <c r="J67" s="663">
        <f>(M67/I67)*100</f>
        <v>3.5160289555325757</v>
      </c>
      <c r="K67" s="891">
        <v>0.68</v>
      </c>
      <c r="L67" s="901">
        <v>4</v>
      </c>
      <c r="M67" s="654">
        <f>K67*L67</f>
        <v>2.72</v>
      </c>
      <c r="N67" s="884" t="s">
        <v>3953</v>
      </c>
      <c r="O67" s="747">
        <v>0.66</v>
      </c>
      <c r="P67" s="875">
        <v>43972</v>
      </c>
      <c r="Q67" s="875">
        <v>43987</v>
      </c>
      <c r="R67" s="654">
        <f>(K67-O67)/O67*100</f>
        <v>3.0303030303030329</v>
      </c>
      <c r="S67" s="714">
        <f>IF(INDEX(Historical!$D$7:$D$1277,MATCH(B67,Historical!$B$7:$B$1301,0))=0,"n/a",(INDEX(Historical!$C$7:$C$1279,MATCH(B67,Historical!$B$7:$B$1301,0))/INDEX(Historical!$D$7:$D$1277,MATCH(B67,Historical!$B$7:$B$1301,0))-1)*100)</f>
        <v>15.094339622641506</v>
      </c>
      <c r="T67" s="714">
        <f>IF(INDEX(Historical!$F$7:$F$1270,MATCH(B67,Historical!$B$7:$B$1301,0))=0,"n/a",((INDEX(Historical!$C$7:$C$1279,MATCH(B67,Historical!$B$7:$B$1301,0))/INDEX(Historical!$F$7:$F$1270,MATCH(B67,Historical!$B$7:$B$1301,0)))^(1/3)-1)*100)</f>
        <v>17.346721269258715</v>
      </c>
      <c r="U67" s="714">
        <f>IF(INDEX(Historical!$H$7:$H$1270,MATCH(B67,Historical!$B$7:$B$1301,0))=0,"n/a",((INDEX(Historical!$C$7:$C$1279,MATCH(B67,Historical!$B$7:$B$1301,0))/INDEX(Historical!$H$7:$H$1270,MATCH(B67,Historical!$B$7:$B$1301,0)))^(1/5)-1)*100)</f>
        <v>15.835264030516516</v>
      </c>
      <c r="V67" s="714" t="str">
        <f>IF(INDEX(Historical!$O$7:$O$1270,MATCH(B67,Historical!$B$7:$B$1301,0))=0,"n/a",((INDEX(Historical!$C$7:$C$1279,MATCH(B67,Historical!$B$7:$B$1301,0))/INDEX(Historical!$O$7:$O$1270,MATCH(B67,Historical!$B$7:$B$1301,0)))^(1/10)-1)*100)</f>
        <v>n/a</v>
      </c>
      <c r="W67" s="715" t="str">
        <f>IF(OR(U67&lt;=0,U67="n/a",V67&lt;=0,V67="n/a"),"n/a",U67/V67)</f>
        <v>n/a</v>
      </c>
      <c r="X67" s="716">
        <f>IF(OR(AJ67&lt;=0,AJ67="n/a",U67&lt;=0,U67="n/a"),"n/a",U67/AJ67)</f>
        <v>0.1361587620852667</v>
      </c>
      <c r="Y67" s="890"/>
      <c r="Z67" s="663">
        <f>IF(OR(AC67&lt;0.01,AC67="n/a"),"n/a",M67/AC67*100)</f>
        <v>335.80246913580243</v>
      </c>
      <c r="AA67" s="900">
        <f>IF(OR(AC67&lt;0.01,AC67="n/a"),"n/a",I67/AC67)</f>
        <v>95.506172839506164</v>
      </c>
      <c r="AB67" s="901">
        <v>12</v>
      </c>
      <c r="AC67" s="879">
        <v>0.81</v>
      </c>
      <c r="AD67" s="879">
        <v>2.16</v>
      </c>
      <c r="AE67" s="879">
        <v>6.92</v>
      </c>
      <c r="AF67" s="881" t="s">
        <v>136</v>
      </c>
      <c r="AG67" s="879" t="s">
        <v>136</v>
      </c>
      <c r="AH67" s="879">
        <v>29.5</v>
      </c>
      <c r="AI67" s="879">
        <v>34.4</v>
      </c>
      <c r="AJ67" s="879">
        <v>116.3</v>
      </c>
      <c r="AK67" s="879">
        <v>44.61</v>
      </c>
      <c r="AL67" s="892">
        <v>3830</v>
      </c>
      <c r="AM67" s="886">
        <v>10.5</v>
      </c>
      <c r="AN67" s="879" t="s">
        <v>136</v>
      </c>
      <c r="AO67" s="753">
        <f>IF(U67="n/a","n/a",IF(AA67&lt;0,"n/a",IF(AA67="n/a","n/a",J67+U67-AA67)))</f>
        <v>-76.154879853457075</v>
      </c>
      <c r="AP67" s="754">
        <f>IF(U67="n/a","n/a",J67+U67)</f>
        <v>19.351292986049092</v>
      </c>
      <c r="AQ67" s="902" t="str">
        <f>IF(OR(AC67&lt;0.01,AF67="n/a"),"n/a",(I67/SQRT(22.5*AC67*(I67/AF67))-1)*100)</f>
        <v>n/a</v>
      </c>
      <c r="AR67" s="663">
        <f>INDEX(Historical!$C$7:$C$1279,MATCH(B67,Historical!$B$7:$B$1301,0))*IF(AH67="n/a",1.03,IF(AH67&lt;0,1.01,IF(AH67&gt;10,1.1,(1+AH67/100))))</f>
        <v>2.6840000000000002</v>
      </c>
      <c r="AS67" s="900">
        <f>IF($AI67="n/a",1.03*AR67,IF($AI67&lt;0,1.01*AR67,IF($AI67&gt;10,1.1*AR67,(1+$AI67/100)*AR67)))</f>
        <v>2.9524000000000004</v>
      </c>
      <c r="AT67" s="900">
        <f>IF($AK67="n/a",1.03*AS67,IF($AK67&lt;0,1.01*AS67,IF($AK67&gt;10,1.1*AS67,(1+$AK67/100)*AS67)))</f>
        <v>3.2476400000000005</v>
      </c>
      <c r="AU67" s="900">
        <f>IF($AK67="n/a",1.03*AT67,IF($AK67&lt;0,1.01*AT67,IF($AK67&gt;10,1.1*AT67,(1+$AK67/100)*AT67)))</f>
        <v>3.572404000000001</v>
      </c>
      <c r="AV67" s="900">
        <f>IF($AK67="n/a",1.03*AU67,IF($AK67&lt;0,1.01*AU67,IF($AK67&gt;10,1.1*AU67,(1+$AK67/100)*AU67)))</f>
        <v>3.9296444000000013</v>
      </c>
      <c r="AW67" s="663">
        <f>SUM(AR67:AV67)</f>
        <v>16.386088400000002</v>
      </c>
      <c r="AX67" s="761">
        <f>AW67/I67*100</f>
        <v>21.181603412616344</v>
      </c>
      <c r="AY67" s="948">
        <v>0.24</v>
      </c>
      <c r="AZ67" s="886">
        <v>45.300000000000004</v>
      </c>
      <c r="BA67" s="886">
        <v>-16.78</v>
      </c>
      <c r="BB67" s="886">
        <v>-3.17</v>
      </c>
      <c r="BC67" s="886">
        <v>8.6199999999999992</v>
      </c>
      <c r="BD67" s="1061"/>
      <c r="BE67" s="635">
        <v>2012</v>
      </c>
      <c r="BF67" s="912">
        <f>IF(BE67&gt;2008,0,IF(BE67&gt;2001,1,IF(BE67&gt;1990,2,IF(BE67&gt;1980,3,IF(BE67&gt;1973,4,IF(BE67&gt;1970,5,IF(BE67&gt;1960,6,IF(BE67&gt;1958,7,IF(BE67&gt;1953,8,9)))))))))</f>
        <v>0</v>
      </c>
      <c r="BG67" s="896" t="s">
        <v>136</v>
      </c>
    </row>
    <row r="68" spans="1:59" ht="11.25" customHeight="1" x14ac:dyDescent="0.2">
      <c r="A68" s="877" t="s">
        <v>1040</v>
      </c>
      <c r="B68" s="889" t="s">
        <v>1041</v>
      </c>
      <c r="C68" s="946" t="s">
        <v>4199</v>
      </c>
      <c r="D68" s="946" t="s">
        <v>4344</v>
      </c>
      <c r="E68" s="746">
        <v>7</v>
      </c>
      <c r="F68" s="1199">
        <v>618</v>
      </c>
      <c r="G68" s="1199" t="s">
        <v>106</v>
      </c>
      <c r="H68" s="1199" t="s">
        <v>106</v>
      </c>
      <c r="I68" s="888">
        <v>116.18</v>
      </c>
      <c r="J68" s="663">
        <f>(M68/I68)*100</f>
        <v>1.3083146841108624</v>
      </c>
      <c r="K68" s="891">
        <v>0.38</v>
      </c>
      <c r="L68" s="901">
        <v>4</v>
      </c>
      <c r="M68" s="654">
        <f>K68*L68</f>
        <v>1.52</v>
      </c>
      <c r="N68" s="884" t="s">
        <v>142</v>
      </c>
      <c r="O68" s="747">
        <v>0.29499999999999998</v>
      </c>
      <c r="P68" s="875">
        <v>43790</v>
      </c>
      <c r="Q68" s="875">
        <v>43808</v>
      </c>
      <c r="R68" s="654">
        <f>(K68-O68)/O68*100</f>
        <v>28.813559322033903</v>
      </c>
      <c r="S68" s="714">
        <f>IF(INDEX(Historical!$D$7:$D$1277,MATCH(B68,Historical!$B$7:$B$1301,0))=0,"n/a",(INDEX(Historical!$C$7:$C$1279,MATCH(B68,Historical!$B$7:$B$1301,0))/INDEX(Historical!$D$7:$D$1277,MATCH(B68,Historical!$B$7:$B$1301,0))-1)*100)</f>
        <v>36.756756756756737</v>
      </c>
      <c r="T68" s="714">
        <f>IF(INDEX(Historical!$F$7:$F$1270,MATCH(B68,Historical!$B$7:$B$1301,0))=0,"n/a",((INDEX(Historical!$C$7:$C$1279,MATCH(B68,Historical!$B$7:$B$1301,0))/INDEX(Historical!$F$7:$F$1270,MATCH(B68,Historical!$B$7:$B$1301,0)))^(1/3)-1)*100)</f>
        <v>37.889459508382096</v>
      </c>
      <c r="U68" s="714">
        <f>IF(INDEX(Historical!$H$7:$H$1270,MATCH(B68,Historical!$B$7:$B$1301,0))=0,"n/a",((INDEX(Historical!$C$7:$C$1279,MATCH(B68,Historical!$B$7:$B$1301,0))/INDEX(Historical!$H$7:$H$1270,MATCH(B68,Historical!$B$7:$B$1301,0)))^(1/5)-1)*100)</f>
        <v>45.348710388250304</v>
      </c>
      <c r="V68" s="714" t="str">
        <f>IF(INDEX(Historical!$O$7:$O$1270,MATCH(B68,Historical!$B$7:$B$1301,0))=0,"n/a",((INDEX(Historical!$C$7:$C$1279,MATCH(B68,Historical!$B$7:$B$1301,0))/INDEX(Historical!$O$7:$O$1270,MATCH(B68,Historical!$B$7:$B$1301,0)))^(1/10)-1)*100)</f>
        <v>n/a</v>
      </c>
      <c r="W68" s="715" t="str">
        <f>IF(OR(U68&lt;=0,U68="n/a",V68&lt;=0,V68="n/a"),"n/a",U68/V68)</f>
        <v>n/a</v>
      </c>
      <c r="X68" s="716">
        <f>IF(OR(AJ68&lt;=0,AJ68="n/a",U68&lt;=0,U68="n/a"),"n/a",U68/AJ68)</f>
        <v>1.5856192443444164</v>
      </c>
      <c r="Y68" s="667"/>
      <c r="Z68" s="663">
        <f>IF(OR(AC68&lt;0.01,AC68="n/a"),"n/a",M68/AC68*100)</f>
        <v>29.6875</v>
      </c>
      <c r="AA68" s="900">
        <f>IF(OR(AC68&lt;0.01,AC68="n/a"),"n/a",I68/AC68)</f>
        <v>22.69140625</v>
      </c>
      <c r="AB68" s="901">
        <v>12</v>
      </c>
      <c r="AC68" s="879">
        <v>5.12</v>
      </c>
      <c r="AD68" s="879">
        <v>2.4500000000000002</v>
      </c>
      <c r="AE68" s="879">
        <v>0.91</v>
      </c>
      <c r="AF68" s="879">
        <v>18.3</v>
      </c>
      <c r="AG68" s="879">
        <v>80.800000000000011</v>
      </c>
      <c r="AH68" s="879">
        <v>19.400000000000002</v>
      </c>
      <c r="AI68" s="879">
        <v>11.690000000000001</v>
      </c>
      <c r="AJ68" s="879">
        <v>28.599999999999998</v>
      </c>
      <c r="AK68" s="879">
        <v>9.1</v>
      </c>
      <c r="AL68" s="892">
        <v>16820</v>
      </c>
      <c r="AM68" s="886">
        <v>0.6</v>
      </c>
      <c r="AN68" s="879">
        <v>3.9</v>
      </c>
      <c r="AO68" s="753">
        <f>IF(U68="n/a","n/a",IF(AA68&lt;0,"n/a",IF(AA68="n/a","n/a",J68+U68-AA68)))</f>
        <v>23.965618822361165</v>
      </c>
      <c r="AP68" s="754">
        <f>IF(U68="n/a","n/a",J68+U68)</f>
        <v>46.657025072361165</v>
      </c>
      <c r="AQ68" s="902">
        <f>IF(OR(AC68&lt;0.01,AF68="n/a"),"n/a",(I68/SQRT(22.5*AC68*(I68/AF68))-1)*100)</f>
        <v>329.60071093206233</v>
      </c>
      <c r="AR68" s="663">
        <f>INDEX(Historical!$C$7:$C$1279,MATCH(B68,Historical!$B$7:$B$1301,0))*IF(AH68="n/a",1.03,IF(AH68&lt;0,1.01,IF(AH68&gt;10,1.1,(1+AH68/100))))</f>
        <v>1.3915</v>
      </c>
      <c r="AS68" s="900">
        <f>IF($AI68="n/a",1.03*AR68,IF($AI68&lt;0,1.01*AR68,IF($AI68&gt;10,1.1*AR68,(1+$AI68/100)*AR68)))</f>
        <v>1.5306500000000001</v>
      </c>
      <c r="AT68" s="900">
        <f>IF($AK68="n/a",1.03*AS68,IF($AK68&lt;0,1.01*AS68,IF($AK68&gt;10,1.1*AS68,(1+$AK68/100)*AS68)))</f>
        <v>1.66993915</v>
      </c>
      <c r="AU68" s="900">
        <f>IF($AK68="n/a",1.03*AT68,IF($AK68&lt;0,1.01*AT68,IF($AK68&gt;10,1.1*AT68,(1+$AK68/100)*AT68)))</f>
        <v>1.8219036126499999</v>
      </c>
      <c r="AV68" s="900">
        <f>IF($AK68="n/a",1.03*AU68,IF($AK68&lt;0,1.01*AU68,IF($AK68&gt;10,1.1*AU68,(1+$AK68/100)*AU68)))</f>
        <v>1.9876968414011498</v>
      </c>
      <c r="AW68" s="663">
        <f>SUM(AR68:AV68)</f>
        <v>8.4016896040511497</v>
      </c>
      <c r="AX68" s="761">
        <f>AW68/I68*100</f>
        <v>7.231614394948485</v>
      </c>
      <c r="AY68" s="948">
        <v>1.19</v>
      </c>
      <c r="AZ68" s="886">
        <v>58.3</v>
      </c>
      <c r="BA68" s="886">
        <v>-20.47</v>
      </c>
      <c r="BB68" s="886">
        <v>5.33</v>
      </c>
      <c r="BC68" s="886">
        <v>-3.9800000000000004</v>
      </c>
      <c r="BE68" s="635">
        <v>2014</v>
      </c>
      <c r="BF68" s="912">
        <f>IF(BE68&gt;2008,0,IF(BE68&gt;2001,1,IF(BE68&gt;1990,2,IF(BE68&gt;1980,3,IF(BE68&gt;1973,4,IF(BE68&gt;1970,5,IF(BE68&gt;1960,6,IF(BE68&gt;1958,7,IF(BE68&gt;1953,8,9)))))))))</f>
        <v>0</v>
      </c>
      <c r="BG68" s="896">
        <v>9.4</v>
      </c>
    </row>
    <row r="69" spans="1:59" ht="11.25" customHeight="1" x14ac:dyDescent="0.2">
      <c r="A69" s="877" t="s">
        <v>1022</v>
      </c>
      <c r="B69" s="889" t="s">
        <v>1023</v>
      </c>
      <c r="C69" s="946" t="s">
        <v>108</v>
      </c>
      <c r="D69" s="946" t="s">
        <v>4345</v>
      </c>
      <c r="E69" s="746">
        <v>8</v>
      </c>
      <c r="F69" s="1199">
        <v>542</v>
      </c>
      <c r="G69" s="1199" t="s">
        <v>37</v>
      </c>
      <c r="H69" s="1199" t="s">
        <v>37</v>
      </c>
      <c r="I69" s="888">
        <v>33.25</v>
      </c>
      <c r="J69" s="663">
        <f>(M69/I69)*100</f>
        <v>4.5714285714285712</v>
      </c>
      <c r="K69" s="891">
        <v>0.38</v>
      </c>
      <c r="L69" s="901">
        <v>4</v>
      </c>
      <c r="M69" s="654">
        <f>K69*L69</f>
        <v>1.52</v>
      </c>
      <c r="N69" s="884" t="s">
        <v>145</v>
      </c>
      <c r="O69" s="747">
        <v>0.37</v>
      </c>
      <c r="P69" s="875">
        <v>43810</v>
      </c>
      <c r="Q69" s="875">
        <v>43830</v>
      </c>
      <c r="R69" s="654">
        <f>(K69-O69)/O69*100</f>
        <v>2.7027027027027053</v>
      </c>
      <c r="S69" s="714">
        <f>IF(INDEX(Historical!$D$7:$D$1277,MATCH(B69,Historical!$B$7:$B$1301,0))=0,"n/a",(INDEX(Historical!$C$7:$C$1279,MATCH(B69,Historical!$B$7:$B$1301,0))/INDEX(Historical!$D$7:$D$1277,MATCH(B69,Historical!$B$7:$B$1301,0))-1)*100)</f>
        <v>7.2463768115942129</v>
      </c>
      <c r="T69" s="714">
        <f>IF(INDEX(Historical!$F$7:$F$1270,MATCH(B69,Historical!$B$7:$B$1301,0))=0,"n/a",((INDEX(Historical!$C$7:$C$1279,MATCH(B69,Historical!$B$7:$B$1301,0))/INDEX(Historical!$F$7:$F$1270,MATCH(B69,Historical!$B$7:$B$1301,0)))^(1/3)-1)*100)</f>
        <v>4.9584113452102008</v>
      </c>
      <c r="U69" s="714">
        <f>IF(INDEX(Historical!$H$7:$H$1270,MATCH(B69,Historical!$B$7:$B$1301,0))=0,"n/a",((INDEX(Historical!$C$7:$C$1279,MATCH(B69,Historical!$B$7:$B$1301,0))/INDEX(Historical!$H$7:$H$1270,MATCH(B69,Historical!$B$7:$B$1301,0)))^(1/5)-1)*100)</f>
        <v>4.6347501481522668</v>
      </c>
      <c r="V69" s="714">
        <f>IF(INDEX(Historical!$O$7:$O$1270,MATCH(B69,Historical!$B$7:$B$1301,0))=0,"n/a",((INDEX(Historical!$C$7:$C$1279,MATCH(B69,Historical!$B$7:$B$1301,0))/INDEX(Historical!$O$7:$O$1270,MATCH(B69,Historical!$B$7:$B$1301,0)))^(1/10)-1)*100)</f>
        <v>2.8263379797903054</v>
      </c>
      <c r="W69" s="715">
        <f>IF(OR(U69&lt;=0,U69="n/a",V69&lt;=0,V69="n/a"),"n/a",U69/V69)</f>
        <v>1.6398428571858674</v>
      </c>
      <c r="X69" s="716">
        <f>IF(OR(AJ69&lt;=0,AJ69="n/a",U69&lt;=0,U69="n/a"),"n/a",U69/AJ69)</f>
        <v>0.52667615319912131</v>
      </c>
      <c r="Y69" s="673"/>
      <c r="Z69" s="663">
        <f>IF(OR(AC69&lt;0.01,AC69="n/a"),"n/a",M69/AC69*100)</f>
        <v>28.517823639774857</v>
      </c>
      <c r="AA69" s="900">
        <f>IF(OR(AC69&lt;0.01,AC69="n/a"),"n/a",I69/AC69)</f>
        <v>6.2382739212007507</v>
      </c>
      <c r="AB69" s="901">
        <v>12</v>
      </c>
      <c r="AC69" s="879">
        <v>5.33</v>
      </c>
      <c r="AD69" s="879" t="s">
        <v>136</v>
      </c>
      <c r="AE69" s="879">
        <v>1.39</v>
      </c>
      <c r="AF69" s="879">
        <v>0.69</v>
      </c>
      <c r="AG69" s="879">
        <v>11.200000000000001</v>
      </c>
      <c r="AH69" s="879">
        <v>6.2</v>
      </c>
      <c r="AI69" s="879" t="s">
        <v>136</v>
      </c>
      <c r="AJ69" s="879">
        <v>8.7999999999999989</v>
      </c>
      <c r="AK69" s="879" t="s">
        <v>136</v>
      </c>
      <c r="AL69" s="892">
        <v>134.96</v>
      </c>
      <c r="AM69" s="886">
        <v>5.5</v>
      </c>
      <c r="AN69" s="879">
        <v>0.79</v>
      </c>
      <c r="AO69" s="753">
        <f>IF(U69="n/a","n/a",IF(AA69&lt;0,"n/a",IF(AA69="n/a","n/a",J69+U69-AA69)))</f>
        <v>2.9679047983800864</v>
      </c>
      <c r="AP69" s="754">
        <f>IF(U69="n/a","n/a",J69+U69)</f>
        <v>9.2061787195808371</v>
      </c>
      <c r="AQ69" s="902">
        <f>IF(OR(AC69&lt;0.01,AF69="n/a"),"n/a",(I69/SQRT(22.5*AC69*(I69/AF69))-1)*100)</f>
        <v>-56.261336678309078</v>
      </c>
      <c r="AR69" s="663">
        <f>INDEX(Historical!$C$7:$C$1279,MATCH(B69,Historical!$B$7:$B$1301,0))*IF(AH69="n/a",1.03,IF(AH69&lt;0,1.01,IF(AH69&gt;10,1.1,(1+AH69/100))))</f>
        <v>1.57176</v>
      </c>
      <c r="AS69" s="900">
        <f>IF($AI69="n/a",1.03*AR69,IF($AI69&lt;0,1.01*AR69,IF($AI69&gt;10,1.1*AR69,(1+$AI69/100)*AR69)))</f>
        <v>1.6189128000000002</v>
      </c>
      <c r="AT69" s="900">
        <f>IF($AK69="n/a",1.03*AS69,IF($AK69&lt;0,1.01*AS69,IF($AK69&gt;10,1.1*AS69,(1+$AK69/100)*AS69)))</f>
        <v>1.6674801840000002</v>
      </c>
      <c r="AU69" s="900">
        <f>IF($AK69="n/a",1.03*AT69,IF($AK69&lt;0,1.01*AT69,IF($AK69&gt;10,1.1*AT69,(1+$AK69/100)*AT69)))</f>
        <v>1.7175045895200003</v>
      </c>
      <c r="AV69" s="900">
        <f>IF($AK69="n/a",1.03*AU69,IF($AK69&lt;0,1.01*AU69,IF($AK69&gt;10,1.1*AU69,(1+$AK69/100)*AU69)))</f>
        <v>1.7690297272056004</v>
      </c>
      <c r="AW69" s="663">
        <f>SUM(AR69:AV69)</f>
        <v>8.3446873007256013</v>
      </c>
      <c r="AX69" s="761">
        <f>AW69/I69*100</f>
        <v>25.096803911956695</v>
      </c>
      <c r="AY69" s="948">
        <v>0.49</v>
      </c>
      <c r="AZ69" s="886">
        <v>18.75</v>
      </c>
      <c r="BA69" s="886">
        <v>-42.28</v>
      </c>
      <c r="BB69" s="886">
        <v>-2.44</v>
      </c>
      <c r="BC69" s="886">
        <v>-26.419999999999998</v>
      </c>
      <c r="BE69" s="635">
        <v>2012</v>
      </c>
      <c r="BF69" s="912">
        <f>IF(BE69&gt;2008,0,IF(BE69&gt;2001,1,IF(BE69&gt;1990,2,IF(BE69&gt;1980,3,IF(BE69&gt;1973,4,IF(BE69&gt;1970,5,IF(BE69&gt;1960,6,IF(BE69&gt;1958,7,IF(BE69&gt;1953,8,9)))))))))</f>
        <v>0</v>
      </c>
      <c r="BG69" s="896">
        <v>1.0999999999999999</v>
      </c>
    </row>
    <row r="70" spans="1:59" ht="11.25" customHeight="1" x14ac:dyDescent="0.2">
      <c r="A70" s="885" t="s">
        <v>3808</v>
      </c>
      <c r="B70" s="889" t="s">
        <v>3809</v>
      </c>
      <c r="C70" s="946" t="s">
        <v>108</v>
      </c>
      <c r="D70" s="946" t="s">
        <v>4345</v>
      </c>
      <c r="E70" s="746">
        <v>7</v>
      </c>
      <c r="F70" s="1199">
        <v>630</v>
      </c>
      <c r="G70" s="1199" t="s">
        <v>106</v>
      </c>
      <c r="H70" s="1199" t="s">
        <v>106</v>
      </c>
      <c r="I70" s="888">
        <v>25.24</v>
      </c>
      <c r="J70" s="663">
        <f>(M70/I70)*100</f>
        <v>6.1806656101426309</v>
      </c>
      <c r="K70" s="891">
        <v>0.39</v>
      </c>
      <c r="L70" s="901">
        <v>4</v>
      </c>
      <c r="M70" s="654">
        <f>K70*L70</f>
        <v>1.56</v>
      </c>
      <c r="N70" s="884" t="s">
        <v>107</v>
      </c>
      <c r="O70" s="747">
        <v>0.36</v>
      </c>
      <c r="P70" s="875">
        <v>43858</v>
      </c>
      <c r="Q70" s="875">
        <v>43872</v>
      </c>
      <c r="R70" s="654">
        <f>(K70-O70)/O70*100</f>
        <v>8.333333333333341</v>
      </c>
      <c r="S70" s="714">
        <f>IF(INDEX(Historical!$D$7:$D$1277,MATCH(B70,Historical!$B$7:$B$1301,0))=0,"n/a",(INDEX(Historical!$C$7:$C$1279,MATCH(B70,Historical!$B$7:$B$1301,0))/INDEX(Historical!$D$7:$D$1277,MATCH(B70,Historical!$B$7:$B$1301,0))-1)*100)</f>
        <v>38.775510204081655</v>
      </c>
      <c r="T70" s="714">
        <f>IF(INDEX(Historical!$F$7:$F$1270,MATCH(B70,Historical!$B$7:$B$1301,0))=0,"n/a",((INDEX(Historical!$C$7:$C$1279,MATCH(B70,Historical!$B$7:$B$1301,0))/INDEX(Historical!$F$7:$F$1270,MATCH(B70,Historical!$B$7:$B$1301,0)))^(1/3)-1)*100)</f>
        <v>43.524824854163491</v>
      </c>
      <c r="U70" s="714">
        <f>IF(INDEX(Historical!$H$7:$H$1270,MATCH(B70,Historical!$B$7:$B$1301,0))=0,"n/a",((INDEX(Historical!$C$7:$C$1279,MATCH(B70,Historical!$B$7:$B$1301,0))/INDEX(Historical!$H$7:$H$1270,MATCH(B70,Historical!$B$7:$B$1301,0)))^(1/5)-1)*100)</f>
        <v>68.541859713027975</v>
      </c>
      <c r="V70" s="714" t="str">
        <f>IF(INDEX(Historical!$O$7:$O$1270,MATCH(B70,Historical!$B$7:$B$1301,0))=0,"n/a",((INDEX(Historical!$C$7:$C$1279,MATCH(B70,Historical!$B$7:$B$1301,0))/INDEX(Historical!$O$7:$O$1270,MATCH(B70,Historical!$B$7:$B$1301,0)))^(1/10)-1)*100)</f>
        <v>n/a</v>
      </c>
      <c r="W70" s="715" t="str">
        <f>IF(OR(U70&lt;=0,U70="n/a",V70&lt;=0,V70="n/a"),"n/a",U70/V70)</f>
        <v>n/a</v>
      </c>
      <c r="X70" s="716">
        <f>IF(OR(AJ70&lt;=0,AJ70="n/a",U70&lt;=0,U70="n/a"),"n/a",U70/AJ70)</f>
        <v>3.4792822189354302</v>
      </c>
      <c r="Y70" s="890"/>
      <c r="Z70" s="663">
        <f>IF(OR(AC70&lt;0.01,AC70="n/a"),"n/a",M70/AC70*100)</f>
        <v>53.424657534246577</v>
      </c>
      <c r="AA70" s="900">
        <f>IF(OR(AC70&lt;0.01,AC70="n/a"),"n/a",I70/AC70)</f>
        <v>8.6438356164383556</v>
      </c>
      <c r="AB70" s="901">
        <v>12</v>
      </c>
      <c r="AC70" s="879">
        <v>2.92</v>
      </c>
      <c r="AD70" s="879">
        <v>3.32</v>
      </c>
      <c r="AE70" s="879">
        <v>1.8</v>
      </c>
      <c r="AF70" s="879">
        <v>0.49</v>
      </c>
      <c r="AG70" s="879">
        <v>6.3</v>
      </c>
      <c r="AH70" s="879">
        <v>10</v>
      </c>
      <c r="AI70" s="879">
        <v>213.12000000000003</v>
      </c>
      <c r="AJ70" s="879">
        <v>19.7</v>
      </c>
      <c r="AK70" s="879">
        <v>2.4299999999999997</v>
      </c>
      <c r="AL70" s="892">
        <v>10950</v>
      </c>
      <c r="AM70" s="886">
        <v>0.5</v>
      </c>
      <c r="AN70" s="879">
        <v>0.41</v>
      </c>
      <c r="AO70" s="753">
        <f>IF(U70="n/a","n/a",IF(AA70&lt;0,"n/a",IF(AA70="n/a","n/a",J70+U70-AA70)))</f>
        <v>66.078689706732249</v>
      </c>
      <c r="AP70" s="754">
        <f>IF(U70="n/a","n/a",J70+U70)</f>
        <v>74.722525323170601</v>
      </c>
      <c r="AQ70" s="902">
        <f>IF(OR(AC70&lt;0.01,AF70="n/a"),"n/a",(I70/SQRT(22.5*AC70*(I70/AF70))-1)*100)</f>
        <v>-56.612959169535969</v>
      </c>
      <c r="AR70" s="663">
        <f>INDEX(Historical!$C$7:$C$1279,MATCH(B70,Historical!$B$7:$B$1301,0))*IF(AH70="n/a",1.03,IF(AH70&lt;0,1.01,IF(AH70&gt;10,1.1,(1+AH70/100))))</f>
        <v>1.4960000000000002</v>
      </c>
      <c r="AS70" s="900">
        <f>IF($AI70="n/a",1.03*AR70,IF($AI70&lt;0,1.01*AR70,IF($AI70&gt;10,1.1*AR70,(1+$AI70/100)*AR70)))</f>
        <v>1.6456000000000004</v>
      </c>
      <c r="AT70" s="900">
        <f>IF($AK70="n/a",1.03*AS70,IF($AK70&lt;0,1.01*AS70,IF($AK70&gt;10,1.1*AS70,(1+$AK70/100)*AS70)))</f>
        <v>1.6855880800000005</v>
      </c>
      <c r="AU70" s="900">
        <f>IF($AK70="n/a",1.03*AT70,IF($AK70&lt;0,1.01*AT70,IF($AK70&gt;10,1.1*AT70,(1+$AK70/100)*AT70)))</f>
        <v>1.7265478703440005</v>
      </c>
      <c r="AV70" s="900">
        <f>IF($AK70="n/a",1.03*AU70,IF($AK70&lt;0,1.01*AU70,IF($AK70&gt;10,1.1*AU70,(1+$AK70/100)*AU70)))</f>
        <v>1.7685029835933597</v>
      </c>
      <c r="AW70" s="663">
        <f>SUM(AR70:AV70)</f>
        <v>8.3222389339373617</v>
      </c>
      <c r="AX70" s="761">
        <f>AW70/I70*100</f>
        <v>32.972420498959437</v>
      </c>
      <c r="AY70" s="948">
        <v>1.82</v>
      </c>
      <c r="AZ70" s="886">
        <v>78.75</v>
      </c>
      <c r="BA70" s="886">
        <v>-38.869999999999997</v>
      </c>
      <c r="BB70" s="886">
        <v>7.4399999999999995</v>
      </c>
      <c r="BC70" s="886">
        <v>-19.29</v>
      </c>
      <c r="BE70" s="635">
        <v>2014</v>
      </c>
      <c r="BF70" s="912">
        <f>IF(BE70&gt;2008,0,IF(BE70&gt;2001,1,IF(BE70&gt;1990,2,IF(BE70&gt;1980,3,IF(BE70&gt;1973,4,IF(BE70&gt;1970,5,IF(BE70&gt;1960,6,IF(BE70&gt;1958,7,IF(BE70&gt;1953,8,9)))))))))</f>
        <v>0</v>
      </c>
      <c r="BG70" s="896">
        <v>0.8</v>
      </c>
    </row>
    <row r="71" spans="1:59" ht="11.25" customHeight="1" x14ac:dyDescent="0.2">
      <c r="A71" s="895" t="s">
        <v>4549</v>
      </c>
      <c r="B71" s="889" t="s">
        <v>4517</v>
      </c>
      <c r="C71" s="946" t="s">
        <v>4199</v>
      </c>
      <c r="D71" s="946" t="s">
        <v>4344</v>
      </c>
      <c r="E71" s="746">
        <v>5</v>
      </c>
      <c r="F71" s="1199">
        <v>749</v>
      </c>
      <c r="G71" s="1199" t="s">
        <v>106</v>
      </c>
      <c r="H71" s="1199" t="s">
        <v>106</v>
      </c>
      <c r="I71" s="888">
        <v>59.72</v>
      </c>
      <c r="J71" s="663">
        <f>(M71/I71)*100</f>
        <v>0.36838580040187546</v>
      </c>
      <c r="K71" s="891">
        <v>5.5E-2</v>
      </c>
      <c r="L71" s="901">
        <v>4</v>
      </c>
      <c r="M71" s="654">
        <f>K71*L71</f>
        <v>0.22</v>
      </c>
      <c r="N71" s="884" t="s">
        <v>517</v>
      </c>
      <c r="O71" s="747">
        <v>0.05</v>
      </c>
      <c r="P71" s="875">
        <v>43783</v>
      </c>
      <c r="Q71" s="875">
        <v>43798</v>
      </c>
      <c r="R71" s="654">
        <f>(K71-O71)/O71*100</f>
        <v>9.9999999999999947</v>
      </c>
      <c r="S71" s="714">
        <f>IF(INDEX(Historical!$D$7:$D$1277,MATCH(B71,Historical!$B$7:$B$1301,0))=0,"n/a",(INDEX(Historical!$C$7:$C$1279,MATCH(B71,Historical!$B$7:$B$1301,0))/INDEX(Historical!$D$7:$D$1277,MATCH(B71,Historical!$B$7:$B$1301,0))-1)*100)</f>
        <v>10.810810810810811</v>
      </c>
      <c r="T71" s="714">
        <f>IF(INDEX(Historical!$F$7:$F$1270,MATCH(B71,Historical!$B$7:$B$1301,0))=0,"n/a",((INDEX(Historical!$C$7:$C$1279,MATCH(B71,Historical!$B$7:$B$1301,0))/INDEX(Historical!$F$7:$F$1270,MATCH(B71,Historical!$B$7:$B$1301,0)))^(1/3)-1)*100)</f>
        <v>11.5973666981678</v>
      </c>
      <c r="U71" s="714" t="str">
        <f>IF(INDEX(Historical!$H$7:$H$1270,MATCH(B71,Historical!$B$7:$B$1301,0))=0,"n/a",((INDEX(Historical!$C$7:$C$1279,MATCH(B71,Historical!$B$7:$B$1301,0))/INDEX(Historical!$H$7:$H$1270,MATCH(B71,Historical!$B$7:$B$1301,0)))^(1/5)-1)*100)</f>
        <v>n/a</v>
      </c>
      <c r="V71" s="714">
        <f>IF(INDEX(Historical!$O$7:$O$1270,MATCH(B71,Historical!$B$7:$B$1301,0))=0,"n/a",((INDEX(Historical!$C$7:$C$1279,MATCH(B71,Historical!$B$7:$B$1301,0))/INDEX(Historical!$O$7:$O$1270,MATCH(B71,Historical!$B$7:$B$1301,0)))^(1/10)-1)*100)</f>
        <v>10.57813471231912</v>
      </c>
      <c r="W71" s="715" t="str">
        <f>IF(OR(U71&lt;=0,U71="n/a",V71&lt;=0,V71="n/a"),"n/a",U71/V71)</f>
        <v>n/a</v>
      </c>
      <c r="X71" s="716" t="str">
        <f>IF(OR(AJ71&lt;=0,AJ71="n/a",U71&lt;=0,U71="n/a"),"n/a",U71/AJ71)</f>
        <v>n/a</v>
      </c>
      <c r="Y71" s="890"/>
      <c r="Z71" s="663">
        <f>IF(OR(AC71&lt;0.01,AC71="n/a"),"n/a",M71/AC71*100)</f>
        <v>20.183486238532108</v>
      </c>
      <c r="AA71" s="900">
        <f>IF(OR(AC71&lt;0.01,AC71="n/a"),"n/a",I71/AC71)</f>
        <v>54.788990825688067</v>
      </c>
      <c r="AB71" s="901">
        <v>12</v>
      </c>
      <c r="AC71" s="879">
        <v>1.0900000000000001</v>
      </c>
      <c r="AD71" s="879">
        <v>3.59</v>
      </c>
      <c r="AE71" s="879">
        <v>14.65</v>
      </c>
      <c r="AF71" s="879">
        <v>7.62</v>
      </c>
      <c r="AG71" s="879">
        <v>15</v>
      </c>
      <c r="AH71" s="879">
        <v>-10.4</v>
      </c>
      <c r="AI71" s="879">
        <v>62.8</v>
      </c>
      <c r="AJ71" s="879">
        <v>13.3</v>
      </c>
      <c r="AK71" s="879">
        <v>15</v>
      </c>
      <c r="AL71" s="892">
        <v>10540</v>
      </c>
      <c r="AM71" s="886">
        <v>3.5000000000000004</v>
      </c>
      <c r="AN71" s="879">
        <v>0</v>
      </c>
      <c r="AO71" s="753" t="str">
        <f>IF(U71="n/a","n/a",IF(AA71&lt;0,"n/a",IF(AA71="n/a","n/a",J71+U71-AA71)))</f>
        <v>n/a</v>
      </c>
      <c r="AP71" s="754" t="str">
        <f>IF(U71="n/a","n/a",J71+U71)</f>
        <v>n/a</v>
      </c>
      <c r="AQ71" s="902">
        <f>IF(OR(AC71&lt;0.01,AF71="n/a"),"n/a",(I71/SQRT(22.5*AC71*(I71/AF71))-1)*100)</f>
        <v>330.75752916189822</v>
      </c>
      <c r="AR71" s="663">
        <f>INDEX(Historical!$C$7:$C$1279,MATCH(B71,Historical!$B$7:$B$1301,0))*IF(AH71="n/a",1.03,IF(AH71&lt;0,1.01,IF(AH71&gt;10,1.1,(1+AH71/100))))</f>
        <v>0.20705000000000001</v>
      </c>
      <c r="AS71" s="900">
        <f>IF($AI71="n/a",1.03*AR71,IF($AI71&lt;0,1.01*AR71,IF($AI71&gt;10,1.1*AR71,(1+$AI71/100)*AR71)))</f>
        <v>0.22775500000000004</v>
      </c>
      <c r="AT71" s="900">
        <f>IF($AK71="n/a",1.03*AS71,IF($AK71&lt;0,1.01*AS71,IF($AK71&gt;10,1.1*AS71,(1+$AK71/100)*AS71)))</f>
        <v>0.25053050000000004</v>
      </c>
      <c r="AU71" s="900">
        <f>IF($AK71="n/a",1.03*AT71,IF($AK71&lt;0,1.01*AT71,IF($AK71&gt;10,1.1*AT71,(1+$AK71/100)*AT71)))</f>
        <v>0.27558355000000007</v>
      </c>
      <c r="AV71" s="900">
        <f>IF($AK71="n/a",1.03*AU71,IF($AK71&lt;0,1.01*AU71,IF($AK71&gt;10,1.1*AU71,(1+$AK71/100)*AU71)))</f>
        <v>0.3031419050000001</v>
      </c>
      <c r="AW71" s="663">
        <f>SUM(AR71:AV71)</f>
        <v>1.2640609550000004</v>
      </c>
      <c r="AX71" s="761">
        <f>AW71/I71*100</f>
        <v>2.1166459393837918</v>
      </c>
      <c r="AY71" s="948">
        <v>1.78</v>
      </c>
      <c r="AZ71" s="886">
        <v>69.66</v>
      </c>
      <c r="BA71" s="886">
        <v>-7.0900000000000007</v>
      </c>
      <c r="BB71" s="886">
        <v>5.58</v>
      </c>
      <c r="BC71" s="886">
        <v>15.25</v>
      </c>
      <c r="BE71" s="635">
        <v>2015</v>
      </c>
      <c r="BF71" s="912">
        <f>IF(BE71&gt;2008,0,IF(BE71&gt;2001,1,IF(BE71&gt;1990,2,IF(BE71&gt;1980,3,IF(BE71&gt;1973,4,IF(BE71&gt;1970,5,IF(BE71&gt;1960,6,IF(BE71&gt;1958,7,IF(BE71&gt;1953,8,9)))))))))</f>
        <v>0</v>
      </c>
      <c r="BG71" s="896">
        <v>11.700000000000001</v>
      </c>
    </row>
    <row r="72" spans="1:59" ht="11.25" customHeight="1" x14ac:dyDescent="0.2">
      <c r="A72" s="885" t="s">
        <v>1067</v>
      </c>
      <c r="B72" s="889" t="s">
        <v>1068</v>
      </c>
      <c r="C72" s="946" t="s">
        <v>108</v>
      </c>
      <c r="D72" s="946" t="s">
        <v>4345</v>
      </c>
      <c r="E72" s="746">
        <v>8</v>
      </c>
      <c r="F72" s="1199">
        <v>532</v>
      </c>
      <c r="G72" s="1199" t="s">
        <v>37</v>
      </c>
      <c r="H72" s="1199" t="s">
        <v>37</v>
      </c>
      <c r="I72" s="888">
        <v>65.17</v>
      </c>
      <c r="J72" s="663">
        <f>(M72/I72)*100</f>
        <v>3.4985422740524776</v>
      </c>
      <c r="K72" s="891">
        <v>0.56999999999999995</v>
      </c>
      <c r="L72" s="901">
        <v>4</v>
      </c>
      <c r="M72" s="654">
        <f>K72*L72</f>
        <v>2.2799999999999998</v>
      </c>
      <c r="N72" s="884" t="s">
        <v>160</v>
      </c>
      <c r="O72" s="747">
        <v>0.53</v>
      </c>
      <c r="P72" s="875">
        <v>43752</v>
      </c>
      <c r="Q72" s="875">
        <v>43769</v>
      </c>
      <c r="R72" s="654">
        <f>(K72-O72)/O72*100</f>
        <v>7.5471698113207406</v>
      </c>
      <c r="S72" s="714">
        <f>IF(INDEX(Historical!$D$7:$D$1277,MATCH(B72,Historical!$B$7:$B$1301,0))=0,"n/a",(INDEX(Historical!$C$7:$C$1279,MATCH(B72,Historical!$B$7:$B$1301,0))/INDEX(Historical!$D$7:$D$1277,MATCH(B72,Historical!$B$7:$B$1301,0))-1)*100)</f>
        <v>13.089005235602102</v>
      </c>
      <c r="T72" s="714">
        <f>IF(INDEX(Historical!$F$7:$F$1270,MATCH(B72,Historical!$B$7:$B$1301,0))=0,"n/a",((INDEX(Historical!$C$7:$C$1279,MATCH(B72,Historical!$B$7:$B$1301,0))/INDEX(Historical!$F$7:$F$1270,MATCH(B72,Historical!$B$7:$B$1301,0)))^(1/3)-1)*100)</f>
        <v>8.0983869874452274</v>
      </c>
      <c r="U72" s="714">
        <f>IF(INDEX(Historical!$H$7:$H$1270,MATCH(B72,Historical!$B$7:$B$1301,0))=0,"n/a",((INDEX(Historical!$C$7:$C$1279,MATCH(B72,Historical!$B$7:$B$1301,0))/INDEX(Historical!$H$7:$H$1270,MATCH(B72,Historical!$B$7:$B$1301,0)))^(1/5)-1)*100)</f>
        <v>6.5886151655180969</v>
      </c>
      <c r="V72" s="714">
        <f>IF(INDEX(Historical!$O$7:$O$1270,MATCH(B72,Historical!$B$7:$B$1301,0))=0,"n/a",((INDEX(Historical!$C$7:$C$1279,MATCH(B72,Historical!$B$7:$B$1301,0))/INDEX(Historical!$O$7:$O$1270,MATCH(B72,Historical!$B$7:$B$1301,0)))^(1/10)-1)*100)</f>
        <v>4.7349149264305668</v>
      </c>
      <c r="W72" s="715">
        <f>IF(OR(U72&lt;=0,U72="n/a",V72&lt;=0,V72="n/a"),"n/a",U72/V72)</f>
        <v>1.3914959968425344</v>
      </c>
      <c r="X72" s="716">
        <f>IF(OR(AJ72&lt;=0,AJ72="n/a",U72&lt;=0,U72="n/a"),"n/a",U72/AJ72)</f>
        <v>0.66551668338566627</v>
      </c>
      <c r="Y72" s="673"/>
      <c r="Z72" s="663">
        <f>IF(OR(AC72&lt;0.01,AC72="n/a"),"n/a",M72/AC72*100)</f>
        <v>38.513513513513509</v>
      </c>
      <c r="AA72" s="900">
        <f>IF(OR(AC72&lt;0.01,AC72="n/a"),"n/a",I72/AC72)</f>
        <v>11.008445945945946</v>
      </c>
      <c r="AB72" s="901">
        <v>12</v>
      </c>
      <c r="AC72" s="879">
        <v>5.92</v>
      </c>
      <c r="AD72" s="879">
        <v>1.34</v>
      </c>
      <c r="AE72" s="879">
        <v>5.35</v>
      </c>
      <c r="AF72" s="879">
        <v>1.49</v>
      </c>
      <c r="AG72" s="879" t="s">
        <v>136</v>
      </c>
      <c r="AH72" s="879">
        <v>20.7</v>
      </c>
      <c r="AI72" s="879">
        <v>-2.85</v>
      </c>
      <c r="AJ72" s="879">
        <v>9.9</v>
      </c>
      <c r="AK72" s="879">
        <v>8</v>
      </c>
      <c r="AL72" s="892">
        <v>1050</v>
      </c>
      <c r="AM72" s="886">
        <v>2.1</v>
      </c>
      <c r="AN72" s="879">
        <v>0</v>
      </c>
      <c r="AO72" s="753">
        <f>IF(U72="n/a","n/a",IF(AA72&lt;0,"n/a",IF(AA72="n/a","n/a",J72+U72-AA72)))</f>
        <v>-0.92128850637537063</v>
      </c>
      <c r="AP72" s="754">
        <f>IF(U72="n/a","n/a",J72+U72)</f>
        <v>10.087157439570575</v>
      </c>
      <c r="AQ72" s="902">
        <f>IF(OR(AC72&lt;0.01,AF72="n/a"),"n/a",(I72/SQRT(22.5*AC72*(I72/AF72))-1)*100)</f>
        <v>-14.618283353298999</v>
      </c>
      <c r="AR72" s="663">
        <f>INDEX(Historical!$C$7:$C$1279,MATCH(B72,Historical!$B$7:$B$1301,0))*IF(AH72="n/a",1.03,IF(AH72&lt;0,1.01,IF(AH72&gt;10,1.1,(1+AH72/100))))</f>
        <v>2.3760000000000003</v>
      </c>
      <c r="AS72" s="900">
        <f>IF($AI72="n/a",1.03*AR72,IF($AI72&lt;0,1.01*AR72,IF($AI72&gt;10,1.1*AR72,(1+$AI72/100)*AR72)))</f>
        <v>2.3997600000000006</v>
      </c>
      <c r="AT72" s="900">
        <f>IF($AK72="n/a",1.03*AS72,IF($AK72&lt;0,1.01*AS72,IF($AK72&gt;10,1.1*AS72,(1+$AK72/100)*AS72)))</f>
        <v>2.5917408000000006</v>
      </c>
      <c r="AU72" s="900">
        <f>IF($AK72="n/a",1.03*AT72,IF($AK72&lt;0,1.01*AT72,IF($AK72&gt;10,1.1*AT72,(1+$AK72/100)*AT72)))</f>
        <v>2.7990800640000009</v>
      </c>
      <c r="AV72" s="900">
        <f>IF($AK72="n/a",1.03*AU72,IF($AK72&lt;0,1.01*AU72,IF($AK72&gt;10,1.1*AU72,(1+$AK72/100)*AU72)))</f>
        <v>3.0230064691200011</v>
      </c>
      <c r="AW72" s="663">
        <f>SUM(AR72:AV72)</f>
        <v>13.189587333120006</v>
      </c>
      <c r="AX72" s="761">
        <f>AW72/I72*100</f>
        <v>20.238740729047116</v>
      </c>
      <c r="AY72" s="948">
        <v>0.59</v>
      </c>
      <c r="AZ72" s="886">
        <v>22.82</v>
      </c>
      <c r="BA72" s="886">
        <v>-21.55</v>
      </c>
      <c r="BB72" s="886">
        <v>3.83</v>
      </c>
      <c r="BC72" s="886">
        <v>-10.11</v>
      </c>
      <c r="BE72" s="635">
        <v>2012</v>
      </c>
      <c r="BF72" s="912">
        <f>IF(BE72&gt;2008,0,IF(BE72&gt;2001,1,IF(BE72&gt;1990,2,IF(BE72&gt;1980,3,IF(BE72&gt;1973,4,IF(BE72&gt;1970,5,IF(BE72&gt;1960,6,IF(BE72&gt;1958,7,IF(BE72&gt;1953,8,9)))))))))</f>
        <v>0</v>
      </c>
      <c r="BG72" s="896" t="s">
        <v>136</v>
      </c>
    </row>
    <row r="73" spans="1:59" ht="11.25" customHeight="1" x14ac:dyDescent="0.2">
      <c r="A73" s="156" t="s">
        <v>4049</v>
      </c>
      <c r="B73" s="607" t="s">
        <v>4050</v>
      </c>
      <c r="C73" s="946" t="s">
        <v>4325</v>
      </c>
      <c r="D73" s="946" t="s">
        <v>4326</v>
      </c>
      <c r="E73" s="746">
        <v>6</v>
      </c>
      <c r="F73" s="1199">
        <v>732</v>
      </c>
      <c r="G73" s="1199" t="s">
        <v>106</v>
      </c>
      <c r="H73" s="1199" t="s">
        <v>106</v>
      </c>
      <c r="I73" s="888">
        <v>40.9</v>
      </c>
      <c r="J73" s="663">
        <f>(M73/I73)*100</f>
        <v>4.1075794621026898</v>
      </c>
      <c r="K73" s="891">
        <v>0.42</v>
      </c>
      <c r="L73" s="901">
        <v>4</v>
      </c>
      <c r="M73" s="654">
        <f>K73*L73</f>
        <v>1.68</v>
      </c>
      <c r="N73" s="884" t="s">
        <v>4311</v>
      </c>
      <c r="O73" s="747">
        <v>0.41749999999999998</v>
      </c>
      <c r="P73" s="875">
        <v>43965</v>
      </c>
      <c r="Q73" s="875">
        <v>43980</v>
      </c>
      <c r="R73" s="654">
        <f>(K73-O73)/O73*100</f>
        <v>0.59880239520958134</v>
      </c>
      <c r="S73" s="714">
        <f>IF(INDEX(Historical!$D$7:$D$1277,MATCH(B73,Historical!$B$7:$B$1301,0))=0,"n/a",(INDEX(Historical!$C$7:$C$1279,MATCH(B73,Historical!$B$7:$B$1301,0))/INDEX(Historical!$D$7:$D$1277,MATCH(B73,Historical!$B$7:$B$1301,0))-1)*100)</f>
        <v>2.4922118380062308</v>
      </c>
      <c r="T73" s="714">
        <f>IF(INDEX(Historical!$F$7:$F$1270,MATCH(B73,Historical!$B$7:$B$1301,0))=0,"n/a",((INDEX(Historical!$C$7:$C$1279,MATCH(B73,Historical!$B$7:$B$1301,0))/INDEX(Historical!$F$7:$F$1270,MATCH(B73,Historical!$B$7:$B$1301,0)))^(1/3)-1)*100)</f>
        <v>2.5570105086323069</v>
      </c>
      <c r="U73" s="714" t="str">
        <f>IF(INDEX(Historical!$H$7:$H$1270,MATCH(B73,Historical!$B$7:$B$1301,0))=0,"n/a",((INDEX(Historical!$C$7:$C$1279,MATCH(B73,Historical!$B$7:$B$1301,0))/INDEX(Historical!$H$7:$H$1270,MATCH(B73,Historical!$B$7:$B$1301,0)))^(1/5)-1)*100)</f>
        <v>n/a</v>
      </c>
      <c r="V73" s="714" t="str">
        <f>IF(INDEX(Historical!$O$7:$O$1270,MATCH(B73,Historical!$B$7:$B$1301,0))=0,"n/a",((INDEX(Historical!$C$7:$C$1279,MATCH(B73,Historical!$B$7:$B$1301,0))/INDEX(Historical!$O$7:$O$1270,MATCH(B73,Historical!$B$7:$B$1301,0)))^(1/10)-1)*100)</f>
        <v>n/a</v>
      </c>
      <c r="W73" s="715" t="str">
        <f>IF(OR(U73&lt;=0,U73="n/a",V73&lt;=0,V73="n/a"),"n/a",U73/V73)</f>
        <v>n/a</v>
      </c>
      <c r="X73" s="716" t="str">
        <f>IF(OR(AJ73&lt;=0,AJ73="n/a",U73&lt;=0,U73="n/a"),"n/a",U73/AJ73)</f>
        <v>n/a</v>
      </c>
      <c r="Y73" s="890"/>
      <c r="Z73" s="663">
        <f>IF(OR(AC73&lt;0.01,AC73="n/a"),"n/a",M73/AC73*100)</f>
        <v>299.99999999999994</v>
      </c>
      <c r="AA73" s="900">
        <f>IF(OR(AC73&lt;0.01,AC73="n/a"),"n/a",I73/AC73)</f>
        <v>73.035714285714278</v>
      </c>
      <c r="AB73" s="901">
        <v>12</v>
      </c>
      <c r="AC73" s="879">
        <v>0.56000000000000005</v>
      </c>
      <c r="AD73" s="879" t="s">
        <v>136</v>
      </c>
      <c r="AE73" s="879">
        <v>14.61</v>
      </c>
      <c r="AF73" s="879">
        <v>2.3199999999999998</v>
      </c>
      <c r="AG73" s="879">
        <v>3.4000000000000004</v>
      </c>
      <c r="AH73" s="879">
        <v>79.900000000000006</v>
      </c>
      <c r="AI73" s="879">
        <v>13.919999999999998</v>
      </c>
      <c r="AJ73" s="879">
        <v>-13.200000000000001</v>
      </c>
      <c r="AK73" s="879" t="s">
        <v>136</v>
      </c>
      <c r="AL73" s="892">
        <v>954.09</v>
      </c>
      <c r="AM73" s="886">
        <v>5.8999999999999995</v>
      </c>
      <c r="AN73" s="879">
        <v>0.55000000000000004</v>
      </c>
      <c r="AO73" s="753" t="str">
        <f>IF(U73="n/a","n/a",IF(AA73&lt;0,"n/a",IF(AA73="n/a","n/a",J73+U73-AA73)))</f>
        <v>n/a</v>
      </c>
      <c r="AP73" s="754" t="str">
        <f>IF(U73="n/a","n/a",J73+U73)</f>
        <v>n/a</v>
      </c>
      <c r="AQ73" s="902">
        <f>IF(OR(AC73&lt;0.01,AF73="n/a"),"n/a",(I73/SQRT(22.5*AC73*(I73/AF73))-1)*100)</f>
        <v>174.42291542059033</v>
      </c>
      <c r="AR73" s="663">
        <f>INDEX(Historical!$C$7:$C$1279,MATCH(B73,Historical!$B$7:$B$1301,0))*IF(AH73="n/a",1.03,IF(AH73&lt;0,1.01,IF(AH73&gt;10,1.1,(1+AH73/100))))</f>
        <v>1.8095000000000001</v>
      </c>
      <c r="AS73" s="900">
        <f>IF($AI73="n/a",1.03*AR73,IF($AI73&lt;0,1.01*AR73,IF($AI73&gt;10,1.1*AR73,(1+$AI73/100)*AR73)))</f>
        <v>1.9904500000000003</v>
      </c>
      <c r="AT73" s="900">
        <f>IF($AK73="n/a",1.03*AS73,IF($AK73&lt;0,1.01*AS73,IF($AK73&gt;10,1.1*AS73,(1+$AK73/100)*AS73)))</f>
        <v>2.0501635000000005</v>
      </c>
      <c r="AU73" s="900">
        <f>IF($AK73="n/a",1.03*AT73,IF($AK73&lt;0,1.01*AT73,IF($AK73&gt;10,1.1*AT73,(1+$AK73/100)*AT73)))</f>
        <v>2.1116684050000005</v>
      </c>
      <c r="AV73" s="900">
        <f>IF($AK73="n/a",1.03*AU73,IF($AK73&lt;0,1.01*AU73,IF($AK73&gt;10,1.1*AU73,(1+$AK73/100)*AU73)))</f>
        <v>2.1750184571500006</v>
      </c>
      <c r="AW73" s="663">
        <f>SUM(AR73:AV73)</f>
        <v>10.136800362150002</v>
      </c>
      <c r="AX73" s="761">
        <f>AW73/I73*100</f>
        <v>24.784352963691937</v>
      </c>
      <c r="AY73" s="948">
        <v>0.6</v>
      </c>
      <c r="AZ73" s="886">
        <v>103.3</v>
      </c>
      <c r="BA73" s="886">
        <v>-21.84</v>
      </c>
      <c r="BB73" s="886">
        <v>6.75</v>
      </c>
      <c r="BC73" s="886">
        <v>-3.2</v>
      </c>
      <c r="BE73" s="635">
        <v>2015</v>
      </c>
      <c r="BF73" s="912">
        <f>IF(BE73&gt;2008,0,IF(BE73&gt;2001,1,IF(BE73&gt;1990,2,IF(BE73&gt;1980,3,IF(BE73&gt;1973,4,IF(BE73&gt;1970,5,IF(BE73&gt;1960,6,IF(BE73&gt;1958,7,IF(BE73&gt;1953,8,9)))))))))</f>
        <v>0</v>
      </c>
      <c r="BG73" s="896">
        <v>2</v>
      </c>
    </row>
    <row r="74" spans="1:59" ht="11.25" customHeight="1" x14ac:dyDescent="0.2">
      <c r="A74" s="885" t="s">
        <v>1061</v>
      </c>
      <c r="B74" s="889" t="s">
        <v>1062</v>
      </c>
      <c r="C74" s="946" t="s">
        <v>245</v>
      </c>
      <c r="D74" s="946" t="s">
        <v>4359</v>
      </c>
      <c r="E74" s="746">
        <v>9</v>
      </c>
      <c r="F74" s="1199">
        <v>468</v>
      </c>
      <c r="G74" s="1199" t="s">
        <v>106</v>
      </c>
      <c r="H74" s="1199" t="s">
        <v>106</v>
      </c>
      <c r="I74" s="888">
        <v>133.15</v>
      </c>
      <c r="J74" s="663">
        <f>(M74/I74)*100</f>
        <v>0.43634998122418317</v>
      </c>
      <c r="K74" s="899">
        <v>0.58099999999999996</v>
      </c>
      <c r="L74" s="901">
        <v>1</v>
      </c>
      <c r="M74" s="654">
        <f>K74*L74</f>
        <v>0.58099999999999996</v>
      </c>
      <c r="N74" s="884" t="s">
        <v>974</v>
      </c>
      <c r="O74" s="751">
        <v>0.54333333333333333</v>
      </c>
      <c r="P74" s="875">
        <v>43803</v>
      </c>
      <c r="Q74" s="875">
        <v>43832</v>
      </c>
      <c r="R74" s="654">
        <f>(K74-O74)/O74*100</f>
        <v>6.9325153374233048</v>
      </c>
      <c r="S74" s="714">
        <f>IF(INDEX(Historical!$D$7:$D$1277,MATCH(B74,Historical!$B$7:$B$1301,0))=0,"n/a",(INDEX(Historical!$C$7:$C$1279,MATCH(B74,Historical!$B$7:$B$1301,0))/INDEX(Historical!$D$7:$D$1277,MATCH(B74,Historical!$B$7:$B$1301,0))-1)*100)</f>
        <v>6.9325153374232951</v>
      </c>
      <c r="T74" s="714">
        <f>IF(INDEX(Historical!$F$7:$F$1270,MATCH(B74,Historical!$B$7:$B$1301,0))=0,"n/a",((INDEX(Historical!$C$7:$C$1279,MATCH(B74,Historical!$B$7:$B$1301,0))/INDEX(Historical!$F$7:$F$1270,MATCH(B74,Historical!$B$7:$B$1301,0)))^(1/3)-1)*100)</f>
        <v>9.7087209869069149</v>
      </c>
      <c r="U74" s="714">
        <f>IF(INDEX(Historical!$H$7:$H$1270,MATCH(B74,Historical!$B$7:$B$1301,0))=0,"n/a",((INDEX(Historical!$C$7:$C$1279,MATCH(B74,Historical!$B$7:$B$1301,0))/INDEX(Historical!$H$7:$H$1270,MATCH(B74,Historical!$B$7:$B$1301,0)))^(1/5)-1)*100)</f>
        <v>11.753073815646054</v>
      </c>
      <c r="V74" s="714">
        <f>IF(INDEX(Historical!$O$7:$O$1270,MATCH(B74,Historical!$B$7:$B$1301,0))=0,"n/a",((INDEX(Historical!$C$7:$C$1279,MATCH(B74,Historical!$B$7:$B$1301,0))/INDEX(Historical!$O$7:$O$1270,MATCH(B74,Historical!$B$7:$B$1301,0)))^(1/10)-1)*100)</f>
        <v>13.300737887224212</v>
      </c>
      <c r="W74" s="715">
        <f>IF(OR(U74&lt;=0,U74="n/a",V74&lt;=0,V74="n/a"),"n/a",U74/V74)</f>
        <v>0.88364073597264559</v>
      </c>
      <c r="X74" s="716">
        <f>IF(OR(AJ74&lt;=0,AJ74="n/a",U74&lt;=0,U74="n/a"),"n/a",U74/AJ74)</f>
        <v>0.35615375198927435</v>
      </c>
      <c r="Y74" s="686" t="s">
        <v>4394</v>
      </c>
      <c r="Z74" s="663">
        <f>IF(OR(AC74&lt;0.01,AC74="n/a"),"n/a",M74/AC74*100)</f>
        <v>20.82437275985663</v>
      </c>
      <c r="AA74" s="900">
        <f>IF(OR(AC74&lt;0.01,AC74="n/a"),"n/a",I74/AC74)</f>
        <v>47.724014336917563</v>
      </c>
      <c r="AB74" s="901">
        <v>12</v>
      </c>
      <c r="AC74" s="879">
        <v>2.79</v>
      </c>
      <c r="AD74" s="879">
        <v>3.97</v>
      </c>
      <c r="AE74" s="879">
        <v>4.2300000000000004</v>
      </c>
      <c r="AF74" s="879">
        <v>12.17</v>
      </c>
      <c r="AG74" s="879">
        <v>20</v>
      </c>
      <c r="AH74" s="879">
        <v>-16.8</v>
      </c>
      <c r="AI74" s="879">
        <v>210.41</v>
      </c>
      <c r="AJ74" s="879">
        <v>33</v>
      </c>
      <c r="AK74" s="879">
        <v>12</v>
      </c>
      <c r="AL74" s="892">
        <v>5570</v>
      </c>
      <c r="AM74" s="886">
        <v>2.8000000000000003</v>
      </c>
      <c r="AN74" s="879">
        <v>4.99</v>
      </c>
      <c r="AO74" s="753">
        <f>IF(U74="n/a","n/a",IF(AA74&lt;0,"n/a",IF(AA74="n/a","n/a",J74+U74-AA74)))</f>
        <v>-35.534590540047326</v>
      </c>
      <c r="AP74" s="754">
        <f>IF(U74="n/a","n/a",J74+U74)</f>
        <v>12.189423796870237</v>
      </c>
      <c r="AQ74" s="902">
        <f>IF(OR(AC74&lt;0.01,AF74="n/a"),"n/a",(I74/SQRT(22.5*AC74*(I74/AF74))-1)*100)</f>
        <v>408.06878557940109</v>
      </c>
      <c r="AR74" s="663">
        <f>INDEX(Historical!$C$7:$C$1279,MATCH(B74,Historical!$B$7:$B$1301,0))*IF(AH74="n/a",1.03,IF(AH74&lt;0,1.01,IF(AH74&gt;10,1.1,(1+AH74/100))))</f>
        <v>0.58680999999999994</v>
      </c>
      <c r="AS74" s="900">
        <f>IF($AI74="n/a",1.03*AR74,IF($AI74&lt;0,1.01*AR74,IF($AI74&gt;10,1.1*AR74,(1+$AI74/100)*AR74)))</f>
        <v>0.64549100000000004</v>
      </c>
      <c r="AT74" s="900">
        <f>IF($AK74="n/a",1.03*AS74,IF($AK74&lt;0,1.01*AS74,IF($AK74&gt;10,1.1*AS74,(1+$AK74/100)*AS74)))</f>
        <v>0.71004010000000006</v>
      </c>
      <c r="AU74" s="900">
        <f>IF($AK74="n/a",1.03*AT74,IF($AK74&lt;0,1.01*AT74,IF($AK74&gt;10,1.1*AT74,(1+$AK74/100)*AT74)))</f>
        <v>0.78104411000000018</v>
      </c>
      <c r="AV74" s="900">
        <f>IF($AK74="n/a",1.03*AU74,IF($AK74&lt;0,1.01*AU74,IF($AK74&gt;10,1.1*AU74,(1+$AK74/100)*AU74)))</f>
        <v>0.85914852100000028</v>
      </c>
      <c r="AW74" s="663">
        <f>SUM(AR74:AV74)</f>
        <v>3.5825337310000007</v>
      </c>
      <c r="AX74" s="761">
        <f>AW74/I74*100</f>
        <v>2.6905998730754792</v>
      </c>
      <c r="AY74" s="948">
        <v>1.1599999999999999</v>
      </c>
      <c r="AZ74" s="886">
        <v>151.69999999999999</v>
      </c>
      <c r="BA74" s="886">
        <v>-20.52</v>
      </c>
      <c r="BB74" s="886">
        <v>11.91</v>
      </c>
      <c r="BC74" s="886">
        <v>7.1400000000000006</v>
      </c>
      <c r="BE74" s="635">
        <v>2012</v>
      </c>
      <c r="BF74" s="912">
        <f>IF(BE74&gt;2008,0,IF(BE74&gt;2001,1,IF(BE74&gt;1990,2,IF(BE74&gt;1980,3,IF(BE74&gt;1973,4,IF(BE74&gt;1970,5,IF(BE74&gt;1960,6,IF(BE74&gt;1958,7,IF(BE74&gt;1953,8,9)))))))))</f>
        <v>0</v>
      </c>
      <c r="BG74" s="896">
        <v>3.8</v>
      </c>
    </row>
    <row r="75" spans="1:59" ht="11.25" customHeight="1" x14ac:dyDescent="0.2">
      <c r="A75" s="895" t="s">
        <v>1069</v>
      </c>
      <c r="B75" s="889" t="s">
        <v>1070</v>
      </c>
      <c r="C75" s="946" t="s">
        <v>108</v>
      </c>
      <c r="D75" s="946" t="s">
        <v>4345</v>
      </c>
      <c r="E75" s="746">
        <v>9</v>
      </c>
      <c r="F75" s="1199">
        <v>459</v>
      </c>
      <c r="G75" s="1199" t="s">
        <v>106</v>
      </c>
      <c r="H75" s="1199" t="s">
        <v>106</v>
      </c>
      <c r="I75" s="888">
        <v>15.4</v>
      </c>
      <c r="J75" s="663">
        <f>(M75/I75)*100</f>
        <v>2.8571428571428572</v>
      </c>
      <c r="K75" s="891">
        <v>0.11</v>
      </c>
      <c r="L75" s="901">
        <v>4</v>
      </c>
      <c r="M75" s="654">
        <f>K75*L75</f>
        <v>0.44</v>
      </c>
      <c r="N75" s="884" t="s">
        <v>139</v>
      </c>
      <c r="O75" s="747">
        <v>0.09</v>
      </c>
      <c r="P75" s="875">
        <v>43759</v>
      </c>
      <c r="Q75" s="875">
        <v>43770</v>
      </c>
      <c r="R75" s="654">
        <f>(K75-O75)/O75*100</f>
        <v>22.222222222222225</v>
      </c>
      <c r="S75" s="714">
        <f>IF(INDEX(Historical!$D$7:$D$1277,MATCH(B75,Historical!$B$7:$B$1301,0))=0,"n/a",(INDEX(Historical!$C$7:$C$1279,MATCH(B75,Historical!$B$7:$B$1301,0))/INDEX(Historical!$D$7:$D$1277,MATCH(B75,Historical!$B$7:$B$1301,0))-1)*100)</f>
        <v>31.25</v>
      </c>
      <c r="T75" s="714">
        <f>IF(INDEX(Historical!$F$7:$F$1270,MATCH(B75,Historical!$B$7:$B$1301,0))=0,"n/a",((INDEX(Historical!$C$7:$C$1279,MATCH(B75,Historical!$B$7:$B$1301,0))/INDEX(Historical!$F$7:$F$1270,MATCH(B75,Historical!$B$7:$B$1301,0)))^(1/3)-1)*100)</f>
        <v>24.053456597035684</v>
      </c>
      <c r="U75" s="714">
        <f>IF(INDEX(Historical!$H$7:$H$1270,MATCH(B75,Historical!$B$7:$B$1301,0))=0,"n/a",((INDEX(Historical!$C$7:$C$1279,MATCH(B75,Historical!$B$7:$B$1301,0))/INDEX(Historical!$H$7:$H$1270,MATCH(B75,Historical!$B$7:$B$1301,0)))^(1/5)-1)*100)</f>
        <v>17.192316229445325</v>
      </c>
      <c r="V75" s="714">
        <f>IF(INDEX(Historical!$O$7:$O$1270,MATCH(B75,Historical!$B$7:$B$1301,0))=0,"n/a",((INDEX(Historical!$C$7:$C$1279,MATCH(B75,Historical!$B$7:$B$1301,0))/INDEX(Historical!$O$7:$O$1270,MATCH(B75,Historical!$B$7:$B$1301,0)))^(1/10)-1)*100)</f>
        <v>5.3248691300327167</v>
      </c>
      <c r="W75" s="715">
        <f>IF(OR(U75&lt;=0,U75="n/a",V75&lt;=0,V75="n/a"),"n/a",U75/V75)</f>
        <v>3.2286833365498491</v>
      </c>
      <c r="X75" s="716">
        <f>IF(OR(AJ75&lt;=0,AJ75="n/a",U75&lt;=0,U75="n/a"),"n/a",U75/AJ75)</f>
        <v>0.73471436877971463</v>
      </c>
      <c r="Y75" s="676"/>
      <c r="Z75" s="663">
        <f>IF(OR(AC75&lt;0.01,AC75="n/a"),"n/a",M75/AC75*100)</f>
        <v>23.03664921465969</v>
      </c>
      <c r="AA75" s="900">
        <f>IF(OR(AC75&lt;0.01,AC75="n/a"),"n/a",I75/AC75)</f>
        <v>8.0628272251308903</v>
      </c>
      <c r="AB75" s="901">
        <v>12</v>
      </c>
      <c r="AC75" s="879">
        <v>1.91</v>
      </c>
      <c r="AD75" s="879">
        <v>0.97</v>
      </c>
      <c r="AE75" s="879">
        <v>2.57</v>
      </c>
      <c r="AF75" s="879">
        <v>0.74</v>
      </c>
      <c r="AG75" s="879">
        <v>9.8000000000000007</v>
      </c>
      <c r="AH75" s="879">
        <v>97</v>
      </c>
      <c r="AI75" s="879">
        <v>-6.02</v>
      </c>
      <c r="AJ75" s="879">
        <v>23.400000000000002</v>
      </c>
      <c r="AK75" s="879">
        <v>8</v>
      </c>
      <c r="AL75" s="892">
        <v>252.76</v>
      </c>
      <c r="AM75" s="886">
        <v>1.2</v>
      </c>
      <c r="AN75" s="879">
        <v>0.09</v>
      </c>
      <c r="AO75" s="753">
        <f>IF(U75="n/a","n/a",IF(AA75&lt;0,"n/a",IF(AA75="n/a","n/a",J75+U75-AA75)))</f>
        <v>11.986631861457292</v>
      </c>
      <c r="AP75" s="754">
        <f>IF(U75="n/a","n/a",J75+U75)</f>
        <v>20.049459086588183</v>
      </c>
      <c r="AQ75" s="902">
        <f>IF(OR(AC75&lt;0.01,AF75="n/a"),"n/a",(I75/SQRT(22.5*AC75*(I75/AF75))-1)*100)</f>
        <v>-48.504618776278761</v>
      </c>
      <c r="AR75" s="663">
        <f>INDEX(Historical!$C$7:$C$1279,MATCH(B75,Historical!$B$7:$B$1301,0))*IF(AH75="n/a",1.03,IF(AH75&lt;0,1.01,IF(AH75&gt;10,1.1,(1+AH75/100))))</f>
        <v>0.46200000000000002</v>
      </c>
      <c r="AS75" s="900">
        <f>IF($AI75="n/a",1.03*AR75,IF($AI75&lt;0,1.01*AR75,IF($AI75&gt;10,1.1*AR75,(1+$AI75/100)*AR75)))</f>
        <v>0.46662000000000003</v>
      </c>
      <c r="AT75" s="900">
        <f>IF($AK75="n/a",1.03*AS75,IF($AK75&lt;0,1.01*AS75,IF($AK75&gt;10,1.1*AS75,(1+$AK75/100)*AS75)))</f>
        <v>0.50394960000000011</v>
      </c>
      <c r="AU75" s="900">
        <f>IF($AK75="n/a",1.03*AT75,IF($AK75&lt;0,1.01*AT75,IF($AK75&gt;10,1.1*AT75,(1+$AK75/100)*AT75)))</f>
        <v>0.54426556800000014</v>
      </c>
      <c r="AV75" s="900">
        <f>IF($AK75="n/a",1.03*AU75,IF($AK75&lt;0,1.01*AU75,IF($AK75&gt;10,1.1*AU75,(1+$AK75/100)*AU75)))</f>
        <v>0.58780681344000019</v>
      </c>
      <c r="AW75" s="663">
        <f>SUM(AR75:AV75)</f>
        <v>2.5646419814400003</v>
      </c>
      <c r="AX75" s="761">
        <f>AW75/I75*100</f>
        <v>16.653519360000001</v>
      </c>
      <c r="AY75" s="948">
        <v>0.95</v>
      </c>
      <c r="AZ75" s="886">
        <v>32.53</v>
      </c>
      <c r="BA75" s="886">
        <v>-36.68</v>
      </c>
      <c r="BB75" s="886">
        <v>4.07</v>
      </c>
      <c r="BC75" s="886">
        <v>-19.62</v>
      </c>
      <c r="BE75" s="635">
        <v>2011</v>
      </c>
      <c r="BF75" s="912">
        <f>IF(BE75&gt;2008,0,IF(BE75&gt;2001,1,IF(BE75&gt;1990,2,IF(BE75&gt;1980,3,IF(BE75&gt;1973,4,IF(BE75&gt;1970,5,IF(BE75&gt;1960,6,IF(BE75&gt;1958,7,IF(BE75&gt;1953,8,9)))))))))</f>
        <v>0</v>
      </c>
      <c r="BG75" s="896">
        <v>1.3</v>
      </c>
    </row>
    <row r="76" spans="1:59" ht="11.25" customHeight="1" x14ac:dyDescent="0.2">
      <c r="A76" s="877" t="s">
        <v>1097</v>
      </c>
      <c r="B76" s="889" t="s">
        <v>1098</v>
      </c>
      <c r="C76" s="946" t="s">
        <v>108</v>
      </c>
      <c r="D76" s="946" t="s">
        <v>4345</v>
      </c>
      <c r="E76" s="746">
        <v>9</v>
      </c>
      <c r="F76" s="1199">
        <v>482</v>
      </c>
      <c r="G76" s="1199" t="s">
        <v>106</v>
      </c>
      <c r="H76" s="1199" t="s">
        <v>106</v>
      </c>
      <c r="I76" s="888">
        <v>12.79</v>
      </c>
      <c r="J76" s="663">
        <f>(M76/I76)*100</f>
        <v>4.3784206411258806</v>
      </c>
      <c r="K76" s="891">
        <v>0.14000000000000001</v>
      </c>
      <c r="L76" s="901">
        <v>4</v>
      </c>
      <c r="M76" s="654">
        <f>K76*L76</f>
        <v>0.56000000000000005</v>
      </c>
      <c r="N76" s="884" t="s">
        <v>119</v>
      </c>
      <c r="O76" s="747">
        <v>0.12</v>
      </c>
      <c r="P76" s="875">
        <v>43868</v>
      </c>
      <c r="Q76" s="875">
        <v>43891</v>
      </c>
      <c r="R76" s="654">
        <f>(K76-O76)/O76*100</f>
        <v>16.666666666666682</v>
      </c>
      <c r="S76" s="714">
        <f>IF(INDEX(Historical!$D$7:$D$1277,MATCH(B76,Historical!$B$7:$B$1301,0))=0,"n/a",(INDEX(Historical!$C$7:$C$1279,MATCH(B76,Historical!$B$7:$B$1301,0))/INDEX(Historical!$D$7:$D$1277,MATCH(B76,Historical!$B$7:$B$1301,0))-1)*100)</f>
        <v>2.2727272727272707</v>
      </c>
      <c r="T76" s="714">
        <f>IF(INDEX(Historical!$F$7:$F$1270,MATCH(B76,Historical!$B$7:$B$1301,0))=0,"n/a",((INDEX(Historical!$C$7:$C$1279,MATCH(B76,Historical!$B$7:$B$1301,0))/INDEX(Historical!$F$7:$F$1270,MATCH(B76,Historical!$B$7:$B$1301,0)))^(1/3)-1)*100)</f>
        <v>17.134499842861995</v>
      </c>
      <c r="U76" s="714">
        <f>IF(INDEX(Historical!$H$7:$H$1270,MATCH(B76,Historical!$B$7:$B$1301,0))=0,"n/a",((INDEX(Historical!$C$7:$C$1279,MATCH(B76,Historical!$B$7:$B$1301,0))/INDEX(Historical!$H$7:$H$1270,MATCH(B76,Historical!$B$7:$B$1301,0)))^(1/5)-1)*100)</f>
        <v>20.112443398143132</v>
      </c>
      <c r="V76" s="714" t="str">
        <f>IF(INDEX(Historical!$O$7:$O$1270,MATCH(B76,Historical!$B$7:$B$1301,0))=0,"n/a",((INDEX(Historical!$C$7:$C$1279,MATCH(B76,Historical!$B$7:$B$1301,0))/INDEX(Historical!$O$7:$O$1270,MATCH(B76,Historical!$B$7:$B$1301,0)))^(1/10)-1)*100)</f>
        <v>n/a</v>
      </c>
      <c r="W76" s="715" t="str">
        <f>IF(OR(U76&lt;=0,U76="n/a",V76&lt;=0,V76="n/a"),"n/a",U76/V76)</f>
        <v>n/a</v>
      </c>
      <c r="X76" s="716" t="str">
        <f>IF(OR(AJ76&lt;=0,AJ76="n/a",U76&lt;=0,U76="n/a"),"n/a",U76/AJ76)</f>
        <v>n/a</v>
      </c>
      <c r="Y76" s="890"/>
      <c r="Z76" s="663" t="str">
        <f>IF(OR(AC76&lt;0.01,AC76="n/a"),"n/a",M76/AC76*100)</f>
        <v>n/a</v>
      </c>
      <c r="AA76" s="900" t="str">
        <f>IF(OR(AC76&lt;0.01,AC76="n/a"),"n/a",I76/AC76)</f>
        <v>n/a</v>
      </c>
      <c r="AB76" s="901">
        <v>12</v>
      </c>
      <c r="AC76" s="879" t="s">
        <v>136</v>
      </c>
      <c r="AD76" s="879" t="s">
        <v>136</v>
      </c>
      <c r="AE76" s="879" t="s">
        <v>136</v>
      </c>
      <c r="AF76" s="879" t="s">
        <v>136</v>
      </c>
      <c r="AG76" s="879" t="s">
        <v>136</v>
      </c>
      <c r="AH76" s="879" t="s">
        <v>136</v>
      </c>
      <c r="AI76" s="879" t="s">
        <v>136</v>
      </c>
      <c r="AJ76" s="879" t="s">
        <v>136</v>
      </c>
      <c r="AK76" s="879" t="s">
        <v>136</v>
      </c>
      <c r="AL76" s="892" t="s">
        <v>136</v>
      </c>
      <c r="AM76" s="886" t="s">
        <v>136</v>
      </c>
      <c r="AN76" s="879" t="s">
        <v>136</v>
      </c>
      <c r="AO76" s="753" t="str">
        <f>IF(U76="n/a","n/a",IF(AA76&lt;0,"n/a",IF(AA76="n/a","n/a",J76+U76-AA76)))</f>
        <v>n/a</v>
      </c>
      <c r="AP76" s="754">
        <f>IF(U76="n/a","n/a",J76+U76)</f>
        <v>24.490864039269013</v>
      </c>
      <c r="AQ76" s="902" t="str">
        <f>IF(OR(AC76&lt;0.01,AF76="n/a"),"n/a",(I76/SQRT(22.5*AC76*(I76/AF76))-1)*100)</f>
        <v>n/a</v>
      </c>
      <c r="AR76" s="663">
        <f>INDEX(Historical!$C$7:$C$1279,MATCH(B76,Historical!$B$7:$B$1301,0))*IF(AH76="n/a",1.03,IF(AH76&lt;0,1.01,IF(AH76&gt;10,1.1,(1+AH76/100))))</f>
        <v>0.46350000000000002</v>
      </c>
      <c r="AS76" s="900">
        <f>IF($AI76="n/a",1.03*AR76,IF($AI76&lt;0,1.01*AR76,IF($AI76&gt;10,1.1*AR76,(1+$AI76/100)*AR76)))</f>
        <v>0.47740500000000002</v>
      </c>
      <c r="AT76" s="900">
        <f>IF($AK76="n/a",1.03*AS76,IF($AK76&lt;0,1.01*AS76,IF($AK76&gt;10,1.1*AS76,(1+$AK76/100)*AS76)))</f>
        <v>0.49172715000000006</v>
      </c>
      <c r="AU76" s="900">
        <f>IF($AK76="n/a",1.03*AT76,IF($AK76&lt;0,1.01*AT76,IF($AK76&gt;10,1.1*AT76,(1+$AK76/100)*AT76)))</f>
        <v>0.50647896450000007</v>
      </c>
      <c r="AV76" s="900">
        <f>IF($AK76="n/a",1.03*AU76,IF($AK76&lt;0,1.01*AU76,IF($AK76&gt;10,1.1*AU76,(1+$AK76/100)*AU76)))</f>
        <v>0.52167333343500011</v>
      </c>
      <c r="AW76" s="663">
        <f>SUM(AR76:AV76)</f>
        <v>2.4607844479350005</v>
      </c>
      <c r="AX76" s="761">
        <f>AW76/I76*100</f>
        <v>19.239909678928857</v>
      </c>
      <c r="AY76" s="948" t="s">
        <v>136</v>
      </c>
      <c r="AZ76" s="886" t="s">
        <v>136</v>
      </c>
      <c r="BA76" s="886" t="s">
        <v>136</v>
      </c>
      <c r="BB76" s="886" t="s">
        <v>136</v>
      </c>
      <c r="BC76" s="886" t="s">
        <v>136</v>
      </c>
      <c r="BD76" s="921" t="s">
        <v>4271</v>
      </c>
      <c r="BE76" s="635">
        <v>2012</v>
      </c>
      <c r="BF76" s="912">
        <f>IF(BE76&gt;2008,0,IF(BE76&gt;2001,1,IF(BE76&gt;1990,2,IF(BE76&gt;1980,3,IF(BE76&gt;1973,4,IF(BE76&gt;1970,5,IF(BE76&gt;1960,6,IF(BE76&gt;1958,7,IF(BE76&gt;1953,8,9)))))))))</f>
        <v>0</v>
      </c>
      <c r="BG76" s="896" t="s">
        <v>136</v>
      </c>
    </row>
    <row r="77" spans="1:59" ht="11.25" customHeight="1" x14ac:dyDescent="0.2">
      <c r="A77" s="885" t="s">
        <v>1073</v>
      </c>
      <c r="B77" s="889" t="s">
        <v>1074</v>
      </c>
      <c r="C77" s="946" t="s">
        <v>108</v>
      </c>
      <c r="D77" s="946" t="s">
        <v>118</v>
      </c>
      <c r="E77" s="746">
        <v>9</v>
      </c>
      <c r="F77" s="1199">
        <v>500</v>
      </c>
      <c r="G77" s="1199" t="s">
        <v>106</v>
      </c>
      <c r="H77" s="1199" t="s">
        <v>106</v>
      </c>
      <c r="I77" s="888">
        <v>15.57</v>
      </c>
      <c r="J77" s="663">
        <f>(M77/I77)*100</f>
        <v>3.0828516377649327</v>
      </c>
      <c r="K77" s="891">
        <v>0.12</v>
      </c>
      <c r="L77" s="901">
        <v>4</v>
      </c>
      <c r="M77" s="654">
        <f>K77*L77</f>
        <v>0.48</v>
      </c>
      <c r="N77" s="884" t="s">
        <v>595</v>
      </c>
      <c r="O77" s="747">
        <v>0.11</v>
      </c>
      <c r="P77" s="875">
        <v>43991</v>
      </c>
      <c r="Q77" s="875">
        <v>44006</v>
      </c>
      <c r="R77" s="654">
        <f>(K77-O77)/O77*100</f>
        <v>9.0909090909090864</v>
      </c>
      <c r="S77" s="714">
        <f>IF(INDEX(Historical!$D$7:$D$1277,MATCH(B77,Historical!$B$7:$B$1301,0))=0,"n/a",(INDEX(Historical!$C$7:$C$1279,MATCH(B77,Historical!$B$7:$B$1301,0))/INDEX(Historical!$D$7:$D$1277,MATCH(B77,Historical!$B$7:$B$1301,0))-1)*100)</f>
        <v>10.256410256410241</v>
      </c>
      <c r="T77" s="714">
        <f>IF(INDEX(Historical!$F$7:$F$1270,MATCH(B77,Historical!$B$7:$B$1301,0))=0,"n/a",((INDEX(Historical!$C$7:$C$1279,MATCH(B77,Historical!$B$7:$B$1301,0))/INDEX(Historical!$F$7:$F$1270,MATCH(B77,Historical!$B$7:$B$1301,0)))^(1/3)-1)*100)</f>
        <v>11.524149667113504</v>
      </c>
      <c r="U77" s="714">
        <f>IF(INDEX(Historical!$H$7:$H$1270,MATCH(B77,Historical!$B$7:$B$1301,0))=0,"n/a",((INDEX(Historical!$C$7:$C$1279,MATCH(B77,Historical!$B$7:$B$1301,0))/INDEX(Historical!$H$7:$H$1270,MATCH(B77,Historical!$B$7:$B$1301,0)))^(1/5)-1)*100)</f>
        <v>12.370274760425982</v>
      </c>
      <c r="V77" s="714" t="str">
        <f>IF(INDEX(Historical!$O$7:$O$1270,MATCH(B77,Historical!$B$7:$B$1301,0))=0,"n/a",((INDEX(Historical!$C$7:$C$1279,MATCH(B77,Historical!$B$7:$B$1301,0))/INDEX(Historical!$O$7:$O$1270,MATCH(B77,Historical!$B$7:$B$1301,0)))^(1/10)-1)*100)</f>
        <v>n/a</v>
      </c>
      <c r="W77" s="715" t="str">
        <f>IF(OR(U77&lt;=0,U77="n/a",V77&lt;=0,V77="n/a"),"n/a",U77/V77)</f>
        <v>n/a</v>
      </c>
      <c r="X77" s="716">
        <f>IF(OR(AJ77&lt;=0,AJ77="n/a",U77&lt;=0,U77="n/a"),"n/a",U77/AJ77)</f>
        <v>0.20081614870821399</v>
      </c>
      <c r="Y77" s="676"/>
      <c r="Z77" s="663">
        <f>IF(OR(AC77&lt;0.01,AC77="n/a"),"n/a",M77/AC77*100)</f>
        <v>21.818181818181813</v>
      </c>
      <c r="AA77" s="900">
        <f>IF(OR(AC77&lt;0.01,AC77="n/a"),"n/a",I77/AC77)</f>
        <v>7.0772727272727272</v>
      </c>
      <c r="AB77" s="901">
        <v>12</v>
      </c>
      <c r="AC77" s="879">
        <v>2.2000000000000002</v>
      </c>
      <c r="AD77" s="879">
        <v>0.69</v>
      </c>
      <c r="AE77" s="879">
        <v>0.61</v>
      </c>
      <c r="AF77" s="879">
        <v>0.59</v>
      </c>
      <c r="AG77" s="879">
        <v>7.8</v>
      </c>
      <c r="AH77" s="879">
        <v>236.79999999999998</v>
      </c>
      <c r="AI77" s="879">
        <v>10.96</v>
      </c>
      <c r="AJ77" s="879">
        <v>61.6</v>
      </c>
      <c r="AK77" s="879">
        <v>10</v>
      </c>
      <c r="AL77" s="892">
        <v>2290</v>
      </c>
      <c r="AM77" s="886">
        <v>1.3</v>
      </c>
      <c r="AN77" s="879">
        <v>1.01</v>
      </c>
      <c r="AO77" s="753">
        <f>IF(U77="n/a","n/a",IF(AA77&lt;0,"n/a",IF(AA77="n/a","n/a",J77+U77-AA77)))</f>
        <v>8.3758536709181861</v>
      </c>
      <c r="AP77" s="754">
        <f>IF(U77="n/a","n/a",J77+U77)</f>
        <v>15.453126398190914</v>
      </c>
      <c r="AQ77" s="902">
        <f>IF(OR(AC77&lt;0.01,AF77="n/a"),"n/a",(I77/SQRT(22.5*AC77*(I77/AF77))-1)*100)</f>
        <v>-56.920791768903392</v>
      </c>
      <c r="AR77" s="663">
        <f>INDEX(Historical!$C$7:$C$1279,MATCH(B77,Historical!$B$7:$B$1301,0))*IF(AH77="n/a",1.03,IF(AH77&lt;0,1.01,IF(AH77&gt;10,1.1,(1+AH77/100))))</f>
        <v>0.47300000000000003</v>
      </c>
      <c r="AS77" s="900">
        <f>IF($AI77="n/a",1.03*AR77,IF($AI77&lt;0,1.01*AR77,IF($AI77&gt;10,1.1*AR77,(1+$AI77/100)*AR77)))</f>
        <v>0.5203000000000001</v>
      </c>
      <c r="AT77" s="900">
        <f>IF($AK77="n/a",1.03*AS77,IF($AK77&lt;0,1.01*AS77,IF($AK77&gt;10,1.1*AS77,(1+$AK77/100)*AS77)))</f>
        <v>0.57233000000000012</v>
      </c>
      <c r="AU77" s="900">
        <f>IF($AK77="n/a",1.03*AT77,IF($AK77&lt;0,1.01*AT77,IF($AK77&gt;10,1.1*AT77,(1+$AK77/100)*AT77)))</f>
        <v>0.62956300000000021</v>
      </c>
      <c r="AV77" s="900">
        <f>IF($AK77="n/a",1.03*AU77,IF($AK77&lt;0,1.01*AU77,IF($AK77&gt;10,1.1*AU77,(1+$AK77/100)*AU77)))</f>
        <v>0.69251930000000028</v>
      </c>
      <c r="AW77" s="663">
        <f>SUM(AR77:AV77)</f>
        <v>2.8877123000000005</v>
      </c>
      <c r="AX77" s="761">
        <f>AW77/I77*100</f>
        <v>18.546642903018629</v>
      </c>
      <c r="AY77" s="948">
        <v>1.33</v>
      </c>
      <c r="AZ77" s="886">
        <v>77.13</v>
      </c>
      <c r="BA77" s="886">
        <v>-25.61</v>
      </c>
      <c r="BB77" s="886">
        <v>10.100000000000001</v>
      </c>
      <c r="BC77" s="886">
        <v>-1.1499999999999999</v>
      </c>
      <c r="BE77" s="635">
        <v>2012</v>
      </c>
      <c r="BF77" s="912">
        <f>IF(BE77&gt;2008,0,IF(BE77&gt;2001,1,IF(BE77&gt;1990,2,IF(BE77&gt;1980,3,IF(BE77&gt;1973,4,IF(BE77&gt;1970,5,IF(BE77&gt;1960,6,IF(BE77&gt;1958,7,IF(BE77&gt;1953,8,9)))))))))</f>
        <v>0</v>
      </c>
      <c r="BG77" s="896">
        <v>1</v>
      </c>
    </row>
    <row r="78" spans="1:59" ht="11.25" customHeight="1" x14ac:dyDescent="0.2">
      <c r="A78" s="885" t="s">
        <v>1083</v>
      </c>
      <c r="B78" s="889" t="s">
        <v>1084</v>
      </c>
      <c r="C78" s="946" t="s">
        <v>108</v>
      </c>
      <c r="D78" s="946" t="s">
        <v>4345</v>
      </c>
      <c r="E78" s="746">
        <v>9</v>
      </c>
      <c r="F78" s="1199">
        <v>419</v>
      </c>
      <c r="G78" s="1199" t="s">
        <v>106</v>
      </c>
      <c r="H78" s="1199" t="s">
        <v>106</v>
      </c>
      <c r="I78" s="888">
        <v>28.34</v>
      </c>
      <c r="J78" s="663">
        <f>(M78/I78)*100</f>
        <v>3.952011291460833</v>
      </c>
      <c r="K78" s="891">
        <v>0.28000000000000003</v>
      </c>
      <c r="L78" s="901">
        <v>4</v>
      </c>
      <c r="M78" s="654">
        <f>K78*L78</f>
        <v>1.1200000000000001</v>
      </c>
      <c r="N78" s="884" t="s">
        <v>433</v>
      </c>
      <c r="O78" s="747">
        <v>0.26</v>
      </c>
      <c r="P78" s="880">
        <v>43501</v>
      </c>
      <c r="Q78" s="880">
        <v>43516</v>
      </c>
      <c r="R78" s="654">
        <f>(K78-O78)/O78*100</f>
        <v>7.6923076923076987</v>
      </c>
      <c r="S78" s="714">
        <f>IF(INDEX(Historical!$D$7:$D$1277,MATCH(B78,Historical!$B$7:$B$1301,0))=0,"n/a",(INDEX(Historical!$C$7:$C$1279,MATCH(B78,Historical!$B$7:$B$1301,0))/INDEX(Historical!$D$7:$D$1277,MATCH(B78,Historical!$B$7:$B$1301,0))-1)*100)</f>
        <v>12.000000000000011</v>
      </c>
      <c r="T78" s="714">
        <f>IF(INDEX(Historical!$F$7:$F$1270,MATCH(B78,Historical!$B$7:$B$1301,0))=0,"n/a",((INDEX(Historical!$C$7:$C$1279,MATCH(B78,Historical!$B$7:$B$1301,0))/INDEX(Historical!$F$7:$F$1270,MATCH(B78,Historical!$B$7:$B$1301,0)))^(1/3)-1)*100)</f>
        <v>13.30326698854094</v>
      </c>
      <c r="U78" s="714">
        <f>IF(INDEX(Historical!$H$7:$H$1270,MATCH(B78,Historical!$B$7:$B$1301,0))=0,"n/a",((INDEX(Historical!$C$7:$C$1279,MATCH(B78,Historical!$B$7:$B$1301,0))/INDEX(Historical!$H$7:$H$1270,MATCH(B78,Historical!$B$7:$B$1301,0)))^(1/5)-1)*100)</f>
        <v>15.708390490417855</v>
      </c>
      <c r="V78" s="714">
        <f>IF(INDEX(Historical!$O$7:$O$1270,MATCH(B78,Historical!$B$7:$B$1301,0))=0,"n/a",((INDEX(Historical!$C$7:$C$1279,MATCH(B78,Historical!$B$7:$B$1301,0))/INDEX(Historical!$O$7:$O$1270,MATCH(B78,Historical!$B$7:$B$1301,0)))^(1/10)-1)*100)</f>
        <v>31.95079107728942</v>
      </c>
      <c r="W78" s="715">
        <f>IF(OR(U78&lt;=0,U78="n/a",V78&lt;=0,V78="n/a"),"n/a",U78/V78)</f>
        <v>0.49164324139640342</v>
      </c>
      <c r="X78" s="716">
        <f>IF(OR(AJ78&lt;=0,AJ78="n/a",U78&lt;=0,U78="n/a"),"n/a",U78/AJ78)</f>
        <v>1.2982140901171781</v>
      </c>
      <c r="Y78" s="890"/>
      <c r="Z78" s="663">
        <f>IF(OR(AC78&lt;0.01,AC78="n/a"),"n/a",M78/AC78*100)</f>
        <v>49.557522123893818</v>
      </c>
      <c r="AA78" s="900">
        <f>IF(OR(AC78&lt;0.01,AC78="n/a"),"n/a",I78/AC78)</f>
        <v>12.539823008849559</v>
      </c>
      <c r="AB78" s="901">
        <v>12</v>
      </c>
      <c r="AC78" s="879">
        <v>2.2599999999999998</v>
      </c>
      <c r="AD78" s="879">
        <v>1.53</v>
      </c>
      <c r="AE78" s="879">
        <v>3.9</v>
      </c>
      <c r="AF78" s="879">
        <v>0.89</v>
      </c>
      <c r="AG78" s="879" t="s">
        <v>136</v>
      </c>
      <c r="AH78" s="879">
        <v>13.4</v>
      </c>
      <c r="AI78" s="879">
        <v>20.04</v>
      </c>
      <c r="AJ78" s="879">
        <v>12.1</v>
      </c>
      <c r="AK78" s="879">
        <v>8</v>
      </c>
      <c r="AL78" s="892">
        <v>2070</v>
      </c>
      <c r="AM78" s="886">
        <v>0.5</v>
      </c>
      <c r="AN78" s="879">
        <v>0.02</v>
      </c>
      <c r="AO78" s="753">
        <f>IF(U78="n/a","n/a",IF(AA78&lt;0,"n/a",IF(AA78="n/a","n/a",J78+U78-AA78)))</f>
        <v>7.1205787730291306</v>
      </c>
      <c r="AP78" s="754">
        <f>IF(U78="n/a","n/a",J78+U78)</f>
        <v>19.66040178187869</v>
      </c>
      <c r="AQ78" s="902">
        <f>IF(OR(AC78&lt;0.01,AF78="n/a"),"n/a",(I78/SQRT(22.5*AC78*(I78/AF78))-1)*100)</f>
        <v>-29.571336397502012</v>
      </c>
      <c r="AR78" s="663">
        <f>INDEX(Historical!$C$7:$C$1279,MATCH(B78,Historical!$B$7:$B$1301,0))*IF(AH78="n/a",1.03,IF(AH78&lt;0,1.01,IF(AH78&gt;10,1.1,(1+AH78/100))))</f>
        <v>1.2320000000000002</v>
      </c>
      <c r="AS78" s="900">
        <f>IF($AI78="n/a",1.03*AR78,IF($AI78&lt;0,1.01*AR78,IF($AI78&gt;10,1.1*AR78,(1+$AI78/100)*AR78)))</f>
        <v>1.3552000000000004</v>
      </c>
      <c r="AT78" s="900">
        <f>IF($AK78="n/a",1.03*AS78,IF($AK78&lt;0,1.01*AS78,IF($AK78&gt;10,1.1*AS78,(1+$AK78/100)*AS78)))</f>
        <v>1.4636160000000005</v>
      </c>
      <c r="AU78" s="900">
        <f>IF($AK78="n/a",1.03*AT78,IF($AK78&lt;0,1.01*AT78,IF($AK78&gt;10,1.1*AT78,(1+$AK78/100)*AT78)))</f>
        <v>1.5807052800000005</v>
      </c>
      <c r="AV78" s="900">
        <f>IF($AK78="n/a",1.03*AU78,IF($AK78&lt;0,1.01*AU78,IF($AK78&gt;10,1.1*AU78,(1+$AK78/100)*AU78)))</f>
        <v>1.7071617024000008</v>
      </c>
      <c r="AW78" s="663">
        <f>SUM(AR78:AV78)</f>
        <v>7.3386829824000017</v>
      </c>
      <c r="AX78" s="761">
        <f>AW78/I78*100</f>
        <v>25.89514108115738</v>
      </c>
      <c r="AY78" s="948">
        <v>0.99</v>
      </c>
      <c r="AZ78" s="886">
        <v>48.33</v>
      </c>
      <c r="BA78" s="886">
        <v>-31.15</v>
      </c>
      <c r="BB78" s="886">
        <v>11.57</v>
      </c>
      <c r="BC78" s="886">
        <v>-15.03</v>
      </c>
      <c r="BE78" s="635">
        <v>2011</v>
      </c>
      <c r="BF78" s="912">
        <f>IF(BE78&gt;2008,0,IF(BE78&gt;2001,1,IF(BE78&gt;1990,2,IF(BE78&gt;1980,3,IF(BE78&gt;1973,4,IF(BE78&gt;1970,5,IF(BE78&gt;1960,6,IF(BE78&gt;1958,7,IF(BE78&gt;1953,8,9)))))))))</f>
        <v>0</v>
      </c>
      <c r="BG78" s="896" t="s">
        <v>136</v>
      </c>
    </row>
    <row r="79" spans="1:59" ht="11.25" customHeight="1" x14ac:dyDescent="0.2">
      <c r="A79" s="885" t="s">
        <v>1105</v>
      </c>
      <c r="B79" s="889" t="s">
        <v>1106</v>
      </c>
      <c r="C79" s="946" t="s">
        <v>4325</v>
      </c>
      <c r="D79" s="946" t="s">
        <v>4326</v>
      </c>
      <c r="E79" s="746">
        <v>7</v>
      </c>
      <c r="F79" s="1199">
        <v>612</v>
      </c>
      <c r="G79" s="1199" t="s">
        <v>106</v>
      </c>
      <c r="H79" s="1199" t="s">
        <v>106</v>
      </c>
      <c r="I79" s="888">
        <v>72.75</v>
      </c>
      <c r="J79" s="663">
        <f>(M79/I79)*100</f>
        <v>2.7491408934707904</v>
      </c>
      <c r="K79" s="891">
        <v>0.5</v>
      </c>
      <c r="L79" s="901">
        <v>4</v>
      </c>
      <c r="M79" s="654">
        <f>K79*L79</f>
        <v>2</v>
      </c>
      <c r="N79" s="884" t="s">
        <v>239</v>
      </c>
      <c r="O79" s="747">
        <v>0.46</v>
      </c>
      <c r="P79" s="875">
        <v>43734</v>
      </c>
      <c r="Q79" s="875">
        <v>43749</v>
      </c>
      <c r="R79" s="654">
        <f>(K79-O79)/O79*100</f>
        <v>8.6956521739130395</v>
      </c>
      <c r="S79" s="714">
        <f>IF(INDEX(Historical!$D$7:$D$1277,MATCH(B79,Historical!$B$7:$B$1301,0))=0,"n/a",(INDEX(Historical!$C$7:$C$1279,MATCH(B79,Historical!$B$7:$B$1301,0))/INDEX(Historical!$D$7:$D$1277,MATCH(B79,Historical!$B$7:$B$1301,0))-1)*100)</f>
        <v>6.6666666666666652</v>
      </c>
      <c r="T79" s="714">
        <f>IF(INDEX(Historical!$F$7:$F$1270,MATCH(B79,Historical!$B$7:$B$1301,0))=0,"n/a",((INDEX(Historical!$C$7:$C$1279,MATCH(B79,Historical!$B$7:$B$1301,0))/INDEX(Historical!$F$7:$F$1270,MATCH(B79,Historical!$B$7:$B$1301,0)))^(1/3)-1)*100)</f>
        <v>9.684706748314742</v>
      </c>
      <c r="U79" s="714">
        <f>IF(INDEX(Historical!$H$7:$H$1270,MATCH(B79,Historical!$B$7:$B$1301,0))=0,"n/a",((INDEX(Historical!$C$7:$C$1279,MATCH(B79,Historical!$B$7:$B$1301,0))/INDEX(Historical!$H$7:$H$1270,MATCH(B79,Historical!$B$7:$B$1301,0)))^(1/5)-1)*100)</f>
        <v>19.435883770712081</v>
      </c>
      <c r="V79" s="714" t="str">
        <f>IF(INDEX(Historical!$O$7:$O$1270,MATCH(B79,Historical!$B$7:$B$1301,0))=0,"n/a",((INDEX(Historical!$C$7:$C$1279,MATCH(B79,Historical!$B$7:$B$1301,0))/INDEX(Historical!$O$7:$O$1270,MATCH(B79,Historical!$B$7:$B$1301,0)))^(1/10)-1)*100)</f>
        <v>n/a</v>
      </c>
      <c r="W79" s="715" t="str">
        <f>IF(OR(U79&lt;=0,U79="n/a",V79&lt;=0,V79="n/a"),"n/a",U79/V79)</f>
        <v>n/a</v>
      </c>
      <c r="X79" s="716">
        <f>IF(OR(AJ79&lt;=0,AJ79="n/a",U79&lt;=0,U79="n/a"),"n/a",U79/AJ79)</f>
        <v>0.73620771858757883</v>
      </c>
      <c r="Y79" s="673"/>
      <c r="Z79" s="663" t="str">
        <f>IF(OR(AC79&lt;0.01,AC79="n/a"),"n/a",M79/AC79*100)</f>
        <v>n/a</v>
      </c>
      <c r="AA79" s="900" t="str">
        <f>IF(OR(AC79&lt;0.01,AC79="n/a"),"n/a",I79/AC79)</f>
        <v>n/a</v>
      </c>
      <c r="AB79" s="901">
        <v>12</v>
      </c>
      <c r="AC79" s="879">
        <v>-0.3</v>
      </c>
      <c r="AD79" s="879" t="s">
        <v>136</v>
      </c>
      <c r="AE79" s="879">
        <v>8.84</v>
      </c>
      <c r="AF79" s="879">
        <v>3.62</v>
      </c>
      <c r="AG79" s="879">
        <v>-1.4000000000000001</v>
      </c>
      <c r="AH79" s="881">
        <v>-63.9</v>
      </c>
      <c r="AI79" s="881">
        <v>67.190000000000012</v>
      </c>
      <c r="AJ79" s="879">
        <v>26.400000000000002</v>
      </c>
      <c r="AK79" s="879" t="s">
        <v>136</v>
      </c>
      <c r="AL79" s="892">
        <v>8860</v>
      </c>
      <c r="AM79" s="886">
        <v>0.5</v>
      </c>
      <c r="AN79" s="879">
        <v>1.3</v>
      </c>
      <c r="AO79" s="753" t="str">
        <f>IF(U79="n/a","n/a",IF(AA79&lt;0,"n/a",IF(AA79="n/a","n/a",J79+U79-AA79)))</f>
        <v>n/a</v>
      </c>
      <c r="AP79" s="754">
        <f>IF(U79="n/a","n/a",J79+U79)</f>
        <v>22.185024664182873</v>
      </c>
      <c r="AQ79" s="902" t="str">
        <f>IF(OR(AC79&lt;0.01,AF79="n/a"),"n/a",(I79/SQRT(22.5*AC79*(I79/AF79))-1)*100)</f>
        <v>n/a</v>
      </c>
      <c r="AR79" s="663">
        <f>INDEX(Historical!$C$7:$C$1279,MATCH(B79,Historical!$B$7:$B$1301,0))*IF(AH79="n/a",1.03,IF(AH79&lt;0,1.01,IF(AH79&gt;10,1.1,(1+AH79/100))))</f>
        <v>1.9392</v>
      </c>
      <c r="AS79" s="900">
        <f>IF($AI79="n/a",1.03*AR79,IF($AI79&lt;0,1.01*AR79,IF($AI79&gt;10,1.1*AR79,(1+$AI79/100)*AR79)))</f>
        <v>2.1331200000000003</v>
      </c>
      <c r="AT79" s="900">
        <f>IF($AK79="n/a",1.03*AS79,IF($AK79&lt;0,1.01*AS79,IF($AK79&gt;10,1.1*AS79,(1+$AK79/100)*AS79)))</f>
        <v>2.1971136000000002</v>
      </c>
      <c r="AU79" s="900">
        <f>IF($AK79="n/a",1.03*AT79,IF($AK79&lt;0,1.01*AT79,IF($AK79&gt;10,1.1*AT79,(1+$AK79/100)*AT79)))</f>
        <v>2.2630270080000003</v>
      </c>
      <c r="AV79" s="900">
        <f>IF($AK79="n/a",1.03*AU79,IF($AK79&lt;0,1.01*AU79,IF($AK79&gt;10,1.1*AU79,(1+$AK79/100)*AU79)))</f>
        <v>2.3309178182400005</v>
      </c>
      <c r="AW79" s="663">
        <f>SUM(AR79:AV79)</f>
        <v>10.863378426240001</v>
      </c>
      <c r="AX79" s="761">
        <f>AW79/I79*100</f>
        <v>14.932478936412371</v>
      </c>
      <c r="AY79" s="948">
        <v>0.43</v>
      </c>
      <c r="AZ79" s="886">
        <v>66.400000000000006</v>
      </c>
      <c r="BA79" s="886">
        <v>-8.75</v>
      </c>
      <c r="BB79" s="886">
        <v>-0.19</v>
      </c>
      <c r="BC79" s="886">
        <v>7.7</v>
      </c>
      <c r="BE79" s="635">
        <v>2013</v>
      </c>
      <c r="BF79" s="912">
        <f>IF(BE79&gt;2008,0,IF(BE79&gt;2001,1,IF(BE79&gt;1990,2,IF(BE79&gt;1980,3,IF(BE79&gt;1973,4,IF(BE79&gt;1970,5,IF(BE79&gt;1960,6,IF(BE79&gt;1958,7,IF(BE79&gt;1953,8,9)))))))))</f>
        <v>0</v>
      </c>
      <c r="BG79" s="896">
        <v>-0.6</v>
      </c>
    </row>
    <row r="80" spans="1:59" ht="11.25" customHeight="1" x14ac:dyDescent="0.2">
      <c r="A80" s="885" t="s">
        <v>1091</v>
      </c>
      <c r="B80" s="889" t="s">
        <v>1092</v>
      </c>
      <c r="C80" s="946" t="s">
        <v>245</v>
      </c>
      <c r="D80" s="946" t="s">
        <v>4365</v>
      </c>
      <c r="E80" s="746">
        <v>9</v>
      </c>
      <c r="F80" s="1199">
        <v>464</v>
      </c>
      <c r="G80" s="1199" t="s">
        <v>106</v>
      </c>
      <c r="H80" s="1199" t="s">
        <v>106</v>
      </c>
      <c r="I80" s="888">
        <v>24.95</v>
      </c>
      <c r="J80" s="663">
        <f>(M80/I80)*100</f>
        <v>1.9238476953907815</v>
      </c>
      <c r="K80" s="891">
        <v>0.12</v>
      </c>
      <c r="L80" s="901">
        <v>4</v>
      </c>
      <c r="M80" s="654">
        <f>K80*L80</f>
        <v>0.48</v>
      </c>
      <c r="N80" s="884" t="s">
        <v>605</v>
      </c>
      <c r="O80" s="747">
        <v>0.11</v>
      </c>
      <c r="P80" s="875">
        <v>43786</v>
      </c>
      <c r="Q80" s="875">
        <v>43811</v>
      </c>
      <c r="R80" s="654">
        <f>(K80-O80)/O80*100</f>
        <v>9.0909090909090864</v>
      </c>
      <c r="S80" s="714">
        <f>IF(INDEX(Historical!$D$7:$D$1277,MATCH(B80,Historical!$B$7:$B$1301,0))=0,"n/a",(INDEX(Historical!$C$7:$C$1279,MATCH(B80,Historical!$B$7:$B$1301,0))/INDEX(Historical!$D$7:$D$1277,MATCH(B80,Historical!$B$7:$B$1301,0))-1)*100)</f>
        <v>9.7560975609756184</v>
      </c>
      <c r="T80" s="714">
        <f>IF(INDEX(Historical!$F$7:$F$1270,MATCH(B80,Historical!$B$7:$B$1301,0))=0,"n/a",((INDEX(Historical!$C$7:$C$1279,MATCH(B80,Historical!$B$7:$B$1301,0))/INDEX(Historical!$F$7:$F$1270,MATCH(B80,Historical!$B$7:$B$1301,0)))^(1/3)-1)*100)</f>
        <v>10.891823393038823</v>
      </c>
      <c r="U80" s="714">
        <f>IF(INDEX(Historical!$H$7:$H$1270,MATCH(B80,Historical!$B$7:$B$1301,0))=0,"n/a",((INDEX(Historical!$C$7:$C$1279,MATCH(B80,Historical!$B$7:$B$1301,0))/INDEX(Historical!$H$7:$H$1270,MATCH(B80,Historical!$B$7:$B$1301,0)))^(1/5)-1)*100)</f>
        <v>14.366001004286112</v>
      </c>
      <c r="V80" s="714" t="str">
        <f>IF(INDEX(Historical!$O$7:$O$1270,MATCH(B80,Historical!$B$7:$B$1301,0))=0,"n/a",((INDEX(Historical!$C$7:$C$1279,MATCH(B80,Historical!$B$7:$B$1301,0))/INDEX(Historical!$O$7:$O$1270,MATCH(B80,Historical!$B$7:$B$1301,0)))^(1/10)-1)*100)</f>
        <v>n/a</v>
      </c>
      <c r="W80" s="715" t="str">
        <f>IF(OR(U80&lt;=0,U80="n/a",V80&lt;=0,V80="n/a"),"n/a",U80/V80)</f>
        <v>n/a</v>
      </c>
      <c r="X80" s="716">
        <f>IF(OR(AJ80&lt;=0,AJ80="n/a",U80&lt;=0,U80="n/a"),"n/a",U80/AJ80)</f>
        <v>2.2101540006594016</v>
      </c>
      <c r="Y80" s="889"/>
      <c r="Z80" s="663">
        <f>IF(OR(AC80&lt;0.01,AC80="n/a"),"n/a",M80/AC80*100)</f>
        <v>36.36363636363636</v>
      </c>
      <c r="AA80" s="900">
        <f>IF(OR(AC80&lt;0.01,AC80="n/a"),"n/a",I80/AC80)</f>
        <v>18.901515151515149</v>
      </c>
      <c r="AB80" s="901">
        <v>12</v>
      </c>
      <c r="AC80" s="879">
        <v>1.32</v>
      </c>
      <c r="AD80" s="879">
        <v>5.21</v>
      </c>
      <c r="AE80" s="879">
        <v>7.0000000000000007E-2</v>
      </c>
      <c r="AF80" s="879">
        <v>1.93</v>
      </c>
      <c r="AG80" s="879">
        <v>10.299999999999999</v>
      </c>
      <c r="AH80" s="879">
        <v>27.1</v>
      </c>
      <c r="AI80" s="879">
        <v>26.08</v>
      </c>
      <c r="AJ80" s="879">
        <v>6.5</v>
      </c>
      <c r="AK80" s="879">
        <v>3.5999999999999996</v>
      </c>
      <c r="AL80" s="892">
        <v>1140</v>
      </c>
      <c r="AM80" s="886">
        <v>2</v>
      </c>
      <c r="AN80" s="879">
        <v>0.71</v>
      </c>
      <c r="AO80" s="753">
        <f>IF(U80="n/a","n/a",IF(AA80&lt;0,"n/a",IF(AA80="n/a","n/a",J80+U80-AA80)))</f>
        <v>-2.6116664518382571</v>
      </c>
      <c r="AP80" s="754">
        <f>IF(U80="n/a","n/a",J80+U80)</f>
        <v>16.289848699676892</v>
      </c>
      <c r="AQ80" s="902">
        <f>IF(OR(AC80&lt;0.01,AF80="n/a"),"n/a",(I80/SQRT(22.5*AC80*(I80/AF80))-1)*100)</f>
        <v>27.331455906620583</v>
      </c>
      <c r="AR80" s="663">
        <f>INDEX(Historical!$C$7:$C$1279,MATCH(B80,Historical!$B$7:$B$1301,0))*IF(AH80="n/a",1.03,IF(AH80&lt;0,1.01,IF(AH80&gt;10,1.1,(1+AH80/100))))</f>
        <v>0.49500000000000005</v>
      </c>
      <c r="AS80" s="900">
        <f>IF($AI80="n/a",1.03*AR80,IF($AI80&lt;0,1.01*AR80,IF($AI80&gt;10,1.1*AR80,(1+$AI80/100)*AR80)))</f>
        <v>0.5445000000000001</v>
      </c>
      <c r="AT80" s="900">
        <f>IF($AK80="n/a",1.03*AS80,IF($AK80&lt;0,1.01*AS80,IF($AK80&gt;10,1.1*AS80,(1+$AK80/100)*AS80)))</f>
        <v>0.5641020000000001</v>
      </c>
      <c r="AU80" s="900">
        <f>IF($AK80="n/a",1.03*AT80,IF($AK80&lt;0,1.01*AT80,IF($AK80&gt;10,1.1*AT80,(1+$AK80/100)*AT80)))</f>
        <v>0.58440967200000016</v>
      </c>
      <c r="AV80" s="900">
        <f>IF($AK80="n/a",1.03*AU80,IF($AK80&lt;0,1.01*AU80,IF($AK80&gt;10,1.1*AU80,(1+$AK80/100)*AU80)))</f>
        <v>0.60544842019200018</v>
      </c>
      <c r="AW80" s="663">
        <f>SUM(AR80:AV80)</f>
        <v>2.7934600921920008</v>
      </c>
      <c r="AX80" s="761">
        <f>AW80/I80*100</f>
        <v>11.196232834436877</v>
      </c>
      <c r="AY80" s="948">
        <v>0.25</v>
      </c>
      <c r="AZ80" s="886">
        <v>19.2</v>
      </c>
      <c r="BA80" s="886">
        <v>-39.06</v>
      </c>
      <c r="BB80" s="886">
        <v>-6.2</v>
      </c>
      <c r="BC80" s="886">
        <v>-6.65</v>
      </c>
      <c r="BE80" s="635">
        <v>2012</v>
      </c>
      <c r="BF80" s="912">
        <f>IF(BE80&gt;2008,0,IF(BE80&gt;2001,1,IF(BE80&gt;1990,2,IF(BE80&gt;1980,3,IF(BE80&gt;1973,4,IF(BE80&gt;1970,5,IF(BE80&gt;1960,6,IF(BE80&gt;1958,7,IF(BE80&gt;1953,8,9)))))))))</f>
        <v>0</v>
      </c>
      <c r="BG80" s="896">
        <v>3.1</v>
      </c>
    </row>
    <row r="81" spans="1:59" s="787" customFormat="1" ht="11.25" customHeight="1" x14ac:dyDescent="0.2">
      <c r="A81" s="658" t="s">
        <v>1046</v>
      </c>
      <c r="B81" s="795" t="s">
        <v>1047</v>
      </c>
      <c r="C81" s="946" t="s">
        <v>108</v>
      </c>
      <c r="D81" s="946" t="s">
        <v>4345</v>
      </c>
      <c r="E81" s="769">
        <v>7</v>
      </c>
      <c r="F81" s="1199">
        <v>601</v>
      </c>
      <c r="G81" s="1198" t="s">
        <v>106</v>
      </c>
      <c r="H81" s="1198" t="s">
        <v>106</v>
      </c>
      <c r="I81" s="770">
        <v>16.03</v>
      </c>
      <c r="J81" s="771">
        <f>(M81/I81)*100</f>
        <v>5.7392389270118525</v>
      </c>
      <c r="K81" s="772">
        <v>0.23</v>
      </c>
      <c r="L81" s="773">
        <v>4</v>
      </c>
      <c r="M81" s="774">
        <f>K81*L81</f>
        <v>0.92</v>
      </c>
      <c r="N81" s="775" t="s">
        <v>148</v>
      </c>
      <c r="O81" s="776">
        <v>0.21</v>
      </c>
      <c r="P81" s="796">
        <v>43615</v>
      </c>
      <c r="Q81" s="796">
        <v>43633</v>
      </c>
      <c r="R81" s="774">
        <f>(K81-O81)/O81*100</f>
        <v>9.5238095238095326</v>
      </c>
      <c r="S81" s="714">
        <f>IF(INDEX(Historical!$D$7:$D$1277,MATCH(B81,Historical!$B$7:$B$1301,0))=0,"n/a",(INDEX(Historical!$C$7:$C$1279,MATCH(B81,Historical!$B$7:$B$1301,0))/INDEX(Historical!$D$7:$D$1277,MATCH(B81,Historical!$B$7:$B$1301,0))-1)*100)</f>
        <v>9.7560975609756184</v>
      </c>
      <c r="T81" s="714">
        <f>IF(INDEX(Historical!$F$7:$F$1270,MATCH(B81,Historical!$B$7:$B$1301,0))=0,"n/a",((INDEX(Historical!$C$7:$C$1279,MATCH(B81,Historical!$B$7:$B$1301,0))/INDEX(Historical!$F$7:$F$1270,MATCH(B81,Historical!$B$7:$B$1301,0)))^(1/3)-1)*100)</f>
        <v>14.471424255333186</v>
      </c>
      <c r="U81" s="714">
        <f>IF(INDEX(Historical!$H$7:$H$1270,MATCH(B81,Historical!$B$7:$B$1301,0))=0,"n/a",((INDEX(Historical!$C$7:$C$1279,MATCH(B81,Historical!$B$7:$B$1301,0))/INDEX(Historical!$H$7:$H$1270,MATCH(B81,Historical!$B$7:$B$1301,0)))^(1/5)-1)*100)</f>
        <v>20.112443398143132</v>
      </c>
      <c r="V81" s="714" t="str">
        <f>IF(INDEX(Historical!$O$7:$O$1270,MATCH(B81,Historical!$B$7:$B$1301,0))=0,"n/a",((INDEX(Historical!$C$7:$C$1279,MATCH(B81,Historical!$B$7:$B$1301,0))/INDEX(Historical!$O$7:$O$1270,MATCH(B81,Historical!$B$7:$B$1301,0)))^(1/10)-1)*100)</f>
        <v>n/a</v>
      </c>
      <c r="W81" s="715" t="str">
        <f>IF(OR(U81&lt;=0,U81="n/a",V81&lt;=0,V81="n/a"),"n/a",U81/V81)</f>
        <v>n/a</v>
      </c>
      <c r="X81" s="716">
        <f>IF(OR(AJ81&lt;=0,AJ81="n/a",U81&lt;=0,U81="n/a"),"n/a",U81/AJ81)</f>
        <v>1.457423434648053</v>
      </c>
      <c r="Y81" s="788"/>
      <c r="Z81" s="771">
        <f>IF(OR(AC81&lt;0.01,AC81="n/a"),"n/a",M81/AC81*100)</f>
        <v>51.977401129943502</v>
      </c>
      <c r="AA81" s="779">
        <f>IF(OR(AC81&lt;0.01,AC81="n/a"),"n/a",I81/AC81)</f>
        <v>9.056497175141244</v>
      </c>
      <c r="AB81" s="773">
        <v>12</v>
      </c>
      <c r="AC81" s="780">
        <v>1.77</v>
      </c>
      <c r="AD81" s="780">
        <v>1.1100000000000001</v>
      </c>
      <c r="AE81" s="780">
        <v>2.09</v>
      </c>
      <c r="AF81" s="780">
        <v>0.83</v>
      </c>
      <c r="AG81" s="780">
        <v>9.6</v>
      </c>
      <c r="AH81" s="780">
        <v>3.6999999999999997</v>
      </c>
      <c r="AI81" s="780">
        <v>-22.55</v>
      </c>
      <c r="AJ81" s="780">
        <v>13.8</v>
      </c>
      <c r="AK81" s="780">
        <v>8</v>
      </c>
      <c r="AL81" s="781">
        <v>452.97</v>
      </c>
      <c r="AM81" s="782">
        <v>1.2</v>
      </c>
      <c r="AN81" s="780">
        <v>0.19</v>
      </c>
      <c r="AO81" s="783">
        <f>IF(U81="n/a","n/a",IF(AA81&lt;0,"n/a",IF(AA81="n/a","n/a",J81+U81-AA81)))</f>
        <v>16.795185150013737</v>
      </c>
      <c r="AP81" s="784">
        <f>IF(U81="n/a","n/a",J81+U81)</f>
        <v>25.851682325154982</v>
      </c>
      <c r="AQ81" s="785">
        <f>IF(OR(AC81&lt;0.01,AF81="n/a"),"n/a",(I81/SQRT(22.5*AC81*(I81/AF81))-1)*100)</f>
        <v>-42.199989790976566</v>
      </c>
      <c r="AR81" s="663">
        <f>INDEX(Historical!$C$7:$C$1279,MATCH(B81,Historical!$B$7:$B$1301,0))*IF(AH81="n/a",1.03,IF(AH81&lt;0,1.01,IF(AH81&gt;10,1.1,(1+AH81/100))))</f>
        <v>0.93329999999999991</v>
      </c>
      <c r="AS81" s="779">
        <f>IF($AI81="n/a",1.03*AR81,IF($AI81&lt;0,1.01*AR81,IF($AI81&gt;10,1.1*AR81,(1+$AI81/100)*AR81)))</f>
        <v>0.94263299999999994</v>
      </c>
      <c r="AT81" s="779">
        <f>IF($AK81="n/a",1.03*AS81,IF($AK81&lt;0,1.01*AS81,IF($AK81&gt;10,1.1*AS81,(1+$AK81/100)*AS81)))</f>
        <v>1.0180436399999999</v>
      </c>
      <c r="AU81" s="779">
        <f>IF($AK81="n/a",1.03*AT81,IF($AK81&lt;0,1.01*AT81,IF($AK81&gt;10,1.1*AT81,(1+$AK81/100)*AT81)))</f>
        <v>1.0994871312000001</v>
      </c>
      <c r="AV81" s="779">
        <f>IF($AK81="n/a",1.03*AU81,IF($AK81&lt;0,1.01*AU81,IF($AK81&gt;10,1.1*AU81,(1+$AK81/100)*AU81)))</f>
        <v>1.1874461016960001</v>
      </c>
      <c r="AW81" s="771">
        <f>SUM(AR81:AV81)</f>
        <v>5.1809098728960006</v>
      </c>
      <c r="AX81" s="786">
        <f>AW81/I81*100</f>
        <v>32.320086543331257</v>
      </c>
      <c r="AY81" s="949">
        <v>1.26</v>
      </c>
      <c r="AZ81" s="782">
        <v>29.270000000000003</v>
      </c>
      <c r="BA81" s="782">
        <v>-47.55</v>
      </c>
      <c r="BB81" s="782">
        <v>-0.55999999999999994</v>
      </c>
      <c r="BC81" s="782">
        <v>-32.14</v>
      </c>
      <c r="BD81" s="922"/>
      <c r="BE81" s="635">
        <v>2013</v>
      </c>
      <c r="BF81" s="912">
        <f>IF(BE81&gt;2008,0,IF(BE81&gt;2001,1,IF(BE81&gt;1990,2,IF(BE81&gt;1980,3,IF(BE81&gt;1973,4,IF(BE81&gt;1970,5,IF(BE81&gt;1960,6,IF(BE81&gt;1958,7,IF(BE81&gt;1953,8,9)))))))))</f>
        <v>0</v>
      </c>
      <c r="BG81" s="838">
        <v>0.8</v>
      </c>
    </row>
    <row r="82" spans="1:59" ht="11.25" customHeight="1" x14ac:dyDescent="0.2">
      <c r="A82" s="885" t="s">
        <v>1099</v>
      </c>
      <c r="B82" s="889" t="s">
        <v>1100</v>
      </c>
      <c r="C82" s="946" t="s">
        <v>4199</v>
      </c>
      <c r="D82" s="946" t="s">
        <v>4331</v>
      </c>
      <c r="E82" s="746">
        <v>8</v>
      </c>
      <c r="F82" s="1199">
        <v>570</v>
      </c>
      <c r="G82" s="1199" t="s">
        <v>106</v>
      </c>
      <c r="H82" s="1199" t="s">
        <v>106</v>
      </c>
      <c r="I82" s="888">
        <v>41.39</v>
      </c>
      <c r="J82" s="663">
        <f>(M82/I82)*100</f>
        <v>2.2710799710074894</v>
      </c>
      <c r="K82" s="891">
        <v>0.23499999999999999</v>
      </c>
      <c r="L82" s="901">
        <v>4</v>
      </c>
      <c r="M82" s="654">
        <f>K82*L82</f>
        <v>0.94</v>
      </c>
      <c r="N82" s="884" t="s">
        <v>151</v>
      </c>
      <c r="O82" s="747">
        <v>0.2225</v>
      </c>
      <c r="P82" s="875">
        <v>43895</v>
      </c>
      <c r="Q82" s="875">
        <v>43915</v>
      </c>
      <c r="R82" s="654">
        <f>(K82-O82)/O82*100</f>
        <v>5.61797752808988</v>
      </c>
      <c r="S82" s="714">
        <f>IF(INDEX(Historical!$D$7:$D$1277,MATCH(B82,Historical!$B$7:$B$1301,0))=0,"n/a",(INDEX(Historical!$C$7:$C$1279,MATCH(B82,Historical!$B$7:$B$1301,0))/INDEX(Historical!$D$7:$D$1277,MATCH(B82,Historical!$B$7:$B$1301,0))-1)*100)</f>
        <v>5.9523809523809534</v>
      </c>
      <c r="T82" s="714">
        <f>IF(INDEX(Historical!$F$7:$F$1270,MATCH(B82,Historical!$B$7:$B$1301,0))=0,"n/a",((INDEX(Historical!$C$7:$C$1279,MATCH(B82,Historical!$B$7:$B$1301,0))/INDEX(Historical!$F$7:$F$1270,MATCH(B82,Historical!$B$7:$B$1301,0)))^(1/3)-1)*100)</f>
        <v>6.345576270678932</v>
      </c>
      <c r="U82" s="714">
        <f>IF(INDEX(Historical!$H$7:$H$1270,MATCH(B82,Historical!$B$7:$B$1301,0))=0,"n/a",((INDEX(Historical!$C$7:$C$1279,MATCH(B82,Historical!$B$7:$B$1301,0))/INDEX(Historical!$H$7:$H$1270,MATCH(B82,Historical!$B$7:$B$1301,0)))^(1/5)-1)*100)</f>
        <v>7.4113389014488718</v>
      </c>
      <c r="V82" s="714" t="str">
        <f>IF(INDEX(Historical!$O$7:$O$1270,MATCH(B82,Historical!$B$7:$B$1301,0))=0,"n/a",((INDEX(Historical!$C$7:$C$1279,MATCH(B82,Historical!$B$7:$B$1301,0))/INDEX(Historical!$O$7:$O$1270,MATCH(B82,Historical!$B$7:$B$1301,0)))^(1/10)-1)*100)</f>
        <v>n/a</v>
      </c>
      <c r="W82" s="715" t="str">
        <f>IF(OR(U82&lt;=0,U82="n/a",V82&lt;=0,V82="n/a"),"n/a",U82/V82)</f>
        <v>n/a</v>
      </c>
      <c r="X82" s="716">
        <f>IF(OR(AJ82&lt;=0,AJ82="n/a",U82&lt;=0,U82="n/a"),"n/a",U82/AJ82)</f>
        <v>0.38600723445046209</v>
      </c>
      <c r="Y82" s="676"/>
      <c r="Z82" s="663">
        <f>IF(OR(AC82&lt;0.01,AC82="n/a"),"n/a",M82/AC82*100)</f>
        <v>35.877862595419849</v>
      </c>
      <c r="AA82" s="900">
        <f>IF(OR(AC82&lt;0.01,AC82="n/a"),"n/a",I82/AC82)</f>
        <v>15.797709923664122</v>
      </c>
      <c r="AB82" s="901">
        <v>12</v>
      </c>
      <c r="AC82" s="879">
        <v>2.62</v>
      </c>
      <c r="AD82" s="879" t="s">
        <v>136</v>
      </c>
      <c r="AE82" s="879">
        <v>1.43</v>
      </c>
      <c r="AF82" s="879">
        <v>3.46</v>
      </c>
      <c r="AG82" s="879">
        <v>22.1</v>
      </c>
      <c r="AH82" s="879">
        <v>26.700000000000003</v>
      </c>
      <c r="AI82" s="879">
        <v>11.799999999999999</v>
      </c>
      <c r="AJ82" s="879">
        <v>19.2</v>
      </c>
      <c r="AK82" s="879">
        <v>-5</v>
      </c>
      <c r="AL82" s="892">
        <v>1420</v>
      </c>
      <c r="AM82" s="886">
        <v>1.9</v>
      </c>
      <c r="AN82" s="879">
        <v>0.92</v>
      </c>
      <c r="AO82" s="753">
        <f>IF(U82="n/a","n/a",IF(AA82&lt;0,"n/a",IF(AA82="n/a","n/a",J82+U82-AA82)))</f>
        <v>-6.1152910512077607</v>
      </c>
      <c r="AP82" s="754">
        <f>IF(U82="n/a","n/a",J82+U82)</f>
        <v>9.6824188724563616</v>
      </c>
      <c r="AQ82" s="902">
        <f>IF(OR(AC82&lt;0.01,AF82="n/a"),"n/a",(I82/SQRT(22.5*AC82*(I82/AF82))-1)*100)</f>
        <v>55.863296707050814</v>
      </c>
      <c r="AR82" s="663">
        <f>INDEX(Historical!$C$7:$C$1279,MATCH(B82,Historical!$B$7:$B$1301,0))*IF(AH82="n/a",1.03,IF(AH82&lt;0,1.01,IF(AH82&gt;10,1.1,(1+AH82/100))))</f>
        <v>0.97900000000000009</v>
      </c>
      <c r="AS82" s="900">
        <f>IF($AI82="n/a",1.03*AR82,IF($AI82&lt;0,1.01*AR82,IF($AI82&gt;10,1.1*AR82,(1+$AI82/100)*AR82)))</f>
        <v>1.0769000000000002</v>
      </c>
      <c r="AT82" s="900">
        <f>IF($AK82="n/a",1.03*AS82,IF($AK82&lt;0,1.01*AS82,IF($AK82&gt;10,1.1*AS82,(1+$AK82/100)*AS82)))</f>
        <v>1.0876690000000002</v>
      </c>
      <c r="AU82" s="900">
        <f>IF($AK82="n/a",1.03*AT82,IF($AK82&lt;0,1.01*AT82,IF($AK82&gt;10,1.1*AT82,(1+$AK82/100)*AT82)))</f>
        <v>1.0985456900000001</v>
      </c>
      <c r="AV82" s="900">
        <f>IF($AK82="n/a",1.03*AU82,IF($AK82&lt;0,1.01*AU82,IF($AK82&gt;10,1.1*AU82,(1+$AK82/100)*AU82)))</f>
        <v>1.1095311469000002</v>
      </c>
      <c r="AW82" s="663">
        <f>SUM(AR82:AV82)</f>
        <v>5.3516458369000004</v>
      </c>
      <c r="AX82" s="761">
        <f>AW82/I82*100</f>
        <v>12.929803906499155</v>
      </c>
      <c r="AY82" s="948">
        <v>0.9</v>
      </c>
      <c r="AZ82" s="886">
        <v>13.930000000000001</v>
      </c>
      <c r="BA82" s="886">
        <v>-29.48</v>
      </c>
      <c r="BB82" s="886">
        <v>-10.209999999999999</v>
      </c>
      <c r="BC82" s="886">
        <v>-16.189999999999998</v>
      </c>
      <c r="BE82" s="635">
        <v>2013</v>
      </c>
      <c r="BF82" s="912">
        <f>IF(BE82&gt;2008,0,IF(BE82&gt;2001,1,IF(BE82&gt;1990,2,IF(BE82&gt;1980,3,IF(BE82&gt;1973,4,IF(BE82&gt;1970,5,IF(BE82&gt;1960,6,IF(BE82&gt;1958,7,IF(BE82&gt;1953,8,9)))))))))</f>
        <v>0</v>
      </c>
      <c r="BG82" s="896">
        <v>6.9</v>
      </c>
    </row>
    <row r="83" spans="1:59" ht="11.25" customHeight="1" x14ac:dyDescent="0.2">
      <c r="A83" s="717" t="s">
        <v>4173</v>
      </c>
      <c r="B83" s="799" t="s">
        <v>4170</v>
      </c>
      <c r="C83" s="946" t="s">
        <v>4325</v>
      </c>
      <c r="D83" s="946" t="s">
        <v>4356</v>
      </c>
      <c r="E83" s="746">
        <v>8</v>
      </c>
      <c r="F83" s="1199">
        <v>559</v>
      </c>
      <c r="G83" s="1199" t="s">
        <v>106</v>
      </c>
      <c r="H83" s="1199" t="s">
        <v>106</v>
      </c>
      <c r="I83" s="897">
        <v>39.5</v>
      </c>
      <c r="J83" s="663">
        <f>(M83/I83)*100</f>
        <v>2.5316455696202533</v>
      </c>
      <c r="K83" s="877">
        <v>0.25</v>
      </c>
      <c r="L83" s="1199">
        <v>4</v>
      </c>
      <c r="M83" s="654">
        <f>K83*L83</f>
        <v>1</v>
      </c>
      <c r="N83" s="1199" t="s">
        <v>514</v>
      </c>
      <c r="O83" s="615">
        <v>0.13</v>
      </c>
      <c r="P83" s="644">
        <v>43882</v>
      </c>
      <c r="Q83" s="644">
        <v>43889</v>
      </c>
      <c r="R83" s="654">
        <f>(K83-O83)/O83*100</f>
        <v>92.307692307692307</v>
      </c>
      <c r="S83" s="714">
        <f>IF(INDEX(Historical!$D$7:$D$1277,MATCH(B83,Historical!$B$7:$B$1301,0))=0,"n/a",(INDEX(Historical!$C$7:$C$1279,MATCH(B83,Historical!$B$7:$B$1301,0))/INDEX(Historical!$D$7:$D$1277,MATCH(B83,Historical!$B$7:$B$1301,0))-1)*100)</f>
        <v>62.962962962962955</v>
      </c>
      <c r="T83" s="714">
        <f>IF(INDEX(Historical!$F$7:$F$1270,MATCH(B83,Historical!$B$7:$B$1301,0))=0,"n/a",((INDEX(Historical!$C$7:$C$1279,MATCH(B83,Historical!$B$7:$B$1301,0))/INDEX(Historical!$F$7:$F$1270,MATCH(B83,Historical!$B$7:$B$1301,0)))^(1/3)-1)*100)</f>
        <v>40.10196653276936</v>
      </c>
      <c r="U83" s="714">
        <f>IF(INDEX(Historical!$H$7:$H$1270,MATCH(B83,Historical!$B$7:$B$1301,0))=0,"n/a",((INDEX(Historical!$C$7:$C$1279,MATCH(B83,Historical!$B$7:$B$1301,0))/INDEX(Historical!$H$7:$H$1270,MATCH(B83,Historical!$B$7:$B$1301,0)))^(1/5)-1)*100)</f>
        <v>44.43449499839565</v>
      </c>
      <c r="V83" s="714">
        <f>IF(INDEX(Historical!$O$7:$O$1270,MATCH(B83,Historical!$B$7:$B$1301,0))=0,"n/a",((INDEX(Historical!$C$7:$C$1279,MATCH(B83,Historical!$B$7:$B$1301,0))/INDEX(Historical!$O$7:$O$1270,MATCH(B83,Historical!$B$7:$B$1301,0)))^(1/10)-1)*100)</f>
        <v>3.904209397242564</v>
      </c>
      <c r="W83" s="715">
        <f>IF(OR(U83&lt;=0,U83="n/a",V83&lt;=0,V83="n/a"),"n/a",U83/V83)</f>
        <v>11.381176181220843</v>
      </c>
      <c r="X83" s="716">
        <f>IF(OR(AJ83&lt;=0,AJ83="n/a",U83&lt;=0,U83="n/a"),"n/a",U83/AJ83)</f>
        <v>1.7989674088419292</v>
      </c>
      <c r="Y83" s="664"/>
      <c r="Z83" s="663" t="str">
        <f>IF(OR(AC83&lt;0.01,AC83="n/a"),"n/a",M83/AC83*100)</f>
        <v>n/a</v>
      </c>
      <c r="AA83" s="900" t="str">
        <f>IF(OR(AC83&lt;0.01,AC83="n/a"),"n/a",I83/AC83)</f>
        <v>n/a</v>
      </c>
      <c r="AB83" s="901">
        <v>12</v>
      </c>
      <c r="AC83" s="896">
        <v>-0.6</v>
      </c>
      <c r="AD83" s="896" t="s">
        <v>136</v>
      </c>
      <c r="AE83" s="879">
        <v>4.28</v>
      </c>
      <c r="AF83" s="879">
        <v>0.69</v>
      </c>
      <c r="AG83" s="879">
        <v>40.300000000000004</v>
      </c>
      <c r="AH83" s="879">
        <v>22.6</v>
      </c>
      <c r="AI83" s="879">
        <v>362.5</v>
      </c>
      <c r="AJ83" s="694">
        <v>24.7</v>
      </c>
      <c r="AK83" s="694" t="s">
        <v>136</v>
      </c>
      <c r="AL83" s="896">
        <v>186.24</v>
      </c>
      <c r="AM83" s="896">
        <v>4.7</v>
      </c>
      <c r="AN83" s="896">
        <v>1.1499999999999999</v>
      </c>
      <c r="AO83" s="753" t="str">
        <f>IF(U83="n/a","n/a",IF(AA83&lt;0,"n/a",IF(AA83="n/a","n/a",J83+U83-AA83)))</f>
        <v>n/a</v>
      </c>
      <c r="AP83" s="754">
        <f>IF(U83="n/a","n/a",J83+U83)</f>
        <v>46.966140568015902</v>
      </c>
      <c r="AQ83" s="902" t="str">
        <f>IF(OR(AC83&lt;0.01,AF83="n/a"),"n/a",(I83/SQRT(22.5*AC83*(I83/AF83))-1)*100)</f>
        <v>n/a</v>
      </c>
      <c r="AR83" s="663">
        <f>INDEX(Historical!$C$7:$C$1279,MATCH(B83,Historical!$B$7:$B$1301,0))*IF(AH83="n/a",1.03,IF(AH83&lt;0,1.01,IF(AH83&gt;10,1.1,(1+AH83/100))))</f>
        <v>0.48400000000000004</v>
      </c>
      <c r="AS83" s="900">
        <f>IF($AI83="n/a",1.03*AR83,IF($AI83&lt;0,1.01*AR83,IF($AI83&gt;10,1.1*AR83,(1+$AI83/100)*AR83)))</f>
        <v>0.5324000000000001</v>
      </c>
      <c r="AT83" s="900">
        <f>IF($AK83="n/a",1.03*AS83,IF($AK83&lt;0,1.01*AS83,IF($AK83&gt;10,1.1*AS83,(1+$AK83/100)*AS83)))</f>
        <v>0.54837200000000008</v>
      </c>
      <c r="AU83" s="900">
        <f>IF($AK83="n/a",1.03*AT83,IF($AK83&lt;0,1.01*AT83,IF($AK83&gt;10,1.1*AT83,(1+$AK83/100)*AT83)))</f>
        <v>0.5648231600000001</v>
      </c>
      <c r="AV83" s="900">
        <f>IF($AK83="n/a",1.03*AU83,IF($AK83&lt;0,1.01*AU83,IF($AK83&gt;10,1.1*AU83,(1+$AK83/100)*AU83)))</f>
        <v>0.58176785480000015</v>
      </c>
      <c r="AW83" s="663">
        <f>SUM(AR83:AV83)</f>
        <v>2.7113630148000007</v>
      </c>
      <c r="AX83" s="761">
        <f>AW83/I83*100</f>
        <v>6.8642101640506352</v>
      </c>
      <c r="AY83" s="742">
        <v>0.74</v>
      </c>
      <c r="AZ83" s="879">
        <v>13.87</v>
      </c>
      <c r="BA83" s="879">
        <v>-42.46</v>
      </c>
      <c r="BB83" s="879">
        <v>-2.93</v>
      </c>
      <c r="BC83" s="879">
        <v>-27.800000000000004</v>
      </c>
      <c r="BE83" s="635">
        <v>2013</v>
      </c>
      <c r="BF83" s="912">
        <f>IF(BE83&gt;2008,0,IF(BE83&gt;2001,1,IF(BE83&gt;1990,2,IF(BE83&gt;1980,3,IF(BE83&gt;1973,4,IF(BE83&gt;1970,5,IF(BE83&gt;1960,6,IF(BE83&gt;1958,7,IF(BE83&gt;1953,8,9)))))))))</f>
        <v>0</v>
      </c>
      <c r="BG83" s="896">
        <v>14.899999999999999</v>
      </c>
    </row>
    <row r="84" spans="1:59" ht="11.25" customHeight="1" x14ac:dyDescent="0.2">
      <c r="A84" s="717" t="s">
        <v>4112</v>
      </c>
      <c r="B84" s="799" t="s">
        <v>4113</v>
      </c>
      <c r="C84" s="946" t="s">
        <v>4325</v>
      </c>
      <c r="D84" s="946" t="s">
        <v>4326</v>
      </c>
      <c r="E84" s="746">
        <v>7</v>
      </c>
      <c r="F84" s="1199">
        <v>658</v>
      </c>
      <c r="G84" s="1199" t="s">
        <v>106</v>
      </c>
      <c r="H84" s="1199" t="s">
        <v>106</v>
      </c>
      <c r="I84" s="897">
        <v>17.16</v>
      </c>
      <c r="J84" s="663">
        <f>(M84/I84)*100</f>
        <v>5.8275058275058269</v>
      </c>
      <c r="K84" s="877">
        <v>0.25</v>
      </c>
      <c r="L84" s="1199">
        <v>4</v>
      </c>
      <c r="M84" s="654">
        <f>K84*L84</f>
        <v>1</v>
      </c>
      <c r="N84" s="1199" t="s">
        <v>318</v>
      </c>
      <c r="O84" s="615">
        <v>0.22500000000000001</v>
      </c>
      <c r="P84" s="644">
        <v>43920</v>
      </c>
      <c r="Q84" s="644">
        <v>43936</v>
      </c>
      <c r="R84" s="654">
        <f>(K84-O84)/O84*100</f>
        <v>11.111111111111107</v>
      </c>
      <c r="S84" s="714">
        <f>IF(INDEX(Historical!$D$7:$D$1277,MATCH(B84,Historical!$B$7:$B$1301,0))=0,"n/a",(INDEX(Historical!$C$7:$C$1279,MATCH(B84,Historical!$B$7:$B$1301,0))/INDEX(Historical!$D$7:$D$1277,MATCH(B84,Historical!$B$7:$B$1301,0))-1)*100)</f>
        <v>9.9999999999999858</v>
      </c>
      <c r="T84" s="714">
        <f>IF(INDEX(Historical!$F$7:$F$1270,MATCH(B84,Historical!$B$7:$B$1301,0))=0,"n/a",((INDEX(Historical!$C$7:$C$1279,MATCH(B84,Historical!$B$7:$B$1301,0))/INDEX(Historical!$F$7:$F$1270,MATCH(B84,Historical!$B$7:$B$1301,0)))^(1/3)-1)*100)</f>
        <v>8.9744250818549531</v>
      </c>
      <c r="U84" s="714">
        <f>IF(INDEX(Historical!$H$7:$H$1270,MATCH(B84,Historical!$B$7:$B$1301,0))=0,"n/a",((INDEX(Historical!$C$7:$C$1279,MATCH(B84,Historical!$B$7:$B$1301,0))/INDEX(Historical!$H$7:$H$1270,MATCH(B84,Historical!$B$7:$B$1301,0)))^(1/5)-1)*100)</f>
        <v>47.745591757738445</v>
      </c>
      <c r="V84" s="714" t="str">
        <f>IF(INDEX(Historical!$O$7:$O$1270,MATCH(B84,Historical!$B$7:$B$1301,0))=0,"n/a",((INDEX(Historical!$C$7:$C$1279,MATCH(B84,Historical!$B$7:$B$1301,0))/INDEX(Historical!$O$7:$O$1270,MATCH(B84,Historical!$B$7:$B$1301,0)))^(1/10)-1)*100)</f>
        <v>n/a</v>
      </c>
      <c r="W84" s="715" t="str">
        <f>IF(OR(U84&lt;=0,U84="n/a",V84&lt;=0,V84="n/a"),"n/a",U84/V84)</f>
        <v>n/a</v>
      </c>
      <c r="X84" s="716">
        <f>IF(OR(AJ84&lt;=0,AJ84="n/a",U84&lt;=0,U84="n/a"),"n/a",U84/AJ84)</f>
        <v>1.7299127448455958</v>
      </c>
      <c r="Y84" s="664"/>
      <c r="Z84" s="663">
        <f>IF(OR(AC84&lt;0.01,AC84="n/a"),"n/a",M84/AC84*100)</f>
        <v>192.30769230769229</v>
      </c>
      <c r="AA84" s="900">
        <f>IF(OR(AC84&lt;0.01,AC84="n/a"),"n/a",I84/AC84)</f>
        <v>33</v>
      </c>
      <c r="AB84" s="901">
        <v>12</v>
      </c>
      <c r="AC84" s="896">
        <v>0.52</v>
      </c>
      <c r="AD84" s="896">
        <v>5.49</v>
      </c>
      <c r="AE84" s="879">
        <v>9.92</v>
      </c>
      <c r="AF84" s="879">
        <v>1.77</v>
      </c>
      <c r="AG84" s="879">
        <v>5.3</v>
      </c>
      <c r="AH84" s="879">
        <v>-31.8</v>
      </c>
      <c r="AI84" s="879">
        <v>1.67</v>
      </c>
      <c r="AJ84" s="694">
        <v>27.6</v>
      </c>
      <c r="AK84" s="694">
        <v>6</v>
      </c>
      <c r="AL84" s="896">
        <v>1670</v>
      </c>
      <c r="AM84" s="896">
        <v>1</v>
      </c>
      <c r="AN84" s="896">
        <v>0.62</v>
      </c>
      <c r="AO84" s="753">
        <f>IF(U84="n/a","n/a",IF(AA84&lt;0,"n/a",IF(AA84="n/a","n/a",J84+U84-AA84)))</f>
        <v>20.57309758524427</v>
      </c>
      <c r="AP84" s="754">
        <f>IF(U84="n/a","n/a",J84+U84)</f>
        <v>53.57309758524427</v>
      </c>
      <c r="AQ84" s="902">
        <f>IF(OR(AC84&lt;0.01,AF84="n/a"),"n/a",(I84/SQRT(22.5*AC84*(I84/AF84))-1)*100)</f>
        <v>61.12107248898262</v>
      </c>
      <c r="AR84" s="663">
        <f>INDEX(Historical!$C$7:$C$1279,MATCH(B84,Historical!$B$7:$B$1301,0))*IF(AH84="n/a",1.03,IF(AH84&lt;0,1.01,IF(AH84&gt;10,1.1,(1+AH84/100))))</f>
        <v>0.88880000000000003</v>
      </c>
      <c r="AS84" s="900">
        <f>IF($AI84="n/a",1.03*AR84,IF($AI84&lt;0,1.01*AR84,IF($AI84&gt;10,1.1*AR84,(1+$AI84/100)*AR84)))</f>
        <v>0.90364296</v>
      </c>
      <c r="AT84" s="900">
        <f>IF($AK84="n/a",1.03*AS84,IF($AK84&lt;0,1.01*AS84,IF($AK84&gt;10,1.1*AS84,(1+$AK84/100)*AS84)))</f>
        <v>0.95786153760000003</v>
      </c>
      <c r="AU84" s="900">
        <f>IF($AK84="n/a",1.03*AT84,IF($AK84&lt;0,1.01*AT84,IF($AK84&gt;10,1.1*AT84,(1+$AK84/100)*AT84)))</f>
        <v>1.0153332298560001</v>
      </c>
      <c r="AV84" s="900">
        <f>IF($AK84="n/a",1.03*AU84,IF($AK84&lt;0,1.01*AU84,IF($AK84&gt;10,1.1*AU84,(1+$AK84/100)*AU84)))</f>
        <v>1.0762532236473601</v>
      </c>
      <c r="AW84" s="663">
        <f>SUM(AR84:AV84)</f>
        <v>4.8418909511033608</v>
      </c>
      <c r="AX84" s="761">
        <f>AW84/I84*100</f>
        <v>28.216147733702567</v>
      </c>
      <c r="AY84" s="742">
        <v>1.06</v>
      </c>
      <c r="AZ84" s="879">
        <v>139.66</v>
      </c>
      <c r="BA84" s="879">
        <v>-30.37</v>
      </c>
      <c r="BB84" s="879">
        <v>-3.42</v>
      </c>
      <c r="BC84" s="879">
        <v>-14.04</v>
      </c>
      <c r="BE84" s="635">
        <v>2014</v>
      </c>
      <c r="BF84" s="912">
        <f>IF(BE84&gt;2008,0,IF(BE84&gt;2001,1,IF(BE84&gt;1990,2,IF(BE84&gt;1980,3,IF(BE84&gt;1973,4,IF(BE84&gt;1970,5,IF(BE84&gt;1960,6,IF(BE84&gt;1958,7,IF(BE84&gt;1953,8,9)))))))))</f>
        <v>0</v>
      </c>
      <c r="BG84" s="896">
        <v>3.2</v>
      </c>
    </row>
    <row r="85" spans="1:59" ht="11.25" customHeight="1" x14ac:dyDescent="0.2">
      <c r="A85" s="877" t="s">
        <v>1103</v>
      </c>
      <c r="B85" s="889" t="s">
        <v>1104</v>
      </c>
      <c r="C85" s="946" t="s">
        <v>245</v>
      </c>
      <c r="D85" s="946" t="s">
        <v>4364</v>
      </c>
      <c r="E85" s="746">
        <v>9</v>
      </c>
      <c r="F85" s="1199">
        <v>471</v>
      </c>
      <c r="G85" s="1199" t="s">
        <v>106</v>
      </c>
      <c r="H85" s="1199" t="s">
        <v>106</v>
      </c>
      <c r="I85" s="888">
        <v>8.61</v>
      </c>
      <c r="J85" s="663">
        <f>(M85/I85)*100</f>
        <v>4.8780487804878048</v>
      </c>
      <c r="K85" s="891">
        <v>0.105</v>
      </c>
      <c r="L85" s="901">
        <v>4</v>
      </c>
      <c r="M85" s="654">
        <f>K85*L85</f>
        <v>0.42</v>
      </c>
      <c r="N85" s="884" t="s">
        <v>218</v>
      </c>
      <c r="O85" s="747">
        <v>0.1</v>
      </c>
      <c r="P85" s="875">
        <v>43836</v>
      </c>
      <c r="Q85" s="875">
        <v>43846</v>
      </c>
      <c r="R85" s="654">
        <f>(K85-O85)/O85*100</f>
        <v>4.9999999999999902</v>
      </c>
      <c r="S85" s="714">
        <f>IF(INDEX(Historical!$D$7:$D$1277,MATCH(B85,Historical!$B$7:$B$1301,0))=0,"n/a",(INDEX(Historical!$C$7:$C$1279,MATCH(B85,Historical!$B$7:$B$1301,0))/INDEX(Historical!$D$7:$D$1277,MATCH(B85,Historical!$B$7:$B$1301,0))-1)*100)</f>
        <v>11.111111111111116</v>
      </c>
      <c r="T85" s="714">
        <f>IF(INDEX(Historical!$F$7:$F$1270,MATCH(B85,Historical!$B$7:$B$1301,0))=0,"n/a",((INDEX(Historical!$C$7:$C$1279,MATCH(B85,Historical!$B$7:$B$1301,0))/INDEX(Historical!$F$7:$F$1270,MATCH(B85,Historical!$B$7:$B$1301,0)))^(1/3)-1)*100)</f>
        <v>12.624788044360603</v>
      </c>
      <c r="U85" s="714">
        <f>IF(INDEX(Historical!$H$7:$H$1270,MATCH(B85,Historical!$B$7:$B$1301,0))=0,"n/a",((INDEX(Historical!$C$7:$C$1279,MATCH(B85,Historical!$B$7:$B$1301,0))/INDEX(Historical!$H$7:$H$1270,MATCH(B85,Historical!$B$7:$B$1301,0)))^(1/5)-1)*100)</f>
        <v>14.869835499703509</v>
      </c>
      <c r="V85" s="714" t="str">
        <f>IF(INDEX(Historical!$O$7:$O$1270,MATCH(B85,Historical!$B$7:$B$1301,0))=0,"n/a",((INDEX(Historical!$C$7:$C$1279,MATCH(B85,Historical!$B$7:$B$1301,0))/INDEX(Historical!$O$7:$O$1270,MATCH(B85,Historical!$B$7:$B$1301,0)))^(1/10)-1)*100)</f>
        <v>n/a</v>
      </c>
      <c r="W85" s="715" t="str">
        <f>IF(OR(U85&lt;=0,U85="n/a",V85&lt;=0,V85="n/a"),"n/a",U85/V85)</f>
        <v>n/a</v>
      </c>
      <c r="X85" s="716" t="str">
        <f>IF(OR(AJ85&lt;=0,AJ85="n/a",U85&lt;=0,U85="n/a"),"n/a",U85/AJ85)</f>
        <v>n/a</v>
      </c>
      <c r="Y85" s="673"/>
      <c r="Z85" s="663">
        <f>IF(OR(AC85&lt;0.01,AC85="n/a"),"n/a",M85/AC85*100)</f>
        <v>233.33333333333334</v>
      </c>
      <c r="AA85" s="900">
        <f>IF(OR(AC85&lt;0.01,AC85="n/a"),"n/a",I85/AC85)</f>
        <v>47.833333333333329</v>
      </c>
      <c r="AB85" s="901">
        <v>4</v>
      </c>
      <c r="AC85" s="879">
        <v>0.18</v>
      </c>
      <c r="AD85" s="879">
        <v>5.85</v>
      </c>
      <c r="AE85" s="879">
        <v>0.38</v>
      </c>
      <c r="AF85" s="879">
        <v>0.73</v>
      </c>
      <c r="AG85" s="879">
        <v>1.4000000000000001</v>
      </c>
      <c r="AH85" s="879">
        <v>-72.599999999999994</v>
      </c>
      <c r="AI85" s="879">
        <v>2200</v>
      </c>
      <c r="AJ85" s="879">
        <v>-21.9</v>
      </c>
      <c r="AK85" s="879">
        <v>9</v>
      </c>
      <c r="AL85" s="892">
        <v>111.32</v>
      </c>
      <c r="AM85" s="886">
        <v>2.9000000000000004</v>
      </c>
      <c r="AN85" s="879">
        <v>0.01</v>
      </c>
      <c r="AO85" s="753">
        <f>IF(U85="n/a","n/a",IF(AA85&lt;0,"n/a",IF(AA85="n/a","n/a",J85+U85-AA85)))</f>
        <v>-28.085449053142014</v>
      </c>
      <c r="AP85" s="754">
        <f>IF(U85="n/a","n/a",J85+U85)</f>
        <v>19.747884280191315</v>
      </c>
      <c r="AQ85" s="902">
        <f>IF(OR(AC85&lt;0.01,AF85="n/a"),"n/a",(I85/SQRT(22.5*AC85*(I85/AF85))-1)*100)</f>
        <v>24.576319014727922</v>
      </c>
      <c r="AR85" s="663">
        <f>INDEX(Historical!$C$7:$C$1279,MATCH(B85,Historical!$B$7:$B$1301,0))*IF(AH85="n/a",1.03,IF(AH85&lt;0,1.01,IF(AH85&gt;10,1.1,(1+AH85/100))))</f>
        <v>0.40400000000000003</v>
      </c>
      <c r="AS85" s="900">
        <f>IF($AI85="n/a",1.03*AR85,IF($AI85&lt;0,1.01*AR85,IF($AI85&gt;10,1.1*AR85,(1+$AI85/100)*AR85)))</f>
        <v>0.44440000000000007</v>
      </c>
      <c r="AT85" s="900">
        <f>IF($AK85="n/a",1.03*AS85,IF($AK85&lt;0,1.01*AS85,IF($AK85&gt;10,1.1*AS85,(1+$AK85/100)*AS85)))</f>
        <v>0.4843960000000001</v>
      </c>
      <c r="AU85" s="900">
        <f>IF($AK85="n/a",1.03*AT85,IF($AK85&lt;0,1.01*AT85,IF($AK85&gt;10,1.1*AT85,(1+$AK85/100)*AT85)))</f>
        <v>0.52799164000000021</v>
      </c>
      <c r="AV85" s="900">
        <f>IF($AK85="n/a",1.03*AU85,IF($AK85&lt;0,1.01*AU85,IF($AK85&gt;10,1.1*AU85,(1+$AK85/100)*AU85)))</f>
        <v>0.57551088760000024</v>
      </c>
      <c r="AW85" s="663">
        <f>SUM(AR85:AV85)</f>
        <v>2.4362985276000004</v>
      </c>
      <c r="AX85" s="761">
        <f>AW85/I85*100</f>
        <v>28.296150146341471</v>
      </c>
      <c r="AY85" s="948">
        <v>0.89</v>
      </c>
      <c r="AZ85" s="886">
        <v>63.070000000000007</v>
      </c>
      <c r="BA85" s="886">
        <v>-56.13</v>
      </c>
      <c r="BB85" s="886">
        <v>21.14</v>
      </c>
      <c r="BC85" s="886">
        <v>-24.92</v>
      </c>
      <c r="BE85" s="635">
        <v>2012</v>
      </c>
      <c r="BF85" s="912">
        <f>IF(BE85&gt;2008,0,IF(BE85&gt;2001,1,IF(BE85&gt;1990,2,IF(BE85&gt;1980,3,IF(BE85&gt;1973,4,IF(BE85&gt;1970,5,IF(BE85&gt;1960,6,IF(BE85&gt;1958,7,IF(BE85&gt;1953,8,9)))))))))</f>
        <v>0</v>
      </c>
      <c r="BG85" s="896">
        <v>1</v>
      </c>
    </row>
    <row r="86" spans="1:59" ht="11.25" customHeight="1" x14ac:dyDescent="0.2">
      <c r="A86" s="895" t="s">
        <v>4453</v>
      </c>
      <c r="B86" s="889" t="s">
        <v>4448</v>
      </c>
      <c r="C86" s="946" t="s">
        <v>108</v>
      </c>
      <c r="D86" s="946" t="s">
        <v>4345</v>
      </c>
      <c r="E86" s="746">
        <v>7</v>
      </c>
      <c r="F86" s="1199">
        <v>594</v>
      </c>
      <c r="G86" s="1199" t="s">
        <v>106</v>
      </c>
      <c r="H86" s="1199" t="s">
        <v>106</v>
      </c>
      <c r="I86" s="888">
        <v>18.739999999999998</v>
      </c>
      <c r="J86" s="663">
        <f>(M86/I86)*100</f>
        <v>3.8420490928495199</v>
      </c>
      <c r="K86" s="891">
        <v>0.18</v>
      </c>
      <c r="L86" s="901">
        <v>4</v>
      </c>
      <c r="M86" s="654">
        <f>K86*L86</f>
        <v>0.72</v>
      </c>
      <c r="N86" s="884" t="s">
        <v>457</v>
      </c>
      <c r="O86" s="747">
        <v>0.14000000000000001</v>
      </c>
      <c r="P86" s="880">
        <v>43557</v>
      </c>
      <c r="Q86" s="880">
        <v>43572</v>
      </c>
      <c r="R86" s="654">
        <f>(K86-O86)/O86*100</f>
        <v>28.571428571428552</v>
      </c>
      <c r="S86" s="714">
        <f>IF(INDEX(Historical!$D$7:$D$1277,MATCH(B86,Historical!$B$7:$B$1301,0))=0,"n/a",(INDEX(Historical!$C$7:$C$1279,MATCH(B86,Historical!$B$7:$B$1301,0))/INDEX(Historical!$D$7:$D$1277,MATCH(B86,Historical!$B$7:$B$1301,0))-1)*100)</f>
        <v>21.42857142857142</v>
      </c>
      <c r="T86" s="714">
        <f>IF(INDEX(Historical!$F$7:$F$1270,MATCH(B86,Historical!$B$7:$B$1301,0))=0,"n/a",((INDEX(Historical!$C$7:$C$1279,MATCH(B86,Historical!$B$7:$B$1301,0))/INDEX(Historical!$F$7:$F$1270,MATCH(B86,Historical!$B$7:$B$1301,0)))^(1/3)-1)*100)</f>
        <v>12.311068346755549</v>
      </c>
      <c r="U86" s="714">
        <f>IF(INDEX(Historical!$H$7:$H$1270,MATCH(B86,Historical!$B$7:$B$1301,0))=0,"n/a",((INDEX(Historical!$C$7:$C$1279,MATCH(B86,Historical!$B$7:$B$1301,0))/INDEX(Historical!$H$7:$H$1270,MATCH(B86,Historical!$B$7:$B$1301,0)))^(1/5)-1)*100)</f>
        <v>11.196158593857874</v>
      </c>
      <c r="V86" s="714">
        <f>IF(INDEX(Historical!$O$7:$O$1270,MATCH(B86,Historical!$B$7:$B$1301,0))=0,"n/a",((INDEX(Historical!$C$7:$C$1279,MATCH(B86,Historical!$B$7:$B$1301,0))/INDEX(Historical!$O$7:$O$1270,MATCH(B86,Historical!$B$7:$B$1301,0)))^(1/10)-1)*100)</f>
        <v>7.1773462536293131</v>
      </c>
      <c r="W86" s="715">
        <f>IF(OR(U86&lt;=0,U86="n/a",V86&lt;=0,V86="n/a"),"n/a",U86/V86)</f>
        <v>1.5599301187672809</v>
      </c>
      <c r="X86" s="716">
        <f>IF(OR(AJ86&lt;=0,AJ86="n/a",U86&lt;=0,U86="n/a"),"n/a",U86/AJ86)</f>
        <v>1.286914780903204</v>
      </c>
      <c r="Y86" s="890"/>
      <c r="Z86" s="663">
        <f>IF(OR(AC86&lt;0.01,AC86="n/a"),"n/a",M86/AC86*100)</f>
        <v>52.173913043478258</v>
      </c>
      <c r="AA86" s="900">
        <f>IF(OR(AC86&lt;0.01,AC86="n/a"),"n/a",I86/AC86)</f>
        <v>13.579710144927537</v>
      </c>
      <c r="AB86" s="901">
        <v>12</v>
      </c>
      <c r="AC86" s="879">
        <v>1.38</v>
      </c>
      <c r="AD86" s="879">
        <v>1.33</v>
      </c>
      <c r="AE86" s="879">
        <v>5.66</v>
      </c>
      <c r="AF86" s="879">
        <v>1.32</v>
      </c>
      <c r="AG86" s="879">
        <v>9.9</v>
      </c>
      <c r="AH86" s="879">
        <v>19.2</v>
      </c>
      <c r="AI86" s="879">
        <v>-5.3199999999999994</v>
      </c>
      <c r="AJ86" s="879">
        <v>8.6999999999999993</v>
      </c>
      <c r="AK86" s="879">
        <v>10</v>
      </c>
      <c r="AL86" s="892">
        <v>2550</v>
      </c>
      <c r="AM86" s="886">
        <v>0.4</v>
      </c>
      <c r="AN86" s="879">
        <v>0.01</v>
      </c>
      <c r="AO86" s="753">
        <f>IF(U86="n/a","n/a",IF(AA86&lt;0,"n/a",IF(AA86="n/a","n/a",J86+U86-AA86)))</f>
        <v>1.458497541779856</v>
      </c>
      <c r="AP86" s="754">
        <f>IF(U86="n/a","n/a",J86+U86)</f>
        <v>15.038207686707393</v>
      </c>
      <c r="AQ86" s="902">
        <f>IF(OR(AC86&lt;0.01,AF86="n/a"),"n/a",(I86/SQRT(22.5*AC86*(I86/AF86))-1)*100)</f>
        <v>-10.743273166532962</v>
      </c>
      <c r="AR86" s="663">
        <f>INDEX(Historical!$C$7:$C$1279,MATCH(B86,Historical!$B$7:$B$1301,0))*IF(AH86="n/a",1.03,IF(AH86&lt;0,1.01,IF(AH86&gt;10,1.1,(1+AH86/100))))</f>
        <v>0.74800000000000011</v>
      </c>
      <c r="AS86" s="900">
        <f>IF($AI86="n/a",1.03*AR86,IF($AI86&lt;0,1.01*AR86,IF($AI86&gt;10,1.1*AR86,(1+$AI86/100)*AR86)))</f>
        <v>0.75548000000000015</v>
      </c>
      <c r="AT86" s="900">
        <f>IF($AK86="n/a",1.03*AS86,IF($AK86&lt;0,1.01*AS86,IF($AK86&gt;10,1.1*AS86,(1+$AK86/100)*AS86)))</f>
        <v>0.83102800000000021</v>
      </c>
      <c r="AU86" s="900">
        <f>IF($AK86="n/a",1.03*AT86,IF($AK86&lt;0,1.01*AT86,IF($AK86&gt;10,1.1*AT86,(1+$AK86/100)*AT86)))</f>
        <v>0.91413080000000035</v>
      </c>
      <c r="AV86" s="900">
        <f>IF($AK86="n/a",1.03*AU86,IF($AK86&lt;0,1.01*AU86,IF($AK86&gt;10,1.1*AU86,(1+$AK86/100)*AU86)))</f>
        <v>1.0055438800000005</v>
      </c>
      <c r="AW86" s="663">
        <f>SUM(AR86:AV86)</f>
        <v>4.2541826800000013</v>
      </c>
      <c r="AX86" s="761">
        <f>AW86/I86*100</f>
        <v>22.701081536819643</v>
      </c>
      <c r="AY86" s="948">
        <v>0.67</v>
      </c>
      <c r="AZ86" s="886">
        <v>25.650000000000002</v>
      </c>
      <c r="BA86" s="886">
        <v>-15.68</v>
      </c>
      <c r="BB86" s="886">
        <v>-1.51</v>
      </c>
      <c r="BC86" s="886">
        <v>-7.28</v>
      </c>
      <c r="BE86" s="635">
        <v>2015</v>
      </c>
      <c r="BF86" s="912">
        <f>IF(BE86&gt;2008,0,IF(BE86&gt;2001,1,IF(BE86&gt;1990,2,IF(BE86&gt;1980,3,IF(BE86&gt;1973,4,IF(BE86&gt;1970,5,IF(BE86&gt;1960,6,IF(BE86&gt;1958,7,IF(BE86&gt;1953,8,9)))))))))</f>
        <v>0</v>
      </c>
      <c r="BG86" s="896">
        <v>1.7000000000000002</v>
      </c>
    </row>
    <row r="87" spans="1:59" ht="11.25" customHeight="1" x14ac:dyDescent="0.2">
      <c r="A87" s="877" t="s">
        <v>1026</v>
      </c>
      <c r="B87" s="889" t="s">
        <v>1027</v>
      </c>
      <c r="C87" s="946" t="s">
        <v>128</v>
      </c>
      <c r="D87" s="946" t="s">
        <v>4333</v>
      </c>
      <c r="E87" s="746">
        <v>8</v>
      </c>
      <c r="F87" s="1199">
        <v>538</v>
      </c>
      <c r="G87" s="1199" t="s">
        <v>106</v>
      </c>
      <c r="H87" s="1199" t="s">
        <v>106</v>
      </c>
      <c r="I87" s="888">
        <v>62.91</v>
      </c>
      <c r="J87" s="663">
        <f>(M87/I87)*100</f>
        <v>1.7485296455253541</v>
      </c>
      <c r="K87" s="891">
        <v>1.1000000000000001</v>
      </c>
      <c r="L87" s="901">
        <v>1</v>
      </c>
      <c r="M87" s="654">
        <f>K87*L87</f>
        <v>1.1000000000000001</v>
      </c>
      <c r="N87" s="884" t="s">
        <v>171</v>
      </c>
      <c r="O87" s="747">
        <v>1</v>
      </c>
      <c r="P87" s="875">
        <v>43783</v>
      </c>
      <c r="Q87" s="875">
        <v>43805</v>
      </c>
      <c r="R87" s="654">
        <f>(K87-O87)/O87*100</f>
        <v>10.000000000000009</v>
      </c>
      <c r="S87" s="714">
        <f>IF(INDEX(Historical!$D$7:$D$1277,MATCH(B87,Historical!$B$7:$B$1301,0))=0,"n/a",(INDEX(Historical!$C$7:$C$1279,MATCH(B87,Historical!$B$7:$B$1301,0))/INDEX(Historical!$D$7:$D$1277,MATCH(B87,Historical!$B$7:$B$1301,0))-1)*100)</f>
        <v>10.000000000000009</v>
      </c>
      <c r="T87" s="714">
        <f>IF(INDEX(Historical!$F$7:$F$1270,MATCH(B87,Historical!$B$7:$B$1301,0))=0,"n/a",((INDEX(Historical!$C$7:$C$1279,MATCH(B87,Historical!$B$7:$B$1301,0))/INDEX(Historical!$F$7:$F$1270,MATCH(B87,Historical!$B$7:$B$1301,0)))^(1/3)-1)*100)</f>
        <v>6.917810999860885</v>
      </c>
      <c r="U87" s="714">
        <f>IF(INDEX(Historical!$H$7:$H$1270,MATCH(B87,Historical!$B$7:$B$1301,0))=0,"n/a",((INDEX(Historical!$C$7:$C$1279,MATCH(B87,Historical!$B$7:$B$1301,0))/INDEX(Historical!$H$7:$H$1270,MATCH(B87,Historical!$B$7:$B$1301,0)))^(1/5)-1)*100)</f>
        <v>7.9608473046602901</v>
      </c>
      <c r="V87" s="714">
        <f>IF(INDEX(Historical!$O$7:$O$1270,MATCH(B87,Historical!$B$7:$B$1301,0))=0,"n/a",((INDEX(Historical!$C$7:$C$1279,MATCH(B87,Historical!$B$7:$B$1301,0))/INDEX(Historical!$O$7:$O$1270,MATCH(B87,Historical!$B$7:$B$1301,0)))^(1/10)-1)*100)</f>
        <v>8.2037389818342845</v>
      </c>
      <c r="W87" s="715">
        <f>IF(OR(U87&lt;=0,U87="n/a",V87&lt;=0,V87="n/a"),"n/a",U87/V87)</f>
        <v>0.97039256396237927</v>
      </c>
      <c r="X87" s="716">
        <f>IF(OR(AJ87&lt;=0,AJ87="n/a",U87&lt;=0,U87="n/a"),"n/a",U87/AJ87)</f>
        <v>3.5178291226956655E-2</v>
      </c>
      <c r="Y87" s="890"/>
      <c r="Z87" s="663">
        <f>IF(OR(AC87&lt;0.01,AC87="n/a"),"n/a",M87/AC87*100)</f>
        <v>166.66666666666669</v>
      </c>
      <c r="AA87" s="900">
        <f>IF(OR(AC87&lt;0.01,AC87="n/a"),"n/a",I87/AC87)</f>
        <v>95.318181818181813</v>
      </c>
      <c r="AB87" s="901">
        <v>10</v>
      </c>
      <c r="AC87" s="879">
        <v>0.66</v>
      </c>
      <c r="AD87" s="879">
        <v>6.54</v>
      </c>
      <c r="AE87" s="879">
        <v>0.94</v>
      </c>
      <c r="AF87" s="879">
        <v>3.82</v>
      </c>
      <c r="AG87" s="879">
        <v>4</v>
      </c>
      <c r="AH87" s="879">
        <v>7.7</v>
      </c>
      <c r="AI87" s="879">
        <v>66.84</v>
      </c>
      <c r="AJ87" s="879">
        <v>226.29999999999998</v>
      </c>
      <c r="AK87" s="879">
        <v>14.299999999999999</v>
      </c>
      <c r="AL87" s="892">
        <v>1130</v>
      </c>
      <c r="AM87" s="886">
        <v>3.9</v>
      </c>
      <c r="AN87" s="879">
        <v>0.18</v>
      </c>
      <c r="AO87" s="753">
        <f>IF(U87="n/a","n/a",IF(AA87&lt;0,"n/a",IF(AA87="n/a","n/a",J87+U87-AA87)))</f>
        <v>-85.60880486799617</v>
      </c>
      <c r="AP87" s="754">
        <f>IF(U87="n/a","n/a",J87+U87)</f>
        <v>9.7093769501856446</v>
      </c>
      <c r="AQ87" s="902">
        <f>IF(OR(AC87&lt;0.01,AF87="n/a"),"n/a",(I87/SQRT(22.5*AC87*(I87/AF87))-1)*100)</f>
        <v>302.27986639787343</v>
      </c>
      <c r="AR87" s="663">
        <f>INDEX(Historical!$C$7:$C$1279,MATCH(B87,Historical!$B$7:$B$1301,0))*IF(AH87="n/a",1.03,IF(AH87&lt;0,1.01,IF(AH87&gt;10,1.1,(1+AH87/100))))</f>
        <v>1.1847000000000001</v>
      </c>
      <c r="AS87" s="900">
        <f>IF($AI87="n/a",1.03*AR87,IF($AI87&lt;0,1.01*AR87,IF($AI87&gt;10,1.1*AR87,(1+$AI87/100)*AR87)))</f>
        <v>1.3031700000000002</v>
      </c>
      <c r="AT87" s="900">
        <f>IF($AK87="n/a",1.03*AS87,IF($AK87&lt;0,1.01*AS87,IF($AK87&gt;10,1.1*AS87,(1+$AK87/100)*AS87)))</f>
        <v>1.4334870000000004</v>
      </c>
      <c r="AU87" s="900">
        <f>IF($AK87="n/a",1.03*AT87,IF($AK87&lt;0,1.01*AT87,IF($AK87&gt;10,1.1*AT87,(1+$AK87/100)*AT87)))</f>
        <v>1.5768357000000006</v>
      </c>
      <c r="AV87" s="900">
        <f>IF($AK87="n/a",1.03*AU87,IF($AK87&lt;0,1.01*AU87,IF($AK87&gt;10,1.1*AU87,(1+$AK87/100)*AU87)))</f>
        <v>1.7345192700000007</v>
      </c>
      <c r="AW87" s="663">
        <f>SUM(AR87:AV87)</f>
        <v>7.2327119700000013</v>
      </c>
      <c r="AX87" s="761">
        <f>AW87/I87*100</f>
        <v>11.496919360991896</v>
      </c>
      <c r="AY87" s="948">
        <v>1.01</v>
      </c>
      <c r="AZ87" s="886">
        <v>30.220000000000002</v>
      </c>
      <c r="BA87" s="886">
        <v>-36.909999999999997</v>
      </c>
      <c r="BB87" s="886">
        <v>5.87</v>
      </c>
      <c r="BC87" s="886">
        <v>-15.8</v>
      </c>
      <c r="BE87" s="635">
        <v>2013</v>
      </c>
      <c r="BF87" s="912">
        <f>IF(BE87&gt;2008,0,IF(BE87&gt;2001,1,IF(BE87&gt;1990,2,IF(BE87&gt;1980,3,IF(BE87&gt;1973,4,IF(BE87&gt;1970,5,IF(BE87&gt;1960,6,IF(BE87&gt;1958,7,IF(BE87&gt;1953,8,9)))))))))</f>
        <v>0</v>
      </c>
      <c r="BG87" s="896">
        <v>2.7</v>
      </c>
    </row>
    <row r="88" spans="1:59" ht="11.25" customHeight="1" x14ac:dyDescent="0.2">
      <c r="A88" s="885" t="s">
        <v>1077</v>
      </c>
      <c r="B88" s="889" t="s">
        <v>1078</v>
      </c>
      <c r="C88" s="946" t="s">
        <v>108</v>
      </c>
      <c r="D88" s="946" t="s">
        <v>4345</v>
      </c>
      <c r="E88" s="746">
        <v>9</v>
      </c>
      <c r="F88" s="1199">
        <v>418</v>
      </c>
      <c r="G88" s="1199" t="s">
        <v>37</v>
      </c>
      <c r="H88" s="1199" t="s">
        <v>37</v>
      </c>
      <c r="I88" s="888">
        <v>13.83</v>
      </c>
      <c r="J88" s="663">
        <f>(M88/I88)*100</f>
        <v>4.6276211135213305</v>
      </c>
      <c r="K88" s="891">
        <v>0.16</v>
      </c>
      <c r="L88" s="901">
        <v>4</v>
      </c>
      <c r="M88" s="654">
        <f>K88*L88</f>
        <v>0.64</v>
      </c>
      <c r="N88" s="884" t="s">
        <v>811</v>
      </c>
      <c r="O88" s="747">
        <v>0.155</v>
      </c>
      <c r="P88" s="880">
        <v>43483</v>
      </c>
      <c r="Q88" s="880">
        <v>43508</v>
      </c>
      <c r="R88" s="654">
        <f>(K88-O88)/O88*100</f>
        <v>3.2258064516129057</v>
      </c>
      <c r="S88" s="714">
        <f>IF(INDEX(Historical!$D$7:$D$1277,MATCH(B88,Historical!$B$7:$B$1301,0))=0,"n/a",(INDEX(Historical!$C$7:$C$1279,MATCH(B88,Historical!$B$7:$B$1301,0))/INDEX(Historical!$D$7:$D$1277,MATCH(B88,Historical!$B$7:$B$1301,0))-1)*100)</f>
        <v>8.3870967741935587</v>
      </c>
      <c r="T88" s="714">
        <f>IF(INDEX(Historical!$F$7:$F$1270,MATCH(B88,Historical!$B$7:$B$1301,0))=0,"n/a",((INDEX(Historical!$C$7:$C$1279,MATCH(B88,Historical!$B$7:$B$1301,0))/INDEX(Historical!$F$7:$F$1270,MATCH(B88,Historical!$B$7:$B$1301,0)))^(1/3)-1)*100)</f>
        <v>12.524780865796114</v>
      </c>
      <c r="U88" s="714">
        <f>IF(INDEX(Historical!$H$7:$H$1270,MATCH(B88,Historical!$B$7:$B$1301,0))=0,"n/a",((INDEX(Historical!$C$7:$C$1279,MATCH(B88,Historical!$B$7:$B$1301,0))/INDEX(Historical!$H$7:$H$1270,MATCH(B88,Historical!$B$7:$B$1301,0)))^(1/5)-1)*100)</f>
        <v>10.760798461148347</v>
      </c>
      <c r="V88" s="714">
        <f>IF(INDEX(Historical!$O$7:$O$1270,MATCH(B88,Historical!$B$7:$B$1301,0))=0,"n/a",((INDEX(Historical!$C$7:$C$1279,MATCH(B88,Historical!$B$7:$B$1301,0))/INDEX(Historical!$O$7:$O$1270,MATCH(B88,Historical!$B$7:$B$1301,0)))^(1/10)-1)*100)</f>
        <v>13.227826810437104</v>
      </c>
      <c r="W88" s="715">
        <f>IF(OR(U88&lt;=0,U88="n/a",V88&lt;=0,V88="n/a"),"n/a",U88/V88)</f>
        <v>0.81349707819411377</v>
      </c>
      <c r="X88" s="716">
        <f>IF(OR(AJ88&lt;=0,AJ88="n/a",U88&lt;=0,U88="n/a"),"n/a",U88/AJ88)</f>
        <v>3.1649407238671605</v>
      </c>
      <c r="Y88" s="681"/>
      <c r="Z88" s="663">
        <f>IF(OR(AC88&lt;0.01,AC88="n/a"),"n/a",M88/AC88*100)</f>
        <v>52.459016393442624</v>
      </c>
      <c r="AA88" s="900">
        <f>IF(OR(AC88&lt;0.01,AC88="n/a"),"n/a",I88/AC88)</f>
        <v>11.336065573770492</v>
      </c>
      <c r="AB88" s="901">
        <v>12</v>
      </c>
      <c r="AC88" s="879">
        <v>1.22</v>
      </c>
      <c r="AD88" s="879" t="s">
        <v>136</v>
      </c>
      <c r="AE88" s="879">
        <v>1.57</v>
      </c>
      <c r="AF88" s="879">
        <v>0.7</v>
      </c>
      <c r="AG88" s="879">
        <v>6.1</v>
      </c>
      <c r="AH88" s="879">
        <v>-4.2</v>
      </c>
      <c r="AI88" s="879" t="s">
        <v>136</v>
      </c>
      <c r="AJ88" s="879">
        <v>3.4000000000000004</v>
      </c>
      <c r="AK88" s="879" t="s">
        <v>136</v>
      </c>
      <c r="AL88" s="892">
        <v>133.13</v>
      </c>
      <c r="AM88" s="886">
        <v>4</v>
      </c>
      <c r="AN88" s="879">
        <v>0.06</v>
      </c>
      <c r="AO88" s="753">
        <f>IF(U88="n/a","n/a",IF(AA88&lt;0,"n/a",IF(AA88="n/a","n/a",J88+U88-AA88)))</f>
        <v>4.0523540008991858</v>
      </c>
      <c r="AP88" s="754">
        <f>IF(U88="n/a","n/a",J88+U88)</f>
        <v>15.388419574669678</v>
      </c>
      <c r="AQ88" s="902">
        <f>IF(OR(AC88&lt;0.01,AF88="n/a"),"n/a",(I88/SQRT(22.5*AC88*(I88/AF88))-1)*100)</f>
        <v>-40.613335198176415</v>
      </c>
      <c r="AR88" s="663">
        <f>INDEX(Historical!$C$7:$C$1279,MATCH(B88,Historical!$B$7:$B$1301,0))*IF(AH88="n/a",1.03,IF(AH88&lt;0,1.01,IF(AH88&gt;10,1.1,(1+AH88/100))))</f>
        <v>0.64639999999999997</v>
      </c>
      <c r="AS88" s="900">
        <f>IF($AI88="n/a",1.03*AR88,IF($AI88&lt;0,1.01*AR88,IF($AI88&gt;10,1.1*AR88,(1+$AI88/100)*AR88)))</f>
        <v>0.66579199999999994</v>
      </c>
      <c r="AT88" s="900">
        <f>IF($AK88="n/a",1.03*AS88,IF($AK88&lt;0,1.01*AS88,IF($AK88&gt;10,1.1*AS88,(1+$AK88/100)*AS88)))</f>
        <v>0.68576576</v>
      </c>
      <c r="AU88" s="900">
        <f>IF($AK88="n/a",1.03*AT88,IF($AK88&lt;0,1.01*AT88,IF($AK88&gt;10,1.1*AT88,(1+$AK88/100)*AT88)))</f>
        <v>0.70633873280000004</v>
      </c>
      <c r="AV88" s="900">
        <f>IF($AK88="n/a",1.03*AU88,IF($AK88&lt;0,1.01*AU88,IF($AK88&gt;10,1.1*AU88,(1+$AK88/100)*AU88)))</f>
        <v>0.72752889478400007</v>
      </c>
      <c r="AW88" s="663">
        <f>SUM(AR88:AV88)</f>
        <v>3.4318253875840004</v>
      </c>
      <c r="AX88" s="761">
        <f>AW88/I88*100</f>
        <v>24.814355658597254</v>
      </c>
      <c r="AY88" s="948">
        <v>0.59</v>
      </c>
      <c r="AZ88" s="886">
        <v>30.23</v>
      </c>
      <c r="BA88" s="886">
        <v>-41.4</v>
      </c>
      <c r="BB88" s="886">
        <v>5.09</v>
      </c>
      <c r="BC88" s="886">
        <v>-26.51</v>
      </c>
      <c r="BE88" s="635">
        <v>2011</v>
      </c>
      <c r="BF88" s="912">
        <f>IF(BE88&gt;2008,0,IF(BE88&gt;2001,1,IF(BE88&gt;1990,2,IF(BE88&gt;1980,3,IF(BE88&gt;1973,4,IF(BE88&gt;1970,5,IF(BE88&gt;1960,6,IF(BE88&gt;1958,7,IF(BE88&gt;1953,8,9)))))))))</f>
        <v>0</v>
      </c>
      <c r="BG88" s="896">
        <v>0.6</v>
      </c>
    </row>
    <row r="89" spans="1:59" ht="11.25" customHeight="1" x14ac:dyDescent="0.2">
      <c r="A89" s="877" t="s">
        <v>1113</v>
      </c>
      <c r="B89" s="889" t="s">
        <v>1114</v>
      </c>
      <c r="C89" s="946" t="s">
        <v>245</v>
      </c>
      <c r="D89" s="946" t="s">
        <v>4354</v>
      </c>
      <c r="E89" s="746">
        <v>9</v>
      </c>
      <c r="F89" s="1199">
        <v>460</v>
      </c>
      <c r="G89" s="1199" t="s">
        <v>106</v>
      </c>
      <c r="H89" s="1199" t="s">
        <v>106</v>
      </c>
      <c r="I89" s="888">
        <v>25.79</v>
      </c>
      <c r="J89" s="663">
        <f>(M89/I89)*100</f>
        <v>2.3264831329972857</v>
      </c>
      <c r="K89" s="891">
        <v>0.15</v>
      </c>
      <c r="L89" s="901">
        <v>4</v>
      </c>
      <c r="M89" s="654">
        <f>K89*L89</f>
        <v>0.6</v>
      </c>
      <c r="N89" s="884" t="s">
        <v>719</v>
      </c>
      <c r="O89" s="747">
        <v>0.1</v>
      </c>
      <c r="P89" s="875">
        <v>43735</v>
      </c>
      <c r="Q89" s="875">
        <v>43773</v>
      </c>
      <c r="R89" s="654">
        <f>(K89-O89)/O89*100</f>
        <v>49.999999999999986</v>
      </c>
      <c r="S89" s="714">
        <f>IF(INDEX(Historical!$D$7:$D$1277,MATCH(B89,Historical!$B$7:$B$1301,0))=0,"n/a",(INDEX(Historical!$C$7:$C$1279,MATCH(B89,Historical!$B$7:$B$1301,0))/INDEX(Historical!$D$7:$D$1277,MATCH(B89,Historical!$B$7:$B$1301,0))-1)*100)</f>
        <v>12.5</v>
      </c>
      <c r="T89" s="714">
        <f>IF(INDEX(Historical!$F$7:$F$1270,MATCH(B89,Historical!$B$7:$B$1301,0))=0,"n/a",((INDEX(Historical!$C$7:$C$1279,MATCH(B89,Historical!$B$7:$B$1301,0))/INDEX(Historical!$F$7:$F$1270,MATCH(B89,Historical!$B$7:$B$1301,0)))^(1/3)-1)*100)</f>
        <v>17.134499842861995</v>
      </c>
      <c r="U89" s="714">
        <f>IF(INDEX(Historical!$H$7:$H$1270,MATCH(B89,Historical!$B$7:$B$1301,0))=0,"n/a",((INDEX(Historical!$C$7:$C$1279,MATCH(B89,Historical!$B$7:$B$1301,0))/INDEX(Historical!$H$7:$H$1270,MATCH(B89,Historical!$B$7:$B$1301,0)))^(1/5)-1)*100)</f>
        <v>13.396657763302722</v>
      </c>
      <c r="V89" s="714">
        <f>IF(INDEX(Historical!$O$7:$O$1270,MATCH(B89,Historical!$B$7:$B$1301,0))=0,"n/a",((INDEX(Historical!$C$7:$C$1279,MATCH(B89,Historical!$B$7:$B$1301,0))/INDEX(Historical!$O$7:$O$1270,MATCH(B89,Historical!$B$7:$B$1301,0)))^(1/10)-1)*100)</f>
        <v>10.894307469981591</v>
      </c>
      <c r="W89" s="715">
        <f>IF(OR(U89&lt;=0,U89="n/a",V89&lt;=0,V89="n/a"),"n/a",U89/V89)</f>
        <v>1.2296933788784794</v>
      </c>
      <c r="X89" s="716" t="str">
        <f>IF(OR(AJ89&lt;=0,AJ89="n/a",U89&lt;=0,U89="n/a"),"n/a",U89/AJ89)</f>
        <v>n/a</v>
      </c>
      <c r="Y89" s="685" t="s">
        <v>4400</v>
      </c>
      <c r="Z89" s="663" t="str">
        <f>IF(OR(AC89&lt;0.01,AC89="n/a"),"n/a",M89/AC89*100)</f>
        <v>n/a</v>
      </c>
      <c r="AA89" s="900" t="str">
        <f>IF(OR(AC89&lt;0.01,AC89="n/a"),"n/a",I89/AC89)</f>
        <v>n/a</v>
      </c>
      <c r="AB89" s="901">
        <v>1</v>
      </c>
      <c r="AC89" s="879">
        <v>-5.56</v>
      </c>
      <c r="AD89" s="879" t="s">
        <v>136</v>
      </c>
      <c r="AE89" s="879">
        <v>0.11</v>
      </c>
      <c r="AF89" s="879">
        <v>0.44</v>
      </c>
      <c r="AG89" s="879">
        <v>-8.3000000000000007</v>
      </c>
      <c r="AH89" s="879">
        <v>-28.499999999999996</v>
      </c>
      <c r="AI89" s="879">
        <v>86.5</v>
      </c>
      <c r="AJ89" s="879">
        <v>-10.9</v>
      </c>
      <c r="AK89" s="879" t="s">
        <v>136</v>
      </c>
      <c r="AL89" s="892">
        <v>615.83000000000004</v>
      </c>
      <c r="AM89" s="886">
        <v>19.8</v>
      </c>
      <c r="AN89" s="879">
        <v>0.41</v>
      </c>
      <c r="AO89" s="753" t="str">
        <f>IF(U89="n/a","n/a",IF(AA89&lt;0,"n/a",IF(AA89="n/a","n/a",J89+U89-AA89)))</f>
        <v>n/a</v>
      </c>
      <c r="AP89" s="754">
        <f>IF(U89="n/a","n/a",J89+U89)</f>
        <v>15.723140896300007</v>
      </c>
      <c r="AQ89" s="902" t="str">
        <f>IF(OR(AC89&lt;0.01,AF89="n/a"),"n/a",(I89/SQRT(22.5*AC89*(I89/AF89))-1)*100)</f>
        <v>n/a</v>
      </c>
      <c r="AR89" s="663">
        <f>INDEX(Historical!$C$7:$C$1279,MATCH(B89,Historical!$B$7:$B$1301,0))*IF(AH89="n/a",1.03,IF(AH89&lt;0,1.01,IF(AH89&gt;10,1.1,(1+AH89/100))))</f>
        <v>0.45450000000000002</v>
      </c>
      <c r="AS89" s="900">
        <f>IF($AI89="n/a",1.03*AR89,IF($AI89&lt;0,1.01*AR89,IF($AI89&gt;10,1.1*AR89,(1+$AI89/100)*AR89)))</f>
        <v>0.49995000000000006</v>
      </c>
      <c r="AT89" s="900">
        <f>IF($AK89="n/a",1.03*AS89,IF($AK89&lt;0,1.01*AS89,IF($AK89&gt;10,1.1*AS89,(1+$AK89/100)*AS89)))</f>
        <v>0.51494850000000003</v>
      </c>
      <c r="AU89" s="900">
        <f>IF($AK89="n/a",1.03*AT89,IF($AK89&lt;0,1.01*AT89,IF($AK89&gt;10,1.1*AT89,(1+$AK89/100)*AT89)))</f>
        <v>0.53039695500000006</v>
      </c>
      <c r="AV89" s="900">
        <f>IF($AK89="n/a",1.03*AU89,IF($AK89&lt;0,1.01*AU89,IF($AK89&gt;10,1.1*AU89,(1+$AK89/100)*AU89)))</f>
        <v>0.54630886365000009</v>
      </c>
      <c r="AW89" s="663">
        <f>SUM(AR89:AV89)</f>
        <v>2.5461043186500003</v>
      </c>
      <c r="AX89" s="761">
        <f>AW89/I89*100</f>
        <v>9.8724479203179545</v>
      </c>
      <c r="AY89" s="948">
        <v>0.92</v>
      </c>
      <c r="AZ89" s="886">
        <v>19.950000000000003</v>
      </c>
      <c r="BA89" s="886">
        <v>-70.260000000000005</v>
      </c>
      <c r="BB89" s="886">
        <v>-8.07</v>
      </c>
      <c r="BC89" s="886">
        <v>-51.580000000000005</v>
      </c>
      <c r="BE89" s="635">
        <v>2012</v>
      </c>
      <c r="BF89" s="912">
        <f>IF(BE89&gt;2008,0,IF(BE89&gt;2001,1,IF(BE89&gt;1990,2,IF(BE89&gt;1980,3,IF(BE89&gt;1973,4,IF(BE89&gt;1970,5,IF(BE89&gt;1960,6,IF(BE89&gt;1958,7,IF(BE89&gt;1953,8,9)))))))))</f>
        <v>0</v>
      </c>
      <c r="BG89" s="896">
        <v>-3.6999999999999997</v>
      </c>
    </row>
    <row r="90" spans="1:59" ht="11.25" customHeight="1" x14ac:dyDescent="0.2">
      <c r="A90" s="877" t="s">
        <v>1115</v>
      </c>
      <c r="B90" s="889" t="s">
        <v>1116</v>
      </c>
      <c r="C90" s="946" t="s">
        <v>108</v>
      </c>
      <c r="D90" s="946" t="s">
        <v>4350</v>
      </c>
      <c r="E90" s="746">
        <v>9</v>
      </c>
      <c r="F90" s="1199">
        <v>448</v>
      </c>
      <c r="G90" s="1199" t="s">
        <v>37</v>
      </c>
      <c r="H90" s="1199" t="s">
        <v>115</v>
      </c>
      <c r="I90" s="888">
        <v>50.09</v>
      </c>
      <c r="J90" s="663">
        <f>(M90/I90)*100</f>
        <v>3.5136753843082449</v>
      </c>
      <c r="K90" s="891">
        <v>0.44</v>
      </c>
      <c r="L90" s="901">
        <v>4</v>
      </c>
      <c r="M90" s="654">
        <f>K90*L90</f>
        <v>1.76</v>
      </c>
      <c r="N90" s="884" t="s">
        <v>427</v>
      </c>
      <c r="O90" s="747">
        <v>0.4</v>
      </c>
      <c r="P90" s="630">
        <v>43698</v>
      </c>
      <c r="Q90" s="630">
        <v>43713</v>
      </c>
      <c r="R90" s="654">
        <f>(K90-O90)/O90*100</f>
        <v>9.9999999999999947</v>
      </c>
      <c r="S90" s="714">
        <f>IF(INDEX(Historical!$D$7:$D$1277,MATCH(B90,Historical!$B$7:$B$1301,0))=0,"n/a",(INDEX(Historical!$C$7:$C$1279,MATCH(B90,Historical!$B$7:$B$1301,0))/INDEX(Historical!$D$7:$D$1277,MATCH(B90,Historical!$B$7:$B$1301,0))-1)*100)</f>
        <v>11.999999999999989</v>
      </c>
      <c r="T90" s="714">
        <f>IF(INDEX(Historical!$F$7:$F$1270,MATCH(B90,Historical!$B$7:$B$1301,0))=0,"n/a",((INDEX(Historical!$C$7:$C$1279,MATCH(B90,Historical!$B$7:$B$1301,0))/INDEX(Historical!$F$7:$F$1270,MATCH(B90,Historical!$B$7:$B$1301,0)))^(1/3)-1)*100)</f>
        <v>13.140240479934251</v>
      </c>
      <c r="U90" s="714">
        <f>IF(INDEX(Historical!$H$7:$H$1270,MATCH(B90,Historical!$B$7:$B$1301,0))=0,"n/a",((INDEX(Historical!$C$7:$C$1279,MATCH(B90,Historical!$B$7:$B$1301,0))/INDEX(Historical!$H$7:$H$1270,MATCH(B90,Historical!$B$7:$B$1301,0)))^(1/5)-1)*100)</f>
        <v>12.79875101706811</v>
      </c>
      <c r="V90" s="714">
        <f>IF(INDEX(Historical!$O$7:$O$1270,MATCH(B90,Historical!$B$7:$B$1301,0))=0,"n/a",((INDEX(Historical!$C$7:$C$1279,MATCH(B90,Historical!$B$7:$B$1301,0))/INDEX(Historical!$O$7:$O$1270,MATCH(B90,Historical!$B$7:$B$1301,0)))^(1/10)-1)*100)</f>
        <v>30.200545431746772</v>
      </c>
      <c r="W90" s="715">
        <f>IF(OR(U90&lt;=0,U90="n/a",V90&lt;=0,V90="n/a"),"n/a",U90/V90)</f>
        <v>0.42379204859042313</v>
      </c>
      <c r="X90" s="716">
        <f>IF(OR(AJ90&lt;=0,AJ90="n/a",U90&lt;=0,U90="n/a"),"n/a",U90/AJ90)</f>
        <v>0.97700389443267999</v>
      </c>
      <c r="Y90" s="676"/>
      <c r="Z90" s="663">
        <f>IF(OR(AC90&lt;0.01,AC90="n/a"),"n/a",M90/AC90*100)</f>
        <v>26.307922272047829</v>
      </c>
      <c r="AA90" s="900">
        <f>IF(OR(AC90&lt;0.01,AC90="n/a"),"n/a",I90/AC90)</f>
        <v>7.4872944693572494</v>
      </c>
      <c r="AB90" s="901">
        <v>12</v>
      </c>
      <c r="AC90" s="879">
        <v>6.69</v>
      </c>
      <c r="AD90" s="879">
        <v>0.73</v>
      </c>
      <c r="AE90" s="879">
        <v>1.34</v>
      </c>
      <c r="AF90" s="879">
        <v>1.67</v>
      </c>
      <c r="AG90" s="879">
        <v>20</v>
      </c>
      <c r="AH90" s="879">
        <v>16.600000000000001</v>
      </c>
      <c r="AI90" s="879">
        <v>209.01000000000002</v>
      </c>
      <c r="AJ90" s="879">
        <v>13.100000000000001</v>
      </c>
      <c r="AK90" s="879">
        <v>10.050000000000001</v>
      </c>
      <c r="AL90" s="892">
        <v>16160</v>
      </c>
      <c r="AM90" s="886">
        <v>0.70000000000000007</v>
      </c>
      <c r="AN90" s="879">
        <v>2.87</v>
      </c>
      <c r="AO90" s="753">
        <f>IF(U90="n/a","n/a",IF(AA90&lt;0,"n/a",IF(AA90="n/a","n/a",J90+U90-AA90)))</f>
        <v>8.8251319320191079</v>
      </c>
      <c r="AP90" s="754">
        <f>IF(U90="n/a","n/a",J90+U90)</f>
        <v>16.312426401376356</v>
      </c>
      <c r="AQ90" s="902">
        <f>IF(OR(AC90&lt;0.01,AF90="n/a"),"n/a",(I90/SQRT(22.5*AC90*(I90/AF90))-1)*100)</f>
        <v>-25.453126561347382</v>
      </c>
      <c r="AR90" s="663">
        <f>INDEX(Historical!$C$7:$C$1279,MATCH(B90,Historical!$B$7:$B$1301,0))*IF(AH90="n/a",1.03,IF(AH90&lt;0,1.01,IF(AH90&gt;10,1.1,(1+AH90/100))))</f>
        <v>1.8480000000000001</v>
      </c>
      <c r="AS90" s="900">
        <f>IF($AI90="n/a",1.03*AR90,IF($AI90&lt;0,1.01*AR90,IF($AI90&gt;10,1.1*AR90,(1+$AI90/100)*AR90)))</f>
        <v>2.0328000000000004</v>
      </c>
      <c r="AT90" s="900">
        <f>IF($AK90="n/a",1.03*AS90,IF($AK90&lt;0,1.01*AS90,IF($AK90&gt;10,1.1*AS90,(1+$AK90/100)*AS90)))</f>
        <v>2.2360800000000007</v>
      </c>
      <c r="AU90" s="900">
        <f>IF($AK90="n/a",1.03*AT90,IF($AK90&lt;0,1.01*AT90,IF($AK90&gt;10,1.1*AT90,(1+$AK90/100)*AT90)))</f>
        <v>2.4596880000000012</v>
      </c>
      <c r="AV90" s="900">
        <f>IF($AK90="n/a",1.03*AU90,IF($AK90&lt;0,1.01*AU90,IF($AK90&gt;10,1.1*AU90,(1+$AK90/100)*AU90)))</f>
        <v>2.7056568000000016</v>
      </c>
      <c r="AW90" s="663">
        <f>SUM(AR90:AV90)</f>
        <v>11.282224800000005</v>
      </c>
      <c r="AX90" s="761">
        <f>AW90/I90*100</f>
        <v>22.523906568177292</v>
      </c>
      <c r="AY90" s="948">
        <v>1.88</v>
      </c>
      <c r="AZ90" s="886">
        <v>115.44000000000001</v>
      </c>
      <c r="BA90" s="886">
        <v>-46.129999999999995</v>
      </c>
      <c r="BB90" s="886">
        <v>8.24</v>
      </c>
      <c r="BC90" s="886">
        <v>-23.54</v>
      </c>
      <c r="BE90" s="635">
        <v>2011</v>
      </c>
      <c r="BF90" s="912">
        <f>IF(BE90&gt;2008,0,IF(BE90&gt;2001,1,IF(BE90&gt;1990,2,IF(BE90&gt;1980,3,IF(BE90&gt;1973,4,IF(BE90&gt;1970,5,IF(BE90&gt;1960,6,IF(BE90&gt;1958,7,IF(BE90&gt;1953,8,9)))))))))</f>
        <v>0</v>
      </c>
      <c r="BG90" s="896">
        <v>1.9</v>
      </c>
    </row>
    <row r="91" spans="1:59" s="787" customFormat="1" ht="11.25" customHeight="1" x14ac:dyDescent="0.2">
      <c r="A91" s="1112" t="s">
        <v>4108</v>
      </c>
      <c r="B91" s="971" t="s">
        <v>4109</v>
      </c>
      <c r="C91" s="946" t="s">
        <v>245</v>
      </c>
      <c r="D91" s="946" t="s">
        <v>4354</v>
      </c>
      <c r="E91" s="769">
        <v>6</v>
      </c>
      <c r="F91" s="1199">
        <v>730</v>
      </c>
      <c r="G91" s="1198" t="s">
        <v>106</v>
      </c>
      <c r="H91" s="1198" t="s">
        <v>106</v>
      </c>
      <c r="I91" s="770">
        <v>190.51</v>
      </c>
      <c r="J91" s="771">
        <f>(M91/I91)*100</f>
        <v>0.7558658338144979</v>
      </c>
      <c r="K91" s="772">
        <v>0.36</v>
      </c>
      <c r="L91" s="773">
        <v>4</v>
      </c>
      <c r="M91" s="774">
        <f>K91*L91</f>
        <v>1.44</v>
      </c>
      <c r="N91" s="775" t="s">
        <v>223</v>
      </c>
      <c r="O91" s="776">
        <v>0.32</v>
      </c>
      <c r="P91" s="777">
        <v>43927</v>
      </c>
      <c r="Q91" s="777">
        <v>43942</v>
      </c>
      <c r="R91" s="774">
        <f>(K91-O91)/O91*100</f>
        <v>12.499999999999993</v>
      </c>
      <c r="S91" s="714">
        <f>IF(INDEX(Historical!$D$7:$D$1277,MATCH(B91,Historical!$B$7:$B$1301,0))=0,"n/a",(INDEX(Historical!$C$7:$C$1279,MATCH(B91,Historical!$B$7:$B$1301,0))/INDEX(Historical!$D$7:$D$1277,MATCH(B91,Historical!$B$7:$B$1301,0))-1)*100)</f>
        <v>10.619469026548689</v>
      </c>
      <c r="T91" s="714">
        <f>IF(INDEX(Historical!$F$7:$F$1270,MATCH(B91,Historical!$B$7:$B$1301,0))=0,"n/a",((INDEX(Historical!$C$7:$C$1279,MATCH(B91,Historical!$B$7:$B$1301,0))/INDEX(Historical!$F$7:$F$1270,MATCH(B91,Historical!$B$7:$B$1301,0)))^(1/3)-1)*100)</f>
        <v>8.82101179818644</v>
      </c>
      <c r="U91" s="714" t="str">
        <f>IF(INDEX(Historical!$H$7:$H$1270,MATCH(B91,Historical!$B$7:$B$1301,0))=0,"n/a",((INDEX(Historical!$C$7:$C$1279,MATCH(B91,Historical!$B$7:$B$1301,0))/INDEX(Historical!$H$7:$H$1270,MATCH(B91,Historical!$B$7:$B$1301,0)))^(1/5)-1)*100)</f>
        <v>n/a</v>
      </c>
      <c r="V91" s="714" t="str">
        <f>IF(INDEX(Historical!$O$7:$O$1270,MATCH(B91,Historical!$B$7:$B$1301,0))=0,"n/a",((INDEX(Historical!$C$7:$C$1279,MATCH(B91,Historical!$B$7:$B$1301,0))/INDEX(Historical!$O$7:$O$1270,MATCH(B91,Historical!$B$7:$B$1301,0)))^(1/10)-1)*100)</f>
        <v>n/a</v>
      </c>
      <c r="W91" s="715" t="str">
        <f>IF(OR(U91&lt;=0,U91="n/a",V91&lt;=0,V91="n/a"),"n/a",U91/V91)</f>
        <v>n/a</v>
      </c>
      <c r="X91" s="716" t="str">
        <f>IF(OR(AJ91&lt;=0,AJ91="n/a",U91&lt;=0,U91="n/a"),"n/a",U91/AJ91)</f>
        <v>n/a</v>
      </c>
      <c r="Y91" s="788"/>
      <c r="Z91" s="771">
        <f>IF(OR(AC91&lt;0.01,AC91="n/a"),"n/a",M91/AC91*100)</f>
        <v>18.628719275549805</v>
      </c>
      <c r="AA91" s="779">
        <f>IF(OR(AC91&lt;0.01,AC91="n/a"),"n/a",I91/AC91)</f>
        <v>24.64553686934023</v>
      </c>
      <c r="AB91" s="773">
        <v>1</v>
      </c>
      <c r="AC91" s="780">
        <v>7.73</v>
      </c>
      <c r="AD91" s="780">
        <v>2.06</v>
      </c>
      <c r="AE91" s="780">
        <v>1.63</v>
      </c>
      <c r="AF91" s="780">
        <v>6.64</v>
      </c>
      <c r="AG91" s="780">
        <v>28.999999999999996</v>
      </c>
      <c r="AH91" s="780">
        <v>12</v>
      </c>
      <c r="AI91" s="780">
        <v>0.13999999999999999</v>
      </c>
      <c r="AJ91" s="780">
        <v>13.700000000000001</v>
      </c>
      <c r="AK91" s="780">
        <v>11.959999999999999</v>
      </c>
      <c r="AL91" s="781">
        <v>48150</v>
      </c>
      <c r="AM91" s="782">
        <v>0.2</v>
      </c>
      <c r="AN91" s="780">
        <v>0.55000000000000004</v>
      </c>
      <c r="AO91" s="783" t="str">
        <f>IF(U91="n/a","n/a",IF(AA91&lt;0,"n/a",IF(AA91="n/a","n/a",J91+U91-AA91)))</f>
        <v>n/a</v>
      </c>
      <c r="AP91" s="784" t="str">
        <f>IF(U91="n/a","n/a",J91+U91)</f>
        <v>n/a</v>
      </c>
      <c r="AQ91" s="785">
        <f>IF(OR(AC91&lt;0.01,AF91="n/a"),"n/a",(I91/SQRT(22.5*AC91*(I91/AF91))-1)*100)</f>
        <v>169.68818604901568</v>
      </c>
      <c r="AR91" s="663">
        <f>INDEX(Historical!$C$7:$C$1279,MATCH(B91,Historical!$B$7:$B$1301,0))*IF(AH91="n/a",1.03,IF(AH91&lt;0,1.01,IF(AH91&gt;10,1.1,(1+AH91/100))))</f>
        <v>1.375</v>
      </c>
      <c r="AS91" s="779">
        <f>IF($AI91="n/a",1.03*AR91,IF($AI91&lt;0,1.01*AR91,IF($AI91&gt;10,1.1*AR91,(1+$AI91/100)*AR91)))</f>
        <v>1.3769250000000002</v>
      </c>
      <c r="AT91" s="779">
        <f>IF($AK91="n/a",1.03*AS91,IF($AK91&lt;0,1.01*AS91,IF($AK91&gt;10,1.1*AS91,(1+$AK91/100)*AS91)))</f>
        <v>1.5146175000000004</v>
      </c>
      <c r="AU91" s="779">
        <f>IF($AK91="n/a",1.03*AT91,IF($AK91&lt;0,1.01*AT91,IF($AK91&gt;10,1.1*AT91,(1+$AK91/100)*AT91)))</f>
        <v>1.6660792500000006</v>
      </c>
      <c r="AV91" s="779">
        <f>IF($AK91="n/a",1.03*AU91,IF($AK91&lt;0,1.01*AU91,IF($AK91&gt;10,1.1*AU91,(1+$AK91/100)*AU91)))</f>
        <v>1.8326871750000007</v>
      </c>
      <c r="AW91" s="771">
        <f>SUM(AR91:AV91)</f>
        <v>7.7653089250000011</v>
      </c>
      <c r="AX91" s="786">
        <f>AW91/I91*100</f>
        <v>4.0760636843210341</v>
      </c>
      <c r="AY91" s="949">
        <v>0.53</v>
      </c>
      <c r="AZ91" s="782">
        <v>52.410000000000004</v>
      </c>
      <c r="BA91" s="782">
        <v>-2.2200000000000002</v>
      </c>
      <c r="BB91" s="782">
        <v>3.8899999999999997</v>
      </c>
      <c r="BC91" s="782">
        <v>16.07</v>
      </c>
      <c r="BD91" s="922"/>
      <c r="BE91" s="635">
        <v>2015</v>
      </c>
      <c r="BF91" s="912">
        <f>IF(BE91&gt;2008,0,IF(BE91&gt;2001,1,IF(BE91&gt;1990,2,IF(BE91&gt;1980,3,IF(BE91&gt;1973,4,IF(BE91&gt;1970,5,IF(BE91&gt;1960,6,IF(BE91&gt;1958,7,IF(BE91&gt;1953,8,9)))))))))</f>
        <v>0</v>
      </c>
      <c r="BG91" s="838">
        <v>8.6</v>
      </c>
    </row>
    <row r="92" spans="1:59" ht="11.25" customHeight="1" x14ac:dyDescent="0.2">
      <c r="A92" s="885" t="s">
        <v>1592</v>
      </c>
      <c r="B92" s="889" t="s">
        <v>1593</v>
      </c>
      <c r="C92" s="946" t="s">
        <v>153</v>
      </c>
      <c r="D92" s="946" t="s">
        <v>4327</v>
      </c>
      <c r="E92" s="746">
        <v>9</v>
      </c>
      <c r="F92" s="1199">
        <v>494</v>
      </c>
      <c r="G92" s="1199" t="s">
        <v>106</v>
      </c>
      <c r="H92" s="1199" t="s">
        <v>106</v>
      </c>
      <c r="I92" s="888">
        <v>113.96</v>
      </c>
      <c r="J92" s="663">
        <f>(M92/I92)*100</f>
        <v>1.9656019656019659</v>
      </c>
      <c r="K92" s="891">
        <v>0.56000000000000005</v>
      </c>
      <c r="L92" s="901">
        <v>4</v>
      </c>
      <c r="M92" s="654">
        <f>K92*L92</f>
        <v>2.2400000000000002</v>
      </c>
      <c r="N92" s="884" t="s">
        <v>620</v>
      </c>
      <c r="O92" s="747">
        <v>0.53</v>
      </c>
      <c r="P92" s="875">
        <v>43927</v>
      </c>
      <c r="Q92" s="875">
        <v>43942</v>
      </c>
      <c r="R92" s="654">
        <f>(K92-O92)/O92*100</f>
        <v>5.660377358490571</v>
      </c>
      <c r="S92" s="714">
        <f>IF(INDEX(Historical!$D$7:$D$1277,MATCH(B92,Historical!$B$7:$B$1301,0))=0,"n/a",(INDEX(Historical!$C$7:$C$1279,MATCH(B92,Historical!$B$7:$B$1301,0))/INDEX(Historical!$D$7:$D$1277,MATCH(B92,Historical!$B$7:$B$1301,0))-1)*100)</f>
        <v>8.7179487179487314</v>
      </c>
      <c r="T92" s="714">
        <f>IF(INDEX(Historical!$F$7:$F$1270,MATCH(B92,Historical!$B$7:$B$1301,0))=0,"n/a",((INDEX(Historical!$C$7:$C$1279,MATCH(B92,Historical!$B$7:$B$1301,0))/INDEX(Historical!$F$7:$F$1270,MATCH(B92,Historical!$B$7:$B$1301,0)))^(1/3)-1)*100)</f>
        <v>9.8344617513870922</v>
      </c>
      <c r="U92" s="714">
        <f>IF(INDEX(Historical!$H$7:$H$1270,MATCH(B92,Historical!$B$7:$B$1301,0))=0,"n/a",((INDEX(Historical!$C$7:$C$1279,MATCH(B92,Historical!$B$7:$B$1301,0))/INDEX(Historical!$H$7:$H$1270,MATCH(B92,Historical!$B$7:$B$1301,0)))^(1/5)-1)*100)</f>
        <v>10.44580631344374</v>
      </c>
      <c r="V92" s="714">
        <f>IF(INDEX(Historical!$O$7:$O$1270,MATCH(B92,Historical!$B$7:$B$1301,0))=0,"n/a",((INDEX(Historical!$C$7:$C$1279,MATCH(B92,Historical!$B$7:$B$1301,0))/INDEX(Historical!$O$7:$O$1270,MATCH(B92,Historical!$B$7:$B$1301,0)))^(1/10)-1)*100)</f>
        <v>18.148329891961556</v>
      </c>
      <c r="W92" s="715">
        <f>IF(OR(U92&lt;=0,U92="n/a",V92&lt;=0,V92="n/a"),"n/a",U92/V92)</f>
        <v>0.57557948172798556</v>
      </c>
      <c r="X92" s="716">
        <f>IF(OR(AJ92&lt;=0,AJ92="n/a",U92&lt;=0,U92="n/a"),"n/a",U92/AJ92)</f>
        <v>1.024098658180759</v>
      </c>
      <c r="Y92" s="673"/>
      <c r="Z92" s="663">
        <f>IF(OR(AC92&lt;0.01,AC92="n/a"),"n/a",M92/AC92*100)</f>
        <v>39.575971731448767</v>
      </c>
      <c r="AA92" s="900">
        <f>IF(OR(AC92&lt;0.01,AC92="n/a"),"n/a",I92/AC92)</f>
        <v>20.134275618374556</v>
      </c>
      <c r="AB92" s="901">
        <v>12</v>
      </c>
      <c r="AC92" s="879">
        <v>5.66</v>
      </c>
      <c r="AD92" s="879">
        <v>3.72</v>
      </c>
      <c r="AE92" s="879">
        <v>1.89</v>
      </c>
      <c r="AF92" s="879">
        <v>2.62</v>
      </c>
      <c r="AG92" s="879">
        <v>14.099999999999998</v>
      </c>
      <c r="AH92" s="879">
        <v>18.7</v>
      </c>
      <c r="AI92" s="879">
        <v>37.840000000000003</v>
      </c>
      <c r="AJ92" s="879">
        <v>10.199999999999999</v>
      </c>
      <c r="AK92" s="879">
        <v>5.24</v>
      </c>
      <c r="AL92" s="892">
        <v>14510</v>
      </c>
      <c r="AM92" s="886">
        <v>0.5</v>
      </c>
      <c r="AN92" s="879">
        <v>0.71</v>
      </c>
      <c r="AO92" s="753">
        <f>IF(U92="n/a","n/a",IF(AA92&lt;0,"n/a",IF(AA92="n/a","n/a",J92+U92-AA92)))</f>
        <v>-7.7228673393288503</v>
      </c>
      <c r="AP92" s="754">
        <f>IF(U92="n/a","n/a",J92+U92)</f>
        <v>12.411408279045705</v>
      </c>
      <c r="AQ92" s="902">
        <f>IF(OR(AC92&lt;0.01,AF92="n/a"),"n/a",(I92/SQRT(22.5*AC92*(I92/AF92))-1)*100)</f>
        <v>53.118403161505981</v>
      </c>
      <c r="AR92" s="663">
        <f>INDEX(Historical!$C$7:$C$1279,MATCH(B92,Historical!$B$7:$B$1301,0))*IF(AH92="n/a",1.03,IF(AH92&lt;0,1.01,IF(AH92&gt;10,1.1,(1+AH92/100))))</f>
        <v>2.3320000000000003</v>
      </c>
      <c r="AS92" s="900">
        <f>IF($AI92="n/a",1.03*AR92,IF($AI92&lt;0,1.01*AR92,IF($AI92&gt;10,1.1*AR92,(1+$AI92/100)*AR92)))</f>
        <v>2.5652000000000004</v>
      </c>
      <c r="AT92" s="900">
        <f>IF($AK92="n/a",1.03*AS92,IF($AK92&lt;0,1.01*AS92,IF($AK92&gt;10,1.1*AS92,(1+$AK92/100)*AS92)))</f>
        <v>2.6996164800000004</v>
      </c>
      <c r="AU92" s="900">
        <f>IF($AK92="n/a",1.03*AT92,IF($AK92&lt;0,1.01*AT92,IF($AK92&gt;10,1.1*AT92,(1+$AK92/100)*AT92)))</f>
        <v>2.8410763835520005</v>
      </c>
      <c r="AV92" s="900">
        <f>IF($AK92="n/a",1.03*AU92,IF($AK92&lt;0,1.01*AU92,IF($AK92&gt;10,1.1*AU92,(1+$AK92/100)*AU92)))</f>
        <v>2.9899487860501255</v>
      </c>
      <c r="AW92" s="663">
        <f>SUM(AR92:AV92)</f>
        <v>13.427841649602126</v>
      </c>
      <c r="AX92" s="761">
        <f>AW92/I92*100</f>
        <v>11.782942830468697</v>
      </c>
      <c r="AY92" s="948">
        <v>1.36</v>
      </c>
      <c r="AZ92" s="886">
        <v>56.07</v>
      </c>
      <c r="BA92" s="886">
        <v>-8.83</v>
      </c>
      <c r="BB92" s="886">
        <v>2.7199999999999998</v>
      </c>
      <c r="BC92" s="886">
        <v>8.870000000000001</v>
      </c>
      <c r="BE92" s="635">
        <v>2012</v>
      </c>
      <c r="BF92" s="912">
        <f>IF(BE92&gt;2008,0,IF(BE92&gt;2001,1,IF(BE92&gt;1990,2,IF(BE92&gt;1980,3,IF(BE92&gt;1973,4,IF(BE92&gt;1970,5,IF(BE92&gt;1960,6,IF(BE92&gt;1958,7,IF(BE92&gt;1953,8,9)))))))))</f>
        <v>0</v>
      </c>
      <c r="BG92" s="896">
        <v>6.5</v>
      </c>
    </row>
    <row r="93" spans="1:59" ht="11.25" customHeight="1" x14ac:dyDescent="0.2">
      <c r="A93" s="895" t="s">
        <v>4391</v>
      </c>
      <c r="B93" s="889" t="s">
        <v>3811</v>
      </c>
      <c r="C93" s="946" t="s">
        <v>245</v>
      </c>
      <c r="D93" s="946" t="s">
        <v>4357</v>
      </c>
      <c r="E93" s="746">
        <v>6</v>
      </c>
      <c r="F93" s="1199">
        <v>702</v>
      </c>
      <c r="G93" s="1199" t="s">
        <v>106</v>
      </c>
      <c r="H93" s="1199" t="s">
        <v>106</v>
      </c>
      <c r="I93" s="888">
        <v>55.45</v>
      </c>
      <c r="J93" s="663">
        <f>(M93/I93)*100</f>
        <v>1.2623985572587915</v>
      </c>
      <c r="K93" s="891">
        <v>0.17499999999999999</v>
      </c>
      <c r="L93" s="901">
        <v>4</v>
      </c>
      <c r="M93" s="654">
        <f>K93*L93</f>
        <v>0.7</v>
      </c>
      <c r="N93" s="884" t="s">
        <v>148</v>
      </c>
      <c r="O93" s="747">
        <v>0.15</v>
      </c>
      <c r="P93" s="875">
        <v>43794</v>
      </c>
      <c r="Q93" s="875">
        <v>43809</v>
      </c>
      <c r="R93" s="654">
        <f>(K93-O93)/O93*100</f>
        <v>16.666666666666664</v>
      </c>
      <c r="S93" s="714">
        <f>IF(INDEX(Historical!$D$7:$D$1277,MATCH(B93,Historical!$B$7:$B$1301,0))=0,"n/a",(INDEX(Historical!$C$7:$C$1279,MATCH(B93,Historical!$B$7:$B$1301,0))/INDEX(Historical!$D$7:$D$1277,MATCH(B93,Historical!$B$7:$B$1301,0))-1)*100)</f>
        <v>19.047619047619047</v>
      </c>
      <c r="T93" s="714">
        <f>IF(INDEX(Historical!$F$7:$F$1270,MATCH(B93,Historical!$B$7:$B$1301,0))=0,"n/a",((INDEX(Historical!$C$7:$C$1279,MATCH(B93,Historical!$B$7:$B$1301,0))/INDEX(Historical!$F$7:$F$1270,MATCH(B93,Historical!$B$7:$B$1301,0)))^(1/3)-1)*100)</f>
        <v>22.499326257411155</v>
      </c>
      <c r="U93" s="714">
        <f>IF(INDEX(Historical!$H$7:$H$1270,MATCH(B93,Historical!$B$7:$B$1301,0))=0,"n/a",((INDEX(Historical!$C$7:$C$1279,MATCH(B93,Historical!$B$7:$B$1301,0))/INDEX(Historical!$H$7:$H$1270,MATCH(B93,Historical!$B$7:$B$1301,0)))^(1/5)-1)*100)</f>
        <v>25.594321575479007</v>
      </c>
      <c r="V93" s="714">
        <f>IF(INDEX(Historical!$O$7:$O$1270,MATCH(B93,Historical!$B$7:$B$1301,0))=0,"n/a",((INDEX(Historical!$C$7:$C$1279,MATCH(B93,Historical!$B$7:$B$1301,0))/INDEX(Historical!$O$7:$O$1270,MATCH(B93,Historical!$B$7:$B$1301,0)))^(1/10)-1)*100)</f>
        <v>15.339715498651451</v>
      </c>
      <c r="W93" s="715">
        <f>IF(OR(U93&lt;=0,U93="n/a",V93&lt;=0,V93="n/a"),"n/a",U93/V93)</f>
        <v>1.6685004084807871</v>
      </c>
      <c r="X93" s="716">
        <f>IF(OR(AJ93&lt;=0,AJ93="n/a",U93&lt;=0,U93="n/a"),"n/a",U93/AJ93)</f>
        <v>1.062005044625685</v>
      </c>
      <c r="Y93" s="890"/>
      <c r="Z93" s="663">
        <f>IF(OR(AC93&lt;0.01,AC93="n/a"),"n/a",M93/AC93*100)</f>
        <v>13.80670611439842</v>
      </c>
      <c r="AA93" s="900">
        <f>IF(OR(AC93&lt;0.01,AC93="n/a"),"n/a",I93/AC93)</f>
        <v>10.936883629191321</v>
      </c>
      <c r="AB93" s="901">
        <v>9</v>
      </c>
      <c r="AC93" s="879">
        <v>5.07</v>
      </c>
      <c r="AD93" s="879">
        <v>1.0900000000000001</v>
      </c>
      <c r="AE93" s="879">
        <v>1.1000000000000001</v>
      </c>
      <c r="AF93" s="879">
        <v>1.91</v>
      </c>
      <c r="AG93" s="879">
        <v>18.8</v>
      </c>
      <c r="AH93" s="879">
        <v>4.8</v>
      </c>
      <c r="AI93" s="879">
        <v>-0.19</v>
      </c>
      <c r="AJ93" s="879">
        <v>24.099999999999998</v>
      </c>
      <c r="AK93" s="879">
        <v>9.9</v>
      </c>
      <c r="AL93" s="892">
        <v>20260</v>
      </c>
      <c r="AM93" s="886">
        <v>6.7</v>
      </c>
      <c r="AN93" s="879">
        <v>0.41</v>
      </c>
      <c r="AO93" s="753">
        <f>IF(U93="n/a","n/a",IF(AA93&lt;0,"n/a",IF(AA93="n/a","n/a",J93+U93-AA93)))</f>
        <v>15.919836503546478</v>
      </c>
      <c r="AP93" s="754">
        <f>IF(U93="n/a","n/a",J93+U93)</f>
        <v>26.856720132737799</v>
      </c>
      <c r="AQ93" s="902">
        <f>IF(OR(AC93&lt;0.01,AF93="n/a"),"n/a",(I93/SQRT(22.5*AC93*(I93/AF93))-1)*100)</f>
        <v>-3.6454516284192273</v>
      </c>
      <c r="AR93" s="663">
        <f>INDEX(Historical!$C$7:$C$1279,MATCH(B93,Historical!$B$7:$B$1301,0))*IF(AH93="n/a",1.03,IF(AH93&lt;0,1.01,IF(AH93&gt;10,1.1,(1+AH93/100))))</f>
        <v>0.65500000000000003</v>
      </c>
      <c r="AS93" s="900">
        <f>IF($AI93="n/a",1.03*AR93,IF($AI93&lt;0,1.01*AR93,IF($AI93&gt;10,1.1*AR93,(1+$AI93/100)*AR93)))</f>
        <v>0.66155000000000008</v>
      </c>
      <c r="AT93" s="900">
        <f>IF($AK93="n/a",1.03*AS93,IF($AK93&lt;0,1.01*AS93,IF($AK93&gt;10,1.1*AS93,(1+$AK93/100)*AS93)))</f>
        <v>0.72704345000000004</v>
      </c>
      <c r="AU93" s="900">
        <f>IF($AK93="n/a",1.03*AT93,IF($AK93&lt;0,1.01*AT93,IF($AK93&gt;10,1.1*AT93,(1+$AK93/100)*AT93)))</f>
        <v>0.79902075155000007</v>
      </c>
      <c r="AV93" s="900">
        <f>IF($AK93="n/a",1.03*AU93,IF($AK93&lt;0,1.01*AU93,IF($AK93&gt;10,1.1*AU93,(1+$AK93/100)*AU93)))</f>
        <v>0.87812380595345008</v>
      </c>
      <c r="AW93" s="663">
        <f>SUM(AR93:AV93)</f>
        <v>3.7207380075034506</v>
      </c>
      <c r="AX93" s="761">
        <f>AW93/I93*100</f>
        <v>6.7100775608718672</v>
      </c>
      <c r="AY93" s="948">
        <v>1.62</v>
      </c>
      <c r="AZ93" s="886">
        <v>117.36999999999999</v>
      </c>
      <c r="BA93" s="886">
        <v>-11.34</v>
      </c>
      <c r="BB93" s="886">
        <v>8.66</v>
      </c>
      <c r="BC93" s="886">
        <v>8.19</v>
      </c>
      <c r="BE93" s="635">
        <v>2014</v>
      </c>
      <c r="BF93" s="912">
        <f>IF(BE93&gt;2008,0,IF(BE93&gt;2001,1,IF(BE93&gt;1990,2,IF(BE93&gt;1980,3,IF(BE93&gt;1973,4,IF(BE93&gt;1970,5,IF(BE93&gt;1960,6,IF(BE93&gt;1958,7,IF(BE93&gt;1953,8,9)))))))))</f>
        <v>0</v>
      </c>
      <c r="BG93" s="896">
        <v>11.799999999999999</v>
      </c>
    </row>
    <row r="94" spans="1:59" ht="11.25" customHeight="1" x14ac:dyDescent="0.2">
      <c r="A94" s="895" t="s">
        <v>3813</v>
      </c>
      <c r="B94" s="889" t="s">
        <v>3814</v>
      </c>
      <c r="C94" s="946" t="s">
        <v>108</v>
      </c>
      <c r="D94" s="946" t="s">
        <v>4341</v>
      </c>
      <c r="E94" s="746">
        <v>6</v>
      </c>
      <c r="F94" s="1199">
        <v>701</v>
      </c>
      <c r="G94" s="1199" t="s">
        <v>106</v>
      </c>
      <c r="H94" s="1199" t="s">
        <v>106</v>
      </c>
      <c r="I94" s="888">
        <v>113.67</v>
      </c>
      <c r="J94" s="663">
        <f>(M94/I94)*100</f>
        <v>7.9176563737133803</v>
      </c>
      <c r="K94" s="891">
        <v>9</v>
      </c>
      <c r="L94" s="901">
        <v>1</v>
      </c>
      <c r="M94" s="654">
        <f>K94*L94</f>
        <v>9</v>
      </c>
      <c r="N94" s="884" t="s">
        <v>171</v>
      </c>
      <c r="O94" s="747">
        <v>8</v>
      </c>
      <c r="P94" s="875">
        <v>43797</v>
      </c>
      <c r="Q94" s="875">
        <v>43808</v>
      </c>
      <c r="R94" s="654">
        <f>(K94-O94)/O94*100</f>
        <v>12.5</v>
      </c>
      <c r="S94" s="714">
        <f>IF(INDEX(Historical!$D$7:$D$1277,MATCH(B94,Historical!$B$7:$B$1301,0))=0,"n/a",(INDEX(Historical!$C$7:$C$1279,MATCH(B94,Historical!$B$7:$B$1301,0))/INDEX(Historical!$D$7:$D$1277,MATCH(B94,Historical!$B$7:$B$1301,0))-1)*100)</f>
        <v>12.5</v>
      </c>
      <c r="T94" s="714">
        <f>IF(INDEX(Historical!$F$7:$F$1270,MATCH(B94,Historical!$B$7:$B$1301,0))=0,"n/a",((INDEX(Historical!$C$7:$C$1279,MATCH(B94,Historical!$B$7:$B$1301,0))/INDEX(Historical!$F$7:$F$1270,MATCH(B94,Historical!$B$7:$B$1301,0)))^(1/3)-1)*100)</f>
        <v>14.471424255333186</v>
      </c>
      <c r="U94" s="714">
        <f>IF(INDEX(Historical!$H$7:$H$1270,MATCH(B94,Historical!$B$7:$B$1301,0))=0,"n/a",((INDEX(Historical!$C$7:$C$1279,MATCH(B94,Historical!$B$7:$B$1301,0))/INDEX(Historical!$H$7:$H$1270,MATCH(B94,Historical!$B$7:$B$1301,0)))^(1/5)-1)*100)</f>
        <v>17.607902252467355</v>
      </c>
      <c r="V94" s="714">
        <f>IF(INDEX(Historical!$O$7:$O$1270,MATCH(B94,Historical!$B$7:$B$1301,0))=0,"n/a",((INDEX(Historical!$C$7:$C$1279,MATCH(B94,Historical!$B$7:$B$1301,0))/INDEX(Historical!$O$7:$O$1270,MATCH(B94,Historical!$B$7:$B$1301,0)))^(1/10)-1)*100)</f>
        <v>-1.0480741793785553</v>
      </c>
      <c r="W94" s="715" t="str">
        <f>IF(OR(U94&lt;=0,U94="n/a",V94&lt;=0,V94="n/a"),"n/a",U94/V94)</f>
        <v>n/a</v>
      </c>
      <c r="X94" s="716">
        <f>IF(OR(AJ94&lt;=0,AJ94="n/a",U94&lt;=0,U94="n/a"),"n/a",U94/AJ94)</f>
        <v>1.6611228540063543</v>
      </c>
      <c r="Y94" s="890"/>
      <c r="Z94" s="663">
        <f>IF(OR(AC94&lt;0.01,AC94="n/a"),"n/a",M94/AC94*100)</f>
        <v>77.58620689655173</v>
      </c>
      <c r="AA94" s="900">
        <f>IF(OR(AC94&lt;0.01,AC94="n/a"),"n/a",I94/AC94)</f>
        <v>9.7991379310344833</v>
      </c>
      <c r="AB94" s="901">
        <v>12</v>
      </c>
      <c r="AC94" s="879">
        <v>11.6</v>
      </c>
      <c r="AD94" s="879" t="s">
        <v>136</v>
      </c>
      <c r="AE94" s="879">
        <v>2.7</v>
      </c>
      <c r="AF94" s="879">
        <v>1.9</v>
      </c>
      <c r="AG94" s="879">
        <v>19.2</v>
      </c>
      <c r="AH94" s="879">
        <v>21</v>
      </c>
      <c r="AI94" s="879" t="s">
        <v>136</v>
      </c>
      <c r="AJ94" s="879">
        <v>10.6</v>
      </c>
      <c r="AK94" s="879" t="s">
        <v>136</v>
      </c>
      <c r="AL94" s="892">
        <v>366.65</v>
      </c>
      <c r="AM94" s="886">
        <v>2.6</v>
      </c>
      <c r="AN94" s="879">
        <v>0</v>
      </c>
      <c r="AO94" s="753">
        <f>IF(U94="n/a","n/a",IF(AA94&lt;0,"n/a",IF(AA94="n/a","n/a",J94+U94-AA94)))</f>
        <v>15.726420695146253</v>
      </c>
      <c r="AP94" s="754">
        <f>IF(U94="n/a","n/a",J94+U94)</f>
        <v>25.525558626180736</v>
      </c>
      <c r="AQ94" s="902">
        <f>IF(OR(AC94&lt;0.01,AF94="n/a"),"n/a",(I94/SQRT(22.5*AC94*(I94/AF94))-1)*100)</f>
        <v>-9.033920683548768</v>
      </c>
      <c r="AR94" s="663">
        <f>INDEX(Historical!$C$7:$C$1279,MATCH(B94,Historical!$B$7:$B$1301,0))*IF(AH94="n/a",1.03,IF(AH94&lt;0,1.01,IF(AH94&gt;10,1.1,(1+AH94/100))))</f>
        <v>9.9</v>
      </c>
      <c r="AS94" s="900">
        <f>IF($AI94="n/a",1.03*AR94,IF($AI94&lt;0,1.01*AR94,IF($AI94&gt;10,1.1*AR94,(1+$AI94/100)*AR94)))</f>
        <v>10.197000000000001</v>
      </c>
      <c r="AT94" s="900">
        <f>IF($AK94="n/a",1.03*AS94,IF($AK94&lt;0,1.01*AS94,IF($AK94&gt;10,1.1*AS94,(1+$AK94/100)*AS94)))</f>
        <v>10.502910000000002</v>
      </c>
      <c r="AU94" s="900">
        <f>IF($AK94="n/a",1.03*AT94,IF($AK94&lt;0,1.01*AT94,IF($AK94&gt;10,1.1*AT94,(1+$AK94/100)*AT94)))</f>
        <v>10.817997300000002</v>
      </c>
      <c r="AV94" s="900">
        <f>IF($AK94="n/a",1.03*AU94,IF($AK94&lt;0,1.01*AU94,IF($AK94&gt;10,1.1*AU94,(1+$AK94/100)*AU94)))</f>
        <v>11.142537219000003</v>
      </c>
      <c r="AW94" s="663">
        <f>SUM(AR94:AV94)</f>
        <v>52.560444519000008</v>
      </c>
      <c r="AX94" s="761">
        <f>AW94/I94*100</f>
        <v>46.239504283452106</v>
      </c>
      <c r="AY94" s="948">
        <v>1.02</v>
      </c>
      <c r="AZ94" s="886">
        <v>51.559999999999995</v>
      </c>
      <c r="BA94" s="886">
        <v>-22.21</v>
      </c>
      <c r="BB94" s="886">
        <v>5.82</v>
      </c>
      <c r="BC94" s="886">
        <v>-6.99</v>
      </c>
      <c r="BE94" s="635">
        <v>2014</v>
      </c>
      <c r="BF94" s="912">
        <f>IF(BE94&gt;2008,0,IF(BE94&gt;2001,1,IF(BE94&gt;1990,2,IF(BE94&gt;1980,3,IF(BE94&gt;1973,4,IF(BE94&gt;1970,5,IF(BE94&gt;1960,6,IF(BE94&gt;1958,7,IF(BE94&gt;1953,8,9)))))))))</f>
        <v>0</v>
      </c>
      <c r="BG94" s="896">
        <v>14.299999999999999</v>
      </c>
    </row>
    <row r="95" spans="1:59" ht="11.25" customHeight="1" x14ac:dyDescent="0.2">
      <c r="A95" s="885" t="s">
        <v>2157</v>
      </c>
      <c r="B95" s="889" t="s">
        <v>2158</v>
      </c>
      <c r="C95" s="946" t="s">
        <v>153</v>
      </c>
      <c r="D95" s="946" t="s">
        <v>4330</v>
      </c>
      <c r="E95" s="746">
        <v>7</v>
      </c>
      <c r="F95" s="1199">
        <v>660</v>
      </c>
      <c r="G95" s="1199" t="s">
        <v>106</v>
      </c>
      <c r="H95" s="1199" t="s">
        <v>106</v>
      </c>
      <c r="I95" s="888">
        <v>176.83</v>
      </c>
      <c r="J95" s="663">
        <f>(M95/I95)*100</f>
        <v>0.40717072894870776</v>
      </c>
      <c r="K95" s="891">
        <v>0.18</v>
      </c>
      <c r="L95" s="901">
        <v>4</v>
      </c>
      <c r="M95" s="654">
        <f>K95*L95</f>
        <v>0.72</v>
      </c>
      <c r="N95" s="884" t="s">
        <v>4062</v>
      </c>
      <c r="O95" s="747">
        <v>0.17</v>
      </c>
      <c r="P95" s="875">
        <v>43916</v>
      </c>
      <c r="Q95" s="875">
        <v>43945</v>
      </c>
      <c r="R95" s="654">
        <f>(K95-O95)/O95*100</f>
        <v>5.8823529411764595</v>
      </c>
      <c r="S95" s="714">
        <f>IF(INDEX(Historical!$D$7:$D$1277,MATCH(B95,Historical!$B$7:$B$1301,0))=0,"n/a",(INDEX(Historical!$C$7:$C$1279,MATCH(B95,Historical!$B$7:$B$1301,0))/INDEX(Historical!$D$7:$D$1277,MATCH(B95,Historical!$B$7:$B$1301,0))-1)*100)</f>
        <v>8.064516129032274</v>
      </c>
      <c r="T95" s="714">
        <f>IF(INDEX(Historical!$F$7:$F$1270,MATCH(B95,Historical!$B$7:$B$1301,0))=0,"n/a",((INDEX(Historical!$C$7:$C$1279,MATCH(B95,Historical!$B$7:$B$1301,0))/INDEX(Historical!$F$7:$F$1270,MATCH(B95,Historical!$B$7:$B$1301,0)))^(1/3)-1)*100)</f>
        <v>11.074581546227691</v>
      </c>
      <c r="U95" s="714">
        <f>IF(INDEX(Historical!$H$7:$H$1270,MATCH(B95,Historical!$B$7:$B$1301,0))=0,"n/a",((INDEX(Historical!$C$7:$C$1279,MATCH(B95,Historical!$B$7:$B$1301,0))/INDEX(Historical!$H$7:$H$1270,MATCH(B95,Historical!$B$7:$B$1301,0)))^(1/5)-1)*100)</f>
        <v>29.101787054492334</v>
      </c>
      <c r="V95" s="714">
        <f>IF(INDEX(Historical!$O$7:$O$1270,MATCH(B95,Historical!$B$7:$B$1301,0))=0,"n/a",((INDEX(Historical!$C$7:$C$1279,MATCH(B95,Historical!$B$7:$B$1301,0))/INDEX(Historical!$O$7:$O$1270,MATCH(B95,Historical!$B$7:$B$1301,0)))^(1/10)-1)*100)</f>
        <v>34.539532489705934</v>
      </c>
      <c r="W95" s="715">
        <f>IF(OR(U95&lt;=0,U95="n/a",V95&lt;=0,V95="n/a"),"n/a",U95/V95)</f>
        <v>0.84256459068071488</v>
      </c>
      <c r="X95" s="716">
        <f>IF(OR(AJ95&lt;=0,AJ95="n/a",U95&lt;=0,U95="n/a"),"n/a",U95/AJ95)</f>
        <v>3.829182507170044</v>
      </c>
      <c r="Y95" s="684"/>
      <c r="Z95" s="663">
        <f>IF(OR(AC95&lt;0.01,AC95="n/a"),"n/a",M95/AC95*100)</f>
        <v>19.834710743801654</v>
      </c>
      <c r="AA95" s="900">
        <f>IF(OR(AC95&lt;0.01,AC95="n/a"),"n/a",I95/AC95)</f>
        <v>48.713498622589533</v>
      </c>
      <c r="AB95" s="901">
        <v>12</v>
      </c>
      <c r="AC95" s="879">
        <v>3.63</v>
      </c>
      <c r="AD95" s="879">
        <v>4.6100000000000003</v>
      </c>
      <c r="AE95" s="879">
        <v>7.04</v>
      </c>
      <c r="AF95" s="879">
        <v>4.08</v>
      </c>
      <c r="AG95" s="879">
        <v>10.7</v>
      </c>
      <c r="AH95" s="879">
        <v>-2.1999999999999997</v>
      </c>
      <c r="AI95" s="879">
        <v>18.7</v>
      </c>
      <c r="AJ95" s="879">
        <v>7.6</v>
      </c>
      <c r="AK95" s="879">
        <v>10.31</v>
      </c>
      <c r="AL95" s="892">
        <v>122350</v>
      </c>
      <c r="AM95" s="886">
        <v>0.5</v>
      </c>
      <c r="AN95" s="879">
        <v>0.88</v>
      </c>
      <c r="AO95" s="753">
        <f>IF(U95="n/a","n/a",IF(AA95&lt;0,"n/a",IF(AA95="n/a","n/a",J95+U95-AA95)))</f>
        <v>-19.204540839148493</v>
      </c>
      <c r="AP95" s="754">
        <f>IF(U95="n/a","n/a",J95+U95)</f>
        <v>29.508957783441041</v>
      </c>
      <c r="AQ95" s="902">
        <f>IF(OR(AC95&lt;0.01,AF95="n/a"),"n/a",(I95/SQRT(22.5*AC95*(I95/AF95))-1)*100)</f>
        <v>197.21004497767066</v>
      </c>
      <c r="AR95" s="663">
        <f>INDEX(Historical!$C$7:$C$1279,MATCH(B95,Historical!$B$7:$B$1301,0))*IF(AH95="n/a",1.03,IF(AH95&lt;0,1.01,IF(AH95&gt;10,1.1,(1+AH95/100))))</f>
        <v>0.67670000000000008</v>
      </c>
      <c r="AS95" s="900">
        <f>IF($AI95="n/a",1.03*AR95,IF($AI95&lt;0,1.01*AR95,IF($AI95&gt;10,1.1*AR95,(1+$AI95/100)*AR95)))</f>
        <v>0.7443700000000002</v>
      </c>
      <c r="AT95" s="900">
        <f>IF($AK95="n/a",1.03*AS95,IF($AK95&lt;0,1.01*AS95,IF($AK95&gt;10,1.1*AS95,(1+$AK95/100)*AS95)))</f>
        <v>0.81880700000000028</v>
      </c>
      <c r="AU95" s="900">
        <f>IF($AK95="n/a",1.03*AT95,IF($AK95&lt;0,1.01*AT95,IF($AK95&gt;10,1.1*AT95,(1+$AK95/100)*AT95)))</f>
        <v>0.90068770000000042</v>
      </c>
      <c r="AV95" s="900">
        <f>IF($AK95="n/a",1.03*AU95,IF($AK95&lt;0,1.01*AU95,IF($AK95&gt;10,1.1*AU95,(1+$AK95/100)*AU95)))</f>
        <v>0.99075647000000056</v>
      </c>
      <c r="AW95" s="663">
        <f>SUM(AR95:AV95)</f>
        <v>4.1313211700000023</v>
      </c>
      <c r="AX95" s="761">
        <f>AW95/I95*100</f>
        <v>2.3363236837640686</v>
      </c>
      <c r="AY95" s="948">
        <v>0.92</v>
      </c>
      <c r="AZ95" s="886">
        <v>47.85</v>
      </c>
      <c r="BA95" s="886">
        <v>-1.06</v>
      </c>
      <c r="BB95" s="886">
        <v>6.67</v>
      </c>
      <c r="BC95" s="886">
        <v>16.75</v>
      </c>
      <c r="BE95" s="635">
        <v>2014</v>
      </c>
      <c r="BF95" s="912">
        <f>IF(BE95&gt;2008,0,IF(BE95&gt;2001,1,IF(BE95&gt;1990,2,IF(BE95&gt;1980,3,IF(BE95&gt;1973,4,IF(BE95&gt;1970,5,IF(BE95&gt;1960,6,IF(BE95&gt;1958,7,IF(BE95&gt;1953,8,9)))))))))</f>
        <v>0</v>
      </c>
      <c r="BG95" s="896">
        <v>5.2</v>
      </c>
    </row>
    <row r="96" spans="1:59" ht="11.25" customHeight="1" x14ac:dyDescent="0.2">
      <c r="A96" s="885" t="s">
        <v>1107</v>
      </c>
      <c r="B96" s="889" t="s">
        <v>1108</v>
      </c>
      <c r="C96" s="946" t="s">
        <v>178</v>
      </c>
      <c r="D96" s="946" t="s">
        <v>4343</v>
      </c>
      <c r="E96" s="746">
        <v>8</v>
      </c>
      <c r="F96" s="1199">
        <v>583</v>
      </c>
      <c r="G96" s="1199" t="s">
        <v>106</v>
      </c>
      <c r="H96" s="1199" t="s">
        <v>106</v>
      </c>
      <c r="I96" s="888">
        <v>22.93</v>
      </c>
      <c r="J96" s="663">
        <f>(M96/I96)*100</f>
        <v>15.52551242913214</v>
      </c>
      <c r="K96" s="891">
        <v>0.89</v>
      </c>
      <c r="L96" s="901">
        <v>4</v>
      </c>
      <c r="M96" s="654">
        <f>K96*L96</f>
        <v>3.56</v>
      </c>
      <c r="N96" s="884" t="s">
        <v>107</v>
      </c>
      <c r="O96" s="747">
        <v>0.88500000000000001</v>
      </c>
      <c r="P96" s="875">
        <v>43955</v>
      </c>
      <c r="Q96" s="875">
        <v>43963</v>
      </c>
      <c r="R96" s="654">
        <f>(K96-O96)/O96*100</f>
        <v>0.56497175141242995</v>
      </c>
      <c r="S96" s="714">
        <f>IF(INDEX(Historical!$D$7:$D$1277,MATCH(B96,Historical!$B$7:$B$1301,0))=0,"n/a",(INDEX(Historical!$C$7:$C$1279,MATCH(B96,Historical!$B$7:$B$1301,0))/INDEX(Historical!$D$7:$D$1277,MATCH(B96,Historical!$B$7:$B$1301,0))-1)*100)</f>
        <v>10.708401976935743</v>
      </c>
      <c r="T96" s="714">
        <f>IF(INDEX(Historical!$F$7:$F$1270,MATCH(B96,Historical!$B$7:$B$1301,0))=0,"n/a",((INDEX(Historical!$C$7:$C$1279,MATCH(B96,Historical!$B$7:$B$1301,0))/INDEX(Historical!$F$7:$F$1270,MATCH(B96,Historical!$B$7:$B$1301,0)))^(1/3)-1)*100)</f>
        <v>10.578567985792864</v>
      </c>
      <c r="U96" s="714">
        <f>IF(INDEX(Historical!$H$7:$H$1270,MATCH(B96,Historical!$B$7:$B$1301,0))=0,"n/a",((INDEX(Historical!$C$7:$C$1279,MATCH(B96,Historical!$B$7:$B$1301,0))/INDEX(Historical!$H$7:$H$1270,MATCH(B96,Historical!$B$7:$B$1301,0)))^(1/5)-1)*100)</f>
        <v>13.232843705273689</v>
      </c>
      <c r="V96" s="714" t="str">
        <f>IF(INDEX(Historical!$O$7:$O$1270,MATCH(B96,Historical!$B$7:$B$1301,0))=0,"n/a",((INDEX(Historical!$C$7:$C$1279,MATCH(B96,Historical!$B$7:$B$1301,0))/INDEX(Historical!$O$7:$O$1270,MATCH(B96,Historical!$B$7:$B$1301,0)))^(1/10)-1)*100)</f>
        <v>n/a</v>
      </c>
      <c r="W96" s="715" t="str">
        <f>IF(OR(U96&lt;=0,U96="n/a",V96&lt;=0,V96="n/a"),"n/a",U96/V96)</f>
        <v>n/a</v>
      </c>
      <c r="X96" s="716" t="str">
        <f>IF(OR(AJ96&lt;=0,AJ96="n/a",U96&lt;=0,U96="n/a"),"n/a",U96/AJ96)</f>
        <v>n/a</v>
      </c>
      <c r="Y96" s="890"/>
      <c r="Z96" s="663">
        <f>IF(OR(AC96&lt;0.01,AC96="n/a"),"n/a",M96/AC96*100)</f>
        <v>124.47552447552448</v>
      </c>
      <c r="AA96" s="900">
        <f>IF(OR(AC96&lt;0.01,AC96="n/a"),"n/a",I96/AC96)</f>
        <v>8.0174825174825184</v>
      </c>
      <c r="AB96" s="901">
        <v>12</v>
      </c>
      <c r="AC96" s="879">
        <v>2.86</v>
      </c>
      <c r="AD96" s="879" t="s">
        <v>136</v>
      </c>
      <c r="AE96" s="879">
        <v>1.26</v>
      </c>
      <c r="AF96" s="879" t="s">
        <v>136</v>
      </c>
      <c r="AG96" s="879">
        <v>-60.3</v>
      </c>
      <c r="AH96" s="879">
        <v>-1.6</v>
      </c>
      <c r="AI96" s="879">
        <v>17.61</v>
      </c>
      <c r="AJ96" s="879">
        <v>-1.3</v>
      </c>
      <c r="AK96" s="879">
        <v>-2.6100000000000003</v>
      </c>
      <c r="AL96" s="892">
        <v>747.4</v>
      </c>
      <c r="AM96" s="886">
        <v>0.3</v>
      </c>
      <c r="AN96" s="879" t="s">
        <v>136</v>
      </c>
      <c r="AO96" s="753">
        <f>IF(U96="n/a","n/a",IF(AA96&lt;0,"n/a",IF(AA96="n/a","n/a",J96+U96-AA96)))</f>
        <v>20.740873616923309</v>
      </c>
      <c r="AP96" s="754">
        <f>IF(U96="n/a","n/a",J96+U96)</f>
        <v>28.75835613440583</v>
      </c>
      <c r="AQ96" s="902" t="str">
        <f>IF(OR(AC96&lt;0.01,AF96="n/a"),"n/a",(I96/SQRT(22.5*AC96*(I96/AF96))-1)*100)</f>
        <v>n/a</v>
      </c>
      <c r="AR96" s="663">
        <f>INDEX(Historical!$C$7:$C$1279,MATCH(B96,Historical!$B$7:$B$1301,0))*IF(AH96="n/a",1.03,IF(AH96&lt;0,1.01,IF(AH96&gt;10,1.1,(1+AH96/100))))</f>
        <v>3.3935999999999997</v>
      </c>
      <c r="AS96" s="900">
        <f>IF($AI96="n/a",1.03*AR96,IF($AI96&lt;0,1.01*AR96,IF($AI96&gt;10,1.1*AR96,(1+$AI96/100)*AR96)))</f>
        <v>3.7329599999999998</v>
      </c>
      <c r="AT96" s="900">
        <f>IF($AK96="n/a",1.03*AS96,IF($AK96&lt;0,1.01*AS96,IF($AK96&gt;10,1.1*AS96,(1+$AK96/100)*AS96)))</f>
        <v>3.7702895999999999</v>
      </c>
      <c r="AU96" s="900">
        <f>IF($AK96="n/a",1.03*AT96,IF($AK96&lt;0,1.01*AT96,IF($AK96&gt;10,1.1*AT96,(1+$AK96/100)*AT96)))</f>
        <v>3.8079924959999998</v>
      </c>
      <c r="AV96" s="900">
        <f>IF($AK96="n/a",1.03*AU96,IF($AK96&lt;0,1.01*AU96,IF($AK96&gt;10,1.1*AU96,(1+$AK96/100)*AU96)))</f>
        <v>3.8460724209599997</v>
      </c>
      <c r="AW96" s="663">
        <f>SUM(AR96:AV96)</f>
        <v>18.550914516959999</v>
      </c>
      <c r="AX96" s="761">
        <f>AW96/I96*100</f>
        <v>80.90237469236807</v>
      </c>
      <c r="AY96" s="948">
        <v>2.92</v>
      </c>
      <c r="AZ96" s="886">
        <v>316.15000000000003</v>
      </c>
      <c r="BA96" s="886">
        <v>-31.94</v>
      </c>
      <c r="BB96" s="886">
        <v>4.0199999999999996</v>
      </c>
      <c r="BC96" s="886">
        <v>-10.31</v>
      </c>
      <c r="BE96" s="635">
        <v>2013</v>
      </c>
      <c r="BF96" s="912">
        <f>IF(BE96&gt;2008,0,IF(BE96&gt;2001,1,IF(BE96&gt;1990,2,IF(BE96&gt;1980,3,IF(BE96&gt;1973,4,IF(BE96&gt;1970,5,IF(BE96&gt;1960,6,IF(BE96&gt;1958,7,IF(BE96&gt;1953,8,9)))))))))</f>
        <v>0</v>
      </c>
      <c r="BG96" s="896">
        <v>8.6999999999999993</v>
      </c>
    </row>
    <row r="97" spans="1:59" ht="11.25" customHeight="1" x14ac:dyDescent="0.2">
      <c r="A97" s="895" t="s">
        <v>4068</v>
      </c>
      <c r="B97" s="889" t="s">
        <v>4069</v>
      </c>
      <c r="C97" s="946" t="s">
        <v>245</v>
      </c>
      <c r="D97" s="946" t="s">
        <v>4323</v>
      </c>
      <c r="E97" s="746">
        <v>6</v>
      </c>
      <c r="F97" s="1199">
        <v>719</v>
      </c>
      <c r="G97" s="1199" t="s">
        <v>106</v>
      </c>
      <c r="H97" s="1199" t="s">
        <v>106</v>
      </c>
      <c r="I97" s="888">
        <v>41.26</v>
      </c>
      <c r="J97" s="663">
        <f>(M97/I97)*100</f>
        <v>3.029568589432865</v>
      </c>
      <c r="K97" s="891">
        <v>0.3125</v>
      </c>
      <c r="L97" s="901">
        <v>4</v>
      </c>
      <c r="M97" s="654">
        <f>K97*L97</f>
        <v>1.25</v>
      </c>
      <c r="N97" s="884" t="s">
        <v>318</v>
      </c>
      <c r="O97" s="747">
        <v>0.27500000000000002</v>
      </c>
      <c r="P97" s="875">
        <v>43909</v>
      </c>
      <c r="Q97" s="875">
        <v>43917</v>
      </c>
      <c r="R97" s="654">
        <f>(K97-O97)/O97*100</f>
        <v>13.636363636363628</v>
      </c>
      <c r="S97" s="714">
        <f>IF(INDEX(Historical!$D$7:$D$1277,MATCH(B97,Historical!$B$7:$B$1301,0))=0,"n/a",(INDEX(Historical!$C$7:$C$1279,MATCH(B97,Historical!$B$7:$B$1301,0))/INDEX(Historical!$D$7:$D$1277,MATCH(B97,Historical!$B$7:$B$1301,0))-1)*100)</f>
        <v>22.222222222222232</v>
      </c>
      <c r="T97" s="714">
        <f>IF(INDEX(Historical!$F$7:$F$1270,MATCH(B97,Historical!$B$7:$B$1301,0))=0,"n/a",((INDEX(Historical!$C$7:$C$1279,MATCH(B97,Historical!$B$7:$B$1301,0))/INDEX(Historical!$F$7:$F$1270,MATCH(B97,Historical!$B$7:$B$1301,0)))^(1/3)-1)*100)</f>
        <v>22.052244447028492</v>
      </c>
      <c r="U97" s="714">
        <f>IF(INDEX(Historical!$H$7:$H$1270,MATCH(B97,Historical!$B$7:$B$1301,0))=0,"n/a",((INDEX(Historical!$C$7:$C$1279,MATCH(B97,Historical!$B$7:$B$1301,0))/INDEX(Historical!$H$7:$H$1270,MATCH(B97,Historical!$B$7:$B$1301,0)))^(1/5)-1)*100)</f>
        <v>17.080491296489232</v>
      </c>
      <c r="V97" s="714" t="str">
        <f>IF(INDEX(Historical!$O$7:$O$1270,MATCH(B97,Historical!$B$7:$B$1301,0))=0,"n/a",((INDEX(Historical!$C$7:$C$1279,MATCH(B97,Historical!$B$7:$B$1301,0))/INDEX(Historical!$O$7:$O$1270,MATCH(B97,Historical!$B$7:$B$1301,0)))^(1/10)-1)*100)</f>
        <v>n/a</v>
      </c>
      <c r="W97" s="715" t="str">
        <f>IF(OR(U97&lt;=0,U97="n/a",V97&lt;=0,V97="n/a"),"n/a",U97/V97)</f>
        <v>n/a</v>
      </c>
      <c r="X97" s="716">
        <f>IF(OR(AJ97&lt;=0,AJ97="n/a",U97&lt;=0,U97="n/a"),"n/a",U97/AJ97)</f>
        <v>5.1759064534815851</v>
      </c>
      <c r="Y97" s="890"/>
      <c r="Z97" s="663">
        <f>IF(OR(AC97&lt;0.01,AC97="n/a"),"n/a",M97/AC97*100)</f>
        <v>122.54901960784315</v>
      </c>
      <c r="AA97" s="900">
        <f>IF(OR(AC97&lt;0.01,AC97="n/a"),"n/a",I97/AC97)</f>
        <v>40.450980392156858</v>
      </c>
      <c r="AB97" s="901">
        <v>1</v>
      </c>
      <c r="AC97" s="879">
        <v>1.02</v>
      </c>
      <c r="AD97" s="879">
        <v>12.3</v>
      </c>
      <c r="AE97" s="879">
        <v>0.46</v>
      </c>
      <c r="AF97" s="879">
        <v>2.08</v>
      </c>
      <c r="AG97" s="879">
        <v>5.6000000000000005</v>
      </c>
      <c r="AH97" s="879">
        <v>3.1</v>
      </c>
      <c r="AI97" s="879">
        <v>613.29000000000008</v>
      </c>
      <c r="AJ97" s="879">
        <v>3.3000000000000003</v>
      </c>
      <c r="AK97" s="879">
        <v>3.3000000000000003</v>
      </c>
      <c r="AL97" s="892">
        <v>3780</v>
      </c>
      <c r="AM97" s="886">
        <v>14.399999999999999</v>
      </c>
      <c r="AN97" s="879">
        <v>0</v>
      </c>
      <c r="AO97" s="753">
        <f>IF(U97="n/a","n/a",IF(AA97&lt;0,"n/a",IF(AA97="n/a","n/a",J97+U97-AA97)))</f>
        <v>-20.34092050623476</v>
      </c>
      <c r="AP97" s="754">
        <f>IF(U97="n/a","n/a",J97+U97)</f>
        <v>20.110059885922098</v>
      </c>
      <c r="AQ97" s="902">
        <f>IF(OR(AC97&lt;0.01,AF97="n/a"),"n/a",(I97/SQRT(22.5*AC97*(I97/AF97))-1)*100)</f>
        <v>93.377051626765081</v>
      </c>
      <c r="AR97" s="663">
        <f>INDEX(Historical!$C$7:$C$1279,MATCH(B97,Historical!$B$7:$B$1301,0))*IF(AH97="n/a",1.03,IF(AH97&lt;0,1.01,IF(AH97&gt;10,1.1,(1+AH97/100))))</f>
        <v>1.1341000000000001</v>
      </c>
      <c r="AS97" s="900">
        <f>IF($AI97="n/a",1.03*AR97,IF($AI97&lt;0,1.01*AR97,IF($AI97&gt;10,1.1*AR97,(1+$AI97/100)*AR97)))</f>
        <v>1.2475100000000001</v>
      </c>
      <c r="AT97" s="900">
        <f>IF($AK97="n/a",1.03*AS97,IF($AK97&lt;0,1.01*AS97,IF($AK97&gt;10,1.1*AS97,(1+$AK97/100)*AS97)))</f>
        <v>1.2886778299999999</v>
      </c>
      <c r="AU97" s="900">
        <f>IF($AK97="n/a",1.03*AT97,IF($AK97&lt;0,1.01*AT97,IF($AK97&gt;10,1.1*AT97,(1+$AK97/100)*AT97)))</f>
        <v>1.3312041983899998</v>
      </c>
      <c r="AV97" s="900">
        <f>IF($AK97="n/a",1.03*AU97,IF($AK97&lt;0,1.01*AU97,IF($AK97&gt;10,1.1*AU97,(1+$AK97/100)*AU97)))</f>
        <v>1.3751339369368698</v>
      </c>
      <c r="AW97" s="663">
        <f>SUM(AR97:AV97)</f>
        <v>6.3766259653268698</v>
      </c>
      <c r="AX97" s="761">
        <f>AW97/I97*100</f>
        <v>15.454740584893045</v>
      </c>
      <c r="AY97" s="948">
        <v>1.61</v>
      </c>
      <c r="AZ97" s="886">
        <v>206.54</v>
      </c>
      <c r="BA97" s="886">
        <v>-17.150000000000002</v>
      </c>
      <c r="BB97" s="886">
        <v>22.99</v>
      </c>
      <c r="BC97" s="886">
        <v>9.64</v>
      </c>
      <c r="BE97" s="635">
        <v>2015</v>
      </c>
      <c r="BF97" s="912">
        <f>IF(BE97&gt;2008,0,IF(BE97&gt;2001,1,IF(BE97&gt;1990,2,IF(BE97&gt;1980,3,IF(BE97&gt;1973,4,IF(BE97&gt;1970,5,IF(BE97&gt;1960,6,IF(BE97&gt;1958,7,IF(BE97&gt;1953,8,9)))))))))</f>
        <v>0</v>
      </c>
      <c r="BG97" s="896">
        <v>1.3</v>
      </c>
    </row>
    <row r="98" spans="1:59" ht="11.25" customHeight="1" x14ac:dyDescent="0.2">
      <c r="A98" s="894" t="s">
        <v>4309</v>
      </c>
      <c r="B98" s="607" t="s">
        <v>3815</v>
      </c>
      <c r="C98" s="946" t="s">
        <v>4199</v>
      </c>
      <c r="D98" s="946" t="s">
        <v>4344</v>
      </c>
      <c r="E98" s="746">
        <v>6</v>
      </c>
      <c r="F98" s="1199">
        <v>700</v>
      </c>
      <c r="G98" s="1199" t="s">
        <v>106</v>
      </c>
      <c r="H98" s="1199" t="s">
        <v>106</v>
      </c>
      <c r="I98" s="888">
        <v>65.87</v>
      </c>
      <c r="J98" s="663">
        <f>(M98/I98)*100</f>
        <v>1.3359647791103688</v>
      </c>
      <c r="K98" s="891">
        <v>0.22</v>
      </c>
      <c r="L98" s="901">
        <v>4</v>
      </c>
      <c r="M98" s="654">
        <f>K98*L98</f>
        <v>0.88</v>
      </c>
      <c r="N98" s="884" t="s">
        <v>107</v>
      </c>
      <c r="O98" s="747">
        <v>0.19</v>
      </c>
      <c r="P98" s="875">
        <v>43793</v>
      </c>
      <c r="Q98" s="875">
        <v>43802</v>
      </c>
      <c r="R98" s="654">
        <f>(K98-O98)/O98*100</f>
        <v>15.789473684210526</v>
      </c>
      <c r="S98" s="714">
        <f>IF(INDEX(Historical!$D$7:$D$1277,MATCH(B98,Historical!$B$7:$B$1301,0))=0,"n/a",(INDEX(Historical!$C$7:$C$1279,MATCH(B98,Historical!$B$7:$B$1301,0))/INDEX(Historical!$D$7:$D$1277,MATCH(B98,Historical!$B$7:$B$1301,0))-1)*100)</f>
        <v>17.910447761194035</v>
      </c>
      <c r="T98" s="714">
        <f>IF(INDEX(Historical!$F$7:$F$1270,MATCH(B98,Historical!$B$7:$B$1301,0))=0,"n/a",((INDEX(Historical!$C$7:$C$1279,MATCH(B98,Historical!$B$7:$B$1301,0))/INDEX(Historical!$F$7:$F$1270,MATCH(B98,Historical!$B$7:$B$1301,0)))^(1/3)-1)*100)</f>
        <v>16.471328451175495</v>
      </c>
      <c r="U98" s="714">
        <f>IF(INDEX(Historical!$H$7:$H$1270,MATCH(B98,Historical!$B$7:$B$1301,0))=0,"n/a",((INDEX(Historical!$C$7:$C$1279,MATCH(B98,Historical!$B$7:$B$1301,0))/INDEX(Historical!$H$7:$H$1270,MATCH(B98,Historical!$B$7:$B$1301,0)))^(1/5)-1)*100)</f>
        <v>51.190818528332002</v>
      </c>
      <c r="V98" s="714" t="str">
        <f>IF(INDEX(Historical!$O$7:$O$1270,MATCH(B98,Historical!$B$7:$B$1301,0))=0,"n/a",((INDEX(Historical!$C$7:$C$1279,MATCH(B98,Historical!$B$7:$B$1301,0))/INDEX(Historical!$O$7:$O$1270,MATCH(B98,Historical!$B$7:$B$1301,0)))^(1/10)-1)*100)</f>
        <v>n/a</v>
      </c>
      <c r="W98" s="715" t="str">
        <f>IF(OR(U98&lt;=0,U98="n/a",V98&lt;=0,V98="n/a"),"n/a",U98/V98)</f>
        <v>n/a</v>
      </c>
      <c r="X98" s="716">
        <f>IF(OR(AJ98&lt;=0,AJ98="n/a",U98&lt;=0,U98="n/a"),"n/a",U98/AJ98)</f>
        <v>4.4904226779238599</v>
      </c>
      <c r="Y98" s="673"/>
      <c r="Z98" s="663">
        <f>IF(OR(AC98&lt;0.01,AC98="n/a"),"n/a",M98/AC98*100)</f>
        <v>28.115015974440894</v>
      </c>
      <c r="AA98" s="900">
        <f>IF(OR(AC98&lt;0.01,AC98="n/a"),"n/a",I98/AC98)</f>
        <v>21.044728434504794</v>
      </c>
      <c r="AB98" s="901">
        <v>12</v>
      </c>
      <c r="AC98" s="879">
        <v>3.13</v>
      </c>
      <c r="AD98" s="879">
        <v>1.32</v>
      </c>
      <c r="AE98" s="879">
        <v>5.39</v>
      </c>
      <c r="AF98" s="879">
        <v>2.82</v>
      </c>
      <c r="AG98" s="879">
        <v>9.5</v>
      </c>
      <c r="AH98" s="879">
        <v>124</v>
      </c>
      <c r="AI98" s="879">
        <v>30.34</v>
      </c>
      <c r="AJ98" s="879">
        <v>11.4</v>
      </c>
      <c r="AK98" s="879">
        <v>16</v>
      </c>
      <c r="AL98" s="892">
        <v>6700</v>
      </c>
      <c r="AM98" s="886">
        <v>1</v>
      </c>
      <c r="AN98" s="879">
        <v>0</v>
      </c>
      <c r="AO98" s="753">
        <f>IF(U98="n/a","n/a",IF(AA98&lt;0,"n/a",IF(AA98="n/a","n/a",J98+U98-AA98)))</f>
        <v>31.482054872937578</v>
      </c>
      <c r="AP98" s="754">
        <f>IF(U98="n/a","n/a",J98+U98)</f>
        <v>52.526783307442372</v>
      </c>
      <c r="AQ98" s="902">
        <f>IF(OR(AC98&lt;0.01,AF98="n/a"),"n/a",(I98/SQRT(22.5*AC98*(I98/AF98))-1)*100)</f>
        <v>62.40708001165676</v>
      </c>
      <c r="AR98" s="663">
        <f>INDEX(Historical!$C$7:$C$1279,MATCH(B98,Historical!$B$7:$B$1301,0))*IF(AH98="n/a",1.03,IF(AH98&lt;0,1.01,IF(AH98&gt;10,1.1,(1+AH98/100))))</f>
        <v>0.86900000000000011</v>
      </c>
      <c r="AS98" s="900">
        <f>IF($AI98="n/a",1.03*AR98,IF($AI98&lt;0,1.01*AR98,IF($AI98&gt;10,1.1*AR98,(1+$AI98/100)*AR98)))</f>
        <v>0.95590000000000019</v>
      </c>
      <c r="AT98" s="900">
        <f>IF($AK98="n/a",1.03*AS98,IF($AK98&lt;0,1.01*AS98,IF($AK98&gt;10,1.1*AS98,(1+$AK98/100)*AS98)))</f>
        <v>1.0514900000000003</v>
      </c>
      <c r="AU98" s="900">
        <f>IF($AK98="n/a",1.03*AT98,IF($AK98&lt;0,1.01*AT98,IF($AK98&gt;10,1.1*AT98,(1+$AK98/100)*AT98)))</f>
        <v>1.1566390000000004</v>
      </c>
      <c r="AV98" s="900">
        <f>IF($AK98="n/a",1.03*AU98,IF($AK98&lt;0,1.01*AU98,IF($AK98&gt;10,1.1*AU98,(1+$AK98/100)*AU98)))</f>
        <v>1.2723029000000006</v>
      </c>
      <c r="AW98" s="663">
        <f>SUM(AR98:AV98)</f>
        <v>5.3053319000000014</v>
      </c>
      <c r="AX98" s="761">
        <f>AW98/I98*100</f>
        <v>8.054246090784881</v>
      </c>
      <c r="AY98" s="948">
        <v>0.87</v>
      </c>
      <c r="AZ98" s="886">
        <v>47.43</v>
      </c>
      <c r="BA98" s="886">
        <v>-10.01</v>
      </c>
      <c r="BB98" s="886">
        <v>8.41</v>
      </c>
      <c r="BC98" s="886">
        <v>3.2</v>
      </c>
      <c r="BE98" s="635">
        <v>2014</v>
      </c>
      <c r="BF98" s="912">
        <f>IF(BE98&gt;2008,0,IF(BE98&gt;2001,1,IF(BE98&gt;1990,2,IF(BE98&gt;1980,3,IF(BE98&gt;1973,4,IF(BE98&gt;1970,5,IF(BE98&gt;1960,6,IF(BE98&gt;1958,7,IF(BE98&gt;1953,8,9)))))))))</f>
        <v>0</v>
      </c>
      <c r="BG98" s="896">
        <v>7.7</v>
      </c>
    </row>
    <row r="99" spans="1:59" s="787" customFormat="1" ht="11.25" customHeight="1" x14ac:dyDescent="0.2">
      <c r="A99" s="790" t="s">
        <v>898</v>
      </c>
      <c r="B99" s="795" t="s">
        <v>899</v>
      </c>
      <c r="C99" s="946" t="s">
        <v>4199</v>
      </c>
      <c r="D99" s="946" t="s">
        <v>4331</v>
      </c>
      <c r="E99" s="769">
        <v>9</v>
      </c>
      <c r="F99" s="1199">
        <v>495</v>
      </c>
      <c r="G99" s="1198" t="s">
        <v>106</v>
      </c>
      <c r="H99" s="1198" t="s">
        <v>106</v>
      </c>
      <c r="I99" s="770">
        <v>60.88</v>
      </c>
      <c r="J99" s="771">
        <f>(M99/I99)*100</f>
        <v>2.1517739816031538</v>
      </c>
      <c r="K99" s="772">
        <v>0.32750000000000001</v>
      </c>
      <c r="L99" s="773">
        <v>4</v>
      </c>
      <c r="M99" s="774">
        <f>K99*L99</f>
        <v>1.31</v>
      </c>
      <c r="N99" s="775" t="s">
        <v>457</v>
      </c>
      <c r="O99" s="776">
        <v>0.28499999999999998</v>
      </c>
      <c r="P99" s="777">
        <v>43920</v>
      </c>
      <c r="Q99" s="777">
        <v>43945</v>
      </c>
      <c r="R99" s="774">
        <f>(K99-O99)/O99*100</f>
        <v>14.912280701754401</v>
      </c>
      <c r="S99" s="714">
        <f>IF(INDEX(Historical!$D$7:$D$1277,MATCH(B99,Historical!$B$7:$B$1301,0))=0,"n/a",(INDEX(Historical!$C$7:$C$1279,MATCH(B99,Historical!$B$7:$B$1301,0))/INDEX(Historical!$D$7:$D$1277,MATCH(B99,Historical!$B$7:$B$1301,0))-1)*100)</f>
        <v>13.917525773195871</v>
      </c>
      <c r="T99" s="714">
        <f>IF(INDEX(Historical!$F$7:$F$1270,MATCH(B99,Historical!$B$7:$B$1301,0))=0,"n/a",((INDEX(Historical!$C$7:$C$1279,MATCH(B99,Historical!$B$7:$B$1301,0))/INDEX(Historical!$F$7:$F$1270,MATCH(B99,Historical!$B$7:$B$1301,0)))^(1/3)-1)*100)</f>
        <v>13.537268617702747</v>
      </c>
      <c r="U99" s="714">
        <f>IF(INDEX(Historical!$H$7:$H$1270,MATCH(B99,Historical!$B$7:$B$1301,0))=0,"n/a",((INDEX(Historical!$C$7:$C$1279,MATCH(B99,Historical!$B$7:$B$1301,0))/INDEX(Historical!$H$7:$H$1270,MATCH(B99,Historical!$B$7:$B$1301,0)))^(1/5)-1)*100)</f>
        <v>13.179836563100178</v>
      </c>
      <c r="V99" s="714" t="str">
        <f>IF(INDEX(Historical!$O$7:$O$1270,MATCH(B99,Historical!$B$7:$B$1301,0))=0,"n/a",((INDEX(Historical!$C$7:$C$1279,MATCH(B99,Historical!$B$7:$B$1301,0))/INDEX(Historical!$O$7:$O$1270,MATCH(B99,Historical!$B$7:$B$1301,0)))^(1/10)-1)*100)</f>
        <v>n/a</v>
      </c>
      <c r="W99" s="715" t="str">
        <f>IF(OR(U99&lt;=0,U99="n/a",V99&lt;=0,V99="n/a"),"n/a",U99/V99)</f>
        <v>n/a</v>
      </c>
      <c r="X99" s="716">
        <f>IF(OR(AJ99&lt;=0,AJ99="n/a",U99&lt;=0,U99="n/a"),"n/a",U99/AJ99)</f>
        <v>2.2723856143276167</v>
      </c>
      <c r="Y99" s="1187" t="s">
        <v>900</v>
      </c>
      <c r="Z99" s="771">
        <f>IF(OR(AC99&lt;0.01,AC99="n/a"),"n/a",M99/AC99*100)</f>
        <v>35.890410958904113</v>
      </c>
      <c r="AA99" s="779">
        <f>IF(OR(AC99&lt;0.01,AC99="n/a"),"n/a",I99/AC99)</f>
        <v>16.67945205479452</v>
      </c>
      <c r="AB99" s="773">
        <v>9</v>
      </c>
      <c r="AC99" s="780">
        <v>3.65</v>
      </c>
      <c r="AD99" s="780">
        <v>4.12</v>
      </c>
      <c r="AE99" s="780">
        <v>1.94</v>
      </c>
      <c r="AF99" s="780">
        <v>2.27</v>
      </c>
      <c r="AG99" s="780">
        <v>14.000000000000002</v>
      </c>
      <c r="AH99" s="780">
        <v>38.299999999999997</v>
      </c>
      <c r="AI99" s="780">
        <v>7.79</v>
      </c>
      <c r="AJ99" s="780">
        <v>5.8000000000000007</v>
      </c>
      <c r="AK99" s="780">
        <v>4</v>
      </c>
      <c r="AL99" s="781">
        <v>8050.0000000000009</v>
      </c>
      <c r="AM99" s="782">
        <v>4.8</v>
      </c>
      <c r="AN99" s="780">
        <v>0.1</v>
      </c>
      <c r="AO99" s="783">
        <f>IF(U99="n/a","n/a",IF(AA99&lt;0,"n/a",IF(AA99="n/a","n/a",J99+U99-AA99)))</f>
        <v>-1.3478415100911896</v>
      </c>
      <c r="AP99" s="784">
        <f>IF(U99="n/a","n/a",J99+U99)</f>
        <v>15.331610544703331</v>
      </c>
      <c r="AQ99" s="785">
        <f>IF(OR(AC99&lt;0.01,AF99="n/a"),"n/a",(I99/SQRT(22.5*AC99*(I99/AF99))-1)*100)</f>
        <v>29.721678415125119</v>
      </c>
      <c r="AR99" s="663">
        <f>INDEX(Historical!$C$7:$C$1279,MATCH(B99,Historical!$B$7:$B$1301,0))*IF(AH99="n/a",1.03,IF(AH99&lt;0,1.01,IF(AH99&gt;10,1.1,(1+AH99/100))))</f>
        <v>1.2155</v>
      </c>
      <c r="AS99" s="779">
        <f>IF($AI99="n/a",1.03*AR99,IF($AI99&lt;0,1.01*AR99,IF($AI99&gt;10,1.1*AR99,(1+$AI99/100)*AR99)))</f>
        <v>1.3101874500000001</v>
      </c>
      <c r="AT99" s="779">
        <f>IF($AK99="n/a",1.03*AS99,IF($AK99&lt;0,1.01*AS99,IF($AK99&gt;10,1.1*AS99,(1+$AK99/100)*AS99)))</f>
        <v>1.3625949480000001</v>
      </c>
      <c r="AU99" s="779">
        <f>IF($AK99="n/a",1.03*AT99,IF($AK99&lt;0,1.01*AT99,IF($AK99&gt;10,1.1*AT99,(1+$AK99/100)*AT99)))</f>
        <v>1.4170987459200002</v>
      </c>
      <c r="AV99" s="779">
        <f>IF($AK99="n/a",1.03*AU99,IF($AK99&lt;0,1.01*AU99,IF($AK99&gt;10,1.1*AU99,(1+$AK99/100)*AU99)))</f>
        <v>1.4737826957568003</v>
      </c>
      <c r="AW99" s="771">
        <f>SUM(AR99:AV99)</f>
        <v>6.7791638396768006</v>
      </c>
      <c r="AX99" s="786">
        <f>AW99/I99*100</f>
        <v>11.135288829955323</v>
      </c>
      <c r="AY99" s="949">
        <v>0.69</v>
      </c>
      <c r="AZ99" s="782">
        <v>38.21</v>
      </c>
      <c r="BA99" s="782">
        <v>-21.23</v>
      </c>
      <c r="BB99" s="782">
        <v>-2.78</v>
      </c>
      <c r="BC99" s="782">
        <v>-7.33</v>
      </c>
      <c r="BD99" s="922"/>
      <c r="BE99" s="635">
        <v>2012</v>
      </c>
      <c r="BF99" s="912">
        <f>IF(BE99&gt;2008,0,IF(BE99&gt;2001,1,IF(BE99&gt;1990,2,IF(BE99&gt;1980,3,IF(BE99&gt;1973,4,IF(BE99&gt;1970,5,IF(BE99&gt;1960,6,IF(BE99&gt;1958,7,IF(BE99&gt;1953,8,9)))))))))</f>
        <v>0</v>
      </c>
      <c r="BG99" s="838">
        <v>8.9</v>
      </c>
    </row>
    <row r="100" spans="1:59" ht="11.25" customHeight="1" x14ac:dyDescent="0.2">
      <c r="A100" s="885" t="s">
        <v>1117</v>
      </c>
      <c r="B100" s="889" t="s">
        <v>1118</v>
      </c>
      <c r="C100" s="946" t="s">
        <v>245</v>
      </c>
      <c r="D100" s="946" t="s">
        <v>4359</v>
      </c>
      <c r="E100" s="746">
        <v>8</v>
      </c>
      <c r="F100" s="1199">
        <v>574</v>
      </c>
      <c r="G100" s="1199" t="s">
        <v>115</v>
      </c>
      <c r="H100" s="1199" t="s">
        <v>115</v>
      </c>
      <c r="I100" s="888">
        <v>369.44</v>
      </c>
      <c r="J100" s="663">
        <f>(M100/I100)*100</f>
        <v>0.84452143785188394</v>
      </c>
      <c r="K100" s="891">
        <v>0.78</v>
      </c>
      <c r="L100" s="901">
        <v>4</v>
      </c>
      <c r="M100" s="654">
        <f>K100*L100</f>
        <v>3.12</v>
      </c>
      <c r="N100" s="884" t="s">
        <v>318</v>
      </c>
      <c r="O100" s="747">
        <v>0.65</v>
      </c>
      <c r="P100" s="875">
        <v>43902</v>
      </c>
      <c r="Q100" s="875">
        <v>43920</v>
      </c>
      <c r="R100" s="654">
        <f>(K100-O100)/O100*100</f>
        <v>20</v>
      </c>
      <c r="S100" s="714">
        <f>IF(INDEX(Historical!$D$7:$D$1277,MATCH(B100,Historical!$B$7:$B$1301,0))=0,"n/a",(INDEX(Historical!$C$7:$C$1279,MATCH(B100,Historical!$B$7:$B$1301,0))/INDEX(Historical!$D$7:$D$1277,MATCH(B100,Historical!$B$7:$B$1301,0))-1)*100)</f>
        <v>18.181818181818166</v>
      </c>
      <c r="T100" s="714">
        <f>IF(INDEX(Historical!$F$7:$F$1270,MATCH(B100,Historical!$B$7:$B$1301,0))=0,"n/a",((INDEX(Historical!$C$7:$C$1279,MATCH(B100,Historical!$B$7:$B$1301,0))/INDEX(Historical!$F$7:$F$1270,MATCH(B100,Historical!$B$7:$B$1301,0)))^(1/3)-1)*100)</f>
        <v>19.59414546750984</v>
      </c>
      <c r="U100" s="714">
        <f>IF(INDEX(Historical!$H$7:$H$1270,MATCH(B100,Historical!$B$7:$B$1301,0))=0,"n/a",((INDEX(Historical!$C$7:$C$1279,MATCH(B100,Historical!$B$7:$B$1301,0))/INDEX(Historical!$H$7:$H$1270,MATCH(B100,Historical!$B$7:$B$1301,0)))^(1/5)-1)*100)</f>
        <v>21.058327510759469</v>
      </c>
      <c r="V100" s="714" t="str">
        <f>IF(INDEX(Historical!$O$7:$O$1270,MATCH(B100,Historical!$B$7:$B$1301,0))=0,"n/a",((INDEX(Historical!$C$7:$C$1279,MATCH(B100,Historical!$B$7:$B$1301,0))/INDEX(Historical!$O$7:$O$1270,MATCH(B100,Historical!$B$7:$B$1301,0)))^(1/10)-1)*100)</f>
        <v>n/a</v>
      </c>
      <c r="W100" s="715" t="str">
        <f>IF(OR(U100&lt;=0,U100="n/a",V100&lt;=0,V100="n/a"),"n/a",U100/V100)</f>
        <v>n/a</v>
      </c>
      <c r="X100" s="716">
        <f>IF(OR(AJ100&lt;=0,AJ100="n/a",U100&lt;=0,U100="n/a"),"n/a",U100/AJ100)</f>
        <v>0.77136730808642739</v>
      </c>
      <c r="Y100" s="673"/>
      <c r="Z100" s="663">
        <f>IF(OR(AC100&lt;0.01,AC100="n/a"),"n/a",M100/AC100*100)</f>
        <v>29.856459330143544</v>
      </c>
      <c r="AA100" s="900">
        <f>IF(OR(AC100&lt;0.01,AC100="n/a"),"n/a",I100/AC100)</f>
        <v>35.35311004784689</v>
      </c>
      <c r="AB100" s="901">
        <v>12</v>
      </c>
      <c r="AC100" s="879">
        <v>10.45</v>
      </c>
      <c r="AD100" s="879">
        <v>2.87</v>
      </c>
      <c r="AE100" s="879">
        <v>4.04</v>
      </c>
      <c r="AF100" s="879" t="s">
        <v>136</v>
      </c>
      <c r="AG100" s="879">
        <v>-13.600000000000001</v>
      </c>
      <c r="AH100" s="879">
        <v>14.399999999999999</v>
      </c>
      <c r="AI100" s="879">
        <v>6.93</v>
      </c>
      <c r="AJ100" s="879">
        <v>27.3</v>
      </c>
      <c r="AK100" s="879">
        <v>12.3</v>
      </c>
      <c r="AL100" s="892">
        <v>14750</v>
      </c>
      <c r="AM100" s="886">
        <v>0.5</v>
      </c>
      <c r="AN100" s="879" t="s">
        <v>136</v>
      </c>
      <c r="AO100" s="753">
        <f>IF(U100="n/a","n/a",IF(AA100&lt;0,"n/a",IF(AA100="n/a","n/a",J100+U100-AA100)))</f>
        <v>-13.450261099235536</v>
      </c>
      <c r="AP100" s="754">
        <f>IF(U100="n/a","n/a",J100+U100)</f>
        <v>21.902848948611354</v>
      </c>
      <c r="AQ100" s="902" t="str">
        <f>IF(OR(AC100&lt;0.01,AF100="n/a"),"n/a",(I100/SQRT(22.5*AC100*(I100/AF100))-1)*100)</f>
        <v>n/a</v>
      </c>
      <c r="AR100" s="663">
        <f>INDEX(Historical!$C$7:$C$1279,MATCH(B100,Historical!$B$7:$B$1301,0))*IF(AH100="n/a",1.03,IF(AH100&lt;0,1.01,IF(AH100&gt;10,1.1,(1+AH100/100))))</f>
        <v>2.8600000000000003</v>
      </c>
      <c r="AS100" s="900">
        <f>IF($AI100="n/a",1.03*AR100,IF($AI100&lt;0,1.01*AR100,IF($AI100&gt;10,1.1*AR100,(1+$AI100/100)*AR100)))</f>
        <v>3.058198</v>
      </c>
      <c r="AT100" s="900">
        <f>IF($AK100="n/a",1.03*AS100,IF($AK100&lt;0,1.01*AS100,IF($AK100&gt;10,1.1*AS100,(1+$AK100/100)*AS100)))</f>
        <v>3.3640178000000001</v>
      </c>
      <c r="AU100" s="900">
        <f>IF($AK100="n/a",1.03*AT100,IF($AK100&lt;0,1.01*AT100,IF($AK100&gt;10,1.1*AT100,(1+$AK100/100)*AT100)))</f>
        <v>3.7004195800000002</v>
      </c>
      <c r="AV100" s="900">
        <f>IF($AK100="n/a",1.03*AU100,IF($AK100&lt;0,1.01*AU100,IF($AK100&gt;10,1.1*AU100,(1+$AK100/100)*AU100)))</f>
        <v>4.0704615380000009</v>
      </c>
      <c r="AW100" s="663">
        <f>SUM(AR100:AV100)</f>
        <v>17.053096918000001</v>
      </c>
      <c r="AX100" s="761">
        <f>AW100/I100*100</f>
        <v>4.6159313875054142</v>
      </c>
      <c r="AY100" s="948">
        <v>0.38</v>
      </c>
      <c r="AZ100" s="886">
        <v>67.239999999999995</v>
      </c>
      <c r="BA100" s="886">
        <v>-6.47</v>
      </c>
      <c r="BB100" s="886">
        <v>-1.1900000000000002</v>
      </c>
      <c r="BC100" s="886">
        <v>18.16</v>
      </c>
      <c r="BE100" s="635">
        <v>2013</v>
      </c>
      <c r="BF100" s="912">
        <f>IF(BE100&gt;2008,0,IF(BE100&gt;2001,1,IF(BE100&gt;1990,2,IF(BE100&gt;1980,3,IF(BE100&gt;1973,4,IF(BE100&gt;1970,5,IF(BE100&gt;1960,6,IF(BE100&gt;1958,7,IF(BE100&gt;1953,8,9)))))))))</f>
        <v>0</v>
      </c>
      <c r="BG100" s="896">
        <v>33.6</v>
      </c>
    </row>
    <row r="101" spans="1:59" ht="11.25" customHeight="1" x14ac:dyDescent="0.2">
      <c r="A101" s="895" t="s">
        <v>4537</v>
      </c>
      <c r="B101" s="889" t="s">
        <v>4516</v>
      </c>
      <c r="C101" s="946" t="s">
        <v>4325</v>
      </c>
      <c r="D101" s="946" t="s">
        <v>4326</v>
      </c>
      <c r="E101" s="746">
        <v>5</v>
      </c>
      <c r="F101" s="1199">
        <v>750</v>
      </c>
      <c r="G101" s="1199" t="s">
        <v>106</v>
      </c>
      <c r="H101" s="1199" t="s">
        <v>106</v>
      </c>
      <c r="I101" s="888">
        <v>35.39</v>
      </c>
      <c r="J101" s="663">
        <f>(M101/I101)*100</f>
        <v>2.656117547329754</v>
      </c>
      <c r="K101" s="891">
        <v>0.23499999999999999</v>
      </c>
      <c r="L101" s="901">
        <v>4</v>
      </c>
      <c r="M101" s="654">
        <f>K101*L101</f>
        <v>0.94</v>
      </c>
      <c r="N101" s="884" t="s">
        <v>517</v>
      </c>
      <c r="O101" s="747">
        <v>0.215</v>
      </c>
      <c r="P101" s="875">
        <v>43782</v>
      </c>
      <c r="Q101" s="875">
        <v>43798</v>
      </c>
      <c r="R101" s="654">
        <f>(K101-O101)/O101*100</f>
        <v>9.302325581395344</v>
      </c>
      <c r="S101" s="714">
        <f>IF(INDEX(Historical!$D$7:$D$1277,MATCH(B101,Historical!$B$7:$B$1301,0))=0,"n/a",(INDEX(Historical!$C$7:$C$1279,MATCH(B101,Historical!$B$7:$B$1301,0))/INDEX(Historical!$D$7:$D$1277,MATCH(B101,Historical!$B$7:$B$1301,0))-1)*100)</f>
        <v>7.9754601226993849</v>
      </c>
      <c r="T101" s="714">
        <f>IF(INDEX(Historical!$F$7:$F$1270,MATCH(B101,Historical!$B$7:$B$1301,0))=0,"n/a",((INDEX(Historical!$C$7:$C$1279,MATCH(B101,Historical!$B$7:$B$1301,0))/INDEX(Historical!$F$7:$F$1270,MATCH(B101,Historical!$B$7:$B$1301,0)))^(1/3)-1)*100)</f>
        <v>6.4273554295375179</v>
      </c>
      <c r="U101" s="714">
        <f>IF(INDEX(Historical!$H$7:$H$1270,MATCH(B101,Historical!$B$7:$B$1301,0))=0,"n/a",((INDEX(Historical!$C$7:$C$1279,MATCH(B101,Historical!$B$7:$B$1301,0))/INDEX(Historical!$H$7:$H$1270,MATCH(B101,Historical!$B$7:$B$1301,0)))^(1/5)-1)*100)</f>
        <v>5.291848906511043</v>
      </c>
      <c r="V101" s="714">
        <f>IF(INDEX(Historical!$O$7:$O$1270,MATCH(B101,Historical!$B$7:$B$1301,0))=0,"n/a",((INDEX(Historical!$C$7:$C$1279,MATCH(B101,Historical!$B$7:$B$1301,0))/INDEX(Historical!$O$7:$O$1270,MATCH(B101,Historical!$B$7:$B$1301,0)))^(1/10)-1)*100)</f>
        <v>1.4768337390565822</v>
      </c>
      <c r="W101" s="715">
        <f>IF(OR(U101&lt;=0,U101="n/a",V101&lt;=0,V101="n/a"),"n/a",U101/V101)</f>
        <v>3.5832394443341569</v>
      </c>
      <c r="X101" s="716">
        <f>IF(OR(AJ101&lt;=0,AJ101="n/a",U101&lt;=0,U101="n/a"),"n/a",U101/AJ101)</f>
        <v>0.29236734290116262</v>
      </c>
      <c r="Y101" s="890"/>
      <c r="Z101" s="663">
        <f>IF(OR(AC101&lt;0.01,AC101="n/a"),"n/a",M101/AC101*100)</f>
        <v>85.454545454545439</v>
      </c>
      <c r="AA101" s="900">
        <f>IF(OR(AC101&lt;0.01,AC101="n/a"),"n/a",I101/AC101)</f>
        <v>32.172727272727272</v>
      </c>
      <c r="AB101" s="901">
        <v>12</v>
      </c>
      <c r="AC101" s="879">
        <v>1.1000000000000001</v>
      </c>
      <c r="AD101" s="879">
        <v>5.22</v>
      </c>
      <c r="AE101" s="879">
        <v>13.8</v>
      </c>
      <c r="AF101" s="879">
        <v>2.57</v>
      </c>
      <c r="AG101" s="879">
        <v>8.2000000000000011</v>
      </c>
      <c r="AH101" s="879">
        <v>11.5</v>
      </c>
      <c r="AI101" s="879">
        <v>18.87</v>
      </c>
      <c r="AJ101" s="879">
        <v>18.099999999999998</v>
      </c>
      <c r="AK101" s="879">
        <v>6</v>
      </c>
      <c r="AL101" s="892">
        <v>12910</v>
      </c>
      <c r="AM101" s="886">
        <v>0.2</v>
      </c>
      <c r="AN101" s="879">
        <v>0.63</v>
      </c>
      <c r="AO101" s="753">
        <f>IF(U101="n/a","n/a",IF(AA101&lt;0,"n/a",IF(AA101="n/a","n/a",J101+U101-AA101)))</f>
        <v>-24.224760818886473</v>
      </c>
      <c r="AP101" s="754">
        <f>IF(U101="n/a","n/a",J101+U101)</f>
        <v>7.947966453840797</v>
      </c>
      <c r="AQ101" s="902">
        <f>IF(OR(AC101&lt;0.01,AF101="n/a"),"n/a",(I101/SQRT(22.5*AC101*(I101/AF101))-1)*100)</f>
        <v>91.698732495559355</v>
      </c>
      <c r="AR101" s="663">
        <f>INDEX(Historical!$C$7:$C$1279,MATCH(B101,Historical!$B$7:$B$1301,0))*IF(AH101="n/a",1.03,IF(AH101&lt;0,1.01,IF(AH101&gt;10,1.1,(1+AH101/100))))</f>
        <v>0.96800000000000008</v>
      </c>
      <c r="AS101" s="900">
        <f>IF($AI101="n/a",1.03*AR101,IF($AI101&lt;0,1.01*AR101,IF($AI101&gt;10,1.1*AR101,(1+$AI101/100)*AR101)))</f>
        <v>1.0648000000000002</v>
      </c>
      <c r="AT101" s="900">
        <f>IF($AK101="n/a",1.03*AS101,IF($AK101&lt;0,1.01*AS101,IF($AK101&gt;10,1.1*AS101,(1+$AK101/100)*AS101)))</f>
        <v>1.1286880000000004</v>
      </c>
      <c r="AU101" s="900">
        <f>IF($AK101="n/a",1.03*AT101,IF($AK101&lt;0,1.01*AT101,IF($AK101&gt;10,1.1*AT101,(1+$AK101/100)*AT101)))</f>
        <v>1.1964092800000004</v>
      </c>
      <c r="AV101" s="900">
        <f>IF($AK101="n/a",1.03*AU101,IF($AK101&lt;0,1.01*AU101,IF($AK101&gt;10,1.1*AU101,(1+$AK101/100)*AU101)))</f>
        <v>1.2681938368000005</v>
      </c>
      <c r="AW101" s="663">
        <f>SUM(AR101:AV101)</f>
        <v>5.6260911168000014</v>
      </c>
      <c r="AX101" s="761">
        <f>AW101/I101*100</f>
        <v>15.897403551285677</v>
      </c>
      <c r="AY101" s="948">
        <v>0.64</v>
      </c>
      <c r="AZ101" s="886">
        <v>40.489999999999995</v>
      </c>
      <c r="BA101" s="886">
        <v>-8.98</v>
      </c>
      <c r="BB101" s="886">
        <v>2.87</v>
      </c>
      <c r="BC101" s="886">
        <v>3.32</v>
      </c>
      <c r="BE101" s="635">
        <v>2015</v>
      </c>
      <c r="BF101" s="912">
        <f>IF(BE101&gt;2008,0,IF(BE101&gt;2001,1,IF(BE101&gt;1990,2,IF(BE101&gt;1980,3,IF(BE101&gt;1973,4,IF(BE101&gt;1970,5,IF(BE101&gt;1960,6,IF(BE101&gt;1958,7,IF(BE101&gt;1953,8,9)))))))))</f>
        <v>0</v>
      </c>
      <c r="BG101" s="896">
        <v>4.8</v>
      </c>
    </row>
    <row r="102" spans="1:59" ht="11.25" customHeight="1" x14ac:dyDescent="0.2">
      <c r="A102" s="895" t="s">
        <v>4561</v>
      </c>
      <c r="B102" s="889" t="s">
        <v>3862</v>
      </c>
      <c r="C102" s="946" t="s">
        <v>108</v>
      </c>
      <c r="D102" s="946" t="s">
        <v>4337</v>
      </c>
      <c r="E102" s="746">
        <v>6</v>
      </c>
      <c r="F102" s="1199">
        <v>705</v>
      </c>
      <c r="G102" s="1199" t="s">
        <v>106</v>
      </c>
      <c r="H102" s="1199" t="s">
        <v>106</v>
      </c>
      <c r="I102" s="888">
        <v>11.6</v>
      </c>
      <c r="J102" s="663">
        <f>(M102/I102)*100</f>
        <v>2.7586206896551726</v>
      </c>
      <c r="K102" s="891">
        <v>0.08</v>
      </c>
      <c r="L102" s="901">
        <v>4</v>
      </c>
      <c r="M102" s="654">
        <f>K102*L102</f>
        <v>0.32</v>
      </c>
      <c r="N102" s="884" t="s">
        <v>4177</v>
      </c>
      <c r="O102" s="747">
        <v>7.0000000000000007E-2</v>
      </c>
      <c r="P102" s="875">
        <v>43817</v>
      </c>
      <c r="Q102" s="875">
        <v>43832</v>
      </c>
      <c r="R102" s="654">
        <f>(K102-O102)/O102*100</f>
        <v>14.285714285714276</v>
      </c>
      <c r="S102" s="714">
        <f>IF(INDEX(Historical!$D$7:$D$1277,MATCH(B102,Historical!$B$7:$B$1301,0))=0,"n/a",(INDEX(Historical!$C$7:$C$1279,MATCH(B102,Historical!$B$7:$B$1301,0))/INDEX(Historical!$D$7:$D$1277,MATCH(B102,Historical!$B$7:$B$1301,0))-1)*100)</f>
        <v>31.818181818181813</v>
      </c>
      <c r="T102" s="714">
        <f>IF(INDEX(Historical!$F$7:$F$1270,MATCH(B102,Historical!$B$7:$B$1301,0))=0,"n/a",((INDEX(Historical!$C$7:$C$1279,MATCH(B102,Historical!$B$7:$B$1301,0))/INDEX(Historical!$F$7:$F$1270,MATCH(B102,Historical!$B$7:$B$1301,0)))^(1/3)-1)*100)</f>
        <v>34.195798019989645</v>
      </c>
      <c r="U102" s="714" t="str">
        <f>IF(INDEX(Historical!$H$7:$H$1270,MATCH(B102,Historical!$B$7:$B$1301,0))=0,"n/a",((INDEX(Historical!$C$7:$C$1279,MATCH(B102,Historical!$B$7:$B$1301,0))/INDEX(Historical!$H$7:$H$1270,MATCH(B102,Historical!$B$7:$B$1301,0)))^(1/5)-1)*100)</f>
        <v>n/a</v>
      </c>
      <c r="V102" s="714" t="str">
        <f>IF(INDEX(Historical!$O$7:$O$1270,MATCH(B102,Historical!$B$7:$B$1301,0))=0,"n/a",((INDEX(Historical!$C$7:$C$1279,MATCH(B102,Historical!$B$7:$B$1301,0))/INDEX(Historical!$O$7:$O$1270,MATCH(B102,Historical!$B$7:$B$1301,0)))^(1/10)-1)*100)</f>
        <v>n/a</v>
      </c>
      <c r="W102" s="715" t="str">
        <f>IF(OR(U102&lt;=0,U102="n/a",V102&lt;=0,V102="n/a"),"n/a",U102/V102)</f>
        <v>n/a</v>
      </c>
      <c r="X102" s="716" t="str">
        <f>IF(OR(AJ102&lt;=0,AJ102="n/a",U102&lt;=0,U102="n/a"),"n/a",U102/AJ102)</f>
        <v>n/a</v>
      </c>
      <c r="Y102" s="890"/>
      <c r="Z102" s="663">
        <f>IF(OR(AC102&lt;0.01,AC102="n/a"),"n/a",M102/AC102*100)</f>
        <v>25.396825396825395</v>
      </c>
      <c r="AA102" s="900">
        <f>IF(OR(AC102&lt;0.01,AC102="n/a"),"n/a",I102/AC102)</f>
        <v>9.2063492063492056</v>
      </c>
      <c r="AB102" s="901">
        <v>12</v>
      </c>
      <c r="AC102" s="879">
        <v>1.26</v>
      </c>
      <c r="AD102" s="879">
        <v>0.75</v>
      </c>
      <c r="AE102" s="879">
        <v>2.2599999999999998</v>
      </c>
      <c r="AF102" s="879">
        <v>0.8</v>
      </c>
      <c r="AG102" s="879">
        <v>9.1</v>
      </c>
      <c r="AH102" s="879">
        <v>22.900000000000002</v>
      </c>
      <c r="AI102" s="879">
        <v>-12.24</v>
      </c>
      <c r="AJ102" s="879">
        <v>25.6</v>
      </c>
      <c r="AK102" s="879">
        <v>12</v>
      </c>
      <c r="AL102" s="892">
        <v>604.58000000000004</v>
      </c>
      <c r="AM102" s="886">
        <v>0.6</v>
      </c>
      <c r="AN102" s="879">
        <v>0</v>
      </c>
      <c r="AO102" s="753" t="str">
        <f>IF(U102="n/a","n/a",IF(AA102&lt;0,"n/a",IF(AA102="n/a","n/a",J102+U102-AA102)))</f>
        <v>n/a</v>
      </c>
      <c r="AP102" s="754" t="str">
        <f>IF(U102="n/a","n/a",J102+U102)</f>
        <v>n/a</v>
      </c>
      <c r="AQ102" s="902">
        <f>IF(OR(AC102&lt;0.01,AF102="n/a"),"n/a",(I102/SQRT(22.5*AC102*(I102/AF102))-1)*100)</f>
        <v>-42.786639613618739</v>
      </c>
      <c r="AR102" s="663">
        <f>INDEX(Historical!$C$7:$C$1279,MATCH(B102,Historical!$B$7:$B$1301,0))*IF(AH102="n/a",1.03,IF(AH102&lt;0,1.01,IF(AH102&gt;10,1.1,(1+AH102/100))))</f>
        <v>0.31900000000000001</v>
      </c>
      <c r="AS102" s="900">
        <f>IF($AI102="n/a",1.03*AR102,IF($AI102&lt;0,1.01*AR102,IF($AI102&gt;10,1.1*AR102,(1+$AI102/100)*AR102)))</f>
        <v>0.32219000000000003</v>
      </c>
      <c r="AT102" s="900">
        <f>IF($AK102="n/a",1.03*AS102,IF($AK102&lt;0,1.01*AS102,IF($AK102&gt;10,1.1*AS102,(1+$AK102/100)*AS102)))</f>
        <v>0.35440900000000009</v>
      </c>
      <c r="AU102" s="900">
        <f>IF($AK102="n/a",1.03*AT102,IF($AK102&lt;0,1.01*AT102,IF($AK102&gt;10,1.1*AT102,(1+$AK102/100)*AT102)))</f>
        <v>0.38984990000000014</v>
      </c>
      <c r="AV102" s="900">
        <f>IF($AK102="n/a",1.03*AU102,IF($AK102&lt;0,1.01*AU102,IF($AK102&gt;10,1.1*AU102,(1+$AK102/100)*AU102)))</f>
        <v>0.42883489000000019</v>
      </c>
      <c r="AW102" s="663">
        <f>SUM(AR102:AV102)</f>
        <v>1.8142837900000006</v>
      </c>
      <c r="AX102" s="761">
        <f>AW102/I102*100</f>
        <v>15.640377500000005</v>
      </c>
      <c r="AY102" s="948">
        <v>0.91</v>
      </c>
      <c r="AZ102" s="886">
        <v>30.630000000000003</v>
      </c>
      <c r="BA102" s="886">
        <v>-44.39</v>
      </c>
      <c r="BB102" s="886">
        <v>3.4799999999999995</v>
      </c>
      <c r="BC102" s="886">
        <v>-27.35</v>
      </c>
      <c r="BE102" s="635">
        <v>2014</v>
      </c>
      <c r="BF102" s="912">
        <f>IF(BE102&gt;2008,0,IF(BE102&gt;2001,1,IF(BE102&gt;1990,2,IF(BE102&gt;1980,3,IF(BE102&gt;1973,4,IF(BE102&gt;1970,5,IF(BE102&gt;1960,6,IF(BE102&gt;1958,7,IF(BE102&gt;1953,8,9)))))))))</f>
        <v>0</v>
      </c>
      <c r="BG102" s="896">
        <v>1</v>
      </c>
    </row>
    <row r="103" spans="1:59" ht="11.25" customHeight="1" x14ac:dyDescent="0.2">
      <c r="A103" s="877" t="s">
        <v>1137</v>
      </c>
      <c r="B103" s="889" t="s">
        <v>1138</v>
      </c>
      <c r="C103" s="946" t="s">
        <v>131</v>
      </c>
      <c r="D103" s="946" t="s">
        <v>4335</v>
      </c>
      <c r="E103" s="746">
        <v>9</v>
      </c>
      <c r="F103" s="1199">
        <v>436</v>
      </c>
      <c r="G103" s="1199" t="s">
        <v>106</v>
      </c>
      <c r="H103" s="1199" t="s">
        <v>106</v>
      </c>
      <c r="I103" s="888">
        <v>67</v>
      </c>
      <c r="J103" s="663">
        <f>(M103/I103)*100</f>
        <v>2.2985074626865671</v>
      </c>
      <c r="K103" s="891">
        <v>0.38500000000000001</v>
      </c>
      <c r="L103" s="901">
        <v>4</v>
      </c>
      <c r="M103" s="654">
        <f>K103*L103</f>
        <v>1.54</v>
      </c>
      <c r="N103" s="884" t="s">
        <v>318</v>
      </c>
      <c r="O103" s="747">
        <v>0.36</v>
      </c>
      <c r="P103" s="1200">
        <v>43629</v>
      </c>
      <c r="Q103" s="1200">
        <v>43644</v>
      </c>
      <c r="R103" s="654">
        <f>(K103-O103)/O103*100</f>
        <v>6.94444444444445</v>
      </c>
      <c r="S103" s="714">
        <f>IF(INDEX(Historical!$D$7:$D$1277,MATCH(B103,Historical!$B$7:$B$1301,0))=0,"n/a",(INDEX(Historical!$C$7:$C$1279,MATCH(B103,Historical!$B$7:$B$1301,0))/INDEX(Historical!$D$7:$D$1277,MATCH(B103,Historical!$B$7:$B$1301,0))-1)*100)</f>
        <v>7.0671378091872628</v>
      </c>
      <c r="T103" s="714">
        <f>IF(INDEX(Historical!$F$7:$F$1270,MATCH(B103,Historical!$B$7:$B$1301,0))=0,"n/a",((INDEX(Historical!$C$7:$C$1279,MATCH(B103,Historical!$B$7:$B$1301,0))/INDEX(Historical!$F$7:$F$1270,MATCH(B103,Historical!$B$7:$B$1301,0)))^(1/3)-1)*100)</f>
        <v>7.3393220671338355</v>
      </c>
      <c r="U103" s="714">
        <f>IF(INDEX(Historical!$H$7:$H$1270,MATCH(B103,Historical!$B$7:$B$1301,0))=0,"n/a",((INDEX(Historical!$C$7:$C$1279,MATCH(B103,Historical!$B$7:$B$1301,0))/INDEX(Historical!$H$7:$H$1270,MATCH(B103,Historical!$B$7:$B$1301,0)))^(1/5)-1)*100)</f>
        <v>6.5148281365083216</v>
      </c>
      <c r="V103" s="714" t="str">
        <f>IF(INDEX(Historical!$O$7:$O$1270,MATCH(B103,Historical!$B$7:$B$1301,0))=0,"n/a",((INDEX(Historical!$C$7:$C$1279,MATCH(B103,Historical!$B$7:$B$1301,0))/INDEX(Historical!$O$7:$O$1270,MATCH(B103,Historical!$B$7:$B$1301,0)))^(1/10)-1)*100)</f>
        <v>n/a</v>
      </c>
      <c r="W103" s="715" t="str">
        <f>IF(OR(U103&lt;=0,U103="n/a",V103&lt;=0,V103="n/a"),"n/a",U103/V103)</f>
        <v>n/a</v>
      </c>
      <c r="X103" s="716">
        <f>IF(OR(AJ103&lt;=0,AJ103="n/a",U103&lt;=0,U103="n/a"),"n/a",U103/AJ103)</f>
        <v>1.1042081587302242</v>
      </c>
      <c r="Y103" s="889"/>
      <c r="Z103" s="663">
        <f>IF(OR(AC103&lt;0.01,AC103="n/a"),"n/a",M103/AC103*100)</f>
        <v>77</v>
      </c>
      <c r="AA103" s="900">
        <f>IF(OR(AC103&lt;0.01,AC103="n/a"),"n/a",I103/AC103)</f>
        <v>33.5</v>
      </c>
      <c r="AB103" s="901">
        <v>12</v>
      </c>
      <c r="AC103" s="879">
        <v>2</v>
      </c>
      <c r="AD103" s="879">
        <v>7.42</v>
      </c>
      <c r="AE103" s="879">
        <v>3.23</v>
      </c>
      <c r="AF103" s="879">
        <v>2.33</v>
      </c>
      <c r="AG103" s="879" t="s">
        <v>136</v>
      </c>
      <c r="AH103" s="879">
        <v>45.800000000000004</v>
      </c>
      <c r="AI103" s="879">
        <v>6.12</v>
      </c>
      <c r="AJ103" s="879">
        <v>5.8999999999999995</v>
      </c>
      <c r="AK103" s="879">
        <v>4.5</v>
      </c>
      <c r="AL103" s="892">
        <v>2730</v>
      </c>
      <c r="AM103" s="886">
        <v>0.5</v>
      </c>
      <c r="AN103" s="879">
        <v>1.4</v>
      </c>
      <c r="AO103" s="753">
        <f>IF(U103="n/a","n/a",IF(AA103&lt;0,"n/a",IF(AA103="n/a","n/a",J103+U103-AA103)))</f>
        <v>-24.68666440080511</v>
      </c>
      <c r="AP103" s="754">
        <f>IF(U103="n/a","n/a",J103+U103)</f>
        <v>8.8133355991948896</v>
      </c>
      <c r="AQ103" s="902">
        <f>IF(OR(AC103&lt;0.01,AF103="n/a"),"n/a",(I103/SQRT(22.5*AC103*(I103/AF103))-1)*100)</f>
        <v>86.255499545949291</v>
      </c>
      <c r="AR103" s="663">
        <f>INDEX(Historical!$C$7:$C$1279,MATCH(B103,Historical!$B$7:$B$1301,0))*IF(AH103="n/a",1.03,IF(AH103&lt;0,1.01,IF(AH103&gt;10,1.1,(1+AH103/100))))</f>
        <v>1.6665000000000001</v>
      </c>
      <c r="AS103" s="900">
        <f>IF($AI103="n/a",1.03*AR103,IF($AI103&lt;0,1.01*AR103,IF($AI103&gt;10,1.1*AR103,(1+$AI103/100)*AR103)))</f>
        <v>1.7684898</v>
      </c>
      <c r="AT103" s="900">
        <f>IF($AK103="n/a",1.03*AS103,IF($AK103&lt;0,1.01*AS103,IF($AK103&gt;10,1.1*AS103,(1+$AK103/100)*AS103)))</f>
        <v>1.8480718409999999</v>
      </c>
      <c r="AU103" s="900">
        <f>IF($AK103="n/a",1.03*AT103,IF($AK103&lt;0,1.01*AT103,IF($AK103&gt;10,1.1*AT103,(1+$AK103/100)*AT103)))</f>
        <v>1.9312350738449997</v>
      </c>
      <c r="AV103" s="900">
        <f>IF($AK103="n/a",1.03*AU103,IF($AK103&lt;0,1.01*AU103,IF($AK103&gt;10,1.1*AU103,(1+$AK103/100)*AU103)))</f>
        <v>2.0181406521680247</v>
      </c>
      <c r="AW103" s="663">
        <f>SUM(AR103:AV103)</f>
        <v>9.2324373670130235</v>
      </c>
      <c r="AX103" s="761">
        <f>AW103/I103*100</f>
        <v>13.779757264198542</v>
      </c>
      <c r="AY103" s="948">
        <v>0.38</v>
      </c>
      <c r="AZ103" s="886">
        <v>8.52</v>
      </c>
      <c r="BA103" s="886">
        <v>-9.99</v>
      </c>
      <c r="BB103" s="886">
        <v>-0.95</v>
      </c>
      <c r="BC103" s="886">
        <v>-0.83</v>
      </c>
      <c r="BE103" s="635">
        <v>2011</v>
      </c>
      <c r="BF103" s="912">
        <f>IF(BE103&gt;2008,0,IF(BE103&gt;2001,1,IF(BE103&gt;1990,2,IF(BE103&gt;1980,3,IF(BE103&gt;1973,4,IF(BE103&gt;1970,5,IF(BE103&gt;1960,6,IF(BE103&gt;1958,7,IF(BE103&gt;1953,8,9)))))))))</f>
        <v>0</v>
      </c>
      <c r="BG103" s="896" t="s">
        <v>136</v>
      </c>
    </row>
    <row r="104" spans="1:59" ht="11.25" customHeight="1" x14ac:dyDescent="0.2">
      <c r="A104" s="895" t="s">
        <v>4452</v>
      </c>
      <c r="B104" s="889" t="s">
        <v>4449</v>
      </c>
      <c r="C104" s="946" t="s">
        <v>108</v>
      </c>
      <c r="D104" s="946" t="s">
        <v>4345</v>
      </c>
      <c r="E104" s="746">
        <v>6</v>
      </c>
      <c r="F104" s="1199">
        <v>720</v>
      </c>
      <c r="G104" s="1199" t="s">
        <v>106</v>
      </c>
      <c r="H104" s="1199" t="s">
        <v>106</v>
      </c>
      <c r="I104" s="888">
        <v>31.12</v>
      </c>
      <c r="J104" s="663">
        <f>(M104/I104)*100</f>
        <v>2.3136246786632388</v>
      </c>
      <c r="K104" s="891">
        <v>0.18</v>
      </c>
      <c r="L104" s="901">
        <v>4</v>
      </c>
      <c r="M104" s="654">
        <f>K104*L104</f>
        <v>0.72</v>
      </c>
      <c r="N104" s="884" t="s">
        <v>318</v>
      </c>
      <c r="O104" s="747">
        <v>0.17</v>
      </c>
      <c r="P104" s="875">
        <v>43903</v>
      </c>
      <c r="Q104" s="875">
        <v>43920</v>
      </c>
      <c r="R104" s="654">
        <f>(K104-O104)/O104*100</f>
        <v>5.8823529411764595</v>
      </c>
      <c r="S104" s="714">
        <f>IF(INDEX(Historical!$D$7:$D$1277,MATCH(B104,Historical!$B$7:$B$1301,0))=0,"n/a",(INDEX(Historical!$C$7:$C$1279,MATCH(B104,Historical!$B$7:$B$1301,0))/INDEX(Historical!$D$7:$D$1277,MATCH(B104,Historical!$B$7:$B$1301,0))-1)*100)</f>
        <v>31.914893617021288</v>
      </c>
      <c r="T104" s="714">
        <f>IF(INDEX(Historical!$F$7:$F$1270,MATCH(B104,Historical!$B$7:$B$1301,0))=0,"n/a",((INDEX(Historical!$C$7:$C$1279,MATCH(B104,Historical!$B$7:$B$1301,0))/INDEX(Historical!$F$7:$F$1270,MATCH(B104,Historical!$B$7:$B$1301,0)))^(1/3)-1)*100)</f>
        <v>14.780807987640143</v>
      </c>
      <c r="U104" s="714">
        <f>IF(INDEX(Historical!$H$7:$H$1270,MATCH(B104,Historical!$B$7:$B$1301,0))=0,"n/a",((INDEX(Historical!$C$7:$C$1279,MATCH(B104,Historical!$B$7:$B$1301,0))/INDEX(Historical!$H$7:$H$1270,MATCH(B104,Historical!$B$7:$B$1301,0)))^(1/5)-1)*100)</f>
        <v>24.175088717979378</v>
      </c>
      <c r="V104" s="714">
        <f>IF(INDEX(Historical!$O$7:$O$1270,MATCH(B104,Historical!$B$7:$B$1301,0))=0,"n/a",((INDEX(Historical!$C$7:$C$1279,MATCH(B104,Historical!$B$7:$B$1301,0))/INDEX(Historical!$O$7:$O$1270,MATCH(B104,Historical!$B$7:$B$1301,0)))^(1/10)-1)*100)</f>
        <v>11.433876679391975</v>
      </c>
      <c r="W104" s="715">
        <f>IF(OR(U104&lt;=0,U104="n/a",V104&lt;=0,V104="n/a"),"n/a",U104/V104)</f>
        <v>2.1143387667939191</v>
      </c>
      <c r="X104" s="716">
        <f>IF(OR(AJ104&lt;=0,AJ104="n/a",U104&lt;=0,U104="n/a"),"n/a",U104/AJ104)</f>
        <v>1.1403343734895934</v>
      </c>
      <c r="Y104" s="890"/>
      <c r="Z104" s="663">
        <f>IF(OR(AC104&lt;0.01,AC104="n/a"),"n/a",M104/AC104*100)</f>
        <v>21.556886227544911</v>
      </c>
      <c r="AA104" s="900">
        <f>IF(OR(AC104&lt;0.01,AC104="n/a"),"n/a",I104/AC104)</f>
        <v>9.317365269461078</v>
      </c>
      <c r="AB104" s="901">
        <v>12</v>
      </c>
      <c r="AC104" s="879">
        <v>3.34</v>
      </c>
      <c r="AD104" s="879">
        <v>0.99</v>
      </c>
      <c r="AE104" s="879">
        <v>2.72</v>
      </c>
      <c r="AF104" s="879">
        <v>0.93</v>
      </c>
      <c r="AG104" s="879">
        <v>10.6</v>
      </c>
      <c r="AH104" s="879">
        <v>-7.5</v>
      </c>
      <c r="AI104" s="879">
        <v>-7.59</v>
      </c>
      <c r="AJ104" s="879">
        <v>21.2</v>
      </c>
      <c r="AK104" s="879">
        <v>9</v>
      </c>
      <c r="AL104" s="892">
        <v>854.87</v>
      </c>
      <c r="AM104" s="886">
        <v>0.70000000000000007</v>
      </c>
      <c r="AN104" s="879">
        <v>0.17</v>
      </c>
      <c r="AO104" s="753">
        <f>IF(U104="n/a","n/a",IF(AA104&lt;0,"n/a",IF(AA104="n/a","n/a",J104+U104-AA104)))</f>
        <v>17.171348127181538</v>
      </c>
      <c r="AP104" s="754">
        <f>IF(U104="n/a","n/a",J104+U104)</f>
        <v>26.488713396642616</v>
      </c>
      <c r="AQ104" s="902">
        <f>IF(OR(AC104&lt;0.01,AF104="n/a"),"n/a",(I104/SQRT(22.5*AC104*(I104/AF104))-1)*100)</f>
        <v>-37.942142764106165</v>
      </c>
      <c r="AR104" s="663">
        <f>INDEX(Historical!$C$7:$C$1279,MATCH(B104,Historical!$B$7:$B$1301,0))*IF(AH104="n/a",1.03,IF(AH104&lt;0,1.01,IF(AH104&gt;10,1.1,(1+AH104/100))))</f>
        <v>0.62619999999999998</v>
      </c>
      <c r="AS104" s="900">
        <f>IF($AI104="n/a",1.03*AR104,IF($AI104&lt;0,1.01*AR104,IF($AI104&gt;10,1.1*AR104,(1+$AI104/100)*AR104)))</f>
        <v>0.63246199999999997</v>
      </c>
      <c r="AT104" s="900">
        <f>IF($AK104="n/a",1.03*AS104,IF($AK104&lt;0,1.01*AS104,IF($AK104&gt;10,1.1*AS104,(1+$AK104/100)*AS104)))</f>
        <v>0.68938358</v>
      </c>
      <c r="AU104" s="900">
        <f>IF($AK104="n/a",1.03*AT104,IF($AK104&lt;0,1.01*AT104,IF($AK104&gt;10,1.1*AT104,(1+$AK104/100)*AT104)))</f>
        <v>0.7514281022</v>
      </c>
      <c r="AV104" s="900">
        <f>IF($AK104="n/a",1.03*AU104,IF($AK104&lt;0,1.01*AU104,IF($AK104&gt;10,1.1*AU104,(1+$AK104/100)*AU104)))</f>
        <v>0.81905663139800011</v>
      </c>
      <c r="AW104" s="663">
        <f>SUM(AR104:AV104)</f>
        <v>3.5185303135980002</v>
      </c>
      <c r="AX104" s="761">
        <f>AW104/I104*100</f>
        <v>11.306331341895886</v>
      </c>
      <c r="AY104" s="948">
        <v>1.31</v>
      </c>
      <c r="AZ104" s="886">
        <v>43.41</v>
      </c>
      <c r="BA104" s="886">
        <v>-36.24</v>
      </c>
      <c r="BB104" s="886">
        <v>5.9499999999999993</v>
      </c>
      <c r="BC104" s="886">
        <v>-18.41</v>
      </c>
      <c r="BE104" s="635">
        <v>2015</v>
      </c>
      <c r="BF104" s="912">
        <f>IF(BE104&gt;2008,0,IF(BE104&gt;2001,1,IF(BE104&gt;1990,2,IF(BE104&gt;1980,3,IF(BE104&gt;1973,4,IF(BE104&gt;1970,5,IF(BE104&gt;1960,6,IF(BE104&gt;1958,7,IF(BE104&gt;1953,8,9)))))))))</f>
        <v>0</v>
      </c>
      <c r="BG104" s="896">
        <v>1.2</v>
      </c>
    </row>
    <row r="105" spans="1:59" ht="11.25" customHeight="1" x14ac:dyDescent="0.2">
      <c r="A105" s="885" t="s">
        <v>1129</v>
      </c>
      <c r="B105" s="889" t="s">
        <v>1130</v>
      </c>
      <c r="C105" s="946" t="s">
        <v>4325</v>
      </c>
      <c r="D105" s="946" t="s">
        <v>4326</v>
      </c>
      <c r="E105" s="746">
        <v>8</v>
      </c>
      <c r="F105" s="1199">
        <v>529</v>
      </c>
      <c r="G105" s="1199" t="s">
        <v>106</v>
      </c>
      <c r="H105" s="1199" t="s">
        <v>106</v>
      </c>
      <c r="I105" s="888">
        <v>118.61</v>
      </c>
      <c r="J105" s="663">
        <f>(M105/I105)*100</f>
        <v>2.5292976983390947</v>
      </c>
      <c r="K105" s="891">
        <v>0.75</v>
      </c>
      <c r="L105" s="901">
        <v>4</v>
      </c>
      <c r="M105" s="654">
        <f>K105*L105</f>
        <v>3</v>
      </c>
      <c r="N105" s="884" t="s">
        <v>151</v>
      </c>
      <c r="O105" s="747">
        <v>0.72</v>
      </c>
      <c r="P105" s="875">
        <v>43735</v>
      </c>
      <c r="Q105" s="875">
        <v>43753</v>
      </c>
      <c r="R105" s="654">
        <f>(K105-O105)/O105*100</f>
        <v>4.1666666666666705</v>
      </c>
      <c r="S105" s="714">
        <f>IF(INDEX(Historical!$D$7:$D$1277,MATCH(B105,Historical!$B$7:$B$1301,0))=0,"n/a",(INDEX(Historical!$C$7:$C$1279,MATCH(B105,Historical!$B$7:$B$1301,0))/INDEX(Historical!$D$7:$D$1277,MATCH(B105,Historical!$B$7:$B$1301,0))-1)*100)</f>
        <v>10.22727272727273</v>
      </c>
      <c r="T105" s="714">
        <f>IF(INDEX(Historical!$F$7:$F$1270,MATCH(B105,Historical!$B$7:$B$1301,0))=0,"n/a",((INDEX(Historical!$C$7:$C$1279,MATCH(B105,Historical!$B$7:$B$1301,0))/INDEX(Historical!$F$7:$F$1270,MATCH(B105,Historical!$B$7:$B$1301,0)))^(1/3)-1)*100)</f>
        <v>6.0476512592605669</v>
      </c>
      <c r="U105" s="714">
        <f>IF(INDEX(Historical!$H$7:$H$1270,MATCH(B105,Historical!$B$7:$B$1301,0))=0,"n/a",((INDEX(Historical!$C$7:$C$1279,MATCH(B105,Historical!$B$7:$B$1301,0))/INDEX(Historical!$H$7:$H$1270,MATCH(B105,Historical!$B$7:$B$1301,0)))^(1/5)-1)*100)</f>
        <v>5.5620955359358959</v>
      </c>
      <c r="V105" s="714">
        <f>IF(INDEX(Historical!$O$7:$O$1270,MATCH(B105,Historical!$B$7:$B$1301,0))=0,"n/a",((INDEX(Historical!$C$7:$C$1279,MATCH(B105,Historical!$B$7:$B$1301,0))/INDEX(Historical!$O$7:$O$1270,MATCH(B105,Historical!$B$7:$B$1301,0)))^(1/10)-1)*100)</f>
        <v>3.4148640593987922</v>
      </c>
      <c r="W105" s="715">
        <f>IF(OR(U105&lt;=0,U105="n/a",V105&lt;=0,V105="n/a"),"n/a",U105/V105)</f>
        <v>1.6287897378014915</v>
      </c>
      <c r="X105" s="716">
        <f>IF(OR(AJ105&lt;=0,AJ105="n/a",U105&lt;=0,U105="n/a"),"n/a",U105/AJ105)</f>
        <v>0.34123285496539235</v>
      </c>
      <c r="Y105" s="677"/>
      <c r="Z105" s="663">
        <f>IF(OR(AC105&lt;0.01,AC105="n/a"),"n/a",M105/AC105*100)</f>
        <v>93.45794392523365</v>
      </c>
      <c r="AA105" s="900">
        <f>IF(OR(AC105&lt;0.01,AC105="n/a"),"n/a",I105/AC105)</f>
        <v>36.950155763239877</v>
      </c>
      <c r="AB105" s="901">
        <v>12</v>
      </c>
      <c r="AC105" s="879">
        <v>3.21</v>
      </c>
      <c r="AD105" s="879">
        <v>4.72</v>
      </c>
      <c r="AE105" s="879">
        <v>13.74</v>
      </c>
      <c r="AF105" s="879">
        <v>3.81</v>
      </c>
      <c r="AG105" s="879">
        <v>10.9</v>
      </c>
      <c r="AH105" s="879">
        <v>30.099999999999998</v>
      </c>
      <c r="AI105" s="879">
        <v>4.7</v>
      </c>
      <c r="AJ105" s="879">
        <v>16.3</v>
      </c>
      <c r="AK105" s="879">
        <v>7.7</v>
      </c>
      <c r="AL105" s="892">
        <v>4690</v>
      </c>
      <c r="AM105" s="886">
        <v>1.9</v>
      </c>
      <c r="AN105" s="879">
        <v>1.07</v>
      </c>
      <c r="AO105" s="753">
        <f>IF(U105="n/a","n/a",IF(AA105&lt;0,"n/a",IF(AA105="n/a","n/a",J105+U105-AA105)))</f>
        <v>-28.858762528964888</v>
      </c>
      <c r="AP105" s="754">
        <f>IF(U105="n/a","n/a",J105+U105)</f>
        <v>8.0913932342749906</v>
      </c>
      <c r="AQ105" s="902">
        <f>IF(OR(AC105&lt;0.01,AF105="n/a"),"n/a",(I105/SQRT(22.5*AC105*(I105/AF105))-1)*100)</f>
        <v>150.13782286122361</v>
      </c>
      <c r="AR105" s="663">
        <f>INDEX(Historical!$C$7:$C$1279,MATCH(B105,Historical!$B$7:$B$1301,0))*IF(AH105="n/a",1.03,IF(AH105&lt;0,1.01,IF(AH105&gt;10,1.1,(1+AH105/100))))</f>
        <v>3.2010000000000005</v>
      </c>
      <c r="AS105" s="900">
        <f>IF($AI105="n/a",1.03*AR105,IF($AI105&lt;0,1.01*AR105,IF($AI105&gt;10,1.1*AR105,(1+$AI105/100)*AR105)))</f>
        <v>3.3514470000000003</v>
      </c>
      <c r="AT105" s="900">
        <f>IF($AK105="n/a",1.03*AS105,IF($AK105&lt;0,1.01*AS105,IF($AK105&gt;10,1.1*AS105,(1+$AK105/100)*AS105)))</f>
        <v>3.609508419</v>
      </c>
      <c r="AU105" s="900">
        <f>IF($AK105="n/a",1.03*AT105,IF($AK105&lt;0,1.01*AT105,IF($AK105&gt;10,1.1*AT105,(1+$AK105/100)*AT105)))</f>
        <v>3.8874405672629999</v>
      </c>
      <c r="AV105" s="900">
        <f>IF($AK105="n/a",1.03*AU105,IF($AK105&lt;0,1.01*AU105,IF($AK105&gt;10,1.1*AU105,(1+$AK105/100)*AU105)))</f>
        <v>4.1867734909422509</v>
      </c>
      <c r="AW105" s="663">
        <f>SUM(AR105:AV105)</f>
        <v>18.236169477205252</v>
      </c>
      <c r="AX105" s="761">
        <f>AW105/I105*100</f>
        <v>15.374900495072296</v>
      </c>
      <c r="AY105" s="948">
        <v>0.83</v>
      </c>
      <c r="AZ105" s="886">
        <v>42.22</v>
      </c>
      <c r="BA105" s="886">
        <v>-16.88</v>
      </c>
      <c r="BB105" s="886">
        <v>5.99</v>
      </c>
      <c r="BC105" s="886">
        <v>-3.54</v>
      </c>
      <c r="BE105" s="635">
        <v>2012</v>
      </c>
      <c r="BF105" s="912">
        <f>IF(BE105&gt;2008,0,IF(BE105&gt;2001,1,IF(BE105&gt;1990,2,IF(BE105&gt;1980,3,IF(BE105&gt;1973,4,IF(BE105&gt;1970,5,IF(BE105&gt;1960,6,IF(BE105&gt;1958,7,IF(BE105&gt;1953,8,9)))))))))</f>
        <v>0</v>
      </c>
      <c r="BG105" s="896">
        <v>5</v>
      </c>
    </row>
    <row r="106" spans="1:59" ht="11.25" customHeight="1" x14ac:dyDescent="0.2">
      <c r="A106" s="885" t="s">
        <v>4001</v>
      </c>
      <c r="B106" s="889" t="s">
        <v>4000</v>
      </c>
      <c r="C106" s="946" t="s">
        <v>153</v>
      </c>
      <c r="D106" s="946" t="s">
        <v>4327</v>
      </c>
      <c r="E106" s="746">
        <v>7</v>
      </c>
      <c r="F106" s="1199">
        <v>613</v>
      </c>
      <c r="G106" s="1199" t="s">
        <v>106</v>
      </c>
      <c r="H106" s="1199" t="s">
        <v>106</v>
      </c>
      <c r="I106" s="888">
        <v>61.93</v>
      </c>
      <c r="J106" s="663">
        <f>(M106/I106)*100</f>
        <v>1.8084934603584693</v>
      </c>
      <c r="K106" s="891">
        <v>0.28000000000000003</v>
      </c>
      <c r="L106" s="901">
        <v>4</v>
      </c>
      <c r="M106" s="654">
        <f>K106*L106</f>
        <v>1.1200000000000001</v>
      </c>
      <c r="N106" s="884" t="s">
        <v>218</v>
      </c>
      <c r="O106" s="747">
        <v>0.27</v>
      </c>
      <c r="P106" s="875">
        <v>43738</v>
      </c>
      <c r="Q106" s="875">
        <v>43753</v>
      </c>
      <c r="R106" s="654">
        <f>(K106-O106)/O106*100</f>
        <v>3.7037037037037068</v>
      </c>
      <c r="S106" s="714">
        <f>IF(INDEX(Historical!$D$7:$D$1277,MATCH(B106,Historical!$B$7:$B$1301,0))=0,"n/a",(INDEX(Historical!$C$7:$C$1279,MATCH(B106,Historical!$B$7:$B$1301,0))/INDEX(Historical!$D$7:$D$1277,MATCH(B106,Historical!$B$7:$B$1301,0))-1)*100)</f>
        <v>4.8076923076923128</v>
      </c>
      <c r="T106" s="714">
        <f>IF(INDEX(Historical!$F$7:$F$1270,MATCH(B106,Historical!$B$7:$B$1301,0))=0,"n/a",((INDEX(Historical!$C$7:$C$1279,MATCH(B106,Historical!$B$7:$B$1301,0))/INDEX(Historical!$F$7:$F$1270,MATCH(B106,Historical!$B$7:$B$1301,0)))^(1/3)-1)*100)</f>
        <v>5.4341213488661833</v>
      </c>
      <c r="U106" s="714">
        <f>IF(INDEX(Historical!$H$7:$H$1270,MATCH(B106,Historical!$B$7:$B$1301,0))=0,"n/a",((INDEX(Historical!$C$7:$C$1279,MATCH(B106,Historical!$B$7:$B$1301,0))/INDEX(Historical!$H$7:$H$1270,MATCH(B106,Historical!$B$7:$B$1301,0)))^(1/5)-1)*100)</f>
        <v>7.7638371459368694</v>
      </c>
      <c r="V106" s="714" t="str">
        <f>IF(INDEX(Historical!$O$7:$O$1270,MATCH(B106,Historical!$B$7:$B$1301,0))=0,"n/a",((INDEX(Historical!$C$7:$C$1279,MATCH(B106,Historical!$B$7:$B$1301,0))/INDEX(Historical!$O$7:$O$1270,MATCH(B106,Historical!$B$7:$B$1301,0)))^(1/10)-1)*100)</f>
        <v>n/a</v>
      </c>
      <c r="W106" s="715" t="str">
        <f>IF(OR(U106&lt;=0,U106="n/a",V106&lt;=0,V106="n/a"),"n/a",U106/V106)</f>
        <v>n/a</v>
      </c>
      <c r="X106" s="716">
        <f>IF(OR(AJ106&lt;=0,AJ106="n/a",U106&lt;=0,U106="n/a"),"n/a",U106/AJ106)</f>
        <v>0.76869674712246217</v>
      </c>
      <c r="Y106" s="951" t="s">
        <v>4002</v>
      </c>
      <c r="Z106" s="663">
        <f>IF(OR(AC106&lt;0.01,AC106="n/a"),"n/a",M106/AC106*100)</f>
        <v>32.369942196531795</v>
      </c>
      <c r="AA106" s="900">
        <f>IF(OR(AC106&lt;0.01,AC106="n/a"),"n/a",I106/AC106)</f>
        <v>17.898843930635838</v>
      </c>
      <c r="AB106" s="901">
        <v>12</v>
      </c>
      <c r="AC106" s="879">
        <v>3.46</v>
      </c>
      <c r="AD106" s="879">
        <v>3.32</v>
      </c>
      <c r="AE106" s="879">
        <v>1.32</v>
      </c>
      <c r="AF106" s="879">
        <v>4.13</v>
      </c>
      <c r="AG106" s="879">
        <v>25.3</v>
      </c>
      <c r="AH106" s="879">
        <v>24.3</v>
      </c>
      <c r="AI106" s="879">
        <v>28.29</v>
      </c>
      <c r="AJ106" s="879">
        <v>10.100000000000001</v>
      </c>
      <c r="AK106" s="879">
        <v>5.29</v>
      </c>
      <c r="AL106" s="892">
        <v>6160</v>
      </c>
      <c r="AM106" s="886">
        <v>1.7999999999999998</v>
      </c>
      <c r="AN106" s="879">
        <v>2.33</v>
      </c>
      <c r="AO106" s="753">
        <f>IF(U106="n/a","n/a",IF(AA106&lt;0,"n/a",IF(AA106="n/a","n/a",J106+U106-AA106)))</f>
        <v>-8.3265133243404996</v>
      </c>
      <c r="AP106" s="754">
        <f>IF(U106="n/a","n/a",J106+U106)</f>
        <v>9.5723306062953384</v>
      </c>
      <c r="AQ106" s="902">
        <f>IF(OR(AC106&lt;0.01,AF106="n/a"),"n/a",(I106/SQRT(22.5*AC106*(I106/AF106))-1)*100)</f>
        <v>81.257613398445841</v>
      </c>
      <c r="AR106" s="663">
        <f>INDEX(Historical!$C$7:$C$1279,MATCH(B106,Historical!$B$7:$B$1301,0))*IF(AH106="n/a",1.03,IF(AH106&lt;0,1.01,IF(AH106&gt;10,1.1,(1+AH106/100))))</f>
        <v>1.1990000000000003</v>
      </c>
      <c r="AS106" s="900">
        <f>IF($AI106="n/a",1.03*AR106,IF($AI106&lt;0,1.01*AR106,IF($AI106&gt;10,1.1*AR106,(1+$AI106/100)*AR106)))</f>
        <v>1.3189000000000004</v>
      </c>
      <c r="AT106" s="900">
        <f>IF($AK106="n/a",1.03*AS106,IF($AK106&lt;0,1.01*AS106,IF($AK106&gt;10,1.1*AS106,(1+$AK106/100)*AS106)))</f>
        <v>1.3886698100000003</v>
      </c>
      <c r="AU106" s="900">
        <f>IF($AK106="n/a",1.03*AT106,IF($AK106&lt;0,1.01*AT106,IF($AK106&gt;10,1.1*AT106,(1+$AK106/100)*AT106)))</f>
        <v>1.4621304429490003</v>
      </c>
      <c r="AV106" s="900">
        <f>IF($AK106="n/a",1.03*AU106,IF($AK106&lt;0,1.01*AU106,IF($AK106&gt;10,1.1*AU106,(1+$AK106/100)*AU106)))</f>
        <v>1.5394771433810024</v>
      </c>
      <c r="AW106" s="663">
        <f>SUM(AR106:AV106)</f>
        <v>6.9081773963300037</v>
      </c>
      <c r="AX106" s="761">
        <f>AW106/I106*100</f>
        <v>11.154815753802687</v>
      </c>
      <c r="AY106" s="948">
        <v>0.89</v>
      </c>
      <c r="AZ106" s="886">
        <v>28.99</v>
      </c>
      <c r="BA106" s="886">
        <v>-25.650000000000002</v>
      </c>
      <c r="BB106" s="886">
        <v>-9.1</v>
      </c>
      <c r="BC106" s="886">
        <v>-10.459999999999999</v>
      </c>
      <c r="BE106" s="635">
        <v>2013</v>
      </c>
      <c r="BF106" s="912">
        <f>IF(BE106&gt;2008,0,IF(BE106&gt;2001,1,IF(BE106&gt;1990,2,IF(BE106&gt;1980,3,IF(BE106&gt;1973,4,IF(BE106&gt;1970,5,IF(BE106&gt;1960,6,IF(BE106&gt;1958,7,IF(BE106&gt;1953,8,9)))))))))</f>
        <v>0</v>
      </c>
      <c r="BG106" s="896">
        <v>5.6000000000000005</v>
      </c>
    </row>
    <row r="107" spans="1:59" ht="11.25" customHeight="1" x14ac:dyDescent="0.2">
      <c r="A107" s="895" t="s">
        <v>4614</v>
      </c>
      <c r="B107" s="889" t="s">
        <v>4608</v>
      </c>
      <c r="C107" s="946" t="s">
        <v>108</v>
      </c>
      <c r="D107" s="946" t="s">
        <v>118</v>
      </c>
      <c r="E107" s="746">
        <v>5</v>
      </c>
      <c r="F107" s="1199">
        <v>769</v>
      </c>
      <c r="G107" s="1199" t="s">
        <v>106</v>
      </c>
      <c r="H107" s="1199" t="s">
        <v>106</v>
      </c>
      <c r="I107" s="888">
        <v>30.15</v>
      </c>
      <c r="J107" s="663">
        <f>(M107/I107)*100</f>
        <v>3.3167495854063018</v>
      </c>
      <c r="K107" s="891">
        <v>0.25</v>
      </c>
      <c r="L107" s="901">
        <v>4</v>
      </c>
      <c r="M107" s="654">
        <f>K107*L107</f>
        <v>1</v>
      </c>
      <c r="N107" s="884" t="s">
        <v>1240</v>
      </c>
      <c r="O107" s="747">
        <v>0.22</v>
      </c>
      <c r="P107" s="875">
        <v>43893</v>
      </c>
      <c r="Q107" s="875">
        <v>43908</v>
      </c>
      <c r="R107" s="654">
        <f>(K107-O107)/O107*100</f>
        <v>13.636363636363635</v>
      </c>
      <c r="S107" s="714">
        <f>IF(INDEX(Historical!$D$7:$D$1277,MATCH(B107,Historical!$B$7:$B$1301,0))=0,"n/a",(INDEX(Historical!$C$7:$C$1279,MATCH(B107,Historical!$B$7:$B$1301,0))/INDEX(Historical!$D$7:$D$1277,MATCH(B107,Historical!$B$7:$B$1301,0))-1)*100)</f>
        <v>9.9999999999999858</v>
      </c>
      <c r="T107" s="714">
        <f>IF(INDEX(Historical!$F$7:$F$1270,MATCH(B107,Historical!$B$7:$B$1301,0))=0,"n/a",((INDEX(Historical!$C$7:$C$1279,MATCH(B107,Historical!$B$7:$B$1301,0))/INDEX(Historical!$F$7:$F$1270,MATCH(B107,Historical!$B$7:$B$1301,0)))^(1/3)-1)*100)</f>
        <v>34.70800068740634</v>
      </c>
      <c r="U107" s="714">
        <f>IF(INDEX(Historical!$H$7:$H$1270,MATCH(B107,Historical!$B$7:$B$1301,0))=0,"n/a",((INDEX(Historical!$C$7:$C$1279,MATCH(B107,Historical!$B$7:$B$1301,0))/INDEX(Historical!$H$7:$H$1270,MATCH(B107,Historical!$B$7:$B$1301,0)))^(1/5)-1)*100)</f>
        <v>29.674411610965823</v>
      </c>
      <c r="V107" s="714">
        <f>IF(INDEX(Historical!$O$7:$O$1270,MATCH(B107,Historical!$B$7:$B$1301,0))=0,"n/a",((INDEX(Historical!$C$7:$C$1279,MATCH(B107,Historical!$B$7:$B$1301,0))/INDEX(Historical!$O$7:$O$1270,MATCH(B107,Historical!$B$7:$B$1301,0)))^(1/10)-1)*100)</f>
        <v>13.874673044960195</v>
      </c>
      <c r="W107" s="715">
        <f>IF(OR(U107&lt;=0,U107="n/a",V107&lt;=0,V107="n/a"),"n/a",U107/V107)</f>
        <v>2.1387467304496006</v>
      </c>
      <c r="X107" s="716">
        <f>IF(OR(AJ107&lt;=0,AJ107="n/a",U107&lt;=0,U107="n/a"),"n/a",U107/AJ107)</f>
        <v>3.2971568456628693</v>
      </c>
      <c r="Y107" s="890"/>
      <c r="Z107" s="663">
        <f>IF(OR(AC107&lt;0.01,AC107="n/a"),"n/a",M107/AC107*100)</f>
        <v>47.393364928909953</v>
      </c>
      <c r="AA107" s="900">
        <f>IF(OR(AC107&lt;0.01,AC107="n/a"),"n/a",I107/AC107)</f>
        <v>14.289099526066352</v>
      </c>
      <c r="AB107" s="901">
        <v>12</v>
      </c>
      <c r="AC107" s="879">
        <v>2.11</v>
      </c>
      <c r="AD107" s="879">
        <v>1.43</v>
      </c>
      <c r="AE107" s="879">
        <v>1.23</v>
      </c>
      <c r="AF107" s="879">
        <v>0.87</v>
      </c>
      <c r="AG107" s="879">
        <v>6.2</v>
      </c>
      <c r="AH107" s="879">
        <v>14.099999999999998</v>
      </c>
      <c r="AI107" s="879">
        <v>25</v>
      </c>
      <c r="AJ107" s="879">
        <v>9</v>
      </c>
      <c r="AK107" s="879">
        <v>10</v>
      </c>
      <c r="AL107" s="892">
        <v>913.24</v>
      </c>
      <c r="AM107" s="886">
        <v>2.4</v>
      </c>
      <c r="AN107" s="879">
        <v>0.02</v>
      </c>
      <c r="AO107" s="753">
        <f>IF(U107="n/a","n/a",IF(AA107&lt;0,"n/a",IF(AA107="n/a","n/a",J107+U107-AA107)))</f>
        <v>18.702061670305774</v>
      </c>
      <c r="AP107" s="754">
        <f>IF(U107="n/a","n/a",J107+U107)</f>
        <v>32.991161196372126</v>
      </c>
      <c r="AQ107" s="902">
        <f>IF(OR(AC107&lt;0.01,AF107="n/a"),"n/a",(I107/SQRT(22.5*AC107*(I107/AF107))-1)*100)</f>
        <v>-25.668859262000275</v>
      </c>
      <c r="AR107" s="663">
        <f>INDEX(Historical!$C$7:$C$1279,MATCH(B107,Historical!$B$7:$B$1301,0))*IF(AH107="n/a",1.03,IF(AH107&lt;0,1.01,IF(AH107&gt;10,1.1,(1+AH107/100))))</f>
        <v>0.96800000000000008</v>
      </c>
      <c r="AS107" s="900">
        <f>IF($AI107="n/a",1.03*AR107,IF($AI107&lt;0,1.01*AR107,IF($AI107&gt;10,1.1*AR107,(1+$AI107/100)*AR107)))</f>
        <v>1.0648000000000002</v>
      </c>
      <c r="AT107" s="900">
        <f>IF($AK107="n/a",1.03*AS107,IF($AK107&lt;0,1.01*AS107,IF($AK107&gt;10,1.1*AS107,(1+$AK107/100)*AS107)))</f>
        <v>1.1712800000000003</v>
      </c>
      <c r="AU107" s="900">
        <f>IF($AK107="n/a",1.03*AT107,IF($AK107&lt;0,1.01*AT107,IF($AK107&gt;10,1.1*AT107,(1+$AK107/100)*AT107)))</f>
        <v>1.2884080000000004</v>
      </c>
      <c r="AV107" s="900">
        <f>IF($AK107="n/a",1.03*AU107,IF($AK107&lt;0,1.01*AU107,IF($AK107&gt;10,1.1*AU107,(1+$AK107/100)*AU107)))</f>
        <v>1.4172488000000005</v>
      </c>
      <c r="AW107" s="663">
        <f>SUM(AR107:AV107)</f>
        <v>5.9097368000000019</v>
      </c>
      <c r="AX107" s="761">
        <f>AW107/I107*100</f>
        <v>19.601117081260373</v>
      </c>
      <c r="AY107" s="948">
        <v>0.14000000000000001</v>
      </c>
      <c r="AZ107" s="886">
        <v>18.099999999999998</v>
      </c>
      <c r="BA107" s="886">
        <v>-33.339999999999996</v>
      </c>
      <c r="BB107" s="886">
        <v>0.98</v>
      </c>
      <c r="BC107" s="886">
        <v>-21.58</v>
      </c>
      <c r="BE107" s="635">
        <v>2016</v>
      </c>
      <c r="BF107" s="912">
        <f>IF(BE107&gt;2008,0,IF(BE107&gt;2001,1,IF(BE107&gt;1990,2,IF(BE107&gt;1980,3,IF(BE107&gt;1973,4,IF(BE107&gt;1970,5,IF(BE107&gt;1960,6,IF(BE107&gt;1958,7,IF(BE107&gt;1953,8,9)))))))))</f>
        <v>0</v>
      </c>
      <c r="BG107" s="896">
        <v>1.7999999999999998</v>
      </c>
    </row>
    <row r="108" spans="1:59" s="787" customFormat="1" ht="11.25" customHeight="1" x14ac:dyDescent="0.2">
      <c r="A108" s="942" t="s">
        <v>4553</v>
      </c>
      <c r="B108" s="795" t="s">
        <v>4521</v>
      </c>
      <c r="C108" s="946" t="s">
        <v>128</v>
      </c>
      <c r="D108" s="946" t="s">
        <v>4360</v>
      </c>
      <c r="E108" s="769">
        <v>5</v>
      </c>
      <c r="F108" s="1199">
        <v>737</v>
      </c>
      <c r="G108" s="1198" t="s">
        <v>106</v>
      </c>
      <c r="H108" s="1198" t="s">
        <v>106</v>
      </c>
      <c r="I108" s="770">
        <v>47.49</v>
      </c>
      <c r="J108" s="771">
        <f>(M108/I108)*100</f>
        <v>2.5268477574226149</v>
      </c>
      <c r="K108" s="772">
        <v>0.3</v>
      </c>
      <c r="L108" s="773">
        <v>4</v>
      </c>
      <c r="M108" s="774">
        <f>K108*L108</f>
        <v>1.2</v>
      </c>
      <c r="N108" s="775" t="s">
        <v>294</v>
      </c>
      <c r="O108" s="776">
        <v>0.28999999999999998</v>
      </c>
      <c r="P108" s="796">
        <v>43433</v>
      </c>
      <c r="Q108" s="796">
        <v>43447</v>
      </c>
      <c r="R108" s="774">
        <f>(K108-O108)/O108*100</f>
        <v>3.4482758620689689</v>
      </c>
      <c r="S108" s="714">
        <f>IF(INDEX(Historical!$D$7:$D$1277,MATCH(B108,Historical!$B$7:$B$1301,0))=0,"n/a",(INDEX(Historical!$C$7:$C$1279,MATCH(B108,Historical!$B$7:$B$1301,0))/INDEX(Historical!$D$7:$D$1277,MATCH(B108,Historical!$B$7:$B$1301,0))-1)*100)</f>
        <v>2.5641025641025772</v>
      </c>
      <c r="T108" s="714">
        <f>IF(INDEX(Historical!$F$7:$F$1270,MATCH(B108,Historical!$B$7:$B$1301,0))=0,"n/a",((INDEX(Historical!$C$7:$C$1279,MATCH(B108,Historical!$B$7:$B$1301,0))/INDEX(Historical!$F$7:$F$1270,MATCH(B108,Historical!$B$7:$B$1301,0)))^(1/3)-1)*100)</f>
        <v>5.3947861260882135</v>
      </c>
      <c r="U108" s="714" t="str">
        <f>IF(INDEX(Historical!$H$7:$H$1270,MATCH(B108,Historical!$B$7:$B$1301,0))=0,"n/a",((INDEX(Historical!$C$7:$C$1279,MATCH(B108,Historical!$B$7:$B$1301,0))/INDEX(Historical!$H$7:$H$1270,MATCH(B108,Historical!$B$7:$B$1301,0)))^(1/5)-1)*100)</f>
        <v>n/a</v>
      </c>
      <c r="V108" s="714" t="str">
        <f>IF(INDEX(Historical!$O$7:$O$1270,MATCH(B108,Historical!$B$7:$B$1301,0))=0,"n/a",((INDEX(Historical!$C$7:$C$1279,MATCH(B108,Historical!$B$7:$B$1301,0))/INDEX(Historical!$O$7:$O$1270,MATCH(B108,Historical!$B$7:$B$1301,0)))^(1/10)-1)*100)</f>
        <v>n/a</v>
      </c>
      <c r="W108" s="715" t="str">
        <f>IF(OR(U108&lt;=0,U108="n/a",V108&lt;=0,V108="n/a"),"n/a",U108/V108)</f>
        <v>n/a</v>
      </c>
      <c r="X108" s="716" t="str">
        <f>IF(OR(AJ108&lt;=0,AJ108="n/a",U108&lt;=0,U108="n/a"),"n/a",U108/AJ108)</f>
        <v>n/a</v>
      </c>
      <c r="Y108" s="947" t="s">
        <v>4575</v>
      </c>
      <c r="Z108" s="771">
        <f>IF(OR(AC108&lt;0.01,AC108="n/a"),"n/a",M108/AC108*100)</f>
        <v>88.235294117647044</v>
      </c>
      <c r="AA108" s="779">
        <f>IF(OR(AC108&lt;0.01,AC108="n/a"),"n/a",I108/AC108)</f>
        <v>34.919117647058826</v>
      </c>
      <c r="AB108" s="773">
        <v>9</v>
      </c>
      <c r="AC108" s="780">
        <v>1.36</v>
      </c>
      <c r="AD108" s="780">
        <v>3.35</v>
      </c>
      <c r="AE108" s="780">
        <v>1.21</v>
      </c>
      <c r="AF108" s="780">
        <v>8.5399999999999991</v>
      </c>
      <c r="AG108" s="780">
        <v>-6.7</v>
      </c>
      <c r="AH108" s="780">
        <v>-64</v>
      </c>
      <c r="AI108" s="780">
        <v>18.899999999999999</v>
      </c>
      <c r="AJ108" s="780">
        <v>-21</v>
      </c>
      <c r="AK108" s="780">
        <v>10.100000000000001</v>
      </c>
      <c r="AL108" s="781">
        <v>3260</v>
      </c>
      <c r="AM108" s="782">
        <v>0.3</v>
      </c>
      <c r="AN108" s="780">
        <v>8.8000000000000007</v>
      </c>
      <c r="AO108" s="783" t="str">
        <f>IF(U108="n/a","n/a",IF(AA108&lt;0,"n/a",IF(AA108="n/a","n/a",J108+U108-AA108)))</f>
        <v>n/a</v>
      </c>
      <c r="AP108" s="784" t="str">
        <f>IF(U108="n/a","n/a",J108+U108)</f>
        <v>n/a</v>
      </c>
      <c r="AQ108" s="785">
        <f>IF(OR(AC108&lt;0.01,AF108="n/a"),"n/a",(I108/SQRT(22.5*AC108*(I108/AF108))-1)*100)</f>
        <v>264.05693370734218</v>
      </c>
      <c r="AR108" s="663">
        <f>INDEX(Historical!$C$7:$C$1279,MATCH(B108,Historical!$B$7:$B$1301,0))*IF(AH108="n/a",1.03,IF(AH108&lt;0,1.01,IF(AH108&gt;10,1.1,(1+AH108/100))))</f>
        <v>1.212</v>
      </c>
      <c r="AS108" s="779">
        <f>IF($AI108="n/a",1.03*AR108,IF($AI108&lt;0,1.01*AR108,IF($AI108&gt;10,1.1*AR108,(1+$AI108/100)*AR108)))</f>
        <v>1.3332000000000002</v>
      </c>
      <c r="AT108" s="779">
        <f>IF($AK108="n/a",1.03*AS108,IF($AK108&lt;0,1.01*AS108,IF($AK108&gt;10,1.1*AS108,(1+$AK108/100)*AS108)))</f>
        <v>1.4665200000000003</v>
      </c>
      <c r="AU108" s="779">
        <f>IF($AK108="n/a",1.03*AT108,IF($AK108&lt;0,1.01*AT108,IF($AK108&gt;10,1.1*AT108,(1+$AK108/100)*AT108)))</f>
        <v>1.6131720000000005</v>
      </c>
      <c r="AV108" s="779">
        <f>IF($AK108="n/a",1.03*AU108,IF($AK108&lt;0,1.01*AU108,IF($AK108&gt;10,1.1*AU108,(1+$AK108/100)*AU108)))</f>
        <v>1.7744892000000008</v>
      </c>
      <c r="AW108" s="771">
        <f>SUM(AR108:AV108)</f>
        <v>7.3993812000000014</v>
      </c>
      <c r="AX108" s="786">
        <f>AW108/I108*100</f>
        <v>15.580924826279219</v>
      </c>
      <c r="AY108" s="949">
        <v>1.22</v>
      </c>
      <c r="AZ108" s="782">
        <v>78.53</v>
      </c>
      <c r="BA108" s="782">
        <v>-11.790000000000001</v>
      </c>
      <c r="BB108" s="782">
        <v>11.05</v>
      </c>
      <c r="BC108" s="782">
        <v>7.870000000000001</v>
      </c>
      <c r="BD108" s="922"/>
      <c r="BE108" s="635">
        <v>2015</v>
      </c>
      <c r="BF108" s="912">
        <f>IF(BE108&gt;2008,0,IF(BE108&gt;2001,1,IF(BE108&gt;1990,2,IF(BE108&gt;1980,3,IF(BE108&gt;1973,4,IF(BE108&gt;1970,5,IF(BE108&gt;1960,6,IF(BE108&gt;1958,7,IF(BE108&gt;1953,8,9)))))))))</f>
        <v>0</v>
      </c>
      <c r="BG108" s="838">
        <v>-0.70000000000000007</v>
      </c>
    </row>
    <row r="109" spans="1:59" ht="11.25" customHeight="1" x14ac:dyDescent="0.2">
      <c r="A109" s="13" t="s">
        <v>4066</v>
      </c>
      <c r="B109" s="607" t="s">
        <v>4067</v>
      </c>
      <c r="C109" s="946" t="s">
        <v>4325</v>
      </c>
      <c r="D109" s="946" t="s">
        <v>4326</v>
      </c>
      <c r="E109" s="746">
        <v>6</v>
      </c>
      <c r="F109" s="1199">
        <v>716</v>
      </c>
      <c r="G109" s="1199" t="s">
        <v>106</v>
      </c>
      <c r="H109" s="1199" t="s">
        <v>106</v>
      </c>
      <c r="I109" s="888">
        <v>702.3</v>
      </c>
      <c r="J109" s="663">
        <f>(M109/I109)*100</f>
        <v>1.5150220703403106</v>
      </c>
      <c r="K109" s="891">
        <v>2.66</v>
      </c>
      <c r="L109" s="901">
        <v>4</v>
      </c>
      <c r="M109" s="654">
        <f>K109*L109</f>
        <v>10.64</v>
      </c>
      <c r="N109" s="884" t="s">
        <v>325</v>
      </c>
      <c r="O109" s="747">
        <v>2.46</v>
      </c>
      <c r="P109" s="875">
        <v>43886</v>
      </c>
      <c r="Q109" s="875">
        <v>43908</v>
      </c>
      <c r="R109" s="654">
        <f>(K109-O109)/O109*100</f>
        <v>8.1300813008130142</v>
      </c>
      <c r="S109" s="714">
        <f>IF(INDEX(Historical!$D$7:$D$1277,MATCH(B109,Historical!$B$7:$B$1301,0))=0,"n/a",(INDEX(Historical!$C$7:$C$1279,MATCH(B109,Historical!$B$7:$B$1301,0))/INDEX(Historical!$D$7:$D$1277,MATCH(B109,Historical!$B$7:$B$1301,0))-1)*100)</f>
        <v>7.8947368421052655</v>
      </c>
      <c r="T109" s="714">
        <f>IF(INDEX(Historical!$F$7:$F$1270,MATCH(B109,Historical!$B$7:$B$1301,0))=0,"n/a",((INDEX(Historical!$C$7:$C$1279,MATCH(B109,Historical!$B$7:$B$1301,0))/INDEX(Historical!$F$7:$F$1270,MATCH(B109,Historical!$B$7:$B$1301,0)))^(1/3)-1)*100)</f>
        <v>12.020890175248811</v>
      </c>
      <c r="U109" s="714" t="str">
        <f>IF(INDEX(Historical!$H$7:$H$1270,MATCH(B109,Historical!$B$7:$B$1301,0))=0,"n/a",((INDEX(Historical!$C$7:$C$1279,MATCH(B109,Historical!$B$7:$B$1301,0))/INDEX(Historical!$H$7:$H$1270,MATCH(B109,Historical!$B$7:$B$1301,0)))^(1/5)-1)*100)</f>
        <v>n/a</v>
      </c>
      <c r="V109" s="714" t="str">
        <f>IF(INDEX(Historical!$O$7:$O$1270,MATCH(B109,Historical!$B$7:$B$1301,0))=0,"n/a",((INDEX(Historical!$C$7:$C$1279,MATCH(B109,Historical!$B$7:$B$1301,0))/INDEX(Historical!$O$7:$O$1270,MATCH(B109,Historical!$B$7:$B$1301,0)))^(1/10)-1)*100)</f>
        <v>n/a</v>
      </c>
      <c r="W109" s="715" t="str">
        <f>IF(OR(U109&lt;=0,U109="n/a",V109&lt;=0,V109="n/a"),"n/a",U109/V109)</f>
        <v>n/a</v>
      </c>
      <c r="X109" s="716" t="str">
        <f>IF(OR(AJ109&lt;=0,AJ109="n/a",U109&lt;=0,U109="n/a"),"n/a",U109/AJ109)</f>
        <v>n/a</v>
      </c>
      <c r="Y109" s="890"/>
      <c r="Z109" s="663">
        <f>IF(OR(AC109&lt;0.01,AC109="n/a"),"n/a",M109/AC109*100)</f>
        <v>179.12457912457913</v>
      </c>
      <c r="AA109" s="900">
        <f>IF(OR(AC109&lt;0.01,AC109="n/a"),"n/a",I109/AC109)</f>
        <v>118.23232323232321</v>
      </c>
      <c r="AB109" s="901">
        <v>12</v>
      </c>
      <c r="AC109" s="879">
        <v>5.94</v>
      </c>
      <c r="AD109" s="879">
        <v>5.2</v>
      </c>
      <c r="AE109" s="879">
        <v>10.97</v>
      </c>
      <c r="AF109" s="879">
        <v>6.8</v>
      </c>
      <c r="AG109" s="879">
        <v>5.8000000000000007</v>
      </c>
      <c r="AH109" s="879">
        <v>33.900000000000006</v>
      </c>
      <c r="AI109" s="879">
        <v>30.459999999999997</v>
      </c>
      <c r="AJ109" s="879">
        <v>26.5</v>
      </c>
      <c r="AK109" s="879">
        <v>22.3</v>
      </c>
      <c r="AL109" s="892">
        <v>61890</v>
      </c>
      <c r="AM109" s="886">
        <v>0.3</v>
      </c>
      <c r="AN109" s="879">
        <v>1.35</v>
      </c>
      <c r="AO109" s="753" t="str">
        <f>IF(U109="n/a","n/a",IF(AA109&lt;0,"n/a",IF(AA109="n/a","n/a",J109+U109-AA109)))</f>
        <v>n/a</v>
      </c>
      <c r="AP109" s="754" t="str">
        <f>IF(U109="n/a","n/a",J109+U109)</f>
        <v>n/a</v>
      </c>
      <c r="AQ109" s="902">
        <f>IF(OR(AC109&lt;0.01,AF109="n/a"),"n/a",(I109/SQRT(22.5*AC109*(I109/AF109))-1)*100)</f>
        <v>497.76613709517522</v>
      </c>
      <c r="AR109" s="663">
        <f>INDEX(Historical!$C$7:$C$1279,MATCH(B109,Historical!$B$7:$B$1301,0))*IF(AH109="n/a",1.03,IF(AH109&lt;0,1.01,IF(AH109&gt;10,1.1,(1+AH109/100))))</f>
        <v>10.824</v>
      </c>
      <c r="AS109" s="900">
        <f>IF($AI109="n/a",1.03*AR109,IF($AI109&lt;0,1.01*AR109,IF($AI109&gt;10,1.1*AR109,(1+$AI109/100)*AR109)))</f>
        <v>11.906400000000001</v>
      </c>
      <c r="AT109" s="900">
        <f>IF($AK109="n/a",1.03*AS109,IF($AK109&lt;0,1.01*AS109,IF($AK109&gt;10,1.1*AS109,(1+$AK109/100)*AS109)))</f>
        <v>13.097040000000003</v>
      </c>
      <c r="AU109" s="900">
        <f>IF($AK109="n/a",1.03*AT109,IF($AK109&lt;0,1.01*AT109,IF($AK109&gt;10,1.1*AT109,(1+$AK109/100)*AT109)))</f>
        <v>14.406744000000005</v>
      </c>
      <c r="AV109" s="900">
        <f>IF($AK109="n/a",1.03*AU109,IF($AK109&lt;0,1.01*AU109,IF($AK109&gt;10,1.1*AU109,(1+$AK109/100)*AU109)))</f>
        <v>15.847418400000008</v>
      </c>
      <c r="AW109" s="663">
        <f>SUM(AR109:AV109)</f>
        <v>66.081602400000023</v>
      </c>
      <c r="AX109" s="761">
        <f>AW109/I109*100</f>
        <v>9.409312601452374</v>
      </c>
      <c r="AY109" s="948">
        <v>0.42</v>
      </c>
      <c r="AZ109" s="886">
        <v>46.96</v>
      </c>
      <c r="BA109" s="886">
        <v>-2.23</v>
      </c>
      <c r="BB109" s="886">
        <v>3.15</v>
      </c>
      <c r="BC109" s="886">
        <v>15.340000000000002</v>
      </c>
      <c r="BE109" s="635">
        <v>2015</v>
      </c>
      <c r="BF109" s="912">
        <f>IF(BE109&gt;2008,0,IF(BE109&gt;2001,1,IF(BE109&gt;1990,2,IF(BE109&gt;1980,3,IF(BE109&gt;1973,4,IF(BE109&gt;1970,5,IF(BE109&gt;1960,6,IF(BE109&gt;1958,7,IF(BE109&gt;1953,8,9)))))))))</f>
        <v>0</v>
      </c>
      <c r="BG109" s="896">
        <v>2.1999999999999997</v>
      </c>
    </row>
    <row r="110" spans="1:59" ht="11.25" customHeight="1" x14ac:dyDescent="0.2">
      <c r="A110" s="895" t="s">
        <v>4487</v>
      </c>
      <c r="B110" s="889" t="s">
        <v>4485</v>
      </c>
      <c r="C110" s="946" t="s">
        <v>131</v>
      </c>
      <c r="D110" s="946" t="s">
        <v>4335</v>
      </c>
      <c r="E110" s="746">
        <v>5</v>
      </c>
      <c r="F110" s="1199">
        <v>752</v>
      </c>
      <c r="G110" s="1199" t="s">
        <v>106</v>
      </c>
      <c r="H110" s="1199" t="s">
        <v>106</v>
      </c>
      <c r="I110" s="888">
        <v>93.81</v>
      </c>
      <c r="J110" s="663">
        <f>(M110/I110)*100</f>
        <v>3.9654621042532776</v>
      </c>
      <c r="K110" s="891">
        <v>0.93</v>
      </c>
      <c r="L110" s="901">
        <v>4</v>
      </c>
      <c r="M110" s="654">
        <f>K110*L110</f>
        <v>3.72</v>
      </c>
      <c r="N110" s="884" t="s">
        <v>4311</v>
      </c>
      <c r="O110" s="747">
        <v>0.91</v>
      </c>
      <c r="P110" s="875">
        <v>43775</v>
      </c>
      <c r="Q110" s="875">
        <v>43801</v>
      </c>
      <c r="R110" s="654">
        <f>(K110-O110)/O110*100</f>
        <v>2.1978021978021998</v>
      </c>
      <c r="S110" s="714">
        <f>IF(INDEX(Historical!$D$7:$D$1277,MATCH(B110,Historical!$B$7:$B$1301,0))=0,"n/a",(INDEX(Historical!$C$7:$C$1279,MATCH(B110,Historical!$B$7:$B$1301,0))/INDEX(Historical!$D$7:$D$1277,MATCH(B110,Historical!$B$7:$B$1301,0))-1)*100)</f>
        <v>2.2346368715083775</v>
      </c>
      <c r="T110" s="714">
        <f>IF(INDEX(Historical!$F$7:$F$1270,MATCH(B110,Historical!$B$7:$B$1301,0))=0,"n/a",((INDEX(Historical!$C$7:$C$1279,MATCH(B110,Historical!$B$7:$B$1301,0))/INDEX(Historical!$F$7:$F$1270,MATCH(B110,Historical!$B$7:$B$1301,0)))^(1/3)-1)*100)</f>
        <v>2.2865019087619176</v>
      </c>
      <c r="U110" s="714">
        <f>IF(INDEX(Historical!$H$7:$H$1270,MATCH(B110,Historical!$B$7:$B$1301,0))=0,"n/a",((INDEX(Historical!$C$7:$C$1279,MATCH(B110,Historical!$B$7:$B$1301,0))/INDEX(Historical!$H$7:$H$1270,MATCH(B110,Historical!$B$7:$B$1301,0)))^(1/5)-1)*100)</f>
        <v>1.9691033316582951</v>
      </c>
      <c r="V110" s="714">
        <f>IF(INDEX(Historical!$O$7:$O$1270,MATCH(B110,Historical!$B$7:$B$1301,0))=0,"n/a",((INDEX(Historical!$C$7:$C$1279,MATCH(B110,Historical!$B$7:$B$1301,0))/INDEX(Historical!$O$7:$O$1270,MATCH(B110,Historical!$B$7:$B$1301,0)))^(1/10)-1)*100)</f>
        <v>2.0084111217701706</v>
      </c>
      <c r="W110" s="715">
        <f>IF(OR(U110&lt;=0,U110="n/a",V110&lt;=0,V110="n/a"),"n/a",U110/V110)</f>
        <v>0.98042841443875772</v>
      </c>
      <c r="X110" s="716">
        <f>IF(OR(AJ110&lt;=0,AJ110="n/a",U110&lt;=0,U110="n/a"),"n/a",U110/AJ110)</f>
        <v>0.51818508727849877</v>
      </c>
      <c r="Y110" s="890"/>
      <c r="Z110" s="663">
        <f>IF(OR(AC110&lt;0.01,AC110="n/a"),"n/a",M110/AC110*100)</f>
        <v>67.027027027027032</v>
      </c>
      <c r="AA110" s="900">
        <f>IF(OR(AC110&lt;0.01,AC110="n/a"),"n/a",I110/AC110)</f>
        <v>16.902702702702705</v>
      </c>
      <c r="AB110" s="901">
        <v>12</v>
      </c>
      <c r="AC110" s="879">
        <v>5.55</v>
      </c>
      <c r="AD110" s="879">
        <v>2.72</v>
      </c>
      <c r="AE110" s="879">
        <v>1.77</v>
      </c>
      <c r="AF110" s="879">
        <v>1.83</v>
      </c>
      <c r="AG110" s="879">
        <v>11</v>
      </c>
      <c r="AH110" s="879">
        <v>36.1</v>
      </c>
      <c r="AI110" s="879">
        <v>6.7299999999999995</v>
      </c>
      <c r="AJ110" s="879">
        <v>3.8</v>
      </c>
      <c r="AK110" s="879">
        <v>6.2</v>
      </c>
      <c r="AL110" s="892">
        <v>18910</v>
      </c>
      <c r="AM110" s="886">
        <v>0.3</v>
      </c>
      <c r="AN110" s="879">
        <v>2.09</v>
      </c>
      <c r="AO110" s="753">
        <f>IF(U110="n/a","n/a",IF(AA110&lt;0,"n/a",IF(AA110="n/a","n/a",J110+U110-AA110)))</f>
        <v>-10.968137266791132</v>
      </c>
      <c r="AP110" s="754">
        <f>IF(U110="n/a","n/a",J110+U110)</f>
        <v>5.9345654359115727</v>
      </c>
      <c r="AQ110" s="902">
        <f>IF(OR(AC110&lt;0.01,AF110="n/a"),"n/a",(I110/SQRT(22.5*AC110*(I110/AF110))-1)*100)</f>
        <v>17.249867938226426</v>
      </c>
      <c r="AR110" s="663">
        <f>INDEX(Historical!$C$7:$C$1279,MATCH(B110,Historical!$B$7:$B$1301,0))*IF(AH110="n/a",1.03,IF(AH110&lt;0,1.01,IF(AH110&gt;10,1.1,(1+AH110/100))))</f>
        <v>4.0260000000000007</v>
      </c>
      <c r="AS110" s="900">
        <f>IF($AI110="n/a",1.03*AR110,IF($AI110&lt;0,1.01*AR110,IF($AI110&gt;10,1.1*AR110,(1+$AI110/100)*AR110)))</f>
        <v>4.2969498000000002</v>
      </c>
      <c r="AT110" s="900">
        <f>IF($AK110="n/a",1.03*AS110,IF($AK110&lt;0,1.01*AS110,IF($AK110&gt;10,1.1*AS110,(1+$AK110/100)*AS110)))</f>
        <v>4.5633606876000004</v>
      </c>
      <c r="AU110" s="900">
        <f>IF($AK110="n/a",1.03*AT110,IF($AK110&lt;0,1.01*AT110,IF($AK110&gt;10,1.1*AT110,(1+$AK110/100)*AT110)))</f>
        <v>4.846289050231201</v>
      </c>
      <c r="AV110" s="900">
        <f>IF($AK110="n/a",1.03*AU110,IF($AK110&lt;0,1.01*AU110,IF($AK110&gt;10,1.1*AU110,(1+$AK110/100)*AU110)))</f>
        <v>5.1467589713455357</v>
      </c>
      <c r="AW110" s="663">
        <f>SUM(AR110:AV110)</f>
        <v>22.879358509176733</v>
      </c>
      <c r="AX110" s="761">
        <f>AW110/I110*100</f>
        <v>24.389040090797071</v>
      </c>
      <c r="AY110" s="948">
        <v>0.56000000000000005</v>
      </c>
      <c r="AZ110" s="886">
        <v>24.759999999999998</v>
      </c>
      <c r="BA110" s="886">
        <v>-30.79</v>
      </c>
      <c r="BB110" s="886">
        <v>-3.94</v>
      </c>
      <c r="BC110" s="886">
        <v>-15.870000000000001</v>
      </c>
      <c r="BE110" s="635">
        <v>2015</v>
      </c>
      <c r="BF110" s="912">
        <f>IF(BE110&gt;2008,0,IF(BE110&gt;2001,1,IF(BE110&gt;1990,2,IF(BE110&gt;1980,3,IF(BE110&gt;1973,4,IF(BE110&gt;1970,5,IF(BE110&gt;1960,6,IF(BE110&gt;1958,7,IF(BE110&gt;1953,8,9)))))))))</f>
        <v>0</v>
      </c>
      <c r="BG110" s="896">
        <v>2.1999999999999997</v>
      </c>
    </row>
    <row r="111" spans="1:59" ht="11.25" customHeight="1" x14ac:dyDescent="0.2">
      <c r="A111" s="13" t="s">
        <v>4040</v>
      </c>
      <c r="B111" s="607" t="s">
        <v>4041</v>
      </c>
      <c r="C111" s="946" t="s">
        <v>178</v>
      </c>
      <c r="D111" s="946" t="s">
        <v>4343</v>
      </c>
      <c r="E111" s="746">
        <v>6</v>
      </c>
      <c r="F111" s="1199">
        <v>733</v>
      </c>
      <c r="G111" s="1199" t="s">
        <v>106</v>
      </c>
      <c r="H111" s="1199" t="s">
        <v>106</v>
      </c>
      <c r="I111" s="888">
        <v>36.04</v>
      </c>
      <c r="J111" s="663">
        <f>(M111/I111)*100</f>
        <v>7.5471698113207557</v>
      </c>
      <c r="K111" s="891">
        <v>0.68</v>
      </c>
      <c r="L111" s="901">
        <v>4</v>
      </c>
      <c r="M111" s="654">
        <f>K111*L111</f>
        <v>2.72</v>
      </c>
      <c r="N111" s="884" t="s">
        <v>514</v>
      </c>
      <c r="O111" s="747">
        <v>0.67500000000000004</v>
      </c>
      <c r="P111" s="875">
        <v>43965</v>
      </c>
      <c r="Q111" s="875">
        <v>43980</v>
      </c>
      <c r="R111" s="654">
        <f>(K111-O111)/O111*100</f>
        <v>0.74074074074074137</v>
      </c>
      <c r="S111" s="714">
        <f>IF(INDEX(Historical!$D$7:$D$1277,MATCH(B111,Historical!$B$7:$B$1301,0))=0,"n/a",(INDEX(Historical!$C$7:$C$1279,MATCH(B111,Historical!$B$7:$B$1301,0))/INDEX(Historical!$D$7:$D$1277,MATCH(B111,Historical!$B$7:$B$1301,0))-1)*100)</f>
        <v>4.1832669322709348</v>
      </c>
      <c r="T111" s="714">
        <f>IF(INDEX(Historical!$F$7:$F$1270,MATCH(B111,Historical!$B$7:$B$1301,0))=0,"n/a",((INDEX(Historical!$C$7:$C$1279,MATCH(B111,Historical!$B$7:$B$1301,0))/INDEX(Historical!$F$7:$F$1270,MATCH(B111,Historical!$B$7:$B$1301,0)))^(1/3)-1)*100)</f>
        <v>8.8969096471943629</v>
      </c>
      <c r="U111" s="714" t="str">
        <f>IF(INDEX(Historical!$H$7:$H$1270,MATCH(B111,Historical!$B$7:$B$1301,0))=0,"n/a",((INDEX(Historical!$C$7:$C$1279,MATCH(B111,Historical!$B$7:$B$1301,0))/INDEX(Historical!$H$7:$H$1270,MATCH(B111,Historical!$B$7:$B$1301,0)))^(1/5)-1)*100)</f>
        <v>n/a</v>
      </c>
      <c r="V111" s="714" t="str">
        <f>IF(INDEX(Historical!$O$7:$O$1270,MATCH(B111,Historical!$B$7:$B$1301,0))=0,"n/a",((INDEX(Historical!$C$7:$C$1279,MATCH(B111,Historical!$B$7:$B$1301,0))/INDEX(Historical!$O$7:$O$1270,MATCH(B111,Historical!$B$7:$B$1301,0)))^(1/10)-1)*100)</f>
        <v>n/a</v>
      </c>
      <c r="W111" s="715" t="str">
        <f>IF(OR(U111&lt;=0,U111="n/a",V111&lt;=0,V111="n/a"),"n/a",U111/V111)</f>
        <v>n/a</v>
      </c>
      <c r="X111" s="716" t="str">
        <f>IF(OR(AJ111&lt;=0,AJ111="n/a",U111&lt;=0,U111="n/a"),"n/a",U111/AJ111)</f>
        <v>n/a</v>
      </c>
      <c r="Y111" s="890"/>
      <c r="Z111" s="663">
        <f>IF(OR(AC111&lt;0.01,AC111="n/a"),"n/a",M111/AC111*100)</f>
        <v>697.43589743589746</v>
      </c>
      <c r="AA111" s="900">
        <f>IF(OR(AC111&lt;0.01,AC111="n/a"),"n/a",I111/AC111)</f>
        <v>92.410256410256409</v>
      </c>
      <c r="AB111" s="901">
        <v>12</v>
      </c>
      <c r="AC111" s="879">
        <v>0.39</v>
      </c>
      <c r="AD111" s="879" t="s">
        <v>136</v>
      </c>
      <c r="AE111" s="879">
        <v>1.66</v>
      </c>
      <c r="AF111" s="879">
        <v>3.28</v>
      </c>
      <c r="AG111" s="879">
        <v>3.5000000000000004</v>
      </c>
      <c r="AH111" s="879">
        <v>-136.5</v>
      </c>
      <c r="AI111" s="879">
        <v>25.540000000000003</v>
      </c>
      <c r="AJ111" s="879">
        <v>-59.599999999999994</v>
      </c>
      <c r="AK111" s="879" t="s">
        <v>136</v>
      </c>
      <c r="AL111" s="892">
        <v>1210</v>
      </c>
      <c r="AM111" s="886">
        <v>1.3</v>
      </c>
      <c r="AN111" s="879">
        <v>1.85</v>
      </c>
      <c r="AO111" s="753" t="str">
        <f>IF(U111="n/a","n/a",IF(AA111&lt;0,"n/a",IF(AA111="n/a","n/a",J111+U111-AA111)))</f>
        <v>n/a</v>
      </c>
      <c r="AP111" s="754" t="str">
        <f>IF(U111="n/a","n/a",J111+U111)</f>
        <v>n/a</v>
      </c>
      <c r="AQ111" s="902">
        <f>IF(OR(AC111&lt;0.01,AF111="n/a"),"n/a",(I111/SQRT(22.5*AC111*(I111/AF111))-1)*100)</f>
        <v>267.03353829536923</v>
      </c>
      <c r="AR111" s="663">
        <f>INDEX(Historical!$C$7:$C$1279,MATCH(B111,Historical!$B$7:$B$1301,0))*IF(AH111="n/a",1.03,IF(AH111&lt;0,1.01,IF(AH111&gt;10,1.1,(1+AH111/100))))</f>
        <v>2.6411500000000001</v>
      </c>
      <c r="AS111" s="900">
        <f>IF($AI111="n/a",1.03*AR111,IF($AI111&lt;0,1.01*AR111,IF($AI111&gt;10,1.1*AR111,(1+$AI111/100)*AR111)))</f>
        <v>2.9052650000000004</v>
      </c>
      <c r="AT111" s="900">
        <f>IF($AK111="n/a",1.03*AS111,IF($AK111&lt;0,1.01*AS111,IF($AK111&gt;10,1.1*AS111,(1+$AK111/100)*AS111)))</f>
        <v>2.9924229500000004</v>
      </c>
      <c r="AU111" s="900">
        <f>IF($AK111="n/a",1.03*AT111,IF($AK111&lt;0,1.01*AT111,IF($AK111&gt;10,1.1*AT111,(1+$AK111/100)*AT111)))</f>
        <v>3.0821956385000004</v>
      </c>
      <c r="AV111" s="900">
        <f>IF($AK111="n/a",1.03*AU111,IF($AK111&lt;0,1.01*AU111,IF($AK111&gt;10,1.1*AU111,(1+$AK111/100)*AU111)))</f>
        <v>3.1746615076550007</v>
      </c>
      <c r="AW111" s="663">
        <f>SUM(AR111:AV111)</f>
        <v>14.795695096155002</v>
      </c>
      <c r="AX111" s="761">
        <f>AW111/I111*100</f>
        <v>41.053538002649844</v>
      </c>
      <c r="AY111" s="948">
        <v>1.24</v>
      </c>
      <c r="AZ111" s="886">
        <v>74.7</v>
      </c>
      <c r="BA111" s="886">
        <v>-8.3099999999999987</v>
      </c>
      <c r="BB111" s="886">
        <v>5.4899999999999993</v>
      </c>
      <c r="BC111" s="886">
        <v>6.4799999999999995</v>
      </c>
      <c r="BE111" s="635">
        <v>2015</v>
      </c>
      <c r="BF111" s="912">
        <f>IF(BE111&gt;2008,0,IF(BE111&gt;2001,1,IF(BE111&gt;1990,2,IF(BE111&gt;1980,3,IF(BE111&gt;1973,4,IF(BE111&gt;1970,5,IF(BE111&gt;1960,6,IF(BE111&gt;1958,7,IF(BE111&gt;1953,8,9)))))))))</f>
        <v>0</v>
      </c>
      <c r="BG111" s="896">
        <v>1.4000000000000001</v>
      </c>
    </row>
    <row r="112" spans="1:59" ht="11.25" customHeight="1" x14ac:dyDescent="0.2">
      <c r="A112" s="894" t="s">
        <v>1157</v>
      </c>
      <c r="B112" s="889" t="s">
        <v>1158</v>
      </c>
      <c r="C112" s="946" t="s">
        <v>108</v>
      </c>
      <c r="D112" s="946" t="s">
        <v>4345</v>
      </c>
      <c r="E112" s="746">
        <v>9</v>
      </c>
      <c r="F112" s="1199">
        <v>490</v>
      </c>
      <c r="G112" s="1199" t="s">
        <v>106</v>
      </c>
      <c r="H112" s="1199" t="s">
        <v>106</v>
      </c>
      <c r="I112" s="888">
        <v>23.26</v>
      </c>
      <c r="J112" s="663">
        <f>(M112/I112)*100</f>
        <v>4.9871023215821149</v>
      </c>
      <c r="K112" s="891">
        <v>0.57999999999999996</v>
      </c>
      <c r="L112" s="901">
        <v>2</v>
      </c>
      <c r="M112" s="654">
        <f>K112*L112</f>
        <v>1.1599999999999999</v>
      </c>
      <c r="N112" s="884" t="s">
        <v>610</v>
      </c>
      <c r="O112" s="747">
        <v>0.52</v>
      </c>
      <c r="P112" s="875">
        <v>43901</v>
      </c>
      <c r="Q112" s="875">
        <v>43923</v>
      </c>
      <c r="R112" s="654">
        <f>(K112-O112)/O112*100</f>
        <v>11.538461538461526</v>
      </c>
      <c r="S112" s="714">
        <f>IF(INDEX(Historical!$D$7:$D$1277,MATCH(B112,Historical!$B$7:$B$1301,0))=0,"n/a",(INDEX(Historical!$C$7:$C$1279,MATCH(B112,Historical!$B$7:$B$1301,0))/INDEX(Historical!$D$7:$D$1277,MATCH(B112,Historical!$B$7:$B$1301,0))-1)*100)</f>
        <v>13.043478260869556</v>
      </c>
      <c r="T112" s="714">
        <f>IF(INDEX(Historical!$F$7:$F$1270,MATCH(B112,Historical!$B$7:$B$1301,0))=0,"n/a",((INDEX(Historical!$C$7:$C$1279,MATCH(B112,Historical!$B$7:$B$1301,0))/INDEX(Historical!$F$7:$F$1270,MATCH(B112,Historical!$B$7:$B$1301,0)))^(1/3)-1)*100)</f>
        <v>11.021370033491195</v>
      </c>
      <c r="U112" s="714">
        <f>IF(INDEX(Historical!$H$7:$H$1270,MATCH(B112,Historical!$B$7:$B$1301,0))=0,"n/a",((INDEX(Historical!$C$7:$C$1279,MATCH(B112,Historical!$B$7:$B$1301,0))/INDEX(Historical!$H$7:$H$1270,MATCH(B112,Historical!$B$7:$B$1301,0)))^(1/5)-1)*100)</f>
        <v>9.8560543306117854</v>
      </c>
      <c r="V112" s="714">
        <f>IF(INDEX(Historical!$O$7:$O$1270,MATCH(B112,Historical!$B$7:$B$1301,0))=0,"n/a",((INDEX(Historical!$C$7:$C$1279,MATCH(B112,Historical!$B$7:$B$1301,0))/INDEX(Historical!$O$7:$O$1270,MATCH(B112,Historical!$B$7:$B$1301,0)))^(1/10)-1)*100)</f>
        <v>5.4800556934348377</v>
      </c>
      <c r="W112" s="715">
        <f>IF(OR(U112&lt;=0,U112="n/a",V112&lt;=0,V112="n/a"),"n/a",U112/V112)</f>
        <v>1.7985317817881739</v>
      </c>
      <c r="X112" s="716">
        <f>IF(OR(AJ112&lt;=0,AJ112="n/a",U112&lt;=0,U112="n/a"),"n/a",U112/AJ112)</f>
        <v>0.80130523013103938</v>
      </c>
      <c r="Y112" s="890"/>
      <c r="Z112" s="663">
        <f>IF(OR(AC112&lt;0.01,AC112="n/a"),"n/a",M112/AC112*100)</f>
        <v>42.804428044280442</v>
      </c>
      <c r="AA112" s="900">
        <f>IF(OR(AC112&lt;0.01,AC112="n/a"),"n/a",I112/AC112)</f>
        <v>8.583025830258304</v>
      </c>
      <c r="AB112" s="901">
        <v>12</v>
      </c>
      <c r="AC112" s="879">
        <v>2.71</v>
      </c>
      <c r="AD112" s="879" t="s">
        <v>136</v>
      </c>
      <c r="AE112" s="879">
        <v>1.84</v>
      </c>
      <c r="AF112" s="879">
        <v>0.77</v>
      </c>
      <c r="AG112" s="879">
        <v>9.3000000000000007</v>
      </c>
      <c r="AH112" s="879">
        <v>3.3000000000000003</v>
      </c>
      <c r="AI112" s="879">
        <v>65.09</v>
      </c>
      <c r="AJ112" s="879">
        <v>12.3</v>
      </c>
      <c r="AK112" s="879" t="s">
        <v>136</v>
      </c>
      <c r="AL112" s="892">
        <v>119.32</v>
      </c>
      <c r="AM112" s="886">
        <v>4.3</v>
      </c>
      <c r="AN112" s="879">
        <v>0.08</v>
      </c>
      <c r="AO112" s="753">
        <f>IF(U112="n/a","n/a",IF(AA112&lt;0,"n/a",IF(AA112="n/a","n/a",J112+U112-AA112)))</f>
        <v>6.2601308219355971</v>
      </c>
      <c r="AP112" s="754">
        <f>IF(U112="n/a","n/a",J112+U112)</f>
        <v>14.843156652193901</v>
      </c>
      <c r="AQ112" s="902">
        <f>IF(OR(AC112&lt;0.01,AF112="n/a"),"n/a",(I112/SQRT(22.5*AC112*(I112/AF112))-1)*100)</f>
        <v>-45.803116574643056</v>
      </c>
      <c r="AR112" s="663">
        <f>INDEX(Historical!$C$7:$C$1279,MATCH(B112,Historical!$B$7:$B$1301,0))*IF(AH112="n/a",1.03,IF(AH112&lt;0,1.01,IF(AH112&gt;10,1.1,(1+AH112/100))))</f>
        <v>1.0743199999999999</v>
      </c>
      <c r="AS112" s="900">
        <f>IF($AI112="n/a",1.03*AR112,IF($AI112&lt;0,1.01*AR112,IF($AI112&gt;10,1.1*AR112,(1+$AI112/100)*AR112)))</f>
        <v>1.1817520000000001</v>
      </c>
      <c r="AT112" s="900">
        <f>IF($AK112="n/a",1.03*AS112,IF($AK112&lt;0,1.01*AS112,IF($AK112&gt;10,1.1*AS112,(1+$AK112/100)*AS112)))</f>
        <v>1.2172045600000001</v>
      </c>
      <c r="AU112" s="900">
        <f>IF($AK112="n/a",1.03*AT112,IF($AK112&lt;0,1.01*AT112,IF($AK112&gt;10,1.1*AT112,(1+$AK112/100)*AT112)))</f>
        <v>1.2537206968000001</v>
      </c>
      <c r="AV112" s="900">
        <f>IF($AK112="n/a",1.03*AU112,IF($AK112&lt;0,1.01*AU112,IF($AK112&gt;10,1.1*AU112,(1+$AK112/100)*AU112)))</f>
        <v>1.2913323177040001</v>
      </c>
      <c r="AW112" s="663">
        <f>SUM(AR112:AV112)</f>
        <v>6.0183295745040013</v>
      </c>
      <c r="AX112" s="761">
        <f>AW112/I112*100</f>
        <v>25.874159821599317</v>
      </c>
      <c r="AY112" s="948">
        <v>1.1000000000000001</v>
      </c>
      <c r="AZ112" s="886">
        <v>13.459999999999999</v>
      </c>
      <c r="BA112" s="886">
        <v>-44.29</v>
      </c>
      <c r="BB112" s="886">
        <v>-4.93</v>
      </c>
      <c r="BC112" s="886">
        <v>-30.049999999999997</v>
      </c>
      <c r="BE112" s="635">
        <v>2012</v>
      </c>
      <c r="BF112" s="912">
        <f>IF(BE112&gt;2008,0,IF(BE112&gt;2001,1,IF(BE112&gt;1990,2,IF(BE112&gt;1980,3,IF(BE112&gt;1973,4,IF(BE112&gt;1970,5,IF(BE112&gt;1960,6,IF(BE112&gt;1958,7,IF(BE112&gt;1953,8,9)))))))))</f>
        <v>0</v>
      </c>
      <c r="BG112" s="896">
        <v>0.89999999999999991</v>
      </c>
    </row>
    <row r="113" spans="1:59" ht="11.25" customHeight="1" x14ac:dyDescent="0.2">
      <c r="A113" s="895" t="s">
        <v>4583</v>
      </c>
      <c r="B113" s="889" t="s">
        <v>4578</v>
      </c>
      <c r="C113" s="946" t="s">
        <v>131</v>
      </c>
      <c r="D113" s="946" t="s">
        <v>4335</v>
      </c>
      <c r="E113" s="746">
        <v>5</v>
      </c>
      <c r="F113" s="1199">
        <v>765</v>
      </c>
      <c r="G113" s="1199" t="s">
        <v>106</v>
      </c>
      <c r="H113" s="1199" t="s">
        <v>106</v>
      </c>
      <c r="I113" s="888">
        <v>36.29</v>
      </c>
      <c r="J113" s="663">
        <f>(M113/I113)*100</f>
        <v>4.2160374758886743</v>
      </c>
      <c r="K113" s="891">
        <v>0.38250000000000001</v>
      </c>
      <c r="L113" s="901">
        <v>4</v>
      </c>
      <c r="M113" s="654">
        <f>K113*L113</f>
        <v>1.53</v>
      </c>
      <c r="N113" s="884" t="s">
        <v>294</v>
      </c>
      <c r="O113" s="747">
        <v>0.36249999999999999</v>
      </c>
      <c r="P113" s="875">
        <v>43880</v>
      </c>
      <c r="Q113" s="875">
        <v>43900</v>
      </c>
      <c r="R113" s="654">
        <f>(K113-O113)/O113*100</f>
        <v>5.5172413793103496</v>
      </c>
      <c r="S113" s="714">
        <f>IF(INDEX(Historical!$D$7:$D$1277,MATCH(B113,Historical!$B$7:$B$1301,0))=0,"n/a",(INDEX(Historical!$C$7:$C$1279,MATCH(B113,Historical!$B$7:$B$1301,0))/INDEX(Historical!$D$7:$D$1277,MATCH(B113,Historical!$B$7:$B$1301,0))-1)*100)</f>
        <v>5.0724637681159424</v>
      </c>
      <c r="T113" s="714">
        <f>IF(INDEX(Historical!$F$7:$F$1270,MATCH(B113,Historical!$B$7:$B$1301,0))=0,"n/a",((INDEX(Historical!$C$7:$C$1279,MATCH(B113,Historical!$B$7:$B$1301,0))/INDEX(Historical!$F$7:$F$1270,MATCH(B113,Historical!$B$7:$B$1301,0)))^(1/3)-1)*100)</f>
        <v>4.6823932105689803</v>
      </c>
      <c r="U113" s="714">
        <f>IF(INDEX(Historical!$H$7:$H$1270,MATCH(B113,Historical!$B$7:$B$1301,0))=0,"n/a",((INDEX(Historical!$C$7:$C$1279,MATCH(B113,Historical!$B$7:$B$1301,0))/INDEX(Historical!$H$7:$H$1270,MATCH(B113,Historical!$B$7:$B$1301,0)))^(1/5)-1)*100)</f>
        <v>3.1785127261889867</v>
      </c>
      <c r="V113" s="714">
        <f>IF(INDEX(Historical!$O$7:$O$1270,MATCH(B113,Historical!$B$7:$B$1301,0))=0,"n/a",((INDEX(Historical!$C$7:$C$1279,MATCH(B113,Historical!$B$7:$B$1301,0))/INDEX(Historical!$O$7:$O$1270,MATCH(B113,Historical!$B$7:$B$1301,0)))^(1/10)-1)*100)</f>
        <v>-3.6359885063880881</v>
      </c>
      <c r="W113" s="715" t="str">
        <f>IF(OR(U113&lt;=0,U113="n/a",V113&lt;=0,V113="n/a"),"n/a",U113/V113)</f>
        <v>n/a</v>
      </c>
      <c r="X113" s="716">
        <f>IF(OR(AJ113&lt;=0,AJ113="n/a",U113&lt;=0,U113="n/a"),"n/a",U113/AJ113)</f>
        <v>0.32106189153424108</v>
      </c>
      <c r="Y113" s="890"/>
      <c r="Z113" s="663">
        <f>IF(OR(AC113&lt;0.01,AC113="n/a"),"n/a",M113/AC113*100)</f>
        <v>48.264984227129339</v>
      </c>
      <c r="AA113" s="900">
        <f>IF(OR(AC113&lt;0.01,AC113="n/a"),"n/a",I113/AC113)</f>
        <v>11.447949526813881</v>
      </c>
      <c r="AB113" s="901">
        <v>12</v>
      </c>
      <c r="AC113" s="879">
        <v>3.17</v>
      </c>
      <c r="AD113" s="879" t="s">
        <v>136</v>
      </c>
      <c r="AE113" s="879">
        <v>1.06</v>
      </c>
      <c r="AF113" s="879">
        <v>1.08</v>
      </c>
      <c r="AG113" s="879">
        <v>9.7000000000000011</v>
      </c>
      <c r="AH113" s="879">
        <v>45.7</v>
      </c>
      <c r="AI113" s="879">
        <v>-0.41000000000000003</v>
      </c>
      <c r="AJ113" s="879">
        <v>9.9</v>
      </c>
      <c r="AK113" s="879">
        <v>-3.5999999999999996</v>
      </c>
      <c r="AL113" s="892">
        <v>35790</v>
      </c>
      <c r="AM113" s="886">
        <v>0.2</v>
      </c>
      <c r="AN113" s="879">
        <v>1.23</v>
      </c>
      <c r="AO113" s="753">
        <f>IF(U113="n/a","n/a",IF(AA113&lt;0,"n/a",IF(AA113="n/a","n/a",J113+U113-AA113)))</f>
        <v>-4.0533993247362199</v>
      </c>
      <c r="AP113" s="754">
        <f>IF(U113="n/a","n/a",J113+U113)</f>
        <v>7.394550202077661</v>
      </c>
      <c r="AQ113" s="902">
        <f>IF(OR(AC113&lt;0.01,AF113="n/a"),"n/a",(I113/SQRT(22.5*AC113*(I113/AF113))-1)*100)</f>
        <v>-25.871626398047397</v>
      </c>
      <c r="AR113" s="663">
        <f>INDEX(Historical!$C$7:$C$1279,MATCH(B113,Historical!$B$7:$B$1301,0))*IF(AH113="n/a",1.03,IF(AH113&lt;0,1.01,IF(AH113&gt;10,1.1,(1+AH113/100))))</f>
        <v>1.595</v>
      </c>
      <c r="AS113" s="900">
        <f>IF($AI113="n/a",1.03*AR113,IF($AI113&lt;0,1.01*AR113,IF($AI113&gt;10,1.1*AR113,(1+$AI113/100)*AR113)))</f>
        <v>1.6109499999999999</v>
      </c>
      <c r="AT113" s="900">
        <f>IF($AK113="n/a",1.03*AS113,IF($AK113&lt;0,1.01*AS113,IF($AK113&gt;10,1.1*AS113,(1+$AK113/100)*AS113)))</f>
        <v>1.6270594999999999</v>
      </c>
      <c r="AU113" s="900">
        <f>IF($AK113="n/a",1.03*AT113,IF($AK113&lt;0,1.01*AT113,IF($AK113&gt;10,1.1*AT113,(1+$AK113/100)*AT113)))</f>
        <v>1.6433300949999998</v>
      </c>
      <c r="AV113" s="900">
        <f>IF($AK113="n/a",1.03*AU113,IF($AK113&lt;0,1.01*AU113,IF($AK113&gt;10,1.1*AU113,(1+$AK113/100)*AU113)))</f>
        <v>1.6597633959499998</v>
      </c>
      <c r="AW113" s="663">
        <f>SUM(AR113:AV113)</f>
        <v>8.1361029909499987</v>
      </c>
      <c r="AX113" s="761">
        <f>AW113/I113*100</f>
        <v>22.419683083356293</v>
      </c>
      <c r="AY113" s="948">
        <v>0.43</v>
      </c>
      <c r="AZ113" s="886">
        <v>23.94</v>
      </c>
      <c r="BA113" s="886">
        <v>-28.199999999999996</v>
      </c>
      <c r="BB113" s="886">
        <v>-2.9499999999999997</v>
      </c>
      <c r="BC113" s="886">
        <v>-14.87</v>
      </c>
      <c r="BE113" s="635">
        <v>2016</v>
      </c>
      <c r="BF113" s="912">
        <f>IF(BE113&gt;2008,0,IF(BE113&gt;2001,1,IF(BE113&gt;1990,2,IF(BE113&gt;1980,3,IF(BE113&gt;1973,4,IF(BE113&gt;1970,5,IF(BE113&gt;1960,6,IF(BE113&gt;1958,7,IF(BE113&gt;1953,8,9)))))))))</f>
        <v>0</v>
      </c>
      <c r="BG113" s="896">
        <v>2.5</v>
      </c>
    </row>
    <row r="114" spans="1:59" ht="11.25" customHeight="1" x14ac:dyDescent="0.2">
      <c r="A114" s="885" t="s">
        <v>1165</v>
      </c>
      <c r="B114" s="889" t="s">
        <v>1166</v>
      </c>
      <c r="C114" s="946" t="s">
        <v>112</v>
      </c>
      <c r="D114" s="946" t="s">
        <v>4368</v>
      </c>
      <c r="E114" s="746">
        <v>8</v>
      </c>
      <c r="F114" s="1199">
        <v>573</v>
      </c>
      <c r="G114" s="1199" t="s">
        <v>106</v>
      </c>
      <c r="H114" s="1199" t="s">
        <v>106</v>
      </c>
      <c r="I114" s="888">
        <v>80.930000000000007</v>
      </c>
      <c r="J114" s="663">
        <f>(M114/I114)*100</f>
        <v>0.93908315828493749</v>
      </c>
      <c r="K114" s="899">
        <v>0.19</v>
      </c>
      <c r="L114" s="901">
        <v>4</v>
      </c>
      <c r="M114" s="654">
        <f>K114*L114</f>
        <v>0.76</v>
      </c>
      <c r="N114" s="884" t="s">
        <v>595</v>
      </c>
      <c r="O114" s="751">
        <v>0.16</v>
      </c>
      <c r="P114" s="875">
        <v>43902</v>
      </c>
      <c r="Q114" s="875">
        <v>43917</v>
      </c>
      <c r="R114" s="654">
        <f>(K114-O114)/O114*100</f>
        <v>18.75</v>
      </c>
      <c r="S114" s="714">
        <f>IF(INDEX(Historical!$D$7:$D$1277,MATCH(B114,Historical!$B$7:$B$1301,0))=0,"n/a",(INDEX(Historical!$C$7:$C$1279,MATCH(B114,Historical!$B$7:$B$1301,0))/INDEX(Historical!$D$7:$D$1277,MATCH(B114,Historical!$B$7:$B$1301,0))-1)*100)</f>
        <v>23.076923076923084</v>
      </c>
      <c r="T114" s="714">
        <f>IF(INDEX(Historical!$F$7:$F$1270,MATCH(B114,Historical!$B$7:$B$1301,0))=0,"n/a",((INDEX(Historical!$C$7:$C$1279,MATCH(B114,Historical!$B$7:$B$1301,0))/INDEX(Historical!$F$7:$F$1270,MATCH(B114,Historical!$B$7:$B$1301,0)))^(1/3)-1)*100)</f>
        <v>21.141372855475971</v>
      </c>
      <c r="U114" s="714">
        <f>IF(INDEX(Historical!$H$7:$H$1270,MATCH(B114,Historical!$B$7:$B$1301,0))=0,"n/a",((INDEX(Historical!$C$7:$C$1279,MATCH(B114,Historical!$B$7:$B$1301,0))/INDEX(Historical!$H$7:$H$1270,MATCH(B114,Historical!$B$7:$B$1301,0)))^(1/5)-1)*100)</f>
        <v>20.683526730903257</v>
      </c>
      <c r="V114" s="714" t="str">
        <f>IF(INDEX(Historical!$O$7:$O$1270,MATCH(B114,Historical!$B$7:$B$1301,0))=0,"n/a",((INDEX(Historical!$C$7:$C$1279,MATCH(B114,Historical!$B$7:$B$1301,0))/INDEX(Historical!$O$7:$O$1270,MATCH(B114,Historical!$B$7:$B$1301,0)))^(1/10)-1)*100)</f>
        <v>n/a</v>
      </c>
      <c r="W114" s="715" t="str">
        <f>IF(OR(U114&lt;=0,U114="n/a",V114&lt;=0,V114="n/a"),"n/a",U114/V114)</f>
        <v>n/a</v>
      </c>
      <c r="X114" s="716">
        <f>IF(OR(AJ114&lt;=0,AJ114="n/a",U114&lt;=0,U114="n/a"),"n/a",U114/AJ114)</f>
        <v>1.3090839703103327</v>
      </c>
      <c r="Y114" s="686" t="s">
        <v>4186</v>
      </c>
      <c r="Z114" s="663">
        <f>IF(OR(AC114&lt;0.01,AC114="n/a"),"n/a",M114/AC114*100)</f>
        <v>47.5</v>
      </c>
      <c r="AA114" s="900">
        <f>IF(OR(AC114&lt;0.01,AC114="n/a"),"n/a",I114/AC114)</f>
        <v>50.581250000000004</v>
      </c>
      <c r="AB114" s="901">
        <v>12</v>
      </c>
      <c r="AC114" s="879">
        <v>1.6</v>
      </c>
      <c r="AD114" s="879">
        <v>3.3</v>
      </c>
      <c r="AE114" s="879">
        <v>9.75</v>
      </c>
      <c r="AF114" s="879">
        <v>12.88</v>
      </c>
      <c r="AG114" s="879">
        <v>25</v>
      </c>
      <c r="AH114" s="879">
        <v>14.7</v>
      </c>
      <c r="AI114" s="879">
        <v>22.97</v>
      </c>
      <c r="AJ114" s="879">
        <v>15.8</v>
      </c>
      <c r="AK114" s="879">
        <v>15</v>
      </c>
      <c r="AL114" s="892">
        <v>4140</v>
      </c>
      <c r="AM114" s="886">
        <v>1.3</v>
      </c>
      <c r="AN114" s="879">
        <v>0</v>
      </c>
      <c r="AO114" s="753">
        <f>IF(U114="n/a","n/a",IF(AA114&lt;0,"n/a",IF(AA114="n/a","n/a",J114+U114-AA114)))</f>
        <v>-28.95864011081181</v>
      </c>
      <c r="AP114" s="754">
        <f>IF(U114="n/a","n/a",J114+U114)</f>
        <v>21.622609889188194</v>
      </c>
      <c r="AQ114" s="902">
        <f>IF(OR(AC114&lt;0.01,AF114="n/a"),"n/a",(I114/SQRT(22.5*AC114*(I114/AF114))-1)*100)</f>
        <v>438.09809101645732</v>
      </c>
      <c r="AR114" s="663">
        <f>INDEX(Historical!$C$7:$C$1279,MATCH(B114,Historical!$B$7:$B$1301,0))*IF(AH114="n/a",1.03,IF(AH114&lt;0,1.01,IF(AH114&gt;10,1.1,(1+AH114/100))))</f>
        <v>0.70400000000000007</v>
      </c>
      <c r="AS114" s="900">
        <f>IF($AI114="n/a",1.03*AR114,IF($AI114&lt;0,1.01*AR114,IF($AI114&gt;10,1.1*AR114,(1+$AI114/100)*AR114)))</f>
        <v>0.77440000000000009</v>
      </c>
      <c r="AT114" s="900">
        <f>IF($AK114="n/a",1.03*AS114,IF($AK114&lt;0,1.01*AS114,IF($AK114&gt;10,1.1*AS114,(1+$AK114/100)*AS114)))</f>
        <v>0.85184000000000015</v>
      </c>
      <c r="AU114" s="900">
        <f>IF($AK114="n/a",1.03*AT114,IF($AK114&lt;0,1.01*AT114,IF($AK114&gt;10,1.1*AT114,(1+$AK114/100)*AT114)))</f>
        <v>0.93702400000000019</v>
      </c>
      <c r="AV114" s="900">
        <f>IF($AK114="n/a",1.03*AU114,IF($AK114&lt;0,1.01*AU114,IF($AK114&gt;10,1.1*AU114,(1+$AK114/100)*AU114)))</f>
        <v>1.0307264000000003</v>
      </c>
      <c r="AW114" s="663">
        <f>SUM(AR114:AV114)</f>
        <v>4.2979904000000007</v>
      </c>
      <c r="AX114" s="761">
        <f>AW114/I114*100</f>
        <v>5.3107505251451874</v>
      </c>
      <c r="AY114" s="948">
        <v>0.26</v>
      </c>
      <c r="AZ114" s="886">
        <v>39.989999999999995</v>
      </c>
      <c r="BA114" s="886">
        <v>-2.2800000000000002</v>
      </c>
      <c r="BB114" s="886">
        <v>12.139999999999999</v>
      </c>
      <c r="BC114" s="886">
        <v>15.379999999999999</v>
      </c>
      <c r="BE114" s="635">
        <v>2013</v>
      </c>
      <c r="BF114" s="912">
        <f>IF(BE114&gt;2008,0,IF(BE114&gt;2001,1,IF(BE114&gt;1990,2,IF(BE114&gt;1980,3,IF(BE114&gt;1973,4,IF(BE114&gt;1970,5,IF(BE114&gt;1960,6,IF(BE114&gt;1958,7,IF(BE114&gt;1953,8,9)))))))))</f>
        <v>0</v>
      </c>
      <c r="BG114" s="896">
        <v>16.3</v>
      </c>
    </row>
    <row r="115" spans="1:59" ht="11.25" customHeight="1" x14ac:dyDescent="0.2">
      <c r="A115" s="885" t="s">
        <v>1161</v>
      </c>
      <c r="B115" s="889" t="s">
        <v>1162</v>
      </c>
      <c r="C115" s="946" t="s">
        <v>108</v>
      </c>
      <c r="D115" s="946" t="s">
        <v>4345</v>
      </c>
      <c r="E115" s="746">
        <v>8</v>
      </c>
      <c r="F115" s="1199">
        <v>569</v>
      </c>
      <c r="G115" s="1199" t="s">
        <v>106</v>
      </c>
      <c r="H115" s="1199" t="s">
        <v>106</v>
      </c>
      <c r="I115" s="888">
        <v>116</v>
      </c>
      <c r="J115" s="663">
        <f>(M115/I115)*100</f>
        <v>4.1379310344827589</v>
      </c>
      <c r="K115" s="891">
        <v>1.2</v>
      </c>
      <c r="L115" s="901">
        <v>4</v>
      </c>
      <c r="M115" s="654">
        <f>K115*L115</f>
        <v>4.8</v>
      </c>
      <c r="N115" s="884" t="s">
        <v>135</v>
      </c>
      <c r="O115" s="747">
        <v>1.1499999999999999</v>
      </c>
      <c r="P115" s="875">
        <v>43895</v>
      </c>
      <c r="Q115" s="875">
        <v>43910</v>
      </c>
      <c r="R115" s="654">
        <f>(K115-O115)/O115*100</f>
        <v>4.3478260869565259</v>
      </c>
      <c r="S115" s="714">
        <f>IF(INDEX(Historical!$D$7:$D$1277,MATCH(B115,Historical!$B$7:$B$1301,0))=0,"n/a",(INDEX(Historical!$C$7:$C$1279,MATCH(B115,Historical!$B$7:$B$1301,0))/INDEX(Historical!$D$7:$D$1277,MATCH(B115,Historical!$B$7:$B$1301,0))-1)*100)</f>
        <v>14.285714285714302</v>
      </c>
      <c r="T115" s="714">
        <f>IF(INDEX(Historical!$F$7:$F$1270,MATCH(B115,Historical!$B$7:$B$1301,0))=0,"n/a",((INDEX(Historical!$C$7:$C$1279,MATCH(B115,Historical!$B$7:$B$1301,0))/INDEX(Historical!$F$7:$F$1270,MATCH(B115,Historical!$B$7:$B$1301,0)))^(1/3)-1)*100)</f>
        <v>15.576429093134902</v>
      </c>
      <c r="U115" s="714">
        <f>IF(INDEX(Historical!$H$7:$H$1270,MATCH(B115,Historical!$B$7:$B$1301,0))=0,"n/a",((INDEX(Historical!$C$7:$C$1279,MATCH(B115,Historical!$B$7:$B$1301,0))/INDEX(Historical!$H$7:$H$1270,MATCH(B115,Historical!$B$7:$B$1301,0)))^(1/5)-1)*100)</f>
        <v>23.203826267929074</v>
      </c>
      <c r="V115" s="714" t="str">
        <f>IF(INDEX(Historical!$O$7:$O$1270,MATCH(B115,Historical!$B$7:$B$1301,0))=0,"n/a",((INDEX(Historical!$C$7:$C$1279,MATCH(B115,Historical!$B$7:$B$1301,0))/INDEX(Historical!$O$7:$O$1270,MATCH(B115,Historical!$B$7:$B$1301,0)))^(1/10)-1)*100)</f>
        <v>n/a</v>
      </c>
      <c r="W115" s="715" t="str">
        <f>IF(OR(U115&lt;=0,U115="n/a",V115&lt;=0,V115="n/a"),"n/a",U115/V115)</f>
        <v>n/a</v>
      </c>
      <c r="X115" s="716" t="str">
        <f>IF(OR(AJ115&lt;=0,AJ115="n/a",U115&lt;=0,U115="n/a"),"n/a",U115/AJ115)</f>
        <v>n/a</v>
      </c>
      <c r="Y115" s="890"/>
      <c r="Z115" s="663" t="str">
        <f>IF(OR(AC115&lt;0.01,AC115="n/a"),"n/a",M115/AC115*100)</f>
        <v>n/a</v>
      </c>
      <c r="AA115" s="900" t="str">
        <f>IF(OR(AC115&lt;0.01,AC115="n/a"),"n/a",I115/AC115)</f>
        <v>n/a</v>
      </c>
      <c r="AB115" s="901">
        <v>12</v>
      </c>
      <c r="AC115" s="879" t="s">
        <v>136</v>
      </c>
      <c r="AD115" s="879" t="s">
        <v>136</v>
      </c>
      <c r="AE115" s="879" t="s">
        <v>136</v>
      </c>
      <c r="AF115" s="879" t="s">
        <v>136</v>
      </c>
      <c r="AG115" s="879" t="s">
        <v>136</v>
      </c>
      <c r="AH115" s="879" t="s">
        <v>136</v>
      </c>
      <c r="AI115" s="879" t="s">
        <v>136</v>
      </c>
      <c r="AJ115" s="879" t="s">
        <v>136</v>
      </c>
      <c r="AK115" s="879" t="s">
        <v>136</v>
      </c>
      <c r="AL115" s="892" t="s">
        <v>136</v>
      </c>
      <c r="AM115" s="886" t="s">
        <v>136</v>
      </c>
      <c r="AN115" s="879" t="s">
        <v>136</v>
      </c>
      <c r="AO115" s="753" t="str">
        <f>IF(U115="n/a","n/a",IF(AA115&lt;0,"n/a",IF(AA115="n/a","n/a",J115+U115-AA115)))</f>
        <v>n/a</v>
      </c>
      <c r="AP115" s="754">
        <f>IF(U115="n/a","n/a",J115+U115)</f>
        <v>27.341757302411832</v>
      </c>
      <c r="AQ115" s="902" t="str">
        <f>IF(OR(AC115&lt;0.01,AF115="n/a"),"n/a",(I115/SQRT(22.5*AC115*(I115/AF115))-1)*100)</f>
        <v>n/a</v>
      </c>
      <c r="AR115" s="663">
        <f>INDEX(Historical!$C$7:$C$1279,MATCH(B115,Historical!$B$7:$B$1301,0))*IF(AH115="n/a",1.03,IF(AH115&lt;0,1.01,IF(AH115&gt;10,1.1,(1+AH115/100))))</f>
        <v>4.5320000000000009</v>
      </c>
      <c r="AS115" s="900">
        <f>IF($AI115="n/a",1.03*AR115,IF($AI115&lt;0,1.01*AR115,IF($AI115&gt;10,1.1*AR115,(1+$AI115/100)*AR115)))</f>
        <v>4.6679600000000008</v>
      </c>
      <c r="AT115" s="900">
        <f>IF($AK115="n/a",1.03*AS115,IF($AK115&lt;0,1.01*AS115,IF($AK115&gt;10,1.1*AS115,(1+$AK115/100)*AS115)))</f>
        <v>4.8079988000000009</v>
      </c>
      <c r="AU115" s="900">
        <f>IF($AK115="n/a",1.03*AT115,IF($AK115&lt;0,1.01*AT115,IF($AK115&gt;10,1.1*AT115,(1+$AK115/100)*AT115)))</f>
        <v>4.9522387640000014</v>
      </c>
      <c r="AV115" s="900">
        <f>IF($AK115="n/a",1.03*AU115,IF($AK115&lt;0,1.01*AU115,IF($AK115&gt;10,1.1*AU115,(1+$AK115/100)*AU115)))</f>
        <v>5.1008059269200015</v>
      </c>
      <c r="AW115" s="663">
        <f>SUM(AR115:AV115)</f>
        <v>24.061003490920001</v>
      </c>
      <c r="AX115" s="761">
        <f>AW115/I115*100</f>
        <v>20.742244388724139</v>
      </c>
      <c r="AY115" s="948" t="s">
        <v>136</v>
      </c>
      <c r="AZ115" s="886" t="s">
        <v>136</v>
      </c>
      <c r="BA115" s="886" t="s">
        <v>136</v>
      </c>
      <c r="BB115" s="886" t="s">
        <v>136</v>
      </c>
      <c r="BC115" s="886" t="s">
        <v>136</v>
      </c>
      <c r="BD115" s="921" t="s">
        <v>4271</v>
      </c>
      <c r="BE115" s="635">
        <v>2013</v>
      </c>
      <c r="BF115" s="912">
        <f>IF(BE115&gt;2008,0,IF(BE115&gt;2001,1,IF(BE115&gt;1990,2,IF(BE115&gt;1980,3,IF(BE115&gt;1973,4,IF(BE115&gt;1970,5,IF(BE115&gt;1960,6,IF(BE115&gt;1958,7,IF(BE115&gt;1953,8,9)))))))))</f>
        <v>0</v>
      </c>
      <c r="BG115" s="896" t="s">
        <v>136</v>
      </c>
    </row>
    <row r="116" spans="1:59" ht="11.25" customHeight="1" x14ac:dyDescent="0.2">
      <c r="A116" s="885" t="s">
        <v>1220</v>
      </c>
      <c r="B116" s="889" t="s">
        <v>1221</v>
      </c>
      <c r="C116" s="946" t="s">
        <v>112</v>
      </c>
      <c r="D116" s="946" t="s">
        <v>1222</v>
      </c>
      <c r="E116" s="746">
        <v>8</v>
      </c>
      <c r="F116" s="1199">
        <v>568</v>
      </c>
      <c r="G116" s="1199" t="s">
        <v>106</v>
      </c>
      <c r="H116" s="1199" t="s">
        <v>106</v>
      </c>
      <c r="I116" s="888">
        <v>63.93</v>
      </c>
      <c r="J116" s="663">
        <f>(M116/I116)*100</f>
        <v>1.5016424213984045</v>
      </c>
      <c r="K116" s="891">
        <v>0.24</v>
      </c>
      <c r="L116" s="901">
        <v>4</v>
      </c>
      <c r="M116" s="654">
        <f>K116*L116</f>
        <v>0.96</v>
      </c>
      <c r="N116" s="884" t="s">
        <v>135</v>
      </c>
      <c r="O116" s="747">
        <v>0.22</v>
      </c>
      <c r="P116" s="875">
        <v>43887</v>
      </c>
      <c r="Q116" s="875">
        <v>43907</v>
      </c>
      <c r="R116" s="654">
        <f>(K116-O116)/O116*100</f>
        <v>9.0909090909090864</v>
      </c>
      <c r="S116" s="714">
        <f>IF(INDEX(Historical!$D$7:$D$1277,MATCH(B116,Historical!$B$7:$B$1301,0))=0,"n/a",(INDEX(Historical!$C$7:$C$1279,MATCH(B116,Historical!$B$7:$B$1301,0))/INDEX(Historical!$D$7:$D$1277,MATCH(B116,Historical!$B$7:$B$1301,0))-1)*100)</f>
        <v>9.9999999999999858</v>
      </c>
      <c r="T116" s="714">
        <f>IF(INDEX(Historical!$F$7:$F$1270,MATCH(B116,Historical!$B$7:$B$1301,0))=0,"n/a",((INDEX(Historical!$C$7:$C$1279,MATCH(B116,Historical!$B$7:$B$1301,0))/INDEX(Historical!$F$7:$F$1270,MATCH(B116,Historical!$B$7:$B$1301,0)))^(1/3)-1)*100)</f>
        <v>11.199004528465784</v>
      </c>
      <c r="U116" s="714">
        <f>IF(INDEX(Historical!$H$7:$H$1270,MATCH(B116,Historical!$B$7:$B$1301,0))=0,"n/a",((INDEX(Historical!$C$7:$C$1279,MATCH(B116,Historical!$B$7:$B$1301,0))/INDEX(Historical!$H$7:$H$1270,MATCH(B116,Historical!$B$7:$B$1301,0)))^(1/5)-1)*100)</f>
        <v>12.888132073019754</v>
      </c>
      <c r="V116" s="714" t="str">
        <f>IF(INDEX(Historical!$O$7:$O$1270,MATCH(B116,Historical!$B$7:$B$1301,0))=0,"n/a",((INDEX(Historical!$C$7:$C$1279,MATCH(B116,Historical!$B$7:$B$1301,0))/INDEX(Historical!$O$7:$O$1270,MATCH(B116,Historical!$B$7:$B$1301,0)))^(1/10)-1)*100)</f>
        <v>n/a</v>
      </c>
      <c r="W116" s="715" t="str">
        <f>IF(OR(U116&lt;=0,U116="n/a",V116&lt;=0,V116="n/a"),"n/a",U116/V116)</f>
        <v>n/a</v>
      </c>
      <c r="X116" s="716">
        <f>IF(OR(AJ116&lt;=0,AJ116="n/a",U116&lt;=0,U116="n/a"),"n/a",U116/AJ116)</f>
        <v>0.96903248669321451</v>
      </c>
      <c r="Y116" s="673"/>
      <c r="Z116" s="663">
        <f>IF(OR(AC116&lt;0.01,AC116="n/a"),"n/a",M116/AC116*100)</f>
        <v>29.629629629629626</v>
      </c>
      <c r="AA116" s="900">
        <f>IF(OR(AC116&lt;0.01,AC116="n/a"),"n/a",I116/AC116)</f>
        <v>19.731481481481481</v>
      </c>
      <c r="AB116" s="901">
        <v>12</v>
      </c>
      <c r="AC116" s="879">
        <v>3.24</v>
      </c>
      <c r="AD116" s="879">
        <v>8.44</v>
      </c>
      <c r="AE116" s="879">
        <v>1.51</v>
      </c>
      <c r="AF116" s="879">
        <v>3.72</v>
      </c>
      <c r="AG116" s="879">
        <v>19.3</v>
      </c>
      <c r="AH116" s="879">
        <v>13.3</v>
      </c>
      <c r="AI116" s="879">
        <v>16.7</v>
      </c>
      <c r="AJ116" s="879">
        <v>13.3</v>
      </c>
      <c r="AK116" s="879">
        <v>2.2999999999999998</v>
      </c>
      <c r="AL116" s="892">
        <v>8820</v>
      </c>
      <c r="AM116" s="886">
        <v>0.6</v>
      </c>
      <c r="AN116" s="879">
        <v>1.03</v>
      </c>
      <c r="AO116" s="753">
        <f>IF(U116="n/a","n/a",IF(AA116&lt;0,"n/a",IF(AA116="n/a","n/a",J116+U116-AA116)))</f>
        <v>-5.341706987063322</v>
      </c>
      <c r="AP116" s="754">
        <f>IF(U116="n/a","n/a",J116+U116)</f>
        <v>14.389774494418159</v>
      </c>
      <c r="AQ116" s="902">
        <f>IF(OR(AC116&lt;0.01,AF116="n/a"),"n/a",(I116/SQRT(22.5*AC116*(I116/AF116))-1)*100)</f>
        <v>80.617596178729826</v>
      </c>
      <c r="AR116" s="663">
        <f>INDEX(Historical!$C$7:$C$1279,MATCH(B116,Historical!$B$7:$B$1301,0))*IF(AH116="n/a",1.03,IF(AH116&lt;0,1.01,IF(AH116&gt;10,1.1,(1+AH116/100))))</f>
        <v>0.96800000000000008</v>
      </c>
      <c r="AS116" s="900">
        <f>IF($AI116="n/a",1.03*AR116,IF($AI116&lt;0,1.01*AR116,IF($AI116&gt;10,1.1*AR116,(1+$AI116/100)*AR116)))</f>
        <v>1.0648000000000002</v>
      </c>
      <c r="AT116" s="900">
        <f>IF($AK116="n/a",1.03*AS116,IF($AK116&lt;0,1.01*AS116,IF($AK116&gt;10,1.1*AS116,(1+$AK116/100)*AS116)))</f>
        <v>1.0892904000000001</v>
      </c>
      <c r="AU116" s="900">
        <f>IF($AK116="n/a",1.03*AT116,IF($AK116&lt;0,1.01*AT116,IF($AK116&gt;10,1.1*AT116,(1+$AK116/100)*AT116)))</f>
        <v>1.1143440792000001</v>
      </c>
      <c r="AV116" s="900">
        <f>IF($AK116="n/a",1.03*AU116,IF($AK116&lt;0,1.01*AU116,IF($AK116&gt;10,1.1*AU116,(1+$AK116/100)*AU116)))</f>
        <v>1.1399739930216</v>
      </c>
      <c r="AW116" s="663">
        <f>SUM(AR116:AV116)</f>
        <v>5.3764084722216001</v>
      </c>
      <c r="AX116" s="761">
        <f>AW116/I116*100</f>
        <v>8.4098364965143126</v>
      </c>
      <c r="AY116" s="948">
        <v>1.67</v>
      </c>
      <c r="AZ116" s="886">
        <v>88.58</v>
      </c>
      <c r="BA116" s="886">
        <v>-12.76</v>
      </c>
      <c r="BB116" s="886">
        <v>12.42</v>
      </c>
      <c r="BC116" s="886">
        <v>8.5500000000000007</v>
      </c>
      <c r="BE116" s="635">
        <v>2013</v>
      </c>
      <c r="BF116" s="912">
        <f>IF(BE116&gt;2008,0,IF(BE116&gt;2001,1,IF(BE116&gt;1990,2,IF(BE116&gt;1980,3,IF(BE116&gt;1973,4,IF(BE116&gt;1970,5,IF(BE116&gt;1960,6,IF(BE116&gt;1958,7,IF(BE116&gt;1953,8,9)))))))))</f>
        <v>0</v>
      </c>
      <c r="BG116" s="896">
        <v>7.1999999999999993</v>
      </c>
    </row>
    <row r="117" spans="1:59" ht="11.25" customHeight="1" x14ac:dyDescent="0.2">
      <c r="A117" s="885" t="s">
        <v>1186</v>
      </c>
      <c r="B117" s="889" t="s">
        <v>1187</v>
      </c>
      <c r="C117" s="946" t="s">
        <v>108</v>
      </c>
      <c r="D117" s="946" t="s">
        <v>4345</v>
      </c>
      <c r="E117" s="746">
        <v>8</v>
      </c>
      <c r="F117" s="1199">
        <v>551</v>
      </c>
      <c r="G117" s="1199" t="s">
        <v>106</v>
      </c>
      <c r="H117" s="1199" t="s">
        <v>106</v>
      </c>
      <c r="I117" s="888">
        <v>16.45</v>
      </c>
      <c r="J117" s="663">
        <f>(M117/I117)*100</f>
        <v>4.0121580547112465</v>
      </c>
      <c r="K117" s="891">
        <v>0.16500000000000001</v>
      </c>
      <c r="L117" s="901">
        <v>4</v>
      </c>
      <c r="M117" s="654">
        <f>K117*L117</f>
        <v>0.66</v>
      </c>
      <c r="N117" s="884" t="s">
        <v>107</v>
      </c>
      <c r="O117" s="747">
        <v>0.15</v>
      </c>
      <c r="P117" s="875">
        <v>43861</v>
      </c>
      <c r="Q117" s="875">
        <v>43874</v>
      </c>
      <c r="R117" s="654">
        <f>(K117-O117)/O117*100</f>
        <v>10.000000000000009</v>
      </c>
      <c r="S117" s="714">
        <f>IF(INDEX(Historical!$D$7:$D$1277,MATCH(B117,Historical!$B$7:$B$1301,0))=0,"n/a",(INDEX(Historical!$C$7:$C$1279,MATCH(B117,Historical!$B$7:$B$1301,0))/INDEX(Historical!$D$7:$D$1277,MATCH(B117,Historical!$B$7:$B$1301,0))-1)*100)</f>
        <v>7.1428571428571397</v>
      </c>
      <c r="T117" s="714">
        <f>IF(INDEX(Historical!$F$7:$F$1270,MATCH(B117,Historical!$B$7:$B$1301,0))=0,"n/a",((INDEX(Historical!$C$7:$C$1279,MATCH(B117,Historical!$B$7:$B$1301,0))/INDEX(Historical!$F$7:$F$1270,MATCH(B117,Historical!$B$7:$B$1301,0)))^(1/3)-1)*100)</f>
        <v>7.7217345015941907</v>
      </c>
      <c r="U117" s="714">
        <f>IF(INDEX(Historical!$H$7:$H$1270,MATCH(B117,Historical!$B$7:$B$1301,0))=0,"n/a",((INDEX(Historical!$C$7:$C$1279,MATCH(B117,Historical!$B$7:$B$1301,0))/INDEX(Historical!$H$7:$H$1270,MATCH(B117,Historical!$B$7:$B$1301,0)))^(1/5)-1)*100)</f>
        <v>7.3940923785779322</v>
      </c>
      <c r="V117" s="714">
        <f>IF(INDEX(Historical!$O$7:$O$1270,MATCH(B117,Historical!$B$7:$B$1301,0))=0,"n/a",((INDEX(Historical!$C$7:$C$1279,MATCH(B117,Historical!$B$7:$B$1301,0))/INDEX(Historical!$O$7:$O$1270,MATCH(B117,Historical!$B$7:$B$1301,0)))^(1/10)-1)*100)</f>
        <v>15.66509568920158</v>
      </c>
      <c r="W117" s="715">
        <f>IF(OR(U117&lt;=0,U117="n/a",V117&lt;=0,V117="n/a"),"n/a",U117/V117)</f>
        <v>0.47201067425811521</v>
      </c>
      <c r="X117" s="716">
        <f>IF(OR(AJ117&lt;=0,AJ117="n/a",U117&lt;=0,U117="n/a"),"n/a",U117/AJ117)</f>
        <v>0.83079689646943056</v>
      </c>
      <c r="Y117" s="676"/>
      <c r="Z117" s="663">
        <f>IF(OR(AC117&lt;0.01,AC117="n/a"),"n/a",M117/AC117*100)</f>
        <v>27.615062761506277</v>
      </c>
      <c r="AA117" s="900">
        <f>IF(OR(AC117&lt;0.01,AC117="n/a"),"n/a",I117/AC117)</f>
        <v>6.8828451882845183</v>
      </c>
      <c r="AB117" s="901">
        <v>12</v>
      </c>
      <c r="AC117" s="879">
        <v>2.39</v>
      </c>
      <c r="AD117" s="879">
        <v>0.84</v>
      </c>
      <c r="AE117" s="879">
        <v>1.4</v>
      </c>
      <c r="AF117" s="879">
        <v>0.69</v>
      </c>
      <c r="AG117" s="879" t="s">
        <v>136</v>
      </c>
      <c r="AH117" s="879">
        <v>44.2</v>
      </c>
      <c r="AI117" s="879">
        <v>-1.66</v>
      </c>
      <c r="AJ117" s="879">
        <v>8.9</v>
      </c>
      <c r="AK117" s="879">
        <v>8</v>
      </c>
      <c r="AL117" s="892">
        <v>139.49</v>
      </c>
      <c r="AM117" s="886">
        <v>4</v>
      </c>
      <c r="AN117" s="879">
        <v>0.18</v>
      </c>
      <c r="AO117" s="753">
        <f>IF(U117="n/a","n/a",IF(AA117&lt;0,"n/a",IF(AA117="n/a","n/a",J117+U117-AA117)))</f>
        <v>4.5234052450046605</v>
      </c>
      <c r="AP117" s="754">
        <f>IF(U117="n/a","n/a",J117+U117)</f>
        <v>11.406250433289179</v>
      </c>
      <c r="AQ117" s="902">
        <f>IF(OR(AC117&lt;0.01,AF117="n/a"),"n/a",(I117/SQRT(22.5*AC117*(I117/AF117))-1)*100)</f>
        <v>-54.057218291945809</v>
      </c>
      <c r="AR117" s="663">
        <f>INDEX(Historical!$C$7:$C$1279,MATCH(B117,Historical!$B$7:$B$1301,0))*IF(AH117="n/a",1.03,IF(AH117&lt;0,1.01,IF(AH117&gt;10,1.1,(1+AH117/100))))</f>
        <v>0.66</v>
      </c>
      <c r="AS117" s="900">
        <f>IF($AI117="n/a",1.03*AR117,IF($AI117&lt;0,1.01*AR117,IF($AI117&gt;10,1.1*AR117,(1+$AI117/100)*AR117)))</f>
        <v>0.66660000000000008</v>
      </c>
      <c r="AT117" s="900">
        <f>IF($AK117="n/a",1.03*AS117,IF($AK117&lt;0,1.01*AS117,IF($AK117&gt;10,1.1*AS117,(1+$AK117/100)*AS117)))</f>
        <v>0.71992800000000012</v>
      </c>
      <c r="AU117" s="900">
        <f>IF($AK117="n/a",1.03*AT117,IF($AK117&lt;0,1.01*AT117,IF($AK117&gt;10,1.1*AT117,(1+$AK117/100)*AT117)))</f>
        <v>0.77752224000000014</v>
      </c>
      <c r="AV117" s="900">
        <f>IF($AK117="n/a",1.03*AU117,IF($AK117&lt;0,1.01*AU117,IF($AK117&gt;10,1.1*AU117,(1+$AK117/100)*AU117)))</f>
        <v>0.83972401920000017</v>
      </c>
      <c r="AW117" s="663">
        <f>SUM(AR117:AV117)</f>
        <v>3.6637742592000007</v>
      </c>
      <c r="AX117" s="761">
        <f>AW117/I117*100</f>
        <v>22.272183946504565</v>
      </c>
      <c r="AY117" s="948">
        <v>1.1000000000000001</v>
      </c>
      <c r="AZ117" s="886">
        <v>27.92</v>
      </c>
      <c r="BA117" s="886">
        <v>-39.85</v>
      </c>
      <c r="BB117" s="886">
        <v>3.9600000000000004</v>
      </c>
      <c r="BC117" s="886">
        <v>-22.8</v>
      </c>
      <c r="BE117" s="635">
        <v>2013</v>
      </c>
      <c r="BF117" s="912">
        <f>IF(BE117&gt;2008,0,IF(BE117&gt;2001,1,IF(BE117&gt;1990,2,IF(BE117&gt;1980,3,IF(BE117&gt;1973,4,IF(BE117&gt;1970,5,IF(BE117&gt;1960,6,IF(BE117&gt;1958,7,IF(BE117&gt;1953,8,9)))))))))</f>
        <v>0</v>
      </c>
      <c r="BG117" s="896" t="s">
        <v>136</v>
      </c>
    </row>
    <row r="118" spans="1:59" ht="11.25" customHeight="1" x14ac:dyDescent="0.2">
      <c r="A118" s="894" t="s">
        <v>1171</v>
      </c>
      <c r="B118" s="889" t="s">
        <v>1172</v>
      </c>
      <c r="C118" s="946" t="s">
        <v>108</v>
      </c>
      <c r="D118" s="946" t="s">
        <v>4345</v>
      </c>
      <c r="E118" s="746">
        <v>8</v>
      </c>
      <c r="F118" s="1199">
        <v>530</v>
      </c>
      <c r="G118" s="1199" t="s">
        <v>106</v>
      </c>
      <c r="H118" s="1199" t="s">
        <v>106</v>
      </c>
      <c r="I118" s="888">
        <v>12.9</v>
      </c>
      <c r="J118" s="663">
        <f>(M118/I118)*100</f>
        <v>3.7209302325581395</v>
      </c>
      <c r="K118" s="891">
        <v>0.12</v>
      </c>
      <c r="L118" s="901">
        <v>4</v>
      </c>
      <c r="M118" s="654">
        <f>K118*L118</f>
        <v>0.48</v>
      </c>
      <c r="N118" s="884" t="s">
        <v>218</v>
      </c>
      <c r="O118" s="747">
        <v>0.11</v>
      </c>
      <c r="P118" s="875">
        <v>43738</v>
      </c>
      <c r="Q118" s="875">
        <v>43753</v>
      </c>
      <c r="R118" s="654">
        <f>(K118-O118)/O118*100</f>
        <v>9.0909090909090864</v>
      </c>
      <c r="S118" s="714">
        <f>IF(INDEX(Historical!$D$7:$D$1277,MATCH(B118,Historical!$B$7:$B$1301,0))=0,"n/a",(INDEX(Historical!$C$7:$C$1279,MATCH(B118,Historical!$B$7:$B$1301,0))/INDEX(Historical!$D$7:$D$1277,MATCH(B118,Historical!$B$7:$B$1301,0))-1)*100)</f>
        <v>9.7560975609756184</v>
      </c>
      <c r="T118" s="714">
        <f>IF(INDEX(Historical!$F$7:$F$1270,MATCH(B118,Historical!$B$7:$B$1301,0))=0,"n/a",((INDEX(Historical!$C$7:$C$1279,MATCH(B118,Historical!$B$7:$B$1301,0))/INDEX(Historical!$F$7:$F$1270,MATCH(B118,Historical!$B$7:$B$1301,0)))^(1/3)-1)*100)</f>
        <v>12.035118663929122</v>
      </c>
      <c r="U118" s="714">
        <f>IF(INDEX(Historical!$H$7:$H$1270,MATCH(B118,Historical!$B$7:$B$1301,0))=0,"n/a",((INDEX(Historical!$C$7:$C$1279,MATCH(B118,Historical!$B$7:$B$1301,0))/INDEX(Historical!$H$7:$H$1270,MATCH(B118,Historical!$B$7:$B$1301,0)))^(1/5)-1)*100)</f>
        <v>30.258554234867606</v>
      </c>
      <c r="V118" s="714" t="str">
        <f>IF(INDEX(Historical!$O$7:$O$1270,MATCH(B118,Historical!$B$7:$B$1301,0))=0,"n/a",((INDEX(Historical!$C$7:$C$1279,MATCH(B118,Historical!$B$7:$B$1301,0))/INDEX(Historical!$O$7:$O$1270,MATCH(B118,Historical!$B$7:$B$1301,0)))^(1/10)-1)*100)</f>
        <v>n/a</v>
      </c>
      <c r="W118" s="715" t="str">
        <f>IF(OR(U118&lt;=0,U118="n/a",V118&lt;=0,V118="n/a"),"n/a",U118/V118)</f>
        <v>n/a</v>
      </c>
      <c r="X118" s="716" t="str">
        <f>IF(OR(AJ118&lt;=0,AJ118="n/a",U118&lt;=0,U118="n/a"),"n/a",U118/AJ118)</f>
        <v>n/a</v>
      </c>
      <c r="Y118" s="890"/>
      <c r="Z118" s="663" t="str">
        <f>IF(OR(AC118&lt;0.01,AC118="n/a"),"n/a",M118/AC118*100)</f>
        <v>n/a</v>
      </c>
      <c r="AA118" s="900" t="str">
        <f>IF(OR(AC118&lt;0.01,AC118="n/a"),"n/a",I118/AC118)</f>
        <v>n/a</v>
      </c>
      <c r="AB118" s="901">
        <v>12</v>
      </c>
      <c r="AC118" s="879" t="s">
        <v>136</v>
      </c>
      <c r="AD118" s="879" t="s">
        <v>136</v>
      </c>
      <c r="AE118" s="879" t="s">
        <v>136</v>
      </c>
      <c r="AF118" s="879" t="s">
        <v>136</v>
      </c>
      <c r="AG118" s="879" t="s">
        <v>136</v>
      </c>
      <c r="AH118" s="879" t="s">
        <v>136</v>
      </c>
      <c r="AI118" s="879" t="s">
        <v>136</v>
      </c>
      <c r="AJ118" s="879" t="s">
        <v>136</v>
      </c>
      <c r="AK118" s="879" t="s">
        <v>136</v>
      </c>
      <c r="AL118" s="892" t="s">
        <v>136</v>
      </c>
      <c r="AM118" s="886" t="s">
        <v>136</v>
      </c>
      <c r="AN118" s="879" t="s">
        <v>136</v>
      </c>
      <c r="AO118" s="753" t="str">
        <f>IF(U118="n/a","n/a",IF(AA118&lt;0,"n/a",IF(AA118="n/a","n/a",J118+U118-AA118)))</f>
        <v>n/a</v>
      </c>
      <c r="AP118" s="754">
        <f>IF(U118="n/a","n/a",J118+U118)</f>
        <v>33.979484467425749</v>
      </c>
      <c r="AQ118" s="902" t="str">
        <f>IF(OR(AC118&lt;0.01,AF118="n/a"),"n/a",(I118/SQRT(22.5*AC118*(I118/AF118))-1)*100)</f>
        <v>n/a</v>
      </c>
      <c r="AR118" s="663">
        <f>INDEX(Historical!$C$7:$C$1279,MATCH(B118,Historical!$B$7:$B$1301,0))*IF(AH118="n/a",1.03,IF(AH118&lt;0,1.01,IF(AH118&gt;10,1.1,(1+AH118/100))))</f>
        <v>0.46350000000000002</v>
      </c>
      <c r="AS118" s="900">
        <f>IF($AI118="n/a",1.03*AR118,IF($AI118&lt;0,1.01*AR118,IF($AI118&gt;10,1.1*AR118,(1+$AI118/100)*AR118)))</f>
        <v>0.47740500000000002</v>
      </c>
      <c r="AT118" s="900">
        <f>IF($AK118="n/a",1.03*AS118,IF($AK118&lt;0,1.01*AS118,IF($AK118&gt;10,1.1*AS118,(1+$AK118/100)*AS118)))</f>
        <v>0.49172715000000006</v>
      </c>
      <c r="AU118" s="900">
        <f>IF($AK118="n/a",1.03*AT118,IF($AK118&lt;0,1.01*AT118,IF($AK118&gt;10,1.1*AT118,(1+$AK118/100)*AT118)))</f>
        <v>0.50647896450000007</v>
      </c>
      <c r="AV118" s="900">
        <f>IF($AK118="n/a",1.03*AU118,IF($AK118&lt;0,1.01*AU118,IF($AK118&gt;10,1.1*AU118,(1+$AK118/100)*AU118)))</f>
        <v>0.52167333343500011</v>
      </c>
      <c r="AW118" s="663">
        <f>SUM(AR118:AV118)</f>
        <v>2.4607844479350005</v>
      </c>
      <c r="AX118" s="761">
        <f>AW118/I118*100</f>
        <v>19.075848433604655</v>
      </c>
      <c r="AY118" s="948" t="s">
        <v>136</v>
      </c>
      <c r="AZ118" s="886" t="s">
        <v>136</v>
      </c>
      <c r="BA118" s="886" t="s">
        <v>136</v>
      </c>
      <c r="BB118" s="886" t="s">
        <v>136</v>
      </c>
      <c r="BC118" s="886" t="s">
        <v>136</v>
      </c>
      <c r="BD118" s="921" t="s">
        <v>4271</v>
      </c>
      <c r="BE118" s="635">
        <v>2013</v>
      </c>
      <c r="BF118" s="912">
        <f>IF(BE118&gt;2008,0,IF(BE118&gt;2001,1,IF(BE118&gt;1990,2,IF(BE118&gt;1980,3,IF(BE118&gt;1973,4,IF(BE118&gt;1970,5,IF(BE118&gt;1960,6,IF(BE118&gt;1958,7,IF(BE118&gt;1953,8,9)))))))))</f>
        <v>0</v>
      </c>
      <c r="BG118" s="896" t="s">
        <v>136</v>
      </c>
    </row>
    <row r="119" spans="1:59" ht="11.25" customHeight="1" x14ac:dyDescent="0.2">
      <c r="A119" s="885" t="s">
        <v>1188</v>
      </c>
      <c r="B119" s="889" t="s">
        <v>1189</v>
      </c>
      <c r="C119" s="946" t="s">
        <v>108</v>
      </c>
      <c r="D119" s="946" t="s">
        <v>4345</v>
      </c>
      <c r="E119" s="746">
        <v>8</v>
      </c>
      <c r="F119" s="1199">
        <v>509</v>
      </c>
      <c r="G119" s="1199" t="s">
        <v>37</v>
      </c>
      <c r="H119" s="1199" t="s">
        <v>37</v>
      </c>
      <c r="I119" s="888">
        <v>22.45</v>
      </c>
      <c r="J119" s="663">
        <f>(M119/I119)*100</f>
        <v>4.4543429844097995</v>
      </c>
      <c r="K119" s="891">
        <v>0.25</v>
      </c>
      <c r="L119" s="901">
        <v>4</v>
      </c>
      <c r="M119" s="654">
        <f>K119*L119</f>
        <v>1</v>
      </c>
      <c r="N119" s="884" t="s">
        <v>236</v>
      </c>
      <c r="O119" s="747">
        <v>0.21</v>
      </c>
      <c r="P119" s="880">
        <v>43587</v>
      </c>
      <c r="Q119" s="880">
        <v>43602</v>
      </c>
      <c r="R119" s="654">
        <f>(K119-O119)/O119*100</f>
        <v>19.047619047619051</v>
      </c>
      <c r="S119" s="714">
        <f>IF(INDEX(Historical!$D$7:$D$1277,MATCH(B119,Historical!$B$7:$B$1301,0))=0,"n/a",(INDEX(Historical!$C$7:$C$1279,MATCH(B119,Historical!$B$7:$B$1301,0))/INDEX(Historical!$D$7:$D$1277,MATCH(B119,Historical!$B$7:$B$1301,0))-1)*100)</f>
        <v>23.076923076923062</v>
      </c>
      <c r="T119" s="714">
        <f>IF(INDEX(Historical!$F$7:$F$1270,MATCH(B119,Historical!$B$7:$B$1301,0))=0,"n/a",((INDEX(Historical!$C$7:$C$1279,MATCH(B119,Historical!$B$7:$B$1301,0))/INDEX(Historical!$F$7:$F$1270,MATCH(B119,Historical!$B$7:$B$1301,0)))^(1/3)-1)*100)</f>
        <v>16.960709528514649</v>
      </c>
      <c r="U119" s="714">
        <f>IF(INDEX(Historical!$H$7:$H$1270,MATCH(B119,Historical!$B$7:$B$1301,0))=0,"n/a",((INDEX(Historical!$C$7:$C$1279,MATCH(B119,Historical!$B$7:$B$1301,0))/INDEX(Historical!$H$7:$H$1270,MATCH(B119,Historical!$B$7:$B$1301,0)))^(1/5)-1)*100)</f>
        <v>13.935810405670246</v>
      </c>
      <c r="V119" s="714">
        <f>IF(INDEX(Historical!$O$7:$O$1270,MATCH(B119,Historical!$B$7:$B$1301,0))=0,"n/a",((INDEX(Historical!$C$7:$C$1279,MATCH(B119,Historical!$B$7:$B$1301,0))/INDEX(Historical!$O$7:$O$1270,MATCH(B119,Historical!$B$7:$B$1301,0)))^(1/10)-1)*100)</f>
        <v>12.334976252295826</v>
      </c>
      <c r="W119" s="715">
        <f>IF(OR(U119&lt;=0,U119="n/a",V119&lt;=0,V119="n/a"),"n/a",U119/V119)</f>
        <v>1.1297800758292069</v>
      </c>
      <c r="X119" s="716">
        <f>IF(OR(AJ119&lt;=0,AJ119="n/a",U119&lt;=0,U119="n/a"),"n/a",U119/AJ119)</f>
        <v>0.97453219620071652</v>
      </c>
      <c r="Y119" s="673"/>
      <c r="Z119" s="663">
        <f>IF(OR(AC119&lt;0.01,AC119="n/a"),"n/a",M119/AC119*100)</f>
        <v>43.668122270742359</v>
      </c>
      <c r="AA119" s="900">
        <f>IF(OR(AC119&lt;0.01,AC119="n/a"),"n/a",I119/AC119)</f>
        <v>9.8034934497816586</v>
      </c>
      <c r="AB119" s="901">
        <v>12</v>
      </c>
      <c r="AC119" s="879">
        <v>2.29</v>
      </c>
      <c r="AD119" s="879">
        <v>1.88</v>
      </c>
      <c r="AE119" s="879">
        <v>3.77</v>
      </c>
      <c r="AF119" s="879">
        <v>0.94</v>
      </c>
      <c r="AG119" s="879">
        <v>9.8000000000000007</v>
      </c>
      <c r="AH119" s="879">
        <v>18.399999999999999</v>
      </c>
      <c r="AI119" s="879">
        <v>-4.3499999999999996</v>
      </c>
      <c r="AJ119" s="879">
        <v>14.299999999999999</v>
      </c>
      <c r="AK119" s="879">
        <v>5</v>
      </c>
      <c r="AL119" s="892">
        <v>379.9</v>
      </c>
      <c r="AM119" s="886">
        <v>2.5</v>
      </c>
      <c r="AN119" s="879">
        <v>0</v>
      </c>
      <c r="AO119" s="753">
        <f>IF(U119="n/a","n/a",IF(AA119&lt;0,"n/a",IF(AA119="n/a","n/a",J119+U119-AA119)))</f>
        <v>8.5866599402983859</v>
      </c>
      <c r="AP119" s="754">
        <f>IF(U119="n/a","n/a",J119+U119)</f>
        <v>18.390153390080044</v>
      </c>
      <c r="AQ119" s="902">
        <f>IF(OR(AC119&lt;0.01,AF119="n/a"),"n/a",(I119/SQRT(22.5*AC119*(I119/AF119))-1)*100)</f>
        <v>-36.00248670527283</v>
      </c>
      <c r="AR119" s="663">
        <f>INDEX(Historical!$C$7:$C$1279,MATCH(B119,Historical!$B$7:$B$1301,0))*IF(AH119="n/a",1.03,IF(AH119&lt;0,1.01,IF(AH119&gt;10,1.1,(1+AH119/100))))</f>
        <v>1.056</v>
      </c>
      <c r="AS119" s="900">
        <f>IF($AI119="n/a",1.03*AR119,IF($AI119&lt;0,1.01*AR119,IF($AI119&gt;10,1.1*AR119,(1+$AI119/100)*AR119)))</f>
        <v>1.06656</v>
      </c>
      <c r="AT119" s="900">
        <f>IF($AK119="n/a",1.03*AS119,IF($AK119&lt;0,1.01*AS119,IF($AK119&gt;10,1.1*AS119,(1+$AK119/100)*AS119)))</f>
        <v>1.119888</v>
      </c>
      <c r="AU119" s="900">
        <f>IF($AK119="n/a",1.03*AT119,IF($AK119&lt;0,1.01*AT119,IF($AK119&gt;10,1.1*AT119,(1+$AK119/100)*AT119)))</f>
        <v>1.1758824000000001</v>
      </c>
      <c r="AV119" s="900">
        <f>IF($AK119="n/a",1.03*AU119,IF($AK119&lt;0,1.01*AU119,IF($AK119&gt;10,1.1*AU119,(1+$AK119/100)*AU119)))</f>
        <v>1.2346765200000001</v>
      </c>
      <c r="AW119" s="663">
        <f>SUM(AR119:AV119)</f>
        <v>5.6530069200000002</v>
      </c>
      <c r="AX119" s="761">
        <f>AW119/I119*100</f>
        <v>25.180431714922051</v>
      </c>
      <c r="AY119" s="948">
        <v>0.62</v>
      </c>
      <c r="AZ119" s="886">
        <v>24.310000000000002</v>
      </c>
      <c r="BA119" s="886">
        <v>-34.260000000000005</v>
      </c>
      <c r="BB119" s="886">
        <v>4.4799999999999995</v>
      </c>
      <c r="BC119" s="886">
        <v>-17.690000000000001</v>
      </c>
      <c r="BE119" s="635">
        <v>2012</v>
      </c>
      <c r="BF119" s="912">
        <f>IF(BE119&gt;2008,0,IF(BE119&gt;2001,1,IF(BE119&gt;1990,2,IF(BE119&gt;1980,3,IF(BE119&gt;1973,4,IF(BE119&gt;1970,5,IF(BE119&gt;1960,6,IF(BE119&gt;1958,7,IF(BE119&gt;1953,8,9)))))))))</f>
        <v>0</v>
      </c>
      <c r="BG119" s="896">
        <v>1.5</v>
      </c>
    </row>
    <row r="120" spans="1:59" ht="11.25" customHeight="1" x14ac:dyDescent="0.2">
      <c r="A120" s="885" t="s">
        <v>1190</v>
      </c>
      <c r="B120" s="889" t="s">
        <v>1191</v>
      </c>
      <c r="C120" s="946" t="s">
        <v>108</v>
      </c>
      <c r="D120" s="946" t="s">
        <v>4345</v>
      </c>
      <c r="E120" s="746">
        <v>8</v>
      </c>
      <c r="F120" s="1199">
        <v>552</v>
      </c>
      <c r="G120" s="1199" t="s">
        <v>37</v>
      </c>
      <c r="H120" s="1199" t="s">
        <v>37</v>
      </c>
      <c r="I120" s="888">
        <v>15.15</v>
      </c>
      <c r="J120" s="663">
        <f>(M120/I120)*100</f>
        <v>3.1683168316831685</v>
      </c>
      <c r="K120" s="891">
        <v>0.12</v>
      </c>
      <c r="L120" s="901">
        <v>4</v>
      </c>
      <c r="M120" s="654">
        <f>K120*L120</f>
        <v>0.48</v>
      </c>
      <c r="N120" s="884" t="s">
        <v>107</v>
      </c>
      <c r="O120" s="747">
        <v>0.11</v>
      </c>
      <c r="P120" s="875">
        <v>43860</v>
      </c>
      <c r="Q120" s="875">
        <v>43874</v>
      </c>
      <c r="R120" s="654">
        <f>(K120-O120)/O120*100</f>
        <v>9.0909090909090864</v>
      </c>
      <c r="S120" s="714">
        <f>IF(INDEX(Historical!$D$7:$D$1277,MATCH(B120,Historical!$B$7:$B$1301,0))=0,"n/a",(INDEX(Historical!$C$7:$C$1279,MATCH(B120,Historical!$B$7:$B$1301,0))/INDEX(Historical!$D$7:$D$1277,MATCH(B120,Historical!$B$7:$B$1301,0))-1)*100)</f>
        <v>9.9999999999999858</v>
      </c>
      <c r="T120" s="714">
        <f>IF(INDEX(Historical!$F$7:$F$1270,MATCH(B120,Historical!$B$7:$B$1301,0))=0,"n/a",((INDEX(Historical!$C$7:$C$1279,MATCH(B120,Historical!$B$7:$B$1301,0))/INDEX(Historical!$F$7:$F$1270,MATCH(B120,Historical!$B$7:$B$1301,0)))^(1/3)-1)*100)</f>
        <v>11.199004528465784</v>
      </c>
      <c r="U120" s="714">
        <f>IF(INDEX(Historical!$H$7:$H$1270,MATCH(B120,Historical!$B$7:$B$1301,0))=0,"n/a",((INDEX(Historical!$C$7:$C$1279,MATCH(B120,Historical!$B$7:$B$1301,0))/INDEX(Historical!$H$7:$H$1270,MATCH(B120,Historical!$B$7:$B$1301,0)))^(1/5)-1)*100)</f>
        <v>12.888132073019754</v>
      </c>
      <c r="V120" s="714">
        <f>IF(INDEX(Historical!$O$7:$O$1270,MATCH(B120,Historical!$B$7:$B$1301,0))=0,"n/a",((INDEX(Historical!$C$7:$C$1279,MATCH(B120,Historical!$B$7:$B$1301,0))/INDEX(Historical!$O$7:$O$1270,MATCH(B120,Historical!$B$7:$B$1301,0)))^(1/10)-1)*100)</f>
        <v>6.2488268514150569</v>
      </c>
      <c r="W120" s="715">
        <f>IF(OR(U120&lt;=0,U120="n/a",V120&lt;=0,V120="n/a"),"n/a",U120/V120)</f>
        <v>2.0624882685141479</v>
      </c>
      <c r="X120" s="716">
        <f>IF(OR(AJ120&lt;=0,AJ120="n/a",U120&lt;=0,U120="n/a"),"n/a",U120/AJ120)</f>
        <v>0.96903248669321451</v>
      </c>
      <c r="Y120" s="677"/>
      <c r="Z120" s="663">
        <f>IF(OR(AC120&lt;0.01,AC120="n/a"),"n/a",M120/AC120*100)</f>
        <v>35.294117647058819</v>
      </c>
      <c r="AA120" s="900">
        <f>IF(OR(AC120&lt;0.01,AC120="n/a"),"n/a",I120/AC120)</f>
        <v>11.13970588235294</v>
      </c>
      <c r="AB120" s="901">
        <v>12</v>
      </c>
      <c r="AC120" s="879">
        <v>1.36</v>
      </c>
      <c r="AD120" s="879" t="s">
        <v>136</v>
      </c>
      <c r="AE120" s="879">
        <v>2.77</v>
      </c>
      <c r="AF120" s="879">
        <v>0.91</v>
      </c>
      <c r="AG120" s="879">
        <v>8.5</v>
      </c>
      <c r="AH120" s="879">
        <v>-0.5</v>
      </c>
      <c r="AI120" s="879">
        <v>2.69</v>
      </c>
      <c r="AJ120" s="879">
        <v>13.3</v>
      </c>
      <c r="AK120" s="879" t="s">
        <v>136</v>
      </c>
      <c r="AL120" s="892">
        <v>119.26</v>
      </c>
      <c r="AM120" s="886">
        <v>5.6000000000000005</v>
      </c>
      <c r="AN120" s="879">
        <v>0.12</v>
      </c>
      <c r="AO120" s="753">
        <f>IF(U120="n/a","n/a",IF(AA120&lt;0,"n/a",IF(AA120="n/a","n/a",J120+U120-AA120)))</f>
        <v>4.9167430223499817</v>
      </c>
      <c r="AP120" s="754">
        <f>IF(U120="n/a","n/a",J120+U120)</f>
        <v>16.056448904702922</v>
      </c>
      <c r="AQ120" s="902">
        <f>IF(OR(AC120&lt;0.01,AF120="n/a"),"n/a",(I120/SQRT(22.5*AC120*(I120/AF120))-1)*100)</f>
        <v>-32.877781943213883</v>
      </c>
      <c r="AR120" s="663">
        <f>INDEX(Historical!$C$7:$C$1279,MATCH(B120,Historical!$B$7:$B$1301,0))*IF(AH120="n/a",1.03,IF(AH120&lt;0,1.01,IF(AH120&gt;10,1.1,(1+AH120/100))))</f>
        <v>0.44440000000000002</v>
      </c>
      <c r="AS120" s="900">
        <f>IF($AI120="n/a",1.03*AR120,IF($AI120&lt;0,1.01*AR120,IF($AI120&gt;10,1.1*AR120,(1+$AI120/100)*AR120)))</f>
        <v>0.45635435999999996</v>
      </c>
      <c r="AT120" s="900">
        <f>IF($AK120="n/a",1.03*AS120,IF($AK120&lt;0,1.01*AS120,IF($AK120&gt;10,1.1*AS120,(1+$AK120/100)*AS120)))</f>
        <v>0.47004499079999995</v>
      </c>
      <c r="AU120" s="900">
        <f>IF($AK120="n/a",1.03*AT120,IF($AK120&lt;0,1.01*AT120,IF($AK120&gt;10,1.1*AT120,(1+$AK120/100)*AT120)))</f>
        <v>0.48414634052399996</v>
      </c>
      <c r="AV120" s="900">
        <f>IF($AK120="n/a",1.03*AU120,IF($AK120&lt;0,1.01*AU120,IF($AK120&gt;10,1.1*AU120,(1+$AK120/100)*AU120)))</f>
        <v>0.49867073073971996</v>
      </c>
      <c r="AW120" s="663">
        <f>SUM(AR120:AV120)</f>
        <v>2.3536164220637201</v>
      </c>
      <c r="AX120" s="761">
        <f>AW120/I120*100</f>
        <v>15.535421927813333</v>
      </c>
      <c r="AY120" s="948">
        <v>0.81</v>
      </c>
      <c r="AZ120" s="886">
        <v>20.239999999999998</v>
      </c>
      <c r="BA120" s="886">
        <v>-31.14</v>
      </c>
      <c r="BB120" s="886">
        <v>0.69</v>
      </c>
      <c r="BC120" s="886">
        <v>-16.48</v>
      </c>
      <c r="BE120" s="635">
        <v>2013</v>
      </c>
      <c r="BF120" s="912">
        <f>IF(BE120&gt;2008,0,IF(BE120&gt;2001,1,IF(BE120&gt;1990,2,IF(BE120&gt;1980,3,IF(BE120&gt;1973,4,IF(BE120&gt;1970,5,IF(BE120&gt;1960,6,IF(BE120&gt;1958,7,IF(BE120&gt;1953,8,9)))))))))</f>
        <v>0</v>
      </c>
      <c r="BG120" s="896">
        <v>0.89999999999999991</v>
      </c>
    </row>
    <row r="121" spans="1:59" ht="11.25" customHeight="1" x14ac:dyDescent="0.2">
      <c r="A121" s="895" t="s">
        <v>4601</v>
      </c>
      <c r="B121" s="889" t="s">
        <v>4596</v>
      </c>
      <c r="C121" s="946" t="s">
        <v>108</v>
      </c>
      <c r="D121" s="946" t="s">
        <v>4345</v>
      </c>
      <c r="E121" s="746">
        <v>5</v>
      </c>
      <c r="F121" s="1199">
        <v>762</v>
      </c>
      <c r="G121" s="1199" t="s">
        <v>106</v>
      </c>
      <c r="H121" s="1199" t="s">
        <v>106</v>
      </c>
      <c r="I121" s="888">
        <v>12.4</v>
      </c>
      <c r="J121" s="663">
        <f>(M121/I121)*100</f>
        <v>2.9032258064516125</v>
      </c>
      <c r="K121" s="891">
        <v>0.09</v>
      </c>
      <c r="L121" s="901">
        <v>4</v>
      </c>
      <c r="M121" s="654">
        <f>K121*L121</f>
        <v>0.36</v>
      </c>
      <c r="N121" s="884" t="s">
        <v>989</v>
      </c>
      <c r="O121" s="747">
        <v>7.4999999999999997E-2</v>
      </c>
      <c r="P121" s="875">
        <v>43874</v>
      </c>
      <c r="Q121" s="875">
        <v>43888</v>
      </c>
      <c r="R121" s="654">
        <f>(K121-O121)/O121*100</f>
        <v>20</v>
      </c>
      <c r="S121" s="714">
        <f>IF(INDEX(Historical!$D$7:$D$1277,MATCH(B121,Historical!$B$7:$B$1301,0))=0,"n/a",(INDEX(Historical!$C$7:$C$1279,MATCH(B121,Historical!$B$7:$B$1301,0))/INDEX(Historical!$D$7:$D$1277,MATCH(B121,Historical!$B$7:$B$1301,0))-1)*100)</f>
        <v>17.647058823529417</v>
      </c>
      <c r="T121" s="714">
        <f>IF(INDEX(Historical!$F$7:$F$1270,MATCH(B121,Historical!$B$7:$B$1301,0))=0,"n/a",((INDEX(Historical!$C$7:$C$1279,MATCH(B121,Historical!$B$7:$B$1301,0))/INDEX(Historical!$F$7:$F$1270,MATCH(B121,Historical!$B$7:$B$1301,0)))^(1/3)-1)*100)</f>
        <v>81.712059283213961</v>
      </c>
      <c r="U121" s="714" t="str">
        <f>IF(INDEX(Historical!$H$7:$H$1270,MATCH(B121,Historical!$B$7:$B$1301,0))=0,"n/a",((INDEX(Historical!$C$7:$C$1279,MATCH(B121,Historical!$B$7:$B$1301,0))/INDEX(Historical!$H$7:$H$1270,MATCH(B121,Historical!$B$7:$B$1301,0)))^(1/5)-1)*100)</f>
        <v>n/a</v>
      </c>
      <c r="V121" s="714" t="str">
        <f>IF(INDEX(Historical!$O$7:$O$1270,MATCH(B121,Historical!$B$7:$B$1301,0))=0,"n/a",((INDEX(Historical!$C$7:$C$1279,MATCH(B121,Historical!$B$7:$B$1301,0))/INDEX(Historical!$O$7:$O$1270,MATCH(B121,Historical!$B$7:$B$1301,0)))^(1/10)-1)*100)</f>
        <v>n/a</v>
      </c>
      <c r="W121" s="715" t="str">
        <f>IF(OR(U121&lt;=0,U121="n/a",V121&lt;=0,V121="n/a"),"n/a",U121/V121)</f>
        <v>n/a</v>
      </c>
      <c r="X121" s="716" t="str">
        <f>IF(OR(AJ121&lt;=0,AJ121="n/a",U121&lt;=0,U121="n/a"),"n/a",U121/AJ121)</f>
        <v>n/a</v>
      </c>
      <c r="Y121" s="890"/>
      <c r="Z121" s="663">
        <f>IF(OR(AC121&lt;0.01,AC121="n/a"),"n/a",M121/AC121*100)</f>
        <v>24.489795918367346</v>
      </c>
      <c r="AA121" s="900">
        <f>IF(OR(AC121&lt;0.01,AC121="n/a"),"n/a",I121/AC121)</f>
        <v>8.4353741496598644</v>
      </c>
      <c r="AB121" s="901">
        <v>12</v>
      </c>
      <c r="AC121" s="879">
        <v>1.47</v>
      </c>
      <c r="AD121" s="879">
        <v>1.04</v>
      </c>
      <c r="AE121" s="879">
        <v>2.2200000000000002</v>
      </c>
      <c r="AF121" s="879">
        <v>0.72</v>
      </c>
      <c r="AG121" s="879">
        <v>8.9</v>
      </c>
      <c r="AH121" s="879">
        <v>9.1</v>
      </c>
      <c r="AI121" s="879">
        <v>-5.04</v>
      </c>
      <c r="AJ121" s="879">
        <v>22.5</v>
      </c>
      <c r="AK121" s="879">
        <v>8</v>
      </c>
      <c r="AL121" s="892">
        <v>138.91999999999999</v>
      </c>
      <c r="AM121" s="886">
        <v>10.8</v>
      </c>
      <c r="AN121" s="879">
        <v>0.11</v>
      </c>
      <c r="AO121" s="753" t="str">
        <f>IF(U121="n/a","n/a",IF(AA121&lt;0,"n/a",IF(AA121="n/a","n/a",J121+U121-AA121)))</f>
        <v>n/a</v>
      </c>
      <c r="AP121" s="754" t="str">
        <f>IF(U121="n/a","n/a",J121+U121)</f>
        <v>n/a</v>
      </c>
      <c r="AQ121" s="902">
        <f>IF(OR(AC121&lt;0.01,AF121="n/a"),"n/a",(I121/SQRT(22.5*AC121*(I121/AF121))-1)*100)</f>
        <v>-48.045022106720559</v>
      </c>
      <c r="AR121" s="663">
        <f>INDEX(Historical!$C$7:$C$1279,MATCH(B121,Historical!$B$7:$B$1301,0))*IF(AH121="n/a",1.03,IF(AH121&lt;0,1.01,IF(AH121&gt;10,1.1,(1+AH121/100))))</f>
        <v>0.32729999999999998</v>
      </c>
      <c r="AS121" s="900">
        <f>IF($AI121="n/a",1.03*AR121,IF($AI121&lt;0,1.01*AR121,IF($AI121&gt;10,1.1*AR121,(1+$AI121/100)*AR121)))</f>
        <v>0.33057300000000001</v>
      </c>
      <c r="AT121" s="900">
        <f>IF($AK121="n/a",1.03*AS121,IF($AK121&lt;0,1.01*AS121,IF($AK121&gt;10,1.1*AS121,(1+$AK121/100)*AS121)))</f>
        <v>0.35701884</v>
      </c>
      <c r="AU121" s="900">
        <f>IF($AK121="n/a",1.03*AT121,IF($AK121&lt;0,1.01*AT121,IF($AK121&gt;10,1.1*AT121,(1+$AK121/100)*AT121)))</f>
        <v>0.38558034720000001</v>
      </c>
      <c r="AV121" s="900">
        <f>IF($AK121="n/a",1.03*AU121,IF($AK121&lt;0,1.01*AU121,IF($AK121&gt;10,1.1*AU121,(1+$AK121/100)*AU121)))</f>
        <v>0.41642677497600006</v>
      </c>
      <c r="AW121" s="663">
        <f>SUM(AR121:AV121)</f>
        <v>1.8168989621760001</v>
      </c>
      <c r="AX121" s="761">
        <f>AW121/I121*100</f>
        <v>14.652410985290324</v>
      </c>
      <c r="AY121" s="948">
        <v>0.59</v>
      </c>
      <c r="AZ121" s="886">
        <v>37.619999999999997</v>
      </c>
      <c r="BA121" s="886">
        <v>-45.86</v>
      </c>
      <c r="BB121" s="886">
        <v>0.36</v>
      </c>
      <c r="BC121" s="886">
        <v>-27.52</v>
      </c>
      <c r="BE121" s="635">
        <v>2016</v>
      </c>
      <c r="BF121" s="912">
        <f>IF(BE121&gt;2008,0,IF(BE121&gt;2001,1,IF(BE121&gt;1990,2,IF(BE121&gt;1980,3,IF(BE121&gt;1973,4,IF(BE121&gt;1970,5,IF(BE121&gt;1960,6,IF(BE121&gt;1958,7,IF(BE121&gt;1953,8,9)))))))))</f>
        <v>0</v>
      </c>
      <c r="BG121" s="896">
        <v>0.89999999999999991</v>
      </c>
    </row>
    <row r="122" spans="1:59" ht="11.25" customHeight="1" x14ac:dyDescent="0.2">
      <c r="A122" s="895" t="s">
        <v>4566</v>
      </c>
      <c r="B122" s="889" t="s">
        <v>4530</v>
      </c>
      <c r="C122" s="946" t="s">
        <v>108</v>
      </c>
      <c r="D122" s="946" t="s">
        <v>4345</v>
      </c>
      <c r="E122" s="746">
        <v>5</v>
      </c>
      <c r="F122" s="1199">
        <v>753</v>
      </c>
      <c r="G122" s="1199" t="s">
        <v>106</v>
      </c>
      <c r="H122" s="1199" t="s">
        <v>106</v>
      </c>
      <c r="I122" s="888">
        <v>48.09</v>
      </c>
      <c r="J122" s="663">
        <f>(M122/I122)*100</f>
        <v>2.3289665211062593</v>
      </c>
      <c r="K122" s="891">
        <v>0.28000000000000003</v>
      </c>
      <c r="L122" s="901">
        <v>4</v>
      </c>
      <c r="M122" s="654">
        <f>K122*L122</f>
        <v>1.1200000000000001</v>
      </c>
      <c r="N122" s="884" t="s">
        <v>294</v>
      </c>
      <c r="O122" s="747">
        <v>0.26</v>
      </c>
      <c r="P122" s="875">
        <v>43788</v>
      </c>
      <c r="Q122" s="875">
        <v>43809</v>
      </c>
      <c r="R122" s="654">
        <f>(K122-O122)/O122*100</f>
        <v>7.6923076923076987</v>
      </c>
      <c r="S122" s="714">
        <f>IF(INDEX(Historical!$D$7:$D$1277,MATCH(B122,Historical!$B$7:$B$1301,0))=0,"n/a",(INDEX(Historical!$C$7:$C$1279,MATCH(B122,Historical!$B$7:$B$1301,0))/INDEX(Historical!$D$7:$D$1277,MATCH(B122,Historical!$B$7:$B$1301,0))-1)*100)</f>
        <v>8.163265306122458</v>
      </c>
      <c r="T122" s="714">
        <f>IF(INDEX(Historical!$F$7:$F$1270,MATCH(B122,Historical!$B$7:$B$1301,0))=0,"n/a",((INDEX(Historical!$C$7:$C$1279,MATCH(B122,Historical!$B$7:$B$1301,0))/INDEX(Historical!$F$7:$F$1270,MATCH(B122,Historical!$B$7:$B$1301,0)))^(1/3)-1)*100)</f>
        <v>11.72853158368412</v>
      </c>
      <c r="U122" s="714">
        <f>IF(INDEX(Historical!$H$7:$H$1270,MATCH(B122,Historical!$B$7:$B$1301,0))=0,"n/a",((INDEX(Historical!$C$7:$C$1279,MATCH(B122,Historical!$B$7:$B$1301,0))/INDEX(Historical!$H$7:$H$1270,MATCH(B122,Historical!$B$7:$B$1301,0)))^(1/5)-1)*100)</f>
        <v>9.7183896694939431</v>
      </c>
      <c r="V122" s="714">
        <f>IF(INDEX(Historical!$O$7:$O$1270,MATCH(B122,Historical!$B$7:$B$1301,0))=0,"n/a",((INDEX(Historical!$C$7:$C$1279,MATCH(B122,Historical!$B$7:$B$1301,0))/INDEX(Historical!$O$7:$O$1270,MATCH(B122,Historical!$B$7:$B$1301,0)))^(1/10)-1)*100)</f>
        <v>4.7465463246850526</v>
      </c>
      <c r="W122" s="715">
        <f>IF(OR(U122&lt;=0,U122="n/a",V122&lt;=0,V122="n/a"),"n/a",U122/V122)</f>
        <v>2.0474654632468559</v>
      </c>
      <c r="X122" s="716" t="str">
        <f>IF(OR(AJ122&lt;=0,AJ122="n/a",U122&lt;=0,U122="n/a"),"n/a",U122/AJ122)</f>
        <v>n/a</v>
      </c>
      <c r="Y122" s="890"/>
      <c r="Z122" s="663">
        <f>IF(OR(AC122&lt;0.01,AC122="n/a"),"n/a",M122/AC122*100)</f>
        <v>37.458193979933114</v>
      </c>
      <c r="AA122" s="900">
        <f>IF(OR(AC122&lt;0.01,AC122="n/a"),"n/a",I122/AC122)</f>
        <v>16.083612040133779</v>
      </c>
      <c r="AB122" s="901">
        <v>12</v>
      </c>
      <c r="AC122" s="879">
        <v>2.99</v>
      </c>
      <c r="AD122" s="879" t="s">
        <v>136</v>
      </c>
      <c r="AE122" s="879">
        <v>4.47</v>
      </c>
      <c r="AF122" s="879">
        <v>2.21</v>
      </c>
      <c r="AG122" s="879">
        <v>10.870000000000001</v>
      </c>
      <c r="AH122" s="879" t="s">
        <v>136</v>
      </c>
      <c r="AI122" s="879" t="s">
        <v>136</v>
      </c>
      <c r="AJ122" s="879" t="s">
        <v>136</v>
      </c>
      <c r="AK122" s="879" t="s">
        <v>136</v>
      </c>
      <c r="AL122" s="892">
        <v>247.67</v>
      </c>
      <c r="AM122" s="886">
        <v>22.91</v>
      </c>
      <c r="AN122" s="879" t="s">
        <v>136</v>
      </c>
      <c r="AO122" s="753">
        <f>IF(U122="n/a","n/a",IF(AA122&lt;0,"n/a",IF(AA122="n/a","n/a",J122+U122-AA122)))</f>
        <v>-4.0362558495335765</v>
      </c>
      <c r="AP122" s="754">
        <f>IF(U122="n/a","n/a",J122+U122)</f>
        <v>12.047356190600203</v>
      </c>
      <c r="AQ122" s="902">
        <f>IF(OR(AC122&lt;0.01,AF122="n/a"),"n/a",(I122/SQRT(22.5*AC122*(I122/AF122))-1)*100)</f>
        <v>25.68882670874244</v>
      </c>
      <c r="AR122" s="663">
        <f>INDEX(Historical!$C$7:$C$1279,MATCH(B122,Historical!$B$7:$B$1301,0))*IF(AH122="n/a",1.03,IF(AH122&lt;0,1.01,IF(AH122&gt;10,1.1,(1+AH122/100))))</f>
        <v>1.0918000000000001</v>
      </c>
      <c r="AS122" s="900">
        <f>IF($AI122="n/a",1.03*AR122,IF($AI122&lt;0,1.01*AR122,IF($AI122&gt;10,1.1*AR122,(1+$AI122/100)*AR122)))</f>
        <v>1.1245540000000001</v>
      </c>
      <c r="AT122" s="900">
        <f>IF($AK122="n/a",1.03*AS122,IF($AK122&lt;0,1.01*AS122,IF($AK122&gt;10,1.1*AS122,(1+$AK122/100)*AS122)))</f>
        <v>1.15829062</v>
      </c>
      <c r="AU122" s="900">
        <f>IF($AK122="n/a",1.03*AT122,IF($AK122&lt;0,1.01*AT122,IF($AK122&gt;10,1.1*AT122,(1+$AK122/100)*AT122)))</f>
        <v>1.1930393386</v>
      </c>
      <c r="AV122" s="900">
        <f>IF($AK122="n/a",1.03*AU122,IF($AK122&lt;0,1.01*AU122,IF($AK122&gt;10,1.1*AU122,(1+$AK122/100)*AU122)))</f>
        <v>1.228830518758</v>
      </c>
      <c r="AW122" s="663">
        <f>SUM(AR122:AV122)</f>
        <v>5.7965144773580004</v>
      </c>
      <c r="AX122" s="761">
        <f>AW122/I122*100</f>
        <v>12.053471568637971</v>
      </c>
      <c r="AY122" s="948">
        <v>0.03</v>
      </c>
      <c r="AZ122" s="886">
        <v>57.672131147540995</v>
      </c>
      <c r="BA122" s="886">
        <v>-31.299999999999994</v>
      </c>
      <c r="BB122" s="886">
        <v>20.859512440311654</v>
      </c>
      <c r="BC122" s="886">
        <v>-2.0769700671960822</v>
      </c>
      <c r="BE122" s="635">
        <v>2015</v>
      </c>
      <c r="BF122" s="912">
        <f>IF(BE122&gt;2008,0,IF(BE122&gt;2001,1,IF(BE122&gt;1990,2,IF(BE122&gt;1980,3,IF(BE122&gt;1973,4,IF(BE122&gt;1970,5,IF(BE122&gt;1960,6,IF(BE122&gt;1958,7,IF(BE122&gt;1953,8,9)))))))))</f>
        <v>0</v>
      </c>
      <c r="BG122" s="896">
        <v>1.1299999999999999</v>
      </c>
    </row>
    <row r="123" spans="1:59" ht="11.25" customHeight="1" x14ac:dyDescent="0.2">
      <c r="A123" s="885" t="s">
        <v>3828</v>
      </c>
      <c r="B123" s="889" t="s">
        <v>3829</v>
      </c>
      <c r="C123" s="946" t="s">
        <v>108</v>
      </c>
      <c r="D123" s="946" t="s">
        <v>4345</v>
      </c>
      <c r="E123" s="746">
        <v>6</v>
      </c>
      <c r="F123" s="1199">
        <v>675</v>
      </c>
      <c r="G123" s="1199" t="s">
        <v>106</v>
      </c>
      <c r="H123" s="1199" t="s">
        <v>106</v>
      </c>
      <c r="I123" s="888">
        <v>11.52</v>
      </c>
      <c r="J123" s="663">
        <f>(M123/I123)*100</f>
        <v>7.291666666666667</v>
      </c>
      <c r="K123" s="891">
        <v>0.21</v>
      </c>
      <c r="L123" s="901">
        <v>4</v>
      </c>
      <c r="M123" s="654">
        <f>K123*L123</f>
        <v>0.84</v>
      </c>
      <c r="N123" s="884" t="s">
        <v>318</v>
      </c>
      <c r="O123" s="747">
        <v>0.2</v>
      </c>
      <c r="P123" s="880">
        <v>43538</v>
      </c>
      <c r="Q123" s="880">
        <v>43553</v>
      </c>
      <c r="R123" s="654">
        <f>(K123-O123)/O123*100</f>
        <v>4.9999999999999902</v>
      </c>
      <c r="S123" s="714">
        <f>IF(INDEX(Historical!$D$7:$D$1277,MATCH(B123,Historical!$B$7:$B$1301,0))=0,"n/a",(INDEX(Historical!$C$7:$C$1279,MATCH(B123,Historical!$B$7:$B$1301,0))/INDEX(Historical!$D$7:$D$1277,MATCH(B123,Historical!$B$7:$B$1301,0))-1)*100)</f>
        <v>4.9999999999999822</v>
      </c>
      <c r="T123" s="714">
        <f>IF(INDEX(Historical!$F$7:$F$1270,MATCH(B123,Historical!$B$7:$B$1301,0))=0,"n/a",((INDEX(Historical!$C$7:$C$1279,MATCH(B123,Historical!$B$7:$B$1301,0))/INDEX(Historical!$F$7:$F$1270,MATCH(B123,Historical!$B$7:$B$1301,0)))^(1/3)-1)*100)</f>
        <v>7.2976287935406337</v>
      </c>
      <c r="U123" s="714">
        <f>IF(INDEX(Historical!$H$7:$H$1270,MATCH(B123,Historical!$B$7:$B$1301,0))=0,"n/a",((INDEX(Historical!$C$7:$C$1279,MATCH(B123,Historical!$B$7:$B$1301,0))/INDEX(Historical!$H$7:$H$1270,MATCH(B123,Historical!$B$7:$B$1301,0)))^(1/5)-1)*100)</f>
        <v>6.9610375725068785</v>
      </c>
      <c r="V123" s="714">
        <f>IF(INDEX(Historical!$O$7:$O$1270,MATCH(B123,Historical!$B$7:$B$1301,0))=0,"n/a",((INDEX(Historical!$C$7:$C$1279,MATCH(B123,Historical!$B$7:$B$1301,0))/INDEX(Historical!$O$7:$O$1270,MATCH(B123,Historical!$B$7:$B$1301,0)))^(1/10)-1)*100)</f>
        <v>4.9125865114427736</v>
      </c>
      <c r="W123" s="715">
        <f>IF(OR(U123&lt;=0,U123="n/a",V123&lt;=0,V123="n/a"),"n/a",U123/V123)</f>
        <v>1.416980150129203</v>
      </c>
      <c r="X123" s="716" t="str">
        <f>IF(OR(AJ123&lt;=0,AJ123="n/a",U123&lt;=0,U123="n/a"),"n/a",U123/AJ123)</f>
        <v>n/a</v>
      </c>
      <c r="Y123" s="676"/>
      <c r="Z123" s="663">
        <f>IF(OR(AC123&lt;0.01,AC123="n/a"),"n/a",M123/AC123*100)</f>
        <v>73.684210526315795</v>
      </c>
      <c r="AA123" s="900">
        <f>IF(OR(AC123&lt;0.01,AC123="n/a"),"n/a",I123/AC123)</f>
        <v>10.105263157894738</v>
      </c>
      <c r="AB123" s="901">
        <v>12</v>
      </c>
      <c r="AC123" s="879">
        <v>1.1399999999999999</v>
      </c>
      <c r="AD123" s="879">
        <v>1.71</v>
      </c>
      <c r="AE123" s="879">
        <v>1.22</v>
      </c>
      <c r="AF123" s="879">
        <v>0.6</v>
      </c>
      <c r="AG123" s="879">
        <v>5.8000000000000007</v>
      </c>
      <c r="AH123" s="879">
        <v>-25.1</v>
      </c>
      <c r="AI123" s="879">
        <v>14.399999999999999</v>
      </c>
      <c r="AJ123" s="879">
        <v>-0.6</v>
      </c>
      <c r="AK123" s="879">
        <v>5.8999999999999995</v>
      </c>
      <c r="AL123" s="892">
        <v>335.23</v>
      </c>
      <c r="AM123" s="886">
        <v>3.5000000000000004</v>
      </c>
      <c r="AN123" s="879">
        <v>0.22</v>
      </c>
      <c r="AO123" s="753">
        <f>IF(U123="n/a","n/a",IF(AA123&lt;0,"n/a",IF(AA123="n/a","n/a",J123+U123-AA123)))</f>
        <v>4.1474410812788083</v>
      </c>
      <c r="AP123" s="754">
        <f>IF(U123="n/a","n/a",J123+U123)</f>
        <v>14.252704239173546</v>
      </c>
      <c r="AQ123" s="902">
        <f>IF(OR(AC123&lt;0.01,AF123="n/a"),"n/a",(I123/SQRT(22.5*AC123*(I123/AF123))-1)*100)</f>
        <v>-48.089145238155986</v>
      </c>
      <c r="AR123" s="663">
        <f>INDEX(Historical!$C$7:$C$1279,MATCH(B123,Historical!$B$7:$B$1301,0))*IF(AH123="n/a",1.03,IF(AH123&lt;0,1.01,IF(AH123&gt;10,1.1,(1+AH123/100))))</f>
        <v>0.84839999999999993</v>
      </c>
      <c r="AS123" s="900">
        <f>IF($AI123="n/a",1.03*AR123,IF($AI123&lt;0,1.01*AR123,IF($AI123&gt;10,1.1*AR123,(1+$AI123/100)*AR123)))</f>
        <v>0.93323999999999996</v>
      </c>
      <c r="AT123" s="900">
        <f>IF($AK123="n/a",1.03*AS123,IF($AK123&lt;0,1.01*AS123,IF($AK123&gt;10,1.1*AS123,(1+$AK123/100)*AS123)))</f>
        <v>0.9883011599999999</v>
      </c>
      <c r="AU123" s="900">
        <f>IF($AK123="n/a",1.03*AT123,IF($AK123&lt;0,1.01*AT123,IF($AK123&gt;10,1.1*AT123,(1+$AK123/100)*AT123)))</f>
        <v>1.0466109284399998</v>
      </c>
      <c r="AV123" s="900">
        <f>IF($AK123="n/a",1.03*AU123,IF($AK123&lt;0,1.01*AU123,IF($AK123&gt;10,1.1*AU123,(1+$AK123/100)*AU123)))</f>
        <v>1.1083609732179598</v>
      </c>
      <c r="AW123" s="663">
        <f>SUM(AR123:AV123)</f>
        <v>4.9249130616579588</v>
      </c>
      <c r="AX123" s="761">
        <f>AW123/I123*100</f>
        <v>42.750981438003116</v>
      </c>
      <c r="AY123" s="948">
        <v>0.82</v>
      </c>
      <c r="AZ123" s="886">
        <v>30.020000000000003</v>
      </c>
      <c r="BA123" s="886">
        <v>-49.85</v>
      </c>
      <c r="BB123" s="886">
        <v>0.75</v>
      </c>
      <c r="BC123" s="886">
        <v>-33.28</v>
      </c>
      <c r="BE123" s="635">
        <v>2014</v>
      </c>
      <c r="BF123" s="912">
        <f>IF(BE123&gt;2008,0,IF(BE123&gt;2001,1,IF(BE123&gt;1990,2,IF(BE123&gt;1980,3,IF(BE123&gt;1973,4,IF(BE123&gt;1970,5,IF(BE123&gt;1960,6,IF(BE123&gt;1958,7,IF(BE123&gt;1953,8,9)))))))))</f>
        <v>0</v>
      </c>
      <c r="BG123" s="896">
        <v>0.5</v>
      </c>
    </row>
    <row r="124" spans="1:59" ht="11.25" customHeight="1" x14ac:dyDescent="0.2">
      <c r="A124" s="885" t="s">
        <v>1198</v>
      </c>
      <c r="B124" s="889" t="s">
        <v>1199</v>
      </c>
      <c r="C124" s="946" t="s">
        <v>108</v>
      </c>
      <c r="D124" s="946" t="s">
        <v>4345</v>
      </c>
      <c r="E124" s="746">
        <v>9</v>
      </c>
      <c r="F124" s="1199">
        <v>488</v>
      </c>
      <c r="G124" s="1199" t="s">
        <v>106</v>
      </c>
      <c r="H124" s="1199" t="s">
        <v>106</v>
      </c>
      <c r="I124" s="888">
        <v>9.9600000000000009</v>
      </c>
      <c r="J124" s="663">
        <f>(M124/I124)*100</f>
        <v>6.0240963855421681</v>
      </c>
      <c r="K124" s="891">
        <v>0.15</v>
      </c>
      <c r="L124" s="901">
        <v>4</v>
      </c>
      <c r="M124" s="654">
        <f>K124*L124</f>
        <v>0.6</v>
      </c>
      <c r="N124" s="884" t="s">
        <v>163</v>
      </c>
      <c r="O124" s="747">
        <v>0.14000000000000001</v>
      </c>
      <c r="P124" s="875">
        <v>43902</v>
      </c>
      <c r="Q124" s="875">
        <v>43921</v>
      </c>
      <c r="R124" s="654">
        <f>(K124-O124)/O124*100</f>
        <v>7.1428571428571281</v>
      </c>
      <c r="S124" s="714">
        <f>IF(INDEX(Historical!$D$7:$D$1277,MATCH(B124,Historical!$B$7:$B$1301,0))=0,"n/a",(INDEX(Historical!$C$7:$C$1279,MATCH(B124,Historical!$B$7:$B$1301,0))/INDEX(Historical!$D$7:$D$1277,MATCH(B124,Historical!$B$7:$B$1301,0))-1)*100)</f>
        <v>24.444444444444446</v>
      </c>
      <c r="T124" s="714">
        <f>IF(INDEX(Historical!$F$7:$F$1270,MATCH(B124,Historical!$B$7:$B$1301,0))=0,"n/a",((INDEX(Historical!$C$7:$C$1279,MATCH(B124,Historical!$B$7:$B$1301,0))/INDEX(Historical!$F$7:$F$1270,MATCH(B124,Historical!$B$7:$B$1301,0)))^(1/3)-1)*100)</f>
        <v>27.528745518159269</v>
      </c>
      <c r="U124" s="714">
        <f>IF(INDEX(Historical!$H$7:$H$1270,MATCH(B124,Historical!$B$7:$B$1301,0))=0,"n/a",((INDEX(Historical!$C$7:$C$1279,MATCH(B124,Historical!$B$7:$B$1301,0))/INDEX(Historical!$H$7:$H$1270,MATCH(B124,Historical!$B$7:$B$1301,0)))^(1/5)-1)*100)</f>
        <v>22.865967908314722</v>
      </c>
      <c r="V124" s="714" t="str">
        <f>IF(INDEX(Historical!$O$7:$O$1270,MATCH(B124,Historical!$B$7:$B$1301,0))=0,"n/a",((INDEX(Historical!$C$7:$C$1279,MATCH(B124,Historical!$B$7:$B$1301,0))/INDEX(Historical!$O$7:$O$1270,MATCH(B124,Historical!$B$7:$B$1301,0)))^(1/10)-1)*100)</f>
        <v>n/a</v>
      </c>
      <c r="W124" s="715" t="str">
        <f>IF(OR(U124&lt;=0,U124="n/a",V124&lt;=0,V124="n/a"),"n/a",U124/V124)</f>
        <v>n/a</v>
      </c>
      <c r="X124" s="716">
        <f>IF(OR(AJ124&lt;=0,AJ124="n/a",U124&lt;=0,U124="n/a"),"n/a",U124/AJ124)</f>
        <v>2.5692098773387326</v>
      </c>
      <c r="Y124" s="676"/>
      <c r="Z124" s="663">
        <f>IF(OR(AC124&lt;0.01,AC124="n/a"),"n/a",M124/AC124*100)</f>
        <v>54.054054054054049</v>
      </c>
      <c r="AA124" s="900">
        <f>IF(OR(AC124&lt;0.01,AC124="n/a"),"n/a",I124/AC124)</f>
        <v>8.9729729729729737</v>
      </c>
      <c r="AB124" s="901">
        <v>12</v>
      </c>
      <c r="AC124" s="879">
        <v>1.1100000000000001</v>
      </c>
      <c r="AD124" s="879">
        <v>0.91</v>
      </c>
      <c r="AE124" s="879">
        <v>2.06</v>
      </c>
      <c r="AF124" s="879">
        <v>0.64</v>
      </c>
      <c r="AG124" s="879">
        <v>7.5</v>
      </c>
      <c r="AH124" s="879">
        <v>-16.3</v>
      </c>
      <c r="AI124" s="879">
        <v>75.680000000000007</v>
      </c>
      <c r="AJ124" s="879">
        <v>8.9</v>
      </c>
      <c r="AK124" s="879">
        <v>9.5</v>
      </c>
      <c r="AL124" s="892">
        <v>3300</v>
      </c>
      <c r="AM124" s="886">
        <v>1.7999999999999998</v>
      </c>
      <c r="AN124" s="879">
        <v>0.17</v>
      </c>
      <c r="AO124" s="753">
        <f>IF(U124="n/a","n/a",IF(AA124&lt;0,"n/a",IF(AA124="n/a","n/a",J124+U124-AA124)))</f>
        <v>19.91709132088392</v>
      </c>
      <c r="AP124" s="754">
        <f>IF(U124="n/a","n/a",J124+U124)</f>
        <v>28.890064293856891</v>
      </c>
      <c r="AQ124" s="902">
        <f>IF(OR(AC124&lt;0.01,AF124="n/a"),"n/a",(I124/SQRT(22.5*AC124*(I124/AF124))-1)*100)</f>
        <v>-49.479585192594541</v>
      </c>
      <c r="AR124" s="663">
        <f>INDEX(Historical!$C$7:$C$1279,MATCH(B124,Historical!$B$7:$B$1301,0))*IF(AH124="n/a",1.03,IF(AH124&lt;0,1.01,IF(AH124&gt;10,1.1,(1+AH124/100))))</f>
        <v>0.5656000000000001</v>
      </c>
      <c r="AS124" s="900">
        <f>IF($AI124="n/a",1.03*AR124,IF($AI124&lt;0,1.01*AR124,IF($AI124&gt;10,1.1*AR124,(1+$AI124/100)*AR124)))</f>
        <v>0.62216000000000016</v>
      </c>
      <c r="AT124" s="900">
        <f>IF($AK124="n/a",1.03*AS124,IF($AK124&lt;0,1.01*AS124,IF($AK124&gt;10,1.1*AS124,(1+$AK124/100)*AS124)))</f>
        <v>0.68126520000000013</v>
      </c>
      <c r="AU124" s="900">
        <f>IF($AK124="n/a",1.03*AT124,IF($AK124&lt;0,1.01*AT124,IF($AK124&gt;10,1.1*AT124,(1+$AK124/100)*AT124)))</f>
        <v>0.74598539400000008</v>
      </c>
      <c r="AV124" s="900">
        <f>IF($AK124="n/a",1.03*AU124,IF($AK124&lt;0,1.01*AU124,IF($AK124&gt;10,1.1*AU124,(1+$AK124/100)*AU124)))</f>
        <v>0.81685400643000006</v>
      </c>
      <c r="AW124" s="663">
        <f>SUM(AR124:AV124)</f>
        <v>3.4318646004300009</v>
      </c>
      <c r="AX124" s="761">
        <f>AW124/I124*100</f>
        <v>34.456471891867473</v>
      </c>
      <c r="AY124" s="948">
        <v>1.61</v>
      </c>
      <c r="AZ124" s="886">
        <v>58.85</v>
      </c>
      <c r="BA124" s="886">
        <v>-42.82</v>
      </c>
      <c r="BB124" s="886">
        <v>6.78</v>
      </c>
      <c r="BC124" s="886">
        <v>-25.019999999999996</v>
      </c>
      <c r="BE124" s="635">
        <v>2012</v>
      </c>
      <c r="BF124" s="912">
        <f>IF(BE124&gt;2008,0,IF(BE124&gt;2001,1,IF(BE124&gt;1990,2,IF(BE124&gt;1980,3,IF(BE124&gt;1973,4,IF(BE124&gt;1970,5,IF(BE124&gt;1960,6,IF(BE124&gt;1958,7,IF(BE124&gt;1953,8,9)))))))))</f>
        <v>0</v>
      </c>
      <c r="BG124" s="896">
        <v>0.8</v>
      </c>
    </row>
    <row r="125" spans="1:59" s="787" customFormat="1" ht="11.25" customHeight="1" x14ac:dyDescent="0.2">
      <c r="A125" s="768" t="s">
        <v>1087</v>
      </c>
      <c r="B125" s="795" t="s">
        <v>1088</v>
      </c>
      <c r="C125" s="946" t="s">
        <v>112</v>
      </c>
      <c r="D125" s="946" t="s">
        <v>4371</v>
      </c>
      <c r="E125" s="769">
        <v>8</v>
      </c>
      <c r="F125" s="1199">
        <v>575</v>
      </c>
      <c r="G125" s="1198" t="s">
        <v>106</v>
      </c>
      <c r="H125" s="1198" t="s">
        <v>106</v>
      </c>
      <c r="I125" s="770">
        <v>40.75</v>
      </c>
      <c r="J125" s="771">
        <f>(M125/I125)*100</f>
        <v>1.0306748466257669</v>
      </c>
      <c r="K125" s="772">
        <v>0.105</v>
      </c>
      <c r="L125" s="773">
        <v>4</v>
      </c>
      <c r="M125" s="774">
        <f>K125*L125</f>
        <v>0.42</v>
      </c>
      <c r="N125" s="775" t="s">
        <v>989</v>
      </c>
      <c r="O125" s="776">
        <v>0.1</v>
      </c>
      <c r="P125" s="777">
        <v>43896</v>
      </c>
      <c r="Q125" s="777">
        <v>43920</v>
      </c>
      <c r="R125" s="774">
        <f>(K125-O125)/O125*100</f>
        <v>4.9999999999999902</v>
      </c>
      <c r="S125" s="714">
        <f>IF(INDEX(Historical!$D$7:$D$1277,MATCH(B125,Historical!$B$7:$B$1301,0))=0,"n/a",(INDEX(Historical!$C$7:$C$1279,MATCH(B125,Historical!$B$7:$B$1301,0))/INDEX(Historical!$D$7:$D$1277,MATCH(B125,Historical!$B$7:$B$1301,0))-1)*100)</f>
        <v>19.696969696969703</v>
      </c>
      <c r="T125" s="714">
        <f>IF(INDEX(Historical!$F$7:$F$1270,MATCH(B125,Historical!$B$7:$B$1301,0))=0,"n/a",((INDEX(Historical!$C$7:$C$1279,MATCH(B125,Historical!$B$7:$B$1301,0))/INDEX(Historical!$F$7:$F$1270,MATCH(B125,Historical!$B$7:$B$1301,0)))^(1/3)-1)*100)</f>
        <v>12.829189197046521</v>
      </c>
      <c r="U125" s="714">
        <f>IF(INDEX(Historical!$H$7:$H$1270,MATCH(B125,Historical!$B$7:$B$1301,0))=0,"n/a",((INDEX(Historical!$C$7:$C$1279,MATCH(B125,Historical!$B$7:$B$1301,0))/INDEX(Historical!$H$7:$H$1270,MATCH(B125,Historical!$B$7:$B$1301,0)))^(1/5)-1)*100)</f>
        <v>11.913612703078558</v>
      </c>
      <c r="V125" s="714">
        <f>IF(INDEX(Historical!$O$7:$O$1270,MATCH(B125,Historical!$B$7:$B$1301,0))=0,"n/a",((INDEX(Historical!$C$7:$C$1279,MATCH(B125,Historical!$B$7:$B$1301,0))/INDEX(Historical!$O$7:$O$1270,MATCH(B125,Historical!$B$7:$B$1301,0)))^(1/10)-1)*100)</f>
        <v>7.5930823530877323</v>
      </c>
      <c r="W125" s="715">
        <f>IF(OR(U125&lt;=0,U125="n/a",V125&lt;=0,V125="n/a"),"n/a",U125/V125)</f>
        <v>1.5690087567974129</v>
      </c>
      <c r="X125" s="716">
        <f>IF(OR(AJ125&lt;=0,AJ125="n/a",U125&lt;=0,U125="n/a"),"n/a",U125/AJ125)</f>
        <v>0.31187467809106167</v>
      </c>
      <c r="Y125" s="788"/>
      <c r="Z125" s="771">
        <f>IF(OR(AC125&lt;0.01,AC125="n/a"),"n/a",M125/AC125*100)</f>
        <v>13.861386138613863</v>
      </c>
      <c r="AA125" s="779">
        <f>IF(OR(AC125&lt;0.01,AC125="n/a"),"n/a",I125/AC125)</f>
        <v>13.44884488448845</v>
      </c>
      <c r="AB125" s="773">
        <v>12</v>
      </c>
      <c r="AC125" s="780">
        <v>3.03</v>
      </c>
      <c r="AD125" s="780">
        <v>1.32</v>
      </c>
      <c r="AE125" s="780">
        <v>0.52</v>
      </c>
      <c r="AF125" s="780">
        <v>2.4700000000000002</v>
      </c>
      <c r="AG125" s="780">
        <v>19.8</v>
      </c>
      <c r="AH125" s="780">
        <v>2.5</v>
      </c>
      <c r="AI125" s="780">
        <v>-16.63</v>
      </c>
      <c r="AJ125" s="780">
        <v>38.200000000000003</v>
      </c>
      <c r="AK125" s="780">
        <v>10</v>
      </c>
      <c r="AL125" s="781">
        <v>1460</v>
      </c>
      <c r="AM125" s="782">
        <v>2.5</v>
      </c>
      <c r="AN125" s="780">
        <v>0.56000000000000005</v>
      </c>
      <c r="AO125" s="783">
        <f>IF(U125="n/a","n/a",IF(AA125&lt;0,"n/a",IF(AA125="n/a","n/a",J125+U125-AA125)))</f>
        <v>-0.5045573347841259</v>
      </c>
      <c r="AP125" s="784">
        <f>IF(U125="n/a","n/a",J125+U125)</f>
        <v>12.944287549704324</v>
      </c>
      <c r="AQ125" s="785">
        <f>IF(OR(AC125&lt;0.01,AF125="n/a"),"n/a",(I125/SQRT(22.5*AC125*(I125/AF125))-1)*100)</f>
        <v>21.506555588460998</v>
      </c>
      <c r="AR125" s="663">
        <f>INDEX(Historical!$C$7:$C$1279,MATCH(B125,Historical!$B$7:$B$1301,0))*IF(AH125="n/a",1.03,IF(AH125&lt;0,1.01,IF(AH125&gt;10,1.1,(1+AH125/100))))</f>
        <v>0.40487499999999998</v>
      </c>
      <c r="AS125" s="779">
        <f>IF($AI125="n/a",1.03*AR125,IF($AI125&lt;0,1.01*AR125,IF($AI125&gt;10,1.1*AR125,(1+$AI125/100)*AR125)))</f>
        <v>0.40892374999999997</v>
      </c>
      <c r="AT125" s="779">
        <f>IF($AK125="n/a",1.03*AS125,IF($AK125&lt;0,1.01*AS125,IF($AK125&gt;10,1.1*AS125,(1+$AK125/100)*AS125)))</f>
        <v>0.44981612500000001</v>
      </c>
      <c r="AU125" s="779">
        <f>IF($AK125="n/a",1.03*AT125,IF($AK125&lt;0,1.01*AT125,IF($AK125&gt;10,1.1*AT125,(1+$AK125/100)*AT125)))</f>
        <v>0.49479773750000006</v>
      </c>
      <c r="AV125" s="779">
        <f>IF($AK125="n/a",1.03*AU125,IF($AK125&lt;0,1.01*AU125,IF($AK125&gt;10,1.1*AU125,(1+$AK125/100)*AU125)))</f>
        <v>0.54427751125000012</v>
      </c>
      <c r="AW125" s="771">
        <f>SUM(AR125:AV125)</f>
        <v>2.3026901237500002</v>
      </c>
      <c r="AX125" s="786">
        <f>AW125/I125*100</f>
        <v>5.6507733098159516</v>
      </c>
      <c r="AY125" s="949">
        <v>1.07</v>
      </c>
      <c r="AZ125" s="782">
        <v>47.97</v>
      </c>
      <c r="BA125" s="782">
        <v>-24.060000000000002</v>
      </c>
      <c r="BB125" s="782">
        <v>14.05</v>
      </c>
      <c r="BC125" s="782">
        <v>-4.95</v>
      </c>
      <c r="BD125" s="922"/>
      <c r="BE125" s="635">
        <v>2013</v>
      </c>
      <c r="BF125" s="912">
        <f>IF(BE125&gt;2008,0,IF(BE125&gt;2001,1,IF(BE125&gt;1990,2,IF(BE125&gt;1980,3,IF(BE125&gt;1973,4,IF(BE125&gt;1970,5,IF(BE125&gt;1960,6,IF(BE125&gt;1958,7,IF(BE125&gt;1953,8,9)))))))))</f>
        <v>0</v>
      </c>
      <c r="BG125" s="838">
        <v>7.3999999999999995</v>
      </c>
    </row>
    <row r="126" spans="1:59" ht="11.25" customHeight="1" x14ac:dyDescent="0.2">
      <c r="A126" s="877" t="s">
        <v>1214</v>
      </c>
      <c r="B126" s="889" t="s">
        <v>1215</v>
      </c>
      <c r="C126" s="946" t="s">
        <v>4199</v>
      </c>
      <c r="D126" s="946" t="s">
        <v>4344</v>
      </c>
      <c r="E126" s="746">
        <v>9</v>
      </c>
      <c r="F126" s="1199">
        <v>422</v>
      </c>
      <c r="G126" s="1199" t="s">
        <v>106</v>
      </c>
      <c r="H126" s="1199" t="s">
        <v>106</v>
      </c>
      <c r="I126" s="888">
        <v>40.57</v>
      </c>
      <c r="J126" s="663">
        <f>(M126/I126)*100</f>
        <v>1.6761153561745135</v>
      </c>
      <c r="K126" s="891">
        <v>0.17</v>
      </c>
      <c r="L126" s="901">
        <v>4</v>
      </c>
      <c r="M126" s="654">
        <f>K126*L126</f>
        <v>0.68</v>
      </c>
      <c r="N126" s="884" t="s">
        <v>226</v>
      </c>
      <c r="O126" s="747">
        <v>0.16</v>
      </c>
      <c r="P126" s="880">
        <v>43517</v>
      </c>
      <c r="Q126" s="880">
        <v>43532</v>
      </c>
      <c r="R126" s="654">
        <f>(K126-O126)/O126*100</f>
        <v>6.2500000000000053</v>
      </c>
      <c r="S126" s="714">
        <f>IF(INDEX(Historical!$D$7:$D$1277,MATCH(B126,Historical!$B$7:$B$1301,0))=0,"n/a",(INDEX(Historical!$C$7:$C$1279,MATCH(B126,Historical!$B$7:$B$1301,0))/INDEX(Historical!$D$7:$D$1277,MATCH(B126,Historical!$B$7:$B$1301,0))-1)*100)</f>
        <v>6.25</v>
      </c>
      <c r="T126" s="714">
        <f>IF(INDEX(Historical!$F$7:$F$1270,MATCH(B126,Historical!$B$7:$B$1301,0))=0,"n/a",((INDEX(Historical!$C$7:$C$1279,MATCH(B126,Historical!$B$7:$B$1301,0))/INDEX(Historical!$F$7:$F$1270,MATCH(B126,Historical!$B$7:$B$1301,0)))^(1/3)-1)*100)</f>
        <v>12.311068346755549</v>
      </c>
      <c r="U126" s="714">
        <f>IF(INDEX(Historical!$H$7:$H$1270,MATCH(B126,Historical!$B$7:$B$1301,0))=0,"n/a",((INDEX(Historical!$C$7:$C$1279,MATCH(B126,Historical!$B$7:$B$1301,0))/INDEX(Historical!$H$7:$H$1270,MATCH(B126,Historical!$B$7:$B$1301,0)))^(1/5)-1)*100)</f>
        <v>11.196158593857874</v>
      </c>
      <c r="V126" s="714" t="str">
        <f>IF(INDEX(Historical!$O$7:$O$1270,MATCH(B126,Historical!$B$7:$B$1301,0))=0,"n/a",((INDEX(Historical!$C$7:$C$1279,MATCH(B126,Historical!$B$7:$B$1301,0))/INDEX(Historical!$O$7:$O$1270,MATCH(B126,Historical!$B$7:$B$1301,0)))^(1/10)-1)*100)</f>
        <v>n/a</v>
      </c>
      <c r="W126" s="715" t="str">
        <f>IF(OR(U126&lt;=0,U126="n/a",V126&lt;=0,V126="n/a"),"n/a",U126/V126)</f>
        <v>n/a</v>
      </c>
      <c r="X126" s="716" t="str">
        <f>IF(OR(AJ126&lt;=0,AJ126="n/a",U126&lt;=0,U126="n/a"),"n/a",U126/AJ126)</f>
        <v>n/a</v>
      </c>
      <c r="Y126" s="676"/>
      <c r="Z126" s="663">
        <f>IF(OR(AC126&lt;0.01,AC126="n/a"),"n/a",M126/AC126*100)</f>
        <v>73.913043478260875</v>
      </c>
      <c r="AA126" s="900">
        <f>IF(OR(AC126&lt;0.01,AC126="n/a"),"n/a",I126/AC126)</f>
        <v>44.097826086956523</v>
      </c>
      <c r="AB126" s="901">
        <v>12</v>
      </c>
      <c r="AC126" s="879">
        <v>0.92</v>
      </c>
      <c r="AD126" s="879">
        <v>1.99</v>
      </c>
      <c r="AE126" s="879">
        <v>2.82</v>
      </c>
      <c r="AF126" s="879">
        <v>3.14</v>
      </c>
      <c r="AG126" s="879">
        <v>6.8000000000000007</v>
      </c>
      <c r="AH126" s="879">
        <v>-37.700000000000003</v>
      </c>
      <c r="AI126" s="879">
        <v>10.8</v>
      </c>
      <c r="AJ126" s="879">
        <v>-2.1</v>
      </c>
      <c r="AK126" s="879">
        <v>21.9</v>
      </c>
      <c r="AL126" s="892">
        <v>5340</v>
      </c>
      <c r="AM126" s="886">
        <v>1</v>
      </c>
      <c r="AN126" s="879">
        <v>0.49</v>
      </c>
      <c r="AO126" s="753">
        <f>IF(U126="n/a","n/a",IF(AA126&lt;0,"n/a",IF(AA126="n/a","n/a",J126+U126-AA126)))</f>
        <v>-31.225552136924136</v>
      </c>
      <c r="AP126" s="754">
        <f>IF(U126="n/a","n/a",J126+U126)</f>
        <v>12.872273950032387</v>
      </c>
      <c r="AQ126" s="902">
        <f>IF(OR(AC126&lt;0.01,AF126="n/a"),"n/a",(I126/SQRT(22.5*AC126*(I126/AF126))-1)*100)</f>
        <v>148.07451740066909</v>
      </c>
      <c r="AR126" s="663">
        <f>INDEX(Historical!$C$7:$C$1279,MATCH(B126,Historical!$B$7:$B$1301,0))*IF(AH126="n/a",1.03,IF(AH126&lt;0,1.01,IF(AH126&gt;10,1.1,(1+AH126/100))))</f>
        <v>0.68680000000000008</v>
      </c>
      <c r="AS126" s="900">
        <f>IF($AI126="n/a",1.03*AR126,IF($AI126&lt;0,1.01*AR126,IF($AI126&gt;10,1.1*AR126,(1+$AI126/100)*AR126)))</f>
        <v>0.75548000000000015</v>
      </c>
      <c r="AT126" s="900">
        <f>IF($AK126="n/a",1.03*AS126,IF($AK126&lt;0,1.01*AS126,IF($AK126&gt;10,1.1*AS126,(1+$AK126/100)*AS126)))</f>
        <v>0.83102800000000021</v>
      </c>
      <c r="AU126" s="900">
        <f>IF($AK126="n/a",1.03*AT126,IF($AK126&lt;0,1.01*AT126,IF($AK126&gt;10,1.1*AT126,(1+$AK126/100)*AT126)))</f>
        <v>0.91413080000000035</v>
      </c>
      <c r="AV126" s="900">
        <f>IF($AK126="n/a",1.03*AU126,IF($AK126&lt;0,1.01*AU126,IF($AK126&gt;10,1.1*AU126,(1+$AK126/100)*AU126)))</f>
        <v>1.0055438800000005</v>
      </c>
      <c r="AW126" s="663">
        <f>SUM(AR126:AV126)</f>
        <v>4.192982680000001</v>
      </c>
      <c r="AX126" s="761">
        <f>AW126/I126*100</f>
        <v>10.335180379590833</v>
      </c>
      <c r="AY126" s="948">
        <v>1.58</v>
      </c>
      <c r="AZ126" s="886">
        <v>70.099999999999994</v>
      </c>
      <c r="BA126" s="886">
        <v>-31.75</v>
      </c>
      <c r="BB126" s="886">
        <v>-6.5500000000000007</v>
      </c>
      <c r="BC126" s="886">
        <v>-14.729999999999999</v>
      </c>
      <c r="BE126" s="635">
        <v>2011</v>
      </c>
      <c r="BF126" s="912">
        <f>IF(BE126&gt;2008,0,IF(BE126&gt;2001,1,IF(BE126&gt;1990,2,IF(BE126&gt;1980,3,IF(BE126&gt;1973,4,IF(BE126&gt;1970,5,IF(BE126&gt;1960,6,IF(BE126&gt;1958,7,IF(BE126&gt;1953,8,9)))))))))</f>
        <v>0</v>
      </c>
      <c r="BG126" s="896">
        <v>3.9</v>
      </c>
    </row>
    <row r="127" spans="1:59" ht="11.25" customHeight="1" x14ac:dyDescent="0.2">
      <c r="A127" s="885" t="s">
        <v>1206</v>
      </c>
      <c r="B127" s="889" t="s">
        <v>1207</v>
      </c>
      <c r="C127" s="946" t="s">
        <v>108</v>
      </c>
      <c r="D127" s="946" t="s">
        <v>4345</v>
      </c>
      <c r="E127" s="746">
        <v>9</v>
      </c>
      <c r="F127" s="1199">
        <v>465</v>
      </c>
      <c r="G127" s="1199" t="s">
        <v>106</v>
      </c>
      <c r="H127" s="1199" t="s">
        <v>106</v>
      </c>
      <c r="I127" s="888">
        <v>26.23</v>
      </c>
      <c r="J127" s="663">
        <f>(M127/I127)*100</f>
        <v>3.0499428135722457</v>
      </c>
      <c r="K127" s="891">
        <v>0.4</v>
      </c>
      <c r="L127" s="901">
        <v>2</v>
      </c>
      <c r="M127" s="654">
        <f>K127*L127</f>
        <v>0.8</v>
      </c>
      <c r="N127" s="884" t="s">
        <v>248</v>
      </c>
      <c r="O127" s="747">
        <v>0.36</v>
      </c>
      <c r="P127" s="875">
        <v>43796</v>
      </c>
      <c r="Q127" s="875">
        <v>43812</v>
      </c>
      <c r="R127" s="654">
        <f>(K127-O127)/O127*100</f>
        <v>11.111111111111121</v>
      </c>
      <c r="S127" s="714">
        <f>IF(INDEX(Historical!$D$7:$D$1277,MATCH(B127,Historical!$B$7:$B$1301,0))=0,"n/a",(INDEX(Historical!$C$7:$C$1279,MATCH(B127,Historical!$B$7:$B$1301,0))/INDEX(Historical!$D$7:$D$1277,MATCH(B127,Historical!$B$7:$B$1301,0))-1)*100)</f>
        <v>5.555555555555558</v>
      </c>
      <c r="T127" s="714">
        <f>IF(INDEX(Historical!$F$7:$F$1270,MATCH(B127,Historical!$B$7:$B$1301,0))=0,"n/a",((INDEX(Historical!$C$7:$C$1279,MATCH(B127,Historical!$B$7:$B$1301,0))/INDEX(Historical!$F$7:$F$1270,MATCH(B127,Historical!$B$7:$B$1301,0)))^(1/3)-1)*100)</f>
        <v>7.0222229910164247</v>
      </c>
      <c r="U127" s="714">
        <f>IF(INDEX(Historical!$H$7:$H$1270,MATCH(B127,Historical!$B$7:$B$1301,0))=0,"n/a",((INDEX(Historical!$C$7:$C$1279,MATCH(B127,Historical!$B$7:$B$1301,0))/INDEX(Historical!$H$7:$H$1270,MATCH(B127,Historical!$B$7:$B$1301,0)))^(1/5)-1)*100)</f>
        <v>7.0739850656267755</v>
      </c>
      <c r="V127" s="714">
        <f>IF(INDEX(Historical!$O$7:$O$1270,MATCH(B127,Historical!$B$7:$B$1301,0))=0,"n/a",((INDEX(Historical!$C$7:$C$1279,MATCH(B127,Historical!$B$7:$B$1301,0))/INDEX(Historical!$O$7:$O$1270,MATCH(B127,Historical!$B$7:$B$1301,0)))^(1/10)-1)*100)</f>
        <v>7.1773462536293131</v>
      </c>
      <c r="W127" s="715">
        <f>IF(OR(U127&lt;=0,U127="n/a",V127&lt;=0,V127="n/a"),"n/a",U127/V127)</f>
        <v>0.98559896870653663</v>
      </c>
      <c r="X127" s="716">
        <f>IF(OR(AJ127&lt;=0,AJ127="n/a",U127&lt;=0,U127="n/a"),"n/a",U127/AJ127)</f>
        <v>0.76891142017682346</v>
      </c>
      <c r="Y127" s="890"/>
      <c r="Z127" s="663">
        <f>IF(OR(AC127&lt;0.01,AC127="n/a"),"n/a",M127/AC127*100)</f>
        <v>29.962546816479403</v>
      </c>
      <c r="AA127" s="900">
        <f>IF(OR(AC127&lt;0.01,AC127="n/a"),"n/a",I127/AC127)</f>
        <v>9.8239700374531846</v>
      </c>
      <c r="AB127" s="901">
        <v>12</v>
      </c>
      <c r="AC127" s="879">
        <v>2.67</v>
      </c>
      <c r="AD127" s="879">
        <v>1.05</v>
      </c>
      <c r="AE127" s="879">
        <v>2.85</v>
      </c>
      <c r="AF127" s="879">
        <v>0.79</v>
      </c>
      <c r="AG127" s="879">
        <v>8.5</v>
      </c>
      <c r="AH127" s="879">
        <v>13.700000000000001</v>
      </c>
      <c r="AI127" s="879">
        <v>1.48</v>
      </c>
      <c r="AJ127" s="879">
        <v>9.1999999999999993</v>
      </c>
      <c r="AK127" s="879">
        <v>9</v>
      </c>
      <c r="AL127" s="892">
        <v>417.58</v>
      </c>
      <c r="AM127" s="886">
        <v>2.7</v>
      </c>
      <c r="AN127" s="879">
        <v>0.04</v>
      </c>
      <c r="AO127" s="753">
        <f>IF(U127="n/a","n/a",IF(AA127&lt;0,"n/a",IF(AA127="n/a","n/a",J127+U127-AA127)))</f>
        <v>0.29995784174583662</v>
      </c>
      <c r="AP127" s="754">
        <f>IF(U127="n/a","n/a",J127+U127)</f>
        <v>10.123927879199021</v>
      </c>
      <c r="AQ127" s="902">
        <f>IF(OR(AC127&lt;0.01,AF127="n/a"),"n/a",(I127/SQRT(22.5*AC127*(I127/AF127))-1)*100)</f>
        <v>-41.269215607379707</v>
      </c>
      <c r="AR127" s="663">
        <f>INDEX(Historical!$C$7:$C$1279,MATCH(B127,Historical!$B$7:$B$1301,0))*IF(AH127="n/a",1.03,IF(AH127&lt;0,1.01,IF(AH127&gt;10,1.1,(1+AH127/100))))</f>
        <v>0.83600000000000008</v>
      </c>
      <c r="AS127" s="900">
        <f>IF($AI127="n/a",1.03*AR127,IF($AI127&lt;0,1.01*AR127,IF($AI127&gt;10,1.1*AR127,(1+$AI127/100)*AR127)))</f>
        <v>0.84837280000000004</v>
      </c>
      <c r="AT127" s="900">
        <f>IF($AK127="n/a",1.03*AS127,IF($AK127&lt;0,1.01*AS127,IF($AK127&gt;10,1.1*AS127,(1+$AK127/100)*AS127)))</f>
        <v>0.92472635200000008</v>
      </c>
      <c r="AU127" s="900">
        <f>IF($AK127="n/a",1.03*AT127,IF($AK127&lt;0,1.01*AT127,IF($AK127&gt;10,1.1*AT127,(1+$AK127/100)*AT127)))</f>
        <v>1.0079517236800002</v>
      </c>
      <c r="AV127" s="900">
        <f>IF($AK127="n/a",1.03*AU127,IF($AK127&lt;0,1.01*AU127,IF($AK127&gt;10,1.1*AU127,(1+$AK127/100)*AU127)))</f>
        <v>1.0986673788112002</v>
      </c>
      <c r="AW127" s="663">
        <f>SUM(AR127:AV127)</f>
        <v>4.7157182544912004</v>
      </c>
      <c r="AX127" s="761">
        <f>AW127/I127*100</f>
        <v>17.978338751396112</v>
      </c>
      <c r="AY127" s="948">
        <v>0.82</v>
      </c>
      <c r="AZ127" s="886">
        <v>41.02</v>
      </c>
      <c r="BA127" s="886">
        <v>-27.639999999999997</v>
      </c>
      <c r="BB127" s="886">
        <v>3.58</v>
      </c>
      <c r="BC127" s="886">
        <v>-13.52</v>
      </c>
      <c r="BE127" s="635">
        <v>2012</v>
      </c>
      <c r="BF127" s="912">
        <f>IF(BE127&gt;2008,0,IF(BE127&gt;2001,1,IF(BE127&gt;1990,2,IF(BE127&gt;1980,3,IF(BE127&gt;1973,4,IF(BE127&gt;1970,5,IF(BE127&gt;1960,6,IF(BE127&gt;1958,7,IF(BE127&gt;1953,8,9)))))))))</f>
        <v>0</v>
      </c>
      <c r="BG127" s="896">
        <v>1.2</v>
      </c>
    </row>
    <row r="128" spans="1:59" ht="11.25" customHeight="1" x14ac:dyDescent="0.2">
      <c r="A128" s="894" t="s">
        <v>1208</v>
      </c>
      <c r="B128" s="889" t="s">
        <v>1209</v>
      </c>
      <c r="C128" s="946" t="s">
        <v>108</v>
      </c>
      <c r="D128" s="946" t="s">
        <v>4345</v>
      </c>
      <c r="E128" s="746">
        <v>7</v>
      </c>
      <c r="F128" s="1199">
        <v>604</v>
      </c>
      <c r="G128" s="1199" t="s">
        <v>106</v>
      </c>
      <c r="H128" s="1199" t="s">
        <v>106</v>
      </c>
      <c r="I128" s="888">
        <v>13.35</v>
      </c>
      <c r="J128" s="663">
        <f>(M128/I128)*100</f>
        <v>4.1947565543071166</v>
      </c>
      <c r="K128" s="891">
        <v>0.14000000000000001</v>
      </c>
      <c r="L128" s="901">
        <v>4</v>
      </c>
      <c r="M128" s="654">
        <f>K128*L128</f>
        <v>0.56000000000000005</v>
      </c>
      <c r="N128" s="884" t="s">
        <v>127</v>
      </c>
      <c r="O128" s="747">
        <v>0.12</v>
      </c>
      <c r="P128" s="1200">
        <v>43643</v>
      </c>
      <c r="Q128" s="1200">
        <v>43655</v>
      </c>
      <c r="R128" s="654">
        <f>(K128-O128)/O128*100</f>
        <v>16.666666666666682</v>
      </c>
      <c r="S128" s="714">
        <f>IF(INDEX(Historical!$D$7:$D$1277,MATCH(B128,Historical!$B$7:$B$1301,0))=0,"n/a",(INDEX(Historical!$C$7:$C$1279,MATCH(B128,Historical!$B$7:$B$1301,0))/INDEX(Historical!$D$7:$D$1277,MATCH(B128,Historical!$B$7:$B$1301,0))-1)*100)</f>
        <v>20.930232558139551</v>
      </c>
      <c r="T128" s="714">
        <f>IF(INDEX(Historical!$F$7:$F$1270,MATCH(B128,Historical!$B$7:$B$1301,0))=0,"n/a",((INDEX(Historical!$C$7:$C$1279,MATCH(B128,Historical!$B$7:$B$1301,0))/INDEX(Historical!$F$7:$F$1270,MATCH(B128,Historical!$B$7:$B$1301,0)))^(1/3)-1)*100)</f>
        <v>13.040381433805571</v>
      </c>
      <c r="U128" s="714">
        <f>IF(INDEX(Historical!$H$7:$H$1270,MATCH(B128,Historical!$B$7:$B$1301,0))=0,"n/a",((INDEX(Historical!$C$7:$C$1279,MATCH(B128,Historical!$B$7:$B$1301,0))/INDEX(Historical!$H$7:$H$1270,MATCH(B128,Historical!$B$7:$B$1301,0)))^(1/5)-1)*100)</f>
        <v>11.628841548417412</v>
      </c>
      <c r="V128" s="714">
        <f>IF(INDEX(Historical!$O$7:$O$1270,MATCH(B128,Historical!$B$7:$B$1301,0))=0,"n/a",((INDEX(Historical!$C$7:$C$1279,MATCH(B128,Historical!$B$7:$B$1301,0))/INDEX(Historical!$O$7:$O$1270,MATCH(B128,Historical!$B$7:$B$1301,0)))^(1/10)-1)*100)</f>
        <v>8.7381857107906349</v>
      </c>
      <c r="W128" s="715">
        <f>IF(OR(U128&lt;=0,U128="n/a",V128&lt;=0,V128="n/a"),"n/a",U128/V128)</f>
        <v>1.3308073246895127</v>
      </c>
      <c r="X128" s="716">
        <f>IF(OR(AJ128&lt;=0,AJ128="n/a",U128&lt;=0,U128="n/a"),"n/a",U128/AJ128)</f>
        <v>0.791077656354926</v>
      </c>
      <c r="Y128" s="676"/>
      <c r="Z128" s="663">
        <f>IF(OR(AC128&lt;0.01,AC128="n/a"),"n/a",M128/AC128*100)</f>
        <v>35.668789808917204</v>
      </c>
      <c r="AA128" s="900">
        <f>IF(OR(AC128&lt;0.01,AC128="n/a"),"n/a",I128/AC128)</f>
        <v>8.503184713375795</v>
      </c>
      <c r="AB128" s="901">
        <v>12</v>
      </c>
      <c r="AC128" s="879">
        <v>1.57</v>
      </c>
      <c r="AD128" s="879">
        <v>1.2</v>
      </c>
      <c r="AE128" s="879">
        <v>2.2799999999999998</v>
      </c>
      <c r="AF128" s="879">
        <v>0.59</v>
      </c>
      <c r="AG128" s="879">
        <v>7.3</v>
      </c>
      <c r="AH128" s="879">
        <v>26.900000000000002</v>
      </c>
      <c r="AI128" s="879">
        <v>-4.45</v>
      </c>
      <c r="AJ128" s="879">
        <v>14.7</v>
      </c>
      <c r="AK128" s="879">
        <v>7.0000000000000009</v>
      </c>
      <c r="AL128" s="892">
        <v>1610</v>
      </c>
      <c r="AM128" s="886">
        <v>0.89999999999999991</v>
      </c>
      <c r="AN128" s="879">
        <v>0.1</v>
      </c>
      <c r="AO128" s="753">
        <f>IF(U128="n/a","n/a",IF(AA128&lt;0,"n/a",IF(AA128="n/a","n/a",J128+U128-AA128)))</f>
        <v>7.3204133893487331</v>
      </c>
      <c r="AP128" s="754">
        <f>IF(U128="n/a","n/a",J128+U128)</f>
        <v>15.823598102724528</v>
      </c>
      <c r="AQ128" s="902">
        <f>IF(OR(AC128&lt;0.01,AF128="n/a"),"n/a",(I128/SQRT(22.5*AC128*(I128/AF128))-1)*100)</f>
        <v>-52.780046680376415</v>
      </c>
      <c r="AR128" s="663">
        <f>INDEX(Historical!$C$7:$C$1279,MATCH(B128,Historical!$B$7:$B$1301,0))*IF(AH128="n/a",1.03,IF(AH128&lt;0,1.01,IF(AH128&gt;10,1.1,(1+AH128/100))))</f>
        <v>0.57200000000000006</v>
      </c>
      <c r="AS128" s="900">
        <f>IF($AI128="n/a",1.03*AR128,IF($AI128&lt;0,1.01*AR128,IF($AI128&gt;10,1.1*AR128,(1+$AI128/100)*AR128)))</f>
        <v>0.57772000000000012</v>
      </c>
      <c r="AT128" s="900">
        <f>IF($AK128="n/a",1.03*AS128,IF($AK128&lt;0,1.01*AS128,IF($AK128&gt;10,1.1*AS128,(1+$AK128/100)*AS128)))</f>
        <v>0.61816040000000017</v>
      </c>
      <c r="AU128" s="900">
        <f>IF($AK128="n/a",1.03*AT128,IF($AK128&lt;0,1.01*AT128,IF($AK128&gt;10,1.1*AT128,(1+$AK128/100)*AT128)))</f>
        <v>0.66143162800000022</v>
      </c>
      <c r="AV128" s="900">
        <f>IF($AK128="n/a",1.03*AU128,IF($AK128&lt;0,1.01*AU128,IF($AK128&gt;10,1.1*AU128,(1+$AK128/100)*AU128)))</f>
        <v>0.70773184196000027</v>
      </c>
      <c r="AW128" s="663">
        <f>SUM(AR128:AV128)</f>
        <v>3.1370438699600012</v>
      </c>
      <c r="AX128" s="761">
        <f>AW128/I128*100</f>
        <v>23.498455954756565</v>
      </c>
      <c r="AY128" s="948">
        <v>1.3</v>
      </c>
      <c r="AZ128" s="886">
        <v>29.49</v>
      </c>
      <c r="BA128" s="886">
        <v>-43.53</v>
      </c>
      <c r="BB128" s="886">
        <v>0.82000000000000006</v>
      </c>
      <c r="BC128" s="886">
        <v>-25.64</v>
      </c>
      <c r="BE128" s="635">
        <v>2013</v>
      </c>
      <c r="BF128" s="912">
        <f>IF(BE128&gt;2008,0,IF(BE128&gt;2001,1,IF(BE128&gt;1990,2,IF(BE128&gt;1980,3,IF(BE128&gt;1973,4,IF(BE128&gt;1970,5,IF(BE128&gt;1960,6,IF(BE128&gt;1958,7,IF(BE128&gt;1953,8,9)))))))))</f>
        <v>0</v>
      </c>
      <c r="BG128" s="896">
        <v>0.89999999999999991</v>
      </c>
    </row>
    <row r="129" spans="1:59" ht="11.25" customHeight="1" x14ac:dyDescent="0.2">
      <c r="A129" s="894" t="s">
        <v>1169</v>
      </c>
      <c r="B129" s="889" t="s">
        <v>1170</v>
      </c>
      <c r="C129" s="946" t="s">
        <v>108</v>
      </c>
      <c r="D129" s="946" t="s">
        <v>4345</v>
      </c>
      <c r="E129" s="746">
        <v>8</v>
      </c>
      <c r="F129" s="1199">
        <v>534</v>
      </c>
      <c r="G129" s="1199" t="s">
        <v>106</v>
      </c>
      <c r="H129" s="1199" t="s">
        <v>106</v>
      </c>
      <c r="I129" s="888">
        <v>19.05</v>
      </c>
      <c r="J129" s="663">
        <f>(M129/I129)*100</f>
        <v>5.4593175853018376</v>
      </c>
      <c r="K129" s="891">
        <v>0.26</v>
      </c>
      <c r="L129" s="901">
        <v>4</v>
      </c>
      <c r="M129" s="654">
        <f>K129*L129</f>
        <v>1.04</v>
      </c>
      <c r="N129" s="884" t="s">
        <v>967</v>
      </c>
      <c r="O129" s="747">
        <v>0.25</v>
      </c>
      <c r="P129" s="875">
        <v>43769</v>
      </c>
      <c r="Q129" s="875">
        <v>43784</v>
      </c>
      <c r="R129" s="654">
        <f>(K129-O129)/O129*100</f>
        <v>4.0000000000000036</v>
      </c>
      <c r="S129" s="714">
        <f>IF(INDEX(Historical!$D$7:$D$1277,MATCH(B129,Historical!$B$7:$B$1301,0))=0,"n/a",(INDEX(Historical!$C$7:$C$1279,MATCH(B129,Historical!$B$7:$B$1301,0))/INDEX(Historical!$D$7:$D$1277,MATCH(B129,Historical!$B$7:$B$1301,0))-1)*100)</f>
        <v>1.0000000000000009</v>
      </c>
      <c r="T129" s="714">
        <f>IF(INDEX(Historical!$F$7:$F$1270,MATCH(B129,Historical!$B$7:$B$1301,0))=0,"n/a",((INDEX(Historical!$C$7:$C$1279,MATCH(B129,Historical!$B$7:$B$1301,0))/INDEX(Historical!$F$7:$F$1270,MATCH(B129,Historical!$B$7:$B$1301,0)))^(1/3)-1)*100)</f>
        <v>8.995589274479121</v>
      </c>
      <c r="U129" s="714">
        <f>IF(INDEX(Historical!$H$7:$H$1270,MATCH(B129,Historical!$B$7:$B$1301,0))=0,"n/a",((INDEX(Historical!$C$7:$C$1279,MATCH(B129,Historical!$B$7:$B$1301,0))/INDEX(Historical!$H$7:$H$1270,MATCH(B129,Historical!$B$7:$B$1301,0)))^(1/5)-1)*100)</f>
        <v>7.6080265297001404</v>
      </c>
      <c r="V129" s="714">
        <f>IF(INDEX(Historical!$O$7:$O$1270,MATCH(B129,Historical!$B$7:$B$1301,0))=0,"n/a",((INDEX(Historical!$C$7:$C$1279,MATCH(B129,Historical!$B$7:$B$1301,0))/INDEX(Historical!$O$7:$O$1270,MATCH(B129,Historical!$B$7:$B$1301,0)))^(1/10)-1)*100)</f>
        <v>5.1717629503484464</v>
      </c>
      <c r="W129" s="715">
        <f>IF(OR(U129&lt;=0,U129="n/a",V129&lt;=0,V129="n/a"),"n/a",U129/V129)</f>
        <v>1.4710702332533534</v>
      </c>
      <c r="X129" s="716" t="str">
        <f>IF(OR(AJ129&lt;=0,AJ129="n/a",U129&lt;=0,U129="n/a"),"n/a",U129/AJ129)</f>
        <v>n/a</v>
      </c>
      <c r="Y129" s="890"/>
      <c r="Z129" s="663" t="str">
        <f>IF(OR(AC129&lt;0.01,AC129="n/a"),"n/a",M129/AC129*100)</f>
        <v>n/a</v>
      </c>
      <c r="AA129" s="900" t="str">
        <f>IF(OR(AC129&lt;0.01,AC129="n/a"),"n/a",I129/AC129)</f>
        <v>n/a</v>
      </c>
      <c r="AB129" s="901">
        <v>12</v>
      </c>
      <c r="AC129" s="879" t="s">
        <v>136</v>
      </c>
      <c r="AD129" s="879" t="s">
        <v>136</v>
      </c>
      <c r="AE129" s="879" t="s">
        <v>136</v>
      </c>
      <c r="AF129" s="879" t="s">
        <v>136</v>
      </c>
      <c r="AG129" s="879" t="s">
        <v>136</v>
      </c>
      <c r="AH129" s="879" t="s">
        <v>136</v>
      </c>
      <c r="AI129" s="879" t="s">
        <v>136</v>
      </c>
      <c r="AJ129" s="879" t="s">
        <v>136</v>
      </c>
      <c r="AK129" s="879" t="s">
        <v>136</v>
      </c>
      <c r="AL129" s="892" t="s">
        <v>136</v>
      </c>
      <c r="AM129" s="886" t="s">
        <v>136</v>
      </c>
      <c r="AN129" s="879" t="s">
        <v>136</v>
      </c>
      <c r="AO129" s="753" t="str">
        <f>IF(U129="n/a","n/a",IF(AA129&lt;0,"n/a",IF(AA129="n/a","n/a",J129+U129-AA129)))</f>
        <v>n/a</v>
      </c>
      <c r="AP129" s="754">
        <f>IF(U129="n/a","n/a",J129+U129)</f>
        <v>13.067344115001978</v>
      </c>
      <c r="AQ129" s="902" t="str">
        <f>IF(OR(AC129&lt;0.01,AF129="n/a"),"n/a",(I129/SQRT(22.5*AC129*(I129/AF129))-1)*100)</f>
        <v>n/a</v>
      </c>
      <c r="AR129" s="663">
        <f>INDEX(Historical!$C$7:$C$1279,MATCH(B129,Historical!$B$7:$B$1301,0))*IF(AH129="n/a",1.03,IF(AH129&lt;0,1.01,IF(AH129&gt;10,1.1,(1+AH129/100))))</f>
        <v>1.0403</v>
      </c>
      <c r="AS129" s="900">
        <f>IF($AI129="n/a",1.03*AR129,IF($AI129&lt;0,1.01*AR129,IF($AI129&gt;10,1.1*AR129,(1+$AI129/100)*AR129)))</f>
        <v>1.071509</v>
      </c>
      <c r="AT129" s="900">
        <f>IF($AK129="n/a",1.03*AS129,IF($AK129&lt;0,1.01*AS129,IF($AK129&gt;10,1.1*AS129,(1+$AK129/100)*AS129)))</f>
        <v>1.10365427</v>
      </c>
      <c r="AU129" s="900">
        <f>IF($AK129="n/a",1.03*AT129,IF($AK129&lt;0,1.01*AT129,IF($AK129&gt;10,1.1*AT129,(1+$AK129/100)*AT129)))</f>
        <v>1.1367638981000001</v>
      </c>
      <c r="AV129" s="900">
        <f>IF($AK129="n/a",1.03*AU129,IF($AK129&lt;0,1.01*AU129,IF($AK129&gt;10,1.1*AU129,(1+$AK129/100)*AU129)))</f>
        <v>1.1708668150430002</v>
      </c>
      <c r="AW129" s="663">
        <f>SUM(AR129:AV129)</f>
        <v>5.5230939831430002</v>
      </c>
      <c r="AX129" s="761">
        <f>AW129/I129*100</f>
        <v>28.99261933408399</v>
      </c>
      <c r="AY129" s="948" t="s">
        <v>136</v>
      </c>
      <c r="AZ129" s="886" t="s">
        <v>136</v>
      </c>
      <c r="BA129" s="886" t="s">
        <v>136</v>
      </c>
      <c r="BB129" s="886" t="s">
        <v>136</v>
      </c>
      <c r="BC129" s="886" t="s">
        <v>136</v>
      </c>
      <c r="BD129" s="921" t="s">
        <v>4271</v>
      </c>
      <c r="BE129" s="635">
        <v>2012</v>
      </c>
      <c r="BF129" s="912">
        <f>IF(BE129&gt;2008,0,IF(BE129&gt;2001,1,IF(BE129&gt;1990,2,IF(BE129&gt;1980,3,IF(BE129&gt;1973,4,IF(BE129&gt;1970,5,IF(BE129&gt;1960,6,IF(BE129&gt;1958,7,IF(BE129&gt;1953,8,9)))))))))</f>
        <v>0</v>
      </c>
      <c r="BG129" s="896" t="s">
        <v>136</v>
      </c>
    </row>
    <row r="130" spans="1:59" ht="11.25" customHeight="1" x14ac:dyDescent="0.2">
      <c r="A130" s="885" t="s">
        <v>1180</v>
      </c>
      <c r="B130" s="889" t="s">
        <v>1181</v>
      </c>
      <c r="C130" s="946" t="s">
        <v>108</v>
      </c>
      <c r="D130" s="946" t="s">
        <v>118</v>
      </c>
      <c r="E130" s="746">
        <v>8</v>
      </c>
      <c r="F130" s="1199">
        <v>543</v>
      </c>
      <c r="G130" s="1199" t="s">
        <v>106</v>
      </c>
      <c r="H130" s="1199" t="s">
        <v>106</v>
      </c>
      <c r="I130" s="888">
        <v>30.66</v>
      </c>
      <c r="J130" s="663">
        <f>(M130/I130)*100</f>
        <v>4.3052837573385521</v>
      </c>
      <c r="K130" s="891">
        <v>0.33</v>
      </c>
      <c r="L130" s="901">
        <v>4</v>
      </c>
      <c r="M130" s="654">
        <f>K130*L130</f>
        <v>1.32</v>
      </c>
      <c r="N130" s="884" t="s">
        <v>318</v>
      </c>
      <c r="O130" s="752">
        <v>0.31</v>
      </c>
      <c r="P130" s="875">
        <v>43815</v>
      </c>
      <c r="Q130" s="875">
        <v>43830</v>
      </c>
      <c r="R130" s="654">
        <f>(K130-O130)/O130*100</f>
        <v>6.4516129032258114</v>
      </c>
      <c r="S130" s="714">
        <f>IF(INDEX(Historical!$D$7:$D$1277,MATCH(B130,Historical!$B$7:$B$1301,0))=0,"n/a",(INDEX(Historical!$C$7:$C$1279,MATCH(B130,Historical!$B$7:$B$1301,0))/INDEX(Historical!$D$7:$D$1277,MATCH(B130,Historical!$B$7:$B$1301,0))-1)*100)</f>
        <v>5.0000000000000044</v>
      </c>
      <c r="T130" s="714">
        <f>IF(INDEX(Historical!$F$7:$F$1270,MATCH(B130,Historical!$B$7:$B$1301,0))=0,"n/a",((INDEX(Historical!$C$7:$C$1279,MATCH(B130,Historical!$B$7:$B$1301,0))/INDEX(Historical!$F$7:$F$1270,MATCH(B130,Historical!$B$7:$B$1301,0)))^(1/3)-1)*100)</f>
        <v>22.098775997265374</v>
      </c>
      <c r="U130" s="714">
        <f>IF(INDEX(Historical!$H$7:$H$1270,MATCH(B130,Historical!$B$7:$B$1301,0))=0,"n/a",((INDEX(Historical!$C$7:$C$1279,MATCH(B130,Historical!$B$7:$B$1301,0))/INDEX(Historical!$H$7:$H$1270,MATCH(B130,Historical!$B$7:$B$1301,0)))^(1/5)-1)*100)</f>
        <v>19.184739065331247</v>
      </c>
      <c r="V130" s="714">
        <f>IF(INDEX(Historical!$O$7:$O$1270,MATCH(B130,Historical!$B$7:$B$1301,0))=0,"n/a",((INDEX(Historical!$C$7:$C$1279,MATCH(B130,Historical!$B$7:$B$1301,0))/INDEX(Historical!$O$7:$O$1270,MATCH(B130,Historical!$B$7:$B$1301,0)))^(1/10)-1)*100)</f>
        <v>12.496296464563205</v>
      </c>
      <c r="W130" s="715">
        <f>IF(OR(U130&lt;=0,U130="n/a",V130&lt;=0,V130="n/a"),"n/a",U130/V130)</f>
        <v>1.5352339887049751</v>
      </c>
      <c r="X130" s="716">
        <f>IF(OR(AJ130&lt;=0,AJ130="n/a",U130&lt;=0,U130="n/a"),"n/a",U130/AJ130)</f>
        <v>1.1219145652240494</v>
      </c>
      <c r="Y130" s="672" t="s">
        <v>950</v>
      </c>
      <c r="Z130" s="663">
        <f>IF(OR(AC130&lt;0.01,AC130="n/a"),"n/a",M130/AC130*100)</f>
        <v>45.99303135888502</v>
      </c>
      <c r="AA130" s="900">
        <f>IF(OR(AC130&lt;0.01,AC130="n/a"),"n/a",I130/AC130)</f>
        <v>10.682926829268292</v>
      </c>
      <c r="AB130" s="901">
        <v>12</v>
      </c>
      <c r="AC130" s="879">
        <v>2.87</v>
      </c>
      <c r="AD130" s="879">
        <v>1.31</v>
      </c>
      <c r="AE130" s="879">
        <v>1.1100000000000001</v>
      </c>
      <c r="AF130" s="879">
        <v>1.63</v>
      </c>
      <c r="AG130" s="879">
        <v>15.4</v>
      </c>
      <c r="AH130" s="879">
        <v>69.699999999999989</v>
      </c>
      <c r="AI130" s="879">
        <v>21.01</v>
      </c>
      <c r="AJ130" s="879">
        <v>17.100000000000001</v>
      </c>
      <c r="AK130" s="879">
        <v>8.1</v>
      </c>
      <c r="AL130" s="892">
        <v>9300</v>
      </c>
      <c r="AM130" s="886">
        <v>2.2999999999999998</v>
      </c>
      <c r="AN130" s="879">
        <v>0.16</v>
      </c>
      <c r="AO130" s="753">
        <f>IF(U130="n/a","n/a",IF(AA130&lt;0,"n/a",IF(AA130="n/a","n/a",J130+U130-AA130)))</f>
        <v>12.807095993401509</v>
      </c>
      <c r="AP130" s="754">
        <f>IF(U130="n/a","n/a",J130+U130)</f>
        <v>23.4900228226698</v>
      </c>
      <c r="AQ130" s="902">
        <f>IF(OR(AC130&lt;0.01,AF130="n/a"),"n/a",(I130/SQRT(22.5*AC130*(I130/AF130))-1)*100)</f>
        <v>-12.027350887506415</v>
      </c>
      <c r="AR130" s="663">
        <f>INDEX(Historical!$C$7:$C$1279,MATCH(B130,Historical!$B$7:$B$1301,0))*IF(AH130="n/a",1.03,IF(AH130&lt;0,1.01,IF(AH130&gt;10,1.1,(1+AH130/100))))</f>
        <v>1.3860000000000001</v>
      </c>
      <c r="AS130" s="900">
        <f>IF($AI130="n/a",1.03*AR130,IF($AI130&lt;0,1.01*AR130,IF($AI130&gt;10,1.1*AR130,(1+$AI130/100)*AR130)))</f>
        <v>1.5246000000000002</v>
      </c>
      <c r="AT130" s="900">
        <f>IF($AK130="n/a",1.03*AS130,IF($AK130&lt;0,1.01*AS130,IF($AK130&gt;10,1.1*AS130,(1+$AK130/100)*AS130)))</f>
        <v>1.6480926000000002</v>
      </c>
      <c r="AU130" s="900">
        <f>IF($AK130="n/a",1.03*AT130,IF($AK130&lt;0,1.01*AT130,IF($AK130&gt;10,1.1*AT130,(1+$AK130/100)*AT130)))</f>
        <v>1.7815881006000003</v>
      </c>
      <c r="AV130" s="900">
        <f>IF($AK130="n/a",1.03*AU130,IF($AK130&lt;0,1.01*AU130,IF($AK130&gt;10,1.1*AU130,(1+$AK130/100)*AU130)))</f>
        <v>1.9258967367486002</v>
      </c>
      <c r="AW130" s="663">
        <f>SUM(AR130:AV130)</f>
        <v>8.2661774373486008</v>
      </c>
      <c r="AX130" s="761">
        <f>AW130/I130*100</f>
        <v>26.960787466890412</v>
      </c>
      <c r="AY130" s="948">
        <v>1.29</v>
      </c>
      <c r="AZ130" s="886">
        <v>61.370000000000005</v>
      </c>
      <c r="BA130" s="886">
        <v>-37.78</v>
      </c>
      <c r="BB130" s="886">
        <v>5.1400000000000006</v>
      </c>
      <c r="BC130" s="886">
        <v>-21.22</v>
      </c>
      <c r="BE130" s="635">
        <v>2012</v>
      </c>
      <c r="BF130" s="912">
        <f>IF(BE130&gt;2008,0,IF(BE130&gt;2001,1,IF(BE130&gt;1990,2,IF(BE130&gt;1980,3,IF(BE130&gt;1973,4,IF(BE130&gt;1970,5,IF(BE130&gt;1960,6,IF(BE130&gt;1958,7,IF(BE130&gt;1953,8,9)))))))))</f>
        <v>0</v>
      </c>
      <c r="BG130" s="896">
        <v>7.7</v>
      </c>
    </row>
    <row r="131" spans="1:59" ht="11.25" customHeight="1" x14ac:dyDescent="0.2">
      <c r="A131" s="877" t="s">
        <v>3818</v>
      </c>
      <c r="B131" s="889" t="s">
        <v>3819</v>
      </c>
      <c r="C131" s="946" t="s">
        <v>108</v>
      </c>
      <c r="D131" s="946" t="s">
        <v>4345</v>
      </c>
      <c r="E131" s="746">
        <v>7</v>
      </c>
      <c r="F131" s="1199">
        <v>683</v>
      </c>
      <c r="G131" s="1199" t="s">
        <v>106</v>
      </c>
      <c r="H131" s="1199" t="s">
        <v>106</v>
      </c>
      <c r="I131" s="893">
        <v>21.7</v>
      </c>
      <c r="J131" s="663">
        <f>(M131/I131)*100</f>
        <v>5.7142857142857144</v>
      </c>
      <c r="K131" s="898">
        <v>0.31</v>
      </c>
      <c r="L131" s="635">
        <v>4</v>
      </c>
      <c r="M131" s="654">
        <f>K131*L131</f>
        <v>1.24</v>
      </c>
      <c r="N131" s="635" t="s">
        <v>719</v>
      </c>
      <c r="O131" s="748">
        <v>0.3</v>
      </c>
      <c r="P131" s="644">
        <v>43929</v>
      </c>
      <c r="Q131" s="644">
        <v>44032</v>
      </c>
      <c r="R131" s="654">
        <f>(K131-O131)/O131*100</f>
        <v>3.3333333333333366</v>
      </c>
      <c r="S131" s="714">
        <f>IF(INDEX(Historical!$D$7:$D$1277,MATCH(B131,Historical!$B$7:$B$1301,0))=0,"n/a",(INDEX(Historical!$C$7:$C$1279,MATCH(B131,Historical!$B$7:$B$1301,0))/INDEX(Historical!$D$7:$D$1277,MATCH(B131,Historical!$B$7:$B$1301,0))-1)*100)</f>
        <v>11.32075471698113</v>
      </c>
      <c r="T131" s="714">
        <f>IF(INDEX(Historical!$F$7:$F$1270,MATCH(B131,Historical!$B$7:$B$1301,0))=0,"n/a",((INDEX(Historical!$C$7:$C$1279,MATCH(B131,Historical!$B$7:$B$1301,0))/INDEX(Historical!$F$7:$F$1270,MATCH(B131,Historical!$B$7:$B$1301,0)))^(1/3)-1)*100)</f>
        <v>9.5875180073659028</v>
      </c>
      <c r="U131" s="714">
        <f>IF(INDEX(Historical!$H$7:$H$1270,MATCH(B131,Historical!$B$7:$B$1301,0))=0,"n/a",((INDEX(Historical!$C$7:$C$1279,MATCH(B131,Historical!$B$7:$B$1301,0))/INDEX(Historical!$H$7:$H$1270,MATCH(B131,Historical!$B$7:$B$1301,0)))^(1/5)-1)*100)</f>
        <v>7.6296654038015221</v>
      </c>
      <c r="V131" s="714">
        <f>IF(INDEX(Historical!$O$7:$O$1270,MATCH(B131,Historical!$B$7:$B$1301,0))=0,"n/a",((INDEX(Historical!$C$7:$C$1279,MATCH(B131,Historical!$B$7:$B$1301,0))/INDEX(Historical!$O$7:$O$1270,MATCH(B131,Historical!$B$7:$B$1301,0)))^(1/10)-1)*100)</f>
        <v>4.2641294704565791</v>
      </c>
      <c r="W131" s="715">
        <f>IF(OR(U131&lt;=0,U131="n/a",V131&lt;=0,V131="n/a"),"n/a",U131/V131)</f>
        <v>1.7892668261277209</v>
      </c>
      <c r="X131" s="716">
        <f>IF(OR(AJ131&lt;=0,AJ131="n/a",U131&lt;=0,U131="n/a"),"n/a",U131/AJ131)</f>
        <v>0.67519162865500193</v>
      </c>
      <c r="Y131" s="889"/>
      <c r="Z131" s="663">
        <f>IF(OR(AC131&lt;0.01,AC131="n/a"),"n/a",M131/AC131*100)</f>
        <v>52.320675105485229</v>
      </c>
      <c r="AA131" s="900">
        <f>IF(OR(AC131&lt;0.01,AC131="n/a"),"n/a",I131/AC131)</f>
        <v>9.1561181434599153</v>
      </c>
      <c r="AB131" s="1199">
        <v>12</v>
      </c>
      <c r="AC131" s="893">
        <v>2.37</v>
      </c>
      <c r="AD131" s="893" t="s">
        <v>136</v>
      </c>
      <c r="AE131" s="893">
        <v>2.72</v>
      </c>
      <c r="AF131" s="893">
        <v>1.06</v>
      </c>
      <c r="AG131" s="893">
        <v>12.3</v>
      </c>
      <c r="AH131" s="893">
        <v>8.1</v>
      </c>
      <c r="AI131" s="893" t="s">
        <v>136</v>
      </c>
      <c r="AJ131" s="893">
        <v>11.3</v>
      </c>
      <c r="AK131" s="893" t="s">
        <v>136</v>
      </c>
      <c r="AL131" s="893">
        <v>217.77</v>
      </c>
      <c r="AM131" s="893">
        <v>5.2</v>
      </c>
      <c r="AN131" s="893">
        <v>0</v>
      </c>
      <c r="AO131" s="753">
        <f>IF(U131="n/a","n/a",IF(AA131&lt;0,"n/a",IF(AA131="n/a","n/a",J131+U131-AA131)))</f>
        <v>4.1878329746273213</v>
      </c>
      <c r="AP131" s="754">
        <f>IF(U131="n/a","n/a",J131+U131)</f>
        <v>13.343951118087237</v>
      </c>
      <c r="AQ131" s="902">
        <f>IF(OR(AC131&lt;0.01,AF131="n/a"),"n/a",(I131/SQRT(22.5*AC131*(I131/AF131))-1)*100)</f>
        <v>-34.322385913996499</v>
      </c>
      <c r="AR131" s="663">
        <f>INDEX(Historical!$C$7:$C$1279,MATCH(B131,Historical!$B$7:$B$1301,0))*IF(AH131="n/a",1.03,IF(AH131&lt;0,1.01,IF(AH131&gt;10,1.1,(1+AH131/100))))</f>
        <v>1.2755799999999999</v>
      </c>
      <c r="AS131" s="900">
        <f>IF($AI131="n/a",1.03*AR131,IF($AI131&lt;0,1.01*AR131,IF($AI131&gt;10,1.1*AR131,(1+$AI131/100)*AR131)))</f>
        <v>1.3138474</v>
      </c>
      <c r="AT131" s="900">
        <f>IF($AK131="n/a",1.03*AS131,IF($AK131&lt;0,1.01*AS131,IF($AK131&gt;10,1.1*AS131,(1+$AK131/100)*AS131)))</f>
        <v>1.353262822</v>
      </c>
      <c r="AU131" s="900">
        <f>IF($AK131="n/a",1.03*AT131,IF($AK131&lt;0,1.01*AT131,IF($AK131&gt;10,1.1*AT131,(1+$AK131/100)*AT131)))</f>
        <v>1.3938607066600002</v>
      </c>
      <c r="AV131" s="900">
        <f>IF($AK131="n/a",1.03*AU131,IF($AK131&lt;0,1.01*AU131,IF($AK131&gt;10,1.1*AU131,(1+$AK131/100)*AU131)))</f>
        <v>1.4356765278598003</v>
      </c>
      <c r="AW131" s="663">
        <f>SUM(AR131:AV131)</f>
        <v>6.7722274565198006</v>
      </c>
      <c r="AX131" s="761">
        <f>AW131/I131*100</f>
        <v>31.208421458616591</v>
      </c>
      <c r="AY131" s="742">
        <v>0.69</v>
      </c>
      <c r="AZ131" s="896">
        <v>23.189999999999998</v>
      </c>
      <c r="BA131" s="896">
        <v>-29.18</v>
      </c>
      <c r="BB131" s="896">
        <v>6.35</v>
      </c>
      <c r="BC131" s="896">
        <v>-14.37</v>
      </c>
      <c r="BE131" s="635">
        <v>2014</v>
      </c>
      <c r="BF131" s="912">
        <f>IF(BE131&gt;2008,0,IF(BE131&gt;2001,1,IF(BE131&gt;1990,2,IF(BE131&gt;1980,3,IF(BE131&gt;1973,4,IF(BE131&gt;1970,5,IF(BE131&gt;1960,6,IF(BE131&gt;1958,7,IF(BE131&gt;1953,8,9)))))))))</f>
        <v>0</v>
      </c>
      <c r="BG131" s="896">
        <v>1.3</v>
      </c>
    </row>
    <row r="132" spans="1:59" s="787" customFormat="1" ht="11.25" customHeight="1" x14ac:dyDescent="0.2">
      <c r="A132" s="768" t="s">
        <v>1200</v>
      </c>
      <c r="B132" s="795" t="s">
        <v>1201</v>
      </c>
      <c r="C132" s="946" t="s">
        <v>4325</v>
      </c>
      <c r="D132" s="946" t="s">
        <v>4326</v>
      </c>
      <c r="E132" s="769">
        <v>8</v>
      </c>
      <c r="F132" s="1199">
        <v>581</v>
      </c>
      <c r="G132" s="1198" t="s">
        <v>37</v>
      </c>
      <c r="H132" s="1198" t="s">
        <v>37</v>
      </c>
      <c r="I132" s="770">
        <v>38.44</v>
      </c>
      <c r="J132" s="771">
        <f>(M132/I132)*100</f>
        <v>2.6014568158168578</v>
      </c>
      <c r="K132" s="772">
        <v>0.25</v>
      </c>
      <c r="L132" s="773">
        <v>4</v>
      </c>
      <c r="M132" s="774">
        <f>K132*L132</f>
        <v>1</v>
      </c>
      <c r="N132" s="775" t="s">
        <v>218</v>
      </c>
      <c r="O132" s="776">
        <v>0.23</v>
      </c>
      <c r="P132" s="777">
        <v>43920</v>
      </c>
      <c r="Q132" s="777">
        <v>43941</v>
      </c>
      <c r="R132" s="774">
        <f>(K132-O132)/O132*100</f>
        <v>8.6956521739130395</v>
      </c>
      <c r="S132" s="714">
        <f>IF(INDEX(Historical!$D$7:$D$1277,MATCH(B132,Historical!$B$7:$B$1301,0))=0,"n/a",(INDEX(Historical!$C$7:$C$1279,MATCH(B132,Historical!$B$7:$B$1301,0))/INDEX(Historical!$D$7:$D$1277,MATCH(B132,Historical!$B$7:$B$1301,0))-1)*100)</f>
        <v>5.0347222222222099</v>
      </c>
      <c r="T132" s="714">
        <f>IF(INDEX(Historical!$F$7:$F$1270,MATCH(B132,Historical!$B$7:$B$1301,0))=0,"n/a",((INDEX(Historical!$C$7:$C$1279,MATCH(B132,Historical!$B$7:$B$1301,0))/INDEX(Historical!$F$7:$F$1270,MATCH(B132,Historical!$B$7:$B$1301,0)))^(1/3)-1)*100)</f>
        <v>9.1954691461346485</v>
      </c>
      <c r="U132" s="714">
        <f>IF(INDEX(Historical!$H$7:$H$1270,MATCH(B132,Historical!$B$7:$B$1301,0))=0,"n/a",((INDEX(Historical!$C$7:$C$1279,MATCH(B132,Historical!$B$7:$B$1301,0))/INDEX(Historical!$H$7:$H$1270,MATCH(B132,Historical!$B$7:$B$1301,0)))^(1/5)-1)*100)</f>
        <v>18.340656785304475</v>
      </c>
      <c r="V132" s="714">
        <f>IF(INDEX(Historical!$O$7:$O$1270,MATCH(B132,Historical!$B$7:$B$1301,0))=0,"n/a",((INDEX(Historical!$C$7:$C$1279,MATCH(B132,Historical!$B$7:$B$1301,0))/INDEX(Historical!$O$7:$O$1270,MATCH(B132,Historical!$B$7:$B$1301,0)))^(1/10)-1)*100)</f>
        <v>13.76028266674394</v>
      </c>
      <c r="W132" s="715">
        <f>IF(OR(U132&lt;=0,U132="n/a",V132&lt;=0,V132="n/a"),"n/a",U132/V132)</f>
        <v>1.332869188045857</v>
      </c>
      <c r="X132" s="716">
        <f>IF(OR(AJ132&lt;=0,AJ132="n/a",U132&lt;=0,U132="n/a"),"n/a",U132/AJ132)</f>
        <v>0.30516899809158865</v>
      </c>
      <c r="Y132" s="788"/>
      <c r="Z132" s="771">
        <f>IF(OR(AC132&lt;0.01,AC132="n/a"),"n/a",M132/AC132*100)</f>
        <v>49.751243781094537</v>
      </c>
      <c r="AA132" s="779">
        <f>IF(OR(AC132&lt;0.01,AC132="n/a"),"n/a",I132/AC132)</f>
        <v>19.124378109452739</v>
      </c>
      <c r="AB132" s="773">
        <v>12</v>
      </c>
      <c r="AC132" s="780">
        <v>2.0099999999999998</v>
      </c>
      <c r="AD132" s="780">
        <v>1.88</v>
      </c>
      <c r="AE132" s="780">
        <v>10.98</v>
      </c>
      <c r="AF132" s="780">
        <v>2.74</v>
      </c>
      <c r="AG132" s="780">
        <v>14.899999999999999</v>
      </c>
      <c r="AH132" s="780">
        <v>43.5</v>
      </c>
      <c r="AI132" s="780">
        <v>-6.97</v>
      </c>
      <c r="AJ132" s="780">
        <v>60.099999999999994</v>
      </c>
      <c r="AK132" s="780">
        <v>10</v>
      </c>
      <c r="AL132" s="781">
        <v>4740</v>
      </c>
      <c r="AM132" s="782">
        <v>0.5</v>
      </c>
      <c r="AN132" s="780">
        <v>0.94</v>
      </c>
      <c r="AO132" s="783">
        <f>IF(U132="n/a","n/a",IF(AA132&lt;0,"n/a",IF(AA132="n/a","n/a",J132+U132-AA132)))</f>
        <v>1.8177354916685928</v>
      </c>
      <c r="AP132" s="784">
        <f>IF(U132="n/a","n/a",J132+U132)</f>
        <v>20.942113601121331</v>
      </c>
      <c r="AQ132" s="785">
        <f>IF(OR(AC132&lt;0.01,AF132="n/a"),"n/a",(I132/SQRT(22.5*AC132*(I132/AF132))-1)*100)</f>
        <v>52.608134368752893</v>
      </c>
      <c r="AR132" s="663">
        <f>INDEX(Historical!$C$7:$C$1279,MATCH(B132,Historical!$B$7:$B$1301,0))*IF(AH132="n/a",1.03,IF(AH132&lt;0,1.01,IF(AH132&gt;10,1.1,(1+AH132/100))))</f>
        <v>0.99825000000000008</v>
      </c>
      <c r="AS132" s="779">
        <f>IF($AI132="n/a",1.03*AR132,IF($AI132&lt;0,1.01*AR132,IF($AI132&gt;10,1.1*AR132,(1+$AI132/100)*AR132)))</f>
        <v>1.0082325000000001</v>
      </c>
      <c r="AT132" s="779">
        <f>IF($AK132="n/a",1.03*AS132,IF($AK132&lt;0,1.01*AS132,IF($AK132&gt;10,1.1*AS132,(1+$AK132/100)*AS132)))</f>
        <v>1.1090557500000002</v>
      </c>
      <c r="AU132" s="779">
        <f>IF($AK132="n/a",1.03*AT132,IF($AK132&lt;0,1.01*AT132,IF($AK132&gt;10,1.1*AT132,(1+$AK132/100)*AT132)))</f>
        <v>1.2199613250000003</v>
      </c>
      <c r="AV132" s="779">
        <f>IF($AK132="n/a",1.03*AU132,IF($AK132&lt;0,1.01*AU132,IF($AK132&gt;10,1.1*AU132,(1+$AK132/100)*AU132)))</f>
        <v>1.3419574575000004</v>
      </c>
      <c r="AW132" s="771">
        <f>SUM(AR132:AV132)</f>
        <v>5.6774570325000004</v>
      </c>
      <c r="AX132" s="786">
        <f>AW132/I132*100</f>
        <v>14.769659293704477</v>
      </c>
      <c r="AY132" s="949">
        <v>0.87</v>
      </c>
      <c r="AZ132" s="782">
        <v>48.47</v>
      </c>
      <c r="BA132" s="782">
        <v>-16.650000000000002</v>
      </c>
      <c r="BB132" s="782">
        <v>3.2800000000000002</v>
      </c>
      <c r="BC132" s="782">
        <v>-1.92</v>
      </c>
      <c r="BD132" s="922"/>
      <c r="BE132" s="635">
        <v>2013</v>
      </c>
      <c r="BF132" s="912">
        <f>IF(BE132&gt;2008,0,IF(BE132&gt;2001,1,IF(BE132&gt;1990,2,IF(BE132&gt;1980,3,IF(BE132&gt;1973,4,IF(BE132&gt;1970,5,IF(BE132&gt;1960,6,IF(BE132&gt;1958,7,IF(BE132&gt;1953,8,9)))))))))</f>
        <v>0</v>
      </c>
      <c r="BG132" s="838">
        <v>7.3999999999999995</v>
      </c>
    </row>
    <row r="133" spans="1:59" ht="11.25" customHeight="1" x14ac:dyDescent="0.2">
      <c r="A133" s="895" t="s">
        <v>4146</v>
      </c>
      <c r="B133" s="607" t="s">
        <v>4147</v>
      </c>
      <c r="C133" s="946" t="s">
        <v>108</v>
      </c>
      <c r="D133" s="946" t="s">
        <v>4345</v>
      </c>
      <c r="E133" s="746">
        <v>5</v>
      </c>
      <c r="F133" s="1199">
        <v>739</v>
      </c>
      <c r="G133" s="1199" t="s">
        <v>106</v>
      </c>
      <c r="H133" s="1199" t="s">
        <v>106</v>
      </c>
      <c r="I133" s="888">
        <v>25.9</v>
      </c>
      <c r="J133" s="663">
        <f>(M133/I133)*100</f>
        <v>4.6332046332046328</v>
      </c>
      <c r="K133" s="891">
        <v>0.3</v>
      </c>
      <c r="L133" s="901">
        <v>4</v>
      </c>
      <c r="M133" s="654">
        <f>K133*L133</f>
        <v>1.2</v>
      </c>
      <c r="N133" s="884" t="s">
        <v>441</v>
      </c>
      <c r="O133" s="747">
        <v>0.27</v>
      </c>
      <c r="P133" s="880">
        <v>43587</v>
      </c>
      <c r="Q133" s="880">
        <v>43607</v>
      </c>
      <c r="R133" s="654">
        <f>(K133-O133)/O133*100</f>
        <v>11.1111111111111</v>
      </c>
      <c r="S133" s="714">
        <f>IF(INDEX(Historical!$D$7:$D$1277,MATCH(B133,Historical!$B$7:$B$1301,0))=0,"n/a",(INDEX(Historical!$C$7:$C$1279,MATCH(B133,Historical!$B$7:$B$1301,0))/INDEX(Historical!$D$7:$D$1277,MATCH(B133,Historical!$B$7:$B$1301,0))-1)*100)</f>
        <v>11.428571428571409</v>
      </c>
      <c r="T133" s="714">
        <f>IF(INDEX(Historical!$F$7:$F$1270,MATCH(B133,Historical!$B$7:$B$1301,0))=0,"n/a",((INDEX(Historical!$C$7:$C$1279,MATCH(B133,Historical!$B$7:$B$1301,0))/INDEX(Historical!$F$7:$F$1270,MATCH(B133,Historical!$B$7:$B$1301,0)))^(1/3)-1)*100)</f>
        <v>12.578986986831463</v>
      </c>
      <c r="U133" s="714">
        <f>IF(INDEX(Historical!$H$7:$H$1270,MATCH(B133,Historical!$B$7:$B$1301,0))=0,"n/a",((INDEX(Historical!$C$7:$C$1279,MATCH(B133,Historical!$B$7:$B$1301,0))/INDEX(Historical!$H$7:$H$1270,MATCH(B133,Historical!$B$7:$B$1301,0)))^(1/5)-1)*100)</f>
        <v>11.464196522477677</v>
      </c>
      <c r="V133" s="714">
        <f>IF(INDEX(Historical!$O$7:$O$1270,MATCH(B133,Historical!$B$7:$B$1301,0))=0,"n/a",((INDEX(Historical!$C$7:$C$1279,MATCH(B133,Historical!$B$7:$B$1301,0))/INDEX(Historical!$O$7:$O$1270,MATCH(B133,Historical!$B$7:$B$1301,0)))^(1/10)-1)*100)</f>
        <v>0.80363905839886396</v>
      </c>
      <c r="W133" s="715">
        <f>IF(OR(U133&lt;=0,U133="n/a",V133&lt;=0,V133="n/a"),"n/a",U133/V133)</f>
        <v>14.265355077836125</v>
      </c>
      <c r="X133" s="716" t="str">
        <f>IF(OR(AJ133&lt;=0,AJ133="n/a",U133&lt;=0,U133="n/a"),"n/a",U133/AJ133)</f>
        <v>n/a</v>
      </c>
      <c r="Y133" s="890"/>
      <c r="Z133" s="663">
        <f>IF(OR(AC133&lt;0.01,AC133="n/a"),"n/a",M133/AC133*100)</f>
        <v>36.036036036036037</v>
      </c>
      <c r="AA133" s="900">
        <f>IF(OR(AC133&lt;0.01,AC133="n/a"),"n/a",I133/AC133)</f>
        <v>7.7777777777777768</v>
      </c>
      <c r="AB133" s="901">
        <v>12</v>
      </c>
      <c r="AC133" s="879">
        <v>3.33</v>
      </c>
      <c r="AD133" s="879" t="s">
        <v>136</v>
      </c>
      <c r="AE133" s="879">
        <v>2.02</v>
      </c>
      <c r="AF133" s="879">
        <v>0.89</v>
      </c>
      <c r="AG133" s="879">
        <v>11.65</v>
      </c>
      <c r="AH133" s="879" t="s">
        <v>136</v>
      </c>
      <c r="AI133" s="879" t="s">
        <v>136</v>
      </c>
      <c r="AJ133" s="879" t="s">
        <v>136</v>
      </c>
      <c r="AK133" s="879" t="s">
        <v>136</v>
      </c>
      <c r="AL133" s="892">
        <v>114.6</v>
      </c>
      <c r="AM133" s="886">
        <v>4.1399999999999997</v>
      </c>
      <c r="AN133" s="879" t="s">
        <v>136</v>
      </c>
      <c r="AO133" s="753">
        <f>IF(U133="n/a","n/a",IF(AA133&lt;0,"n/a",IF(AA133="n/a","n/a",J133+U133-AA133)))</f>
        <v>8.3196233779045325</v>
      </c>
      <c r="AP133" s="754">
        <f>IF(U133="n/a","n/a",J133+U133)</f>
        <v>16.097401155682309</v>
      </c>
      <c r="AQ133" s="902">
        <f>IF(OR(AC133&lt;0.01,AF133="n/a"),"n/a",(I133/SQRT(22.5*AC133*(I133/AF133))-1)*100)</f>
        <v>-44.533404558450286</v>
      </c>
      <c r="AR133" s="663">
        <f>INDEX(Historical!$C$7:$C$1279,MATCH(B133,Historical!$B$7:$B$1301,0))*IF(AH133="n/a",1.03,IF(AH133&lt;0,1.01,IF(AH133&gt;10,1.1,(1+AH133/100))))</f>
        <v>1.2051000000000001</v>
      </c>
      <c r="AS133" s="900">
        <f>IF($AI133="n/a",1.03*AR133,IF($AI133&lt;0,1.01*AR133,IF($AI133&gt;10,1.1*AR133,(1+$AI133/100)*AR133)))</f>
        <v>1.2412530000000002</v>
      </c>
      <c r="AT133" s="900">
        <f>IF($AK133="n/a",1.03*AS133,IF($AK133&lt;0,1.01*AS133,IF($AK133&gt;10,1.1*AS133,(1+$AK133/100)*AS133)))</f>
        <v>1.2784905900000001</v>
      </c>
      <c r="AU133" s="900">
        <f>IF($AK133="n/a",1.03*AT133,IF($AK133&lt;0,1.01*AT133,IF($AK133&gt;10,1.1*AT133,(1+$AK133/100)*AT133)))</f>
        <v>1.3168453077000002</v>
      </c>
      <c r="AV133" s="900">
        <f>IF($AK133="n/a",1.03*AU133,IF($AK133&lt;0,1.01*AU133,IF($AK133&gt;10,1.1*AU133,(1+$AK133/100)*AU133)))</f>
        <v>1.3563506669310001</v>
      </c>
      <c r="AW133" s="663">
        <f>SUM(AR133:AV133)</f>
        <v>6.3980395646310004</v>
      </c>
      <c r="AX133" s="761">
        <f>AW133/I133*100</f>
        <v>24.702855461895755</v>
      </c>
      <c r="AY133" s="948">
        <v>0.67</v>
      </c>
      <c r="AZ133" s="886">
        <v>27.775037000493331</v>
      </c>
      <c r="BA133" s="886">
        <v>-34.263959390862944</v>
      </c>
      <c r="BB133" s="886">
        <v>2.0890815924319961</v>
      </c>
      <c r="BC133" s="886">
        <v>-14.690382081686437</v>
      </c>
      <c r="BE133" s="635">
        <v>2015</v>
      </c>
      <c r="BF133" s="912">
        <f>IF(BE133&gt;2008,0,IF(BE133&gt;2001,1,IF(BE133&gt;1990,2,IF(BE133&gt;1980,3,IF(BE133&gt;1973,4,IF(BE133&gt;1970,5,IF(BE133&gt;1960,6,IF(BE133&gt;1958,7,IF(BE133&gt;1953,8,9)))))))))</f>
        <v>0</v>
      </c>
      <c r="BG133" s="896">
        <v>1.18</v>
      </c>
    </row>
    <row r="134" spans="1:59" ht="11.25" customHeight="1" x14ac:dyDescent="0.2">
      <c r="A134" s="885" t="s">
        <v>1210</v>
      </c>
      <c r="B134" s="889" t="s">
        <v>1211</v>
      </c>
      <c r="C134" s="946" t="s">
        <v>108</v>
      </c>
      <c r="D134" s="946" t="s">
        <v>4345</v>
      </c>
      <c r="E134" s="746">
        <v>9</v>
      </c>
      <c r="F134" s="1199">
        <v>498</v>
      </c>
      <c r="G134" s="1199" t="s">
        <v>106</v>
      </c>
      <c r="H134" s="1199" t="s">
        <v>106</v>
      </c>
      <c r="I134" s="888">
        <v>105.99</v>
      </c>
      <c r="J134" s="663">
        <f>(M134/I134)*100</f>
        <v>0.75478818756486465</v>
      </c>
      <c r="K134" s="891">
        <v>0.2</v>
      </c>
      <c r="L134" s="901">
        <v>4</v>
      </c>
      <c r="M134" s="654">
        <f>K134*L134</f>
        <v>0.8</v>
      </c>
      <c r="N134" s="884" t="s">
        <v>692</v>
      </c>
      <c r="O134" s="747">
        <v>0.19</v>
      </c>
      <c r="P134" s="875">
        <v>43950</v>
      </c>
      <c r="Q134" s="875">
        <v>43965</v>
      </c>
      <c r="R134" s="654">
        <f>(K134-O134)/O134*100</f>
        <v>5.2631578947368469</v>
      </c>
      <c r="S134" s="714">
        <f>IF(INDEX(Historical!$D$7:$D$1277,MATCH(B134,Historical!$B$7:$B$1301,0))=0,"n/a",(INDEX(Historical!$C$7:$C$1279,MATCH(B134,Historical!$B$7:$B$1301,0))/INDEX(Historical!$D$7:$D$1277,MATCH(B134,Historical!$B$7:$B$1301,0))-1)*100)</f>
        <v>5.6338028169014231</v>
      </c>
      <c r="T134" s="714">
        <f>IF(INDEX(Historical!$F$7:$F$1270,MATCH(B134,Historical!$B$7:$B$1301,0))=0,"n/a",((INDEX(Historical!$C$7:$C$1279,MATCH(B134,Historical!$B$7:$B$1301,0))/INDEX(Historical!$F$7:$F$1270,MATCH(B134,Historical!$B$7:$B$1301,0)))^(1/3)-1)*100)</f>
        <v>5.983983294832651</v>
      </c>
      <c r="U134" s="714">
        <f>IF(INDEX(Historical!$H$7:$H$1270,MATCH(B134,Historical!$B$7:$B$1301,0))=0,"n/a",((INDEX(Historical!$C$7:$C$1279,MATCH(B134,Historical!$B$7:$B$1301,0))/INDEX(Historical!$H$7:$H$1270,MATCH(B134,Historical!$B$7:$B$1301,0)))^(1/5)-1)*100)</f>
        <v>6.790716584560208</v>
      </c>
      <c r="V134" s="714" t="str">
        <f>IF(INDEX(Historical!$O$7:$O$1270,MATCH(B134,Historical!$B$7:$B$1301,0))=0,"n/a",((INDEX(Historical!$C$7:$C$1279,MATCH(B134,Historical!$B$7:$B$1301,0))/INDEX(Historical!$O$7:$O$1270,MATCH(B134,Historical!$B$7:$B$1301,0)))^(1/10)-1)*100)</f>
        <v>n/a</v>
      </c>
      <c r="W134" s="715" t="str">
        <f>IF(OR(U134&lt;=0,U134="n/a",V134&lt;=0,V134="n/a"),"n/a",U134/V134)</f>
        <v>n/a</v>
      </c>
      <c r="X134" s="716">
        <f>IF(OR(AJ134&lt;=0,AJ134="n/a",U134&lt;=0,U134="n/a"),"n/a",U134/AJ134)</f>
        <v>0.61177626887929804</v>
      </c>
      <c r="Y134" s="676"/>
      <c r="Z134" s="663">
        <f>IF(OR(AC134&lt;0.01,AC134="n/a"),"n/a",M134/AC134*100)</f>
        <v>15.594541910331387</v>
      </c>
      <c r="AA134" s="900">
        <f>IF(OR(AC134&lt;0.01,AC134="n/a"),"n/a",I134/AC134)</f>
        <v>20.660818713450293</v>
      </c>
      <c r="AB134" s="901">
        <v>12</v>
      </c>
      <c r="AC134" s="879">
        <v>5.13</v>
      </c>
      <c r="AD134" s="879">
        <v>3.94</v>
      </c>
      <c r="AE134" s="879">
        <v>5.0999999999999996</v>
      </c>
      <c r="AF134" s="879">
        <v>1.95</v>
      </c>
      <c r="AG134" s="879">
        <v>10.100000000000001</v>
      </c>
      <c r="AH134" s="879">
        <v>8.1</v>
      </c>
      <c r="AI134" s="879">
        <v>7.7799999999999994</v>
      </c>
      <c r="AJ134" s="879">
        <v>11.1</v>
      </c>
      <c r="AK134" s="879">
        <v>5.2</v>
      </c>
      <c r="AL134" s="892">
        <v>18800</v>
      </c>
      <c r="AM134" s="886">
        <v>0.4</v>
      </c>
      <c r="AN134" s="879">
        <v>0.19</v>
      </c>
      <c r="AO134" s="753">
        <f>IF(U134="n/a","n/a",IF(AA134&lt;0,"n/a",IF(AA134="n/a","n/a",J134+U134-AA134)))</f>
        <v>-13.115313941325221</v>
      </c>
      <c r="AP134" s="754">
        <f>IF(U134="n/a","n/a",J134+U134)</f>
        <v>7.5455047721250725</v>
      </c>
      <c r="AQ134" s="902">
        <f>IF(OR(AC134&lt;0.01,AF134="n/a"),"n/a",(I134/SQRT(22.5*AC134*(I134/AF134))-1)*100)</f>
        <v>33.813463018450605</v>
      </c>
      <c r="AR134" s="663">
        <f>INDEX(Historical!$C$7:$C$1279,MATCH(B134,Historical!$B$7:$B$1301,0))*IF(AH134="n/a",1.03,IF(AH134&lt;0,1.01,IF(AH134&gt;10,1.1,(1+AH134/100))))</f>
        <v>0.81074999999999997</v>
      </c>
      <c r="AS134" s="900">
        <f>IF($AI134="n/a",1.03*AR134,IF($AI134&lt;0,1.01*AR134,IF($AI134&gt;10,1.1*AR134,(1+$AI134/100)*AR134)))</f>
        <v>0.87382635000000008</v>
      </c>
      <c r="AT134" s="900">
        <f>IF($AK134="n/a",1.03*AS134,IF($AK134&lt;0,1.01*AS134,IF($AK134&gt;10,1.1*AS134,(1+$AK134/100)*AS134)))</f>
        <v>0.91926532020000018</v>
      </c>
      <c r="AU134" s="900">
        <f>IF($AK134="n/a",1.03*AT134,IF($AK134&lt;0,1.01*AT134,IF($AK134&gt;10,1.1*AT134,(1+$AK134/100)*AT134)))</f>
        <v>0.96706711685040025</v>
      </c>
      <c r="AV134" s="900">
        <f>IF($AK134="n/a",1.03*AU134,IF($AK134&lt;0,1.01*AU134,IF($AK134&gt;10,1.1*AU134,(1+$AK134/100)*AU134)))</f>
        <v>1.0173546069266211</v>
      </c>
      <c r="AW134" s="663">
        <f>SUM(AR134:AV134)</f>
        <v>4.5882633939770212</v>
      </c>
      <c r="AX134" s="761">
        <f>AW134/I134*100</f>
        <v>4.328958764012663</v>
      </c>
      <c r="AY134" s="948">
        <v>1.17</v>
      </c>
      <c r="AZ134" s="886">
        <v>51.28</v>
      </c>
      <c r="BA134" s="886">
        <v>-15.290000000000001</v>
      </c>
      <c r="BB134" s="886">
        <v>0.79</v>
      </c>
      <c r="BC134" s="886">
        <v>1.01</v>
      </c>
      <c r="BE134" s="635">
        <v>2012</v>
      </c>
      <c r="BF134" s="912">
        <f>IF(BE134&gt;2008,0,IF(BE134&gt;2001,1,IF(BE134&gt;1990,2,IF(BE134&gt;1980,3,IF(BE134&gt;1973,4,IF(BE134&gt;1970,5,IF(BE134&gt;1960,6,IF(BE134&gt;1958,7,IF(BE134&gt;1953,8,9)))))))))</f>
        <v>0</v>
      </c>
      <c r="BG134" s="896">
        <v>0.8</v>
      </c>
    </row>
    <row r="135" spans="1:59" ht="11.25" customHeight="1" x14ac:dyDescent="0.2">
      <c r="A135" s="885" t="s">
        <v>1204</v>
      </c>
      <c r="B135" s="889" t="s">
        <v>1205</v>
      </c>
      <c r="C135" s="946" t="s">
        <v>108</v>
      </c>
      <c r="D135" s="946" t="s">
        <v>4345</v>
      </c>
      <c r="E135" s="746">
        <v>8</v>
      </c>
      <c r="F135" s="1199">
        <v>514</v>
      </c>
      <c r="G135" s="1199" t="s">
        <v>106</v>
      </c>
      <c r="H135" s="1199" t="s">
        <v>106</v>
      </c>
      <c r="I135" s="888">
        <v>27.57</v>
      </c>
      <c r="J135" s="663">
        <f>(M135/I135)*100</f>
        <v>3.7722161770039895</v>
      </c>
      <c r="K135" s="891">
        <v>0.26</v>
      </c>
      <c r="L135" s="901">
        <v>4</v>
      </c>
      <c r="M135" s="654">
        <f>K135*L135</f>
        <v>1.04</v>
      </c>
      <c r="N135" s="884" t="s">
        <v>592</v>
      </c>
      <c r="O135" s="747">
        <v>0.22</v>
      </c>
      <c r="P135" s="880">
        <v>43602</v>
      </c>
      <c r="Q135" s="880">
        <v>43637</v>
      </c>
      <c r="R135" s="654">
        <f>(K135-O135)/O135*100</f>
        <v>18.181818181818183</v>
      </c>
      <c r="S135" s="714">
        <f>IF(INDEX(Historical!$D$7:$D$1277,MATCH(B135,Historical!$B$7:$B$1301,0))=0,"n/a",(INDEX(Historical!$C$7:$C$1279,MATCH(B135,Historical!$B$7:$B$1301,0))/INDEX(Historical!$D$7:$D$1277,MATCH(B135,Historical!$B$7:$B$1301,0))-1)*100)</f>
        <v>19.047619047619047</v>
      </c>
      <c r="T135" s="714">
        <f>IF(INDEX(Historical!$F$7:$F$1270,MATCH(B135,Historical!$B$7:$B$1301,0))=0,"n/a",((INDEX(Historical!$C$7:$C$1279,MATCH(B135,Historical!$B$7:$B$1301,0))/INDEX(Historical!$F$7:$F$1270,MATCH(B135,Historical!$B$7:$B$1301,0)))^(1/3)-1)*100)</f>
        <v>22.801049954679552</v>
      </c>
      <c r="U135" s="714">
        <f>IF(INDEX(Historical!$H$7:$H$1270,MATCH(B135,Historical!$B$7:$B$1301,0))=0,"n/a",((INDEX(Historical!$C$7:$C$1279,MATCH(B135,Historical!$B$7:$B$1301,0))/INDEX(Historical!$H$7:$H$1270,MATCH(B135,Historical!$B$7:$B$1301,0)))^(1/5)-1)*100)</f>
        <v>28.091526245681319</v>
      </c>
      <c r="V135" s="714">
        <f>IF(INDEX(Historical!$O$7:$O$1270,MATCH(B135,Historical!$B$7:$B$1301,0))=0,"n/a",((INDEX(Historical!$C$7:$C$1279,MATCH(B135,Historical!$B$7:$B$1301,0))/INDEX(Historical!$O$7:$O$1270,MATCH(B135,Historical!$B$7:$B$1301,0)))^(1/10)-1)*100)</f>
        <v>7.842566326180278</v>
      </c>
      <c r="W135" s="715">
        <f>IF(OR(U135&lt;=0,U135="n/a",V135&lt;=0,V135="n/a"),"n/a",U135/V135)</f>
        <v>3.5819303372552156</v>
      </c>
      <c r="X135" s="716">
        <f>IF(OR(AJ135&lt;=0,AJ135="n/a",U135&lt;=0,U135="n/a"),"n/a",U135/AJ135)</f>
        <v>1.9923068259348455</v>
      </c>
      <c r="Y135" s="890"/>
      <c r="Z135" s="663">
        <f>IF(OR(AC135&lt;0.01,AC135="n/a"),"n/a",M135/AC135*100)</f>
        <v>34.551495016611298</v>
      </c>
      <c r="AA135" s="900">
        <f>IF(OR(AC135&lt;0.01,AC135="n/a"),"n/a",I135/AC135)</f>
        <v>9.159468438538207</v>
      </c>
      <c r="AB135" s="901">
        <v>12</v>
      </c>
      <c r="AC135" s="879">
        <v>3.01</v>
      </c>
      <c r="AD135" s="879">
        <v>1.28</v>
      </c>
      <c r="AE135" s="879">
        <v>3.18</v>
      </c>
      <c r="AF135" s="879">
        <v>0.83</v>
      </c>
      <c r="AG135" s="879">
        <v>9.4</v>
      </c>
      <c r="AH135" s="879">
        <v>-0.8</v>
      </c>
      <c r="AI135" s="879">
        <v>-11.99</v>
      </c>
      <c r="AJ135" s="879">
        <v>14.099999999999998</v>
      </c>
      <c r="AK135" s="879">
        <v>7.0000000000000009</v>
      </c>
      <c r="AL135" s="892">
        <v>1520</v>
      </c>
      <c r="AM135" s="886">
        <v>1.0999999999999999</v>
      </c>
      <c r="AN135" s="879">
        <v>7.0000000000000007E-2</v>
      </c>
      <c r="AO135" s="753">
        <f>IF(U135="n/a","n/a",IF(AA135&lt;0,"n/a",IF(AA135="n/a","n/a",J135+U135-AA135)))</f>
        <v>22.7042739841471</v>
      </c>
      <c r="AP135" s="754">
        <f>IF(U135="n/a","n/a",J135+U135)</f>
        <v>31.863742422685309</v>
      </c>
      <c r="AQ135" s="902">
        <f>IF(OR(AC135&lt;0.01,AF135="n/a"),"n/a",(I135/SQRT(22.5*AC135*(I135/AF135))-1)*100)</f>
        <v>-41.872329006701072</v>
      </c>
      <c r="AR135" s="663">
        <f>INDEX(Historical!$C$7:$C$1279,MATCH(B135,Historical!$B$7:$B$1301,0))*IF(AH135="n/a",1.03,IF(AH135&lt;0,1.01,IF(AH135&gt;10,1.1,(1+AH135/100))))</f>
        <v>1.01</v>
      </c>
      <c r="AS135" s="900">
        <f>IF($AI135="n/a",1.03*AR135,IF($AI135&lt;0,1.01*AR135,IF($AI135&gt;10,1.1*AR135,(1+$AI135/100)*AR135)))</f>
        <v>1.0201</v>
      </c>
      <c r="AT135" s="900">
        <f>IF($AK135="n/a",1.03*AS135,IF($AK135&lt;0,1.01*AS135,IF($AK135&gt;10,1.1*AS135,(1+$AK135/100)*AS135)))</f>
        <v>1.091507</v>
      </c>
      <c r="AU135" s="900">
        <f>IF($AK135="n/a",1.03*AT135,IF($AK135&lt;0,1.01*AT135,IF($AK135&gt;10,1.1*AT135,(1+$AK135/100)*AT135)))</f>
        <v>1.16791249</v>
      </c>
      <c r="AV135" s="900">
        <f>IF($AK135="n/a",1.03*AU135,IF($AK135&lt;0,1.01*AU135,IF($AK135&gt;10,1.1*AU135,(1+$AK135/100)*AU135)))</f>
        <v>1.2496663643000001</v>
      </c>
      <c r="AW135" s="663">
        <f>SUM(AR135:AV135)</f>
        <v>5.5391858543000003</v>
      </c>
      <c r="AX135" s="761">
        <f>AW135/I135*100</f>
        <v>20.09135239136743</v>
      </c>
      <c r="AY135" s="948">
        <v>1.2</v>
      </c>
      <c r="AZ135" s="886">
        <v>30.17</v>
      </c>
      <c r="BA135" s="886">
        <v>-35.099999999999994</v>
      </c>
      <c r="BB135" s="886">
        <v>2.85</v>
      </c>
      <c r="BC135" s="886">
        <v>-20.49</v>
      </c>
      <c r="BE135" s="635">
        <v>2012</v>
      </c>
      <c r="BF135" s="912">
        <f>IF(BE135&gt;2008,0,IF(BE135&gt;2001,1,IF(BE135&gt;1990,2,IF(BE135&gt;1980,3,IF(BE135&gt;1973,4,IF(BE135&gt;1970,5,IF(BE135&gt;1960,6,IF(BE135&gt;1958,7,IF(BE135&gt;1953,8,9)))))))))</f>
        <v>0</v>
      </c>
      <c r="BG135" s="896">
        <v>1.3</v>
      </c>
    </row>
    <row r="136" spans="1:59" ht="11.25" customHeight="1" x14ac:dyDescent="0.2">
      <c r="A136" s="885" t="s">
        <v>1226</v>
      </c>
      <c r="B136" s="889" t="s">
        <v>1227</v>
      </c>
      <c r="C136" s="946" t="s">
        <v>108</v>
      </c>
      <c r="D136" s="946" t="s">
        <v>4337</v>
      </c>
      <c r="E136" s="746">
        <v>8</v>
      </c>
      <c r="F136" s="1199">
        <v>556</v>
      </c>
      <c r="G136" s="1199" t="s">
        <v>106</v>
      </c>
      <c r="H136" s="1199" t="s">
        <v>106</v>
      </c>
      <c r="I136" s="888">
        <v>38.57</v>
      </c>
      <c r="J136" s="663">
        <f>(M136/I136)*100</f>
        <v>2.1778584392014517</v>
      </c>
      <c r="K136" s="891">
        <v>0.21</v>
      </c>
      <c r="L136" s="901">
        <v>4</v>
      </c>
      <c r="M136" s="654">
        <f>K136*L136</f>
        <v>0.84</v>
      </c>
      <c r="N136" s="884" t="s">
        <v>557</v>
      </c>
      <c r="O136" s="747">
        <v>0.2</v>
      </c>
      <c r="P136" s="875">
        <v>43865</v>
      </c>
      <c r="Q136" s="875">
        <v>43880</v>
      </c>
      <c r="R136" s="654">
        <f>(K136-O136)/O136*100</f>
        <v>4.9999999999999902</v>
      </c>
      <c r="S136" s="714">
        <f>IF(INDEX(Historical!$D$7:$D$1277,MATCH(B136,Historical!$B$7:$B$1301,0))=0,"n/a",(INDEX(Historical!$C$7:$C$1279,MATCH(B136,Historical!$B$7:$B$1301,0))/INDEX(Historical!$D$7:$D$1277,MATCH(B136,Historical!$B$7:$B$1301,0))-1)*100)</f>
        <v>22.641509433962259</v>
      </c>
      <c r="T136" s="714">
        <f>IF(INDEX(Historical!$F$7:$F$1270,MATCH(B136,Historical!$B$7:$B$1301,0))=0,"n/a",((INDEX(Historical!$C$7:$C$1279,MATCH(B136,Historical!$B$7:$B$1301,0))/INDEX(Historical!$F$7:$F$1270,MATCH(B136,Historical!$B$7:$B$1301,0)))^(1/3)-1)*100)</f>
        <v>20.662006840961624</v>
      </c>
      <c r="U136" s="714">
        <f>IF(INDEX(Historical!$H$7:$H$1270,MATCH(B136,Historical!$B$7:$B$1301,0))=0,"n/a",((INDEX(Historical!$C$7:$C$1279,MATCH(B136,Historical!$B$7:$B$1301,0))/INDEX(Historical!$H$7:$H$1270,MATCH(B136,Historical!$B$7:$B$1301,0)))^(1/5)-1)*100)</f>
        <v>23.094062241259007</v>
      </c>
      <c r="V136" s="714" t="str">
        <f>IF(INDEX(Historical!$O$7:$O$1270,MATCH(B136,Historical!$B$7:$B$1301,0))=0,"n/a",((INDEX(Historical!$C$7:$C$1279,MATCH(B136,Historical!$B$7:$B$1301,0))/INDEX(Historical!$O$7:$O$1270,MATCH(B136,Historical!$B$7:$B$1301,0)))^(1/10)-1)*100)</f>
        <v>n/a</v>
      </c>
      <c r="W136" s="715" t="str">
        <f>IF(OR(U136&lt;=0,U136="n/a",V136&lt;=0,V136="n/a"),"n/a",U136/V136)</f>
        <v>n/a</v>
      </c>
      <c r="X136" s="716">
        <f>IF(OR(AJ136&lt;=0,AJ136="n/a",U136&lt;=0,U136="n/a"),"n/a",U136/AJ136)</f>
        <v>0.8585153249538664</v>
      </c>
      <c r="Y136" s="890"/>
      <c r="Z136" s="663">
        <f>IF(OR(AC136&lt;0.01,AC136="n/a"),"n/a",M136/AC136*100)</f>
        <v>16.733067729083668</v>
      </c>
      <c r="AA136" s="900">
        <f>IF(OR(AC136&lt;0.01,AC136="n/a"),"n/a",I136/AC136)</f>
        <v>7.6832669322709171</v>
      </c>
      <c r="AB136" s="901">
        <v>12</v>
      </c>
      <c r="AC136" s="879">
        <v>5.0199999999999996</v>
      </c>
      <c r="AD136" s="879">
        <v>1.1000000000000001</v>
      </c>
      <c r="AE136" s="879">
        <v>1.96</v>
      </c>
      <c r="AF136" s="879">
        <v>0.85</v>
      </c>
      <c r="AG136" s="879" t="s">
        <v>136</v>
      </c>
      <c r="AH136" s="879">
        <v>-20.399999999999999</v>
      </c>
      <c r="AI136" s="879">
        <v>-7.9</v>
      </c>
      <c r="AJ136" s="879">
        <v>26.900000000000002</v>
      </c>
      <c r="AK136" s="879">
        <v>7.0000000000000009</v>
      </c>
      <c r="AL136" s="892">
        <v>175.27</v>
      </c>
      <c r="AM136" s="886">
        <v>1.3</v>
      </c>
      <c r="AN136" s="879">
        <v>0.05</v>
      </c>
      <c r="AO136" s="753">
        <f>IF(U136="n/a","n/a",IF(AA136&lt;0,"n/a",IF(AA136="n/a","n/a",J136+U136-AA136)))</f>
        <v>17.58865374818954</v>
      </c>
      <c r="AP136" s="754">
        <f>IF(U136="n/a","n/a",J136+U136)</f>
        <v>25.271920680460457</v>
      </c>
      <c r="AQ136" s="902">
        <f>IF(OR(AC136&lt;0.01,AF136="n/a"),"n/a",(I136/SQRT(22.5*AC136*(I136/AF136))-1)*100)</f>
        <v>-46.124518491740695</v>
      </c>
      <c r="AR136" s="663">
        <f>INDEX(Historical!$C$7:$C$1279,MATCH(B136,Historical!$B$7:$B$1301,0))*IF(AH136="n/a",1.03,IF(AH136&lt;0,1.01,IF(AH136&gt;10,1.1,(1+AH136/100))))</f>
        <v>0.65650000000000008</v>
      </c>
      <c r="AS136" s="900">
        <f>IF($AI136="n/a",1.03*AR136,IF($AI136&lt;0,1.01*AR136,IF($AI136&gt;10,1.1*AR136,(1+$AI136/100)*AR136)))</f>
        <v>0.66306500000000013</v>
      </c>
      <c r="AT136" s="900">
        <f>IF($AK136="n/a",1.03*AS136,IF($AK136&lt;0,1.01*AS136,IF($AK136&gt;10,1.1*AS136,(1+$AK136/100)*AS136)))</f>
        <v>0.70947955000000018</v>
      </c>
      <c r="AU136" s="900">
        <f>IF($AK136="n/a",1.03*AT136,IF($AK136&lt;0,1.01*AT136,IF($AK136&gt;10,1.1*AT136,(1+$AK136/100)*AT136)))</f>
        <v>0.75914311850000027</v>
      </c>
      <c r="AV136" s="900">
        <f>IF($AK136="n/a",1.03*AU136,IF($AK136&lt;0,1.01*AU136,IF($AK136&gt;10,1.1*AU136,(1+$AK136/100)*AU136)))</f>
        <v>0.8122831367950003</v>
      </c>
      <c r="AW136" s="663">
        <f>SUM(AR136:AV136)</f>
        <v>3.600470805295001</v>
      </c>
      <c r="AX136" s="761">
        <f>AW136/I136*100</f>
        <v>9.3348996766787682</v>
      </c>
      <c r="AY136" s="948">
        <v>1.34</v>
      </c>
      <c r="AZ136" s="886">
        <v>40.25</v>
      </c>
      <c r="BA136" s="886">
        <v>-40.119999999999997</v>
      </c>
      <c r="BB136" s="886">
        <v>-3.1</v>
      </c>
      <c r="BC136" s="886">
        <v>-21.740000000000002</v>
      </c>
      <c r="BE136" s="635">
        <v>2013</v>
      </c>
      <c r="BF136" s="912">
        <f>IF(BE136&gt;2008,0,IF(BE136&gt;2001,1,IF(BE136&gt;1990,2,IF(BE136&gt;1980,3,IF(BE136&gt;1973,4,IF(BE136&gt;1970,5,IF(BE136&gt;1960,6,IF(BE136&gt;1958,7,IF(BE136&gt;1953,8,9)))))))))</f>
        <v>0</v>
      </c>
      <c r="BG136" s="896" t="s">
        <v>136</v>
      </c>
    </row>
    <row r="137" spans="1:59" ht="11.25" customHeight="1" x14ac:dyDescent="0.2">
      <c r="A137" s="885" t="s">
        <v>3826</v>
      </c>
      <c r="B137" s="889" t="s">
        <v>3827</v>
      </c>
      <c r="C137" s="946" t="s">
        <v>108</v>
      </c>
      <c r="D137" s="946" t="s">
        <v>4345</v>
      </c>
      <c r="E137" s="746">
        <v>7</v>
      </c>
      <c r="F137" s="1199">
        <v>652</v>
      </c>
      <c r="G137" s="1199" t="s">
        <v>106</v>
      </c>
      <c r="H137" s="1199" t="s">
        <v>106</v>
      </c>
      <c r="I137" s="888">
        <v>43.33</v>
      </c>
      <c r="J137" s="663">
        <f>(M137/I137)*100</f>
        <v>1.5693514885760447</v>
      </c>
      <c r="K137" s="891">
        <v>0.17</v>
      </c>
      <c r="L137" s="901">
        <v>4</v>
      </c>
      <c r="M137" s="654">
        <f>K137*L137</f>
        <v>0.68</v>
      </c>
      <c r="N137" s="884" t="s">
        <v>318</v>
      </c>
      <c r="O137" s="747">
        <v>0.16</v>
      </c>
      <c r="P137" s="875">
        <v>43906</v>
      </c>
      <c r="Q137" s="875">
        <v>43921</v>
      </c>
      <c r="R137" s="654">
        <f>(K137-O137)/O137*100</f>
        <v>6.2500000000000053</v>
      </c>
      <c r="S137" s="714">
        <f>IF(INDEX(Historical!$D$7:$D$1277,MATCH(B137,Historical!$B$7:$B$1301,0))=0,"n/a",(INDEX(Historical!$C$7:$C$1279,MATCH(B137,Historical!$B$7:$B$1301,0))/INDEX(Historical!$D$7:$D$1277,MATCH(B137,Historical!$B$7:$B$1301,0))-1)*100)</f>
        <v>6.6666666666666652</v>
      </c>
      <c r="T137" s="714">
        <f>IF(INDEX(Historical!$F$7:$F$1270,MATCH(B137,Historical!$B$7:$B$1301,0))=0,"n/a",((INDEX(Historical!$C$7:$C$1279,MATCH(B137,Historical!$B$7:$B$1301,0))/INDEX(Historical!$F$7:$F$1270,MATCH(B137,Historical!$B$7:$B$1301,0)))^(1/3)-1)*100)</f>
        <v>7.1664579674248774</v>
      </c>
      <c r="U137" s="714">
        <f>IF(INDEX(Historical!$H$7:$H$1270,MATCH(B137,Historical!$B$7:$B$1301,0))=0,"n/a",((INDEX(Historical!$C$7:$C$1279,MATCH(B137,Historical!$B$7:$B$1301,0))/INDEX(Historical!$H$7:$H$1270,MATCH(B137,Historical!$B$7:$B$1301,0)))^(1/5)-1)*100)</f>
        <v>7.7818067712725814</v>
      </c>
      <c r="V137" s="714">
        <f>IF(INDEX(Historical!$O$7:$O$1270,MATCH(B137,Historical!$B$7:$B$1301,0))=0,"n/a",((INDEX(Historical!$C$7:$C$1279,MATCH(B137,Historical!$B$7:$B$1301,0))/INDEX(Historical!$O$7:$O$1270,MATCH(B137,Historical!$B$7:$B$1301,0)))^(1/10)-1)*100)</f>
        <v>23.11444133449163</v>
      </c>
      <c r="W137" s="715">
        <f>IF(OR(U137&lt;=0,U137="n/a",V137&lt;=0,V137="n/a"),"n/a",U137/V137)</f>
        <v>0.33666428094286155</v>
      </c>
      <c r="X137" s="716">
        <f>IF(OR(AJ137&lt;=0,AJ137="n/a",U137&lt;=0,U137="n/a"),"n/a",U137/AJ137)</f>
        <v>0.32696667106187322</v>
      </c>
      <c r="Y137" s="676"/>
      <c r="Z137" s="663">
        <f>IF(OR(AC137&lt;0.01,AC137="n/a"),"n/a",M137/AC137*100)</f>
        <v>12.927756653992398</v>
      </c>
      <c r="AA137" s="900">
        <f>IF(OR(AC137&lt;0.01,AC137="n/a"),"n/a",I137/AC137)</f>
        <v>8.2376425855513311</v>
      </c>
      <c r="AB137" s="901">
        <v>12</v>
      </c>
      <c r="AC137" s="879">
        <v>5.26</v>
      </c>
      <c r="AD137" s="879" t="s">
        <v>136</v>
      </c>
      <c r="AE137" s="879">
        <v>2.0499999999999998</v>
      </c>
      <c r="AF137" s="879">
        <v>0.89</v>
      </c>
      <c r="AG137" s="879">
        <v>10.5</v>
      </c>
      <c r="AH137" s="879">
        <v>50.4</v>
      </c>
      <c r="AI137" s="879">
        <v>35.099999999999994</v>
      </c>
      <c r="AJ137" s="879">
        <v>23.799999999999997</v>
      </c>
      <c r="AK137" s="879" t="s">
        <v>136</v>
      </c>
      <c r="AL137" s="892">
        <v>111.12</v>
      </c>
      <c r="AM137" s="886">
        <v>5.5</v>
      </c>
      <c r="AN137" s="879">
        <v>0.17</v>
      </c>
      <c r="AO137" s="753">
        <f>IF(U137="n/a","n/a",IF(AA137&lt;0,"n/a",IF(AA137="n/a","n/a",J137+U137-AA137)))</f>
        <v>1.1135156742972949</v>
      </c>
      <c r="AP137" s="754">
        <f>IF(U137="n/a","n/a",J137+U137)</f>
        <v>9.351158259848626</v>
      </c>
      <c r="AQ137" s="902">
        <f>IF(OR(AC137&lt;0.01,AF137="n/a"),"n/a",(I137/SQRT(22.5*AC137*(I137/AF137))-1)*100)</f>
        <v>-42.917206713442447</v>
      </c>
      <c r="AR137" s="663">
        <f>INDEX(Historical!$C$7:$C$1279,MATCH(B137,Historical!$B$7:$B$1301,0))*IF(AH137="n/a",1.03,IF(AH137&lt;0,1.01,IF(AH137&gt;10,1.1,(1+AH137/100))))</f>
        <v>0.70400000000000007</v>
      </c>
      <c r="AS137" s="900">
        <f>IF($AI137="n/a",1.03*AR137,IF($AI137&lt;0,1.01*AR137,IF($AI137&gt;10,1.1*AR137,(1+$AI137/100)*AR137)))</f>
        <v>0.77440000000000009</v>
      </c>
      <c r="AT137" s="900">
        <f>IF($AK137="n/a",1.03*AS137,IF($AK137&lt;0,1.01*AS137,IF($AK137&gt;10,1.1*AS137,(1+$AK137/100)*AS137)))</f>
        <v>0.79763200000000012</v>
      </c>
      <c r="AU137" s="900">
        <f>IF($AK137="n/a",1.03*AT137,IF($AK137&lt;0,1.01*AT137,IF($AK137&gt;10,1.1*AT137,(1+$AK137/100)*AT137)))</f>
        <v>0.82156096000000012</v>
      </c>
      <c r="AV137" s="900">
        <f>IF($AK137="n/a",1.03*AU137,IF($AK137&lt;0,1.01*AU137,IF($AK137&gt;10,1.1*AU137,(1+$AK137/100)*AU137)))</f>
        <v>0.84620778880000014</v>
      </c>
      <c r="AW137" s="663">
        <f>SUM(AR137:AV137)</f>
        <v>3.9438007488000006</v>
      </c>
      <c r="AX137" s="761">
        <f>AW137/I137*100</f>
        <v>9.1017787879067633</v>
      </c>
      <c r="AY137" s="948">
        <v>0.85</v>
      </c>
      <c r="AZ137" s="886">
        <v>46.88</v>
      </c>
      <c r="BA137" s="886">
        <v>-36.99</v>
      </c>
      <c r="BB137" s="886">
        <v>0.25</v>
      </c>
      <c r="BC137" s="886">
        <v>-22.259999999999998</v>
      </c>
      <c r="BE137" s="635">
        <v>2014</v>
      </c>
      <c r="BF137" s="912">
        <f>IF(BE137&gt;2008,0,IF(BE137&gt;2001,1,IF(BE137&gt;1990,2,IF(BE137&gt;1980,3,IF(BE137&gt;1973,4,IF(BE137&gt;1970,5,IF(BE137&gt;1960,6,IF(BE137&gt;1958,7,IF(BE137&gt;1953,8,9)))))))))</f>
        <v>0</v>
      </c>
      <c r="BG137" s="896">
        <v>1</v>
      </c>
    </row>
    <row r="138" spans="1:59" ht="11.25" customHeight="1" x14ac:dyDescent="0.2">
      <c r="A138" s="895" t="s">
        <v>4053</v>
      </c>
      <c r="B138" s="889" t="s">
        <v>4054</v>
      </c>
      <c r="C138" s="946" t="s">
        <v>4325</v>
      </c>
      <c r="D138" s="946" t="s">
        <v>4356</v>
      </c>
      <c r="E138" s="746">
        <v>6</v>
      </c>
      <c r="F138" s="1199">
        <v>728</v>
      </c>
      <c r="G138" s="1199" t="s">
        <v>106</v>
      </c>
      <c r="H138" s="1199" t="s">
        <v>106</v>
      </c>
      <c r="I138" s="888">
        <v>100.75</v>
      </c>
      <c r="J138" s="663">
        <f>(M138/I138)*100</f>
        <v>0.6550868486352357</v>
      </c>
      <c r="K138" s="891">
        <v>0.16500000000000001</v>
      </c>
      <c r="L138" s="901">
        <v>4</v>
      </c>
      <c r="M138" s="654">
        <f>K138*L138</f>
        <v>0.66</v>
      </c>
      <c r="N138" s="884" t="s">
        <v>4433</v>
      </c>
      <c r="O138" s="747">
        <v>0.15</v>
      </c>
      <c r="P138" s="875">
        <v>43920</v>
      </c>
      <c r="Q138" s="875">
        <v>43928</v>
      </c>
      <c r="R138" s="654">
        <f>(K138-O138)/O138*100</f>
        <v>10.000000000000009</v>
      </c>
      <c r="S138" s="714">
        <f>IF(INDEX(Historical!$D$7:$D$1277,MATCH(B138,Historical!$B$7:$B$1301,0))=0,"n/a",(INDEX(Historical!$C$7:$C$1279,MATCH(B138,Historical!$B$7:$B$1301,0))/INDEX(Historical!$D$7:$D$1277,MATCH(B138,Historical!$B$7:$B$1301,0))-1)*100)</f>
        <v>10.90047393364928</v>
      </c>
      <c r="T138" s="714">
        <f>IF(INDEX(Historical!$F$7:$F$1270,MATCH(B138,Historical!$B$7:$B$1301,0))=0,"n/a",((INDEX(Historical!$C$7:$C$1279,MATCH(B138,Historical!$B$7:$B$1301,0))/INDEX(Historical!$F$7:$F$1270,MATCH(B138,Historical!$B$7:$B$1301,0)))^(1/3)-1)*100)</f>
        <v>10.805794015300684</v>
      </c>
      <c r="U138" s="714" t="str">
        <f>IF(INDEX(Historical!$H$7:$H$1270,MATCH(B138,Historical!$B$7:$B$1301,0))=0,"n/a",((INDEX(Historical!$C$7:$C$1279,MATCH(B138,Historical!$B$7:$B$1301,0))/INDEX(Historical!$H$7:$H$1270,MATCH(B138,Historical!$B$7:$B$1301,0)))^(1/5)-1)*100)</f>
        <v>n/a</v>
      </c>
      <c r="V138" s="714" t="str">
        <f>IF(INDEX(Historical!$O$7:$O$1270,MATCH(B138,Historical!$B$7:$B$1301,0))=0,"n/a",((INDEX(Historical!$C$7:$C$1279,MATCH(B138,Historical!$B$7:$B$1301,0))/INDEX(Historical!$O$7:$O$1270,MATCH(B138,Historical!$B$7:$B$1301,0)))^(1/10)-1)*100)</f>
        <v>n/a</v>
      </c>
      <c r="W138" s="715" t="str">
        <f>IF(OR(U138&lt;=0,U138="n/a",V138&lt;=0,V138="n/a"),"n/a",U138/V138)</f>
        <v>n/a</v>
      </c>
      <c r="X138" s="716" t="str">
        <f>IF(OR(AJ138&lt;=0,AJ138="n/a",U138&lt;=0,U138="n/a"),"n/a",U138/AJ138)</f>
        <v>n/a</v>
      </c>
      <c r="Y138" s="890"/>
      <c r="Z138" s="663" t="str">
        <f>IF(OR(AC138&lt;0.01,AC138="n/a"),"n/a",M138/AC138*100)</f>
        <v>n/a</v>
      </c>
      <c r="AA138" s="900" t="str">
        <f>IF(OR(AC138&lt;0.01,AC138="n/a"),"n/a",I138/AC138)</f>
        <v>n/a</v>
      </c>
      <c r="AB138" s="901">
        <v>12</v>
      </c>
      <c r="AC138" s="879">
        <v>-6.28</v>
      </c>
      <c r="AD138" s="879" t="s">
        <v>136</v>
      </c>
      <c r="AE138" s="879">
        <v>1.69</v>
      </c>
      <c r="AF138" s="879">
        <v>9.7100000000000009</v>
      </c>
      <c r="AG138" s="879" t="s">
        <v>136</v>
      </c>
      <c r="AH138" s="879">
        <v>28.1</v>
      </c>
      <c r="AI138" s="879">
        <v>9.6</v>
      </c>
      <c r="AJ138" s="879">
        <v>26.150000000000002</v>
      </c>
      <c r="AK138" s="879">
        <v>15</v>
      </c>
      <c r="AL138" s="892">
        <v>4310</v>
      </c>
      <c r="AM138" s="886">
        <v>16.5</v>
      </c>
      <c r="AN138" s="879" t="s">
        <v>136</v>
      </c>
      <c r="AO138" s="753" t="str">
        <f>IF(U138="n/a","n/a",IF(AA138&lt;0,"n/a",IF(AA138="n/a","n/a",J138+U138-AA138)))</f>
        <v>n/a</v>
      </c>
      <c r="AP138" s="754" t="str">
        <f>IF(U138="n/a","n/a",J138+U138)</f>
        <v>n/a</v>
      </c>
      <c r="AQ138" s="902" t="str">
        <f>IF(OR(AC138&lt;0.01,AF138="n/a"),"n/a",(I138/SQRT(22.5*AC138*(I138/AF138))-1)*100)</f>
        <v>n/a</v>
      </c>
      <c r="AR138" s="663">
        <f>INDEX(Historical!$C$7:$C$1279,MATCH(B138,Historical!$B$7:$B$1301,0))*IF(AH138="n/a",1.03,IF(AH138&lt;0,1.01,IF(AH138&gt;10,1.1,(1+AH138/100))))</f>
        <v>0.64349999999999996</v>
      </c>
      <c r="AS138" s="900">
        <f>IF($AI138="n/a",1.03*AR138,IF($AI138&lt;0,1.01*AR138,IF($AI138&gt;10,1.1*AR138,(1+$AI138/100)*AR138)))</f>
        <v>0.70527600000000001</v>
      </c>
      <c r="AT138" s="900">
        <f>IF($AK138="n/a",1.03*AS138,IF($AK138&lt;0,1.01*AS138,IF($AK138&gt;10,1.1*AS138,(1+$AK138/100)*AS138)))</f>
        <v>0.77580360000000004</v>
      </c>
      <c r="AU138" s="900">
        <f>IF($AK138="n/a",1.03*AT138,IF($AK138&lt;0,1.01*AT138,IF($AK138&gt;10,1.1*AT138,(1+$AK138/100)*AT138)))</f>
        <v>0.85338396000000016</v>
      </c>
      <c r="AV138" s="900">
        <f>IF($AK138="n/a",1.03*AU138,IF($AK138&lt;0,1.01*AU138,IF($AK138&gt;10,1.1*AU138,(1+$AK138/100)*AU138)))</f>
        <v>0.9387223560000002</v>
      </c>
      <c r="AW138" s="663">
        <f>SUM(AR138:AV138)</f>
        <v>3.9166859160000005</v>
      </c>
      <c r="AX138" s="761">
        <f>AW138/I138*100</f>
        <v>3.8875294451612912</v>
      </c>
      <c r="AY138" s="948" t="s">
        <v>136</v>
      </c>
      <c r="AZ138" s="886">
        <v>75.58</v>
      </c>
      <c r="BA138" s="886">
        <v>-12.29</v>
      </c>
      <c r="BB138" s="886">
        <v>10.81</v>
      </c>
      <c r="BC138" s="886">
        <v>7.8299999999999992</v>
      </c>
      <c r="BE138" s="635">
        <v>2015</v>
      </c>
      <c r="BF138" s="912">
        <f>IF(BE138&gt;2008,0,IF(BE138&gt;2001,1,IF(BE138&gt;1990,2,IF(BE138&gt;1980,3,IF(BE138&gt;1973,4,IF(BE138&gt;1970,5,IF(BE138&gt;1960,6,IF(BE138&gt;1958,7,IF(BE138&gt;1953,8,9)))))))))</f>
        <v>0</v>
      </c>
      <c r="BG138" s="896" t="s">
        <v>136</v>
      </c>
    </row>
    <row r="139" spans="1:59" ht="11.25" customHeight="1" x14ac:dyDescent="0.2">
      <c r="A139" s="895" t="s">
        <v>4115</v>
      </c>
      <c r="B139" s="889" t="s">
        <v>2287</v>
      </c>
      <c r="C139" s="946" t="s">
        <v>108</v>
      </c>
      <c r="D139" s="946" t="s">
        <v>4345</v>
      </c>
      <c r="E139" s="746">
        <v>5</v>
      </c>
      <c r="F139" s="1199">
        <v>738</v>
      </c>
      <c r="G139" s="1199" t="s">
        <v>106</v>
      </c>
      <c r="H139" s="1199" t="s">
        <v>106</v>
      </c>
      <c r="I139" s="888">
        <v>10.53</v>
      </c>
      <c r="J139" s="663">
        <f>(M139/I139)*100</f>
        <v>4.9382716049382722</v>
      </c>
      <c r="K139" s="891">
        <v>0.13</v>
      </c>
      <c r="L139" s="901">
        <v>4</v>
      </c>
      <c r="M139" s="654">
        <f>K139*L139</f>
        <v>0.52</v>
      </c>
      <c r="N139" s="884" t="s">
        <v>490</v>
      </c>
      <c r="O139" s="747">
        <v>0.12</v>
      </c>
      <c r="P139" s="880">
        <v>43553</v>
      </c>
      <c r="Q139" s="880">
        <v>43570</v>
      </c>
      <c r="R139" s="654">
        <f>(K139-O139)/O139*100</f>
        <v>8.333333333333341</v>
      </c>
      <c r="S139" s="714">
        <f>IF(INDEX(Historical!$D$7:$D$1277,MATCH(B139,Historical!$B$7:$B$1301,0))=0,"n/a",(INDEX(Historical!$C$7:$C$1279,MATCH(B139,Historical!$B$7:$B$1301,0))/INDEX(Historical!$D$7:$D$1277,MATCH(B139,Historical!$B$7:$B$1301,0))-1)*100)</f>
        <v>8.5106382978723527</v>
      </c>
      <c r="T139" s="714">
        <f>IF(INDEX(Historical!$F$7:$F$1270,MATCH(B139,Historical!$B$7:$B$1301,0))=0,"n/a",((INDEX(Historical!$C$7:$C$1279,MATCH(B139,Historical!$B$7:$B$1301,0))/INDEX(Historical!$F$7:$F$1270,MATCH(B139,Historical!$B$7:$B$1301,0)))^(1/3)-1)*100)</f>
        <v>9.3541299792876842</v>
      </c>
      <c r="U139" s="714">
        <f>IF(INDEX(Historical!$H$7:$H$1270,MATCH(B139,Historical!$B$7:$B$1301,0))=0,"n/a",((INDEX(Historical!$C$7:$C$1279,MATCH(B139,Historical!$B$7:$B$1301,0))/INDEX(Historical!$H$7:$H$1270,MATCH(B139,Historical!$B$7:$B$1301,0)))^(1/5)-1)*100)</f>
        <v>9.7700948713745017</v>
      </c>
      <c r="V139" s="714">
        <f>IF(INDEX(Historical!$O$7:$O$1270,MATCH(B139,Historical!$B$7:$B$1301,0))=0,"n/a",((INDEX(Historical!$C$7:$C$1279,MATCH(B139,Historical!$B$7:$B$1301,0))/INDEX(Historical!$O$7:$O$1270,MATCH(B139,Historical!$B$7:$B$1301,0)))^(1/10)-1)*100)</f>
        <v>6.9694302943088537</v>
      </c>
      <c r="W139" s="715">
        <f>IF(OR(U139&lt;=0,U139="n/a",V139&lt;=0,V139="n/a"),"n/a",U139/V139)</f>
        <v>1.4018498584242436</v>
      </c>
      <c r="X139" s="716">
        <f>IF(OR(AJ139&lt;=0,AJ139="n/a",U139&lt;=0,U139="n/a"),"n/a",U139/AJ139)</f>
        <v>0.99694845626270423</v>
      </c>
      <c r="Y139" s="890"/>
      <c r="Z139" s="663">
        <f>IF(OR(AC139&lt;0.01,AC139="n/a"),"n/a",M139/AC139*100)</f>
        <v>44.067796610169495</v>
      </c>
      <c r="AA139" s="900">
        <f>IF(OR(AC139&lt;0.01,AC139="n/a"),"n/a",I139/AC139)</f>
        <v>8.9237288135593218</v>
      </c>
      <c r="AB139" s="901">
        <v>12</v>
      </c>
      <c r="AC139" s="879">
        <v>1.18</v>
      </c>
      <c r="AD139" s="879">
        <v>1.1100000000000001</v>
      </c>
      <c r="AE139" s="879">
        <v>2.21</v>
      </c>
      <c r="AF139" s="879">
        <v>0.75</v>
      </c>
      <c r="AG139" s="879">
        <v>8.5</v>
      </c>
      <c r="AH139" s="879">
        <v>14.299999999999999</v>
      </c>
      <c r="AI139" s="879">
        <v>47.39</v>
      </c>
      <c r="AJ139" s="879">
        <v>9.8000000000000007</v>
      </c>
      <c r="AK139" s="879">
        <v>8</v>
      </c>
      <c r="AL139" s="892">
        <v>1810</v>
      </c>
      <c r="AM139" s="886">
        <v>0.70000000000000007</v>
      </c>
      <c r="AN139" s="879">
        <v>0.33</v>
      </c>
      <c r="AO139" s="753">
        <f>IF(U139="n/a","n/a",IF(AA139&lt;0,"n/a",IF(AA139="n/a","n/a",J139+U139-AA139)))</f>
        <v>5.7846376627534521</v>
      </c>
      <c r="AP139" s="754">
        <f>IF(U139="n/a","n/a",J139+U139)</f>
        <v>14.708366476312774</v>
      </c>
      <c r="AQ139" s="902">
        <f>IF(OR(AC139&lt;0.01,AF139="n/a"),"n/a",(I139/SQRT(22.5*AC139*(I139/AF139))-1)*100)</f>
        <v>-45.460323880807287</v>
      </c>
      <c r="AR139" s="663">
        <f>INDEX(Historical!$C$7:$C$1279,MATCH(B139,Historical!$B$7:$B$1301,0))*IF(AH139="n/a",1.03,IF(AH139&lt;0,1.01,IF(AH139&gt;10,1.1,(1+AH139/100))))</f>
        <v>0.56100000000000005</v>
      </c>
      <c r="AS139" s="900">
        <f>IF($AI139="n/a",1.03*AR139,IF($AI139&lt;0,1.01*AR139,IF($AI139&gt;10,1.1*AR139,(1+$AI139/100)*AR139)))</f>
        <v>0.61710000000000009</v>
      </c>
      <c r="AT139" s="900">
        <f>IF($AK139="n/a",1.03*AS139,IF($AK139&lt;0,1.01*AS139,IF($AK139&gt;10,1.1*AS139,(1+$AK139/100)*AS139)))</f>
        <v>0.66646800000000017</v>
      </c>
      <c r="AU139" s="900">
        <f>IF($AK139="n/a",1.03*AT139,IF($AK139&lt;0,1.01*AT139,IF($AK139&gt;10,1.1*AT139,(1+$AK139/100)*AT139)))</f>
        <v>0.71978544000000022</v>
      </c>
      <c r="AV139" s="900">
        <f>IF($AK139="n/a",1.03*AU139,IF($AK139&lt;0,1.01*AU139,IF($AK139&gt;10,1.1*AU139,(1+$AK139/100)*AU139)))</f>
        <v>0.77736827520000029</v>
      </c>
      <c r="AW139" s="663">
        <f>SUM(AR139:AV139)</f>
        <v>3.3417217152000007</v>
      </c>
      <c r="AX139" s="761">
        <f>AW139/I139*100</f>
        <v>31.735248957264968</v>
      </c>
      <c r="AY139" s="948">
        <v>0.98</v>
      </c>
      <c r="AZ139" s="886">
        <v>18.18</v>
      </c>
      <c r="BA139" s="886">
        <v>-41.5</v>
      </c>
      <c r="BB139" s="886">
        <v>-2.76</v>
      </c>
      <c r="BC139" s="886">
        <v>-27.589999999999996</v>
      </c>
      <c r="BE139" s="635">
        <v>2015</v>
      </c>
      <c r="BF139" s="912">
        <f>IF(BE139&gt;2008,0,IF(BE139&gt;2001,1,IF(BE139&gt;1990,2,IF(BE139&gt;1980,3,IF(BE139&gt;1973,4,IF(BE139&gt;1970,5,IF(BE139&gt;1960,6,IF(BE139&gt;1958,7,IF(BE139&gt;1953,8,9)))))))))</f>
        <v>0</v>
      </c>
      <c r="BG139" s="896">
        <v>0.89999999999999991</v>
      </c>
    </row>
    <row r="140" spans="1:59" ht="11.25" customHeight="1" x14ac:dyDescent="0.2">
      <c r="A140" s="885" t="s">
        <v>3824</v>
      </c>
      <c r="B140" s="889" t="s">
        <v>3825</v>
      </c>
      <c r="C140" s="946" t="s">
        <v>108</v>
      </c>
      <c r="D140" s="946" t="s">
        <v>4345</v>
      </c>
      <c r="E140" s="746">
        <v>7</v>
      </c>
      <c r="F140" s="1199">
        <v>644</v>
      </c>
      <c r="G140" s="1199" t="s">
        <v>106</v>
      </c>
      <c r="H140" s="1199" t="s">
        <v>106</v>
      </c>
      <c r="I140" s="888">
        <v>14</v>
      </c>
      <c r="J140" s="663">
        <f>(M140/I140)*100</f>
        <v>3.1428571428571432</v>
      </c>
      <c r="K140" s="891">
        <v>0.11</v>
      </c>
      <c r="L140" s="901">
        <v>4</v>
      </c>
      <c r="M140" s="654">
        <f>K140*L140</f>
        <v>0.44</v>
      </c>
      <c r="N140" s="884" t="s">
        <v>592</v>
      </c>
      <c r="O140" s="747">
        <v>0.09</v>
      </c>
      <c r="P140" s="875">
        <v>43888</v>
      </c>
      <c r="Q140" s="875">
        <v>43903</v>
      </c>
      <c r="R140" s="654">
        <f>(K140-O140)/O140*100</f>
        <v>22.222222222222225</v>
      </c>
      <c r="S140" s="714">
        <f>IF(INDEX(Historical!$D$7:$D$1277,MATCH(B140,Historical!$B$7:$B$1301,0))=0,"n/a",(INDEX(Historical!$C$7:$C$1279,MATCH(B140,Historical!$B$7:$B$1301,0))/INDEX(Historical!$D$7:$D$1277,MATCH(B140,Historical!$B$7:$B$1301,0))-1)*100)</f>
        <v>79.999999999999986</v>
      </c>
      <c r="T140" s="714">
        <f>IF(INDEX(Historical!$F$7:$F$1270,MATCH(B140,Historical!$B$7:$B$1301,0))=0,"n/a",((INDEX(Historical!$C$7:$C$1279,MATCH(B140,Historical!$B$7:$B$1301,0))/INDEX(Historical!$F$7:$F$1270,MATCH(B140,Historical!$B$7:$B$1301,0)))^(1/3)-1)*100)</f>
        <v>44.224957030740832</v>
      </c>
      <c r="U140" s="714">
        <f>IF(INDEX(Historical!$H$7:$H$1270,MATCH(B140,Historical!$B$7:$B$1301,0))=0,"n/a",((INDEX(Historical!$C$7:$C$1279,MATCH(B140,Historical!$B$7:$B$1301,0))/INDEX(Historical!$H$7:$H$1270,MATCH(B140,Historical!$B$7:$B$1301,0)))^(1/5)-1)*100)</f>
        <v>36.851085783726333</v>
      </c>
      <c r="V140" s="714">
        <f>IF(INDEX(Historical!$O$7:$O$1270,MATCH(B140,Historical!$B$7:$B$1301,0))=0,"n/a",((INDEX(Historical!$C$7:$C$1279,MATCH(B140,Historical!$B$7:$B$1301,0))/INDEX(Historical!$O$7:$O$1270,MATCH(B140,Historical!$B$7:$B$1301,0)))^(1/10)-1)*100)</f>
        <v>-4.3221412410634148</v>
      </c>
      <c r="W140" s="715" t="str">
        <f>IF(OR(U140&lt;=0,U140="n/a",V140&lt;=0,V140="n/a"),"n/a",U140/V140)</f>
        <v>n/a</v>
      </c>
      <c r="X140" s="716" t="str">
        <f>IF(OR(AJ140&lt;=0,AJ140="n/a",U140&lt;=0,U140="n/a"),"n/a",U140/AJ140)</f>
        <v>n/a</v>
      </c>
      <c r="Y140" s="890"/>
      <c r="Z140" s="663" t="str">
        <f>IF(OR(AC140&lt;0.01,AC140="n/a"),"n/a",M140/AC140*100)</f>
        <v>n/a</v>
      </c>
      <c r="AA140" s="900" t="str">
        <f>IF(OR(AC140&lt;0.01,AC140="n/a"),"n/a",I140/AC140)</f>
        <v>n/a</v>
      </c>
      <c r="AB140" s="901">
        <v>12</v>
      </c>
      <c r="AC140" s="879" t="s">
        <v>136</v>
      </c>
      <c r="AD140" s="879" t="s">
        <v>136</v>
      </c>
      <c r="AE140" s="879" t="s">
        <v>136</v>
      </c>
      <c r="AF140" s="879" t="s">
        <v>136</v>
      </c>
      <c r="AG140" s="879" t="s">
        <v>136</v>
      </c>
      <c r="AH140" s="879" t="s">
        <v>136</v>
      </c>
      <c r="AI140" s="879" t="s">
        <v>136</v>
      </c>
      <c r="AJ140" s="879" t="s">
        <v>136</v>
      </c>
      <c r="AK140" s="879" t="s">
        <v>136</v>
      </c>
      <c r="AL140" s="892" t="s">
        <v>136</v>
      </c>
      <c r="AM140" s="886" t="s">
        <v>136</v>
      </c>
      <c r="AN140" s="879" t="s">
        <v>136</v>
      </c>
      <c r="AO140" s="753" t="str">
        <f>IF(U140="n/a","n/a",IF(AA140&lt;0,"n/a",IF(AA140="n/a","n/a",J140+U140-AA140)))</f>
        <v>n/a</v>
      </c>
      <c r="AP140" s="754">
        <f>IF(U140="n/a","n/a",J140+U140)</f>
        <v>39.993942926583479</v>
      </c>
      <c r="AQ140" s="902" t="str">
        <f>IF(OR(AC140&lt;0.01,AF140="n/a"),"n/a",(I140/SQRT(22.5*AC140*(I140/AF140))-1)*100)</f>
        <v>n/a</v>
      </c>
      <c r="AR140" s="663">
        <f>INDEX(Historical!$C$7:$C$1279,MATCH(B140,Historical!$B$7:$B$1301,0))*IF(AH140="n/a",1.03,IF(AH140&lt;0,1.01,IF(AH140&gt;10,1.1,(1+AH140/100))))</f>
        <v>0.37080000000000002</v>
      </c>
      <c r="AS140" s="900">
        <f>IF($AI140="n/a",1.03*AR140,IF($AI140&lt;0,1.01*AR140,IF($AI140&gt;10,1.1*AR140,(1+$AI140/100)*AR140)))</f>
        <v>0.38192400000000004</v>
      </c>
      <c r="AT140" s="900">
        <f>IF($AK140="n/a",1.03*AS140,IF($AK140&lt;0,1.01*AS140,IF($AK140&gt;10,1.1*AS140,(1+$AK140/100)*AS140)))</f>
        <v>0.39338172000000005</v>
      </c>
      <c r="AU140" s="900">
        <f>IF($AK140="n/a",1.03*AT140,IF($AK140&lt;0,1.01*AT140,IF($AK140&gt;10,1.1*AT140,(1+$AK140/100)*AT140)))</f>
        <v>0.40518317160000006</v>
      </c>
      <c r="AV140" s="900">
        <f>IF($AK140="n/a",1.03*AU140,IF($AK140&lt;0,1.01*AU140,IF($AK140&gt;10,1.1*AU140,(1+$AK140/100)*AU140)))</f>
        <v>0.41733866674800008</v>
      </c>
      <c r="AW140" s="663">
        <f>SUM(AR140:AV140)</f>
        <v>1.9686275583480002</v>
      </c>
      <c r="AX140" s="761">
        <f>AW140/I140*100</f>
        <v>14.061625416771431</v>
      </c>
      <c r="AY140" s="948" t="s">
        <v>136</v>
      </c>
      <c r="AZ140" s="886" t="s">
        <v>136</v>
      </c>
      <c r="BA140" s="886" t="s">
        <v>136</v>
      </c>
      <c r="BB140" s="886" t="s">
        <v>136</v>
      </c>
      <c r="BC140" s="886" t="s">
        <v>136</v>
      </c>
      <c r="BD140" s="921" t="s">
        <v>4271</v>
      </c>
      <c r="BE140" s="635">
        <v>2014</v>
      </c>
      <c r="BF140" s="912">
        <f>IF(BE140&gt;2008,0,IF(BE140&gt;2001,1,IF(BE140&gt;1990,2,IF(BE140&gt;1980,3,IF(BE140&gt;1973,4,IF(BE140&gt;1970,5,IF(BE140&gt;1960,6,IF(BE140&gt;1958,7,IF(BE140&gt;1953,8,9)))))))))</f>
        <v>0</v>
      </c>
      <c r="BG140" s="896" t="s">
        <v>136</v>
      </c>
    </row>
    <row r="141" spans="1:59" ht="11.25" customHeight="1" x14ac:dyDescent="0.2">
      <c r="A141" s="885" t="s">
        <v>1238</v>
      </c>
      <c r="B141" s="889" t="s">
        <v>1239</v>
      </c>
      <c r="C141" s="946" t="s">
        <v>108</v>
      </c>
      <c r="D141" s="946" t="s">
        <v>4345</v>
      </c>
      <c r="E141" s="746">
        <v>8</v>
      </c>
      <c r="F141" s="1199">
        <v>557</v>
      </c>
      <c r="G141" s="1199" t="s">
        <v>106</v>
      </c>
      <c r="H141" s="1199" t="s">
        <v>106</v>
      </c>
      <c r="I141" s="888">
        <v>31.1</v>
      </c>
      <c r="J141" s="663">
        <f>(M141/I141)*100</f>
        <v>2.4437299035369775</v>
      </c>
      <c r="K141" s="891">
        <v>0.19</v>
      </c>
      <c r="L141" s="901">
        <v>4</v>
      </c>
      <c r="M141" s="654">
        <f>K141*L141</f>
        <v>0.76</v>
      </c>
      <c r="N141" s="884" t="s">
        <v>1240</v>
      </c>
      <c r="O141" s="747">
        <v>0.17</v>
      </c>
      <c r="P141" s="875">
        <v>43868</v>
      </c>
      <c r="Q141" s="875">
        <v>43881</v>
      </c>
      <c r="R141" s="654">
        <f>(K141-O141)/O141*100</f>
        <v>11.764705882352935</v>
      </c>
      <c r="S141" s="714">
        <f>IF(INDEX(Historical!$D$7:$D$1277,MATCH(B141,Historical!$B$7:$B$1301,0))=0,"n/a",(INDEX(Historical!$C$7:$C$1279,MATCH(B141,Historical!$B$7:$B$1301,0))/INDEX(Historical!$D$7:$D$1277,MATCH(B141,Historical!$B$7:$B$1301,0))-1)*100)</f>
        <v>13.333333333333353</v>
      </c>
      <c r="T141" s="714">
        <f>IF(INDEX(Historical!$F$7:$F$1270,MATCH(B141,Historical!$B$7:$B$1301,0))=0,"n/a",((INDEX(Historical!$C$7:$C$1279,MATCH(B141,Historical!$B$7:$B$1301,0))/INDEX(Historical!$F$7:$F$1270,MATCH(B141,Historical!$B$7:$B$1301,0)))^(1/3)-1)*100)</f>
        <v>12.311068346755549</v>
      </c>
      <c r="U141" s="714">
        <f>IF(INDEX(Historical!$H$7:$H$1270,MATCH(B141,Historical!$B$7:$B$1301,0))=0,"n/a",((INDEX(Historical!$C$7:$C$1279,MATCH(B141,Historical!$B$7:$B$1301,0))/INDEX(Historical!$H$7:$H$1270,MATCH(B141,Historical!$B$7:$B$1301,0)))^(1/5)-1)*100)</f>
        <v>9.7700948713745017</v>
      </c>
      <c r="V141" s="714">
        <f>IF(INDEX(Historical!$O$7:$O$1270,MATCH(B141,Historical!$B$7:$B$1301,0))=0,"n/a",((INDEX(Historical!$C$7:$C$1279,MATCH(B141,Historical!$B$7:$B$1301,0))/INDEX(Historical!$O$7:$O$1270,MATCH(B141,Historical!$B$7:$B$1301,0)))^(1/10)-1)*100)</f>
        <v>6.1796316715072797</v>
      </c>
      <c r="W141" s="715">
        <f>IF(OR(U141&lt;=0,U141="n/a",V141&lt;=0,V141="n/a"),"n/a",U141/V141)</f>
        <v>1.5810157288859044</v>
      </c>
      <c r="X141" s="716">
        <f>IF(OR(AJ141&lt;=0,AJ141="n/a",U141&lt;=0,U141="n/a"),"n/a",U141/AJ141)</f>
        <v>0.98687826983580818</v>
      </c>
      <c r="Y141" s="890"/>
      <c r="Z141" s="663">
        <f>IF(OR(AC141&lt;0.01,AC141="n/a"),"n/a",M141/AC141*100)</f>
        <v>35.185185185185183</v>
      </c>
      <c r="AA141" s="900">
        <f>IF(OR(AC141&lt;0.01,AC141="n/a"),"n/a",I141/AC141)</f>
        <v>14.398148148148147</v>
      </c>
      <c r="AB141" s="901">
        <v>12</v>
      </c>
      <c r="AC141" s="879">
        <v>2.16</v>
      </c>
      <c r="AD141" s="879">
        <v>1.56</v>
      </c>
      <c r="AE141" s="879">
        <v>4.5999999999999996</v>
      </c>
      <c r="AF141" s="879">
        <v>1.38</v>
      </c>
      <c r="AG141" s="879">
        <v>10.199999999999999</v>
      </c>
      <c r="AH141" s="879">
        <v>15.2</v>
      </c>
      <c r="AI141" s="879">
        <v>-8.73</v>
      </c>
      <c r="AJ141" s="879">
        <v>9.9</v>
      </c>
      <c r="AK141" s="879">
        <v>9</v>
      </c>
      <c r="AL141" s="892">
        <v>822.68</v>
      </c>
      <c r="AM141" s="886">
        <v>2.2999999999999998</v>
      </c>
      <c r="AN141" s="879">
        <v>0.01</v>
      </c>
      <c r="AO141" s="753">
        <f>IF(U141="n/a","n/a",IF(AA141&lt;0,"n/a",IF(AA141="n/a","n/a",J141+U141-AA141)))</f>
        <v>-2.1843233732366674</v>
      </c>
      <c r="AP141" s="754">
        <f>IF(U141="n/a","n/a",J141+U141)</f>
        <v>12.21382477491148</v>
      </c>
      <c r="AQ141" s="902">
        <f>IF(OR(AC141&lt;0.01,AF141="n/a"),"n/a",(I141/SQRT(22.5*AC141*(I141/AF141))-1)*100)</f>
        <v>-6.0273220689605616</v>
      </c>
      <c r="AR141" s="663">
        <f>INDEX(Historical!$C$7:$C$1279,MATCH(B141,Historical!$B$7:$B$1301,0))*IF(AH141="n/a",1.03,IF(AH141&lt;0,1.01,IF(AH141&gt;10,1.1,(1+AH141/100))))</f>
        <v>0.74800000000000011</v>
      </c>
      <c r="AS141" s="900">
        <f>IF($AI141="n/a",1.03*AR141,IF($AI141&lt;0,1.01*AR141,IF($AI141&gt;10,1.1*AR141,(1+$AI141/100)*AR141)))</f>
        <v>0.75548000000000015</v>
      </c>
      <c r="AT141" s="900">
        <f>IF($AK141="n/a",1.03*AS141,IF($AK141&lt;0,1.01*AS141,IF($AK141&gt;10,1.1*AS141,(1+$AK141/100)*AS141)))</f>
        <v>0.82347320000000024</v>
      </c>
      <c r="AU141" s="900">
        <f>IF($AK141="n/a",1.03*AT141,IF($AK141&lt;0,1.01*AT141,IF($AK141&gt;10,1.1*AT141,(1+$AK141/100)*AT141)))</f>
        <v>0.89758578800000033</v>
      </c>
      <c r="AV141" s="900">
        <f>IF($AK141="n/a",1.03*AU141,IF($AK141&lt;0,1.01*AU141,IF($AK141&gt;10,1.1*AU141,(1+$AK141/100)*AU141)))</f>
        <v>0.97836850892000038</v>
      </c>
      <c r="AW141" s="663">
        <f>SUM(AR141:AV141)</f>
        <v>4.2029074969200009</v>
      </c>
      <c r="AX141" s="761">
        <f>AW141/I141*100</f>
        <v>13.514172015819939</v>
      </c>
      <c r="AY141" s="948">
        <v>0.87</v>
      </c>
      <c r="AZ141" s="886">
        <v>32.119999999999997</v>
      </c>
      <c r="BA141" s="886">
        <v>-14.02</v>
      </c>
      <c r="BB141" s="886">
        <v>6.54</v>
      </c>
      <c r="BC141" s="886">
        <v>-1.18</v>
      </c>
      <c r="BE141" s="635">
        <v>2013</v>
      </c>
      <c r="BF141" s="912">
        <f>IF(BE141&gt;2008,0,IF(BE141&gt;2001,1,IF(BE141&gt;1990,2,IF(BE141&gt;1980,3,IF(BE141&gt;1973,4,IF(BE141&gt;1970,5,IF(BE141&gt;1960,6,IF(BE141&gt;1958,7,IF(BE141&gt;1953,8,9)))))))))</f>
        <v>0</v>
      </c>
      <c r="BG141" s="896">
        <v>1.3</v>
      </c>
    </row>
    <row r="142" spans="1:59" s="787" customFormat="1" ht="11.25" customHeight="1" x14ac:dyDescent="0.2">
      <c r="A142" s="790" t="s">
        <v>1247</v>
      </c>
      <c r="B142" s="795" t="s">
        <v>1248</v>
      </c>
      <c r="C142" s="946" t="s">
        <v>108</v>
      </c>
      <c r="D142" s="946" t="s">
        <v>4341</v>
      </c>
      <c r="E142" s="769">
        <v>9</v>
      </c>
      <c r="F142" s="1199">
        <v>485</v>
      </c>
      <c r="G142" s="1198" t="s">
        <v>106</v>
      </c>
      <c r="H142" s="1198" t="s">
        <v>106</v>
      </c>
      <c r="I142" s="770">
        <v>10.24</v>
      </c>
      <c r="J142" s="771">
        <f>(M142/I142)*100</f>
        <v>8.2031249999999982</v>
      </c>
      <c r="K142" s="772">
        <v>6.9999999999999993E-2</v>
      </c>
      <c r="L142" s="773">
        <v>12</v>
      </c>
      <c r="M142" s="774">
        <f>K142*L142</f>
        <v>0.83999999999999986</v>
      </c>
      <c r="N142" s="775" t="s">
        <v>1052</v>
      </c>
      <c r="O142" s="776">
        <v>6.8000000000000005E-2</v>
      </c>
      <c r="P142" s="777">
        <v>43879</v>
      </c>
      <c r="Q142" s="777">
        <v>43920</v>
      </c>
      <c r="R142" s="774">
        <f>(K142-O142)/O142*100</f>
        <v>2.9411764705882173</v>
      </c>
      <c r="S142" s="714">
        <f>IF(INDEX(Historical!$D$7:$D$1277,MATCH(B142,Historical!$B$7:$B$1301,0))=0,"n/a",(INDEX(Historical!$C$7:$C$1279,MATCH(B142,Historical!$B$7:$B$1301,0))/INDEX(Historical!$D$7:$D$1277,MATCH(B142,Historical!$B$7:$B$1301,0))-1)*100)</f>
        <v>1.8726591760299449</v>
      </c>
      <c r="T142" s="714">
        <f>IF(INDEX(Historical!$F$7:$F$1270,MATCH(B142,Historical!$B$7:$B$1301,0))=0,"n/a",((INDEX(Historical!$C$7:$C$1279,MATCH(B142,Historical!$B$7:$B$1301,0))/INDEX(Historical!$F$7:$F$1270,MATCH(B142,Historical!$B$7:$B$1301,0)))^(1/3)-1)*100)</f>
        <v>2.8512636263294144</v>
      </c>
      <c r="U142" s="714">
        <f>IF(INDEX(Historical!$H$7:$H$1270,MATCH(B142,Historical!$B$7:$B$1301,0))=0,"n/a",((INDEX(Historical!$C$7:$C$1279,MATCH(B142,Historical!$B$7:$B$1301,0))/INDEX(Historical!$H$7:$H$1270,MATCH(B142,Historical!$B$7:$B$1301,0)))^(1/5)-1)*100)</f>
        <v>2.5348575657732741</v>
      </c>
      <c r="V142" s="714">
        <f>IF(INDEX(Historical!$O$7:$O$1270,MATCH(B142,Historical!$B$7:$B$1301,0))=0,"n/a",((INDEX(Historical!$C$7:$C$1279,MATCH(B142,Historical!$B$7:$B$1301,0))/INDEX(Historical!$O$7:$O$1270,MATCH(B142,Historical!$B$7:$B$1301,0)))^(1/10)-1)*100)</f>
        <v>3.1226086938676012</v>
      </c>
      <c r="W142" s="715">
        <f>IF(OR(U142&lt;=0,U142="n/a",V142&lt;=0,V142="n/a"),"n/a",U142/V142)</f>
        <v>0.81177560632281776</v>
      </c>
      <c r="X142" s="716">
        <f>IF(OR(AJ142&lt;=0,AJ142="n/a",U142&lt;=0,U142="n/a"),"n/a",U142/AJ142)</f>
        <v>0.79712502068341951</v>
      </c>
      <c r="Y142" s="947" t="s">
        <v>4499</v>
      </c>
      <c r="Z142" s="771" t="str">
        <f>IF(OR(AC142&lt;0.01,AC142="n/a"),"n/a",M142/AC142*100)</f>
        <v>n/a</v>
      </c>
      <c r="AA142" s="779" t="str">
        <f>IF(OR(AC142&lt;0.01,AC142="n/a"),"n/a",I142/AC142)</f>
        <v>n/a</v>
      </c>
      <c r="AB142" s="773">
        <v>3</v>
      </c>
      <c r="AC142" s="780">
        <v>-0.22</v>
      </c>
      <c r="AD142" s="780" t="s">
        <v>136</v>
      </c>
      <c r="AE142" s="780">
        <v>6.35</v>
      </c>
      <c r="AF142" s="780">
        <v>0.91</v>
      </c>
      <c r="AG142" s="780" t="s">
        <v>136</v>
      </c>
      <c r="AH142" s="780">
        <v>-34.200000000000003</v>
      </c>
      <c r="AI142" s="780">
        <v>6.8000000000000007</v>
      </c>
      <c r="AJ142" s="780">
        <v>3.18</v>
      </c>
      <c r="AK142" s="780">
        <v>7.0000000000000009</v>
      </c>
      <c r="AL142" s="781">
        <v>392.92</v>
      </c>
      <c r="AM142" s="782">
        <v>2.21</v>
      </c>
      <c r="AN142" s="780" t="s">
        <v>136</v>
      </c>
      <c r="AO142" s="783" t="str">
        <f>IF(U142="n/a","n/a",IF(AA142&lt;0,"n/a",IF(AA142="n/a","n/a",J142+U142-AA142)))</f>
        <v>n/a</v>
      </c>
      <c r="AP142" s="784">
        <f>IF(U142="n/a","n/a",J142+U142)</f>
        <v>10.737982565773272</v>
      </c>
      <c r="AQ142" s="785" t="str">
        <f>IF(OR(AC142&lt;0.01,AF142="n/a"),"n/a",(I142/SQRT(22.5*AC142*(I142/AF142))-1)*100)</f>
        <v>n/a</v>
      </c>
      <c r="AR142" s="663">
        <f>INDEX(Historical!$C$7:$C$1279,MATCH(B142,Historical!$B$7:$B$1301,0))*IF(AH142="n/a",1.03,IF(AH142&lt;0,1.01,IF(AH142&gt;10,1.1,(1+AH142/100))))</f>
        <v>0.82416</v>
      </c>
      <c r="AS142" s="779">
        <f>IF($AI142="n/a",1.03*AR142,IF($AI142&lt;0,1.01*AR142,IF($AI142&gt;10,1.1*AR142,(1+$AI142/100)*AR142)))</f>
        <v>0.88020288000000002</v>
      </c>
      <c r="AT142" s="779">
        <f>IF($AK142="n/a",1.03*AS142,IF($AK142&lt;0,1.01*AS142,IF($AK142&gt;10,1.1*AS142,(1+$AK142/100)*AS142)))</f>
        <v>0.94181708160000011</v>
      </c>
      <c r="AU142" s="779">
        <f>IF($AK142="n/a",1.03*AT142,IF($AK142&lt;0,1.01*AT142,IF($AK142&gt;10,1.1*AT142,(1+$AK142/100)*AT142)))</f>
        <v>1.0077442773120002</v>
      </c>
      <c r="AV142" s="779">
        <f>IF($AK142="n/a",1.03*AU142,IF($AK142&lt;0,1.01*AU142,IF($AK142&gt;10,1.1*AU142,(1+$AK142/100)*AU142)))</f>
        <v>1.0782863767238402</v>
      </c>
      <c r="AW142" s="771">
        <f>SUM(AR142:AV142)</f>
        <v>4.7322106156358403</v>
      </c>
      <c r="AX142" s="786">
        <f>AW142/I142*100</f>
        <v>46.212994293318758</v>
      </c>
      <c r="AY142" s="949" t="s">
        <v>136</v>
      </c>
      <c r="AZ142" s="782">
        <v>60.529999999999994</v>
      </c>
      <c r="BA142" s="782">
        <v>-32.71</v>
      </c>
      <c r="BB142" s="782">
        <v>-3.11</v>
      </c>
      <c r="BC142" s="782">
        <v>-13.469999999999999</v>
      </c>
      <c r="BD142" s="922"/>
      <c r="BE142" s="635">
        <v>2012</v>
      </c>
      <c r="BF142" s="912">
        <f>IF(BE142&gt;2008,0,IF(BE142&gt;2001,1,IF(BE142&gt;1990,2,IF(BE142&gt;1980,3,IF(BE142&gt;1973,4,IF(BE142&gt;1970,5,IF(BE142&gt;1960,6,IF(BE142&gt;1958,7,IF(BE142&gt;1953,8,9)))))))))</f>
        <v>0</v>
      </c>
      <c r="BG142" s="838" t="s">
        <v>136</v>
      </c>
    </row>
    <row r="143" spans="1:59" ht="11.25" customHeight="1" x14ac:dyDescent="0.2">
      <c r="A143" s="885" t="s">
        <v>1245</v>
      </c>
      <c r="B143" s="889" t="s">
        <v>1246</v>
      </c>
      <c r="C143" s="946" t="s">
        <v>108</v>
      </c>
      <c r="D143" s="946" t="s">
        <v>4345</v>
      </c>
      <c r="E143" s="746">
        <v>8</v>
      </c>
      <c r="F143" s="1199">
        <v>531</v>
      </c>
      <c r="G143" s="1199" t="s">
        <v>115</v>
      </c>
      <c r="H143" s="1199" t="s">
        <v>115</v>
      </c>
      <c r="I143" s="888">
        <v>35.29</v>
      </c>
      <c r="J143" s="663">
        <f>(M143/I143)*100</f>
        <v>3.2870501558515159</v>
      </c>
      <c r="K143" s="891">
        <v>0.28999999999999998</v>
      </c>
      <c r="L143" s="901">
        <v>4</v>
      </c>
      <c r="M143" s="654">
        <f>K143*L143</f>
        <v>1.1599999999999999</v>
      </c>
      <c r="N143" s="884" t="s">
        <v>424</v>
      </c>
      <c r="O143" s="747">
        <v>0.27</v>
      </c>
      <c r="P143" s="875">
        <v>43745</v>
      </c>
      <c r="Q143" s="875">
        <v>43755</v>
      </c>
      <c r="R143" s="654">
        <f>(K143-O143)/O143*100</f>
        <v>7.4074074074073932</v>
      </c>
      <c r="S143" s="714">
        <f>IF(INDEX(Historical!$D$7:$D$1277,MATCH(B143,Historical!$B$7:$B$1301,0))=0,"n/a",(INDEX(Historical!$C$7:$C$1279,MATCH(B143,Historical!$B$7:$B$1301,0))/INDEX(Historical!$D$7:$D$1277,MATCH(B143,Historical!$B$7:$B$1301,0))-1)*100)</f>
        <v>9.9009900990099098</v>
      </c>
      <c r="T143" s="714">
        <f>IF(INDEX(Historical!$F$7:$F$1270,MATCH(B143,Historical!$B$7:$B$1301,0))=0,"n/a",((INDEX(Historical!$C$7:$C$1279,MATCH(B143,Historical!$B$7:$B$1301,0))/INDEX(Historical!$F$7:$F$1270,MATCH(B143,Historical!$B$7:$B$1301,0)))^(1/3)-1)*100)</f>
        <v>12.00359499353576</v>
      </c>
      <c r="U143" s="714">
        <f>IF(INDEX(Historical!$H$7:$H$1270,MATCH(B143,Historical!$B$7:$B$1301,0))=0,"n/a",((INDEX(Historical!$C$7:$C$1279,MATCH(B143,Historical!$B$7:$B$1301,0))/INDEX(Historical!$H$7:$H$1270,MATCH(B143,Historical!$B$7:$B$1301,0)))^(1/5)-1)*100)</f>
        <v>10.296774759988491</v>
      </c>
      <c r="V143" s="714">
        <f>IF(INDEX(Historical!$O$7:$O$1270,MATCH(B143,Historical!$B$7:$B$1301,0))=0,"n/a",((INDEX(Historical!$C$7:$C$1279,MATCH(B143,Historical!$B$7:$B$1301,0))/INDEX(Historical!$O$7:$O$1270,MATCH(B143,Historical!$B$7:$B$1301,0)))^(1/10)-1)*100)</f>
        <v>7.8777707895960392</v>
      </c>
      <c r="W143" s="715">
        <f>IF(OR(U143&lt;=0,U143="n/a",V143&lt;=0,V143="n/a"),"n/a",U143/V143)</f>
        <v>1.3070670669407094</v>
      </c>
      <c r="X143" s="716">
        <f>IF(OR(AJ143&lt;=0,AJ143="n/a",U143&lt;=0,U143="n/a"),"n/a",U143/AJ143)</f>
        <v>1.0725807041654678</v>
      </c>
      <c r="Y143" s="677"/>
      <c r="Z143" s="663">
        <f>IF(OR(AC143&lt;0.01,AC143="n/a"),"n/a",M143/AC143*100)</f>
        <v>51.101321585903079</v>
      </c>
      <c r="AA143" s="900">
        <f>IF(OR(AC143&lt;0.01,AC143="n/a"),"n/a",I143/AC143)</f>
        <v>15.546255506607929</v>
      </c>
      <c r="AB143" s="901">
        <v>12</v>
      </c>
      <c r="AC143" s="879">
        <v>2.27</v>
      </c>
      <c r="AD143" s="879">
        <v>1.53</v>
      </c>
      <c r="AE143" s="879">
        <v>6.13</v>
      </c>
      <c r="AF143" s="879">
        <v>1.51</v>
      </c>
      <c r="AG143" s="879">
        <v>10.6</v>
      </c>
      <c r="AH143" s="879">
        <v>9.6</v>
      </c>
      <c r="AI143" s="879">
        <v>-10.780000000000001</v>
      </c>
      <c r="AJ143" s="879">
        <v>9.6</v>
      </c>
      <c r="AK143" s="879">
        <v>10</v>
      </c>
      <c r="AL143" s="892">
        <v>3450</v>
      </c>
      <c r="AM143" s="886">
        <v>0.5</v>
      </c>
      <c r="AN143" s="879">
        <v>0.35</v>
      </c>
      <c r="AO143" s="753">
        <f>IF(U143="n/a","n/a",IF(AA143&lt;0,"n/a",IF(AA143="n/a","n/a",J143+U143-AA143)))</f>
        <v>-1.9624305907679229</v>
      </c>
      <c r="AP143" s="754">
        <f>IF(U143="n/a","n/a",J143+U143)</f>
        <v>13.583824915840006</v>
      </c>
      <c r="AQ143" s="902">
        <f>IF(OR(AC143&lt;0.01,AF143="n/a"),"n/a",(I143/SQRT(22.5*AC143*(I143/AF143))-1)*100)</f>
        <v>2.1433541972108783</v>
      </c>
      <c r="AR143" s="663">
        <f>INDEX(Historical!$C$7:$C$1279,MATCH(B143,Historical!$B$7:$B$1301,0))*IF(AH143="n/a",1.03,IF(AH143&lt;0,1.01,IF(AH143&gt;10,1.1,(1+AH143/100))))</f>
        <v>1.2165600000000003</v>
      </c>
      <c r="AS143" s="900">
        <f>IF($AI143="n/a",1.03*AR143,IF($AI143&lt;0,1.01*AR143,IF($AI143&gt;10,1.1*AR143,(1+$AI143/100)*AR143)))</f>
        <v>1.2287256000000004</v>
      </c>
      <c r="AT143" s="900">
        <f>IF($AK143="n/a",1.03*AS143,IF($AK143&lt;0,1.01*AS143,IF($AK143&gt;10,1.1*AS143,(1+$AK143/100)*AS143)))</f>
        <v>1.3515981600000007</v>
      </c>
      <c r="AU143" s="900">
        <f>IF($AK143="n/a",1.03*AT143,IF($AK143&lt;0,1.01*AT143,IF($AK143&gt;10,1.1*AT143,(1+$AK143/100)*AT143)))</f>
        <v>1.4867579760000009</v>
      </c>
      <c r="AV143" s="900">
        <f>IF($AK143="n/a",1.03*AU143,IF($AK143&lt;0,1.01*AU143,IF($AK143&gt;10,1.1*AU143,(1+$AK143/100)*AU143)))</f>
        <v>1.6354337736000011</v>
      </c>
      <c r="AW143" s="663">
        <f>SUM(AR143:AV143)</f>
        <v>6.9190755096000034</v>
      </c>
      <c r="AX143" s="761">
        <f>AW143/I143*100</f>
        <v>19.606334682913015</v>
      </c>
      <c r="AY143" s="948">
        <v>1.06</v>
      </c>
      <c r="AZ143" s="886">
        <v>32.369999999999997</v>
      </c>
      <c r="BA143" s="886">
        <v>-24.169999999999998</v>
      </c>
      <c r="BB143" s="886">
        <v>-7.12</v>
      </c>
      <c r="BC143" s="886">
        <v>-11.899999999999999</v>
      </c>
      <c r="BE143" s="635">
        <v>2012</v>
      </c>
      <c r="BF143" s="912">
        <f>IF(BE143&gt;2008,0,IF(BE143&gt;2001,1,IF(BE143&gt;1990,2,IF(BE143&gt;1980,3,IF(BE143&gt;1973,4,IF(BE143&gt;1970,5,IF(BE143&gt;1960,6,IF(BE143&gt;1958,7,IF(BE143&gt;1953,8,9)))))))))</f>
        <v>0</v>
      </c>
      <c r="BG143" s="896">
        <v>1.5</v>
      </c>
    </row>
    <row r="144" spans="1:59" ht="11.25" customHeight="1" x14ac:dyDescent="0.2">
      <c r="A144" s="885" t="s">
        <v>3835</v>
      </c>
      <c r="B144" s="889" t="s">
        <v>3836</v>
      </c>
      <c r="C144" s="946" t="s">
        <v>112</v>
      </c>
      <c r="D144" s="946" t="s">
        <v>211</v>
      </c>
      <c r="E144" s="746">
        <v>7</v>
      </c>
      <c r="F144" s="1199">
        <v>634</v>
      </c>
      <c r="G144" s="1199" t="s">
        <v>106</v>
      </c>
      <c r="H144" s="1199" t="s">
        <v>106</v>
      </c>
      <c r="I144" s="888">
        <v>22.75</v>
      </c>
      <c r="J144" s="663">
        <f>(M144/I144)*100</f>
        <v>4.7472527472527473</v>
      </c>
      <c r="K144" s="891">
        <v>0.27</v>
      </c>
      <c r="L144" s="901">
        <v>4</v>
      </c>
      <c r="M144" s="654">
        <f>K144*L144</f>
        <v>1.08</v>
      </c>
      <c r="N144" s="884" t="s">
        <v>967</v>
      </c>
      <c r="O144" s="747">
        <v>0.25</v>
      </c>
      <c r="P144" s="875">
        <v>43857</v>
      </c>
      <c r="Q144" s="875">
        <v>43878</v>
      </c>
      <c r="R144" s="654">
        <f>(K144-O144)/O144*100</f>
        <v>8.0000000000000071</v>
      </c>
      <c r="S144" s="714">
        <f>IF(INDEX(Historical!$D$7:$D$1277,MATCH(B144,Historical!$B$7:$B$1301,0))=0,"n/a",(INDEX(Historical!$C$7:$C$1279,MATCH(B144,Historical!$B$7:$B$1301,0))/INDEX(Historical!$D$7:$D$1277,MATCH(B144,Historical!$B$7:$B$1301,0))-1)*100)</f>
        <v>2.0408163265306145</v>
      </c>
      <c r="T144" s="714">
        <f>IF(INDEX(Historical!$F$7:$F$1270,MATCH(B144,Historical!$B$7:$B$1301,0))=0,"n/a",((INDEX(Historical!$C$7:$C$1279,MATCH(B144,Historical!$B$7:$B$1301,0))/INDEX(Historical!$F$7:$F$1270,MATCH(B144,Historical!$B$7:$B$1301,0)))^(1/3)-1)*100)</f>
        <v>6.8387297498542221</v>
      </c>
      <c r="U144" s="714">
        <f>IF(INDEX(Historical!$H$7:$H$1270,MATCH(B144,Historical!$B$7:$B$1301,0))=0,"n/a",((INDEX(Historical!$C$7:$C$1279,MATCH(B144,Historical!$B$7:$B$1301,0))/INDEX(Historical!$H$7:$H$1270,MATCH(B144,Historical!$B$7:$B$1301,0)))^(1/5)-1)*100)</f>
        <v>27.22596365393921</v>
      </c>
      <c r="V144" s="714">
        <f>IF(INDEX(Historical!$O$7:$O$1270,MATCH(B144,Historical!$B$7:$B$1301,0))=0,"n/a",((INDEX(Historical!$C$7:$C$1279,MATCH(B144,Historical!$B$7:$B$1301,0))/INDEX(Historical!$O$7:$O$1270,MATCH(B144,Historical!$B$7:$B$1301,0)))^(1/10)-1)*100)</f>
        <v>37.972966146121493</v>
      </c>
      <c r="W144" s="715">
        <f>IF(OR(U144&lt;=0,U144="n/a",V144&lt;=0,V144="n/a"),"n/a",U144/V144)</f>
        <v>0.71698280163768646</v>
      </c>
      <c r="X144" s="716" t="str">
        <f>IF(OR(AJ144&lt;=0,AJ144="n/a",U144&lt;=0,U144="n/a"),"n/a",U144/AJ144)</f>
        <v>n/a</v>
      </c>
      <c r="Y144" s="685" t="s">
        <v>4497</v>
      </c>
      <c r="Z144" s="663">
        <f>IF(OR(AC144&lt;0.01,AC144="n/a"),"n/a",M144/AC144*100)</f>
        <v>44.444444444444443</v>
      </c>
      <c r="AA144" s="900">
        <f>IF(OR(AC144&lt;0.01,AC144="n/a"),"n/a",I144/AC144)</f>
        <v>9.3621399176954725</v>
      </c>
      <c r="AB144" s="901">
        <v>8</v>
      </c>
      <c r="AC144" s="879">
        <v>2.4300000000000002</v>
      </c>
      <c r="AD144" s="879">
        <v>1.33</v>
      </c>
      <c r="AE144" s="879">
        <v>0.24</v>
      </c>
      <c r="AF144" s="879">
        <v>0.56999999999999995</v>
      </c>
      <c r="AG144" s="879">
        <v>5.6000000000000005</v>
      </c>
      <c r="AH144" s="879">
        <v>-44.6</v>
      </c>
      <c r="AI144" s="879">
        <v>-5.88</v>
      </c>
      <c r="AJ144" s="879">
        <v>-9</v>
      </c>
      <c r="AK144" s="879">
        <v>7.0000000000000009</v>
      </c>
      <c r="AL144" s="892">
        <v>770.54</v>
      </c>
      <c r="AM144" s="886">
        <v>1.2</v>
      </c>
      <c r="AN144" s="879">
        <v>0</v>
      </c>
      <c r="AO144" s="753">
        <f>IF(U144="n/a","n/a",IF(AA144&lt;0,"n/a",IF(AA144="n/a","n/a",J144+U144-AA144)))</f>
        <v>22.611076483496486</v>
      </c>
      <c r="AP144" s="754">
        <f>IF(U144="n/a","n/a",J144+U144)</f>
        <v>31.973216401191959</v>
      </c>
      <c r="AQ144" s="902">
        <f>IF(OR(AC144&lt;0.01,AF144="n/a"),"n/a",(I144/SQRT(22.5*AC144*(I144/AF144))-1)*100)</f>
        <v>-51.299464967180761</v>
      </c>
      <c r="AR144" s="663">
        <f>INDEX(Historical!$C$7:$C$1279,MATCH(B144,Historical!$B$7:$B$1301,0))*IF(AH144="n/a",1.03,IF(AH144&lt;0,1.01,IF(AH144&gt;10,1.1,(1+AH144/100))))</f>
        <v>1.01</v>
      </c>
      <c r="AS144" s="900">
        <f>IF($AI144="n/a",1.03*AR144,IF($AI144&lt;0,1.01*AR144,IF($AI144&gt;10,1.1*AR144,(1+$AI144/100)*AR144)))</f>
        <v>1.0201</v>
      </c>
      <c r="AT144" s="900">
        <f>IF($AK144="n/a",1.03*AS144,IF($AK144&lt;0,1.01*AS144,IF($AK144&gt;10,1.1*AS144,(1+$AK144/100)*AS144)))</f>
        <v>1.091507</v>
      </c>
      <c r="AU144" s="900">
        <f>IF($AK144="n/a",1.03*AT144,IF($AK144&lt;0,1.01*AT144,IF($AK144&gt;10,1.1*AT144,(1+$AK144/100)*AT144)))</f>
        <v>1.16791249</v>
      </c>
      <c r="AV144" s="900">
        <f>IF($AK144="n/a",1.03*AU144,IF($AK144&lt;0,1.01*AU144,IF($AK144&gt;10,1.1*AU144,(1+$AK144/100)*AU144)))</f>
        <v>1.2496663643000001</v>
      </c>
      <c r="AW144" s="663">
        <f>SUM(AR144:AV144)</f>
        <v>5.5391858543000003</v>
      </c>
      <c r="AX144" s="761">
        <f>AW144/I144*100</f>
        <v>24.348069689230769</v>
      </c>
      <c r="AY144" s="948">
        <v>1.66</v>
      </c>
      <c r="AZ144" s="886">
        <v>76.490000000000009</v>
      </c>
      <c r="BA144" s="886">
        <v>-33.67</v>
      </c>
      <c r="BB144" s="886">
        <v>13.120000000000001</v>
      </c>
      <c r="BC144" s="886">
        <v>-8.01</v>
      </c>
      <c r="BE144" s="635">
        <v>2014</v>
      </c>
      <c r="BF144" s="912">
        <f>IF(BE144&gt;2008,0,IF(BE144&gt;2001,1,IF(BE144&gt;1990,2,IF(BE144&gt;1980,3,IF(BE144&gt;1973,4,IF(BE144&gt;1970,5,IF(BE144&gt;1960,6,IF(BE144&gt;1958,7,IF(BE144&gt;1953,8,9)))))))))</f>
        <v>0</v>
      </c>
      <c r="BG144" s="896">
        <v>2.5</v>
      </c>
    </row>
    <row r="145" spans="1:59" ht="11.25" customHeight="1" x14ac:dyDescent="0.2">
      <c r="A145" s="895" t="s">
        <v>4535</v>
      </c>
      <c r="B145" s="889" t="s">
        <v>4515</v>
      </c>
      <c r="C145" s="946" t="s">
        <v>108</v>
      </c>
      <c r="D145" s="946" t="s">
        <v>4337</v>
      </c>
      <c r="E145" s="746">
        <v>6</v>
      </c>
      <c r="F145" s="1199">
        <v>687</v>
      </c>
      <c r="G145" s="1199" t="s">
        <v>106</v>
      </c>
      <c r="H145" s="1199" t="s">
        <v>106</v>
      </c>
      <c r="I145" s="888">
        <v>22.3</v>
      </c>
      <c r="J145" s="663">
        <f>(M145/I145)*100</f>
        <v>1.9730941704035874</v>
      </c>
      <c r="K145" s="891">
        <v>0.11</v>
      </c>
      <c r="L145" s="901">
        <v>4</v>
      </c>
      <c r="M145" s="654">
        <f>K145*L145</f>
        <v>0.44</v>
      </c>
      <c r="N145" s="884" t="s">
        <v>517</v>
      </c>
      <c r="O145" s="747">
        <v>0.1</v>
      </c>
      <c r="P145" s="630">
        <v>43691</v>
      </c>
      <c r="Q145" s="630">
        <v>43707</v>
      </c>
      <c r="R145" s="654">
        <f>(K145-O145)/O145*100</f>
        <v>9.9999999999999947</v>
      </c>
      <c r="S145" s="714">
        <f>IF(INDEX(Historical!$D$7:$D$1277,MATCH(B145,Historical!$B$7:$B$1301,0))=0,"n/a",(INDEX(Historical!$C$7:$C$1279,MATCH(B145,Historical!$B$7:$B$1301,0))/INDEX(Historical!$D$7:$D$1277,MATCH(B145,Historical!$B$7:$B$1301,0))-1)*100)</f>
        <v>6.3291139240506222</v>
      </c>
      <c r="T145" s="714">
        <f>IF(INDEX(Historical!$F$7:$F$1270,MATCH(B145,Historical!$B$7:$B$1301,0))=0,"n/a",((INDEX(Historical!$C$7:$C$1279,MATCH(B145,Historical!$B$7:$B$1301,0))/INDEX(Historical!$F$7:$F$1270,MATCH(B145,Historical!$B$7:$B$1301,0)))^(1/3)-1)*100)</f>
        <v>3.8498820370220788</v>
      </c>
      <c r="U145" s="714">
        <f>IF(INDEX(Historical!$H$7:$H$1270,MATCH(B145,Historical!$B$7:$B$1301,0))=0,"n/a",((INDEX(Historical!$C$7:$C$1279,MATCH(B145,Historical!$B$7:$B$1301,0))/INDEX(Historical!$H$7:$H$1270,MATCH(B145,Historical!$B$7:$B$1301,0)))^(1/5)-1)*100)</f>
        <v>3.4199176136354037</v>
      </c>
      <c r="V145" s="714">
        <f>IF(INDEX(Historical!$O$7:$O$1270,MATCH(B145,Historical!$B$7:$B$1301,0))=0,"n/a",((INDEX(Historical!$C$7:$C$1279,MATCH(B145,Historical!$B$7:$B$1301,0))/INDEX(Historical!$O$7:$O$1270,MATCH(B145,Historical!$B$7:$B$1301,0)))^(1/10)-1)*100)</f>
        <v>2.1355747920446699</v>
      </c>
      <c r="W145" s="715">
        <f>IF(OR(U145&lt;=0,U145="n/a",V145&lt;=0,V145="n/a"),"n/a",U145/V145)</f>
        <v>1.6014038123951919</v>
      </c>
      <c r="X145" s="716">
        <f>IF(OR(AJ145&lt;=0,AJ145="n/a",U145&lt;=0,U145="n/a"),"n/a",U145/AJ145)</f>
        <v>0.15832951914978718</v>
      </c>
      <c r="Y145" s="890"/>
      <c r="Z145" s="663">
        <f>IF(OR(AC145&lt;0.01,AC145="n/a"),"n/a",M145/AC145*100)</f>
        <v>20.657276995305164</v>
      </c>
      <c r="AA145" s="900">
        <f>IF(OR(AC145&lt;0.01,AC145="n/a"),"n/a",I145/AC145)</f>
        <v>10.469483568075118</v>
      </c>
      <c r="AB145" s="901">
        <v>6</v>
      </c>
      <c r="AC145" s="879">
        <v>2.13</v>
      </c>
      <c r="AD145" s="879" t="s">
        <v>136</v>
      </c>
      <c r="AE145" s="879">
        <v>3.54</v>
      </c>
      <c r="AF145" s="879">
        <v>1.54</v>
      </c>
      <c r="AG145" s="879">
        <v>15.4</v>
      </c>
      <c r="AH145" s="879">
        <v>23.5</v>
      </c>
      <c r="AI145" s="879" t="s">
        <v>136</v>
      </c>
      <c r="AJ145" s="879">
        <v>21.6</v>
      </c>
      <c r="AK145" s="879" t="s">
        <v>136</v>
      </c>
      <c r="AL145" s="892">
        <v>181.77</v>
      </c>
      <c r="AM145" s="886">
        <v>1.7000000000000002</v>
      </c>
      <c r="AN145" s="879">
        <v>0</v>
      </c>
      <c r="AO145" s="753">
        <f>IF(U145="n/a","n/a",IF(AA145&lt;0,"n/a",IF(AA145="n/a","n/a",J145+U145-AA145)))</f>
        <v>-5.0764717840361264</v>
      </c>
      <c r="AP145" s="754">
        <f>IF(U145="n/a","n/a",J145+U145)</f>
        <v>5.3930117840389915</v>
      </c>
      <c r="AQ145" s="902">
        <f>IF(OR(AC145&lt;0.01,AF145="n/a"),"n/a",(I145/SQRT(22.5*AC145*(I145/AF145))-1)*100)</f>
        <v>-15.349070504976648</v>
      </c>
      <c r="AR145" s="663">
        <f>INDEX(Historical!$C$7:$C$1279,MATCH(B145,Historical!$B$7:$B$1301,0))*IF(AH145="n/a",1.03,IF(AH145&lt;0,1.01,IF(AH145&gt;10,1.1,(1+AH145/100))))</f>
        <v>0.46200000000000002</v>
      </c>
      <c r="AS145" s="900">
        <f>IF($AI145="n/a",1.03*AR145,IF($AI145&lt;0,1.01*AR145,IF($AI145&gt;10,1.1*AR145,(1+$AI145/100)*AR145)))</f>
        <v>0.47586000000000006</v>
      </c>
      <c r="AT145" s="900">
        <f>IF($AK145="n/a",1.03*AS145,IF($AK145&lt;0,1.01*AS145,IF($AK145&gt;10,1.1*AS145,(1+$AK145/100)*AS145)))</f>
        <v>0.49013580000000007</v>
      </c>
      <c r="AU145" s="900">
        <f>IF($AK145="n/a",1.03*AT145,IF($AK145&lt;0,1.01*AT145,IF($AK145&gt;10,1.1*AT145,(1+$AK145/100)*AT145)))</f>
        <v>0.50483987400000008</v>
      </c>
      <c r="AV145" s="900">
        <f>IF($AK145="n/a",1.03*AU145,IF($AK145&lt;0,1.01*AU145,IF($AK145&gt;10,1.1*AU145,(1+$AK145/100)*AU145)))</f>
        <v>0.51998507022000007</v>
      </c>
      <c r="AW145" s="663">
        <f>SUM(AR145:AV145)</f>
        <v>2.4528207442200003</v>
      </c>
      <c r="AX145" s="761">
        <f>AW145/I145*100</f>
        <v>10.999196162421526</v>
      </c>
      <c r="AY145" s="948">
        <v>0.39</v>
      </c>
      <c r="AZ145" s="886">
        <v>48.57</v>
      </c>
      <c r="BA145" s="886">
        <v>-26.279999999999998</v>
      </c>
      <c r="BB145" s="886">
        <v>1.7399999999999998</v>
      </c>
      <c r="BC145" s="886">
        <v>-14.27</v>
      </c>
      <c r="BE145" s="635">
        <v>2014</v>
      </c>
      <c r="BF145" s="912">
        <f>IF(BE145&gt;2008,0,IF(BE145&gt;2001,1,IF(BE145&gt;1990,2,IF(BE145&gt;1980,3,IF(BE145&gt;1973,4,IF(BE145&gt;1970,5,IF(BE145&gt;1960,6,IF(BE145&gt;1958,7,IF(BE145&gt;1953,8,9)))))))))</f>
        <v>0</v>
      </c>
      <c r="BG145" s="896">
        <v>1.3</v>
      </c>
    </row>
    <row r="146" spans="1:59" ht="11.25" customHeight="1" x14ac:dyDescent="0.2">
      <c r="A146" s="885" t="s">
        <v>1236</v>
      </c>
      <c r="B146" s="889" t="s">
        <v>1237</v>
      </c>
      <c r="C146" s="946" t="s">
        <v>4325</v>
      </c>
      <c r="D146" s="946" t="s">
        <v>4326</v>
      </c>
      <c r="E146" s="746">
        <v>8</v>
      </c>
      <c r="F146" s="1199">
        <v>506</v>
      </c>
      <c r="G146" s="1199" t="s">
        <v>106</v>
      </c>
      <c r="H146" s="1199" t="s">
        <v>106</v>
      </c>
      <c r="I146" s="888">
        <v>11.83</v>
      </c>
      <c r="J146" s="663">
        <f>(M146/I146)*100</f>
        <v>16.229923922231613</v>
      </c>
      <c r="K146" s="891">
        <v>0.48</v>
      </c>
      <c r="L146" s="901">
        <v>4</v>
      </c>
      <c r="M146" s="654">
        <f>K146*L146</f>
        <v>1.92</v>
      </c>
      <c r="N146" s="884" t="s">
        <v>418</v>
      </c>
      <c r="O146" s="747">
        <v>0.47</v>
      </c>
      <c r="P146" s="880">
        <v>43510</v>
      </c>
      <c r="Q146" s="880">
        <v>43518</v>
      </c>
      <c r="R146" s="654">
        <f>(K146-O146)/O146*100</f>
        <v>2.1276595744680873</v>
      </c>
      <c r="S146" s="714">
        <f>IF(INDEX(Historical!$D$7:$D$1277,MATCH(B146,Historical!$B$7:$B$1301,0))=0,"n/a",(INDEX(Historical!$C$7:$C$1279,MATCH(B146,Historical!$B$7:$B$1301,0))/INDEX(Historical!$D$7:$D$1277,MATCH(B146,Historical!$B$7:$B$1301,0))-1)*100)</f>
        <v>2.1276595744680771</v>
      </c>
      <c r="T146" s="714">
        <f>IF(INDEX(Historical!$F$7:$F$1270,MATCH(B146,Historical!$B$7:$B$1301,0))=0,"n/a",((INDEX(Historical!$C$7:$C$1279,MATCH(B146,Historical!$B$7:$B$1301,0))/INDEX(Historical!$F$7:$F$1270,MATCH(B146,Historical!$B$7:$B$1301,0)))^(1/3)-1)*100)</f>
        <v>3.4680775533341146</v>
      </c>
      <c r="U146" s="714">
        <f>IF(INDEX(Historical!$H$7:$H$1270,MATCH(B146,Historical!$B$7:$B$1301,0))=0,"n/a",((INDEX(Historical!$C$7:$C$1279,MATCH(B146,Historical!$B$7:$B$1301,0))/INDEX(Historical!$H$7:$H$1270,MATCH(B146,Historical!$B$7:$B$1301,0)))^(1/5)-1)*100)</f>
        <v>4.3295449993188129</v>
      </c>
      <c r="V146" s="714" t="str">
        <f>IF(INDEX(Historical!$O$7:$O$1270,MATCH(B146,Historical!$B$7:$B$1301,0))=0,"n/a",((INDEX(Historical!$C$7:$C$1279,MATCH(B146,Historical!$B$7:$B$1301,0))/INDEX(Historical!$O$7:$O$1270,MATCH(B146,Historical!$B$7:$B$1301,0)))^(1/10)-1)*100)</f>
        <v>n/a</v>
      </c>
      <c r="W146" s="715" t="str">
        <f>IF(OR(U146&lt;=0,U146="n/a",V146&lt;=0,V146="n/a"),"n/a",U146/V146)</f>
        <v>n/a</v>
      </c>
      <c r="X146" s="716">
        <f>IF(OR(AJ146&lt;=0,AJ146="n/a",U146&lt;=0,U146="n/a"),"n/a",U146/AJ146)</f>
        <v>3.9359499993807394</v>
      </c>
      <c r="Y146" s="685" t="s">
        <v>4395</v>
      </c>
      <c r="Z146" s="663">
        <f>IF(OR(AC146&lt;0.01,AC146="n/a"),"n/a",M146/AC146*100)</f>
        <v>151.18110236220471</v>
      </c>
      <c r="AA146" s="900">
        <f>IF(OR(AC146&lt;0.01,AC146="n/a"),"n/a",I146/AC146)</f>
        <v>9.3149606299212593</v>
      </c>
      <c r="AB146" s="901">
        <v>12</v>
      </c>
      <c r="AC146" s="879">
        <v>1.27</v>
      </c>
      <c r="AD146" s="879">
        <v>0.6</v>
      </c>
      <c r="AE146" s="879">
        <v>0.57999999999999996</v>
      </c>
      <c r="AF146" s="879">
        <v>1.43</v>
      </c>
      <c r="AG146" s="879">
        <v>15.2</v>
      </c>
      <c r="AH146" s="879">
        <v>16</v>
      </c>
      <c r="AI146" s="879">
        <v>36.54</v>
      </c>
      <c r="AJ146" s="879">
        <v>1.0999999999999999</v>
      </c>
      <c r="AK146" s="879">
        <v>15</v>
      </c>
      <c r="AL146" s="892">
        <v>1440</v>
      </c>
      <c r="AM146" s="886">
        <v>1</v>
      </c>
      <c r="AN146" s="879">
        <v>2.78</v>
      </c>
      <c r="AO146" s="753">
        <f>IF(U146="n/a","n/a",IF(AA146&lt;0,"n/a",IF(AA146="n/a","n/a",J146+U146-AA146)))</f>
        <v>11.244508291629167</v>
      </c>
      <c r="AP146" s="754">
        <f>IF(U146="n/a","n/a",J146+U146)</f>
        <v>20.559468921550426</v>
      </c>
      <c r="AQ146" s="902">
        <f>IF(OR(AC146&lt;0.01,AF146="n/a"),"n/a",(I146/SQRT(22.5*AC146*(I146/AF146))-1)*100)</f>
        <v>-23.057326676754119</v>
      </c>
      <c r="AR146" s="663">
        <f>INDEX(Historical!$C$7:$C$1279,MATCH(B146,Historical!$B$7:$B$1301,0))*IF(AH146="n/a",1.03,IF(AH146&lt;0,1.01,IF(AH146&gt;10,1.1,(1+AH146/100))))</f>
        <v>2.1120000000000001</v>
      </c>
      <c r="AS146" s="900">
        <f>IF($AI146="n/a",1.03*AR146,IF($AI146&lt;0,1.01*AR146,IF($AI146&gt;10,1.1*AR146,(1+$AI146/100)*AR146)))</f>
        <v>2.3232000000000004</v>
      </c>
      <c r="AT146" s="900">
        <f>IF($AK146="n/a",1.03*AS146,IF($AK146&lt;0,1.01*AS146,IF($AK146&gt;10,1.1*AS146,(1+$AK146/100)*AS146)))</f>
        <v>2.5555200000000005</v>
      </c>
      <c r="AU146" s="900">
        <f>IF($AK146="n/a",1.03*AT146,IF($AK146&lt;0,1.01*AT146,IF($AK146&gt;10,1.1*AT146,(1+$AK146/100)*AT146)))</f>
        <v>2.8110720000000007</v>
      </c>
      <c r="AV146" s="900">
        <f>IF($AK146="n/a",1.03*AU146,IF($AK146&lt;0,1.01*AU146,IF($AK146&gt;10,1.1*AU146,(1+$AK146/100)*AU146)))</f>
        <v>3.0921792000000008</v>
      </c>
      <c r="AW146" s="663">
        <f>SUM(AR146:AV146)</f>
        <v>12.893971200000001</v>
      </c>
      <c r="AX146" s="761">
        <f>AW146/I146*100</f>
        <v>108.99383939137786</v>
      </c>
      <c r="AY146" s="948">
        <v>1.04</v>
      </c>
      <c r="AZ146" s="886">
        <v>18.89</v>
      </c>
      <c r="BA146" s="886">
        <v>-44.5</v>
      </c>
      <c r="BB146" s="886">
        <v>-1.96</v>
      </c>
      <c r="BC146" s="886">
        <v>-18.02</v>
      </c>
      <c r="BE146" s="635">
        <v>2013</v>
      </c>
      <c r="BF146" s="912">
        <f>IF(BE146&gt;2008,0,IF(BE146&gt;2001,1,IF(BE146&gt;1990,2,IF(BE146&gt;1980,3,IF(BE146&gt;1973,4,IF(BE146&gt;1970,5,IF(BE146&gt;1960,6,IF(BE146&gt;1958,7,IF(BE146&gt;1953,8,9)))))))))</f>
        <v>0</v>
      </c>
      <c r="BG146" s="896">
        <v>3.5000000000000004</v>
      </c>
    </row>
    <row r="147" spans="1:59" ht="11.25" customHeight="1" x14ac:dyDescent="0.2">
      <c r="A147" s="894" t="s">
        <v>3958</v>
      </c>
      <c r="B147" s="889" t="s">
        <v>3959</v>
      </c>
      <c r="C147" s="946" t="s">
        <v>108</v>
      </c>
      <c r="D147" s="946" t="s">
        <v>4337</v>
      </c>
      <c r="E147" s="746">
        <v>7</v>
      </c>
      <c r="F147" s="1199">
        <v>626</v>
      </c>
      <c r="G147" s="1199" t="s">
        <v>106</v>
      </c>
      <c r="H147" s="1199" t="s">
        <v>106</v>
      </c>
      <c r="I147" s="888">
        <v>15.25</v>
      </c>
      <c r="J147" s="663">
        <f>(M147/I147)*100</f>
        <v>3.9344262295081962</v>
      </c>
      <c r="K147" s="891">
        <v>0.15</v>
      </c>
      <c r="L147" s="901">
        <v>4</v>
      </c>
      <c r="M147" s="654">
        <f>K147*L147</f>
        <v>0.6</v>
      </c>
      <c r="N147" s="884" t="s">
        <v>239</v>
      </c>
      <c r="O147" s="747">
        <v>0.13</v>
      </c>
      <c r="P147" s="875">
        <v>43832</v>
      </c>
      <c r="Q147" s="875">
        <v>43845</v>
      </c>
      <c r="R147" s="654">
        <f>(K147-O147)/O147*100</f>
        <v>15.384615384615378</v>
      </c>
      <c r="S147" s="714">
        <f>IF(INDEX(Historical!$D$7:$D$1277,MATCH(B147,Historical!$B$7:$B$1301,0))=0,"n/a",(INDEX(Historical!$C$7:$C$1279,MATCH(B147,Historical!$B$7:$B$1301,0))/INDEX(Historical!$D$7:$D$1277,MATCH(B147,Historical!$B$7:$B$1301,0))-1)*100)</f>
        <v>8.3333333333333481</v>
      </c>
      <c r="T147" s="714">
        <f>IF(INDEX(Historical!$F$7:$F$1270,MATCH(B147,Historical!$B$7:$B$1301,0))=0,"n/a",((INDEX(Historical!$C$7:$C$1279,MATCH(B147,Historical!$B$7:$B$1301,0))/INDEX(Historical!$F$7:$F$1270,MATCH(B147,Historical!$B$7:$B$1301,0)))^(1/3)-1)*100)</f>
        <v>17.566734386037886</v>
      </c>
      <c r="U147" s="714">
        <f>IF(INDEX(Historical!$H$7:$H$1270,MATCH(B147,Historical!$B$7:$B$1301,0))=0,"n/a",((INDEX(Historical!$C$7:$C$1279,MATCH(B147,Historical!$B$7:$B$1301,0))/INDEX(Historical!$H$7:$H$1270,MATCH(B147,Historical!$B$7:$B$1301,0)))^(1/5)-1)*100)</f>
        <v>28.227866656891742</v>
      </c>
      <c r="V147" s="714" t="str">
        <f>IF(INDEX(Historical!$O$7:$O$1270,MATCH(B147,Historical!$B$7:$B$1301,0))=0,"n/a",((INDEX(Historical!$C$7:$C$1279,MATCH(B147,Historical!$B$7:$B$1301,0))/INDEX(Historical!$O$7:$O$1270,MATCH(B147,Historical!$B$7:$B$1301,0)))^(1/10)-1)*100)</f>
        <v>n/a</v>
      </c>
      <c r="W147" s="715" t="str">
        <f>IF(OR(U147&lt;=0,U147="n/a",V147&lt;=0,V147="n/a"),"n/a",U147/V147)</f>
        <v>n/a</v>
      </c>
      <c r="X147" s="716">
        <f>IF(OR(AJ147&lt;=0,AJ147="n/a",U147&lt;=0,U147="n/a"),"n/a",U147/AJ147)</f>
        <v>2.9404027767595564</v>
      </c>
      <c r="Y147" s="673"/>
      <c r="Z147" s="663">
        <f>IF(OR(AC147&lt;0.01,AC147="n/a"),"n/a",M147/AC147*100)</f>
        <v>28.30188679245283</v>
      </c>
      <c r="AA147" s="900">
        <f>IF(OR(AC147&lt;0.01,AC147="n/a"),"n/a",I147/AC147)</f>
        <v>7.1933962264150937</v>
      </c>
      <c r="AB147" s="901">
        <v>12</v>
      </c>
      <c r="AC147" s="879">
        <v>2.12</v>
      </c>
      <c r="AD147" s="879" t="s">
        <v>136</v>
      </c>
      <c r="AE147" s="879">
        <v>1.48</v>
      </c>
      <c r="AF147" s="879">
        <v>0.78</v>
      </c>
      <c r="AG147" s="879">
        <v>11.200000000000001</v>
      </c>
      <c r="AH147" s="879">
        <v>28.999999999999996</v>
      </c>
      <c r="AI147" s="879">
        <v>-58.440000000000005</v>
      </c>
      <c r="AJ147" s="879">
        <v>9.6</v>
      </c>
      <c r="AK147" s="879" t="s">
        <v>136</v>
      </c>
      <c r="AL147" s="892">
        <v>66.489999999999995</v>
      </c>
      <c r="AM147" s="886">
        <v>3.5000000000000004</v>
      </c>
      <c r="AN147" s="879">
        <v>0.32</v>
      </c>
      <c r="AO147" s="753">
        <f>IF(U147="n/a","n/a",IF(AA147&lt;0,"n/a",IF(AA147="n/a","n/a",J147+U147-AA147)))</f>
        <v>24.968896659984846</v>
      </c>
      <c r="AP147" s="754">
        <f>IF(U147="n/a","n/a",J147+U147)</f>
        <v>32.162292886399939</v>
      </c>
      <c r="AQ147" s="902">
        <f>IF(OR(AC147&lt;0.01,AF147="n/a"),"n/a",(I147/SQRT(22.5*AC147*(I147/AF147))-1)*100)</f>
        <v>-50.062932686991935</v>
      </c>
      <c r="AR147" s="663">
        <f>INDEX(Historical!$C$7:$C$1279,MATCH(B147,Historical!$B$7:$B$1301,0))*IF(AH147="n/a",1.03,IF(AH147&lt;0,1.01,IF(AH147&gt;10,1.1,(1+AH147/100))))</f>
        <v>0.57200000000000006</v>
      </c>
      <c r="AS147" s="900">
        <f>IF($AI147="n/a",1.03*AR147,IF($AI147&lt;0,1.01*AR147,IF($AI147&gt;10,1.1*AR147,(1+$AI147/100)*AR147)))</f>
        <v>0.57772000000000012</v>
      </c>
      <c r="AT147" s="900">
        <f>IF($AK147="n/a",1.03*AS147,IF($AK147&lt;0,1.01*AS147,IF($AK147&gt;10,1.1*AS147,(1+$AK147/100)*AS147)))</f>
        <v>0.59505160000000012</v>
      </c>
      <c r="AU147" s="900">
        <f>IF($AK147="n/a",1.03*AT147,IF($AK147&lt;0,1.01*AT147,IF($AK147&gt;10,1.1*AT147,(1+$AK147/100)*AT147)))</f>
        <v>0.61290314800000012</v>
      </c>
      <c r="AV147" s="900">
        <f>IF($AK147="n/a",1.03*AU147,IF($AK147&lt;0,1.01*AU147,IF($AK147&gt;10,1.1*AU147,(1+$AK147/100)*AU147)))</f>
        <v>0.63129024244000009</v>
      </c>
      <c r="AW147" s="663">
        <f>SUM(AR147:AV147)</f>
        <v>2.9889649904400004</v>
      </c>
      <c r="AX147" s="761">
        <f>AW147/I147*100</f>
        <v>19.599770429114756</v>
      </c>
      <c r="AY147" s="948">
        <v>0.56000000000000005</v>
      </c>
      <c r="AZ147" s="886">
        <v>20.080000000000002</v>
      </c>
      <c r="BA147" s="886">
        <v>-43.37</v>
      </c>
      <c r="BB147" s="886">
        <v>2.67</v>
      </c>
      <c r="BC147" s="886">
        <v>-27.54</v>
      </c>
      <c r="BE147" s="635">
        <v>2014</v>
      </c>
      <c r="BF147" s="912">
        <f>IF(BE147&gt;2008,0,IF(BE147&gt;2001,1,IF(BE147&gt;1990,2,IF(BE147&gt;1980,3,IF(BE147&gt;1973,4,IF(BE147&gt;1970,5,IF(BE147&gt;1960,6,IF(BE147&gt;1958,7,IF(BE147&gt;1953,8,9)))))))))</f>
        <v>0</v>
      </c>
      <c r="BG147" s="896">
        <v>0.89999999999999991</v>
      </c>
    </row>
    <row r="148" spans="1:59" ht="11.25" customHeight="1" x14ac:dyDescent="0.2">
      <c r="A148" s="885" t="s">
        <v>1253</v>
      </c>
      <c r="B148" s="889" t="s">
        <v>1254</v>
      </c>
      <c r="C148" s="946" t="s">
        <v>112</v>
      </c>
      <c r="D148" s="946" t="s">
        <v>1222</v>
      </c>
      <c r="E148" s="746">
        <v>9</v>
      </c>
      <c r="F148" s="1199">
        <v>466</v>
      </c>
      <c r="G148" s="1199" t="s">
        <v>106</v>
      </c>
      <c r="H148" s="1199" t="s">
        <v>106</v>
      </c>
      <c r="I148" s="879">
        <v>18.52</v>
      </c>
      <c r="J148" s="663">
        <f>(M148/I148)*100</f>
        <v>1.6198704103671704</v>
      </c>
      <c r="K148" s="891">
        <v>7.4999999999999997E-2</v>
      </c>
      <c r="L148" s="901">
        <v>4</v>
      </c>
      <c r="M148" s="654">
        <f>K148*L148</f>
        <v>0.3</v>
      </c>
      <c r="N148" s="884" t="s">
        <v>708</v>
      </c>
      <c r="O148" s="747">
        <v>7.2499999999999995E-2</v>
      </c>
      <c r="P148" s="875">
        <v>43794</v>
      </c>
      <c r="Q148" s="875">
        <v>43817</v>
      </c>
      <c r="R148" s="654">
        <f>(K148-O148)/O148*100</f>
        <v>3.4482758620689689</v>
      </c>
      <c r="S148" s="714">
        <f>IF(INDEX(Historical!$D$7:$D$1277,MATCH(B148,Historical!$B$7:$B$1301,0))=0,"n/a",(INDEX(Historical!$C$7:$C$1279,MATCH(B148,Historical!$B$7:$B$1301,0))/INDEX(Historical!$D$7:$D$1277,MATCH(B148,Historical!$B$7:$B$1301,0))-1)*100)</f>
        <v>3.7234042553191626</v>
      </c>
      <c r="T148" s="714">
        <f>IF(INDEX(Historical!$F$7:$F$1270,MATCH(B148,Historical!$B$7:$B$1301,0))=0,"n/a",((INDEX(Historical!$C$7:$C$1279,MATCH(B148,Historical!$B$7:$B$1301,0))/INDEX(Historical!$F$7:$F$1270,MATCH(B148,Historical!$B$7:$B$1301,0)))^(1/3)-1)*100)</f>
        <v>11.678316506545784</v>
      </c>
      <c r="U148" s="714">
        <f>IF(INDEX(Historical!$H$7:$H$1270,MATCH(B148,Historical!$B$7:$B$1301,0))=0,"n/a",((INDEX(Historical!$C$7:$C$1279,MATCH(B148,Historical!$B$7:$B$1301,0))/INDEX(Historical!$H$7:$H$1270,MATCH(B148,Historical!$B$7:$B$1301,0)))^(1/5)-1)*100)</f>
        <v>17.607902252467355</v>
      </c>
      <c r="V148" s="714" t="str">
        <f>IF(INDEX(Historical!$O$7:$O$1270,MATCH(B148,Historical!$B$7:$B$1301,0))=0,"n/a",((INDEX(Historical!$C$7:$C$1279,MATCH(B148,Historical!$B$7:$B$1301,0))/INDEX(Historical!$O$7:$O$1270,MATCH(B148,Historical!$B$7:$B$1301,0)))^(1/10)-1)*100)</f>
        <v>n/a</v>
      </c>
      <c r="W148" s="715" t="str">
        <f>IF(OR(U148&lt;=0,U148="n/a",V148&lt;=0,V148="n/a"),"n/a",U148/V148)</f>
        <v>n/a</v>
      </c>
      <c r="X148" s="716">
        <f>IF(OR(AJ148&lt;=0,AJ148="n/a",U148&lt;=0,U148="n/a"),"n/a",U148/AJ148)</f>
        <v>8.2821741545001673E-2</v>
      </c>
      <c r="Y148" s="674"/>
      <c r="Z148" s="663">
        <f>IF(OR(AC148&lt;0.01,AC148="n/a"),"n/a",M148/AC148*100)</f>
        <v>31.25</v>
      </c>
      <c r="AA148" s="900">
        <f>IF(OR(AC148&lt;0.01,AC148="n/a"),"n/a",I148/AC148)</f>
        <v>19.291666666666668</v>
      </c>
      <c r="AB148" s="901">
        <v>9</v>
      </c>
      <c r="AC148" s="879">
        <v>0.96</v>
      </c>
      <c r="AD148" s="879">
        <v>0.92</v>
      </c>
      <c r="AE148" s="879">
        <v>0.38</v>
      </c>
      <c r="AF148" s="879">
        <v>1.57</v>
      </c>
      <c r="AG148" s="879">
        <v>8.5</v>
      </c>
      <c r="AH148" s="881">
        <v>256.2</v>
      </c>
      <c r="AI148" s="881">
        <v>12.280000000000001</v>
      </c>
      <c r="AJ148" s="879">
        <v>212.6</v>
      </c>
      <c r="AK148" s="879">
        <v>20.41</v>
      </c>
      <c r="AL148" s="892">
        <v>862.56</v>
      </c>
      <c r="AM148" s="886">
        <v>7.1</v>
      </c>
      <c r="AN148" s="879">
        <v>2.57</v>
      </c>
      <c r="AO148" s="753">
        <f>IF(U148="n/a","n/a",IF(AA148&lt;0,"n/a",IF(AA148="n/a","n/a",J148+U148-AA148)))</f>
        <v>-6.3894003832142943E-2</v>
      </c>
      <c r="AP148" s="754">
        <f>IF(U148="n/a","n/a",J148+U148)</f>
        <v>19.227772662834525</v>
      </c>
      <c r="AQ148" s="902">
        <f>IF(OR(AC148&lt;0.01,AF148="n/a"),"n/a",(I148/SQRT(22.5*AC148*(I148/AF148))-1)*100)</f>
        <v>16.022826617421693</v>
      </c>
      <c r="AR148" s="663">
        <f>INDEX(Historical!$C$7:$C$1279,MATCH(B148,Historical!$B$7:$B$1301,0))*IF(AH148="n/a",1.03,IF(AH148&lt;0,1.01,IF(AH148&gt;10,1.1,(1+AH148/100))))</f>
        <v>0.32174999999999998</v>
      </c>
      <c r="AS148" s="900">
        <f>IF($AI148="n/a",1.03*AR148,IF($AI148&lt;0,1.01*AR148,IF($AI148&gt;10,1.1*AR148,(1+$AI148/100)*AR148)))</f>
        <v>0.35392499999999999</v>
      </c>
      <c r="AT148" s="900">
        <f>IF($AK148="n/a",1.03*AS148,IF($AK148&lt;0,1.01*AS148,IF($AK148&gt;10,1.1*AS148,(1+$AK148/100)*AS148)))</f>
        <v>0.38931750000000004</v>
      </c>
      <c r="AU148" s="900">
        <f>IF($AK148="n/a",1.03*AT148,IF($AK148&lt;0,1.01*AT148,IF($AK148&gt;10,1.1*AT148,(1+$AK148/100)*AT148)))</f>
        <v>0.42824925000000008</v>
      </c>
      <c r="AV148" s="900">
        <f>IF($AK148="n/a",1.03*AU148,IF($AK148&lt;0,1.01*AU148,IF($AK148&gt;10,1.1*AU148,(1+$AK148/100)*AU148)))</f>
        <v>0.47107417500000015</v>
      </c>
      <c r="AW148" s="663">
        <f>SUM(AR148:AV148)</f>
        <v>1.9643159250000002</v>
      </c>
      <c r="AX148" s="761">
        <f>AW148/I148*100</f>
        <v>10.60645747840173</v>
      </c>
      <c r="AY148" s="948">
        <v>2.21</v>
      </c>
      <c r="AZ148" s="886">
        <v>102.4</v>
      </c>
      <c r="BA148" s="886">
        <v>-27.37</v>
      </c>
      <c r="BB148" s="886">
        <v>10.01</v>
      </c>
      <c r="BC148" s="886">
        <v>-0.4</v>
      </c>
      <c r="BE148" s="635">
        <v>2012</v>
      </c>
      <c r="BF148" s="912">
        <f>IF(BE148&gt;2008,0,IF(BE148&gt;2001,1,IF(BE148&gt;1990,2,IF(BE148&gt;1980,3,IF(BE148&gt;1973,4,IF(BE148&gt;1970,5,IF(BE148&gt;1960,6,IF(BE148&gt;1958,7,IF(BE148&gt;1953,8,9)))))))))</f>
        <v>0</v>
      </c>
      <c r="BG148" s="896">
        <v>1.9</v>
      </c>
    </row>
    <row r="149" spans="1:59" ht="11.25" customHeight="1" x14ac:dyDescent="0.2">
      <c r="A149" s="895" t="s">
        <v>4055</v>
      </c>
      <c r="B149" s="889" t="s">
        <v>4056</v>
      </c>
      <c r="C149" s="946" t="s">
        <v>153</v>
      </c>
      <c r="D149" s="946" t="s">
        <v>917</v>
      </c>
      <c r="E149" s="746">
        <v>6</v>
      </c>
      <c r="F149" s="1199">
        <v>721</v>
      </c>
      <c r="G149" s="1199" t="s">
        <v>106</v>
      </c>
      <c r="H149" s="1199" t="s">
        <v>106</v>
      </c>
      <c r="I149" s="888">
        <v>76.94</v>
      </c>
      <c r="J149" s="663">
        <f>(M149/I149)*100</f>
        <v>3.5352222511047575</v>
      </c>
      <c r="K149" s="891">
        <v>0.68</v>
      </c>
      <c r="L149" s="901">
        <v>4</v>
      </c>
      <c r="M149" s="654">
        <f>K149*L149</f>
        <v>2.72</v>
      </c>
      <c r="N149" s="884" t="s">
        <v>287</v>
      </c>
      <c r="O149" s="747">
        <v>0.63</v>
      </c>
      <c r="P149" s="875">
        <v>43902</v>
      </c>
      <c r="Q149" s="875">
        <v>43920</v>
      </c>
      <c r="R149" s="654">
        <f>(K149-O149)/O149*100</f>
        <v>7.936507936507943</v>
      </c>
      <c r="S149" s="714">
        <f>IF(INDEX(Historical!$D$7:$D$1277,MATCH(B149,Historical!$B$7:$B$1301,0))=0,"n/a",(INDEX(Historical!$C$7:$C$1279,MATCH(B149,Historical!$B$7:$B$1301,0))/INDEX(Historical!$D$7:$D$1277,MATCH(B149,Historical!$B$7:$B$1301,0))-1)*100)</f>
        <v>10.526315789473696</v>
      </c>
      <c r="T149" s="714">
        <f>IF(INDEX(Historical!$F$7:$F$1270,MATCH(B149,Historical!$B$7:$B$1301,0))=0,"n/a",((INDEX(Historical!$C$7:$C$1279,MATCH(B149,Historical!$B$7:$B$1301,0))/INDEX(Historical!$F$7:$F$1270,MATCH(B149,Historical!$B$7:$B$1301,0)))^(1/3)-1)*100)</f>
        <v>11.052303824457699</v>
      </c>
      <c r="U149" s="714" t="str">
        <f>IF(INDEX(Historical!$H$7:$H$1270,MATCH(B149,Historical!$B$7:$B$1301,0))=0,"n/a",((INDEX(Historical!$C$7:$C$1279,MATCH(B149,Historical!$B$7:$B$1301,0))/INDEX(Historical!$H$7:$H$1270,MATCH(B149,Historical!$B$7:$B$1301,0)))^(1/5)-1)*100)</f>
        <v>n/a</v>
      </c>
      <c r="V149" s="714" t="str">
        <f>IF(INDEX(Historical!$O$7:$O$1270,MATCH(B149,Historical!$B$7:$B$1301,0))=0,"n/a",((INDEX(Historical!$C$7:$C$1279,MATCH(B149,Historical!$B$7:$B$1301,0))/INDEX(Historical!$O$7:$O$1270,MATCH(B149,Historical!$B$7:$B$1301,0)))^(1/10)-1)*100)</f>
        <v>n/a</v>
      </c>
      <c r="W149" s="715" t="str">
        <f>IF(OR(U149&lt;=0,U149="n/a",V149&lt;=0,V149="n/a"),"n/a",U149/V149)</f>
        <v>n/a</v>
      </c>
      <c r="X149" s="716" t="str">
        <f>IF(OR(AJ149&lt;=0,AJ149="n/a",U149&lt;=0,U149="n/a"),"n/a",U149/AJ149)</f>
        <v>n/a</v>
      </c>
      <c r="Y149" s="890"/>
      <c r="Z149" s="663">
        <f>IF(OR(AC149&lt;0.01,AC149="n/a"),"n/a",M149/AC149*100)</f>
        <v>69.922879177377894</v>
      </c>
      <c r="AA149" s="900">
        <f>IF(OR(AC149&lt;0.01,AC149="n/a"),"n/a",I149/AC149)</f>
        <v>19.77892030848329</v>
      </c>
      <c r="AB149" s="901">
        <v>12</v>
      </c>
      <c r="AC149" s="879">
        <v>3.89</v>
      </c>
      <c r="AD149" s="879">
        <v>10.39</v>
      </c>
      <c r="AE149" s="879">
        <v>4.17</v>
      </c>
      <c r="AF149" s="879">
        <v>4.26</v>
      </c>
      <c r="AG149" s="879">
        <v>22.6</v>
      </c>
      <c r="AH149" s="879">
        <v>1.0999999999999999</v>
      </c>
      <c r="AI149" s="879">
        <v>2.5</v>
      </c>
      <c r="AJ149" s="879">
        <v>-10.5</v>
      </c>
      <c r="AK149" s="879">
        <v>1.8399999999999999</v>
      </c>
      <c r="AL149" s="892">
        <v>94680</v>
      </c>
      <c r="AM149" s="886">
        <v>0.41000000000000003</v>
      </c>
      <c r="AN149" s="879">
        <v>1.0900000000000001</v>
      </c>
      <c r="AO149" s="753" t="str">
        <f>IF(U149="n/a","n/a",IF(AA149&lt;0,"n/a",IF(AA149="n/a","n/a",J149+U149-AA149)))</f>
        <v>n/a</v>
      </c>
      <c r="AP149" s="754" t="str">
        <f>IF(U149="n/a","n/a",J149+U149)</f>
        <v>n/a</v>
      </c>
      <c r="AQ149" s="902">
        <f>IF(OR(AC149&lt;0.01,AF149="n/a"),"n/a",(I149/SQRT(22.5*AC149*(I149/AF149))-1)*100)</f>
        <v>93.515087570439889</v>
      </c>
      <c r="AR149" s="663">
        <f>INDEX(Historical!$C$7:$C$1279,MATCH(B149,Historical!$B$7:$B$1301,0))*IF(AH149="n/a",1.03,IF(AH149&lt;0,1.01,IF(AH149&gt;10,1.1,(1+AH149/100))))</f>
        <v>2.54772</v>
      </c>
      <c r="AS149" s="900">
        <f>IF($AI149="n/a",1.03*AR149,IF($AI149&lt;0,1.01*AR149,IF($AI149&gt;10,1.1*AR149,(1+$AI149/100)*AR149)))</f>
        <v>2.6114129999999998</v>
      </c>
      <c r="AT149" s="900">
        <f>IF($AK149="n/a",1.03*AS149,IF($AK149&lt;0,1.01*AS149,IF($AK149&gt;10,1.1*AS149,(1+$AK149/100)*AS149)))</f>
        <v>2.6594629991999996</v>
      </c>
      <c r="AU149" s="900">
        <f>IF($AK149="n/a",1.03*AT149,IF($AK149&lt;0,1.01*AT149,IF($AK149&gt;10,1.1*AT149,(1+$AK149/100)*AT149)))</f>
        <v>2.7083971183852795</v>
      </c>
      <c r="AV149" s="900">
        <f>IF($AK149="n/a",1.03*AU149,IF($AK149&lt;0,1.01*AU149,IF($AK149&gt;10,1.1*AU149,(1+$AK149/100)*AU149)))</f>
        <v>2.7582316253635688</v>
      </c>
      <c r="AW149" s="663">
        <f>SUM(AR149:AV149)</f>
        <v>13.285224742948849</v>
      </c>
      <c r="AX149" s="761">
        <f>AW149/I149*100</f>
        <v>17.266993427279502</v>
      </c>
      <c r="AY149" s="948">
        <v>0.71</v>
      </c>
      <c r="AZ149" s="886">
        <v>26.36</v>
      </c>
      <c r="BA149" s="886">
        <v>-10.5</v>
      </c>
      <c r="BB149" s="886">
        <v>0.33</v>
      </c>
      <c r="BC149" s="886">
        <v>10.040000000000001</v>
      </c>
      <c r="BE149" s="635">
        <v>2015</v>
      </c>
      <c r="BF149" s="912">
        <f>IF(BE149&gt;2008,0,IF(BE149&gt;2001,1,IF(BE149&gt;1990,2,IF(BE149&gt;1980,3,IF(BE149&gt;1973,4,IF(BE149&gt;1970,5,IF(BE149&gt;1960,6,IF(BE149&gt;1958,7,IF(BE149&gt;1953,8,9)))))))))</f>
        <v>0</v>
      </c>
      <c r="BG149" s="896">
        <v>8.1</v>
      </c>
    </row>
    <row r="150" spans="1:59" ht="11.25" customHeight="1" x14ac:dyDescent="0.2">
      <c r="A150" s="895" t="s">
        <v>4598</v>
      </c>
      <c r="B150" s="889" t="s">
        <v>4593</v>
      </c>
      <c r="C150" s="946" t="s">
        <v>123</v>
      </c>
      <c r="D150" s="946" t="s">
        <v>4180</v>
      </c>
      <c r="E150" s="746">
        <v>5</v>
      </c>
      <c r="F150" s="1199">
        <v>768</v>
      </c>
      <c r="G150" s="1199" t="s">
        <v>106</v>
      </c>
      <c r="H150" s="1199" t="s">
        <v>106</v>
      </c>
      <c r="I150" s="888">
        <v>50.81</v>
      </c>
      <c r="J150" s="663">
        <f>(M150/I150)*100</f>
        <v>2.3617398149970477</v>
      </c>
      <c r="K150" s="891">
        <v>0.3</v>
      </c>
      <c r="L150" s="901">
        <v>4</v>
      </c>
      <c r="M150" s="654">
        <f>K150*L150</f>
        <v>1.2</v>
      </c>
      <c r="N150" s="884" t="s">
        <v>4546</v>
      </c>
      <c r="O150" s="747">
        <v>0.27</v>
      </c>
      <c r="P150" s="875">
        <v>43885</v>
      </c>
      <c r="Q150" s="875">
        <v>43907</v>
      </c>
      <c r="R150" s="654">
        <f>(K150-O150)/O150*100</f>
        <v>11.1111111111111</v>
      </c>
      <c r="S150" s="714">
        <f>IF(INDEX(Historical!$D$7:$D$1277,MATCH(B150,Historical!$B$7:$B$1301,0))=0,"n/a",(INDEX(Historical!$C$7:$C$1279,MATCH(B150,Historical!$B$7:$B$1301,0))/INDEX(Historical!$D$7:$D$1277,MATCH(B150,Historical!$B$7:$B$1301,0))-1)*100)</f>
        <v>12.500000000000021</v>
      </c>
      <c r="T150" s="714">
        <f>IF(INDEX(Historical!$F$7:$F$1270,MATCH(B150,Historical!$B$7:$B$1301,0))=0,"n/a",((INDEX(Historical!$C$7:$C$1279,MATCH(B150,Historical!$B$7:$B$1301,0))/INDEX(Historical!$F$7:$F$1270,MATCH(B150,Historical!$B$7:$B$1301,0)))^(1/3)-1)*100)</f>
        <v>28.415622034199295</v>
      </c>
      <c r="U150" s="714" t="str">
        <f>IF(INDEX(Historical!$H$7:$H$1270,MATCH(B150,Historical!$B$7:$B$1301,0))=0,"n/a",((INDEX(Historical!$C$7:$C$1279,MATCH(B150,Historical!$B$7:$B$1301,0))/INDEX(Historical!$H$7:$H$1270,MATCH(B150,Historical!$B$7:$B$1301,0)))^(1/5)-1)*100)</f>
        <v>n/a</v>
      </c>
      <c r="V150" s="714" t="str">
        <f>IF(INDEX(Historical!$O$7:$O$1270,MATCH(B150,Historical!$B$7:$B$1301,0))=0,"n/a",((INDEX(Historical!$C$7:$C$1279,MATCH(B150,Historical!$B$7:$B$1301,0))/INDEX(Historical!$O$7:$O$1270,MATCH(B150,Historical!$B$7:$B$1301,0)))^(1/10)-1)*100)</f>
        <v>n/a</v>
      </c>
      <c r="W150" s="715" t="str">
        <f>IF(OR(U150&lt;=0,U150="n/a",V150&lt;=0,V150="n/a"),"n/a",U150/V150)</f>
        <v>n/a</v>
      </c>
      <c r="X150" s="716" t="str">
        <f>IF(OR(AJ150&lt;=0,AJ150="n/a",U150&lt;=0,U150="n/a"),"n/a",U150/AJ150)</f>
        <v>n/a</v>
      </c>
      <c r="Y150" s="890"/>
      <c r="Z150" s="663">
        <f>IF(OR(AC150&lt;0.01,AC150="n/a"),"n/a",M150/AC150*100)</f>
        <v>55.813953488372093</v>
      </c>
      <c r="AA150" s="900">
        <f>IF(OR(AC150&lt;0.01,AC150="n/a"),"n/a",I150/AC150)</f>
        <v>23.632558139534886</v>
      </c>
      <c r="AB150" s="901">
        <v>12</v>
      </c>
      <c r="AC150" s="879">
        <v>2.15</v>
      </c>
      <c r="AD150" s="879">
        <v>2.52</v>
      </c>
      <c r="AE150" s="879">
        <v>1.76</v>
      </c>
      <c r="AF150" s="879">
        <v>8.8800000000000008</v>
      </c>
      <c r="AG150" s="879">
        <v>35.9</v>
      </c>
      <c r="AH150" s="879">
        <v>-15.6</v>
      </c>
      <c r="AI150" s="879">
        <v>39.83</v>
      </c>
      <c r="AJ150" s="879">
        <v>4.2</v>
      </c>
      <c r="AK150" s="879">
        <v>9.31</v>
      </c>
      <c r="AL150" s="892">
        <v>3360</v>
      </c>
      <c r="AM150" s="886">
        <v>0.5</v>
      </c>
      <c r="AN150" s="879">
        <v>5.24</v>
      </c>
      <c r="AO150" s="753" t="str">
        <f>IF(U150="n/a","n/a",IF(AA150&lt;0,"n/a",IF(AA150="n/a","n/a",J150+U150-AA150)))</f>
        <v>n/a</v>
      </c>
      <c r="AP150" s="754" t="str">
        <f>IF(U150="n/a","n/a",J150+U150)</f>
        <v>n/a</v>
      </c>
      <c r="AQ150" s="902">
        <f>IF(OR(AC150&lt;0.01,AF150="n/a"),"n/a",(I150/SQRT(22.5*AC150*(I150/AF150))-1)*100)</f>
        <v>205.40109603170117</v>
      </c>
      <c r="AR150" s="663">
        <f>INDEX(Historical!$C$7:$C$1279,MATCH(B150,Historical!$B$7:$B$1301,0))*IF(AH150="n/a",1.03,IF(AH150&lt;0,1.01,IF(AH150&gt;10,1.1,(1+AH150/100))))</f>
        <v>1.0908</v>
      </c>
      <c r="AS150" s="900">
        <f>IF($AI150="n/a",1.03*AR150,IF($AI150&lt;0,1.01*AR150,IF($AI150&gt;10,1.1*AR150,(1+$AI150/100)*AR150)))</f>
        <v>1.1998800000000001</v>
      </c>
      <c r="AT150" s="900">
        <f>IF($AK150="n/a",1.03*AS150,IF($AK150&lt;0,1.01*AS150,IF($AK150&gt;10,1.1*AS150,(1+$AK150/100)*AS150)))</f>
        <v>1.3115888280000001</v>
      </c>
      <c r="AU150" s="900">
        <f>IF($AK150="n/a",1.03*AT150,IF($AK150&lt;0,1.01*AT150,IF($AK150&gt;10,1.1*AT150,(1+$AK150/100)*AT150)))</f>
        <v>1.4336977478868</v>
      </c>
      <c r="AV150" s="900">
        <f>IF($AK150="n/a",1.03*AU150,IF($AK150&lt;0,1.01*AU150,IF($AK150&gt;10,1.1*AU150,(1+$AK150/100)*AU150)))</f>
        <v>1.5671750082150611</v>
      </c>
      <c r="AW150" s="663">
        <f>SUM(AR150:AV150)</f>
        <v>6.603141584101861</v>
      </c>
      <c r="AX150" s="761">
        <f>AW150/I150*100</f>
        <v>12.995751986030035</v>
      </c>
      <c r="AY150" s="948">
        <v>1.53</v>
      </c>
      <c r="AZ150" s="886">
        <v>89.94</v>
      </c>
      <c r="BA150" s="886">
        <v>-36.26</v>
      </c>
      <c r="BB150" s="886">
        <v>2.48</v>
      </c>
      <c r="BC150" s="886">
        <v>-12.21</v>
      </c>
      <c r="BE150" s="635">
        <v>2016</v>
      </c>
      <c r="BF150" s="912">
        <f>IF(BE150&gt;2008,0,IF(BE150&gt;2001,1,IF(BE150&gt;1990,2,IF(BE150&gt;1980,3,IF(BE150&gt;1973,4,IF(BE150&gt;1970,5,IF(BE150&gt;1960,6,IF(BE150&gt;1958,7,IF(BE150&gt;1953,8,9)))))))))</f>
        <v>0</v>
      </c>
      <c r="BG150" s="896">
        <v>3.8</v>
      </c>
    </row>
    <row r="151" spans="1:59" ht="11.25" customHeight="1" x14ac:dyDescent="0.2">
      <c r="A151" s="885" t="s">
        <v>1249</v>
      </c>
      <c r="B151" s="889" t="s">
        <v>1250</v>
      </c>
      <c r="C151" s="946" t="s">
        <v>108</v>
      </c>
      <c r="D151" s="946" t="s">
        <v>4341</v>
      </c>
      <c r="E151" s="746">
        <v>9</v>
      </c>
      <c r="F151" s="1199">
        <v>450</v>
      </c>
      <c r="G151" s="1199" t="s">
        <v>106</v>
      </c>
      <c r="H151" s="1199" t="s">
        <v>106</v>
      </c>
      <c r="I151" s="888">
        <v>197.62</v>
      </c>
      <c r="J151" s="663">
        <f>(M151/I151)*100</f>
        <v>2.5301082886347537</v>
      </c>
      <c r="K151" s="891">
        <v>1.25</v>
      </c>
      <c r="L151" s="901">
        <v>4</v>
      </c>
      <c r="M151" s="654">
        <f>K151*L151</f>
        <v>5</v>
      </c>
      <c r="N151" s="884" t="s">
        <v>287</v>
      </c>
      <c r="O151" s="747">
        <v>0.85</v>
      </c>
      <c r="P151" s="630">
        <v>43706</v>
      </c>
      <c r="Q151" s="630">
        <v>43735</v>
      </c>
      <c r="R151" s="654">
        <f>(K151-O151)/O151*100</f>
        <v>47.058823529411768</v>
      </c>
      <c r="S151" s="714">
        <f>IF(INDEX(Historical!$D$7:$D$1277,MATCH(B151,Historical!$B$7:$B$1301,0))=0,"n/a",(INDEX(Historical!$C$7:$C$1279,MATCH(B151,Historical!$B$7:$B$1301,0))/INDEX(Historical!$D$7:$D$1277,MATCH(B151,Historical!$B$7:$B$1301,0))-1)*100)</f>
        <v>31.746031746031768</v>
      </c>
      <c r="T151" s="714">
        <f>IF(INDEX(Historical!$F$7:$F$1270,MATCH(B151,Historical!$B$7:$B$1301,0))=0,"n/a",((INDEX(Historical!$C$7:$C$1279,MATCH(B151,Historical!$B$7:$B$1301,0))/INDEX(Historical!$F$7:$F$1270,MATCH(B151,Historical!$B$7:$B$1301,0)))^(1/3)-1)*100)</f>
        <v>16.866915815850405</v>
      </c>
      <c r="U151" s="714">
        <f>IF(INDEX(Historical!$H$7:$H$1270,MATCH(B151,Historical!$B$7:$B$1301,0))=0,"n/a",((INDEX(Historical!$C$7:$C$1279,MATCH(B151,Historical!$B$7:$B$1301,0))/INDEX(Historical!$H$7:$H$1270,MATCH(B151,Historical!$B$7:$B$1301,0)))^(1/5)-1)*100)</f>
        <v>13.02463565463019</v>
      </c>
      <c r="V151" s="714">
        <f>IF(INDEX(Historical!$O$7:$O$1270,MATCH(B151,Historical!$B$7:$B$1301,0))=0,"n/a",((INDEX(Historical!$C$7:$C$1279,MATCH(B151,Historical!$B$7:$B$1301,0))/INDEX(Historical!$O$7:$O$1270,MATCH(B151,Historical!$B$7:$B$1301,0)))^(1/10)-1)*100)</f>
        <v>11.478728370107838</v>
      </c>
      <c r="W151" s="715">
        <f>IF(OR(U151&lt;=0,U151="n/a",V151&lt;=0,V151="n/a"),"n/a",U151/V151)</f>
        <v>1.1346758312138567</v>
      </c>
      <c r="X151" s="716">
        <f>IF(OR(AJ151&lt;=0,AJ151="n/a",U151&lt;=0,U151="n/a"),"n/a",U151/AJ151)</f>
        <v>3.0289850359605093</v>
      </c>
      <c r="Y151" s="676"/>
      <c r="Z151" s="663">
        <f>IF(OR(AC151&lt;0.01,AC151="n/a"),"n/a",M151/AC151*100)</f>
        <v>27.159152634437806</v>
      </c>
      <c r="AA151" s="900">
        <f>IF(OR(AC151&lt;0.01,AC151="n/a"),"n/a",I151/AC151)</f>
        <v>10.734383487235199</v>
      </c>
      <c r="AB151" s="901">
        <v>12</v>
      </c>
      <c r="AC151" s="879">
        <v>18.41</v>
      </c>
      <c r="AD151" s="879">
        <v>2.39</v>
      </c>
      <c r="AE151" s="879">
        <v>1.36</v>
      </c>
      <c r="AF151" s="879">
        <v>0.85</v>
      </c>
      <c r="AG151" s="879">
        <v>8.5</v>
      </c>
      <c r="AH151" s="879">
        <v>-12.4</v>
      </c>
      <c r="AI151" s="879">
        <v>56.68</v>
      </c>
      <c r="AJ151" s="879">
        <v>4.3</v>
      </c>
      <c r="AK151" s="879">
        <v>4.3900000000000006</v>
      </c>
      <c r="AL151" s="892">
        <v>72830</v>
      </c>
      <c r="AM151" s="886">
        <v>0.4</v>
      </c>
      <c r="AN151" s="879">
        <v>7.76</v>
      </c>
      <c r="AO151" s="753">
        <f>IF(U151="n/a","n/a",IF(AA151&lt;0,"n/a",IF(AA151="n/a","n/a",J151+U151-AA151)))</f>
        <v>4.8203604560297446</v>
      </c>
      <c r="AP151" s="754">
        <f>IF(U151="n/a","n/a",J151+U151)</f>
        <v>15.554743943264944</v>
      </c>
      <c r="AQ151" s="902">
        <f>IF(OR(AC151&lt;0.01,AF151="n/a"),"n/a",(I151/SQRT(22.5*AC151*(I151/AF151))-1)*100)</f>
        <v>-36.319457134677421</v>
      </c>
      <c r="AR151" s="663">
        <f>INDEX(Historical!$C$7:$C$1279,MATCH(B151,Historical!$B$7:$B$1301,0))*IF(AH151="n/a",1.03,IF(AH151&lt;0,1.01,IF(AH151&gt;10,1.1,(1+AH151/100))))</f>
        <v>4.1915000000000004</v>
      </c>
      <c r="AS151" s="900">
        <f>IF($AI151="n/a",1.03*AR151,IF($AI151&lt;0,1.01*AR151,IF($AI151&gt;10,1.1*AR151,(1+$AI151/100)*AR151)))</f>
        <v>4.6106500000000006</v>
      </c>
      <c r="AT151" s="900">
        <f>IF($AK151="n/a",1.03*AS151,IF($AK151&lt;0,1.01*AS151,IF($AK151&gt;10,1.1*AS151,(1+$AK151/100)*AS151)))</f>
        <v>4.8130575350000004</v>
      </c>
      <c r="AU151" s="900">
        <f>IF($AK151="n/a",1.03*AT151,IF($AK151&lt;0,1.01*AT151,IF($AK151&gt;10,1.1*AT151,(1+$AK151/100)*AT151)))</f>
        <v>5.0243507607865006</v>
      </c>
      <c r="AV151" s="900">
        <f>IF($AK151="n/a",1.03*AU151,IF($AK151&lt;0,1.01*AU151,IF($AK151&gt;10,1.1*AU151,(1+$AK151/100)*AU151)))</f>
        <v>5.2449197591850281</v>
      </c>
      <c r="AW151" s="663">
        <f>SUM(AR151:AV151)</f>
        <v>23.884478054971527</v>
      </c>
      <c r="AX151" s="761">
        <f>AW151/I151*100</f>
        <v>12.086063179319668</v>
      </c>
      <c r="AY151" s="948">
        <v>1.47</v>
      </c>
      <c r="AZ151" s="886">
        <v>51.03</v>
      </c>
      <c r="BA151" s="886">
        <v>-21.099999999999998</v>
      </c>
      <c r="BB151" s="886">
        <v>2.88</v>
      </c>
      <c r="BC151" s="886">
        <v>-4.1399999999999997</v>
      </c>
      <c r="BE151" s="635">
        <v>2011</v>
      </c>
      <c r="BF151" s="912">
        <f>IF(BE151&gt;2008,0,IF(BE151&gt;2001,1,IF(BE151&gt;1990,2,IF(BE151&gt;1980,3,IF(BE151&gt;1973,4,IF(BE151&gt;1970,5,IF(BE151&gt;1960,6,IF(BE151&gt;1958,7,IF(BE151&gt;1953,8,9)))))))))</f>
        <v>0</v>
      </c>
      <c r="BG151" s="896">
        <v>0.70000000000000007</v>
      </c>
    </row>
    <row r="152" spans="1:59" ht="11.25" customHeight="1" x14ac:dyDescent="0.2">
      <c r="A152" s="885" t="s">
        <v>3833</v>
      </c>
      <c r="B152" s="889" t="s">
        <v>3834</v>
      </c>
      <c r="C152" s="946" t="s">
        <v>108</v>
      </c>
      <c r="D152" s="946" t="s">
        <v>4345</v>
      </c>
      <c r="E152" s="746">
        <v>6</v>
      </c>
      <c r="F152" s="1199">
        <v>693</v>
      </c>
      <c r="G152" s="1199" t="s">
        <v>106</v>
      </c>
      <c r="H152" s="1199" t="s">
        <v>106</v>
      </c>
      <c r="I152" s="888">
        <v>40.36</v>
      </c>
      <c r="J152" s="663">
        <f>(M152/I152)*100</f>
        <v>3.3696729435084247</v>
      </c>
      <c r="K152" s="891">
        <v>0.34</v>
      </c>
      <c r="L152" s="901">
        <v>4</v>
      </c>
      <c r="M152" s="654">
        <f>K152*L152</f>
        <v>1.36</v>
      </c>
      <c r="N152" s="884" t="s">
        <v>218</v>
      </c>
      <c r="O152" s="747">
        <v>0.32</v>
      </c>
      <c r="P152" s="875">
        <v>43735</v>
      </c>
      <c r="Q152" s="875">
        <v>43752</v>
      </c>
      <c r="R152" s="654">
        <f>(K152-O152)/O152*100</f>
        <v>6.2500000000000053</v>
      </c>
      <c r="S152" s="714">
        <f>IF(INDEX(Historical!$D$7:$D$1277,MATCH(B152,Historical!$B$7:$B$1301,0))=0,"n/a",(INDEX(Historical!$C$7:$C$1279,MATCH(B152,Historical!$B$7:$B$1301,0))/INDEX(Historical!$D$7:$D$1277,MATCH(B152,Historical!$B$7:$B$1301,0))-1)*100)</f>
        <v>16.071428571428559</v>
      </c>
      <c r="T152" s="714">
        <f>IF(INDEX(Historical!$F$7:$F$1270,MATCH(B152,Historical!$B$7:$B$1301,0))=0,"n/a",((INDEX(Historical!$C$7:$C$1279,MATCH(B152,Historical!$B$7:$B$1301,0))/INDEX(Historical!$F$7:$F$1270,MATCH(B152,Historical!$B$7:$B$1301,0)))^(1/3)-1)*100)</f>
        <v>13.890341028279973</v>
      </c>
      <c r="U152" s="714">
        <f>IF(INDEX(Historical!$H$7:$H$1270,MATCH(B152,Historical!$B$7:$B$1301,0))=0,"n/a",((INDEX(Historical!$C$7:$C$1279,MATCH(B152,Historical!$B$7:$B$1301,0))/INDEX(Historical!$H$7:$H$1270,MATCH(B152,Historical!$B$7:$B$1301,0)))^(1/5)-1)*100)</f>
        <v>10.756634324829006</v>
      </c>
      <c r="V152" s="714">
        <f>IF(INDEX(Historical!$O$7:$O$1270,MATCH(B152,Historical!$B$7:$B$1301,0))=0,"n/a",((INDEX(Historical!$C$7:$C$1279,MATCH(B152,Historical!$B$7:$B$1301,0))/INDEX(Historical!$O$7:$O$1270,MATCH(B152,Historical!$B$7:$B$1301,0)))^(1/10)-1)*100)</f>
        <v>6.0867355188575445</v>
      </c>
      <c r="W152" s="715">
        <f>IF(OR(U152&lt;=0,U152="n/a",V152&lt;=0,V152="n/a"),"n/a",U152/V152)</f>
        <v>1.7672255171106865</v>
      </c>
      <c r="X152" s="716">
        <f>IF(OR(AJ152&lt;=0,AJ152="n/a",U152&lt;=0,U152="n/a"),"n/a",U152/AJ152)</f>
        <v>1.0052929275541127</v>
      </c>
      <c r="Y152" s="890"/>
      <c r="Z152" s="663">
        <f>IF(OR(AC152&lt;0.01,AC152="n/a"),"n/a",M152/AC152*100)</f>
        <v>27.530364372469634</v>
      </c>
      <c r="AA152" s="900">
        <f>IF(OR(AC152&lt;0.01,AC152="n/a"),"n/a",I152/AC152)</f>
        <v>8.1700404858299596</v>
      </c>
      <c r="AB152" s="901">
        <v>12</v>
      </c>
      <c r="AC152" s="879">
        <v>4.9400000000000004</v>
      </c>
      <c r="AD152" s="879">
        <v>1.33</v>
      </c>
      <c r="AE152" s="879">
        <v>2.4300000000000002</v>
      </c>
      <c r="AF152" s="879">
        <v>0.92</v>
      </c>
      <c r="AG152" s="879">
        <v>11.899999999999999</v>
      </c>
      <c r="AH152" s="879">
        <v>9.1999999999999993</v>
      </c>
      <c r="AI152" s="879">
        <v>-14.499999999999998</v>
      </c>
      <c r="AJ152" s="879">
        <v>10.7</v>
      </c>
      <c r="AK152" s="879">
        <v>6</v>
      </c>
      <c r="AL152" s="892">
        <v>572.42999999999995</v>
      </c>
      <c r="AM152" s="886">
        <v>2</v>
      </c>
      <c r="AN152" s="879">
        <v>0.16</v>
      </c>
      <c r="AO152" s="753">
        <f>IF(U152="n/a","n/a",IF(AA152&lt;0,"n/a",IF(AA152="n/a","n/a",J152+U152-AA152)))</f>
        <v>5.9562667825074715</v>
      </c>
      <c r="AP152" s="754">
        <f>IF(U152="n/a","n/a",J152+U152)</f>
        <v>14.126307268337431</v>
      </c>
      <c r="AQ152" s="902">
        <f>IF(OR(AC152&lt;0.01,AF152="n/a"),"n/a",(I152/SQRT(22.5*AC152*(I152/AF152))-1)*100)</f>
        <v>-42.201740714548777</v>
      </c>
      <c r="AR152" s="663">
        <f>INDEX(Historical!$C$7:$C$1279,MATCH(B152,Historical!$B$7:$B$1301,0))*IF(AH152="n/a",1.03,IF(AH152&lt;0,1.01,IF(AH152&gt;10,1.1,(1+AH152/100))))</f>
        <v>1.4196000000000002</v>
      </c>
      <c r="AS152" s="900">
        <f>IF($AI152="n/a",1.03*AR152,IF($AI152&lt;0,1.01*AR152,IF($AI152&gt;10,1.1*AR152,(1+$AI152/100)*AR152)))</f>
        <v>1.4337960000000003</v>
      </c>
      <c r="AT152" s="900">
        <f>IF($AK152="n/a",1.03*AS152,IF($AK152&lt;0,1.01*AS152,IF($AK152&gt;10,1.1*AS152,(1+$AK152/100)*AS152)))</f>
        <v>1.5198237600000004</v>
      </c>
      <c r="AU152" s="900">
        <f>IF($AK152="n/a",1.03*AT152,IF($AK152&lt;0,1.01*AT152,IF($AK152&gt;10,1.1*AT152,(1+$AK152/100)*AT152)))</f>
        <v>1.6110131856000005</v>
      </c>
      <c r="AV152" s="900">
        <f>IF($AK152="n/a",1.03*AU152,IF($AK152&lt;0,1.01*AU152,IF($AK152&gt;10,1.1*AU152,(1+$AK152/100)*AU152)))</f>
        <v>1.7076739767360005</v>
      </c>
      <c r="AW152" s="663">
        <f>SUM(AR152:AV152)</f>
        <v>7.6919069223360026</v>
      </c>
      <c r="AX152" s="761">
        <f>AW152/I152*100</f>
        <v>19.058243117779988</v>
      </c>
      <c r="AY152" s="948">
        <v>1.07</v>
      </c>
      <c r="AZ152" s="886">
        <v>25.22</v>
      </c>
      <c r="BA152" s="886">
        <v>-36.35</v>
      </c>
      <c r="BB152" s="886">
        <v>1.5699999999999998</v>
      </c>
      <c r="BC152" s="886">
        <v>-20.880000000000003</v>
      </c>
      <c r="BE152" s="635">
        <v>2014</v>
      </c>
      <c r="BF152" s="912">
        <f>IF(BE152&gt;2008,0,IF(BE152&gt;2001,1,IF(BE152&gt;1990,2,IF(BE152&gt;1980,3,IF(BE152&gt;1973,4,IF(BE152&gt;1970,5,IF(BE152&gt;1960,6,IF(BE152&gt;1958,7,IF(BE152&gt;1953,8,9)))))))))</f>
        <v>0</v>
      </c>
      <c r="BG152" s="896">
        <v>1.4000000000000001</v>
      </c>
    </row>
    <row r="153" spans="1:59" ht="11.25" customHeight="1" x14ac:dyDescent="0.2">
      <c r="A153" s="885" t="s">
        <v>1241</v>
      </c>
      <c r="B153" s="889" t="s">
        <v>1242</v>
      </c>
      <c r="C153" s="946" t="s">
        <v>4325</v>
      </c>
      <c r="D153" s="946" t="s">
        <v>4326</v>
      </c>
      <c r="E153" s="746">
        <v>8</v>
      </c>
      <c r="F153" s="1199">
        <v>545</v>
      </c>
      <c r="G153" s="1199" t="s">
        <v>37</v>
      </c>
      <c r="H153" s="1199" t="s">
        <v>115</v>
      </c>
      <c r="I153" s="888">
        <v>29.68</v>
      </c>
      <c r="J153" s="663">
        <f>(M153/I153)*100</f>
        <v>4.986522911051213</v>
      </c>
      <c r="K153" s="891">
        <v>0.37</v>
      </c>
      <c r="L153" s="901">
        <v>4</v>
      </c>
      <c r="M153" s="654">
        <f>K153*L153</f>
        <v>1.48</v>
      </c>
      <c r="N153" s="884" t="s">
        <v>264</v>
      </c>
      <c r="O153" s="747">
        <v>0.35</v>
      </c>
      <c r="P153" s="875">
        <v>43823</v>
      </c>
      <c r="Q153" s="875">
        <v>43839</v>
      </c>
      <c r="R153" s="654">
        <f>(K153-O153)/O153*100</f>
        <v>5.7142857142857197</v>
      </c>
      <c r="S153" s="714">
        <f>IF(INDEX(Historical!$D$7:$D$1277,MATCH(B153,Historical!$B$7:$B$1301,0))=0,"n/a",(INDEX(Historical!$C$7:$C$1279,MATCH(B153,Historical!$B$7:$B$1301,0))/INDEX(Historical!$D$7:$D$1277,MATCH(B153,Historical!$B$7:$B$1301,0))-1)*100)</f>
        <v>9.375</v>
      </c>
      <c r="T153" s="714">
        <f>IF(INDEX(Historical!$F$7:$F$1270,MATCH(B153,Historical!$B$7:$B$1301,0))=0,"n/a",((INDEX(Historical!$C$7:$C$1279,MATCH(B153,Historical!$B$7:$B$1301,0))/INDEX(Historical!$F$7:$F$1270,MATCH(B153,Historical!$B$7:$B$1301,0)))^(1/3)-1)*100)</f>
        <v>11.868894208139679</v>
      </c>
      <c r="U153" s="714">
        <f>IF(INDEX(Historical!$H$7:$H$1270,MATCH(B153,Historical!$B$7:$B$1301,0))=0,"n/a",((INDEX(Historical!$C$7:$C$1279,MATCH(B153,Historical!$B$7:$B$1301,0))/INDEX(Historical!$H$7:$H$1270,MATCH(B153,Historical!$B$7:$B$1301,0)))^(1/5)-1)*100)</f>
        <v>11.842691472014465</v>
      </c>
      <c r="V153" s="714">
        <f>IF(INDEX(Historical!$O$7:$O$1270,MATCH(B153,Historical!$B$7:$B$1301,0))=0,"n/a",((INDEX(Historical!$C$7:$C$1279,MATCH(B153,Historical!$B$7:$B$1301,0))/INDEX(Historical!$O$7:$O$1270,MATCH(B153,Historical!$B$7:$B$1301,0)))^(1/10)-1)*100)</f>
        <v>-2.9307513348039493</v>
      </c>
      <c r="W153" s="715" t="str">
        <f>IF(OR(U153&lt;=0,U153="n/a",V153&lt;=0,V153="n/a"),"n/a",U153/V153)</f>
        <v>n/a</v>
      </c>
      <c r="X153" s="716">
        <f>IF(OR(AJ153&lt;=0,AJ153="n/a",U153&lt;=0,U153="n/a"),"n/a",U153/AJ153)</f>
        <v>0.81114325150784006</v>
      </c>
      <c r="Y153" s="673"/>
      <c r="Z153" s="663">
        <f>IF(OR(AC153&lt;0.01,AC153="n/a"),"n/a",M153/AC153*100)</f>
        <v>121.31147540983606</v>
      </c>
      <c r="AA153" s="900">
        <f>IF(OR(AC153&lt;0.01,AC153="n/a"),"n/a",I153/AC153)</f>
        <v>24.327868852459016</v>
      </c>
      <c r="AB153" s="901">
        <v>12</v>
      </c>
      <c r="AC153" s="879">
        <v>1.22</v>
      </c>
      <c r="AD153" s="879" t="s">
        <v>136</v>
      </c>
      <c r="AE153" s="879">
        <v>8.82</v>
      </c>
      <c r="AF153" s="879">
        <v>2.09</v>
      </c>
      <c r="AG153" s="879">
        <v>8.6</v>
      </c>
      <c r="AH153" s="879">
        <v>1.5</v>
      </c>
      <c r="AI153" s="879">
        <v>10.34</v>
      </c>
      <c r="AJ153" s="879">
        <v>14.6</v>
      </c>
      <c r="AK153" s="879" t="s">
        <v>136</v>
      </c>
      <c r="AL153" s="892">
        <v>1250</v>
      </c>
      <c r="AM153" s="886">
        <v>0.70000000000000007</v>
      </c>
      <c r="AN153" s="879">
        <v>0.92</v>
      </c>
      <c r="AO153" s="753">
        <f>IF(U153="n/a","n/a",IF(AA153&lt;0,"n/a",IF(AA153="n/a","n/a",J153+U153-AA153)))</f>
        <v>-7.4986544693933368</v>
      </c>
      <c r="AP153" s="754">
        <f>IF(U153="n/a","n/a",J153+U153)</f>
        <v>16.829214383065679</v>
      </c>
      <c r="AQ153" s="902">
        <f>IF(OR(AC153&lt;0.01,AF153="n/a"),"n/a",(I153/SQRT(22.5*AC153*(I153/AF153))-1)*100)</f>
        <v>50.325936110157855</v>
      </c>
      <c r="AR153" s="663">
        <f>INDEX(Historical!$C$7:$C$1279,MATCH(B153,Historical!$B$7:$B$1301,0))*IF(AH153="n/a",1.03,IF(AH153&lt;0,1.01,IF(AH153&gt;10,1.1,(1+AH153/100))))</f>
        <v>1.4209999999999998</v>
      </c>
      <c r="AS153" s="900">
        <f>IF($AI153="n/a",1.03*AR153,IF($AI153&lt;0,1.01*AR153,IF($AI153&gt;10,1.1*AR153,(1+$AI153/100)*AR153)))</f>
        <v>1.5630999999999999</v>
      </c>
      <c r="AT153" s="900">
        <f>IF($AK153="n/a",1.03*AS153,IF($AK153&lt;0,1.01*AS153,IF($AK153&gt;10,1.1*AS153,(1+$AK153/100)*AS153)))</f>
        <v>1.609993</v>
      </c>
      <c r="AU153" s="900">
        <f>IF($AK153="n/a",1.03*AT153,IF($AK153&lt;0,1.01*AT153,IF($AK153&gt;10,1.1*AT153,(1+$AK153/100)*AT153)))</f>
        <v>1.65829279</v>
      </c>
      <c r="AV153" s="900">
        <f>IF($AK153="n/a",1.03*AU153,IF($AK153&lt;0,1.01*AU153,IF($AK153&gt;10,1.1*AU153,(1+$AK153/100)*AU153)))</f>
        <v>1.7080415737000001</v>
      </c>
      <c r="AW153" s="663">
        <f>SUM(AR153:AV153)</f>
        <v>7.9604273637</v>
      </c>
      <c r="AX153" s="761">
        <f>AW153/I153*100</f>
        <v>26.820846912735853</v>
      </c>
      <c r="AY153" s="948">
        <v>0.8</v>
      </c>
      <c r="AZ153" s="886">
        <v>81.42</v>
      </c>
      <c r="BA153" s="886">
        <v>-12.06</v>
      </c>
      <c r="BB153" s="886">
        <v>8.24</v>
      </c>
      <c r="BC153" s="886">
        <v>-0.11</v>
      </c>
      <c r="BE153" s="635">
        <v>2013</v>
      </c>
      <c r="BF153" s="912">
        <f>IF(BE153&gt;2008,0,IF(BE153&gt;2001,1,IF(BE153&gt;1990,2,IF(BE153&gt;1980,3,IF(BE153&gt;1973,4,IF(BE153&gt;1970,5,IF(BE153&gt;1960,6,IF(BE153&gt;1958,7,IF(BE153&gt;1953,8,9)))))))))</f>
        <v>0</v>
      </c>
      <c r="BG153" s="896">
        <v>4.2</v>
      </c>
    </row>
    <row r="154" spans="1:59" ht="11.25" customHeight="1" x14ac:dyDescent="0.2">
      <c r="A154" s="877" t="s">
        <v>1307</v>
      </c>
      <c r="B154" s="889" t="s">
        <v>1308</v>
      </c>
      <c r="C154" s="946" t="s">
        <v>108</v>
      </c>
      <c r="D154" s="946" t="s">
        <v>4345</v>
      </c>
      <c r="E154" s="746">
        <v>9</v>
      </c>
      <c r="F154" s="1199">
        <v>452</v>
      </c>
      <c r="G154" s="1199" t="s">
        <v>115</v>
      </c>
      <c r="H154" s="1199" t="s">
        <v>115</v>
      </c>
      <c r="I154" s="888">
        <v>9.0299999999999994</v>
      </c>
      <c r="J154" s="663">
        <f>(M154/I154)*100</f>
        <v>6.6445182724252501</v>
      </c>
      <c r="K154" s="891">
        <v>0.15</v>
      </c>
      <c r="L154" s="901">
        <v>4</v>
      </c>
      <c r="M154" s="654">
        <f>K154*L154</f>
        <v>0.6</v>
      </c>
      <c r="N154" s="884" t="s">
        <v>163</v>
      </c>
      <c r="O154" s="747">
        <v>0.14000000000000001</v>
      </c>
      <c r="P154" s="875">
        <v>43724</v>
      </c>
      <c r="Q154" s="875">
        <v>43739</v>
      </c>
      <c r="R154" s="654">
        <f>(K154-O154)/O154*100</f>
        <v>7.1428571428571281</v>
      </c>
      <c r="S154" s="714">
        <f>IF(INDEX(Historical!$D$7:$D$1277,MATCH(B154,Historical!$B$7:$B$1301,0))=0,"n/a",(INDEX(Historical!$C$7:$C$1279,MATCH(B154,Historical!$B$7:$B$1301,0))/INDEX(Historical!$D$7:$D$1277,MATCH(B154,Historical!$B$7:$B$1301,0))-1)*100)</f>
        <v>21.276595744680836</v>
      </c>
      <c r="T154" s="714">
        <f>IF(INDEX(Historical!$F$7:$F$1270,MATCH(B154,Historical!$B$7:$B$1301,0))=0,"n/a",((INDEX(Historical!$C$7:$C$1279,MATCH(B154,Historical!$B$7:$B$1301,0))/INDEX(Historical!$F$7:$F$1270,MATCH(B154,Historical!$B$7:$B$1301,0)))^(1/3)-1)*100)</f>
        <v>26.737637754761188</v>
      </c>
      <c r="U154" s="714">
        <f>IF(INDEX(Historical!$H$7:$H$1270,MATCH(B154,Historical!$B$7:$B$1301,0))=0,"n/a",((INDEX(Historical!$C$7:$C$1279,MATCH(B154,Historical!$B$7:$B$1301,0))/INDEX(Historical!$H$7:$H$1270,MATCH(B154,Historical!$B$7:$B$1301,0)))^(1/5)-1)*100)</f>
        <v>23.30167376865284</v>
      </c>
      <c r="V154" s="714">
        <f>IF(INDEX(Historical!$O$7:$O$1270,MATCH(B154,Historical!$B$7:$B$1301,0))=0,"n/a",((INDEX(Historical!$C$7:$C$1279,MATCH(B154,Historical!$B$7:$B$1301,0))/INDEX(Historical!$O$7:$O$1270,MATCH(B154,Historical!$B$7:$B$1301,0)))^(1/10)-1)*100)</f>
        <v>13.313300459253497</v>
      </c>
      <c r="W154" s="715">
        <f>IF(OR(U154&lt;=0,U154="n/a",V154&lt;=0,V154="n/a"),"n/a",U154/V154)</f>
        <v>1.7502552308474986</v>
      </c>
      <c r="X154" s="716">
        <f>IF(OR(AJ154&lt;=0,AJ154="n/a",U154&lt;=0,U154="n/a"),"n/a",U154/AJ154)</f>
        <v>1.958123846105281</v>
      </c>
      <c r="Y154" s="673"/>
      <c r="Z154" s="663">
        <f>IF(OR(AC154&lt;0.01,AC154="n/a"),"n/a",M154/AC154*100)</f>
        <v>61.224489795918366</v>
      </c>
      <c r="AA154" s="900">
        <f>IF(OR(AC154&lt;0.01,AC154="n/a"),"n/a",I154/AC154)</f>
        <v>9.2142857142857135</v>
      </c>
      <c r="AB154" s="901">
        <v>12</v>
      </c>
      <c r="AC154" s="879">
        <v>0.98</v>
      </c>
      <c r="AD154" s="879" t="s">
        <v>136</v>
      </c>
      <c r="AE154" s="879">
        <v>2.46</v>
      </c>
      <c r="AF154" s="879">
        <v>0.85</v>
      </c>
      <c r="AG154" s="879">
        <v>9.7000000000000011</v>
      </c>
      <c r="AH154" s="879">
        <v>6.1</v>
      </c>
      <c r="AI154" s="879">
        <v>139.18</v>
      </c>
      <c r="AJ154" s="879">
        <v>11.899999999999999</v>
      </c>
      <c r="AK154" s="879" t="s">
        <v>136</v>
      </c>
      <c r="AL154" s="892">
        <v>10110</v>
      </c>
      <c r="AM154" s="886">
        <v>1.0999999999999999</v>
      </c>
      <c r="AN154" s="879">
        <v>0.93</v>
      </c>
      <c r="AO154" s="753">
        <f>IF(U154="n/a","n/a",IF(AA154&lt;0,"n/a",IF(AA154="n/a","n/a",J154+U154-AA154)))</f>
        <v>20.731906326792377</v>
      </c>
      <c r="AP154" s="754">
        <f>IF(U154="n/a","n/a",J154+U154)</f>
        <v>29.946192041078092</v>
      </c>
      <c r="AQ154" s="902">
        <f>IF(OR(AC154&lt;0.01,AF154="n/a"),"n/a",(I154/SQRT(22.5*AC154*(I154/AF154))-1)*100)</f>
        <v>-41.000403552631134</v>
      </c>
      <c r="AR154" s="663">
        <f>INDEX(Historical!$C$7:$C$1279,MATCH(B154,Historical!$B$7:$B$1301,0))*IF(AH154="n/a",1.03,IF(AH154&lt;0,1.01,IF(AH154&gt;10,1.1,(1+AH154/100))))</f>
        <v>0.60476999999999992</v>
      </c>
      <c r="AS154" s="900">
        <f>IF($AI154="n/a",1.03*AR154,IF($AI154&lt;0,1.01*AR154,IF($AI154&gt;10,1.1*AR154,(1+$AI154/100)*AR154)))</f>
        <v>0.66524699999999992</v>
      </c>
      <c r="AT154" s="900">
        <f>IF($AK154="n/a",1.03*AS154,IF($AK154&lt;0,1.01*AS154,IF($AK154&gt;10,1.1*AS154,(1+$AK154/100)*AS154)))</f>
        <v>0.68520440999999999</v>
      </c>
      <c r="AU154" s="900">
        <f>IF($AK154="n/a",1.03*AT154,IF($AK154&lt;0,1.01*AT154,IF($AK154&gt;10,1.1*AT154,(1+$AK154/100)*AT154)))</f>
        <v>0.70576054229999996</v>
      </c>
      <c r="AV154" s="900">
        <f>IF($AK154="n/a",1.03*AU154,IF($AK154&lt;0,1.01*AU154,IF($AK154&gt;10,1.1*AU154,(1+$AK154/100)*AU154)))</f>
        <v>0.72693335856899999</v>
      </c>
      <c r="AW154" s="663">
        <f>SUM(AR154:AV154)</f>
        <v>3.3879153108689994</v>
      </c>
      <c r="AX154" s="761">
        <f>AW154/I154*100</f>
        <v>37.518441980830566</v>
      </c>
      <c r="AY154" s="948">
        <v>1.54</v>
      </c>
      <c r="AZ154" s="886">
        <v>32.479999999999997</v>
      </c>
      <c r="BA154" s="886">
        <v>-42.19</v>
      </c>
      <c r="BB154" s="886">
        <v>-0.36</v>
      </c>
      <c r="BC154" s="886">
        <v>-25.419999999999998</v>
      </c>
      <c r="BE154" s="635">
        <v>2011</v>
      </c>
      <c r="BF154" s="912">
        <f>IF(BE154&gt;2008,0,IF(BE154&gt;2001,1,IF(BE154&gt;1990,2,IF(BE154&gt;1980,3,IF(BE154&gt;1973,4,IF(BE154&gt;1970,5,IF(BE154&gt;1960,6,IF(BE154&gt;1958,7,IF(BE154&gt;1953,8,9)))))))))</f>
        <v>0</v>
      </c>
      <c r="BG154" s="896">
        <v>0.89999999999999991</v>
      </c>
    </row>
    <row r="155" spans="1:59" ht="11.25" customHeight="1" x14ac:dyDescent="0.2">
      <c r="A155" s="885" t="s">
        <v>3839</v>
      </c>
      <c r="B155" s="889" t="s">
        <v>3840</v>
      </c>
      <c r="C155" s="946" t="s">
        <v>108</v>
      </c>
      <c r="D155" s="946" t="s">
        <v>4337</v>
      </c>
      <c r="E155" s="746">
        <v>6</v>
      </c>
      <c r="F155" s="1199">
        <v>697</v>
      </c>
      <c r="G155" s="1199" t="s">
        <v>106</v>
      </c>
      <c r="H155" s="1199" t="s">
        <v>106</v>
      </c>
      <c r="I155" s="888">
        <v>26.75</v>
      </c>
      <c r="J155" s="663">
        <f>(M155/I155)*100</f>
        <v>3.2897196261682242</v>
      </c>
      <c r="K155" s="891">
        <v>0.22</v>
      </c>
      <c r="L155" s="901">
        <v>4</v>
      </c>
      <c r="M155" s="654">
        <f>K155*L155</f>
        <v>0.88</v>
      </c>
      <c r="N155" s="884" t="s">
        <v>236</v>
      </c>
      <c r="O155" s="747">
        <v>0.21</v>
      </c>
      <c r="P155" s="875">
        <v>43776</v>
      </c>
      <c r="Q155" s="875">
        <v>43791</v>
      </c>
      <c r="R155" s="654">
        <f>(K155-O155)/O155*100</f>
        <v>4.7619047619047663</v>
      </c>
      <c r="S155" s="714">
        <f>IF(INDEX(Historical!$D$7:$D$1277,MATCH(B155,Historical!$B$7:$B$1301,0))=0,"n/a",(INDEX(Historical!$C$7:$C$1279,MATCH(B155,Historical!$B$7:$B$1301,0))/INDEX(Historical!$D$7:$D$1277,MATCH(B155,Historical!$B$7:$B$1301,0))-1)*100)</f>
        <v>18.309859154929576</v>
      </c>
      <c r="T155" s="714">
        <f>IF(INDEX(Historical!$F$7:$F$1270,MATCH(B155,Historical!$B$7:$B$1301,0))=0,"n/a",((INDEX(Historical!$C$7:$C$1279,MATCH(B155,Historical!$B$7:$B$1301,0))/INDEX(Historical!$F$7:$F$1270,MATCH(B155,Historical!$B$7:$B$1301,0)))^(1/3)-1)*100)</f>
        <v>27.00821423309716</v>
      </c>
      <c r="U155" s="714">
        <f>IF(INDEX(Historical!$H$7:$H$1270,MATCH(B155,Historical!$B$7:$B$1301,0))=0,"n/a",((INDEX(Historical!$C$7:$C$1279,MATCH(B155,Historical!$B$7:$B$1301,0))/INDEX(Historical!$H$7:$H$1270,MATCH(B155,Historical!$B$7:$B$1301,0)))^(1/5)-1)*100)</f>
        <v>64.375182951722579</v>
      </c>
      <c r="V155" s="714" t="str">
        <f>IF(INDEX(Historical!$O$7:$O$1270,MATCH(B155,Historical!$B$7:$B$1301,0))=0,"n/a",((INDEX(Historical!$C$7:$C$1279,MATCH(B155,Historical!$B$7:$B$1301,0))/INDEX(Historical!$O$7:$O$1270,MATCH(B155,Historical!$B$7:$B$1301,0)))^(1/10)-1)*100)</f>
        <v>n/a</v>
      </c>
      <c r="W155" s="715" t="str">
        <f>IF(OR(U155&lt;=0,U155="n/a",V155&lt;=0,V155="n/a"),"n/a",U155/V155)</f>
        <v>n/a</v>
      </c>
      <c r="X155" s="716">
        <f>IF(OR(AJ155&lt;=0,AJ155="n/a",U155&lt;=0,U155="n/a"),"n/a",U155/AJ155)</f>
        <v>3.9015262394983381</v>
      </c>
      <c r="Y155" s="890"/>
      <c r="Z155" s="663">
        <f>IF(OR(AC155&lt;0.01,AC155="n/a"),"n/a",M155/AC155*100)</f>
        <v>36.514522821576762</v>
      </c>
      <c r="AA155" s="900">
        <f>IF(OR(AC155&lt;0.01,AC155="n/a"),"n/a",I155/AC155)</f>
        <v>11.099585062240664</v>
      </c>
      <c r="AB155" s="901">
        <v>12</v>
      </c>
      <c r="AC155" s="879">
        <v>2.41</v>
      </c>
      <c r="AD155" s="879" t="s">
        <v>136</v>
      </c>
      <c r="AE155" s="879">
        <v>2.33</v>
      </c>
      <c r="AF155" s="879">
        <v>0.75</v>
      </c>
      <c r="AG155" s="879">
        <v>7.0000000000000009</v>
      </c>
      <c r="AH155" s="879">
        <v>-7.8</v>
      </c>
      <c r="AI155" s="879">
        <v>2.09</v>
      </c>
      <c r="AJ155" s="879">
        <v>16.5</v>
      </c>
      <c r="AK155" s="879" t="s">
        <v>136</v>
      </c>
      <c r="AL155" s="892">
        <v>238.12</v>
      </c>
      <c r="AM155" s="886">
        <v>6.7</v>
      </c>
      <c r="AN155" s="879">
        <v>0.02</v>
      </c>
      <c r="AO155" s="753">
        <f>IF(U155="n/a","n/a",IF(AA155&lt;0,"n/a",IF(AA155="n/a","n/a",J155+U155-AA155)))</f>
        <v>56.565317515650136</v>
      </c>
      <c r="AP155" s="754">
        <f>IF(U155="n/a","n/a",J155+U155)</f>
        <v>67.6649025778908</v>
      </c>
      <c r="AQ155" s="902">
        <f>IF(OR(AC155&lt;0.01,AF155="n/a"),"n/a",(I155/SQRT(22.5*AC155*(I155/AF155))-1)*100)</f>
        <v>-39.173511630100208</v>
      </c>
      <c r="AR155" s="663">
        <f>INDEX(Historical!$C$7:$C$1279,MATCH(B155,Historical!$B$7:$B$1301,0))*IF(AH155="n/a",1.03,IF(AH155&lt;0,1.01,IF(AH155&gt;10,1.1,(1+AH155/100))))</f>
        <v>0.84839999999999993</v>
      </c>
      <c r="AS155" s="900">
        <f>IF($AI155="n/a",1.03*AR155,IF($AI155&lt;0,1.01*AR155,IF($AI155&gt;10,1.1*AR155,(1+$AI155/100)*AR155)))</f>
        <v>0.86613155999999991</v>
      </c>
      <c r="AT155" s="900">
        <f>IF($AK155="n/a",1.03*AS155,IF($AK155&lt;0,1.01*AS155,IF($AK155&gt;10,1.1*AS155,(1+$AK155/100)*AS155)))</f>
        <v>0.89211550679999996</v>
      </c>
      <c r="AU155" s="900">
        <f>IF($AK155="n/a",1.03*AT155,IF($AK155&lt;0,1.01*AT155,IF($AK155&gt;10,1.1*AT155,(1+$AK155/100)*AT155)))</f>
        <v>0.91887897200399993</v>
      </c>
      <c r="AV155" s="900">
        <f>IF($AK155="n/a",1.03*AU155,IF($AK155&lt;0,1.01*AU155,IF($AK155&gt;10,1.1*AU155,(1+$AK155/100)*AU155)))</f>
        <v>0.94644534116411994</v>
      </c>
      <c r="AW155" s="663">
        <f>SUM(AR155:AV155)</f>
        <v>4.47197137996812</v>
      </c>
      <c r="AX155" s="761">
        <f>AW155/I155*100</f>
        <v>16.71765001857241</v>
      </c>
      <c r="AY155" s="948">
        <v>0.69</v>
      </c>
      <c r="AZ155" s="886">
        <v>44.05</v>
      </c>
      <c r="BA155" s="886">
        <v>-34.44</v>
      </c>
      <c r="BB155" s="886">
        <v>10.199999999999999</v>
      </c>
      <c r="BC155" s="886">
        <v>-17.89</v>
      </c>
      <c r="BE155" s="635">
        <v>2014</v>
      </c>
      <c r="BF155" s="912">
        <f>IF(BE155&gt;2008,0,IF(BE155&gt;2001,1,IF(BE155&gt;1990,2,IF(BE155&gt;1980,3,IF(BE155&gt;1973,4,IF(BE155&gt;1970,5,IF(BE155&gt;1960,6,IF(BE155&gt;1958,7,IF(BE155&gt;1953,8,9)))))))))</f>
        <v>0</v>
      </c>
      <c r="BG155" s="896">
        <v>1</v>
      </c>
    </row>
    <row r="156" spans="1:59" ht="11.25" customHeight="1" x14ac:dyDescent="0.2">
      <c r="A156" s="877" t="s">
        <v>1299</v>
      </c>
      <c r="B156" s="889" t="s">
        <v>1300</v>
      </c>
      <c r="C156" s="946" t="s">
        <v>108</v>
      </c>
      <c r="D156" s="946" t="s">
        <v>4345</v>
      </c>
      <c r="E156" s="746">
        <v>9</v>
      </c>
      <c r="F156" s="1199">
        <v>439</v>
      </c>
      <c r="G156" s="1199" t="s">
        <v>37</v>
      </c>
      <c r="H156" s="1199" t="s">
        <v>37</v>
      </c>
      <c r="I156" s="888">
        <v>10.69</v>
      </c>
      <c r="J156" s="663">
        <f>(M156/I156)*100</f>
        <v>4.4901777362020576</v>
      </c>
      <c r="K156" s="899">
        <v>0.12</v>
      </c>
      <c r="L156" s="901">
        <v>4</v>
      </c>
      <c r="M156" s="654">
        <f>K156*L156</f>
        <v>0.48</v>
      </c>
      <c r="N156" s="884" t="s">
        <v>457</v>
      </c>
      <c r="O156" s="751">
        <v>0.1</v>
      </c>
      <c r="P156" s="630">
        <v>43649</v>
      </c>
      <c r="Q156" s="630">
        <v>43665</v>
      </c>
      <c r="R156" s="654">
        <f>(K156-O156)/O156*100</f>
        <v>19.999999999999989</v>
      </c>
      <c r="S156" s="714">
        <f>IF(INDEX(Historical!$D$7:$D$1277,MATCH(B156,Historical!$B$7:$B$1301,0))=0,"n/a",(INDEX(Historical!$C$7:$C$1279,MATCH(B156,Historical!$B$7:$B$1301,0))/INDEX(Historical!$D$7:$D$1277,MATCH(B156,Historical!$B$7:$B$1301,0))-1)*100)</f>
        <v>13.783294543573831</v>
      </c>
      <c r="T156" s="714">
        <f>IF(INDEX(Historical!$F$7:$F$1270,MATCH(B156,Historical!$B$7:$B$1301,0))=0,"n/a",((INDEX(Historical!$C$7:$C$1279,MATCH(B156,Historical!$B$7:$B$1301,0))/INDEX(Historical!$F$7:$F$1270,MATCH(B156,Historical!$B$7:$B$1301,0)))^(1/3)-1)*100)</f>
        <v>18.166575046750143</v>
      </c>
      <c r="U156" s="714">
        <f>IF(INDEX(Historical!$H$7:$H$1270,MATCH(B156,Historical!$B$7:$B$1301,0))=0,"n/a",((INDEX(Historical!$C$7:$C$1279,MATCH(B156,Historical!$B$7:$B$1301,0))/INDEX(Historical!$H$7:$H$1270,MATCH(B156,Historical!$B$7:$B$1301,0)))^(1/5)-1)*100)</f>
        <v>15.578962436501453</v>
      </c>
      <c r="V156" s="714">
        <f>IF(INDEX(Historical!$O$7:$O$1270,MATCH(B156,Historical!$B$7:$B$1301,0))=0,"n/a",((INDEX(Historical!$C$7:$C$1279,MATCH(B156,Historical!$B$7:$B$1301,0))/INDEX(Historical!$O$7:$O$1270,MATCH(B156,Historical!$B$7:$B$1301,0)))^(1/10)-1)*100)</f>
        <v>12.5973904374165</v>
      </c>
      <c r="W156" s="715">
        <f>IF(OR(U156&lt;=0,U156="n/a",V156&lt;=0,V156="n/a"),"n/a",U156/V156)</f>
        <v>1.2366817170506321</v>
      </c>
      <c r="X156" s="716">
        <f>IF(OR(AJ156&lt;=0,AJ156="n/a",U156&lt;=0,U156="n/a"),"n/a",U156/AJ156)</f>
        <v>1.2364255901985279</v>
      </c>
      <c r="Y156" s="686" t="s">
        <v>4181</v>
      </c>
      <c r="Z156" s="663">
        <f>IF(OR(AC156&lt;0.01,AC156="n/a"),"n/a",M156/AC156*100)</f>
        <v>32</v>
      </c>
      <c r="AA156" s="900">
        <f>IF(OR(AC156&lt;0.01,AC156="n/a"),"n/a",I156/AC156)</f>
        <v>7.126666666666666</v>
      </c>
      <c r="AB156" s="901">
        <v>12</v>
      </c>
      <c r="AC156" s="879">
        <v>1.5</v>
      </c>
      <c r="AD156" s="879" t="s">
        <v>136</v>
      </c>
      <c r="AE156" s="879">
        <v>2.21</v>
      </c>
      <c r="AF156" s="879">
        <v>0.73</v>
      </c>
      <c r="AG156" s="879">
        <v>10.5</v>
      </c>
      <c r="AH156" s="879">
        <v>10.6</v>
      </c>
      <c r="AI156" s="879">
        <v>-7.13</v>
      </c>
      <c r="AJ156" s="879">
        <v>12.6</v>
      </c>
      <c r="AK156" s="879" t="s">
        <v>136</v>
      </c>
      <c r="AL156" s="892">
        <v>473.51</v>
      </c>
      <c r="AM156" s="886">
        <v>2.1999999999999997</v>
      </c>
      <c r="AN156" s="879">
        <v>1.21</v>
      </c>
      <c r="AO156" s="753">
        <f>IF(U156="n/a","n/a",IF(AA156&lt;0,"n/a",IF(AA156="n/a","n/a",J156+U156-AA156)))</f>
        <v>12.942473506036844</v>
      </c>
      <c r="AP156" s="754">
        <f>IF(U156="n/a","n/a",J156+U156)</f>
        <v>20.069140172703509</v>
      </c>
      <c r="AQ156" s="902">
        <f>IF(OR(AC156&lt;0.01,AF156="n/a"),"n/a",(I156/SQRT(22.5*AC156*(I156/AF156))-1)*100)</f>
        <v>-51.914582174973177</v>
      </c>
      <c r="AR156" s="663">
        <f>INDEX(Historical!$C$7:$C$1279,MATCH(B156,Historical!$B$7:$B$1301,0))*IF(AH156="n/a",1.03,IF(AH156&lt;0,1.01,IF(AH156&gt;10,1.1,(1+AH156/100))))</f>
        <v>0.48400000000000004</v>
      </c>
      <c r="AS156" s="900">
        <f>IF($AI156="n/a",1.03*AR156,IF($AI156&lt;0,1.01*AR156,IF($AI156&gt;10,1.1*AR156,(1+$AI156/100)*AR156)))</f>
        <v>0.48884000000000005</v>
      </c>
      <c r="AT156" s="900">
        <f>IF($AK156="n/a",1.03*AS156,IF($AK156&lt;0,1.01*AS156,IF($AK156&gt;10,1.1*AS156,(1+$AK156/100)*AS156)))</f>
        <v>0.5035052000000001</v>
      </c>
      <c r="AU156" s="900">
        <f>IF($AK156="n/a",1.03*AT156,IF($AK156&lt;0,1.01*AT156,IF($AK156&gt;10,1.1*AT156,(1+$AK156/100)*AT156)))</f>
        <v>0.51861035600000016</v>
      </c>
      <c r="AV156" s="900">
        <f>IF($AK156="n/a",1.03*AU156,IF($AK156&lt;0,1.01*AU156,IF($AK156&gt;10,1.1*AU156,(1+$AK156/100)*AU156)))</f>
        <v>0.53416866668000018</v>
      </c>
      <c r="AW156" s="663">
        <f>SUM(AR156:AV156)</f>
        <v>2.5291242226800006</v>
      </c>
      <c r="AX156" s="761">
        <f>AW156/I156*100</f>
        <v>23.65878599326474</v>
      </c>
      <c r="AY156" s="948">
        <v>1.29</v>
      </c>
      <c r="AZ156" s="886">
        <v>44.07</v>
      </c>
      <c r="BA156" s="886">
        <v>-45.12</v>
      </c>
      <c r="BB156" s="886">
        <v>3.6999999999999997</v>
      </c>
      <c r="BC156" s="886">
        <v>-27.91</v>
      </c>
      <c r="BE156" s="635">
        <v>2011</v>
      </c>
      <c r="BF156" s="912">
        <f>IF(BE156&gt;2008,0,IF(BE156&gt;2001,1,IF(BE156&gt;1990,2,IF(BE156&gt;1980,3,IF(BE156&gt;1973,4,IF(BE156&gt;1970,5,IF(BE156&gt;1960,6,IF(BE156&gt;1958,7,IF(BE156&gt;1953,8,9)))))))))</f>
        <v>0</v>
      </c>
      <c r="BG156" s="896">
        <v>1.3</v>
      </c>
    </row>
    <row r="157" spans="1:59" ht="11.25" customHeight="1" x14ac:dyDescent="0.2">
      <c r="A157" s="877" t="s">
        <v>4200</v>
      </c>
      <c r="B157" s="889" t="s">
        <v>4195</v>
      </c>
      <c r="C157" s="946" t="s">
        <v>4199</v>
      </c>
      <c r="D157" s="946" t="s">
        <v>4331</v>
      </c>
      <c r="E157" s="746">
        <v>7</v>
      </c>
      <c r="F157" s="1199">
        <v>680</v>
      </c>
      <c r="G157" s="1199" t="s">
        <v>106</v>
      </c>
      <c r="H157" s="1199" t="s">
        <v>106</v>
      </c>
      <c r="I157" s="893">
        <v>13.54</v>
      </c>
      <c r="J157" s="663">
        <f>(M157/I157)*100</f>
        <v>2.8064992614475632</v>
      </c>
      <c r="K157" s="898">
        <v>9.5000000000000001E-2</v>
      </c>
      <c r="L157" s="635">
        <v>4</v>
      </c>
      <c r="M157" s="654">
        <f>K157*L157</f>
        <v>0.38</v>
      </c>
      <c r="N157" s="635" t="s">
        <v>127</v>
      </c>
      <c r="O157" s="748">
        <v>0.09</v>
      </c>
      <c r="P157" s="644">
        <v>44011</v>
      </c>
      <c r="Q157" s="644">
        <v>44022</v>
      </c>
      <c r="R157" s="654">
        <f>(K157-O157)/O157*100</f>
        <v>5.5555555555555607</v>
      </c>
      <c r="S157" s="714">
        <f>IF(INDEX(Historical!$D$7:$D$1277,MATCH(B157,Historical!$B$7:$B$1301,0))=0,"n/a",(INDEX(Historical!$C$7:$C$1279,MATCH(B157,Historical!$B$7:$B$1301,0))/INDEX(Historical!$D$7:$D$1277,MATCH(B157,Historical!$B$7:$B$1301,0))-1)*100)</f>
        <v>12.5</v>
      </c>
      <c r="T157" s="714">
        <f>IF(INDEX(Historical!$F$7:$F$1270,MATCH(B157,Historical!$B$7:$B$1301,0))=0,"n/a",((INDEX(Historical!$C$7:$C$1279,MATCH(B157,Historical!$B$7:$B$1301,0))/INDEX(Historical!$F$7:$F$1270,MATCH(B157,Historical!$B$7:$B$1301,0)))^(1/3)-1)*100)</f>
        <v>11.457607795906144</v>
      </c>
      <c r="U157" s="714">
        <f>IF(INDEX(Historical!$H$7:$H$1270,MATCH(B157,Historical!$B$7:$B$1301,0))=0,"n/a",((INDEX(Historical!$C$7:$C$1279,MATCH(B157,Historical!$B$7:$B$1301,0))/INDEX(Historical!$H$7:$H$1270,MATCH(B157,Historical!$B$7:$B$1301,0)))^(1/5)-1)*100)</f>
        <v>24.573093961551741</v>
      </c>
      <c r="V157" s="714" t="str">
        <f>IF(INDEX(Historical!$O$7:$O$1270,MATCH(B157,Historical!$B$7:$B$1301,0))=0,"n/a",((INDEX(Historical!$C$7:$C$1279,MATCH(B157,Historical!$B$7:$B$1301,0))/INDEX(Historical!$O$7:$O$1270,MATCH(B157,Historical!$B$7:$B$1301,0)))^(1/10)-1)*100)</f>
        <v>n/a</v>
      </c>
      <c r="W157" s="715" t="str">
        <f>IF(OR(U157&lt;=0,U157="n/a",V157&lt;=0,V157="n/a"),"n/a",U157/V157)</f>
        <v>n/a</v>
      </c>
      <c r="X157" s="716">
        <f>IF(OR(AJ157&lt;=0,AJ157="n/a",U157&lt;=0,U157="n/a"),"n/a",U157/AJ157)</f>
        <v>1.4286682535785897</v>
      </c>
      <c r="Y157" s="889"/>
      <c r="Z157" s="663">
        <f>IF(OR(AC157&lt;0.01,AC157="n/a"),"n/a",M157/AC157*100)</f>
        <v>56.71641791044776</v>
      </c>
      <c r="AA157" s="900">
        <f>IF(OR(AC157&lt;0.01,AC157="n/a"),"n/a",I157/AC157)</f>
        <v>20.208955223880594</v>
      </c>
      <c r="AB157" s="1199">
        <v>12</v>
      </c>
      <c r="AC157" s="893">
        <v>0.67</v>
      </c>
      <c r="AD157" s="893">
        <v>1.49</v>
      </c>
      <c r="AE157" s="893">
        <v>1.53</v>
      </c>
      <c r="AF157" s="893">
        <v>2.87</v>
      </c>
      <c r="AG157" s="893">
        <v>15.8</v>
      </c>
      <c r="AH157" s="893">
        <v>-15.2</v>
      </c>
      <c r="AI157" s="893">
        <v>72.509999999999991</v>
      </c>
      <c r="AJ157" s="893">
        <v>17.2</v>
      </c>
      <c r="AK157" s="893">
        <v>13.5</v>
      </c>
      <c r="AL157" s="893">
        <v>435.26</v>
      </c>
      <c r="AM157" s="893">
        <v>17.100000000000001</v>
      </c>
      <c r="AN157" s="893">
        <v>0</v>
      </c>
      <c r="AO157" s="753">
        <f>IF(U157="n/a","n/a",IF(AA157&lt;0,"n/a",IF(AA157="n/a","n/a",J157+U157-AA157)))</f>
        <v>7.1706379991187106</v>
      </c>
      <c r="AP157" s="754">
        <f>IF(U157="n/a","n/a",J157+U157)</f>
        <v>27.379593222999304</v>
      </c>
      <c r="AQ157" s="902">
        <f>IF(OR(AC157&lt;0.01,AF157="n/a"),"n/a",(I157/SQRT(22.5*AC157*(I157/AF157))-1)*100)</f>
        <v>60.554181221774343</v>
      </c>
      <c r="AR157" s="663">
        <f>INDEX(Historical!$C$7:$C$1279,MATCH(B157,Historical!$B$7:$B$1301,0))*IF(AH157="n/a",1.03,IF(AH157&lt;0,1.01,IF(AH157&gt;10,1.1,(1+AH157/100))))</f>
        <v>0.36359999999999998</v>
      </c>
      <c r="AS157" s="900">
        <f>IF($AI157="n/a",1.03*AR157,IF($AI157&lt;0,1.01*AR157,IF($AI157&gt;10,1.1*AR157,(1+$AI157/100)*AR157)))</f>
        <v>0.39995999999999998</v>
      </c>
      <c r="AT157" s="900">
        <f>IF($AK157="n/a",1.03*AS157,IF($AK157&lt;0,1.01*AS157,IF($AK157&gt;10,1.1*AS157,(1+$AK157/100)*AS157)))</f>
        <v>0.43995600000000001</v>
      </c>
      <c r="AU157" s="900">
        <f>IF($AK157="n/a",1.03*AT157,IF($AK157&lt;0,1.01*AT157,IF($AK157&gt;10,1.1*AT157,(1+$AK157/100)*AT157)))</f>
        <v>0.48395160000000004</v>
      </c>
      <c r="AV157" s="900">
        <f>IF($AK157="n/a",1.03*AU157,IF($AK157&lt;0,1.01*AU157,IF($AK157&gt;10,1.1*AU157,(1+$AK157/100)*AU157)))</f>
        <v>0.53234676000000003</v>
      </c>
      <c r="AW157" s="663">
        <f>SUM(AR157:AV157)</f>
        <v>2.21981436</v>
      </c>
      <c r="AX157" s="761">
        <f>AW157/I157*100</f>
        <v>16.39449305760709</v>
      </c>
      <c r="AY157" s="742">
        <v>0.74</v>
      </c>
      <c r="AZ157" s="896">
        <v>42.53</v>
      </c>
      <c r="BA157" s="896">
        <v>-28.360000000000003</v>
      </c>
      <c r="BB157" s="896">
        <v>-2.4299999999999997</v>
      </c>
      <c r="BC157" s="896">
        <v>-9.91</v>
      </c>
      <c r="BE157" s="635">
        <v>2014</v>
      </c>
      <c r="BF157" s="912">
        <f>IF(BE157&gt;2008,0,IF(BE157&gt;2001,1,IF(BE157&gt;1990,2,IF(BE157&gt;1980,3,IF(BE157&gt;1973,4,IF(BE157&gt;1970,5,IF(BE157&gt;1960,6,IF(BE157&gt;1958,7,IF(BE157&gt;1953,8,9)))))))))</f>
        <v>0</v>
      </c>
      <c r="BG157" s="896">
        <v>11.200000000000001</v>
      </c>
    </row>
    <row r="158" spans="1:59" s="787" customFormat="1" ht="11.25" customHeight="1" x14ac:dyDescent="0.2">
      <c r="A158" s="658" t="s">
        <v>4201</v>
      </c>
      <c r="B158" s="795" t="s">
        <v>3841</v>
      </c>
      <c r="C158" s="946" t="s">
        <v>108</v>
      </c>
      <c r="D158" s="946" t="s">
        <v>4337</v>
      </c>
      <c r="E158" s="769">
        <v>6</v>
      </c>
      <c r="F158" s="1199">
        <v>684</v>
      </c>
      <c r="G158" s="1198" t="s">
        <v>106</v>
      </c>
      <c r="H158" s="1198" t="s">
        <v>106</v>
      </c>
      <c r="I158" s="1193">
        <v>25</v>
      </c>
      <c r="J158" s="771">
        <f>(M158/I158)*100</f>
        <v>2.56</v>
      </c>
      <c r="K158" s="793">
        <v>0.16</v>
      </c>
      <c r="L158" s="1194">
        <v>4</v>
      </c>
      <c r="M158" s="774">
        <f>K158*L158</f>
        <v>0.64</v>
      </c>
      <c r="N158" s="1194" t="s">
        <v>4202</v>
      </c>
      <c r="O158" s="794">
        <v>0.14000000000000001</v>
      </c>
      <c r="P158" s="1214">
        <v>43665</v>
      </c>
      <c r="Q158" s="1214">
        <v>43682</v>
      </c>
      <c r="R158" s="774">
        <f>(K158-O158)/O158*100</f>
        <v>14.285714285714276</v>
      </c>
      <c r="S158" s="714">
        <f>IF(INDEX(Historical!$D$7:$D$1277,MATCH(B158,Historical!$B$7:$B$1301,0))=0,"n/a",(INDEX(Historical!$C$7:$C$1279,MATCH(B158,Historical!$B$7:$B$1301,0))/INDEX(Historical!$D$7:$D$1277,MATCH(B158,Historical!$B$7:$B$1301,0))-1)*100)</f>
        <v>15.384615384615374</v>
      </c>
      <c r="T158" s="714">
        <f>IF(INDEX(Historical!$F$7:$F$1270,MATCH(B158,Historical!$B$7:$B$1301,0))=0,"n/a",((INDEX(Historical!$C$7:$C$1279,MATCH(B158,Historical!$B$7:$B$1301,0))/INDEX(Historical!$F$7:$F$1270,MATCH(B158,Historical!$B$7:$B$1301,0)))^(1/3)-1)*100)</f>
        <v>20.843727005349997</v>
      </c>
      <c r="U158" s="714">
        <f>IF(INDEX(Historical!$H$7:$H$1270,MATCH(B158,Historical!$B$7:$B$1301,0))=0,"n/a",((INDEX(Historical!$C$7:$C$1279,MATCH(B158,Historical!$B$7:$B$1301,0))/INDEX(Historical!$H$7:$H$1270,MATCH(B158,Historical!$B$7:$B$1301,0)))^(1/5)-1)*100)</f>
        <v>18.204927370905001</v>
      </c>
      <c r="V158" s="714">
        <f>IF(INDEX(Historical!$O$7:$O$1270,MATCH(B158,Historical!$B$7:$B$1301,0))=0,"n/a",((INDEX(Historical!$C$7:$C$1279,MATCH(B158,Historical!$B$7:$B$1301,0))/INDEX(Historical!$O$7:$O$1270,MATCH(B158,Historical!$B$7:$B$1301,0)))^(1/10)-1)*100)</f>
        <v>9.5958226385217227</v>
      </c>
      <c r="W158" s="715">
        <f>IF(OR(U158&lt;=0,U158="n/a",V158&lt;=0,V158="n/a"),"n/a",U158/V158)</f>
        <v>1.8971721400750636</v>
      </c>
      <c r="X158" s="716">
        <f>IF(OR(AJ158&lt;=0,AJ158="n/a",U158&lt;=0,U158="n/a"),"n/a",U158/AJ158)</f>
        <v>1.2911296007734046</v>
      </c>
      <c r="Y158" s="795"/>
      <c r="Z158" s="771">
        <f>IF(OR(AC158&lt;0.01,AC158="n/a"),"n/a",M158/AC158*100)</f>
        <v>29.767441860465116</v>
      </c>
      <c r="AA158" s="779">
        <f>IF(OR(AC158&lt;0.01,AC158="n/a"),"n/a",I158/AC158)</f>
        <v>11.627906976744187</v>
      </c>
      <c r="AB158" s="1198">
        <v>12</v>
      </c>
      <c r="AC158" s="1193">
        <v>2.15</v>
      </c>
      <c r="AD158" s="1193" t="s">
        <v>136</v>
      </c>
      <c r="AE158" s="1193">
        <v>2.08</v>
      </c>
      <c r="AF158" s="1193">
        <v>0.84</v>
      </c>
      <c r="AG158" s="1193">
        <v>8</v>
      </c>
      <c r="AH158" s="1193">
        <v>13.700000000000001</v>
      </c>
      <c r="AI158" s="1193" t="s">
        <v>136</v>
      </c>
      <c r="AJ158" s="1193">
        <v>14.099999999999998</v>
      </c>
      <c r="AK158" s="1193" t="s">
        <v>136</v>
      </c>
      <c r="AL158" s="1193">
        <v>41.93</v>
      </c>
      <c r="AM158" s="1193">
        <v>1.3</v>
      </c>
      <c r="AN158" s="1193">
        <v>0</v>
      </c>
      <c r="AO158" s="783">
        <f>IF(U158="n/a","n/a",IF(AA158&lt;0,"n/a",IF(AA158="n/a","n/a",J158+U158-AA158)))</f>
        <v>9.1370203941608121</v>
      </c>
      <c r="AP158" s="784">
        <f>IF(U158="n/a","n/a",J158+U158)</f>
        <v>20.764927370904999</v>
      </c>
      <c r="AQ158" s="785">
        <f>IF(OR(AC158&lt;0.01,AF158="n/a"),"n/a",(I158/SQRT(22.5*AC158*(I158/AF158))-1)*100)</f>
        <v>-34.113087253098371</v>
      </c>
      <c r="AR158" s="663">
        <f>INDEX(Historical!$C$7:$C$1279,MATCH(B158,Historical!$B$7:$B$1301,0))*IF(AH158="n/a",1.03,IF(AH158&lt;0,1.01,IF(AH158&gt;10,1.1,(1+AH158/100))))</f>
        <v>0.66</v>
      </c>
      <c r="AS158" s="779">
        <f>IF($AI158="n/a",1.03*AR158,IF($AI158&lt;0,1.01*AR158,IF($AI158&gt;10,1.1*AR158,(1+$AI158/100)*AR158)))</f>
        <v>0.67980000000000007</v>
      </c>
      <c r="AT158" s="779">
        <f>IF($AK158="n/a",1.03*AS158,IF($AK158&lt;0,1.01*AS158,IF($AK158&gt;10,1.1*AS158,(1+$AK158/100)*AS158)))</f>
        <v>0.70019400000000009</v>
      </c>
      <c r="AU158" s="779">
        <f>IF($AK158="n/a",1.03*AT158,IF($AK158&lt;0,1.01*AT158,IF($AK158&gt;10,1.1*AT158,(1+$AK158/100)*AT158)))</f>
        <v>0.72119982000000016</v>
      </c>
      <c r="AV158" s="779">
        <f>IF($AK158="n/a",1.03*AU158,IF($AK158&lt;0,1.01*AU158,IF($AK158&gt;10,1.1*AU158,(1+$AK158/100)*AU158)))</f>
        <v>0.74283581460000014</v>
      </c>
      <c r="AW158" s="771">
        <f>SUM(AR158:AV158)</f>
        <v>3.5040296346000006</v>
      </c>
      <c r="AX158" s="786">
        <f>AW158/I158*100</f>
        <v>14.016118538400002</v>
      </c>
      <c r="AY158" s="1084">
        <v>0.71</v>
      </c>
      <c r="AZ158" s="838">
        <v>25</v>
      </c>
      <c r="BA158" s="838">
        <v>-34.19</v>
      </c>
      <c r="BB158" s="838">
        <v>-6.1</v>
      </c>
      <c r="BC158" s="838">
        <v>-20.45</v>
      </c>
      <c r="BD158" s="922"/>
      <c r="BE158" s="635">
        <v>2014</v>
      </c>
      <c r="BF158" s="912">
        <f>IF(BE158&gt;2008,0,IF(BE158&gt;2001,1,IF(BE158&gt;1990,2,IF(BE158&gt;1980,3,IF(BE158&gt;1973,4,IF(BE158&gt;1970,5,IF(BE158&gt;1960,6,IF(BE158&gt;1958,7,IF(BE158&gt;1953,8,9)))))))))</f>
        <v>0</v>
      </c>
      <c r="BG158" s="838">
        <v>0.89999999999999991</v>
      </c>
    </row>
    <row r="159" spans="1:59" ht="11.25" customHeight="1" x14ac:dyDescent="0.2">
      <c r="A159" s="885" t="s">
        <v>1309</v>
      </c>
      <c r="B159" s="889" t="s">
        <v>1310</v>
      </c>
      <c r="C159" s="946" t="s">
        <v>112</v>
      </c>
      <c r="D159" s="946" t="s">
        <v>4351</v>
      </c>
      <c r="E159" s="746">
        <v>8</v>
      </c>
      <c r="F159" s="1199">
        <v>539</v>
      </c>
      <c r="G159" s="1199" t="s">
        <v>106</v>
      </c>
      <c r="H159" s="1199" t="s">
        <v>106</v>
      </c>
      <c r="I159" s="888">
        <v>174.49</v>
      </c>
      <c r="J159" s="663">
        <f>(M159/I159)*100</f>
        <v>2.3611668290446444</v>
      </c>
      <c r="K159" s="891">
        <v>1.03</v>
      </c>
      <c r="L159" s="901">
        <v>4</v>
      </c>
      <c r="M159" s="654">
        <f>K159*L159</f>
        <v>4.12</v>
      </c>
      <c r="N159" s="884" t="s">
        <v>248</v>
      </c>
      <c r="O159" s="747">
        <v>0.86</v>
      </c>
      <c r="P159" s="875">
        <v>43795</v>
      </c>
      <c r="Q159" s="875">
        <v>43811</v>
      </c>
      <c r="R159" s="654">
        <f>(K159-O159)/O159*100</f>
        <v>19.767441860465119</v>
      </c>
      <c r="S159" s="714">
        <f>IF(INDEX(Historical!$D$7:$D$1277,MATCH(B159,Historical!$B$7:$B$1301,0))=0,"n/a",(INDEX(Historical!$C$7:$C$1279,MATCH(B159,Historical!$B$7:$B$1301,0))/INDEX(Historical!$D$7:$D$1277,MATCH(B159,Historical!$B$7:$B$1301,0))-1)*100)</f>
        <v>19.536423841059602</v>
      </c>
      <c r="T159" s="714">
        <f>IF(INDEX(Historical!$F$7:$F$1270,MATCH(B159,Historical!$B$7:$B$1301,0))=0,"n/a",((INDEX(Historical!$C$7:$C$1279,MATCH(B159,Historical!$B$7:$B$1301,0))/INDEX(Historical!$F$7:$F$1270,MATCH(B159,Historical!$B$7:$B$1301,0)))^(1/3)-1)*100)</f>
        <v>19.792410053297793</v>
      </c>
      <c r="U159" s="714">
        <f>IF(INDEX(Historical!$H$7:$H$1270,MATCH(B159,Historical!$B$7:$B$1301,0))=0,"n/a",((INDEX(Historical!$C$7:$C$1279,MATCH(B159,Historical!$B$7:$B$1301,0))/INDEX(Historical!$H$7:$H$1270,MATCH(B159,Historical!$B$7:$B$1301,0)))^(1/5)-1)*100)</f>
        <v>29.27109882050749</v>
      </c>
      <c r="V159" s="714" t="str">
        <f>IF(INDEX(Historical!$O$7:$O$1270,MATCH(B159,Historical!$B$7:$B$1301,0))=0,"n/a",((INDEX(Historical!$C$7:$C$1279,MATCH(B159,Historical!$B$7:$B$1301,0))/INDEX(Historical!$O$7:$O$1270,MATCH(B159,Historical!$B$7:$B$1301,0)))^(1/10)-1)*100)</f>
        <v>n/a</v>
      </c>
      <c r="W159" s="715" t="str">
        <f>IF(OR(U159&lt;=0,U159="n/a",V159&lt;=0,V159="n/a"),"n/a",U159/V159)</f>
        <v>n/a</v>
      </c>
      <c r="X159" s="716">
        <f>IF(OR(AJ159&lt;=0,AJ159="n/a",U159&lt;=0,U159="n/a"),"n/a",U159/AJ159)</f>
        <v>2.0759644553551415</v>
      </c>
      <c r="Y159" s="676"/>
      <c r="Z159" s="663">
        <f>IF(OR(AC159&lt;0.01,AC159="n/a"),"n/a",M159/AC159*100)</f>
        <v>28.161312371838687</v>
      </c>
      <c r="AA159" s="900">
        <f>IF(OR(AC159&lt;0.01,AC159="n/a"),"n/a",I159/AC159)</f>
        <v>11.926862611073137</v>
      </c>
      <c r="AB159" s="901">
        <v>12</v>
      </c>
      <c r="AC159" s="879">
        <v>14.63</v>
      </c>
      <c r="AD159" s="879">
        <v>3.18</v>
      </c>
      <c r="AE159" s="879">
        <v>0.8</v>
      </c>
      <c r="AF159" s="879">
        <v>4.3899999999999997</v>
      </c>
      <c r="AG159" s="879">
        <v>36.700000000000003</v>
      </c>
      <c r="AH159" s="879">
        <v>-30.5</v>
      </c>
      <c r="AI159" s="879">
        <v>-26.290000000000003</v>
      </c>
      <c r="AJ159" s="879">
        <v>14.099999999999998</v>
      </c>
      <c r="AK159" s="879">
        <v>3.81</v>
      </c>
      <c r="AL159" s="892">
        <v>7230</v>
      </c>
      <c r="AM159" s="886">
        <v>2.1999999999999997</v>
      </c>
      <c r="AN159" s="879">
        <v>1.07</v>
      </c>
      <c r="AO159" s="753">
        <f>IF(U159="n/a","n/a",IF(AA159&lt;0,"n/a",IF(AA159="n/a","n/a",J159+U159-AA159)))</f>
        <v>19.705403038478998</v>
      </c>
      <c r="AP159" s="754">
        <f>IF(U159="n/a","n/a",J159+U159)</f>
        <v>31.632265649552135</v>
      </c>
      <c r="AQ159" s="902">
        <f>IF(OR(AC159&lt;0.01,AF159="n/a"),"n/a",(I159/SQRT(22.5*AC159*(I159/AF159))-1)*100)</f>
        <v>52.547153894002484</v>
      </c>
      <c r="AR159" s="663">
        <f>INDEX(Historical!$C$7:$C$1279,MATCH(B159,Historical!$B$7:$B$1301,0))*IF(AH159="n/a",1.03,IF(AH159&lt;0,1.01,IF(AH159&gt;10,1.1,(1+AH159/100))))</f>
        <v>3.6461000000000001</v>
      </c>
      <c r="AS159" s="900">
        <f>IF($AI159="n/a",1.03*AR159,IF($AI159&lt;0,1.01*AR159,IF($AI159&gt;10,1.1*AR159,(1+$AI159/100)*AR159)))</f>
        <v>3.6825610000000002</v>
      </c>
      <c r="AT159" s="900">
        <f>IF($AK159="n/a",1.03*AS159,IF($AK159&lt;0,1.01*AS159,IF($AK159&gt;10,1.1*AS159,(1+$AK159/100)*AS159)))</f>
        <v>3.8228665741000003</v>
      </c>
      <c r="AU159" s="900">
        <f>IF($AK159="n/a",1.03*AT159,IF($AK159&lt;0,1.01*AT159,IF($AK159&gt;10,1.1*AT159,(1+$AK159/100)*AT159)))</f>
        <v>3.9685177905732103</v>
      </c>
      <c r="AV159" s="900">
        <f>IF($AK159="n/a",1.03*AU159,IF($AK159&lt;0,1.01*AU159,IF($AK159&gt;10,1.1*AU159,(1+$AK159/100)*AU159)))</f>
        <v>4.1197183183940496</v>
      </c>
      <c r="AW159" s="663">
        <f>SUM(AR159:AV159)</f>
        <v>19.23976368306726</v>
      </c>
      <c r="AX159" s="761">
        <f>AW159/I159*100</f>
        <v>11.026284419202968</v>
      </c>
      <c r="AY159" s="948">
        <v>1.08</v>
      </c>
      <c r="AZ159" s="886">
        <v>18.59</v>
      </c>
      <c r="BA159" s="886">
        <v>-37.619999999999997</v>
      </c>
      <c r="BB159" s="886">
        <v>-5.66</v>
      </c>
      <c r="BC159" s="886">
        <v>-20.21</v>
      </c>
      <c r="BE159" s="635">
        <v>2013</v>
      </c>
      <c r="BF159" s="912">
        <f>IF(BE159&gt;2008,0,IF(BE159&gt;2001,1,IF(BE159&gt;1990,2,IF(BE159&gt;1980,3,IF(BE159&gt;1973,4,IF(BE159&gt;1970,5,IF(BE159&gt;1960,6,IF(BE159&gt;1958,7,IF(BE159&gt;1953,8,9)))))))))</f>
        <v>0</v>
      </c>
      <c r="BG159" s="896">
        <v>8.3000000000000007</v>
      </c>
    </row>
    <row r="160" spans="1:59" ht="11.25" customHeight="1" x14ac:dyDescent="0.2">
      <c r="A160" s="894" t="s">
        <v>1275</v>
      </c>
      <c r="B160" s="889" t="s">
        <v>1276</v>
      </c>
      <c r="C160" s="946" t="s">
        <v>108</v>
      </c>
      <c r="D160" s="946" t="s">
        <v>4345</v>
      </c>
      <c r="E160" s="746">
        <v>8</v>
      </c>
      <c r="F160" s="1199">
        <v>579</v>
      </c>
      <c r="G160" s="1199" t="s">
        <v>106</v>
      </c>
      <c r="H160" s="1199" t="s">
        <v>106</v>
      </c>
      <c r="I160" s="888">
        <v>65.2</v>
      </c>
      <c r="J160" s="663">
        <f>(M160/I160)*100</f>
        <v>3.4969325153374227</v>
      </c>
      <c r="K160" s="891">
        <v>0.56999999999999995</v>
      </c>
      <c r="L160" s="901">
        <v>4</v>
      </c>
      <c r="M160" s="654">
        <f>K160*L160</f>
        <v>2.2799999999999998</v>
      </c>
      <c r="N160" s="884" t="s">
        <v>127</v>
      </c>
      <c r="O160" s="747">
        <v>0.52</v>
      </c>
      <c r="P160" s="875">
        <v>43914</v>
      </c>
      <c r="Q160" s="875">
        <v>43930</v>
      </c>
      <c r="R160" s="654">
        <f>(K160-O160)/O160*100</f>
        <v>9.6153846153846025</v>
      </c>
      <c r="S160" s="714">
        <f>IF(INDEX(Historical!$D$7:$D$1277,MATCH(B160,Historical!$B$7:$B$1301,0))=0,"n/a",(INDEX(Historical!$C$7:$C$1279,MATCH(B160,Historical!$B$7:$B$1301,0))/INDEX(Historical!$D$7:$D$1277,MATCH(B160,Historical!$B$7:$B$1301,0))-1)*100)</f>
        <v>9.932951227425125</v>
      </c>
      <c r="T160" s="714">
        <f>IF(INDEX(Historical!$F$7:$F$1270,MATCH(B160,Historical!$B$7:$B$1301,0))=0,"n/a",((INDEX(Historical!$C$7:$C$1279,MATCH(B160,Historical!$B$7:$B$1301,0))/INDEX(Historical!$F$7:$F$1270,MATCH(B160,Historical!$B$7:$B$1301,0)))^(1/3)-1)*100)</f>
        <v>9.637490641491663</v>
      </c>
      <c r="U160" s="714">
        <f>IF(INDEX(Historical!$H$7:$H$1270,MATCH(B160,Historical!$B$7:$B$1301,0))=0,"n/a",((INDEX(Historical!$C$7:$C$1279,MATCH(B160,Historical!$B$7:$B$1301,0))/INDEX(Historical!$H$7:$H$1270,MATCH(B160,Historical!$B$7:$B$1301,0)))^(1/5)-1)*100)</f>
        <v>7.4601672368568295</v>
      </c>
      <c r="V160" s="714">
        <f>IF(INDEX(Historical!$O$7:$O$1270,MATCH(B160,Historical!$B$7:$B$1301,0))=0,"n/a",((INDEX(Historical!$C$7:$C$1279,MATCH(B160,Historical!$B$7:$B$1301,0))/INDEX(Historical!$O$7:$O$1270,MATCH(B160,Historical!$B$7:$B$1301,0)))^(1/10)-1)*100)</f>
        <v>4.7316427783497872</v>
      </c>
      <c r="W160" s="715">
        <f>IF(OR(U160&lt;=0,U160="n/a",V160&lt;=0,V160="n/a"),"n/a",U160/V160)</f>
        <v>1.5766547869995049</v>
      </c>
      <c r="X160" s="716" t="str">
        <f>IF(OR(AJ160&lt;=0,AJ160="n/a",U160&lt;=0,U160="n/a"),"n/a",U160/AJ160)</f>
        <v>n/a</v>
      </c>
      <c r="Y160" s="676"/>
      <c r="Z160" s="663" t="str">
        <f>IF(OR(AC160&lt;0.01,AC160="n/a"),"n/a",M160/AC160*100)</f>
        <v>n/a</v>
      </c>
      <c r="AA160" s="900" t="str">
        <f>IF(OR(AC160&lt;0.01,AC160="n/a"),"n/a",I160/AC160)</f>
        <v>n/a</v>
      </c>
      <c r="AB160" s="901">
        <v>12</v>
      </c>
      <c r="AC160" s="879" t="s">
        <v>136</v>
      </c>
      <c r="AD160" s="879" t="s">
        <v>136</v>
      </c>
      <c r="AE160" s="879" t="s">
        <v>136</v>
      </c>
      <c r="AF160" s="879" t="s">
        <v>136</v>
      </c>
      <c r="AG160" s="879" t="s">
        <v>136</v>
      </c>
      <c r="AH160" s="879" t="s">
        <v>136</v>
      </c>
      <c r="AI160" s="879" t="s">
        <v>136</v>
      </c>
      <c r="AJ160" s="879" t="s">
        <v>136</v>
      </c>
      <c r="AK160" s="879" t="s">
        <v>136</v>
      </c>
      <c r="AL160" s="892" t="s">
        <v>136</v>
      </c>
      <c r="AM160" s="886" t="s">
        <v>136</v>
      </c>
      <c r="AN160" s="879" t="s">
        <v>136</v>
      </c>
      <c r="AO160" s="753" t="str">
        <f>IF(U160="n/a","n/a",IF(AA160&lt;0,"n/a",IF(AA160="n/a","n/a",J160+U160-AA160)))</f>
        <v>n/a</v>
      </c>
      <c r="AP160" s="754">
        <f>IF(U160="n/a","n/a",J160+U160)</f>
        <v>10.957099752194253</v>
      </c>
      <c r="AQ160" s="902" t="str">
        <f>IF(OR(AC160&lt;0.01,AF160="n/a"),"n/a",(I160/SQRT(22.5*AC160*(I160/AF160))-1)*100)</f>
        <v>n/a</v>
      </c>
      <c r="AR160" s="663">
        <f>INDEX(Historical!$C$7:$C$1279,MATCH(B160,Historical!$B$7:$B$1301,0))*IF(AH160="n/a",1.03,IF(AH160&lt;0,1.01,IF(AH160&gt;10,1.1,(1+AH160/100))))</f>
        <v>2.094093</v>
      </c>
      <c r="AS160" s="900">
        <f>IF($AI160="n/a",1.03*AR160,IF($AI160&lt;0,1.01*AR160,IF($AI160&gt;10,1.1*AR160,(1+$AI160/100)*AR160)))</f>
        <v>2.1569157900000002</v>
      </c>
      <c r="AT160" s="900">
        <f>IF($AK160="n/a",1.03*AS160,IF($AK160&lt;0,1.01*AS160,IF($AK160&gt;10,1.1*AS160,(1+$AK160/100)*AS160)))</f>
        <v>2.2216232637000002</v>
      </c>
      <c r="AU160" s="900">
        <f>IF($AK160="n/a",1.03*AT160,IF($AK160&lt;0,1.01*AT160,IF($AK160&gt;10,1.1*AT160,(1+$AK160/100)*AT160)))</f>
        <v>2.2882719616110001</v>
      </c>
      <c r="AV160" s="900">
        <f>IF($AK160="n/a",1.03*AU160,IF($AK160&lt;0,1.01*AU160,IF($AK160&gt;10,1.1*AU160,(1+$AK160/100)*AU160)))</f>
        <v>2.3569201204593302</v>
      </c>
      <c r="AW160" s="663">
        <f>SUM(AR160:AV160)</f>
        <v>11.117824135770331</v>
      </c>
      <c r="AX160" s="761">
        <f>AW160/I160*100</f>
        <v>17.0518775088502</v>
      </c>
      <c r="AY160" s="948" t="s">
        <v>136</v>
      </c>
      <c r="AZ160" s="886" t="s">
        <v>136</v>
      </c>
      <c r="BA160" s="886" t="s">
        <v>136</v>
      </c>
      <c r="BB160" s="886" t="s">
        <v>136</v>
      </c>
      <c r="BC160" s="886" t="s">
        <v>136</v>
      </c>
      <c r="BD160" s="921" t="s">
        <v>4271</v>
      </c>
      <c r="BE160" s="635">
        <v>2013</v>
      </c>
      <c r="BF160" s="912">
        <f>IF(BE160&gt;2008,0,IF(BE160&gt;2001,1,IF(BE160&gt;1990,2,IF(BE160&gt;1980,3,IF(BE160&gt;1973,4,IF(BE160&gt;1970,5,IF(BE160&gt;1960,6,IF(BE160&gt;1958,7,IF(BE160&gt;1953,8,9)))))))))</f>
        <v>0</v>
      </c>
      <c r="BG160" s="896" t="s">
        <v>136</v>
      </c>
    </row>
    <row r="161" spans="1:59" ht="11.25" customHeight="1" x14ac:dyDescent="0.2">
      <c r="A161" s="895" t="s">
        <v>4451</v>
      </c>
      <c r="B161" s="889" t="s">
        <v>4450</v>
      </c>
      <c r="C161" s="946" t="s">
        <v>108</v>
      </c>
      <c r="D161" s="946" t="s">
        <v>4341</v>
      </c>
      <c r="E161" s="746">
        <v>5</v>
      </c>
      <c r="F161" s="1199">
        <v>741</v>
      </c>
      <c r="G161" s="1199" t="s">
        <v>106</v>
      </c>
      <c r="H161" s="1199" t="s">
        <v>106</v>
      </c>
      <c r="I161" s="888">
        <v>55.64</v>
      </c>
      <c r="J161" s="663">
        <f>(M161/I161)*100</f>
        <v>2.2286125089863407</v>
      </c>
      <c r="K161" s="891">
        <v>0.31</v>
      </c>
      <c r="L161" s="901">
        <v>4</v>
      </c>
      <c r="M161" s="654">
        <f>K161*L161</f>
        <v>1.24</v>
      </c>
      <c r="N161" s="884" t="s">
        <v>148</v>
      </c>
      <c r="O161" s="747">
        <v>0.27</v>
      </c>
      <c r="P161" s="880">
        <v>43616</v>
      </c>
      <c r="Q161" s="880">
        <v>43630</v>
      </c>
      <c r="R161" s="654">
        <f>(K161-O161)/O161*100</f>
        <v>14.814814814814806</v>
      </c>
      <c r="S161" s="714">
        <f>IF(INDEX(Historical!$D$7:$D$1277,MATCH(B161,Historical!$B$7:$B$1301,0))=0,"n/a",(INDEX(Historical!$C$7:$C$1279,MATCH(B161,Historical!$B$7:$B$1301,0))/INDEX(Historical!$D$7:$D$1277,MATCH(B161,Historical!$B$7:$B$1301,0))-1)*100)</f>
        <v>18.811881188118807</v>
      </c>
      <c r="T161" s="714">
        <f>IF(INDEX(Historical!$F$7:$F$1270,MATCH(B161,Historical!$B$7:$B$1301,0))=0,"n/a",((INDEX(Historical!$C$7:$C$1279,MATCH(B161,Historical!$B$7:$B$1301,0))/INDEX(Historical!$F$7:$F$1270,MATCH(B161,Historical!$B$7:$B$1301,0)))^(1/3)-1)*100)</f>
        <v>22.052244447028492</v>
      </c>
      <c r="U161" s="714" t="str">
        <f>IF(INDEX(Historical!$H$7:$H$1270,MATCH(B161,Historical!$B$7:$B$1301,0))=0,"n/a",((INDEX(Historical!$C$7:$C$1279,MATCH(B161,Historical!$B$7:$B$1301,0))/INDEX(Historical!$H$7:$H$1270,MATCH(B161,Historical!$B$7:$B$1301,0)))^(1/5)-1)*100)</f>
        <v>n/a</v>
      </c>
      <c r="V161" s="714" t="str">
        <f>IF(INDEX(Historical!$O$7:$O$1270,MATCH(B161,Historical!$B$7:$B$1301,0))=0,"n/a",((INDEX(Historical!$C$7:$C$1279,MATCH(B161,Historical!$B$7:$B$1301,0))/INDEX(Historical!$O$7:$O$1270,MATCH(B161,Historical!$B$7:$B$1301,0)))^(1/10)-1)*100)</f>
        <v>n/a</v>
      </c>
      <c r="W161" s="715" t="str">
        <f>IF(OR(U161&lt;=0,U161="n/a",V161&lt;=0,V161="n/a"),"n/a",U161/V161)</f>
        <v>n/a</v>
      </c>
      <c r="X161" s="716" t="str">
        <f>IF(OR(AJ161&lt;=0,AJ161="n/a",U161&lt;=0,U161="n/a"),"n/a",U161/AJ161)</f>
        <v>n/a</v>
      </c>
      <c r="Y161" s="890"/>
      <c r="Z161" s="663">
        <f>IF(OR(AC161&lt;0.01,AC161="n/a"),"n/a",M161/AC161*100)</f>
        <v>44.285714285714292</v>
      </c>
      <c r="AA161" s="900">
        <f>IF(OR(AC161&lt;0.01,AC161="n/a"),"n/a",I161/AC161)</f>
        <v>19.871428571428574</v>
      </c>
      <c r="AB161" s="901">
        <v>3</v>
      </c>
      <c r="AC161" s="879">
        <v>2.8</v>
      </c>
      <c r="AD161" s="879">
        <v>2.2200000000000002</v>
      </c>
      <c r="AE161" s="879">
        <v>3.31</v>
      </c>
      <c r="AF161" s="879">
        <v>3.4</v>
      </c>
      <c r="AG161" s="879">
        <v>19.8</v>
      </c>
      <c r="AH161" s="879">
        <v>14.799999999999999</v>
      </c>
      <c r="AI161" s="879">
        <v>41.089999999999996</v>
      </c>
      <c r="AJ161" s="879">
        <v>17.899999999999999</v>
      </c>
      <c r="AK161" s="879">
        <v>8.6999999999999993</v>
      </c>
      <c r="AL161" s="892">
        <v>3840</v>
      </c>
      <c r="AM161" s="886">
        <v>0.1</v>
      </c>
      <c r="AN161" s="879">
        <v>0</v>
      </c>
      <c r="AO161" s="753" t="str">
        <f>IF(U161="n/a","n/a",IF(AA161&lt;0,"n/a",IF(AA161="n/a","n/a",J161+U161-AA161)))</f>
        <v>n/a</v>
      </c>
      <c r="AP161" s="754" t="str">
        <f>IF(U161="n/a","n/a",J161+U161)</f>
        <v>n/a</v>
      </c>
      <c r="AQ161" s="902">
        <f>IF(OR(AC161&lt;0.01,AF161="n/a"),"n/a",(I161/SQRT(22.5*AC161*(I161/AF161))-1)*100)</f>
        <v>73.28570774283871</v>
      </c>
      <c r="AR161" s="663">
        <f>INDEX(Historical!$C$7:$C$1279,MATCH(B161,Historical!$B$7:$B$1301,0))*IF(AH161="n/a",1.03,IF(AH161&lt;0,1.01,IF(AH161&gt;10,1.1,(1+AH161/100))))</f>
        <v>1.32</v>
      </c>
      <c r="AS161" s="900">
        <f>IF($AI161="n/a",1.03*AR161,IF($AI161&lt;0,1.01*AR161,IF($AI161&gt;10,1.1*AR161,(1+$AI161/100)*AR161)))</f>
        <v>1.4520000000000002</v>
      </c>
      <c r="AT161" s="900">
        <f>IF($AK161="n/a",1.03*AS161,IF($AK161&lt;0,1.01*AS161,IF($AK161&gt;10,1.1*AS161,(1+$AK161/100)*AS161)))</f>
        <v>1.5783240000000001</v>
      </c>
      <c r="AU161" s="900">
        <f>IF($AK161="n/a",1.03*AT161,IF($AK161&lt;0,1.01*AT161,IF($AK161&gt;10,1.1*AT161,(1+$AK161/100)*AT161)))</f>
        <v>1.715638188</v>
      </c>
      <c r="AV161" s="900">
        <f>IF($AK161="n/a",1.03*AU161,IF($AK161&lt;0,1.01*AU161,IF($AK161&gt;10,1.1*AU161,(1+$AK161/100)*AU161)))</f>
        <v>1.864898710356</v>
      </c>
      <c r="AW161" s="663">
        <f>SUM(AR161:AV161)</f>
        <v>7.9308608983560003</v>
      </c>
      <c r="AX161" s="761">
        <f>AW161/I161*100</f>
        <v>14.253883713795831</v>
      </c>
      <c r="AY161" s="948">
        <v>0.73</v>
      </c>
      <c r="AZ161" s="886">
        <v>33.11</v>
      </c>
      <c r="BA161" s="886">
        <v>-14.19</v>
      </c>
      <c r="BB161" s="886">
        <v>-5.42</v>
      </c>
      <c r="BC161" s="886">
        <v>7.0499999999999989</v>
      </c>
      <c r="BE161" s="635">
        <v>2015</v>
      </c>
      <c r="BF161" s="912">
        <f>IF(BE161&gt;2008,0,IF(BE161&gt;2001,1,IF(BE161&gt;1990,2,IF(BE161&gt;1980,3,IF(BE161&gt;1973,4,IF(BE161&gt;1970,5,IF(BE161&gt;1960,6,IF(BE161&gt;1958,7,IF(BE161&gt;1953,8,9)))))))))</f>
        <v>0</v>
      </c>
      <c r="BG161" s="896">
        <v>12.1</v>
      </c>
    </row>
    <row r="162" spans="1:59" ht="11.25" customHeight="1" x14ac:dyDescent="0.2">
      <c r="A162" s="894" t="s">
        <v>4140</v>
      </c>
      <c r="B162" s="889" t="s">
        <v>4141</v>
      </c>
      <c r="C162" s="946" t="s">
        <v>178</v>
      </c>
      <c r="D162" s="946" t="s">
        <v>4343</v>
      </c>
      <c r="E162" s="746">
        <v>6</v>
      </c>
      <c r="F162" s="1199">
        <v>664</v>
      </c>
      <c r="G162" s="1199" t="s">
        <v>106</v>
      </c>
      <c r="H162" s="1199" t="s">
        <v>106</v>
      </c>
      <c r="I162" s="888">
        <v>9.73</v>
      </c>
      <c r="J162" s="663">
        <f>(M162/I162)*100</f>
        <v>18.088386433710173</v>
      </c>
      <c r="K162" s="891">
        <v>0.44</v>
      </c>
      <c r="L162" s="901">
        <v>4</v>
      </c>
      <c r="M162" s="654">
        <f>K162*L162</f>
        <v>1.76</v>
      </c>
      <c r="N162" s="884" t="s">
        <v>107</v>
      </c>
      <c r="O162" s="747">
        <v>0.43</v>
      </c>
      <c r="P162" s="880">
        <v>43223</v>
      </c>
      <c r="Q162" s="880">
        <v>43235</v>
      </c>
      <c r="R162" s="654">
        <f>(K162-O162)/O162*100</f>
        <v>2.3255813953488391</v>
      </c>
      <c r="S162" s="714">
        <f>IF(INDEX(Historical!$D$7:$D$1277,MATCH(B162,Historical!$B$7:$B$1301,0))=0,"n/a",(INDEX(Historical!$C$7:$C$1279,MATCH(B162,Historical!$B$7:$B$1301,0))/INDEX(Historical!$D$7:$D$1277,MATCH(B162,Historical!$B$7:$B$1301,0))-1)*100)</f>
        <v>0.57142857142857828</v>
      </c>
      <c r="T162" s="714">
        <f>IF(INDEX(Historical!$F$7:$F$1270,MATCH(B162,Historical!$B$7:$B$1301,0))=0,"n/a",((INDEX(Historical!$C$7:$C$1279,MATCH(B162,Historical!$B$7:$B$1301,0))/INDEX(Historical!$F$7:$F$1270,MATCH(B162,Historical!$B$7:$B$1301,0)))^(1/3)-1)*100)</f>
        <v>2.1745909858070789</v>
      </c>
      <c r="U162" s="714">
        <f>IF(INDEX(Historical!$H$7:$H$1270,MATCH(B162,Historical!$B$7:$B$1301,0))=0,"n/a",((INDEX(Historical!$C$7:$C$1279,MATCH(B162,Historical!$B$7:$B$1301,0))/INDEX(Historical!$H$7:$H$1270,MATCH(B162,Historical!$B$7:$B$1301,0)))^(1/5)-1)*100)</f>
        <v>57.189186840928443</v>
      </c>
      <c r="V162" s="714" t="str">
        <f>IF(INDEX(Historical!$O$7:$O$1270,MATCH(B162,Historical!$B$7:$B$1301,0))=0,"n/a",((INDEX(Historical!$C$7:$C$1279,MATCH(B162,Historical!$B$7:$B$1301,0))/INDEX(Historical!$O$7:$O$1270,MATCH(B162,Historical!$B$7:$B$1301,0)))^(1/10)-1)*100)</f>
        <v>n/a</v>
      </c>
      <c r="W162" s="715" t="str">
        <f>IF(OR(U162&lt;=0,U162="n/a",V162&lt;=0,V162="n/a"),"n/a",U162/V162)</f>
        <v>n/a</v>
      </c>
      <c r="X162" s="716">
        <f>IF(OR(AJ162&lt;=0,AJ162="n/a",U162&lt;=0,U162="n/a"),"n/a",U162/AJ162)</f>
        <v>0.86128293435133185</v>
      </c>
      <c r="Y162" s="685" t="s">
        <v>4497</v>
      </c>
      <c r="Z162" s="663">
        <f>IF(OR(AC162&lt;0.01,AC162="n/a"),"n/a",M162/AC162*100)</f>
        <v>228.57142857142856</v>
      </c>
      <c r="AA162" s="900">
        <f>IF(OR(AC162&lt;0.01,AC162="n/a"),"n/a",I162/AC162)</f>
        <v>12.636363636363637</v>
      </c>
      <c r="AB162" s="901">
        <v>12</v>
      </c>
      <c r="AC162" s="879">
        <v>0.77</v>
      </c>
      <c r="AD162" s="879">
        <v>1.05</v>
      </c>
      <c r="AE162" s="879">
        <v>2.2400000000000002</v>
      </c>
      <c r="AF162" s="879">
        <v>1.04</v>
      </c>
      <c r="AG162" s="879">
        <v>9.1</v>
      </c>
      <c r="AH162" s="879">
        <v>-40.699999999999996</v>
      </c>
      <c r="AI162" s="879">
        <v>24.79</v>
      </c>
      <c r="AJ162" s="879">
        <v>66.400000000000006</v>
      </c>
      <c r="AK162" s="879">
        <v>11.899999999999999</v>
      </c>
      <c r="AL162" s="892">
        <v>326.7</v>
      </c>
      <c r="AM162" s="886">
        <v>47.620000000000005</v>
      </c>
      <c r="AN162" s="879">
        <v>1.48</v>
      </c>
      <c r="AO162" s="753">
        <f>IF(U162="n/a","n/a",IF(AA162&lt;0,"n/a",IF(AA162="n/a","n/a",J162+U162-AA162)))</f>
        <v>62.641209638274972</v>
      </c>
      <c r="AP162" s="754">
        <f>IF(U162="n/a","n/a",J162+U162)</f>
        <v>75.277573274638613</v>
      </c>
      <c r="AQ162" s="902">
        <f>IF(OR(AC162&lt;0.01,AF162="n/a"),"n/a",(I162/SQRT(22.5*AC162*(I162/AF162))-1)*100)</f>
        <v>-23.574820374381321</v>
      </c>
      <c r="AR162" s="663">
        <f>INDEX(Historical!$C$7:$C$1279,MATCH(B162,Historical!$B$7:$B$1301,0))*IF(AH162="n/a",1.03,IF(AH162&lt;0,1.01,IF(AH162&gt;10,1.1,(1+AH162/100))))</f>
        <v>1.7776000000000001</v>
      </c>
      <c r="AS162" s="900">
        <f>IF($AI162="n/a",1.03*AR162,IF($AI162&lt;0,1.01*AR162,IF($AI162&gt;10,1.1*AR162,(1+$AI162/100)*AR162)))</f>
        <v>1.9553600000000002</v>
      </c>
      <c r="AT162" s="900">
        <f>IF($AK162="n/a",1.03*AS162,IF($AK162&lt;0,1.01*AS162,IF($AK162&gt;10,1.1*AS162,(1+$AK162/100)*AS162)))</f>
        <v>2.1508960000000004</v>
      </c>
      <c r="AU162" s="900">
        <f>IF($AK162="n/a",1.03*AT162,IF($AK162&lt;0,1.01*AT162,IF($AK162&gt;10,1.1*AT162,(1+$AK162/100)*AT162)))</f>
        <v>2.3659856000000006</v>
      </c>
      <c r="AV162" s="900">
        <f>IF($AK162="n/a",1.03*AU162,IF($AK162&lt;0,1.01*AU162,IF($AK162&gt;10,1.1*AU162,(1+$AK162/100)*AU162)))</f>
        <v>2.602584160000001</v>
      </c>
      <c r="AW162" s="663">
        <f>SUM(AR162:AV162)</f>
        <v>10.852425760000003</v>
      </c>
      <c r="AX162" s="761">
        <f>AW162/I162*100</f>
        <v>111.53572209660845</v>
      </c>
      <c r="AY162" s="948">
        <v>1.93</v>
      </c>
      <c r="AZ162" s="886">
        <v>108.35</v>
      </c>
      <c r="BA162" s="886">
        <v>-47.53</v>
      </c>
      <c r="BB162" s="886">
        <v>-6.4600000000000009</v>
      </c>
      <c r="BC162" s="886">
        <v>-23.64</v>
      </c>
      <c r="BE162" s="635">
        <v>2014</v>
      </c>
      <c r="BF162" s="912">
        <f>IF(BE162&gt;2008,0,IF(BE162&gt;2001,1,IF(BE162&gt;1990,2,IF(BE162&gt;1980,3,IF(BE162&gt;1973,4,IF(BE162&gt;1970,5,IF(BE162&gt;1960,6,IF(BE162&gt;1958,7,IF(BE162&gt;1953,8,9)))))))))</f>
        <v>0</v>
      </c>
      <c r="BG162" s="896">
        <v>3</v>
      </c>
    </row>
    <row r="163" spans="1:59" ht="11.25" customHeight="1" x14ac:dyDescent="0.2">
      <c r="A163" s="877" t="s">
        <v>1287</v>
      </c>
      <c r="B163" s="889" t="s">
        <v>1288</v>
      </c>
      <c r="C163" s="946" t="s">
        <v>112</v>
      </c>
      <c r="D163" s="946" t="s">
        <v>4328</v>
      </c>
      <c r="E163" s="746">
        <v>9</v>
      </c>
      <c r="F163" s="1199">
        <v>429</v>
      </c>
      <c r="G163" s="1199" t="s">
        <v>106</v>
      </c>
      <c r="H163" s="1199" t="s">
        <v>106</v>
      </c>
      <c r="I163" s="879">
        <v>30.57</v>
      </c>
      <c r="J163" s="663">
        <f>(M163/I163)*100</f>
        <v>3.9908406934903504</v>
      </c>
      <c r="K163" s="891">
        <v>0.30499999999999999</v>
      </c>
      <c r="L163" s="901">
        <v>4</v>
      </c>
      <c r="M163" s="654">
        <f>K163*L163</f>
        <v>1.22</v>
      </c>
      <c r="N163" s="884" t="s">
        <v>119</v>
      </c>
      <c r="O163" s="747">
        <v>0.29499999999999998</v>
      </c>
      <c r="P163" s="880">
        <v>43601</v>
      </c>
      <c r="Q163" s="880">
        <v>43619</v>
      </c>
      <c r="R163" s="654">
        <f>(K163-O163)/O163*100</f>
        <v>3.3898305084745797</v>
      </c>
      <c r="S163" s="714">
        <f>IF(INDEX(Historical!$D$7:$D$1277,MATCH(B163,Historical!$B$7:$B$1301,0))=0,"n/a",(INDEX(Historical!$C$7:$C$1279,MATCH(B163,Historical!$B$7:$B$1301,0))/INDEX(Historical!$D$7:$D$1277,MATCH(B163,Historical!$B$7:$B$1301,0))-1)*100)</f>
        <v>3.4188034188034289</v>
      </c>
      <c r="T163" s="714">
        <f>IF(INDEX(Historical!$F$7:$F$1270,MATCH(B163,Historical!$B$7:$B$1301,0))=0,"n/a",((INDEX(Historical!$C$7:$C$1279,MATCH(B163,Historical!$B$7:$B$1301,0))/INDEX(Historical!$F$7:$F$1270,MATCH(B163,Historical!$B$7:$B$1301,0)))^(1/3)-1)*100)</f>
        <v>3.5427330403113633</v>
      </c>
      <c r="U163" s="714">
        <f>IF(INDEX(Historical!$H$7:$H$1270,MATCH(B163,Historical!$B$7:$B$1301,0))=0,"n/a",((INDEX(Historical!$C$7:$C$1279,MATCH(B163,Historical!$B$7:$B$1301,0))/INDEX(Historical!$H$7:$H$1270,MATCH(B163,Historical!$B$7:$B$1301,0)))^(1/5)-1)*100)</f>
        <v>4.0950396969256841</v>
      </c>
      <c r="V163" s="714">
        <f>IF(INDEX(Historical!$O$7:$O$1270,MATCH(B163,Historical!$B$7:$B$1301,0))=0,"n/a",((INDEX(Historical!$C$7:$C$1279,MATCH(B163,Historical!$B$7:$B$1301,0))/INDEX(Historical!$O$7:$O$1270,MATCH(B163,Historical!$B$7:$B$1301,0)))^(1/10)-1)*100)</f>
        <v>3.4733933859090849</v>
      </c>
      <c r="W163" s="715">
        <f>IF(OR(U163&lt;=0,U163="n/a",V163&lt;=0,V163="n/a"),"n/a",U163/V163)</f>
        <v>1.1789737705894483</v>
      </c>
      <c r="X163" s="716">
        <f>IF(OR(AJ163&lt;=0,AJ163="n/a",U163&lt;=0,U163="n/a"),"n/a",U163/AJ163)</f>
        <v>0.30333627384634698</v>
      </c>
      <c r="Y163" s="677"/>
      <c r="Z163" s="663">
        <f>IF(OR(AC163&lt;0.01,AC163="n/a"),"n/a",M163/AC163*100)</f>
        <v>61.928934010152282</v>
      </c>
      <c r="AA163" s="900">
        <f>IF(OR(AC163&lt;0.01,AC163="n/a"),"n/a",I163/AC163)</f>
        <v>15.517766497461929</v>
      </c>
      <c r="AB163" s="901">
        <v>12</v>
      </c>
      <c r="AC163" s="879">
        <v>1.97</v>
      </c>
      <c r="AD163" s="879">
        <v>1.74</v>
      </c>
      <c r="AE163" s="879">
        <v>0.57999999999999996</v>
      </c>
      <c r="AF163" s="879">
        <v>2.39</v>
      </c>
      <c r="AG163" s="879">
        <v>15.4</v>
      </c>
      <c r="AH163" s="879">
        <v>20.599999999999998</v>
      </c>
      <c r="AI163" s="879">
        <v>38.89</v>
      </c>
      <c r="AJ163" s="879">
        <v>13.5</v>
      </c>
      <c r="AK163" s="879">
        <v>9</v>
      </c>
      <c r="AL163" s="892">
        <v>1290</v>
      </c>
      <c r="AM163" s="886">
        <v>1.4000000000000001</v>
      </c>
      <c r="AN163" s="879">
        <v>0.43</v>
      </c>
      <c r="AO163" s="753">
        <f>IF(U163="n/a","n/a",IF(AA163&lt;0,"n/a",IF(AA163="n/a","n/a",J163+U163-AA163)))</f>
        <v>-7.4318861070458944</v>
      </c>
      <c r="AP163" s="754">
        <f>IF(U163="n/a","n/a",J163+U163)</f>
        <v>8.085880390416035</v>
      </c>
      <c r="AQ163" s="902">
        <f>IF(OR(AC163&lt;0.01,AF163="n/a"),"n/a",(I163/SQRT(22.5*AC163*(I163/AF163))-1)*100)</f>
        <v>28.387368587644012</v>
      </c>
      <c r="AR163" s="663">
        <f>INDEX(Historical!$C$7:$C$1279,MATCH(B163,Historical!$B$7:$B$1301,0))*IF(AH163="n/a",1.03,IF(AH163&lt;0,1.01,IF(AH163&gt;10,1.1,(1+AH163/100))))</f>
        <v>1.331</v>
      </c>
      <c r="AS163" s="900">
        <f>IF($AI163="n/a",1.03*AR163,IF($AI163&lt;0,1.01*AR163,IF($AI163&gt;10,1.1*AR163,(1+$AI163/100)*AR163)))</f>
        <v>1.4641000000000002</v>
      </c>
      <c r="AT163" s="900">
        <f>IF($AK163="n/a",1.03*AS163,IF($AK163&lt;0,1.01*AS163,IF($AK163&gt;10,1.1*AS163,(1+$AK163/100)*AS163)))</f>
        <v>1.5958690000000002</v>
      </c>
      <c r="AU163" s="900">
        <f>IF($AK163="n/a",1.03*AT163,IF($AK163&lt;0,1.01*AT163,IF($AK163&gt;10,1.1*AT163,(1+$AK163/100)*AT163)))</f>
        <v>1.7394972100000003</v>
      </c>
      <c r="AV163" s="900">
        <f>IF($AK163="n/a",1.03*AU163,IF($AK163&lt;0,1.01*AU163,IF($AK163&gt;10,1.1*AU163,(1+$AK163/100)*AU163)))</f>
        <v>1.8960519589000004</v>
      </c>
      <c r="AW163" s="663">
        <f>SUM(AR163:AV163)</f>
        <v>8.0265181689000009</v>
      </c>
      <c r="AX163" s="761">
        <f>AW163/I163*100</f>
        <v>26.256192897939158</v>
      </c>
      <c r="AY163" s="948">
        <v>1.1399999999999999</v>
      </c>
      <c r="AZ163" s="886">
        <v>84.1</v>
      </c>
      <c r="BA163" s="886">
        <v>-28.74</v>
      </c>
      <c r="BB163" s="886">
        <v>18.68</v>
      </c>
      <c r="BC163" s="886">
        <v>-5.87</v>
      </c>
      <c r="BE163" s="635">
        <v>2011</v>
      </c>
      <c r="BF163" s="912">
        <f>IF(BE163&gt;2008,0,IF(BE163&gt;2001,1,IF(BE163&gt;1990,2,IF(BE163&gt;1980,3,IF(BE163&gt;1973,4,IF(BE163&gt;1970,5,IF(BE163&gt;1960,6,IF(BE163&gt;1958,7,IF(BE163&gt;1953,8,9)))))))))</f>
        <v>0</v>
      </c>
      <c r="BG163" s="896">
        <v>6</v>
      </c>
    </row>
    <row r="164" spans="1:59" ht="11.25" customHeight="1" x14ac:dyDescent="0.2">
      <c r="A164" s="885" t="s">
        <v>3837</v>
      </c>
      <c r="B164" s="889" t="s">
        <v>3838</v>
      </c>
      <c r="C164" s="946" t="s">
        <v>108</v>
      </c>
      <c r="D164" s="946" t="s">
        <v>4341</v>
      </c>
      <c r="E164" s="746">
        <v>6</v>
      </c>
      <c r="F164" s="1199">
        <v>689</v>
      </c>
      <c r="G164" s="1199" t="s">
        <v>106</v>
      </c>
      <c r="H164" s="1199" t="s">
        <v>106</v>
      </c>
      <c r="I164" s="888">
        <v>7.89</v>
      </c>
      <c r="J164" s="663">
        <f>(M164/I164)*100</f>
        <v>6.9708491761723712</v>
      </c>
      <c r="K164" s="891">
        <v>0.13750000000000001</v>
      </c>
      <c r="L164" s="901">
        <v>4</v>
      </c>
      <c r="M164" s="654">
        <f>K164*L164</f>
        <v>0.55000000000000004</v>
      </c>
      <c r="N164" s="884" t="s">
        <v>303</v>
      </c>
      <c r="O164" s="747">
        <v>0.11</v>
      </c>
      <c r="P164" s="630">
        <v>43696</v>
      </c>
      <c r="Q164" s="630">
        <v>43718</v>
      </c>
      <c r="R164" s="654">
        <f>(K164-O164)/O164*100</f>
        <v>25.000000000000011</v>
      </c>
      <c r="S164" s="714">
        <f>IF(INDEX(Historical!$D$7:$D$1277,MATCH(B164,Historical!$B$7:$B$1301,0))=0,"n/a",(INDEX(Historical!$C$7:$C$1279,MATCH(B164,Historical!$B$7:$B$1301,0))/INDEX(Historical!$D$7:$D$1277,MATCH(B164,Historical!$B$7:$B$1301,0))-1)*100)</f>
        <v>20.731707317073166</v>
      </c>
      <c r="T164" s="714">
        <f>IF(INDEX(Historical!$F$7:$F$1270,MATCH(B164,Historical!$B$7:$B$1301,0))=0,"n/a",((INDEX(Historical!$C$7:$C$1279,MATCH(B164,Historical!$B$7:$B$1301,0))/INDEX(Historical!$F$7:$F$1270,MATCH(B164,Historical!$B$7:$B$1301,0)))^(1/3)-1)*100)</f>
        <v>29.739714955348397</v>
      </c>
      <c r="U164" s="714">
        <f>IF(INDEX(Historical!$H$7:$H$1270,MATCH(B164,Historical!$B$7:$B$1301,0))=0,"n/a",((INDEX(Historical!$C$7:$C$1279,MATCH(B164,Historical!$B$7:$B$1301,0))/INDEX(Historical!$H$7:$H$1270,MATCH(B164,Historical!$B$7:$B$1301,0)))^(1/5)-1)*100)</f>
        <v>34.292356784634912</v>
      </c>
      <c r="V164" s="714">
        <f>IF(INDEX(Historical!$O$7:$O$1270,MATCH(B164,Historical!$B$7:$B$1301,0))=0,"n/a",((INDEX(Historical!$C$7:$C$1279,MATCH(B164,Historical!$B$7:$B$1301,0))/INDEX(Historical!$O$7:$O$1270,MATCH(B164,Historical!$B$7:$B$1301,0)))^(1/10)-1)*100)</f>
        <v>23.493868371626792</v>
      </c>
      <c r="W164" s="715">
        <f>IF(OR(U164&lt;=0,U164="n/a",V164&lt;=0,V164="n/a"),"n/a",U164/V164)</f>
        <v>1.4596300720765636</v>
      </c>
      <c r="X164" s="716">
        <f>IF(OR(AJ164&lt;=0,AJ164="n/a",U164&lt;=0,U164="n/a"),"n/a",U164/AJ164)</f>
        <v>3.2973419985225876</v>
      </c>
      <c r="Y164" s="676"/>
      <c r="Z164" s="663">
        <f>IF(OR(AC164&lt;0.01,AC164="n/a"),"n/a",M164/AC164*100)</f>
        <v>42.96875</v>
      </c>
      <c r="AA164" s="900">
        <f>IF(OR(AC164&lt;0.01,AC164="n/a"),"n/a",I164/AC164)</f>
        <v>6.1640625</v>
      </c>
      <c r="AB164" s="901">
        <v>9</v>
      </c>
      <c r="AC164" s="879">
        <v>1.28</v>
      </c>
      <c r="AD164" s="879" t="s">
        <v>136</v>
      </c>
      <c r="AE164" s="879">
        <v>1.47</v>
      </c>
      <c r="AF164" s="879">
        <v>0.76</v>
      </c>
      <c r="AG164" s="879">
        <v>12.7</v>
      </c>
      <c r="AH164" s="879">
        <v>-54.500000000000007</v>
      </c>
      <c r="AI164" s="879" t="s">
        <v>136</v>
      </c>
      <c r="AJ164" s="879">
        <v>10.4</v>
      </c>
      <c r="AK164" s="879" t="s">
        <v>136</v>
      </c>
      <c r="AL164" s="892">
        <v>58.45</v>
      </c>
      <c r="AM164" s="886">
        <v>34.5</v>
      </c>
      <c r="AN164" s="879">
        <v>0</v>
      </c>
      <c r="AO164" s="753">
        <f>IF(U164="n/a","n/a",IF(AA164&lt;0,"n/a",IF(AA164="n/a","n/a",J164+U164-AA164)))</f>
        <v>35.099143460807284</v>
      </c>
      <c r="AP164" s="754">
        <f>IF(U164="n/a","n/a",J164+U164)</f>
        <v>41.263205960807284</v>
      </c>
      <c r="AQ164" s="902">
        <f>IF(OR(AC164&lt;0.01,AF164="n/a"),"n/a",(I164/SQRT(22.5*AC164*(I164/AF164))-1)*100)</f>
        <v>-54.370148659749795</v>
      </c>
      <c r="AR164" s="663">
        <f>INDEX(Historical!$C$7:$C$1279,MATCH(B164,Historical!$B$7:$B$1301,0))*IF(AH164="n/a",1.03,IF(AH164&lt;0,1.01,IF(AH164&gt;10,1.1,(1+AH164/100))))</f>
        <v>0.49995000000000001</v>
      </c>
      <c r="AS164" s="900">
        <f>IF($AI164="n/a",1.03*AR164,IF($AI164&lt;0,1.01*AR164,IF($AI164&gt;10,1.1*AR164,(1+$AI164/100)*AR164)))</f>
        <v>0.51494850000000003</v>
      </c>
      <c r="AT164" s="900">
        <f>IF($AK164="n/a",1.03*AS164,IF($AK164&lt;0,1.01*AS164,IF($AK164&gt;10,1.1*AS164,(1+$AK164/100)*AS164)))</f>
        <v>0.53039695500000006</v>
      </c>
      <c r="AU164" s="900">
        <f>IF($AK164="n/a",1.03*AT164,IF($AK164&lt;0,1.01*AT164,IF($AK164&gt;10,1.1*AT164,(1+$AK164/100)*AT164)))</f>
        <v>0.54630886365000009</v>
      </c>
      <c r="AV164" s="900">
        <f>IF($AK164="n/a",1.03*AU164,IF($AK164&lt;0,1.01*AU164,IF($AK164&gt;10,1.1*AU164,(1+$AK164/100)*AU164)))</f>
        <v>0.56269812955950016</v>
      </c>
      <c r="AW164" s="663">
        <f>SUM(AR164:AV164)</f>
        <v>2.6543024482095006</v>
      </c>
      <c r="AX164" s="761">
        <f>AW164/I164*100</f>
        <v>33.641349153479098</v>
      </c>
      <c r="AY164" s="948">
        <v>0.8</v>
      </c>
      <c r="AZ164" s="886">
        <v>38.79</v>
      </c>
      <c r="BA164" s="886">
        <v>-38.26</v>
      </c>
      <c r="BB164" s="886">
        <v>-0.82000000000000006</v>
      </c>
      <c r="BC164" s="886">
        <v>-18.310000000000002</v>
      </c>
      <c r="BE164" s="635">
        <v>2014</v>
      </c>
      <c r="BF164" s="912">
        <f>IF(BE164&gt;2008,0,IF(BE164&gt;2001,1,IF(BE164&gt;1990,2,IF(BE164&gt;1980,3,IF(BE164&gt;1973,4,IF(BE164&gt;1970,5,IF(BE164&gt;1960,6,IF(BE164&gt;1958,7,IF(BE164&gt;1953,8,9)))))))))</f>
        <v>0</v>
      </c>
      <c r="BG164" s="896">
        <v>9.1999999999999993</v>
      </c>
    </row>
    <row r="165" spans="1:59" ht="11.25" customHeight="1" x14ac:dyDescent="0.2">
      <c r="A165" s="877" t="s">
        <v>1289</v>
      </c>
      <c r="B165" s="889" t="s">
        <v>1290</v>
      </c>
      <c r="C165" s="946" t="s">
        <v>108</v>
      </c>
      <c r="D165" s="946" t="s">
        <v>4345</v>
      </c>
      <c r="E165" s="746">
        <v>9</v>
      </c>
      <c r="F165" s="1199">
        <v>430</v>
      </c>
      <c r="G165" s="1199" t="s">
        <v>106</v>
      </c>
      <c r="H165" s="1199" t="s">
        <v>106</v>
      </c>
      <c r="I165" s="888">
        <v>15.38</v>
      </c>
      <c r="J165" s="663">
        <f>(M165/I165)*100</f>
        <v>3.3810143042912877</v>
      </c>
      <c r="K165" s="891">
        <v>0.13</v>
      </c>
      <c r="L165" s="901">
        <v>4</v>
      </c>
      <c r="M165" s="654">
        <f>K165*L165</f>
        <v>0.52</v>
      </c>
      <c r="N165" s="884" t="s">
        <v>792</v>
      </c>
      <c r="O165" s="747">
        <v>0.12</v>
      </c>
      <c r="P165" s="880">
        <v>43599</v>
      </c>
      <c r="Q165" s="880">
        <v>43621</v>
      </c>
      <c r="R165" s="654">
        <f>(K165-O165)/O165*100</f>
        <v>8.333333333333341</v>
      </c>
      <c r="S165" s="714">
        <f>IF(INDEX(Historical!$D$7:$D$1277,MATCH(B165,Historical!$B$7:$B$1301,0))=0,"n/a",(INDEX(Historical!$C$7:$C$1279,MATCH(B165,Historical!$B$7:$B$1301,0))/INDEX(Historical!$D$7:$D$1277,MATCH(B165,Historical!$B$7:$B$1301,0))-1)*100)</f>
        <v>10.869565217391308</v>
      </c>
      <c r="T165" s="714">
        <f>IF(INDEX(Historical!$F$7:$F$1270,MATCH(B165,Historical!$B$7:$B$1301,0))=0,"n/a",((INDEX(Historical!$C$7:$C$1279,MATCH(B165,Historical!$B$7:$B$1301,0))/INDEX(Historical!$F$7:$F$1270,MATCH(B165,Historical!$B$7:$B$1301,0)))^(1/3)-1)*100)</f>
        <v>14.192224550956389</v>
      </c>
      <c r="U165" s="714">
        <f>IF(INDEX(Historical!$H$7:$H$1270,MATCH(B165,Historical!$B$7:$B$1301,0))=0,"n/a",((INDEX(Historical!$C$7:$C$1279,MATCH(B165,Historical!$B$7:$B$1301,0))/INDEX(Historical!$H$7:$H$1270,MATCH(B165,Historical!$B$7:$B$1301,0)))^(1/5)-1)*100)</f>
        <v>23.852970009599229</v>
      </c>
      <c r="V165" s="714">
        <f>IF(INDEX(Historical!$O$7:$O$1270,MATCH(B165,Historical!$B$7:$B$1301,0))=0,"n/a",((INDEX(Historical!$C$7:$C$1279,MATCH(B165,Historical!$B$7:$B$1301,0))/INDEX(Historical!$O$7:$O$1270,MATCH(B165,Historical!$B$7:$B$1301,0)))^(1/10)-1)*100)</f>
        <v>25.050520646078112</v>
      </c>
      <c r="W165" s="715">
        <f>IF(OR(U165&lt;=0,U165="n/a",V165&lt;=0,V165="n/a"),"n/a",U165/V165)</f>
        <v>0.95219458096706777</v>
      </c>
      <c r="X165" s="716">
        <f>IF(OR(AJ165&lt;=0,AJ165="n/a",U165&lt;=0,U165="n/a"),"n/a",U165/AJ165)</f>
        <v>1.5692743427367914</v>
      </c>
      <c r="Y165" s="890"/>
      <c r="Z165" s="663">
        <f>IF(OR(AC165&lt;0.01,AC165="n/a"),"n/a",M165/AC165*100)</f>
        <v>39.694656488549619</v>
      </c>
      <c r="AA165" s="900">
        <f>IF(OR(AC165&lt;0.01,AC165="n/a"),"n/a",I165/AC165)</f>
        <v>11.740458015267176</v>
      </c>
      <c r="AB165" s="901">
        <v>12</v>
      </c>
      <c r="AC165" s="879">
        <v>1.31</v>
      </c>
      <c r="AD165" s="879">
        <v>2.27</v>
      </c>
      <c r="AE165" s="879">
        <v>3.69</v>
      </c>
      <c r="AF165" s="879">
        <v>1.01</v>
      </c>
      <c r="AG165" s="879">
        <v>8.9</v>
      </c>
      <c r="AH165" s="879">
        <v>0</v>
      </c>
      <c r="AI165" s="879">
        <v>32.29</v>
      </c>
      <c r="AJ165" s="879">
        <v>15.2</v>
      </c>
      <c r="AK165" s="879">
        <v>5</v>
      </c>
      <c r="AL165" s="892">
        <v>2620</v>
      </c>
      <c r="AM165" s="886">
        <v>4.7</v>
      </c>
      <c r="AN165" s="879">
        <v>0.15</v>
      </c>
      <c r="AO165" s="753">
        <f>IF(U165="n/a","n/a",IF(AA165&lt;0,"n/a",IF(AA165="n/a","n/a",J165+U165-AA165)))</f>
        <v>15.49352629862334</v>
      </c>
      <c r="AP165" s="754">
        <f>IF(U165="n/a","n/a",J165+U165)</f>
        <v>27.233984313890517</v>
      </c>
      <c r="AQ165" s="902">
        <f>IF(OR(AC165&lt;0.01,AF165="n/a"),"n/a",(I165/SQRT(22.5*AC165*(I165/AF165))-1)*100)</f>
        <v>-27.404124404206453</v>
      </c>
      <c r="AR165" s="663">
        <f>INDEX(Historical!$C$7:$C$1279,MATCH(B165,Historical!$B$7:$B$1301,0))*IF(AH165="n/a",1.03,IF(AH165&lt;0,1.01,IF(AH165&gt;10,1.1,(1+AH165/100))))</f>
        <v>0.51</v>
      </c>
      <c r="AS165" s="900">
        <f>IF($AI165="n/a",1.03*AR165,IF($AI165&lt;0,1.01*AR165,IF($AI165&gt;10,1.1*AR165,(1+$AI165/100)*AR165)))</f>
        <v>0.56100000000000005</v>
      </c>
      <c r="AT165" s="900">
        <f>IF($AK165="n/a",1.03*AS165,IF($AK165&lt;0,1.01*AS165,IF($AK165&gt;10,1.1*AS165,(1+$AK165/100)*AS165)))</f>
        <v>0.58905000000000007</v>
      </c>
      <c r="AU165" s="900">
        <f>IF($AK165="n/a",1.03*AT165,IF($AK165&lt;0,1.01*AT165,IF($AK165&gt;10,1.1*AT165,(1+$AK165/100)*AT165)))</f>
        <v>0.61850250000000007</v>
      </c>
      <c r="AV165" s="900">
        <f>IF($AK165="n/a",1.03*AU165,IF($AK165&lt;0,1.01*AU165,IF($AK165&gt;10,1.1*AU165,(1+$AK165/100)*AU165)))</f>
        <v>0.64942762500000006</v>
      </c>
      <c r="AW165" s="663">
        <f>SUM(AR165:AV165)</f>
        <v>2.9279801250000004</v>
      </c>
      <c r="AX165" s="761">
        <f>AW165/I165*100</f>
        <v>19.03758208712614</v>
      </c>
      <c r="AY165" s="948">
        <v>1.53</v>
      </c>
      <c r="AZ165" s="886">
        <v>58.39</v>
      </c>
      <c r="BA165" s="886">
        <v>-26.900000000000002</v>
      </c>
      <c r="BB165" s="886">
        <v>6.43</v>
      </c>
      <c r="BC165" s="886">
        <v>-8.99</v>
      </c>
      <c r="BE165" s="635">
        <v>2011</v>
      </c>
      <c r="BF165" s="912">
        <f>IF(BE165&gt;2008,0,IF(BE165&gt;2001,1,IF(BE165&gt;1990,2,IF(BE165&gt;1980,3,IF(BE165&gt;1973,4,IF(BE165&gt;1970,5,IF(BE165&gt;1960,6,IF(BE165&gt;1958,7,IF(BE165&gt;1953,8,9)))))))))</f>
        <v>0</v>
      </c>
      <c r="BG165" s="896">
        <v>1.4000000000000001</v>
      </c>
    </row>
    <row r="166" spans="1:59" ht="11.25" customHeight="1" x14ac:dyDescent="0.2">
      <c r="A166" s="885" t="s">
        <v>1293</v>
      </c>
      <c r="B166" s="889" t="s">
        <v>1294</v>
      </c>
      <c r="C166" s="946" t="s">
        <v>112</v>
      </c>
      <c r="D166" s="946" t="s">
        <v>4367</v>
      </c>
      <c r="E166" s="746">
        <v>9</v>
      </c>
      <c r="F166" s="1199">
        <v>463</v>
      </c>
      <c r="G166" s="1199" t="s">
        <v>37</v>
      </c>
      <c r="H166" s="1199" t="s">
        <v>37</v>
      </c>
      <c r="I166" s="888">
        <v>144.59</v>
      </c>
      <c r="J166" s="663">
        <f>(M166/I166)*100</f>
        <v>2.4897987412684142</v>
      </c>
      <c r="K166" s="891">
        <v>0.9</v>
      </c>
      <c r="L166" s="901">
        <v>4</v>
      </c>
      <c r="M166" s="654">
        <f>K166*L166</f>
        <v>3.6</v>
      </c>
      <c r="N166" s="884" t="s">
        <v>248</v>
      </c>
      <c r="O166" s="747">
        <v>0.82</v>
      </c>
      <c r="P166" s="875">
        <v>43783</v>
      </c>
      <c r="Q166" s="875">
        <v>43805</v>
      </c>
      <c r="R166" s="654">
        <f>(K166-O166)/O166*100</f>
        <v>9.7560975609756184</v>
      </c>
      <c r="S166" s="714">
        <f>IF(INDEX(Historical!$D$7:$D$1277,MATCH(B166,Historical!$B$7:$B$1301,0))=0,"n/a",(INDEX(Historical!$C$7:$C$1279,MATCH(B166,Historical!$B$7:$B$1301,0))/INDEX(Historical!$D$7:$D$1277,MATCH(B166,Historical!$B$7:$B$1301,0))-1)*100)</f>
        <v>9.9836333878887018</v>
      </c>
      <c r="T166" s="714">
        <f>IF(INDEX(Historical!$F$7:$F$1270,MATCH(B166,Historical!$B$7:$B$1301,0))=0,"n/a",((INDEX(Historical!$C$7:$C$1279,MATCH(B166,Historical!$B$7:$B$1301,0))/INDEX(Historical!$F$7:$F$1270,MATCH(B166,Historical!$B$7:$B$1301,0)))^(1/3)-1)*100)</f>
        <v>11.102644857564847</v>
      </c>
      <c r="U166" s="714">
        <f>IF(INDEX(Historical!$H$7:$H$1270,MATCH(B166,Historical!$B$7:$B$1301,0))=0,"n/a",((INDEX(Historical!$C$7:$C$1279,MATCH(B166,Historical!$B$7:$B$1301,0))/INDEX(Historical!$H$7:$H$1270,MATCH(B166,Historical!$B$7:$B$1301,0)))^(1/5)-1)*100)</f>
        <v>12.464571627241106</v>
      </c>
      <c r="V166" s="714">
        <f>IF(INDEX(Historical!$O$7:$O$1270,MATCH(B166,Historical!$B$7:$B$1301,0))=0,"n/a",((INDEX(Historical!$C$7:$C$1279,MATCH(B166,Historical!$B$7:$B$1301,0))/INDEX(Historical!$O$7:$O$1270,MATCH(B166,Historical!$B$7:$B$1301,0)))^(1/10)-1)*100)</f>
        <v>10.752972403706075</v>
      </c>
      <c r="W166" s="715">
        <f>IF(OR(U166&lt;=0,U166="n/a",V166&lt;=0,V166="n/a"),"n/a",U166/V166)</f>
        <v>1.1591745202419677</v>
      </c>
      <c r="X166" s="716">
        <f>IF(OR(AJ166&lt;=0,AJ166="n/a",U166&lt;=0,U166="n/a"),"n/a",U166/AJ166)</f>
        <v>1.4664201914401302</v>
      </c>
      <c r="Y166" s="666"/>
      <c r="Z166" s="663">
        <f>IF(OR(AC166&lt;0.01,AC166="n/a"),"n/a",M166/AC166*100)</f>
        <v>43.269230769230774</v>
      </c>
      <c r="AA166" s="900">
        <f>IF(OR(AC166&lt;0.01,AC166="n/a"),"n/a",I166/AC166)</f>
        <v>17.37860576923077</v>
      </c>
      <c r="AB166" s="901">
        <v>12</v>
      </c>
      <c r="AC166" s="879">
        <v>8.32</v>
      </c>
      <c r="AD166" s="879">
        <v>5.47</v>
      </c>
      <c r="AE166" s="879">
        <v>2.86</v>
      </c>
      <c r="AF166" s="879">
        <v>5.76</v>
      </c>
      <c r="AG166" s="879">
        <v>35</v>
      </c>
      <c r="AH166" s="879">
        <v>-4.3999999999999995</v>
      </c>
      <c r="AI166" s="879">
        <v>11.61</v>
      </c>
      <c r="AJ166" s="879">
        <v>8.5</v>
      </c>
      <c r="AK166" s="879">
        <v>3.15</v>
      </c>
      <c r="AL166" s="892">
        <v>103620</v>
      </c>
      <c r="AM166" s="886">
        <v>0.1</v>
      </c>
      <c r="AN166" s="879">
        <v>0.91</v>
      </c>
      <c r="AO166" s="753">
        <f>IF(U166="n/a","n/a",IF(AA166&lt;0,"n/a",IF(AA166="n/a","n/a",J166+U166-AA166)))</f>
        <v>-2.4242354007212494</v>
      </c>
      <c r="AP166" s="754">
        <f>IF(U166="n/a","n/a",J166+U166)</f>
        <v>14.954370368509521</v>
      </c>
      <c r="AQ166" s="902">
        <f>IF(OR(AC166&lt;0.01,AF166="n/a"),"n/a",(I166/SQRT(22.5*AC166*(I166/AF166))-1)*100)</f>
        <v>110.92470402783729</v>
      </c>
      <c r="AR166" s="663">
        <f>INDEX(Historical!$C$7:$C$1279,MATCH(B166,Historical!$B$7:$B$1301,0))*IF(AH166="n/a",1.03,IF(AH166&lt;0,1.01,IF(AH166&gt;10,1.1,(1+AH166/100))))</f>
        <v>3.3935999999999997</v>
      </c>
      <c r="AS166" s="900">
        <f>IF($AI166="n/a",1.03*AR166,IF($AI166&lt;0,1.01*AR166,IF($AI166&gt;10,1.1*AR166,(1+$AI166/100)*AR166)))</f>
        <v>3.7329599999999998</v>
      </c>
      <c r="AT166" s="900">
        <f>IF($AK166="n/a",1.03*AS166,IF($AK166&lt;0,1.01*AS166,IF($AK166&gt;10,1.1*AS166,(1+$AK166/100)*AS166)))</f>
        <v>3.8505482400000002</v>
      </c>
      <c r="AU166" s="900">
        <f>IF($AK166="n/a",1.03*AT166,IF($AK166&lt;0,1.01*AT166,IF($AK166&gt;10,1.1*AT166,(1+$AK166/100)*AT166)))</f>
        <v>3.9718405095600007</v>
      </c>
      <c r="AV166" s="900">
        <f>IF($AK166="n/a",1.03*AU166,IF($AK166&lt;0,1.01*AU166,IF($AK166&gt;10,1.1*AU166,(1+$AK166/100)*AU166)))</f>
        <v>4.0969534856111407</v>
      </c>
      <c r="AW166" s="663">
        <f>SUM(AR166:AV166)</f>
        <v>19.045902235171141</v>
      </c>
      <c r="AX166" s="761">
        <f>AW166/I166*100</f>
        <v>13.172350947625105</v>
      </c>
      <c r="AY166" s="948">
        <v>1.03</v>
      </c>
      <c r="AZ166" s="886">
        <v>43.05</v>
      </c>
      <c r="BA166" s="886">
        <v>-21.44</v>
      </c>
      <c r="BB166" s="886">
        <v>2.19</v>
      </c>
      <c r="BC166" s="886">
        <v>-9.5500000000000007</v>
      </c>
      <c r="BE166" s="635">
        <v>2012</v>
      </c>
      <c r="BF166" s="912">
        <f>IF(BE166&gt;2008,0,IF(BE166&gt;2001,1,IF(BE166&gt;1990,2,IF(BE166&gt;1980,3,IF(BE166&gt;1973,4,IF(BE166&gt;1970,5,IF(BE166&gt;1960,6,IF(BE166&gt;1958,7,IF(BE166&gt;1953,8,9)))))))))</f>
        <v>0</v>
      </c>
      <c r="BG166" s="896">
        <v>10.8</v>
      </c>
    </row>
    <row r="167" spans="1:59" ht="11.25" customHeight="1" x14ac:dyDescent="0.2">
      <c r="A167" s="877" t="s">
        <v>1295</v>
      </c>
      <c r="B167" s="889" t="s">
        <v>1296</v>
      </c>
      <c r="C167" s="946" t="s">
        <v>108</v>
      </c>
      <c r="D167" s="946" t="s">
        <v>4345</v>
      </c>
      <c r="E167" s="746">
        <v>8</v>
      </c>
      <c r="F167" s="1199">
        <v>502</v>
      </c>
      <c r="G167" s="1199" t="s">
        <v>106</v>
      </c>
      <c r="H167" s="1199" t="s">
        <v>106</v>
      </c>
      <c r="I167" s="888">
        <v>9.2200000000000006</v>
      </c>
      <c r="J167" s="663">
        <f>(M167/I167)*100</f>
        <v>6.0737527114967467</v>
      </c>
      <c r="K167" s="891">
        <v>0.14000000000000001</v>
      </c>
      <c r="L167" s="901">
        <v>4</v>
      </c>
      <c r="M167" s="654">
        <f>K167*L167</f>
        <v>0.56000000000000005</v>
      </c>
      <c r="N167" s="884" t="s">
        <v>557</v>
      </c>
      <c r="O167" s="747">
        <v>0.13</v>
      </c>
      <c r="P167" s="880">
        <v>43307</v>
      </c>
      <c r="Q167" s="880">
        <v>43322</v>
      </c>
      <c r="R167" s="654">
        <f>(K167-O167)/O167*100</f>
        <v>7.6923076923076987</v>
      </c>
      <c r="S167" s="714">
        <f>IF(INDEX(Historical!$D$7:$D$1277,MATCH(B167,Historical!$B$7:$B$1301,0))=0,"n/a",(INDEX(Historical!$C$7:$C$1279,MATCH(B167,Historical!$B$7:$B$1301,0))/INDEX(Historical!$D$7:$D$1277,MATCH(B167,Historical!$B$7:$B$1301,0))-1)*100)</f>
        <v>3.7037037037036979</v>
      </c>
      <c r="T167" s="714">
        <f>IF(INDEX(Historical!$F$7:$F$1270,MATCH(B167,Historical!$B$7:$B$1301,0))=0,"n/a",((INDEX(Historical!$C$7:$C$1279,MATCH(B167,Historical!$B$7:$B$1301,0))/INDEX(Historical!$F$7:$F$1270,MATCH(B167,Historical!$B$7:$B$1301,0)))^(1/3)-1)*100)</f>
        <v>7.5619097349695741</v>
      </c>
      <c r="U167" s="714">
        <f>IF(INDEX(Historical!$H$7:$H$1270,MATCH(B167,Historical!$B$7:$B$1301,0))=0,"n/a",((INDEX(Historical!$C$7:$C$1279,MATCH(B167,Historical!$B$7:$B$1301,0))/INDEX(Historical!$H$7:$H$1270,MATCH(B167,Historical!$B$7:$B$1301,0)))^(1/5)-1)*100)</f>
        <v>9.8560543306117854</v>
      </c>
      <c r="V167" s="714">
        <f>IF(INDEX(Historical!$O$7:$O$1270,MATCH(B167,Historical!$B$7:$B$1301,0))=0,"n/a",((INDEX(Historical!$C$7:$C$1279,MATCH(B167,Historical!$B$7:$B$1301,0))/INDEX(Historical!$O$7:$O$1270,MATCH(B167,Historical!$B$7:$B$1301,0)))^(1/10)-1)*100)</f>
        <v>35.171624536622772</v>
      </c>
      <c r="W167" s="715">
        <f>IF(OR(U167&lt;=0,U167="n/a",V167&lt;=0,V167="n/a"),"n/a",U167/V167)</f>
        <v>0.28022744074130213</v>
      </c>
      <c r="X167" s="716">
        <f>IF(OR(AJ167&lt;=0,AJ167="n/a",U167&lt;=0,U167="n/a"),"n/a",U167/AJ167)</f>
        <v>2.5271934181055862</v>
      </c>
      <c r="Y167" s="685" t="s">
        <v>4499</v>
      </c>
      <c r="Z167" s="663">
        <f>IF(OR(AC167&lt;0.01,AC167="n/a"),"n/a",M167/AC167*100)</f>
        <v>45.9016393442623</v>
      </c>
      <c r="AA167" s="900">
        <f>IF(OR(AC167&lt;0.01,AC167="n/a"),"n/a",I167/AC167)</f>
        <v>7.5573770491803289</v>
      </c>
      <c r="AB167" s="901">
        <v>12</v>
      </c>
      <c r="AC167" s="879">
        <v>1.22</v>
      </c>
      <c r="AD167" s="879">
        <v>0.92</v>
      </c>
      <c r="AE167" s="879">
        <v>1.7</v>
      </c>
      <c r="AF167" s="879">
        <v>0.55000000000000004</v>
      </c>
      <c r="AG167" s="879">
        <v>7.6</v>
      </c>
      <c r="AH167" s="879">
        <v>-6.4</v>
      </c>
      <c r="AI167" s="879">
        <v>-7.3</v>
      </c>
      <c r="AJ167" s="879">
        <v>3.9</v>
      </c>
      <c r="AK167" s="879">
        <v>8</v>
      </c>
      <c r="AL167" s="892">
        <v>1160</v>
      </c>
      <c r="AM167" s="886">
        <v>1.3</v>
      </c>
      <c r="AN167" s="879">
        <v>0.15</v>
      </c>
      <c r="AO167" s="753">
        <f>IF(U167="n/a","n/a",IF(AA167&lt;0,"n/a",IF(AA167="n/a","n/a",J167+U167-AA167)))</f>
        <v>8.372429992928204</v>
      </c>
      <c r="AP167" s="754">
        <f>IF(U167="n/a","n/a",J167+U167)</f>
        <v>15.929807042108532</v>
      </c>
      <c r="AQ167" s="902">
        <f>IF(OR(AC167&lt;0.01,AF167="n/a"),"n/a",(I167/SQRT(22.5*AC167*(I167/AF167))-1)*100)</f>
        <v>-57.019087559195761</v>
      </c>
      <c r="AR167" s="663">
        <f>INDEX(Historical!$C$7:$C$1279,MATCH(B167,Historical!$B$7:$B$1301,0))*IF(AH167="n/a",1.03,IF(AH167&lt;0,1.01,IF(AH167&gt;10,1.1,(1+AH167/100))))</f>
        <v>0.5656000000000001</v>
      </c>
      <c r="AS167" s="900">
        <f>IF($AI167="n/a",1.03*AR167,IF($AI167&lt;0,1.01*AR167,IF($AI167&gt;10,1.1*AR167,(1+$AI167/100)*AR167)))</f>
        <v>0.5712560000000001</v>
      </c>
      <c r="AT167" s="900">
        <f>IF($AK167="n/a",1.03*AS167,IF($AK167&lt;0,1.01*AS167,IF($AK167&gt;10,1.1*AS167,(1+$AK167/100)*AS167)))</f>
        <v>0.61695648000000014</v>
      </c>
      <c r="AU167" s="900">
        <f>IF($AK167="n/a",1.03*AT167,IF($AK167&lt;0,1.01*AT167,IF($AK167&gt;10,1.1*AT167,(1+$AK167/100)*AT167)))</f>
        <v>0.66631299840000024</v>
      </c>
      <c r="AV167" s="900">
        <f>IF($AK167="n/a",1.03*AU167,IF($AK167&lt;0,1.01*AU167,IF($AK167&gt;10,1.1*AU167,(1+$AK167/100)*AU167)))</f>
        <v>0.71961803827200033</v>
      </c>
      <c r="AW167" s="663">
        <f>SUM(AR167:AV167)</f>
        <v>3.1397435166720014</v>
      </c>
      <c r="AX167" s="761">
        <f>AW167/I167*100</f>
        <v>34.053617317483742</v>
      </c>
      <c r="AY167" s="948">
        <v>1.7</v>
      </c>
      <c r="AZ167" s="886">
        <v>30.59</v>
      </c>
      <c r="BA167" s="886">
        <v>-40.550000000000004</v>
      </c>
      <c r="BB167" s="886">
        <v>0.67999999999999994</v>
      </c>
      <c r="BC167" s="886">
        <v>-24.22</v>
      </c>
      <c r="BE167" s="635">
        <v>2012</v>
      </c>
      <c r="BF167" s="912">
        <f>IF(BE167&gt;2008,0,IF(BE167&gt;2001,1,IF(BE167&gt;1990,2,IF(BE167&gt;1980,3,IF(BE167&gt;1973,4,IF(BE167&gt;1970,5,IF(BE167&gt;1960,6,IF(BE167&gt;1958,7,IF(BE167&gt;1953,8,9)))))))))</f>
        <v>0</v>
      </c>
      <c r="BG167" s="896">
        <v>1</v>
      </c>
    </row>
    <row r="168" spans="1:59" s="787" customFormat="1" ht="11.25" customHeight="1" x14ac:dyDescent="0.2">
      <c r="A168" s="942" t="s">
        <v>4569</v>
      </c>
      <c r="B168" s="795" t="s">
        <v>4532</v>
      </c>
      <c r="C168" s="946" t="s">
        <v>4199</v>
      </c>
      <c r="D168" s="946" t="s">
        <v>4324</v>
      </c>
      <c r="E168" s="769">
        <v>5</v>
      </c>
      <c r="F168" s="1199">
        <v>757</v>
      </c>
      <c r="G168" s="1198" t="s">
        <v>106</v>
      </c>
      <c r="H168" s="1198" t="s">
        <v>106</v>
      </c>
      <c r="I168" s="770">
        <v>9.73</v>
      </c>
      <c r="J168" s="771">
        <f>(M168/I168)*100</f>
        <v>4.9331963001027743</v>
      </c>
      <c r="K168" s="772">
        <v>0.12</v>
      </c>
      <c r="L168" s="773">
        <v>4</v>
      </c>
      <c r="M168" s="774">
        <f>K168*L168</f>
        <v>0.48</v>
      </c>
      <c r="N168" s="775" t="s">
        <v>4547</v>
      </c>
      <c r="O168" s="776">
        <v>0.1125</v>
      </c>
      <c r="P168" s="777" t="s">
        <v>4542</v>
      </c>
      <c r="Q168" s="777" t="s">
        <v>4543</v>
      </c>
      <c r="R168" s="774">
        <f>(K168-O168)/O168*100</f>
        <v>6.6666666666666599</v>
      </c>
      <c r="S168" s="714">
        <f>IF(INDEX(Historical!$D$7:$D$1277,MATCH(B168,Historical!$B$7:$B$1301,0))=0,"n/a",(INDEX(Historical!$C$7:$C$1279,MATCH(B168,Historical!$B$7:$B$1301,0))/INDEX(Historical!$D$7:$D$1277,MATCH(B168,Historical!$B$7:$B$1301,0))-1)*100)</f>
        <v>19.999999999999996</v>
      </c>
      <c r="T168" s="714">
        <f>IF(INDEX(Historical!$F$7:$F$1270,MATCH(B168,Historical!$B$7:$B$1301,0))=0,"n/a",((INDEX(Historical!$C$7:$C$1279,MATCH(B168,Historical!$B$7:$B$1301,0))/INDEX(Historical!$F$7:$F$1270,MATCH(B168,Historical!$B$7:$B$1301,0)))^(1/3)-1)*100)</f>
        <v>39.771438695554352</v>
      </c>
      <c r="U168" s="714" t="str">
        <f>IF(INDEX(Historical!$H$7:$H$1270,MATCH(B168,Historical!$B$7:$B$1301,0))=0,"n/a",((INDEX(Historical!$C$7:$C$1279,MATCH(B168,Historical!$B$7:$B$1301,0))/INDEX(Historical!$H$7:$H$1270,MATCH(B168,Historical!$B$7:$B$1301,0)))^(1/5)-1)*100)</f>
        <v>n/a</v>
      </c>
      <c r="V168" s="714" t="str">
        <f>IF(INDEX(Historical!$O$7:$O$1270,MATCH(B168,Historical!$B$7:$B$1301,0))=0,"n/a",((INDEX(Historical!$C$7:$C$1279,MATCH(B168,Historical!$B$7:$B$1301,0))/INDEX(Historical!$O$7:$O$1270,MATCH(B168,Historical!$B$7:$B$1301,0)))^(1/10)-1)*100)</f>
        <v>n/a</v>
      </c>
      <c r="W168" s="715" t="str">
        <f>IF(OR(U168&lt;=0,U168="n/a",V168&lt;=0,V168="n/a"),"n/a",U168/V168)</f>
        <v>n/a</v>
      </c>
      <c r="X168" s="716" t="str">
        <f>IF(OR(AJ168&lt;=0,AJ168="n/a",U168&lt;=0,U168="n/a"),"n/a",U168/AJ168)</f>
        <v>n/a</v>
      </c>
      <c r="Y168" s="788"/>
      <c r="Z168" s="771">
        <f>IF(OR(AC168&lt;0.01,AC168="n/a"),"n/a",M168/AC168*100)</f>
        <v>800</v>
      </c>
      <c r="AA168" s="779">
        <f>IF(OR(AC168&lt;0.01,AC168="n/a"),"n/a",I168/AC168)</f>
        <v>162.16666666666669</v>
      </c>
      <c r="AB168" s="773">
        <v>10</v>
      </c>
      <c r="AC168" s="780">
        <v>0.06</v>
      </c>
      <c r="AD168" s="780">
        <v>91</v>
      </c>
      <c r="AE168" s="780">
        <v>0.45</v>
      </c>
      <c r="AF168" s="780">
        <v>0.76</v>
      </c>
      <c r="AG168" s="780">
        <v>-0.2</v>
      </c>
      <c r="AH168" s="780">
        <v>-36.799999999999997</v>
      </c>
      <c r="AI168" s="780">
        <v>19.869999999999997</v>
      </c>
      <c r="AJ168" s="780">
        <v>5.0999999999999996</v>
      </c>
      <c r="AK168" s="780">
        <v>1.67</v>
      </c>
      <c r="AL168" s="781">
        <v>12270</v>
      </c>
      <c r="AM168" s="782">
        <v>0.1</v>
      </c>
      <c r="AN168" s="780">
        <v>1.03</v>
      </c>
      <c r="AO168" s="783" t="str">
        <f>IF(U168="n/a","n/a",IF(AA168&lt;0,"n/a",IF(AA168="n/a","n/a",J168+U168-AA168)))</f>
        <v>n/a</v>
      </c>
      <c r="AP168" s="784" t="str">
        <f>IF(U168="n/a","n/a",J168+U168)</f>
        <v>n/a</v>
      </c>
      <c r="AQ168" s="785">
        <f>IF(OR(AC168&lt;0.01,AF168="n/a"),"n/a",(I168/SQRT(22.5*AC168*(I168/AF168))-1)*100)</f>
        <v>134.04336413642733</v>
      </c>
      <c r="AR168" s="663">
        <f>INDEX(Historical!$C$7:$C$1279,MATCH(B168,Historical!$B$7:$B$1301,0))*IF(AH168="n/a",1.03,IF(AH168&lt;0,1.01,IF(AH168&gt;10,1.1,(1+AH168/100))))</f>
        <v>0.45450000000000002</v>
      </c>
      <c r="AS168" s="779">
        <f>IF($AI168="n/a",1.03*AR168,IF($AI168&lt;0,1.01*AR168,IF($AI168&gt;10,1.1*AR168,(1+$AI168/100)*AR168)))</f>
        <v>0.49995000000000006</v>
      </c>
      <c r="AT168" s="779">
        <f>IF($AK168="n/a",1.03*AS168,IF($AK168&lt;0,1.01*AS168,IF($AK168&gt;10,1.1*AS168,(1+$AK168/100)*AS168)))</f>
        <v>0.50829916500000005</v>
      </c>
      <c r="AU168" s="779">
        <f>IF($AK168="n/a",1.03*AT168,IF($AK168&lt;0,1.01*AT168,IF($AK168&gt;10,1.1*AT168,(1+$AK168/100)*AT168)))</f>
        <v>0.51678776105550006</v>
      </c>
      <c r="AV168" s="779">
        <f>IF($AK168="n/a",1.03*AU168,IF($AK168&lt;0,1.01*AU168,IF($AK168&gt;10,1.1*AU168,(1+$AK168/100)*AU168)))</f>
        <v>0.52541811666512683</v>
      </c>
      <c r="AW168" s="771">
        <f>SUM(AR168:AV168)</f>
        <v>2.5049550427206269</v>
      </c>
      <c r="AX168" s="786">
        <f>AW168/I168*100</f>
        <v>25.744656143069133</v>
      </c>
      <c r="AY168" s="949">
        <v>1.34</v>
      </c>
      <c r="AZ168" s="782">
        <v>30.959999999999997</v>
      </c>
      <c r="BA168" s="782">
        <v>-44.68</v>
      </c>
      <c r="BB168" s="782">
        <v>-0.92999999999999994</v>
      </c>
      <c r="BC168" s="782">
        <v>-25.75</v>
      </c>
      <c r="BD168" s="922"/>
      <c r="BE168" s="635">
        <v>2016</v>
      </c>
      <c r="BF168" s="912">
        <f>IF(BE168&gt;2008,0,IF(BE168&gt;2001,1,IF(BE168&gt;1990,2,IF(BE168&gt;1980,3,IF(BE168&gt;1973,4,IF(BE168&gt;1970,5,IF(BE168&gt;1960,6,IF(BE168&gt;1958,7,IF(BE168&gt;1953,8,9)))))))))</f>
        <v>0</v>
      </c>
      <c r="BG168" s="838">
        <v>-0.1</v>
      </c>
    </row>
    <row r="169" spans="1:59" ht="11.25" customHeight="1" x14ac:dyDescent="0.2">
      <c r="A169" s="894" t="s">
        <v>1271</v>
      </c>
      <c r="B169" s="889" t="s">
        <v>1272</v>
      </c>
      <c r="C169" s="946" t="s">
        <v>4325</v>
      </c>
      <c r="D169" s="946" t="s">
        <v>4326</v>
      </c>
      <c r="E169" s="746">
        <v>8</v>
      </c>
      <c r="F169" s="1199">
        <v>526</v>
      </c>
      <c r="G169" s="1199" t="s">
        <v>106</v>
      </c>
      <c r="H169" s="1199" t="s">
        <v>106</v>
      </c>
      <c r="I169" s="888">
        <v>26.52</v>
      </c>
      <c r="J169" s="663">
        <f>(M169/I169)*100</f>
        <v>4.751131221719457</v>
      </c>
      <c r="K169" s="891">
        <v>0.315</v>
      </c>
      <c r="L169" s="901">
        <v>4</v>
      </c>
      <c r="M169" s="654">
        <f>K169*L169</f>
        <v>1.26</v>
      </c>
      <c r="N169" s="884" t="s">
        <v>585</v>
      </c>
      <c r="O169" s="747">
        <v>0.31</v>
      </c>
      <c r="P169" s="875">
        <v>43740</v>
      </c>
      <c r="Q169" s="875">
        <v>43748</v>
      </c>
      <c r="R169" s="654">
        <f>(K169-O169)/O169*100</f>
        <v>1.6129032258064528</v>
      </c>
      <c r="S169" s="714">
        <f>IF(INDEX(Historical!$D$7:$D$1277,MATCH(B169,Historical!$B$7:$B$1301,0))=0,"n/a",(INDEX(Historical!$C$7:$C$1279,MATCH(B169,Historical!$B$7:$B$1301,0))/INDEX(Historical!$D$7:$D$1277,MATCH(B169,Historical!$B$7:$B$1301,0))-1)*100)</f>
        <v>1.6326530612244872</v>
      </c>
      <c r="T169" s="714">
        <f>IF(INDEX(Historical!$F$7:$F$1270,MATCH(B169,Historical!$B$7:$B$1301,0))=0,"n/a",((INDEX(Historical!$C$7:$C$1279,MATCH(B169,Historical!$B$7:$B$1301,0))/INDEX(Historical!$F$7:$F$1270,MATCH(B169,Historical!$B$7:$B$1301,0)))^(1/3)-1)*100)</f>
        <v>1.6600534473382167</v>
      </c>
      <c r="U169" s="714">
        <f>IF(INDEX(Historical!$H$7:$H$1270,MATCH(B169,Historical!$B$7:$B$1301,0))=0,"n/a",((INDEX(Historical!$C$7:$C$1279,MATCH(B169,Historical!$B$7:$B$1301,0))/INDEX(Historical!$H$7:$H$1270,MATCH(B169,Historical!$B$7:$B$1301,0)))^(1/5)-1)*100)</f>
        <v>1.5560225777011771</v>
      </c>
      <c r="V169" s="714" t="str">
        <f>IF(INDEX(Historical!$O$7:$O$1270,MATCH(B169,Historical!$B$7:$B$1301,0))=0,"n/a",((INDEX(Historical!$C$7:$C$1279,MATCH(B169,Historical!$B$7:$B$1301,0))/INDEX(Historical!$O$7:$O$1270,MATCH(B169,Historical!$B$7:$B$1301,0)))^(1/10)-1)*100)</f>
        <v>n/a</v>
      </c>
      <c r="W169" s="715" t="str">
        <f>IF(OR(U169&lt;=0,U169="n/a",V169&lt;=0,V169="n/a"),"n/a",U169/V169)</f>
        <v>n/a</v>
      </c>
      <c r="X169" s="716" t="str">
        <f>IF(OR(AJ169&lt;=0,AJ169="n/a",U169&lt;=0,U169="n/a"),"n/a",U169/AJ169)</f>
        <v>n/a</v>
      </c>
      <c r="Y169" s="672"/>
      <c r="Z169" s="663">
        <f>IF(OR(AC169&lt;0.01,AC169="n/a"),"n/a",M169/AC169*100)</f>
        <v>787.5</v>
      </c>
      <c r="AA169" s="900">
        <f>IF(OR(AC169&lt;0.01,AC169="n/a"),"n/a",I169/AC169)</f>
        <v>165.75</v>
      </c>
      <c r="AB169" s="901">
        <v>12</v>
      </c>
      <c r="AC169" s="879">
        <v>0.16</v>
      </c>
      <c r="AD169" s="879" t="s">
        <v>136</v>
      </c>
      <c r="AE169" s="879">
        <v>8.25</v>
      </c>
      <c r="AF169" s="879">
        <v>1.69</v>
      </c>
      <c r="AG169" s="879">
        <v>1.0999999999999999</v>
      </c>
      <c r="AH169" s="879">
        <v>-85.8</v>
      </c>
      <c r="AI169" s="879">
        <v>18.48</v>
      </c>
      <c r="AJ169" s="879">
        <v>-17.399999999999999</v>
      </c>
      <c r="AK169" s="879" t="s">
        <v>136</v>
      </c>
      <c r="AL169" s="892">
        <v>5850</v>
      </c>
      <c r="AM169" s="886">
        <v>0.3</v>
      </c>
      <c r="AN169" s="879">
        <v>0.89</v>
      </c>
      <c r="AO169" s="753">
        <f>IF(U169="n/a","n/a",IF(AA169&lt;0,"n/a",IF(AA169="n/a","n/a",J169+U169-AA169)))</f>
        <v>-159.44284620057937</v>
      </c>
      <c r="AP169" s="754">
        <f>IF(U169="n/a","n/a",J169+U169)</f>
        <v>6.3071537994206341</v>
      </c>
      <c r="AQ169" s="902">
        <f>IF(OR(AC169&lt;0.01,AF169="n/a"),"n/a",(I169/SQRT(22.5*AC169*(I169/AF169))-1)*100)</f>
        <v>252.84085175425287</v>
      </c>
      <c r="AR169" s="663">
        <f>INDEX(Historical!$C$7:$C$1279,MATCH(B169,Historical!$B$7:$B$1301,0))*IF(AH169="n/a",1.03,IF(AH169&lt;0,1.01,IF(AH169&gt;10,1.1,(1+AH169/100))))</f>
        <v>1.2574500000000002</v>
      </c>
      <c r="AS169" s="900">
        <f>IF($AI169="n/a",1.03*AR169,IF($AI169&lt;0,1.01*AR169,IF($AI169&gt;10,1.1*AR169,(1+$AI169/100)*AR169)))</f>
        <v>1.3831950000000004</v>
      </c>
      <c r="AT169" s="900">
        <f>IF($AK169="n/a",1.03*AS169,IF($AK169&lt;0,1.01*AS169,IF($AK169&gt;10,1.1*AS169,(1+$AK169/100)*AS169)))</f>
        <v>1.4246908500000004</v>
      </c>
      <c r="AU169" s="900">
        <f>IF($AK169="n/a",1.03*AT169,IF($AK169&lt;0,1.01*AT169,IF($AK169&gt;10,1.1*AT169,(1+$AK169/100)*AT169)))</f>
        <v>1.4674315755000005</v>
      </c>
      <c r="AV169" s="900">
        <f>IF($AK169="n/a",1.03*AU169,IF($AK169&lt;0,1.01*AU169,IF($AK169&gt;10,1.1*AU169,(1+$AK169/100)*AU169)))</f>
        <v>1.5114545227650005</v>
      </c>
      <c r="AW169" s="663">
        <f>SUM(AR169:AV169)</f>
        <v>7.0442219482650019</v>
      </c>
      <c r="AX169" s="761">
        <f>AW169/I169*100</f>
        <v>26.561922881843898</v>
      </c>
      <c r="AY169" s="948">
        <v>0.57999999999999996</v>
      </c>
      <c r="AZ169" s="886">
        <v>28.68</v>
      </c>
      <c r="BA169" s="886">
        <v>-22.5</v>
      </c>
      <c r="BB169" s="886">
        <v>2.54</v>
      </c>
      <c r="BC169" s="886">
        <v>-7.26</v>
      </c>
      <c r="BE169" s="635">
        <v>2012</v>
      </c>
      <c r="BF169" s="912">
        <f>IF(BE169&gt;2008,0,IF(BE169&gt;2001,1,IF(BE169&gt;1990,2,IF(BE169&gt;1980,3,IF(BE169&gt;1973,4,IF(BE169&gt;1970,5,IF(BE169&gt;1960,6,IF(BE169&gt;1958,7,IF(BE169&gt;1953,8,9)))))))))</f>
        <v>0</v>
      </c>
      <c r="BG169" s="896">
        <v>0.5</v>
      </c>
    </row>
    <row r="170" spans="1:59" ht="11.25" customHeight="1" x14ac:dyDescent="0.2">
      <c r="A170" s="885" t="s">
        <v>1277</v>
      </c>
      <c r="B170" s="889" t="s">
        <v>1278</v>
      </c>
      <c r="C170" s="946" t="s">
        <v>108</v>
      </c>
      <c r="D170" s="946" t="s">
        <v>4345</v>
      </c>
      <c r="E170" s="746">
        <v>8</v>
      </c>
      <c r="F170" s="1199">
        <v>555</v>
      </c>
      <c r="G170" s="1199" t="s">
        <v>106</v>
      </c>
      <c r="H170" s="1199" t="s">
        <v>106</v>
      </c>
      <c r="I170" s="888">
        <v>7.51</v>
      </c>
      <c r="J170" s="663">
        <f>(M170/I170)*100</f>
        <v>6.9241011984021315</v>
      </c>
      <c r="K170" s="891">
        <v>0.13</v>
      </c>
      <c r="L170" s="901">
        <v>4</v>
      </c>
      <c r="M170" s="654">
        <f>K170*L170</f>
        <v>0.52</v>
      </c>
      <c r="N170" s="884" t="s">
        <v>441</v>
      </c>
      <c r="O170" s="747">
        <v>0.12</v>
      </c>
      <c r="P170" s="875">
        <v>43865</v>
      </c>
      <c r="Q170" s="875">
        <v>43879</v>
      </c>
      <c r="R170" s="654">
        <f>(K170-O170)/O170*100</f>
        <v>8.333333333333341</v>
      </c>
      <c r="S170" s="714">
        <f>IF(INDEX(Historical!$D$7:$D$1277,MATCH(B170,Historical!$B$7:$B$1301,0))=0,"n/a",(INDEX(Historical!$C$7:$C$1279,MATCH(B170,Historical!$B$7:$B$1301,0))/INDEX(Historical!$D$7:$D$1277,MATCH(B170,Historical!$B$7:$B$1301,0))-1)*100)</f>
        <v>9.0909090909090828</v>
      </c>
      <c r="T170" s="714">
        <f>IF(INDEX(Historical!$F$7:$F$1270,MATCH(B170,Historical!$B$7:$B$1301,0))=0,"n/a",((INDEX(Historical!$C$7:$C$1279,MATCH(B170,Historical!$B$7:$B$1301,0))/INDEX(Historical!$F$7:$F$1270,MATCH(B170,Historical!$B$7:$B$1301,0)))^(1/3)-1)*100)</f>
        <v>10.064241629820891</v>
      </c>
      <c r="U170" s="714">
        <f>IF(INDEX(Historical!$H$7:$H$1270,MATCH(B170,Historical!$B$7:$B$1301,0))=0,"n/a",((INDEX(Historical!$C$7:$C$1279,MATCH(B170,Historical!$B$7:$B$1301,0))/INDEX(Historical!$H$7:$H$1270,MATCH(B170,Historical!$B$7:$B$1301,0)))^(1/5)-1)*100)</f>
        <v>21.672868378641152</v>
      </c>
      <c r="V170" s="714">
        <f>IF(INDEX(Historical!$O$7:$O$1270,MATCH(B170,Historical!$B$7:$B$1301,0))=0,"n/a",((INDEX(Historical!$C$7:$C$1279,MATCH(B170,Historical!$B$7:$B$1301,0))/INDEX(Historical!$O$7:$O$1270,MATCH(B170,Historical!$B$7:$B$1301,0)))^(1/10)-1)*100)</f>
        <v>37.41088103166372</v>
      </c>
      <c r="W170" s="715">
        <f>IF(OR(U170&lt;=0,U170="n/a",V170&lt;=0,V170="n/a"),"n/a",U170/V170)</f>
        <v>0.5793199139121511</v>
      </c>
      <c r="X170" s="716">
        <f>IF(OR(AJ170&lt;=0,AJ170="n/a",U170&lt;=0,U170="n/a"),"n/a",U170/AJ170)</f>
        <v>1.4352892965987518</v>
      </c>
      <c r="Y170" s="676"/>
      <c r="Z170" s="663">
        <f>IF(OR(AC170&lt;0.01,AC170="n/a"),"n/a",M170/AC170*100)</f>
        <v>81.25</v>
      </c>
      <c r="AA170" s="900">
        <f>IF(OR(AC170&lt;0.01,AC170="n/a"),"n/a",I170/AC170)</f>
        <v>11.734375</v>
      </c>
      <c r="AB170" s="901">
        <v>12</v>
      </c>
      <c r="AC170" s="879">
        <v>0.64</v>
      </c>
      <c r="AD170" s="879">
        <v>1.62</v>
      </c>
      <c r="AE170" s="879">
        <v>3.08</v>
      </c>
      <c r="AF170" s="879">
        <v>0.79</v>
      </c>
      <c r="AG170" s="879">
        <v>6.2</v>
      </c>
      <c r="AH170" s="879">
        <v>0.8</v>
      </c>
      <c r="AI170" s="879">
        <v>17.899999999999999</v>
      </c>
      <c r="AJ170" s="879">
        <v>15.1</v>
      </c>
      <c r="AK170" s="879">
        <v>7.0000000000000009</v>
      </c>
      <c r="AL170" s="892">
        <v>462.6</v>
      </c>
      <c r="AM170" s="886">
        <v>2.7</v>
      </c>
      <c r="AN170" s="879">
        <v>7.0000000000000007E-2</v>
      </c>
      <c r="AO170" s="753">
        <f>IF(U170="n/a","n/a",IF(AA170&lt;0,"n/a",IF(AA170="n/a","n/a",J170+U170-AA170)))</f>
        <v>16.862594577043282</v>
      </c>
      <c r="AP170" s="754">
        <f>IF(U170="n/a","n/a",J170+U170)</f>
        <v>28.596969577043282</v>
      </c>
      <c r="AQ170" s="902">
        <f>IF(OR(AC170&lt;0.01,AF170="n/a"),"n/a",(I170/SQRT(22.5*AC170*(I170/AF170))-1)*100)</f>
        <v>-35.812232906538611</v>
      </c>
      <c r="AR170" s="663">
        <f>INDEX(Historical!$C$7:$C$1279,MATCH(B170,Historical!$B$7:$B$1301,0))*IF(AH170="n/a",1.03,IF(AH170&lt;0,1.01,IF(AH170&gt;10,1.1,(1+AH170/100))))</f>
        <v>0.48383999999999999</v>
      </c>
      <c r="AS170" s="900">
        <f>IF($AI170="n/a",1.03*AR170,IF($AI170&lt;0,1.01*AR170,IF($AI170&gt;10,1.1*AR170,(1+$AI170/100)*AR170)))</f>
        <v>0.53222400000000003</v>
      </c>
      <c r="AT170" s="900">
        <f>IF($AK170="n/a",1.03*AS170,IF($AK170&lt;0,1.01*AS170,IF($AK170&gt;10,1.1*AS170,(1+$AK170/100)*AS170)))</f>
        <v>0.56947968000000004</v>
      </c>
      <c r="AU170" s="900">
        <f>IF($AK170="n/a",1.03*AT170,IF($AK170&lt;0,1.01*AT170,IF($AK170&gt;10,1.1*AT170,(1+$AK170/100)*AT170)))</f>
        <v>0.60934325760000008</v>
      </c>
      <c r="AV170" s="900">
        <f>IF($AK170="n/a",1.03*AU170,IF($AK170&lt;0,1.01*AU170,IF($AK170&gt;10,1.1*AU170,(1+$AK170/100)*AU170)))</f>
        <v>0.6519972856320001</v>
      </c>
      <c r="AW170" s="663">
        <f>SUM(AR170:AV170)</f>
        <v>2.8468842232320002</v>
      </c>
      <c r="AX170" s="761">
        <f>AW170/I170*100</f>
        <v>37.907912426524639</v>
      </c>
      <c r="AY170" s="948">
        <v>1.1599999999999999</v>
      </c>
      <c r="AZ170" s="886">
        <v>24.25</v>
      </c>
      <c r="BA170" s="886">
        <v>-42.88</v>
      </c>
      <c r="BB170" s="886">
        <v>-5.4899999999999993</v>
      </c>
      <c r="BC170" s="886">
        <v>-27.36</v>
      </c>
      <c r="BE170" s="635">
        <v>2013</v>
      </c>
      <c r="BF170" s="912">
        <f>IF(BE170&gt;2008,0,IF(BE170&gt;2001,1,IF(BE170&gt;1990,2,IF(BE170&gt;1980,3,IF(BE170&gt;1973,4,IF(BE170&gt;1970,5,IF(BE170&gt;1960,6,IF(BE170&gt;1958,7,IF(BE170&gt;1953,8,9)))))))))</f>
        <v>0</v>
      </c>
      <c r="BG170" s="896">
        <v>0.8</v>
      </c>
    </row>
    <row r="171" spans="1:59" ht="11.25" customHeight="1" x14ac:dyDescent="0.2">
      <c r="A171" s="895" t="s">
        <v>4602</v>
      </c>
      <c r="B171" s="889" t="s">
        <v>4597</v>
      </c>
      <c r="C171" s="946" t="s">
        <v>108</v>
      </c>
      <c r="D171" s="946" t="s">
        <v>4345</v>
      </c>
      <c r="E171" s="746">
        <v>5</v>
      </c>
      <c r="F171" s="1199">
        <v>763</v>
      </c>
      <c r="G171" s="1199" t="s">
        <v>106</v>
      </c>
      <c r="H171" s="1199" t="s">
        <v>106</v>
      </c>
      <c r="I171" s="888">
        <v>18.45</v>
      </c>
      <c r="J171" s="663">
        <f>(M171/I171)*100</f>
        <v>1.9512195121951219</v>
      </c>
      <c r="K171" s="891">
        <v>0.09</v>
      </c>
      <c r="L171" s="901">
        <v>4</v>
      </c>
      <c r="M171" s="654">
        <f>K171*L171</f>
        <v>0.36</v>
      </c>
      <c r="N171" s="884" t="s">
        <v>517</v>
      </c>
      <c r="O171" s="747">
        <v>0.08</v>
      </c>
      <c r="P171" s="875">
        <v>43874</v>
      </c>
      <c r="Q171" s="875">
        <v>43889</v>
      </c>
      <c r="R171" s="654">
        <f>(K171-O171)/O171*100</f>
        <v>12.499999999999993</v>
      </c>
      <c r="S171" s="714">
        <f>IF(INDEX(Historical!$D$7:$D$1277,MATCH(B171,Historical!$B$7:$B$1301,0))=0,"n/a",(INDEX(Historical!$C$7:$C$1279,MATCH(B171,Historical!$B$7:$B$1301,0))/INDEX(Historical!$D$7:$D$1277,MATCH(B171,Historical!$B$7:$B$1301,0))-1)*100)</f>
        <v>14.285714285714279</v>
      </c>
      <c r="T171" s="714">
        <f>IF(INDEX(Historical!$F$7:$F$1270,MATCH(B171,Historical!$B$7:$B$1301,0))=0,"n/a",((INDEX(Historical!$C$7:$C$1279,MATCH(B171,Historical!$B$7:$B$1301,0))/INDEX(Historical!$F$7:$F$1270,MATCH(B171,Historical!$B$7:$B$1301,0)))^(1/3)-1)*100)</f>
        <v>74.716092947259767</v>
      </c>
      <c r="U171" s="714" t="str">
        <f>IF(INDEX(Historical!$H$7:$H$1270,MATCH(B171,Historical!$B$7:$B$1301,0))=0,"n/a",((INDEX(Historical!$C$7:$C$1279,MATCH(B171,Historical!$B$7:$B$1301,0))/INDEX(Historical!$H$7:$H$1270,MATCH(B171,Historical!$B$7:$B$1301,0)))^(1/5)-1)*100)</f>
        <v>n/a</v>
      </c>
      <c r="V171" s="714" t="str">
        <f>IF(INDEX(Historical!$O$7:$O$1270,MATCH(B171,Historical!$B$7:$B$1301,0))=0,"n/a",((INDEX(Historical!$C$7:$C$1279,MATCH(B171,Historical!$B$7:$B$1301,0))/INDEX(Historical!$O$7:$O$1270,MATCH(B171,Historical!$B$7:$B$1301,0)))^(1/10)-1)*100)</f>
        <v>n/a</v>
      </c>
      <c r="W171" s="715" t="str">
        <f>IF(OR(U171&lt;=0,U171="n/a",V171&lt;=0,V171="n/a"),"n/a",U171/V171)</f>
        <v>n/a</v>
      </c>
      <c r="X171" s="716" t="str">
        <f>IF(OR(AJ171&lt;=0,AJ171="n/a",U171&lt;=0,U171="n/a"),"n/a",U171/AJ171)</f>
        <v>n/a</v>
      </c>
      <c r="Y171" s="890"/>
      <c r="Z171" s="663">
        <f>IF(OR(AC171&lt;0.01,AC171="n/a"),"n/a",M171/AC171*100)</f>
        <v>14.173228346456693</v>
      </c>
      <c r="AA171" s="900">
        <f>IF(OR(AC171&lt;0.01,AC171="n/a"),"n/a",I171/AC171)</f>
        <v>7.2637795275590546</v>
      </c>
      <c r="AB171" s="901">
        <v>12</v>
      </c>
      <c r="AC171" s="879">
        <v>2.54</v>
      </c>
      <c r="AD171" s="879">
        <v>0.47</v>
      </c>
      <c r="AE171" s="879">
        <v>2.82</v>
      </c>
      <c r="AF171" s="879">
        <v>0.77</v>
      </c>
      <c r="AG171" s="879">
        <v>11.3</v>
      </c>
      <c r="AH171" s="879">
        <v>90.9</v>
      </c>
      <c r="AI171" s="879">
        <v>-10.71</v>
      </c>
      <c r="AJ171" s="879">
        <v>15.8</v>
      </c>
      <c r="AK171" s="879">
        <v>15</v>
      </c>
      <c r="AL171" s="892">
        <v>1720</v>
      </c>
      <c r="AM171" s="886">
        <v>2.7</v>
      </c>
      <c r="AN171" s="879">
        <v>0.15</v>
      </c>
      <c r="AO171" s="753" t="str">
        <f>IF(U171="n/a","n/a",IF(AA171&lt;0,"n/a",IF(AA171="n/a","n/a",J171+U171-AA171)))</f>
        <v>n/a</v>
      </c>
      <c r="AP171" s="754" t="str">
        <f>IF(U171="n/a","n/a",J171+U171)</f>
        <v>n/a</v>
      </c>
      <c r="AQ171" s="902">
        <f>IF(OR(AC171&lt;0.01,AF171="n/a"),"n/a",(I171/SQRT(22.5*AC171*(I171/AF171))-1)*100)</f>
        <v>-50.141933735316769</v>
      </c>
      <c r="AR171" s="663">
        <f>INDEX(Historical!$C$7:$C$1279,MATCH(B171,Historical!$B$7:$B$1301,0))*IF(AH171="n/a",1.03,IF(AH171&lt;0,1.01,IF(AH171&gt;10,1.1,(1+AH171/100))))</f>
        <v>0.35200000000000004</v>
      </c>
      <c r="AS171" s="900">
        <f>IF($AI171="n/a",1.03*AR171,IF($AI171&lt;0,1.01*AR171,IF($AI171&gt;10,1.1*AR171,(1+$AI171/100)*AR171)))</f>
        <v>0.35552000000000006</v>
      </c>
      <c r="AT171" s="900">
        <f>IF($AK171="n/a",1.03*AS171,IF($AK171&lt;0,1.01*AS171,IF($AK171&gt;10,1.1*AS171,(1+$AK171/100)*AS171)))</f>
        <v>0.39107200000000009</v>
      </c>
      <c r="AU171" s="900">
        <f>IF($AK171="n/a",1.03*AT171,IF($AK171&lt;0,1.01*AT171,IF($AK171&gt;10,1.1*AT171,(1+$AK171/100)*AT171)))</f>
        <v>0.43017920000000015</v>
      </c>
      <c r="AV171" s="900">
        <f>IF($AK171="n/a",1.03*AU171,IF($AK171&lt;0,1.01*AU171,IF($AK171&gt;10,1.1*AU171,(1+$AK171/100)*AU171)))</f>
        <v>0.47319712000000019</v>
      </c>
      <c r="AW171" s="663">
        <f>SUM(AR171:AV171)</f>
        <v>2.0019683200000005</v>
      </c>
      <c r="AX171" s="761">
        <f>AW171/I171*100</f>
        <v>10.850776802168024</v>
      </c>
      <c r="AY171" s="948">
        <v>1.26</v>
      </c>
      <c r="AZ171" s="886">
        <v>66.97</v>
      </c>
      <c r="BA171" s="886">
        <v>-29.79</v>
      </c>
      <c r="BB171" s="886">
        <v>4.95</v>
      </c>
      <c r="BC171" s="886">
        <v>-12.86</v>
      </c>
      <c r="BE171" s="635">
        <v>2016</v>
      </c>
      <c r="BF171" s="912">
        <f>IF(BE171&gt;2008,0,IF(BE171&gt;2001,1,IF(BE171&gt;1990,2,IF(BE171&gt;1980,3,IF(BE171&gt;1973,4,IF(BE171&gt;1970,5,IF(BE171&gt;1960,6,IF(BE171&gt;1958,7,IF(BE171&gt;1953,8,9)))))))))</f>
        <v>0</v>
      </c>
      <c r="BG171" s="896">
        <v>1.6</v>
      </c>
    </row>
    <row r="172" spans="1:59" ht="11.25" customHeight="1" x14ac:dyDescent="0.2">
      <c r="A172" s="885" t="s">
        <v>1311</v>
      </c>
      <c r="B172" s="889" t="s">
        <v>1312</v>
      </c>
      <c r="C172" s="946" t="s">
        <v>112</v>
      </c>
      <c r="D172" s="946" t="s">
        <v>211</v>
      </c>
      <c r="E172" s="746">
        <v>8</v>
      </c>
      <c r="F172" s="1199">
        <v>580</v>
      </c>
      <c r="G172" s="1199" t="s">
        <v>106</v>
      </c>
      <c r="H172" s="1199" t="s">
        <v>106</v>
      </c>
      <c r="I172" s="888">
        <v>27.97</v>
      </c>
      <c r="J172" s="663">
        <f>(M172/I172)*100</f>
        <v>1.8591347872720776</v>
      </c>
      <c r="K172" s="891">
        <v>0.13</v>
      </c>
      <c r="L172" s="901">
        <v>4</v>
      </c>
      <c r="M172" s="654">
        <f>K172*L172</f>
        <v>0.52</v>
      </c>
      <c r="N172" s="884" t="s">
        <v>218</v>
      </c>
      <c r="O172" s="747">
        <v>0.12</v>
      </c>
      <c r="P172" s="875">
        <v>43917</v>
      </c>
      <c r="Q172" s="875">
        <v>43934</v>
      </c>
      <c r="R172" s="654">
        <f>(K172-O172)/O172*100</f>
        <v>8.333333333333341</v>
      </c>
      <c r="S172" s="714">
        <f>IF(INDEX(Historical!$D$7:$D$1277,MATCH(B172,Historical!$B$7:$B$1301,0))=0,"n/a",(INDEX(Historical!$C$7:$C$1279,MATCH(B172,Historical!$B$7:$B$1301,0))/INDEX(Historical!$D$7:$D$1277,MATCH(B172,Historical!$B$7:$B$1301,0))-1)*100)</f>
        <v>9.302325581395344</v>
      </c>
      <c r="T172" s="714">
        <f>IF(INDEX(Historical!$F$7:$F$1270,MATCH(B172,Historical!$B$7:$B$1301,0))=0,"n/a",((INDEX(Historical!$C$7:$C$1279,MATCH(B172,Historical!$B$7:$B$1301,0))/INDEX(Historical!$F$7:$F$1270,MATCH(B172,Historical!$B$7:$B$1301,0)))^(1/3)-1)*100)</f>
        <v>10.325677865290107</v>
      </c>
      <c r="U172" s="714">
        <f>IF(INDEX(Historical!$H$7:$H$1270,MATCH(B172,Historical!$B$7:$B$1301,0))=0,"n/a",((INDEX(Historical!$C$7:$C$1279,MATCH(B172,Historical!$B$7:$B$1301,0))/INDEX(Historical!$H$7:$H$1270,MATCH(B172,Historical!$B$7:$B$1301,0)))^(1/5)-1)*100)</f>
        <v>12.570579552275095</v>
      </c>
      <c r="V172" s="714" t="str">
        <f>IF(INDEX(Historical!$O$7:$O$1270,MATCH(B172,Historical!$B$7:$B$1301,0))=0,"n/a",((INDEX(Historical!$C$7:$C$1279,MATCH(B172,Historical!$B$7:$B$1301,0))/INDEX(Historical!$O$7:$O$1270,MATCH(B172,Historical!$B$7:$B$1301,0)))^(1/10)-1)*100)</f>
        <v>n/a</v>
      </c>
      <c r="W172" s="715" t="str">
        <f>IF(OR(U172&lt;=0,U172="n/a",V172&lt;=0,V172="n/a"),"n/a",U172/V172)</f>
        <v>n/a</v>
      </c>
      <c r="X172" s="716">
        <f>IF(OR(AJ172&lt;=0,AJ172="n/a",U172&lt;=0,U172="n/a"),"n/a",U172/AJ172)</f>
        <v>6.616094501197419</v>
      </c>
      <c r="Y172" s="676"/>
      <c r="Z172" s="663">
        <f>IF(OR(AC172&lt;0.01,AC172="n/a"),"n/a",M172/AC172*100)</f>
        <v>472.72727272727275</v>
      </c>
      <c r="AA172" s="900">
        <f>IF(OR(AC172&lt;0.01,AC172="n/a"),"n/a",I172/AC172)</f>
        <v>254.27272727272725</v>
      </c>
      <c r="AB172" s="901">
        <v>6</v>
      </c>
      <c r="AC172" s="879">
        <v>0.11</v>
      </c>
      <c r="AD172" s="879" t="s">
        <v>136</v>
      </c>
      <c r="AE172" s="879">
        <v>1.01</v>
      </c>
      <c r="AF172" s="879">
        <v>0.83</v>
      </c>
      <c r="AG172" s="879">
        <v>0.3</v>
      </c>
      <c r="AH172" s="879">
        <v>-28.7</v>
      </c>
      <c r="AI172" s="879" t="s">
        <v>136</v>
      </c>
      <c r="AJ172" s="879">
        <v>1.9</v>
      </c>
      <c r="AK172" s="879" t="s">
        <v>136</v>
      </c>
      <c r="AL172" s="892">
        <v>200.43</v>
      </c>
      <c r="AM172" s="886">
        <v>4.8</v>
      </c>
      <c r="AN172" s="879">
        <v>0</v>
      </c>
      <c r="AO172" s="753">
        <f>IF(U172="n/a","n/a",IF(AA172&lt;0,"n/a",IF(AA172="n/a","n/a",J172+U172-AA172)))</f>
        <v>-239.84301293318009</v>
      </c>
      <c r="AP172" s="754">
        <f>IF(U172="n/a","n/a",J172+U172)</f>
        <v>14.429714339547173</v>
      </c>
      <c r="AQ172" s="902">
        <f>IF(OR(AC172&lt;0.01,AF172="n/a"),"n/a",(I172/SQRT(22.5*AC172*(I172/AF172))-1)*100)</f>
        <v>206.26521813353835</v>
      </c>
      <c r="AR172" s="663">
        <f>INDEX(Historical!$C$7:$C$1279,MATCH(B172,Historical!$B$7:$B$1301,0))*IF(AH172="n/a",1.03,IF(AH172&lt;0,1.01,IF(AH172&gt;10,1.1,(1+AH172/100))))</f>
        <v>0.47469999999999996</v>
      </c>
      <c r="AS172" s="900">
        <f>IF($AI172="n/a",1.03*AR172,IF($AI172&lt;0,1.01*AR172,IF($AI172&gt;10,1.1*AR172,(1+$AI172/100)*AR172)))</f>
        <v>0.48894099999999996</v>
      </c>
      <c r="AT172" s="900">
        <f>IF($AK172="n/a",1.03*AS172,IF($AK172&lt;0,1.01*AS172,IF($AK172&gt;10,1.1*AS172,(1+$AK172/100)*AS172)))</f>
        <v>0.50360923000000002</v>
      </c>
      <c r="AU172" s="900">
        <f>IF($AK172="n/a",1.03*AT172,IF($AK172&lt;0,1.01*AT172,IF($AK172&gt;10,1.1*AT172,(1+$AK172/100)*AT172)))</f>
        <v>0.51871750690000007</v>
      </c>
      <c r="AV172" s="900">
        <f>IF($AK172="n/a",1.03*AU172,IF($AK172&lt;0,1.01*AU172,IF($AK172&gt;10,1.1*AU172,(1+$AK172/100)*AU172)))</f>
        <v>0.53427903210700012</v>
      </c>
      <c r="AW172" s="663">
        <f>SUM(AR172:AV172)</f>
        <v>2.5202467690070001</v>
      </c>
      <c r="AX172" s="761">
        <f>AW172/I172*100</f>
        <v>9.0105354630210943</v>
      </c>
      <c r="AY172" s="948">
        <v>0.79</v>
      </c>
      <c r="AZ172" s="886">
        <v>37.18</v>
      </c>
      <c r="BA172" s="886">
        <v>-28.970000000000002</v>
      </c>
      <c r="BB172" s="886">
        <v>-6.02</v>
      </c>
      <c r="BC172" s="886">
        <v>-11.43</v>
      </c>
      <c r="BE172" s="635">
        <v>2013</v>
      </c>
      <c r="BF172" s="912">
        <f>IF(BE172&gt;2008,0,IF(BE172&gt;2001,1,IF(BE172&gt;1990,2,IF(BE172&gt;1980,3,IF(BE172&gt;1973,4,IF(BE172&gt;1970,5,IF(BE172&gt;1960,6,IF(BE172&gt;1958,7,IF(BE172&gt;1953,8,9)))))))))</f>
        <v>0</v>
      </c>
      <c r="BG172" s="896">
        <v>0.3</v>
      </c>
    </row>
    <row r="173" spans="1:59" ht="11.25" customHeight="1" x14ac:dyDescent="0.2">
      <c r="A173" s="885" t="s">
        <v>4189</v>
      </c>
      <c r="B173" s="889" t="s">
        <v>4190</v>
      </c>
      <c r="C173" s="946" t="s">
        <v>108</v>
      </c>
      <c r="D173" s="946" t="s">
        <v>4345</v>
      </c>
      <c r="E173" s="746">
        <v>8</v>
      </c>
      <c r="F173" s="1199">
        <v>516</v>
      </c>
      <c r="G173" s="1199" t="s">
        <v>37</v>
      </c>
      <c r="H173" s="1199" t="s">
        <v>37</v>
      </c>
      <c r="I173" s="888">
        <v>19.690000000000001</v>
      </c>
      <c r="J173" s="663">
        <f>(M173/I173)*100</f>
        <v>2.4377856780091416</v>
      </c>
      <c r="K173" s="891">
        <v>0.12</v>
      </c>
      <c r="L173" s="901">
        <v>4</v>
      </c>
      <c r="M173" s="654">
        <f>K173*L173</f>
        <v>0.48</v>
      </c>
      <c r="N173" s="884" t="s">
        <v>145</v>
      </c>
      <c r="O173" s="747">
        <v>0.1</v>
      </c>
      <c r="P173" s="1200">
        <v>43630</v>
      </c>
      <c r="Q173" s="1200">
        <v>43647</v>
      </c>
      <c r="R173" s="654">
        <f>(K173-O173)/O173*100</f>
        <v>19.999999999999989</v>
      </c>
      <c r="S173" s="714">
        <f>IF(INDEX(Historical!$D$7:$D$1277,MATCH(B173,Historical!$B$7:$B$1301,0))=0,"n/a",(INDEX(Historical!$C$7:$C$1279,MATCH(B173,Historical!$B$7:$B$1301,0))/INDEX(Historical!$D$7:$D$1277,MATCH(B173,Historical!$B$7:$B$1301,0))-1)*100)</f>
        <v>29.411764705882337</v>
      </c>
      <c r="T173" s="714">
        <f>IF(INDEX(Historical!$F$7:$F$1270,MATCH(B173,Historical!$B$7:$B$1301,0))=0,"n/a",((INDEX(Historical!$C$7:$C$1279,MATCH(B173,Historical!$B$7:$B$1301,0))/INDEX(Historical!$F$7:$F$1270,MATCH(B173,Historical!$B$7:$B$1301,0)))^(1/3)-1)*100)</f>
        <v>30.059144685138683</v>
      </c>
      <c r="U173" s="714">
        <f>IF(INDEX(Historical!$H$7:$H$1270,MATCH(B173,Historical!$B$7:$B$1301,0))=0,"n/a",((INDEX(Historical!$C$7:$C$1279,MATCH(B173,Historical!$B$7:$B$1301,0))/INDEX(Historical!$H$7:$H$1270,MATCH(B173,Historical!$B$7:$B$1301,0)))^(1/5)-1)*100)</f>
        <v>19.653676552950429</v>
      </c>
      <c r="V173" s="714">
        <f>IF(INDEX(Historical!$O$7:$O$1270,MATCH(B173,Historical!$B$7:$B$1301,0))=0,"n/a",((INDEX(Historical!$C$7:$C$1279,MATCH(B173,Historical!$B$7:$B$1301,0))/INDEX(Historical!$O$7:$O$1270,MATCH(B173,Historical!$B$7:$B$1301,0)))^(1/10)-1)*100)</f>
        <v>-0.67430279167030038</v>
      </c>
      <c r="W173" s="715" t="str">
        <f>IF(OR(U173&lt;=0,U173="n/a",V173&lt;=0,V173="n/a"),"n/a",U173/V173)</f>
        <v>n/a</v>
      </c>
      <c r="X173" s="716">
        <f>IF(OR(AJ173&lt;=0,AJ173="n/a",U173&lt;=0,U173="n/a"),"n/a",U173/AJ173)</f>
        <v>1.1983949117652699</v>
      </c>
      <c r="Y173" s="686"/>
      <c r="Z173" s="663">
        <f>IF(OR(AC173&lt;0.01,AC173="n/a"),"n/a",M173/AC173*100)</f>
        <v>25.396825396825395</v>
      </c>
      <c r="AA173" s="900">
        <f>IF(OR(AC173&lt;0.01,AC173="n/a"),"n/a",I173/AC173)</f>
        <v>10.417989417989419</v>
      </c>
      <c r="AB173" s="901">
        <v>12</v>
      </c>
      <c r="AC173" s="879">
        <v>1.89</v>
      </c>
      <c r="AD173" s="879" t="s">
        <v>136</v>
      </c>
      <c r="AE173" s="879">
        <v>1.96</v>
      </c>
      <c r="AF173" s="879">
        <v>1.07</v>
      </c>
      <c r="AG173" s="879">
        <v>10.9</v>
      </c>
      <c r="AH173" s="879">
        <v>57.499999999999993</v>
      </c>
      <c r="AI173" s="879" t="s">
        <v>136</v>
      </c>
      <c r="AJ173" s="879">
        <v>16.400000000000002</v>
      </c>
      <c r="AK173" s="879" t="s">
        <v>136</v>
      </c>
      <c r="AL173" s="892">
        <v>125.32</v>
      </c>
      <c r="AM173" s="886">
        <v>1.0999999999999999</v>
      </c>
      <c r="AN173" s="879">
        <v>0.42</v>
      </c>
      <c r="AO173" s="753">
        <f>IF(U173="n/a","n/a",IF(AA173&lt;0,"n/a",IF(AA173="n/a","n/a",J173+U173-AA173)))</f>
        <v>11.673472812970152</v>
      </c>
      <c r="AP173" s="754">
        <f>IF(U173="n/a","n/a",J173+U173)</f>
        <v>22.091462230959571</v>
      </c>
      <c r="AQ173" s="902">
        <f>IF(OR(AC173&lt;0.01,AF173="n/a"),"n/a",(I173/SQRT(22.5*AC173*(I173/AF173))-1)*100)</f>
        <v>-29.612978856582817</v>
      </c>
      <c r="AR173" s="663">
        <f>INDEX(Historical!$C$7:$C$1279,MATCH(B173,Historical!$B$7:$B$1301,0))*IF(AH173="n/a",1.03,IF(AH173&lt;0,1.01,IF(AH173&gt;10,1.1,(1+AH173/100))))</f>
        <v>0.48400000000000004</v>
      </c>
      <c r="AS173" s="900">
        <f>IF($AI173="n/a",1.03*AR173,IF($AI173&lt;0,1.01*AR173,IF($AI173&gt;10,1.1*AR173,(1+$AI173/100)*AR173)))</f>
        <v>0.49852000000000007</v>
      </c>
      <c r="AT173" s="900">
        <f>IF($AK173="n/a",1.03*AS173,IF($AK173&lt;0,1.01*AS173,IF($AK173&gt;10,1.1*AS173,(1+$AK173/100)*AS173)))</f>
        <v>0.51347560000000014</v>
      </c>
      <c r="AU173" s="900">
        <f>IF($AK173="n/a",1.03*AT173,IF($AK173&lt;0,1.01*AT173,IF($AK173&gt;10,1.1*AT173,(1+$AK173/100)*AT173)))</f>
        <v>0.5288798680000002</v>
      </c>
      <c r="AV173" s="900">
        <f>IF($AK173="n/a",1.03*AU173,IF($AK173&lt;0,1.01*AU173,IF($AK173&gt;10,1.1*AU173,(1+$AK173/100)*AU173)))</f>
        <v>0.54474626404000026</v>
      </c>
      <c r="AW173" s="663">
        <f>SUM(AR173:AV173)</f>
        <v>2.5696217320400008</v>
      </c>
      <c r="AX173" s="761">
        <f>AW173/I173*100</f>
        <v>13.050389700558663</v>
      </c>
      <c r="AY173" s="948">
        <v>0.43</v>
      </c>
      <c r="AZ173" s="886">
        <v>52.25</v>
      </c>
      <c r="BA173" s="886">
        <v>-26.21</v>
      </c>
      <c r="BB173" s="886">
        <v>11.28</v>
      </c>
      <c r="BC173" s="886">
        <v>-6.09</v>
      </c>
      <c r="BE173" s="635">
        <v>2012</v>
      </c>
      <c r="BF173" s="912">
        <f>IF(BE173&gt;2008,0,IF(BE173&gt;2001,1,IF(BE173&gt;1990,2,IF(BE173&gt;1980,3,IF(BE173&gt;1973,4,IF(BE173&gt;1970,5,IF(BE173&gt;1960,6,IF(BE173&gt;1958,7,IF(BE173&gt;1953,8,9)))))))))</f>
        <v>0</v>
      </c>
      <c r="BG173" s="896">
        <v>0.8</v>
      </c>
    </row>
    <row r="174" spans="1:59" ht="11.25" customHeight="1" x14ac:dyDescent="0.2">
      <c r="A174" s="885" t="s">
        <v>1313</v>
      </c>
      <c r="B174" s="889" t="s">
        <v>1314</v>
      </c>
      <c r="C174" s="946" t="s">
        <v>112</v>
      </c>
      <c r="D174" s="946" t="s">
        <v>211</v>
      </c>
      <c r="E174" s="746">
        <v>8</v>
      </c>
      <c r="F174" s="1199">
        <v>513</v>
      </c>
      <c r="G174" s="1199" t="s">
        <v>106</v>
      </c>
      <c r="H174" s="1199" t="s">
        <v>106</v>
      </c>
      <c r="I174" s="888">
        <v>38.659999999999997</v>
      </c>
      <c r="J174" s="663">
        <f>(M174/I174)*100</f>
        <v>3.2850491464045528</v>
      </c>
      <c r="K174" s="891">
        <v>0.3175</v>
      </c>
      <c r="L174" s="901">
        <v>4</v>
      </c>
      <c r="M174" s="654">
        <f>K174*L174</f>
        <v>1.27</v>
      </c>
      <c r="N174" s="884" t="s">
        <v>148</v>
      </c>
      <c r="O174" s="747">
        <v>0.31</v>
      </c>
      <c r="P174" s="880">
        <v>43615</v>
      </c>
      <c r="Q174" s="880">
        <v>43630</v>
      </c>
      <c r="R174" s="654">
        <f>(K174-O174)/O174*100</f>
        <v>2.4193548387096793</v>
      </c>
      <c r="S174" s="714">
        <f>IF(INDEX(Historical!$D$7:$D$1277,MATCH(B174,Historical!$B$7:$B$1301,0))=0,"n/a",(INDEX(Historical!$C$7:$C$1279,MATCH(B174,Historical!$B$7:$B$1301,0))/INDEX(Historical!$D$7:$D$1277,MATCH(B174,Historical!$B$7:$B$1301,0))-1)*100)</f>
        <v>2.4340770791074995</v>
      </c>
      <c r="T174" s="714">
        <f>IF(INDEX(Historical!$F$7:$F$1270,MATCH(B174,Historical!$B$7:$B$1301,0))=0,"n/a",((INDEX(Historical!$C$7:$C$1279,MATCH(B174,Historical!$B$7:$B$1301,0))/INDEX(Historical!$F$7:$F$1270,MATCH(B174,Historical!$B$7:$B$1301,0)))^(1/3)-1)*100)</f>
        <v>2.5687764964034576</v>
      </c>
      <c r="U174" s="714">
        <f>IF(INDEX(Historical!$H$7:$H$1270,MATCH(B174,Historical!$B$7:$B$1301,0))=0,"n/a",((INDEX(Historical!$C$7:$C$1279,MATCH(B174,Historical!$B$7:$B$1301,0))/INDEX(Historical!$H$7:$H$1270,MATCH(B174,Historical!$B$7:$B$1301,0)))^(1/5)-1)*100)</f>
        <v>3.267719041044459</v>
      </c>
      <c r="V174" s="714" t="str">
        <f>IF(INDEX(Historical!$O$7:$O$1270,MATCH(B174,Historical!$B$7:$B$1301,0))=0,"n/a",((INDEX(Historical!$C$7:$C$1279,MATCH(B174,Historical!$B$7:$B$1301,0))/INDEX(Historical!$O$7:$O$1270,MATCH(B174,Historical!$B$7:$B$1301,0)))^(1/10)-1)*100)</f>
        <v>n/a</v>
      </c>
      <c r="W174" s="715" t="str">
        <f>IF(OR(U174&lt;=0,U174="n/a",V174&lt;=0,V174="n/a"),"n/a",U174/V174)</f>
        <v>n/a</v>
      </c>
      <c r="X174" s="716" t="str">
        <f>IF(OR(AJ174&lt;=0,AJ174="n/a",U174&lt;=0,U174="n/a"),"n/a",U174/AJ174)</f>
        <v>n/a</v>
      </c>
      <c r="Y174" s="667"/>
      <c r="Z174" s="663">
        <f>IF(OR(AC174&lt;0.01,AC174="n/a"),"n/a",M174/AC174*100)</f>
        <v>44.561403508771932</v>
      </c>
      <c r="AA174" s="900">
        <f>IF(OR(AC174&lt;0.01,AC174="n/a"),"n/a",I174/AC174)</f>
        <v>13.564912280701753</v>
      </c>
      <c r="AB174" s="901">
        <v>12</v>
      </c>
      <c r="AC174" s="879">
        <v>2.85</v>
      </c>
      <c r="AD174" s="879">
        <v>0.91</v>
      </c>
      <c r="AE174" s="879">
        <v>0.2</v>
      </c>
      <c r="AF174" s="879">
        <v>1.28</v>
      </c>
      <c r="AG174" s="879">
        <v>9.1</v>
      </c>
      <c r="AH174" s="879">
        <v>2.4</v>
      </c>
      <c r="AI174" s="879">
        <v>91.539999999999992</v>
      </c>
      <c r="AJ174" s="879">
        <v>-20.100000000000001</v>
      </c>
      <c r="AK174" s="879">
        <v>15</v>
      </c>
      <c r="AL174" s="892">
        <v>647.74</v>
      </c>
      <c r="AM174" s="886">
        <v>4.3999999999999995</v>
      </c>
      <c r="AN174" s="879">
        <v>0.67</v>
      </c>
      <c r="AO174" s="753">
        <f>IF(U174="n/a","n/a",IF(AA174&lt;0,"n/a",IF(AA174="n/a","n/a",J174+U174-AA174)))</f>
        <v>-7.0121440932527417</v>
      </c>
      <c r="AP174" s="754">
        <f>IF(U174="n/a","n/a",J174+U174)</f>
        <v>6.5527681874490114</v>
      </c>
      <c r="AQ174" s="902">
        <f>IF(OR(AC174&lt;0.01,AF174="n/a"),"n/a",(I174/SQRT(22.5*AC174*(I174/AF174))-1)*100)</f>
        <v>-12.153953559402208</v>
      </c>
      <c r="AR174" s="663">
        <f>INDEX(Historical!$C$7:$C$1279,MATCH(B174,Historical!$B$7:$B$1301,0))*IF(AH174="n/a",1.03,IF(AH174&lt;0,1.01,IF(AH174&gt;10,1.1,(1+AH174/100))))</f>
        <v>1.2927999999999999</v>
      </c>
      <c r="AS174" s="900">
        <f>IF($AI174="n/a",1.03*AR174,IF($AI174&lt;0,1.01*AR174,IF($AI174&gt;10,1.1*AR174,(1+$AI174/100)*AR174)))</f>
        <v>1.42208</v>
      </c>
      <c r="AT174" s="900">
        <f>IF($AK174="n/a",1.03*AS174,IF($AK174&lt;0,1.01*AS174,IF($AK174&gt;10,1.1*AS174,(1+$AK174/100)*AS174)))</f>
        <v>1.5642880000000001</v>
      </c>
      <c r="AU174" s="900">
        <f>IF($AK174="n/a",1.03*AT174,IF($AK174&lt;0,1.01*AT174,IF($AK174&gt;10,1.1*AT174,(1+$AK174/100)*AT174)))</f>
        <v>1.7207168000000004</v>
      </c>
      <c r="AV174" s="900">
        <f>IF($AK174="n/a",1.03*AU174,IF($AK174&lt;0,1.01*AU174,IF($AK174&gt;10,1.1*AU174,(1+$AK174/100)*AU174)))</f>
        <v>1.8927884800000006</v>
      </c>
      <c r="AW174" s="663">
        <f>SUM(AR174:AV174)</f>
        <v>7.8926732800000003</v>
      </c>
      <c r="AX174" s="761">
        <f>AW174/I174*100</f>
        <v>20.415606001034664</v>
      </c>
      <c r="AY174" s="948">
        <v>1.19</v>
      </c>
      <c r="AZ174" s="886">
        <v>27.800000000000004</v>
      </c>
      <c r="BA174" s="886">
        <v>-40.89</v>
      </c>
      <c r="BB174" s="886">
        <v>4.01</v>
      </c>
      <c r="BC174" s="886">
        <v>-20.02</v>
      </c>
      <c r="BE174" s="635">
        <v>2012</v>
      </c>
      <c r="BF174" s="912">
        <f>IF(BE174&gt;2008,0,IF(BE174&gt;2001,1,IF(BE174&gt;1990,2,IF(BE174&gt;1980,3,IF(BE174&gt;1973,4,IF(BE174&gt;1970,5,IF(BE174&gt;1960,6,IF(BE174&gt;1958,7,IF(BE174&gt;1953,8,9)))))))))</f>
        <v>0</v>
      </c>
      <c r="BG174" s="896">
        <v>2.6</v>
      </c>
    </row>
    <row r="175" spans="1:59" ht="11.25" customHeight="1" x14ac:dyDescent="0.2">
      <c r="A175" s="885" t="s">
        <v>3844</v>
      </c>
      <c r="B175" s="889" t="s">
        <v>3845</v>
      </c>
      <c r="C175" s="946" t="s">
        <v>108</v>
      </c>
      <c r="D175" s="946" t="s">
        <v>4345</v>
      </c>
      <c r="E175" s="746">
        <v>7</v>
      </c>
      <c r="F175" s="1199">
        <v>632</v>
      </c>
      <c r="G175" s="1199" t="s">
        <v>115</v>
      </c>
      <c r="H175" s="1199" t="s">
        <v>115</v>
      </c>
      <c r="I175" s="888">
        <v>14.85</v>
      </c>
      <c r="J175" s="663">
        <f>(M175/I175)*100</f>
        <v>5.3872053872053876</v>
      </c>
      <c r="K175" s="891">
        <v>0.2</v>
      </c>
      <c r="L175" s="901">
        <v>4</v>
      </c>
      <c r="M175" s="654">
        <f>K175*L175</f>
        <v>0.8</v>
      </c>
      <c r="N175" s="884" t="s">
        <v>107</v>
      </c>
      <c r="O175" s="747">
        <v>0.18</v>
      </c>
      <c r="P175" s="875">
        <v>43865</v>
      </c>
      <c r="Q175" s="875">
        <v>43874</v>
      </c>
      <c r="R175" s="654">
        <f>(K175-O175)/O175*100</f>
        <v>11.111111111111121</v>
      </c>
      <c r="S175" s="714">
        <f>IF(INDEX(Historical!$D$7:$D$1277,MATCH(B175,Historical!$B$7:$B$1301,0))=0,"n/a",(INDEX(Historical!$C$7:$C$1279,MATCH(B175,Historical!$B$7:$B$1301,0))/INDEX(Historical!$D$7:$D$1277,MATCH(B175,Historical!$B$7:$B$1301,0))-1)*100)</f>
        <v>19.999999999999996</v>
      </c>
      <c r="T175" s="714">
        <f>IF(INDEX(Historical!$F$7:$F$1270,MATCH(B175,Historical!$B$7:$B$1301,0))=0,"n/a",((INDEX(Historical!$C$7:$C$1279,MATCH(B175,Historical!$B$7:$B$1301,0))/INDEX(Historical!$F$7:$F$1270,MATCH(B175,Historical!$B$7:$B$1301,0)))^(1/3)-1)*100)</f>
        <v>28.415622034199274</v>
      </c>
      <c r="U175" s="714">
        <f>IF(INDEX(Historical!$H$7:$H$1270,MATCH(B175,Historical!$B$7:$B$1301,0))=0,"n/a",((INDEX(Historical!$C$7:$C$1279,MATCH(B175,Historical!$B$7:$B$1301,0))/INDEX(Historical!$H$7:$H$1270,MATCH(B175,Historical!$B$7:$B$1301,0)))^(1/5)-1)*100)</f>
        <v>31.95079107728942</v>
      </c>
      <c r="V175" s="714">
        <f>IF(INDEX(Historical!$O$7:$O$1270,MATCH(B175,Historical!$B$7:$B$1301,0))=0,"n/a",((INDEX(Historical!$C$7:$C$1279,MATCH(B175,Historical!$B$7:$B$1301,0))/INDEX(Historical!$O$7:$O$1270,MATCH(B175,Historical!$B$7:$B$1301,0)))^(1/10)-1)*100)</f>
        <v>33.5141362540313</v>
      </c>
      <c r="W175" s="715">
        <f>IF(OR(U175&lt;=0,U175="n/a",V175&lt;=0,V175="n/a"),"n/a",U175/V175)</f>
        <v>0.95335266393583895</v>
      </c>
      <c r="X175" s="716">
        <f>IF(OR(AJ175&lt;=0,AJ175="n/a",U175&lt;=0,U175="n/a"),"n/a",U175/AJ175)</f>
        <v>1.5142555012933376</v>
      </c>
      <c r="Y175" s="890"/>
      <c r="Z175" s="663">
        <f>IF(OR(AC175&lt;0.01,AC175="n/a"),"n/a",M175/AC175*100)</f>
        <v>43.715846994535518</v>
      </c>
      <c r="AA175" s="900">
        <f>IF(OR(AC175&lt;0.01,AC175="n/a"),"n/a",I175/AC175)</f>
        <v>8.1147540983606561</v>
      </c>
      <c r="AB175" s="901">
        <v>12</v>
      </c>
      <c r="AC175" s="879">
        <v>1.83</v>
      </c>
      <c r="AD175" s="879">
        <v>0.99</v>
      </c>
      <c r="AE175" s="879">
        <v>2.21</v>
      </c>
      <c r="AF175" s="879">
        <v>0.96</v>
      </c>
      <c r="AG175" s="879">
        <v>12.3</v>
      </c>
      <c r="AH175" s="879">
        <v>19.5</v>
      </c>
      <c r="AI175" s="879">
        <v>10.31</v>
      </c>
      <c r="AJ175" s="879">
        <v>21.099999999999998</v>
      </c>
      <c r="AK175" s="879">
        <v>8</v>
      </c>
      <c r="AL175" s="892">
        <v>326.38</v>
      </c>
      <c r="AM175" s="886">
        <v>1.6</v>
      </c>
      <c r="AN175" s="879">
        <v>0.42</v>
      </c>
      <c r="AO175" s="753">
        <f>IF(U175="n/a","n/a",IF(AA175&lt;0,"n/a",IF(AA175="n/a","n/a",J175+U175-AA175)))</f>
        <v>29.223242366134151</v>
      </c>
      <c r="AP175" s="754">
        <f>IF(U175="n/a","n/a",J175+U175)</f>
        <v>37.337996464494807</v>
      </c>
      <c r="AQ175" s="902">
        <f>IF(OR(AC175&lt;0.01,AF175="n/a"),"n/a",(I175/SQRT(22.5*AC175*(I175/AF175))-1)*100)</f>
        <v>-41.158729772656912</v>
      </c>
      <c r="AR175" s="663">
        <f>INDEX(Historical!$C$7:$C$1279,MATCH(B175,Historical!$B$7:$B$1301,0))*IF(AH175="n/a",1.03,IF(AH175&lt;0,1.01,IF(AH175&gt;10,1.1,(1+AH175/100))))</f>
        <v>0.79200000000000004</v>
      </c>
      <c r="AS175" s="900">
        <f>IF($AI175="n/a",1.03*AR175,IF($AI175&lt;0,1.01*AR175,IF($AI175&gt;10,1.1*AR175,(1+$AI175/100)*AR175)))</f>
        <v>0.87120000000000009</v>
      </c>
      <c r="AT175" s="900">
        <f>IF($AK175="n/a",1.03*AS175,IF($AK175&lt;0,1.01*AS175,IF($AK175&gt;10,1.1*AS175,(1+$AK175/100)*AS175)))</f>
        <v>0.94089600000000018</v>
      </c>
      <c r="AU175" s="900">
        <f>IF($AK175="n/a",1.03*AT175,IF($AK175&lt;0,1.01*AT175,IF($AK175&gt;10,1.1*AT175,(1+$AK175/100)*AT175)))</f>
        <v>1.0161676800000004</v>
      </c>
      <c r="AV175" s="900">
        <f>IF($AK175="n/a",1.03*AU175,IF($AK175&lt;0,1.01*AU175,IF($AK175&gt;10,1.1*AU175,(1+$AK175/100)*AU175)))</f>
        <v>1.0974610944000005</v>
      </c>
      <c r="AW175" s="663">
        <f>SUM(AR175:AV175)</f>
        <v>4.7177247744000015</v>
      </c>
      <c r="AX175" s="761">
        <f>AW175/I175*100</f>
        <v>31.769190400000006</v>
      </c>
      <c r="AY175" s="948">
        <v>0.94</v>
      </c>
      <c r="AZ175" s="886">
        <v>61.59</v>
      </c>
      <c r="BA175" s="886">
        <v>-37.940000000000005</v>
      </c>
      <c r="BB175" s="886">
        <v>5.96</v>
      </c>
      <c r="BC175" s="886">
        <v>-20.46</v>
      </c>
      <c r="BE175" s="635">
        <v>2014</v>
      </c>
      <c r="BF175" s="912">
        <f>IF(BE175&gt;2008,0,IF(BE175&gt;2001,1,IF(BE175&gt;1990,2,IF(BE175&gt;1980,3,IF(BE175&gt;1973,4,IF(BE175&gt;1970,5,IF(BE175&gt;1960,6,IF(BE175&gt;1958,7,IF(BE175&gt;1953,8,9)))))))))</f>
        <v>0</v>
      </c>
      <c r="BG175" s="896">
        <v>1.2</v>
      </c>
    </row>
    <row r="176" spans="1:59" ht="11.25" customHeight="1" x14ac:dyDescent="0.2">
      <c r="A176" s="895" t="s">
        <v>4584</v>
      </c>
      <c r="B176" s="889" t="s">
        <v>4580</v>
      </c>
      <c r="C176" s="946" t="s">
        <v>108</v>
      </c>
      <c r="D176" s="946" t="s">
        <v>4345</v>
      </c>
      <c r="E176" s="746">
        <v>5</v>
      </c>
      <c r="F176" s="1199">
        <v>771</v>
      </c>
      <c r="G176" s="1199" t="s">
        <v>106</v>
      </c>
      <c r="H176" s="1199" t="s">
        <v>106</v>
      </c>
      <c r="I176" s="888">
        <v>45.54</v>
      </c>
      <c r="J176" s="663">
        <f>(M176/I176)*100</f>
        <v>4.1282389108476067</v>
      </c>
      <c r="K176" s="891">
        <v>0.47</v>
      </c>
      <c r="L176" s="901">
        <v>4</v>
      </c>
      <c r="M176" s="654">
        <f>K176*L176</f>
        <v>1.88</v>
      </c>
      <c r="N176" s="884" t="s">
        <v>719</v>
      </c>
      <c r="O176" s="747">
        <v>0.45</v>
      </c>
      <c r="P176" s="875">
        <v>43902</v>
      </c>
      <c r="Q176" s="875">
        <v>43922</v>
      </c>
      <c r="R176" s="654">
        <f>(K176-O176)/O176*100</f>
        <v>4.4444444444444366</v>
      </c>
      <c r="S176" s="714">
        <f>IF(INDEX(Historical!$D$7:$D$1277,MATCH(B176,Historical!$B$7:$B$1301,0))=0,"n/a",(INDEX(Historical!$C$7:$C$1279,MATCH(B176,Historical!$B$7:$B$1301,0))/INDEX(Historical!$D$7:$D$1277,MATCH(B176,Historical!$B$7:$B$1301,0))-1)*100)</f>
        <v>13.157894736842103</v>
      </c>
      <c r="T176" s="714">
        <f>IF(INDEX(Historical!$F$7:$F$1270,MATCH(B176,Historical!$B$7:$B$1301,0))=0,"n/a",((INDEX(Historical!$C$7:$C$1279,MATCH(B176,Historical!$B$7:$B$1301,0))/INDEX(Historical!$F$7:$F$1270,MATCH(B176,Historical!$B$7:$B$1301,0)))^(1/3)-1)*100)</f>
        <v>7.6175548094244538</v>
      </c>
      <c r="U176" s="714">
        <f>IF(INDEX(Historical!$H$7:$H$1270,MATCH(B176,Historical!$B$7:$B$1301,0))=0,"n/a",((INDEX(Historical!$C$7:$C$1279,MATCH(B176,Historical!$B$7:$B$1301,0))/INDEX(Historical!$H$7:$H$1270,MATCH(B176,Historical!$B$7:$B$1301,0)))^(1/5)-1)*100)</f>
        <v>4.8088383994589146</v>
      </c>
      <c r="V176" s="714">
        <f>IF(INDEX(Historical!$O$7:$O$1270,MATCH(B176,Historical!$B$7:$B$1301,0))=0,"n/a",((INDEX(Historical!$C$7:$C$1279,MATCH(B176,Historical!$B$7:$B$1301,0))/INDEX(Historical!$O$7:$O$1270,MATCH(B176,Historical!$B$7:$B$1301,0)))^(1/10)-1)*100)</f>
        <v>2.37618785609226</v>
      </c>
      <c r="W176" s="715">
        <f>IF(OR(U176&lt;=0,U176="n/a",V176&lt;=0,V176="n/a"),"n/a",U176/V176)</f>
        <v>2.023761878560919</v>
      </c>
      <c r="X176" s="716">
        <f>IF(OR(AJ176&lt;=0,AJ176="n/a",U176&lt;=0,U176="n/a"),"n/a",U176/AJ176)</f>
        <v>0.30055239996618216</v>
      </c>
      <c r="Y176" s="890"/>
      <c r="Z176" s="663">
        <f>IF(OR(AC176&lt;0.01,AC176="n/a"),"n/a",M176/AC176*100)</f>
        <v>32.469775474956819</v>
      </c>
      <c r="AA176" s="900">
        <f>IF(OR(AC176&lt;0.01,AC176="n/a"),"n/a",I176/AC176)</f>
        <v>7.8652849740932638</v>
      </c>
      <c r="AB176" s="901">
        <v>12</v>
      </c>
      <c r="AC176" s="879">
        <v>5.79</v>
      </c>
      <c r="AD176" s="879">
        <v>0.95</v>
      </c>
      <c r="AE176" s="879">
        <v>1.98</v>
      </c>
      <c r="AF176" s="879">
        <v>0.55000000000000004</v>
      </c>
      <c r="AG176" s="879">
        <v>7.5</v>
      </c>
      <c r="AH176" s="879">
        <v>28.299999999999997</v>
      </c>
      <c r="AI176" s="879">
        <v>15.18</v>
      </c>
      <c r="AJ176" s="879">
        <v>16</v>
      </c>
      <c r="AK176" s="879">
        <v>8</v>
      </c>
      <c r="AL176" s="892">
        <v>2550</v>
      </c>
      <c r="AM176" s="886">
        <v>2</v>
      </c>
      <c r="AN176" s="879">
        <v>0.05</v>
      </c>
      <c r="AO176" s="753">
        <f>IF(U176="n/a","n/a",IF(AA176&lt;0,"n/a",IF(AA176="n/a","n/a",J176+U176-AA176)))</f>
        <v>1.0717923362132566</v>
      </c>
      <c r="AP176" s="754">
        <f>IF(U176="n/a","n/a",J176+U176)</f>
        <v>8.9370773103065204</v>
      </c>
      <c r="AQ176" s="902">
        <f>IF(OR(AC176&lt;0.01,AF176="n/a"),"n/a",(I176/SQRT(22.5*AC176*(I176/AF176))-1)*100)</f>
        <v>-56.152249591461768</v>
      </c>
      <c r="AR176" s="663">
        <f>INDEX(Historical!$C$7:$C$1279,MATCH(B176,Historical!$B$7:$B$1301,0))*IF(AH176="n/a",1.03,IF(AH176&lt;0,1.01,IF(AH176&gt;10,1.1,(1+AH176/100))))</f>
        <v>1.8920000000000001</v>
      </c>
      <c r="AS176" s="900">
        <f>IF($AI176="n/a",1.03*AR176,IF($AI176&lt;0,1.01*AR176,IF($AI176&gt;10,1.1*AR176,(1+$AI176/100)*AR176)))</f>
        <v>2.0812000000000004</v>
      </c>
      <c r="AT176" s="900">
        <f>IF($AK176="n/a",1.03*AS176,IF($AK176&lt;0,1.01*AS176,IF($AK176&gt;10,1.1*AS176,(1+$AK176/100)*AS176)))</f>
        <v>2.2476960000000004</v>
      </c>
      <c r="AU176" s="900">
        <f>IF($AK176="n/a",1.03*AT176,IF($AK176&lt;0,1.01*AT176,IF($AK176&gt;10,1.1*AT176,(1+$AK176/100)*AT176)))</f>
        <v>2.4275116800000007</v>
      </c>
      <c r="AV176" s="900">
        <f>IF($AK176="n/a",1.03*AU176,IF($AK176&lt;0,1.01*AU176,IF($AK176&gt;10,1.1*AU176,(1+$AK176/100)*AU176)))</f>
        <v>2.6217126144000011</v>
      </c>
      <c r="AW176" s="663">
        <f>SUM(AR176:AV176)</f>
        <v>11.270120294400003</v>
      </c>
      <c r="AX176" s="761">
        <f>AW176/I176*100</f>
        <v>24.747738898550733</v>
      </c>
      <c r="AY176" s="948">
        <v>1.71</v>
      </c>
      <c r="AZ176" s="886">
        <v>77.510000000000005</v>
      </c>
      <c r="BA176" s="886">
        <v>-42.85</v>
      </c>
      <c r="BB176" s="886">
        <v>7.16</v>
      </c>
      <c r="BC176" s="886">
        <v>-24.65</v>
      </c>
      <c r="BE176" s="635">
        <v>2016</v>
      </c>
      <c r="BF176" s="912">
        <f>IF(BE176&gt;2008,0,IF(BE176&gt;2001,1,IF(BE176&gt;1990,2,IF(BE176&gt;1980,3,IF(BE176&gt;1973,4,IF(BE176&gt;1970,5,IF(BE176&gt;1960,6,IF(BE176&gt;1958,7,IF(BE176&gt;1953,8,9)))))))))</f>
        <v>0</v>
      </c>
      <c r="BG176" s="896">
        <v>1</v>
      </c>
    </row>
    <row r="177" spans="1:59" ht="11.25" customHeight="1" x14ac:dyDescent="0.2">
      <c r="A177" s="894" t="s">
        <v>4042</v>
      </c>
      <c r="B177" s="889" t="s">
        <v>4043</v>
      </c>
      <c r="C177" s="946" t="s">
        <v>108</v>
      </c>
      <c r="D177" s="946" t="s">
        <v>4345</v>
      </c>
      <c r="E177" s="746">
        <v>6</v>
      </c>
      <c r="F177" s="1199">
        <v>674</v>
      </c>
      <c r="G177" s="1199" t="s">
        <v>106</v>
      </c>
      <c r="H177" s="1199" t="s">
        <v>106</v>
      </c>
      <c r="I177" s="888">
        <v>40.520000000000003</v>
      </c>
      <c r="J177" s="663">
        <f>(M177/I177)*100</f>
        <v>2.4679170779861792</v>
      </c>
      <c r="K177" s="891">
        <v>0.25</v>
      </c>
      <c r="L177" s="901">
        <v>4</v>
      </c>
      <c r="M177" s="654">
        <f>K177*L177</f>
        <v>1</v>
      </c>
      <c r="N177" s="884" t="s">
        <v>168</v>
      </c>
      <c r="O177" s="747">
        <v>0.14000000000000001</v>
      </c>
      <c r="P177" s="880">
        <v>43504</v>
      </c>
      <c r="Q177" s="880">
        <v>43517</v>
      </c>
      <c r="R177" s="654">
        <f>(K177-O177)/O177*100</f>
        <v>78.571428571428555</v>
      </c>
      <c r="S177" s="714">
        <f>IF(INDEX(Historical!$D$7:$D$1277,MATCH(B177,Historical!$B$7:$B$1301,0))=0,"n/a",(INDEX(Historical!$C$7:$C$1279,MATCH(B177,Historical!$B$7:$B$1301,0))/INDEX(Historical!$D$7:$D$1277,MATCH(B177,Historical!$B$7:$B$1301,0))-1)*100)</f>
        <v>85.185185185185162</v>
      </c>
      <c r="T177" s="714">
        <f>IF(INDEX(Historical!$F$7:$F$1270,MATCH(B177,Historical!$B$7:$B$1301,0))=0,"n/a",((INDEX(Historical!$C$7:$C$1279,MATCH(B177,Historical!$B$7:$B$1301,0))/INDEX(Historical!$F$7:$F$1270,MATCH(B177,Historical!$B$7:$B$1301,0)))^(1/3)-1)*100)</f>
        <v>43.276081158318114</v>
      </c>
      <c r="U177" s="714">
        <f>IF(INDEX(Historical!$H$7:$H$1270,MATCH(B177,Historical!$B$7:$B$1301,0))=0,"n/a",((INDEX(Historical!$C$7:$C$1279,MATCH(B177,Historical!$B$7:$B$1301,0))/INDEX(Historical!$H$7:$H$1270,MATCH(B177,Historical!$B$7:$B$1301,0)))^(1/5)-1)*100)</f>
        <v>33.032499713098588</v>
      </c>
      <c r="V177" s="714" t="str">
        <f>IF(INDEX(Historical!$O$7:$O$1270,MATCH(B177,Historical!$B$7:$B$1301,0))=0,"n/a",((INDEX(Historical!$C$7:$C$1279,MATCH(B177,Historical!$B$7:$B$1301,0))/INDEX(Historical!$O$7:$O$1270,MATCH(B177,Historical!$B$7:$B$1301,0)))^(1/10)-1)*100)</f>
        <v>n/a</v>
      </c>
      <c r="W177" s="715" t="str">
        <f>IF(OR(U177&lt;=0,U177="n/a",V177&lt;=0,V177="n/a"),"n/a",U177/V177)</f>
        <v>n/a</v>
      </c>
      <c r="X177" s="716">
        <f>IF(OR(AJ177&lt;=0,AJ177="n/a",U177&lt;=0,U177="n/a"),"n/a",U177/AJ177)</f>
        <v>1.7204426933905514</v>
      </c>
      <c r="Y177" s="890"/>
      <c r="Z177" s="663">
        <f>IF(OR(AC177&lt;0.01,AC177="n/a"),"n/a",M177/AC177*100)</f>
        <v>21.50537634408602</v>
      </c>
      <c r="AA177" s="900">
        <f>IF(OR(AC177&lt;0.01,AC177="n/a"),"n/a",I177/AC177)</f>
        <v>8.7139784946236567</v>
      </c>
      <c r="AB177" s="901">
        <v>12</v>
      </c>
      <c r="AC177" s="879">
        <v>4.6500000000000004</v>
      </c>
      <c r="AD177" s="879">
        <v>0.84</v>
      </c>
      <c r="AE177" s="879">
        <v>2.78</v>
      </c>
      <c r="AF177" s="879">
        <v>0.7</v>
      </c>
      <c r="AG177" s="879" t="s">
        <v>136</v>
      </c>
      <c r="AH177" s="879">
        <v>2.9000000000000004</v>
      </c>
      <c r="AI177" s="879">
        <v>0.28999999999999998</v>
      </c>
      <c r="AJ177" s="879">
        <v>19.2</v>
      </c>
      <c r="AK177" s="879">
        <v>10</v>
      </c>
      <c r="AL177" s="892">
        <v>1820</v>
      </c>
      <c r="AM177" s="886">
        <v>3.3000000000000003</v>
      </c>
      <c r="AN177" s="879">
        <v>0.1</v>
      </c>
      <c r="AO177" s="753">
        <f>IF(U177="n/a","n/a",IF(AA177&lt;0,"n/a",IF(AA177="n/a","n/a",J177+U177-AA177)))</f>
        <v>26.78643829646111</v>
      </c>
      <c r="AP177" s="754">
        <f>IF(U177="n/a","n/a",J177+U177)</f>
        <v>35.500416791084767</v>
      </c>
      <c r="AQ177" s="902">
        <f>IF(OR(AC177&lt;0.01,AF177="n/a"),"n/a",(I177/SQRT(22.5*AC177*(I177/AF177))-1)*100)</f>
        <v>-47.93258666247484</v>
      </c>
      <c r="AR177" s="663">
        <f>INDEX(Historical!$C$7:$C$1279,MATCH(B177,Historical!$B$7:$B$1301,0))*IF(AH177="n/a",1.03,IF(AH177&lt;0,1.01,IF(AH177&gt;10,1.1,(1+AH177/100))))</f>
        <v>1.0289999999999999</v>
      </c>
      <c r="AS177" s="900">
        <f>IF($AI177="n/a",1.03*AR177,IF($AI177&lt;0,1.01*AR177,IF($AI177&gt;10,1.1*AR177,(1+$AI177/100)*AR177)))</f>
        <v>1.0319840999999998</v>
      </c>
      <c r="AT177" s="900">
        <f>IF($AK177="n/a",1.03*AS177,IF($AK177&lt;0,1.01*AS177,IF($AK177&gt;10,1.1*AS177,(1+$AK177/100)*AS177)))</f>
        <v>1.1351825099999999</v>
      </c>
      <c r="AU177" s="900">
        <f>IF($AK177="n/a",1.03*AT177,IF($AK177&lt;0,1.01*AT177,IF($AK177&gt;10,1.1*AT177,(1+$AK177/100)*AT177)))</f>
        <v>1.248700761</v>
      </c>
      <c r="AV177" s="900">
        <f>IF($AK177="n/a",1.03*AU177,IF($AK177&lt;0,1.01*AU177,IF($AK177&gt;10,1.1*AU177,(1+$AK177/100)*AU177)))</f>
        <v>1.3735708371000002</v>
      </c>
      <c r="AW177" s="663">
        <f>SUM(AR177:AV177)</f>
        <v>5.8184382080999999</v>
      </c>
      <c r="AX177" s="761">
        <f>AW177/I177*100</f>
        <v>14.359423020977294</v>
      </c>
      <c r="AY177" s="948">
        <v>1.96</v>
      </c>
      <c r="AZ177" s="886">
        <v>99.11999999999999</v>
      </c>
      <c r="BA177" s="886">
        <v>-35.85</v>
      </c>
      <c r="BB177" s="886">
        <v>19.040000000000003</v>
      </c>
      <c r="BC177" s="886">
        <v>-10.33</v>
      </c>
      <c r="BE177" s="635">
        <v>2014</v>
      </c>
      <c r="BF177" s="912">
        <f>IF(BE177&gt;2008,0,IF(BE177&gt;2001,1,IF(BE177&gt;1990,2,IF(BE177&gt;1980,3,IF(BE177&gt;1973,4,IF(BE177&gt;1970,5,IF(BE177&gt;1960,6,IF(BE177&gt;1958,7,IF(BE177&gt;1953,8,9)))))))))</f>
        <v>0</v>
      </c>
      <c r="BG177" s="896" t="s">
        <v>136</v>
      </c>
    </row>
    <row r="178" spans="1:59" s="787" customFormat="1" ht="11.25" customHeight="1" x14ac:dyDescent="0.2">
      <c r="A178" s="768" t="s">
        <v>1328</v>
      </c>
      <c r="B178" s="795" t="s">
        <v>1329</v>
      </c>
      <c r="C178" s="946" t="s">
        <v>108</v>
      </c>
      <c r="D178" s="946" t="s">
        <v>4341</v>
      </c>
      <c r="E178" s="769">
        <v>8</v>
      </c>
      <c r="F178" s="1199">
        <v>577</v>
      </c>
      <c r="G178" s="1198" t="s">
        <v>106</v>
      </c>
      <c r="H178" s="1198" t="s">
        <v>106</v>
      </c>
      <c r="I178" s="770">
        <v>91.6</v>
      </c>
      <c r="J178" s="771">
        <f>(M178/I178)*100</f>
        <v>1.3100436681222709</v>
      </c>
      <c r="K178" s="772">
        <v>0.3</v>
      </c>
      <c r="L178" s="773">
        <v>4</v>
      </c>
      <c r="M178" s="774">
        <f>K178*L178</f>
        <v>1.2</v>
      </c>
      <c r="N178" s="775" t="s">
        <v>151</v>
      </c>
      <c r="O178" s="776">
        <v>0.27500000000000002</v>
      </c>
      <c r="P178" s="777">
        <v>43906</v>
      </c>
      <c r="Q178" s="777">
        <v>43921</v>
      </c>
      <c r="R178" s="774">
        <f>(K178-O178)/O178*100</f>
        <v>9.0909090909090793</v>
      </c>
      <c r="S178" s="714">
        <f>IF(INDEX(Historical!$D$7:$D$1277,MATCH(B178,Historical!$B$7:$B$1301,0))=0,"n/a",(INDEX(Historical!$C$7:$C$1279,MATCH(B178,Historical!$B$7:$B$1301,0))/INDEX(Historical!$D$7:$D$1277,MATCH(B178,Historical!$B$7:$B$1301,0))-1)*100)</f>
        <v>14.583333333333348</v>
      </c>
      <c r="T178" s="714">
        <f>IF(INDEX(Historical!$F$7:$F$1270,MATCH(B178,Historical!$B$7:$B$1301,0))=0,"n/a",((INDEX(Historical!$C$7:$C$1279,MATCH(B178,Historical!$B$7:$B$1301,0))/INDEX(Historical!$F$7:$F$1270,MATCH(B178,Historical!$B$7:$B$1301,0)))^(1/3)-1)*100)</f>
        <v>17.389140861314466</v>
      </c>
      <c r="U178" s="714">
        <f>IF(INDEX(Historical!$H$7:$H$1270,MATCH(B178,Historical!$B$7:$B$1301,0))=0,"n/a",((INDEX(Historical!$C$7:$C$1279,MATCH(B178,Historical!$B$7:$B$1301,0))/INDEX(Historical!$H$7:$H$1270,MATCH(B178,Historical!$B$7:$B$1301,0)))^(1/5)-1)*100)</f>
        <v>16.165687838587317</v>
      </c>
      <c r="V178" s="714" t="str">
        <f>IF(INDEX(Historical!$O$7:$O$1270,MATCH(B178,Historical!$B$7:$B$1301,0))=0,"n/a",((INDEX(Historical!$C$7:$C$1279,MATCH(B178,Historical!$B$7:$B$1301,0))/INDEX(Historical!$O$7:$O$1270,MATCH(B178,Historical!$B$7:$B$1301,0)))^(1/10)-1)*100)</f>
        <v>n/a</v>
      </c>
      <c r="W178" s="715" t="str">
        <f>IF(OR(U178&lt;=0,U178="n/a",V178&lt;=0,V178="n/a"),"n/a",U178/V178)</f>
        <v>n/a</v>
      </c>
      <c r="X178" s="716">
        <f>IF(OR(AJ178&lt;=0,AJ178="n/a",U178&lt;=0,U178="n/a"),"n/a",U178/AJ178)</f>
        <v>1.0635320946439024</v>
      </c>
      <c r="Y178" s="778"/>
      <c r="Z178" s="771">
        <f>IF(OR(AC178&lt;0.01,AC178="n/a"),"n/a",M178/AC178*100)</f>
        <v>32.085561497326196</v>
      </c>
      <c r="AA178" s="779">
        <f>IF(OR(AC178&lt;0.01,AC178="n/a"),"n/a",I178/AC178)</f>
        <v>24.491978609625665</v>
      </c>
      <c r="AB178" s="773">
        <v>12</v>
      </c>
      <c r="AC178" s="780">
        <v>3.74</v>
      </c>
      <c r="AD178" s="780">
        <v>2.64</v>
      </c>
      <c r="AE178" s="780">
        <v>9.25</v>
      </c>
      <c r="AF178" s="780">
        <v>2.95</v>
      </c>
      <c r="AG178" s="780">
        <v>12.3</v>
      </c>
      <c r="AH178" s="780">
        <v>0.2</v>
      </c>
      <c r="AI178" s="780">
        <v>3.0300000000000002</v>
      </c>
      <c r="AJ178" s="780">
        <v>15.2</v>
      </c>
      <c r="AK178" s="780">
        <v>9.1399999999999988</v>
      </c>
      <c r="AL178" s="781">
        <v>50800</v>
      </c>
      <c r="AM178" s="782">
        <v>0.5</v>
      </c>
      <c r="AN178" s="780">
        <v>0.49</v>
      </c>
      <c r="AO178" s="783">
        <f>IF(U178="n/a","n/a",IF(AA178&lt;0,"n/a",IF(AA178="n/a","n/a",J178+U178-AA178)))</f>
        <v>-7.0162471029160756</v>
      </c>
      <c r="AP178" s="784">
        <f>IF(U178="n/a","n/a",J178+U178)</f>
        <v>17.47573150670959</v>
      </c>
      <c r="AQ178" s="785">
        <f>IF(OR(AC178&lt;0.01,AF178="n/a"),"n/a",(I178/SQRT(22.5*AC178*(I178/AF178))-1)*100)</f>
        <v>79.197391968119518</v>
      </c>
      <c r="AR178" s="663">
        <f>INDEX(Historical!$C$7:$C$1279,MATCH(B178,Historical!$B$7:$B$1301,0))*IF(AH178="n/a",1.03,IF(AH178&lt;0,1.01,IF(AH178&gt;10,1.1,(1+AH178/100))))</f>
        <v>1.1022000000000001</v>
      </c>
      <c r="AS178" s="779">
        <f>IF($AI178="n/a",1.03*AR178,IF($AI178&lt;0,1.01*AR178,IF($AI178&gt;10,1.1*AR178,(1+$AI178/100)*AR178)))</f>
        <v>1.13559666</v>
      </c>
      <c r="AT178" s="779">
        <f>IF($AK178="n/a",1.03*AS178,IF($AK178&lt;0,1.01*AS178,IF($AK178&gt;10,1.1*AS178,(1+$AK178/100)*AS178)))</f>
        <v>1.239390194724</v>
      </c>
      <c r="AU178" s="779">
        <f>IF($AK178="n/a",1.03*AT178,IF($AK178&lt;0,1.01*AT178,IF($AK178&gt;10,1.1*AT178,(1+$AK178/100)*AT178)))</f>
        <v>1.3526704585217735</v>
      </c>
      <c r="AV178" s="779">
        <f>IF($AK178="n/a",1.03*AU178,IF($AK178&lt;0,1.01*AU178,IF($AK178&gt;10,1.1*AU178,(1+$AK178/100)*AU178)))</f>
        <v>1.4763045384306634</v>
      </c>
      <c r="AW178" s="771">
        <f>SUM(AR178:AV178)</f>
        <v>6.3061618516764364</v>
      </c>
      <c r="AX178" s="786">
        <f>AW178/I178*100</f>
        <v>6.8844561699524425</v>
      </c>
      <c r="AY178" s="949">
        <v>0.54</v>
      </c>
      <c r="AZ178" s="782">
        <v>44.230000000000004</v>
      </c>
      <c r="BA178" s="782">
        <v>-10.130000000000001</v>
      </c>
      <c r="BB178" s="782">
        <v>-1.67</v>
      </c>
      <c r="BC178" s="782">
        <v>-0.13999999999999999</v>
      </c>
      <c r="BD178" s="922"/>
      <c r="BE178" s="635">
        <v>2013</v>
      </c>
      <c r="BF178" s="912">
        <f>IF(BE178&gt;2008,0,IF(BE178&gt;2001,1,IF(BE178&gt;1990,2,IF(BE178&gt;1980,3,IF(BE178&gt;1973,4,IF(BE178&gt;1970,5,IF(BE178&gt;1960,6,IF(BE178&gt;1958,7,IF(BE178&gt;1953,8,9)))))))))</f>
        <v>0</v>
      </c>
      <c r="BG178" s="838">
        <v>2</v>
      </c>
    </row>
    <row r="179" spans="1:59" ht="11.25" customHeight="1" x14ac:dyDescent="0.2">
      <c r="A179" s="885" t="s">
        <v>1315</v>
      </c>
      <c r="B179" s="889" t="s">
        <v>1316</v>
      </c>
      <c r="C179" s="946" t="s">
        <v>131</v>
      </c>
      <c r="D179" s="946" t="s">
        <v>4335</v>
      </c>
      <c r="E179" s="746">
        <v>8</v>
      </c>
      <c r="F179" s="1199">
        <v>536</v>
      </c>
      <c r="G179" s="1199" t="s">
        <v>37</v>
      </c>
      <c r="H179" s="1199" t="s">
        <v>37</v>
      </c>
      <c r="I179" s="888">
        <v>87.37</v>
      </c>
      <c r="J179" s="663">
        <f>(M179/I179)*100</f>
        <v>3.0674144443172713</v>
      </c>
      <c r="K179" s="891">
        <v>0.67</v>
      </c>
      <c r="L179" s="901">
        <v>4</v>
      </c>
      <c r="M179" s="654">
        <f>K179*L179</f>
        <v>2.68</v>
      </c>
      <c r="N179" s="884" t="s">
        <v>517</v>
      </c>
      <c r="O179" s="747">
        <v>0.63</v>
      </c>
      <c r="P179" s="875">
        <v>43773</v>
      </c>
      <c r="Q179" s="875">
        <v>43801</v>
      </c>
      <c r="R179" s="654">
        <f>(K179-O179)/O179*100</f>
        <v>6.3492063492063542</v>
      </c>
      <c r="S179" s="714">
        <f>IF(INDEX(Historical!$D$7:$D$1277,MATCH(B179,Historical!$B$7:$B$1301,0))=0,"n/a",(INDEX(Historical!$C$7:$C$1279,MATCH(B179,Historical!$B$7:$B$1301,0))/INDEX(Historical!$D$7:$D$1277,MATCH(B179,Historical!$B$7:$B$1301,0))-1)*100)</f>
        <v>6.6666666666666652</v>
      </c>
      <c r="T179" s="714">
        <f>IF(INDEX(Historical!$F$7:$F$1270,MATCH(B179,Historical!$B$7:$B$1301,0))=0,"n/a",((INDEX(Historical!$C$7:$C$1279,MATCH(B179,Historical!$B$7:$B$1301,0))/INDEX(Historical!$F$7:$F$1270,MATCH(B179,Historical!$B$7:$B$1301,0)))^(1/3)-1)*100)</f>
        <v>7.1664579674248774</v>
      </c>
      <c r="U179" s="714">
        <f>IF(INDEX(Historical!$H$7:$H$1270,MATCH(B179,Historical!$B$7:$B$1301,0))=0,"n/a",((INDEX(Historical!$C$7:$C$1279,MATCH(B179,Historical!$B$7:$B$1301,0))/INDEX(Historical!$H$7:$H$1270,MATCH(B179,Historical!$B$7:$B$1301,0)))^(1/5)-1)*100)</f>
        <v>7.7818067712725814</v>
      </c>
      <c r="V179" s="714">
        <f>IF(INDEX(Historical!$O$7:$O$1270,MATCH(B179,Historical!$B$7:$B$1301,0))=0,"n/a",((INDEX(Historical!$C$7:$C$1279,MATCH(B179,Historical!$B$7:$B$1301,0))/INDEX(Historical!$O$7:$O$1270,MATCH(B179,Historical!$B$7:$B$1301,0)))^(1/10)-1)*100)</f>
        <v>7.871289892416522</v>
      </c>
      <c r="W179" s="715">
        <f>IF(OR(U179&lt;=0,U179="n/a",V179&lt;=0,V179="n/a"),"n/a",U179/V179)</f>
        <v>0.98863170809778567</v>
      </c>
      <c r="X179" s="716">
        <f>IF(OR(AJ179&lt;=0,AJ179="n/a",U179&lt;=0,U179="n/a"),"n/a",U179/AJ179)</f>
        <v>2.1616129920201619</v>
      </c>
      <c r="Y179" s="676"/>
      <c r="Z179" s="663">
        <f>IF(OR(AC179&lt;0.01,AC179="n/a"),"n/a",M179/AC179*100)</f>
        <v>59.555555555555564</v>
      </c>
      <c r="AA179" s="900">
        <f>IF(OR(AC179&lt;0.01,AC179="n/a"),"n/a",I179/AC179)</f>
        <v>19.415555555555557</v>
      </c>
      <c r="AB179" s="901">
        <v>12</v>
      </c>
      <c r="AC179" s="879">
        <v>4.5</v>
      </c>
      <c r="AD179" s="879">
        <v>7.36</v>
      </c>
      <c r="AE179" s="879">
        <v>3.42</v>
      </c>
      <c r="AF179" s="879">
        <v>1.76</v>
      </c>
      <c r="AG179" s="879">
        <v>9.3000000000000007</v>
      </c>
      <c r="AH179" s="879">
        <v>5.0999999999999996</v>
      </c>
      <c r="AI179" s="879">
        <v>4.1900000000000004</v>
      </c>
      <c r="AJ179" s="879">
        <v>3.5999999999999996</v>
      </c>
      <c r="AK179" s="879">
        <v>2.6</v>
      </c>
      <c r="AL179" s="892">
        <v>4400</v>
      </c>
      <c r="AM179" s="886">
        <v>0.5</v>
      </c>
      <c r="AN179" s="879">
        <v>0.74</v>
      </c>
      <c r="AO179" s="753">
        <f>IF(U179="n/a","n/a",IF(AA179&lt;0,"n/a",IF(AA179="n/a","n/a",J179+U179-AA179)))</f>
        <v>-8.566334339965703</v>
      </c>
      <c r="AP179" s="754">
        <f>IF(U179="n/a","n/a",J179+U179)</f>
        <v>10.849221215589854</v>
      </c>
      <c r="AQ179" s="902">
        <f>IF(OR(AC179&lt;0.01,AF179="n/a"),"n/a",(I179/SQRT(22.5*AC179*(I179/AF179))-1)*100)</f>
        <v>23.236678843377145</v>
      </c>
      <c r="AR179" s="663">
        <f>INDEX(Historical!$C$7:$C$1279,MATCH(B179,Historical!$B$7:$B$1301,0))*IF(AH179="n/a",1.03,IF(AH179&lt;0,1.01,IF(AH179&gt;10,1.1,(1+AH179/100))))</f>
        <v>2.6905600000000001</v>
      </c>
      <c r="AS179" s="900">
        <f>IF($AI179="n/a",1.03*AR179,IF($AI179&lt;0,1.01*AR179,IF($AI179&gt;10,1.1*AR179,(1+$AI179/100)*AR179)))</f>
        <v>2.8032944640000004</v>
      </c>
      <c r="AT179" s="900">
        <f>IF($AK179="n/a",1.03*AS179,IF($AK179&lt;0,1.01*AS179,IF($AK179&gt;10,1.1*AS179,(1+$AK179/100)*AS179)))</f>
        <v>2.8761801200640003</v>
      </c>
      <c r="AU179" s="900">
        <f>IF($AK179="n/a",1.03*AT179,IF($AK179&lt;0,1.01*AT179,IF($AK179&gt;10,1.1*AT179,(1+$AK179/100)*AT179)))</f>
        <v>2.9509608031856644</v>
      </c>
      <c r="AV179" s="900">
        <f>IF($AK179="n/a",1.03*AU179,IF($AK179&lt;0,1.01*AU179,IF($AK179&gt;10,1.1*AU179,(1+$AK179/100)*AU179)))</f>
        <v>3.0276857840684919</v>
      </c>
      <c r="AW179" s="663">
        <f>SUM(AR179:AV179)</f>
        <v>14.348681171318157</v>
      </c>
      <c r="AX179" s="761">
        <f>AW179/I179*100</f>
        <v>16.422892493210664</v>
      </c>
      <c r="AY179" s="948">
        <v>0.43</v>
      </c>
      <c r="AZ179" s="886">
        <v>26.529999999999998</v>
      </c>
      <c r="BA179" s="886">
        <v>-23.369999999999997</v>
      </c>
      <c r="BB179" s="886">
        <v>-2.7</v>
      </c>
      <c r="BC179" s="886">
        <v>-13.29</v>
      </c>
      <c r="BE179" s="635">
        <v>2013</v>
      </c>
      <c r="BF179" s="912">
        <f>IF(BE179&gt;2008,0,IF(BE179&gt;2001,1,IF(BE179&gt;1990,2,IF(BE179&gt;1980,3,IF(BE179&gt;1973,4,IF(BE179&gt;1970,5,IF(BE179&gt;1960,6,IF(BE179&gt;1958,7,IF(BE179&gt;1953,8,9)))))))))</f>
        <v>0</v>
      </c>
      <c r="BG179" s="896">
        <v>3.5000000000000004</v>
      </c>
    </row>
    <row r="180" spans="1:59" ht="11.25" customHeight="1" x14ac:dyDescent="0.2">
      <c r="A180" s="717" t="s">
        <v>3842</v>
      </c>
      <c r="B180" s="799" t="s">
        <v>3843</v>
      </c>
      <c r="C180" s="946" t="s">
        <v>108</v>
      </c>
      <c r="D180" s="946" t="s">
        <v>118</v>
      </c>
      <c r="E180" s="746">
        <v>7</v>
      </c>
      <c r="F180" s="1199">
        <v>663</v>
      </c>
      <c r="G180" s="1199" t="s">
        <v>106</v>
      </c>
      <c r="H180" s="1199" t="s">
        <v>106</v>
      </c>
      <c r="I180" s="897">
        <v>30.59</v>
      </c>
      <c r="J180" s="663">
        <f>(M180/I180)*100</f>
        <v>1.4383785550833605</v>
      </c>
      <c r="K180" s="877">
        <v>0.22</v>
      </c>
      <c r="L180" s="1199">
        <v>2</v>
      </c>
      <c r="M180" s="654">
        <f>K180*L180</f>
        <v>0.44</v>
      </c>
      <c r="N180" s="1199" t="s">
        <v>4179</v>
      </c>
      <c r="O180" s="615">
        <v>0.2</v>
      </c>
      <c r="P180" s="644">
        <v>43994</v>
      </c>
      <c r="Q180" s="644">
        <v>44011</v>
      </c>
      <c r="R180" s="654">
        <f>(K180-O180)/O180*100</f>
        <v>9.9999999999999947</v>
      </c>
      <c r="S180" s="714">
        <f>IF(INDEX(Historical!$D$7:$D$1277,MATCH(B180,Historical!$B$7:$B$1301,0))=0,"n/a",(INDEX(Historical!$C$7:$C$1279,MATCH(B180,Historical!$B$7:$B$1301,0))/INDEX(Historical!$D$7:$D$1277,MATCH(B180,Historical!$B$7:$B$1301,0))-1)*100)</f>
        <v>39.999999999999993</v>
      </c>
      <c r="T180" s="714">
        <f>IF(INDEX(Historical!$F$7:$F$1270,MATCH(B180,Historical!$B$7:$B$1301,0))=0,"n/a",((INDEX(Historical!$C$7:$C$1279,MATCH(B180,Historical!$B$7:$B$1301,0))/INDEX(Historical!$F$7:$F$1270,MATCH(B180,Historical!$B$7:$B$1301,0)))^(1/3)-1)*100)</f>
        <v>32.63524026321307</v>
      </c>
      <c r="U180" s="714">
        <f>IF(INDEX(Historical!$H$7:$H$1270,MATCH(B180,Historical!$B$7:$B$1301,0))=0,"n/a",((INDEX(Historical!$C$7:$C$1279,MATCH(B180,Historical!$B$7:$B$1301,0))/INDEX(Historical!$H$7:$H$1270,MATCH(B180,Historical!$B$7:$B$1301,0)))^(1/5)-1)*100)</f>
        <v>37.972966146121493</v>
      </c>
      <c r="V180" s="714">
        <f>IF(INDEX(Historical!$O$7:$O$1270,MATCH(B180,Historical!$B$7:$B$1301,0))=0,"n/a",((INDEX(Historical!$C$7:$C$1279,MATCH(B180,Historical!$B$7:$B$1301,0))/INDEX(Historical!$O$7:$O$1270,MATCH(B180,Historical!$B$7:$B$1301,0)))^(1/10)-1)*100)</f>
        <v>21.481404403906691</v>
      </c>
      <c r="W180" s="715">
        <f>IF(OR(U180&lt;=0,U180="n/a",V180&lt;=0,V180="n/a"),"n/a",U180/V180)</f>
        <v>1.7677133874550393</v>
      </c>
      <c r="X180" s="716" t="str">
        <f>IF(OR(AJ180&lt;=0,AJ180="n/a",U180&lt;=0,U180="n/a"),"n/a",U180/AJ180)</f>
        <v>n/a</v>
      </c>
      <c r="Y180" s="664"/>
      <c r="Z180" s="663">
        <f>IF(OR(AC180&lt;0.01,AC180="n/a"),"n/a",M180/AC180*100)</f>
        <v>83.018867924528294</v>
      </c>
      <c r="AA180" s="900">
        <f>IF(OR(AC180&lt;0.01,AC180="n/a"),"n/a",I180/AC180)</f>
        <v>57.716981132075468</v>
      </c>
      <c r="AB180" s="901">
        <v>12</v>
      </c>
      <c r="AC180" s="896">
        <v>0.53</v>
      </c>
      <c r="AD180" s="896" t="s">
        <v>136</v>
      </c>
      <c r="AE180" s="879">
        <v>1.06</v>
      </c>
      <c r="AF180" s="879">
        <v>0.96</v>
      </c>
      <c r="AG180" s="879">
        <v>1.7000000000000002</v>
      </c>
      <c r="AH180" s="879">
        <v>-57.9</v>
      </c>
      <c r="AI180" s="879" t="s">
        <v>136</v>
      </c>
      <c r="AJ180" s="694">
        <v>0</v>
      </c>
      <c r="AK180" s="694" t="s">
        <v>136</v>
      </c>
      <c r="AL180" s="896">
        <v>408.64</v>
      </c>
      <c r="AM180" s="896">
        <v>67.14</v>
      </c>
      <c r="AN180" s="896">
        <v>0</v>
      </c>
      <c r="AO180" s="753">
        <f>IF(U180="n/a","n/a",IF(AA180&lt;0,"n/a",IF(AA180="n/a","n/a",J180+U180-AA180)))</f>
        <v>-18.305636430870614</v>
      </c>
      <c r="AP180" s="754">
        <f>IF(U180="n/a","n/a",J180+U180)</f>
        <v>39.411344701204854</v>
      </c>
      <c r="AQ180" s="902">
        <f>IF(OR(AC180&lt;0.01,AF180="n/a"),"n/a",(I180/SQRT(22.5*AC180*(I180/AF180))-1)*100)</f>
        <v>56.926453951159964</v>
      </c>
      <c r="AR180" s="663">
        <f>INDEX(Historical!$C$7:$C$1279,MATCH(B180,Historical!$B$7:$B$1301,0))*IF(AH180="n/a",1.03,IF(AH180&lt;0,1.01,IF(AH180&gt;10,1.1,(1+AH180/100))))</f>
        <v>0.35349999999999998</v>
      </c>
      <c r="AS180" s="900">
        <f>IF($AI180="n/a",1.03*AR180,IF($AI180&lt;0,1.01*AR180,IF($AI180&gt;10,1.1*AR180,(1+$AI180/100)*AR180)))</f>
        <v>0.36410500000000001</v>
      </c>
      <c r="AT180" s="900">
        <f>IF($AK180="n/a",1.03*AS180,IF($AK180&lt;0,1.01*AS180,IF($AK180&gt;10,1.1*AS180,(1+$AK180/100)*AS180)))</f>
        <v>0.37502815</v>
      </c>
      <c r="AU180" s="900">
        <f>IF($AK180="n/a",1.03*AT180,IF($AK180&lt;0,1.01*AT180,IF($AK180&gt;10,1.1*AT180,(1+$AK180/100)*AT180)))</f>
        <v>0.38627899450000003</v>
      </c>
      <c r="AV180" s="900">
        <f>IF($AK180="n/a",1.03*AU180,IF($AK180&lt;0,1.01*AU180,IF($AK180&gt;10,1.1*AU180,(1+$AK180/100)*AU180)))</f>
        <v>0.39786736433500003</v>
      </c>
      <c r="AW180" s="663">
        <f>SUM(AR180:AV180)</f>
        <v>1.8767795088350003</v>
      </c>
      <c r="AX180" s="761">
        <f>AW180/I180*100</f>
        <v>6.135271359382152</v>
      </c>
      <c r="AY180" s="742">
        <v>0.78</v>
      </c>
      <c r="AZ180" s="879">
        <v>39.050000000000004</v>
      </c>
      <c r="BA180" s="879">
        <v>-29.84</v>
      </c>
      <c r="BB180" s="879">
        <v>7.4700000000000006</v>
      </c>
      <c r="BC180" s="879">
        <v>-13.62</v>
      </c>
      <c r="BE180" s="635">
        <v>2014</v>
      </c>
      <c r="BF180" s="912">
        <f>IF(BE180&gt;2008,0,IF(BE180&gt;2001,1,IF(BE180&gt;1990,2,IF(BE180&gt;1980,3,IF(BE180&gt;1973,4,IF(BE180&gt;1970,5,IF(BE180&gt;1960,6,IF(BE180&gt;1958,7,IF(BE180&gt;1953,8,9)))))))))</f>
        <v>0</v>
      </c>
      <c r="BG180" s="896">
        <v>0.70000000000000007</v>
      </c>
    </row>
    <row r="181" spans="1:59" ht="11.25" customHeight="1" x14ac:dyDescent="0.2">
      <c r="A181" s="885" t="s">
        <v>1322</v>
      </c>
      <c r="B181" s="889" t="s">
        <v>1323</v>
      </c>
      <c r="C181" s="946" t="s">
        <v>128</v>
      </c>
      <c r="D181" s="946" t="s">
        <v>4333</v>
      </c>
      <c r="E181" s="746">
        <v>9</v>
      </c>
      <c r="F181" s="1199">
        <v>457</v>
      </c>
      <c r="G181" s="1199" t="s">
        <v>115</v>
      </c>
      <c r="H181" s="1199" t="s">
        <v>115</v>
      </c>
      <c r="I181" s="879">
        <v>83</v>
      </c>
      <c r="J181" s="663">
        <f>(M181/I181)*100</f>
        <v>3.036144578313253</v>
      </c>
      <c r="K181" s="891">
        <v>0.63</v>
      </c>
      <c r="L181" s="901">
        <v>4</v>
      </c>
      <c r="M181" s="654">
        <f>K181*L181</f>
        <v>2.52</v>
      </c>
      <c r="N181" s="884" t="s">
        <v>411</v>
      </c>
      <c r="O181" s="747">
        <v>0.625</v>
      </c>
      <c r="P181" s="875">
        <v>43738</v>
      </c>
      <c r="Q181" s="875">
        <v>43763</v>
      </c>
      <c r="R181" s="654">
        <f>(K181-O181)/O181*100</f>
        <v>0.80000000000000071</v>
      </c>
      <c r="S181" s="714">
        <f>IF(INDEX(Historical!$D$7:$D$1277,MATCH(B181,Historical!$B$7:$B$1301,0))=0,"n/a",(INDEX(Historical!$C$7:$C$1279,MATCH(B181,Historical!$B$7:$B$1301,0))/INDEX(Historical!$D$7:$D$1277,MATCH(B181,Historical!$B$7:$B$1301,0))-1)*100)</f>
        <v>3.2989690721649589</v>
      </c>
      <c r="T181" s="714">
        <f>IF(INDEX(Historical!$F$7:$F$1270,MATCH(B181,Historical!$B$7:$B$1301,0))=0,"n/a",((INDEX(Historical!$C$7:$C$1279,MATCH(B181,Historical!$B$7:$B$1301,0))/INDEX(Historical!$F$7:$F$1270,MATCH(B181,Historical!$B$7:$B$1301,0)))^(1/3)-1)*100)</f>
        <v>10.631465977814702</v>
      </c>
      <c r="U181" s="714">
        <f>IF(INDEX(Historical!$H$7:$H$1270,MATCH(B181,Historical!$B$7:$B$1301,0))=0,"n/a",((INDEX(Historical!$C$7:$C$1279,MATCH(B181,Historical!$B$7:$B$1301,0))/INDEX(Historical!$H$7:$H$1270,MATCH(B181,Historical!$B$7:$B$1301,0)))^(1/5)-1)*100)</f>
        <v>8.3177648451102648</v>
      </c>
      <c r="V181" s="714">
        <f>IF(INDEX(Historical!$O$7:$O$1270,MATCH(B181,Historical!$B$7:$B$1301,0))=0,"n/a",((INDEX(Historical!$C$7:$C$1279,MATCH(B181,Historical!$B$7:$B$1301,0))/INDEX(Historical!$O$7:$O$1270,MATCH(B181,Historical!$B$7:$B$1301,0)))^(1/10)-1)*100)</f>
        <v>16.161435501439914</v>
      </c>
      <c r="W181" s="715">
        <f>IF(OR(U181&lt;=0,U181="n/a",V181&lt;=0,V181="n/a"),"n/a",U181/V181)</f>
        <v>0.5146674529232993</v>
      </c>
      <c r="X181" s="716">
        <f>IF(OR(AJ181&lt;=0,AJ181="n/a",U181&lt;=0,U181="n/a"),"n/a",U181/AJ181)</f>
        <v>1.5693895934170312</v>
      </c>
      <c r="Y181" s="666"/>
      <c r="Z181" s="663">
        <f>IF(OR(AC181&lt;0.01,AC181="n/a"),"n/a",M181/AC181*100)</f>
        <v>43.826086956521735</v>
      </c>
      <c r="AA181" s="900">
        <f>IF(OR(AC181&lt;0.01,AC181="n/a"),"n/a",I181/AC181)</f>
        <v>14.434782608695652</v>
      </c>
      <c r="AB181" s="901">
        <v>12</v>
      </c>
      <c r="AC181" s="879">
        <v>5.75</v>
      </c>
      <c r="AD181" s="879">
        <v>7.44</v>
      </c>
      <c r="AE181" s="879">
        <v>0.88</v>
      </c>
      <c r="AF181" s="879">
        <v>2.09</v>
      </c>
      <c r="AG181" s="879">
        <v>14.799999999999999</v>
      </c>
      <c r="AH181" s="879">
        <v>-1.4000000000000001</v>
      </c>
      <c r="AI181" s="879">
        <v>11.16</v>
      </c>
      <c r="AJ181" s="879">
        <v>5.3</v>
      </c>
      <c r="AK181" s="879">
        <v>1.9</v>
      </c>
      <c r="AL181" s="892">
        <v>5570</v>
      </c>
      <c r="AM181" s="886">
        <v>0.6</v>
      </c>
      <c r="AN181" s="879">
        <v>0.75</v>
      </c>
      <c r="AO181" s="753">
        <f>IF(U181="n/a","n/a",IF(AA181&lt;0,"n/a",IF(AA181="n/a","n/a",J181+U181-AA181)))</f>
        <v>-3.0808731852721341</v>
      </c>
      <c r="AP181" s="754">
        <f>IF(U181="n/a","n/a",J181+U181)</f>
        <v>11.353909423423518</v>
      </c>
      <c r="AQ181" s="902">
        <f>IF(OR(AC181&lt;0.01,AF181="n/a"),"n/a",(I181/SQRT(22.5*AC181*(I181/AF181))-1)*100)</f>
        <v>15.794253651655609</v>
      </c>
      <c r="AR181" s="663">
        <f>INDEX(Historical!$C$7:$C$1279,MATCH(B181,Historical!$B$7:$B$1301,0))*IF(AH181="n/a",1.03,IF(AH181&lt;0,1.01,IF(AH181&gt;10,1.1,(1+AH181/100))))</f>
        <v>2.5300500000000001</v>
      </c>
      <c r="AS181" s="900">
        <f>IF($AI181="n/a",1.03*AR181,IF($AI181&lt;0,1.01*AR181,IF($AI181&gt;10,1.1*AR181,(1+$AI181/100)*AR181)))</f>
        <v>2.7830550000000005</v>
      </c>
      <c r="AT181" s="900">
        <f>IF($AK181="n/a",1.03*AS181,IF($AK181&lt;0,1.01*AS181,IF($AK181&gt;10,1.1*AS181,(1+$AK181/100)*AS181)))</f>
        <v>2.8359330450000004</v>
      </c>
      <c r="AU181" s="900">
        <f>IF($AK181="n/a",1.03*AT181,IF($AK181&lt;0,1.01*AT181,IF($AK181&gt;10,1.1*AT181,(1+$AK181/100)*AT181)))</f>
        <v>2.889815772855</v>
      </c>
      <c r="AV181" s="900">
        <f>IF($AK181="n/a",1.03*AU181,IF($AK181&lt;0,1.01*AU181,IF($AK181&gt;10,1.1*AU181,(1+$AK181/100)*AU181)))</f>
        <v>2.9447222725392446</v>
      </c>
      <c r="AW181" s="663">
        <f>SUM(AR181:AV181)</f>
        <v>13.983576090394246</v>
      </c>
      <c r="AX181" s="761">
        <f>AW181/I181*100</f>
        <v>16.847682036619574</v>
      </c>
      <c r="AY181" s="948">
        <v>0.77</v>
      </c>
      <c r="AZ181" s="886">
        <v>40.42</v>
      </c>
      <c r="BA181" s="886">
        <v>-16.59</v>
      </c>
      <c r="BB181" s="886">
        <v>0.57999999999999996</v>
      </c>
      <c r="BC181" s="886">
        <v>-0.92999999999999994</v>
      </c>
      <c r="BE181" s="635">
        <v>2011</v>
      </c>
      <c r="BF181" s="912">
        <f>IF(BE181&gt;2008,0,IF(BE181&gt;2001,1,IF(BE181&gt;1990,2,IF(BE181&gt;1980,3,IF(BE181&gt;1973,4,IF(BE181&gt;1970,5,IF(BE181&gt;1960,6,IF(BE181&gt;1958,7,IF(BE181&gt;1953,8,9)))))))))</f>
        <v>0</v>
      </c>
      <c r="BG181" s="896">
        <v>6.4</v>
      </c>
    </row>
    <row r="182" spans="1:59" ht="11.25" customHeight="1" x14ac:dyDescent="0.2">
      <c r="A182" s="156" t="s">
        <v>2395</v>
      </c>
      <c r="B182" s="607" t="s">
        <v>2396</v>
      </c>
      <c r="C182" s="946" t="s">
        <v>4199</v>
      </c>
      <c r="D182" s="946" t="s">
        <v>4332</v>
      </c>
      <c r="E182" s="746">
        <v>6</v>
      </c>
      <c r="F182" s="1199">
        <v>714</v>
      </c>
      <c r="G182" s="1199" t="s">
        <v>106</v>
      </c>
      <c r="H182" s="1199" t="s">
        <v>106</v>
      </c>
      <c r="I182" s="888">
        <v>59.83</v>
      </c>
      <c r="J182" s="663">
        <f>(M182/I182)*100</f>
        <v>2.2062510446264416</v>
      </c>
      <c r="K182" s="891">
        <v>0.33</v>
      </c>
      <c r="L182" s="901">
        <v>4</v>
      </c>
      <c r="M182" s="654">
        <f>K182*L182</f>
        <v>1.32</v>
      </c>
      <c r="N182" s="884" t="s">
        <v>4422</v>
      </c>
      <c r="O182" s="747">
        <v>0.315</v>
      </c>
      <c r="P182" s="875">
        <v>43867</v>
      </c>
      <c r="Q182" s="875">
        <v>43890</v>
      </c>
      <c r="R182" s="654">
        <f>(K182-O182)/O182*100</f>
        <v>4.7619047619047654</v>
      </c>
      <c r="S182" s="714">
        <f>IF(INDEX(Historical!$D$7:$D$1277,MATCH(B182,Historical!$B$7:$B$1301,0))=0,"n/a",(INDEX(Historical!$C$7:$C$1279,MATCH(B182,Historical!$B$7:$B$1301,0))/INDEX(Historical!$D$7:$D$1277,MATCH(B182,Historical!$B$7:$B$1301,0))-1)*100)</f>
        <v>5.0000000000000044</v>
      </c>
      <c r="T182" s="714">
        <f>IF(INDEX(Historical!$F$7:$F$1270,MATCH(B182,Historical!$B$7:$B$1301,0))=0,"n/a",((INDEX(Historical!$C$7:$C$1279,MATCH(B182,Historical!$B$7:$B$1301,0))/INDEX(Historical!$F$7:$F$1270,MATCH(B182,Historical!$B$7:$B$1301,0)))^(1/3)-1)*100)</f>
        <v>6.6053667550018957</v>
      </c>
      <c r="U182" s="714">
        <f>IF(INDEX(Historical!$H$7:$H$1270,MATCH(B182,Historical!$B$7:$B$1301,0))=0,"n/a",((INDEX(Historical!$C$7:$C$1279,MATCH(B182,Historical!$B$7:$B$1301,0))/INDEX(Historical!$H$7:$H$1270,MATCH(B182,Historical!$B$7:$B$1301,0)))^(1/5)-1)*100)</f>
        <v>6.9610375725068785</v>
      </c>
      <c r="V182" s="714">
        <f>IF(INDEX(Historical!$O$7:$O$1270,MATCH(B182,Historical!$B$7:$B$1301,0))=0,"n/a",((INDEX(Historical!$C$7:$C$1279,MATCH(B182,Historical!$B$7:$B$1301,0))/INDEX(Historical!$O$7:$O$1270,MATCH(B182,Historical!$B$7:$B$1301,0)))^(1/10)-1)*100)</f>
        <v>8.4471771197698544</v>
      </c>
      <c r="W182" s="715">
        <f>IF(OR(U182&lt;=0,U182="n/a",V182&lt;=0,V182="n/a"),"n/a",U182/V182)</f>
        <v>0.82406672357031552</v>
      </c>
      <c r="X182" s="716">
        <f>IF(OR(AJ182&lt;=0,AJ182="n/a",U182&lt;=0,U182="n/a"),"n/a",U182/AJ182)</f>
        <v>0.45796299819124203</v>
      </c>
      <c r="Y182" s="890"/>
      <c r="Z182" s="663">
        <f>IF(OR(AC182&lt;0.01,AC182="n/a"),"n/a",M182/AC182*100)</f>
        <v>25.531914893617024</v>
      </c>
      <c r="AA182" s="900">
        <f>IF(OR(AC182&lt;0.01,AC182="n/a"),"n/a",I182/AC182)</f>
        <v>11.572533849129593</v>
      </c>
      <c r="AB182" s="901">
        <v>12</v>
      </c>
      <c r="AC182" s="879">
        <v>5.17</v>
      </c>
      <c r="AD182" s="879">
        <v>1.24</v>
      </c>
      <c r="AE182" s="879">
        <v>3.31</v>
      </c>
      <c r="AF182" s="879">
        <v>3.26</v>
      </c>
      <c r="AG182" s="879">
        <v>30</v>
      </c>
      <c r="AH182" s="879">
        <v>6.6000000000000005</v>
      </c>
      <c r="AI182" s="879">
        <v>1.8399999999999999</v>
      </c>
      <c r="AJ182" s="879">
        <v>15.2</v>
      </c>
      <c r="AK182" s="879">
        <v>9.07</v>
      </c>
      <c r="AL182" s="892">
        <v>251050</v>
      </c>
      <c r="AM182" s="886">
        <v>0.05</v>
      </c>
      <c r="AN182" s="879">
        <v>0.52</v>
      </c>
      <c r="AO182" s="753">
        <f>IF(U182="n/a","n/a",IF(AA182&lt;0,"n/a",IF(AA182="n/a","n/a",J182+U182-AA182)))</f>
        <v>-2.4052452319962736</v>
      </c>
      <c r="AP182" s="754">
        <f>IF(U182="n/a","n/a",J182+U182)</f>
        <v>9.1672886171333197</v>
      </c>
      <c r="AQ182" s="902">
        <f>IF(OR(AC182&lt;0.01,AF182="n/a"),"n/a",(I182/SQRT(22.5*AC182*(I182/AF182))-1)*100)</f>
        <v>29.488670200502231</v>
      </c>
      <c r="AR182" s="663">
        <f>INDEX(Historical!$C$7:$C$1279,MATCH(B182,Historical!$B$7:$B$1301,0))*IF(AH182="n/a",1.03,IF(AH182&lt;0,1.01,IF(AH182&gt;10,1.1,(1+AH182/100))))</f>
        <v>1.3431600000000001</v>
      </c>
      <c r="AS182" s="900">
        <f>IF($AI182="n/a",1.03*AR182,IF($AI182&lt;0,1.01*AR182,IF($AI182&gt;10,1.1*AR182,(1+$AI182/100)*AR182)))</f>
        <v>1.3678741440000002</v>
      </c>
      <c r="AT182" s="900">
        <f>IF($AK182="n/a",1.03*AS182,IF($AK182&lt;0,1.01*AS182,IF($AK182&gt;10,1.1*AS182,(1+$AK182/100)*AS182)))</f>
        <v>1.4919403288608002</v>
      </c>
      <c r="AU182" s="900">
        <f>IF($AK182="n/a",1.03*AT182,IF($AK182&lt;0,1.01*AT182,IF($AK182&gt;10,1.1*AT182,(1+$AK182/100)*AT182)))</f>
        <v>1.6272593166884748</v>
      </c>
      <c r="AV182" s="900">
        <f>IF($AK182="n/a",1.03*AU182,IF($AK182&lt;0,1.01*AU182,IF($AK182&gt;10,1.1*AU182,(1+$AK182/100)*AU182)))</f>
        <v>1.7748517367121195</v>
      </c>
      <c r="AW182" s="663">
        <f>SUM(AR182:AV182)</f>
        <v>7.6050855262613952</v>
      </c>
      <c r="AX182" s="761">
        <f>AW182/I182*100</f>
        <v>12.711157489990633</v>
      </c>
      <c r="AY182" s="948">
        <v>0.79</v>
      </c>
      <c r="AZ182" s="886">
        <v>37.130000000000003</v>
      </c>
      <c r="BA182" s="886">
        <v>-13.65</v>
      </c>
      <c r="BB182" s="886">
        <v>-0.77</v>
      </c>
      <c r="BC182" s="886">
        <v>3.4000000000000004</v>
      </c>
      <c r="BE182" s="635">
        <v>2015</v>
      </c>
      <c r="BF182" s="912">
        <f>IF(BE182&gt;2008,0,IF(BE182&gt;2001,1,IF(BE182&gt;1990,2,IF(BE182&gt;1980,3,IF(BE182&gt;1973,4,IF(BE182&gt;1970,5,IF(BE182&gt;1960,6,IF(BE182&gt;1958,7,IF(BE182&gt;1953,8,9)))))))))</f>
        <v>0</v>
      </c>
      <c r="BG182" s="896">
        <v>16.600000000000001</v>
      </c>
    </row>
    <row r="183" spans="1:59" ht="11.25" customHeight="1" x14ac:dyDescent="0.2">
      <c r="A183" s="877" t="s">
        <v>1338</v>
      </c>
      <c r="B183" s="889" t="s">
        <v>1339</v>
      </c>
      <c r="C183" s="946" t="s">
        <v>4199</v>
      </c>
      <c r="D183" s="946" t="s">
        <v>4374</v>
      </c>
      <c r="E183" s="746">
        <v>9</v>
      </c>
      <c r="F183" s="1199">
        <v>455</v>
      </c>
      <c r="G183" s="1199" t="s">
        <v>106</v>
      </c>
      <c r="H183" s="1199" t="s">
        <v>106</v>
      </c>
      <c r="I183" s="888">
        <v>296.19</v>
      </c>
      <c r="J183" s="663">
        <f>(M183/I183)*100</f>
        <v>0.71575677774401569</v>
      </c>
      <c r="K183" s="891">
        <v>0.53</v>
      </c>
      <c r="L183" s="901">
        <v>4</v>
      </c>
      <c r="M183" s="654">
        <f>K183*L183</f>
        <v>2.12</v>
      </c>
      <c r="N183" s="884" t="s">
        <v>378</v>
      </c>
      <c r="O183" s="747">
        <v>0.47</v>
      </c>
      <c r="P183" s="875">
        <v>43747</v>
      </c>
      <c r="Q183" s="875">
        <v>43756</v>
      </c>
      <c r="R183" s="654">
        <f>(K183-O183)/O183*100</f>
        <v>12.765957446808523</v>
      </c>
      <c r="S183" s="714">
        <f>IF(INDEX(Historical!$D$7:$D$1277,MATCH(B183,Historical!$B$7:$B$1301,0))=0,"n/a",(INDEX(Historical!$C$7:$C$1279,MATCH(B183,Historical!$B$7:$B$1301,0))/INDEX(Historical!$D$7:$D$1277,MATCH(B183,Historical!$B$7:$B$1301,0))-1)*100)</f>
        <v>18.292682926829261</v>
      </c>
      <c r="T183" s="714">
        <f>IF(INDEX(Historical!$F$7:$F$1270,MATCH(B183,Historical!$B$7:$B$1301,0))=0,"n/a",((INDEX(Historical!$C$7:$C$1279,MATCH(B183,Historical!$B$7:$B$1301,0))/INDEX(Historical!$F$7:$F$1270,MATCH(B183,Historical!$B$7:$B$1301,0)))^(1/3)-1)*100)</f>
        <v>16.089608946568788</v>
      </c>
      <c r="U183" s="714">
        <f>IF(INDEX(Historical!$H$7:$H$1270,MATCH(B183,Historical!$B$7:$B$1301,0))=0,"n/a",((INDEX(Historical!$C$7:$C$1279,MATCH(B183,Historical!$B$7:$B$1301,0))/INDEX(Historical!$H$7:$H$1270,MATCH(B183,Historical!$B$7:$B$1301,0)))^(1/5)-1)*100)</f>
        <v>18.794839608701032</v>
      </c>
      <c r="V183" s="714" t="str">
        <f>IF(INDEX(Historical!$O$7:$O$1270,MATCH(B183,Historical!$B$7:$B$1301,0))=0,"n/a",((INDEX(Historical!$C$7:$C$1279,MATCH(B183,Historical!$B$7:$B$1301,0))/INDEX(Historical!$O$7:$O$1270,MATCH(B183,Historical!$B$7:$B$1301,0)))^(1/10)-1)*100)</f>
        <v>n/a</v>
      </c>
      <c r="W183" s="715" t="str">
        <f>IF(OR(U183&lt;=0,U183="n/a",V183&lt;=0,V183="n/a"),"n/a",U183/V183)</f>
        <v>n/a</v>
      </c>
      <c r="X183" s="716">
        <f>IF(OR(AJ183&lt;=0,AJ183="n/a",U183&lt;=0,U183="n/a"),"n/a",U183/AJ183)</f>
        <v>1.2529893072467355</v>
      </c>
      <c r="Y183" s="680"/>
      <c r="Z183" s="663">
        <f>IF(OR(AC183&lt;0.01,AC183="n/a"),"n/a",M183/AC183*100)</f>
        <v>41.897233201581038</v>
      </c>
      <c r="AA183" s="900">
        <f>IF(OR(AC183&lt;0.01,AC183="n/a"),"n/a",I183/AC183)</f>
        <v>58.535573122529648</v>
      </c>
      <c r="AB183" s="901">
        <v>7</v>
      </c>
      <c r="AC183" s="879">
        <v>5.0599999999999996</v>
      </c>
      <c r="AD183" s="879">
        <v>5.6</v>
      </c>
      <c r="AE183" s="879">
        <v>11.03</v>
      </c>
      <c r="AF183" s="879">
        <v>15.85</v>
      </c>
      <c r="AG183" s="879">
        <v>33.700000000000003</v>
      </c>
      <c r="AH183" s="879">
        <v>18.399999999999999</v>
      </c>
      <c r="AI183" s="879">
        <v>14.860000000000001</v>
      </c>
      <c r="AJ183" s="879">
        <v>15</v>
      </c>
      <c r="AK183" s="879">
        <v>10.15</v>
      </c>
      <c r="AL183" s="892">
        <v>75670</v>
      </c>
      <c r="AM183" s="886">
        <v>0.2</v>
      </c>
      <c r="AN183" s="879">
        <v>0.08</v>
      </c>
      <c r="AO183" s="753">
        <f>IF(U183="n/a","n/a",IF(AA183&lt;0,"n/a",IF(AA183="n/a","n/a",J183+U183-AA183)))</f>
        <v>-39.024976736084596</v>
      </c>
      <c r="AP183" s="754">
        <f>IF(U183="n/a","n/a",J183+U183)</f>
        <v>19.510596386445048</v>
      </c>
      <c r="AQ183" s="902">
        <f>IF(OR(AC183&lt;0.01,AF183="n/a"),"n/a",(I183/SQRT(22.5*AC183*(I183/AF183))-1)*100)</f>
        <v>542.14530511822284</v>
      </c>
      <c r="AR183" s="663">
        <f>INDEX(Historical!$C$7:$C$1279,MATCH(B183,Historical!$B$7:$B$1301,0))*IF(AH183="n/a",1.03,IF(AH183&lt;0,1.01,IF(AH183&gt;10,1.1,(1+AH183/100))))</f>
        <v>2.1339999999999999</v>
      </c>
      <c r="AS183" s="900">
        <f>IF($AI183="n/a",1.03*AR183,IF($AI183&lt;0,1.01*AR183,IF($AI183&gt;10,1.1*AR183,(1+$AI183/100)*AR183)))</f>
        <v>2.3473999999999999</v>
      </c>
      <c r="AT183" s="900">
        <f>IF($AK183="n/a",1.03*AS183,IF($AK183&lt;0,1.01*AS183,IF($AK183&gt;10,1.1*AS183,(1+$AK183/100)*AS183)))</f>
        <v>2.5821400000000003</v>
      </c>
      <c r="AU183" s="900">
        <f>IF($AK183="n/a",1.03*AT183,IF($AK183&lt;0,1.01*AT183,IF($AK183&gt;10,1.1*AT183,(1+$AK183/100)*AT183)))</f>
        <v>2.8403540000000005</v>
      </c>
      <c r="AV183" s="900">
        <f>IF($AK183="n/a",1.03*AU183,IF($AK183&lt;0,1.01*AU183,IF($AK183&gt;10,1.1*AU183,(1+$AK183/100)*AU183)))</f>
        <v>3.124389400000001</v>
      </c>
      <c r="AW183" s="663">
        <f>SUM(AR183:AV183)</f>
        <v>13.028283400000003</v>
      </c>
      <c r="AX183" s="761">
        <f>AW183/I183*100</f>
        <v>4.398623653735779</v>
      </c>
      <c r="AY183" s="948">
        <v>1.03</v>
      </c>
      <c r="AZ183" s="886">
        <v>57.820000000000007</v>
      </c>
      <c r="BA183" s="886">
        <v>-3.49</v>
      </c>
      <c r="BB183" s="886">
        <v>5.33</v>
      </c>
      <c r="BC183" s="886">
        <v>10.280000000000001</v>
      </c>
      <c r="BE183" s="635">
        <v>2011</v>
      </c>
      <c r="BF183" s="912">
        <f>IF(BE183&gt;2008,0,IF(BE183&gt;2001,1,IF(BE183&gt;1990,2,IF(BE183&gt;1980,3,IF(BE183&gt;1973,4,IF(BE183&gt;1970,5,IF(BE183&gt;1960,6,IF(BE183&gt;1958,7,IF(BE183&gt;1953,8,9)))))))))</f>
        <v>0</v>
      </c>
      <c r="BG183" s="896">
        <v>19.900000000000002</v>
      </c>
    </row>
    <row r="184" spans="1:59" ht="11.25" customHeight="1" x14ac:dyDescent="0.2">
      <c r="A184" s="717" t="s">
        <v>3846</v>
      </c>
      <c r="B184" s="799" t="s">
        <v>3847</v>
      </c>
      <c r="C184" s="946" t="s">
        <v>123</v>
      </c>
      <c r="D184" s="946" t="s">
        <v>4180</v>
      </c>
      <c r="E184" s="746">
        <v>6</v>
      </c>
      <c r="F184" s="1199">
        <v>698</v>
      </c>
      <c r="G184" s="1199" t="s">
        <v>106</v>
      </c>
      <c r="H184" s="1199" t="s">
        <v>106</v>
      </c>
      <c r="I184" s="897">
        <v>77.25</v>
      </c>
      <c r="J184" s="663">
        <f>(M184/I184)*100</f>
        <v>1.3462783171521036</v>
      </c>
      <c r="K184" s="877">
        <v>0.52</v>
      </c>
      <c r="L184" s="1199">
        <v>2</v>
      </c>
      <c r="M184" s="654">
        <f>K184*L184</f>
        <v>1.04</v>
      </c>
      <c r="N184" s="1199" t="s">
        <v>399</v>
      </c>
      <c r="O184" s="615">
        <v>0.5</v>
      </c>
      <c r="P184" s="644">
        <v>43786</v>
      </c>
      <c r="Q184" s="644">
        <v>43795</v>
      </c>
      <c r="R184" s="654">
        <f>(K184-O184)/O184*100</f>
        <v>4.0000000000000036</v>
      </c>
      <c r="S184" s="714">
        <f>IF(INDEX(Historical!$D$7:$D$1277,MATCH(B184,Historical!$B$7:$B$1301,0))=0,"n/a",(INDEX(Historical!$C$7:$C$1279,MATCH(B184,Historical!$B$7:$B$1301,0))/INDEX(Historical!$D$7:$D$1277,MATCH(B184,Historical!$B$7:$B$1301,0))-1)*100)</f>
        <v>14.606741573033698</v>
      </c>
      <c r="T184" s="714">
        <f>IF(INDEX(Historical!$F$7:$F$1270,MATCH(B184,Historical!$B$7:$B$1301,0))=0,"n/a",((INDEX(Historical!$C$7:$C$1279,MATCH(B184,Historical!$B$7:$B$1301,0))/INDEX(Historical!$F$7:$F$1270,MATCH(B184,Historical!$B$7:$B$1301,0)))^(1/3)-1)*100)</f>
        <v>15.038123710576222</v>
      </c>
      <c r="U184" s="714">
        <f>IF(INDEX(Historical!$H$7:$H$1270,MATCH(B184,Historical!$B$7:$B$1301,0))=0,"n/a",((INDEX(Historical!$C$7:$C$1279,MATCH(B184,Historical!$B$7:$B$1301,0))/INDEX(Historical!$H$7:$H$1270,MATCH(B184,Historical!$B$7:$B$1301,0)))^(1/5)-1)*100)</f>
        <v>13.148160141522647</v>
      </c>
      <c r="V184" s="714">
        <f>IF(INDEX(Historical!$O$7:$O$1270,MATCH(B184,Historical!$B$7:$B$1301,0))=0,"n/a",((INDEX(Historical!$C$7:$C$1279,MATCH(B184,Historical!$B$7:$B$1301,0))/INDEX(Historical!$O$7:$O$1270,MATCH(B184,Historical!$B$7:$B$1301,0)))^(1/10)-1)*100)</f>
        <v>35.195742952188212</v>
      </c>
      <c r="W184" s="715">
        <f>IF(OR(U184&lt;=0,U184="n/a",V184&lt;=0,V184="n/a"),"n/a",U184/V184)</f>
        <v>0.37357245617414053</v>
      </c>
      <c r="X184" s="716">
        <f>IF(OR(AJ184&lt;=0,AJ184="n/a",U184&lt;=0,U184="n/a"),"n/a",U184/AJ184)</f>
        <v>2.1554360887742043</v>
      </c>
      <c r="Y184" s="664"/>
      <c r="Z184" s="663">
        <f>IF(OR(AC184&lt;0.01,AC184="n/a"),"n/a",M184/AC184*100)</f>
        <v>22.174840085287844</v>
      </c>
      <c r="AA184" s="900">
        <f>IF(OR(AC184&lt;0.01,AC184="n/a"),"n/a",I184/AC184)</f>
        <v>16.471215351812365</v>
      </c>
      <c r="AB184" s="901">
        <v>12</v>
      </c>
      <c r="AC184" s="896">
        <v>4.6900000000000004</v>
      </c>
      <c r="AD184" s="896">
        <v>2.15</v>
      </c>
      <c r="AE184" s="879">
        <v>1.29</v>
      </c>
      <c r="AF184" s="879">
        <v>1.96</v>
      </c>
      <c r="AG184" s="879">
        <v>12.9</v>
      </c>
      <c r="AH184" s="879">
        <v>14.7</v>
      </c>
      <c r="AI184" s="879">
        <v>25.430000000000003</v>
      </c>
      <c r="AJ184" s="694">
        <v>6.1</v>
      </c>
      <c r="AK184" s="694">
        <v>7.5</v>
      </c>
      <c r="AL184" s="896">
        <v>1930</v>
      </c>
      <c r="AM184" s="896">
        <v>1</v>
      </c>
      <c r="AN184" s="896">
        <v>0.06</v>
      </c>
      <c r="AO184" s="753">
        <f>IF(U184="n/a","n/a",IF(AA184&lt;0,"n/a",IF(AA184="n/a","n/a",J184+U184-AA184)))</f>
        <v>-1.9767768931376146</v>
      </c>
      <c r="AP184" s="754">
        <f>IF(U184="n/a","n/a",J184+U184)</f>
        <v>14.49443845867475</v>
      </c>
      <c r="AQ184" s="902">
        <f>IF(OR(AC184&lt;0.01,AF184="n/a"),"n/a",(I184/SQRT(22.5*AC184*(I184/AF184))-1)*100)</f>
        <v>19.784217267833991</v>
      </c>
      <c r="AR184" s="663">
        <f>INDEX(Historical!$C$7:$C$1279,MATCH(B184,Historical!$B$7:$B$1301,0))*IF(AH184="n/a",1.03,IF(AH184&lt;0,1.01,IF(AH184&gt;10,1.1,(1+AH184/100))))</f>
        <v>1.1220000000000001</v>
      </c>
      <c r="AS184" s="900">
        <f>IF($AI184="n/a",1.03*AR184,IF($AI184&lt;0,1.01*AR184,IF($AI184&gt;10,1.1*AR184,(1+$AI184/100)*AR184)))</f>
        <v>1.2342000000000002</v>
      </c>
      <c r="AT184" s="900">
        <f>IF($AK184="n/a",1.03*AS184,IF($AK184&lt;0,1.01*AS184,IF($AK184&gt;10,1.1*AS184,(1+$AK184/100)*AS184)))</f>
        <v>1.3267650000000002</v>
      </c>
      <c r="AU184" s="900">
        <f>IF($AK184="n/a",1.03*AT184,IF($AK184&lt;0,1.01*AT184,IF($AK184&gt;10,1.1*AT184,(1+$AK184/100)*AT184)))</f>
        <v>1.4262723750000001</v>
      </c>
      <c r="AV184" s="900">
        <f>IF($AK184="n/a",1.03*AU184,IF($AK184&lt;0,1.01*AU184,IF($AK184&gt;10,1.1*AU184,(1+$AK184/100)*AU184)))</f>
        <v>1.5332428031250001</v>
      </c>
      <c r="AW184" s="663">
        <f>SUM(AR184:AV184)</f>
        <v>6.642480178125</v>
      </c>
      <c r="AX184" s="761">
        <f>AW184/I184*100</f>
        <v>8.5986798422330093</v>
      </c>
      <c r="AY184" s="742">
        <v>1.23</v>
      </c>
      <c r="AZ184" s="879">
        <v>36.22</v>
      </c>
      <c r="BA184" s="879">
        <v>-28.37</v>
      </c>
      <c r="BB184" s="879">
        <v>4.43</v>
      </c>
      <c r="BC184" s="879">
        <v>-11.27</v>
      </c>
      <c r="BE184" s="635">
        <v>2014</v>
      </c>
      <c r="BF184" s="912">
        <f>IF(BE184&gt;2008,0,IF(BE184&gt;2001,1,IF(BE184&gt;1990,2,IF(BE184&gt;1980,3,IF(BE184&gt;1973,4,IF(BE184&gt;1970,5,IF(BE184&gt;1960,6,IF(BE184&gt;1958,7,IF(BE184&gt;1953,8,9)))))))))</f>
        <v>0</v>
      </c>
      <c r="BG184" s="896">
        <v>7.9</v>
      </c>
    </row>
    <row r="185" spans="1:59" s="787" customFormat="1" ht="11.25" customHeight="1" x14ac:dyDescent="0.2">
      <c r="A185" s="768" t="s">
        <v>1336</v>
      </c>
      <c r="B185" s="795" t="s">
        <v>1337</v>
      </c>
      <c r="C185" s="946" t="s">
        <v>4349</v>
      </c>
      <c r="D185" s="946" t="s">
        <v>520</v>
      </c>
      <c r="E185" s="769">
        <v>8</v>
      </c>
      <c r="F185" s="1199">
        <v>566</v>
      </c>
      <c r="G185" s="1198" t="s">
        <v>115</v>
      </c>
      <c r="H185" s="1198" t="s">
        <v>115</v>
      </c>
      <c r="I185" s="770">
        <v>17.16</v>
      </c>
      <c r="J185" s="771">
        <f>(M185/I185)*100</f>
        <v>5.9440559440559442</v>
      </c>
      <c r="K185" s="772">
        <v>0.255</v>
      </c>
      <c r="L185" s="773">
        <v>4</v>
      </c>
      <c r="M185" s="774">
        <f>K185*L185</f>
        <v>1.02</v>
      </c>
      <c r="N185" s="775" t="s">
        <v>148</v>
      </c>
      <c r="O185" s="776">
        <v>0.23499999999999999</v>
      </c>
      <c r="P185" s="777">
        <v>43889</v>
      </c>
      <c r="Q185" s="777">
        <v>43906</v>
      </c>
      <c r="R185" s="774">
        <f>(K185-O185)/O185*100</f>
        <v>8.5106382978723492</v>
      </c>
      <c r="S185" s="714">
        <f>IF(INDEX(Historical!$D$7:$D$1277,MATCH(B185,Historical!$B$7:$B$1301,0))=0,"n/a",(INDEX(Historical!$C$7:$C$1279,MATCH(B185,Historical!$B$7:$B$1301,0))/INDEX(Historical!$D$7:$D$1277,MATCH(B185,Historical!$B$7:$B$1301,0))-1)*100)</f>
        <v>11.904761904761907</v>
      </c>
      <c r="T185" s="714">
        <f>IF(INDEX(Historical!$F$7:$F$1270,MATCH(B185,Historical!$B$7:$B$1301,0))=0,"n/a",((INDEX(Historical!$C$7:$C$1279,MATCH(B185,Historical!$B$7:$B$1301,0))/INDEX(Historical!$F$7:$F$1270,MATCH(B185,Historical!$B$7:$B$1301,0)))^(1/3)-1)*100)</f>
        <v>16.142775708728507</v>
      </c>
      <c r="U185" s="714">
        <f>IF(INDEX(Historical!$H$7:$H$1270,MATCH(B185,Historical!$B$7:$B$1301,0))=0,"n/a",((INDEX(Historical!$C$7:$C$1279,MATCH(B185,Historical!$B$7:$B$1301,0))/INDEX(Historical!$H$7:$H$1270,MATCH(B185,Historical!$B$7:$B$1301,0)))^(1/5)-1)*100)</f>
        <v>19.858503613188617</v>
      </c>
      <c r="V185" s="714" t="str">
        <f>IF(INDEX(Historical!$O$7:$O$1270,MATCH(B185,Historical!$B$7:$B$1301,0))=0,"n/a",((INDEX(Historical!$C$7:$C$1279,MATCH(B185,Historical!$B$7:$B$1301,0))/INDEX(Historical!$O$7:$O$1270,MATCH(B185,Historical!$B$7:$B$1301,0)))^(1/10)-1)*100)</f>
        <v>n/a</v>
      </c>
      <c r="W185" s="715" t="str">
        <f>IF(OR(U185&lt;=0,U185="n/a",V185&lt;=0,V185="n/a"),"n/a",U185/V185)</f>
        <v>n/a</v>
      </c>
      <c r="X185" s="716">
        <f>IF(OR(AJ185&lt;=0,AJ185="n/a",U185&lt;=0,U185="n/a"),"n/a",U185/AJ185)</f>
        <v>2.3641075729986447</v>
      </c>
      <c r="Y185" s="795"/>
      <c r="Z185" s="771">
        <f>IF(OR(AC185&lt;0.01,AC185="n/a"),"n/a",M185/AC185*100)</f>
        <v>60</v>
      </c>
      <c r="AA185" s="779">
        <f>IF(OR(AC185&lt;0.01,AC185="n/a"),"n/a",I185/AC185)</f>
        <v>10.094117647058823</v>
      </c>
      <c r="AB185" s="773">
        <v>12</v>
      </c>
      <c r="AC185" s="780">
        <v>1.7</v>
      </c>
      <c r="AD185" s="780">
        <v>24.91</v>
      </c>
      <c r="AE185" s="780">
        <v>0.66</v>
      </c>
      <c r="AF185" s="780">
        <v>2.6</v>
      </c>
      <c r="AG185" s="780">
        <v>26.200000000000003</v>
      </c>
      <c r="AH185" s="780">
        <v>5.4</v>
      </c>
      <c r="AI185" s="780">
        <v>21.790000000000003</v>
      </c>
      <c r="AJ185" s="780">
        <v>8.4</v>
      </c>
      <c r="AK185" s="780">
        <v>0.4</v>
      </c>
      <c r="AL185" s="781">
        <v>6710</v>
      </c>
      <c r="AM185" s="782">
        <v>0.5</v>
      </c>
      <c r="AN185" s="780">
        <v>1.67</v>
      </c>
      <c r="AO185" s="783">
        <f>IF(U185="n/a","n/a",IF(AA185&lt;0,"n/a",IF(AA185="n/a","n/a",J185+U185-AA185)))</f>
        <v>15.708441910185737</v>
      </c>
      <c r="AP185" s="784">
        <f>IF(U185="n/a","n/a",J185+U185)</f>
        <v>25.80255955724456</v>
      </c>
      <c r="AQ185" s="785">
        <f>IF(OR(AC185&lt;0.01,AF185="n/a"),"n/a",(I185/SQRT(22.5*AC185*(I185/AF185))-1)*100)</f>
        <v>8.0014524230586304</v>
      </c>
      <c r="AR185" s="663">
        <f>INDEX(Historical!$C$7:$C$1279,MATCH(B185,Historical!$B$7:$B$1301,0))*IF(AH185="n/a",1.03,IF(AH185&lt;0,1.01,IF(AH185&gt;10,1.1,(1+AH185/100))))</f>
        <v>0.99075999999999997</v>
      </c>
      <c r="AS185" s="779">
        <f>IF($AI185="n/a",1.03*AR185,IF($AI185&lt;0,1.01*AR185,IF($AI185&gt;10,1.1*AR185,(1+$AI185/100)*AR185)))</f>
        <v>1.089836</v>
      </c>
      <c r="AT185" s="779">
        <f>IF($AK185="n/a",1.03*AS185,IF($AK185&lt;0,1.01*AS185,IF($AK185&gt;10,1.1*AS185,(1+$AK185/100)*AS185)))</f>
        <v>1.0941953440000001</v>
      </c>
      <c r="AU185" s="779">
        <f>IF($AK185="n/a",1.03*AT185,IF($AK185&lt;0,1.01*AT185,IF($AK185&gt;10,1.1*AT185,(1+$AK185/100)*AT185)))</f>
        <v>1.0985721253760001</v>
      </c>
      <c r="AV185" s="779">
        <f>IF($AK185="n/a",1.03*AU185,IF($AK185&lt;0,1.01*AU185,IF($AK185&gt;10,1.1*AU185,(1+$AK185/100)*AU185)))</f>
        <v>1.1029664138775042</v>
      </c>
      <c r="AW185" s="771">
        <f>SUM(AR185:AV185)</f>
        <v>5.3763298832535042</v>
      </c>
      <c r="AX185" s="786">
        <f>AW185/I185*100</f>
        <v>31.330593725253518</v>
      </c>
      <c r="AY185" s="949">
        <v>1.06</v>
      </c>
      <c r="AZ185" s="782">
        <v>47.55</v>
      </c>
      <c r="BA185" s="782">
        <v>-31.900000000000002</v>
      </c>
      <c r="BB185" s="782">
        <v>2.15</v>
      </c>
      <c r="BC185" s="782">
        <v>-14.05</v>
      </c>
      <c r="BD185" s="922"/>
      <c r="BE185" s="635">
        <v>2013</v>
      </c>
      <c r="BF185" s="912">
        <f>IF(BE185&gt;2008,0,IF(BE185&gt;2001,1,IF(BE185&gt;1990,2,IF(BE185&gt;1980,3,IF(BE185&gt;1973,4,IF(BE185&gt;1970,5,IF(BE185&gt;1960,6,IF(BE185&gt;1958,7,IF(BE185&gt;1953,8,9)))))))))</f>
        <v>0</v>
      </c>
      <c r="BG185" s="838">
        <v>4</v>
      </c>
    </row>
    <row r="186" spans="1:59" ht="11.25" customHeight="1" x14ac:dyDescent="0.2">
      <c r="A186" s="877" t="s">
        <v>1342</v>
      </c>
      <c r="B186" s="889" t="s">
        <v>1343</v>
      </c>
      <c r="C186" s="946" t="s">
        <v>108</v>
      </c>
      <c r="D186" s="946" t="s">
        <v>4345</v>
      </c>
      <c r="E186" s="746">
        <v>9</v>
      </c>
      <c r="F186" s="1199">
        <v>480</v>
      </c>
      <c r="G186" s="1199" t="s">
        <v>106</v>
      </c>
      <c r="H186" s="1199" t="s">
        <v>106</v>
      </c>
      <c r="I186" s="888">
        <v>8.5</v>
      </c>
      <c r="J186" s="663">
        <f>(M186/I186)*100</f>
        <v>5.6470588235294112</v>
      </c>
      <c r="K186" s="891">
        <v>0.12</v>
      </c>
      <c r="L186" s="901">
        <v>4</v>
      </c>
      <c r="M186" s="654">
        <f>K186*L186</f>
        <v>0.48</v>
      </c>
      <c r="N186" s="884" t="s">
        <v>643</v>
      </c>
      <c r="O186" s="747">
        <v>0.11</v>
      </c>
      <c r="P186" s="875">
        <v>43868</v>
      </c>
      <c r="Q186" s="875">
        <v>43886</v>
      </c>
      <c r="R186" s="654">
        <f>(K186-O186)/O186*100</f>
        <v>9.0909090909090864</v>
      </c>
      <c r="S186" s="714">
        <f>IF(INDEX(Historical!$D$7:$D$1277,MATCH(B186,Historical!$B$7:$B$1301,0))=0,"n/a",(INDEX(Historical!$C$7:$C$1279,MATCH(B186,Historical!$B$7:$B$1301,0))/INDEX(Historical!$D$7:$D$1277,MATCH(B186,Historical!$B$7:$B$1301,0))-1)*100)</f>
        <v>15.789473684210531</v>
      </c>
      <c r="T186" s="714">
        <f>IF(INDEX(Historical!$F$7:$F$1270,MATCH(B186,Historical!$B$7:$B$1301,0))=0,"n/a",((INDEX(Historical!$C$7:$C$1279,MATCH(B186,Historical!$B$7:$B$1301,0))/INDEX(Historical!$F$7:$F$1270,MATCH(B186,Historical!$B$7:$B$1301,0)))^(1/3)-1)*100)</f>
        <v>19.168034448193151</v>
      </c>
      <c r="U186" s="714">
        <f>IF(INDEX(Historical!$H$7:$H$1270,MATCH(B186,Historical!$B$7:$B$1301,0))=0,"n/a",((INDEX(Historical!$C$7:$C$1279,MATCH(B186,Historical!$B$7:$B$1301,0))/INDEX(Historical!$H$7:$H$1270,MATCH(B186,Historical!$B$7:$B$1301,0)))^(1/5)-1)*100)</f>
        <v>29.839292945512376</v>
      </c>
      <c r="V186" s="714" t="str">
        <f>IF(INDEX(Historical!$O$7:$O$1270,MATCH(B186,Historical!$B$7:$B$1301,0))=0,"n/a",((INDEX(Historical!$C$7:$C$1279,MATCH(B186,Historical!$B$7:$B$1301,0))/INDEX(Historical!$O$7:$O$1270,MATCH(B186,Historical!$B$7:$B$1301,0)))^(1/10)-1)*100)</f>
        <v>n/a</v>
      </c>
      <c r="W186" s="715" t="str">
        <f>IF(OR(U186&lt;=0,U186="n/a",V186&lt;=0,V186="n/a"),"n/a",U186/V186)</f>
        <v>n/a</v>
      </c>
      <c r="X186" s="716">
        <f>IF(OR(AJ186&lt;=0,AJ186="n/a",U186&lt;=0,U186="n/a"),"n/a",U186/AJ186)</f>
        <v>2.057882272104302</v>
      </c>
      <c r="Y186" s="685" t="s">
        <v>4499</v>
      </c>
      <c r="Z186" s="663">
        <f>IF(OR(AC186&lt;0.01,AC186="n/a"),"n/a",M186/AC186*100)</f>
        <v>65.753424657534239</v>
      </c>
      <c r="AA186" s="900">
        <f>IF(OR(AC186&lt;0.01,AC186="n/a"),"n/a",I186/AC186)</f>
        <v>11.643835616438356</v>
      </c>
      <c r="AB186" s="901">
        <v>12</v>
      </c>
      <c r="AC186" s="879">
        <v>0.73</v>
      </c>
      <c r="AD186" s="879">
        <v>1.08</v>
      </c>
      <c r="AE186" s="879">
        <v>2.06</v>
      </c>
      <c r="AF186" s="882">
        <v>0.74</v>
      </c>
      <c r="AG186" s="879">
        <v>6.7</v>
      </c>
      <c r="AH186" s="879">
        <v>5.0999999999999996</v>
      </c>
      <c r="AI186" s="879">
        <v>13.18</v>
      </c>
      <c r="AJ186" s="879">
        <v>14.499999999999998</v>
      </c>
      <c r="AK186" s="879">
        <v>10.38</v>
      </c>
      <c r="AL186" s="892">
        <v>2150</v>
      </c>
      <c r="AM186" s="886">
        <v>0.6</v>
      </c>
      <c r="AN186" s="879">
        <v>0</v>
      </c>
      <c r="AO186" s="753">
        <f>IF(U186="n/a","n/a",IF(AA186&lt;0,"n/a",IF(AA186="n/a","n/a",J186+U186-AA186)))</f>
        <v>23.842516152603434</v>
      </c>
      <c r="AP186" s="754">
        <f>IF(U186="n/a","n/a",J186+U186)</f>
        <v>35.486351769041789</v>
      </c>
      <c r="AQ186" s="902">
        <f>IF(OR(AC186&lt;0.01,AF186="n/a"),"n/a",(I186/SQRT(22.5*AC186*(I186/AF186))-1)*100)</f>
        <v>-38.116818453676103</v>
      </c>
      <c r="AR186" s="663">
        <f>INDEX(Historical!$C$7:$C$1279,MATCH(B186,Historical!$B$7:$B$1301,0))*IF(AH186="n/a",1.03,IF(AH186&lt;0,1.01,IF(AH186&gt;10,1.1,(1+AH186/100))))</f>
        <v>0.46243999999999996</v>
      </c>
      <c r="AS186" s="900">
        <f>IF($AI186="n/a",1.03*AR186,IF($AI186&lt;0,1.01*AR186,IF($AI186&gt;10,1.1*AR186,(1+$AI186/100)*AR186)))</f>
        <v>0.50868400000000003</v>
      </c>
      <c r="AT186" s="900">
        <f>IF($AK186="n/a",1.03*AS186,IF($AK186&lt;0,1.01*AS186,IF($AK186&gt;10,1.1*AS186,(1+$AK186/100)*AS186)))</f>
        <v>0.55955240000000006</v>
      </c>
      <c r="AU186" s="900">
        <f>IF($AK186="n/a",1.03*AT186,IF($AK186&lt;0,1.01*AT186,IF($AK186&gt;10,1.1*AT186,(1+$AK186/100)*AT186)))</f>
        <v>0.61550764000000013</v>
      </c>
      <c r="AV186" s="900">
        <f>IF($AK186="n/a",1.03*AU186,IF($AK186&lt;0,1.01*AU186,IF($AK186&gt;10,1.1*AU186,(1+$AK186/100)*AU186)))</f>
        <v>0.67705840400000017</v>
      </c>
      <c r="AW186" s="663">
        <f>SUM(AR186:AV186)</f>
        <v>2.8232424440000004</v>
      </c>
      <c r="AX186" s="761">
        <f>AW186/I186*100</f>
        <v>33.214616988235299</v>
      </c>
      <c r="AY186" s="948">
        <v>1.1499999999999999</v>
      </c>
      <c r="AZ186" s="886">
        <v>34.71</v>
      </c>
      <c r="BA186" s="886">
        <v>-33.28</v>
      </c>
      <c r="BB186" s="886">
        <v>-0.79</v>
      </c>
      <c r="BC186" s="886">
        <v>-18.77</v>
      </c>
      <c r="BE186" s="635">
        <v>2013</v>
      </c>
      <c r="BF186" s="912">
        <f>IF(BE186&gt;2008,0,IF(BE186&gt;2001,1,IF(BE186&gt;1990,2,IF(BE186&gt;1980,3,IF(BE186&gt;1973,4,IF(BE186&gt;1970,5,IF(BE186&gt;1960,6,IF(BE186&gt;1958,7,IF(BE186&gt;1953,8,9)))))))))</f>
        <v>0</v>
      </c>
      <c r="BG186" s="896">
        <v>0.70000000000000007</v>
      </c>
    </row>
    <row r="187" spans="1:59" ht="11.25" customHeight="1" x14ac:dyDescent="0.2">
      <c r="A187" s="894" t="s">
        <v>3955</v>
      </c>
      <c r="B187" s="889" t="s">
        <v>3956</v>
      </c>
      <c r="C187" s="946" t="s">
        <v>108</v>
      </c>
      <c r="D187" s="946" t="s">
        <v>4345</v>
      </c>
      <c r="E187" s="746">
        <v>6</v>
      </c>
      <c r="F187" s="1199">
        <v>695</v>
      </c>
      <c r="G187" s="1199" t="s">
        <v>106</v>
      </c>
      <c r="H187" s="1199" t="s">
        <v>106</v>
      </c>
      <c r="I187" s="888">
        <v>14.5</v>
      </c>
      <c r="J187" s="663">
        <f>(M187/I187)*100</f>
        <v>1.6551724137931034</v>
      </c>
      <c r="K187" s="891">
        <v>0.06</v>
      </c>
      <c r="L187" s="901">
        <v>4</v>
      </c>
      <c r="M187" s="654">
        <f>K187*L187</f>
        <v>0.24</v>
      </c>
      <c r="N187" s="884" t="s">
        <v>719</v>
      </c>
      <c r="O187" s="747">
        <v>5.5100000000000003E-2</v>
      </c>
      <c r="P187" s="875">
        <v>43742</v>
      </c>
      <c r="Q187" s="875">
        <v>43769</v>
      </c>
      <c r="R187" s="654">
        <f>(K187-O187)/O187*100</f>
        <v>8.8929219600725844</v>
      </c>
      <c r="S187" s="714">
        <f>IF(INDEX(Historical!$D$7:$D$1277,MATCH(B187,Historical!$B$7:$B$1301,0))=0,"n/a",(INDEX(Historical!$C$7:$C$1279,MATCH(B187,Historical!$B$7:$B$1301,0))/INDEX(Historical!$D$7:$D$1277,MATCH(B187,Historical!$B$7:$B$1301,0))-1)*100)</f>
        <v>50.231023102310225</v>
      </c>
      <c r="T187" s="714">
        <f>IF(INDEX(Historical!$F$7:$F$1270,MATCH(B187,Historical!$B$7:$B$1301,0))=0,"n/a",((INDEX(Historical!$C$7:$C$1279,MATCH(B187,Historical!$B$7:$B$1301,0))/INDEX(Historical!$F$7:$F$1270,MATCH(B187,Historical!$B$7:$B$1301,0)))^(1/3)-1)*100)</f>
        <v>80.659852375582403</v>
      </c>
      <c r="U187" s="714">
        <f>IF(INDEX(Historical!$H$7:$H$1270,MATCH(B187,Historical!$B$7:$B$1301,0))=0,"n/a",((INDEX(Historical!$C$7:$C$1279,MATCH(B187,Historical!$B$7:$B$1301,0))/INDEX(Historical!$H$7:$H$1270,MATCH(B187,Historical!$B$7:$B$1301,0)))^(1/5)-1)*100)</f>
        <v>101.80534698030654</v>
      </c>
      <c r="V187" s="714" t="str">
        <f>IF(INDEX(Historical!$O$7:$O$1270,MATCH(B187,Historical!$B$7:$B$1301,0))=0,"n/a",((INDEX(Historical!$C$7:$C$1279,MATCH(B187,Historical!$B$7:$B$1301,0))/INDEX(Historical!$O$7:$O$1270,MATCH(B187,Historical!$B$7:$B$1301,0)))^(1/10)-1)*100)</f>
        <v>n/a</v>
      </c>
      <c r="W187" s="715" t="str">
        <f>IF(OR(U187&lt;=0,U187="n/a",V187&lt;=0,V187="n/a"),"n/a",U187/V187)</f>
        <v>n/a</v>
      </c>
      <c r="X187" s="716">
        <f>IF(OR(AJ187&lt;=0,AJ187="n/a",U187&lt;=0,U187="n/a"),"n/a",U187/AJ187)</f>
        <v>8.3447005721562739</v>
      </c>
      <c r="Y187" s="890"/>
      <c r="Z187" s="663">
        <f>IF(OR(AC187&lt;0.01,AC187="n/a"),"n/a",M187/AC187*100)</f>
        <v>18.18181818181818</v>
      </c>
      <c r="AA187" s="900">
        <f>IF(OR(AC187&lt;0.01,AC187="n/a"),"n/a",I187/AC187)</f>
        <v>10.984848484848484</v>
      </c>
      <c r="AB187" s="901">
        <v>12</v>
      </c>
      <c r="AC187" s="879">
        <v>1.32</v>
      </c>
      <c r="AD187" s="879" t="s">
        <v>136</v>
      </c>
      <c r="AE187" s="879">
        <v>1.76</v>
      </c>
      <c r="AF187" s="879">
        <v>0.69</v>
      </c>
      <c r="AG187" s="879">
        <v>6</v>
      </c>
      <c r="AH187" s="879">
        <v>15.5</v>
      </c>
      <c r="AI187" s="879">
        <v>16.12</v>
      </c>
      <c r="AJ187" s="879">
        <v>12.2</v>
      </c>
      <c r="AK187" s="879" t="s">
        <v>136</v>
      </c>
      <c r="AL187" s="892">
        <v>162.53</v>
      </c>
      <c r="AM187" s="886">
        <v>6.8000000000000007</v>
      </c>
      <c r="AN187" s="879">
        <v>0.21</v>
      </c>
      <c r="AO187" s="753">
        <f>IF(U187="n/a","n/a",IF(AA187&lt;0,"n/a",IF(AA187="n/a","n/a",J187+U187-AA187)))</f>
        <v>92.475670909251164</v>
      </c>
      <c r="AP187" s="754">
        <f>IF(U187="n/a","n/a",J187+U187)</f>
        <v>103.46051939409965</v>
      </c>
      <c r="AQ187" s="902">
        <f>IF(OR(AC187&lt;0.01,AF187="n/a"),"n/a",(I187/SQRT(22.5*AC187*(I187/AF187))-1)*100)</f>
        <v>-41.959610022960156</v>
      </c>
      <c r="AR187" s="663">
        <f>INDEX(Historical!$C$7:$C$1279,MATCH(B187,Historical!$B$7:$B$1301,0))*IF(AH187="n/a",1.03,IF(AH187&lt;0,1.01,IF(AH187&gt;10,1.1,(1+AH187/100))))</f>
        <v>0.25036000000000003</v>
      </c>
      <c r="AS187" s="900">
        <f>IF($AI187="n/a",1.03*AR187,IF($AI187&lt;0,1.01*AR187,IF($AI187&gt;10,1.1*AR187,(1+$AI187/100)*AR187)))</f>
        <v>0.27539600000000003</v>
      </c>
      <c r="AT187" s="900">
        <f>IF($AK187="n/a",1.03*AS187,IF($AK187&lt;0,1.01*AS187,IF($AK187&gt;10,1.1*AS187,(1+$AK187/100)*AS187)))</f>
        <v>0.28365788000000003</v>
      </c>
      <c r="AU187" s="900">
        <f>IF($AK187="n/a",1.03*AT187,IF($AK187&lt;0,1.01*AT187,IF($AK187&gt;10,1.1*AT187,(1+$AK187/100)*AT187)))</f>
        <v>0.29216761640000005</v>
      </c>
      <c r="AV187" s="900">
        <f>IF($AK187="n/a",1.03*AU187,IF($AK187&lt;0,1.01*AU187,IF($AK187&gt;10,1.1*AU187,(1+$AK187/100)*AU187)))</f>
        <v>0.30093264489200006</v>
      </c>
      <c r="AW187" s="663">
        <f>SUM(AR187:AV187)</f>
        <v>1.4025141412920001</v>
      </c>
      <c r="AX187" s="761">
        <f>AW187/I187*100</f>
        <v>9.6725113192551735</v>
      </c>
      <c r="AY187" s="948">
        <v>0.65</v>
      </c>
      <c r="AZ187" s="886">
        <v>70.789999999999992</v>
      </c>
      <c r="BA187" s="886">
        <v>-45.2</v>
      </c>
      <c r="BB187" s="886">
        <v>11.940000000000001</v>
      </c>
      <c r="BC187" s="886">
        <v>-25.82</v>
      </c>
      <c r="BE187" s="635">
        <v>2014</v>
      </c>
      <c r="BF187" s="912">
        <f>IF(BE187&gt;2008,0,IF(BE187&gt;2001,1,IF(BE187&gt;1990,2,IF(BE187&gt;1980,3,IF(BE187&gt;1973,4,IF(BE187&gt;1970,5,IF(BE187&gt;1960,6,IF(BE187&gt;1958,7,IF(BE187&gt;1953,8,9)))))))))</f>
        <v>0</v>
      </c>
      <c r="BG187" s="896">
        <v>0.6</v>
      </c>
    </row>
    <row r="188" spans="1:59" ht="11.25" customHeight="1" x14ac:dyDescent="0.2">
      <c r="A188" s="885" t="s">
        <v>1346</v>
      </c>
      <c r="B188" s="889" t="s">
        <v>1347</v>
      </c>
      <c r="C188" s="946" t="s">
        <v>112</v>
      </c>
      <c r="D188" s="946" t="s">
        <v>211</v>
      </c>
      <c r="E188" s="746">
        <v>8</v>
      </c>
      <c r="F188" s="1199">
        <v>578</v>
      </c>
      <c r="G188" s="1199" t="s">
        <v>37</v>
      </c>
      <c r="H188" s="1199" t="s">
        <v>37</v>
      </c>
      <c r="I188" s="888">
        <v>58.74</v>
      </c>
      <c r="J188" s="663">
        <f>(M188/I188)*100</f>
        <v>1.1508341845420498</v>
      </c>
      <c r="K188" s="891">
        <v>0.16900000000000001</v>
      </c>
      <c r="L188" s="901">
        <v>4</v>
      </c>
      <c r="M188" s="654">
        <f>K188*L188</f>
        <v>0.67600000000000005</v>
      </c>
      <c r="N188" s="884" t="s">
        <v>163</v>
      </c>
      <c r="O188" s="747">
        <v>0.14699999999999999</v>
      </c>
      <c r="P188" s="875">
        <v>43903</v>
      </c>
      <c r="Q188" s="875">
        <v>43927</v>
      </c>
      <c r="R188" s="654">
        <f>(K188-O188)/O188*100</f>
        <v>14.965986394557836</v>
      </c>
      <c r="S188" s="714">
        <f>IF(INDEX(Historical!$D$7:$D$1277,MATCH(B188,Historical!$B$7:$B$1301,0))=0,"n/a",(INDEX(Historical!$C$7:$C$1279,MATCH(B188,Historical!$B$7:$B$1301,0))/INDEX(Historical!$D$7:$D$1277,MATCH(B188,Historical!$B$7:$B$1301,0))-1)*100)</f>
        <v>9.7014925373134275</v>
      </c>
      <c r="T188" s="714">
        <f>IF(INDEX(Historical!$F$7:$F$1270,MATCH(B188,Historical!$B$7:$B$1301,0))=0,"n/a",((INDEX(Historical!$C$7:$C$1279,MATCH(B188,Historical!$B$7:$B$1301,0))/INDEX(Historical!$F$7:$F$1270,MATCH(B188,Historical!$B$7:$B$1301,0)))^(1/3)-1)*100)</f>
        <v>5.8356260660274328</v>
      </c>
      <c r="U188" s="714">
        <f>IF(INDEX(Historical!$H$7:$H$1270,MATCH(B188,Historical!$B$7:$B$1301,0))=0,"n/a",((INDEX(Historical!$C$7:$C$1279,MATCH(B188,Historical!$B$7:$B$1301,0))/INDEX(Historical!$H$7:$H$1270,MATCH(B188,Historical!$B$7:$B$1301,0)))^(1/5)-1)*100)</f>
        <v>5.9704869331214994</v>
      </c>
      <c r="V188" s="714">
        <f>IF(INDEX(Historical!$O$7:$O$1270,MATCH(B188,Historical!$B$7:$B$1301,0))=0,"n/a",((INDEX(Historical!$C$7:$C$1279,MATCH(B188,Historical!$B$7:$B$1301,0))/INDEX(Historical!$O$7:$O$1270,MATCH(B188,Historical!$B$7:$B$1301,0)))^(1/10)-1)*100)</f>
        <v>6.0903696541140695</v>
      </c>
      <c r="W188" s="715">
        <f>IF(OR(U188&lt;=0,U188="n/a",V188&lt;=0,V188="n/a"),"n/a",U188/V188)</f>
        <v>0.98031601892808118</v>
      </c>
      <c r="X188" s="716">
        <f>IF(OR(AJ188&lt;=0,AJ188="n/a",U188&lt;=0,U188="n/a"),"n/a",U188/AJ188)</f>
        <v>0.4814908817033467</v>
      </c>
      <c r="Y188" s="683"/>
      <c r="Z188" s="663">
        <f>IF(OR(AC188&lt;0.01,AC188="n/a"),"n/a",M188/AC188*100)</f>
        <v>17.836411609498683</v>
      </c>
      <c r="AA188" s="900">
        <f>IF(OR(AC188&lt;0.01,AC188="n/a"),"n/a",I188/AC188)</f>
        <v>15.49868073878628</v>
      </c>
      <c r="AB188" s="901">
        <v>12</v>
      </c>
      <c r="AC188" s="879">
        <v>3.79</v>
      </c>
      <c r="AD188" s="879" t="s">
        <v>136</v>
      </c>
      <c r="AE188" s="879">
        <v>1.8</v>
      </c>
      <c r="AF188" s="879">
        <v>2.5299999999999998</v>
      </c>
      <c r="AG188" s="879">
        <v>16.900000000000002</v>
      </c>
      <c r="AH188" s="879">
        <v>6.9</v>
      </c>
      <c r="AI188" s="879">
        <v>22.66</v>
      </c>
      <c r="AJ188" s="879">
        <v>12.4</v>
      </c>
      <c r="AK188" s="879">
        <v>-4.7</v>
      </c>
      <c r="AL188" s="892">
        <v>5070</v>
      </c>
      <c r="AM188" s="886">
        <v>0.5</v>
      </c>
      <c r="AN188" s="879">
        <v>0.2</v>
      </c>
      <c r="AO188" s="753">
        <f>IF(U188="n/a","n/a",IF(AA188&lt;0,"n/a",IF(AA188="n/a","n/a",J188+U188-AA188)))</f>
        <v>-8.3773596211227321</v>
      </c>
      <c r="AP188" s="754">
        <f>IF(U188="n/a","n/a",J188+U188)</f>
        <v>7.1213211176635491</v>
      </c>
      <c r="AQ188" s="902">
        <f>IF(OR(AC188&lt;0.01,AF188="n/a"),"n/a",(I188/SQRT(22.5*AC188*(I188/AF188))-1)*100)</f>
        <v>32.012898812753711</v>
      </c>
      <c r="AR188" s="663">
        <f>INDEX(Historical!$C$7:$C$1279,MATCH(B188,Historical!$B$7:$B$1301,0))*IF(AH188="n/a",1.03,IF(AH188&lt;0,1.01,IF(AH188&gt;10,1.1,(1+AH188/100))))</f>
        <v>0.62857199999999991</v>
      </c>
      <c r="AS188" s="900">
        <f>IF($AI188="n/a",1.03*AR188,IF($AI188&lt;0,1.01*AR188,IF($AI188&gt;10,1.1*AR188,(1+$AI188/100)*AR188)))</f>
        <v>0.69142919999999997</v>
      </c>
      <c r="AT188" s="900">
        <f>IF($AK188="n/a",1.03*AS188,IF($AK188&lt;0,1.01*AS188,IF($AK188&gt;10,1.1*AS188,(1+$AK188/100)*AS188)))</f>
        <v>0.69834349200000001</v>
      </c>
      <c r="AU188" s="900">
        <f>IF($AK188="n/a",1.03*AT188,IF($AK188&lt;0,1.01*AT188,IF($AK188&gt;10,1.1*AT188,(1+$AK188/100)*AT188)))</f>
        <v>0.70532692691999999</v>
      </c>
      <c r="AV188" s="900">
        <f>IF($AK188="n/a",1.03*AU188,IF($AK188&lt;0,1.01*AU188,IF($AK188&gt;10,1.1*AU188,(1+$AK188/100)*AU188)))</f>
        <v>0.71238019618920001</v>
      </c>
      <c r="AW188" s="663">
        <f>SUM(AR188:AV188)</f>
        <v>3.4360518151092001</v>
      </c>
      <c r="AX188" s="761">
        <f>AW188/I188*100</f>
        <v>5.849594509889684</v>
      </c>
      <c r="AY188" s="948">
        <v>1.6</v>
      </c>
      <c r="AZ188" s="886">
        <v>65.89</v>
      </c>
      <c r="BA188" s="886">
        <v>-22.259999999999998</v>
      </c>
      <c r="BB188" s="886">
        <v>8.39</v>
      </c>
      <c r="BC188" s="886">
        <v>-2.9899999999999998</v>
      </c>
      <c r="BD188" s="657"/>
      <c r="BE188" s="635">
        <v>2013</v>
      </c>
      <c r="BF188" s="912">
        <f>IF(BE188&gt;2008,0,IF(BE188&gt;2001,1,IF(BE188&gt;1990,2,IF(BE188&gt;1980,3,IF(BE188&gt;1973,4,IF(BE188&gt;1970,5,IF(BE188&gt;1960,6,IF(BE188&gt;1958,7,IF(BE188&gt;1953,8,9)))))))))</f>
        <v>0</v>
      </c>
      <c r="BG188" s="896">
        <v>8.2000000000000011</v>
      </c>
    </row>
    <row r="189" spans="1:59" ht="11.25" customHeight="1" x14ac:dyDescent="0.2">
      <c r="A189" s="885" t="s">
        <v>1354</v>
      </c>
      <c r="B189" s="889" t="s">
        <v>1355</v>
      </c>
      <c r="C189" s="946" t="s">
        <v>4325</v>
      </c>
      <c r="D189" s="946" t="s">
        <v>4356</v>
      </c>
      <c r="E189" s="746">
        <v>9</v>
      </c>
      <c r="F189" s="1199">
        <v>431</v>
      </c>
      <c r="G189" s="1199" t="s">
        <v>115</v>
      </c>
      <c r="H189" s="1199" t="s">
        <v>115</v>
      </c>
      <c r="I189" s="888">
        <v>103.46</v>
      </c>
      <c r="J189" s="663">
        <f>(M189/I189)*100</f>
        <v>0.8312391262323604</v>
      </c>
      <c r="K189" s="891">
        <v>0.43</v>
      </c>
      <c r="L189" s="901">
        <v>2</v>
      </c>
      <c r="M189" s="654">
        <f>K189*L189</f>
        <v>0.86</v>
      </c>
      <c r="N189" s="884" t="s">
        <v>1356</v>
      </c>
      <c r="O189" s="747">
        <v>0.41</v>
      </c>
      <c r="P189" s="880">
        <v>43601</v>
      </c>
      <c r="Q189" s="880">
        <v>43630</v>
      </c>
      <c r="R189" s="654">
        <f>(K189-O189)/O189*100</f>
        <v>4.8780487804878092</v>
      </c>
      <c r="S189" s="714">
        <f>IF(INDEX(Historical!$D$7:$D$1277,MATCH(B189,Historical!$B$7:$B$1301,0))=0,"n/a",(INDEX(Historical!$C$7:$C$1279,MATCH(B189,Historical!$B$7:$B$1301,0))/INDEX(Historical!$D$7:$D$1277,MATCH(B189,Historical!$B$7:$B$1301,0))-1)*100)</f>
        <v>4.8780487804878092</v>
      </c>
      <c r="T189" s="714">
        <f>IF(INDEX(Historical!$F$7:$F$1270,MATCH(B189,Historical!$B$7:$B$1301,0))=0,"n/a",((INDEX(Historical!$C$7:$C$1279,MATCH(B189,Historical!$B$7:$B$1301,0))/INDEX(Historical!$F$7:$F$1270,MATCH(B189,Historical!$B$7:$B$1301,0)))^(1/3)-1)*100)</f>
        <v>10.3501240610526</v>
      </c>
      <c r="U189" s="714">
        <f>IF(INDEX(Historical!$H$7:$H$1270,MATCH(B189,Historical!$B$7:$B$1301,0))=0,"n/a",((INDEX(Historical!$C$7:$C$1279,MATCH(B189,Historical!$B$7:$B$1301,0))/INDEX(Historical!$H$7:$H$1270,MATCH(B189,Historical!$B$7:$B$1301,0)))^(1/5)-1)*100)</f>
        <v>12.370274760425982</v>
      </c>
      <c r="V189" s="714">
        <f>IF(INDEX(Historical!$O$7:$O$1270,MATCH(B189,Historical!$B$7:$B$1301,0))=0,"n/a",((INDEX(Historical!$C$7:$C$1279,MATCH(B189,Historical!$B$7:$B$1301,0))/INDEX(Historical!$O$7:$O$1270,MATCH(B189,Historical!$B$7:$B$1301,0)))^(1/10)-1)*100)</f>
        <v>15.703593010346783</v>
      </c>
      <c r="W189" s="715">
        <f>IF(OR(U189&lt;=0,U189="n/a",V189&lt;=0,V189="n/a"),"n/a",U189/V189)</f>
        <v>0.78773531333086999</v>
      </c>
      <c r="X189" s="716">
        <f>IF(OR(AJ189&lt;=0,AJ189="n/a",U189&lt;=0,U189="n/a"),"n/a",U189/AJ189)</f>
        <v>2.5771405750887464</v>
      </c>
      <c r="Y189" s="890"/>
      <c r="Z189" s="663">
        <f>IF(OR(AC189&lt;0.01,AC189="n/a"),"n/a",M189/AC189*100)</f>
        <v>8.4980237154150213</v>
      </c>
      <c r="AA189" s="900">
        <f>IF(OR(AC189&lt;0.01,AC189="n/a"),"n/a",I189/AC189)</f>
        <v>10.223320158102768</v>
      </c>
      <c r="AB189" s="901">
        <v>12</v>
      </c>
      <c r="AC189" s="879">
        <v>10.119999999999999</v>
      </c>
      <c r="AD189" s="879">
        <v>1.1100000000000001</v>
      </c>
      <c r="AE189" s="879">
        <v>0.28999999999999998</v>
      </c>
      <c r="AF189" s="879">
        <v>1.06</v>
      </c>
      <c r="AG189" s="879">
        <v>11.1</v>
      </c>
      <c r="AH189" s="881">
        <v>-6.7</v>
      </c>
      <c r="AI189" s="881">
        <v>36.049999999999997</v>
      </c>
      <c r="AJ189" s="879">
        <v>4.8</v>
      </c>
      <c r="AK189" s="879">
        <v>9</v>
      </c>
      <c r="AL189" s="892">
        <v>5380</v>
      </c>
      <c r="AM189" s="886">
        <v>0.5</v>
      </c>
      <c r="AN189" s="879">
        <v>0.64</v>
      </c>
      <c r="AO189" s="753">
        <f>IF(U189="n/a","n/a",IF(AA189&lt;0,"n/a",IF(AA189="n/a","n/a",J189+U189-AA189)))</f>
        <v>2.9781937285555742</v>
      </c>
      <c r="AP189" s="754">
        <f>IF(U189="n/a","n/a",J189+U189)</f>
        <v>13.201513886658342</v>
      </c>
      <c r="AQ189" s="902">
        <f>IF(OR(AC189&lt;0.01,AF189="n/a"),"n/a",(I189/SQRT(22.5*AC189*(I189/AF189))-1)*100)</f>
        <v>-30.600290210056247</v>
      </c>
      <c r="AR189" s="663">
        <f>INDEX(Historical!$C$7:$C$1279,MATCH(B189,Historical!$B$7:$B$1301,0))*IF(AH189="n/a",1.03,IF(AH189&lt;0,1.01,IF(AH189&gt;10,1.1,(1+AH189/100))))</f>
        <v>0.86860000000000004</v>
      </c>
      <c r="AS189" s="900">
        <f>IF($AI189="n/a",1.03*AR189,IF($AI189&lt;0,1.01*AR189,IF($AI189&gt;10,1.1*AR189,(1+$AI189/100)*AR189)))</f>
        <v>0.95546000000000009</v>
      </c>
      <c r="AT189" s="900">
        <f>IF($AK189="n/a",1.03*AS189,IF($AK189&lt;0,1.01*AS189,IF($AK189&gt;10,1.1*AS189,(1+$AK189/100)*AS189)))</f>
        <v>1.0414514000000001</v>
      </c>
      <c r="AU189" s="900">
        <f>IF($AK189="n/a",1.03*AT189,IF($AK189&lt;0,1.01*AT189,IF($AK189&gt;10,1.1*AT189,(1+$AK189/100)*AT189)))</f>
        <v>1.1351820260000003</v>
      </c>
      <c r="AV189" s="900">
        <f>IF($AK189="n/a",1.03*AU189,IF($AK189&lt;0,1.01*AU189,IF($AK189&gt;10,1.1*AU189,(1+$AK189/100)*AU189)))</f>
        <v>1.2373484083400004</v>
      </c>
      <c r="AW189" s="663">
        <f>SUM(AR189:AV189)</f>
        <v>5.2380418343400006</v>
      </c>
      <c r="AX189" s="761">
        <f>AW189/I189*100</f>
        <v>5.0628666483085265</v>
      </c>
      <c r="AY189" s="948">
        <v>1.67</v>
      </c>
      <c r="AZ189" s="886">
        <v>32.15</v>
      </c>
      <c r="BA189" s="886">
        <v>-42.059999999999995</v>
      </c>
      <c r="BB189" s="886">
        <v>0.33</v>
      </c>
      <c r="BC189" s="886">
        <v>-24.560000000000002</v>
      </c>
      <c r="BE189" s="635">
        <v>2011</v>
      </c>
      <c r="BF189" s="912">
        <f>IF(BE189&gt;2008,0,IF(BE189&gt;2001,1,IF(BE189&gt;1990,2,IF(BE189&gt;1980,3,IF(BE189&gt;1973,4,IF(BE189&gt;1970,5,IF(BE189&gt;1960,6,IF(BE189&gt;1958,7,IF(BE189&gt;1953,8,9)))))))))</f>
        <v>0</v>
      </c>
      <c r="BG189" s="896">
        <v>4</v>
      </c>
    </row>
    <row r="190" spans="1:59" ht="11.25" customHeight="1" x14ac:dyDescent="0.2">
      <c r="A190" s="885" t="s">
        <v>1352</v>
      </c>
      <c r="B190" s="889" t="s">
        <v>1353</v>
      </c>
      <c r="C190" s="946" t="s">
        <v>245</v>
      </c>
      <c r="D190" s="946" t="s">
        <v>4352</v>
      </c>
      <c r="E190" s="746">
        <v>7</v>
      </c>
      <c r="F190" s="1199">
        <v>614</v>
      </c>
      <c r="G190" s="1199" t="s">
        <v>106</v>
      </c>
      <c r="H190" s="1199" t="s">
        <v>106</v>
      </c>
      <c r="I190" s="888">
        <v>91.02</v>
      </c>
      <c r="J190" s="663">
        <f>(M190/I190)*100</f>
        <v>0.74708855196660084</v>
      </c>
      <c r="K190" s="891">
        <v>0.17</v>
      </c>
      <c r="L190" s="901">
        <v>4</v>
      </c>
      <c r="M190" s="654">
        <f>K190*L190</f>
        <v>0.68</v>
      </c>
      <c r="N190" s="884" t="s">
        <v>3953</v>
      </c>
      <c r="O190" s="747">
        <v>0.14000000000000001</v>
      </c>
      <c r="P190" s="875">
        <v>43748</v>
      </c>
      <c r="Q190" s="875">
        <v>43763</v>
      </c>
      <c r="R190" s="654">
        <f>(K190-O190)/O190*100</f>
        <v>21.428571428571423</v>
      </c>
      <c r="S190" s="714">
        <f>IF(INDEX(Historical!$D$7:$D$1277,MATCH(B190,Historical!$B$7:$B$1301,0))=0,"n/a",(INDEX(Historical!$C$7:$C$1279,MATCH(B190,Historical!$B$7:$B$1301,0))/INDEX(Historical!$D$7:$D$1277,MATCH(B190,Historical!$B$7:$B$1301,0))-1)*100)</f>
        <v>22.916666666666675</v>
      </c>
      <c r="T190" s="714">
        <f>IF(INDEX(Historical!$F$7:$F$1270,MATCH(B190,Historical!$B$7:$B$1301,0))=0,"n/a",((INDEX(Historical!$C$7:$C$1279,MATCH(B190,Historical!$B$7:$B$1301,0))/INDEX(Historical!$F$7:$F$1270,MATCH(B190,Historical!$B$7:$B$1301,0)))^(1/3)-1)*100)</f>
        <v>21.370374105343572</v>
      </c>
      <c r="U190" s="714">
        <f>IF(INDEX(Historical!$H$7:$H$1270,MATCH(B190,Historical!$B$7:$B$1301,0))=0,"n/a",((INDEX(Historical!$C$7:$C$1279,MATCH(B190,Historical!$B$7:$B$1301,0))/INDEX(Historical!$H$7:$H$1270,MATCH(B190,Historical!$B$7:$B$1301,0)))^(1/5)-1)*100)</f>
        <v>14.484357556762649</v>
      </c>
      <c r="V190" s="714" t="str">
        <f>IF(INDEX(Historical!$O$7:$O$1270,MATCH(B190,Historical!$B$7:$B$1301,0))=0,"n/a",((INDEX(Historical!$C$7:$C$1279,MATCH(B190,Historical!$B$7:$B$1301,0))/INDEX(Historical!$O$7:$O$1270,MATCH(B190,Historical!$B$7:$B$1301,0)))^(1/10)-1)*100)</f>
        <v>n/a</v>
      </c>
      <c r="W190" s="715" t="str">
        <f>IF(OR(U190&lt;=0,U190="n/a",V190&lt;=0,V190="n/a"),"n/a",U190/V190)</f>
        <v>n/a</v>
      </c>
      <c r="X190" s="716">
        <f>IF(OR(AJ190&lt;=0,AJ190="n/a",U190&lt;=0,U190="n/a"),"n/a",U190/AJ190)</f>
        <v>0.3603074019095186</v>
      </c>
      <c r="Y190" s="666"/>
      <c r="Z190" s="663">
        <f>IF(OR(AC190&lt;0.01,AC190="n/a"),"n/a",M190/AC190*100)</f>
        <v>12.927756653992398</v>
      </c>
      <c r="AA190" s="900">
        <f>IF(OR(AC190&lt;0.01,AC190="n/a"),"n/a",I190/AC190)</f>
        <v>17.304182509505704</v>
      </c>
      <c r="AB190" s="901">
        <v>9</v>
      </c>
      <c r="AC190" s="879">
        <v>5.26</v>
      </c>
      <c r="AD190" s="879">
        <v>1.19</v>
      </c>
      <c r="AE190" s="879">
        <v>1.56</v>
      </c>
      <c r="AF190" s="879">
        <v>2.54</v>
      </c>
      <c r="AG190" s="879">
        <v>15.9</v>
      </c>
      <c r="AH190" s="879">
        <v>4.5</v>
      </c>
      <c r="AI190" s="879">
        <v>3.44</v>
      </c>
      <c r="AJ190" s="879">
        <v>40.200000000000003</v>
      </c>
      <c r="AK190" s="879">
        <v>14.000000000000002</v>
      </c>
      <c r="AL190" s="892">
        <v>893.09</v>
      </c>
      <c r="AM190" s="886">
        <v>1.5</v>
      </c>
      <c r="AN190" s="879">
        <v>0</v>
      </c>
      <c r="AO190" s="753">
        <f>IF(U190="n/a","n/a",IF(AA190&lt;0,"n/a",IF(AA190="n/a","n/a",J190+U190-AA190)))</f>
        <v>-2.0727364007764546</v>
      </c>
      <c r="AP190" s="754">
        <f>IF(U190="n/a","n/a",J190+U190)</f>
        <v>15.23144610872925</v>
      </c>
      <c r="AQ190" s="902">
        <f>IF(OR(AC190&lt;0.01,AF190="n/a"),"n/a",(I190/SQRT(22.5*AC190*(I190/AF190))-1)*100)</f>
        <v>39.765873396499906</v>
      </c>
      <c r="AR190" s="663">
        <f>INDEX(Historical!$C$7:$C$1279,MATCH(B190,Historical!$B$7:$B$1301,0))*IF(AH190="n/a",1.03,IF(AH190&lt;0,1.01,IF(AH190&gt;10,1.1,(1+AH190/100))))</f>
        <v>0.61654999999999993</v>
      </c>
      <c r="AS190" s="900">
        <f>IF($AI190="n/a",1.03*AR190,IF($AI190&lt;0,1.01*AR190,IF($AI190&gt;10,1.1*AR190,(1+$AI190/100)*AR190)))</f>
        <v>0.63775931999999991</v>
      </c>
      <c r="AT190" s="900">
        <f>IF($AK190="n/a",1.03*AS190,IF($AK190&lt;0,1.01*AS190,IF($AK190&gt;10,1.1*AS190,(1+$AK190/100)*AS190)))</f>
        <v>0.701535252</v>
      </c>
      <c r="AU190" s="900">
        <f>IF($AK190="n/a",1.03*AT190,IF($AK190&lt;0,1.01*AT190,IF($AK190&gt;10,1.1*AT190,(1+$AK190/100)*AT190)))</f>
        <v>0.77168877720000006</v>
      </c>
      <c r="AV190" s="900">
        <f>IF($AK190="n/a",1.03*AU190,IF($AK190&lt;0,1.01*AU190,IF($AK190&gt;10,1.1*AU190,(1+$AK190/100)*AU190)))</f>
        <v>0.84885765492000009</v>
      </c>
      <c r="AW190" s="663">
        <f>SUM(AR190:AV190)</f>
        <v>3.57639100412</v>
      </c>
      <c r="AX190" s="761">
        <f>AW190/I190*100</f>
        <v>3.9292364360799823</v>
      </c>
      <c r="AY190" s="948">
        <v>0.89</v>
      </c>
      <c r="AZ190" s="886">
        <v>86.67</v>
      </c>
      <c r="BA190" s="886">
        <v>1.18</v>
      </c>
      <c r="BB190" s="886">
        <v>23.400000000000002</v>
      </c>
      <c r="BC190" s="886">
        <v>34.57</v>
      </c>
      <c r="BE190" s="635">
        <v>2013</v>
      </c>
      <c r="BF190" s="912">
        <f>IF(BE190&gt;2008,0,IF(BE190&gt;2001,1,IF(BE190&gt;1990,2,IF(BE190&gt;1980,3,IF(BE190&gt;1973,4,IF(BE190&gt;1970,5,IF(BE190&gt;1960,6,IF(BE190&gt;1958,7,IF(BE190&gt;1953,8,9)))))))))</f>
        <v>0</v>
      </c>
      <c r="BG190" s="896">
        <v>11.3</v>
      </c>
    </row>
    <row r="191" spans="1:59" ht="11.25" customHeight="1" x14ac:dyDescent="0.2">
      <c r="A191" s="885" t="s">
        <v>1357</v>
      </c>
      <c r="B191" s="889" t="s">
        <v>1358</v>
      </c>
      <c r="C191" s="946" t="s">
        <v>108</v>
      </c>
      <c r="D191" s="946" t="s">
        <v>4345</v>
      </c>
      <c r="E191" s="746">
        <v>9</v>
      </c>
      <c r="F191" s="1199">
        <v>458</v>
      </c>
      <c r="G191" s="1199" t="s">
        <v>37</v>
      </c>
      <c r="H191" s="1199" t="s">
        <v>37</v>
      </c>
      <c r="I191" s="888">
        <v>94.06</v>
      </c>
      <c r="J191" s="663">
        <f>(M191/I191)*100</f>
        <v>3.8273442483521158</v>
      </c>
      <c r="K191" s="891">
        <v>0.9</v>
      </c>
      <c r="L191" s="901">
        <v>4</v>
      </c>
      <c r="M191" s="654">
        <f>K191*L191</f>
        <v>3.6</v>
      </c>
      <c r="N191" s="884" t="s">
        <v>160</v>
      </c>
      <c r="O191" s="747">
        <v>0.8</v>
      </c>
      <c r="P191" s="875">
        <v>43741</v>
      </c>
      <c r="Q191" s="875">
        <v>43769</v>
      </c>
      <c r="R191" s="654">
        <f>(K191-O191)/O191*100</f>
        <v>12.499999999999996</v>
      </c>
      <c r="S191" s="714">
        <f>IF(INDEX(Historical!$D$7:$D$1277,MATCH(B191,Historical!$B$7:$B$1301,0))=0,"n/a",(INDEX(Historical!$C$7:$C$1279,MATCH(B191,Historical!$B$7:$B$1301,0))/INDEX(Historical!$D$7:$D$1277,MATCH(B191,Historical!$B$7:$B$1301,0))-1)*100)</f>
        <v>33.064516129032249</v>
      </c>
      <c r="T191" s="714">
        <f>IF(INDEX(Historical!$F$7:$F$1270,MATCH(B191,Historical!$B$7:$B$1301,0))=0,"n/a",((INDEX(Historical!$C$7:$C$1279,MATCH(B191,Historical!$B$7:$B$1301,0))/INDEX(Historical!$F$7:$F$1270,MATCH(B191,Historical!$B$7:$B$1301,0)))^(1/3)-1)*100)</f>
        <v>21.496949030504076</v>
      </c>
      <c r="U191" s="714">
        <f>IF(INDEX(Historical!$H$7:$H$1270,MATCH(B191,Historical!$B$7:$B$1301,0))=0,"n/a",((INDEX(Historical!$C$7:$C$1279,MATCH(B191,Historical!$B$7:$B$1301,0))/INDEX(Historical!$H$7:$H$1270,MATCH(B191,Historical!$B$7:$B$1301,0)))^(1/5)-1)*100)</f>
        <v>16.165687838587317</v>
      </c>
      <c r="V191" s="714">
        <f>IF(INDEX(Historical!$O$7:$O$1270,MATCH(B191,Historical!$B$7:$B$1301,0))=0,"n/a",((INDEX(Historical!$C$7:$C$1279,MATCH(B191,Historical!$B$7:$B$1301,0))/INDEX(Historical!$O$7:$O$1270,MATCH(B191,Historical!$B$7:$B$1301,0)))^(1/10)-1)*100)</f>
        <v>20.067040795605529</v>
      </c>
      <c r="W191" s="715">
        <f>IF(OR(U191&lt;=0,U191="n/a",V191&lt;=0,V191="n/a"),"n/a",U191/V191)</f>
        <v>0.80558404217364388</v>
      </c>
      <c r="X191" s="716">
        <f>IF(OR(AJ191&lt;=0,AJ191="n/a",U191&lt;=0,U191="n/a"),"n/a",U191/AJ191)</f>
        <v>1.0635320946439024</v>
      </c>
      <c r="Y191" s="890"/>
      <c r="Z191" s="663">
        <f>IF(OR(AC191&lt;0.01,AC191="n/a"),"n/a",M191/AC191*100)</f>
        <v>40.632054176072238</v>
      </c>
      <c r="AA191" s="900">
        <f>IF(OR(AC191&lt;0.01,AC191="n/a"),"n/a",I191/AC191)</f>
        <v>10.616252821670431</v>
      </c>
      <c r="AB191" s="901">
        <v>12</v>
      </c>
      <c r="AC191" s="879">
        <v>8.86</v>
      </c>
      <c r="AD191" s="879">
        <v>3.84</v>
      </c>
      <c r="AE191" s="879">
        <v>3.66</v>
      </c>
      <c r="AF191" s="879">
        <v>1.25</v>
      </c>
      <c r="AG191" s="879">
        <v>12.1</v>
      </c>
      <c r="AH191" s="879">
        <v>20.399999999999999</v>
      </c>
      <c r="AI191" s="879">
        <v>72.09</v>
      </c>
      <c r="AJ191" s="879">
        <v>15.2</v>
      </c>
      <c r="AK191" s="879">
        <v>2.73</v>
      </c>
      <c r="AL191" s="892">
        <v>299810</v>
      </c>
      <c r="AM191" s="886">
        <v>0.1</v>
      </c>
      <c r="AN191" s="879">
        <v>1.29</v>
      </c>
      <c r="AO191" s="753">
        <f>IF(U191="n/a","n/a",IF(AA191&lt;0,"n/a",IF(AA191="n/a","n/a",J191+U191-AA191)))</f>
        <v>9.3767792652690023</v>
      </c>
      <c r="AP191" s="754">
        <f>IF(U191="n/a","n/a",J191+U191)</f>
        <v>19.993032086939433</v>
      </c>
      <c r="AQ191" s="902">
        <f>IF(OR(AC191&lt;0.01,AF191="n/a"),"n/a",(I191/SQRT(22.5*AC191*(I191/AF191))-1)*100)</f>
        <v>-23.202094857598166</v>
      </c>
      <c r="AR191" s="663">
        <f>INDEX(Historical!$C$7:$C$1279,MATCH(B191,Historical!$B$7:$B$1301,0))*IF(AH191="n/a",1.03,IF(AH191&lt;0,1.01,IF(AH191&gt;10,1.1,(1+AH191/100))))</f>
        <v>3.63</v>
      </c>
      <c r="AS191" s="900">
        <f>IF($AI191="n/a",1.03*AR191,IF($AI191&lt;0,1.01*AR191,IF($AI191&gt;10,1.1*AR191,(1+$AI191/100)*AR191)))</f>
        <v>3.9930000000000003</v>
      </c>
      <c r="AT191" s="900">
        <f>IF($AK191="n/a",1.03*AS191,IF($AK191&lt;0,1.01*AS191,IF($AK191&gt;10,1.1*AS191,(1+$AK191/100)*AS191)))</f>
        <v>4.1020089000000004</v>
      </c>
      <c r="AU191" s="900">
        <f>IF($AK191="n/a",1.03*AT191,IF($AK191&lt;0,1.01*AT191,IF($AK191&gt;10,1.1*AT191,(1+$AK191/100)*AT191)))</f>
        <v>4.2139937429700005</v>
      </c>
      <c r="AV191" s="900">
        <f>IF($AK191="n/a",1.03*AU191,IF($AK191&lt;0,1.01*AU191,IF($AK191&gt;10,1.1*AU191,(1+$AK191/100)*AU191)))</f>
        <v>4.3290357721530821</v>
      </c>
      <c r="AW191" s="663">
        <f>SUM(AR191:AV191)</f>
        <v>20.268038415123083</v>
      </c>
      <c r="AX191" s="761">
        <f>AW191/I191*100</f>
        <v>21.547988959305851</v>
      </c>
      <c r="AY191" s="948">
        <v>1.18</v>
      </c>
      <c r="AZ191" s="886">
        <v>22.3</v>
      </c>
      <c r="BA191" s="886">
        <v>-33.339999999999996</v>
      </c>
      <c r="BB191" s="886">
        <v>-1.68</v>
      </c>
      <c r="BC191" s="886">
        <v>-18.37</v>
      </c>
      <c r="BE191" s="635">
        <v>2011</v>
      </c>
      <c r="BF191" s="912">
        <f>IF(BE191&gt;2008,0,IF(BE191&gt;2001,1,IF(BE191&gt;1990,2,IF(BE191&gt;1980,3,IF(BE191&gt;1973,4,IF(BE191&gt;1970,5,IF(BE191&gt;1960,6,IF(BE191&gt;1958,7,IF(BE191&gt;1953,8,9)))))))))</f>
        <v>0</v>
      </c>
      <c r="BG191" s="896">
        <v>1</v>
      </c>
    </row>
    <row r="192" spans="1:59" ht="11.25" customHeight="1" x14ac:dyDescent="0.2">
      <c r="A192" s="885" t="s">
        <v>1359</v>
      </c>
      <c r="B192" s="889" t="s">
        <v>1360</v>
      </c>
      <c r="C192" s="946" t="s">
        <v>112</v>
      </c>
      <c r="D192" s="946" t="s">
        <v>211</v>
      </c>
      <c r="E192" s="746">
        <v>8</v>
      </c>
      <c r="F192" s="1199">
        <v>582</v>
      </c>
      <c r="G192" s="1199" t="s">
        <v>106</v>
      </c>
      <c r="H192" s="1199" t="s">
        <v>106</v>
      </c>
      <c r="I192" s="888">
        <v>99.66</v>
      </c>
      <c r="J192" s="663">
        <f>(M192/I192)*100</f>
        <v>0.96327513546056598</v>
      </c>
      <c r="K192" s="891">
        <v>0.24</v>
      </c>
      <c r="L192" s="901">
        <v>4</v>
      </c>
      <c r="M192" s="654">
        <f>K192*L192</f>
        <v>0.96</v>
      </c>
      <c r="N192" s="884" t="s">
        <v>692</v>
      </c>
      <c r="O192" s="747">
        <v>0.23</v>
      </c>
      <c r="P192" s="875">
        <v>43927</v>
      </c>
      <c r="Q192" s="875">
        <v>43956</v>
      </c>
      <c r="R192" s="654">
        <f>(K192-O192)/O192*100</f>
        <v>4.3478260869565135</v>
      </c>
      <c r="S192" s="714">
        <f>IF(INDEX(Historical!$D$7:$D$1277,MATCH(B192,Historical!$B$7:$B$1301,0))=0,"n/a",(INDEX(Historical!$C$7:$C$1279,MATCH(B192,Historical!$B$7:$B$1301,0))/INDEX(Historical!$D$7:$D$1277,MATCH(B192,Historical!$B$7:$B$1301,0))-1)*100)</f>
        <v>4.5977011494252817</v>
      </c>
      <c r="T192" s="714">
        <f>IF(INDEX(Historical!$F$7:$F$1270,MATCH(B192,Historical!$B$7:$B$1301,0))=0,"n/a",((INDEX(Historical!$C$7:$C$1279,MATCH(B192,Historical!$B$7:$B$1301,0))/INDEX(Historical!$F$7:$F$1270,MATCH(B192,Historical!$B$7:$B$1301,0)))^(1/3)-1)*100)</f>
        <v>7.1362787323828947</v>
      </c>
      <c r="U192" s="714">
        <f>IF(INDEX(Historical!$H$7:$H$1270,MATCH(B192,Historical!$B$7:$B$1301,0))=0,"n/a",((INDEX(Historical!$C$7:$C$1279,MATCH(B192,Historical!$B$7:$B$1301,0))/INDEX(Historical!$H$7:$H$1270,MATCH(B192,Historical!$B$7:$B$1301,0)))^(1/5)-1)*100)</f>
        <v>9.6161916604832633</v>
      </c>
      <c r="V192" s="714" t="str">
        <f>IF(INDEX(Historical!$O$7:$O$1270,MATCH(B192,Historical!$B$7:$B$1301,0))=0,"n/a",((INDEX(Historical!$C$7:$C$1279,MATCH(B192,Historical!$B$7:$B$1301,0))/INDEX(Historical!$O$7:$O$1270,MATCH(B192,Historical!$B$7:$B$1301,0)))^(1/10)-1)*100)</f>
        <v>n/a</v>
      </c>
      <c r="W192" s="715" t="str">
        <f>IF(OR(U192&lt;=0,U192="n/a",V192&lt;=0,V192="n/a"),"n/a",U192/V192)</f>
        <v>n/a</v>
      </c>
      <c r="X192" s="716">
        <f>IF(OR(AJ192&lt;=0,AJ192="n/a",U192&lt;=0,U192="n/a"),"n/a",U192/AJ192)</f>
        <v>0.78821243118715278</v>
      </c>
      <c r="Y192" s="684"/>
      <c r="Z192" s="663">
        <f>IF(OR(AC192&lt;0.01,AC192="n/a"),"n/a",M192/AC192*100)</f>
        <v>20.512820512820511</v>
      </c>
      <c r="AA192" s="900">
        <f>IF(OR(AC192&lt;0.01,AC192="n/a"),"n/a",I192/AC192)</f>
        <v>21.294871794871796</v>
      </c>
      <c r="AB192" s="901">
        <v>12</v>
      </c>
      <c r="AC192" s="879">
        <v>4.68</v>
      </c>
      <c r="AD192" s="879">
        <v>2.6</v>
      </c>
      <c r="AE192" s="879">
        <v>1.67</v>
      </c>
      <c r="AF192" s="879">
        <v>2.63</v>
      </c>
      <c r="AG192" s="879">
        <v>13</v>
      </c>
      <c r="AH192" s="881">
        <v>-14.099999999999998</v>
      </c>
      <c r="AI192" s="881">
        <v>15.310000000000002</v>
      </c>
      <c r="AJ192" s="879">
        <v>12.2</v>
      </c>
      <c r="AK192" s="879">
        <v>8</v>
      </c>
      <c r="AL192" s="892">
        <v>1160</v>
      </c>
      <c r="AM192" s="886">
        <v>2</v>
      </c>
      <c r="AN192" s="879">
        <v>0.7</v>
      </c>
      <c r="AO192" s="753">
        <f>IF(U192="n/a","n/a",IF(AA192&lt;0,"n/a",IF(AA192="n/a","n/a",J192+U192-AA192)))</f>
        <v>-10.715404998927966</v>
      </c>
      <c r="AP192" s="754">
        <f>IF(U192="n/a","n/a",J192+U192)</f>
        <v>10.57946679594383</v>
      </c>
      <c r="AQ192" s="902">
        <f>IF(OR(AC192&lt;0.01,AF192="n/a"),"n/a",(I192/SQRT(22.5*AC192*(I192/AF192))-1)*100)</f>
        <v>57.769892664408658</v>
      </c>
      <c r="AR192" s="663">
        <f>INDEX(Historical!$C$7:$C$1279,MATCH(B192,Historical!$B$7:$B$1301,0))*IF(AH192="n/a",1.03,IF(AH192&lt;0,1.01,IF(AH192&gt;10,1.1,(1+AH192/100))))</f>
        <v>0.91910000000000003</v>
      </c>
      <c r="AS192" s="900">
        <f>IF($AI192="n/a",1.03*AR192,IF($AI192&lt;0,1.01*AR192,IF($AI192&gt;10,1.1*AR192,(1+$AI192/100)*AR192)))</f>
        <v>1.0110100000000002</v>
      </c>
      <c r="AT192" s="900">
        <f>IF($AK192="n/a",1.03*AS192,IF($AK192&lt;0,1.01*AS192,IF($AK192&gt;10,1.1*AS192,(1+$AK192/100)*AS192)))</f>
        <v>1.0918908000000003</v>
      </c>
      <c r="AU192" s="900">
        <f>IF($AK192="n/a",1.03*AT192,IF($AK192&lt;0,1.01*AT192,IF($AK192&gt;10,1.1*AT192,(1+$AK192/100)*AT192)))</f>
        <v>1.1792420640000003</v>
      </c>
      <c r="AV192" s="900">
        <f>IF($AK192="n/a",1.03*AU192,IF($AK192&lt;0,1.01*AU192,IF($AK192&gt;10,1.1*AU192,(1+$AK192/100)*AU192)))</f>
        <v>1.2735814291200005</v>
      </c>
      <c r="AW192" s="663">
        <f>SUM(AR192:AV192)</f>
        <v>5.4748242931200011</v>
      </c>
      <c r="AX192" s="761">
        <f>AW192/I192*100</f>
        <v>5.4935022006020482</v>
      </c>
      <c r="AY192" s="948">
        <v>1.39</v>
      </c>
      <c r="AZ192" s="886">
        <v>89.070000000000007</v>
      </c>
      <c r="BA192" s="886">
        <v>-12.620000000000001</v>
      </c>
      <c r="BB192" s="886">
        <v>7.66</v>
      </c>
      <c r="BC192" s="886">
        <v>7.66</v>
      </c>
      <c r="BE192" s="635">
        <v>2013</v>
      </c>
      <c r="BF192" s="912">
        <f>IF(BE192&gt;2008,0,IF(BE192&gt;2001,1,IF(BE192&gt;1990,2,IF(BE192&gt;1980,3,IF(BE192&gt;1973,4,IF(BE192&gt;1970,5,IF(BE192&gt;1960,6,IF(BE192&gt;1958,7,IF(BE192&gt;1953,8,9)))))))))</f>
        <v>0</v>
      </c>
      <c r="BG192" s="896">
        <v>5.7</v>
      </c>
    </row>
    <row r="193" spans="1:59" ht="11.25" customHeight="1" x14ac:dyDescent="0.2">
      <c r="A193" s="877" t="s">
        <v>1361</v>
      </c>
      <c r="B193" s="889" t="s">
        <v>1362</v>
      </c>
      <c r="C193" s="946" t="s">
        <v>123</v>
      </c>
      <c r="D193" s="946" t="s">
        <v>4362</v>
      </c>
      <c r="E193" s="746">
        <v>9</v>
      </c>
      <c r="F193" s="1199">
        <v>475</v>
      </c>
      <c r="G193" s="1199" t="s">
        <v>106</v>
      </c>
      <c r="H193" s="1199" t="s">
        <v>106</v>
      </c>
      <c r="I193" s="888">
        <v>73.62</v>
      </c>
      <c r="J193" s="663">
        <f>(M193/I193)*100</f>
        <v>3.6403151317576743</v>
      </c>
      <c r="K193" s="891">
        <v>0.67</v>
      </c>
      <c r="L193" s="901">
        <v>4</v>
      </c>
      <c r="M193" s="654">
        <f>K193*L193</f>
        <v>2.68</v>
      </c>
      <c r="N193" s="884" t="s">
        <v>107</v>
      </c>
      <c r="O193" s="747">
        <v>0.6</v>
      </c>
      <c r="P193" s="875">
        <v>43853</v>
      </c>
      <c r="Q193" s="875">
        <v>43874</v>
      </c>
      <c r="R193" s="654">
        <f>(K193-O193)/O193*100</f>
        <v>11.666666666666679</v>
      </c>
      <c r="S193" s="714">
        <f>IF(INDEX(Historical!$D$7:$D$1277,MATCH(B193,Historical!$B$7:$B$1301,0))=0,"n/a",(INDEX(Historical!$C$7:$C$1279,MATCH(B193,Historical!$B$7:$B$1301,0))/INDEX(Historical!$D$7:$D$1277,MATCH(B193,Historical!$B$7:$B$1301,0))-1)*100)</f>
        <v>9.0909090909090828</v>
      </c>
      <c r="T193" s="714">
        <f>IF(INDEX(Historical!$F$7:$F$1270,MATCH(B193,Historical!$B$7:$B$1301,0))=0,"n/a",((INDEX(Historical!$C$7:$C$1279,MATCH(B193,Historical!$B$7:$B$1301,0))/INDEX(Historical!$F$7:$F$1270,MATCH(B193,Historical!$B$7:$B$1301,0)))^(1/3)-1)*100)</f>
        <v>10.064241629820891</v>
      </c>
      <c r="U193" s="714">
        <f>IF(INDEX(Historical!$H$7:$H$1270,MATCH(B193,Historical!$B$7:$B$1301,0))=0,"n/a",((INDEX(Historical!$C$7:$C$1279,MATCH(B193,Historical!$B$7:$B$1301,0))/INDEX(Historical!$H$7:$H$1270,MATCH(B193,Historical!$B$7:$B$1301,0)))^(1/5)-1)*100)</f>
        <v>11.382417860287909</v>
      </c>
      <c r="V193" s="714">
        <f>IF(INDEX(Historical!$O$7:$O$1270,MATCH(B193,Historical!$B$7:$B$1301,0))=0,"n/a",((INDEX(Historical!$C$7:$C$1279,MATCH(B193,Historical!$B$7:$B$1301,0))/INDEX(Historical!$O$7:$O$1270,MATCH(B193,Historical!$B$7:$B$1301,0)))^(1/10)-1)*100)</f>
        <v>9.5958226385217227</v>
      </c>
      <c r="W193" s="715">
        <f>IF(OR(U193&lt;=0,U193="n/a",V193&lt;=0,V193="n/a"),"n/a",U193/V193)</f>
        <v>1.186184685677081</v>
      </c>
      <c r="X193" s="716" t="str">
        <f>IF(OR(AJ193&lt;=0,AJ193="n/a",U193&lt;=0,U193="n/a"),"n/a",U193/AJ193)</f>
        <v>n/a</v>
      </c>
      <c r="Y193" s="890"/>
      <c r="Z193" s="663">
        <f>IF(OR(AC193&lt;0.01,AC193="n/a"),"n/a",M193/AC193*100)</f>
        <v>68.54219948849105</v>
      </c>
      <c r="AA193" s="900">
        <f>IF(OR(AC193&lt;0.01,AC193="n/a"),"n/a",I193/AC193)</f>
        <v>18.828644501278774</v>
      </c>
      <c r="AB193" s="901">
        <v>12</v>
      </c>
      <c r="AC193" s="879">
        <v>3.91</v>
      </c>
      <c r="AD193" s="879">
        <v>3.33</v>
      </c>
      <c r="AE193" s="879">
        <v>0.8</v>
      </c>
      <c r="AF193" s="879">
        <v>1.61</v>
      </c>
      <c r="AG193" s="879">
        <v>8.5</v>
      </c>
      <c r="AH193" s="881">
        <v>-29.7</v>
      </c>
      <c r="AI193" s="881">
        <v>100.77000000000001</v>
      </c>
      <c r="AJ193" s="879">
        <v>-0.2</v>
      </c>
      <c r="AK193" s="879">
        <v>5.64</v>
      </c>
      <c r="AL193" s="892">
        <v>1200</v>
      </c>
      <c r="AM193" s="886">
        <v>1.7000000000000002</v>
      </c>
      <c r="AN193" s="879">
        <v>0.69</v>
      </c>
      <c r="AO193" s="753">
        <f>IF(U193="n/a","n/a",IF(AA193&lt;0,"n/a",IF(AA193="n/a","n/a",J193+U193-AA193)))</f>
        <v>-3.8059115092331908</v>
      </c>
      <c r="AP193" s="754">
        <f>IF(U193="n/a","n/a",J193+U193)</f>
        <v>15.022732992045583</v>
      </c>
      <c r="AQ193" s="902">
        <f>IF(OR(AC193&lt;0.01,AF193="n/a"),"n/a",(I193/SQRT(22.5*AC193*(I193/AF193))-1)*100)</f>
        <v>16.072999342959115</v>
      </c>
      <c r="AR193" s="663">
        <f>INDEX(Historical!$C$7:$C$1279,MATCH(B193,Historical!$B$7:$B$1301,0))*IF(AH193="n/a",1.03,IF(AH193&lt;0,1.01,IF(AH193&gt;10,1.1,(1+AH193/100))))</f>
        <v>2.4239999999999999</v>
      </c>
      <c r="AS193" s="900">
        <f>IF($AI193="n/a",1.03*AR193,IF($AI193&lt;0,1.01*AR193,IF($AI193&gt;10,1.1*AR193,(1+$AI193/100)*AR193)))</f>
        <v>2.6664000000000003</v>
      </c>
      <c r="AT193" s="900">
        <f>IF($AK193="n/a",1.03*AS193,IF($AK193&lt;0,1.01*AS193,IF($AK193&gt;10,1.1*AS193,(1+$AK193/100)*AS193)))</f>
        <v>2.8167849600000006</v>
      </c>
      <c r="AU193" s="900">
        <f>IF($AK193="n/a",1.03*AT193,IF($AK193&lt;0,1.01*AT193,IF($AK193&gt;10,1.1*AT193,(1+$AK193/100)*AT193)))</f>
        <v>2.9756516317440007</v>
      </c>
      <c r="AV193" s="900">
        <f>IF($AK193="n/a",1.03*AU193,IF($AK193&lt;0,1.01*AU193,IF($AK193&gt;10,1.1*AU193,(1+$AK193/100)*AU193)))</f>
        <v>3.1434783837743625</v>
      </c>
      <c r="AW193" s="663">
        <f>SUM(AR193:AV193)</f>
        <v>14.026314975518364</v>
      </c>
      <c r="AX193" s="761">
        <f>AW193/I193*100</f>
        <v>19.052315913499545</v>
      </c>
      <c r="AY193" s="948">
        <v>1.1000000000000001</v>
      </c>
      <c r="AZ193" s="886">
        <v>34.979999999999997</v>
      </c>
      <c r="BA193" s="886">
        <v>-37.11</v>
      </c>
      <c r="BB193" s="886">
        <v>2.73</v>
      </c>
      <c r="BC193" s="886">
        <v>-19.45</v>
      </c>
      <c r="BE193" s="635">
        <v>2012</v>
      </c>
      <c r="BF193" s="912">
        <f>IF(BE193&gt;2008,0,IF(BE193&gt;2001,1,IF(BE193&gt;1990,2,IF(BE193&gt;1980,3,IF(BE193&gt;1973,4,IF(BE193&gt;1970,5,IF(BE193&gt;1960,6,IF(BE193&gt;1958,7,IF(BE193&gt;1953,8,9)))))))))</f>
        <v>0</v>
      </c>
      <c r="BG193" s="896">
        <v>4.3</v>
      </c>
    </row>
    <row r="194" spans="1:59" ht="11.25" customHeight="1" x14ac:dyDescent="0.2">
      <c r="A194" s="895" t="s">
        <v>4466</v>
      </c>
      <c r="B194" s="889" t="s">
        <v>4465</v>
      </c>
      <c r="C194" s="946" t="s">
        <v>112</v>
      </c>
      <c r="D194" s="946" t="s">
        <v>4328</v>
      </c>
      <c r="E194" s="746">
        <v>5</v>
      </c>
      <c r="F194" s="1199">
        <v>747</v>
      </c>
      <c r="G194" s="1199" t="s">
        <v>106</v>
      </c>
      <c r="H194" s="1199" t="s">
        <v>106</v>
      </c>
      <c r="I194" s="888">
        <v>11.56</v>
      </c>
      <c r="J194" s="663">
        <f>(M194/I194)*100</f>
        <v>3.1141868512110724</v>
      </c>
      <c r="K194" s="891">
        <v>0.09</v>
      </c>
      <c r="L194" s="901">
        <v>4</v>
      </c>
      <c r="M194" s="654">
        <f>K194*L194</f>
        <v>0.36</v>
      </c>
      <c r="N194" s="884" t="s">
        <v>490</v>
      </c>
      <c r="O194" s="747">
        <v>0.08</v>
      </c>
      <c r="P194" s="875">
        <v>43732</v>
      </c>
      <c r="Q194" s="875">
        <v>43753</v>
      </c>
      <c r="R194" s="654">
        <f>(K194-O194)/O194*100</f>
        <v>12.499999999999993</v>
      </c>
      <c r="S194" s="714">
        <f>IF(INDEX(Historical!$D$7:$D$1277,MATCH(B194,Historical!$B$7:$B$1301,0))=0,"n/a",(INDEX(Historical!$C$7:$C$1279,MATCH(B194,Historical!$B$7:$B$1301,0))/INDEX(Historical!$D$7:$D$1277,MATCH(B194,Historical!$B$7:$B$1301,0))-1)*100)</f>
        <v>6.8965517241379226</v>
      </c>
      <c r="T194" s="714">
        <f>IF(INDEX(Historical!$F$7:$F$1270,MATCH(B194,Historical!$B$7:$B$1301,0))=0,"n/a",((INDEX(Historical!$C$7:$C$1279,MATCH(B194,Historical!$B$7:$B$1301,0))/INDEX(Historical!$F$7:$F$1270,MATCH(B194,Historical!$B$7:$B$1301,0)))^(1/3)-1)*100)</f>
        <v>11.273835644272513</v>
      </c>
      <c r="U194" s="714">
        <f>IF(INDEX(Historical!$H$7:$H$1270,MATCH(B194,Historical!$B$7:$B$1301,0))=0,"n/a",((INDEX(Historical!$C$7:$C$1279,MATCH(B194,Historical!$B$7:$B$1301,0))/INDEX(Historical!$H$7:$H$1270,MATCH(B194,Historical!$B$7:$B$1301,0)))^(1/5)-1)*100)</f>
        <v>9.1607069589288557</v>
      </c>
      <c r="V194" s="714">
        <f>IF(INDEX(Historical!$O$7:$O$1270,MATCH(B194,Historical!$B$7:$B$1301,0))=0,"n/a",((INDEX(Historical!$C$7:$C$1279,MATCH(B194,Historical!$B$7:$B$1301,0))/INDEX(Historical!$O$7:$O$1270,MATCH(B194,Historical!$B$7:$B$1301,0)))^(1/10)-1)*100)</f>
        <v>0</v>
      </c>
      <c r="W194" s="715" t="str">
        <f>IF(OR(U194&lt;=0,U194="n/a",V194&lt;=0,V194="n/a"),"n/a",U194/V194)</f>
        <v>n/a</v>
      </c>
      <c r="X194" s="716">
        <f>IF(OR(AJ194&lt;=0,AJ194="n/a",U194&lt;=0,U194="n/a"),"n/a",U194/AJ194)</f>
        <v>0.14158743367741661</v>
      </c>
      <c r="Y194" s="890"/>
      <c r="Z194" s="663">
        <f>IF(OR(AC194&lt;0.01,AC194="n/a"),"n/a",M194/AC194*100)</f>
        <v>31.03448275862069</v>
      </c>
      <c r="AA194" s="900">
        <f>IF(OR(AC194&lt;0.01,AC194="n/a"),"n/a",I194/AC194)</f>
        <v>9.9655172413793114</v>
      </c>
      <c r="AB194" s="901">
        <v>6</v>
      </c>
      <c r="AC194" s="879">
        <v>1.1599999999999999</v>
      </c>
      <c r="AD194" s="879">
        <v>0.59</v>
      </c>
      <c r="AE194" s="879">
        <v>0.56999999999999995</v>
      </c>
      <c r="AF194" s="879">
        <v>1.81</v>
      </c>
      <c r="AG194" s="879">
        <v>18.8</v>
      </c>
      <c r="AH194" s="879">
        <v>20.8</v>
      </c>
      <c r="AI194" s="879" t="s">
        <v>136</v>
      </c>
      <c r="AJ194" s="879">
        <v>64.7</v>
      </c>
      <c r="AK194" s="879">
        <v>17</v>
      </c>
      <c r="AL194" s="892">
        <v>439.1</v>
      </c>
      <c r="AM194" s="886">
        <v>1.0999999999999999</v>
      </c>
      <c r="AN194" s="879">
        <v>0</v>
      </c>
      <c r="AO194" s="753">
        <f>IF(U194="n/a","n/a",IF(AA194&lt;0,"n/a",IF(AA194="n/a","n/a",J194+U194-AA194)))</f>
        <v>2.3093765687606176</v>
      </c>
      <c r="AP194" s="754">
        <f>IF(U194="n/a","n/a",J194+U194)</f>
        <v>12.274893810139929</v>
      </c>
      <c r="AQ194" s="902">
        <f>IF(OR(AC194&lt;0.01,AF194="n/a"),"n/a",(I194/SQRT(22.5*AC194*(I194/AF194))-1)*100)</f>
        <v>-10.463945916502926</v>
      </c>
      <c r="AR194" s="663">
        <f>INDEX(Historical!$C$7:$C$1279,MATCH(B194,Historical!$B$7:$B$1301,0))*IF(AH194="n/a",1.03,IF(AH194&lt;0,1.01,IF(AH194&gt;10,1.1,(1+AH194/100))))</f>
        <v>0.34100000000000003</v>
      </c>
      <c r="AS194" s="900">
        <f>IF($AI194="n/a",1.03*AR194,IF($AI194&lt;0,1.01*AR194,IF($AI194&gt;10,1.1*AR194,(1+$AI194/100)*AR194)))</f>
        <v>0.35123000000000004</v>
      </c>
      <c r="AT194" s="900">
        <f>IF($AK194="n/a",1.03*AS194,IF($AK194&lt;0,1.01*AS194,IF($AK194&gt;10,1.1*AS194,(1+$AK194/100)*AS194)))</f>
        <v>0.38635300000000006</v>
      </c>
      <c r="AU194" s="900">
        <f>IF($AK194="n/a",1.03*AT194,IF($AK194&lt;0,1.01*AT194,IF($AK194&gt;10,1.1*AT194,(1+$AK194/100)*AT194)))</f>
        <v>0.4249883000000001</v>
      </c>
      <c r="AV194" s="900">
        <f>IF($AK194="n/a",1.03*AU194,IF($AK194&lt;0,1.01*AU194,IF($AK194&gt;10,1.1*AU194,(1+$AK194/100)*AU194)))</f>
        <v>0.46748713000000014</v>
      </c>
      <c r="AW194" s="663">
        <f>SUM(AR194:AV194)</f>
        <v>1.9710584300000003</v>
      </c>
      <c r="AX194" s="761">
        <f>AW194/I194*100</f>
        <v>17.050678460207614</v>
      </c>
      <c r="AY194" s="948">
        <v>1.03</v>
      </c>
      <c r="AZ194" s="886">
        <v>41.15</v>
      </c>
      <c r="BA194" s="886">
        <v>-48.39</v>
      </c>
      <c r="BB194" s="886">
        <v>0.55999999999999994</v>
      </c>
      <c r="BC194" s="886">
        <v>-29.81</v>
      </c>
      <c r="BE194" s="635">
        <v>2015</v>
      </c>
      <c r="BF194" s="912">
        <f>IF(BE194&gt;2008,0,IF(BE194&gt;2001,1,IF(BE194&gt;1990,2,IF(BE194&gt;1980,3,IF(BE194&gt;1973,4,IF(BE194&gt;1970,5,IF(BE194&gt;1960,6,IF(BE194&gt;1958,7,IF(BE194&gt;1953,8,9)))))))))</f>
        <v>0</v>
      </c>
      <c r="BG194" s="896">
        <v>11.4</v>
      </c>
    </row>
    <row r="195" spans="1:59" ht="11.25" customHeight="1" x14ac:dyDescent="0.2">
      <c r="A195" s="877" t="s">
        <v>1371</v>
      </c>
      <c r="B195" s="889" t="s">
        <v>1372</v>
      </c>
      <c r="C195" s="946" t="s">
        <v>108</v>
      </c>
      <c r="D195" s="946" t="s">
        <v>4345</v>
      </c>
      <c r="E195" s="746">
        <v>9</v>
      </c>
      <c r="F195" s="1199">
        <v>449</v>
      </c>
      <c r="G195" s="1199" t="s">
        <v>37</v>
      </c>
      <c r="H195" s="1199" t="s">
        <v>115</v>
      </c>
      <c r="I195" s="888">
        <v>12.18</v>
      </c>
      <c r="J195" s="663">
        <f>(M195/I195)*100</f>
        <v>6.0755336617405584</v>
      </c>
      <c r="K195" s="891">
        <v>0.185</v>
      </c>
      <c r="L195" s="901">
        <v>4</v>
      </c>
      <c r="M195" s="654">
        <f>K195*L195</f>
        <v>0.74</v>
      </c>
      <c r="N195" s="884" t="s">
        <v>148</v>
      </c>
      <c r="O195" s="747">
        <v>0.17</v>
      </c>
      <c r="P195" s="630">
        <v>43703</v>
      </c>
      <c r="Q195" s="630">
        <v>43721</v>
      </c>
      <c r="R195" s="654">
        <f>(K195-O195)/O195*100</f>
        <v>8.8235294117646959</v>
      </c>
      <c r="S195" s="714">
        <f>IF(INDEX(Historical!$D$7:$D$1277,MATCH(B195,Historical!$B$7:$B$1301,0))=0,"n/a",(INDEX(Historical!$C$7:$C$1279,MATCH(B195,Historical!$B$7:$B$1301,0))/INDEX(Historical!$D$7:$D$1277,MATCH(B195,Historical!$B$7:$B$1301,0))-1)*100)</f>
        <v>22.123893805309748</v>
      </c>
      <c r="T195" s="714">
        <f>IF(INDEX(Historical!$F$7:$F$1270,MATCH(B195,Historical!$B$7:$B$1301,0))=0,"n/a",((INDEX(Historical!$C$7:$C$1279,MATCH(B195,Historical!$B$7:$B$1301,0))/INDEX(Historical!$F$7:$F$1270,MATCH(B195,Historical!$B$7:$B$1301,0)))^(1/3)-1)*100)</f>
        <v>27.872861448303944</v>
      </c>
      <c r="U195" s="714">
        <f>IF(INDEX(Historical!$H$7:$H$1270,MATCH(B195,Historical!$B$7:$B$1301,0))=0,"n/a",((INDEX(Historical!$C$7:$C$1279,MATCH(B195,Historical!$B$7:$B$1301,0))/INDEX(Historical!$H$7:$H$1270,MATCH(B195,Historical!$B$7:$B$1301,0)))^(1/5)-1)*100)</f>
        <v>22.512898942832859</v>
      </c>
      <c r="V195" s="714">
        <f>IF(INDEX(Historical!$O$7:$O$1270,MATCH(B195,Historical!$B$7:$B$1301,0))=0,"n/a",((INDEX(Historical!$C$7:$C$1279,MATCH(B195,Historical!$B$7:$B$1301,0))/INDEX(Historical!$O$7:$O$1270,MATCH(B195,Historical!$B$7:$B$1301,0)))^(1/10)-1)*100)</f>
        <v>22.256155801944267</v>
      </c>
      <c r="W195" s="715">
        <f>IF(OR(U195&lt;=0,U195="n/a",V195&lt;=0,V195="n/a"),"n/a",U195/V195)</f>
        <v>1.0115358260057725</v>
      </c>
      <c r="X195" s="716">
        <f>IF(OR(AJ195&lt;=0,AJ195="n/a",U195&lt;=0,U195="n/a"),"n/a",U195/AJ195)</f>
        <v>2.5014332158703176</v>
      </c>
      <c r="Y195" s="889"/>
      <c r="Z195" s="663">
        <f>IF(OR(AC195&lt;0.01,AC195="n/a"),"n/a",M195/AC195*100)</f>
        <v>54.814814814814802</v>
      </c>
      <c r="AA195" s="900">
        <f>IF(OR(AC195&lt;0.01,AC195="n/a"),"n/a",I195/AC195)</f>
        <v>9.0222222222222221</v>
      </c>
      <c r="AB195" s="901">
        <v>12</v>
      </c>
      <c r="AC195" s="879">
        <v>1.35</v>
      </c>
      <c r="AD195" s="879" t="s">
        <v>136</v>
      </c>
      <c r="AE195" s="879">
        <v>2.4500000000000002</v>
      </c>
      <c r="AF195" s="879">
        <v>0.74</v>
      </c>
      <c r="AG195" s="879">
        <v>8.9</v>
      </c>
      <c r="AH195" s="879">
        <v>-5.5</v>
      </c>
      <c r="AI195" s="879">
        <v>109.91</v>
      </c>
      <c r="AJ195" s="879">
        <v>9</v>
      </c>
      <c r="AK195" s="879" t="s">
        <v>136</v>
      </c>
      <c r="AL195" s="892">
        <v>12710</v>
      </c>
      <c r="AM195" s="886">
        <v>0.4</v>
      </c>
      <c r="AN195" s="879">
        <v>0.89</v>
      </c>
      <c r="AO195" s="753">
        <f>IF(U195="n/a","n/a",IF(AA195&lt;0,"n/a",IF(AA195="n/a","n/a",J195+U195-AA195)))</f>
        <v>19.566210382351194</v>
      </c>
      <c r="AP195" s="754">
        <f>IF(U195="n/a","n/a",J195+U195)</f>
        <v>28.588432604573416</v>
      </c>
      <c r="AQ195" s="902">
        <f>IF(OR(AC195&lt;0.01,AF195="n/a"),"n/a",(I195/SQRT(22.5*AC195*(I195/AF195))-1)*100)</f>
        <v>-45.526991619928793</v>
      </c>
      <c r="AR195" s="663">
        <f>INDEX(Historical!$C$7:$C$1279,MATCH(B195,Historical!$B$7:$B$1301,0))*IF(AH195="n/a",1.03,IF(AH195&lt;0,1.01,IF(AH195&gt;10,1.1,(1+AH195/100))))</f>
        <v>0.69689999999999996</v>
      </c>
      <c r="AS195" s="900">
        <f>IF($AI195="n/a",1.03*AR195,IF($AI195&lt;0,1.01*AR195,IF($AI195&gt;10,1.1*AR195,(1+$AI195/100)*AR195)))</f>
        <v>0.76658999999999999</v>
      </c>
      <c r="AT195" s="900">
        <f>IF($AK195="n/a",1.03*AS195,IF($AK195&lt;0,1.01*AS195,IF($AK195&gt;10,1.1*AS195,(1+$AK195/100)*AS195)))</f>
        <v>0.7895877</v>
      </c>
      <c r="AU195" s="900">
        <f>IF($AK195="n/a",1.03*AT195,IF($AK195&lt;0,1.01*AT195,IF($AK195&gt;10,1.1*AT195,(1+$AK195/100)*AT195)))</f>
        <v>0.81327533100000005</v>
      </c>
      <c r="AV195" s="900">
        <f>IF($AK195="n/a",1.03*AU195,IF($AK195&lt;0,1.01*AU195,IF($AK195&gt;10,1.1*AU195,(1+$AK195/100)*AU195)))</f>
        <v>0.83767359093000004</v>
      </c>
      <c r="AW195" s="663">
        <f>SUM(AR195:AV195)</f>
        <v>3.9040266219300004</v>
      </c>
      <c r="AX195" s="761">
        <f>AW195/I195*100</f>
        <v>32.052763726847296</v>
      </c>
      <c r="AY195" s="948">
        <v>1.54</v>
      </c>
      <c r="AZ195" s="886">
        <v>63.49</v>
      </c>
      <c r="BA195" s="886">
        <v>-40.660000000000004</v>
      </c>
      <c r="BB195" s="886">
        <v>2.4299999999999997</v>
      </c>
      <c r="BC195" s="886">
        <v>-23.26</v>
      </c>
      <c r="BE195" s="635">
        <v>2011</v>
      </c>
      <c r="BF195" s="912">
        <f>IF(BE195&gt;2008,0,IF(BE195&gt;2001,1,IF(BE195&gt;1990,2,IF(BE195&gt;1980,3,IF(BE195&gt;1973,4,IF(BE195&gt;1970,5,IF(BE195&gt;1960,6,IF(BE195&gt;1958,7,IF(BE195&gt;1953,8,9)))))))))</f>
        <v>0</v>
      </c>
      <c r="BG195" s="896">
        <v>0.89999999999999991</v>
      </c>
    </row>
    <row r="196" spans="1:59" ht="11.25" customHeight="1" x14ac:dyDescent="0.2">
      <c r="A196" s="895" t="s">
        <v>4599</v>
      </c>
      <c r="B196" s="889" t="s">
        <v>4594</v>
      </c>
      <c r="C196" s="946" t="s">
        <v>108</v>
      </c>
      <c r="D196" s="946" t="s">
        <v>118</v>
      </c>
      <c r="E196" s="746">
        <v>5</v>
      </c>
      <c r="F196" s="1199">
        <v>766</v>
      </c>
      <c r="G196" s="1199" t="s">
        <v>106</v>
      </c>
      <c r="H196" s="1199" t="s">
        <v>106</v>
      </c>
      <c r="I196" s="888">
        <v>155.21</v>
      </c>
      <c r="J196" s="663">
        <f>(M196/I196)*100</f>
        <v>0.23194381805296047</v>
      </c>
      <c r="K196" s="891">
        <v>0.09</v>
      </c>
      <c r="L196" s="901">
        <v>4</v>
      </c>
      <c r="M196" s="654">
        <f>K196*L196</f>
        <v>0.36</v>
      </c>
      <c r="N196" s="884" t="s">
        <v>148</v>
      </c>
      <c r="O196" s="747">
        <v>0.08</v>
      </c>
      <c r="P196" s="875">
        <v>43888</v>
      </c>
      <c r="Q196" s="875">
        <v>43902</v>
      </c>
      <c r="R196" s="654">
        <f>(K196-O196)/O196*100</f>
        <v>12.499999999999993</v>
      </c>
      <c r="S196" s="714">
        <f>IF(INDEX(Historical!$D$7:$D$1277,MATCH(B196,Historical!$B$7:$B$1301,0))=0,"n/a",(INDEX(Historical!$C$7:$C$1279,MATCH(B196,Historical!$B$7:$B$1301,0))/INDEX(Historical!$D$7:$D$1277,MATCH(B196,Historical!$B$7:$B$1301,0))-1)*100)</f>
        <v>14.285714285714279</v>
      </c>
      <c r="T196" s="714">
        <f>IF(INDEX(Historical!$F$7:$F$1270,MATCH(B196,Historical!$B$7:$B$1301,0))=0,"n/a",((INDEX(Historical!$C$7:$C$1279,MATCH(B196,Historical!$B$7:$B$1301,0))/INDEX(Historical!$F$7:$F$1270,MATCH(B196,Historical!$B$7:$B$1301,0)))^(1/3)-1)*100)</f>
        <v>47.361259945615465</v>
      </c>
      <c r="U196" s="714" t="str">
        <f>IF(INDEX(Historical!$H$7:$H$1270,MATCH(B196,Historical!$B$7:$B$1301,0))=0,"n/a",((INDEX(Historical!$C$7:$C$1279,MATCH(B196,Historical!$B$7:$B$1301,0))/INDEX(Historical!$H$7:$H$1270,MATCH(B196,Historical!$B$7:$B$1301,0)))^(1/5)-1)*100)</f>
        <v>n/a</v>
      </c>
      <c r="V196" s="714" t="str">
        <f>IF(INDEX(Historical!$O$7:$O$1270,MATCH(B196,Historical!$B$7:$B$1301,0))=0,"n/a",((INDEX(Historical!$C$7:$C$1279,MATCH(B196,Historical!$B$7:$B$1301,0))/INDEX(Historical!$O$7:$O$1270,MATCH(B196,Historical!$B$7:$B$1301,0)))^(1/10)-1)*100)</f>
        <v>n/a</v>
      </c>
      <c r="W196" s="715" t="str">
        <f>IF(OR(U196&lt;=0,U196="n/a",V196&lt;=0,V196="n/a"),"n/a",U196/V196)</f>
        <v>n/a</v>
      </c>
      <c r="X196" s="716" t="str">
        <f>IF(OR(AJ196&lt;=0,AJ196="n/a",U196&lt;=0,U196="n/a"),"n/a",U196/AJ196)</f>
        <v>n/a</v>
      </c>
      <c r="Y196" s="890"/>
      <c r="Z196" s="663">
        <f>IF(OR(AC196&lt;0.01,AC196="n/a"),"n/a",M196/AC196*100)</f>
        <v>16.143497757847534</v>
      </c>
      <c r="AA196" s="900">
        <f>IF(OR(AC196&lt;0.01,AC196="n/a"),"n/a",I196/AC196)</f>
        <v>69.600896860986552</v>
      </c>
      <c r="AB196" s="901">
        <v>12</v>
      </c>
      <c r="AC196" s="879">
        <v>2.23</v>
      </c>
      <c r="AD196" s="879">
        <v>4.55</v>
      </c>
      <c r="AE196" s="879">
        <v>10.76</v>
      </c>
      <c r="AF196" s="879">
        <v>8.36</v>
      </c>
      <c r="AG196" s="879">
        <v>13.200000000000001</v>
      </c>
      <c r="AH196" s="879">
        <v>83.6</v>
      </c>
      <c r="AI196" s="879">
        <v>8.6199999999999992</v>
      </c>
      <c r="AJ196" s="879">
        <v>35.799999999999997</v>
      </c>
      <c r="AK196" s="879">
        <v>15</v>
      </c>
      <c r="AL196" s="892">
        <v>3480</v>
      </c>
      <c r="AM196" s="886">
        <v>3.2</v>
      </c>
      <c r="AN196" s="879">
        <v>0.06</v>
      </c>
      <c r="AO196" s="753" t="str">
        <f>IF(U196="n/a","n/a",IF(AA196&lt;0,"n/a",IF(AA196="n/a","n/a",J196+U196-AA196)))</f>
        <v>n/a</v>
      </c>
      <c r="AP196" s="754" t="str">
        <f>IF(U196="n/a","n/a",J196+U196)</f>
        <v>n/a</v>
      </c>
      <c r="AQ196" s="902">
        <f>IF(OR(AC196&lt;0.01,AF196="n/a"),"n/a",(I196/SQRT(22.5*AC196*(I196/AF196))-1)*100)</f>
        <v>408.53318377809711</v>
      </c>
      <c r="AR196" s="663">
        <f>INDEX(Historical!$C$7:$C$1279,MATCH(B196,Historical!$B$7:$B$1301,0))*IF(AH196="n/a",1.03,IF(AH196&lt;0,1.01,IF(AH196&gt;10,1.1,(1+AH196/100))))</f>
        <v>0.35200000000000004</v>
      </c>
      <c r="AS196" s="900">
        <f>IF($AI196="n/a",1.03*AR196,IF($AI196&lt;0,1.01*AR196,IF($AI196&gt;10,1.1*AR196,(1+$AI196/100)*AR196)))</f>
        <v>0.38234240000000008</v>
      </c>
      <c r="AT196" s="900">
        <f>IF($AK196="n/a",1.03*AS196,IF($AK196&lt;0,1.01*AS196,IF($AK196&gt;10,1.1*AS196,(1+$AK196/100)*AS196)))</f>
        <v>0.42057664000000011</v>
      </c>
      <c r="AU196" s="900">
        <f>IF($AK196="n/a",1.03*AT196,IF($AK196&lt;0,1.01*AT196,IF($AK196&gt;10,1.1*AT196,(1+$AK196/100)*AT196)))</f>
        <v>0.46263430400000016</v>
      </c>
      <c r="AV196" s="900">
        <f>IF($AK196="n/a",1.03*AU196,IF($AK196&lt;0,1.01*AU196,IF($AK196&gt;10,1.1*AU196,(1+$AK196/100)*AU196)))</f>
        <v>0.50889773440000019</v>
      </c>
      <c r="AW196" s="663">
        <f>SUM(AR196:AV196)</f>
        <v>2.1264510784000006</v>
      </c>
      <c r="AX196" s="761">
        <f>AW196/I196*100</f>
        <v>1.3700477278525871</v>
      </c>
      <c r="AY196" s="948">
        <v>0.59</v>
      </c>
      <c r="AZ196" s="886">
        <v>91.78</v>
      </c>
      <c r="BA196" s="886">
        <v>-3.45</v>
      </c>
      <c r="BB196" s="886">
        <v>11.790000000000001</v>
      </c>
      <c r="BC196" s="886">
        <v>36.130000000000003</v>
      </c>
      <c r="BE196" s="635">
        <v>2016</v>
      </c>
      <c r="BF196" s="912">
        <f>IF(BE196&gt;2008,0,IF(BE196&gt;2001,1,IF(BE196&gt;1990,2,IF(BE196&gt;1980,3,IF(BE196&gt;1973,4,IF(BE196&gt;1970,5,IF(BE196&gt;1960,6,IF(BE196&gt;1958,7,IF(BE196&gt;1953,8,9)))))))))</f>
        <v>0</v>
      </c>
      <c r="BG196" s="896">
        <v>4.7</v>
      </c>
    </row>
    <row r="197" spans="1:59" ht="11.25" customHeight="1" x14ac:dyDescent="0.2">
      <c r="A197" s="895" t="s">
        <v>4560</v>
      </c>
      <c r="B197" s="889" t="s">
        <v>4526</v>
      </c>
      <c r="C197" s="946" t="s">
        <v>108</v>
      </c>
      <c r="D197" s="946" t="s">
        <v>4337</v>
      </c>
      <c r="E197" s="746">
        <v>6</v>
      </c>
      <c r="F197" s="1199">
        <v>717</v>
      </c>
      <c r="G197" s="1199" t="s">
        <v>106</v>
      </c>
      <c r="H197" s="1199" t="s">
        <v>106</v>
      </c>
      <c r="I197" s="888">
        <v>8.18</v>
      </c>
      <c r="J197" s="663">
        <f>(M197/I197)*100</f>
        <v>3.9119804400977993</v>
      </c>
      <c r="K197" s="891">
        <v>0.08</v>
      </c>
      <c r="L197" s="901">
        <v>4</v>
      </c>
      <c r="M197" s="654">
        <f>K197*L197</f>
        <v>0.32</v>
      </c>
      <c r="N197" s="884" t="s">
        <v>325</v>
      </c>
      <c r="O197" s="747">
        <v>7.0000000000000007E-2</v>
      </c>
      <c r="P197" s="875">
        <v>43893</v>
      </c>
      <c r="Q197" s="875">
        <v>43908</v>
      </c>
      <c r="R197" s="654">
        <f>(K197-O197)/O197*100</f>
        <v>14.285714285714276</v>
      </c>
      <c r="S197" s="714">
        <f>IF(INDEX(Historical!$D$7:$D$1277,MATCH(B197,Historical!$B$7:$B$1301,0))=0,"n/a",(INDEX(Historical!$C$7:$C$1279,MATCH(B197,Historical!$B$7:$B$1301,0))/INDEX(Historical!$D$7:$D$1277,MATCH(B197,Historical!$B$7:$B$1301,0))-1)*100)</f>
        <v>56.25</v>
      </c>
      <c r="T197" s="714">
        <f>IF(INDEX(Historical!$F$7:$F$1270,MATCH(B197,Historical!$B$7:$B$1301,0))=0,"n/a",((INDEX(Historical!$C$7:$C$1279,MATCH(B197,Historical!$B$7:$B$1301,0))/INDEX(Historical!$F$7:$F$1270,MATCH(B197,Historical!$B$7:$B$1301,0)))^(1/3)-1)*100)</f>
        <v>46.200886910643305</v>
      </c>
      <c r="U197" s="714" t="str">
        <f>IF(INDEX(Historical!$H$7:$H$1270,MATCH(B197,Historical!$B$7:$B$1301,0))=0,"n/a",((INDEX(Historical!$C$7:$C$1279,MATCH(B197,Historical!$B$7:$B$1301,0))/INDEX(Historical!$H$7:$H$1270,MATCH(B197,Historical!$B$7:$B$1301,0)))^(1/5)-1)*100)</f>
        <v>n/a</v>
      </c>
      <c r="V197" s="714">
        <f>IF(INDEX(Historical!$O$7:$O$1270,MATCH(B197,Historical!$B$7:$B$1301,0))=0,"n/a",((INDEX(Historical!$C$7:$C$1279,MATCH(B197,Historical!$B$7:$B$1301,0))/INDEX(Historical!$O$7:$O$1270,MATCH(B197,Historical!$B$7:$B$1301,0)))^(1/10)-1)*100)</f>
        <v>2.2565182563572872</v>
      </c>
      <c r="W197" s="715" t="str">
        <f>IF(OR(U197&lt;=0,U197="n/a",V197&lt;=0,V197="n/a"),"n/a",U197/V197)</f>
        <v>n/a</v>
      </c>
      <c r="X197" s="716" t="str">
        <f>IF(OR(AJ197&lt;=0,AJ197="n/a",U197&lt;=0,U197="n/a"),"n/a",U197/AJ197)</f>
        <v>n/a</v>
      </c>
      <c r="Y197" s="890"/>
      <c r="Z197" s="663">
        <f>IF(OR(AC197&lt;0.01,AC197="n/a"),"n/a",M197/AC197*100)</f>
        <v>65.306122448979593</v>
      </c>
      <c r="AA197" s="900">
        <f>IF(OR(AC197&lt;0.01,AC197="n/a"),"n/a",I197/AC197)</f>
        <v>16.693877551020407</v>
      </c>
      <c r="AB197" s="901">
        <v>6</v>
      </c>
      <c r="AC197" s="879">
        <v>0.49</v>
      </c>
      <c r="AD197" s="879">
        <v>4.13</v>
      </c>
      <c r="AE197" s="879">
        <v>2.97</v>
      </c>
      <c r="AF197" s="879">
        <v>0.61</v>
      </c>
      <c r="AG197" s="879">
        <v>3.5999999999999996</v>
      </c>
      <c r="AH197" s="879">
        <v>69.8</v>
      </c>
      <c r="AI197" s="879">
        <v>11.899999999999999</v>
      </c>
      <c r="AJ197" s="879">
        <v>32.800000000000004</v>
      </c>
      <c r="AK197" s="879">
        <v>4</v>
      </c>
      <c r="AL197" s="892">
        <v>698.95</v>
      </c>
      <c r="AM197" s="886">
        <v>0.6</v>
      </c>
      <c r="AN197" s="879">
        <v>0.19</v>
      </c>
      <c r="AO197" s="753" t="str">
        <f>IF(U197="n/a","n/a",IF(AA197&lt;0,"n/a",IF(AA197="n/a","n/a",J197+U197-AA197)))</f>
        <v>n/a</v>
      </c>
      <c r="AP197" s="754" t="str">
        <f>IF(U197="n/a","n/a",J197+U197)</f>
        <v>n/a</v>
      </c>
      <c r="AQ197" s="902">
        <f>IF(OR(AC197&lt;0.01,AF197="n/a"),"n/a",(I197/SQRT(22.5*AC197*(I197/AF197))-1)*100)</f>
        <v>-32.725222470750772</v>
      </c>
      <c r="AR197" s="663">
        <f>INDEX(Historical!$C$7:$C$1279,MATCH(B197,Historical!$B$7:$B$1301,0))*IF(AH197="n/a",1.03,IF(AH197&lt;0,1.01,IF(AH197&gt;10,1.1,(1+AH197/100))))</f>
        <v>0.27500000000000002</v>
      </c>
      <c r="AS197" s="900">
        <f>IF($AI197="n/a",1.03*AR197,IF($AI197&lt;0,1.01*AR197,IF($AI197&gt;10,1.1*AR197,(1+$AI197/100)*AR197)))</f>
        <v>0.30250000000000005</v>
      </c>
      <c r="AT197" s="900">
        <f>IF($AK197="n/a",1.03*AS197,IF($AK197&lt;0,1.01*AS197,IF($AK197&gt;10,1.1*AS197,(1+$AK197/100)*AS197)))</f>
        <v>0.31460000000000005</v>
      </c>
      <c r="AU197" s="900">
        <f>IF($AK197="n/a",1.03*AT197,IF($AK197&lt;0,1.01*AT197,IF($AK197&gt;10,1.1*AT197,(1+$AK197/100)*AT197)))</f>
        <v>0.32718400000000009</v>
      </c>
      <c r="AV197" s="900">
        <f>IF($AK197="n/a",1.03*AU197,IF($AK197&lt;0,1.01*AU197,IF($AK197&gt;10,1.1*AU197,(1+$AK197/100)*AU197)))</f>
        <v>0.34027136000000008</v>
      </c>
      <c r="AW197" s="663">
        <f>SUM(AR197:AV197)</f>
        <v>1.5595553600000003</v>
      </c>
      <c r="AX197" s="761">
        <f>AW197/I197*100</f>
        <v>19.065468948655262</v>
      </c>
      <c r="AY197" s="948">
        <v>0.69</v>
      </c>
      <c r="AZ197" s="886">
        <v>12.21</v>
      </c>
      <c r="BA197" s="886">
        <v>-43.19</v>
      </c>
      <c r="BB197" s="886">
        <v>-2.82</v>
      </c>
      <c r="BC197" s="886">
        <v>-28.12</v>
      </c>
      <c r="BE197" s="635">
        <v>2015</v>
      </c>
      <c r="BF197" s="912">
        <f>IF(BE197&gt;2008,0,IF(BE197&gt;2001,1,IF(BE197&gt;1990,2,IF(BE197&gt;1980,3,IF(BE197&gt;1973,4,IF(BE197&gt;1970,5,IF(BE197&gt;1960,6,IF(BE197&gt;1958,7,IF(BE197&gt;1953,8,9)))))))))</f>
        <v>0</v>
      </c>
      <c r="BG197" s="896">
        <v>0.6</v>
      </c>
    </row>
    <row r="198" spans="1:59" ht="11.25" customHeight="1" x14ac:dyDescent="0.2">
      <c r="A198" s="156" t="s">
        <v>3989</v>
      </c>
      <c r="B198" s="607" t="s">
        <v>3990</v>
      </c>
      <c r="C198" s="946" t="s">
        <v>4325</v>
      </c>
      <c r="D198" s="946" t="s">
        <v>4326</v>
      </c>
      <c r="E198" s="746">
        <v>6</v>
      </c>
      <c r="F198" s="1199">
        <v>734</v>
      </c>
      <c r="G198" s="1199" t="s">
        <v>106</v>
      </c>
      <c r="H198" s="1199" t="s">
        <v>106</v>
      </c>
      <c r="I198" s="888">
        <v>15.86</v>
      </c>
      <c r="J198" s="663">
        <f>(M198/I198)*100</f>
        <v>3.3820933165195459</v>
      </c>
      <c r="K198" s="891">
        <v>4.4699999999999997E-2</v>
      </c>
      <c r="L198" s="901">
        <v>12</v>
      </c>
      <c r="M198" s="654">
        <f>K198*L198</f>
        <v>0.53639999999999999</v>
      </c>
      <c r="N198" s="884" t="s">
        <v>719</v>
      </c>
      <c r="O198" s="747">
        <v>4.4650000000000002E-2</v>
      </c>
      <c r="P198" s="875">
        <v>44000</v>
      </c>
      <c r="Q198" s="875">
        <v>44012</v>
      </c>
      <c r="R198" s="654">
        <f>(K198-O198)/O198*100</f>
        <v>0.11198208286672898</v>
      </c>
      <c r="S198" s="714">
        <f>IF(INDEX(Historical!$D$7:$D$1277,MATCH(B198,Historical!$B$7:$B$1301,0))=0,"n/a",(INDEX(Historical!$C$7:$C$1279,MATCH(B198,Historical!$B$7:$B$1301,0))/INDEX(Historical!$D$7:$D$1277,MATCH(B198,Historical!$B$7:$B$1301,0))-1)*100)</f>
        <v>0.45121263395373479</v>
      </c>
      <c r="T198" s="714">
        <f>IF(INDEX(Historical!$F$7:$F$1270,MATCH(B198,Historical!$B$7:$B$1301,0))=0,"n/a",((INDEX(Historical!$C$7:$C$1279,MATCH(B198,Historical!$B$7:$B$1301,0))/INDEX(Historical!$F$7:$F$1270,MATCH(B198,Historical!$B$7:$B$1301,0)))^(1/3)-1)*100)</f>
        <v>2.5586468260214934</v>
      </c>
      <c r="U198" s="714">
        <f>IF(INDEX(Historical!$H$7:$H$1270,MATCH(B198,Historical!$B$7:$B$1301,0))=0,"n/a",((INDEX(Historical!$C$7:$C$1279,MATCH(B198,Historical!$B$7:$B$1301,0))/INDEX(Historical!$H$7:$H$1270,MATCH(B198,Historical!$B$7:$B$1301,0)))^(1/5)-1)*100)</f>
        <v>8.2172602588328925</v>
      </c>
      <c r="V198" s="714" t="str">
        <f>IF(INDEX(Historical!$O$7:$O$1270,MATCH(B198,Historical!$B$7:$B$1301,0))=0,"n/a",((INDEX(Historical!$C$7:$C$1279,MATCH(B198,Historical!$B$7:$B$1301,0))/INDEX(Historical!$O$7:$O$1270,MATCH(B198,Historical!$B$7:$B$1301,0)))^(1/10)-1)*100)</f>
        <v>n/a</v>
      </c>
      <c r="W198" s="715" t="str">
        <f>IF(OR(U198&lt;=0,U198="n/a",V198&lt;=0,V198="n/a"),"n/a",U198/V198)</f>
        <v>n/a</v>
      </c>
      <c r="X198" s="716" t="str">
        <f>IF(OR(AJ198&lt;=0,AJ198="n/a",U198&lt;=0,U198="n/a"),"n/a",U198/AJ198)</f>
        <v>n/a</v>
      </c>
      <c r="Y198" s="890"/>
      <c r="Z198" s="663" t="str">
        <f>IF(OR(AC198&lt;0.01,AC198="n/a"),"n/a",M198/AC198*100)</f>
        <v>n/a</v>
      </c>
      <c r="AA198" s="900" t="str">
        <f>IF(OR(AC198&lt;0.01,AC198="n/a"),"n/a",I198/AC198)</f>
        <v>n/a</v>
      </c>
      <c r="AB198" s="901">
        <v>12</v>
      </c>
      <c r="AC198" s="879">
        <v>-0.06</v>
      </c>
      <c r="AD198" s="879" t="s">
        <v>136</v>
      </c>
      <c r="AE198" s="879">
        <v>7</v>
      </c>
      <c r="AF198" s="879">
        <v>1.0900000000000001</v>
      </c>
      <c r="AG198" s="879">
        <v>-0.4</v>
      </c>
      <c r="AH198" s="879">
        <v>-187.79999999999998</v>
      </c>
      <c r="AI198" s="879">
        <v>-109.1</v>
      </c>
      <c r="AJ198" s="879">
        <v>-47.5</v>
      </c>
      <c r="AK198" s="879">
        <v>10</v>
      </c>
      <c r="AL198" s="892">
        <v>336.69</v>
      </c>
      <c r="AM198" s="886">
        <v>0.1</v>
      </c>
      <c r="AN198" s="879">
        <v>1.65</v>
      </c>
      <c r="AO198" s="753" t="str">
        <f>IF(U198="n/a","n/a",IF(AA198&lt;0,"n/a",IF(AA198="n/a","n/a",J198+U198-AA198)))</f>
        <v>n/a</v>
      </c>
      <c r="AP198" s="754">
        <f>IF(U198="n/a","n/a",J198+U198)</f>
        <v>11.599353575352438</v>
      </c>
      <c r="AQ198" s="902" t="str">
        <f>IF(OR(AC198&lt;0.01,AF198="n/a"),"n/a",(I198/SQRT(22.5*AC198*(I198/AF198))-1)*100)</f>
        <v>n/a</v>
      </c>
      <c r="AR198" s="663">
        <f>INDEX(Historical!$C$7:$C$1279,MATCH(B198,Historical!$B$7:$B$1301,0))*IF(AH198="n/a",1.03,IF(AH198&lt;0,1.01,IF(AH198&gt;10,1.1,(1+AH198/100))))</f>
        <v>0.53964299999999998</v>
      </c>
      <c r="AS198" s="900">
        <f>IF($AI198="n/a",1.03*AR198,IF($AI198&lt;0,1.01*AR198,IF($AI198&gt;10,1.1*AR198,(1+$AI198/100)*AR198)))</f>
        <v>0.54503942999999999</v>
      </c>
      <c r="AT198" s="900">
        <f>IF($AK198="n/a",1.03*AS198,IF($AK198&lt;0,1.01*AS198,IF($AK198&gt;10,1.1*AS198,(1+$AK198/100)*AS198)))</f>
        <v>0.59954337300000005</v>
      </c>
      <c r="AU198" s="900">
        <f>IF($AK198="n/a",1.03*AT198,IF($AK198&lt;0,1.01*AT198,IF($AK198&gt;10,1.1*AT198,(1+$AK198/100)*AT198)))</f>
        <v>0.65949771030000015</v>
      </c>
      <c r="AV198" s="900">
        <f>IF($AK198="n/a",1.03*AU198,IF($AK198&lt;0,1.01*AU198,IF($AK198&gt;10,1.1*AU198,(1+$AK198/100)*AU198)))</f>
        <v>0.72544748133000025</v>
      </c>
      <c r="AW198" s="663">
        <f>SUM(AR198:AV198)</f>
        <v>3.0691709946300003</v>
      </c>
      <c r="AX198" s="761">
        <f>AW198/I198*100</f>
        <v>19.351645615573773</v>
      </c>
      <c r="AY198" s="948">
        <v>0.76</v>
      </c>
      <c r="AZ198" s="886">
        <v>65.039999999999992</v>
      </c>
      <c r="BA198" s="886">
        <v>-2.4</v>
      </c>
      <c r="BB198" s="886">
        <v>10.050000000000001</v>
      </c>
      <c r="BC198" s="886">
        <v>22.25</v>
      </c>
      <c r="BE198" s="635">
        <v>2015</v>
      </c>
      <c r="BF198" s="912">
        <f>IF(BE198&gt;2008,0,IF(BE198&gt;2001,1,IF(BE198&gt;1990,2,IF(BE198&gt;1980,3,IF(BE198&gt;1973,4,IF(BE198&gt;1970,5,IF(BE198&gt;1960,6,IF(BE198&gt;1958,7,IF(BE198&gt;1953,8,9)))))))))</f>
        <v>0</v>
      </c>
      <c r="BG198" s="896">
        <v>-0.1</v>
      </c>
    </row>
    <row r="199" spans="1:59" ht="11.25" customHeight="1" x14ac:dyDescent="0.2">
      <c r="A199" s="877" t="s">
        <v>1387</v>
      </c>
      <c r="B199" s="889" t="s">
        <v>1388</v>
      </c>
      <c r="C199" s="946" t="s">
        <v>108</v>
      </c>
      <c r="D199" s="946" t="s">
        <v>4345</v>
      </c>
      <c r="E199" s="746">
        <v>9</v>
      </c>
      <c r="F199" s="1199">
        <v>425</v>
      </c>
      <c r="G199" s="1199" t="s">
        <v>37</v>
      </c>
      <c r="H199" s="1199" t="s">
        <v>37</v>
      </c>
      <c r="I199" s="888">
        <v>11.43</v>
      </c>
      <c r="J199" s="663">
        <f>(M199/I199)*100</f>
        <v>4.3744531933508313</v>
      </c>
      <c r="K199" s="891">
        <v>0.125</v>
      </c>
      <c r="L199" s="901">
        <v>4</v>
      </c>
      <c r="M199" s="654">
        <f>K199*L199</f>
        <v>0.5</v>
      </c>
      <c r="N199" s="884" t="s">
        <v>107</v>
      </c>
      <c r="O199" s="747">
        <v>0.115</v>
      </c>
      <c r="P199" s="880">
        <v>43593</v>
      </c>
      <c r="Q199" s="880">
        <v>43602</v>
      </c>
      <c r="R199" s="654">
        <f>(K199-O199)/O199*100</f>
        <v>8.6956521739130395</v>
      </c>
      <c r="S199" s="714">
        <f>IF(INDEX(Historical!$D$7:$D$1277,MATCH(B199,Historical!$B$7:$B$1301,0))=0,"n/a",(INDEX(Historical!$C$7:$C$1279,MATCH(B199,Historical!$B$7:$B$1301,0))/INDEX(Historical!$D$7:$D$1277,MATCH(B199,Historical!$B$7:$B$1301,0))-1)*100)</f>
        <v>10.1123595505618</v>
      </c>
      <c r="T199" s="714">
        <f>IF(INDEX(Historical!$F$7:$F$1270,MATCH(B199,Historical!$B$7:$B$1301,0))=0,"n/a",((INDEX(Historical!$C$7:$C$1279,MATCH(B199,Historical!$B$7:$B$1301,0))/INDEX(Historical!$F$7:$F$1270,MATCH(B199,Historical!$B$7:$B$1301,0)))^(1/3)-1)*100)</f>
        <v>9.8157887721507677</v>
      </c>
      <c r="U199" s="714">
        <f>IF(INDEX(Historical!$H$7:$H$1270,MATCH(B199,Historical!$B$7:$B$1301,0))=0,"n/a",((INDEX(Historical!$C$7:$C$1279,MATCH(B199,Historical!$B$7:$B$1301,0))/INDEX(Historical!$H$7:$H$1270,MATCH(B199,Historical!$B$7:$B$1301,0)))^(1/5)-1)*100)</f>
        <v>10.84272762737859</v>
      </c>
      <c r="V199" s="714">
        <f>IF(INDEX(Historical!$O$7:$O$1270,MATCH(B199,Historical!$B$7:$B$1301,0))=0,"n/a",((INDEX(Historical!$C$7:$C$1279,MATCH(B199,Historical!$B$7:$B$1301,0))/INDEX(Historical!$O$7:$O$1270,MATCH(B199,Historical!$B$7:$B$1301,0)))^(1/10)-1)*100)</f>
        <v>6.5776555439444939</v>
      </c>
      <c r="W199" s="715">
        <f>IF(OR(U199&lt;=0,U199="n/a",V199&lt;=0,V199="n/a"),"n/a",U199/V199)</f>
        <v>1.6484182783576433</v>
      </c>
      <c r="X199" s="716">
        <f>IF(OR(AJ199&lt;=0,AJ199="n/a",U199&lt;=0,U199="n/a"),"n/a",U199/AJ199)</f>
        <v>0.97682230877284593</v>
      </c>
      <c r="Y199" s="673"/>
      <c r="Z199" s="663">
        <f>IF(OR(AC199&lt;0.01,AC199="n/a"),"n/a",M199/AC199*100)</f>
        <v>37.878787878787875</v>
      </c>
      <c r="AA199" s="900">
        <f>IF(OR(AC199&lt;0.01,AC199="n/a"),"n/a",I199/AC199)</f>
        <v>8.6590909090909083</v>
      </c>
      <c r="AB199" s="901">
        <v>12</v>
      </c>
      <c r="AC199" s="879">
        <v>1.32</v>
      </c>
      <c r="AD199" s="879">
        <v>0.93</v>
      </c>
      <c r="AE199" s="879">
        <v>2.23</v>
      </c>
      <c r="AF199" s="879">
        <v>0.76</v>
      </c>
      <c r="AG199" s="879">
        <v>9.3000000000000007</v>
      </c>
      <c r="AH199" s="879">
        <v>5.2</v>
      </c>
      <c r="AI199" s="879">
        <v>0.61</v>
      </c>
      <c r="AJ199" s="879">
        <v>11.1</v>
      </c>
      <c r="AK199" s="879">
        <v>9</v>
      </c>
      <c r="AL199" s="892">
        <v>573.54</v>
      </c>
      <c r="AM199" s="886">
        <v>3.1</v>
      </c>
      <c r="AN199" s="879">
        <v>0.16</v>
      </c>
      <c r="AO199" s="753">
        <f>IF(U199="n/a","n/a",IF(AA199&lt;0,"n/a",IF(AA199="n/a","n/a",J199+U199-AA199)))</f>
        <v>6.558089911638513</v>
      </c>
      <c r="AP199" s="754">
        <f>IF(U199="n/a","n/a",J199+U199)</f>
        <v>15.217180820729421</v>
      </c>
      <c r="AQ199" s="902">
        <f>IF(OR(AC199&lt;0.01,AF199="n/a"),"n/a",(I199/SQRT(22.5*AC199*(I199/AF199))-1)*100)</f>
        <v>-45.918131644251744</v>
      </c>
      <c r="AR199" s="663">
        <f>INDEX(Historical!$C$7:$C$1279,MATCH(B199,Historical!$B$7:$B$1301,0))*IF(AH199="n/a",1.03,IF(AH199&lt;0,1.01,IF(AH199&gt;10,1.1,(1+AH199/100))))</f>
        <v>0.51548000000000005</v>
      </c>
      <c r="AS199" s="900">
        <f>IF($AI199="n/a",1.03*AR199,IF($AI199&lt;0,1.01*AR199,IF($AI199&gt;10,1.1*AR199,(1+$AI199/100)*AR199)))</f>
        <v>0.51862442800000008</v>
      </c>
      <c r="AT199" s="900">
        <f>IF($AK199="n/a",1.03*AS199,IF($AK199&lt;0,1.01*AS199,IF($AK199&gt;10,1.1*AS199,(1+$AK199/100)*AS199)))</f>
        <v>0.56530062652000013</v>
      </c>
      <c r="AU199" s="900">
        <f>IF($AK199="n/a",1.03*AT199,IF($AK199&lt;0,1.01*AT199,IF($AK199&gt;10,1.1*AT199,(1+$AK199/100)*AT199)))</f>
        <v>0.61617768290680019</v>
      </c>
      <c r="AV199" s="900">
        <f>IF($AK199="n/a",1.03*AU199,IF($AK199&lt;0,1.01*AU199,IF($AK199&gt;10,1.1*AU199,(1+$AK199/100)*AU199)))</f>
        <v>0.67163367436841226</v>
      </c>
      <c r="AW199" s="663">
        <f>SUM(AR199:AV199)</f>
        <v>2.8872164117952122</v>
      </c>
      <c r="AX199" s="761">
        <f>AW199/I199*100</f>
        <v>25.259986104944986</v>
      </c>
      <c r="AY199" s="948">
        <v>1.02</v>
      </c>
      <c r="AZ199" s="886">
        <v>37.549999999999997</v>
      </c>
      <c r="BA199" s="886">
        <v>-35.17</v>
      </c>
      <c r="BB199" s="886">
        <v>5.5</v>
      </c>
      <c r="BC199" s="886">
        <v>-19.170000000000002</v>
      </c>
      <c r="BE199" s="635">
        <v>2011</v>
      </c>
      <c r="BF199" s="912">
        <f>IF(BE199&gt;2008,0,IF(BE199&gt;2001,1,IF(BE199&gt;1990,2,IF(BE199&gt;1980,3,IF(BE199&gt;1973,4,IF(BE199&gt;1970,5,IF(BE199&gt;1960,6,IF(BE199&gt;1958,7,IF(BE199&gt;1953,8,9)))))))))</f>
        <v>0</v>
      </c>
      <c r="BG199" s="896">
        <v>1</v>
      </c>
    </row>
    <row r="200" spans="1:59" s="787" customFormat="1" ht="11.25" customHeight="1" x14ac:dyDescent="0.2">
      <c r="A200" s="768" t="s">
        <v>1389</v>
      </c>
      <c r="B200" s="795" t="s">
        <v>1390</v>
      </c>
      <c r="C200" s="946" t="s">
        <v>108</v>
      </c>
      <c r="D200" s="946" t="s">
        <v>4345</v>
      </c>
      <c r="E200" s="769">
        <v>8</v>
      </c>
      <c r="F200" s="1199">
        <v>507</v>
      </c>
      <c r="G200" s="1198" t="s">
        <v>37</v>
      </c>
      <c r="H200" s="1198" t="s">
        <v>37</v>
      </c>
      <c r="I200" s="770">
        <v>46.59</v>
      </c>
      <c r="J200" s="771">
        <f>(M200/I200)*100</f>
        <v>2.5756600128782998</v>
      </c>
      <c r="K200" s="772">
        <v>0.3</v>
      </c>
      <c r="L200" s="773">
        <v>4</v>
      </c>
      <c r="M200" s="774">
        <f>K200*L200</f>
        <v>1.2</v>
      </c>
      <c r="N200" s="775" t="s">
        <v>564</v>
      </c>
      <c r="O200" s="776">
        <v>0.26</v>
      </c>
      <c r="P200" s="796">
        <v>43579</v>
      </c>
      <c r="Q200" s="796">
        <v>43591</v>
      </c>
      <c r="R200" s="774">
        <f>(K200-O200)/O200*100</f>
        <v>15.384615384615378</v>
      </c>
      <c r="S200" s="714">
        <f>IF(INDEX(Historical!$D$7:$D$1277,MATCH(B200,Historical!$B$7:$B$1301,0))=0,"n/a",(INDEX(Historical!$C$7:$C$1279,MATCH(B200,Historical!$B$7:$B$1301,0))/INDEX(Historical!$D$7:$D$1277,MATCH(B200,Historical!$B$7:$B$1301,0))-1)*100)</f>
        <v>15.999999999999993</v>
      </c>
      <c r="T200" s="714">
        <f>IF(INDEX(Historical!$F$7:$F$1270,MATCH(B200,Historical!$B$7:$B$1301,0))=0,"n/a",((INDEX(Historical!$C$7:$C$1279,MATCH(B200,Historical!$B$7:$B$1301,0))/INDEX(Historical!$F$7:$F$1270,MATCH(B200,Historical!$B$7:$B$1301,0)))^(1/3)-1)*100)</f>
        <v>16.871203704827998</v>
      </c>
      <c r="U200" s="714">
        <f>IF(INDEX(Historical!$H$7:$H$1270,MATCH(B200,Historical!$B$7:$B$1301,0))=0,"n/a",((INDEX(Historical!$C$7:$C$1279,MATCH(B200,Historical!$B$7:$B$1301,0))/INDEX(Historical!$H$7:$H$1270,MATCH(B200,Historical!$B$7:$B$1301,0)))^(1/5)-1)*100)</f>
        <v>16.237719058357094</v>
      </c>
      <c r="V200" s="714">
        <f>IF(INDEX(Historical!$O$7:$O$1270,MATCH(B200,Historical!$B$7:$B$1301,0))=0,"n/a",((INDEX(Historical!$C$7:$C$1279,MATCH(B200,Historical!$B$7:$B$1301,0))/INDEX(Historical!$O$7:$O$1270,MATCH(B200,Historical!$B$7:$B$1301,0)))^(1/10)-1)*100)</f>
        <v>10.870436121393068</v>
      </c>
      <c r="W200" s="715">
        <f>IF(OR(U200&lt;=0,U200="n/a",V200&lt;=0,V200="n/a"),"n/a",U200/V200)</f>
        <v>1.4937504693488046</v>
      </c>
      <c r="X200" s="716">
        <f>IF(OR(AJ200&lt;=0,AJ200="n/a",U200&lt;=0,U200="n/a"),"n/a",U200/AJ200)</f>
        <v>1.1435013421378235</v>
      </c>
      <c r="Y200" s="788"/>
      <c r="Z200" s="771">
        <f>IF(OR(AC200&lt;0.01,AC200="n/a"),"n/a",M200/AC200*100)</f>
        <v>37.383177570093459</v>
      </c>
      <c r="AA200" s="779">
        <f>IF(OR(AC200&lt;0.01,AC200="n/a"),"n/a",I200/AC200)</f>
        <v>14.514018691588786</v>
      </c>
      <c r="AB200" s="773">
        <v>12</v>
      </c>
      <c r="AC200" s="780">
        <v>3.21</v>
      </c>
      <c r="AD200" s="780">
        <v>1.41</v>
      </c>
      <c r="AE200" s="780">
        <v>5.62</v>
      </c>
      <c r="AF200" s="780">
        <v>1.91</v>
      </c>
      <c r="AG200" s="780">
        <v>14.000000000000002</v>
      </c>
      <c r="AH200" s="780">
        <v>8.6999999999999993</v>
      </c>
      <c r="AI200" s="780">
        <v>-11.85</v>
      </c>
      <c r="AJ200" s="780">
        <v>14.2</v>
      </c>
      <c r="AK200" s="780">
        <v>10</v>
      </c>
      <c r="AL200" s="781">
        <v>1190</v>
      </c>
      <c r="AM200" s="782">
        <v>2.4</v>
      </c>
      <c r="AN200" s="780">
        <v>0.02</v>
      </c>
      <c r="AO200" s="783">
        <f>IF(U200="n/a","n/a",IF(AA200&lt;0,"n/a",IF(AA200="n/a","n/a",J200+U200-AA200)))</f>
        <v>4.2993603796466058</v>
      </c>
      <c r="AP200" s="784">
        <f>IF(U200="n/a","n/a",J200+U200)</f>
        <v>18.813379071235392</v>
      </c>
      <c r="AQ200" s="785">
        <f>IF(OR(AC200&lt;0.01,AF200="n/a"),"n/a",(I200/SQRT(22.5*AC200*(I200/AF200))-1)*100)</f>
        <v>10.999050448259995</v>
      </c>
      <c r="AR200" s="663">
        <f>INDEX(Historical!$C$7:$C$1279,MATCH(B200,Historical!$B$7:$B$1301,0))*IF(AH200="n/a",1.03,IF(AH200&lt;0,1.01,IF(AH200&gt;10,1.1,(1+AH200/100))))</f>
        <v>1.2609199999999998</v>
      </c>
      <c r="AS200" s="779">
        <f>IF($AI200="n/a",1.03*AR200,IF($AI200&lt;0,1.01*AR200,IF($AI200&gt;10,1.1*AR200,(1+$AI200/100)*AR200)))</f>
        <v>1.2735291999999998</v>
      </c>
      <c r="AT200" s="779">
        <f>IF($AK200="n/a",1.03*AS200,IF($AK200&lt;0,1.01*AS200,IF($AK200&gt;10,1.1*AS200,(1+$AK200/100)*AS200)))</f>
        <v>1.4008821199999999</v>
      </c>
      <c r="AU200" s="779">
        <f>IF($AK200="n/a",1.03*AT200,IF($AK200&lt;0,1.01*AT200,IF($AK200&gt;10,1.1*AT200,(1+$AK200/100)*AT200)))</f>
        <v>1.5409703320000001</v>
      </c>
      <c r="AV200" s="779">
        <f>IF($AK200="n/a",1.03*AU200,IF($AK200&lt;0,1.01*AU200,IF($AK200&gt;10,1.1*AU200,(1+$AK200/100)*AU200)))</f>
        <v>1.6950673652000003</v>
      </c>
      <c r="AW200" s="771">
        <f>SUM(AR200:AV200)</f>
        <v>7.1713690172</v>
      </c>
      <c r="AX200" s="786">
        <f>AW200/I200*100</f>
        <v>15.392507012663662</v>
      </c>
      <c r="AY200" s="949">
        <v>1.01</v>
      </c>
      <c r="AZ200" s="782">
        <v>52.800000000000004</v>
      </c>
      <c r="BA200" s="782">
        <v>-6.8199999999999994</v>
      </c>
      <c r="BB200" s="782">
        <v>12.61</v>
      </c>
      <c r="BC200" s="782">
        <v>6.6000000000000005</v>
      </c>
      <c r="BD200" s="922"/>
      <c r="BE200" s="635">
        <v>2012</v>
      </c>
      <c r="BF200" s="912">
        <f>IF(BE200&gt;2008,0,IF(BE200&gt;2001,1,IF(BE200&gt;1990,2,IF(BE200&gt;1980,3,IF(BE200&gt;1973,4,IF(BE200&gt;1970,5,IF(BE200&gt;1960,6,IF(BE200&gt;1958,7,IF(BE200&gt;1953,8,9)))))))))</f>
        <v>0</v>
      </c>
      <c r="BG200" s="838">
        <v>1.7000000000000002</v>
      </c>
    </row>
    <row r="201" spans="1:59" ht="11.25" customHeight="1" x14ac:dyDescent="0.2">
      <c r="A201" s="13" t="s">
        <v>2212</v>
      </c>
      <c r="B201" s="607" t="s">
        <v>2213</v>
      </c>
      <c r="C201" s="946" t="s">
        <v>153</v>
      </c>
      <c r="D201" s="946" t="s">
        <v>4355</v>
      </c>
      <c r="E201" s="746">
        <v>6</v>
      </c>
      <c r="F201" s="1199">
        <v>715</v>
      </c>
      <c r="G201" s="1199" t="s">
        <v>106</v>
      </c>
      <c r="H201" s="1199" t="s">
        <v>106</v>
      </c>
      <c r="I201" s="888">
        <v>164.18</v>
      </c>
      <c r="J201" s="663">
        <f>(M201/I201)*100</f>
        <v>1.8028992569131441</v>
      </c>
      <c r="K201" s="891">
        <v>0.74</v>
      </c>
      <c r="L201" s="901">
        <v>4</v>
      </c>
      <c r="M201" s="654">
        <f>K201*L201</f>
        <v>2.96</v>
      </c>
      <c r="N201" s="884" t="s">
        <v>4423</v>
      </c>
      <c r="O201" s="747">
        <v>0.64500000000000002</v>
      </c>
      <c r="P201" s="875">
        <v>43873</v>
      </c>
      <c r="Q201" s="875">
        <v>43899</v>
      </c>
      <c r="R201" s="654">
        <f>(K201-O201)/O201*100</f>
        <v>14.728682170542632</v>
      </c>
      <c r="S201" s="714">
        <f>IF(INDEX(Historical!$D$7:$D$1277,MATCH(B201,Historical!$B$7:$B$1301,0))=0,"n/a",(INDEX(Historical!$C$7:$C$1279,MATCH(B201,Historical!$B$7:$B$1301,0))/INDEX(Historical!$D$7:$D$1277,MATCH(B201,Historical!$B$7:$B$1301,0))-1)*100)</f>
        <v>14.666666666666671</v>
      </c>
      <c r="T201" s="714">
        <f>IF(INDEX(Historical!$F$7:$F$1270,MATCH(B201,Historical!$B$7:$B$1301,0))=0,"n/a",((INDEX(Historical!$C$7:$C$1279,MATCH(B201,Historical!$B$7:$B$1301,0))/INDEX(Historical!$F$7:$F$1270,MATCH(B201,Historical!$B$7:$B$1301,0)))^(1/3)-1)*100)</f>
        <v>8.1425267992054184</v>
      </c>
      <c r="U201" s="714">
        <f>IF(INDEX(Historical!$H$7:$H$1270,MATCH(B201,Historical!$B$7:$B$1301,0))=0,"n/a",((INDEX(Historical!$C$7:$C$1279,MATCH(B201,Historical!$B$7:$B$1301,0))/INDEX(Historical!$H$7:$H$1270,MATCH(B201,Historical!$B$7:$B$1301,0)))^(1/5)-1)*100)</f>
        <v>5.6507846722514632</v>
      </c>
      <c r="V201" s="714">
        <f>IF(INDEX(Historical!$O$7:$O$1270,MATCH(B201,Historical!$B$7:$B$1301,0))=0,"n/a",((INDEX(Historical!$C$7:$C$1279,MATCH(B201,Historical!$B$7:$B$1301,0))/INDEX(Historical!$O$7:$O$1270,MATCH(B201,Historical!$B$7:$B$1301,0)))^(1/10)-1)*100)</f>
        <v>2.7865675427735326</v>
      </c>
      <c r="W201" s="715">
        <f>IF(OR(U201&lt;=0,U201="n/a",V201&lt;=0,V201="n/a"),"n/a",U201/V201)</f>
        <v>2.0278656754277384</v>
      </c>
      <c r="X201" s="716">
        <f>IF(OR(AJ201&lt;=0,AJ201="n/a",U201&lt;=0,U201="n/a"),"n/a",U201/AJ201)</f>
        <v>0.3247577397845669</v>
      </c>
      <c r="Y201" s="890"/>
      <c r="Z201" s="663">
        <f>IF(OR(AC201&lt;0.01,AC201="n/a"),"n/a",M201/AC201*100)</f>
        <v>49.087893864013267</v>
      </c>
      <c r="AA201" s="900">
        <f>IF(OR(AC201&lt;0.01,AC201="n/a"),"n/a",I201/AC201)</f>
        <v>27.227197346600331</v>
      </c>
      <c r="AB201" s="901">
        <v>12</v>
      </c>
      <c r="AC201" s="879">
        <v>6.03</v>
      </c>
      <c r="AD201" s="879">
        <v>2</v>
      </c>
      <c r="AE201" s="879">
        <v>6.74</v>
      </c>
      <c r="AF201" s="879">
        <v>48</v>
      </c>
      <c r="AG201" s="879">
        <v>186.8</v>
      </c>
      <c r="AH201" s="879">
        <v>54.1</v>
      </c>
      <c r="AI201" s="879">
        <v>16.329999999999998</v>
      </c>
      <c r="AJ201" s="879">
        <v>17.399999999999999</v>
      </c>
      <c r="AK201" s="879">
        <v>13.459999999999999</v>
      </c>
      <c r="AL201" s="892">
        <v>155660</v>
      </c>
      <c r="AM201" s="886">
        <v>11.799999999999999</v>
      </c>
      <c r="AN201" s="879">
        <v>5.6</v>
      </c>
      <c r="AO201" s="753">
        <f>IF(U201="n/a","n/a",IF(AA201&lt;0,"n/a",IF(AA201="n/a","n/a",J201+U201-AA201)))</f>
        <v>-19.773513417435723</v>
      </c>
      <c r="AP201" s="754">
        <f>IF(U201="n/a","n/a",J201+U201)</f>
        <v>7.4536839291646073</v>
      </c>
      <c r="AQ201" s="902">
        <f>IF(OR(AC201&lt;0.01,AF201="n/a"),"n/a",(I201/SQRT(22.5*AC201*(I201/AF201))-1)*100)</f>
        <v>662.13310958616262</v>
      </c>
      <c r="AR201" s="663">
        <f>INDEX(Historical!$C$7:$C$1279,MATCH(B201,Historical!$B$7:$B$1301,0))*IF(AH201="n/a",1.03,IF(AH201&lt;0,1.01,IF(AH201&gt;10,1.1,(1+AH201/100))))</f>
        <v>2.8380000000000005</v>
      </c>
      <c r="AS201" s="900">
        <f>IF($AI201="n/a",1.03*AR201,IF($AI201&lt;0,1.01*AR201,IF($AI201&gt;10,1.1*AR201,(1+$AI201/100)*AR201)))</f>
        <v>3.1218000000000008</v>
      </c>
      <c r="AT201" s="900">
        <f>IF($AK201="n/a",1.03*AS201,IF($AK201&lt;0,1.01*AS201,IF($AK201&gt;10,1.1*AS201,(1+$AK201/100)*AS201)))</f>
        <v>3.4339800000000014</v>
      </c>
      <c r="AU201" s="900">
        <f>IF($AK201="n/a",1.03*AT201,IF($AK201&lt;0,1.01*AT201,IF($AK201&gt;10,1.1*AT201,(1+$AK201/100)*AT201)))</f>
        <v>3.7773780000000019</v>
      </c>
      <c r="AV201" s="900">
        <f>IF($AK201="n/a",1.03*AU201,IF($AK201&lt;0,1.01*AU201,IF($AK201&gt;10,1.1*AU201,(1+$AK201/100)*AU201)))</f>
        <v>4.1551158000000026</v>
      </c>
      <c r="AW201" s="663">
        <f>SUM(AR201:AV201)</f>
        <v>17.32627380000001</v>
      </c>
      <c r="AX201" s="761">
        <f>AW201/I201*100</f>
        <v>10.553218296991112</v>
      </c>
      <c r="AY201" s="948">
        <v>0.26</v>
      </c>
      <c r="AZ201" s="886">
        <v>61.980000000000004</v>
      </c>
      <c r="BA201" s="886">
        <v>-1.94</v>
      </c>
      <c r="BB201" s="886">
        <v>5.87</v>
      </c>
      <c r="BC201" s="886">
        <v>22.55</v>
      </c>
      <c r="BE201" s="635">
        <v>2015</v>
      </c>
      <c r="BF201" s="912">
        <f>IF(BE201&gt;2008,0,IF(BE201&gt;2001,1,IF(BE201&gt;1990,2,IF(BE201&gt;1980,3,IF(BE201&gt;1973,4,IF(BE201&gt;1970,5,IF(BE201&gt;1960,6,IF(BE201&gt;1958,7,IF(BE201&gt;1953,8,9)))))))))</f>
        <v>0</v>
      </c>
      <c r="BG201" s="896">
        <v>14.099999999999998</v>
      </c>
    </row>
    <row r="202" spans="1:59" ht="11.25" customHeight="1" x14ac:dyDescent="0.2">
      <c r="A202" s="877" t="s">
        <v>1399</v>
      </c>
      <c r="B202" s="889" t="s">
        <v>1400</v>
      </c>
      <c r="C202" s="946" t="s">
        <v>108</v>
      </c>
      <c r="D202" s="946" t="s">
        <v>4341</v>
      </c>
      <c r="E202" s="746">
        <v>9</v>
      </c>
      <c r="F202" s="1199">
        <v>440</v>
      </c>
      <c r="G202" s="1199" t="s">
        <v>106</v>
      </c>
      <c r="H202" s="1199" t="s">
        <v>106</v>
      </c>
      <c r="I202" s="888">
        <v>49.75</v>
      </c>
      <c r="J202" s="663">
        <f>(M202/I202)*100</f>
        <v>3.2160804020100504</v>
      </c>
      <c r="K202" s="891">
        <v>0.4</v>
      </c>
      <c r="L202" s="901">
        <v>4</v>
      </c>
      <c r="M202" s="654">
        <f>K202*L202</f>
        <v>1.6</v>
      </c>
      <c r="N202" s="884" t="s">
        <v>1516</v>
      </c>
      <c r="O202" s="747">
        <v>0.34</v>
      </c>
      <c r="P202" s="630">
        <v>43647</v>
      </c>
      <c r="Q202" s="630">
        <v>43668</v>
      </c>
      <c r="R202" s="654">
        <f>(K202-O202)/O202*100</f>
        <v>17.647058823529409</v>
      </c>
      <c r="S202" s="714">
        <f>IF(INDEX(Historical!$D$7:$D$1277,MATCH(B202,Historical!$B$7:$B$1301,0))=0,"n/a",(INDEX(Historical!$C$7:$C$1279,MATCH(B202,Historical!$B$7:$B$1301,0))/INDEX(Historical!$D$7:$D$1277,MATCH(B202,Historical!$B$7:$B$1301,0))-1)*100)</f>
        <v>24.193548387096776</v>
      </c>
      <c r="T202" s="714">
        <f>IF(INDEX(Historical!$F$7:$F$1270,MATCH(B202,Historical!$B$7:$B$1301,0))=0,"n/a",((INDEX(Historical!$C$7:$C$1279,MATCH(B202,Historical!$B$7:$B$1301,0))/INDEX(Historical!$F$7:$F$1270,MATCH(B202,Historical!$B$7:$B$1301,0)))^(1/3)-1)*100)</f>
        <v>22.390341034166038</v>
      </c>
      <c r="U202" s="714">
        <f>IF(INDEX(Historical!$H$7:$H$1270,MATCH(B202,Historical!$B$7:$B$1301,0))=0,"n/a",((INDEX(Historical!$C$7:$C$1279,MATCH(B202,Historical!$B$7:$B$1301,0))/INDEX(Historical!$H$7:$H$1270,MATCH(B202,Historical!$B$7:$B$1301,0)))^(1/5)-1)*100)</f>
        <v>20.347805968140676</v>
      </c>
      <c r="V202" s="714">
        <f>IF(INDEX(Historical!$O$7:$O$1270,MATCH(B202,Historical!$B$7:$B$1301,0))=0,"n/a",((INDEX(Historical!$C$7:$C$1279,MATCH(B202,Historical!$B$7:$B$1301,0))/INDEX(Historical!$O$7:$O$1270,MATCH(B202,Historical!$B$7:$B$1301,0)))^(1/10)-1)*100)</f>
        <v>16.654280155455027</v>
      </c>
      <c r="W202" s="715">
        <f>IF(OR(U202&lt;=0,U202="n/a",V202&lt;=0,V202="n/a"),"n/a",U202/V202)</f>
        <v>1.2217763708914104</v>
      </c>
      <c r="X202" s="716">
        <f>IF(OR(AJ202&lt;=0,AJ202="n/a",U202&lt;=0,U202="n/a"),"n/a",U202/AJ202)</f>
        <v>3.1304316874062579</v>
      </c>
      <c r="Y202" s="684"/>
      <c r="Z202" s="663">
        <f>IF(OR(AC202&lt;0.01,AC202="n/a"),"n/a",M202/AC202*100)</f>
        <v>57.553956834532386</v>
      </c>
      <c r="AA202" s="900">
        <f>IF(OR(AC202&lt;0.01,AC202="n/a"),"n/a",I202/AC202)</f>
        <v>17.89568345323741</v>
      </c>
      <c r="AB202" s="901">
        <v>3</v>
      </c>
      <c r="AC202" s="879">
        <v>2.78</v>
      </c>
      <c r="AD202" s="879">
        <v>2.88</v>
      </c>
      <c r="AE202" s="879">
        <v>1.51</v>
      </c>
      <c r="AF202" s="879">
        <v>1.1399999999999999</v>
      </c>
      <c r="AG202" s="879">
        <v>6.5</v>
      </c>
      <c r="AH202" s="881">
        <v>878.40000000000009</v>
      </c>
      <c r="AI202" s="881">
        <v>15.78</v>
      </c>
      <c r="AJ202" s="879">
        <v>6.5</v>
      </c>
      <c r="AK202" s="879">
        <v>6.2</v>
      </c>
      <c r="AL202" s="892">
        <v>4410</v>
      </c>
      <c r="AM202" s="886">
        <v>1.3</v>
      </c>
      <c r="AN202" s="879">
        <v>0.52</v>
      </c>
      <c r="AO202" s="753">
        <f>IF(U202="n/a","n/a",IF(AA202&lt;0,"n/a",IF(AA202="n/a","n/a",J202+U202-AA202)))</f>
        <v>5.6682029169133159</v>
      </c>
      <c r="AP202" s="754">
        <f>IF(U202="n/a","n/a",J202+U202)</f>
        <v>23.563886370150726</v>
      </c>
      <c r="AQ202" s="902">
        <f>IF(OR(AC202&lt;0.01,AF202="n/a"),"n/a",(I202/SQRT(22.5*AC202*(I202/AF202))-1)*100)</f>
        <v>-4.7784358300409941</v>
      </c>
      <c r="AR202" s="663">
        <f>INDEX(Historical!$C$7:$C$1279,MATCH(B202,Historical!$B$7:$B$1301,0))*IF(AH202="n/a",1.03,IF(AH202&lt;0,1.01,IF(AH202&gt;10,1.1,(1+AH202/100))))</f>
        <v>1.6940000000000002</v>
      </c>
      <c r="AS202" s="900">
        <f>IF($AI202="n/a",1.03*AR202,IF($AI202&lt;0,1.01*AR202,IF($AI202&gt;10,1.1*AR202,(1+$AI202/100)*AR202)))</f>
        <v>1.8634000000000004</v>
      </c>
      <c r="AT202" s="900">
        <f>IF($AK202="n/a",1.03*AS202,IF($AK202&lt;0,1.01*AS202,IF($AK202&gt;10,1.1*AS202,(1+$AK202/100)*AS202)))</f>
        <v>1.9789308000000005</v>
      </c>
      <c r="AU202" s="900">
        <f>IF($AK202="n/a",1.03*AT202,IF($AK202&lt;0,1.01*AT202,IF($AK202&gt;10,1.1*AT202,(1+$AK202/100)*AT202)))</f>
        <v>2.1016245096000006</v>
      </c>
      <c r="AV202" s="900">
        <f>IF($AK202="n/a",1.03*AU202,IF($AK202&lt;0,1.01*AU202,IF($AK202&gt;10,1.1*AU202,(1+$AK202/100)*AU202)))</f>
        <v>2.2319252291952005</v>
      </c>
      <c r="AW202" s="663">
        <f>SUM(AR202:AV202)</f>
        <v>9.8698805387952024</v>
      </c>
      <c r="AX202" s="761">
        <f>AW202/I202*100</f>
        <v>19.838955856874779</v>
      </c>
      <c r="AY202" s="948">
        <v>0.76</v>
      </c>
      <c r="AZ202" s="886">
        <v>46.37</v>
      </c>
      <c r="BA202" s="886">
        <v>-1.87</v>
      </c>
      <c r="BB202" s="886">
        <v>-0.06</v>
      </c>
      <c r="BC202" s="886">
        <v>15.370000000000001</v>
      </c>
      <c r="BE202" s="635">
        <v>2011</v>
      </c>
      <c r="BF202" s="912">
        <f>IF(BE202&gt;2008,0,IF(BE202&gt;2001,1,IF(BE202&gt;1990,2,IF(BE202&gt;1980,3,IF(BE202&gt;1973,4,IF(BE202&gt;1970,5,IF(BE202&gt;1960,6,IF(BE202&gt;1958,7,IF(BE202&gt;1953,8,9)))))))))</f>
        <v>0</v>
      </c>
      <c r="BG202" s="896">
        <v>3.1</v>
      </c>
    </row>
    <row r="203" spans="1:59" ht="11.25" customHeight="1" x14ac:dyDescent="0.2">
      <c r="A203" s="894" t="s">
        <v>4262</v>
      </c>
      <c r="B203" s="607" t="s">
        <v>3852</v>
      </c>
      <c r="C203" s="946" t="s">
        <v>4199</v>
      </c>
      <c r="D203" s="946" t="s">
        <v>4324</v>
      </c>
      <c r="E203" s="746">
        <v>6</v>
      </c>
      <c r="F203" s="1199">
        <v>691</v>
      </c>
      <c r="G203" s="1199" t="s">
        <v>106</v>
      </c>
      <c r="H203" s="1199" t="s">
        <v>106</v>
      </c>
      <c r="I203" s="888">
        <v>65.22</v>
      </c>
      <c r="J203" s="663">
        <f>(M203/I203)*100</f>
        <v>1.1226617601962587</v>
      </c>
      <c r="K203" s="891">
        <v>0.73219999999999996</v>
      </c>
      <c r="L203" s="901">
        <v>1</v>
      </c>
      <c r="M203" s="654">
        <f>K203*L203</f>
        <v>0.73219999999999996</v>
      </c>
      <c r="N203" s="884" t="s">
        <v>4263</v>
      </c>
      <c r="O203" s="747">
        <v>0.68759999999999999</v>
      </c>
      <c r="P203" s="875">
        <v>43726</v>
      </c>
      <c r="Q203" s="875">
        <v>43728</v>
      </c>
      <c r="R203" s="654">
        <f>(K203-O203)/O203*100</f>
        <v>6.4863292611983674</v>
      </c>
      <c r="S203" s="714">
        <f>IF(INDEX(Historical!$D$7:$D$1277,MATCH(B203,Historical!$B$7:$B$1301,0))=0,"n/a",(INDEX(Historical!$C$7:$C$1279,MATCH(B203,Historical!$B$7:$B$1301,0))/INDEX(Historical!$D$7:$D$1277,MATCH(B203,Historical!$B$7:$B$1301,0))-1)*100)</f>
        <v>6.4863292611983647</v>
      </c>
      <c r="T203" s="714">
        <f>IF(INDEX(Historical!$F$7:$F$1270,MATCH(B203,Historical!$B$7:$B$1301,0))=0,"n/a",((INDEX(Historical!$C$7:$C$1279,MATCH(B203,Historical!$B$7:$B$1301,0))/INDEX(Historical!$F$7:$F$1270,MATCH(B203,Historical!$B$7:$B$1301,0)))^(1/3)-1)*100)</f>
        <v>8.8393531303163186</v>
      </c>
      <c r="U203" s="714">
        <f>IF(INDEX(Historical!$H$7:$H$1270,MATCH(B203,Historical!$B$7:$B$1301,0))=0,"n/a",((INDEX(Historical!$C$7:$C$1279,MATCH(B203,Historical!$B$7:$B$1301,0))/INDEX(Historical!$H$7:$H$1270,MATCH(B203,Historical!$B$7:$B$1301,0)))^(1/5)-1)*100)</f>
        <v>22.346392222509138</v>
      </c>
      <c r="V203" s="714" t="str">
        <f>IF(INDEX(Historical!$O$7:$O$1270,MATCH(B203,Historical!$B$7:$B$1301,0))=0,"n/a",((INDEX(Historical!$C$7:$C$1279,MATCH(B203,Historical!$B$7:$B$1301,0))/INDEX(Historical!$O$7:$O$1270,MATCH(B203,Historical!$B$7:$B$1301,0)))^(1/10)-1)*100)</f>
        <v>n/a</v>
      </c>
      <c r="W203" s="715" t="str">
        <f>IF(OR(U203&lt;=0,U203="n/a",V203&lt;=0,V203="n/a"),"n/a",U203/V203)</f>
        <v>n/a</v>
      </c>
      <c r="X203" s="716">
        <f>IF(OR(AJ203&lt;=0,AJ203="n/a",U203&lt;=0,U203="n/a"),"n/a",U203/AJ203)</f>
        <v>0.91960461821025252</v>
      </c>
      <c r="Y203" s="890" t="s">
        <v>4266</v>
      </c>
      <c r="Z203" s="663">
        <f>IF(OR(AC203&lt;0.01,AC203="n/a"),"n/a",M203/AC203*100)</f>
        <v>27.630188679245283</v>
      </c>
      <c r="AA203" s="900">
        <f>IF(OR(AC203&lt;0.01,AC203="n/a"),"n/a",I203/AC203)</f>
        <v>24.611320754716981</v>
      </c>
      <c r="AB203" s="901">
        <v>12</v>
      </c>
      <c r="AC203" s="879">
        <v>2.65</v>
      </c>
      <c r="AD203" s="879">
        <v>3</v>
      </c>
      <c r="AE203" s="879">
        <v>3.69</v>
      </c>
      <c r="AF203" s="879">
        <v>7.18</v>
      </c>
      <c r="AG203" s="879">
        <v>34.9</v>
      </c>
      <c r="AH203" s="879">
        <v>74.2</v>
      </c>
      <c r="AI203" s="879">
        <v>12.5</v>
      </c>
      <c r="AJ203" s="879">
        <v>24.3</v>
      </c>
      <c r="AK203" s="879">
        <v>8.0399999999999991</v>
      </c>
      <c r="AL203" s="892">
        <v>11000</v>
      </c>
      <c r="AM203" s="886">
        <v>6.7</v>
      </c>
      <c r="AN203" s="879">
        <v>0</v>
      </c>
      <c r="AO203" s="753">
        <f>IF(U203="n/a","n/a",IF(AA203&lt;0,"n/a",IF(AA203="n/a","n/a",J203+U203-AA203)))</f>
        <v>-1.1422667720115847</v>
      </c>
      <c r="AP203" s="754">
        <f>IF(U203="n/a","n/a",J203+U203)</f>
        <v>23.469053982705397</v>
      </c>
      <c r="AQ203" s="902">
        <f>IF(OR(AC203&lt;0.01,AF203="n/a"),"n/a",(I203/SQRT(22.5*AC203*(I203/AF203))-1)*100)</f>
        <v>180.2453552148489</v>
      </c>
      <c r="AR203" s="663">
        <f>INDEX(Historical!$C$7:$C$1279,MATCH(B203,Historical!$B$7:$B$1301,0))*IF(AH203="n/a",1.03,IF(AH203&lt;0,1.01,IF(AH203&gt;10,1.1,(1+AH203/100))))</f>
        <v>0.80542000000000002</v>
      </c>
      <c r="AS203" s="900">
        <f>IF($AI203="n/a",1.03*AR203,IF($AI203&lt;0,1.01*AR203,IF($AI203&gt;10,1.1*AR203,(1+$AI203/100)*AR203)))</f>
        <v>0.88596200000000014</v>
      </c>
      <c r="AT203" s="900">
        <f>IF($AK203="n/a",1.03*AS203,IF($AK203&lt;0,1.01*AS203,IF($AK203&gt;10,1.1*AS203,(1+$AK203/100)*AS203)))</f>
        <v>0.95719334480000018</v>
      </c>
      <c r="AU203" s="900">
        <f>IF($AK203="n/a",1.03*AT203,IF($AK203&lt;0,1.01*AT203,IF($AK203&gt;10,1.1*AT203,(1+$AK203/100)*AT203)))</f>
        <v>1.0341516897219203</v>
      </c>
      <c r="AV203" s="900">
        <f>IF($AK203="n/a",1.03*AU203,IF($AK203&lt;0,1.01*AU203,IF($AK203&gt;10,1.1*AU203,(1+$AK203/100)*AU203)))</f>
        <v>1.1172974855755626</v>
      </c>
      <c r="AW203" s="663">
        <f>SUM(AR203:AV203)</f>
        <v>4.8000245200974829</v>
      </c>
      <c r="AX203" s="761">
        <f>AW203/I203*100</f>
        <v>7.3597432077544971</v>
      </c>
      <c r="AY203" s="948">
        <v>1.03</v>
      </c>
      <c r="AZ203" s="886">
        <v>107.91</v>
      </c>
      <c r="BA203" s="886">
        <v>1.94</v>
      </c>
      <c r="BB203" s="886">
        <v>18.27</v>
      </c>
      <c r="BC203" s="886">
        <v>41.81</v>
      </c>
      <c r="BE203" s="635">
        <v>2014</v>
      </c>
      <c r="BF203" s="912">
        <f>IF(BE203&gt;2008,0,IF(BE203&gt;2001,1,IF(BE203&gt;1990,2,IF(BE203&gt;1980,3,IF(BE203&gt;1973,4,IF(BE203&gt;1970,5,IF(BE203&gt;1960,6,IF(BE203&gt;1958,7,IF(BE203&gt;1953,8,9)))))))))</f>
        <v>0</v>
      </c>
      <c r="BG203" s="896">
        <v>20.100000000000001</v>
      </c>
    </row>
    <row r="204" spans="1:59" ht="11.25" customHeight="1" x14ac:dyDescent="0.2">
      <c r="A204" s="885" t="s">
        <v>1417</v>
      </c>
      <c r="B204" s="889" t="s">
        <v>1418</v>
      </c>
      <c r="C204" s="946" t="s">
        <v>108</v>
      </c>
      <c r="D204" s="946" t="s">
        <v>4345</v>
      </c>
      <c r="E204" s="746">
        <v>7</v>
      </c>
      <c r="F204" s="1199">
        <v>591</v>
      </c>
      <c r="G204" s="1199" t="s">
        <v>106</v>
      </c>
      <c r="H204" s="1199" t="s">
        <v>106</v>
      </c>
      <c r="I204" s="888">
        <v>33</v>
      </c>
      <c r="J204" s="663">
        <f>(M204/I204)*100</f>
        <v>4.2424242424242422</v>
      </c>
      <c r="K204" s="891">
        <v>0.35</v>
      </c>
      <c r="L204" s="901">
        <v>4</v>
      </c>
      <c r="M204" s="654">
        <f>K204*L204</f>
        <v>1.4</v>
      </c>
      <c r="N204" s="884" t="s">
        <v>239</v>
      </c>
      <c r="O204" s="747">
        <v>0.3</v>
      </c>
      <c r="P204" s="880">
        <v>43171</v>
      </c>
      <c r="Q204" s="880">
        <v>43203</v>
      </c>
      <c r="R204" s="654">
        <f>(K204-O204)/O204*100</f>
        <v>16.666666666666664</v>
      </c>
      <c r="S204" s="714">
        <f>IF(INDEX(Historical!$D$7:$D$1277,MATCH(B204,Historical!$B$7:$B$1301,0))=0,"n/a",(INDEX(Historical!$C$7:$C$1279,MATCH(B204,Historical!$B$7:$B$1301,0))/INDEX(Historical!$D$7:$D$1277,MATCH(B204,Historical!$B$7:$B$1301,0))-1)*100)</f>
        <v>3.7037037037036979</v>
      </c>
      <c r="T204" s="714">
        <f>IF(INDEX(Historical!$F$7:$F$1270,MATCH(B204,Historical!$B$7:$B$1301,0))=0,"n/a",((INDEX(Historical!$C$7:$C$1279,MATCH(B204,Historical!$B$7:$B$1301,0))/INDEX(Historical!$F$7:$F$1270,MATCH(B204,Historical!$B$7:$B$1301,0)))^(1/3)-1)*100)</f>
        <v>13.010492383910499</v>
      </c>
      <c r="U204" s="714">
        <f>IF(INDEX(Historical!$H$7:$H$1270,MATCH(B204,Historical!$B$7:$B$1301,0))=0,"n/a",((INDEX(Historical!$C$7:$C$1279,MATCH(B204,Historical!$B$7:$B$1301,0))/INDEX(Historical!$H$7:$H$1270,MATCH(B204,Historical!$B$7:$B$1301,0)))^(1/5)-1)*100)</f>
        <v>16.94714187140103</v>
      </c>
      <c r="V204" s="714">
        <f>IF(INDEX(Historical!$O$7:$O$1270,MATCH(B204,Historical!$B$7:$B$1301,0))=0,"n/a",((INDEX(Historical!$C$7:$C$1279,MATCH(B204,Historical!$B$7:$B$1301,0))/INDEX(Historical!$O$7:$O$1270,MATCH(B204,Historical!$B$7:$B$1301,0)))^(1/10)-1)*100)</f>
        <v>8.842291989017026</v>
      </c>
      <c r="W204" s="715">
        <f>IF(OR(U204&lt;=0,U204="n/a",V204&lt;=0,V204="n/a"),"n/a",U204/V204)</f>
        <v>1.9166005705818134</v>
      </c>
      <c r="X204" s="716" t="str">
        <f>IF(OR(AJ204&lt;=0,AJ204="n/a",U204&lt;=0,U204="n/a"),"n/a",U204/AJ204)</f>
        <v>n/a</v>
      </c>
      <c r="Y204" s="685" t="s">
        <v>4496</v>
      </c>
      <c r="Z204" s="663" t="str">
        <f>IF(OR(AC204&lt;0.01,AC204="n/a"),"n/a",M204/AC204*100)</f>
        <v>n/a</v>
      </c>
      <c r="AA204" s="900" t="str">
        <f>IF(OR(AC204&lt;0.01,AC204="n/a"),"n/a",I204/AC204)</f>
        <v>n/a</v>
      </c>
      <c r="AB204" s="901">
        <v>12</v>
      </c>
      <c r="AC204" s="879" t="s">
        <v>136</v>
      </c>
      <c r="AD204" s="879" t="s">
        <v>136</v>
      </c>
      <c r="AE204" s="879" t="s">
        <v>136</v>
      </c>
      <c r="AF204" s="879" t="s">
        <v>136</v>
      </c>
      <c r="AG204" s="879" t="s">
        <v>136</v>
      </c>
      <c r="AH204" s="879" t="s">
        <v>136</v>
      </c>
      <c r="AI204" s="879" t="s">
        <v>136</v>
      </c>
      <c r="AJ204" s="879" t="s">
        <v>136</v>
      </c>
      <c r="AK204" s="879" t="s">
        <v>136</v>
      </c>
      <c r="AL204" s="892" t="s">
        <v>136</v>
      </c>
      <c r="AM204" s="886" t="s">
        <v>136</v>
      </c>
      <c r="AN204" s="879" t="s">
        <v>136</v>
      </c>
      <c r="AO204" s="753" t="str">
        <f>IF(U204="n/a","n/a",IF(AA204&lt;0,"n/a",IF(AA204="n/a","n/a",J204+U204-AA204)))</f>
        <v>n/a</v>
      </c>
      <c r="AP204" s="754">
        <f>IF(U204="n/a","n/a",J204+U204)</f>
        <v>21.189566113825272</v>
      </c>
      <c r="AQ204" s="902" t="str">
        <f>IF(OR(AC204&lt;0.01,AF204="n/a"),"n/a",(I204/SQRT(22.5*AC204*(I204/AF204))-1)*100)</f>
        <v>n/a</v>
      </c>
      <c r="AR204" s="663">
        <f>INDEX(Historical!$C$7:$C$1279,MATCH(B204,Historical!$B$7:$B$1301,0))*IF(AH204="n/a",1.03,IF(AH204&lt;0,1.01,IF(AH204&gt;10,1.1,(1+AH204/100))))</f>
        <v>1.4419999999999999</v>
      </c>
      <c r="AS204" s="900">
        <f>IF($AI204="n/a",1.03*AR204,IF($AI204&lt;0,1.01*AR204,IF($AI204&gt;10,1.1*AR204,(1+$AI204/100)*AR204)))</f>
        <v>1.48526</v>
      </c>
      <c r="AT204" s="900">
        <f>IF($AK204="n/a",1.03*AS204,IF($AK204&lt;0,1.01*AS204,IF($AK204&gt;10,1.1*AS204,(1+$AK204/100)*AS204)))</f>
        <v>1.5298178</v>
      </c>
      <c r="AU204" s="900">
        <f>IF($AK204="n/a",1.03*AT204,IF($AK204&lt;0,1.01*AT204,IF($AK204&gt;10,1.1*AT204,(1+$AK204/100)*AT204)))</f>
        <v>1.5757123340000001</v>
      </c>
      <c r="AV204" s="900">
        <f>IF($AK204="n/a",1.03*AU204,IF($AK204&lt;0,1.01*AU204,IF($AK204&gt;10,1.1*AU204,(1+$AK204/100)*AU204)))</f>
        <v>1.6229837040200001</v>
      </c>
      <c r="AW204" s="663">
        <f>SUM(AR204:AV204)</f>
        <v>7.6557738380200009</v>
      </c>
      <c r="AX204" s="761">
        <f>AW204/I204*100</f>
        <v>23.199314660666669</v>
      </c>
      <c r="AY204" s="948" t="s">
        <v>136</v>
      </c>
      <c r="AZ204" s="886" t="s">
        <v>136</v>
      </c>
      <c r="BA204" s="886" t="s">
        <v>136</v>
      </c>
      <c r="BB204" s="886" t="s">
        <v>136</v>
      </c>
      <c r="BC204" s="886" t="s">
        <v>136</v>
      </c>
      <c r="BD204" s="657" t="s">
        <v>4271</v>
      </c>
      <c r="BE204" s="635">
        <v>2013</v>
      </c>
      <c r="BF204" s="912">
        <f>IF(BE204&gt;2008,0,IF(BE204&gt;2001,1,IF(BE204&gt;1990,2,IF(BE204&gt;1980,3,IF(BE204&gt;1973,4,IF(BE204&gt;1970,5,IF(BE204&gt;1960,6,IF(BE204&gt;1958,7,IF(BE204&gt;1953,8,9)))))))))</f>
        <v>0</v>
      </c>
      <c r="BG204" s="896" t="s">
        <v>136</v>
      </c>
    </row>
    <row r="205" spans="1:59" ht="11.25" customHeight="1" x14ac:dyDescent="0.2">
      <c r="A205" s="885" t="s">
        <v>1391</v>
      </c>
      <c r="B205" s="889" t="s">
        <v>1392</v>
      </c>
      <c r="C205" s="946" t="s">
        <v>4199</v>
      </c>
      <c r="D205" s="946" t="s">
        <v>4332</v>
      </c>
      <c r="E205" s="746">
        <v>6</v>
      </c>
      <c r="F205" s="1199">
        <v>694</v>
      </c>
      <c r="G205" s="1199" t="s">
        <v>106</v>
      </c>
      <c r="H205" s="1199" t="s">
        <v>106</v>
      </c>
      <c r="I205" s="888">
        <v>323.45999999999998</v>
      </c>
      <c r="J205" s="663">
        <f>(M205/I205)*100</f>
        <v>1.4221232919062636</v>
      </c>
      <c r="K205" s="891">
        <v>1.1499999999999999</v>
      </c>
      <c r="L205" s="901">
        <v>4</v>
      </c>
      <c r="M205" s="654">
        <f>K205*L205</f>
        <v>4.5999999999999996</v>
      </c>
      <c r="N205" s="884" t="s">
        <v>127</v>
      </c>
      <c r="O205" s="747">
        <v>1.1000000000000001</v>
      </c>
      <c r="P205" s="875">
        <v>43738</v>
      </c>
      <c r="Q205" s="875">
        <v>43754</v>
      </c>
      <c r="R205" s="654">
        <f>(K205-O205)/O205*100</f>
        <v>4.545454545454529</v>
      </c>
      <c r="S205" s="714">
        <f>IF(INDEX(Historical!$D$7:$D$1277,MATCH(B205,Historical!$B$7:$B$1301,0))=0,"n/a",(INDEX(Historical!$C$7:$C$1279,MATCH(B205,Historical!$B$7:$B$1301,0))/INDEX(Historical!$D$7:$D$1277,MATCH(B205,Historical!$B$7:$B$1301,0))-1)*100)</f>
        <v>40.625</v>
      </c>
      <c r="T205" s="714">
        <f>IF(INDEX(Historical!$F$7:$F$1270,MATCH(B205,Historical!$B$7:$B$1301,0))=0,"n/a",((INDEX(Historical!$C$7:$C$1279,MATCH(B205,Historical!$B$7:$B$1301,0))/INDEX(Historical!$F$7:$F$1270,MATCH(B205,Historical!$B$7:$B$1301,0)))^(1/3)-1)*100)</f>
        <v>55.361625297692932</v>
      </c>
      <c r="U205" s="714">
        <f>IF(INDEX(Historical!$H$7:$H$1270,MATCH(B205,Historical!$B$7:$B$1301,0))=0,"n/a",((INDEX(Historical!$C$7:$C$1279,MATCH(B205,Historical!$B$7:$B$1301,0))/INDEX(Historical!$H$7:$H$1270,MATCH(B205,Historical!$B$7:$B$1301,0)))^(1/5)-1)*100)</f>
        <v>65.722700866999332</v>
      </c>
      <c r="V205" s="714" t="str">
        <f>IF(INDEX(Historical!$O$7:$O$1270,MATCH(B205,Historical!$B$7:$B$1301,0))=0,"n/a",((INDEX(Historical!$C$7:$C$1279,MATCH(B205,Historical!$B$7:$B$1301,0))/INDEX(Historical!$O$7:$O$1270,MATCH(B205,Historical!$B$7:$B$1301,0)))^(1/10)-1)*100)</f>
        <v>n/a</v>
      </c>
      <c r="W205" s="715" t="str">
        <f>IF(OR(U205&lt;=0,U205="n/a",V205&lt;=0,V205="n/a"),"n/a",U205/V205)</f>
        <v>n/a</v>
      </c>
      <c r="X205" s="716">
        <f>IF(OR(AJ205&lt;=0,AJ205="n/a",U205&lt;=0,U205="n/a"),"n/a",U205/AJ205)</f>
        <v>2.1548426513770274</v>
      </c>
      <c r="Y205" s="673"/>
      <c r="Z205" s="663">
        <f>IF(OR(AC205&lt;0.01,AC205="n/a"),"n/a",M205/AC205*100)</f>
        <v>33.093525179856108</v>
      </c>
      <c r="AA205" s="900">
        <f>IF(OR(AC205&lt;0.01,AC205="n/a"),"n/a",I205/AC205)</f>
        <v>23.2705035971223</v>
      </c>
      <c r="AB205" s="901">
        <v>6</v>
      </c>
      <c r="AC205" s="879">
        <v>13.9</v>
      </c>
      <c r="AD205" s="879">
        <v>1.53</v>
      </c>
      <c r="AE205" s="879">
        <v>4.8099999999999996</v>
      </c>
      <c r="AF205" s="879">
        <v>9.8800000000000008</v>
      </c>
      <c r="AG205" s="879">
        <v>45.300000000000004</v>
      </c>
      <c r="AH205" s="879">
        <v>-16.8</v>
      </c>
      <c r="AI205" s="879">
        <v>15.7</v>
      </c>
      <c r="AJ205" s="879">
        <v>30.5</v>
      </c>
      <c r="AK205" s="879">
        <v>14.52</v>
      </c>
      <c r="AL205" s="892">
        <v>46270</v>
      </c>
      <c r="AM205" s="886">
        <v>0.3</v>
      </c>
      <c r="AN205" s="879">
        <v>1.1200000000000001</v>
      </c>
      <c r="AO205" s="753">
        <f>IF(U205="n/a","n/a",IF(AA205&lt;0,"n/a",IF(AA205="n/a","n/a",J205+U205-AA205)))</f>
        <v>43.874320561783293</v>
      </c>
      <c r="AP205" s="754">
        <f>IF(U205="n/a","n/a",J205+U205)</f>
        <v>67.144824158905593</v>
      </c>
      <c r="AQ205" s="902">
        <f>IF(OR(AC205&lt;0.01,AF205="n/a"),"n/a",(I205/SQRT(22.5*AC205*(I205/AF205))-1)*100)</f>
        <v>219.66133157839849</v>
      </c>
      <c r="AR205" s="663">
        <f>INDEX(Historical!$C$7:$C$1279,MATCH(B205,Historical!$B$7:$B$1301,0))*IF(AH205="n/a",1.03,IF(AH205&lt;0,1.01,IF(AH205&gt;10,1.1,(1+AH205/100))))</f>
        <v>4.5449999999999999</v>
      </c>
      <c r="AS205" s="900">
        <f>IF($AI205="n/a",1.03*AR205,IF($AI205&lt;0,1.01*AR205,IF($AI205&gt;10,1.1*AR205,(1+$AI205/100)*AR205)))</f>
        <v>4.9995000000000003</v>
      </c>
      <c r="AT205" s="900">
        <f>IF($AK205="n/a",1.03*AS205,IF($AK205&lt;0,1.01*AS205,IF($AK205&gt;10,1.1*AS205,(1+$AK205/100)*AS205)))</f>
        <v>5.4994500000000004</v>
      </c>
      <c r="AU205" s="900">
        <f>IF($AK205="n/a",1.03*AT205,IF($AK205&lt;0,1.01*AT205,IF($AK205&gt;10,1.1*AT205,(1+$AK205/100)*AT205)))</f>
        <v>6.0493950000000005</v>
      </c>
      <c r="AV205" s="900">
        <f>IF($AK205="n/a",1.03*AU205,IF($AK205&lt;0,1.01*AU205,IF($AK205&gt;10,1.1*AU205,(1+$AK205/100)*AU205)))</f>
        <v>6.6543345000000009</v>
      </c>
      <c r="AW205" s="663">
        <f>SUM(AR205:AV205)</f>
        <v>27.7476795</v>
      </c>
      <c r="AX205" s="761">
        <f>AW205/I205*100</f>
        <v>8.5783959376739016</v>
      </c>
      <c r="AY205" s="948">
        <v>1.35</v>
      </c>
      <c r="AZ205" s="886">
        <v>80.78</v>
      </c>
      <c r="BA205" s="886">
        <v>-6.0600000000000005</v>
      </c>
      <c r="BB205" s="886">
        <v>17.04</v>
      </c>
      <c r="BC205" s="886">
        <v>18.61</v>
      </c>
      <c r="BE205" s="635">
        <v>2014</v>
      </c>
      <c r="BF205" s="912">
        <f>IF(BE205&gt;2008,0,IF(BE205&gt;2001,1,IF(BE205&gt;1990,2,IF(BE205&gt;1980,3,IF(BE205&gt;1973,4,IF(BE205&gt;1970,5,IF(BE205&gt;1960,6,IF(BE205&gt;1958,7,IF(BE205&gt;1953,8,9)))))))))</f>
        <v>0</v>
      </c>
      <c r="BG205" s="896">
        <v>17</v>
      </c>
    </row>
    <row r="206" spans="1:59" ht="11.25" customHeight="1" x14ac:dyDescent="0.2">
      <c r="A206" s="885" t="s">
        <v>1668</v>
      </c>
      <c r="B206" s="889" t="s">
        <v>1669</v>
      </c>
      <c r="C206" s="946" t="s">
        <v>112</v>
      </c>
      <c r="D206" s="946" t="s">
        <v>4339</v>
      </c>
      <c r="E206" s="746">
        <v>8</v>
      </c>
      <c r="F206" s="1199">
        <v>515</v>
      </c>
      <c r="G206" s="1199" t="s">
        <v>115</v>
      </c>
      <c r="H206" s="1199" t="s">
        <v>115</v>
      </c>
      <c r="I206" s="888">
        <v>34.18</v>
      </c>
      <c r="J206" s="663">
        <f>(M206/I206)*100</f>
        <v>2.1064950263311877</v>
      </c>
      <c r="K206" s="891">
        <v>0.18</v>
      </c>
      <c r="L206" s="901">
        <v>4</v>
      </c>
      <c r="M206" s="654">
        <f>K206*L206</f>
        <v>0.72</v>
      </c>
      <c r="N206" s="884" t="s">
        <v>287</v>
      </c>
      <c r="O206" s="747">
        <v>0.16</v>
      </c>
      <c r="P206" s="1200">
        <v>43620</v>
      </c>
      <c r="Q206" s="1200">
        <v>43642</v>
      </c>
      <c r="R206" s="654">
        <f>(K206-O206)/O206*100</f>
        <v>12.499999999999993</v>
      </c>
      <c r="S206" s="714">
        <f>IF(INDEX(Historical!$D$7:$D$1277,MATCH(B206,Historical!$B$7:$B$1301,0))=0,"n/a",(INDEX(Historical!$C$7:$C$1279,MATCH(B206,Historical!$B$7:$B$1301,0))/INDEX(Historical!$D$7:$D$1277,MATCH(B206,Historical!$B$7:$B$1301,0))-1)*100)</f>
        <v>22.807017543859654</v>
      </c>
      <c r="T206" s="714">
        <f>IF(INDEX(Historical!$F$7:$F$1270,MATCH(B206,Historical!$B$7:$B$1301,0))=0,"n/a",((INDEX(Historical!$C$7:$C$1279,MATCH(B206,Historical!$B$7:$B$1301,0))/INDEX(Historical!$F$7:$F$1270,MATCH(B206,Historical!$B$7:$B$1301,0)))^(1/3)-1)*100)</f>
        <v>23.127650029855552</v>
      </c>
      <c r="U206" s="714">
        <f>IF(INDEX(Historical!$H$7:$H$1270,MATCH(B206,Historical!$B$7:$B$1301,0))=0,"n/a",((INDEX(Historical!$C$7:$C$1279,MATCH(B206,Historical!$B$7:$B$1301,0))/INDEX(Historical!$H$7:$H$1270,MATCH(B206,Historical!$B$7:$B$1301,0)))^(1/5)-1)*100)</f>
        <v>26.04774247635946</v>
      </c>
      <c r="V206" s="714">
        <f>IF(INDEX(Historical!$O$7:$O$1270,MATCH(B206,Historical!$B$7:$B$1301,0))=0,"n/a",((INDEX(Historical!$C$7:$C$1279,MATCH(B206,Historical!$B$7:$B$1301,0))/INDEX(Historical!$O$7:$O$1270,MATCH(B206,Historical!$B$7:$B$1301,0)))^(1/10)-1)*100)</f>
        <v>42.694358845765109</v>
      </c>
      <c r="W206" s="715">
        <f>IF(OR(U206&lt;=0,U206="n/a",V206&lt;=0,V206="n/a"),"n/a",U206/V206)</f>
        <v>0.61009798906824808</v>
      </c>
      <c r="X206" s="716">
        <f>IF(OR(AJ206&lt;=0,AJ206="n/a",U206&lt;=0,U206="n/a"),"n/a",U206/AJ206)</f>
        <v>1.2522953113634354</v>
      </c>
      <c r="Y206" s="666"/>
      <c r="Z206" s="663">
        <f>IF(OR(AC206&lt;0.01,AC206="n/a"),"n/a",M206/AC206*100)</f>
        <v>21.621621621621621</v>
      </c>
      <c r="AA206" s="900">
        <f>IF(OR(AC206&lt;0.01,AC206="n/a"),"n/a",I206/AC206)</f>
        <v>10.264264264264265</v>
      </c>
      <c r="AB206" s="901">
        <v>12</v>
      </c>
      <c r="AC206" s="879">
        <v>3.33</v>
      </c>
      <c r="AD206" s="879" t="s">
        <v>136</v>
      </c>
      <c r="AE206" s="879">
        <v>0.99</v>
      </c>
      <c r="AF206" s="879">
        <v>1.99</v>
      </c>
      <c r="AG206" s="879">
        <v>18.8</v>
      </c>
      <c r="AH206" s="879">
        <v>-2</v>
      </c>
      <c r="AI206" s="879">
        <v>142.1</v>
      </c>
      <c r="AJ206" s="879">
        <v>20.8</v>
      </c>
      <c r="AK206" s="879">
        <v>-3.01</v>
      </c>
      <c r="AL206" s="892">
        <v>21300</v>
      </c>
      <c r="AM206" s="886">
        <v>0.3</v>
      </c>
      <c r="AN206" s="879">
        <v>0.56000000000000005</v>
      </c>
      <c r="AO206" s="753">
        <f>IF(U206="n/a","n/a",IF(AA206&lt;0,"n/a",IF(AA206="n/a","n/a",J206+U206-AA206)))</f>
        <v>17.889973238426386</v>
      </c>
      <c r="AP206" s="754">
        <f>IF(U206="n/a","n/a",J206+U206)</f>
        <v>28.154237502690648</v>
      </c>
      <c r="AQ206" s="902">
        <f>IF(OR(AC206&lt;0.01,AF206="n/a"),"n/a",(I206/SQRT(22.5*AC206*(I206/AF206))-1)*100)</f>
        <v>-4.7205609544316633</v>
      </c>
      <c r="AR206" s="663">
        <f>INDEX(Historical!$C$7:$C$1279,MATCH(B206,Historical!$B$7:$B$1301,0))*IF(AH206="n/a",1.03,IF(AH206&lt;0,1.01,IF(AH206&gt;10,1.1,(1+AH206/100))))</f>
        <v>0.70699999999999996</v>
      </c>
      <c r="AS206" s="900">
        <f>IF($AI206="n/a",1.03*AR206,IF($AI206&lt;0,1.01*AR206,IF($AI206&gt;10,1.1*AR206,(1+$AI206/100)*AR206)))</f>
        <v>0.77770000000000006</v>
      </c>
      <c r="AT206" s="900">
        <f>IF($AK206="n/a",1.03*AS206,IF($AK206&lt;0,1.01*AS206,IF($AK206&gt;10,1.1*AS206,(1+$AK206/100)*AS206)))</f>
        <v>0.78547700000000009</v>
      </c>
      <c r="AU206" s="900">
        <f>IF($AK206="n/a",1.03*AT206,IF($AK206&lt;0,1.01*AT206,IF($AK206&gt;10,1.1*AT206,(1+$AK206/100)*AT206)))</f>
        <v>0.7933317700000001</v>
      </c>
      <c r="AV206" s="900">
        <f>IF($AK206="n/a",1.03*AU206,IF($AK206&lt;0,1.01*AU206,IF($AK206&gt;10,1.1*AU206,(1+$AK206/100)*AU206)))</f>
        <v>0.80126508770000016</v>
      </c>
      <c r="AW206" s="663">
        <f>SUM(AR206:AV206)</f>
        <v>3.8647738577000004</v>
      </c>
      <c r="AX206" s="761">
        <f>AW206/I206*100</f>
        <v>11.307120707138679</v>
      </c>
      <c r="AY206" s="948">
        <v>1.24</v>
      </c>
      <c r="AZ206" s="886">
        <v>52.15</v>
      </c>
      <c r="BA206" s="886">
        <v>-41.9</v>
      </c>
      <c r="BB206" s="886">
        <v>8.4599999999999991</v>
      </c>
      <c r="BC206" s="886">
        <v>-26.1</v>
      </c>
      <c r="BE206" s="635">
        <v>2012</v>
      </c>
      <c r="BF206" s="912">
        <f>IF(BE206&gt;2008,0,IF(BE206&gt;2001,1,IF(BE206&gt;1990,2,IF(BE206&gt;1980,3,IF(BE206&gt;1973,4,IF(BE206&gt;1970,5,IF(BE206&gt;1960,6,IF(BE206&gt;1958,7,IF(BE206&gt;1953,8,9)))))))))</f>
        <v>0</v>
      </c>
      <c r="BG206" s="896">
        <v>6.9</v>
      </c>
    </row>
    <row r="207" spans="1:59" ht="11.25" customHeight="1" x14ac:dyDescent="0.2">
      <c r="A207" s="885" t="s">
        <v>1421</v>
      </c>
      <c r="B207" s="889" t="s">
        <v>1422</v>
      </c>
      <c r="C207" s="946" t="s">
        <v>123</v>
      </c>
      <c r="D207" s="946" t="s">
        <v>4180</v>
      </c>
      <c r="E207" s="746">
        <v>9</v>
      </c>
      <c r="F207" s="1199">
        <v>434</v>
      </c>
      <c r="G207" s="1199" t="s">
        <v>106</v>
      </c>
      <c r="H207" s="1199" t="s">
        <v>106</v>
      </c>
      <c r="I207" s="888">
        <v>65.72</v>
      </c>
      <c r="J207" s="663">
        <f>(M207/I207)*100</f>
        <v>6.3907486305538646</v>
      </c>
      <c r="K207" s="891">
        <v>1.05</v>
      </c>
      <c r="L207" s="901">
        <v>4</v>
      </c>
      <c r="M207" s="654">
        <f>K207*L207</f>
        <v>4.2</v>
      </c>
      <c r="N207" s="884" t="s">
        <v>111</v>
      </c>
      <c r="O207" s="747">
        <v>1</v>
      </c>
      <c r="P207" s="1200">
        <v>43623</v>
      </c>
      <c r="Q207" s="1200">
        <v>43633</v>
      </c>
      <c r="R207" s="654">
        <f>(K207-O207)/O207*100</f>
        <v>5.0000000000000044</v>
      </c>
      <c r="S207" s="714">
        <f>IF(INDEX(Historical!$D$7:$D$1277,MATCH(B207,Historical!$B$7:$B$1301,0))=0,"n/a",(INDEX(Historical!$C$7:$C$1279,MATCH(B207,Historical!$B$7:$B$1301,0))/INDEX(Historical!$D$7:$D$1277,MATCH(B207,Historical!$B$7:$B$1301,0))-1)*100)</f>
        <v>3.7500000000000089</v>
      </c>
      <c r="T207" s="714">
        <f>IF(INDEX(Historical!$F$7:$F$1270,MATCH(B207,Historical!$B$7:$B$1301,0))=0,"n/a",((INDEX(Historical!$C$7:$C$1279,MATCH(B207,Historical!$B$7:$B$1301,0))/INDEX(Historical!$F$7:$F$1270,MATCH(B207,Historical!$B$7:$B$1301,0)))^(1/3)-1)*100)</f>
        <v>7.6137968195897354</v>
      </c>
      <c r="U207" s="714">
        <f>IF(INDEX(Historical!$H$7:$H$1270,MATCH(B207,Historical!$B$7:$B$1301,0))=0,"n/a",((INDEX(Historical!$C$7:$C$1279,MATCH(B207,Historical!$B$7:$B$1301,0))/INDEX(Historical!$H$7:$H$1270,MATCH(B207,Historical!$B$7:$B$1301,0)))^(1/5)-1)*100)</f>
        <v>8.9775064658225148</v>
      </c>
      <c r="V207" s="714" t="str">
        <f>IF(INDEX(Historical!$O$7:$O$1270,MATCH(B207,Historical!$B$7:$B$1301,0))=0,"n/a",((INDEX(Historical!$C$7:$C$1279,MATCH(B207,Historical!$B$7:$B$1301,0))/INDEX(Historical!$O$7:$O$1270,MATCH(B207,Historical!$B$7:$B$1301,0)))^(1/10)-1)*100)</f>
        <v>n/a</v>
      </c>
      <c r="W207" s="715" t="str">
        <f>IF(OR(U207&lt;=0,U207="n/a",V207&lt;=0,V207="n/a"),"n/a",U207/V207)</f>
        <v>n/a</v>
      </c>
      <c r="X207" s="716">
        <f>IF(OR(AJ207&lt;=0,AJ207="n/a",U207&lt;=0,U207="n/a"),"n/a",U207/AJ207)</f>
        <v>2.3625017015322407</v>
      </c>
      <c r="Y207" s="675" t="s">
        <v>1423</v>
      </c>
      <c r="Z207" s="663">
        <f>IF(OR(AC207&lt;0.01,AC207="n/a"),"n/a",M207/AC207*100)</f>
        <v>53.503184713375795</v>
      </c>
      <c r="AA207" s="900">
        <f>IF(OR(AC207&lt;0.01,AC207="n/a"),"n/a",I207/AC207)</f>
        <v>8.3719745222929944</v>
      </c>
      <c r="AB207" s="901">
        <v>12</v>
      </c>
      <c r="AC207" s="879">
        <v>7.85</v>
      </c>
      <c r="AD207" s="879" t="s">
        <v>136</v>
      </c>
      <c r="AE207" s="879">
        <v>0.65</v>
      </c>
      <c r="AF207" s="879">
        <v>2.96</v>
      </c>
      <c r="AG207" s="879">
        <v>32</v>
      </c>
      <c r="AH207" s="879">
        <v>-20.3</v>
      </c>
      <c r="AI207" s="879">
        <v>52.87</v>
      </c>
      <c r="AJ207" s="879">
        <v>3.8</v>
      </c>
      <c r="AK207" s="879">
        <v>-1.1100000000000001</v>
      </c>
      <c r="AL207" s="892">
        <v>21890</v>
      </c>
      <c r="AM207" s="886">
        <v>0.2</v>
      </c>
      <c r="AN207" s="879">
        <v>1.86</v>
      </c>
      <c r="AO207" s="753">
        <f>IF(U207="n/a","n/a",IF(AA207&lt;0,"n/a",IF(AA207="n/a","n/a",J207+U207-AA207)))</f>
        <v>6.9962805740833858</v>
      </c>
      <c r="AP207" s="754">
        <f>IF(U207="n/a","n/a",J207+U207)</f>
        <v>15.36825509637638</v>
      </c>
      <c r="AQ207" s="902">
        <f>IF(OR(AC207&lt;0.01,AF207="n/a"),"n/a",(I207/SQRT(22.5*AC207*(I207/AF207))-1)*100)</f>
        <v>4.9466416507556454</v>
      </c>
      <c r="AR207" s="663">
        <f>INDEX(Historical!$C$7:$C$1279,MATCH(B207,Historical!$B$7:$B$1301,0))*IF(AH207="n/a",1.03,IF(AH207&lt;0,1.01,IF(AH207&gt;10,1.1,(1+AH207/100))))</f>
        <v>4.1915000000000004</v>
      </c>
      <c r="AS207" s="900">
        <f>IF($AI207="n/a",1.03*AR207,IF($AI207&lt;0,1.01*AR207,IF($AI207&gt;10,1.1*AR207,(1+$AI207/100)*AR207)))</f>
        <v>4.6106500000000006</v>
      </c>
      <c r="AT207" s="900">
        <f>IF($AK207="n/a",1.03*AS207,IF($AK207&lt;0,1.01*AS207,IF($AK207&gt;10,1.1*AS207,(1+$AK207/100)*AS207)))</f>
        <v>4.6567565000000002</v>
      </c>
      <c r="AU207" s="900">
        <f>IF($AK207="n/a",1.03*AT207,IF($AK207&lt;0,1.01*AT207,IF($AK207&gt;10,1.1*AT207,(1+$AK207/100)*AT207)))</f>
        <v>4.7033240650000003</v>
      </c>
      <c r="AV207" s="900">
        <f>IF($AK207="n/a",1.03*AU207,IF($AK207&lt;0,1.01*AU207,IF($AK207&gt;10,1.1*AU207,(1+$AK207/100)*AU207)))</f>
        <v>4.7503573056500006</v>
      </c>
      <c r="AW207" s="663">
        <f>SUM(AR207:AV207)</f>
        <v>22.91258787065</v>
      </c>
      <c r="AX207" s="761">
        <f>AW207/I207*100</f>
        <v>34.863949894476569</v>
      </c>
      <c r="AY207" s="948">
        <v>1.58</v>
      </c>
      <c r="AZ207" s="886">
        <v>94.96</v>
      </c>
      <c r="BA207" s="886">
        <v>-33.56</v>
      </c>
      <c r="BB207" s="886">
        <v>7.3800000000000008</v>
      </c>
      <c r="BC207" s="886">
        <v>-13.33</v>
      </c>
      <c r="BE207" s="635">
        <v>2011</v>
      </c>
      <c r="BF207" s="912">
        <f>IF(BE207&gt;2008,0,IF(BE207&gt;2001,1,IF(BE207&gt;1990,2,IF(BE207&gt;1980,3,IF(BE207&gt;1973,4,IF(BE207&gt;1970,5,IF(BE207&gt;1960,6,IF(BE207&gt;1958,7,IF(BE207&gt;1953,8,9)))))))))</f>
        <v>0</v>
      </c>
      <c r="BG207" s="896">
        <v>8.9</v>
      </c>
    </row>
    <row r="208" spans="1:59" ht="11.25" customHeight="1" x14ac:dyDescent="0.2">
      <c r="A208" s="877" t="s">
        <v>1452</v>
      </c>
      <c r="B208" s="889" t="s">
        <v>1453</v>
      </c>
      <c r="C208" s="946" t="s">
        <v>4199</v>
      </c>
      <c r="D208" s="946" t="s">
        <v>4331</v>
      </c>
      <c r="E208" s="746">
        <v>9</v>
      </c>
      <c r="F208" s="1199">
        <v>473</v>
      </c>
      <c r="G208" s="1199" t="s">
        <v>106</v>
      </c>
      <c r="H208" s="1199" t="s">
        <v>106</v>
      </c>
      <c r="I208" s="888">
        <v>295.7</v>
      </c>
      <c r="J208" s="663">
        <f>(M208/I208)*100</f>
        <v>0.54108894149475828</v>
      </c>
      <c r="K208" s="891">
        <v>0.4</v>
      </c>
      <c r="L208" s="901">
        <v>4</v>
      </c>
      <c r="M208" s="654">
        <f>K208*L208</f>
        <v>1.6</v>
      </c>
      <c r="N208" s="884" t="s">
        <v>271</v>
      </c>
      <c r="O208" s="747">
        <v>0.33</v>
      </c>
      <c r="P208" s="875">
        <v>43837</v>
      </c>
      <c r="Q208" s="875">
        <v>43867</v>
      </c>
      <c r="R208" s="654">
        <f>(K208-O208)/O208*100</f>
        <v>21.212121212121211</v>
      </c>
      <c r="S208" s="714">
        <f>IF(INDEX(Historical!$D$7:$D$1277,MATCH(B208,Historical!$B$7:$B$1301,0))=0,"n/a",(INDEX(Historical!$C$7:$C$1279,MATCH(B208,Historical!$B$7:$B$1301,0))/INDEX(Historical!$D$7:$D$1277,MATCH(B208,Historical!$B$7:$B$1301,0))-1)*100)</f>
        <v>32.000000000000007</v>
      </c>
      <c r="T208" s="714">
        <f>IF(INDEX(Historical!$F$7:$F$1270,MATCH(B208,Historical!$B$7:$B$1301,0))=0,"n/a",((INDEX(Historical!$C$7:$C$1279,MATCH(B208,Historical!$B$7:$B$1301,0))/INDEX(Historical!$F$7:$F$1270,MATCH(B208,Historical!$B$7:$B$1301,0)))^(1/3)-1)*100)</f>
        <v>20.204330241367675</v>
      </c>
      <c r="U208" s="714">
        <f>IF(INDEX(Historical!$H$7:$H$1270,MATCH(B208,Historical!$B$7:$B$1301,0))=0,"n/a",((INDEX(Historical!$C$7:$C$1279,MATCH(B208,Historical!$B$7:$B$1301,0))/INDEX(Historical!$H$7:$H$1270,MATCH(B208,Historical!$B$7:$B$1301,0)))^(1/5)-1)*100)</f>
        <v>24.573093961551741</v>
      </c>
      <c r="V208" s="714">
        <f>IF(INDEX(Historical!$O$7:$O$1270,MATCH(B208,Historical!$B$7:$B$1301,0))=0,"n/a",((INDEX(Historical!$C$7:$C$1279,MATCH(B208,Historical!$B$7:$B$1301,0))/INDEX(Historical!$O$7:$O$1270,MATCH(B208,Historical!$B$7:$B$1301,0)))^(1/10)-1)*100)</f>
        <v>36.220436655374314</v>
      </c>
      <c r="W208" s="715">
        <f>IF(OR(U208&lt;=0,U208="n/a",V208&lt;=0,V208="n/a"),"n/a",U208/V208)</f>
        <v>0.67843174270251749</v>
      </c>
      <c r="X208" s="716">
        <f>IF(OR(AJ208&lt;=0,AJ208="n/a",U208&lt;=0,U208="n/a"),"n/a",U208/AJ208)</f>
        <v>1.1871059884807604</v>
      </c>
      <c r="Y208" s="673"/>
      <c r="Z208" s="663">
        <f>IF(OR(AC208&lt;0.01,AC208="n/a"),"n/a",M208/AC208*100)</f>
        <v>20.539152759948653</v>
      </c>
      <c r="AA208" s="900">
        <f>IF(OR(AC208&lt;0.01,AC208="n/a"),"n/a",I208/AC208)</f>
        <v>37.958921694480104</v>
      </c>
      <c r="AB208" s="901">
        <v>12</v>
      </c>
      <c r="AC208" s="879">
        <v>7.79</v>
      </c>
      <c r="AD208" s="879">
        <v>2.63</v>
      </c>
      <c r="AE208" s="879">
        <v>17.809999999999999</v>
      </c>
      <c r="AF208" s="879">
        <v>54.55</v>
      </c>
      <c r="AG208" s="879">
        <v>149.6</v>
      </c>
      <c r="AH208" s="879">
        <v>43.3</v>
      </c>
      <c r="AI208" s="879">
        <v>32.33</v>
      </c>
      <c r="AJ208" s="879">
        <v>20.7</v>
      </c>
      <c r="AK208" s="879">
        <v>14.31</v>
      </c>
      <c r="AL208" s="892">
        <v>302840</v>
      </c>
      <c r="AM208" s="886">
        <v>11.200000000000001</v>
      </c>
      <c r="AN208" s="879">
        <v>0</v>
      </c>
      <c r="AO208" s="753">
        <f>IF(U208="n/a","n/a",IF(AA208&lt;0,"n/a",IF(AA208="n/a","n/a",J208+U208-AA208)))</f>
        <v>-12.844738791433603</v>
      </c>
      <c r="AP208" s="754">
        <f>IF(U208="n/a","n/a",J208+U208)</f>
        <v>25.114182903046501</v>
      </c>
      <c r="AQ208" s="902">
        <f>IF(OR(AC208&lt;0.01,AF208="n/a"),"n/a",(I208/SQRT(22.5*AC208*(I208/AF208))-1)*100)</f>
        <v>859.31901273394953</v>
      </c>
      <c r="AR208" s="663">
        <f>INDEX(Historical!$C$7:$C$1279,MATCH(B208,Historical!$B$7:$B$1301,0))*IF(AH208="n/a",1.03,IF(AH208&lt;0,1.01,IF(AH208&gt;10,1.1,(1+AH208/100))))</f>
        <v>1.4520000000000002</v>
      </c>
      <c r="AS208" s="900">
        <f>IF($AI208="n/a",1.03*AR208,IF($AI208&lt;0,1.01*AR208,IF($AI208&gt;10,1.1*AR208,(1+$AI208/100)*AR208)))</f>
        <v>1.5972000000000004</v>
      </c>
      <c r="AT208" s="900">
        <f>IF($AK208="n/a",1.03*AS208,IF($AK208&lt;0,1.01*AS208,IF($AK208&gt;10,1.1*AS208,(1+$AK208/100)*AS208)))</f>
        <v>1.7569200000000005</v>
      </c>
      <c r="AU208" s="900">
        <f>IF($AK208="n/a",1.03*AT208,IF($AK208&lt;0,1.01*AT208,IF($AK208&gt;10,1.1*AT208,(1+$AK208/100)*AT208)))</f>
        <v>1.9326120000000007</v>
      </c>
      <c r="AV208" s="900">
        <f>IF($AK208="n/a",1.03*AU208,IF($AK208&lt;0,1.01*AU208,IF($AK208&gt;10,1.1*AU208,(1+$AK208/100)*AU208)))</f>
        <v>2.1258732000000009</v>
      </c>
      <c r="AW208" s="663">
        <f>SUM(AR208:AV208)</f>
        <v>8.8646052000000033</v>
      </c>
      <c r="AX208" s="761">
        <f>AW208/I208*100</f>
        <v>2.9978374027730821</v>
      </c>
      <c r="AY208" s="948">
        <v>1.07</v>
      </c>
      <c r="AZ208" s="886">
        <v>47.86</v>
      </c>
      <c r="BA208" s="886">
        <v>-14.85</v>
      </c>
      <c r="BB208" s="886">
        <v>2.69</v>
      </c>
      <c r="BC208" s="886">
        <v>3.35</v>
      </c>
      <c r="BE208" s="635">
        <v>2012</v>
      </c>
      <c r="BF208" s="912">
        <f>IF(BE208&gt;2008,0,IF(BE208&gt;2001,1,IF(BE208&gt;1990,2,IF(BE208&gt;1980,3,IF(BE208&gt;1973,4,IF(BE208&gt;1970,5,IF(BE208&gt;1960,6,IF(BE208&gt;1958,7,IF(BE208&gt;1953,8,9)))))))))</f>
        <v>0</v>
      </c>
      <c r="BG208" s="896">
        <v>28.7</v>
      </c>
    </row>
    <row r="209" spans="1:59" s="787" customFormat="1" ht="11.25" customHeight="1" x14ac:dyDescent="0.2">
      <c r="A209" s="658" t="s">
        <v>1434</v>
      </c>
      <c r="B209" s="795" t="s">
        <v>1435</v>
      </c>
      <c r="C209" s="946" t="s">
        <v>108</v>
      </c>
      <c r="D209" s="946" t="s">
        <v>4341</v>
      </c>
      <c r="E209" s="769">
        <v>9</v>
      </c>
      <c r="F209" s="1199">
        <v>438</v>
      </c>
      <c r="G209" s="1198" t="s">
        <v>106</v>
      </c>
      <c r="H209" s="1198" t="s">
        <v>106</v>
      </c>
      <c r="I209" s="770">
        <v>31.13</v>
      </c>
      <c r="J209" s="771">
        <f>(M209/I209)*100</f>
        <v>7.9023450048185033</v>
      </c>
      <c r="K209" s="772">
        <v>0.20499999999999999</v>
      </c>
      <c r="L209" s="773">
        <v>12</v>
      </c>
      <c r="M209" s="774">
        <f>K209*L209</f>
        <v>2.46</v>
      </c>
      <c r="N209" s="775" t="s">
        <v>1052</v>
      </c>
      <c r="O209" s="776">
        <v>0.2</v>
      </c>
      <c r="P209" s="1201">
        <v>43643</v>
      </c>
      <c r="Q209" s="1201">
        <v>43661</v>
      </c>
      <c r="R209" s="774">
        <f>(K209-O209)/O209*100</f>
        <v>2.4999999999999885</v>
      </c>
      <c r="S209" s="714">
        <f>IF(INDEX(Historical!$D$7:$D$1277,MATCH(B209,Historical!$B$7:$B$1301,0))=0,"n/a",(INDEX(Historical!$C$7:$C$1279,MATCH(B209,Historical!$B$7:$B$1301,0))/INDEX(Historical!$D$7:$D$1277,MATCH(B209,Historical!$B$7:$B$1301,0))-1)*100)</f>
        <v>5.2287581699346442</v>
      </c>
      <c r="T209" s="714">
        <f>IF(INDEX(Historical!$F$7:$F$1270,MATCH(B209,Historical!$B$7:$B$1301,0))=0,"n/a",((INDEX(Historical!$C$7:$C$1279,MATCH(B209,Historical!$B$7:$B$1301,0))/INDEX(Historical!$F$7:$F$1270,MATCH(B209,Historical!$B$7:$B$1301,0)))^(1/3)-1)*100)</f>
        <v>3.5506011786452296</v>
      </c>
      <c r="U209" s="714">
        <f>IF(INDEX(Historical!$H$7:$H$1270,MATCH(B209,Historical!$B$7:$B$1301,0))=0,"n/a",((INDEX(Historical!$C$7:$C$1279,MATCH(B209,Historical!$B$7:$B$1301,0))/INDEX(Historical!$H$7:$H$1270,MATCH(B209,Historical!$B$7:$B$1301,0)))^(1/5)-1)*100)</f>
        <v>3.8950477489882784</v>
      </c>
      <c r="V209" s="714">
        <f>IF(INDEX(Historical!$O$7:$O$1270,MATCH(B209,Historical!$B$7:$B$1301,0))=0,"n/a",((INDEX(Historical!$C$7:$C$1279,MATCH(B209,Historical!$B$7:$B$1301,0))/INDEX(Historical!$O$7:$O$1270,MATCH(B209,Historical!$B$7:$B$1301,0)))^(1/10)-1)*100)</f>
        <v>4.8775630819696492</v>
      </c>
      <c r="W209" s="715">
        <f>IF(OR(U209&lt;=0,U209="n/a",V209&lt;=0,V209="n/a"),"n/a",U209/V209)</f>
        <v>0.79856430014953017</v>
      </c>
      <c r="X209" s="716" t="str">
        <f>IF(OR(AJ209&lt;=0,AJ209="n/a",U209&lt;=0,U209="n/a"),"n/a",U209/AJ209)</f>
        <v>n/a</v>
      </c>
      <c r="Y209" s="788"/>
      <c r="Z209" s="771" t="str">
        <f>IF(OR(AC209&lt;0.01,AC209="n/a"),"n/a",M209/AC209*100)</f>
        <v>n/a</v>
      </c>
      <c r="AA209" s="779" t="str">
        <f>IF(OR(AC209&lt;0.01,AC209="n/a"),"n/a",I209/AC209)</f>
        <v>n/a</v>
      </c>
      <c r="AB209" s="773">
        <v>12</v>
      </c>
      <c r="AC209" s="780">
        <v>-1.26</v>
      </c>
      <c r="AD209" s="780" t="s">
        <v>136</v>
      </c>
      <c r="AE209" s="780">
        <v>8.58</v>
      </c>
      <c r="AF209" s="780">
        <v>1.49</v>
      </c>
      <c r="AG209" s="780">
        <v>-5.6000000000000005</v>
      </c>
      <c r="AH209" s="780">
        <v>-26.400000000000002</v>
      </c>
      <c r="AI209" s="780">
        <v>8.48</v>
      </c>
      <c r="AJ209" s="780">
        <v>-2.2999999999999998</v>
      </c>
      <c r="AK209" s="780">
        <v>7.0000000000000009</v>
      </c>
      <c r="AL209" s="781">
        <v>2040</v>
      </c>
      <c r="AM209" s="782">
        <v>5.0999999999999996</v>
      </c>
      <c r="AN209" s="780">
        <v>0.81</v>
      </c>
      <c r="AO209" s="783" t="str">
        <f>IF(U209="n/a","n/a",IF(AA209&lt;0,"n/a",IF(AA209="n/a","n/a",J209+U209-AA209)))</f>
        <v>n/a</v>
      </c>
      <c r="AP209" s="784">
        <f>IF(U209="n/a","n/a",J209+U209)</f>
        <v>11.797392753806783</v>
      </c>
      <c r="AQ209" s="785" t="str">
        <f>IF(OR(AC209&lt;0.01,AF209="n/a"),"n/a",(I209/SQRT(22.5*AC209*(I209/AF209))-1)*100)</f>
        <v>n/a</v>
      </c>
      <c r="AR209" s="663">
        <f>INDEX(Historical!$C$7:$C$1279,MATCH(B209,Historical!$B$7:$B$1301,0))*IF(AH209="n/a",1.03,IF(AH209&lt;0,1.01,IF(AH209&gt;10,1.1,(1+AH209/100))))</f>
        <v>2.4391500000000002</v>
      </c>
      <c r="AS209" s="779">
        <f>IF($AI209="n/a",1.03*AR209,IF($AI209&lt;0,1.01*AR209,IF($AI209&gt;10,1.1*AR209,(1+$AI209/100)*AR209)))</f>
        <v>2.6459899200000003</v>
      </c>
      <c r="AT209" s="779">
        <f>IF($AK209="n/a",1.03*AS209,IF($AK209&lt;0,1.01*AS209,IF($AK209&gt;10,1.1*AS209,(1+$AK209/100)*AS209)))</f>
        <v>2.8312092144000007</v>
      </c>
      <c r="AU209" s="779">
        <f>IF($AK209="n/a",1.03*AT209,IF($AK209&lt;0,1.01*AT209,IF($AK209&gt;10,1.1*AT209,(1+$AK209/100)*AT209)))</f>
        <v>3.029393859408001</v>
      </c>
      <c r="AV209" s="779">
        <f>IF($AK209="n/a",1.03*AU209,IF($AK209&lt;0,1.01*AU209,IF($AK209&gt;10,1.1*AU209,(1+$AK209/100)*AU209)))</f>
        <v>3.2414514295665611</v>
      </c>
      <c r="AW209" s="771">
        <f>SUM(AR209:AV209)</f>
        <v>14.187194423374564</v>
      </c>
      <c r="AX209" s="786">
        <f>AW209/I209*100</f>
        <v>45.574026416236954</v>
      </c>
      <c r="AY209" s="949">
        <v>1.52</v>
      </c>
      <c r="AZ209" s="782">
        <v>120.61999999999999</v>
      </c>
      <c r="BA209" s="782">
        <v>-30.98</v>
      </c>
      <c r="BB209" s="782">
        <v>5.4</v>
      </c>
      <c r="BC209" s="782">
        <v>-14.82</v>
      </c>
      <c r="BD209" s="922"/>
      <c r="BE209" s="635">
        <v>2011</v>
      </c>
      <c r="BF209" s="912">
        <f>IF(BE209&gt;2008,0,IF(BE209&gt;2001,1,IF(BE209&gt;1990,2,IF(BE209&gt;1980,3,IF(BE209&gt;1973,4,IF(BE209&gt;1970,5,IF(BE209&gt;1960,6,IF(BE209&gt;1958,7,IF(BE209&gt;1953,8,9)))))))))</f>
        <v>0</v>
      </c>
      <c r="BG209" s="838">
        <v>-3.2</v>
      </c>
    </row>
    <row r="210" spans="1:59" ht="11.25" customHeight="1" x14ac:dyDescent="0.2">
      <c r="A210" s="885" t="s">
        <v>1442</v>
      </c>
      <c r="B210" s="889" t="s">
        <v>1443</v>
      </c>
      <c r="C210" s="946" t="s">
        <v>112</v>
      </c>
      <c r="D210" s="946" t="s">
        <v>4368</v>
      </c>
      <c r="E210" s="746">
        <v>9</v>
      </c>
      <c r="F210" s="1199">
        <v>432</v>
      </c>
      <c r="G210" s="1199" t="s">
        <v>106</v>
      </c>
      <c r="H210" s="1199" t="s">
        <v>106</v>
      </c>
      <c r="I210" s="888">
        <v>68.75</v>
      </c>
      <c r="J210" s="663">
        <f>(M210/I210)*100</f>
        <v>3.1709090909090909</v>
      </c>
      <c r="K210" s="891">
        <v>1.0900000000000001</v>
      </c>
      <c r="L210" s="901">
        <v>2</v>
      </c>
      <c r="M210" s="654">
        <f>K210*L210</f>
        <v>2.1800000000000002</v>
      </c>
      <c r="N210" s="884" t="s">
        <v>1356</v>
      </c>
      <c r="O210" s="747">
        <v>1.01</v>
      </c>
      <c r="P210" s="880">
        <v>43616</v>
      </c>
      <c r="Q210" s="880">
        <v>43630</v>
      </c>
      <c r="R210" s="654">
        <f>(K210-O210)/O210*100</f>
        <v>7.9207920792079278</v>
      </c>
      <c r="S210" s="714">
        <f>IF(INDEX(Historical!$D$7:$D$1277,MATCH(B210,Historical!$B$7:$B$1301,0))=0,"n/a",(INDEX(Historical!$C$7:$C$1279,MATCH(B210,Historical!$B$7:$B$1301,0))/INDEX(Historical!$D$7:$D$1277,MATCH(B210,Historical!$B$7:$B$1301,0))-1)*100)</f>
        <v>7.9207920792079278</v>
      </c>
      <c r="T210" s="714">
        <f>IF(INDEX(Historical!$F$7:$F$1270,MATCH(B210,Historical!$B$7:$B$1301,0))=0,"n/a",((INDEX(Historical!$C$7:$C$1279,MATCH(B210,Historical!$B$7:$B$1301,0))/INDEX(Historical!$F$7:$F$1270,MATCH(B210,Historical!$B$7:$B$1301,0)))^(1/3)-1)*100)</f>
        <v>9.5089131016265824</v>
      </c>
      <c r="U210" s="714">
        <f>IF(INDEX(Historical!$H$7:$H$1270,MATCH(B210,Historical!$B$7:$B$1301,0))=0,"n/a",((INDEX(Historical!$C$7:$C$1279,MATCH(B210,Historical!$B$7:$B$1301,0))/INDEX(Historical!$H$7:$H$1270,MATCH(B210,Historical!$B$7:$B$1301,0)))^(1/5)-1)*100)</f>
        <v>17.33999991951427</v>
      </c>
      <c r="V210" s="714">
        <f>IF(INDEX(Historical!$O$7:$O$1270,MATCH(B210,Historical!$B$7:$B$1301,0))=0,"n/a",((INDEX(Historical!$C$7:$C$1279,MATCH(B210,Historical!$B$7:$B$1301,0))/INDEX(Historical!$O$7:$O$1270,MATCH(B210,Historical!$B$7:$B$1301,0)))^(1/10)-1)*100)</f>
        <v>11.409564708094022</v>
      </c>
      <c r="W210" s="715">
        <f>IF(OR(U210&lt;=0,U210="n/a",V210&lt;=0,V210="n/a"),"n/a",U210/V210)</f>
        <v>1.5197775167717973</v>
      </c>
      <c r="X210" s="716">
        <f>IF(OR(AJ210&lt;=0,AJ210="n/a",U210&lt;=0,U210="n/a"),"n/a",U210/AJ210)</f>
        <v>2.2230769127582399</v>
      </c>
      <c r="Y210" s="890"/>
      <c r="Z210" s="663">
        <f>IF(OR(AC210&lt;0.01,AC210="n/a"),"n/a",M210/AC210*100)</f>
        <v>31.594202898550726</v>
      </c>
      <c r="AA210" s="900">
        <f>IF(OR(AC210&lt;0.01,AC210="n/a"),"n/a",I210/AC210)</f>
        <v>9.9637681159420293</v>
      </c>
      <c r="AB210" s="901">
        <v>12</v>
      </c>
      <c r="AC210" s="879">
        <v>6.9</v>
      </c>
      <c r="AD210" s="879">
        <v>3.34</v>
      </c>
      <c r="AE210" s="879">
        <v>0.2</v>
      </c>
      <c r="AF210" s="879">
        <v>1.55</v>
      </c>
      <c r="AG210" s="879">
        <v>15.5</v>
      </c>
      <c r="AH210" s="879">
        <v>-9.1999999999999993</v>
      </c>
      <c r="AI210" s="879">
        <v>80.52</v>
      </c>
      <c r="AJ210" s="879">
        <v>7.8</v>
      </c>
      <c r="AK210" s="879">
        <v>3</v>
      </c>
      <c r="AL210" s="892">
        <v>4030.0000000000005</v>
      </c>
      <c r="AM210" s="886">
        <v>0.1</v>
      </c>
      <c r="AN210" s="879">
        <v>0.4</v>
      </c>
      <c r="AO210" s="753">
        <f>IF(U210="n/a","n/a",IF(AA210&lt;0,"n/a",IF(AA210="n/a","n/a",J210+U210-AA210)))</f>
        <v>10.547140894481332</v>
      </c>
      <c r="AP210" s="754">
        <f>IF(U210="n/a","n/a",J210+U210)</f>
        <v>20.510909010423362</v>
      </c>
      <c r="AQ210" s="902">
        <f>IF(OR(AC210&lt;0.01,AF210="n/a"),"n/a",(I210/SQRT(22.5*AC210*(I210/AF210))-1)*100)</f>
        <v>-17.151166896945114</v>
      </c>
      <c r="AR210" s="663">
        <f>INDEX(Historical!$C$7:$C$1279,MATCH(B210,Historical!$B$7:$B$1301,0))*IF(AH210="n/a",1.03,IF(AH210&lt;0,1.01,IF(AH210&gt;10,1.1,(1+AH210/100))))</f>
        <v>2.2018</v>
      </c>
      <c r="AS210" s="900">
        <f>IF($AI210="n/a",1.03*AR210,IF($AI210&lt;0,1.01*AR210,IF($AI210&gt;10,1.1*AR210,(1+$AI210/100)*AR210)))</f>
        <v>2.42198</v>
      </c>
      <c r="AT210" s="900">
        <f>IF($AK210="n/a",1.03*AS210,IF($AK210&lt;0,1.01*AS210,IF($AK210&gt;10,1.1*AS210,(1+$AK210/100)*AS210)))</f>
        <v>2.4946394000000001</v>
      </c>
      <c r="AU210" s="900">
        <f>IF($AK210="n/a",1.03*AT210,IF($AK210&lt;0,1.01*AT210,IF($AK210&gt;10,1.1*AT210,(1+$AK210/100)*AT210)))</f>
        <v>2.5694785820000003</v>
      </c>
      <c r="AV210" s="900">
        <f>IF($AK210="n/a",1.03*AU210,IF($AK210&lt;0,1.01*AU210,IF($AK210&gt;10,1.1*AU210,(1+$AK210/100)*AU210)))</f>
        <v>2.6465629394600003</v>
      </c>
      <c r="AW210" s="663">
        <f>SUM(AR210:AV210)</f>
        <v>12.334460921460002</v>
      </c>
      <c r="AX210" s="761">
        <f>AW210/I210*100</f>
        <v>17.941034067578183</v>
      </c>
      <c r="AY210" s="948">
        <v>2.02</v>
      </c>
      <c r="AZ210" s="886">
        <v>38.690000000000005</v>
      </c>
      <c r="BA210" s="886">
        <v>-31.919999999999998</v>
      </c>
      <c r="BB210" s="886">
        <v>-2.4299999999999997</v>
      </c>
      <c r="BC210" s="886">
        <v>-15.509999999999998</v>
      </c>
      <c r="BE210" s="635">
        <v>2011</v>
      </c>
      <c r="BF210" s="912">
        <f>IF(BE210&gt;2008,0,IF(BE210&gt;2001,1,IF(BE210&gt;1990,2,IF(BE210&gt;1980,3,IF(BE210&gt;1973,4,IF(BE210&gt;1970,5,IF(BE210&gt;1960,6,IF(BE210&gt;1958,7,IF(BE210&gt;1953,8,9)))))))))</f>
        <v>0</v>
      </c>
      <c r="BG210" s="896">
        <v>4.5999999999999996</v>
      </c>
    </row>
    <row r="211" spans="1:59" ht="11.25" customHeight="1" x14ac:dyDescent="0.2">
      <c r="A211" s="895" t="s">
        <v>4264</v>
      </c>
      <c r="B211" s="607" t="s">
        <v>2486</v>
      </c>
      <c r="C211" s="946" t="s">
        <v>112</v>
      </c>
      <c r="D211" s="946" t="s">
        <v>1222</v>
      </c>
      <c r="E211" s="746">
        <v>6</v>
      </c>
      <c r="F211" s="1199">
        <v>696</v>
      </c>
      <c r="G211" s="1199" t="s">
        <v>106</v>
      </c>
      <c r="H211" s="1199" t="s">
        <v>106</v>
      </c>
      <c r="I211" s="888">
        <v>50.21</v>
      </c>
      <c r="J211" s="663">
        <f>(M211/I211)*100</f>
        <v>1.0754829715196177</v>
      </c>
      <c r="K211" s="891">
        <v>0.13500000000000001</v>
      </c>
      <c r="L211" s="901">
        <v>4</v>
      </c>
      <c r="M211" s="654">
        <f>K211*L211</f>
        <v>0.54</v>
      </c>
      <c r="N211" s="645" t="s">
        <v>920</v>
      </c>
      <c r="O211" s="747">
        <v>0.12</v>
      </c>
      <c r="P211" s="875">
        <v>43748</v>
      </c>
      <c r="Q211" s="875">
        <v>43781</v>
      </c>
      <c r="R211" s="654">
        <f>(K211-O211)/O211*100</f>
        <v>12.500000000000011</v>
      </c>
      <c r="S211" s="714">
        <f>IF(INDEX(Historical!$D$7:$D$1277,MATCH(B211,Historical!$B$7:$B$1301,0))=0,"n/a",(INDEX(Historical!$C$7:$C$1279,MATCH(B211,Historical!$B$7:$B$1301,0))/INDEX(Historical!$D$7:$D$1277,MATCH(B211,Historical!$B$7:$B$1301,0))-1)*100)</f>
        <v>13.793103448275868</v>
      </c>
      <c r="T211" s="714">
        <f>IF(INDEX(Historical!$F$7:$F$1270,MATCH(B211,Historical!$B$7:$B$1301,0))=0,"n/a",((INDEX(Historical!$C$7:$C$1279,MATCH(B211,Historical!$B$7:$B$1301,0))/INDEX(Historical!$F$7:$F$1270,MATCH(B211,Historical!$B$7:$B$1301,0)))^(1/3)-1)*100)</f>
        <v>8.7380373002892142</v>
      </c>
      <c r="U211" s="714">
        <f>IF(INDEX(Historical!$H$7:$H$1270,MATCH(B211,Historical!$B$7:$B$1301,0))=0,"n/a",((INDEX(Historical!$C$7:$C$1279,MATCH(B211,Historical!$B$7:$B$1301,0))/INDEX(Historical!$H$7:$H$1270,MATCH(B211,Historical!$B$7:$B$1301,0)))^(1/5)-1)*100)</f>
        <v>8.4471771197698544</v>
      </c>
      <c r="V211" s="714">
        <f>IF(INDEX(Historical!$O$7:$O$1270,MATCH(B211,Historical!$B$7:$B$1301,0))=0,"n/a",((INDEX(Historical!$C$7:$C$1279,MATCH(B211,Historical!$B$7:$B$1301,0))/INDEX(Historical!$O$7:$O$1270,MATCH(B211,Historical!$B$7:$B$1301,0)))^(1/10)-1)*100)</f>
        <v>0.73600805301374805</v>
      </c>
      <c r="W211" s="715">
        <f>IF(OR(U211&lt;=0,U211="n/a",V211&lt;=0,V211="n/a"),"n/a",U211/V211)</f>
        <v>11.477017248902394</v>
      </c>
      <c r="X211" s="716" t="str">
        <f>IF(OR(AJ211&lt;=0,AJ211="n/a",U211&lt;=0,U211="n/a"),"n/a",U211/AJ211)</f>
        <v>n/a</v>
      </c>
      <c r="Y211" s="890"/>
      <c r="Z211" s="663">
        <f>IF(OR(AC211&lt;0.01,AC211="n/a"),"n/a",M211/AC211*100)</f>
        <v>23.175965665236053</v>
      </c>
      <c r="AA211" s="900">
        <f>IF(OR(AC211&lt;0.01,AC211="n/a"),"n/a",I211/AC211)</f>
        <v>21.549356223175966</v>
      </c>
      <c r="AB211" s="901">
        <v>12</v>
      </c>
      <c r="AC211" s="879">
        <v>2.33</v>
      </c>
      <c r="AD211" s="879">
        <v>2.14</v>
      </c>
      <c r="AE211" s="879">
        <v>1.92</v>
      </c>
      <c r="AF211" s="879" t="s">
        <v>136</v>
      </c>
      <c r="AG211" s="879" t="s">
        <v>136</v>
      </c>
      <c r="AH211" s="879">
        <v>7.3999999999999995</v>
      </c>
      <c r="AI211" s="879">
        <v>15.740000000000002</v>
      </c>
      <c r="AJ211" s="879">
        <v>-0.70000000000000007</v>
      </c>
      <c r="AK211" s="879">
        <v>9.81</v>
      </c>
      <c r="AL211" s="892">
        <v>13000</v>
      </c>
      <c r="AM211" s="886">
        <v>0.5</v>
      </c>
      <c r="AN211" s="879" t="s">
        <v>136</v>
      </c>
      <c r="AO211" s="753">
        <f>IF(U211="n/a","n/a",IF(AA211&lt;0,"n/a",IF(AA211="n/a","n/a",J211+U211-AA211)))</f>
        <v>-12.026696131886494</v>
      </c>
      <c r="AP211" s="754">
        <f>IF(U211="n/a","n/a",J211+U211)</f>
        <v>9.5226600912894721</v>
      </c>
      <c r="AQ211" s="902" t="str">
        <f>IF(OR(AC211&lt;0.01,AF211="n/a"),"n/a",(I211/SQRT(22.5*AC211*(I211/AF211))-1)*100)</f>
        <v>n/a</v>
      </c>
      <c r="AR211" s="663">
        <f>INDEX(Historical!$C$7:$C$1279,MATCH(B211,Historical!$B$7:$B$1301,0))*IF(AH211="n/a",1.03,IF(AH211&lt;0,1.01,IF(AH211&gt;10,1.1,(1+AH211/100))))</f>
        <v>0.53163000000000005</v>
      </c>
      <c r="AS211" s="900">
        <f>IF($AI211="n/a",1.03*AR211,IF($AI211&lt;0,1.01*AR211,IF($AI211&gt;10,1.1*AR211,(1+$AI211/100)*AR211)))</f>
        <v>0.58479300000000012</v>
      </c>
      <c r="AT211" s="900">
        <f>IF($AK211="n/a",1.03*AS211,IF($AK211&lt;0,1.01*AS211,IF($AK211&gt;10,1.1*AS211,(1+$AK211/100)*AS211)))</f>
        <v>0.64216119330000021</v>
      </c>
      <c r="AU211" s="900">
        <f>IF($AK211="n/a",1.03*AT211,IF($AK211&lt;0,1.01*AT211,IF($AK211&gt;10,1.1*AT211,(1+$AK211/100)*AT211)))</f>
        <v>0.70515720636273027</v>
      </c>
      <c r="AV211" s="900">
        <f>IF($AK211="n/a",1.03*AU211,IF($AK211&lt;0,1.01*AU211,IF($AK211&gt;10,1.1*AU211,(1+$AK211/100)*AU211)))</f>
        <v>0.77433312830691414</v>
      </c>
      <c r="AW211" s="663">
        <f>SUM(AR211:AV211)</f>
        <v>3.238074527969645</v>
      </c>
      <c r="AX211" s="761">
        <f>AW211/I211*100</f>
        <v>6.449062991375512</v>
      </c>
      <c r="AY211" s="948">
        <v>1.48</v>
      </c>
      <c r="AZ211" s="886">
        <v>85.69</v>
      </c>
      <c r="BA211" s="886">
        <v>0.22</v>
      </c>
      <c r="BB211" s="886">
        <v>12.42</v>
      </c>
      <c r="BC211" s="886">
        <v>14.180000000000001</v>
      </c>
      <c r="BE211" s="635">
        <v>2014</v>
      </c>
      <c r="BF211" s="912">
        <f>IF(BE211&gt;2008,0,IF(BE211&gt;2001,1,IF(BE211&gt;1990,2,IF(BE211&gt;1980,3,IF(BE211&gt;1973,4,IF(BE211&gt;1970,5,IF(BE211&gt;1960,6,IF(BE211&gt;1958,7,IF(BE211&gt;1953,8,9)))))))))</f>
        <v>0</v>
      </c>
      <c r="BG211" s="896" t="s">
        <v>136</v>
      </c>
    </row>
    <row r="212" spans="1:59" ht="11.25" customHeight="1" x14ac:dyDescent="0.2">
      <c r="A212" s="717" t="s">
        <v>3857</v>
      </c>
      <c r="B212" s="799" t="s">
        <v>3858</v>
      </c>
      <c r="C212" s="946" t="s">
        <v>112</v>
      </c>
      <c r="D212" s="946" t="s">
        <v>4375</v>
      </c>
      <c r="E212" s="746">
        <v>9</v>
      </c>
      <c r="F212" s="1199">
        <v>522</v>
      </c>
      <c r="G212" s="1199" t="s">
        <v>106</v>
      </c>
      <c r="H212" s="1199" t="s">
        <v>106</v>
      </c>
      <c r="I212" s="897">
        <v>29.1</v>
      </c>
      <c r="J212" s="663">
        <f>(M212/I212)*100</f>
        <v>3.1615120274914088</v>
      </c>
      <c r="K212" s="877">
        <v>0.23</v>
      </c>
      <c r="L212" s="1199">
        <v>4</v>
      </c>
      <c r="M212" s="654">
        <f>K212*L212</f>
        <v>0.92</v>
      </c>
      <c r="N212" s="1199" t="s">
        <v>4178</v>
      </c>
      <c r="O212" s="615">
        <v>0.22</v>
      </c>
      <c r="P212" s="644">
        <v>44048</v>
      </c>
      <c r="Q212" s="644">
        <v>44077</v>
      </c>
      <c r="R212" s="654">
        <f>(K212-O212)/O212*100</f>
        <v>4.5454545454545494</v>
      </c>
      <c r="S212" s="714">
        <f>IF(INDEX(Historical!$D$7:$D$1277,MATCH(B212,Historical!$B$7:$B$1301,0))=0,"n/a",(INDEX(Historical!$C$7:$C$1279,MATCH(B212,Historical!$B$7:$B$1301,0))/INDEX(Historical!$D$7:$D$1277,MATCH(B212,Historical!$B$7:$B$1301,0))-1)*100)</f>
        <v>4.8780487804878092</v>
      </c>
      <c r="T212" s="714">
        <f>IF(INDEX(Historical!$F$7:$F$1270,MATCH(B212,Historical!$B$7:$B$1301,0))=0,"n/a",((INDEX(Historical!$C$7:$C$1279,MATCH(B212,Historical!$B$7:$B$1301,0))/INDEX(Historical!$F$7:$F$1270,MATCH(B212,Historical!$B$7:$B$1301,0)))^(1/3)-1)*100)</f>
        <v>5.1369991663735792</v>
      </c>
      <c r="U212" s="714">
        <f>IF(INDEX(Historical!$H$7:$H$1270,MATCH(B212,Historical!$B$7:$B$1301,0))=0,"n/a",((INDEX(Historical!$C$7:$C$1279,MATCH(B212,Historical!$B$7:$B$1301,0))/INDEX(Historical!$H$7:$H$1270,MATCH(B212,Historical!$B$7:$B$1301,0)))^(1/5)-1)*100)</f>
        <v>5.4364811125223733</v>
      </c>
      <c r="V212" s="714" t="str">
        <f>IF(INDEX(Historical!$O$7:$O$1270,MATCH(B212,Historical!$B$7:$B$1301,0))=0,"n/a",((INDEX(Historical!$C$7:$C$1279,MATCH(B212,Historical!$B$7:$B$1301,0))/INDEX(Historical!$O$7:$O$1270,MATCH(B212,Historical!$B$7:$B$1301,0)))^(1/10)-1)*100)</f>
        <v>n/a</v>
      </c>
      <c r="W212" s="715" t="str">
        <f>IF(OR(U212&lt;=0,U212="n/a",V212&lt;=0,V212="n/a"),"n/a",U212/V212)</f>
        <v>n/a</v>
      </c>
      <c r="X212" s="716">
        <f>IF(OR(AJ212&lt;=0,AJ212="n/a",U212&lt;=0,U212="n/a"),"n/a",U212/AJ212)</f>
        <v>2.1745924450089493</v>
      </c>
      <c r="Y212" s="664"/>
      <c r="Z212" s="663">
        <f>IF(OR(AC212&lt;0.01,AC212="n/a"),"n/a",M212/AC212*100)</f>
        <v>53.801169590643283</v>
      </c>
      <c r="AA212" s="900">
        <f>IF(OR(AC212&lt;0.01,AC212="n/a"),"n/a",I212/AC212)</f>
        <v>17.017543859649123</v>
      </c>
      <c r="AB212" s="901">
        <v>12</v>
      </c>
      <c r="AC212" s="896">
        <v>1.71</v>
      </c>
      <c r="AD212" s="896">
        <v>1.1399999999999999</v>
      </c>
      <c r="AE212" s="879">
        <v>0.59</v>
      </c>
      <c r="AF212" s="879">
        <v>1.57</v>
      </c>
      <c r="AG212" s="879">
        <v>9.3000000000000007</v>
      </c>
      <c r="AH212" s="879">
        <v>-29.2</v>
      </c>
      <c r="AI212" s="879">
        <v>105.4</v>
      </c>
      <c r="AJ212" s="694">
        <v>2.5</v>
      </c>
      <c r="AK212" s="694">
        <v>15</v>
      </c>
      <c r="AL212" s="896">
        <v>1290</v>
      </c>
      <c r="AM212" s="896">
        <v>2.1</v>
      </c>
      <c r="AN212" s="896">
        <v>1.1599999999999999</v>
      </c>
      <c r="AO212" s="753">
        <f>IF(U212="n/a","n/a",IF(AA212&lt;0,"n/a",IF(AA212="n/a","n/a",J212+U212-AA212)))</f>
        <v>-8.4195507196353407</v>
      </c>
      <c r="AP212" s="754">
        <f>IF(U212="n/a","n/a",J212+U212)</f>
        <v>8.5979931400137826</v>
      </c>
      <c r="AQ212" s="902">
        <f>IF(OR(AC212&lt;0.01,AF212="n/a"),"n/a",(I212/SQRT(22.5*AC212*(I212/AF212))-1)*100)</f>
        <v>8.9700139378803279</v>
      </c>
      <c r="AR212" s="663">
        <f>INDEX(Historical!$C$7:$C$1279,MATCH(B212,Historical!$B$7:$B$1301,0))*IF(AH212="n/a",1.03,IF(AH212&lt;0,1.01,IF(AH212&gt;10,1.1,(1+AH212/100))))</f>
        <v>0.86860000000000004</v>
      </c>
      <c r="AS212" s="900">
        <f>IF($AI212="n/a",1.03*AR212,IF($AI212&lt;0,1.01*AR212,IF($AI212&gt;10,1.1*AR212,(1+$AI212/100)*AR212)))</f>
        <v>0.95546000000000009</v>
      </c>
      <c r="AT212" s="900">
        <f>IF($AK212="n/a",1.03*AS212,IF($AK212&lt;0,1.01*AS212,IF($AK212&gt;10,1.1*AS212,(1+$AK212/100)*AS212)))</f>
        <v>1.0510060000000001</v>
      </c>
      <c r="AU212" s="900">
        <f>IF($AK212="n/a",1.03*AT212,IF($AK212&lt;0,1.01*AT212,IF($AK212&gt;10,1.1*AT212,(1+$AK212/100)*AT212)))</f>
        <v>1.1561066000000002</v>
      </c>
      <c r="AV212" s="900">
        <f>IF($AK212="n/a",1.03*AU212,IF($AK212&lt;0,1.01*AU212,IF($AK212&gt;10,1.1*AU212,(1+$AK212/100)*AU212)))</f>
        <v>1.2717172600000004</v>
      </c>
      <c r="AW212" s="663">
        <f>SUM(AR212:AV212)</f>
        <v>5.3028898600000005</v>
      </c>
      <c r="AX212" s="761">
        <f>AW212/I212*100</f>
        <v>18.222989209621996</v>
      </c>
      <c r="AY212" s="742">
        <v>1.1200000000000001</v>
      </c>
      <c r="AZ212" s="879">
        <v>22.53</v>
      </c>
      <c r="BA212" s="879">
        <v>-30.97</v>
      </c>
      <c r="BB212" s="879">
        <v>0.98</v>
      </c>
      <c r="BC212" s="879">
        <v>-15.440000000000001</v>
      </c>
      <c r="BE212" s="635">
        <v>2012</v>
      </c>
      <c r="BF212" s="912">
        <f>IF(BE212&gt;2008,0,IF(BE212&gt;2001,1,IF(BE212&gt;1990,2,IF(BE212&gt;1980,3,IF(BE212&gt;1973,4,IF(BE212&gt;1970,5,IF(BE212&gt;1960,6,IF(BE212&gt;1958,7,IF(BE212&gt;1953,8,9)))))))))</f>
        <v>0</v>
      </c>
      <c r="BG212" s="896">
        <v>2.7</v>
      </c>
    </row>
    <row r="213" spans="1:59" ht="11.25" customHeight="1" x14ac:dyDescent="0.2">
      <c r="A213" s="885" t="s">
        <v>1458</v>
      </c>
      <c r="B213" s="889" t="s">
        <v>1459</v>
      </c>
      <c r="C213" s="946" t="s">
        <v>108</v>
      </c>
      <c r="D213" s="946" t="s">
        <v>4345</v>
      </c>
      <c r="E213" s="746">
        <v>9</v>
      </c>
      <c r="F213" s="1199">
        <v>483</v>
      </c>
      <c r="G213" s="1199" t="s">
        <v>37</v>
      </c>
      <c r="H213" s="1199" t="s">
        <v>37</v>
      </c>
      <c r="I213" s="888">
        <v>22.6</v>
      </c>
      <c r="J213" s="663">
        <f>(M213/I213)*100</f>
        <v>4.9557522123893802</v>
      </c>
      <c r="K213" s="891">
        <v>0.28000000000000003</v>
      </c>
      <c r="L213" s="901">
        <v>4</v>
      </c>
      <c r="M213" s="654">
        <f>K213*L213</f>
        <v>1.1200000000000001</v>
      </c>
      <c r="N213" s="884" t="s">
        <v>708</v>
      </c>
      <c r="O213" s="747">
        <v>0.27</v>
      </c>
      <c r="P213" s="875">
        <v>43895</v>
      </c>
      <c r="Q213" s="875">
        <v>43907</v>
      </c>
      <c r="R213" s="654">
        <f>(K213-O213)/O213*100</f>
        <v>3.7037037037037068</v>
      </c>
      <c r="S213" s="714">
        <f>IF(INDEX(Historical!$D$7:$D$1277,MATCH(B213,Historical!$B$7:$B$1301,0))=0,"n/a",(INDEX(Historical!$C$7:$C$1279,MATCH(B213,Historical!$B$7:$B$1301,0))/INDEX(Historical!$D$7:$D$1277,MATCH(B213,Historical!$B$7:$B$1301,0))-1)*100)</f>
        <v>13.978494623655923</v>
      </c>
      <c r="T213" s="714">
        <f>IF(INDEX(Historical!$F$7:$F$1270,MATCH(B213,Historical!$B$7:$B$1301,0))=0,"n/a",((INDEX(Historical!$C$7:$C$1279,MATCH(B213,Historical!$B$7:$B$1301,0))/INDEX(Historical!$F$7:$F$1270,MATCH(B213,Historical!$B$7:$B$1301,0)))^(1/3)-1)*100)</f>
        <v>17.108201121761944</v>
      </c>
      <c r="U213" s="714">
        <f>IF(INDEX(Historical!$H$7:$H$1270,MATCH(B213,Historical!$B$7:$B$1301,0))=0,"n/a",((INDEX(Historical!$C$7:$C$1279,MATCH(B213,Historical!$B$7:$B$1301,0))/INDEX(Historical!$H$7:$H$1270,MATCH(B213,Historical!$B$7:$B$1301,0)))^(1/5)-1)*100)</f>
        <v>17.169054553092657</v>
      </c>
      <c r="V213" s="714">
        <f>IF(INDEX(Historical!$O$7:$O$1270,MATCH(B213,Historical!$B$7:$B$1301,0))=0,"n/a",((INDEX(Historical!$C$7:$C$1279,MATCH(B213,Historical!$B$7:$B$1301,0))/INDEX(Historical!$O$7:$O$1270,MATCH(B213,Historical!$B$7:$B$1301,0)))^(1/10)-1)*100)</f>
        <v>31.226269392202433</v>
      </c>
      <c r="W213" s="715">
        <f>IF(OR(U213&lt;=0,U213="n/a",V213&lt;=0,V213="n/a"),"n/a",U213/V213)</f>
        <v>0.54982727323104352</v>
      </c>
      <c r="X213" s="716">
        <f>IF(OR(AJ213&lt;=0,AJ213="n/a",U213&lt;=0,U213="n/a"),"n/a",U213/AJ213)</f>
        <v>0.91813125952367158</v>
      </c>
      <c r="Y213" s="890"/>
      <c r="Z213" s="663">
        <f>IF(OR(AC213&lt;0.01,AC213="n/a"),"n/a",M213/AC213*100)</f>
        <v>37.966101694915253</v>
      </c>
      <c r="AA213" s="900">
        <f>IF(OR(AC213&lt;0.01,AC213="n/a"),"n/a",I213/AC213)</f>
        <v>7.6610169491525424</v>
      </c>
      <c r="AB213" s="901">
        <v>12</v>
      </c>
      <c r="AC213" s="879">
        <v>2.95</v>
      </c>
      <c r="AD213" s="879">
        <v>0.93</v>
      </c>
      <c r="AE213" s="879">
        <v>2.31</v>
      </c>
      <c r="AF213" s="879">
        <v>0.86</v>
      </c>
      <c r="AG213" s="879">
        <v>11.799999999999999</v>
      </c>
      <c r="AH213" s="879">
        <v>19.100000000000001</v>
      </c>
      <c r="AI213" s="879">
        <v>-23.45</v>
      </c>
      <c r="AJ213" s="879">
        <v>18.7</v>
      </c>
      <c r="AK213" s="879">
        <v>8</v>
      </c>
      <c r="AL213" s="892">
        <v>363.37</v>
      </c>
      <c r="AM213" s="886">
        <v>1</v>
      </c>
      <c r="AN213" s="879">
        <v>0.11</v>
      </c>
      <c r="AO213" s="753">
        <f>IF(U213="n/a","n/a",IF(AA213&lt;0,"n/a",IF(AA213="n/a","n/a",J213+U213-AA213)))</f>
        <v>14.463789816329495</v>
      </c>
      <c r="AP213" s="754">
        <f>IF(U213="n/a","n/a",J213+U213)</f>
        <v>22.124806765482038</v>
      </c>
      <c r="AQ213" s="902">
        <f>IF(OR(AC213&lt;0.01,AF213="n/a"),"n/a",(I213/SQRT(22.5*AC213*(I213/AF213))-1)*100)</f>
        <v>-45.887054018588167</v>
      </c>
      <c r="AR213" s="663">
        <f>INDEX(Historical!$C$7:$C$1279,MATCH(B213,Historical!$B$7:$B$1301,0))*IF(AH213="n/a",1.03,IF(AH213&lt;0,1.01,IF(AH213&gt;10,1.1,(1+AH213/100))))</f>
        <v>1.1660000000000001</v>
      </c>
      <c r="AS213" s="900">
        <f>IF($AI213="n/a",1.03*AR213,IF($AI213&lt;0,1.01*AR213,IF($AI213&gt;10,1.1*AR213,(1+$AI213/100)*AR213)))</f>
        <v>1.1776600000000002</v>
      </c>
      <c r="AT213" s="900">
        <f>IF($AK213="n/a",1.03*AS213,IF($AK213&lt;0,1.01*AS213,IF($AK213&gt;10,1.1*AS213,(1+$AK213/100)*AS213)))</f>
        <v>1.2718728000000001</v>
      </c>
      <c r="AU213" s="900">
        <f>IF($AK213="n/a",1.03*AT213,IF($AK213&lt;0,1.01*AT213,IF($AK213&gt;10,1.1*AT213,(1+$AK213/100)*AT213)))</f>
        <v>1.3736226240000002</v>
      </c>
      <c r="AV213" s="900">
        <f>IF($AK213="n/a",1.03*AU213,IF($AK213&lt;0,1.01*AU213,IF($AK213&gt;10,1.1*AU213,(1+$AK213/100)*AU213)))</f>
        <v>1.4835124339200003</v>
      </c>
      <c r="AW213" s="663">
        <f>SUM(AR213:AV213)</f>
        <v>6.4726678579200012</v>
      </c>
      <c r="AX213" s="761">
        <f>AW213/I213*100</f>
        <v>28.640123265132743</v>
      </c>
      <c r="AY213" s="948">
        <v>1.1200000000000001</v>
      </c>
      <c r="AZ213" s="886">
        <v>21.240000000000002</v>
      </c>
      <c r="BA213" s="886">
        <v>-39.44</v>
      </c>
      <c r="BB213" s="886">
        <v>1.6400000000000001</v>
      </c>
      <c r="BC213" s="886">
        <v>-23.21</v>
      </c>
      <c r="BE213" s="635">
        <v>2012</v>
      </c>
      <c r="BF213" s="912">
        <f>IF(BE213&gt;2008,0,IF(BE213&gt;2001,1,IF(BE213&gt;1990,2,IF(BE213&gt;1980,3,IF(BE213&gt;1973,4,IF(BE213&gt;1970,5,IF(BE213&gt;1960,6,IF(BE213&gt;1958,7,IF(BE213&gt;1953,8,9)))))))))</f>
        <v>0</v>
      </c>
      <c r="BG213" s="896">
        <v>1.3</v>
      </c>
    </row>
    <row r="214" spans="1:59" ht="11.25" customHeight="1" x14ac:dyDescent="0.2">
      <c r="A214" s="885" t="s">
        <v>3853</v>
      </c>
      <c r="B214" s="889" t="s">
        <v>3854</v>
      </c>
      <c r="C214" s="946" t="s">
        <v>108</v>
      </c>
      <c r="D214" s="946" t="s">
        <v>4345</v>
      </c>
      <c r="E214" s="746">
        <v>7</v>
      </c>
      <c r="F214" s="1199">
        <v>637</v>
      </c>
      <c r="G214" s="1199" t="s">
        <v>106</v>
      </c>
      <c r="H214" s="1199" t="s">
        <v>106</v>
      </c>
      <c r="I214" s="888">
        <v>7.82</v>
      </c>
      <c r="J214" s="663">
        <f>(M214/I214)*100</f>
        <v>4.0920716112531963</v>
      </c>
      <c r="K214" s="891">
        <v>0.08</v>
      </c>
      <c r="L214" s="901">
        <v>4</v>
      </c>
      <c r="M214" s="654">
        <f>K214*L214</f>
        <v>0.32</v>
      </c>
      <c r="N214" s="884" t="s">
        <v>514</v>
      </c>
      <c r="O214" s="747">
        <v>7.0000000000000007E-2</v>
      </c>
      <c r="P214" s="875">
        <v>43871</v>
      </c>
      <c r="Q214" s="875">
        <v>43888</v>
      </c>
      <c r="R214" s="654">
        <f>(K214-O214)/O214*100</f>
        <v>14.285714285714276</v>
      </c>
      <c r="S214" s="714">
        <f>IF(INDEX(Historical!$D$7:$D$1277,MATCH(B214,Historical!$B$7:$B$1301,0))=0,"n/a",(INDEX(Historical!$C$7:$C$1279,MATCH(B214,Historical!$B$7:$B$1301,0))/INDEX(Historical!$D$7:$D$1277,MATCH(B214,Historical!$B$7:$B$1301,0))-1)*100)</f>
        <v>12.000000000000011</v>
      </c>
      <c r="T214" s="714">
        <f>IF(INDEX(Historical!$F$7:$F$1270,MATCH(B214,Historical!$B$7:$B$1301,0))=0,"n/a",((INDEX(Historical!$C$7:$C$1279,MATCH(B214,Historical!$B$7:$B$1301,0))/INDEX(Historical!$F$7:$F$1270,MATCH(B214,Historical!$B$7:$B$1301,0)))^(1/3)-1)*100)</f>
        <v>32.63524026321307</v>
      </c>
      <c r="U214" s="714">
        <f>IF(INDEX(Historical!$H$7:$H$1270,MATCH(B214,Historical!$B$7:$B$1301,0))=0,"n/a",((INDEX(Historical!$C$7:$C$1279,MATCH(B214,Historical!$B$7:$B$1301,0))/INDEX(Historical!$H$7:$H$1270,MATCH(B214,Historical!$B$7:$B$1301,0)))^(1/5)-1)*100)</f>
        <v>28.473515712343932</v>
      </c>
      <c r="V214" s="714" t="str">
        <f>IF(INDEX(Historical!$O$7:$O$1270,MATCH(B214,Historical!$B$7:$B$1301,0))=0,"n/a",((INDEX(Historical!$C$7:$C$1279,MATCH(B214,Historical!$B$7:$B$1301,0))/INDEX(Historical!$O$7:$O$1270,MATCH(B214,Historical!$B$7:$B$1301,0)))^(1/10)-1)*100)</f>
        <v>n/a</v>
      </c>
      <c r="W214" s="715" t="str">
        <f>IF(OR(U214&lt;=0,U214="n/a",V214&lt;=0,V214="n/a"),"n/a",U214/V214)</f>
        <v>n/a</v>
      </c>
      <c r="X214" s="716">
        <f>IF(OR(AJ214&lt;=0,AJ214="n/a",U214&lt;=0,U214="n/a"),"n/a",U214/AJ214)</f>
        <v>1.1481256335622554</v>
      </c>
      <c r="Y214" s="685" t="s">
        <v>4497</v>
      </c>
      <c r="Z214" s="663">
        <f>IF(OR(AC214&lt;0.01,AC214="n/a"),"n/a",M214/AC214*100)</f>
        <v>35.555555555555557</v>
      </c>
      <c r="AA214" s="900">
        <f>IF(OR(AC214&lt;0.01,AC214="n/a"),"n/a",I214/AC214)</f>
        <v>8.6888888888888882</v>
      </c>
      <c r="AB214" s="901">
        <v>12</v>
      </c>
      <c r="AC214" s="879">
        <v>0.9</v>
      </c>
      <c r="AD214" s="879">
        <v>1.05</v>
      </c>
      <c r="AE214" s="879">
        <v>3.47</v>
      </c>
      <c r="AF214" s="879">
        <v>1.1599999999999999</v>
      </c>
      <c r="AG214" s="879">
        <v>14.299999999999999</v>
      </c>
      <c r="AH214" s="879">
        <v>21.099999999999998</v>
      </c>
      <c r="AI214" s="879">
        <v>-22.259999999999998</v>
      </c>
      <c r="AJ214" s="879">
        <v>24.8</v>
      </c>
      <c r="AK214" s="879">
        <v>8</v>
      </c>
      <c r="AL214" s="892">
        <v>257.76</v>
      </c>
      <c r="AM214" s="886">
        <v>23.84</v>
      </c>
      <c r="AN214" s="879">
        <v>0.09</v>
      </c>
      <c r="AO214" s="753">
        <f>IF(U214="n/a","n/a",IF(AA214&lt;0,"n/a",IF(AA214="n/a","n/a",J214+U214-AA214)))</f>
        <v>23.876698434708238</v>
      </c>
      <c r="AP214" s="754">
        <f>IF(U214="n/a","n/a",J214+U214)</f>
        <v>32.565587323597128</v>
      </c>
      <c r="AQ214" s="902">
        <f>IF(OR(AC214&lt;0.01,AF214="n/a"),"n/a",(I214/SQRT(22.5*AC214*(I214/AF214))-1)*100)</f>
        <v>-33.070149124089589</v>
      </c>
      <c r="AR214" s="663">
        <f>INDEX(Historical!$C$7:$C$1279,MATCH(B214,Historical!$B$7:$B$1301,0))*IF(AH214="n/a",1.03,IF(AH214&lt;0,1.01,IF(AH214&gt;10,1.1,(1+AH214/100))))</f>
        <v>0.30800000000000005</v>
      </c>
      <c r="AS214" s="900">
        <f>IF($AI214="n/a",1.03*AR214,IF($AI214&lt;0,1.01*AR214,IF($AI214&gt;10,1.1*AR214,(1+$AI214/100)*AR214)))</f>
        <v>0.31108000000000008</v>
      </c>
      <c r="AT214" s="900">
        <f>IF($AK214="n/a",1.03*AS214,IF($AK214&lt;0,1.01*AS214,IF($AK214&gt;10,1.1*AS214,(1+$AK214/100)*AS214)))</f>
        <v>0.33596640000000011</v>
      </c>
      <c r="AU214" s="900">
        <f>IF($AK214="n/a",1.03*AT214,IF($AK214&lt;0,1.01*AT214,IF($AK214&gt;10,1.1*AT214,(1+$AK214/100)*AT214)))</f>
        <v>0.36284371200000015</v>
      </c>
      <c r="AV214" s="900">
        <f>IF($AK214="n/a",1.03*AU214,IF($AK214&lt;0,1.01*AU214,IF($AK214&gt;10,1.1*AU214,(1+$AK214/100)*AU214)))</f>
        <v>0.39187120896000022</v>
      </c>
      <c r="AW214" s="663">
        <f>SUM(AR214:AV214)</f>
        <v>1.7097613209600007</v>
      </c>
      <c r="AX214" s="761">
        <f>AW214/I214*100</f>
        <v>21.863955510997453</v>
      </c>
      <c r="AY214" s="948">
        <v>0.79</v>
      </c>
      <c r="AZ214" s="886">
        <v>30.12</v>
      </c>
      <c r="BA214" s="886">
        <v>-31.52</v>
      </c>
      <c r="BB214" s="886">
        <v>7.37</v>
      </c>
      <c r="BC214" s="886">
        <v>-15.709999999999999</v>
      </c>
      <c r="BE214" s="635">
        <v>2014</v>
      </c>
      <c r="BF214" s="912">
        <f>IF(BE214&gt;2008,0,IF(BE214&gt;2001,1,IF(BE214&gt;1990,2,IF(BE214&gt;1980,3,IF(BE214&gt;1973,4,IF(BE214&gt;1970,5,IF(BE214&gt;1960,6,IF(BE214&gt;1958,7,IF(BE214&gt;1953,8,9)))))))))</f>
        <v>0</v>
      </c>
      <c r="BG214" s="896">
        <v>1.5</v>
      </c>
    </row>
    <row r="215" spans="1:59" ht="11.25" customHeight="1" x14ac:dyDescent="0.2">
      <c r="A215" s="717" t="s">
        <v>3867</v>
      </c>
      <c r="B215" s="799" t="s">
        <v>3868</v>
      </c>
      <c r="C215" s="946" t="s">
        <v>128</v>
      </c>
      <c r="D215" s="946" t="s">
        <v>4333</v>
      </c>
      <c r="E215" s="746">
        <v>8</v>
      </c>
      <c r="F215" s="1199">
        <v>528</v>
      </c>
      <c r="G215" s="1199" t="s">
        <v>106</v>
      </c>
      <c r="H215" s="1199" t="s">
        <v>106</v>
      </c>
      <c r="I215" s="897">
        <v>51.13</v>
      </c>
      <c r="J215" s="663">
        <f>(M215/I215)*100</f>
        <v>2.2296107960101699</v>
      </c>
      <c r="K215" s="877">
        <v>0.28499999999999998</v>
      </c>
      <c r="L215" s="1199">
        <v>4</v>
      </c>
      <c r="M215" s="654">
        <f>K215*L215</f>
        <v>1.1399999999999999</v>
      </c>
      <c r="N215" s="1199" t="s">
        <v>127</v>
      </c>
      <c r="O215" s="615">
        <v>0.26</v>
      </c>
      <c r="P215" s="644">
        <v>43735</v>
      </c>
      <c r="Q215" s="644">
        <v>43752</v>
      </c>
      <c r="R215" s="654">
        <f>(K215-O215)/O215*100</f>
        <v>9.6153846153846025</v>
      </c>
      <c r="S215" s="714">
        <f>IF(INDEX(Historical!$D$7:$D$1277,MATCH(B215,Historical!$B$7:$B$1301,0))=0,"n/a",(INDEX(Historical!$C$7:$C$1279,MATCH(B215,Historical!$B$7:$B$1301,0))/INDEX(Historical!$D$7:$D$1277,MATCH(B215,Historical!$B$7:$B$1301,0))-1)*100)</f>
        <v>15.760869565217384</v>
      </c>
      <c r="T215" s="714">
        <f>IF(INDEX(Historical!$F$7:$F$1270,MATCH(B215,Historical!$B$7:$B$1301,0))=0,"n/a",((INDEX(Historical!$C$7:$C$1279,MATCH(B215,Historical!$B$7:$B$1301,0))/INDEX(Historical!$F$7:$F$1270,MATCH(B215,Historical!$B$7:$B$1301,0)))^(1/3)-1)*100)</f>
        <v>13.938991329382011</v>
      </c>
      <c r="U215" s="714">
        <f>IF(INDEX(Historical!$H$7:$H$1270,MATCH(B215,Historical!$B$7:$B$1301,0))=0,"n/a",((INDEX(Historical!$C$7:$C$1279,MATCH(B215,Historical!$B$7:$B$1301,0))/INDEX(Historical!$H$7:$H$1270,MATCH(B215,Historical!$B$7:$B$1301,0)))^(1/5)-1)*100)</f>
        <v>12.923498036123981</v>
      </c>
      <c r="V215" s="714" t="str">
        <f>IF(INDEX(Historical!$O$7:$O$1270,MATCH(B215,Historical!$B$7:$B$1301,0))=0,"n/a",((INDEX(Historical!$C$7:$C$1279,MATCH(B215,Historical!$B$7:$B$1301,0))/INDEX(Historical!$O$7:$O$1270,MATCH(B215,Historical!$B$7:$B$1301,0)))^(1/10)-1)*100)</f>
        <v>n/a</v>
      </c>
      <c r="W215" s="715" t="str">
        <f>IF(OR(U215&lt;=0,U215="n/a",V215&lt;=0,V215="n/a"),"n/a",U215/V215)</f>
        <v>n/a</v>
      </c>
      <c r="X215" s="716">
        <f>IF(OR(AJ215&lt;=0,AJ215="n/a",U215&lt;=0,U215="n/a"),"n/a",U215/AJ215)</f>
        <v>0.82315274115439374</v>
      </c>
      <c r="Y215" s="664"/>
      <c r="Z215" s="663">
        <f>IF(OR(AC215&lt;0.01,AC215="n/a"),"n/a",M215/AC215*100)</f>
        <v>44.531249999999993</v>
      </c>
      <c r="AA215" s="900">
        <f>IF(OR(AC215&lt;0.01,AC215="n/a"),"n/a",I215/AC215)</f>
        <v>19.97265625</v>
      </c>
      <c r="AB215" s="901">
        <v>12</v>
      </c>
      <c r="AC215" s="896">
        <v>2.56</v>
      </c>
      <c r="AD215" s="896">
        <v>3.39</v>
      </c>
      <c r="AE215" s="879">
        <v>2.81</v>
      </c>
      <c r="AF215" s="879">
        <v>2.83</v>
      </c>
      <c r="AG215" s="879">
        <v>14.000000000000002</v>
      </c>
      <c r="AH215" s="879">
        <v>16.2</v>
      </c>
      <c r="AI215" s="879">
        <v>7.9600000000000009</v>
      </c>
      <c r="AJ215" s="694">
        <v>15.7</v>
      </c>
      <c r="AK215" s="694">
        <v>5.83</v>
      </c>
      <c r="AL215" s="896">
        <v>73280</v>
      </c>
      <c r="AM215" s="896">
        <v>0.1</v>
      </c>
      <c r="AN215" s="896">
        <v>0.77</v>
      </c>
      <c r="AO215" s="753">
        <f>IF(U215="n/a","n/a",IF(AA215&lt;0,"n/a",IF(AA215="n/a","n/a",J215+U215-AA215)))</f>
        <v>-4.8195474178658486</v>
      </c>
      <c r="AP215" s="754">
        <f>IF(U215="n/a","n/a",J215+U215)</f>
        <v>15.153108832134151</v>
      </c>
      <c r="AQ215" s="902">
        <f>IF(OR(AC215&lt;0.01,AF215="n/a"),"n/a",(I215/SQRT(22.5*AC215*(I215/AF215))-1)*100)</f>
        <v>58.496571554227764</v>
      </c>
      <c r="AR215" s="663">
        <f>INDEX(Historical!$C$7:$C$1279,MATCH(B215,Historical!$B$7:$B$1301,0))*IF(AH215="n/a",1.03,IF(AH215&lt;0,1.01,IF(AH215&gt;10,1.1,(1+AH215/100))))</f>
        <v>1.1715</v>
      </c>
      <c r="AS215" s="900">
        <f>IF($AI215="n/a",1.03*AR215,IF($AI215&lt;0,1.01*AR215,IF($AI215&gt;10,1.1*AR215,(1+$AI215/100)*AR215)))</f>
        <v>1.2647514000000002</v>
      </c>
      <c r="AT215" s="900">
        <f>IF($AK215="n/a",1.03*AS215,IF($AK215&lt;0,1.01*AS215,IF($AK215&gt;10,1.1*AS215,(1+$AK215/100)*AS215)))</f>
        <v>1.3384864066200002</v>
      </c>
      <c r="AU215" s="900">
        <f>IF($AK215="n/a",1.03*AT215,IF($AK215&lt;0,1.01*AT215,IF($AK215&gt;10,1.1*AT215,(1+$AK215/100)*AT215)))</f>
        <v>1.4165201641259462</v>
      </c>
      <c r="AV215" s="900">
        <f>IF($AK215="n/a",1.03*AU215,IF($AK215&lt;0,1.01*AU215,IF($AK215&gt;10,1.1*AU215,(1+$AK215/100)*AU215)))</f>
        <v>1.4991032896944889</v>
      </c>
      <c r="AW215" s="663">
        <f>SUM(AR215:AV215)</f>
        <v>6.6903612604404348</v>
      </c>
      <c r="AX215" s="761">
        <f>AW215/I215*100</f>
        <v>13.085001487268599</v>
      </c>
      <c r="AY215" s="742">
        <v>0.62</v>
      </c>
      <c r="AZ215" s="879">
        <v>24.13</v>
      </c>
      <c r="BA215" s="879">
        <v>-14.729999999999999</v>
      </c>
      <c r="BB215" s="879">
        <v>-0.13999999999999999</v>
      </c>
      <c r="BC215" s="879">
        <v>-3.7600000000000002</v>
      </c>
      <c r="BE215" s="635">
        <v>2012</v>
      </c>
      <c r="BF215" s="912">
        <f>IF(BE215&gt;2008,0,IF(BE215&gt;2001,1,IF(BE215&gt;1990,2,IF(BE215&gt;1980,3,IF(BE215&gt;1973,4,IF(BE215&gt;1970,5,IF(BE215&gt;1960,6,IF(BE215&gt;1958,7,IF(BE215&gt;1953,8,9)))))))))</f>
        <v>0</v>
      </c>
      <c r="BG215" s="896">
        <v>5.8000000000000007</v>
      </c>
    </row>
    <row r="216" spans="1:59" ht="11.25" customHeight="1" x14ac:dyDescent="0.2">
      <c r="A216" s="895" t="s">
        <v>4570</v>
      </c>
      <c r="B216" s="889" t="s">
        <v>4533</v>
      </c>
      <c r="C216" s="946" t="s">
        <v>128</v>
      </c>
      <c r="D216" s="946" t="s">
        <v>191</v>
      </c>
      <c r="E216" s="746">
        <v>5</v>
      </c>
      <c r="F216" s="1199">
        <v>759</v>
      </c>
      <c r="G216" s="1199" t="s">
        <v>106</v>
      </c>
      <c r="H216" s="1199" t="s">
        <v>106</v>
      </c>
      <c r="I216" s="888">
        <v>138.77000000000001</v>
      </c>
      <c r="J216" s="663">
        <f>(M216/I216)*100</f>
        <v>3.2571881530590181</v>
      </c>
      <c r="K216" s="891">
        <v>1.1299999999999999</v>
      </c>
      <c r="L216" s="901">
        <v>4</v>
      </c>
      <c r="M216" s="654">
        <f>K216*L216</f>
        <v>4.5199999999999996</v>
      </c>
      <c r="N216" s="884" t="s">
        <v>4548</v>
      </c>
      <c r="O216" s="747">
        <v>0.75</v>
      </c>
      <c r="P216" s="875" t="s">
        <v>4544</v>
      </c>
      <c r="Q216" s="875" t="s">
        <v>4545</v>
      </c>
      <c r="R216" s="654">
        <f>(K216-O216)/O216*100</f>
        <v>50.66666666666665</v>
      </c>
      <c r="S216" s="714">
        <f>IF(INDEX(Historical!$D$7:$D$1277,MATCH(B216,Historical!$B$7:$B$1301,0))=0,"n/a",(INDEX(Historical!$C$7:$C$1279,MATCH(B216,Historical!$B$7:$B$1301,0))/INDEX(Historical!$D$7:$D$1277,MATCH(B216,Historical!$B$7:$B$1301,0))-1)*100)</f>
        <v>56.25</v>
      </c>
      <c r="T216" s="714">
        <f>IF(INDEX(Historical!$F$7:$F$1270,MATCH(B216,Historical!$B$7:$B$1301,0))=0,"n/a",((INDEX(Historical!$C$7:$C$1279,MATCH(B216,Historical!$B$7:$B$1301,0))/INDEX(Historical!$F$7:$F$1270,MATCH(B216,Historical!$B$7:$B$1301,0)))^(1/3)-1)*100)</f>
        <v>44.224957030740832</v>
      </c>
      <c r="U216" s="714" t="str">
        <f>IF(INDEX(Historical!$H$7:$H$1270,MATCH(B216,Historical!$B$7:$B$1301,0))=0,"n/a",((INDEX(Historical!$C$7:$C$1279,MATCH(B216,Historical!$B$7:$B$1301,0))/INDEX(Historical!$H$7:$H$1270,MATCH(B216,Historical!$B$7:$B$1301,0)))^(1/5)-1)*100)</f>
        <v>n/a</v>
      </c>
      <c r="V216" s="714" t="str">
        <f>IF(INDEX(Historical!$O$7:$O$1270,MATCH(B216,Historical!$B$7:$B$1301,0))=0,"n/a",((INDEX(Historical!$C$7:$C$1279,MATCH(B216,Historical!$B$7:$B$1301,0))/INDEX(Historical!$O$7:$O$1270,MATCH(B216,Historical!$B$7:$B$1301,0)))^(1/10)-1)*100)</f>
        <v>n/a</v>
      </c>
      <c r="W216" s="715" t="str">
        <f>IF(OR(U216&lt;=0,U216="n/a",V216&lt;=0,V216="n/a"),"n/a",U216/V216)</f>
        <v>n/a</v>
      </c>
      <c r="X216" s="716" t="str">
        <f>IF(OR(AJ216&lt;=0,AJ216="n/a",U216&lt;=0,U216="n/a"),"n/a",U216/AJ216)</f>
        <v>n/a</v>
      </c>
      <c r="Y216" s="890"/>
      <c r="Z216" s="663">
        <f>IF(OR(AC216&lt;0.01,AC216="n/a"),"n/a",M216/AC216*100)</f>
        <v>71.746031746031747</v>
      </c>
      <c r="AA216" s="900">
        <f>IF(OR(AC216&lt;0.01,AC216="n/a"),"n/a",I216/AC216)</f>
        <v>22.026984126984129</v>
      </c>
      <c r="AB216" s="901">
        <v>12</v>
      </c>
      <c r="AC216" s="879">
        <v>6.3</v>
      </c>
      <c r="AD216" s="879">
        <v>1.08</v>
      </c>
      <c r="AE216" s="879">
        <v>2.21</v>
      </c>
      <c r="AF216" s="879">
        <v>14.52</v>
      </c>
      <c r="AG216" s="879">
        <v>66.8</v>
      </c>
      <c r="AH216" s="879">
        <v>39.200000000000003</v>
      </c>
      <c r="AI216" s="879">
        <v>13.530000000000001</v>
      </c>
      <c r="AJ216" s="879">
        <v>31.3</v>
      </c>
      <c r="AK216" s="879">
        <v>20</v>
      </c>
      <c r="AL216" s="892">
        <v>1600</v>
      </c>
      <c r="AM216" s="886">
        <v>4.3999999999999995</v>
      </c>
      <c r="AN216" s="879">
        <v>0</v>
      </c>
      <c r="AO216" s="753" t="str">
        <f>IF(U216="n/a","n/a",IF(AA216&lt;0,"n/a",IF(AA216="n/a","n/a",J216+U216-AA216)))</f>
        <v>n/a</v>
      </c>
      <c r="AP216" s="754" t="str">
        <f>IF(U216="n/a","n/a",J216+U216)</f>
        <v>n/a</v>
      </c>
      <c r="AQ216" s="902">
        <f>IF(OR(AC216&lt;0.01,AF216="n/a"),"n/a",(I216/SQRT(22.5*AC216*(I216/AF216))-1)*100)</f>
        <v>277.02449641829764</v>
      </c>
      <c r="AR216" s="663">
        <f>INDEX(Historical!$C$7:$C$1279,MATCH(B216,Historical!$B$7:$B$1301,0))*IF(AH216="n/a",1.03,IF(AH216&lt;0,1.01,IF(AH216&gt;10,1.1,(1+AH216/100))))</f>
        <v>3.3000000000000003</v>
      </c>
      <c r="AS216" s="900">
        <f>IF($AI216="n/a",1.03*AR216,IF($AI216&lt;0,1.01*AR216,IF($AI216&gt;10,1.1*AR216,(1+$AI216/100)*AR216)))</f>
        <v>3.6300000000000008</v>
      </c>
      <c r="AT216" s="900">
        <f>IF($AK216="n/a",1.03*AS216,IF($AK216&lt;0,1.01*AS216,IF($AK216&gt;10,1.1*AS216,(1+$AK216/100)*AS216)))</f>
        <v>3.9930000000000012</v>
      </c>
      <c r="AU216" s="900">
        <f>IF($AK216="n/a",1.03*AT216,IF($AK216&lt;0,1.01*AT216,IF($AK216&gt;10,1.1*AT216,(1+$AK216/100)*AT216)))</f>
        <v>4.3923000000000014</v>
      </c>
      <c r="AV216" s="900">
        <f>IF($AK216="n/a",1.03*AU216,IF($AK216&lt;0,1.01*AU216,IF($AK216&gt;10,1.1*AU216,(1+$AK216/100)*AU216)))</f>
        <v>4.8315300000000017</v>
      </c>
      <c r="AW216" s="663">
        <f>SUM(AR216:AV216)</f>
        <v>20.146830000000005</v>
      </c>
      <c r="AX216" s="761">
        <f>AW216/I216*100</f>
        <v>14.518145132233192</v>
      </c>
      <c r="AY216" s="948">
        <v>1.26</v>
      </c>
      <c r="AZ216" s="886">
        <v>183.03</v>
      </c>
      <c r="BA216" s="886">
        <v>1.4500000000000002</v>
      </c>
      <c r="BB216" s="886">
        <v>42.44</v>
      </c>
      <c r="BC216" s="886">
        <v>48.06</v>
      </c>
      <c r="BE216" s="635">
        <v>2016</v>
      </c>
      <c r="BF216" s="912">
        <f>IF(BE216&gt;2008,0,IF(BE216&gt;2001,1,IF(BE216&gt;1990,2,IF(BE216&gt;1980,3,IF(BE216&gt;1973,4,IF(BE216&gt;1970,5,IF(BE216&gt;1960,6,IF(BE216&gt;1958,7,IF(BE216&gt;1953,8,9)))))))))</f>
        <v>0</v>
      </c>
      <c r="BG216" s="896">
        <v>37.4</v>
      </c>
    </row>
    <row r="217" spans="1:59" ht="11.25" customHeight="1" x14ac:dyDescent="0.2">
      <c r="A217" s="885" t="s">
        <v>1464</v>
      </c>
      <c r="B217" s="889" t="s">
        <v>1465</v>
      </c>
      <c r="C217" s="946" t="s">
        <v>108</v>
      </c>
      <c r="D217" s="946" t="s">
        <v>118</v>
      </c>
      <c r="E217" s="746">
        <v>8</v>
      </c>
      <c r="F217" s="1199">
        <v>588</v>
      </c>
      <c r="G217" s="1199" t="s">
        <v>106</v>
      </c>
      <c r="H217" s="1199" t="s">
        <v>106</v>
      </c>
      <c r="I217" s="888">
        <v>36.520000000000003</v>
      </c>
      <c r="J217" s="663">
        <f>(M217/I217)*100</f>
        <v>5.0383351588170866</v>
      </c>
      <c r="K217" s="891">
        <v>0.46</v>
      </c>
      <c r="L217" s="901">
        <v>4</v>
      </c>
      <c r="M217" s="654">
        <f>K217*L217</f>
        <v>1.84</v>
      </c>
      <c r="N217" s="884" t="s">
        <v>261</v>
      </c>
      <c r="O217" s="747">
        <v>0.44</v>
      </c>
      <c r="P217" s="875">
        <v>43958</v>
      </c>
      <c r="Q217" s="875">
        <v>43994</v>
      </c>
      <c r="R217" s="654">
        <f>(K217-O217)/O217*100</f>
        <v>4.5454545454545494</v>
      </c>
      <c r="S217" s="714">
        <f>IF(INDEX(Historical!$D$7:$D$1277,MATCH(B217,Historical!$B$7:$B$1301,0))=0,"n/a",(INDEX(Historical!$C$7:$C$1279,MATCH(B217,Historical!$B$7:$B$1301,0))/INDEX(Historical!$D$7:$D$1277,MATCH(B217,Historical!$B$7:$B$1301,0))-1)*100)</f>
        <v>4.8192771084337505</v>
      </c>
      <c r="T217" s="714">
        <f>IF(INDEX(Historical!$F$7:$F$1270,MATCH(B217,Historical!$B$7:$B$1301,0))=0,"n/a",((INDEX(Historical!$C$7:$C$1279,MATCH(B217,Historical!$B$7:$B$1301,0))/INDEX(Historical!$F$7:$F$1270,MATCH(B217,Historical!$B$7:$B$1301,0)))^(1/3)-1)*100)</f>
        <v>3.3767552838620318</v>
      </c>
      <c r="U217" s="714">
        <f>IF(INDEX(Historical!$H$7:$H$1270,MATCH(B217,Historical!$B$7:$B$1301,0))=0,"n/a",((INDEX(Historical!$C$7:$C$1279,MATCH(B217,Historical!$B$7:$B$1301,0))/INDEX(Historical!$H$7:$H$1270,MATCH(B217,Historical!$B$7:$B$1301,0)))^(1/5)-1)*100)</f>
        <v>8.0601967854472498</v>
      </c>
      <c r="V217" s="714">
        <f>IF(INDEX(Historical!$O$7:$O$1270,MATCH(B217,Historical!$B$7:$B$1301,0))=0,"n/a",((INDEX(Historical!$C$7:$C$1279,MATCH(B217,Historical!$B$7:$B$1301,0))/INDEX(Historical!$O$7:$O$1270,MATCH(B217,Historical!$B$7:$B$1301,0)))^(1/10)-1)*100)</f>
        <v>10.187114654947504</v>
      </c>
      <c r="W217" s="715">
        <f>IF(OR(U217&lt;=0,U217="n/a",V217&lt;=0,V217="n/a"),"n/a",U217/V217)</f>
        <v>0.79121488846036614</v>
      </c>
      <c r="X217" s="716">
        <f>IF(OR(AJ217&lt;=0,AJ217="n/a",U217&lt;=0,U217="n/a"),"n/a",U217/AJ217)</f>
        <v>3.5044333849770655</v>
      </c>
      <c r="Y217" s="680"/>
      <c r="Z217" s="663">
        <f>IF(OR(AC217&lt;0.01,AC217="n/a"),"n/a",M217/AC217*100)</f>
        <v>19.595314164004261</v>
      </c>
      <c r="AA217" s="900">
        <f>IF(OR(AC217&lt;0.01,AC217="n/a"),"n/a",I217/AC217)</f>
        <v>3.8892438764643238</v>
      </c>
      <c r="AB217" s="901">
        <v>12</v>
      </c>
      <c r="AC217" s="879">
        <v>9.39</v>
      </c>
      <c r="AD217" s="879">
        <v>2.37</v>
      </c>
      <c r="AE217" s="879">
        <v>0.47</v>
      </c>
      <c r="AF217" s="879">
        <v>0.46</v>
      </c>
      <c r="AG217" s="879">
        <v>13</v>
      </c>
      <c r="AH217" s="879">
        <v>23.3</v>
      </c>
      <c r="AI217" s="879">
        <v>10.69</v>
      </c>
      <c r="AJ217" s="879">
        <v>2.2999999999999998</v>
      </c>
      <c r="AK217" s="879">
        <v>1.6</v>
      </c>
      <c r="AL217" s="892">
        <v>33450</v>
      </c>
      <c r="AM217" s="886">
        <v>0.1</v>
      </c>
      <c r="AN217" s="879">
        <v>0.26</v>
      </c>
      <c r="AO217" s="753">
        <f>IF(U217="n/a","n/a",IF(AA217&lt;0,"n/a",IF(AA217="n/a","n/a",J217+U217-AA217)))</f>
        <v>9.2092880678000135</v>
      </c>
      <c r="AP217" s="754">
        <f>IF(U217="n/a","n/a",J217+U217)</f>
        <v>13.098531944264337</v>
      </c>
      <c r="AQ217" s="902">
        <f>IF(OR(AC217&lt;0.01,AF217="n/a"),"n/a",(I217/SQRT(22.5*AC217*(I217/AF217))-1)*100)</f>
        <v>-71.801874111340197</v>
      </c>
      <c r="AR217" s="663">
        <f>INDEX(Historical!$C$7:$C$1279,MATCH(B217,Historical!$B$7:$B$1301,0))*IF(AH217="n/a",1.03,IF(AH217&lt;0,1.01,IF(AH217&gt;10,1.1,(1+AH217/100))))</f>
        <v>1.9140000000000001</v>
      </c>
      <c r="AS217" s="900">
        <f>IF($AI217="n/a",1.03*AR217,IF($AI217&lt;0,1.01*AR217,IF($AI217&gt;10,1.1*AR217,(1+$AI217/100)*AR217)))</f>
        <v>2.1054000000000004</v>
      </c>
      <c r="AT217" s="900">
        <f>IF($AK217="n/a",1.03*AS217,IF($AK217&lt;0,1.01*AS217,IF($AK217&gt;10,1.1*AS217,(1+$AK217/100)*AS217)))</f>
        <v>2.1390864000000005</v>
      </c>
      <c r="AU217" s="900">
        <f>IF($AK217="n/a",1.03*AT217,IF($AK217&lt;0,1.01*AT217,IF($AK217&gt;10,1.1*AT217,(1+$AK217/100)*AT217)))</f>
        <v>2.1733117824000003</v>
      </c>
      <c r="AV217" s="900">
        <f>IF($AK217="n/a",1.03*AU217,IF($AK217&lt;0,1.01*AU217,IF($AK217&gt;10,1.1*AU217,(1+$AK217/100)*AU217)))</f>
        <v>2.2080847709184002</v>
      </c>
      <c r="AW217" s="663">
        <f>SUM(AR217:AV217)</f>
        <v>10.539882953318402</v>
      </c>
      <c r="AX217" s="761">
        <f>AW217/I217*100</f>
        <v>28.860577637783138</v>
      </c>
      <c r="AY217" s="948">
        <v>1.34</v>
      </c>
      <c r="AZ217" s="886">
        <v>59.819999999999993</v>
      </c>
      <c r="BA217" s="886">
        <v>-31.46</v>
      </c>
      <c r="BB217" s="886">
        <v>2.79</v>
      </c>
      <c r="BC217" s="886">
        <v>-14.729999999999999</v>
      </c>
      <c r="BE217" s="635">
        <v>2013</v>
      </c>
      <c r="BF217" s="912">
        <f>IF(BE217&gt;2008,0,IF(BE217&gt;2001,1,IF(BE217&gt;1990,2,IF(BE217&gt;1980,3,IF(BE217&gt;1973,4,IF(BE217&gt;1970,5,IF(BE217&gt;1960,6,IF(BE217&gt;1958,7,IF(BE217&gt;1953,8,9)))))))))</f>
        <v>0</v>
      </c>
      <c r="BG217" s="896">
        <v>1.2</v>
      </c>
    </row>
    <row r="218" spans="1:59" ht="11.25" customHeight="1" x14ac:dyDescent="0.2">
      <c r="A218" s="717" t="s">
        <v>4174</v>
      </c>
      <c r="B218" s="799" t="s">
        <v>4171</v>
      </c>
      <c r="C218" s="946" t="s">
        <v>108</v>
      </c>
      <c r="D218" s="946" t="s">
        <v>118</v>
      </c>
      <c r="E218" s="746">
        <v>7</v>
      </c>
      <c r="F218" s="1199">
        <v>647</v>
      </c>
      <c r="G218" s="1199" t="s">
        <v>106</v>
      </c>
      <c r="H218" s="1199" t="s">
        <v>106</v>
      </c>
      <c r="I218" s="897">
        <v>13.62</v>
      </c>
      <c r="J218" s="663">
        <f>(M218/I218)*100</f>
        <v>8.2232011747430267</v>
      </c>
      <c r="K218" s="877">
        <v>0.28000000000000003</v>
      </c>
      <c r="L218" s="1199">
        <v>4</v>
      </c>
      <c r="M218" s="654">
        <f>K218*L218</f>
        <v>1.1200000000000001</v>
      </c>
      <c r="N218" s="1199" t="s">
        <v>325</v>
      </c>
      <c r="O218" s="615">
        <v>0.25</v>
      </c>
      <c r="P218" s="644">
        <v>43885</v>
      </c>
      <c r="Q218" s="644">
        <v>43909</v>
      </c>
      <c r="R218" s="654">
        <f>(K218-O218)/O218*100</f>
        <v>12.000000000000011</v>
      </c>
      <c r="S218" s="714">
        <f>IF(INDEX(Historical!$D$7:$D$1277,MATCH(B218,Historical!$B$7:$B$1301,0))=0,"n/a",(INDEX(Historical!$C$7:$C$1279,MATCH(B218,Historical!$B$7:$B$1301,0))/INDEX(Historical!$D$7:$D$1277,MATCH(B218,Historical!$B$7:$B$1301,0))-1)*100)</f>
        <v>9.8901098901098763</v>
      </c>
      <c r="T218" s="714">
        <f>IF(INDEX(Historical!$F$7:$F$1270,MATCH(B218,Historical!$B$7:$B$1301,0))=0,"n/a",((INDEX(Historical!$C$7:$C$1279,MATCH(B218,Historical!$B$7:$B$1301,0))/INDEX(Historical!$F$7:$F$1270,MATCH(B218,Historical!$B$7:$B$1301,0)))^(1/3)-1)*100)</f>
        <v>10.557809853526301</v>
      </c>
      <c r="U218" s="714">
        <f>IF(INDEX(Historical!$H$7:$H$1270,MATCH(B218,Historical!$B$7:$B$1301,0))=0,"n/a",((INDEX(Historical!$C$7:$C$1279,MATCH(B218,Historical!$B$7:$B$1301,0))/INDEX(Historical!$H$7:$H$1270,MATCH(B218,Historical!$B$7:$B$1301,0)))^(1/5)-1)*100)</f>
        <v>11.898696853861001</v>
      </c>
      <c r="V218" s="714">
        <f>IF(INDEX(Historical!$O$7:$O$1270,MATCH(B218,Historical!$B$7:$B$1301,0))=0,"n/a",((INDEX(Historical!$C$7:$C$1279,MATCH(B218,Historical!$B$7:$B$1301,0))/INDEX(Historical!$O$7:$O$1270,MATCH(B218,Historical!$B$7:$B$1301,0)))^(1/10)-1)*100)</f>
        <v>2.5157373502909142</v>
      </c>
      <c r="W218" s="715">
        <f>IF(OR(U218&lt;=0,U218="n/a",V218&lt;=0,V218="n/a"),"n/a",U218/V218)</f>
        <v>4.729705528474609</v>
      </c>
      <c r="X218" s="716">
        <f>IF(OR(AJ218&lt;=0,AJ218="n/a",U218&lt;=0,U218="n/a"),"n/a",U218/AJ218)</f>
        <v>1.3075491048198902</v>
      </c>
      <c r="Y218" s="685" t="s">
        <v>4510</v>
      </c>
      <c r="Z218" s="663">
        <f>IF(OR(AC218&lt;0.01,AC218="n/a"),"n/a",M218/AC218*100)</f>
        <v>65.497076023391827</v>
      </c>
      <c r="AA218" s="900">
        <f>IF(OR(AC218&lt;0.01,AC218="n/a"),"n/a",I218/AC218)</f>
        <v>7.9649122807017543</v>
      </c>
      <c r="AB218" s="901">
        <v>12</v>
      </c>
      <c r="AC218" s="896">
        <v>1.71</v>
      </c>
      <c r="AD218" s="896">
        <v>0.88</v>
      </c>
      <c r="AE218" s="879">
        <v>0.48</v>
      </c>
      <c r="AF218" s="879">
        <v>0.69</v>
      </c>
      <c r="AG218" s="879">
        <v>9.7000000000000011</v>
      </c>
      <c r="AH218" s="879">
        <v>27.6</v>
      </c>
      <c r="AI218" s="879">
        <v>21.18</v>
      </c>
      <c r="AJ218" s="694">
        <v>9.1</v>
      </c>
      <c r="AK218" s="694">
        <v>8.82</v>
      </c>
      <c r="AL218" s="896">
        <v>26840</v>
      </c>
      <c r="AM218" s="896">
        <v>0.01</v>
      </c>
      <c r="AN218" s="896">
        <v>0.23</v>
      </c>
      <c r="AO218" s="753">
        <f>IF(U218="n/a","n/a",IF(AA218&lt;0,"n/a",IF(AA218="n/a","n/a",J218+U218-AA218)))</f>
        <v>12.156985747902276</v>
      </c>
      <c r="AP218" s="754">
        <f>IF(U218="n/a","n/a",J218+U218)</f>
        <v>20.121898028604029</v>
      </c>
      <c r="AQ218" s="902">
        <f>IF(OR(AC218&lt;0.01,AF218="n/a"),"n/a",(I218/SQRT(22.5*AC218*(I218/AF218))-1)*100)</f>
        <v>-50.577605284494723</v>
      </c>
      <c r="AR218" s="663">
        <f>INDEX(Historical!$C$7:$C$1279,MATCH(B218,Historical!$B$7:$B$1301,0))*IF(AH218="n/a",1.03,IF(AH218&lt;0,1.01,IF(AH218&gt;10,1.1,(1+AH218/100))))</f>
        <v>1.1000000000000001</v>
      </c>
      <c r="AS218" s="900">
        <f>IF($AI218="n/a",1.03*AR218,IF($AI218&lt;0,1.01*AR218,IF($AI218&gt;10,1.1*AR218,(1+$AI218/100)*AR218)))</f>
        <v>1.2100000000000002</v>
      </c>
      <c r="AT218" s="900">
        <f>IF($AK218="n/a",1.03*AS218,IF($AK218&lt;0,1.01*AS218,IF($AK218&gt;10,1.1*AS218,(1+$AK218/100)*AS218)))</f>
        <v>1.3167220000000002</v>
      </c>
      <c r="AU218" s="900">
        <f>IF($AK218="n/a",1.03*AT218,IF($AK218&lt;0,1.01*AT218,IF($AK218&gt;10,1.1*AT218,(1+$AK218/100)*AT218)))</f>
        <v>1.4328568804000004</v>
      </c>
      <c r="AV218" s="900">
        <f>IF($AK218="n/a",1.03*AU218,IF($AK218&lt;0,1.01*AU218,IF($AK218&gt;10,1.1*AU218,(1+$AK218/100)*AU218)))</f>
        <v>1.5592348572512804</v>
      </c>
      <c r="AW218" s="663">
        <f>SUM(AR218:AV218)</f>
        <v>6.6188137376512817</v>
      </c>
      <c r="AX218" s="761">
        <f>AW218/I218*100</f>
        <v>48.596282948981511</v>
      </c>
      <c r="AY218" s="742">
        <v>1.29</v>
      </c>
      <c r="AZ218" s="879">
        <v>57.999999999999993</v>
      </c>
      <c r="BA218" s="879">
        <v>-35.85</v>
      </c>
      <c r="BB218" s="879">
        <v>7.2700000000000005</v>
      </c>
      <c r="BC218" s="879">
        <v>-17.41</v>
      </c>
      <c r="BE218" s="635">
        <v>2014</v>
      </c>
      <c r="BF218" s="912">
        <f>IF(BE218&gt;2008,0,IF(BE218&gt;2001,1,IF(BE218&gt;1990,2,IF(BE218&gt;1980,3,IF(BE218&gt;1973,4,IF(BE218&gt;1970,5,IF(BE218&gt;1960,6,IF(BE218&gt;1958,7,IF(BE218&gt;1953,8,9)))))))))</f>
        <v>0</v>
      </c>
      <c r="BG218" s="896">
        <v>0.6</v>
      </c>
    </row>
    <row r="219" spans="1:59" ht="11.25" customHeight="1" x14ac:dyDescent="0.2">
      <c r="A219" s="894" t="s">
        <v>1426</v>
      </c>
      <c r="B219" s="889" t="s">
        <v>1427</v>
      </c>
      <c r="C219" s="946" t="s">
        <v>108</v>
      </c>
      <c r="D219" s="946" t="s">
        <v>4345</v>
      </c>
      <c r="E219" s="746">
        <v>7</v>
      </c>
      <c r="F219" s="1199">
        <v>611</v>
      </c>
      <c r="G219" s="1199" t="s">
        <v>106</v>
      </c>
      <c r="H219" s="1199" t="s">
        <v>106</v>
      </c>
      <c r="I219" s="888">
        <v>10.37</v>
      </c>
      <c r="J219" s="663">
        <f>(M219/I219)*100</f>
        <v>5.400192864030859</v>
      </c>
      <c r="K219" s="891">
        <v>0.14000000000000001</v>
      </c>
      <c r="L219" s="901">
        <v>4</v>
      </c>
      <c r="M219" s="654">
        <f>K219*L219</f>
        <v>0.56000000000000005</v>
      </c>
      <c r="N219" s="884" t="s">
        <v>620</v>
      </c>
      <c r="O219" s="747">
        <v>0.12</v>
      </c>
      <c r="P219" s="875">
        <v>43734</v>
      </c>
      <c r="Q219" s="875">
        <v>43746</v>
      </c>
      <c r="R219" s="654">
        <f>(K219-O219)/O219*100</f>
        <v>16.666666666666682</v>
      </c>
      <c r="S219" s="714">
        <f>IF(INDEX(Historical!$D$7:$D$1277,MATCH(B219,Historical!$B$7:$B$1301,0))=0,"n/a",(INDEX(Historical!$C$7:$C$1279,MATCH(B219,Historical!$B$7:$B$1301,0))/INDEX(Historical!$D$7:$D$1277,MATCH(B219,Historical!$B$7:$B$1301,0))-1)*100)</f>
        <v>4.1666666666666741</v>
      </c>
      <c r="T219" s="714">
        <f>IF(INDEX(Historical!$F$7:$F$1270,MATCH(B219,Historical!$B$7:$B$1301,0))=0,"n/a",((INDEX(Historical!$C$7:$C$1279,MATCH(B219,Historical!$B$7:$B$1301,0))/INDEX(Historical!$F$7:$F$1270,MATCH(B219,Historical!$B$7:$B$1301,0)))^(1/3)-1)*100)</f>
        <v>7.7217345015941907</v>
      </c>
      <c r="U219" s="714">
        <f>IF(INDEX(Historical!$H$7:$H$1270,MATCH(B219,Historical!$B$7:$B$1301,0))=0,"n/a",((INDEX(Historical!$C$7:$C$1279,MATCH(B219,Historical!$B$7:$B$1301,0))/INDEX(Historical!$H$7:$H$1270,MATCH(B219,Historical!$B$7:$B$1301,0)))^(1/5)-1)*100)</f>
        <v>20.112443398143132</v>
      </c>
      <c r="V219" s="714" t="str">
        <f>IF(INDEX(Historical!$O$7:$O$1270,MATCH(B219,Historical!$B$7:$B$1301,0))=0,"n/a",((INDEX(Historical!$C$7:$C$1279,MATCH(B219,Historical!$B$7:$B$1301,0))/INDEX(Historical!$O$7:$O$1270,MATCH(B219,Historical!$B$7:$B$1301,0)))^(1/10)-1)*100)</f>
        <v>n/a</v>
      </c>
      <c r="W219" s="715" t="str">
        <f>IF(OR(U219&lt;=0,U219="n/a",V219&lt;=0,V219="n/a"),"n/a",U219/V219)</f>
        <v>n/a</v>
      </c>
      <c r="X219" s="716">
        <f>IF(OR(AJ219&lt;=0,AJ219="n/a",U219&lt;=0,U219="n/a"),"n/a",U219/AJ219)</f>
        <v>0.59504270408707483</v>
      </c>
      <c r="Y219" s="685" t="s">
        <v>4397</v>
      </c>
      <c r="Z219" s="663">
        <f>IF(OR(AC219&lt;0.01,AC219="n/a"),"n/a",M219/AC219*100)</f>
        <v>44.094488188976385</v>
      </c>
      <c r="AA219" s="900">
        <f>IF(OR(AC219&lt;0.01,AC219="n/a"),"n/a",I219/AC219)</f>
        <v>8.1653543307086611</v>
      </c>
      <c r="AB219" s="901">
        <v>12</v>
      </c>
      <c r="AC219" s="879">
        <v>1.27</v>
      </c>
      <c r="AD219" s="879">
        <v>0.81</v>
      </c>
      <c r="AE219" s="879">
        <v>1.62</v>
      </c>
      <c r="AF219" s="879">
        <v>0.69</v>
      </c>
      <c r="AG219" s="879">
        <v>8.6</v>
      </c>
      <c r="AH219" s="879">
        <v>37.299999999999997</v>
      </c>
      <c r="AI219" s="879">
        <v>-19.75</v>
      </c>
      <c r="AJ219" s="879">
        <v>33.800000000000004</v>
      </c>
      <c r="AK219" s="879">
        <v>10</v>
      </c>
      <c r="AL219" s="892">
        <v>103.93</v>
      </c>
      <c r="AM219" s="886">
        <v>2.5</v>
      </c>
      <c r="AN219" s="879">
        <v>0.02</v>
      </c>
      <c r="AO219" s="753">
        <f>IF(U219="n/a","n/a",IF(AA219&lt;0,"n/a",IF(AA219="n/a","n/a",J219+U219-AA219)))</f>
        <v>17.347281931465332</v>
      </c>
      <c r="AP219" s="754">
        <f>IF(U219="n/a","n/a",J219+U219)</f>
        <v>25.512636262173991</v>
      </c>
      <c r="AQ219" s="902">
        <f>IF(OR(AC219&lt;0.01,AF219="n/a"),"n/a",(I219/SQRT(22.5*AC219*(I219/AF219))-1)*100)</f>
        <v>-49.959596377020944</v>
      </c>
      <c r="AR219" s="663">
        <f>INDEX(Historical!$C$7:$C$1279,MATCH(B219,Historical!$B$7:$B$1301,0))*IF(AH219="n/a",1.03,IF(AH219&lt;0,1.01,IF(AH219&gt;10,1.1,(1+AH219/100))))</f>
        <v>0.55000000000000004</v>
      </c>
      <c r="AS219" s="900">
        <f>IF($AI219="n/a",1.03*AR219,IF($AI219&lt;0,1.01*AR219,IF($AI219&gt;10,1.1*AR219,(1+$AI219/100)*AR219)))</f>
        <v>0.5555000000000001</v>
      </c>
      <c r="AT219" s="900">
        <f>IF($AK219="n/a",1.03*AS219,IF($AK219&lt;0,1.01*AS219,IF($AK219&gt;10,1.1*AS219,(1+$AK219/100)*AS219)))</f>
        <v>0.6110500000000002</v>
      </c>
      <c r="AU219" s="900">
        <f>IF($AK219="n/a",1.03*AT219,IF($AK219&lt;0,1.01*AT219,IF($AK219&gt;10,1.1*AT219,(1+$AK219/100)*AT219)))</f>
        <v>0.67215500000000028</v>
      </c>
      <c r="AV219" s="900">
        <f>IF($AK219="n/a",1.03*AU219,IF($AK219&lt;0,1.01*AU219,IF($AK219&gt;10,1.1*AU219,(1+$AK219/100)*AU219)))</f>
        <v>0.73937050000000037</v>
      </c>
      <c r="AW219" s="663">
        <f>SUM(AR219:AV219)</f>
        <v>3.1280755000000013</v>
      </c>
      <c r="AX219" s="761">
        <f>AW219/I219*100</f>
        <v>30.164662487946014</v>
      </c>
      <c r="AY219" s="948">
        <v>0.8</v>
      </c>
      <c r="AZ219" s="886">
        <v>59.050000000000004</v>
      </c>
      <c r="BA219" s="886">
        <v>-41.58</v>
      </c>
      <c r="BB219" s="886">
        <v>5</v>
      </c>
      <c r="BC219" s="886">
        <v>-23.150000000000002</v>
      </c>
      <c r="BE219" s="635">
        <v>2014</v>
      </c>
      <c r="BF219" s="912">
        <f>IF(BE219&gt;2008,0,IF(BE219&gt;2001,1,IF(BE219&gt;1990,2,IF(BE219&gt;1980,3,IF(BE219&gt;1973,4,IF(BE219&gt;1970,5,IF(BE219&gt;1960,6,IF(BE219&gt;1958,7,IF(BE219&gt;1953,8,9)))))))))</f>
        <v>0</v>
      </c>
      <c r="BG219" s="896">
        <v>1</v>
      </c>
    </row>
    <row r="220" spans="1:59" ht="11.25" customHeight="1" x14ac:dyDescent="0.2">
      <c r="A220" s="895" t="s">
        <v>4610</v>
      </c>
      <c r="B220" s="889" t="s">
        <v>4605</v>
      </c>
      <c r="C220" s="946" t="s">
        <v>4325</v>
      </c>
      <c r="D220" s="946" t="s">
        <v>4326</v>
      </c>
      <c r="E220" s="746">
        <v>5</v>
      </c>
      <c r="F220" s="1199">
        <v>773</v>
      </c>
      <c r="G220" s="1199" t="s">
        <v>106</v>
      </c>
      <c r="H220" s="1199" t="s">
        <v>106</v>
      </c>
      <c r="I220" s="888">
        <v>27.21</v>
      </c>
      <c r="J220" s="663">
        <f>(M220/I220)*100</f>
        <v>7.1664829106945964</v>
      </c>
      <c r="K220" s="891">
        <v>0.48749999999999999</v>
      </c>
      <c r="L220" s="901">
        <v>4</v>
      </c>
      <c r="M220" s="654">
        <f>K220*L220</f>
        <v>1.95</v>
      </c>
      <c r="N220" s="884" t="s">
        <v>490</v>
      </c>
      <c r="O220" s="747">
        <v>0.47499999999999998</v>
      </c>
      <c r="P220" s="875">
        <v>44011</v>
      </c>
      <c r="Q220" s="875">
        <v>44027</v>
      </c>
      <c r="R220" s="654">
        <f>(K220-O220)/O220*100</f>
        <v>2.6315789473684239</v>
      </c>
      <c r="S220" s="714">
        <f>IF(INDEX(Historical!$D$7:$D$1277,MATCH(B220,Historical!$B$7:$B$1301,0))=0,"n/a",(INDEX(Historical!$C$7:$C$1279,MATCH(B220,Historical!$B$7:$B$1301,0))/INDEX(Historical!$D$7:$D$1277,MATCH(B220,Historical!$B$7:$B$1301,0))-1)*100)</f>
        <v>8.3455344070278326</v>
      </c>
      <c r="T220" s="714">
        <f>IF(INDEX(Historical!$F$7:$F$1270,MATCH(B220,Historical!$B$7:$B$1301,0))=0,"n/a",((INDEX(Historical!$C$7:$C$1279,MATCH(B220,Historical!$B$7:$B$1301,0))/INDEX(Historical!$F$7:$F$1270,MATCH(B220,Historical!$B$7:$B$1301,0)))^(1/3)-1)*100)</f>
        <v>41.665350531211899</v>
      </c>
      <c r="U220" s="714" t="str">
        <f>IF(INDEX(Historical!$H$7:$H$1270,MATCH(B220,Historical!$B$7:$B$1301,0))=0,"n/a",((INDEX(Historical!$C$7:$C$1279,MATCH(B220,Historical!$B$7:$B$1301,0))/INDEX(Historical!$H$7:$H$1270,MATCH(B220,Historical!$B$7:$B$1301,0)))^(1/5)-1)*100)</f>
        <v>n/a</v>
      </c>
      <c r="V220" s="714" t="str">
        <f>IF(INDEX(Historical!$O$7:$O$1270,MATCH(B220,Historical!$B$7:$B$1301,0))=0,"n/a",((INDEX(Historical!$C$7:$C$1279,MATCH(B220,Historical!$B$7:$B$1301,0))/INDEX(Historical!$O$7:$O$1270,MATCH(B220,Historical!$B$7:$B$1301,0)))^(1/10)-1)*100)</f>
        <v>n/a</v>
      </c>
      <c r="W220" s="715" t="str">
        <f>IF(OR(U220&lt;=0,U220="n/a",V220&lt;=0,V220="n/a"),"n/a",U220/V220)</f>
        <v>n/a</v>
      </c>
      <c r="X220" s="716" t="str">
        <f>IF(OR(AJ220&lt;=0,AJ220="n/a",U220&lt;=0,U220="n/a"),"n/a",U220/AJ220)</f>
        <v>n/a</v>
      </c>
      <c r="Y220" s="890"/>
      <c r="Z220" s="663">
        <f>IF(OR(AC220&lt;0.01,AC220="n/a"),"n/a",M220/AC220*100)</f>
        <v>590.90909090909088</v>
      </c>
      <c r="AA220" s="900">
        <f>IF(OR(AC220&lt;0.01,AC220="n/a"),"n/a",I220/AC220)</f>
        <v>82.454545454545453</v>
      </c>
      <c r="AB220" s="901">
        <v>12</v>
      </c>
      <c r="AC220" s="879">
        <v>0.33</v>
      </c>
      <c r="AD220" s="879">
        <v>4.01</v>
      </c>
      <c r="AE220" s="879">
        <v>14.5</v>
      </c>
      <c r="AF220" s="879">
        <v>1.17</v>
      </c>
      <c r="AG220" s="879">
        <v>0.89999999999999991</v>
      </c>
      <c r="AH220" s="879">
        <v>10.7</v>
      </c>
      <c r="AI220" s="879">
        <v>117.8</v>
      </c>
      <c r="AJ220" s="879">
        <v>16.989999999999998</v>
      </c>
      <c r="AK220" s="879">
        <v>20.43</v>
      </c>
      <c r="AL220" s="892">
        <v>12860</v>
      </c>
      <c r="AM220" s="886">
        <v>0.2</v>
      </c>
      <c r="AN220" s="879">
        <v>1.41</v>
      </c>
      <c r="AO220" s="753" t="str">
        <f>IF(U220="n/a","n/a",IF(AA220&lt;0,"n/a",IF(AA220="n/a","n/a",J220+U220-AA220)))</f>
        <v>n/a</v>
      </c>
      <c r="AP220" s="754" t="str">
        <f>IF(U220="n/a","n/a",J220+U220)</f>
        <v>n/a</v>
      </c>
      <c r="AQ220" s="902">
        <f>IF(OR(AC220&lt;0.01,AF220="n/a"),"n/a",(I220/SQRT(22.5*AC220*(I220/AF220))-1)*100)</f>
        <v>107.06608519108971</v>
      </c>
      <c r="AR220" s="663">
        <f>INDEX(Historical!$C$7:$C$1279,MATCH(B220,Historical!$B$7:$B$1301,0))*IF(AH220="n/a",1.03,IF(AH220&lt;0,1.01,IF(AH220&gt;10,1.1,(1+AH220/100))))</f>
        <v>2.0350000000000001</v>
      </c>
      <c r="AS220" s="900">
        <f>IF($AI220="n/a",1.03*AR220,IF($AI220&lt;0,1.01*AR220,IF($AI220&gt;10,1.1*AR220,(1+$AI220/100)*AR220)))</f>
        <v>2.2385000000000002</v>
      </c>
      <c r="AT220" s="900">
        <f>IF($AK220="n/a",1.03*AS220,IF($AK220&lt;0,1.01*AS220,IF($AK220&gt;10,1.1*AS220,(1+$AK220/100)*AS220)))</f>
        <v>2.4623500000000003</v>
      </c>
      <c r="AU220" s="900">
        <f>IF($AK220="n/a",1.03*AT220,IF($AK220&lt;0,1.01*AT220,IF($AK220&gt;10,1.1*AT220,(1+$AK220/100)*AT220)))</f>
        <v>2.7085850000000007</v>
      </c>
      <c r="AV220" s="900">
        <f>IF($AK220="n/a",1.03*AU220,IF($AK220&lt;0,1.01*AU220,IF($AK220&gt;10,1.1*AU220,(1+$AK220/100)*AU220)))</f>
        <v>2.9794435000000008</v>
      </c>
      <c r="AW220" s="663">
        <f>SUM(AR220:AV220)</f>
        <v>12.423878500000002</v>
      </c>
      <c r="AX220" s="761">
        <f>AW220/I220*100</f>
        <v>45.659237412715918</v>
      </c>
      <c r="AY220" s="948">
        <v>0.77</v>
      </c>
      <c r="AZ220" s="886">
        <v>138.06</v>
      </c>
      <c r="BA220" s="886">
        <v>-20.830000000000002</v>
      </c>
      <c r="BB220" s="886">
        <v>3.45</v>
      </c>
      <c r="BC220" s="886">
        <v>-4.37</v>
      </c>
      <c r="BE220" s="635">
        <v>2016</v>
      </c>
      <c r="BF220" s="912">
        <f>IF(BE220&gt;2008,0,IF(BE220&gt;2001,1,IF(BE220&gt;1990,2,IF(BE220&gt;1980,3,IF(BE220&gt;1973,4,IF(BE220&gt;1970,5,IF(BE220&gt;1960,6,IF(BE220&gt;1958,7,IF(BE220&gt;1953,8,9)))))))))</f>
        <v>0</v>
      </c>
      <c r="BG220" s="896">
        <v>0.2</v>
      </c>
    </row>
    <row r="221" spans="1:59" ht="11.25" customHeight="1" x14ac:dyDescent="0.2">
      <c r="A221" s="885" t="s">
        <v>3863</v>
      </c>
      <c r="B221" s="889" t="s">
        <v>3864</v>
      </c>
      <c r="C221" s="946" t="s">
        <v>112</v>
      </c>
      <c r="D221" s="946" t="s">
        <v>4328</v>
      </c>
      <c r="E221" s="746">
        <v>7</v>
      </c>
      <c r="F221" s="1199">
        <v>643</v>
      </c>
      <c r="G221" s="1199" t="s">
        <v>106</v>
      </c>
      <c r="H221" s="1199" t="s">
        <v>106</v>
      </c>
      <c r="I221" s="888">
        <v>29.5</v>
      </c>
      <c r="J221" s="663">
        <f>(M221/I221)*100</f>
        <v>4.1084745762711865</v>
      </c>
      <c r="K221" s="891">
        <v>0.30299999999999999</v>
      </c>
      <c r="L221" s="901">
        <v>4</v>
      </c>
      <c r="M221" s="654">
        <f>K221*L221</f>
        <v>1.212</v>
      </c>
      <c r="N221" s="884" t="s">
        <v>135</v>
      </c>
      <c r="O221" s="747">
        <v>0.27500000000000002</v>
      </c>
      <c r="P221" s="875">
        <v>43886</v>
      </c>
      <c r="Q221" s="875">
        <v>43901</v>
      </c>
      <c r="R221" s="654">
        <f>(K221-O221)/O221*100</f>
        <v>10.181818181818169</v>
      </c>
      <c r="S221" s="714">
        <f>IF(INDEX(Historical!$D$7:$D$1277,MATCH(B221,Historical!$B$7:$B$1301,0))=0,"n/a",(INDEX(Historical!$C$7:$C$1279,MATCH(B221,Historical!$B$7:$B$1301,0))/INDEX(Historical!$D$7:$D$1277,MATCH(B221,Historical!$B$7:$B$1301,0))-1)*100)</f>
        <v>10.000000000000009</v>
      </c>
      <c r="T221" s="714">
        <f>IF(INDEX(Historical!$F$7:$F$1270,MATCH(B221,Historical!$B$7:$B$1301,0))=0,"n/a",((INDEX(Historical!$C$7:$C$1279,MATCH(B221,Historical!$B$7:$B$1301,0))/INDEX(Historical!$F$7:$F$1270,MATCH(B221,Historical!$B$7:$B$1301,0)))^(1/3)-1)*100)</f>
        <v>10.108748000069712</v>
      </c>
      <c r="U221" s="714">
        <f>IF(INDEX(Historical!$H$7:$H$1270,MATCH(B221,Historical!$B$7:$B$1301,0))=0,"n/a",((INDEX(Historical!$C$7:$C$1279,MATCH(B221,Historical!$B$7:$B$1301,0))/INDEX(Historical!$H$7:$H$1270,MATCH(B221,Historical!$B$7:$B$1301,0)))^(1/5)-1)*100)</f>
        <v>10.097321782112157</v>
      </c>
      <c r="V221" s="714" t="str">
        <f>IF(INDEX(Historical!$O$7:$O$1270,MATCH(B221,Historical!$B$7:$B$1301,0))=0,"n/a",((INDEX(Historical!$C$7:$C$1279,MATCH(B221,Historical!$B$7:$B$1301,0))/INDEX(Historical!$O$7:$O$1270,MATCH(B221,Historical!$B$7:$B$1301,0)))^(1/10)-1)*100)</f>
        <v>n/a</v>
      </c>
      <c r="W221" s="715" t="str">
        <f>IF(OR(U221&lt;=0,U221="n/a",V221&lt;=0,V221="n/a"),"n/a",U221/V221)</f>
        <v>n/a</v>
      </c>
      <c r="X221" s="716">
        <f>IF(OR(AJ221&lt;=0,AJ221="n/a",U221&lt;=0,U221="n/a"),"n/a",U221/AJ221)</f>
        <v>0.69159738233644918</v>
      </c>
      <c r="Y221" s="673"/>
      <c r="Z221" s="663">
        <f>IF(OR(AC221&lt;0.01,AC221="n/a"),"n/a",M221/AC221*100)</f>
        <v>72.574850299401191</v>
      </c>
      <c r="AA221" s="900">
        <f>IF(OR(AC221&lt;0.01,AC221="n/a"),"n/a",I221/AC221)</f>
        <v>17.664670658682635</v>
      </c>
      <c r="AB221" s="901">
        <v>12</v>
      </c>
      <c r="AC221" s="879">
        <v>1.67</v>
      </c>
      <c r="AD221" s="879">
        <v>1.35</v>
      </c>
      <c r="AE221" s="879">
        <v>2.61</v>
      </c>
      <c r="AF221" s="879">
        <v>1.68</v>
      </c>
      <c r="AG221" s="879">
        <v>9</v>
      </c>
      <c r="AH221" s="879">
        <v>-11.4</v>
      </c>
      <c r="AI221" s="879">
        <v>6.38</v>
      </c>
      <c r="AJ221" s="879">
        <v>14.6</v>
      </c>
      <c r="AK221" s="879">
        <v>14.000000000000002</v>
      </c>
      <c r="AL221" s="892">
        <v>1590</v>
      </c>
      <c r="AM221" s="886">
        <v>1.7999999999999998</v>
      </c>
      <c r="AN221" s="879">
        <v>1.07</v>
      </c>
      <c r="AO221" s="753">
        <f>IF(U221="n/a","n/a",IF(AA221&lt;0,"n/a",IF(AA221="n/a","n/a",J221+U221-AA221)))</f>
        <v>-3.458874300299291</v>
      </c>
      <c r="AP221" s="754">
        <f>IF(U221="n/a","n/a",J221+U221)</f>
        <v>14.205796358383344</v>
      </c>
      <c r="AQ221" s="902">
        <f>IF(OR(AC221&lt;0.01,AF221="n/a"),"n/a",(I221/SQRT(22.5*AC221*(I221/AF221))-1)*100)</f>
        <v>14.846074197087965</v>
      </c>
      <c r="AR221" s="663">
        <f>INDEX(Historical!$C$7:$C$1279,MATCH(B221,Historical!$B$7:$B$1301,0))*IF(AH221="n/a",1.03,IF(AH221&lt;0,1.01,IF(AH221&gt;10,1.1,(1+AH221/100))))</f>
        <v>1.1110000000000002</v>
      </c>
      <c r="AS221" s="900">
        <f>IF($AI221="n/a",1.03*AR221,IF($AI221&lt;0,1.01*AR221,IF($AI221&gt;10,1.1*AR221,(1+$AI221/100)*AR221)))</f>
        <v>1.1818818000000002</v>
      </c>
      <c r="AT221" s="900">
        <f>IF($AK221="n/a",1.03*AS221,IF($AK221&lt;0,1.01*AS221,IF($AK221&gt;10,1.1*AS221,(1+$AK221/100)*AS221)))</f>
        <v>1.3000699800000004</v>
      </c>
      <c r="AU221" s="900">
        <f>IF($AK221="n/a",1.03*AT221,IF($AK221&lt;0,1.01*AT221,IF($AK221&gt;10,1.1*AT221,(1+$AK221/100)*AT221)))</f>
        <v>1.4300769780000007</v>
      </c>
      <c r="AV221" s="900">
        <f>IF($AK221="n/a",1.03*AU221,IF($AK221&lt;0,1.01*AU221,IF($AK221&gt;10,1.1*AU221,(1+$AK221/100)*AU221)))</f>
        <v>1.5730846758000008</v>
      </c>
      <c r="AW221" s="663">
        <f>SUM(AR221:AV221)</f>
        <v>6.596113433800002</v>
      </c>
      <c r="AX221" s="761">
        <f>AW221/I221*100</f>
        <v>22.359706555254245</v>
      </c>
      <c r="AY221" s="948">
        <v>1.55</v>
      </c>
      <c r="AZ221" s="886">
        <v>60.24</v>
      </c>
      <c r="BA221" s="886">
        <v>-35.520000000000003</v>
      </c>
      <c r="BB221" s="886">
        <v>-5.7700000000000005</v>
      </c>
      <c r="BC221" s="886">
        <v>-14.92</v>
      </c>
      <c r="BE221" s="635">
        <v>2014</v>
      </c>
      <c r="BF221" s="912">
        <f>IF(BE221&gt;2008,0,IF(BE221&gt;2001,1,IF(BE221&gt;1990,2,IF(BE221&gt;1980,3,IF(BE221&gt;1973,4,IF(BE221&gt;1970,5,IF(BE221&gt;1960,6,IF(BE221&gt;1958,7,IF(BE221&gt;1953,8,9)))))))))</f>
        <v>0</v>
      </c>
      <c r="BG221" s="896">
        <v>3.5000000000000004</v>
      </c>
    </row>
    <row r="222" spans="1:59" ht="11.25" customHeight="1" x14ac:dyDescent="0.2">
      <c r="A222" s="885" t="s">
        <v>1474</v>
      </c>
      <c r="B222" s="889" t="s">
        <v>1475</v>
      </c>
      <c r="C222" s="946" t="s">
        <v>4199</v>
      </c>
      <c r="D222" s="946" t="s">
        <v>4332</v>
      </c>
      <c r="E222" s="746">
        <v>9</v>
      </c>
      <c r="F222" s="1199">
        <v>411</v>
      </c>
      <c r="G222" s="1199" t="s">
        <v>106</v>
      </c>
      <c r="H222" s="1199" t="s">
        <v>106</v>
      </c>
      <c r="I222" s="888">
        <v>113.24</v>
      </c>
      <c r="J222" s="663">
        <f>(M222/I222)*100</f>
        <v>0.70646414694454263</v>
      </c>
      <c r="K222" s="891">
        <v>0.2</v>
      </c>
      <c r="L222" s="901">
        <v>4</v>
      </c>
      <c r="M222" s="654">
        <f>K222*L222</f>
        <v>0.8</v>
      </c>
      <c r="N222" s="884" t="s">
        <v>248</v>
      </c>
      <c r="O222" s="747">
        <v>0.18</v>
      </c>
      <c r="P222" s="880">
        <v>43244</v>
      </c>
      <c r="Q222" s="880">
        <v>43259</v>
      </c>
      <c r="R222" s="654">
        <f>(K222-O222)/O222*100</f>
        <v>11.111111111111121</v>
      </c>
      <c r="S222" s="714">
        <f>IF(INDEX(Historical!$D$7:$D$1277,MATCH(B222,Historical!$B$7:$B$1301,0))=0,"n/a",(INDEX(Historical!$C$7:$C$1279,MATCH(B222,Historical!$B$7:$B$1301,0))/INDEX(Historical!$D$7:$D$1277,MATCH(B222,Historical!$B$7:$B$1301,0))-1)*100)</f>
        <v>2.5641025641025772</v>
      </c>
      <c r="T222" s="714">
        <f>IF(INDEX(Historical!$F$7:$F$1270,MATCH(B222,Historical!$B$7:$B$1301,0))=0,"n/a",((INDEX(Historical!$C$7:$C$1279,MATCH(B222,Historical!$B$7:$B$1301,0))/INDEX(Historical!$F$7:$F$1270,MATCH(B222,Historical!$B$7:$B$1301,0)))^(1/3)-1)*100)</f>
        <v>5.5667191978000741</v>
      </c>
      <c r="U222" s="714">
        <f>IF(INDEX(Historical!$H$7:$H$1270,MATCH(B222,Historical!$B$7:$B$1301,0))=0,"n/a",((INDEX(Historical!$C$7:$C$1279,MATCH(B222,Historical!$B$7:$B$1301,0))/INDEX(Historical!$H$7:$H$1270,MATCH(B222,Historical!$B$7:$B$1301,0)))^(1/5)-1)*100)</f>
        <v>4.0805880734757549</v>
      </c>
      <c r="V222" s="714" t="str">
        <f>IF(INDEX(Historical!$O$7:$O$1270,MATCH(B222,Historical!$B$7:$B$1301,0))=0,"n/a",((INDEX(Historical!$C$7:$C$1279,MATCH(B222,Historical!$B$7:$B$1301,0))/INDEX(Historical!$O$7:$O$1270,MATCH(B222,Historical!$B$7:$B$1301,0)))^(1/10)-1)*100)</f>
        <v>n/a</v>
      </c>
      <c r="W222" s="715" t="str">
        <f>IF(OR(U222&lt;=0,U222="n/a",V222&lt;=0,V222="n/a"),"n/a",U222/V222)</f>
        <v>n/a</v>
      </c>
      <c r="X222" s="716">
        <f>IF(OR(AJ222&lt;=0,AJ222="n/a",U222&lt;=0,U222="n/a"),"n/a",U222/AJ222)</f>
        <v>1.2365418404471984</v>
      </c>
      <c r="Y222" s="685" t="s">
        <v>4498</v>
      </c>
      <c r="Z222" s="663">
        <f>IF(OR(AC222&lt;0.01,AC222="n/a"),"n/a",M222/AC222*100)</f>
        <v>22.408963585434176</v>
      </c>
      <c r="AA222" s="900">
        <f>IF(OR(AC222&lt;0.01,AC222="n/a"),"n/a",I222/AC222)</f>
        <v>31.719887955182074</v>
      </c>
      <c r="AB222" s="901">
        <v>12</v>
      </c>
      <c r="AC222" s="879">
        <v>3.57</v>
      </c>
      <c r="AD222" s="879">
        <v>1.32</v>
      </c>
      <c r="AE222" s="879">
        <v>3.23</v>
      </c>
      <c r="AF222" s="879">
        <v>2.95</v>
      </c>
      <c r="AG222" s="879">
        <v>9.9</v>
      </c>
      <c r="AH222" s="879">
        <v>-64.3</v>
      </c>
      <c r="AI222" s="879">
        <v>36.42</v>
      </c>
      <c r="AJ222" s="879">
        <v>3.3000000000000003</v>
      </c>
      <c r="AK222" s="879">
        <v>23.45</v>
      </c>
      <c r="AL222" s="892">
        <v>6360</v>
      </c>
      <c r="AM222" s="886">
        <v>0.2</v>
      </c>
      <c r="AN222" s="879">
        <v>0.41</v>
      </c>
      <c r="AO222" s="753">
        <f>IF(U222="n/a","n/a",IF(AA222&lt;0,"n/a",IF(AA222="n/a","n/a",J222+U222-AA222)))</f>
        <v>-26.932835734761778</v>
      </c>
      <c r="AP222" s="754">
        <f>IF(U222="n/a","n/a",J222+U222)</f>
        <v>4.7870522204202972</v>
      </c>
      <c r="AQ222" s="902">
        <f>IF(OR(AC222&lt;0.01,AF222="n/a"),"n/a",(I222/SQRT(22.5*AC222*(I222/AF222))-1)*100)</f>
        <v>103.93209051357934</v>
      </c>
      <c r="AR222" s="663">
        <f>INDEX(Historical!$C$7:$C$1279,MATCH(B222,Historical!$B$7:$B$1301,0))*IF(AH222="n/a",1.03,IF(AH222&lt;0,1.01,IF(AH222&gt;10,1.1,(1+AH222/100))))</f>
        <v>0.80800000000000005</v>
      </c>
      <c r="AS222" s="900">
        <f>IF($AI222="n/a",1.03*AR222,IF($AI222&lt;0,1.01*AR222,IF($AI222&gt;10,1.1*AR222,(1+$AI222/100)*AR222)))</f>
        <v>0.88880000000000015</v>
      </c>
      <c r="AT222" s="900">
        <f>IF($AK222="n/a",1.03*AS222,IF($AK222&lt;0,1.01*AS222,IF($AK222&gt;10,1.1*AS222,(1+$AK222/100)*AS222)))</f>
        <v>0.97768000000000022</v>
      </c>
      <c r="AU222" s="900">
        <f>IF($AK222="n/a",1.03*AT222,IF($AK222&lt;0,1.01*AT222,IF($AK222&gt;10,1.1*AT222,(1+$AK222/100)*AT222)))</f>
        <v>1.0754480000000004</v>
      </c>
      <c r="AV222" s="900">
        <f>IF($AK222="n/a",1.03*AU222,IF($AK222&lt;0,1.01*AU222,IF($AK222&gt;10,1.1*AU222,(1+$AK222/100)*AU222)))</f>
        <v>1.1829928000000005</v>
      </c>
      <c r="AW222" s="663">
        <f>SUM(AR222:AV222)</f>
        <v>4.9329208000000015</v>
      </c>
      <c r="AX222" s="761">
        <f>AW222/I222*100</f>
        <v>4.3561646061462396</v>
      </c>
      <c r="AY222" s="948">
        <v>1.49</v>
      </c>
      <c r="AZ222" s="886">
        <v>69.34</v>
      </c>
      <c r="BA222" s="886">
        <v>-7.41</v>
      </c>
      <c r="BB222" s="886">
        <v>10.35</v>
      </c>
      <c r="BC222" s="886">
        <v>11.44</v>
      </c>
      <c r="BE222" s="635">
        <v>2011</v>
      </c>
      <c r="BF222" s="912">
        <f>IF(BE222&gt;2008,0,IF(BE222&gt;2001,1,IF(BE222&gt;1990,2,IF(BE222&gt;1980,3,IF(BE222&gt;1973,4,IF(BE222&gt;1970,5,IF(BE222&gt;1960,6,IF(BE222&gt;1958,7,IF(BE222&gt;1953,8,9)))))))))</f>
        <v>0</v>
      </c>
      <c r="BG222" s="896">
        <v>5.8000000000000007</v>
      </c>
    </row>
    <row r="223" spans="1:59" ht="11.25" customHeight="1" x14ac:dyDescent="0.2">
      <c r="A223" s="877" t="s">
        <v>1438</v>
      </c>
      <c r="B223" s="889" t="s">
        <v>1439</v>
      </c>
      <c r="C223" s="946" t="s">
        <v>108</v>
      </c>
      <c r="D223" s="946" t="s">
        <v>4345</v>
      </c>
      <c r="E223" s="746">
        <v>9</v>
      </c>
      <c r="F223" s="1199">
        <v>416</v>
      </c>
      <c r="G223" s="1199" t="s">
        <v>106</v>
      </c>
      <c r="H223" s="1199" t="s">
        <v>106</v>
      </c>
      <c r="I223" s="888">
        <v>21</v>
      </c>
      <c r="J223" s="663">
        <f>(M223/I223)*100</f>
        <v>4.7619047619047619</v>
      </c>
      <c r="K223" s="891">
        <v>0.25</v>
      </c>
      <c r="L223" s="901">
        <v>4</v>
      </c>
      <c r="M223" s="654">
        <f>K223*L223</f>
        <v>1</v>
      </c>
      <c r="N223" s="884" t="s">
        <v>188</v>
      </c>
      <c r="O223" s="749">
        <v>0.23809523809523808</v>
      </c>
      <c r="P223" s="880">
        <v>43447</v>
      </c>
      <c r="Q223" s="880">
        <v>43467</v>
      </c>
      <c r="R223" s="654">
        <f>(K223-O223)/O223*100</f>
        <v>5.0000000000000062</v>
      </c>
      <c r="S223" s="714">
        <f>IF(INDEX(Historical!$D$7:$D$1277,MATCH(B223,Historical!$B$7:$B$1301,0))=0,"n/a",(INDEX(Historical!$C$7:$C$1279,MATCH(B223,Historical!$B$7:$B$1301,0))/INDEX(Historical!$D$7:$D$1277,MATCH(B223,Historical!$B$7:$B$1301,0))-1)*100)</f>
        <v>5.0000000000000044</v>
      </c>
      <c r="T223" s="714">
        <f>IF(INDEX(Historical!$F$7:$F$1270,MATCH(B223,Historical!$B$7:$B$1301,0))=0,"n/a",((INDEX(Historical!$C$7:$C$1279,MATCH(B223,Historical!$B$7:$B$1301,0))/INDEX(Historical!$F$7:$F$1270,MATCH(B223,Historical!$B$7:$B$1301,0)))^(1/3)-1)*100)</f>
        <v>6.998748056507953</v>
      </c>
      <c r="U223" s="714">
        <f>IF(INDEX(Historical!$H$7:$H$1270,MATCH(B223,Historical!$B$7:$B$1301,0))=0,"n/a",((INDEX(Historical!$C$7:$C$1279,MATCH(B223,Historical!$B$7:$B$1301,0))/INDEX(Historical!$H$7:$H$1270,MATCH(B223,Historical!$B$7:$B$1301,0)))^(1/5)-1)*100)</f>
        <v>9.5105881968669426</v>
      </c>
      <c r="V223" s="714">
        <f>IF(INDEX(Historical!$O$7:$O$1270,MATCH(B223,Historical!$B$7:$B$1301,0))=0,"n/a",((INDEX(Historical!$C$7:$C$1279,MATCH(B223,Historical!$B$7:$B$1301,0))/INDEX(Historical!$O$7:$O$1270,MATCH(B223,Historical!$B$7:$B$1301,0)))^(1/10)-1)*100)</f>
        <v>13.167797072663623</v>
      </c>
      <c r="W223" s="715">
        <f>IF(OR(U223&lt;=0,U223="n/a",V223&lt;=0,V223="n/a"),"n/a",U223/V223)</f>
        <v>0.72226114545848719</v>
      </c>
      <c r="X223" s="716" t="str">
        <f>IF(OR(AJ223&lt;=0,AJ223="n/a",U223&lt;=0,U223="n/a"),"n/a",U223/AJ223)</f>
        <v>n/a</v>
      </c>
      <c r="Y223" s="681" t="s">
        <v>438</v>
      </c>
      <c r="Z223" s="663" t="str">
        <f>IF(OR(AC223&lt;0.01,AC223="n/a"),"n/a",M223/AC223*100)</f>
        <v>n/a</v>
      </c>
      <c r="AA223" s="900" t="str">
        <f>IF(OR(AC223&lt;0.01,AC223="n/a"),"n/a",I223/AC223)</f>
        <v>n/a</v>
      </c>
      <c r="AB223" s="901">
        <v>12</v>
      </c>
      <c r="AC223" s="879" t="s">
        <v>136</v>
      </c>
      <c r="AD223" s="879" t="s">
        <v>136</v>
      </c>
      <c r="AE223" s="879" t="s">
        <v>136</v>
      </c>
      <c r="AF223" s="881" t="s">
        <v>136</v>
      </c>
      <c r="AG223" s="879" t="s">
        <v>136</v>
      </c>
      <c r="AH223" s="879" t="s">
        <v>136</v>
      </c>
      <c r="AI223" s="879" t="s">
        <v>136</v>
      </c>
      <c r="AJ223" s="879" t="s">
        <v>136</v>
      </c>
      <c r="AK223" s="879" t="s">
        <v>136</v>
      </c>
      <c r="AL223" s="892" t="s">
        <v>136</v>
      </c>
      <c r="AM223" s="886" t="s">
        <v>136</v>
      </c>
      <c r="AN223" s="879" t="s">
        <v>136</v>
      </c>
      <c r="AO223" s="753" t="str">
        <f>IF(U223="n/a","n/a",IF(AA223&lt;0,"n/a",IF(AA223="n/a","n/a",J223+U223-AA223)))</f>
        <v>n/a</v>
      </c>
      <c r="AP223" s="754">
        <f>IF(U223="n/a","n/a",J223+U223)</f>
        <v>14.272492958771704</v>
      </c>
      <c r="AQ223" s="902" t="str">
        <f>IF(OR(AC223&lt;0.01,AF223="n/a"),"n/a",(I223/SQRT(22.5*AC223*(I223/AF223))-1)*100)</f>
        <v>n/a</v>
      </c>
      <c r="AR223" s="663">
        <f>INDEX(Historical!$C$7:$C$1279,MATCH(B223,Historical!$B$7:$B$1301,0))*IF(AH223="n/a",1.03,IF(AH223&lt;0,1.01,IF(AH223&gt;10,1.1,(1+AH223/100))))</f>
        <v>1.03</v>
      </c>
      <c r="AS223" s="900">
        <f>IF($AI223="n/a",1.03*AR223,IF($AI223&lt;0,1.01*AR223,IF($AI223&gt;10,1.1*AR223,(1+$AI223/100)*AR223)))</f>
        <v>1.0609</v>
      </c>
      <c r="AT223" s="900">
        <f>IF($AK223="n/a",1.03*AS223,IF($AK223&lt;0,1.01*AS223,IF($AK223&gt;10,1.1*AS223,(1+$AK223/100)*AS223)))</f>
        <v>1.092727</v>
      </c>
      <c r="AU223" s="900">
        <f>IF($AK223="n/a",1.03*AT223,IF($AK223&lt;0,1.01*AT223,IF($AK223&gt;10,1.1*AT223,(1+$AK223/100)*AT223)))</f>
        <v>1.1255088100000001</v>
      </c>
      <c r="AV223" s="900">
        <f>IF($AK223="n/a",1.03*AU223,IF($AK223&lt;0,1.01*AU223,IF($AK223&gt;10,1.1*AU223,(1+$AK223/100)*AU223)))</f>
        <v>1.1592740743000001</v>
      </c>
      <c r="AW223" s="663">
        <f>SUM(AR223:AV223)</f>
        <v>5.4684098842999997</v>
      </c>
      <c r="AX223" s="761">
        <f>AW223/I223*100</f>
        <v>26.040047068095234</v>
      </c>
      <c r="AY223" s="948" t="s">
        <v>136</v>
      </c>
      <c r="AZ223" s="886" t="s">
        <v>136</v>
      </c>
      <c r="BA223" s="886" t="s">
        <v>136</v>
      </c>
      <c r="BB223" s="886" t="s">
        <v>136</v>
      </c>
      <c r="BC223" s="886" t="s">
        <v>136</v>
      </c>
      <c r="BD223" s="921" t="s">
        <v>4271</v>
      </c>
      <c r="BE223" s="635">
        <v>2010</v>
      </c>
      <c r="BF223" s="912">
        <f>IF(BE223&gt;2008,0,IF(BE223&gt;2001,1,IF(BE223&gt;1990,2,IF(BE223&gt;1980,3,IF(BE223&gt;1973,4,IF(BE223&gt;1970,5,IF(BE223&gt;1960,6,IF(BE223&gt;1958,7,IF(BE223&gt;1953,8,9)))))))))</f>
        <v>0</v>
      </c>
      <c r="BG223" s="896" t="s">
        <v>136</v>
      </c>
    </row>
    <row r="224" spans="1:59" s="787" customFormat="1" ht="11.25" customHeight="1" x14ac:dyDescent="0.2">
      <c r="A224" s="790" t="s">
        <v>4011</v>
      </c>
      <c r="B224" s="795" t="s">
        <v>4012</v>
      </c>
      <c r="C224" s="946" t="s">
        <v>108</v>
      </c>
      <c r="D224" s="946" t="s">
        <v>4345</v>
      </c>
      <c r="E224" s="769">
        <v>7</v>
      </c>
      <c r="F224" s="1199">
        <v>653</v>
      </c>
      <c r="G224" s="1198" t="s">
        <v>106</v>
      </c>
      <c r="H224" s="1198" t="s">
        <v>106</v>
      </c>
      <c r="I224" s="770">
        <v>24</v>
      </c>
      <c r="J224" s="771">
        <f>(M224/I224)*100</f>
        <v>4.3333333333333339</v>
      </c>
      <c r="K224" s="772">
        <v>0.26</v>
      </c>
      <c r="L224" s="773">
        <v>4</v>
      </c>
      <c r="M224" s="774">
        <f>K224*L224</f>
        <v>1.04</v>
      </c>
      <c r="N224" s="775" t="s">
        <v>163</v>
      </c>
      <c r="O224" s="776">
        <v>0.25</v>
      </c>
      <c r="P224" s="777">
        <v>43909</v>
      </c>
      <c r="Q224" s="777">
        <v>43921</v>
      </c>
      <c r="R224" s="774">
        <f>(K224-O224)/O224*100</f>
        <v>4.0000000000000036</v>
      </c>
      <c r="S224" s="714">
        <f>IF(INDEX(Historical!$D$7:$D$1277,MATCH(B224,Historical!$B$7:$B$1301,0))=0,"n/a",(INDEX(Historical!$C$7:$C$1279,MATCH(B224,Historical!$B$7:$B$1301,0))/INDEX(Historical!$D$7:$D$1277,MATCH(B224,Historical!$B$7:$B$1301,0))-1)*100)</f>
        <v>102.02020202020203</v>
      </c>
      <c r="T224" s="714">
        <f>IF(INDEX(Historical!$F$7:$F$1270,MATCH(B224,Historical!$B$7:$B$1301,0))=0,"n/a",((INDEX(Historical!$C$7:$C$1279,MATCH(B224,Historical!$B$7:$B$1301,0))/INDEX(Historical!$F$7:$F$1270,MATCH(B224,Historical!$B$7:$B$1301,0)))^(1/3)-1)*100)</f>
        <v>39.73904110806712</v>
      </c>
      <c r="U224" s="714">
        <f>IF(INDEX(Historical!$H$7:$H$1270,MATCH(B224,Historical!$B$7:$B$1301,0))=0,"n/a",((INDEX(Historical!$C$7:$C$1279,MATCH(B224,Historical!$B$7:$B$1301,0))/INDEX(Historical!$H$7:$H$1270,MATCH(B224,Historical!$B$7:$B$1301,0)))^(1/5)-1)*100)</f>
        <v>42.455283243741725</v>
      </c>
      <c r="V224" s="714">
        <f>IF(INDEX(Historical!$O$7:$O$1270,MATCH(B224,Historical!$B$7:$B$1301,0))=0,"n/a",((INDEX(Historical!$C$7:$C$1279,MATCH(B224,Historical!$B$7:$B$1301,0))/INDEX(Historical!$O$7:$O$1270,MATCH(B224,Historical!$B$7:$B$1301,0)))^(1/10)-1)*100)</f>
        <v>6.6441472562884796</v>
      </c>
      <c r="W224" s="715">
        <f>IF(OR(U224&lt;=0,U224="n/a",V224&lt;=0,V224="n/a"),"n/a",U224/V224)</f>
        <v>6.3898769256745647</v>
      </c>
      <c r="X224" s="716" t="str">
        <f>IF(OR(AJ224&lt;=0,AJ224="n/a",U224&lt;=0,U224="n/a"),"n/a",U224/AJ224)</f>
        <v>n/a</v>
      </c>
      <c r="Y224" s="788"/>
      <c r="Z224" s="771" t="str">
        <f>IF(OR(AC224&lt;0.01,AC224="n/a"),"n/a",M224/AC224*100)</f>
        <v>n/a</v>
      </c>
      <c r="AA224" s="779" t="str">
        <f>IF(OR(AC224&lt;0.01,AC224="n/a"),"n/a",I224/AC224)</f>
        <v>n/a</v>
      </c>
      <c r="AB224" s="773">
        <v>12</v>
      </c>
      <c r="AC224" s="780" t="s">
        <v>136</v>
      </c>
      <c r="AD224" s="780" t="s">
        <v>136</v>
      </c>
      <c r="AE224" s="780" t="s">
        <v>136</v>
      </c>
      <c r="AF224" s="780" t="s">
        <v>136</v>
      </c>
      <c r="AG224" s="780" t="s">
        <v>136</v>
      </c>
      <c r="AH224" s="780" t="s">
        <v>136</v>
      </c>
      <c r="AI224" s="780" t="s">
        <v>136</v>
      </c>
      <c r="AJ224" s="780" t="s">
        <v>136</v>
      </c>
      <c r="AK224" s="780" t="s">
        <v>136</v>
      </c>
      <c r="AL224" s="781" t="s">
        <v>136</v>
      </c>
      <c r="AM224" s="782" t="s">
        <v>136</v>
      </c>
      <c r="AN224" s="780" t="s">
        <v>136</v>
      </c>
      <c r="AO224" s="783" t="str">
        <f>IF(U224="n/a","n/a",IF(AA224&lt;0,"n/a",IF(AA224="n/a","n/a",J224+U224-AA224)))</f>
        <v>n/a</v>
      </c>
      <c r="AP224" s="784">
        <f>IF(U224="n/a","n/a",J224+U224)</f>
        <v>46.788616577075061</v>
      </c>
      <c r="AQ224" s="785" t="str">
        <f>IF(OR(AC224&lt;0.01,AF224="n/a"),"n/a",(I224/SQRT(22.5*AC224*(I224/AF224))-1)*100)</f>
        <v>n/a</v>
      </c>
      <c r="AR224" s="663">
        <f>INDEX(Historical!$C$7:$C$1279,MATCH(B224,Historical!$B$7:$B$1301,0))*IF(AH224="n/a",1.03,IF(AH224&lt;0,1.01,IF(AH224&gt;10,1.1,(1+AH224/100))))</f>
        <v>1.03</v>
      </c>
      <c r="AS224" s="779">
        <f>IF($AI224="n/a",1.03*AR224,IF($AI224&lt;0,1.01*AR224,IF($AI224&gt;10,1.1*AR224,(1+$AI224/100)*AR224)))</f>
        <v>1.0609</v>
      </c>
      <c r="AT224" s="779">
        <f>IF($AK224="n/a",1.03*AS224,IF($AK224&lt;0,1.01*AS224,IF($AK224&gt;10,1.1*AS224,(1+$AK224/100)*AS224)))</f>
        <v>1.092727</v>
      </c>
      <c r="AU224" s="779">
        <f>IF($AK224="n/a",1.03*AT224,IF($AK224&lt;0,1.01*AT224,IF($AK224&gt;10,1.1*AT224,(1+$AK224/100)*AT224)))</f>
        <v>1.1255088100000001</v>
      </c>
      <c r="AV224" s="779">
        <f>IF($AK224="n/a",1.03*AU224,IF($AK224&lt;0,1.01*AU224,IF($AK224&gt;10,1.1*AU224,(1+$AK224/100)*AU224)))</f>
        <v>1.1592740743000001</v>
      </c>
      <c r="AW224" s="771">
        <f>SUM(AR224:AV224)</f>
        <v>5.4684098842999997</v>
      </c>
      <c r="AX224" s="786">
        <f>AW224/I224*100</f>
        <v>22.785041184583331</v>
      </c>
      <c r="AY224" s="949" t="s">
        <v>136</v>
      </c>
      <c r="AZ224" s="782" t="s">
        <v>136</v>
      </c>
      <c r="BA224" s="782" t="s">
        <v>136</v>
      </c>
      <c r="BB224" s="782" t="s">
        <v>136</v>
      </c>
      <c r="BC224" s="782" t="s">
        <v>136</v>
      </c>
      <c r="BD224" s="922" t="s">
        <v>4271</v>
      </c>
      <c r="BE224" s="635">
        <v>2014</v>
      </c>
      <c r="BF224" s="912">
        <f>IF(BE224&gt;2008,0,IF(BE224&gt;2001,1,IF(BE224&gt;1990,2,IF(BE224&gt;1980,3,IF(BE224&gt;1973,4,IF(BE224&gt;1970,5,IF(BE224&gt;1960,6,IF(BE224&gt;1958,7,IF(BE224&gt;1953,8,9)))))))))</f>
        <v>0</v>
      </c>
      <c r="BG224" s="838" t="s">
        <v>136</v>
      </c>
    </row>
    <row r="225" spans="1:59" ht="11.25" customHeight="1" x14ac:dyDescent="0.2">
      <c r="A225" s="885" t="s">
        <v>1466</v>
      </c>
      <c r="B225" s="889" t="s">
        <v>1467</v>
      </c>
      <c r="C225" s="946" t="s">
        <v>108</v>
      </c>
      <c r="D225" s="946" t="s">
        <v>4345</v>
      </c>
      <c r="E225" s="746">
        <v>6</v>
      </c>
      <c r="F225" s="1199">
        <v>677</v>
      </c>
      <c r="G225" s="1199" t="s">
        <v>37</v>
      </c>
      <c r="H225" s="1199" t="s">
        <v>37</v>
      </c>
      <c r="I225" s="888">
        <v>18.43</v>
      </c>
      <c r="J225" s="663">
        <f>(M225/I225)*100</f>
        <v>3.9066739012479652</v>
      </c>
      <c r="K225" s="891">
        <v>0.18</v>
      </c>
      <c r="L225" s="901">
        <v>4</v>
      </c>
      <c r="M225" s="654">
        <f>K225*L225</f>
        <v>0.72</v>
      </c>
      <c r="N225" s="884" t="s">
        <v>464</v>
      </c>
      <c r="O225" s="747">
        <v>0.15</v>
      </c>
      <c r="P225" s="880">
        <v>43592</v>
      </c>
      <c r="Q225" s="880">
        <v>43612</v>
      </c>
      <c r="R225" s="654">
        <f>(K225-O225)/O225*100</f>
        <v>20</v>
      </c>
      <c r="S225" s="714">
        <f>IF(INDEX(Historical!$D$7:$D$1277,MATCH(B225,Historical!$B$7:$B$1301,0))=0,"n/a",(INDEX(Historical!$C$7:$C$1279,MATCH(B225,Historical!$B$7:$B$1301,0))/INDEX(Historical!$D$7:$D$1277,MATCH(B225,Historical!$B$7:$B$1301,0))-1)*100)</f>
        <v>14.999999999999991</v>
      </c>
      <c r="T225" s="714">
        <f>IF(INDEX(Historical!$F$7:$F$1270,MATCH(B225,Historical!$B$7:$B$1301,0))=0,"n/a",((INDEX(Historical!$C$7:$C$1279,MATCH(B225,Historical!$B$7:$B$1301,0))/INDEX(Historical!$F$7:$F$1270,MATCH(B225,Historical!$B$7:$B$1301,0)))^(1/3)-1)*100)</f>
        <v>12.858935886850031</v>
      </c>
      <c r="U225" s="714">
        <f>IF(INDEX(Historical!$H$7:$H$1270,MATCH(B225,Historical!$B$7:$B$1301,0))=0,"n/a",((INDEX(Historical!$C$7:$C$1279,MATCH(B225,Historical!$B$7:$B$1301,0))/INDEX(Historical!$H$7:$H$1270,MATCH(B225,Historical!$B$7:$B$1301,0)))^(1/5)-1)*100)</f>
        <v>14.539744306223357</v>
      </c>
      <c r="V225" s="714">
        <f>IF(INDEX(Historical!$O$7:$O$1270,MATCH(B225,Historical!$B$7:$B$1301,0))=0,"n/a",((INDEX(Historical!$C$7:$C$1279,MATCH(B225,Historical!$B$7:$B$1301,0))/INDEX(Historical!$O$7:$O$1270,MATCH(B225,Historical!$B$7:$B$1301,0)))^(1/10)-1)*100)</f>
        <v>2.8690134245166421</v>
      </c>
      <c r="W225" s="715">
        <f>IF(OR(U225&lt;=0,U225="n/a",V225&lt;=0,V225="n/a"),"n/a",U225/V225)</f>
        <v>5.0678550967996756</v>
      </c>
      <c r="X225" s="716">
        <f>IF(OR(AJ225&lt;=0,AJ225="n/a",U225&lt;=0,U225="n/a"),"n/a",U225/AJ225)</f>
        <v>2.2718350478473992</v>
      </c>
      <c r="Y225" s="687"/>
      <c r="Z225" s="663">
        <f>IF(OR(AC225&lt;0.01,AC225="n/a"),"n/a",M225/AC225*100)</f>
        <v>35.121951219512198</v>
      </c>
      <c r="AA225" s="900">
        <f>IF(OR(AC225&lt;0.01,AC225="n/a"),"n/a",I225/AC225)</f>
        <v>8.9902439024390244</v>
      </c>
      <c r="AB225" s="901">
        <v>12</v>
      </c>
      <c r="AC225" s="879">
        <v>2.0499999999999998</v>
      </c>
      <c r="AD225" s="879" t="s">
        <v>136</v>
      </c>
      <c r="AE225" s="879">
        <v>1.63</v>
      </c>
      <c r="AF225" s="879">
        <v>0.63</v>
      </c>
      <c r="AG225" s="879">
        <v>7.3999999999999995</v>
      </c>
      <c r="AH225" s="879">
        <v>40.5</v>
      </c>
      <c r="AI225" s="879">
        <v>-23.380000000000003</v>
      </c>
      <c r="AJ225" s="879">
        <v>6.4</v>
      </c>
      <c r="AK225" s="879" t="s">
        <v>136</v>
      </c>
      <c r="AL225" s="892">
        <v>156.91</v>
      </c>
      <c r="AM225" s="886">
        <v>4.2</v>
      </c>
      <c r="AN225" s="879">
        <v>0.27</v>
      </c>
      <c r="AO225" s="753">
        <f>IF(U225="n/a","n/a",IF(AA225&lt;0,"n/a",IF(AA225="n/a","n/a",J225+U225-AA225)))</f>
        <v>9.4561743050322971</v>
      </c>
      <c r="AP225" s="754">
        <f>IF(U225="n/a","n/a",J225+U225)</f>
        <v>18.446418207471321</v>
      </c>
      <c r="AQ225" s="902">
        <f>IF(OR(AC225&lt;0.01,AF225="n/a"),"n/a",(I225/SQRT(22.5*AC225*(I225/AF225))-1)*100)</f>
        <v>-49.827614241667483</v>
      </c>
      <c r="AR225" s="663">
        <f>INDEX(Historical!$C$7:$C$1279,MATCH(B225,Historical!$B$7:$B$1301,0))*IF(AH225="n/a",1.03,IF(AH225&lt;0,1.01,IF(AH225&gt;10,1.1,(1+AH225/100))))</f>
        <v>0.75900000000000001</v>
      </c>
      <c r="AS225" s="900">
        <f>IF($AI225="n/a",1.03*AR225,IF($AI225&lt;0,1.01*AR225,IF($AI225&gt;10,1.1*AR225,(1+$AI225/100)*AR225)))</f>
        <v>0.76658999999999999</v>
      </c>
      <c r="AT225" s="900">
        <f>IF($AK225="n/a",1.03*AS225,IF($AK225&lt;0,1.01*AS225,IF($AK225&gt;10,1.1*AS225,(1+$AK225/100)*AS225)))</f>
        <v>0.7895877</v>
      </c>
      <c r="AU225" s="900">
        <f>IF($AK225="n/a",1.03*AT225,IF($AK225&lt;0,1.01*AT225,IF($AK225&gt;10,1.1*AT225,(1+$AK225/100)*AT225)))</f>
        <v>0.81327533100000005</v>
      </c>
      <c r="AV225" s="900">
        <f>IF($AK225="n/a",1.03*AU225,IF($AK225&lt;0,1.01*AU225,IF($AK225&gt;10,1.1*AU225,(1+$AK225/100)*AU225)))</f>
        <v>0.83767359093000004</v>
      </c>
      <c r="AW225" s="663">
        <f>SUM(AR225:AV225)</f>
        <v>3.9661266219300004</v>
      </c>
      <c r="AX225" s="761">
        <f>AW225/I225*100</f>
        <v>21.519949115192624</v>
      </c>
      <c r="AY225" s="948">
        <v>0.5</v>
      </c>
      <c r="AZ225" s="886">
        <v>18.899999999999999</v>
      </c>
      <c r="BA225" s="886">
        <v>-38.190000000000005</v>
      </c>
      <c r="BB225" s="886">
        <v>-2.63</v>
      </c>
      <c r="BC225" s="886">
        <v>-20.349999999999998</v>
      </c>
      <c r="BE225" s="635">
        <v>2014</v>
      </c>
      <c r="BF225" s="912">
        <f>IF(BE225&gt;2008,0,IF(BE225&gt;2001,1,IF(BE225&gt;1990,2,IF(BE225&gt;1980,3,IF(BE225&gt;1973,4,IF(BE225&gt;1970,5,IF(BE225&gt;1960,6,IF(BE225&gt;1958,7,IF(BE225&gt;1953,8,9)))))))))</f>
        <v>0</v>
      </c>
      <c r="BG225" s="896">
        <v>0.8</v>
      </c>
    </row>
    <row r="226" spans="1:59" ht="11.25" customHeight="1" x14ac:dyDescent="0.2">
      <c r="A226" s="885" t="s">
        <v>1484</v>
      </c>
      <c r="B226" s="889" t="s">
        <v>1485</v>
      </c>
      <c r="C226" s="946" t="s">
        <v>178</v>
      </c>
      <c r="D226" s="946" t="s">
        <v>4343</v>
      </c>
      <c r="E226" s="746">
        <v>8</v>
      </c>
      <c r="F226" s="1199">
        <v>553</v>
      </c>
      <c r="G226" s="1199" t="s">
        <v>106</v>
      </c>
      <c r="H226" s="1199" t="s">
        <v>106</v>
      </c>
      <c r="I226" s="888">
        <v>17.28</v>
      </c>
      <c r="J226" s="663">
        <f>(M226/I226)*100</f>
        <v>15.914351851851851</v>
      </c>
      <c r="K226" s="891">
        <v>0.6875</v>
      </c>
      <c r="L226" s="901">
        <v>4</v>
      </c>
      <c r="M226" s="654">
        <f>K226*L226</f>
        <v>2.75</v>
      </c>
      <c r="N226" s="884" t="s">
        <v>107</v>
      </c>
      <c r="O226" s="747">
        <v>0.67749999999999999</v>
      </c>
      <c r="P226" s="875">
        <v>43864</v>
      </c>
      <c r="Q226" s="875">
        <v>43874</v>
      </c>
      <c r="R226" s="654">
        <f>(K226-O226)/O226*100</f>
        <v>1.4760147601476028</v>
      </c>
      <c r="S226" s="714">
        <f>IF(INDEX(Historical!$D$7:$D$1277,MATCH(B226,Historical!$B$7:$B$1301,0))=0,"n/a",(INDEX(Historical!$C$7:$C$1279,MATCH(B226,Historical!$B$7:$B$1301,0))/INDEX(Historical!$D$7:$D$1277,MATCH(B226,Historical!$B$7:$B$1301,0))-1)*100)</f>
        <v>6.425702811244971</v>
      </c>
      <c r="T226" s="714">
        <f>IF(INDEX(Historical!$F$7:$F$1270,MATCH(B226,Historical!$B$7:$B$1301,0))=0,"n/a",((INDEX(Historical!$C$7:$C$1279,MATCH(B226,Historical!$B$7:$B$1301,0))/INDEX(Historical!$F$7:$F$1270,MATCH(B226,Historical!$B$7:$B$1301,0)))^(1/3)-1)*100)</f>
        <v>9.2907178862168927</v>
      </c>
      <c r="U226" s="714">
        <f>IF(INDEX(Historical!$H$7:$H$1270,MATCH(B226,Historical!$B$7:$B$1301,0))=0,"n/a",((INDEX(Historical!$C$7:$C$1279,MATCH(B226,Historical!$B$7:$B$1301,0))/INDEX(Historical!$H$7:$H$1270,MATCH(B226,Historical!$B$7:$B$1301,0)))^(1/5)-1)*100)</f>
        <v>14.611504917865293</v>
      </c>
      <c r="V226" s="714" t="str">
        <f>IF(INDEX(Historical!$O$7:$O$1270,MATCH(B226,Historical!$B$7:$B$1301,0))=0,"n/a",((INDEX(Historical!$C$7:$C$1279,MATCH(B226,Historical!$B$7:$B$1301,0))/INDEX(Historical!$O$7:$O$1270,MATCH(B226,Historical!$B$7:$B$1301,0)))^(1/10)-1)*100)</f>
        <v>n/a</v>
      </c>
      <c r="W226" s="715" t="str">
        <f>IF(OR(U226&lt;=0,U226="n/a",V226&lt;=0,V226="n/a"),"n/a",U226/V226)</f>
        <v>n/a</v>
      </c>
      <c r="X226" s="716" t="str">
        <f>IF(OR(AJ226&lt;=0,AJ226="n/a",U226&lt;=0,U226="n/a"),"n/a",U226/AJ226)</f>
        <v>n/a</v>
      </c>
      <c r="Y226" s="890"/>
      <c r="Z226" s="663" t="str">
        <f>IF(OR(AC226&lt;0.01,AC226="n/a"),"n/a",M226/AC226*100)</f>
        <v>n/a</v>
      </c>
      <c r="AA226" s="900" t="str">
        <f>IF(OR(AC226&lt;0.01,AC226="n/a"),"n/a",I226/AC226)</f>
        <v>n/a</v>
      </c>
      <c r="AB226" s="901">
        <v>12</v>
      </c>
      <c r="AC226" s="879">
        <v>-2.14</v>
      </c>
      <c r="AD226" s="879" t="s">
        <v>136</v>
      </c>
      <c r="AE226" s="879">
        <v>2.4</v>
      </c>
      <c r="AF226" s="879">
        <v>1.43</v>
      </c>
      <c r="AG226" s="879" t="s">
        <v>136</v>
      </c>
      <c r="AH226" s="879">
        <v>-55.000000000000007</v>
      </c>
      <c r="AI226" s="879">
        <v>8.6300000000000008</v>
      </c>
      <c r="AJ226" s="879">
        <v>-7.8</v>
      </c>
      <c r="AK226" s="879">
        <v>4.51</v>
      </c>
      <c r="AL226" s="892">
        <v>18740</v>
      </c>
      <c r="AM226" s="886">
        <v>0.1</v>
      </c>
      <c r="AN226" s="879">
        <v>0</v>
      </c>
      <c r="AO226" s="753" t="str">
        <f>IF(U226="n/a","n/a",IF(AA226&lt;0,"n/a",IF(AA226="n/a","n/a",J226+U226-AA226)))</f>
        <v>n/a</v>
      </c>
      <c r="AP226" s="754">
        <f>IF(U226="n/a","n/a",J226+U226)</f>
        <v>30.525856769717144</v>
      </c>
      <c r="AQ226" s="902" t="str">
        <f>IF(OR(AC226&lt;0.01,AF226="n/a"),"n/a",(I226/SQRT(22.5*AC226*(I226/AF226))-1)*100)</f>
        <v>n/a</v>
      </c>
      <c r="AR226" s="663">
        <f>INDEX(Historical!$C$7:$C$1279,MATCH(B226,Historical!$B$7:$B$1301,0))*IF(AH226="n/a",1.03,IF(AH226&lt;0,1.01,IF(AH226&gt;10,1.1,(1+AH226/100))))</f>
        <v>2.6764999999999999</v>
      </c>
      <c r="AS226" s="900">
        <f>IF($AI226="n/a",1.03*AR226,IF($AI226&lt;0,1.01*AR226,IF($AI226&gt;10,1.1*AR226,(1+$AI226/100)*AR226)))</f>
        <v>2.9074819500000002</v>
      </c>
      <c r="AT226" s="900">
        <f>IF($AK226="n/a",1.03*AS226,IF($AK226&lt;0,1.01*AS226,IF($AK226&gt;10,1.1*AS226,(1+$AK226/100)*AS226)))</f>
        <v>3.0386093859450001</v>
      </c>
      <c r="AU226" s="900">
        <f>IF($AK226="n/a",1.03*AT226,IF($AK226&lt;0,1.01*AT226,IF($AK226&gt;10,1.1*AT226,(1+$AK226/100)*AT226)))</f>
        <v>3.1756506692511195</v>
      </c>
      <c r="AV226" s="900">
        <f>IF($AK226="n/a",1.03*AU226,IF($AK226&lt;0,1.01*AU226,IF($AK226&gt;10,1.1*AU226,(1+$AK226/100)*AU226)))</f>
        <v>3.3188725144343447</v>
      </c>
      <c r="AW226" s="663">
        <f>SUM(AR226:AV226)</f>
        <v>15.117114519630464</v>
      </c>
      <c r="AX226" s="761">
        <f>AW226/I226*100</f>
        <v>87.483301618231849</v>
      </c>
      <c r="AY226" s="948">
        <v>1.98</v>
      </c>
      <c r="AZ226" s="886">
        <v>151.53</v>
      </c>
      <c r="BA226" s="886">
        <v>-47.08</v>
      </c>
      <c r="BB226" s="886">
        <v>-5</v>
      </c>
      <c r="BC226" s="886">
        <v>-19.830000000000002</v>
      </c>
      <c r="BE226" s="635">
        <v>2013</v>
      </c>
      <c r="BF226" s="912">
        <f>IF(BE226&gt;2008,0,IF(BE226&gt;2001,1,IF(BE226&gt;1990,2,IF(BE226&gt;1980,3,IF(BE226&gt;1973,4,IF(BE226&gt;1970,5,IF(BE226&gt;1960,6,IF(BE226&gt;1958,7,IF(BE226&gt;1953,8,9)))))))))</f>
        <v>0</v>
      </c>
      <c r="BG226" s="896" t="s">
        <v>136</v>
      </c>
    </row>
    <row r="227" spans="1:59" ht="11.25" customHeight="1" x14ac:dyDescent="0.2">
      <c r="A227" s="885" t="s">
        <v>3859</v>
      </c>
      <c r="B227" s="889" t="s">
        <v>3860</v>
      </c>
      <c r="C227" s="946" t="s">
        <v>4325</v>
      </c>
      <c r="D227" s="946" t="s">
        <v>4326</v>
      </c>
      <c r="E227" s="746">
        <v>7</v>
      </c>
      <c r="F227" s="1199">
        <v>657</v>
      </c>
      <c r="G227" s="1199" t="s">
        <v>106</v>
      </c>
      <c r="H227" s="1199" t="s">
        <v>106</v>
      </c>
      <c r="I227" s="888">
        <v>18.8</v>
      </c>
      <c r="J227" s="663">
        <f>(M227/I227)*100</f>
        <v>5.7446808510638299</v>
      </c>
      <c r="K227" s="891">
        <v>0.27</v>
      </c>
      <c r="L227" s="901">
        <v>4</v>
      </c>
      <c r="M227" s="654">
        <f>K227*L227</f>
        <v>1.08</v>
      </c>
      <c r="N227" s="884" t="s">
        <v>464</v>
      </c>
      <c r="O227" s="747">
        <v>0.26</v>
      </c>
      <c r="P227" s="875">
        <v>43901</v>
      </c>
      <c r="Q227" s="875">
        <v>43930</v>
      </c>
      <c r="R227" s="654">
        <f>(K227-O227)/O227*100</f>
        <v>3.8461538461538494</v>
      </c>
      <c r="S227" s="714">
        <f>IF(INDEX(Historical!$D$7:$D$1277,MATCH(B227,Historical!$B$7:$B$1301,0))=0,"n/a",(INDEX(Historical!$C$7:$C$1279,MATCH(B227,Historical!$B$7:$B$1301,0))/INDEX(Historical!$D$7:$D$1277,MATCH(B227,Historical!$B$7:$B$1301,0))-1)*100)</f>
        <v>2.020202020202011</v>
      </c>
      <c r="T227" s="714">
        <f>IF(INDEX(Historical!$F$7:$F$1270,MATCH(B227,Historical!$B$7:$B$1301,0))=0,"n/a",((INDEX(Historical!$C$7:$C$1279,MATCH(B227,Historical!$B$7:$B$1301,0))/INDEX(Historical!$F$7:$F$1270,MATCH(B227,Historical!$B$7:$B$1301,0)))^(1/3)-1)*100)</f>
        <v>3.9185204456611222</v>
      </c>
      <c r="U227" s="714">
        <f>IF(INDEX(Historical!$H$7:$H$1270,MATCH(B227,Historical!$B$7:$B$1301,0))=0,"n/a",((INDEX(Historical!$C$7:$C$1279,MATCH(B227,Historical!$B$7:$B$1301,0))/INDEX(Historical!$H$7:$H$1270,MATCH(B227,Historical!$B$7:$B$1301,0)))^(1/5)-1)*100)</f>
        <v>3.7548525504527142</v>
      </c>
      <c r="V227" s="714">
        <f>IF(INDEX(Historical!$O$7:$O$1270,MATCH(B227,Historical!$B$7:$B$1301,0))=0,"n/a",((INDEX(Historical!$C$7:$C$1279,MATCH(B227,Historical!$B$7:$B$1301,0))/INDEX(Historical!$O$7:$O$1270,MATCH(B227,Historical!$B$7:$B$1301,0)))^(1/10)-1)*100)</f>
        <v>2.3583175136269841</v>
      </c>
      <c r="W227" s="715">
        <f>IF(OR(U227&lt;=0,U227="n/a",V227&lt;=0,V227="n/a"),"n/a",U227/V227)</f>
        <v>1.5921743059431905</v>
      </c>
      <c r="X227" s="716">
        <f>IF(OR(AJ227&lt;=0,AJ227="n/a",U227&lt;=0,U227="n/a"),"n/a",U227/AJ227)</f>
        <v>0.15325928777358017</v>
      </c>
      <c r="Y227" s="890"/>
      <c r="Z227" s="663">
        <f>IF(OR(AC227&lt;0.01,AC227="n/a"),"n/a",M227/AC227*100)</f>
        <v>131.70731707317074</v>
      </c>
      <c r="AA227" s="900">
        <f>IF(OR(AC227&lt;0.01,AC227="n/a"),"n/a",I227/AC227)</f>
        <v>22.926829268292686</v>
      </c>
      <c r="AB227" s="901">
        <v>12</v>
      </c>
      <c r="AC227" s="879">
        <v>0.82</v>
      </c>
      <c r="AD227" s="879" t="s">
        <v>136</v>
      </c>
      <c r="AE227" s="879">
        <v>10.130000000000001</v>
      </c>
      <c r="AF227" s="879">
        <v>1.38</v>
      </c>
      <c r="AG227" s="879">
        <v>6.1</v>
      </c>
      <c r="AH227" s="879">
        <v>-68.600000000000009</v>
      </c>
      <c r="AI227" s="879">
        <v>19.54</v>
      </c>
      <c r="AJ227" s="879">
        <v>24.5</v>
      </c>
      <c r="AK227" s="879" t="s">
        <v>136</v>
      </c>
      <c r="AL227" s="892">
        <v>9800</v>
      </c>
      <c r="AM227" s="886">
        <v>1.4000000000000001</v>
      </c>
      <c r="AN227" s="879">
        <v>1.1000000000000001</v>
      </c>
      <c r="AO227" s="753">
        <f>IF(U227="n/a","n/a",IF(AA227&lt;0,"n/a",IF(AA227="n/a","n/a",J227+U227-AA227)))</f>
        <v>-13.427295866776142</v>
      </c>
      <c r="AP227" s="754">
        <f>IF(U227="n/a","n/a",J227+U227)</f>
        <v>9.499533401516544</v>
      </c>
      <c r="AQ227" s="902">
        <f>IF(OR(AC227&lt;0.01,AF227="n/a"),"n/a",(I227/SQRT(22.5*AC227*(I227/AF227))-1)*100)</f>
        <v>18.58241276802466</v>
      </c>
      <c r="AR227" s="663">
        <f>INDEX(Historical!$C$7:$C$1279,MATCH(B227,Historical!$B$7:$B$1301,0))*IF(AH227="n/a",1.03,IF(AH227&lt;0,1.01,IF(AH227&gt;10,1.1,(1+AH227/100))))</f>
        <v>1.0201</v>
      </c>
      <c r="AS227" s="900">
        <f>IF($AI227="n/a",1.03*AR227,IF($AI227&lt;0,1.01*AR227,IF($AI227&gt;10,1.1*AR227,(1+$AI227/100)*AR227)))</f>
        <v>1.1221100000000002</v>
      </c>
      <c r="AT227" s="900">
        <f>IF($AK227="n/a",1.03*AS227,IF($AK227&lt;0,1.01*AS227,IF($AK227&gt;10,1.1*AS227,(1+$AK227/100)*AS227)))</f>
        <v>1.1557733000000001</v>
      </c>
      <c r="AU227" s="900">
        <f>IF($AK227="n/a",1.03*AT227,IF($AK227&lt;0,1.01*AT227,IF($AK227&gt;10,1.1*AT227,(1+$AK227/100)*AT227)))</f>
        <v>1.1904464990000001</v>
      </c>
      <c r="AV227" s="900">
        <f>IF($AK227="n/a",1.03*AU227,IF($AK227&lt;0,1.01*AU227,IF($AK227&gt;10,1.1*AU227,(1+$AK227/100)*AU227)))</f>
        <v>1.2261598939700002</v>
      </c>
      <c r="AW227" s="663">
        <f>SUM(AR227:AV227)</f>
        <v>5.7145896929700006</v>
      </c>
      <c r="AX227" s="761">
        <f>AW227/I227*100</f>
        <v>30.396753686010641</v>
      </c>
      <c r="AY227" s="948">
        <v>0.66</v>
      </c>
      <c r="AZ227" s="886">
        <v>52.23</v>
      </c>
      <c r="BA227" s="886">
        <v>-22.6</v>
      </c>
      <c r="BB227" s="886">
        <v>4.8599999999999994</v>
      </c>
      <c r="BC227" s="886">
        <v>-4.05</v>
      </c>
      <c r="BE227" s="635">
        <v>2014</v>
      </c>
      <c r="BF227" s="912">
        <f>IF(BE227&gt;2008,0,IF(BE227&gt;2001,1,IF(BE227&gt;1990,2,IF(BE227&gt;1980,3,IF(BE227&gt;1973,4,IF(BE227&gt;1970,5,IF(BE227&gt;1960,6,IF(BE227&gt;1958,7,IF(BE227&gt;1953,8,9)))))))))</f>
        <v>0</v>
      </c>
      <c r="BG227" s="896">
        <v>2.9000000000000004</v>
      </c>
    </row>
    <row r="228" spans="1:59" ht="11.25" customHeight="1" x14ac:dyDescent="0.2">
      <c r="A228" s="885" t="s">
        <v>1460</v>
      </c>
      <c r="B228" s="889" t="s">
        <v>1461</v>
      </c>
      <c r="C228" s="946" t="s">
        <v>153</v>
      </c>
      <c r="D228" s="946" t="s">
        <v>4355</v>
      </c>
      <c r="E228" s="746">
        <v>9</v>
      </c>
      <c r="F228" s="1199">
        <v>469</v>
      </c>
      <c r="G228" s="1199" t="s">
        <v>115</v>
      </c>
      <c r="H228" s="1199" t="s">
        <v>115</v>
      </c>
      <c r="I228" s="888">
        <v>77.33</v>
      </c>
      <c r="J228" s="663">
        <f>(M228/I228)*100</f>
        <v>3.1553084184663134</v>
      </c>
      <c r="K228" s="891">
        <v>0.61</v>
      </c>
      <c r="L228" s="901">
        <v>4</v>
      </c>
      <c r="M228" s="654">
        <f>K228*L228</f>
        <v>2.44</v>
      </c>
      <c r="N228" s="884" t="s">
        <v>598</v>
      </c>
      <c r="O228" s="747">
        <v>0.55000000000000004</v>
      </c>
      <c r="P228" s="875">
        <v>43811</v>
      </c>
      <c r="Q228" s="875">
        <v>43837</v>
      </c>
      <c r="R228" s="654">
        <f>(K228-O228)/O228*100</f>
        <v>10.909090909090898</v>
      </c>
      <c r="S228" s="714">
        <f>IF(INDEX(Historical!$D$7:$D$1277,MATCH(B228,Historical!$B$7:$B$1301,0))=0,"n/a",(INDEX(Historical!$C$7:$C$1279,MATCH(B228,Historical!$B$7:$B$1301,0))/INDEX(Historical!$D$7:$D$1277,MATCH(B228,Historical!$B$7:$B$1301,0))-1)*100)</f>
        <v>14.583333333333348</v>
      </c>
      <c r="T228" s="714">
        <f>IF(INDEX(Historical!$F$7:$F$1270,MATCH(B228,Historical!$B$7:$B$1301,0))=0,"n/a",((INDEX(Historical!$C$7:$C$1279,MATCH(B228,Historical!$B$7:$B$1301,0))/INDEX(Historical!$F$7:$F$1270,MATCH(B228,Historical!$B$7:$B$1301,0)))^(1/3)-1)*100)</f>
        <v>6.1373611981101694</v>
      </c>
      <c r="U228" s="714">
        <f>IF(INDEX(Historical!$H$7:$H$1270,MATCH(B228,Historical!$B$7:$B$1301,0))=0,"n/a",((INDEX(Historical!$C$7:$C$1279,MATCH(B228,Historical!$B$7:$B$1301,0))/INDEX(Historical!$H$7:$H$1270,MATCH(B228,Historical!$B$7:$B$1301,0)))^(1/5)-1)*100)</f>
        <v>4.5639552591273169</v>
      </c>
      <c r="V228" s="714">
        <f>IF(INDEX(Historical!$O$7:$O$1270,MATCH(B228,Historical!$B$7:$B$1301,0))=0,"n/a",((INDEX(Historical!$C$7:$C$1279,MATCH(B228,Historical!$B$7:$B$1301,0))/INDEX(Historical!$O$7:$O$1270,MATCH(B228,Historical!$B$7:$B$1301,0)))^(1/10)-1)*100)</f>
        <v>3.7666770183517162</v>
      </c>
      <c r="W228" s="715">
        <f>IF(OR(U228&lt;=0,U228="n/a",V228&lt;=0,V228="n/a"),"n/a",U228/V228)</f>
        <v>1.2116662078779685</v>
      </c>
      <c r="X228" s="716" t="str">
        <f>IF(OR(AJ228&lt;=0,AJ228="n/a",U228&lt;=0,U228="n/a"),"n/a",U228/AJ228)</f>
        <v>n/a</v>
      </c>
      <c r="Y228" s="673"/>
      <c r="Z228" s="663">
        <f>IF(OR(AC228&lt;0.01,AC228="n/a"),"n/a",M228/AC228*100)</f>
        <v>61.306532663316581</v>
      </c>
      <c r="AA228" s="900">
        <f>IF(OR(AC228&lt;0.01,AC228="n/a"),"n/a",I228/AC228)</f>
        <v>19.429648241206031</v>
      </c>
      <c r="AB228" s="901">
        <v>12</v>
      </c>
      <c r="AC228" s="879">
        <v>3.98</v>
      </c>
      <c r="AD228" s="879">
        <v>3.19</v>
      </c>
      <c r="AE228" s="879">
        <v>4.07</v>
      </c>
      <c r="AF228" s="879">
        <v>7.35</v>
      </c>
      <c r="AG228" s="879">
        <v>38.1</v>
      </c>
      <c r="AH228" s="879">
        <v>58.9</v>
      </c>
      <c r="AI228" s="879">
        <v>14.649999999999999</v>
      </c>
      <c r="AJ228" s="879">
        <v>-1.0999999999999999</v>
      </c>
      <c r="AK228" s="879">
        <v>6</v>
      </c>
      <c r="AL228" s="892">
        <v>195660</v>
      </c>
      <c r="AM228" s="886">
        <v>0.1</v>
      </c>
      <c r="AN228" s="879">
        <v>1.07</v>
      </c>
      <c r="AO228" s="753">
        <f>IF(U228="n/a","n/a",IF(AA228&lt;0,"n/a",IF(AA228="n/a","n/a",J228+U228-AA228)))</f>
        <v>-11.710384563612401</v>
      </c>
      <c r="AP228" s="754">
        <f>IF(U228="n/a","n/a",J228+U228)</f>
        <v>7.7192636775936307</v>
      </c>
      <c r="AQ228" s="902">
        <f>IF(OR(AC228&lt;0.01,AF228="n/a"),"n/a",(I228/SQRT(22.5*AC228*(I228/AF228))-1)*100)</f>
        <v>151.93289633274642</v>
      </c>
      <c r="AR228" s="663">
        <f>INDEX(Historical!$C$7:$C$1279,MATCH(B228,Historical!$B$7:$B$1301,0))*IF(AH228="n/a",1.03,IF(AH228&lt;0,1.01,IF(AH228&gt;10,1.1,(1+AH228/100))))</f>
        <v>2.4200000000000004</v>
      </c>
      <c r="AS228" s="900">
        <f>IF($AI228="n/a",1.03*AR228,IF($AI228&lt;0,1.01*AR228,IF($AI228&gt;10,1.1*AR228,(1+$AI228/100)*AR228)))</f>
        <v>2.6620000000000008</v>
      </c>
      <c r="AT228" s="900">
        <f>IF($AK228="n/a",1.03*AS228,IF($AK228&lt;0,1.01*AS228,IF($AK228&gt;10,1.1*AS228,(1+$AK228/100)*AS228)))</f>
        <v>2.8217200000000009</v>
      </c>
      <c r="AU228" s="900">
        <f>IF($AK228="n/a",1.03*AT228,IF($AK228&lt;0,1.01*AT228,IF($AK228&gt;10,1.1*AT228,(1+$AK228/100)*AT228)))</f>
        <v>2.9910232000000012</v>
      </c>
      <c r="AV228" s="900">
        <f>IF($AK228="n/a",1.03*AU228,IF($AK228&lt;0,1.01*AU228,IF($AK228&gt;10,1.1*AU228,(1+$AK228/100)*AU228)))</f>
        <v>3.1704845920000015</v>
      </c>
      <c r="AW228" s="663">
        <f>SUM(AR228:AV228)</f>
        <v>14.065227792000004</v>
      </c>
      <c r="AX228" s="761">
        <f>AW228/I228*100</f>
        <v>18.188578549075395</v>
      </c>
      <c r="AY228" s="948">
        <v>0.49</v>
      </c>
      <c r="AZ228" s="886">
        <v>18.509999999999998</v>
      </c>
      <c r="BA228" s="886">
        <v>-16.53</v>
      </c>
      <c r="BB228" s="886">
        <v>-1.6500000000000001</v>
      </c>
      <c r="BC228" s="886">
        <v>-6.32</v>
      </c>
      <c r="BE228" s="635">
        <v>2012</v>
      </c>
      <c r="BF228" s="912">
        <f>IF(BE228&gt;2008,0,IF(BE228&gt;2001,1,IF(BE228&gt;1990,2,IF(BE228&gt;1980,3,IF(BE228&gt;1973,4,IF(BE228&gt;1970,5,IF(BE228&gt;1960,6,IF(BE228&gt;1958,7,IF(BE228&gt;1953,8,9)))))))))</f>
        <v>0</v>
      </c>
      <c r="BG228" s="896">
        <v>12.1</v>
      </c>
    </row>
    <row r="229" spans="1:59" ht="11.25" customHeight="1" x14ac:dyDescent="0.2">
      <c r="A229" s="877" t="s">
        <v>4197</v>
      </c>
      <c r="B229" s="889" t="s">
        <v>4193</v>
      </c>
      <c r="C229" s="946" t="s">
        <v>108</v>
      </c>
      <c r="D229" s="946" t="s">
        <v>4341</v>
      </c>
      <c r="E229" s="746">
        <v>6</v>
      </c>
      <c r="F229" s="1199">
        <v>685</v>
      </c>
      <c r="G229" s="1199" t="s">
        <v>106</v>
      </c>
      <c r="H229" s="1199" t="s">
        <v>106</v>
      </c>
      <c r="I229" s="893">
        <v>48.3</v>
      </c>
      <c r="J229" s="663">
        <f>(M229/I229)*100</f>
        <v>2.8985507246376812</v>
      </c>
      <c r="K229" s="898">
        <v>0.35</v>
      </c>
      <c r="L229" s="635">
        <v>4</v>
      </c>
      <c r="M229" s="654">
        <f>K229*L229</f>
        <v>1.4</v>
      </c>
      <c r="N229" s="635" t="s">
        <v>557</v>
      </c>
      <c r="O229" s="748">
        <v>0.3</v>
      </c>
      <c r="P229" s="1126">
        <v>43676</v>
      </c>
      <c r="Q229" s="1126">
        <v>43692</v>
      </c>
      <c r="R229" s="654">
        <f>(K229-O229)/O229*100</f>
        <v>16.666666666666664</v>
      </c>
      <c r="S229" s="714">
        <f>IF(INDEX(Historical!$D$7:$D$1277,MATCH(B229,Historical!$B$7:$B$1301,0))=0,"n/a",(INDEX(Historical!$C$7:$C$1279,MATCH(B229,Historical!$B$7:$B$1301,0))/INDEX(Historical!$D$7:$D$1277,MATCH(B229,Historical!$B$7:$B$1301,0))-1)*100)</f>
        <v>18.181818181818166</v>
      </c>
      <c r="T229" s="714">
        <f>IF(INDEX(Historical!$F$7:$F$1270,MATCH(B229,Historical!$B$7:$B$1301,0))=0,"n/a",((INDEX(Historical!$C$7:$C$1279,MATCH(B229,Historical!$B$7:$B$1301,0))/INDEX(Historical!$F$7:$F$1270,MATCH(B229,Historical!$B$7:$B$1301,0)))^(1/3)-1)*100)</f>
        <v>22.917892127880691</v>
      </c>
      <c r="U229" s="714">
        <f>IF(INDEX(Historical!$H$7:$H$1270,MATCH(B229,Historical!$B$7:$B$1301,0))=0,"n/a",((INDEX(Historical!$C$7:$C$1279,MATCH(B229,Historical!$B$7:$B$1301,0))/INDEX(Historical!$H$7:$H$1270,MATCH(B229,Historical!$B$7:$B$1301,0)))^(1/5)-1)*100)</f>
        <v>30.009492078866451</v>
      </c>
      <c r="V229" s="714">
        <f>IF(INDEX(Historical!$O$7:$O$1270,MATCH(B229,Historical!$B$7:$B$1301,0))=0,"n/a",((INDEX(Historical!$C$7:$C$1279,MATCH(B229,Historical!$B$7:$B$1301,0))/INDEX(Historical!$O$7:$O$1270,MATCH(B229,Historical!$B$7:$B$1301,0)))^(1/10)-1)*100)</f>
        <v>11.518313140192028</v>
      </c>
      <c r="W229" s="715">
        <f>IF(OR(U229&lt;=0,U229="n/a",V229&lt;=0,V229="n/a"),"n/a",U229/V229)</f>
        <v>2.6053721333683195</v>
      </c>
      <c r="X229" s="716">
        <f>IF(OR(AJ229&lt;=0,AJ229="n/a",U229&lt;=0,U229="n/a"),"n/a",U229/AJ229)</f>
        <v>1.1367231848055472</v>
      </c>
      <c r="Y229" s="889"/>
      <c r="Z229" s="663">
        <f>IF(OR(AC229&lt;0.01,AC229="n/a"),"n/a",M229/AC229*100)</f>
        <v>29.106029106029109</v>
      </c>
      <c r="AA229" s="900">
        <f>IF(OR(AC229&lt;0.01,AC229="n/a"),"n/a",I229/AC229)</f>
        <v>10.041580041580042</v>
      </c>
      <c r="AB229" s="1199">
        <v>12</v>
      </c>
      <c r="AC229" s="893">
        <v>4.8099999999999996</v>
      </c>
      <c r="AD229" s="893">
        <v>15.93</v>
      </c>
      <c r="AE229" s="893">
        <v>1.49</v>
      </c>
      <c r="AF229" s="893">
        <v>0.95</v>
      </c>
      <c r="AG229" s="893">
        <v>10.4</v>
      </c>
      <c r="AH229" s="893">
        <v>9.7000000000000011</v>
      </c>
      <c r="AI229" s="893">
        <v>22.07</v>
      </c>
      <c r="AJ229" s="893">
        <v>26.400000000000002</v>
      </c>
      <c r="AK229" s="893">
        <v>0.62</v>
      </c>
      <c r="AL229" s="893">
        <v>77190</v>
      </c>
      <c r="AM229" s="893">
        <v>24.2</v>
      </c>
      <c r="AN229" s="893">
        <v>6.15</v>
      </c>
      <c r="AO229" s="753">
        <f>IF(U229="n/a","n/a",IF(AA229&lt;0,"n/a",IF(AA229="n/a","n/a",J229+U229-AA229)))</f>
        <v>22.86646276192409</v>
      </c>
      <c r="AP229" s="754">
        <f>IF(U229="n/a","n/a",J229+U229)</f>
        <v>32.908042803504131</v>
      </c>
      <c r="AQ229" s="902">
        <f>IF(OR(AC229&lt;0.01,AF229="n/a"),"n/a",(I229/SQRT(22.5*AC229*(I229/AF229))-1)*100)</f>
        <v>-34.886420465633748</v>
      </c>
      <c r="AR229" s="663">
        <f>INDEX(Historical!$C$7:$C$1279,MATCH(B229,Historical!$B$7:$B$1301,0))*IF(AH229="n/a",1.03,IF(AH229&lt;0,1.01,IF(AH229&gt;10,1.1,(1+AH229/100))))</f>
        <v>1.4260999999999999</v>
      </c>
      <c r="AS229" s="900">
        <f>IF($AI229="n/a",1.03*AR229,IF($AI229&lt;0,1.01*AR229,IF($AI229&gt;10,1.1*AR229,(1+$AI229/100)*AR229)))</f>
        <v>1.56871</v>
      </c>
      <c r="AT229" s="900">
        <f>IF($AK229="n/a",1.03*AS229,IF($AK229&lt;0,1.01*AS229,IF($AK229&gt;10,1.1*AS229,(1+$AK229/100)*AS229)))</f>
        <v>1.5784360020000001</v>
      </c>
      <c r="AU229" s="900">
        <f>IF($AK229="n/a",1.03*AT229,IF($AK229&lt;0,1.01*AT229,IF($AK229&gt;10,1.1*AT229,(1+$AK229/100)*AT229)))</f>
        <v>1.5882223052124</v>
      </c>
      <c r="AV229" s="900">
        <f>IF($AK229="n/a",1.03*AU229,IF($AK229&lt;0,1.01*AU229,IF($AK229&gt;10,1.1*AU229,(1+$AK229/100)*AU229)))</f>
        <v>1.598069283504717</v>
      </c>
      <c r="AW229" s="663">
        <f>SUM(AR229:AV229)</f>
        <v>7.7595375907171178</v>
      </c>
      <c r="AX229" s="761">
        <f>AW229/I229*100</f>
        <v>16.06529521887602</v>
      </c>
      <c r="AY229" s="742">
        <v>1.49</v>
      </c>
      <c r="AZ229" s="896">
        <v>77.569999999999993</v>
      </c>
      <c r="BA229" s="896">
        <v>-16.100000000000001</v>
      </c>
      <c r="BB229" s="896">
        <v>12.4</v>
      </c>
      <c r="BC229" s="896">
        <v>6.5</v>
      </c>
      <c r="BE229" s="635">
        <v>2014</v>
      </c>
      <c r="BF229" s="912">
        <f>IF(BE229&gt;2008,0,IF(BE229&gt;2001,1,IF(BE229&gt;1990,2,IF(BE229&gt;1980,3,IF(BE229&gt;1973,4,IF(BE229&gt;1970,5,IF(BE229&gt;1960,6,IF(BE229&gt;1958,7,IF(BE229&gt;1953,8,9)))))))))</f>
        <v>0</v>
      </c>
      <c r="BG229" s="896">
        <v>0.89999999999999991</v>
      </c>
    </row>
    <row r="230" spans="1:59" s="787" customFormat="1" ht="11.25" customHeight="1" x14ac:dyDescent="0.2">
      <c r="A230" s="942" t="s">
        <v>4600</v>
      </c>
      <c r="B230" s="795" t="s">
        <v>4595</v>
      </c>
      <c r="C230" s="946" t="s">
        <v>108</v>
      </c>
      <c r="D230" s="946" t="s">
        <v>4345</v>
      </c>
      <c r="E230" s="769">
        <v>5</v>
      </c>
      <c r="F230" s="1199">
        <v>761</v>
      </c>
      <c r="G230" s="1198" t="s">
        <v>106</v>
      </c>
      <c r="H230" s="1198" t="s">
        <v>106</v>
      </c>
      <c r="I230" s="770">
        <v>14.95</v>
      </c>
      <c r="J230" s="771">
        <f>(M230/I230)*100</f>
        <v>7.1571906354515065</v>
      </c>
      <c r="K230" s="772">
        <v>0.26750000000000002</v>
      </c>
      <c r="L230" s="773">
        <v>4</v>
      </c>
      <c r="M230" s="774">
        <f>K230*L230</f>
        <v>1.07</v>
      </c>
      <c r="N230" s="775" t="s">
        <v>989</v>
      </c>
      <c r="O230" s="776">
        <v>0.24249999999999999</v>
      </c>
      <c r="P230" s="777">
        <v>43874</v>
      </c>
      <c r="Q230" s="777">
        <v>43882</v>
      </c>
      <c r="R230" s="774">
        <f>(K230-O230)/O230*100</f>
        <v>10.309278350515473</v>
      </c>
      <c r="S230" s="714">
        <f>IF(INDEX(Historical!$D$7:$D$1277,MATCH(B230,Historical!$B$7:$B$1301,0))=0,"n/a",(INDEX(Historical!$C$7:$C$1279,MATCH(B230,Historical!$B$7:$B$1301,0))/INDEX(Historical!$D$7:$D$1277,MATCH(B230,Historical!$B$7:$B$1301,0))-1)*100)</f>
        <v>10.22727272727273</v>
      </c>
      <c r="T230" s="714">
        <f>IF(INDEX(Historical!$F$7:$F$1270,MATCH(B230,Historical!$B$7:$B$1301,0))=0,"n/a",((INDEX(Historical!$C$7:$C$1279,MATCH(B230,Historical!$B$7:$B$1301,0))/INDEX(Historical!$F$7:$F$1270,MATCH(B230,Historical!$B$7:$B$1301,0)))^(1/3)-1)*100)</f>
        <v>39.152093485560279</v>
      </c>
      <c r="U230" s="714" t="str">
        <f>IF(INDEX(Historical!$H$7:$H$1270,MATCH(B230,Historical!$B$7:$B$1301,0))=0,"n/a",((INDEX(Historical!$C$7:$C$1279,MATCH(B230,Historical!$B$7:$B$1301,0))/INDEX(Historical!$H$7:$H$1270,MATCH(B230,Historical!$B$7:$B$1301,0)))^(1/5)-1)*100)</f>
        <v>n/a</v>
      </c>
      <c r="V230" s="714" t="str">
        <f>IF(INDEX(Historical!$O$7:$O$1270,MATCH(B230,Historical!$B$7:$B$1301,0))=0,"n/a",((INDEX(Historical!$C$7:$C$1279,MATCH(B230,Historical!$B$7:$B$1301,0))/INDEX(Historical!$O$7:$O$1270,MATCH(B230,Historical!$B$7:$B$1301,0)))^(1/10)-1)*100)</f>
        <v>n/a</v>
      </c>
      <c r="W230" s="715" t="str">
        <f>IF(OR(U230&lt;=0,U230="n/a",V230&lt;=0,V230="n/a"),"n/a",U230/V230)</f>
        <v>n/a</v>
      </c>
      <c r="X230" s="716" t="str">
        <f>IF(OR(AJ230&lt;=0,AJ230="n/a",U230&lt;=0,U230="n/a"),"n/a",U230/AJ230)</f>
        <v>n/a</v>
      </c>
      <c r="Y230" s="788"/>
      <c r="Z230" s="771">
        <f>IF(OR(AC230&lt;0.01,AC230="n/a"),"n/a",M230/AC230*100)</f>
        <v>61.142857142857146</v>
      </c>
      <c r="AA230" s="779">
        <f>IF(OR(AC230&lt;0.01,AC230="n/a"),"n/a",I230/AC230)</f>
        <v>8.5428571428571427</v>
      </c>
      <c r="AB230" s="773">
        <v>12</v>
      </c>
      <c r="AC230" s="780">
        <v>1.75</v>
      </c>
      <c r="AD230" s="780">
        <v>1.2</v>
      </c>
      <c r="AE230" s="780">
        <v>1.41</v>
      </c>
      <c r="AF230" s="780">
        <v>0.56999999999999995</v>
      </c>
      <c r="AG230" s="780">
        <v>6.6000000000000005</v>
      </c>
      <c r="AH230" s="780">
        <v>36.199999999999996</v>
      </c>
      <c r="AI230" s="780">
        <v>16.71</v>
      </c>
      <c r="AJ230" s="780">
        <v>60.3</v>
      </c>
      <c r="AK230" s="780">
        <v>7.0000000000000009</v>
      </c>
      <c r="AL230" s="781">
        <v>353.53</v>
      </c>
      <c r="AM230" s="782">
        <v>3.9</v>
      </c>
      <c r="AN230" s="780">
        <v>0.35</v>
      </c>
      <c r="AO230" s="783" t="str">
        <f>IF(U230="n/a","n/a",IF(AA230&lt;0,"n/a",IF(AA230="n/a","n/a",J230+U230-AA230)))</f>
        <v>n/a</v>
      </c>
      <c r="AP230" s="784" t="str">
        <f>IF(U230="n/a","n/a",J230+U230)</f>
        <v>n/a</v>
      </c>
      <c r="AQ230" s="785">
        <f>IF(OR(AC230&lt;0.01,AF230="n/a"),"n/a",(I230/SQRT(22.5*AC230*(I230/AF230))-1)*100)</f>
        <v>-53.479139343833324</v>
      </c>
      <c r="AR230" s="663">
        <f>INDEX(Historical!$C$7:$C$1279,MATCH(B230,Historical!$B$7:$B$1301,0))*IF(AH230="n/a",1.03,IF(AH230&lt;0,1.01,IF(AH230&gt;10,1.1,(1+AH230/100))))</f>
        <v>1.0669999999999999</v>
      </c>
      <c r="AS230" s="779">
        <f>IF($AI230="n/a",1.03*AR230,IF($AI230&lt;0,1.01*AR230,IF($AI230&gt;10,1.1*AR230,(1+$AI230/100)*AR230)))</f>
        <v>1.1737</v>
      </c>
      <c r="AT230" s="779">
        <f>IF($AK230="n/a",1.03*AS230,IF($AK230&lt;0,1.01*AS230,IF($AK230&gt;10,1.1*AS230,(1+$AK230/100)*AS230)))</f>
        <v>1.2558590000000001</v>
      </c>
      <c r="AU230" s="779">
        <f>IF($AK230="n/a",1.03*AT230,IF($AK230&lt;0,1.01*AT230,IF($AK230&gt;10,1.1*AT230,(1+$AK230/100)*AT230)))</f>
        <v>1.3437691300000001</v>
      </c>
      <c r="AV230" s="779">
        <f>IF($AK230="n/a",1.03*AU230,IF($AK230&lt;0,1.01*AU230,IF($AK230&gt;10,1.1*AU230,(1+$AK230/100)*AU230)))</f>
        <v>1.4378329691000002</v>
      </c>
      <c r="AW230" s="771">
        <f>SUM(AR230:AV230)</f>
        <v>6.2781610991000001</v>
      </c>
      <c r="AX230" s="786">
        <f>AW230/I230*100</f>
        <v>41.994388622742477</v>
      </c>
      <c r="AY230" s="949">
        <v>1.1100000000000001</v>
      </c>
      <c r="AZ230" s="782">
        <v>19.7</v>
      </c>
      <c r="BA230" s="782">
        <v>-49.32</v>
      </c>
      <c r="BB230" s="782">
        <v>-1.32</v>
      </c>
      <c r="BC230" s="782">
        <v>-34.200000000000003</v>
      </c>
      <c r="BD230" s="922"/>
      <c r="BE230" s="635">
        <v>2016</v>
      </c>
      <c r="BF230" s="912">
        <f>IF(BE230&gt;2008,0,IF(BE230&gt;2001,1,IF(BE230&gt;1990,2,IF(BE230&gt;1980,3,IF(BE230&gt;1973,4,IF(BE230&gt;1970,5,IF(BE230&gt;1960,6,IF(BE230&gt;1958,7,IF(BE230&gt;1953,8,9)))))))))</f>
        <v>0</v>
      </c>
      <c r="BG230" s="838">
        <v>0.70000000000000007</v>
      </c>
    </row>
    <row r="231" spans="1:59" ht="11.25" customHeight="1" x14ac:dyDescent="0.2">
      <c r="A231" s="894" t="s">
        <v>4216</v>
      </c>
      <c r="B231" s="889" t="s">
        <v>4214</v>
      </c>
      <c r="C231" s="946" t="s">
        <v>108</v>
      </c>
      <c r="D231" s="946" t="s">
        <v>4341</v>
      </c>
      <c r="E231" s="746">
        <v>6</v>
      </c>
      <c r="F231" s="1199">
        <v>688</v>
      </c>
      <c r="G231" s="1199" t="s">
        <v>106</v>
      </c>
      <c r="H231" s="1199" t="s">
        <v>106</v>
      </c>
      <c r="I231" s="888">
        <v>333.82</v>
      </c>
      <c r="J231" s="663">
        <f>(M231/I231)*100</f>
        <v>0.81481037684979929</v>
      </c>
      <c r="K231" s="891">
        <v>0.68</v>
      </c>
      <c r="L231" s="901">
        <v>4</v>
      </c>
      <c r="M231" s="654">
        <f>K231*L231</f>
        <v>2.72</v>
      </c>
      <c r="N231" s="884" t="s">
        <v>517</v>
      </c>
      <c r="O231" s="747">
        <v>0.57999999999999996</v>
      </c>
      <c r="P231" s="630">
        <v>43692</v>
      </c>
      <c r="Q231" s="630">
        <v>43707</v>
      </c>
      <c r="R231" s="654">
        <f>(K231-O231)/O231*100</f>
        <v>17.241379310344847</v>
      </c>
      <c r="S231" s="714">
        <f>IF(INDEX(Historical!$D$7:$D$1277,MATCH(B231,Historical!$B$7:$B$1301,0))=0,"n/a",(INDEX(Historical!$C$7:$C$1279,MATCH(B231,Historical!$B$7:$B$1301,0))/INDEX(Historical!$D$7:$D$1277,MATCH(B231,Historical!$B$7:$B$1301,0))-1)*100)</f>
        <v>31.25</v>
      </c>
      <c r="T231" s="714">
        <f>IF(INDEX(Historical!$F$7:$F$1270,MATCH(B231,Historical!$B$7:$B$1301,0))=0,"n/a",((INDEX(Historical!$C$7:$C$1279,MATCH(B231,Historical!$B$7:$B$1301,0))/INDEX(Historical!$F$7:$F$1270,MATCH(B231,Historical!$B$7:$B$1301,0)))^(1/3)-1)*100)</f>
        <v>36.081842319067349</v>
      </c>
      <c r="U231" s="714">
        <f>IF(INDEX(Historical!$H$7:$H$1270,MATCH(B231,Historical!$B$7:$B$1301,0))=0,"n/a",((INDEX(Historical!$C$7:$C$1279,MATCH(B231,Historical!$B$7:$B$1301,0))/INDEX(Historical!$H$7:$H$1270,MATCH(B231,Historical!$B$7:$B$1301,0)))^(1/5)-1)*100)</f>
        <v>69.521820307243544</v>
      </c>
      <c r="V231" s="714" t="str">
        <f>IF(INDEX(Historical!$O$7:$O$1270,MATCH(B231,Historical!$B$7:$B$1301,0))=0,"n/a",((INDEX(Historical!$C$7:$C$1279,MATCH(B231,Historical!$B$7:$B$1301,0))/INDEX(Historical!$O$7:$O$1270,MATCH(B231,Historical!$B$7:$B$1301,0)))^(1/10)-1)*100)</f>
        <v>n/a</v>
      </c>
      <c r="W231" s="715" t="str">
        <f>IF(OR(U231&lt;=0,U231="n/a",V231&lt;=0,V231="n/a"),"n/a",U231/V231)</f>
        <v>n/a</v>
      </c>
      <c r="X231" s="716">
        <f>IF(OR(AJ231&lt;=0,AJ231="n/a",U231&lt;=0,U231="n/a"),"n/a",U231/AJ231)</f>
        <v>2.2354283056991493</v>
      </c>
      <c r="Y231" s="673"/>
      <c r="Z231" s="663">
        <f>IF(OR(AC231&lt;0.01,AC231="n/a"),"n/a",M231/AC231*100)</f>
        <v>43.589743589743591</v>
      </c>
      <c r="AA231" s="900">
        <f>IF(OR(AC231&lt;0.01,AC231="n/a"),"n/a",I231/AC231)</f>
        <v>53.496794871794869</v>
      </c>
      <c r="AB231" s="901">
        <v>12</v>
      </c>
      <c r="AC231" s="879">
        <v>6.24</v>
      </c>
      <c r="AD231" s="879">
        <v>4.42</v>
      </c>
      <c r="AE231" s="879">
        <v>17.489999999999998</v>
      </c>
      <c r="AF231" s="879" t="s">
        <v>136</v>
      </c>
      <c r="AG231" s="879">
        <v>-263.3</v>
      </c>
      <c r="AH231" s="879">
        <v>19</v>
      </c>
      <c r="AI231" s="879">
        <v>12.24</v>
      </c>
      <c r="AJ231" s="879">
        <v>31.1</v>
      </c>
      <c r="AK231" s="879">
        <v>11.799999999999999</v>
      </c>
      <c r="AL231" s="892">
        <v>28050</v>
      </c>
      <c r="AM231" s="886">
        <v>0.6</v>
      </c>
      <c r="AN231" s="879" t="s">
        <v>136</v>
      </c>
      <c r="AO231" s="753">
        <f>IF(U231="n/a","n/a",IF(AA231&lt;0,"n/a",IF(AA231="n/a","n/a",J231+U231-AA231)))</f>
        <v>16.839835812298482</v>
      </c>
      <c r="AP231" s="754">
        <f>IF(U231="n/a","n/a",J231+U231)</f>
        <v>70.33663068409335</v>
      </c>
      <c r="AQ231" s="902" t="str">
        <f>IF(OR(AC231&lt;0.01,AF231="n/a"),"n/a",(I231/SQRT(22.5*AC231*(I231/AF231))-1)*100)</f>
        <v>n/a</v>
      </c>
      <c r="AR231" s="663">
        <f>INDEX(Historical!$C$7:$C$1279,MATCH(B231,Historical!$B$7:$B$1301,0))*IF(AH231="n/a",1.03,IF(AH231&lt;0,1.01,IF(AH231&gt;10,1.1,(1+AH231/100))))</f>
        <v>2.7720000000000002</v>
      </c>
      <c r="AS231" s="900">
        <f>IF($AI231="n/a",1.03*AR231,IF($AI231&lt;0,1.01*AR231,IF($AI231&gt;10,1.1*AR231,(1+$AI231/100)*AR231)))</f>
        <v>3.0492000000000004</v>
      </c>
      <c r="AT231" s="900">
        <f>IF($AK231="n/a",1.03*AS231,IF($AK231&lt;0,1.01*AS231,IF($AK231&gt;10,1.1*AS231,(1+$AK231/100)*AS231)))</f>
        <v>3.3541200000000009</v>
      </c>
      <c r="AU231" s="900">
        <f>IF($AK231="n/a",1.03*AT231,IF($AK231&lt;0,1.01*AT231,IF($AK231&gt;10,1.1*AT231,(1+$AK231/100)*AT231)))</f>
        <v>3.6895320000000011</v>
      </c>
      <c r="AV231" s="900">
        <f>IF($AK231="n/a",1.03*AU231,IF($AK231&lt;0,1.01*AU231,IF($AK231&gt;10,1.1*AU231,(1+$AK231/100)*AU231)))</f>
        <v>4.0584852000000016</v>
      </c>
      <c r="AW231" s="663">
        <f>SUM(AR231:AV231)</f>
        <v>16.923337200000006</v>
      </c>
      <c r="AX231" s="761">
        <f>AW231/I231*100</f>
        <v>5.0695995446647917</v>
      </c>
      <c r="AY231" s="948">
        <v>0.94</v>
      </c>
      <c r="AZ231" s="886">
        <v>61.4</v>
      </c>
      <c r="BA231" s="886">
        <v>-6.4</v>
      </c>
      <c r="BB231" s="886">
        <v>1.43</v>
      </c>
      <c r="BC231" s="886">
        <v>19.37</v>
      </c>
      <c r="BE231" s="635">
        <v>2014</v>
      </c>
      <c r="BF231" s="912">
        <f>IF(BE231&gt;2008,0,IF(BE231&gt;2001,1,IF(BE231&gt;1990,2,IF(BE231&gt;1980,3,IF(BE231&gt;1973,4,IF(BE231&gt;1970,5,IF(BE231&gt;1960,6,IF(BE231&gt;1958,7,IF(BE231&gt;1953,8,9)))))))))</f>
        <v>0</v>
      </c>
      <c r="BG231" s="896">
        <v>14.2</v>
      </c>
    </row>
    <row r="232" spans="1:59" ht="11.25" customHeight="1" x14ac:dyDescent="0.2">
      <c r="A232" s="885" t="s">
        <v>1454</v>
      </c>
      <c r="B232" s="889" t="s">
        <v>1455</v>
      </c>
      <c r="C232" s="946" t="s">
        <v>123</v>
      </c>
      <c r="D232" s="946" t="s">
        <v>4362</v>
      </c>
      <c r="E232" s="746">
        <v>8</v>
      </c>
      <c r="F232" s="1199">
        <v>587</v>
      </c>
      <c r="G232" s="1199" t="s">
        <v>106</v>
      </c>
      <c r="H232" s="1199" t="s">
        <v>106</v>
      </c>
      <c r="I232" s="888">
        <v>61.49</v>
      </c>
      <c r="J232" s="663">
        <f>(M232/I232)*100</f>
        <v>0.74808912018214346</v>
      </c>
      <c r="K232" s="891">
        <v>0.115</v>
      </c>
      <c r="L232" s="901">
        <v>4</v>
      </c>
      <c r="M232" s="654">
        <f>K232*L232</f>
        <v>0.46</v>
      </c>
      <c r="N232" s="884" t="s">
        <v>996</v>
      </c>
      <c r="O232" s="747">
        <v>0.11</v>
      </c>
      <c r="P232" s="875">
        <v>43979</v>
      </c>
      <c r="Q232" s="875">
        <v>43992</v>
      </c>
      <c r="R232" s="654">
        <f>(K232-O232)/O232*100</f>
        <v>4.5454545454545494</v>
      </c>
      <c r="S232" s="714">
        <f>IF(INDEX(Historical!$D$7:$D$1277,MATCH(B232,Historical!$B$7:$B$1301,0))=0,"n/a",(INDEX(Historical!$C$7:$C$1279,MATCH(B232,Historical!$B$7:$B$1301,0))/INDEX(Historical!$D$7:$D$1277,MATCH(B232,Historical!$B$7:$B$1301,0))-1)*100)</f>
        <v>4.8192771084337505</v>
      </c>
      <c r="T232" s="714">
        <f>IF(INDEX(Historical!$F$7:$F$1270,MATCH(B232,Historical!$B$7:$B$1301,0))=0,"n/a",((INDEX(Historical!$C$7:$C$1279,MATCH(B232,Historical!$B$7:$B$1301,0))/INDEX(Historical!$F$7:$F$1270,MATCH(B232,Historical!$B$7:$B$1301,0)))^(1/3)-1)*100)</f>
        <v>5.0717574498580165</v>
      </c>
      <c r="U232" s="714">
        <f>IF(INDEX(Historical!$H$7:$H$1270,MATCH(B232,Historical!$B$7:$B$1301,0))=0,"n/a",((INDEX(Historical!$C$7:$C$1279,MATCH(B232,Historical!$B$7:$B$1301,0))/INDEX(Historical!$H$7:$H$1270,MATCH(B232,Historical!$B$7:$B$1301,0)))^(1/5)-1)*100)</f>
        <v>5.3631849129711417</v>
      </c>
      <c r="V232" s="714" t="str">
        <f>IF(INDEX(Historical!$O$7:$O$1270,MATCH(B232,Historical!$B$7:$B$1301,0))=0,"n/a",((INDEX(Historical!$C$7:$C$1279,MATCH(B232,Historical!$B$7:$B$1301,0))/INDEX(Historical!$O$7:$O$1270,MATCH(B232,Historical!$B$7:$B$1301,0)))^(1/10)-1)*100)</f>
        <v>n/a</v>
      </c>
      <c r="W232" s="715" t="str">
        <f>IF(OR(U232&lt;=0,U232="n/a",V232&lt;=0,V232="n/a"),"n/a",U232/V232)</f>
        <v>n/a</v>
      </c>
      <c r="X232" s="716">
        <f>IF(OR(AJ232&lt;=0,AJ232="n/a",U232&lt;=0,U232="n/a"),"n/a",U232/AJ232)</f>
        <v>1.3407962282427854</v>
      </c>
      <c r="Y232" s="890"/>
      <c r="Z232" s="663">
        <f>IF(OR(AC232&lt;0.01,AC232="n/a"),"n/a",M232/AC232*100)</f>
        <v>31.081081081081081</v>
      </c>
      <c r="AA232" s="900">
        <f>IF(OR(AC232&lt;0.01,AC232="n/a"),"n/a",I232/AC232)</f>
        <v>41.547297297297298</v>
      </c>
      <c r="AB232" s="901">
        <v>12</v>
      </c>
      <c r="AC232" s="879">
        <v>1.48</v>
      </c>
      <c r="AD232" s="879">
        <v>3.4</v>
      </c>
      <c r="AE232" s="879">
        <v>1.07</v>
      </c>
      <c r="AF232" s="879">
        <v>2.0699999999999998</v>
      </c>
      <c r="AG232" s="879">
        <v>5.0999999999999996</v>
      </c>
      <c r="AH232" s="879">
        <v>418.70000000000005</v>
      </c>
      <c r="AI232" s="879">
        <v>48.75</v>
      </c>
      <c r="AJ232" s="879">
        <v>4</v>
      </c>
      <c r="AK232" s="879">
        <v>12</v>
      </c>
      <c r="AL232" s="892">
        <v>1240</v>
      </c>
      <c r="AM232" s="886">
        <v>1</v>
      </c>
      <c r="AN232" s="879">
        <v>0.03</v>
      </c>
      <c r="AO232" s="753">
        <f>IF(U232="n/a","n/a",IF(AA232&lt;0,"n/a",IF(AA232="n/a","n/a",J232+U232-AA232)))</f>
        <v>-35.436023264144012</v>
      </c>
      <c r="AP232" s="754">
        <f>IF(U232="n/a","n/a",J232+U232)</f>
        <v>6.1112740331532853</v>
      </c>
      <c r="AQ232" s="902">
        <f>IF(OR(AC232&lt;0.01,AF232="n/a"),"n/a",(I232/SQRT(22.5*AC232*(I232/AF232))-1)*100)</f>
        <v>95.50834640371113</v>
      </c>
      <c r="AR232" s="663">
        <f>INDEX(Historical!$C$7:$C$1279,MATCH(B232,Historical!$B$7:$B$1301,0))*IF(AH232="n/a",1.03,IF(AH232&lt;0,1.01,IF(AH232&gt;10,1.1,(1+AH232/100))))</f>
        <v>0.47850000000000004</v>
      </c>
      <c r="AS232" s="900">
        <f>IF($AI232="n/a",1.03*AR232,IF($AI232&lt;0,1.01*AR232,IF($AI232&gt;10,1.1*AR232,(1+$AI232/100)*AR232)))</f>
        <v>0.5263500000000001</v>
      </c>
      <c r="AT232" s="900">
        <f>IF($AK232="n/a",1.03*AS232,IF($AK232&lt;0,1.01*AS232,IF($AK232&gt;10,1.1*AS232,(1+$AK232/100)*AS232)))</f>
        <v>0.57898500000000019</v>
      </c>
      <c r="AU232" s="900">
        <f>IF($AK232="n/a",1.03*AT232,IF($AK232&lt;0,1.01*AT232,IF($AK232&gt;10,1.1*AT232,(1+$AK232/100)*AT232)))</f>
        <v>0.63688350000000027</v>
      </c>
      <c r="AV232" s="900">
        <f>IF($AK232="n/a",1.03*AU232,IF($AK232&lt;0,1.01*AU232,IF($AK232&gt;10,1.1*AU232,(1+$AK232/100)*AU232)))</f>
        <v>0.70057185000000033</v>
      </c>
      <c r="AW232" s="663">
        <f>SUM(AR232:AV232)</f>
        <v>2.9212903500000009</v>
      </c>
      <c r="AX232" s="761">
        <f>AW232/I232*100</f>
        <v>4.7508381037567098</v>
      </c>
      <c r="AY232" s="948">
        <v>1.47</v>
      </c>
      <c r="AZ232" s="886">
        <v>135.13999999999999</v>
      </c>
      <c r="BA232" s="886">
        <v>-10.56</v>
      </c>
      <c r="BB232" s="886">
        <v>15.909999999999998</v>
      </c>
      <c r="BC232" s="886">
        <v>14.399999999999999</v>
      </c>
      <c r="BE232" s="635">
        <v>2013</v>
      </c>
      <c r="BF232" s="912">
        <f>IF(BE232&gt;2008,0,IF(BE232&gt;2001,1,IF(BE232&gt;1990,2,IF(BE232&gt;1980,3,IF(BE232&gt;1973,4,IF(BE232&gt;1970,5,IF(BE232&gt;1960,6,IF(BE232&gt;1958,7,IF(BE232&gt;1953,8,9)))))))))</f>
        <v>0</v>
      </c>
      <c r="BG232" s="896">
        <v>3.5999999999999996</v>
      </c>
    </row>
    <row r="233" spans="1:59" ht="11.25" customHeight="1" x14ac:dyDescent="0.2">
      <c r="A233" s="895" t="s">
        <v>4558</v>
      </c>
      <c r="B233" s="889" t="s">
        <v>4016</v>
      </c>
      <c r="C233" s="946" t="s">
        <v>112</v>
      </c>
      <c r="D233" s="946" t="s">
        <v>211</v>
      </c>
      <c r="E233" s="746">
        <v>5</v>
      </c>
      <c r="F233" s="1199">
        <v>743</v>
      </c>
      <c r="G233" s="1199" t="s">
        <v>106</v>
      </c>
      <c r="H233" s="1199" t="s">
        <v>106</v>
      </c>
      <c r="I233" s="888">
        <v>9.43</v>
      </c>
      <c r="J233" s="663">
        <f>(M233/I233)*100</f>
        <v>2.2269353128313893</v>
      </c>
      <c r="K233" s="891">
        <v>5.2499999999999998E-2</v>
      </c>
      <c r="L233" s="901">
        <v>4</v>
      </c>
      <c r="M233" s="654">
        <f>K233*L233</f>
        <v>0.21</v>
      </c>
      <c r="N233" s="884" t="s">
        <v>1240</v>
      </c>
      <c r="O233" s="747">
        <v>0.05</v>
      </c>
      <c r="P233" s="630">
        <v>43685</v>
      </c>
      <c r="Q233" s="630">
        <v>43697</v>
      </c>
      <c r="R233" s="654">
        <f>(K233-O233)/O233*100</f>
        <v>4.9999999999999902</v>
      </c>
      <c r="S233" s="714">
        <f>IF(INDEX(Historical!$D$7:$D$1277,MATCH(B233,Historical!$B$7:$B$1301,0))=0,"n/a",(INDEX(Historical!$C$7:$C$1279,MATCH(B233,Historical!$B$7:$B$1301,0))/INDEX(Historical!$D$7:$D$1277,MATCH(B233,Historical!$B$7:$B$1301,0))-1)*100)</f>
        <v>2.4999999999999911</v>
      </c>
      <c r="T233" s="714">
        <f>IF(INDEX(Historical!$F$7:$F$1270,MATCH(B233,Historical!$B$7:$B$1301,0))=0,"n/a",((INDEX(Historical!$C$7:$C$1279,MATCH(B233,Historical!$B$7:$B$1301,0))/INDEX(Historical!$F$7:$F$1270,MATCH(B233,Historical!$B$7:$B$1301,0)))^(1/3)-1)*100)</f>
        <v>23.06098642720351</v>
      </c>
      <c r="U233" s="714">
        <f>IF(INDEX(Historical!$H$7:$H$1270,MATCH(B233,Historical!$B$7:$B$1301,0))=0,"n/a",((INDEX(Historical!$C$7:$C$1279,MATCH(B233,Historical!$B$7:$B$1301,0))/INDEX(Historical!$H$7:$H$1270,MATCH(B233,Historical!$B$7:$B$1301,0)))^(1/5)-1)*100)</f>
        <v>23.974157100646899</v>
      </c>
      <c r="V233" s="714">
        <f>IF(INDEX(Historical!$O$7:$O$1270,MATCH(B233,Historical!$B$7:$B$1301,0))=0,"n/a",((INDEX(Historical!$C$7:$C$1279,MATCH(B233,Historical!$B$7:$B$1301,0))/INDEX(Historical!$O$7:$O$1270,MATCH(B233,Historical!$B$7:$B$1301,0)))^(1/10)-1)*100)</f>
        <v>11.343682847589932</v>
      </c>
      <c r="W233" s="715">
        <f>IF(OR(U233&lt;=0,U233="n/a",V233&lt;=0,V233="n/a"),"n/a",U233/V233)</f>
        <v>2.1134368284758973</v>
      </c>
      <c r="X233" s="716">
        <f>IF(OR(AJ233&lt;=0,AJ233="n/a",U233&lt;=0,U233="n/a"),"n/a",U233/AJ233)</f>
        <v>1.3778251207268333</v>
      </c>
      <c r="Y233" s="890"/>
      <c r="Z233" s="663">
        <f>IF(OR(AC233&lt;0.01,AC233="n/a"),"n/a",M233/AC233*100)</f>
        <v>30.882352941176467</v>
      </c>
      <c r="AA233" s="900">
        <f>IF(OR(AC233&lt;0.01,AC233="n/a"),"n/a",I233/AC233)</f>
        <v>13.867647058823527</v>
      </c>
      <c r="AB233" s="901">
        <v>9</v>
      </c>
      <c r="AC233" s="879">
        <v>0.68</v>
      </c>
      <c r="AD233" s="879">
        <v>1.36</v>
      </c>
      <c r="AE233" s="879">
        <v>1.42</v>
      </c>
      <c r="AF233" s="879">
        <v>2.4</v>
      </c>
      <c r="AG233" s="879">
        <v>18.3</v>
      </c>
      <c r="AH233" s="879">
        <v>-10.100000000000001</v>
      </c>
      <c r="AI233" s="879">
        <v>21.54</v>
      </c>
      <c r="AJ233" s="879">
        <v>17.399999999999999</v>
      </c>
      <c r="AK233" s="879">
        <v>10</v>
      </c>
      <c r="AL233" s="892">
        <v>1440</v>
      </c>
      <c r="AM233" s="886">
        <v>1.53</v>
      </c>
      <c r="AN233" s="879">
        <v>0.74</v>
      </c>
      <c r="AO233" s="753">
        <f>IF(U233="n/a","n/a",IF(AA233&lt;0,"n/a",IF(AA233="n/a","n/a",J233+U233-AA233)))</f>
        <v>12.333445354654762</v>
      </c>
      <c r="AP233" s="754">
        <f>IF(U233="n/a","n/a",J233+U233)</f>
        <v>26.201092413478289</v>
      </c>
      <c r="AQ233" s="902">
        <f>IF(OR(AC233&lt;0.01,AF233="n/a"),"n/a",(I233/SQRT(22.5*AC233*(I233/AF233))-1)*100)</f>
        <v>21.623011238601954</v>
      </c>
      <c r="AR233" s="663">
        <f>INDEX(Historical!$C$7:$C$1279,MATCH(B233,Historical!$B$7:$B$1301,0))*IF(AH233="n/a",1.03,IF(AH233&lt;0,1.01,IF(AH233&gt;10,1.1,(1+AH233/100))))</f>
        <v>0.20705000000000001</v>
      </c>
      <c r="AS233" s="900">
        <f>IF($AI233="n/a",1.03*AR233,IF($AI233&lt;0,1.01*AR233,IF($AI233&gt;10,1.1*AR233,(1+$AI233/100)*AR233)))</f>
        <v>0.22775500000000004</v>
      </c>
      <c r="AT233" s="900">
        <f>IF($AK233="n/a",1.03*AS233,IF($AK233&lt;0,1.01*AS233,IF($AK233&gt;10,1.1*AS233,(1+$AK233/100)*AS233)))</f>
        <v>0.25053050000000004</v>
      </c>
      <c r="AU233" s="900">
        <f>IF($AK233="n/a",1.03*AT233,IF($AK233&lt;0,1.01*AT233,IF($AK233&gt;10,1.1*AT233,(1+$AK233/100)*AT233)))</f>
        <v>0.27558355000000007</v>
      </c>
      <c r="AV233" s="900">
        <f>IF($AK233="n/a",1.03*AU233,IF($AK233&lt;0,1.01*AU233,IF($AK233&gt;10,1.1*AU233,(1+$AK233/100)*AU233)))</f>
        <v>0.3031419050000001</v>
      </c>
      <c r="AW233" s="663">
        <f>SUM(AR233:AV233)</f>
        <v>1.2640609550000004</v>
      </c>
      <c r="AX233" s="761">
        <f>AW233/I233*100</f>
        <v>13.404676086956528</v>
      </c>
      <c r="AY233" s="948">
        <v>1.32</v>
      </c>
      <c r="AZ233" s="886">
        <v>42.02</v>
      </c>
      <c r="BA233" s="886">
        <v>-25.81</v>
      </c>
      <c r="BB233" s="886">
        <v>3.9600000000000004</v>
      </c>
      <c r="BC233" s="886">
        <v>-10.15</v>
      </c>
      <c r="BE233" s="635">
        <v>2015</v>
      </c>
      <c r="BF233" s="912">
        <f>IF(BE233&gt;2008,0,IF(BE233&gt;2001,1,IF(BE233&gt;1990,2,IF(BE233&gt;1980,3,IF(BE233&gt;1973,4,IF(BE233&gt;1970,5,IF(BE233&gt;1960,6,IF(BE233&gt;1958,7,IF(BE233&gt;1953,8,9)))))))))</f>
        <v>0</v>
      </c>
      <c r="BG233" s="896">
        <v>8.2000000000000011</v>
      </c>
    </row>
    <row r="234" spans="1:59" ht="11.25" customHeight="1" x14ac:dyDescent="0.2">
      <c r="A234" s="885" t="s">
        <v>2539</v>
      </c>
      <c r="B234" s="889" t="s">
        <v>2540</v>
      </c>
      <c r="C234" s="946" t="s">
        <v>4199</v>
      </c>
      <c r="D234" s="946" t="s">
        <v>4344</v>
      </c>
      <c r="E234" s="746">
        <v>7</v>
      </c>
      <c r="F234" s="1199">
        <v>640</v>
      </c>
      <c r="G234" s="1199" t="s">
        <v>106</v>
      </c>
      <c r="H234" s="1199" t="s">
        <v>106</v>
      </c>
      <c r="I234" s="888">
        <v>38.71</v>
      </c>
      <c r="J234" s="663">
        <f>(M234/I234)*100</f>
        <v>2.6866442779643505</v>
      </c>
      <c r="K234" s="891">
        <v>0.26</v>
      </c>
      <c r="L234" s="901">
        <v>4</v>
      </c>
      <c r="M234" s="654">
        <f>K234*L234</f>
        <v>1.04</v>
      </c>
      <c r="N234" s="884" t="s">
        <v>303</v>
      </c>
      <c r="O234" s="747">
        <v>0.25</v>
      </c>
      <c r="P234" s="875">
        <v>43875</v>
      </c>
      <c r="Q234" s="875">
        <v>43899</v>
      </c>
      <c r="R234" s="654">
        <f>(K234-O234)/O234*100</f>
        <v>4.0000000000000036</v>
      </c>
      <c r="S234" s="714">
        <f>IF(INDEX(Historical!$D$7:$D$1277,MATCH(B234,Historical!$B$7:$B$1301,0))=0,"n/a",(INDEX(Historical!$C$7:$C$1279,MATCH(B234,Historical!$B$7:$B$1301,0))/INDEX(Historical!$D$7:$D$1277,MATCH(B234,Historical!$B$7:$B$1301,0))-1)*100)</f>
        <v>8.6956521739130377</v>
      </c>
      <c r="T234" s="714">
        <f>IF(INDEX(Historical!$F$7:$F$1270,MATCH(B234,Historical!$B$7:$B$1301,0))=0,"n/a",((INDEX(Historical!$C$7:$C$1279,MATCH(B234,Historical!$B$7:$B$1301,0))/INDEX(Historical!$F$7:$F$1270,MATCH(B234,Historical!$B$7:$B$1301,0)))^(1/3)-1)*100)</f>
        <v>7.7217345015941907</v>
      </c>
      <c r="U234" s="714">
        <f>IF(INDEX(Historical!$H$7:$H$1270,MATCH(B234,Historical!$B$7:$B$1301,0))=0,"n/a",((INDEX(Historical!$C$7:$C$1279,MATCH(B234,Historical!$B$7:$B$1301,0))/INDEX(Historical!$H$7:$H$1270,MATCH(B234,Historical!$B$7:$B$1301,0)))^(1/5)-1)*100)</f>
        <v>10.756634324829006</v>
      </c>
      <c r="V234" s="714">
        <f>IF(INDEX(Historical!$O$7:$O$1270,MATCH(B234,Historical!$B$7:$B$1301,0))=0,"n/a",((INDEX(Historical!$C$7:$C$1279,MATCH(B234,Historical!$B$7:$B$1301,0))/INDEX(Historical!$O$7:$O$1270,MATCH(B234,Historical!$B$7:$B$1301,0)))^(1/10)-1)*100)</f>
        <v>12.068872384564933</v>
      </c>
      <c r="W234" s="715">
        <f>IF(OR(U234&lt;=0,U234="n/a",V234&lt;=0,V234="n/a"),"n/a",U234/V234)</f>
        <v>0.89127086459094818</v>
      </c>
      <c r="X234" s="716">
        <f>IF(OR(AJ234&lt;=0,AJ234="n/a",U234&lt;=0,U234="n/a"),"n/a",U234/AJ234)</f>
        <v>2.501542866239304</v>
      </c>
      <c r="Y234" s="890"/>
      <c r="Z234" s="663">
        <f>IF(OR(AC234&lt;0.01,AC234="n/a"),"n/a",M234/AC234*100)</f>
        <v>50.485436893203882</v>
      </c>
      <c r="AA234" s="900">
        <f>IF(OR(AC234&lt;0.01,AC234="n/a"),"n/a",I234/AC234)</f>
        <v>18.791262135922331</v>
      </c>
      <c r="AB234" s="901">
        <v>12</v>
      </c>
      <c r="AC234" s="879">
        <v>2.06</v>
      </c>
      <c r="AD234" s="879">
        <v>3.19</v>
      </c>
      <c r="AE234" s="879">
        <v>3.74</v>
      </c>
      <c r="AF234" s="879">
        <v>3.88</v>
      </c>
      <c r="AG234" s="879">
        <v>22.7</v>
      </c>
      <c r="AH234" s="879">
        <v>7.9</v>
      </c>
      <c r="AI234" s="879">
        <v>-33.78</v>
      </c>
      <c r="AJ234" s="879">
        <v>4.3</v>
      </c>
      <c r="AK234" s="879">
        <v>5.79</v>
      </c>
      <c r="AL234" s="892">
        <v>5050</v>
      </c>
      <c r="AM234" s="886">
        <v>1</v>
      </c>
      <c r="AN234" s="879">
        <v>0</v>
      </c>
      <c r="AO234" s="753">
        <f>IF(U234="n/a","n/a",IF(AA234&lt;0,"n/a",IF(AA234="n/a","n/a",J234+U234-AA234)))</f>
        <v>-5.3479835331289749</v>
      </c>
      <c r="AP234" s="754">
        <f>IF(U234="n/a","n/a",J234+U234)</f>
        <v>13.443278602793356</v>
      </c>
      <c r="AQ234" s="902">
        <f>IF(OR(AC234&lt;0.01,AF234="n/a"),"n/a",(I234/SQRT(22.5*AC234*(I234/AF234))-1)*100)</f>
        <v>80.012465108365504</v>
      </c>
      <c r="AR234" s="663">
        <f>INDEX(Historical!$C$7:$C$1279,MATCH(B234,Historical!$B$7:$B$1301,0))*IF(AH234="n/a",1.03,IF(AH234&lt;0,1.01,IF(AH234&gt;10,1.1,(1+AH234/100))))</f>
        <v>1.079</v>
      </c>
      <c r="AS234" s="900">
        <f>IF($AI234="n/a",1.03*AR234,IF($AI234&lt;0,1.01*AR234,IF($AI234&gt;10,1.1*AR234,(1+$AI234/100)*AR234)))</f>
        <v>1.08979</v>
      </c>
      <c r="AT234" s="900">
        <f>IF($AK234="n/a",1.03*AS234,IF($AK234&lt;0,1.01*AS234,IF($AK234&gt;10,1.1*AS234,(1+$AK234/100)*AS234)))</f>
        <v>1.152888841</v>
      </c>
      <c r="AU234" s="900">
        <f>IF($AK234="n/a",1.03*AT234,IF($AK234&lt;0,1.01*AT234,IF($AK234&gt;10,1.1*AT234,(1+$AK234/100)*AT234)))</f>
        <v>1.2196411048939</v>
      </c>
      <c r="AV234" s="900">
        <f>IF($AK234="n/a",1.03*AU234,IF($AK234&lt;0,1.01*AU234,IF($AK234&gt;10,1.1*AU234,(1+$AK234/100)*AU234)))</f>
        <v>1.2902583248672568</v>
      </c>
      <c r="AW234" s="663">
        <f>SUM(AR234:AV234)</f>
        <v>5.8315782707611561</v>
      </c>
      <c r="AX234" s="761">
        <f>AW234/I234*100</f>
        <v>15.064784992924713</v>
      </c>
      <c r="AY234" s="948">
        <v>1.04</v>
      </c>
      <c r="AZ234" s="886">
        <v>89.570000000000007</v>
      </c>
      <c r="BA234" s="886">
        <v>-19.170000000000002</v>
      </c>
      <c r="BB234" s="886">
        <v>0.67999999999999994</v>
      </c>
      <c r="BC234" s="886">
        <v>-3.35</v>
      </c>
      <c r="BE234" s="635">
        <v>2014</v>
      </c>
      <c r="BF234" s="912">
        <f>IF(BE234&gt;2008,0,IF(BE234&gt;2001,1,IF(BE234&gt;1990,2,IF(BE234&gt;1980,3,IF(BE234&gt;1973,4,IF(BE234&gt;1970,5,IF(BE234&gt;1960,6,IF(BE234&gt;1958,7,IF(BE234&gt;1953,8,9)))))))))</f>
        <v>0</v>
      </c>
      <c r="BG234" s="896">
        <v>16.3</v>
      </c>
    </row>
    <row r="235" spans="1:59" ht="11.25" customHeight="1" x14ac:dyDescent="0.2">
      <c r="A235" s="894" t="s">
        <v>4116</v>
      </c>
      <c r="B235" s="889" t="s">
        <v>4117</v>
      </c>
      <c r="C235" s="946" t="s">
        <v>108</v>
      </c>
      <c r="D235" s="946" t="s">
        <v>4345</v>
      </c>
      <c r="E235" s="746">
        <v>7</v>
      </c>
      <c r="F235" s="1199">
        <v>620</v>
      </c>
      <c r="G235" s="1199" t="s">
        <v>106</v>
      </c>
      <c r="H235" s="1199" t="s">
        <v>106</v>
      </c>
      <c r="I235" s="888">
        <v>30.76</v>
      </c>
      <c r="J235" s="663">
        <f>(M235/I235)*100</f>
        <v>3.5110533159947983</v>
      </c>
      <c r="K235" s="891">
        <v>0.27</v>
      </c>
      <c r="L235" s="901">
        <v>4</v>
      </c>
      <c r="M235" s="654">
        <f>K235*L235</f>
        <v>1.08</v>
      </c>
      <c r="N235" s="884" t="s">
        <v>148</v>
      </c>
      <c r="O235" s="747">
        <v>0.26</v>
      </c>
      <c r="P235" s="875">
        <v>43796</v>
      </c>
      <c r="Q235" s="875">
        <v>43812</v>
      </c>
      <c r="R235" s="654">
        <f>(K235-O235)/O235*100</f>
        <v>3.8461538461538494</v>
      </c>
      <c r="S235" s="714">
        <f>IF(INDEX(Historical!$D$7:$D$1277,MATCH(B235,Historical!$B$7:$B$1301,0))=0,"n/a",(INDEX(Historical!$C$7:$C$1279,MATCH(B235,Historical!$B$7:$B$1301,0))/INDEX(Historical!$D$7:$D$1277,MATCH(B235,Historical!$B$7:$B$1301,0))-1)*100)</f>
        <v>6.0606060606060552</v>
      </c>
      <c r="T235" s="714">
        <f>IF(INDEX(Historical!$F$7:$F$1270,MATCH(B235,Historical!$B$7:$B$1301,0))=0,"n/a",((INDEX(Historical!$C$7:$C$1279,MATCH(B235,Historical!$B$7:$B$1301,0))/INDEX(Historical!$F$7:$F$1270,MATCH(B235,Historical!$B$7:$B$1301,0)))^(1/3)-1)*100)</f>
        <v>5.2726599609396629</v>
      </c>
      <c r="U235" s="714">
        <f>IF(INDEX(Historical!$H$7:$H$1270,MATCH(B235,Historical!$B$7:$B$1301,0))=0,"n/a",((INDEX(Historical!$C$7:$C$1279,MATCH(B235,Historical!$B$7:$B$1301,0))/INDEX(Historical!$H$7:$H$1270,MATCH(B235,Historical!$B$7:$B$1301,0)))^(1/5)-1)*100)</f>
        <v>4.5639552591273169</v>
      </c>
      <c r="V235" s="714">
        <f>IF(INDEX(Historical!$O$7:$O$1270,MATCH(B235,Historical!$B$7:$B$1301,0))=0,"n/a",((INDEX(Historical!$C$7:$C$1279,MATCH(B235,Historical!$B$7:$B$1301,0))/INDEX(Historical!$O$7:$O$1270,MATCH(B235,Historical!$B$7:$B$1301,0)))^(1/10)-1)*100)</f>
        <v>2.7566485675441399</v>
      </c>
      <c r="W235" s="715">
        <f>IF(OR(U235&lt;=0,U235="n/a",V235&lt;=0,V235="n/a"),"n/a",U235/V235)</f>
        <v>1.6556173727989134</v>
      </c>
      <c r="X235" s="716">
        <f>IF(OR(AJ235&lt;=0,AJ235="n/a",U235&lt;=0,U235="n/a"),"n/a",U235/AJ235)</f>
        <v>0.44744659403208992</v>
      </c>
      <c r="Y235" s="890"/>
      <c r="Z235" s="663">
        <f>IF(OR(AC235&lt;0.01,AC235="n/a"),"n/a",M235/AC235*100)</f>
        <v>46.551724137931039</v>
      </c>
      <c r="AA235" s="900">
        <f>IF(OR(AC235&lt;0.01,AC235="n/a"),"n/a",I235/AC235)</f>
        <v>13.258620689655174</v>
      </c>
      <c r="AB235" s="901">
        <v>12</v>
      </c>
      <c r="AC235" s="879">
        <v>2.3199999999999998</v>
      </c>
      <c r="AD235" s="879">
        <v>2.61</v>
      </c>
      <c r="AE235" s="879">
        <v>3.73</v>
      </c>
      <c r="AF235" s="879">
        <v>1.19</v>
      </c>
      <c r="AG235" s="879">
        <v>9.3000000000000007</v>
      </c>
      <c r="AH235" s="879">
        <v>12.6</v>
      </c>
      <c r="AI235" s="879">
        <v>17.28</v>
      </c>
      <c r="AJ235" s="879">
        <v>10.199999999999999</v>
      </c>
      <c r="AK235" s="879">
        <v>5</v>
      </c>
      <c r="AL235" s="892">
        <v>1360</v>
      </c>
      <c r="AM235" s="886">
        <v>1.7999999999999998</v>
      </c>
      <c r="AN235" s="879">
        <v>0.15</v>
      </c>
      <c r="AO235" s="753">
        <f>IF(U235="n/a","n/a",IF(AA235&lt;0,"n/a",IF(AA235="n/a","n/a",J235+U235-AA235)))</f>
        <v>-5.1836121145330587</v>
      </c>
      <c r="AP235" s="754">
        <f>IF(U235="n/a","n/a",J235+U235)</f>
        <v>8.0750085751221157</v>
      </c>
      <c r="AQ235" s="902">
        <f>IF(OR(AC235&lt;0.01,AF235="n/a"),"n/a",(I235/SQRT(22.5*AC235*(I235/AF235))-1)*100)</f>
        <v>-16.260301142463163</v>
      </c>
      <c r="AR235" s="663">
        <f>INDEX(Historical!$C$7:$C$1279,MATCH(B235,Historical!$B$7:$B$1301,0))*IF(AH235="n/a",1.03,IF(AH235&lt;0,1.01,IF(AH235&gt;10,1.1,(1+AH235/100))))</f>
        <v>1.1550000000000002</v>
      </c>
      <c r="AS235" s="900">
        <f>IF($AI235="n/a",1.03*AR235,IF($AI235&lt;0,1.01*AR235,IF($AI235&gt;10,1.1*AR235,(1+$AI235/100)*AR235)))</f>
        <v>1.2705000000000004</v>
      </c>
      <c r="AT235" s="900">
        <f>IF($AK235="n/a",1.03*AS235,IF($AK235&lt;0,1.01*AS235,IF($AK235&gt;10,1.1*AS235,(1+$AK235/100)*AS235)))</f>
        <v>1.3340250000000005</v>
      </c>
      <c r="AU235" s="900">
        <f>IF($AK235="n/a",1.03*AT235,IF($AK235&lt;0,1.01*AT235,IF($AK235&gt;10,1.1*AT235,(1+$AK235/100)*AT235)))</f>
        <v>1.4007262500000006</v>
      </c>
      <c r="AV235" s="900">
        <f>IF($AK235="n/a",1.03*AU235,IF($AK235&lt;0,1.01*AU235,IF($AK235&gt;10,1.1*AU235,(1+$AK235/100)*AU235)))</f>
        <v>1.4707625625000007</v>
      </c>
      <c r="AW235" s="663">
        <f>SUM(AR235:AV235)</f>
        <v>6.6310138125000027</v>
      </c>
      <c r="AX235" s="761">
        <f>AW235/I235*100</f>
        <v>21.55726206924578</v>
      </c>
      <c r="AY235" s="948">
        <v>0.68</v>
      </c>
      <c r="AZ235" s="886">
        <v>16.89</v>
      </c>
      <c r="BA235" s="886">
        <v>-25.88</v>
      </c>
      <c r="BB235" s="886">
        <v>-0.33999999999999997</v>
      </c>
      <c r="BC235" s="886">
        <v>-14.04</v>
      </c>
      <c r="BE235" s="635">
        <v>2013</v>
      </c>
      <c r="BF235" s="912">
        <f>IF(BE235&gt;2008,0,IF(BE235&gt;2001,1,IF(BE235&gt;1990,2,IF(BE235&gt;1980,3,IF(BE235&gt;1973,4,IF(BE235&gt;1970,5,IF(BE235&gt;1960,6,IF(BE235&gt;1958,7,IF(BE235&gt;1953,8,9)))))))))</f>
        <v>0</v>
      </c>
      <c r="BG235" s="896">
        <v>1</v>
      </c>
    </row>
    <row r="236" spans="1:59" ht="11.25" customHeight="1" x14ac:dyDescent="0.2">
      <c r="A236" s="885" t="s">
        <v>1486</v>
      </c>
      <c r="B236" s="889" t="s">
        <v>1487</v>
      </c>
      <c r="C236" s="946" t="s">
        <v>108</v>
      </c>
      <c r="D236" s="946" t="s">
        <v>4341</v>
      </c>
      <c r="E236" s="746">
        <v>9</v>
      </c>
      <c r="F236" s="1199">
        <v>501</v>
      </c>
      <c r="G236" s="1199" t="s">
        <v>106</v>
      </c>
      <c r="H236" s="1199" t="s">
        <v>106</v>
      </c>
      <c r="I236" s="888">
        <v>119.47</v>
      </c>
      <c r="J236" s="663">
        <f>(M236/I236)*100</f>
        <v>1.6405792249100191</v>
      </c>
      <c r="K236" s="891">
        <v>0.49</v>
      </c>
      <c r="L236" s="901">
        <v>4</v>
      </c>
      <c r="M236" s="654">
        <f>K236*L236</f>
        <v>1.96</v>
      </c>
      <c r="N236" s="884" t="s">
        <v>151</v>
      </c>
      <c r="O236" s="747">
        <v>0.47</v>
      </c>
      <c r="P236" s="875">
        <v>43993</v>
      </c>
      <c r="Q236" s="875">
        <v>44008</v>
      </c>
      <c r="R236" s="654">
        <f>(K236-O236)/O236*100</f>
        <v>4.2553191489361746</v>
      </c>
      <c r="S236" s="714">
        <f>IF(INDEX(Historical!$D$7:$D$1277,MATCH(B236,Historical!$B$7:$B$1301,0))=0,"n/a",(INDEX(Historical!$C$7:$C$1279,MATCH(B236,Historical!$B$7:$B$1301,0))/INDEX(Historical!$D$7:$D$1277,MATCH(B236,Historical!$B$7:$B$1301,0))-1)*100)</f>
        <v>8.8235294117647189</v>
      </c>
      <c r="T236" s="714">
        <f>IF(INDEX(Historical!$F$7:$F$1270,MATCH(B236,Historical!$B$7:$B$1301,0))=0,"n/a",((INDEX(Historical!$C$7:$C$1279,MATCH(B236,Historical!$B$7:$B$1301,0))/INDEX(Historical!$F$7:$F$1270,MATCH(B236,Historical!$B$7:$B$1301,0)))^(1/3)-1)*100)</f>
        <v>15.202557186544174</v>
      </c>
      <c r="U236" s="714">
        <f>IF(INDEX(Historical!$H$7:$H$1270,MATCH(B236,Historical!$B$7:$B$1301,0))=0,"n/a",((INDEX(Historical!$C$7:$C$1279,MATCH(B236,Historical!$B$7:$B$1301,0))/INDEX(Historical!$H$7:$H$1270,MATCH(B236,Historical!$B$7:$B$1301,0)))^(1/5)-1)*100)</f>
        <v>26.109773875727527</v>
      </c>
      <c r="V236" s="714" t="str">
        <f>IF(INDEX(Historical!$O$7:$O$1270,MATCH(B236,Historical!$B$7:$B$1301,0))=0,"n/a",((INDEX(Historical!$C$7:$C$1279,MATCH(B236,Historical!$B$7:$B$1301,0))/INDEX(Historical!$O$7:$O$1270,MATCH(B236,Historical!$B$7:$B$1301,0)))^(1/10)-1)*100)</f>
        <v>n/a</v>
      </c>
      <c r="W236" s="715" t="str">
        <f>IF(OR(U236&lt;=0,U236="n/a",V236&lt;=0,V236="n/a"),"n/a",U236/V236)</f>
        <v>n/a</v>
      </c>
      <c r="X236" s="716">
        <f>IF(OR(AJ236&lt;=0,AJ236="n/a",U236&lt;=0,U236="n/a"),"n/a",U236/AJ236)</f>
        <v>1.8517570124629454</v>
      </c>
      <c r="Y236" s="676"/>
      <c r="Z236" s="663">
        <f>IF(OR(AC236&lt;0.01,AC236="n/a"),"n/a",M236/AC236*100)</f>
        <v>44.851258581235697</v>
      </c>
      <c r="AA236" s="900">
        <f>IF(OR(AC236&lt;0.01,AC236="n/a"),"n/a",I236/AC236)</f>
        <v>27.338672768878716</v>
      </c>
      <c r="AB236" s="901">
        <v>12</v>
      </c>
      <c r="AC236" s="879">
        <v>4.37</v>
      </c>
      <c r="AD236" s="879">
        <v>3.58</v>
      </c>
      <c r="AE236" s="879">
        <v>4.33</v>
      </c>
      <c r="AF236" s="879">
        <v>3.59</v>
      </c>
      <c r="AG236" s="879">
        <v>13.3</v>
      </c>
      <c r="AH236" s="879">
        <v>3.9</v>
      </c>
      <c r="AI236" s="879">
        <v>1.5</v>
      </c>
      <c r="AJ236" s="879">
        <v>14.099999999999998</v>
      </c>
      <c r="AK236" s="879">
        <v>7.5</v>
      </c>
      <c r="AL236" s="892">
        <v>19800</v>
      </c>
      <c r="AM236" s="886">
        <v>0.5</v>
      </c>
      <c r="AN236" s="879">
        <v>0.76</v>
      </c>
      <c r="AO236" s="753">
        <f>IF(U236="n/a","n/a",IF(AA236&lt;0,"n/a",IF(AA236="n/a","n/a",J236+U236-AA236)))</f>
        <v>0.41168033175883068</v>
      </c>
      <c r="AP236" s="754">
        <f>IF(U236="n/a","n/a",J236+U236)</f>
        <v>27.750353100637547</v>
      </c>
      <c r="AQ236" s="902">
        <f>IF(OR(AC236&lt;0.01,AF236="n/a"),"n/a",(I236/SQRT(22.5*AC236*(I236/AF236))-1)*100)</f>
        <v>108.85490470156505</v>
      </c>
      <c r="AR236" s="663">
        <f>INDEX(Historical!$C$7:$C$1279,MATCH(B236,Historical!$B$7:$B$1301,0))*IF(AH236="n/a",1.03,IF(AH236&lt;0,1.01,IF(AH236&gt;10,1.1,(1+AH236/100))))</f>
        <v>1.92215</v>
      </c>
      <c r="AS236" s="900">
        <f>IF($AI236="n/a",1.03*AR236,IF($AI236&lt;0,1.01*AR236,IF($AI236&gt;10,1.1*AR236,(1+$AI236/100)*AR236)))</f>
        <v>1.9509822499999998</v>
      </c>
      <c r="AT236" s="900">
        <f>IF($AK236="n/a",1.03*AS236,IF($AK236&lt;0,1.01*AS236,IF($AK236&gt;10,1.1*AS236,(1+$AK236/100)*AS236)))</f>
        <v>2.0973059187499996</v>
      </c>
      <c r="AU236" s="900">
        <f>IF($AK236="n/a",1.03*AT236,IF($AK236&lt;0,1.01*AT236,IF($AK236&gt;10,1.1*AT236,(1+$AK236/100)*AT236)))</f>
        <v>2.2546038626562495</v>
      </c>
      <c r="AV236" s="900">
        <f>IF($AK236="n/a",1.03*AU236,IF($AK236&lt;0,1.01*AU236,IF($AK236&gt;10,1.1*AU236,(1+$AK236/100)*AU236)))</f>
        <v>2.4236991523554678</v>
      </c>
      <c r="AW236" s="663">
        <f>SUM(AR236:AV236)</f>
        <v>10.648741183761716</v>
      </c>
      <c r="AX236" s="761">
        <f>AW236/I236*100</f>
        <v>8.9133181415934679</v>
      </c>
      <c r="AY236" s="948">
        <v>0.75</v>
      </c>
      <c r="AZ236" s="886">
        <v>66.72</v>
      </c>
      <c r="BA236" s="886">
        <v>-2.19</v>
      </c>
      <c r="BB236" s="886">
        <v>5.09</v>
      </c>
      <c r="BC236" s="886">
        <v>12.4</v>
      </c>
      <c r="BE236" s="635">
        <v>2012</v>
      </c>
      <c r="BF236" s="912">
        <f>IF(BE236&gt;2008,0,IF(BE236&gt;2001,1,IF(BE236&gt;1990,2,IF(BE236&gt;1980,3,IF(BE236&gt;1973,4,IF(BE236&gt;1970,5,IF(BE236&gt;1960,6,IF(BE236&gt;1958,7,IF(BE236&gt;1953,8,9)))))))))</f>
        <v>0</v>
      </c>
      <c r="BG236" s="896">
        <v>5.2</v>
      </c>
    </row>
    <row r="237" spans="1:59" ht="11.25" customHeight="1" x14ac:dyDescent="0.2">
      <c r="A237" s="885" t="s">
        <v>3875</v>
      </c>
      <c r="B237" s="889" t="s">
        <v>3876</v>
      </c>
      <c r="C237" s="946" t="s">
        <v>131</v>
      </c>
      <c r="D237" s="946" t="s">
        <v>4336</v>
      </c>
      <c r="E237" s="746">
        <v>7</v>
      </c>
      <c r="F237" s="1199">
        <v>661</v>
      </c>
      <c r="G237" s="1199" t="s">
        <v>106</v>
      </c>
      <c r="H237" s="1199" t="s">
        <v>106</v>
      </c>
      <c r="I237" s="888">
        <v>51.28</v>
      </c>
      <c r="J237" s="663">
        <f>(M237/I237)*100</f>
        <v>4.3291731669266778</v>
      </c>
      <c r="K237" s="891">
        <v>0.55500000000000005</v>
      </c>
      <c r="L237" s="901">
        <v>4</v>
      </c>
      <c r="M237" s="654">
        <f>K237*L237</f>
        <v>2.2200000000000002</v>
      </c>
      <c r="N237" s="884" t="s">
        <v>107</v>
      </c>
      <c r="O237" s="747">
        <v>0.53500000000000003</v>
      </c>
      <c r="P237" s="875">
        <v>43957</v>
      </c>
      <c r="Q237" s="875">
        <v>43966</v>
      </c>
      <c r="R237" s="654">
        <f>(K237-O237)/O237*100</f>
        <v>3.7383177570093489</v>
      </c>
      <c r="S237" s="714">
        <f>IF(INDEX(Historical!$D$7:$D$1277,MATCH(B237,Historical!$B$7:$B$1301,0))=0,"n/a",(INDEX(Historical!$C$7:$C$1279,MATCH(B237,Historical!$B$7:$B$1301,0))/INDEX(Historical!$D$7:$D$1277,MATCH(B237,Historical!$B$7:$B$1301,0))-1)*100)</f>
        <v>14.890510948905122</v>
      </c>
      <c r="T237" s="714">
        <f>IF(INDEX(Historical!$F$7:$F$1270,MATCH(B237,Historical!$B$7:$B$1301,0))=0,"n/a",((INDEX(Historical!$C$7:$C$1279,MATCH(B237,Historical!$B$7:$B$1301,0))/INDEX(Historical!$F$7:$F$1270,MATCH(B237,Historical!$B$7:$B$1301,0)))^(1/3)-1)*100)</f>
        <v>14.886533308592419</v>
      </c>
      <c r="U237" s="714">
        <f>IF(INDEX(Historical!$H$7:$H$1270,MATCH(B237,Historical!$B$7:$B$1301,0))=0,"n/a",((INDEX(Historical!$C$7:$C$1279,MATCH(B237,Historical!$B$7:$B$1301,0))/INDEX(Historical!$H$7:$H$1270,MATCH(B237,Historical!$B$7:$B$1301,0)))^(1/5)-1)*100)</f>
        <v>60.023105305013935</v>
      </c>
      <c r="V237" s="714" t="str">
        <f>IF(INDEX(Historical!$O$7:$O$1270,MATCH(B237,Historical!$B$7:$B$1301,0))=0,"n/a",((INDEX(Historical!$C$7:$C$1279,MATCH(B237,Historical!$B$7:$B$1301,0))/INDEX(Historical!$O$7:$O$1270,MATCH(B237,Historical!$B$7:$B$1301,0)))^(1/10)-1)*100)</f>
        <v>n/a</v>
      </c>
      <c r="W237" s="715" t="str">
        <f>IF(OR(U237&lt;=0,U237="n/a",V237&lt;=0,V237="n/a"),"n/a",U237/V237)</f>
        <v>n/a</v>
      </c>
      <c r="X237" s="716" t="str">
        <f>IF(OR(AJ237&lt;=0,AJ237="n/a",U237&lt;=0,U237="n/a"),"n/a",U237/AJ237)</f>
        <v>n/a</v>
      </c>
      <c r="Y237" s="890"/>
      <c r="Z237" s="663" t="str">
        <f>IF(OR(AC237&lt;0.01,AC237="n/a"),"n/a",M237/AC237*100)</f>
        <v>n/a</v>
      </c>
      <c r="AA237" s="900" t="str">
        <f>IF(OR(AC237&lt;0.01,AC237="n/a"),"n/a",I237/AC237)</f>
        <v>n/a</v>
      </c>
      <c r="AB237" s="901">
        <v>12</v>
      </c>
      <c r="AC237" s="879">
        <v>-4.55</v>
      </c>
      <c r="AD237" s="879" t="s">
        <v>136</v>
      </c>
      <c r="AE237" s="879">
        <v>3.73</v>
      </c>
      <c r="AF237" s="879">
        <v>1.9</v>
      </c>
      <c r="AG237" s="879">
        <v>-15.9</v>
      </c>
      <c r="AH237" s="881">
        <v>-151.4</v>
      </c>
      <c r="AI237" s="881">
        <v>267.89999999999998</v>
      </c>
      <c r="AJ237" s="879">
        <v>-62.5</v>
      </c>
      <c r="AK237" s="879">
        <v>-13.38</v>
      </c>
      <c r="AL237" s="892">
        <v>3320</v>
      </c>
      <c r="AM237" s="886">
        <v>0.5</v>
      </c>
      <c r="AN237" s="879">
        <v>2.44</v>
      </c>
      <c r="AO237" s="753" t="str">
        <f>IF(U237="n/a","n/a",IF(AA237&lt;0,"n/a",IF(AA237="n/a","n/a",J237+U237-AA237)))</f>
        <v>n/a</v>
      </c>
      <c r="AP237" s="754">
        <f>IF(U237="n/a","n/a",J237+U237)</f>
        <v>64.352278471940608</v>
      </c>
      <c r="AQ237" s="902" t="str">
        <f>IF(OR(AC237&lt;0.01,AF237="n/a"),"n/a",(I237/SQRT(22.5*AC237*(I237/AF237))-1)*100)</f>
        <v>n/a</v>
      </c>
      <c r="AR237" s="663">
        <f>INDEX(Historical!$C$7:$C$1279,MATCH(B237,Historical!$B$7:$B$1301,0))*IF(AH237="n/a",1.03,IF(AH237&lt;0,1.01,IF(AH237&gt;10,1.1,(1+AH237/100))))</f>
        <v>1.9871750000000001</v>
      </c>
      <c r="AS237" s="900">
        <f>IF($AI237="n/a",1.03*AR237,IF($AI237&lt;0,1.01*AR237,IF($AI237&gt;10,1.1*AR237,(1+$AI237/100)*AR237)))</f>
        <v>2.1858925000000005</v>
      </c>
      <c r="AT237" s="900">
        <f>IF($AK237="n/a",1.03*AS237,IF($AK237&lt;0,1.01*AS237,IF($AK237&gt;10,1.1*AS237,(1+$AK237/100)*AS237)))</f>
        <v>2.2077514250000005</v>
      </c>
      <c r="AU237" s="900">
        <f>IF($AK237="n/a",1.03*AT237,IF($AK237&lt;0,1.01*AT237,IF($AK237&gt;10,1.1*AT237,(1+$AK237/100)*AT237)))</f>
        <v>2.2298289392500004</v>
      </c>
      <c r="AV237" s="900">
        <f>IF($AK237="n/a",1.03*AU237,IF($AK237&lt;0,1.01*AU237,IF($AK237&gt;10,1.1*AU237,(1+$AK237/100)*AU237)))</f>
        <v>2.2521272286425003</v>
      </c>
      <c r="AW237" s="663">
        <f>SUM(AR237:AV237)</f>
        <v>10.862775092892502</v>
      </c>
      <c r="AX237" s="761">
        <f>AW237/I237*100</f>
        <v>21.183258761490837</v>
      </c>
      <c r="AY237" s="948">
        <v>1.1200000000000001</v>
      </c>
      <c r="AZ237" s="886">
        <v>76.77000000000001</v>
      </c>
      <c r="BA237" s="886">
        <v>-17.119999999999997</v>
      </c>
      <c r="BB237" s="886">
        <v>2.6</v>
      </c>
      <c r="BC237" s="886">
        <v>0.12</v>
      </c>
      <c r="BE237" s="635">
        <v>2014</v>
      </c>
      <c r="BF237" s="912">
        <f>IF(BE237&gt;2008,0,IF(BE237&gt;2001,1,IF(BE237&gt;1990,2,IF(BE237&gt;1980,3,IF(BE237&gt;1973,4,IF(BE237&gt;1970,5,IF(BE237&gt;1960,6,IF(BE237&gt;1958,7,IF(BE237&gt;1953,8,9)))))))))</f>
        <v>0</v>
      </c>
      <c r="BG237" s="896">
        <v>-2.4</v>
      </c>
    </row>
    <row r="238" spans="1:59" ht="11.25" customHeight="1" x14ac:dyDescent="0.2">
      <c r="A238" s="885" t="s">
        <v>1504</v>
      </c>
      <c r="B238" s="889" t="s">
        <v>1505</v>
      </c>
      <c r="C238" s="946" t="s">
        <v>108</v>
      </c>
      <c r="D238" s="946" t="s">
        <v>4337</v>
      </c>
      <c r="E238" s="746">
        <v>7</v>
      </c>
      <c r="F238" s="1199">
        <v>596</v>
      </c>
      <c r="G238" s="1199" t="s">
        <v>106</v>
      </c>
      <c r="H238" s="1199" t="s">
        <v>106</v>
      </c>
      <c r="I238" s="888">
        <v>11.52</v>
      </c>
      <c r="J238" s="663">
        <f>(M238/I238)*100</f>
        <v>3.8194444444444446</v>
      </c>
      <c r="K238" s="891">
        <v>0.11</v>
      </c>
      <c r="L238" s="901">
        <v>4</v>
      </c>
      <c r="M238" s="654">
        <f>K238*L238</f>
        <v>0.44</v>
      </c>
      <c r="N238" s="884" t="s">
        <v>441</v>
      </c>
      <c r="O238" s="747">
        <v>0.1</v>
      </c>
      <c r="P238" s="880">
        <v>43592</v>
      </c>
      <c r="Q238" s="880">
        <v>43607</v>
      </c>
      <c r="R238" s="654">
        <f>(K238-O238)/O238*100</f>
        <v>9.9999999999999947</v>
      </c>
      <c r="S238" s="714">
        <f>IF(INDEX(Historical!$D$7:$D$1277,MATCH(B238,Historical!$B$7:$B$1301,0))=0,"n/a",(INDEX(Historical!$C$7:$C$1279,MATCH(B238,Historical!$B$7:$B$1301,0))/INDEX(Historical!$D$7:$D$1277,MATCH(B238,Historical!$B$7:$B$1301,0))-1)*100)</f>
        <v>7.4999999999999956</v>
      </c>
      <c r="T238" s="714">
        <f>IF(INDEX(Historical!$F$7:$F$1270,MATCH(B238,Historical!$B$7:$B$1301,0))=0,"n/a",((INDEX(Historical!$C$7:$C$1279,MATCH(B238,Historical!$B$7:$B$1301,0))/INDEX(Historical!$F$7:$F$1270,MATCH(B238,Historical!$B$7:$B$1301,0)))^(1/3)-1)*100)</f>
        <v>11.524149667113504</v>
      </c>
      <c r="U238" s="714">
        <f>IF(INDEX(Historical!$H$7:$H$1270,MATCH(B238,Historical!$B$7:$B$1301,0))=0,"n/a",((INDEX(Historical!$C$7:$C$1279,MATCH(B238,Historical!$B$7:$B$1301,0))/INDEX(Historical!$H$7:$H$1270,MATCH(B238,Historical!$B$7:$B$1301,0)))^(1/5)-1)*100)</f>
        <v>10.585712778116175</v>
      </c>
      <c r="V238" s="714">
        <f>IF(INDEX(Historical!$O$7:$O$1270,MATCH(B238,Historical!$B$7:$B$1301,0))=0,"n/a",((INDEX(Historical!$C$7:$C$1279,MATCH(B238,Historical!$B$7:$B$1301,0))/INDEX(Historical!$O$7:$O$1270,MATCH(B238,Historical!$B$7:$B$1301,0)))^(1/10)-1)*100)</f>
        <v>14.197437928385682</v>
      </c>
      <c r="W238" s="715">
        <f>IF(OR(U238&lt;=0,U238="n/a",V238&lt;=0,V238="n/a"),"n/a",U238/V238)</f>
        <v>0.74560725896547886</v>
      </c>
      <c r="X238" s="716">
        <f>IF(OR(AJ238&lt;=0,AJ238="n/a",U238&lt;=0,U238="n/a"),"n/a",U238/AJ238)</f>
        <v>0.65749768808174991</v>
      </c>
      <c r="Y238" s="685" t="s">
        <v>4397</v>
      </c>
      <c r="Z238" s="663">
        <f>IF(OR(AC238&lt;0.01,AC238="n/a"),"n/a",M238/AC238*100)</f>
        <v>57.142857142857139</v>
      </c>
      <c r="AA238" s="900">
        <f>IF(OR(AC238&lt;0.01,AC238="n/a"),"n/a",I238/AC238)</f>
        <v>14.961038961038961</v>
      </c>
      <c r="AB238" s="901">
        <v>12</v>
      </c>
      <c r="AC238" s="879">
        <v>0.77</v>
      </c>
      <c r="AD238" s="879">
        <v>1.85</v>
      </c>
      <c r="AE238" s="879">
        <v>3.34</v>
      </c>
      <c r="AF238" s="879">
        <v>0.75</v>
      </c>
      <c r="AG238" s="879">
        <v>5.2</v>
      </c>
      <c r="AH238" s="879">
        <v>0.3</v>
      </c>
      <c r="AI238" s="879">
        <v>32.629999999999995</v>
      </c>
      <c r="AJ238" s="879">
        <v>16.100000000000001</v>
      </c>
      <c r="AK238" s="879">
        <v>8</v>
      </c>
      <c r="AL238" s="892">
        <v>563.08000000000004</v>
      </c>
      <c r="AM238" s="886">
        <v>3.2</v>
      </c>
      <c r="AN238" s="879">
        <v>0.91</v>
      </c>
      <c r="AO238" s="753">
        <f>IF(U238="n/a","n/a",IF(AA238&lt;0,"n/a",IF(AA238="n/a","n/a",J238+U238-AA238)))</f>
        <v>-0.55588173847834099</v>
      </c>
      <c r="AP238" s="754">
        <f>IF(U238="n/a","n/a",J238+U238)</f>
        <v>14.40515722256062</v>
      </c>
      <c r="AQ238" s="902">
        <f>IF(OR(AC238&lt;0.01,AF238="n/a"),"n/a",(I238/SQRT(22.5*AC238*(I238/AF238))-1)*100)</f>
        <v>-29.381213639620039</v>
      </c>
      <c r="AR238" s="663">
        <f>INDEX(Historical!$C$7:$C$1279,MATCH(B238,Historical!$B$7:$B$1301,0))*IF(AH238="n/a",1.03,IF(AH238&lt;0,1.01,IF(AH238&gt;10,1.1,(1+AH238/100))))</f>
        <v>0.43128999999999995</v>
      </c>
      <c r="AS238" s="900">
        <f>IF($AI238="n/a",1.03*AR238,IF($AI238&lt;0,1.01*AR238,IF($AI238&gt;10,1.1*AR238,(1+$AI238/100)*AR238)))</f>
        <v>0.47441899999999998</v>
      </c>
      <c r="AT238" s="900">
        <f>IF($AK238="n/a",1.03*AS238,IF($AK238&lt;0,1.01*AS238,IF($AK238&gt;10,1.1*AS238,(1+$AK238/100)*AS238)))</f>
        <v>0.51237252</v>
      </c>
      <c r="AU238" s="900">
        <f>IF($AK238="n/a",1.03*AT238,IF($AK238&lt;0,1.01*AT238,IF($AK238&gt;10,1.1*AT238,(1+$AK238/100)*AT238)))</f>
        <v>0.55336232159999998</v>
      </c>
      <c r="AV238" s="900">
        <f>IF($AK238="n/a",1.03*AU238,IF($AK238&lt;0,1.01*AU238,IF($AK238&gt;10,1.1*AU238,(1+$AK238/100)*AU238)))</f>
        <v>0.59763130732800007</v>
      </c>
      <c r="AW238" s="663">
        <f>SUM(AR238:AV238)</f>
        <v>2.5690751489279999</v>
      </c>
      <c r="AX238" s="761">
        <f>AW238/I238*100</f>
        <v>22.300999556666667</v>
      </c>
      <c r="AY238" s="948">
        <v>0.73</v>
      </c>
      <c r="AZ238" s="886">
        <v>22.81</v>
      </c>
      <c r="BA238" s="886">
        <v>-34.36</v>
      </c>
      <c r="BB238" s="886">
        <v>5.41</v>
      </c>
      <c r="BC238" s="886">
        <v>-19.25</v>
      </c>
      <c r="BE238" s="635">
        <v>2014</v>
      </c>
      <c r="BF238" s="912">
        <f>IF(BE238&gt;2008,0,IF(BE238&gt;2001,1,IF(BE238&gt;1990,2,IF(BE238&gt;1980,3,IF(BE238&gt;1973,4,IF(BE238&gt;1970,5,IF(BE238&gt;1960,6,IF(BE238&gt;1958,7,IF(BE238&gt;1953,8,9)))))))))</f>
        <v>0</v>
      </c>
      <c r="BG238" s="896">
        <v>0.70000000000000007</v>
      </c>
    </row>
    <row r="239" spans="1:59" s="787" customFormat="1" ht="11.25" customHeight="1" x14ac:dyDescent="0.2">
      <c r="A239" s="768" t="s">
        <v>1500</v>
      </c>
      <c r="B239" s="795" t="s">
        <v>1501</v>
      </c>
      <c r="C239" s="946" t="s">
        <v>131</v>
      </c>
      <c r="D239" s="946" t="s">
        <v>4334</v>
      </c>
      <c r="E239" s="769">
        <v>9</v>
      </c>
      <c r="F239" s="1199">
        <v>479</v>
      </c>
      <c r="G239" s="1198" t="s">
        <v>37</v>
      </c>
      <c r="H239" s="1198" t="s">
        <v>37</v>
      </c>
      <c r="I239" s="770">
        <v>22.74</v>
      </c>
      <c r="J239" s="771">
        <f>(M239/I239)*100</f>
        <v>3.6939313984168867</v>
      </c>
      <c r="K239" s="772">
        <v>0.21</v>
      </c>
      <c r="L239" s="773">
        <v>4</v>
      </c>
      <c r="M239" s="774">
        <f>K239*L239</f>
        <v>0.84</v>
      </c>
      <c r="N239" s="775" t="s">
        <v>1240</v>
      </c>
      <c r="O239" s="776">
        <v>0.2</v>
      </c>
      <c r="P239" s="777">
        <v>43871</v>
      </c>
      <c r="Q239" s="777">
        <v>43881</v>
      </c>
      <c r="R239" s="774">
        <f>(K239-O239)/O239*100</f>
        <v>4.9999999999999902</v>
      </c>
      <c r="S239" s="714">
        <f>IF(INDEX(Historical!$D$7:$D$1277,MATCH(B239,Historical!$B$7:$B$1301,0))=0,"n/a",(INDEX(Historical!$C$7:$C$1279,MATCH(B239,Historical!$B$7:$B$1301,0))/INDEX(Historical!$D$7:$D$1277,MATCH(B239,Historical!$B$7:$B$1301,0))-1)*100)</f>
        <v>2.5641025641025772</v>
      </c>
      <c r="T239" s="714">
        <f>IF(INDEX(Historical!$F$7:$F$1270,MATCH(B239,Historical!$B$7:$B$1301,0))=0,"n/a",((INDEX(Historical!$C$7:$C$1279,MATCH(B239,Historical!$B$7:$B$1301,0))/INDEX(Historical!$F$7:$F$1270,MATCH(B239,Historical!$B$7:$B$1301,0)))^(1/3)-1)*100)</f>
        <v>7.7217345015941907</v>
      </c>
      <c r="U239" s="714">
        <f>IF(INDEX(Historical!$H$7:$H$1270,MATCH(B239,Historical!$B$7:$B$1301,0))=0,"n/a",((INDEX(Historical!$C$7:$C$1279,MATCH(B239,Historical!$B$7:$B$1301,0))/INDEX(Historical!$H$7:$H$1270,MATCH(B239,Historical!$B$7:$B$1301,0)))^(1/5)-1)*100)</f>
        <v>14.825088604127679</v>
      </c>
      <c r="V239" s="714">
        <f>IF(INDEX(Historical!$O$7:$O$1270,MATCH(B239,Historical!$B$7:$B$1301,0))=0,"n/a",((INDEX(Historical!$C$7:$C$1279,MATCH(B239,Historical!$B$7:$B$1301,0))/INDEX(Historical!$O$7:$O$1270,MATCH(B239,Historical!$B$7:$B$1301,0)))^(1/10)-1)*100)</f>
        <v>8.2681139453081762</v>
      </c>
      <c r="W239" s="715">
        <f>IF(OR(U239&lt;=0,U239="n/a",V239&lt;=0,V239="n/a"),"n/a",U239/V239)</f>
        <v>1.7930435770712041</v>
      </c>
      <c r="X239" s="716">
        <f>IF(OR(AJ239&lt;=0,AJ239="n/a",U239&lt;=0,U239="n/a"),"n/a",U239/AJ239)</f>
        <v>9.8833924027517863</v>
      </c>
      <c r="Y239" s="1081"/>
      <c r="Z239" s="771">
        <f>IF(OR(AC239&lt;0.01,AC239="n/a"),"n/a",M239/AC239*100)</f>
        <v>171.42857142857142</v>
      </c>
      <c r="AA239" s="779">
        <f>IF(OR(AC239&lt;0.01,AC239="n/a"),"n/a",I239/AC239)</f>
        <v>46.408163265306122</v>
      </c>
      <c r="AB239" s="773">
        <v>12</v>
      </c>
      <c r="AC239" s="780">
        <v>0.49</v>
      </c>
      <c r="AD239" s="780">
        <v>9.4700000000000006</v>
      </c>
      <c r="AE239" s="780">
        <v>1.76</v>
      </c>
      <c r="AF239" s="780">
        <v>1.79</v>
      </c>
      <c r="AG239" s="780">
        <v>3.6999999999999997</v>
      </c>
      <c r="AH239" s="780">
        <v>574.09999999999991</v>
      </c>
      <c r="AI239" s="780">
        <v>4.95</v>
      </c>
      <c r="AJ239" s="780">
        <v>1.5</v>
      </c>
      <c r="AK239" s="780">
        <v>4.8899999999999997</v>
      </c>
      <c r="AL239" s="781">
        <v>8680</v>
      </c>
      <c r="AM239" s="782">
        <v>0.5</v>
      </c>
      <c r="AN239" s="780">
        <v>2.0299999999999998</v>
      </c>
      <c r="AO239" s="783">
        <f>IF(U239="n/a","n/a",IF(AA239&lt;0,"n/a",IF(AA239="n/a","n/a",J239+U239-AA239)))</f>
        <v>-27.889143262761557</v>
      </c>
      <c r="AP239" s="784">
        <f>IF(U239="n/a","n/a",J239+U239)</f>
        <v>18.519020002544565</v>
      </c>
      <c r="AQ239" s="785">
        <f>IF(OR(AC239&lt;0.01,AF239="n/a"),"n/a",(I239/SQRT(22.5*AC239*(I239/AF239))-1)*100)</f>
        <v>92.146486069466121</v>
      </c>
      <c r="AR239" s="663">
        <f>INDEX(Historical!$C$7:$C$1279,MATCH(B239,Historical!$B$7:$B$1301,0))*IF(AH239="n/a",1.03,IF(AH239&lt;0,1.01,IF(AH239&gt;10,1.1,(1+AH239/100))))</f>
        <v>0.88000000000000012</v>
      </c>
      <c r="AS239" s="779">
        <f>IF($AI239="n/a",1.03*AR239,IF($AI239&lt;0,1.01*AR239,IF($AI239&gt;10,1.1*AR239,(1+$AI239/100)*AR239)))</f>
        <v>0.92356000000000016</v>
      </c>
      <c r="AT239" s="779">
        <f>IF($AK239="n/a",1.03*AS239,IF($AK239&lt;0,1.01*AS239,IF($AK239&gt;10,1.1*AS239,(1+$AK239/100)*AS239)))</f>
        <v>0.96872208400000015</v>
      </c>
      <c r="AU239" s="779">
        <f>IF($AK239="n/a",1.03*AT239,IF($AK239&lt;0,1.01*AT239,IF($AK239&gt;10,1.1*AT239,(1+$AK239/100)*AT239)))</f>
        <v>1.0160925939076002</v>
      </c>
      <c r="AV239" s="779">
        <f>IF($AK239="n/a",1.03*AU239,IF($AK239&lt;0,1.01*AU239,IF($AK239&gt;10,1.1*AU239,(1+$AK239/100)*AU239)))</f>
        <v>1.0657795217496817</v>
      </c>
      <c r="AW239" s="771">
        <f>SUM(AR239:AV239)</f>
        <v>4.8541541996572821</v>
      </c>
      <c r="AX239" s="786">
        <f>AW239/I239*100</f>
        <v>21.346324536751464</v>
      </c>
      <c r="AY239" s="949">
        <v>0.27</v>
      </c>
      <c r="AZ239" s="782">
        <v>16.259999999999998</v>
      </c>
      <c r="BA239" s="782">
        <v>-25.86</v>
      </c>
      <c r="BB239" s="782">
        <v>-5.0299999999999994</v>
      </c>
      <c r="BC239" s="782">
        <v>-14.530000000000001</v>
      </c>
      <c r="BD239" s="922"/>
      <c r="BE239" s="635">
        <v>2012</v>
      </c>
      <c r="BF239" s="912">
        <f>IF(BE239&gt;2008,0,IF(BE239&gt;2001,1,IF(BE239&gt;1990,2,IF(BE239&gt;1980,3,IF(BE239&gt;1973,4,IF(BE239&gt;1970,5,IF(BE239&gt;1960,6,IF(BE239&gt;1958,7,IF(BE239&gt;1953,8,9)))))))))</f>
        <v>0</v>
      </c>
      <c r="BG239" s="838">
        <v>0.8</v>
      </c>
    </row>
    <row r="240" spans="1:59" ht="11.25" customHeight="1" x14ac:dyDescent="0.2">
      <c r="A240" s="895" t="s">
        <v>4556</v>
      </c>
      <c r="B240" s="889" t="s">
        <v>4524</v>
      </c>
      <c r="C240" s="946" t="s">
        <v>108</v>
      </c>
      <c r="D240" s="946" t="s">
        <v>4350</v>
      </c>
      <c r="E240" s="746">
        <v>5</v>
      </c>
      <c r="F240" s="1199">
        <v>754</v>
      </c>
      <c r="G240" s="1199" t="s">
        <v>106</v>
      </c>
      <c r="H240" s="1199" t="s">
        <v>106</v>
      </c>
      <c r="I240" s="888">
        <v>47.74</v>
      </c>
      <c r="J240" s="663">
        <f>(M240/I240)*100</f>
        <v>1.6757436112274822</v>
      </c>
      <c r="K240" s="891">
        <v>0.2</v>
      </c>
      <c r="L240" s="901">
        <v>4</v>
      </c>
      <c r="M240" s="654">
        <f>K240*L240</f>
        <v>0.8</v>
      </c>
      <c r="N240" s="884" t="s">
        <v>517</v>
      </c>
      <c r="O240" s="747">
        <v>0.18</v>
      </c>
      <c r="P240" s="875">
        <v>43796</v>
      </c>
      <c r="Q240" s="875">
        <v>43812</v>
      </c>
      <c r="R240" s="654">
        <f>(K240-O240)/O240*100</f>
        <v>11.111111111111121</v>
      </c>
      <c r="S240" s="714">
        <f>IF(INDEX(Historical!$D$7:$D$1277,MATCH(B240,Historical!$B$7:$B$1301,0))=0,"n/a",(INDEX(Historical!$C$7:$C$1279,MATCH(B240,Historical!$B$7:$B$1301,0))/INDEX(Historical!$D$7:$D$1277,MATCH(B240,Historical!$B$7:$B$1301,0))-1)*100)</f>
        <v>12.12121212121211</v>
      </c>
      <c r="T240" s="714">
        <f>IF(INDEX(Historical!$F$7:$F$1270,MATCH(B240,Historical!$B$7:$B$1301,0))=0,"n/a",((INDEX(Historical!$C$7:$C$1279,MATCH(B240,Historical!$B$7:$B$1301,0))/INDEX(Historical!$F$7:$F$1270,MATCH(B240,Historical!$B$7:$B$1301,0)))^(1/3)-1)*100)</f>
        <v>13.960384306101293</v>
      </c>
      <c r="U240" s="714">
        <f>IF(INDEX(Historical!$H$7:$H$1270,MATCH(B240,Historical!$B$7:$B$1301,0))=0,"n/a",((INDEX(Historical!$C$7:$C$1279,MATCH(B240,Historical!$B$7:$B$1301,0))/INDEX(Historical!$H$7:$H$1270,MATCH(B240,Historical!$B$7:$B$1301,0)))^(1/5)-1)*100)</f>
        <v>13.09264089979596</v>
      </c>
      <c r="V240" s="714">
        <f>IF(INDEX(Historical!$O$7:$O$1270,MATCH(B240,Historical!$B$7:$B$1301,0))=0,"n/a",((INDEX(Historical!$C$7:$C$1279,MATCH(B240,Historical!$B$7:$B$1301,0))/INDEX(Historical!$O$7:$O$1270,MATCH(B240,Historical!$B$7:$B$1301,0)))^(1/10)-1)*100)</f>
        <v>26.594071548535013</v>
      </c>
      <c r="W240" s="715">
        <f>IF(OR(U240&lt;=0,U240="n/a",V240&lt;=0,V240="n/a"),"n/a",U240/V240)</f>
        <v>0.49231426921227467</v>
      </c>
      <c r="X240" s="716" t="str">
        <f>IF(OR(AJ240&lt;=0,AJ240="n/a",U240&lt;=0,U240="n/a"),"n/a",U240/AJ240)</f>
        <v>n/a</v>
      </c>
      <c r="Y240" s="890"/>
      <c r="Z240" s="663">
        <f>IF(OR(AC240&lt;0.01,AC240="n/a"),"n/a",M240/AC240*100)</f>
        <v>53.691275167785236</v>
      </c>
      <c r="AA240" s="900">
        <f>IF(OR(AC240&lt;0.01,AC240="n/a"),"n/a",I240/AC240)</f>
        <v>32.040268456375841</v>
      </c>
      <c r="AB240" s="901">
        <v>12</v>
      </c>
      <c r="AC240" s="879">
        <v>1.49</v>
      </c>
      <c r="AD240" s="879" t="s">
        <v>136</v>
      </c>
      <c r="AE240" s="879">
        <v>1.1299999999999999</v>
      </c>
      <c r="AF240" s="879">
        <v>0.8</v>
      </c>
      <c r="AG240" s="879">
        <v>2.5</v>
      </c>
      <c r="AH240" s="879">
        <v>-36.4</v>
      </c>
      <c r="AI240" s="879">
        <v>100.76</v>
      </c>
      <c r="AJ240" s="879">
        <v>-11.600000000000001</v>
      </c>
      <c r="AK240" s="879">
        <v>-6.9099999999999993</v>
      </c>
      <c r="AL240" s="892">
        <v>1860</v>
      </c>
      <c r="AM240" s="886">
        <v>9.7000000000000011</v>
      </c>
      <c r="AN240" s="879">
        <v>8.82</v>
      </c>
      <c r="AO240" s="753">
        <f>IF(U240="n/a","n/a",IF(AA240&lt;0,"n/a",IF(AA240="n/a","n/a",J240+U240-AA240)))</f>
        <v>-17.2718839453524</v>
      </c>
      <c r="AP240" s="754">
        <f>IF(U240="n/a","n/a",J240+U240)</f>
        <v>14.768384511023442</v>
      </c>
      <c r="AQ240" s="902">
        <f>IF(OR(AC240&lt;0.01,AF240="n/a"),"n/a",(I240/SQRT(22.5*AC240*(I240/AF240))-1)*100)</f>
        <v>6.7337596599869487</v>
      </c>
      <c r="AR240" s="663">
        <f>INDEX(Historical!$C$7:$C$1279,MATCH(B240,Historical!$B$7:$B$1301,0))*IF(AH240="n/a",1.03,IF(AH240&lt;0,1.01,IF(AH240&gt;10,1.1,(1+AH240/100))))</f>
        <v>0.74739999999999995</v>
      </c>
      <c r="AS240" s="900">
        <f>IF($AI240="n/a",1.03*AR240,IF($AI240&lt;0,1.01*AR240,IF($AI240&gt;10,1.1*AR240,(1+$AI240/100)*AR240)))</f>
        <v>0.82213999999999998</v>
      </c>
      <c r="AT240" s="900">
        <f>IF($AK240="n/a",1.03*AS240,IF($AK240&lt;0,1.01*AS240,IF($AK240&gt;10,1.1*AS240,(1+$AK240/100)*AS240)))</f>
        <v>0.83036140000000003</v>
      </c>
      <c r="AU240" s="900">
        <f>IF($AK240="n/a",1.03*AT240,IF($AK240&lt;0,1.01*AT240,IF($AK240&gt;10,1.1*AT240,(1+$AK240/100)*AT240)))</f>
        <v>0.83866501400000004</v>
      </c>
      <c r="AV240" s="900">
        <f>IF($AK240="n/a",1.03*AU240,IF($AK240&lt;0,1.01*AU240,IF($AK240&gt;10,1.1*AU240,(1+$AK240/100)*AU240)))</f>
        <v>0.8470516641400001</v>
      </c>
      <c r="AW240" s="663">
        <f>SUM(AR240:AV240)</f>
        <v>4.0856180781400004</v>
      </c>
      <c r="AX240" s="761">
        <f>AW240/I240*100</f>
        <v>8.5580604904482627</v>
      </c>
      <c r="AY240" s="948">
        <v>0.52</v>
      </c>
      <c r="AZ240" s="886">
        <v>30.080000000000002</v>
      </c>
      <c r="BA240" s="886">
        <v>-31.77</v>
      </c>
      <c r="BB240" s="886">
        <v>0.75</v>
      </c>
      <c r="BC240" s="886">
        <v>-12.870000000000001</v>
      </c>
      <c r="BE240" s="635">
        <v>2015</v>
      </c>
      <c r="BF240" s="912">
        <f>IF(BE240&gt;2008,0,IF(BE240&gt;2001,1,IF(BE240&gt;1990,2,IF(BE240&gt;1980,3,IF(BE240&gt;1973,4,IF(BE240&gt;1970,5,IF(BE240&gt;1960,6,IF(BE240&gt;1958,7,IF(BE240&gt;1953,8,9)))))))))</f>
        <v>0</v>
      </c>
      <c r="BG240" s="896">
        <v>0.2</v>
      </c>
    </row>
    <row r="241" spans="1:59" ht="11.25" customHeight="1" x14ac:dyDescent="0.2">
      <c r="A241" s="895" t="s">
        <v>4064</v>
      </c>
      <c r="B241" s="889" t="s">
        <v>4065</v>
      </c>
      <c r="C241" s="946" t="s">
        <v>112</v>
      </c>
      <c r="D241" s="946" t="s">
        <v>211</v>
      </c>
      <c r="E241" s="746">
        <v>6</v>
      </c>
      <c r="F241" s="1199">
        <v>718</v>
      </c>
      <c r="G241" s="1199" t="s">
        <v>106</v>
      </c>
      <c r="H241" s="1199" t="s">
        <v>106</v>
      </c>
      <c r="I241" s="888">
        <v>49.29</v>
      </c>
      <c r="J241" s="663">
        <f>(M241/I241)*100</f>
        <v>2.1099614526273078</v>
      </c>
      <c r="K241" s="891">
        <v>0.26</v>
      </c>
      <c r="L241" s="901">
        <v>4</v>
      </c>
      <c r="M241" s="654">
        <f>K241*L241</f>
        <v>1.04</v>
      </c>
      <c r="N241" s="884" t="s">
        <v>325</v>
      </c>
      <c r="O241" s="747">
        <v>0.25</v>
      </c>
      <c r="P241" s="875">
        <v>43893</v>
      </c>
      <c r="Q241" s="875">
        <v>43908</v>
      </c>
      <c r="R241" s="654">
        <f>(K241-O241)/O241*100</f>
        <v>4.0000000000000036</v>
      </c>
      <c r="S241" s="714">
        <f>IF(INDEX(Historical!$D$7:$D$1277,MATCH(B241,Historical!$B$7:$B$1301,0))=0,"n/a",(INDEX(Historical!$C$7:$C$1279,MATCH(B241,Historical!$B$7:$B$1301,0))/INDEX(Historical!$D$7:$D$1277,MATCH(B241,Historical!$B$7:$B$1301,0))-1)*100)</f>
        <v>4.1666666666666741</v>
      </c>
      <c r="T241" s="714">
        <f>IF(INDEX(Historical!$F$7:$F$1270,MATCH(B241,Historical!$B$7:$B$1301,0))=0,"n/a",((INDEX(Historical!$C$7:$C$1279,MATCH(B241,Historical!$B$7:$B$1301,0))/INDEX(Historical!$F$7:$F$1270,MATCH(B241,Historical!$B$7:$B$1301,0)))^(1/3)-1)*100)</f>
        <v>5.983983294832651</v>
      </c>
      <c r="U241" s="714" t="str">
        <f>IF(INDEX(Historical!$H$7:$H$1270,MATCH(B241,Historical!$B$7:$B$1301,0))=0,"n/a",((INDEX(Historical!$C$7:$C$1279,MATCH(B241,Historical!$B$7:$B$1301,0))/INDEX(Historical!$H$7:$H$1270,MATCH(B241,Historical!$B$7:$B$1301,0)))^(1/5)-1)*100)</f>
        <v>n/a</v>
      </c>
      <c r="V241" s="714" t="str">
        <f>IF(INDEX(Historical!$O$7:$O$1270,MATCH(B241,Historical!$B$7:$B$1301,0))=0,"n/a",((INDEX(Historical!$C$7:$C$1279,MATCH(B241,Historical!$B$7:$B$1301,0))/INDEX(Historical!$O$7:$O$1270,MATCH(B241,Historical!$B$7:$B$1301,0)))^(1/10)-1)*100)</f>
        <v>n/a</v>
      </c>
      <c r="W241" s="715" t="str">
        <f>IF(OR(U241&lt;=0,U241="n/a",V241&lt;=0,V241="n/a"),"n/a",U241/V241)</f>
        <v>n/a</v>
      </c>
      <c r="X241" s="716" t="str">
        <f>IF(OR(AJ241&lt;=0,AJ241="n/a",U241&lt;=0,U241="n/a"),"n/a",U241/AJ241)</f>
        <v>n/a</v>
      </c>
      <c r="Y241" s="890"/>
      <c r="Z241" s="663">
        <f>IF(OR(AC241&lt;0.01,AC241="n/a"),"n/a",M241/AC241*100)</f>
        <v>212.24489795918367</v>
      </c>
      <c r="AA241" s="900">
        <f>IF(OR(AC241&lt;0.01,AC241="n/a"),"n/a",I241/AC241)</f>
        <v>100.59183673469387</v>
      </c>
      <c r="AB241" s="901">
        <v>12</v>
      </c>
      <c r="AC241" s="879">
        <v>0.49</v>
      </c>
      <c r="AD241" s="879">
        <v>16.260000000000002</v>
      </c>
      <c r="AE241" s="879">
        <v>0.83</v>
      </c>
      <c r="AF241" s="879">
        <v>0.92</v>
      </c>
      <c r="AG241" s="879" t="s">
        <v>136</v>
      </c>
      <c r="AH241" s="879">
        <v>426.6</v>
      </c>
      <c r="AI241" s="879">
        <v>68.87</v>
      </c>
      <c r="AJ241" s="879">
        <v>-15.2</v>
      </c>
      <c r="AK241" s="879">
        <v>6</v>
      </c>
      <c r="AL241" s="892">
        <v>985.71</v>
      </c>
      <c r="AM241" s="886">
        <v>1.7000000000000002</v>
      </c>
      <c r="AN241" s="879">
        <v>0.46</v>
      </c>
      <c r="AO241" s="753" t="str">
        <f>IF(U241="n/a","n/a",IF(AA241&lt;0,"n/a",IF(AA241="n/a","n/a",J241+U241-AA241)))</f>
        <v>n/a</v>
      </c>
      <c r="AP241" s="754" t="str">
        <f>IF(U241="n/a","n/a",J241+U241)</f>
        <v>n/a</v>
      </c>
      <c r="AQ241" s="902">
        <f>IF(OR(AC241&lt;0.01,AF241="n/a"),"n/a",(I241/SQRT(22.5*AC241*(I241/AF241))-1)*100)</f>
        <v>102.80750566421722</v>
      </c>
      <c r="AR241" s="663">
        <f>INDEX(Historical!$C$7:$C$1279,MATCH(B241,Historical!$B$7:$B$1301,0))*IF(AH241="n/a",1.03,IF(AH241&lt;0,1.01,IF(AH241&gt;10,1.1,(1+AH241/100))))</f>
        <v>1.1000000000000001</v>
      </c>
      <c r="AS241" s="900">
        <f>IF($AI241="n/a",1.03*AR241,IF($AI241&lt;0,1.01*AR241,IF($AI241&gt;10,1.1*AR241,(1+$AI241/100)*AR241)))</f>
        <v>1.2100000000000002</v>
      </c>
      <c r="AT241" s="900">
        <f>IF($AK241="n/a",1.03*AS241,IF($AK241&lt;0,1.01*AS241,IF($AK241&gt;10,1.1*AS241,(1+$AK241/100)*AS241)))</f>
        <v>1.2826000000000002</v>
      </c>
      <c r="AU241" s="900">
        <f>IF($AK241="n/a",1.03*AT241,IF($AK241&lt;0,1.01*AT241,IF($AK241&gt;10,1.1*AT241,(1+$AK241/100)*AT241)))</f>
        <v>1.3595560000000002</v>
      </c>
      <c r="AV241" s="900">
        <f>IF($AK241="n/a",1.03*AU241,IF($AK241&lt;0,1.01*AU241,IF($AK241&gt;10,1.1*AU241,(1+$AK241/100)*AU241)))</f>
        <v>1.4411293600000004</v>
      </c>
      <c r="AW241" s="663">
        <f>SUM(AR241:AV241)</f>
        <v>6.3932853600000019</v>
      </c>
      <c r="AX241" s="761">
        <f>AW241/I241*100</f>
        <v>12.970755447352408</v>
      </c>
      <c r="AY241" s="948">
        <v>1.67</v>
      </c>
      <c r="AZ241" s="886">
        <v>64.08</v>
      </c>
      <c r="BA241" s="886">
        <v>-33.21</v>
      </c>
      <c r="BB241" s="886">
        <v>9.17</v>
      </c>
      <c r="BC241" s="886">
        <v>-12.280000000000001</v>
      </c>
      <c r="BE241" s="635">
        <v>2015</v>
      </c>
      <c r="BF241" s="912">
        <f>IF(BE241&gt;2008,0,IF(BE241&gt;2001,1,IF(BE241&gt;1990,2,IF(BE241&gt;1980,3,IF(BE241&gt;1973,4,IF(BE241&gt;1970,5,IF(BE241&gt;1960,6,IF(BE241&gt;1958,7,IF(BE241&gt;1953,8,9)))))))))</f>
        <v>0</v>
      </c>
      <c r="BG241" s="896" t="s">
        <v>136</v>
      </c>
    </row>
    <row r="242" spans="1:59" ht="11.25" customHeight="1" x14ac:dyDescent="0.2">
      <c r="A242" s="895" t="s">
        <v>4479</v>
      </c>
      <c r="B242" s="889" t="s">
        <v>4478</v>
      </c>
      <c r="C242" s="946" t="s">
        <v>4325</v>
      </c>
      <c r="D242" s="946" t="s">
        <v>4326</v>
      </c>
      <c r="E242" s="746">
        <v>5</v>
      </c>
      <c r="F242" s="1199">
        <v>755</v>
      </c>
      <c r="G242" s="1199" t="s">
        <v>106</v>
      </c>
      <c r="H242" s="1199" t="s">
        <v>106</v>
      </c>
      <c r="I242" s="888">
        <v>28.66</v>
      </c>
      <c r="J242" s="663">
        <f>(M242/I242)*100</f>
        <v>4.6057222609909285</v>
      </c>
      <c r="K242" s="891">
        <v>0.33</v>
      </c>
      <c r="L242" s="901">
        <v>4</v>
      </c>
      <c r="M242" s="654">
        <f>K242*L242</f>
        <v>1.32</v>
      </c>
      <c r="N242" s="884" t="s">
        <v>318</v>
      </c>
      <c r="O242" s="747">
        <v>0.32</v>
      </c>
      <c r="P242" s="875">
        <v>43810</v>
      </c>
      <c r="Q242" s="875">
        <v>43829</v>
      </c>
      <c r="R242" s="654">
        <f>(K242-O242)/O242*100</f>
        <v>3.1250000000000027</v>
      </c>
      <c r="S242" s="714">
        <f>IF(INDEX(Historical!$D$7:$D$1277,MATCH(B242,Historical!$B$7:$B$1301,0))=0,"n/a",(INDEX(Historical!$C$7:$C$1279,MATCH(B242,Historical!$B$7:$B$1301,0))/INDEX(Historical!$D$7:$D$1277,MATCH(B242,Historical!$B$7:$B$1301,0))-1)*100)</f>
        <v>9.4827586206896584</v>
      </c>
      <c r="T242" s="714">
        <f>IF(INDEX(Historical!$F$7:$F$1270,MATCH(B242,Historical!$B$7:$B$1301,0))=0,"n/a",((INDEX(Historical!$C$7:$C$1279,MATCH(B242,Historical!$B$7:$B$1301,0))/INDEX(Historical!$F$7:$F$1270,MATCH(B242,Historical!$B$7:$B$1301,0)))^(1/3)-1)*100)</f>
        <v>13.007434657986106</v>
      </c>
      <c r="U242" s="714" t="str">
        <f>IF(INDEX(Historical!$H$7:$H$1270,MATCH(B242,Historical!$B$7:$B$1301,0))=0,"n/a",((INDEX(Historical!$C$7:$C$1279,MATCH(B242,Historical!$B$7:$B$1301,0))/INDEX(Historical!$H$7:$H$1270,MATCH(B242,Historical!$B$7:$B$1301,0)))^(1/5)-1)*100)</f>
        <v>n/a</v>
      </c>
      <c r="V242" s="714" t="str">
        <f>IF(INDEX(Historical!$O$7:$O$1270,MATCH(B242,Historical!$B$7:$B$1301,0))=0,"n/a",((INDEX(Historical!$C$7:$C$1279,MATCH(B242,Historical!$B$7:$B$1301,0))/INDEX(Historical!$O$7:$O$1270,MATCH(B242,Historical!$B$7:$B$1301,0)))^(1/10)-1)*100)</f>
        <v>n/a</v>
      </c>
      <c r="W242" s="715" t="str">
        <f>IF(OR(U242&lt;=0,U242="n/a",V242&lt;=0,V242="n/a"),"n/a",U242/V242)</f>
        <v>n/a</v>
      </c>
      <c r="X242" s="716" t="str">
        <f>IF(OR(AJ242&lt;=0,AJ242="n/a",U242&lt;=0,U242="n/a"),"n/a",U242/AJ242)</f>
        <v>n/a</v>
      </c>
      <c r="Y242" s="890"/>
      <c r="Z242" s="663" t="str">
        <f>IF(OR(AC242&lt;0.01,AC242="n/a"),"n/a",M242/AC242*100)</f>
        <v>n/a</v>
      </c>
      <c r="AA242" s="900" t="str">
        <f>IF(OR(AC242&lt;0.01,AC242="n/a"),"n/a",I242/AC242)</f>
        <v>n/a</v>
      </c>
      <c r="AB242" s="901">
        <v>12</v>
      </c>
      <c r="AC242" s="879">
        <v>-0.17</v>
      </c>
      <c r="AD242" s="879" t="s">
        <v>136</v>
      </c>
      <c r="AE242" s="879">
        <v>4.99</v>
      </c>
      <c r="AF242" s="879">
        <v>2.41</v>
      </c>
      <c r="AG242" s="879">
        <v>-1.4000000000000001</v>
      </c>
      <c r="AH242" s="879">
        <v>-307.10000000000002</v>
      </c>
      <c r="AI242" s="879">
        <v>9.1300000000000008</v>
      </c>
      <c r="AJ242" s="879">
        <v>-12.35</v>
      </c>
      <c r="AK242" s="879">
        <v>11</v>
      </c>
      <c r="AL242" s="892">
        <v>2000</v>
      </c>
      <c r="AM242" s="886">
        <v>9</v>
      </c>
      <c r="AN242" s="879">
        <v>2.46</v>
      </c>
      <c r="AO242" s="753" t="str">
        <f>IF(U242="n/a","n/a",IF(AA242&lt;0,"n/a",IF(AA242="n/a","n/a",J242+U242-AA242)))</f>
        <v>n/a</v>
      </c>
      <c r="AP242" s="754" t="str">
        <f>IF(U242="n/a","n/a",J242+U242)</f>
        <v>n/a</v>
      </c>
      <c r="AQ242" s="902" t="str">
        <f>IF(OR(AC242&lt;0.01,AF242="n/a"),"n/a",(I242/SQRT(22.5*AC242*(I242/AF242))-1)*100)</f>
        <v>n/a</v>
      </c>
      <c r="AR242" s="663">
        <f>INDEX(Historical!$C$7:$C$1279,MATCH(B242,Historical!$B$7:$B$1301,0))*IF(AH242="n/a",1.03,IF(AH242&lt;0,1.01,IF(AH242&gt;10,1.1,(1+AH242/100))))</f>
        <v>1.2827</v>
      </c>
      <c r="AS242" s="900">
        <f>IF($AI242="n/a",1.03*AR242,IF($AI242&lt;0,1.01*AR242,IF($AI242&gt;10,1.1*AR242,(1+$AI242/100)*AR242)))</f>
        <v>1.3998105099999998</v>
      </c>
      <c r="AT242" s="900">
        <f>IF($AK242="n/a",1.03*AS242,IF($AK242&lt;0,1.01*AS242,IF($AK242&gt;10,1.1*AS242,(1+$AK242/100)*AS242)))</f>
        <v>1.5397915609999999</v>
      </c>
      <c r="AU242" s="900">
        <f>IF($AK242="n/a",1.03*AT242,IF($AK242&lt;0,1.01*AT242,IF($AK242&gt;10,1.1*AT242,(1+$AK242/100)*AT242)))</f>
        <v>1.6937707171</v>
      </c>
      <c r="AV242" s="900">
        <f>IF($AK242="n/a",1.03*AU242,IF($AK242&lt;0,1.01*AU242,IF($AK242&gt;10,1.1*AU242,(1+$AK242/100)*AU242)))</f>
        <v>1.8631477888100001</v>
      </c>
      <c r="AW242" s="663">
        <f>SUM(AR242:AV242)</f>
        <v>7.7792205769099994</v>
      </c>
      <c r="AX242" s="761">
        <f>AW242/I242*100</f>
        <v>27.143128321388694</v>
      </c>
      <c r="AY242" s="948">
        <v>0.31</v>
      </c>
      <c r="AZ242" s="886">
        <v>48.19</v>
      </c>
      <c r="BA242" s="886">
        <v>-25</v>
      </c>
      <c r="BB242" s="886">
        <v>0.05</v>
      </c>
      <c r="BC242" s="886">
        <v>-10.130000000000001</v>
      </c>
      <c r="BE242" s="635">
        <v>2015</v>
      </c>
      <c r="BF242" s="912">
        <f>IF(BE242&gt;2008,0,IF(BE242&gt;2001,1,IF(BE242&gt;1990,2,IF(BE242&gt;1980,3,IF(BE242&gt;1973,4,IF(BE242&gt;1970,5,IF(BE242&gt;1960,6,IF(BE242&gt;1958,7,IF(BE242&gt;1953,8,9)))))))))</f>
        <v>0</v>
      </c>
      <c r="BG242" s="896">
        <v>-0.3</v>
      </c>
    </row>
    <row r="243" spans="1:59" ht="11.25" customHeight="1" x14ac:dyDescent="0.2">
      <c r="A243" s="885" t="s">
        <v>1492</v>
      </c>
      <c r="B243" s="889" t="s">
        <v>1493</v>
      </c>
      <c r="C243" s="946" t="s">
        <v>4199</v>
      </c>
      <c r="D243" s="946" t="s">
        <v>4324</v>
      </c>
      <c r="E243" s="746">
        <v>7</v>
      </c>
      <c r="F243" s="1199">
        <v>605</v>
      </c>
      <c r="G243" s="1199" t="s">
        <v>106</v>
      </c>
      <c r="H243" s="1199" t="s">
        <v>106</v>
      </c>
      <c r="I243" s="888">
        <v>44.37</v>
      </c>
      <c r="J243" s="663">
        <f>(M243/I243)*100</f>
        <v>4.3272481406355645</v>
      </c>
      <c r="K243" s="891">
        <v>0.48</v>
      </c>
      <c r="L243" s="901">
        <v>4</v>
      </c>
      <c r="M243" s="654">
        <f>K243*L243</f>
        <v>1.92</v>
      </c>
      <c r="N243" s="884" t="s">
        <v>283</v>
      </c>
      <c r="O243" s="747">
        <v>0.4</v>
      </c>
      <c r="P243" s="630">
        <v>43649</v>
      </c>
      <c r="Q243" s="630">
        <v>43670</v>
      </c>
      <c r="R243" s="654">
        <f>(K243-O243)/O243*100</f>
        <v>19.999999999999989</v>
      </c>
      <c r="S243" s="714">
        <f>IF(INDEX(Historical!$D$7:$D$1277,MATCH(B243,Historical!$B$7:$B$1301,0))=0,"n/a",(INDEX(Historical!$C$7:$C$1279,MATCH(B243,Historical!$B$7:$B$1301,0))/INDEX(Historical!$D$7:$D$1277,MATCH(B243,Historical!$B$7:$B$1301,0))-1)*100)</f>
        <v>46.666666666666679</v>
      </c>
      <c r="T243" s="714">
        <f>IF(INDEX(Historical!$F$7:$F$1270,MATCH(B243,Historical!$B$7:$B$1301,0))=0,"n/a",((INDEX(Historical!$C$7:$C$1279,MATCH(B243,Historical!$B$7:$B$1301,0))/INDEX(Historical!$F$7:$F$1270,MATCH(B243,Historical!$B$7:$B$1301,0)))^(1/3)-1)*100)</f>
        <v>33.483314712120915</v>
      </c>
      <c r="U243" s="714">
        <f>IF(INDEX(Historical!$H$7:$H$1270,MATCH(B243,Historical!$B$7:$B$1301,0))=0,"n/a",((INDEX(Historical!$C$7:$C$1279,MATCH(B243,Historical!$B$7:$B$1301,0))/INDEX(Historical!$H$7:$H$1270,MATCH(B243,Historical!$B$7:$B$1301,0)))^(1/5)-1)*100)</f>
        <v>22.810195770978027</v>
      </c>
      <c r="V243" s="714" t="str">
        <f>IF(INDEX(Historical!$O$7:$O$1270,MATCH(B243,Historical!$B$7:$B$1301,0))=0,"n/a",((INDEX(Historical!$C$7:$C$1279,MATCH(B243,Historical!$B$7:$B$1301,0))/INDEX(Historical!$O$7:$O$1270,MATCH(B243,Historical!$B$7:$B$1301,0)))^(1/10)-1)*100)</f>
        <v>n/a</v>
      </c>
      <c r="W243" s="715" t="str">
        <f>IF(OR(U243&lt;=0,U243="n/a",V243&lt;=0,V243="n/a"),"n/a",U243/V243)</f>
        <v>n/a</v>
      </c>
      <c r="X243" s="716">
        <f>IF(OR(AJ243&lt;=0,AJ243="n/a",U243&lt;=0,U243="n/a"),"n/a",U243/AJ243)</f>
        <v>1.5206797180652019</v>
      </c>
      <c r="Y243" s="685"/>
      <c r="Z243" s="663">
        <f>IF(OR(AC243&lt;0.01,AC243="n/a"),"n/a",M243/AC243*100)</f>
        <v>54.237288135593218</v>
      </c>
      <c r="AA243" s="900">
        <f>IF(OR(AC243&lt;0.01,AC243="n/a"),"n/a",I243/AC243)</f>
        <v>12.533898305084746</v>
      </c>
      <c r="AB243" s="901">
        <v>4</v>
      </c>
      <c r="AC243" s="879">
        <v>3.54</v>
      </c>
      <c r="AD243" s="879">
        <v>2.04</v>
      </c>
      <c r="AE243" s="879">
        <v>1.72</v>
      </c>
      <c r="AF243" s="879">
        <v>40.020000000000003</v>
      </c>
      <c r="AG243" s="879">
        <v>170.4</v>
      </c>
      <c r="AH243" s="879">
        <v>-22.1</v>
      </c>
      <c r="AI243" s="879">
        <v>22.5</v>
      </c>
      <c r="AJ243" s="879">
        <v>15</v>
      </c>
      <c r="AK243" s="879">
        <v>6.09</v>
      </c>
      <c r="AL243" s="892">
        <v>9290</v>
      </c>
      <c r="AM243" s="886">
        <v>0.3</v>
      </c>
      <c r="AN243" s="879">
        <v>6.89</v>
      </c>
      <c r="AO243" s="753">
        <f>IF(U243="n/a","n/a",IF(AA243&lt;0,"n/a",IF(AA243="n/a","n/a",J243+U243-AA243)))</f>
        <v>14.603545606528845</v>
      </c>
      <c r="AP243" s="754">
        <f>IF(U243="n/a","n/a",J243+U243)</f>
        <v>27.137443911613591</v>
      </c>
      <c r="AQ243" s="902">
        <f>IF(OR(AC243&lt;0.01,AF243="n/a"),"n/a",(I243/SQRT(22.5*AC243*(I243/AF243))-1)*100)</f>
        <v>372.16127666978434</v>
      </c>
      <c r="AR243" s="663">
        <f>INDEX(Historical!$C$7:$C$1279,MATCH(B243,Historical!$B$7:$B$1301,0))*IF(AH243="n/a",1.03,IF(AH243&lt;0,1.01,IF(AH243&gt;10,1.1,(1+AH243/100))))</f>
        <v>1.7776000000000001</v>
      </c>
      <c r="AS243" s="900">
        <f>IF($AI243="n/a",1.03*AR243,IF($AI243&lt;0,1.01*AR243,IF($AI243&gt;10,1.1*AR243,(1+$AI243/100)*AR243)))</f>
        <v>1.9553600000000002</v>
      </c>
      <c r="AT243" s="900">
        <f>IF($AK243="n/a",1.03*AS243,IF($AK243&lt;0,1.01*AS243,IF($AK243&gt;10,1.1*AS243,(1+$AK243/100)*AS243)))</f>
        <v>2.0744414240000002</v>
      </c>
      <c r="AU243" s="900">
        <f>IF($AK243="n/a",1.03*AT243,IF($AK243&lt;0,1.01*AT243,IF($AK243&gt;10,1.1*AT243,(1+$AK243/100)*AT243)))</f>
        <v>2.2007749067216</v>
      </c>
      <c r="AV243" s="900">
        <f>IF($AK243="n/a",1.03*AU243,IF($AK243&lt;0,1.01*AU243,IF($AK243&gt;10,1.1*AU243,(1+$AK243/100)*AU243)))</f>
        <v>2.3348020985409454</v>
      </c>
      <c r="AW243" s="663">
        <f>SUM(AR243:AV243)</f>
        <v>10.342978429262546</v>
      </c>
      <c r="AX243" s="761">
        <f>AW243/I243*100</f>
        <v>23.310746967010473</v>
      </c>
      <c r="AY243" s="948">
        <v>1.27</v>
      </c>
      <c r="AZ243" s="886">
        <v>28.02</v>
      </c>
      <c r="BA243" s="886">
        <v>-32.14</v>
      </c>
      <c r="BB243" s="886">
        <v>2.06</v>
      </c>
      <c r="BC243" s="886">
        <v>-13.469999999999999</v>
      </c>
      <c r="BE243" s="635">
        <v>2013</v>
      </c>
      <c r="BF243" s="912">
        <f>IF(BE243&gt;2008,0,IF(BE243&gt;2001,1,IF(BE243&gt;1990,2,IF(BE243&gt;1980,3,IF(BE243&gt;1973,4,IF(BE243&gt;1970,5,IF(BE243&gt;1960,6,IF(BE243&gt;1958,7,IF(BE243&gt;1953,8,9)))))))))</f>
        <v>0</v>
      </c>
      <c r="BG243" s="896">
        <v>10.8</v>
      </c>
    </row>
    <row r="244" spans="1:59" ht="11.25" customHeight="1" x14ac:dyDescent="0.2">
      <c r="A244" s="885" t="s">
        <v>1502</v>
      </c>
      <c r="B244" s="889" t="s">
        <v>1503</v>
      </c>
      <c r="C244" s="946" t="s">
        <v>108</v>
      </c>
      <c r="D244" s="946" t="s">
        <v>4341</v>
      </c>
      <c r="E244" s="746">
        <v>8</v>
      </c>
      <c r="F244" s="1199">
        <v>524</v>
      </c>
      <c r="G244" s="1199" t="s">
        <v>106</v>
      </c>
      <c r="H244" s="1199" t="s">
        <v>106</v>
      </c>
      <c r="I244" s="888">
        <v>79.34</v>
      </c>
      <c r="J244" s="663">
        <f>(M244/I244)*100</f>
        <v>3.5291152004033273</v>
      </c>
      <c r="K244" s="891">
        <v>0.7</v>
      </c>
      <c r="L244" s="901">
        <v>4</v>
      </c>
      <c r="M244" s="654">
        <f>K244*L244</f>
        <v>2.8</v>
      </c>
      <c r="N244" s="884" t="s">
        <v>145</v>
      </c>
      <c r="O244" s="747">
        <v>0.6</v>
      </c>
      <c r="P244" s="875">
        <v>43720</v>
      </c>
      <c r="Q244" s="875">
        <v>43739</v>
      </c>
      <c r="R244" s="654">
        <f>(K244-O244)/O244*100</f>
        <v>16.666666666666664</v>
      </c>
      <c r="S244" s="714">
        <f>IF(INDEX(Historical!$D$7:$D$1277,MATCH(B244,Historical!$B$7:$B$1301,0))=0,"n/a",(INDEX(Historical!$C$7:$C$1279,MATCH(B244,Historical!$B$7:$B$1301,0))/INDEX(Historical!$D$7:$D$1277,MATCH(B244,Historical!$B$7:$B$1301,0))-1)*100)</f>
        <v>26.28865979381445</v>
      </c>
      <c r="T244" s="714">
        <f>IF(INDEX(Historical!$F$7:$F$1270,MATCH(B244,Historical!$B$7:$B$1301,0))=0,"n/a",((INDEX(Historical!$C$7:$C$1279,MATCH(B244,Historical!$B$7:$B$1301,0))/INDEX(Historical!$F$7:$F$1270,MATCH(B244,Historical!$B$7:$B$1301,0)))^(1/3)-1)*100)</f>
        <v>18.833186504618737</v>
      </c>
      <c r="U244" s="714">
        <f>IF(INDEX(Historical!$H$7:$H$1270,MATCH(B244,Historical!$B$7:$B$1301,0))=0,"n/a",((INDEX(Historical!$C$7:$C$1279,MATCH(B244,Historical!$B$7:$B$1301,0))/INDEX(Historical!$H$7:$H$1270,MATCH(B244,Historical!$B$7:$B$1301,0)))^(1/5)-1)*100)</f>
        <v>13.865254964091678</v>
      </c>
      <c r="V244" s="714">
        <f>IF(INDEX(Historical!$O$7:$O$1270,MATCH(B244,Historical!$B$7:$B$1301,0))=0,"n/a",((INDEX(Historical!$C$7:$C$1279,MATCH(B244,Historical!$B$7:$B$1301,0))/INDEX(Historical!$O$7:$O$1270,MATCH(B244,Historical!$B$7:$B$1301,0)))^(1/10)-1)*100)</f>
        <v>8.1421018250528618</v>
      </c>
      <c r="W244" s="715">
        <f>IF(OR(U244&lt;=0,U244="n/a",V244&lt;=0,V244="n/a"),"n/a",U244/V244)</f>
        <v>1.7029085685748788</v>
      </c>
      <c r="X244" s="716">
        <f>IF(OR(AJ244&lt;=0,AJ244="n/a",U244&lt;=0,U244="n/a"),"n/a",U244/AJ244)</f>
        <v>0.93684155162781613</v>
      </c>
      <c r="Y244" s="676"/>
      <c r="Z244" s="663">
        <f>IF(OR(AC244&lt;0.01,AC244="n/a"),"n/a",M244/AC244*100)</f>
        <v>41.791044776119399</v>
      </c>
      <c r="AA244" s="900">
        <f>IF(OR(AC244&lt;0.01,AC244="n/a"),"n/a",I244/AC244)</f>
        <v>11.841791044776119</v>
      </c>
      <c r="AB244" s="901">
        <v>12</v>
      </c>
      <c r="AC244" s="879">
        <v>6.7</v>
      </c>
      <c r="AD244" s="879" t="s">
        <v>136</v>
      </c>
      <c r="AE244" s="879">
        <v>2.4700000000000002</v>
      </c>
      <c r="AF244" s="879">
        <v>1.59</v>
      </c>
      <c r="AG244" s="879">
        <v>14.399999999999999</v>
      </c>
      <c r="AH244" s="879">
        <v>0.2</v>
      </c>
      <c r="AI244" s="879">
        <v>2.5</v>
      </c>
      <c r="AJ244" s="879">
        <v>14.799999999999999</v>
      </c>
      <c r="AK244" s="879">
        <v>-9.2799999999999994</v>
      </c>
      <c r="AL244" s="892">
        <v>16340</v>
      </c>
      <c r="AM244" s="886">
        <v>0.3</v>
      </c>
      <c r="AN244" s="881">
        <v>14.61</v>
      </c>
      <c r="AO244" s="753">
        <f>IF(U244="n/a","n/a",IF(AA244&lt;0,"n/a",IF(AA244="n/a","n/a",J244+U244-AA244)))</f>
        <v>5.5525791197188852</v>
      </c>
      <c r="AP244" s="754">
        <f>IF(U244="n/a","n/a",J244+U244)</f>
        <v>17.394370164495005</v>
      </c>
      <c r="AQ244" s="902">
        <f>IF(OR(AC244&lt;0.01,AF244="n/a"),"n/a",(I244/SQRT(22.5*AC244*(I244/AF244))-1)*100)</f>
        <v>-8.5221392632341626</v>
      </c>
      <c r="AR244" s="663">
        <f>INDEX(Historical!$C$7:$C$1279,MATCH(B244,Historical!$B$7:$B$1301,0))*IF(AH244="n/a",1.03,IF(AH244&lt;0,1.01,IF(AH244&gt;10,1.1,(1+AH244/100))))</f>
        <v>2.4549000000000003</v>
      </c>
      <c r="AS244" s="900">
        <f>IF($AI244="n/a",1.03*AR244,IF($AI244&lt;0,1.01*AR244,IF($AI244&gt;10,1.1*AR244,(1+$AI244/100)*AR244)))</f>
        <v>2.5162724999999999</v>
      </c>
      <c r="AT244" s="900">
        <f>IF($AK244="n/a",1.03*AS244,IF($AK244&lt;0,1.01*AS244,IF($AK244&gt;10,1.1*AS244,(1+$AK244/100)*AS244)))</f>
        <v>2.5414352249999999</v>
      </c>
      <c r="AU244" s="900">
        <f>IF($AK244="n/a",1.03*AT244,IF($AK244&lt;0,1.01*AT244,IF($AK244&gt;10,1.1*AT244,(1+$AK244/100)*AT244)))</f>
        <v>2.5668495772499997</v>
      </c>
      <c r="AV244" s="900">
        <f>IF($AK244="n/a",1.03*AU244,IF($AK244&lt;0,1.01*AU244,IF($AK244&gt;10,1.1*AU244,(1+$AK244/100)*AU244)))</f>
        <v>2.5925180730224997</v>
      </c>
      <c r="AW244" s="663">
        <f>SUM(AR244:AV244)</f>
        <v>12.671975375272499</v>
      </c>
      <c r="AX244" s="761">
        <f>AW244/I244*100</f>
        <v>15.971736041432441</v>
      </c>
      <c r="AY244" s="948">
        <v>1.0900000000000001</v>
      </c>
      <c r="AZ244" s="886">
        <v>30.769999999999996</v>
      </c>
      <c r="BA244" s="886">
        <v>-28.189999999999998</v>
      </c>
      <c r="BB244" s="886">
        <v>0.33</v>
      </c>
      <c r="BC244" s="886">
        <v>-13.270000000000001</v>
      </c>
      <c r="BE244" s="635">
        <v>2012</v>
      </c>
      <c r="BF244" s="912">
        <f>IF(BE244&gt;2008,0,IF(BE244&gt;2001,1,IF(BE244&gt;1990,2,IF(BE244&gt;1980,3,IF(BE244&gt;1973,4,IF(BE244&gt;1970,5,IF(BE244&gt;1960,6,IF(BE244&gt;1958,7,IF(BE244&gt;1953,8,9)))))))))</f>
        <v>0</v>
      </c>
      <c r="BG244" s="896">
        <v>1</v>
      </c>
    </row>
    <row r="245" spans="1:59" ht="11.25" customHeight="1" x14ac:dyDescent="0.2">
      <c r="A245" s="885" t="s">
        <v>1510</v>
      </c>
      <c r="B245" s="889" t="s">
        <v>1511</v>
      </c>
      <c r="C245" s="946" t="s">
        <v>4199</v>
      </c>
      <c r="D245" s="946" t="s">
        <v>4332</v>
      </c>
      <c r="E245" s="746">
        <v>8</v>
      </c>
      <c r="F245" s="1199">
        <v>504</v>
      </c>
      <c r="G245" s="1199" t="s">
        <v>106</v>
      </c>
      <c r="H245" s="1199" t="s">
        <v>106</v>
      </c>
      <c r="I245" s="888">
        <v>379.91</v>
      </c>
      <c r="J245" s="663">
        <f>(M245/I245)*100</f>
        <v>0.16846095127793423</v>
      </c>
      <c r="K245" s="891">
        <v>0.16</v>
      </c>
      <c r="L245" s="901">
        <v>4</v>
      </c>
      <c r="M245" s="654">
        <f>K245*L245</f>
        <v>0.64</v>
      </c>
      <c r="N245" s="884" t="s">
        <v>148</v>
      </c>
      <c r="O245" s="747">
        <v>0.15</v>
      </c>
      <c r="P245" s="880">
        <v>43433</v>
      </c>
      <c r="Q245" s="880">
        <v>43455</v>
      </c>
      <c r="R245" s="654">
        <f>(K245-O245)/O245*100</f>
        <v>6.6666666666666732</v>
      </c>
      <c r="S245" s="714">
        <f>IF(INDEX(Historical!$D$7:$D$1277,MATCH(B245,Historical!$B$7:$B$1301,0))=0,"n/a",(INDEX(Historical!$C$7:$C$1279,MATCH(B245,Historical!$B$7:$B$1301,0))/INDEX(Historical!$D$7:$D$1277,MATCH(B245,Historical!$B$7:$B$1301,0))-1)*100)</f>
        <v>4.9180327868852514</v>
      </c>
      <c r="T245" s="714">
        <f>IF(INDEX(Historical!$F$7:$F$1270,MATCH(B245,Historical!$B$7:$B$1301,0))=0,"n/a",((INDEX(Historical!$C$7:$C$1279,MATCH(B245,Historical!$B$7:$B$1301,0))/INDEX(Historical!$F$7:$F$1270,MATCH(B245,Historical!$B$7:$B$1301,0)))^(1/3)-1)*100)</f>
        <v>9.684706748314742</v>
      </c>
      <c r="U245" s="714">
        <f>IF(INDEX(Historical!$H$7:$H$1270,MATCH(B245,Historical!$B$7:$B$1301,0))=0,"n/a",((INDEX(Historical!$C$7:$C$1279,MATCH(B245,Historical!$B$7:$B$1301,0))/INDEX(Historical!$H$7:$H$1270,MATCH(B245,Historical!$B$7:$B$1301,0)))^(1/5)-1)*100)</f>
        <v>13.485457134316015</v>
      </c>
      <c r="V245" s="714" t="str">
        <f>IF(INDEX(Historical!$O$7:$O$1270,MATCH(B245,Historical!$B$7:$B$1301,0))=0,"n/a",((INDEX(Historical!$C$7:$C$1279,MATCH(B245,Historical!$B$7:$B$1301,0))/INDEX(Historical!$O$7:$O$1270,MATCH(B245,Historical!$B$7:$B$1301,0)))^(1/10)-1)*100)</f>
        <v>n/a</v>
      </c>
      <c r="W245" s="715" t="str">
        <f>IF(OR(U245&lt;=0,U245="n/a",V245&lt;=0,V245="n/a"),"n/a",U245/V245)</f>
        <v>n/a</v>
      </c>
      <c r="X245" s="716">
        <f>IF(OR(AJ245&lt;=0,AJ245="n/a",U245&lt;=0,U245="n/a"),"n/a",U245/AJ245)</f>
        <v>0.41880301659366503</v>
      </c>
      <c r="Y245" s="685" t="s">
        <v>4499</v>
      </c>
      <c r="Z245" s="663">
        <f>IF(OR(AC245&lt;0.01,AC245="n/a"),"n/a",M245/AC245*100)</f>
        <v>11.940298507462686</v>
      </c>
      <c r="AA245" s="900">
        <f>IF(OR(AC245&lt;0.01,AC245="n/a"),"n/a",I245/AC245)</f>
        <v>70.878731343283576</v>
      </c>
      <c r="AB245" s="901">
        <v>1</v>
      </c>
      <c r="AC245" s="879">
        <v>5.36</v>
      </c>
      <c r="AD245" s="879">
        <v>4.6100000000000003</v>
      </c>
      <c r="AE245" s="879">
        <v>19.920000000000002</v>
      </c>
      <c r="AF245" s="879">
        <v>17.25</v>
      </c>
      <c r="AG245" s="879">
        <v>28.299999999999997</v>
      </c>
      <c r="AH245" s="879">
        <v>-25.1</v>
      </c>
      <c r="AI245" s="879">
        <v>21.759999999999998</v>
      </c>
      <c r="AJ245" s="879">
        <v>32.200000000000003</v>
      </c>
      <c r="AK245" s="879">
        <v>14.91</v>
      </c>
      <c r="AL245" s="892">
        <v>234600</v>
      </c>
      <c r="AM245" s="886">
        <v>0.3</v>
      </c>
      <c r="AN245" s="879">
        <v>0</v>
      </c>
      <c r="AO245" s="753">
        <f>IF(U245="n/a","n/a",IF(AA245&lt;0,"n/a",IF(AA245="n/a","n/a",J245+U245-AA245)))</f>
        <v>-57.224813257689625</v>
      </c>
      <c r="AP245" s="754">
        <f>IF(U245="n/a","n/a",J245+U245)</f>
        <v>13.653918085593949</v>
      </c>
      <c r="AQ245" s="902">
        <f>IF(OR(AC245&lt;0.01,AF245="n/a"),"n/a",(I245/SQRT(22.5*AC245*(I245/AF245))-1)*100)</f>
        <v>637.15914629418671</v>
      </c>
      <c r="AR245" s="663">
        <f>INDEX(Historical!$C$7:$C$1279,MATCH(B245,Historical!$B$7:$B$1301,0))*IF(AH245="n/a",1.03,IF(AH245&lt;0,1.01,IF(AH245&gt;10,1.1,(1+AH245/100))))</f>
        <v>0.64639999999999997</v>
      </c>
      <c r="AS245" s="900">
        <f>IF($AI245="n/a",1.03*AR245,IF($AI245&lt;0,1.01*AR245,IF($AI245&gt;10,1.1*AR245,(1+$AI245/100)*AR245)))</f>
        <v>0.71104000000000001</v>
      </c>
      <c r="AT245" s="900">
        <f>IF($AK245="n/a",1.03*AS245,IF($AK245&lt;0,1.01*AS245,IF($AK245&gt;10,1.1*AS245,(1+$AK245/100)*AS245)))</f>
        <v>0.78214400000000006</v>
      </c>
      <c r="AU245" s="900">
        <f>IF($AK245="n/a",1.03*AT245,IF($AK245&lt;0,1.01*AT245,IF($AK245&gt;10,1.1*AT245,(1+$AK245/100)*AT245)))</f>
        <v>0.86035840000000019</v>
      </c>
      <c r="AV245" s="900">
        <f>IF($AK245="n/a",1.03*AU245,IF($AK245&lt;0,1.01*AU245,IF($AK245&gt;10,1.1*AU245,(1+$AK245/100)*AU245)))</f>
        <v>0.94639424000000028</v>
      </c>
      <c r="AW245" s="663">
        <f>SUM(AR245:AV245)</f>
        <v>3.9463366400000002</v>
      </c>
      <c r="AX245" s="761">
        <f>AW245/I245*100</f>
        <v>1.0387556631833856</v>
      </c>
      <c r="AY245" s="948">
        <v>1.34</v>
      </c>
      <c r="AZ245" s="886">
        <v>157.75</v>
      </c>
      <c r="BA245" s="886">
        <v>-1.5</v>
      </c>
      <c r="BB245" s="886">
        <v>13.170000000000002</v>
      </c>
      <c r="BC245" s="886">
        <v>48.72</v>
      </c>
      <c r="BE245" s="635">
        <v>2013</v>
      </c>
      <c r="BF245" s="912">
        <f>IF(BE245&gt;2008,0,IF(BE245&gt;2001,1,IF(BE245&gt;1990,2,IF(BE245&gt;1980,3,IF(BE245&gt;1973,4,IF(BE245&gt;1970,5,IF(BE245&gt;1960,6,IF(BE245&gt;1958,7,IF(BE245&gt;1953,8,9)))))))))</f>
        <v>0</v>
      </c>
      <c r="BG245" s="896">
        <v>18.7</v>
      </c>
    </row>
    <row r="246" spans="1:59" ht="11.25" customHeight="1" x14ac:dyDescent="0.2">
      <c r="A246" s="895" t="s">
        <v>4486</v>
      </c>
      <c r="B246" s="889" t="s">
        <v>4484</v>
      </c>
      <c r="C246" s="946" t="s">
        <v>4325</v>
      </c>
      <c r="D246" s="946" t="s">
        <v>4326</v>
      </c>
      <c r="E246" s="746">
        <v>5</v>
      </c>
      <c r="F246" s="1199">
        <v>756</v>
      </c>
      <c r="G246" s="1199" t="s">
        <v>106</v>
      </c>
      <c r="H246" s="1199" t="s">
        <v>106</v>
      </c>
      <c r="I246" s="888">
        <v>35.35</v>
      </c>
      <c r="J246" s="663">
        <f>(M246/I246)*100</f>
        <v>3.536067892503536</v>
      </c>
      <c r="K246" s="891">
        <v>0.3125</v>
      </c>
      <c r="L246" s="901">
        <v>4</v>
      </c>
      <c r="M246" s="654">
        <f>K246*L246</f>
        <v>1.25</v>
      </c>
      <c r="N246" s="884" t="s">
        <v>318</v>
      </c>
      <c r="O246" s="747">
        <v>0.27500000000000002</v>
      </c>
      <c r="P246" s="875">
        <v>43815</v>
      </c>
      <c r="Q246" s="875">
        <v>43830</v>
      </c>
      <c r="R246" s="654">
        <f>(K246-O246)/O246*100</f>
        <v>13.636363636363628</v>
      </c>
      <c r="S246" s="714">
        <f>IF(INDEX(Historical!$D$7:$D$1277,MATCH(B246,Historical!$B$7:$B$1301,0))=0,"n/a",(INDEX(Historical!$C$7:$C$1279,MATCH(B246,Historical!$B$7:$B$1301,0))/INDEX(Historical!$D$7:$D$1277,MATCH(B246,Historical!$B$7:$B$1301,0))-1)*100)</f>
        <v>10.975609756097571</v>
      </c>
      <c r="T246" s="714">
        <f>IF(INDEX(Historical!$F$7:$F$1270,MATCH(B246,Historical!$B$7:$B$1301,0))=0,"n/a",((INDEX(Historical!$C$7:$C$1279,MATCH(B246,Historical!$B$7:$B$1301,0))/INDEX(Historical!$F$7:$F$1270,MATCH(B246,Historical!$B$7:$B$1301,0)))^(1/3)-1)*100)</f>
        <v>10.722477671874508</v>
      </c>
      <c r="U246" s="714" t="str">
        <f>IF(INDEX(Historical!$H$7:$H$1270,MATCH(B246,Historical!$B$7:$B$1301,0))=0,"n/a",((INDEX(Historical!$C$7:$C$1279,MATCH(B246,Historical!$B$7:$B$1301,0))/INDEX(Historical!$H$7:$H$1270,MATCH(B246,Historical!$B$7:$B$1301,0)))^(1/5)-1)*100)</f>
        <v>n/a</v>
      </c>
      <c r="V246" s="714" t="str">
        <f>IF(INDEX(Historical!$O$7:$O$1270,MATCH(B246,Historical!$B$7:$B$1301,0))=0,"n/a",((INDEX(Historical!$C$7:$C$1279,MATCH(B246,Historical!$B$7:$B$1301,0))/INDEX(Historical!$O$7:$O$1270,MATCH(B246,Historical!$B$7:$B$1301,0)))^(1/10)-1)*100)</f>
        <v>n/a</v>
      </c>
      <c r="W246" s="715" t="str">
        <f>IF(OR(U246&lt;=0,U246="n/a",V246&lt;=0,V246="n/a"),"n/a",U246/V246)</f>
        <v>n/a</v>
      </c>
      <c r="X246" s="716" t="str">
        <f>IF(OR(AJ246&lt;=0,AJ246="n/a",U246&lt;=0,U246="n/a"),"n/a",U246/AJ246)</f>
        <v>n/a</v>
      </c>
      <c r="Y246" s="890"/>
      <c r="Z246" s="663">
        <f>IF(OR(AC246&lt;0.01,AC246="n/a"),"n/a",M246/AC246*100)</f>
        <v>23.540489642184561</v>
      </c>
      <c r="AA246" s="900">
        <f>IF(OR(AC246&lt;0.01,AC246="n/a"),"n/a",I246/AC246)</f>
        <v>6.6572504708097933</v>
      </c>
      <c r="AB246" s="901">
        <v>12</v>
      </c>
      <c r="AC246" s="879">
        <v>5.31</v>
      </c>
      <c r="AD246" s="879">
        <v>1.3</v>
      </c>
      <c r="AE246" s="879">
        <v>4.34</v>
      </c>
      <c r="AF246" s="879">
        <v>2.2200000000000002</v>
      </c>
      <c r="AG246" s="879">
        <v>34.799999999999997</v>
      </c>
      <c r="AH246" s="879">
        <v>-110.2</v>
      </c>
      <c r="AI246" s="879">
        <v>-341.5</v>
      </c>
      <c r="AJ246" s="879">
        <v>49.6</v>
      </c>
      <c r="AK246" s="879">
        <v>5</v>
      </c>
      <c r="AL246" s="892">
        <v>834.26</v>
      </c>
      <c r="AM246" s="886">
        <v>1.7999999999999998</v>
      </c>
      <c r="AN246" s="879">
        <v>3.49</v>
      </c>
      <c r="AO246" s="753" t="str">
        <f>IF(U246="n/a","n/a",IF(AA246&lt;0,"n/a",IF(AA246="n/a","n/a",J246+U246-AA246)))</f>
        <v>n/a</v>
      </c>
      <c r="AP246" s="754" t="str">
        <f>IF(U246="n/a","n/a",J246+U246)</f>
        <v>n/a</v>
      </c>
      <c r="AQ246" s="902">
        <f>IF(OR(AC246&lt;0.01,AF246="n/a"),"n/a",(I246/SQRT(22.5*AC246*(I246/AF246))-1)*100)</f>
        <v>-18.95379631840245</v>
      </c>
      <c r="AR246" s="663">
        <f>INDEX(Historical!$C$7:$C$1279,MATCH(B246,Historical!$B$7:$B$1301,0))*IF(AH246="n/a",1.03,IF(AH246&lt;0,1.01,IF(AH246&gt;10,1.1,(1+AH246/100))))</f>
        <v>1.1488749999999999</v>
      </c>
      <c r="AS246" s="900">
        <f>IF($AI246="n/a",1.03*AR246,IF($AI246&lt;0,1.01*AR246,IF($AI246&gt;10,1.1*AR246,(1+$AI246/100)*AR246)))</f>
        <v>1.1603637499999999</v>
      </c>
      <c r="AT246" s="900">
        <f>IF($AK246="n/a",1.03*AS246,IF($AK246&lt;0,1.01*AS246,IF($AK246&gt;10,1.1*AS246,(1+$AK246/100)*AS246)))</f>
        <v>1.2183819375</v>
      </c>
      <c r="AU246" s="900">
        <f>IF($AK246="n/a",1.03*AT246,IF($AK246&lt;0,1.01*AT246,IF($AK246&gt;10,1.1*AT246,(1+$AK246/100)*AT246)))</f>
        <v>1.279301034375</v>
      </c>
      <c r="AV246" s="900">
        <f>IF($AK246="n/a",1.03*AU246,IF($AK246&lt;0,1.01*AU246,IF($AK246&gt;10,1.1*AU246,(1+$AK246/100)*AU246)))</f>
        <v>1.34326608609375</v>
      </c>
      <c r="AW246" s="663">
        <f>SUM(AR246:AV246)</f>
        <v>6.1501878079687495</v>
      </c>
      <c r="AX246" s="761">
        <f>AW246/I246*100</f>
        <v>17.397985312499998</v>
      </c>
      <c r="AY246" s="948">
        <v>1.04</v>
      </c>
      <c r="AZ246" s="886">
        <v>67.849999999999994</v>
      </c>
      <c r="BA246" s="886">
        <v>-33.14</v>
      </c>
      <c r="BB246" s="886">
        <v>10</v>
      </c>
      <c r="BC246" s="886">
        <v>-13.87</v>
      </c>
      <c r="BE246" s="635">
        <v>2015</v>
      </c>
      <c r="BF246" s="912">
        <f>IF(BE246&gt;2008,0,IF(BE246&gt;2001,1,IF(BE246&gt;1990,2,IF(BE246&gt;1980,3,IF(BE246&gt;1973,4,IF(BE246&gt;1970,5,IF(BE246&gt;1960,6,IF(BE246&gt;1958,7,IF(BE246&gt;1953,8,9)))))))))</f>
        <v>0</v>
      </c>
      <c r="BG246" s="896">
        <v>8</v>
      </c>
    </row>
    <row r="247" spans="1:59" ht="11.25" customHeight="1" x14ac:dyDescent="0.2">
      <c r="A247" s="885" t="s">
        <v>1496</v>
      </c>
      <c r="B247" s="889" t="s">
        <v>1497</v>
      </c>
      <c r="C247" s="946" t="s">
        <v>4349</v>
      </c>
      <c r="D247" s="946" t="s">
        <v>520</v>
      </c>
      <c r="E247" s="746">
        <v>8</v>
      </c>
      <c r="F247" s="1199">
        <v>560</v>
      </c>
      <c r="G247" s="1199" t="s">
        <v>106</v>
      </c>
      <c r="H247" s="1199" t="s">
        <v>106</v>
      </c>
      <c r="I247" s="888">
        <v>83.69</v>
      </c>
      <c r="J247" s="663">
        <f>(M247/I247)*100</f>
        <v>2.6765443900107542</v>
      </c>
      <c r="K247" s="891">
        <v>0.56000000000000005</v>
      </c>
      <c r="L247" s="901">
        <v>4</v>
      </c>
      <c r="M247" s="654">
        <f>K247*L247</f>
        <v>2.2400000000000002</v>
      </c>
      <c r="N247" s="884" t="s">
        <v>996</v>
      </c>
      <c r="O247" s="747">
        <v>0.45</v>
      </c>
      <c r="P247" s="875">
        <v>43874</v>
      </c>
      <c r="Q247" s="875">
        <v>43889</v>
      </c>
      <c r="R247" s="654">
        <f>(K247-O247)/O247*100</f>
        <v>24.444444444444454</v>
      </c>
      <c r="S247" s="714">
        <f>IF(INDEX(Historical!$D$7:$D$1277,MATCH(B247,Historical!$B$7:$B$1301,0))=0,"n/a",(INDEX(Historical!$C$7:$C$1279,MATCH(B247,Historical!$B$7:$B$1301,0))/INDEX(Historical!$D$7:$D$1277,MATCH(B247,Historical!$B$7:$B$1301,0))-1)*100)</f>
        <v>19.999999999999996</v>
      </c>
      <c r="T247" s="714">
        <f>IF(INDEX(Historical!$F$7:$F$1270,MATCH(B247,Historical!$B$7:$B$1301,0))=0,"n/a",((INDEX(Historical!$C$7:$C$1279,MATCH(B247,Historical!$B$7:$B$1301,0))/INDEX(Historical!$F$7:$F$1270,MATCH(B247,Historical!$B$7:$B$1301,0)))^(1/3)-1)*100)</f>
        <v>23.310603716523516</v>
      </c>
      <c r="U247" s="714">
        <f>IF(INDEX(Historical!$H$7:$H$1270,MATCH(B247,Historical!$B$7:$B$1301,0))=0,"n/a",((INDEX(Historical!$C$7:$C$1279,MATCH(B247,Historical!$B$7:$B$1301,0))/INDEX(Historical!$H$7:$H$1270,MATCH(B247,Historical!$B$7:$B$1301,0)))^(1/5)-1)*100)</f>
        <v>24.573093961551741</v>
      </c>
      <c r="V247" s="714" t="str">
        <f>IF(INDEX(Historical!$O$7:$O$1270,MATCH(B247,Historical!$B$7:$B$1301,0))=0,"n/a",((INDEX(Historical!$C$7:$C$1279,MATCH(B247,Historical!$B$7:$B$1301,0))/INDEX(Historical!$O$7:$O$1270,MATCH(B247,Historical!$B$7:$B$1301,0)))^(1/10)-1)*100)</f>
        <v>n/a</v>
      </c>
      <c r="W247" s="715" t="str">
        <f>IF(OR(U247&lt;=0,U247="n/a",V247&lt;=0,V247="n/a"),"n/a",U247/V247)</f>
        <v>n/a</v>
      </c>
      <c r="X247" s="716">
        <f>IF(OR(AJ247&lt;=0,AJ247="n/a",U247&lt;=0,U247="n/a"),"n/a",U247/AJ247)</f>
        <v>1.2933207348185127</v>
      </c>
      <c r="Y247" s="676"/>
      <c r="Z247" s="663">
        <f>IF(OR(AC247&lt;0.01,AC247="n/a"),"n/a",M247/AC247*100)</f>
        <v>32.230215827338135</v>
      </c>
      <c r="AA247" s="900">
        <f>IF(OR(AC247&lt;0.01,AC247="n/a"),"n/a",I247/AC247)</f>
        <v>12.041726618705034</v>
      </c>
      <c r="AB247" s="901">
        <v>12</v>
      </c>
      <c r="AC247" s="879">
        <v>6.95</v>
      </c>
      <c r="AD247" s="879" t="s">
        <v>136</v>
      </c>
      <c r="AE247" s="879">
        <v>1.1399999999999999</v>
      </c>
      <c r="AF247" s="879">
        <v>1.83</v>
      </c>
      <c r="AG247" s="879">
        <v>16.600000000000001</v>
      </c>
      <c r="AH247" s="879">
        <v>-41.5</v>
      </c>
      <c r="AI247" s="879">
        <v>-12.49</v>
      </c>
      <c r="AJ247" s="879">
        <v>19</v>
      </c>
      <c r="AK247" s="879">
        <v>-3.19</v>
      </c>
      <c r="AL247" s="892">
        <v>3980</v>
      </c>
      <c r="AM247" s="886">
        <v>1</v>
      </c>
      <c r="AN247" s="881">
        <v>3.85</v>
      </c>
      <c r="AO247" s="753">
        <f>IF(U247="n/a","n/a",IF(AA247&lt;0,"n/a",IF(AA247="n/a","n/a",J247+U247-AA247)))</f>
        <v>15.207911732857461</v>
      </c>
      <c r="AP247" s="754">
        <f>IF(U247="n/a","n/a",J247+U247)</f>
        <v>27.249638351562496</v>
      </c>
      <c r="AQ247" s="902">
        <f>IF(OR(AC247&lt;0.01,AF247="n/a"),"n/a",(I247/SQRT(22.5*AC247*(I247/AF247))-1)*100)</f>
        <v>-1.0356748627057266</v>
      </c>
      <c r="AR247" s="663">
        <f>INDEX(Historical!$C$7:$C$1279,MATCH(B247,Historical!$B$7:$B$1301,0))*IF(AH247="n/a",1.03,IF(AH247&lt;0,1.01,IF(AH247&gt;10,1.1,(1+AH247/100))))</f>
        <v>1.8180000000000001</v>
      </c>
      <c r="AS247" s="900">
        <f>IF($AI247="n/a",1.03*AR247,IF($AI247&lt;0,1.01*AR247,IF($AI247&gt;10,1.1*AR247,(1+$AI247/100)*AR247)))</f>
        <v>1.8361800000000001</v>
      </c>
      <c r="AT247" s="900">
        <f>IF($AK247="n/a",1.03*AS247,IF($AK247&lt;0,1.01*AS247,IF($AK247&gt;10,1.1*AS247,(1+$AK247/100)*AS247)))</f>
        <v>1.8545418000000002</v>
      </c>
      <c r="AU247" s="900">
        <f>IF($AK247="n/a",1.03*AT247,IF($AK247&lt;0,1.01*AT247,IF($AK247&gt;10,1.1*AT247,(1+$AK247/100)*AT247)))</f>
        <v>1.8730872180000002</v>
      </c>
      <c r="AV247" s="900">
        <f>IF($AK247="n/a",1.03*AU247,IF($AK247&lt;0,1.01*AU247,IF($AK247&gt;10,1.1*AU247,(1+$AK247/100)*AU247)))</f>
        <v>1.8918180901800001</v>
      </c>
      <c r="AW247" s="663">
        <f>SUM(AR247:AV247)</f>
        <v>9.2736271081800012</v>
      </c>
      <c r="AX247" s="761">
        <f>AW247/I247*100</f>
        <v>11.080926165826266</v>
      </c>
      <c r="AY247" s="948">
        <v>1.87</v>
      </c>
      <c r="AZ247" s="886">
        <v>92.97</v>
      </c>
      <c r="BA247" s="886">
        <v>-37.19</v>
      </c>
      <c r="BB247" s="886">
        <v>6.0699999999999994</v>
      </c>
      <c r="BC247" s="886">
        <v>-12.559999999999999</v>
      </c>
      <c r="BE247" s="635">
        <v>2013</v>
      </c>
      <c r="BF247" s="912">
        <f>IF(BE247&gt;2008,0,IF(BE247&gt;2001,1,IF(BE247&gt;1990,2,IF(BE247&gt;1980,3,IF(BE247&gt;1973,4,IF(BE247&gt;1970,5,IF(BE247&gt;1960,6,IF(BE247&gt;1958,7,IF(BE247&gt;1953,8,9)))))))))</f>
        <v>0</v>
      </c>
      <c r="BG247" s="896">
        <v>2.7</v>
      </c>
    </row>
    <row r="248" spans="1:59" ht="11.25" customHeight="1" x14ac:dyDescent="0.2">
      <c r="A248" s="877" t="s">
        <v>1824</v>
      </c>
      <c r="B248" s="889" t="s">
        <v>1825</v>
      </c>
      <c r="C248" s="946" t="s">
        <v>112</v>
      </c>
      <c r="D248" s="946" t="s">
        <v>1222</v>
      </c>
      <c r="E248" s="746">
        <v>7</v>
      </c>
      <c r="F248" s="1199">
        <v>627</v>
      </c>
      <c r="G248" s="1199" t="s">
        <v>106</v>
      </c>
      <c r="H248" s="1199" t="s">
        <v>106</v>
      </c>
      <c r="I248" s="888">
        <v>55.76</v>
      </c>
      <c r="J248" s="663">
        <f>(M248/I248)*100</f>
        <v>1.7216642754662841</v>
      </c>
      <c r="K248" s="891">
        <v>0.24</v>
      </c>
      <c r="L248" s="901">
        <v>4</v>
      </c>
      <c r="M248" s="654">
        <f>K248*L248</f>
        <v>0.96</v>
      </c>
      <c r="N248" s="884" t="s">
        <v>569</v>
      </c>
      <c r="O248" s="747">
        <v>0.22</v>
      </c>
      <c r="P248" s="875">
        <v>43831</v>
      </c>
      <c r="Q248" s="875">
        <v>43846</v>
      </c>
      <c r="R248" s="654">
        <f>(K248-O248)/O248*100</f>
        <v>9.0909090909090864</v>
      </c>
      <c r="S248" s="714">
        <f>IF(INDEX(Historical!$D$7:$D$1277,MATCH(B248,Historical!$B$7:$B$1301,0))=0,"n/a",(INDEX(Historical!$C$7:$C$1279,MATCH(B248,Historical!$B$7:$B$1301,0))/INDEX(Historical!$D$7:$D$1277,MATCH(B248,Historical!$B$7:$B$1301,0))-1)*100)</f>
        <v>4.7619047619047672</v>
      </c>
      <c r="T248" s="714">
        <f>IF(INDEX(Historical!$F$7:$F$1270,MATCH(B248,Historical!$B$7:$B$1301,0))=0,"n/a",((INDEX(Historical!$C$7:$C$1279,MATCH(B248,Historical!$B$7:$B$1301,0))/INDEX(Historical!$F$7:$F$1270,MATCH(B248,Historical!$B$7:$B$1301,0)))^(1/3)-1)*100)</f>
        <v>7.4174341954216017</v>
      </c>
      <c r="U248" s="714">
        <f>IF(INDEX(Historical!$H$7:$H$1270,MATCH(B248,Historical!$B$7:$B$1301,0))=0,"n/a",((INDEX(Historical!$C$7:$C$1279,MATCH(B248,Historical!$B$7:$B$1301,0))/INDEX(Historical!$H$7:$H$1270,MATCH(B248,Historical!$B$7:$B$1301,0)))^(1/5)-1)*100)</f>
        <v>12.888132073019754</v>
      </c>
      <c r="V248" s="714" t="str">
        <f>IF(INDEX(Historical!$O$7:$O$1270,MATCH(B248,Historical!$B$7:$B$1301,0))=0,"n/a",((INDEX(Historical!$C$7:$C$1279,MATCH(B248,Historical!$B$7:$B$1301,0))/INDEX(Historical!$O$7:$O$1270,MATCH(B248,Historical!$B$7:$B$1301,0)))^(1/10)-1)*100)</f>
        <v>n/a</v>
      </c>
      <c r="W248" s="715" t="str">
        <f>IF(OR(U248&lt;=0,U248="n/a",V248&lt;=0,V248="n/a"),"n/a",U248/V248)</f>
        <v>n/a</v>
      </c>
      <c r="X248" s="716">
        <f>IF(OR(AJ248&lt;=0,AJ248="n/a",U248&lt;=0,U248="n/a"),"n/a",U248/AJ248)</f>
        <v>0.92058086235855374</v>
      </c>
      <c r="Y248" s="673"/>
      <c r="Z248" s="663" t="str">
        <f>IF(OR(AC248&lt;0.01,AC248="n/a"),"n/a",M248/AC248*100)</f>
        <v>n/a</v>
      </c>
      <c r="AA248" s="900" t="str">
        <f>IF(OR(AC248&lt;0.01,AC248="n/a"),"n/a",I248/AC248)</f>
        <v>n/a</v>
      </c>
      <c r="AB248" s="901">
        <v>12</v>
      </c>
      <c r="AC248" s="879">
        <v>-5.14</v>
      </c>
      <c r="AD248" s="879" t="s">
        <v>136</v>
      </c>
      <c r="AE248" s="879">
        <v>0.84</v>
      </c>
      <c r="AF248" s="879">
        <v>1.72</v>
      </c>
      <c r="AG248" s="879">
        <v>-13.100000000000001</v>
      </c>
      <c r="AH248" s="879">
        <v>-24.8</v>
      </c>
      <c r="AI248" s="879">
        <v>42.68</v>
      </c>
      <c r="AJ248" s="879">
        <v>14.000000000000002</v>
      </c>
      <c r="AK248" s="879">
        <v>9</v>
      </c>
      <c r="AL248" s="892">
        <v>5980</v>
      </c>
      <c r="AM248" s="886">
        <v>1.4000000000000001</v>
      </c>
      <c r="AN248" s="879">
        <v>0</v>
      </c>
      <c r="AO248" s="753" t="str">
        <f>IF(U248="n/a","n/a",IF(AA248&lt;0,"n/a",IF(AA248="n/a","n/a",J248+U248-AA248)))</f>
        <v>n/a</v>
      </c>
      <c r="AP248" s="754">
        <f>IF(U248="n/a","n/a",J248+U248)</f>
        <v>14.609796348486039</v>
      </c>
      <c r="AQ248" s="902" t="str">
        <f>IF(OR(AC248&lt;0.01,AF248="n/a"),"n/a",(I248/SQRT(22.5*AC248*(I248/AF248))-1)*100)</f>
        <v>n/a</v>
      </c>
      <c r="AR248" s="663">
        <f>INDEX(Historical!$C$7:$C$1279,MATCH(B248,Historical!$B$7:$B$1301,0))*IF(AH248="n/a",1.03,IF(AH248&lt;0,1.01,IF(AH248&gt;10,1.1,(1+AH248/100))))</f>
        <v>0.88880000000000003</v>
      </c>
      <c r="AS248" s="900">
        <f>IF($AI248="n/a",1.03*AR248,IF($AI248&lt;0,1.01*AR248,IF($AI248&gt;10,1.1*AR248,(1+$AI248/100)*AR248)))</f>
        <v>0.9776800000000001</v>
      </c>
      <c r="AT248" s="900">
        <f>IF($AK248="n/a",1.03*AS248,IF($AK248&lt;0,1.01*AS248,IF($AK248&gt;10,1.1*AS248,(1+$AK248/100)*AS248)))</f>
        <v>1.0656712000000002</v>
      </c>
      <c r="AU248" s="900">
        <f>IF($AK248="n/a",1.03*AT248,IF($AK248&lt;0,1.01*AT248,IF($AK248&gt;10,1.1*AT248,(1+$AK248/100)*AT248)))</f>
        <v>1.1615816080000003</v>
      </c>
      <c r="AV248" s="900">
        <f>IF($AK248="n/a",1.03*AU248,IF($AK248&lt;0,1.01*AU248,IF($AK248&gt;10,1.1*AU248,(1+$AK248/100)*AU248)))</f>
        <v>1.2661239527200003</v>
      </c>
      <c r="AW248" s="663">
        <f>SUM(AR248:AV248)</f>
        <v>5.3598567607200005</v>
      </c>
      <c r="AX248" s="761">
        <f>AW248/I248*100</f>
        <v>9.6123686526542329</v>
      </c>
      <c r="AY248" s="948">
        <v>1.52</v>
      </c>
      <c r="AZ248" s="886">
        <v>95.240000000000009</v>
      </c>
      <c r="BA248" s="886">
        <v>-18.86</v>
      </c>
      <c r="BB248" s="886">
        <v>15.659999999999998</v>
      </c>
      <c r="BC248" s="886">
        <v>-0.22999999999999998</v>
      </c>
      <c r="BE248" s="635">
        <v>2014</v>
      </c>
      <c r="BF248" s="912">
        <f>IF(BE248&gt;2008,0,IF(BE248&gt;2001,1,IF(BE248&gt;1990,2,IF(BE248&gt;1980,3,IF(BE248&gt;1973,4,IF(BE248&gt;1970,5,IF(BE248&gt;1960,6,IF(BE248&gt;1958,7,IF(BE248&gt;1953,8,9)))))))))</f>
        <v>0</v>
      </c>
      <c r="BG248" s="896">
        <v>-5.7</v>
      </c>
    </row>
    <row r="249" spans="1:59" ht="11.25" customHeight="1" x14ac:dyDescent="0.2">
      <c r="A249" s="894" t="s">
        <v>4310</v>
      </c>
      <c r="B249" s="607" t="s">
        <v>4306</v>
      </c>
      <c r="C249" s="946" t="s">
        <v>108</v>
      </c>
      <c r="D249" s="946" t="s">
        <v>4337</v>
      </c>
      <c r="E249" s="746">
        <v>6</v>
      </c>
      <c r="F249" s="1199">
        <v>670</v>
      </c>
      <c r="G249" s="1199" t="s">
        <v>106</v>
      </c>
      <c r="H249" s="1199" t="s">
        <v>106</v>
      </c>
      <c r="I249" s="888">
        <v>17.63</v>
      </c>
      <c r="J249" s="663">
        <f>(M249/I249)*100</f>
        <v>3.8570618264322185</v>
      </c>
      <c r="K249" s="891">
        <v>0.17</v>
      </c>
      <c r="L249" s="901">
        <v>4</v>
      </c>
      <c r="M249" s="654">
        <f>K249*L249</f>
        <v>0.68</v>
      </c>
      <c r="N249" s="884" t="s">
        <v>107</v>
      </c>
      <c r="O249" s="747">
        <v>0.15</v>
      </c>
      <c r="P249" s="880">
        <v>43406</v>
      </c>
      <c r="Q249" s="880">
        <v>43420</v>
      </c>
      <c r="R249" s="654">
        <f>(K249-O249)/O249*100</f>
        <v>13.333333333333346</v>
      </c>
      <c r="S249" s="714">
        <f>IF(INDEX(Historical!$D$7:$D$1277,MATCH(B249,Historical!$B$7:$B$1301,0))=0,"n/a",(INDEX(Historical!$C$7:$C$1279,MATCH(B249,Historical!$B$7:$B$1301,0))/INDEX(Historical!$D$7:$D$1277,MATCH(B249,Historical!$B$7:$B$1301,0))-1)*100)</f>
        <v>9.6774193548387224</v>
      </c>
      <c r="T249" s="714">
        <f>IF(INDEX(Historical!$F$7:$F$1270,MATCH(B249,Historical!$B$7:$B$1301,0))=0,"n/a",((INDEX(Historical!$C$7:$C$1279,MATCH(B249,Historical!$B$7:$B$1301,0))/INDEX(Historical!$F$7:$F$1270,MATCH(B249,Historical!$B$7:$B$1301,0)))^(1/3)-1)*100)</f>
        <v>7.9870600425827831</v>
      </c>
      <c r="U249" s="714">
        <f>IF(INDEX(Historical!$H$7:$H$1270,MATCH(B249,Historical!$B$7:$B$1301,0))=0,"n/a",((INDEX(Historical!$C$7:$C$1279,MATCH(B249,Historical!$B$7:$B$1301,0))/INDEX(Historical!$H$7:$H$1270,MATCH(B249,Historical!$B$7:$B$1301,0)))^(1/5)-1)*100)</f>
        <v>6.7732756696031737</v>
      </c>
      <c r="V249" s="714">
        <f>IF(INDEX(Historical!$O$7:$O$1270,MATCH(B249,Historical!$B$7:$B$1301,0))=0,"n/a",((INDEX(Historical!$C$7:$C$1279,MATCH(B249,Historical!$B$7:$B$1301,0))/INDEX(Historical!$O$7:$O$1270,MATCH(B249,Historical!$B$7:$B$1301,0)))^(1/10)-1)*100)</f>
        <v>-1.6120543459473669</v>
      </c>
      <c r="W249" s="715" t="str">
        <f>IF(OR(U249&lt;=0,U249="n/a",V249&lt;=0,V249="n/a"),"n/a",U249/V249)</f>
        <v>n/a</v>
      </c>
      <c r="X249" s="716">
        <f>IF(OR(AJ249&lt;=0,AJ249="n/a",U249&lt;=0,U249="n/a"),"n/a",U249/AJ249)</f>
        <v>0.84665945870039672</v>
      </c>
      <c r="Y249" s="685" t="s">
        <v>4497</v>
      </c>
      <c r="Z249" s="663">
        <f>IF(OR(AC249&lt;0.01,AC249="n/a"),"n/a",M249/AC249*100)</f>
        <v>42.5</v>
      </c>
      <c r="AA249" s="900">
        <f>IF(OR(AC249&lt;0.01,AC249="n/a"),"n/a",I249/AC249)</f>
        <v>11.018749999999999</v>
      </c>
      <c r="AB249" s="901">
        <v>12</v>
      </c>
      <c r="AC249" s="879">
        <v>1.6</v>
      </c>
      <c r="AD249" s="879">
        <v>1.07</v>
      </c>
      <c r="AE249" s="879">
        <v>3.28</v>
      </c>
      <c r="AF249" s="879">
        <v>0.72</v>
      </c>
      <c r="AG249" s="879">
        <v>6.9</v>
      </c>
      <c r="AH249" s="879">
        <v>18.7</v>
      </c>
      <c r="AI249" s="879">
        <v>1.23</v>
      </c>
      <c r="AJ249" s="879">
        <v>8</v>
      </c>
      <c r="AK249" s="879">
        <v>10</v>
      </c>
      <c r="AL249" s="892">
        <v>1080</v>
      </c>
      <c r="AM249" s="886">
        <v>2</v>
      </c>
      <c r="AN249" s="879">
        <v>0.09</v>
      </c>
      <c r="AO249" s="753">
        <f>IF(U249="n/a","n/a",IF(AA249&lt;0,"n/a",IF(AA249="n/a","n/a",J249+U249-AA249)))</f>
        <v>-0.38841250396460758</v>
      </c>
      <c r="AP249" s="754">
        <f>IF(U249="n/a","n/a",J249+U249)</f>
        <v>10.630337496035391</v>
      </c>
      <c r="AQ249" s="902">
        <f>IF(OR(AC249&lt;0.01,AF249="n/a"),"n/a",(I249/SQRT(22.5*AC249*(I249/AF249))-1)*100)</f>
        <v>-40.619868642785917</v>
      </c>
      <c r="AR249" s="663">
        <f>INDEX(Historical!$C$7:$C$1279,MATCH(B249,Historical!$B$7:$B$1301,0))*IF(AH249="n/a",1.03,IF(AH249&lt;0,1.01,IF(AH249&gt;10,1.1,(1+AH249/100))))</f>
        <v>0.74800000000000011</v>
      </c>
      <c r="AS249" s="900">
        <f>IF($AI249="n/a",1.03*AR249,IF($AI249&lt;0,1.01*AR249,IF($AI249&gt;10,1.1*AR249,(1+$AI249/100)*AR249)))</f>
        <v>0.75720040000000011</v>
      </c>
      <c r="AT249" s="900">
        <f>IF($AK249="n/a",1.03*AS249,IF($AK249&lt;0,1.01*AS249,IF($AK249&gt;10,1.1*AS249,(1+$AK249/100)*AS249)))</f>
        <v>0.83292044000000021</v>
      </c>
      <c r="AU249" s="900">
        <f>IF($AK249="n/a",1.03*AT249,IF($AK249&lt;0,1.01*AT249,IF($AK249&gt;10,1.1*AT249,(1+$AK249/100)*AT249)))</f>
        <v>0.91621248400000033</v>
      </c>
      <c r="AV249" s="900">
        <f>IF($AK249="n/a",1.03*AU249,IF($AK249&lt;0,1.01*AU249,IF($AK249&gt;10,1.1*AU249,(1+$AK249/100)*AU249)))</f>
        <v>1.0078337324000004</v>
      </c>
      <c r="AW249" s="663">
        <f>SUM(AR249:AV249)</f>
        <v>4.2621670564000009</v>
      </c>
      <c r="AX249" s="761">
        <f>AW249/I249*100</f>
        <v>24.175649781055025</v>
      </c>
      <c r="AY249" s="948">
        <v>0.99</v>
      </c>
      <c r="AZ249" s="886">
        <v>51.949999999999996</v>
      </c>
      <c r="BA249" s="886">
        <v>-32.43</v>
      </c>
      <c r="BB249" s="886">
        <v>9.02</v>
      </c>
      <c r="BC249" s="886">
        <v>-14.45</v>
      </c>
      <c r="BE249" s="635">
        <v>2014</v>
      </c>
      <c r="BF249" s="912">
        <f>IF(BE249&gt;2008,0,IF(BE249&gt;2001,1,IF(BE249&gt;1990,2,IF(BE249&gt;1980,3,IF(BE249&gt;1973,4,IF(BE249&gt;1970,5,IF(BE249&gt;1960,6,IF(BE249&gt;1958,7,IF(BE249&gt;1953,8,9)))))))))</f>
        <v>0</v>
      </c>
      <c r="BG249" s="896">
        <v>1</v>
      </c>
    </row>
    <row r="250" spans="1:59" ht="11.25" customHeight="1" x14ac:dyDescent="0.2">
      <c r="A250" s="885" t="s">
        <v>3881</v>
      </c>
      <c r="B250" s="889" t="s">
        <v>3882</v>
      </c>
      <c r="C250" s="946" t="s">
        <v>131</v>
      </c>
      <c r="D250" s="946" t="s">
        <v>4346</v>
      </c>
      <c r="E250" s="746">
        <v>7</v>
      </c>
      <c r="F250" s="1199">
        <v>638</v>
      </c>
      <c r="G250" s="1199" t="s">
        <v>115</v>
      </c>
      <c r="H250" s="1199" t="s">
        <v>115</v>
      </c>
      <c r="I250" s="888">
        <v>77.05</v>
      </c>
      <c r="J250" s="663">
        <f>(M250/I250)*100</f>
        <v>2.8033744321868919</v>
      </c>
      <c r="K250" s="891">
        <v>0.54</v>
      </c>
      <c r="L250" s="901">
        <v>4</v>
      </c>
      <c r="M250" s="654">
        <f>K250*L250</f>
        <v>2.16</v>
      </c>
      <c r="N250" s="884" t="s">
        <v>226</v>
      </c>
      <c r="O250" s="747">
        <v>0.5</v>
      </c>
      <c r="P250" s="875">
        <v>43881</v>
      </c>
      <c r="Q250" s="875">
        <v>43895</v>
      </c>
      <c r="R250" s="654">
        <f>(K250-O250)/O250*100</f>
        <v>8.0000000000000071</v>
      </c>
      <c r="S250" s="714">
        <f>IF(INDEX(Historical!$D$7:$D$1277,MATCH(B250,Historical!$B$7:$B$1301,0))=0,"n/a",(INDEX(Historical!$C$7:$C$1279,MATCH(B250,Historical!$B$7:$B$1301,0))/INDEX(Historical!$D$7:$D$1277,MATCH(B250,Historical!$B$7:$B$1301,0))-1)*100)</f>
        <v>8.6956521739130377</v>
      </c>
      <c r="T250" s="714">
        <f>IF(INDEX(Historical!$F$7:$F$1270,MATCH(B250,Historical!$B$7:$B$1301,0))=0,"n/a",((INDEX(Historical!$C$7:$C$1279,MATCH(B250,Historical!$B$7:$B$1301,0))/INDEX(Historical!$F$7:$F$1270,MATCH(B250,Historical!$B$7:$B$1301,0)))^(1/3)-1)*100)</f>
        <v>12.624788044360603</v>
      </c>
      <c r="U250" s="714">
        <f>IF(INDEX(Historical!$H$7:$H$1270,MATCH(B250,Historical!$B$7:$B$1301,0))=0,"n/a",((INDEX(Historical!$C$7:$C$1279,MATCH(B250,Historical!$B$7:$B$1301,0))/INDEX(Historical!$H$7:$H$1270,MATCH(B250,Historical!$B$7:$B$1301,0)))^(1/5)-1)*100)</f>
        <v>18.94608218221061</v>
      </c>
      <c r="V250" s="714" t="str">
        <f>IF(INDEX(Historical!$O$7:$O$1270,MATCH(B250,Historical!$B$7:$B$1301,0))=0,"n/a",((INDEX(Historical!$C$7:$C$1279,MATCH(B250,Historical!$B$7:$B$1301,0))/INDEX(Historical!$O$7:$O$1270,MATCH(B250,Historical!$B$7:$B$1301,0)))^(1/10)-1)*100)</f>
        <v>n/a</v>
      </c>
      <c r="W250" s="715" t="str">
        <f>IF(OR(U250&lt;=0,U250="n/a",V250&lt;=0,V250="n/a"),"n/a",U250/V250)</f>
        <v>n/a</v>
      </c>
      <c r="X250" s="716">
        <f>IF(OR(AJ250&lt;=0,AJ250="n/a",U250&lt;=0,U250="n/a"),"n/a",U250/AJ250)</f>
        <v>1.7068542506496045</v>
      </c>
      <c r="Y250" s="666"/>
      <c r="Z250" s="663">
        <f>IF(OR(AC250&lt;0.01,AC250="n/a"),"n/a",M250/AC250*100)</f>
        <v>62.247838616714702</v>
      </c>
      <c r="AA250" s="900">
        <f>IF(OR(AC250&lt;0.01,AC250="n/a"),"n/a",I250/AC250)</f>
        <v>22.204610951008643</v>
      </c>
      <c r="AB250" s="901">
        <v>12</v>
      </c>
      <c r="AC250" s="879">
        <v>3.47</v>
      </c>
      <c r="AD250" s="879">
        <v>4.32</v>
      </c>
      <c r="AE250" s="879">
        <v>2.62</v>
      </c>
      <c r="AF250" s="879">
        <v>1.81</v>
      </c>
      <c r="AG250" s="879">
        <v>8.6999999999999993</v>
      </c>
      <c r="AH250" s="879">
        <v>8</v>
      </c>
      <c r="AI250" s="879">
        <v>8.07</v>
      </c>
      <c r="AJ250" s="879">
        <v>11.1</v>
      </c>
      <c r="AK250" s="879">
        <v>5</v>
      </c>
      <c r="AL250" s="892">
        <v>3990</v>
      </c>
      <c r="AM250" s="886">
        <v>1.2</v>
      </c>
      <c r="AN250" s="879">
        <v>0.8</v>
      </c>
      <c r="AO250" s="753">
        <f>IF(U250="n/a","n/a",IF(AA250&lt;0,"n/a",IF(AA250="n/a","n/a",J250+U250-AA250)))</f>
        <v>-0.45515433661114102</v>
      </c>
      <c r="AP250" s="754">
        <f>IF(U250="n/a","n/a",J250+U250)</f>
        <v>21.749456614397502</v>
      </c>
      <c r="AQ250" s="902">
        <f>IF(OR(AC250&lt;0.01,AF250="n/a"),"n/a",(I250/SQRT(22.5*AC250*(I250/AF250))-1)*100)</f>
        <v>33.650199852410182</v>
      </c>
      <c r="AR250" s="663">
        <f>INDEX(Historical!$C$7:$C$1279,MATCH(B250,Historical!$B$7:$B$1301,0))*IF(AH250="n/a",1.03,IF(AH250&lt;0,1.01,IF(AH250&gt;10,1.1,(1+AH250/100))))</f>
        <v>2.16</v>
      </c>
      <c r="AS250" s="900">
        <f>IF($AI250="n/a",1.03*AR250,IF($AI250&lt;0,1.01*AR250,IF($AI250&gt;10,1.1*AR250,(1+$AI250/100)*AR250)))</f>
        <v>2.3343120000000002</v>
      </c>
      <c r="AT250" s="900">
        <f>IF($AK250="n/a",1.03*AS250,IF($AK250&lt;0,1.01*AS250,IF($AK250&gt;10,1.1*AS250,(1+$AK250/100)*AS250)))</f>
        <v>2.4510276000000002</v>
      </c>
      <c r="AU250" s="900">
        <f>IF($AK250="n/a",1.03*AT250,IF($AK250&lt;0,1.01*AT250,IF($AK250&gt;10,1.1*AT250,(1+$AK250/100)*AT250)))</f>
        <v>2.5735789800000002</v>
      </c>
      <c r="AV250" s="900">
        <f>IF($AK250="n/a",1.03*AU250,IF($AK250&lt;0,1.01*AU250,IF($AK250&gt;10,1.1*AU250,(1+$AK250/100)*AU250)))</f>
        <v>2.7022579290000004</v>
      </c>
      <c r="AW250" s="663">
        <f>SUM(AR250:AV250)</f>
        <v>12.221176509000001</v>
      </c>
      <c r="AX250" s="761">
        <f>AW250/I250*100</f>
        <v>15.861358220635951</v>
      </c>
      <c r="AY250" s="948">
        <v>0.27</v>
      </c>
      <c r="AZ250" s="886">
        <v>21.01</v>
      </c>
      <c r="BA250" s="886">
        <v>-20.54</v>
      </c>
      <c r="BB250" s="886">
        <v>-3.56</v>
      </c>
      <c r="BC250" s="886">
        <v>-11.84</v>
      </c>
      <c r="BE250" s="635">
        <v>2014</v>
      </c>
      <c r="BF250" s="912">
        <f>IF(BE250&gt;2008,0,IF(BE250&gt;2001,1,IF(BE250&gt;1990,2,IF(BE250&gt;1980,3,IF(BE250&gt;1973,4,IF(BE250&gt;1970,5,IF(BE250&gt;1960,6,IF(BE250&gt;1958,7,IF(BE250&gt;1953,8,9)))))))))</f>
        <v>0</v>
      </c>
      <c r="BG250" s="896">
        <v>3.3000000000000003</v>
      </c>
    </row>
    <row r="251" spans="1:59" ht="11.25" customHeight="1" x14ac:dyDescent="0.2">
      <c r="A251" s="156" t="s">
        <v>4136</v>
      </c>
      <c r="B251" s="607" t="s">
        <v>2624</v>
      </c>
      <c r="C251" s="946" t="s">
        <v>108</v>
      </c>
      <c r="D251" s="946" t="s">
        <v>4345</v>
      </c>
      <c r="E251" s="746">
        <v>6</v>
      </c>
      <c r="F251" s="1199">
        <v>708</v>
      </c>
      <c r="G251" s="1199" t="s">
        <v>106</v>
      </c>
      <c r="H251" s="1199" t="s">
        <v>106</v>
      </c>
      <c r="I251" s="888">
        <v>14.75</v>
      </c>
      <c r="J251" s="663">
        <f>(M251/I251)*100</f>
        <v>4.6101694915254239</v>
      </c>
      <c r="K251" s="891">
        <v>0.17</v>
      </c>
      <c r="L251" s="901">
        <v>4</v>
      </c>
      <c r="M251" s="654">
        <f>K251*L251</f>
        <v>0.68</v>
      </c>
      <c r="N251" s="884" t="s">
        <v>692</v>
      </c>
      <c r="O251" s="747">
        <v>0.15</v>
      </c>
      <c r="P251" s="875">
        <v>43861</v>
      </c>
      <c r="Q251" s="875">
        <v>43870</v>
      </c>
      <c r="R251" s="654">
        <f>(K251-O251)/O251*100</f>
        <v>13.333333333333346</v>
      </c>
      <c r="S251" s="714">
        <f>IF(INDEX(Historical!$D$7:$D$1277,MATCH(B251,Historical!$B$7:$B$1301,0))=0,"n/a",(INDEX(Historical!$C$7:$C$1279,MATCH(B251,Historical!$B$7:$B$1301,0))/INDEX(Historical!$D$7:$D$1277,MATCH(B251,Historical!$B$7:$B$1301,0))-1)*100)</f>
        <v>19.999999999999996</v>
      </c>
      <c r="T251" s="714">
        <f>IF(INDEX(Historical!$F$7:$F$1270,MATCH(B251,Historical!$B$7:$B$1301,0))=0,"n/a",((INDEX(Historical!$C$7:$C$1279,MATCH(B251,Historical!$B$7:$B$1301,0))/INDEX(Historical!$F$7:$F$1270,MATCH(B251,Historical!$B$7:$B$1301,0)))^(1/3)-1)*100)</f>
        <v>19.681696117715084</v>
      </c>
      <c r="U251" s="714" t="str">
        <f>IF(INDEX(Historical!$H$7:$H$1270,MATCH(B251,Historical!$B$7:$B$1301,0))=0,"n/a",((INDEX(Historical!$C$7:$C$1279,MATCH(B251,Historical!$B$7:$B$1301,0))/INDEX(Historical!$H$7:$H$1270,MATCH(B251,Historical!$B$7:$B$1301,0)))^(1/5)-1)*100)</f>
        <v>n/a</v>
      </c>
      <c r="V251" s="714">
        <f>IF(INDEX(Historical!$O$7:$O$1270,MATCH(B251,Historical!$B$7:$B$1301,0))=0,"n/a",((INDEX(Historical!$C$7:$C$1279,MATCH(B251,Historical!$B$7:$B$1301,0))/INDEX(Historical!$O$7:$O$1270,MATCH(B251,Historical!$B$7:$B$1301,0)))^(1/10)-1)*100)</f>
        <v>-3.7575084011429616</v>
      </c>
      <c r="W251" s="715" t="str">
        <f>IF(OR(U251&lt;=0,U251="n/a",V251&lt;=0,V251="n/a"),"n/a",U251/V251)</f>
        <v>n/a</v>
      </c>
      <c r="X251" s="716" t="str">
        <f>IF(OR(AJ251&lt;=0,AJ251="n/a",U251&lt;=0,U251="n/a"),"n/a",U251/AJ251)</f>
        <v>n/a</v>
      </c>
      <c r="Y251" s="890"/>
      <c r="Z251" s="663">
        <f>IF(OR(AC251&lt;0.01,AC251="n/a"),"n/a",M251/AC251*100)</f>
        <v>39.534883720930239</v>
      </c>
      <c r="AA251" s="900">
        <f>IF(OR(AC251&lt;0.01,AC251="n/a"),"n/a",I251/AC251)</f>
        <v>8.5755813953488378</v>
      </c>
      <c r="AB251" s="901">
        <v>12</v>
      </c>
      <c r="AC251" s="879">
        <v>1.72</v>
      </c>
      <c r="AD251" s="879" t="s">
        <v>136</v>
      </c>
      <c r="AE251" s="879">
        <v>1.67</v>
      </c>
      <c r="AF251" s="879">
        <v>0.74</v>
      </c>
      <c r="AG251" s="879">
        <v>8.6</v>
      </c>
      <c r="AH251" s="879">
        <v>7.3</v>
      </c>
      <c r="AI251" s="879">
        <v>-11.21</v>
      </c>
      <c r="AJ251" s="879">
        <v>-14.799999999999999</v>
      </c>
      <c r="AK251" s="879" t="s">
        <v>136</v>
      </c>
      <c r="AL251" s="892">
        <v>162.91</v>
      </c>
      <c r="AM251" s="886">
        <v>4.2</v>
      </c>
      <c r="AN251" s="879">
        <v>0.15</v>
      </c>
      <c r="AO251" s="753" t="str">
        <f>IF(U251="n/a","n/a",IF(AA251&lt;0,"n/a",IF(AA251="n/a","n/a",J251+U251-AA251)))</f>
        <v>n/a</v>
      </c>
      <c r="AP251" s="754" t="str">
        <f>IF(U251="n/a","n/a",J251+U251)</f>
        <v>n/a</v>
      </c>
      <c r="AQ251" s="902">
        <f>IF(OR(AC251&lt;0.01,AF251="n/a"),"n/a",(I251/SQRT(22.5*AC251*(I251/AF251))-1)*100)</f>
        <v>-46.892435221594788</v>
      </c>
      <c r="AR251" s="663">
        <f>INDEX(Historical!$C$7:$C$1279,MATCH(B251,Historical!$B$7:$B$1301,0))*IF(AH251="n/a",1.03,IF(AH251&lt;0,1.01,IF(AH251&gt;10,1.1,(1+AH251/100))))</f>
        <v>0.64379999999999993</v>
      </c>
      <c r="AS251" s="900">
        <f>IF($AI251="n/a",1.03*AR251,IF($AI251&lt;0,1.01*AR251,IF($AI251&gt;10,1.1*AR251,(1+$AI251/100)*AR251)))</f>
        <v>0.65023799999999998</v>
      </c>
      <c r="AT251" s="900">
        <f>IF($AK251="n/a",1.03*AS251,IF($AK251&lt;0,1.01*AS251,IF($AK251&gt;10,1.1*AS251,(1+$AK251/100)*AS251)))</f>
        <v>0.66974513999999996</v>
      </c>
      <c r="AU251" s="900">
        <f>IF($AK251="n/a",1.03*AT251,IF($AK251&lt;0,1.01*AT251,IF($AK251&gt;10,1.1*AT251,(1+$AK251/100)*AT251)))</f>
        <v>0.68983749419999996</v>
      </c>
      <c r="AV251" s="900">
        <f>IF($AK251="n/a",1.03*AU251,IF($AK251&lt;0,1.01*AU251,IF($AK251&gt;10,1.1*AU251,(1+$AK251/100)*AU251)))</f>
        <v>0.71053261902599996</v>
      </c>
      <c r="AW251" s="663">
        <f>SUM(AR251:AV251)</f>
        <v>3.3641532532259997</v>
      </c>
      <c r="AX251" s="761">
        <f>AW251/I251*100</f>
        <v>22.807818665938981</v>
      </c>
      <c r="AY251" s="948">
        <v>0.89</v>
      </c>
      <c r="AZ251" s="886">
        <v>29.39</v>
      </c>
      <c r="BA251" s="886">
        <v>-37.18</v>
      </c>
      <c r="BB251" s="886">
        <v>9.5699999999999985</v>
      </c>
      <c r="BC251" s="886">
        <v>-20.100000000000001</v>
      </c>
      <c r="BE251" s="635">
        <v>2015</v>
      </c>
      <c r="BF251" s="912">
        <f>IF(BE251&gt;2008,0,IF(BE251&gt;2001,1,IF(BE251&gt;1990,2,IF(BE251&gt;1980,3,IF(BE251&gt;1973,4,IF(BE251&gt;1970,5,IF(BE251&gt;1960,6,IF(BE251&gt;1958,7,IF(BE251&gt;1953,8,9)))))))))</f>
        <v>0</v>
      </c>
      <c r="BG251" s="896">
        <v>0.8</v>
      </c>
    </row>
    <row r="252" spans="1:59" ht="11.25" customHeight="1" x14ac:dyDescent="0.2">
      <c r="A252" s="885" t="s">
        <v>1523</v>
      </c>
      <c r="B252" s="889" t="s">
        <v>1524</v>
      </c>
      <c r="C252" s="946" t="s">
        <v>112</v>
      </c>
      <c r="D252" s="946" t="s">
        <v>211</v>
      </c>
      <c r="E252" s="746">
        <v>7</v>
      </c>
      <c r="F252" s="1199">
        <v>617</v>
      </c>
      <c r="G252" s="1199" t="s">
        <v>106</v>
      </c>
      <c r="H252" s="1199" t="s">
        <v>106</v>
      </c>
      <c r="I252" s="888">
        <v>71.62</v>
      </c>
      <c r="J252" s="663">
        <f>(M252/I252)*100</f>
        <v>1.6755096341803963</v>
      </c>
      <c r="K252" s="891">
        <v>0.3</v>
      </c>
      <c r="L252" s="901">
        <v>4</v>
      </c>
      <c r="M252" s="654">
        <f>K252*L252</f>
        <v>1.2</v>
      </c>
      <c r="N252" s="884" t="s">
        <v>517</v>
      </c>
      <c r="O252" s="747">
        <v>0.27</v>
      </c>
      <c r="P252" s="875">
        <v>43784</v>
      </c>
      <c r="Q252" s="875">
        <v>43801</v>
      </c>
      <c r="R252" s="654">
        <f>(K252-O252)/O252*100</f>
        <v>11.1111111111111</v>
      </c>
      <c r="S252" s="714">
        <f>IF(INDEX(Historical!$D$7:$D$1277,MATCH(B252,Historical!$B$7:$B$1301,0))=0,"n/a",(INDEX(Historical!$C$7:$C$1279,MATCH(B252,Historical!$B$7:$B$1301,0))/INDEX(Historical!$D$7:$D$1277,MATCH(B252,Historical!$B$7:$B$1301,0))-1)*100)</f>
        <v>12.121212121212132</v>
      </c>
      <c r="T252" s="714">
        <f>IF(INDEX(Historical!$F$7:$F$1270,MATCH(B252,Historical!$B$7:$B$1301,0))=0,"n/a",((INDEX(Historical!$C$7:$C$1279,MATCH(B252,Historical!$B$7:$B$1301,0))/INDEX(Historical!$F$7:$F$1270,MATCH(B252,Historical!$B$7:$B$1301,0)))^(1/3)-1)*100)</f>
        <v>12.480211777541573</v>
      </c>
      <c r="U252" s="714">
        <f>IF(INDEX(Historical!$H$7:$H$1270,MATCH(B252,Historical!$B$7:$B$1301,0))=0,"n/a",((INDEX(Historical!$C$7:$C$1279,MATCH(B252,Historical!$B$7:$B$1301,0))/INDEX(Historical!$H$7:$H$1270,MATCH(B252,Historical!$B$7:$B$1301,0)))^(1/5)-1)*100)</f>
        <v>12.353409942802829</v>
      </c>
      <c r="V252" s="714">
        <f>IF(INDEX(Historical!$O$7:$O$1270,MATCH(B252,Historical!$B$7:$B$1301,0))=0,"n/a",((INDEX(Historical!$C$7:$C$1279,MATCH(B252,Historical!$B$7:$B$1301,0))/INDEX(Historical!$O$7:$O$1270,MATCH(B252,Historical!$B$7:$B$1301,0)))^(1/10)-1)*100)</f>
        <v>27.213235328776886</v>
      </c>
      <c r="W252" s="715">
        <f>IF(OR(U252&lt;=0,U252="n/a",V252&lt;=0,V252="n/a"),"n/a",U252/V252)</f>
        <v>0.45394859499633261</v>
      </c>
      <c r="X252" s="716">
        <f>IF(OR(AJ252&lt;=0,AJ252="n/a",U252&lt;=0,U252="n/a"),"n/a",U252/AJ252)</f>
        <v>0.67875878806608947</v>
      </c>
      <c r="Y252" s="676"/>
      <c r="Z252" s="663">
        <f>IF(OR(AC252&lt;0.01,AC252="n/a"),"n/a",M252/AC252*100)</f>
        <v>17.167381974248926</v>
      </c>
      <c r="AA252" s="900">
        <f>IF(OR(AC252&lt;0.01,AC252="n/a"),"n/a",I252/AC252)</f>
        <v>10.246065808297569</v>
      </c>
      <c r="AB252" s="901">
        <v>9</v>
      </c>
      <c r="AC252" s="879">
        <v>6.99</v>
      </c>
      <c r="AD252" s="879" t="s">
        <v>136</v>
      </c>
      <c r="AE252" s="879">
        <v>0.61</v>
      </c>
      <c r="AF252" s="879">
        <v>1.82</v>
      </c>
      <c r="AG252" s="879">
        <v>18.399999999999999</v>
      </c>
      <c r="AH252" s="879">
        <v>35.099999999999994</v>
      </c>
      <c r="AI252" s="879">
        <v>44.1</v>
      </c>
      <c r="AJ252" s="879">
        <v>18.2</v>
      </c>
      <c r="AK252" s="879">
        <v>-6.4799999999999995</v>
      </c>
      <c r="AL252" s="892">
        <v>4920</v>
      </c>
      <c r="AM252" s="886">
        <v>0.89999999999999991</v>
      </c>
      <c r="AN252" s="879">
        <v>0.31</v>
      </c>
      <c r="AO252" s="753">
        <f>IF(U252="n/a","n/a",IF(AA252&lt;0,"n/a",IF(AA252="n/a","n/a",J252+U252-AA252)))</f>
        <v>3.7828537686856567</v>
      </c>
      <c r="AP252" s="754">
        <f>IF(U252="n/a","n/a",J252+U252)</f>
        <v>14.028919576983226</v>
      </c>
      <c r="AQ252" s="902">
        <f>IF(OR(AC252&lt;0.01,AF252="n/a"),"n/a",(I252/SQRT(22.5*AC252*(I252/AF252))-1)*100)</f>
        <v>-8.9619377010019328</v>
      </c>
      <c r="AR252" s="663">
        <f>INDEX(Historical!$C$7:$C$1279,MATCH(B252,Historical!$B$7:$B$1301,0))*IF(AH252="n/a",1.03,IF(AH252&lt;0,1.01,IF(AH252&gt;10,1.1,(1+AH252/100))))</f>
        <v>1.2210000000000003</v>
      </c>
      <c r="AS252" s="900">
        <f>IF($AI252="n/a",1.03*AR252,IF($AI252&lt;0,1.01*AR252,IF($AI252&gt;10,1.1*AR252,(1+$AI252/100)*AR252)))</f>
        <v>1.3431000000000004</v>
      </c>
      <c r="AT252" s="900">
        <f>IF($AK252="n/a",1.03*AS252,IF($AK252&lt;0,1.01*AS252,IF($AK252&gt;10,1.1*AS252,(1+$AK252/100)*AS252)))</f>
        <v>1.3565310000000004</v>
      </c>
      <c r="AU252" s="900">
        <f>IF($AK252="n/a",1.03*AT252,IF($AK252&lt;0,1.01*AT252,IF($AK252&gt;10,1.1*AT252,(1+$AK252/100)*AT252)))</f>
        <v>1.3700963100000003</v>
      </c>
      <c r="AV252" s="900">
        <f>IF($AK252="n/a",1.03*AU252,IF($AK252&lt;0,1.01*AU252,IF($AK252&gt;10,1.1*AU252,(1+$AK252/100)*AU252)))</f>
        <v>1.3837972731000003</v>
      </c>
      <c r="AW252" s="663">
        <f>SUM(AR252:AV252)</f>
        <v>6.674524583100002</v>
      </c>
      <c r="AX252" s="761">
        <f>AW252/I252*100</f>
        <v>9.3193585354649553</v>
      </c>
      <c r="AY252" s="948">
        <v>1.54</v>
      </c>
      <c r="AZ252" s="886">
        <v>53.300000000000004</v>
      </c>
      <c r="BA252" s="886">
        <v>-25.1</v>
      </c>
      <c r="BB252" s="886">
        <v>3.32</v>
      </c>
      <c r="BC252" s="886">
        <v>-7.66</v>
      </c>
      <c r="BE252" s="635">
        <v>2014</v>
      </c>
      <c r="BF252" s="912">
        <f>IF(BE252&gt;2008,0,IF(BE252&gt;2001,1,IF(BE252&gt;1990,2,IF(BE252&gt;1980,3,IF(BE252&gt;1973,4,IF(BE252&gt;1970,5,IF(BE252&gt;1960,6,IF(BE252&gt;1958,7,IF(BE252&gt;1953,8,9)))))))))</f>
        <v>0</v>
      </c>
      <c r="BG252" s="896">
        <v>8.6999999999999993</v>
      </c>
    </row>
    <row r="253" spans="1:59" ht="11.25" customHeight="1" x14ac:dyDescent="0.2">
      <c r="A253" s="885" t="s">
        <v>1519</v>
      </c>
      <c r="B253" s="889" t="s">
        <v>1520</v>
      </c>
      <c r="C253" s="946" t="s">
        <v>4199</v>
      </c>
      <c r="D253" s="946" t="s">
        <v>4374</v>
      </c>
      <c r="E253" s="746">
        <v>7</v>
      </c>
      <c r="F253" s="1199">
        <v>602</v>
      </c>
      <c r="G253" s="1199" t="s">
        <v>106</v>
      </c>
      <c r="H253" s="1199" t="s">
        <v>106</v>
      </c>
      <c r="I253" s="888">
        <v>42.48</v>
      </c>
      <c r="J253" s="663">
        <f>(M253/I253)*100</f>
        <v>1.6440677966101696</v>
      </c>
      <c r="K253" s="891">
        <v>0.17460000000000001</v>
      </c>
      <c r="L253" s="901">
        <v>4</v>
      </c>
      <c r="M253" s="654">
        <f>K253*L253</f>
        <v>0.69840000000000002</v>
      </c>
      <c r="N253" s="884" t="s">
        <v>592</v>
      </c>
      <c r="O253" s="747">
        <v>0.15179999999999999</v>
      </c>
      <c r="P253" s="880">
        <v>43615</v>
      </c>
      <c r="Q253" s="880">
        <v>43637</v>
      </c>
      <c r="R253" s="654">
        <f>(K253-O253)/O253*100</f>
        <v>15.019762845849813</v>
      </c>
      <c r="S253" s="714">
        <f>IF(INDEX(Historical!$D$7:$D$1277,MATCH(B253,Historical!$B$7:$B$1301,0))=0,"n/a",(INDEX(Historical!$C$7:$C$1279,MATCH(B253,Historical!$B$7:$B$1301,0))/INDEX(Historical!$D$7:$D$1277,MATCH(B253,Historical!$B$7:$B$1301,0))-1)*100)</f>
        <v>15.015321756894773</v>
      </c>
      <c r="T253" s="714">
        <f>IF(INDEX(Historical!$F$7:$F$1270,MATCH(B253,Historical!$B$7:$B$1301,0))=0,"n/a",((INDEX(Historical!$C$7:$C$1279,MATCH(B253,Historical!$B$7:$B$1301,0))/INDEX(Historical!$F$7:$F$1270,MATCH(B253,Historical!$B$7:$B$1301,0)))^(1/3)-1)*100)</f>
        <v>14.932594328451131</v>
      </c>
      <c r="U253" s="714">
        <f>IF(INDEX(Historical!$H$7:$H$1270,MATCH(B253,Historical!$B$7:$B$1301,0))=0,"n/a",((INDEX(Historical!$C$7:$C$1279,MATCH(B253,Historical!$B$7:$B$1301,0))/INDEX(Historical!$H$7:$H$1270,MATCH(B253,Historical!$B$7:$B$1301,0)))^(1/5)-1)*100)</f>
        <v>15.095595360746294</v>
      </c>
      <c r="V253" s="714" t="str">
        <f>IF(INDEX(Historical!$O$7:$O$1270,MATCH(B253,Historical!$B$7:$B$1301,0))=0,"n/a",((INDEX(Historical!$C$7:$C$1279,MATCH(B253,Historical!$B$7:$B$1301,0))/INDEX(Historical!$O$7:$O$1270,MATCH(B253,Historical!$B$7:$B$1301,0)))^(1/10)-1)*100)</f>
        <v>n/a</v>
      </c>
      <c r="W253" s="715" t="str">
        <f>IF(OR(U253&lt;=0,U253="n/a",V253&lt;=0,V253="n/a"),"n/a",U253/V253)</f>
        <v>n/a</v>
      </c>
      <c r="X253" s="716">
        <f>IF(OR(AJ253&lt;=0,AJ253="n/a",U253&lt;=0,U253="n/a"),"n/a",U253/AJ253)</f>
        <v>4.7173735502332166</v>
      </c>
      <c r="Y253" s="890" t="s">
        <v>819</v>
      </c>
      <c r="Z253" s="663">
        <f>IF(OR(AC253&lt;0.01,AC253="n/a"),"n/a",M253/AC253*100)</f>
        <v>67.805825242718441</v>
      </c>
      <c r="AA253" s="900">
        <f>IF(OR(AC253&lt;0.01,AC253="n/a"),"n/a",I253/AC253)</f>
        <v>41.242718446601941</v>
      </c>
      <c r="AB253" s="901">
        <v>6</v>
      </c>
      <c r="AC253" s="879">
        <v>1.03</v>
      </c>
      <c r="AD253" s="879">
        <v>4.91</v>
      </c>
      <c r="AE253" s="879">
        <v>3.87</v>
      </c>
      <c r="AF253" s="879">
        <v>2.88</v>
      </c>
      <c r="AG253" s="879">
        <v>7.1</v>
      </c>
      <c r="AH253" s="879">
        <v>8.3000000000000007</v>
      </c>
      <c r="AI253" s="879">
        <v>13.309999999999999</v>
      </c>
      <c r="AJ253" s="879">
        <v>3.2</v>
      </c>
      <c r="AK253" s="879">
        <v>8.4</v>
      </c>
      <c r="AL253" s="892">
        <v>11740</v>
      </c>
      <c r="AM253" s="886">
        <v>2.2999999999999998</v>
      </c>
      <c r="AN253" s="879">
        <v>1.05</v>
      </c>
      <c r="AO253" s="753">
        <f>IF(U253="n/a","n/a",IF(AA253&lt;0,"n/a",IF(AA253="n/a","n/a",J253+U253-AA253)))</f>
        <v>-24.503055289245477</v>
      </c>
      <c r="AP253" s="754">
        <f>IF(U253="n/a","n/a",J253+U253)</f>
        <v>16.739663157356464</v>
      </c>
      <c r="AQ253" s="902">
        <f>IF(OR(AC253&lt;0.01,AF253="n/a"),"n/a",(I253/SQRT(22.5*AC253*(I253/AF253))-1)*100)</f>
        <v>129.76222407447767</v>
      </c>
      <c r="AR253" s="663">
        <f>INDEX(Historical!$C$7:$C$1279,MATCH(B253,Historical!$B$7:$B$1301,0))*IF(AH253="n/a",1.03,IF(AH253&lt;0,1.01,IF(AH253&gt;10,1.1,(1+AH253/100))))</f>
        <v>0.73167479999999996</v>
      </c>
      <c r="AS253" s="900">
        <f>IF($AI253="n/a",1.03*AR253,IF($AI253&lt;0,1.01*AR253,IF($AI253&gt;10,1.1*AR253,(1+$AI253/100)*AR253)))</f>
        <v>0.80484228000000002</v>
      </c>
      <c r="AT253" s="900">
        <f>IF($AK253="n/a",1.03*AS253,IF($AK253&lt;0,1.01*AS253,IF($AK253&gt;10,1.1*AS253,(1+$AK253/100)*AS253)))</f>
        <v>0.87244903152000008</v>
      </c>
      <c r="AU253" s="900">
        <f>IF($AK253="n/a",1.03*AT253,IF($AK253&lt;0,1.01*AT253,IF($AK253&gt;10,1.1*AT253,(1+$AK253/100)*AT253)))</f>
        <v>0.94573475016768016</v>
      </c>
      <c r="AV253" s="900">
        <f>IF($AK253="n/a",1.03*AU253,IF($AK253&lt;0,1.01*AU253,IF($AK253&gt;10,1.1*AU253,(1+$AK253/100)*AU253)))</f>
        <v>1.0251764691817653</v>
      </c>
      <c r="AW253" s="663">
        <f>SUM(AR253:AV253)</f>
        <v>4.3798773308694452</v>
      </c>
      <c r="AX253" s="761">
        <f>AW253/I253*100</f>
        <v>10.310445694137114</v>
      </c>
      <c r="AY253" s="948">
        <v>0.72</v>
      </c>
      <c r="AZ253" s="886">
        <v>45.9</v>
      </c>
      <c r="BA253" s="886">
        <v>-11.21</v>
      </c>
      <c r="BB253" s="886">
        <v>5.17</v>
      </c>
      <c r="BC253" s="886">
        <v>2.8000000000000003</v>
      </c>
      <c r="BE253" s="635">
        <v>2013</v>
      </c>
      <c r="BF253" s="912">
        <f>IF(BE253&gt;2008,0,IF(BE253&gt;2001,1,IF(BE253&gt;1990,2,IF(BE253&gt;1980,3,IF(BE253&gt;1973,4,IF(BE253&gt;1970,5,IF(BE253&gt;1960,6,IF(BE253&gt;1958,7,IF(BE253&gt;1953,8,9)))))))))</f>
        <v>0</v>
      </c>
      <c r="BG253" s="896">
        <v>3.1</v>
      </c>
    </row>
    <row r="254" spans="1:59" ht="11.25" customHeight="1" x14ac:dyDescent="0.2">
      <c r="A254" s="877" t="s">
        <v>2627</v>
      </c>
      <c r="B254" s="889" t="s">
        <v>2628</v>
      </c>
      <c r="C254" s="946" t="s">
        <v>131</v>
      </c>
      <c r="D254" s="946" t="s">
        <v>4335</v>
      </c>
      <c r="E254" s="746">
        <v>7</v>
      </c>
      <c r="F254" s="1199">
        <v>641</v>
      </c>
      <c r="G254" s="1199" t="s">
        <v>37</v>
      </c>
      <c r="H254" s="1199" t="s">
        <v>37</v>
      </c>
      <c r="I254" s="888">
        <v>38.79</v>
      </c>
      <c r="J254" s="663">
        <f>(M254/I254)*100</f>
        <v>3.8154163444186642</v>
      </c>
      <c r="K254" s="891">
        <v>0.37</v>
      </c>
      <c r="L254" s="901">
        <v>4</v>
      </c>
      <c r="M254" s="654">
        <f>K254*L254</f>
        <v>1.48</v>
      </c>
      <c r="N254" s="884" t="s">
        <v>294</v>
      </c>
      <c r="O254" s="747">
        <v>0.35</v>
      </c>
      <c r="P254" s="875">
        <v>43874</v>
      </c>
      <c r="Q254" s="875">
        <v>43900</v>
      </c>
      <c r="R254" s="654">
        <f>(K254-O254)/O254*100</f>
        <v>5.7142857142857197</v>
      </c>
      <c r="S254" s="714">
        <f>IF(INDEX(Historical!$D$7:$D$1277,MATCH(B254,Historical!$B$7:$B$1301,0))=0,"n/a",(INDEX(Historical!$C$7:$C$1279,MATCH(B254,Historical!$B$7:$B$1301,0))/INDEX(Historical!$D$7:$D$1277,MATCH(B254,Historical!$B$7:$B$1301,0))-1)*100)</f>
        <v>4.4776119402984982</v>
      </c>
      <c r="T254" s="714">
        <f>IF(INDEX(Historical!$F$7:$F$1270,MATCH(B254,Historical!$B$7:$B$1301,0))=0,"n/a",((INDEX(Historical!$C$7:$C$1279,MATCH(B254,Historical!$B$7:$B$1301,0))/INDEX(Historical!$F$7:$F$1270,MATCH(B254,Historical!$B$7:$B$1301,0)))^(1/3)-1)*100)</f>
        <v>3.8498820370220788</v>
      </c>
      <c r="U254" s="714">
        <f>IF(INDEX(Historical!$H$7:$H$1270,MATCH(B254,Historical!$B$7:$B$1301,0))=0,"n/a",((INDEX(Historical!$C$7:$C$1279,MATCH(B254,Historical!$B$7:$B$1301,0))/INDEX(Historical!$H$7:$H$1270,MATCH(B254,Historical!$B$7:$B$1301,0)))^(1/5)-1)*100)</f>
        <v>2.9599998046573761</v>
      </c>
      <c r="V254" s="714">
        <f>IF(INDEX(Historical!$O$7:$O$1270,MATCH(B254,Historical!$B$7:$B$1301,0))=0,"n/a",((INDEX(Historical!$C$7:$C$1279,MATCH(B254,Historical!$B$7:$B$1301,0))/INDEX(Historical!$O$7:$O$1270,MATCH(B254,Historical!$B$7:$B$1301,0)))^(1/10)-1)*100)</f>
        <v>1.6384673297434205</v>
      </c>
      <c r="W254" s="715">
        <f>IF(OR(U254&lt;=0,U254="n/a",V254&lt;=0,V254="n/a"),"n/a",U254/V254)</f>
        <v>1.8065662652674948</v>
      </c>
      <c r="X254" s="716">
        <f>IF(OR(AJ254&lt;=0,AJ254="n/a",U254&lt;=0,U254="n/a"),"n/a",U254/AJ254)</f>
        <v>0.42285711495105366</v>
      </c>
      <c r="Y254" s="666"/>
      <c r="Z254" s="663">
        <f>IF(OR(AC254&lt;0.01,AC254="n/a"),"n/a",M254/AC254*100)</f>
        <v>70.142180094786738</v>
      </c>
      <c r="AA254" s="900">
        <f>IF(OR(AC254&lt;0.01,AC254="n/a"),"n/a",I254/AC254)</f>
        <v>18.383886255924171</v>
      </c>
      <c r="AB254" s="901">
        <v>12</v>
      </c>
      <c r="AC254" s="879">
        <v>2.11</v>
      </c>
      <c r="AD254" s="879">
        <v>2.0299999999999998</v>
      </c>
      <c r="AE254" s="879">
        <v>1.76</v>
      </c>
      <c r="AF254" s="879">
        <v>1.94</v>
      </c>
      <c r="AG254" s="879">
        <v>11</v>
      </c>
      <c r="AH254" s="879">
        <v>5.3</v>
      </c>
      <c r="AI254" s="879">
        <v>6.63</v>
      </c>
      <c r="AJ254" s="879">
        <v>7.0000000000000009</v>
      </c>
      <c r="AK254" s="879">
        <v>9</v>
      </c>
      <c r="AL254" s="892">
        <v>1600</v>
      </c>
      <c r="AM254" s="886">
        <v>1.3</v>
      </c>
      <c r="AN254" s="879">
        <v>0.93</v>
      </c>
      <c r="AO254" s="753">
        <f>IF(U254="n/a","n/a",IF(AA254&lt;0,"n/a",IF(AA254="n/a","n/a",J254+U254-AA254)))</f>
        <v>-11.608470106848131</v>
      </c>
      <c r="AP254" s="754">
        <f>IF(U254="n/a","n/a",J254+U254)</f>
        <v>6.7754161490760403</v>
      </c>
      <c r="AQ254" s="902">
        <f>IF(OR(AC254&lt;0.01,AF254="n/a"),"n/a",(I254/SQRT(22.5*AC254*(I254/AF254))-1)*100)</f>
        <v>25.90073574313816</v>
      </c>
      <c r="AR254" s="663">
        <f>INDEX(Historical!$C$7:$C$1279,MATCH(B254,Historical!$B$7:$B$1301,0))*IF(AH254="n/a",1.03,IF(AH254&lt;0,1.01,IF(AH254&gt;10,1.1,(1+AH254/100))))</f>
        <v>1.4741999999999997</v>
      </c>
      <c r="AS254" s="900">
        <f>IF($AI254="n/a",1.03*AR254,IF($AI254&lt;0,1.01*AR254,IF($AI254&gt;10,1.1*AR254,(1+$AI254/100)*AR254)))</f>
        <v>1.5719394599999998</v>
      </c>
      <c r="AT254" s="900">
        <f>IF($AK254="n/a",1.03*AS254,IF($AK254&lt;0,1.01*AS254,IF($AK254&gt;10,1.1*AS254,(1+$AK254/100)*AS254)))</f>
        <v>1.7134140114</v>
      </c>
      <c r="AU254" s="900">
        <f>IF($AK254="n/a",1.03*AT254,IF($AK254&lt;0,1.01*AT254,IF($AK254&gt;10,1.1*AT254,(1+$AK254/100)*AT254)))</f>
        <v>1.8676212724260002</v>
      </c>
      <c r="AV254" s="900">
        <f>IF($AK254="n/a",1.03*AU254,IF($AK254&lt;0,1.01*AU254,IF($AK254&gt;10,1.1*AU254,(1+$AK254/100)*AU254)))</f>
        <v>2.0357071869443404</v>
      </c>
      <c r="AW254" s="663">
        <f>SUM(AR254:AV254)</f>
        <v>8.6628819307703395</v>
      </c>
      <c r="AX254" s="761">
        <f>AW254/I254*100</f>
        <v>22.33277115434478</v>
      </c>
      <c r="AY254" s="948">
        <v>0.34</v>
      </c>
      <c r="AZ254" s="886">
        <v>25.31</v>
      </c>
      <c r="BA254" s="886">
        <v>-32.82</v>
      </c>
      <c r="BB254" s="886">
        <v>-6.5699999999999994</v>
      </c>
      <c r="BC254" s="886">
        <v>-19.78</v>
      </c>
      <c r="BE254" s="635">
        <v>2014</v>
      </c>
      <c r="BF254" s="912">
        <f>IF(BE254&gt;2008,0,IF(BE254&gt;2001,1,IF(BE254&gt;1990,2,IF(BE254&gt;1980,3,IF(BE254&gt;1973,4,IF(BE254&gt;1970,5,IF(BE254&gt;1960,6,IF(BE254&gt;1958,7,IF(BE254&gt;1953,8,9)))))))))</f>
        <v>0</v>
      </c>
      <c r="BG254" s="896">
        <v>3.8</v>
      </c>
    </row>
    <row r="255" spans="1:59" ht="11.25" customHeight="1" x14ac:dyDescent="0.2">
      <c r="A255" s="885" t="s">
        <v>3877</v>
      </c>
      <c r="B255" s="889" t="s">
        <v>3878</v>
      </c>
      <c r="C255" s="946" t="s">
        <v>108</v>
      </c>
      <c r="D255" s="946" t="s">
        <v>4345</v>
      </c>
      <c r="E255" s="746">
        <v>7</v>
      </c>
      <c r="F255" s="1199">
        <v>633</v>
      </c>
      <c r="G255" s="1199" t="s">
        <v>106</v>
      </c>
      <c r="H255" s="1199" t="s">
        <v>106</v>
      </c>
      <c r="I255" s="888">
        <v>12.68</v>
      </c>
      <c r="J255" s="663">
        <f>(M255/I255)*100</f>
        <v>2.2082018927444795</v>
      </c>
      <c r="K255" s="891">
        <v>0.14000000000000001</v>
      </c>
      <c r="L255" s="901">
        <v>2</v>
      </c>
      <c r="M255" s="654">
        <f>K255*L255</f>
        <v>0.28000000000000003</v>
      </c>
      <c r="N255" s="884" t="s">
        <v>271</v>
      </c>
      <c r="O255" s="747">
        <v>0.13500000000000001</v>
      </c>
      <c r="P255" s="875">
        <v>43861</v>
      </c>
      <c r="Q255" s="875">
        <v>43874</v>
      </c>
      <c r="R255" s="654">
        <f>(K255-O255)/O255*100</f>
        <v>3.7037037037037068</v>
      </c>
      <c r="S255" s="714">
        <f>IF(INDEX(Historical!$D$7:$D$1277,MATCH(B255,Historical!$B$7:$B$1301,0))=0,"n/a",(INDEX(Historical!$C$7:$C$1279,MATCH(B255,Historical!$B$7:$B$1301,0))/INDEX(Historical!$D$7:$D$1277,MATCH(B255,Historical!$B$7:$B$1301,0))-1)*100)</f>
        <v>3.8461538461538547</v>
      </c>
      <c r="T255" s="714">
        <f>IF(INDEX(Historical!$F$7:$F$1270,MATCH(B255,Historical!$B$7:$B$1301,0))=0,"n/a",((INDEX(Historical!$C$7:$C$1279,MATCH(B255,Historical!$B$7:$B$1301,0))/INDEX(Historical!$F$7:$F$1270,MATCH(B255,Historical!$B$7:$B$1301,0)))^(1/3)-1)*100)</f>
        <v>4.0041911525952045</v>
      </c>
      <c r="U255" s="714">
        <f>IF(INDEX(Historical!$H$7:$H$1270,MATCH(B255,Historical!$B$7:$B$1301,0))=0,"n/a",((INDEX(Historical!$C$7:$C$1279,MATCH(B255,Historical!$B$7:$B$1301,0))/INDEX(Historical!$H$7:$H$1270,MATCH(B255,Historical!$B$7:$B$1301,0)))^(1/5)-1)*100)</f>
        <v>10.350921459993479</v>
      </c>
      <c r="V255" s="714">
        <f>IF(INDEX(Historical!$O$7:$O$1270,MATCH(B255,Historical!$B$7:$B$1301,0))=0,"n/a",((INDEX(Historical!$C$7:$C$1279,MATCH(B255,Historical!$B$7:$B$1301,0))/INDEX(Historical!$O$7:$O$1270,MATCH(B255,Historical!$B$7:$B$1301,0)))^(1/10)-1)*100)</f>
        <v>26.86516117514892</v>
      </c>
      <c r="W255" s="715">
        <f>IF(OR(U255&lt;=0,U255="n/a",V255&lt;=0,V255="n/a"),"n/a",U255/V255)</f>
        <v>0.38529161960019775</v>
      </c>
      <c r="X255" s="716">
        <f>IF(OR(AJ255&lt;=0,AJ255="n/a",U255&lt;=0,U255="n/a"),"n/a",U255/AJ255)</f>
        <v>0.89232081551667919</v>
      </c>
      <c r="Y255" s="890"/>
      <c r="Z255" s="663">
        <f>IF(OR(AC255&lt;0.01,AC255="n/a"),"n/a",M255/AC255*100)</f>
        <v>18.791946308724832</v>
      </c>
      <c r="AA255" s="900">
        <f>IF(OR(AC255&lt;0.01,AC255="n/a"),"n/a",I255/AC255)</f>
        <v>8.5100671140939603</v>
      </c>
      <c r="AB255" s="901">
        <v>12</v>
      </c>
      <c r="AC255" s="879">
        <v>1.49</v>
      </c>
      <c r="AD255" s="879" t="s">
        <v>136</v>
      </c>
      <c r="AE255" s="879">
        <v>2.44</v>
      </c>
      <c r="AF255" s="879">
        <v>0.9</v>
      </c>
      <c r="AG255" s="879">
        <v>10.9</v>
      </c>
      <c r="AH255" s="879">
        <v>8.1</v>
      </c>
      <c r="AI255" s="879" t="s">
        <v>136</v>
      </c>
      <c r="AJ255" s="879">
        <v>11.600000000000001</v>
      </c>
      <c r="AK255" s="879" t="s">
        <v>136</v>
      </c>
      <c r="AL255" s="892">
        <v>104.12</v>
      </c>
      <c r="AM255" s="886">
        <v>13</v>
      </c>
      <c r="AN255" s="879">
        <v>0</v>
      </c>
      <c r="AO255" s="753">
        <f>IF(U255="n/a","n/a",IF(AA255&lt;0,"n/a",IF(AA255="n/a","n/a",J255+U255-AA255)))</f>
        <v>4.049056238643999</v>
      </c>
      <c r="AP255" s="754">
        <f>IF(U255="n/a","n/a",J255+U255)</f>
        <v>12.559123352737959</v>
      </c>
      <c r="AQ255" s="902">
        <f>IF(OR(AC255&lt;0.01,AF255="n/a"),"n/a",(I255/SQRT(22.5*AC255*(I255/AF255))-1)*100)</f>
        <v>-41.655961353043239</v>
      </c>
      <c r="AR255" s="663">
        <f>INDEX(Historical!$C$7:$C$1279,MATCH(B255,Historical!$B$7:$B$1301,0))*IF(AH255="n/a",1.03,IF(AH255&lt;0,1.01,IF(AH255&gt;10,1.1,(1+AH255/100))))</f>
        <v>0.29187000000000002</v>
      </c>
      <c r="AS255" s="900">
        <f>IF($AI255="n/a",1.03*AR255,IF($AI255&lt;0,1.01*AR255,IF($AI255&gt;10,1.1*AR255,(1+$AI255/100)*AR255)))</f>
        <v>0.30062610000000001</v>
      </c>
      <c r="AT255" s="900">
        <f>IF($AK255="n/a",1.03*AS255,IF($AK255&lt;0,1.01*AS255,IF($AK255&gt;10,1.1*AS255,(1+$AK255/100)*AS255)))</f>
        <v>0.30964488300000004</v>
      </c>
      <c r="AU255" s="900">
        <f>IF($AK255="n/a",1.03*AT255,IF($AK255&lt;0,1.01*AT255,IF($AK255&gt;10,1.1*AT255,(1+$AK255/100)*AT255)))</f>
        <v>0.31893422949000005</v>
      </c>
      <c r="AV255" s="900">
        <f>IF($AK255="n/a",1.03*AU255,IF($AK255&lt;0,1.01*AU255,IF($AK255&gt;10,1.1*AU255,(1+$AK255/100)*AU255)))</f>
        <v>0.32850225637470004</v>
      </c>
      <c r="AW255" s="663">
        <f>SUM(AR255:AV255)</f>
        <v>1.5495774688647002</v>
      </c>
      <c r="AX255" s="761">
        <f>AW255/I255*100</f>
        <v>12.220642498932968</v>
      </c>
      <c r="AY255" s="948">
        <v>0.35</v>
      </c>
      <c r="AZ255" s="886">
        <v>18.279999999999998</v>
      </c>
      <c r="BA255" s="886">
        <v>-36.44</v>
      </c>
      <c r="BB255" s="886">
        <v>-3.4000000000000004</v>
      </c>
      <c r="BC255" s="886">
        <v>-21.32</v>
      </c>
      <c r="BE255" s="635">
        <v>2014</v>
      </c>
      <c r="BF255" s="912">
        <f>IF(BE255&gt;2008,0,IF(BE255&gt;2001,1,IF(BE255&gt;1990,2,IF(BE255&gt;1980,3,IF(BE255&gt;1973,4,IF(BE255&gt;1970,5,IF(BE255&gt;1960,6,IF(BE255&gt;1958,7,IF(BE255&gt;1953,8,9)))))))))</f>
        <v>0</v>
      </c>
      <c r="BG255" s="896">
        <v>1.0999999999999999</v>
      </c>
    </row>
    <row r="256" spans="1:59" s="787" customFormat="1" ht="11.25" customHeight="1" x14ac:dyDescent="0.2">
      <c r="A256" s="658" t="s">
        <v>1539</v>
      </c>
      <c r="B256" s="795" t="s">
        <v>1540</v>
      </c>
      <c r="C256" s="946" t="s">
        <v>4199</v>
      </c>
      <c r="D256" s="946" t="s">
        <v>4331</v>
      </c>
      <c r="E256" s="769">
        <v>9</v>
      </c>
      <c r="F256" s="1199">
        <v>428</v>
      </c>
      <c r="G256" s="1198" t="s">
        <v>37</v>
      </c>
      <c r="H256" s="1198" t="s">
        <v>37</v>
      </c>
      <c r="I256" s="770">
        <v>75.75</v>
      </c>
      <c r="J256" s="771">
        <f>(M256/I256)*100</f>
        <v>3.273927392739274</v>
      </c>
      <c r="K256" s="772">
        <v>0.62</v>
      </c>
      <c r="L256" s="773">
        <v>4</v>
      </c>
      <c r="M256" s="774">
        <f>K256*L256</f>
        <v>2.48</v>
      </c>
      <c r="N256" s="775" t="s">
        <v>643</v>
      </c>
      <c r="O256" s="776">
        <v>0.56000000000000005</v>
      </c>
      <c r="P256" s="796">
        <v>43599</v>
      </c>
      <c r="Q256" s="796">
        <v>43615</v>
      </c>
      <c r="R256" s="774">
        <f>(K256-O256)/O256*100</f>
        <v>10.714285714285703</v>
      </c>
      <c r="S256" s="714">
        <f>IF(INDEX(Historical!$D$7:$D$1277,MATCH(B256,Historical!$B$7:$B$1301,0))=0,"n/a",(INDEX(Historical!$C$7:$C$1279,MATCH(B256,Historical!$B$7:$B$1301,0))/INDEX(Historical!$D$7:$D$1277,MATCH(B256,Historical!$B$7:$B$1301,0))-1)*100)</f>
        <v>11.009174311926584</v>
      </c>
      <c r="T256" s="714">
        <f>IF(INDEX(Historical!$F$7:$F$1270,MATCH(B256,Historical!$B$7:$B$1301,0))=0,"n/a",((INDEX(Historical!$C$7:$C$1279,MATCH(B256,Historical!$B$7:$B$1301,0))/INDEX(Historical!$F$7:$F$1270,MATCH(B256,Historical!$B$7:$B$1301,0)))^(1/3)-1)*100)</f>
        <v>11.199004528465784</v>
      </c>
      <c r="U256" s="714">
        <f>IF(INDEX(Historical!$H$7:$H$1270,MATCH(B256,Historical!$B$7:$B$1301,0))=0,"n/a",((INDEX(Historical!$C$7:$C$1279,MATCH(B256,Historical!$B$7:$B$1301,0))/INDEX(Historical!$H$7:$H$1270,MATCH(B256,Historical!$B$7:$B$1301,0)))^(1/5)-1)*100)</f>
        <v>10.634990281254142</v>
      </c>
      <c r="V256" s="714">
        <f>IF(INDEX(Historical!$O$7:$O$1270,MATCH(B256,Historical!$B$7:$B$1301,0))=0,"n/a",((INDEX(Historical!$C$7:$C$1279,MATCH(B256,Historical!$B$7:$B$1301,0))/INDEX(Historical!$O$7:$O$1270,MATCH(B256,Historical!$B$7:$B$1301,0)))^(1/10)-1)*100)</f>
        <v>6.9151791684843644</v>
      </c>
      <c r="W256" s="715">
        <f>IF(OR(U256&lt;=0,U256="n/a",V256&lt;=0,V256="n/a"),"n/a",U256/V256)</f>
        <v>1.5379197013032806</v>
      </c>
      <c r="X256" s="716">
        <f>IF(OR(AJ256&lt;=0,AJ256="n/a",U256&lt;=0,U256="n/a"),"n/a",U256/AJ256)</f>
        <v>0.98472132233834642</v>
      </c>
      <c r="Y256" s="797"/>
      <c r="Z256" s="771">
        <f>IF(OR(AC256&lt;0.01,AC256="n/a"),"n/a",M256/AC256*100)</f>
        <v>80.781758957654731</v>
      </c>
      <c r="AA256" s="779">
        <f>IF(OR(AC256&lt;0.01,AC256="n/a"),"n/a",I256/AC256)</f>
        <v>24.6742671009772</v>
      </c>
      <c r="AB256" s="773">
        <v>5</v>
      </c>
      <c r="AC256" s="780">
        <v>3.07</v>
      </c>
      <c r="AD256" s="780">
        <v>7.61</v>
      </c>
      <c r="AE256" s="780">
        <v>6.55</v>
      </c>
      <c r="AF256" s="780">
        <v>9.57</v>
      </c>
      <c r="AG256" s="780">
        <v>42.3</v>
      </c>
      <c r="AH256" s="780">
        <v>13.700000000000001</v>
      </c>
      <c r="AI256" s="780">
        <v>-7.3999999999999995</v>
      </c>
      <c r="AJ256" s="780">
        <v>10.8</v>
      </c>
      <c r="AK256" s="780">
        <v>3.16</v>
      </c>
      <c r="AL256" s="781">
        <v>26910</v>
      </c>
      <c r="AM256" s="782">
        <v>10.5</v>
      </c>
      <c r="AN256" s="780">
        <v>0.31</v>
      </c>
      <c r="AO256" s="783">
        <f>IF(U256="n/a","n/a",IF(AA256&lt;0,"n/a",IF(AA256="n/a","n/a",J256+U256-AA256)))</f>
        <v>-10.765349426983784</v>
      </c>
      <c r="AP256" s="784">
        <f>IF(U256="n/a","n/a",J256+U256)</f>
        <v>13.908917673993416</v>
      </c>
      <c r="AQ256" s="785">
        <f>IF(OR(AC256&lt;0.01,AF256="n/a"),"n/a",(I256/SQRT(22.5*AC256*(I256/AF256))-1)*100)</f>
        <v>223.95660625484447</v>
      </c>
      <c r="AR256" s="663">
        <f>INDEX(Historical!$C$7:$C$1279,MATCH(B256,Historical!$B$7:$B$1301,0))*IF(AH256="n/a",1.03,IF(AH256&lt;0,1.01,IF(AH256&gt;10,1.1,(1+AH256/100))))</f>
        <v>2.6619999999999999</v>
      </c>
      <c r="AS256" s="779">
        <f>IF($AI256="n/a",1.03*AR256,IF($AI256&lt;0,1.01*AR256,IF($AI256&gt;10,1.1*AR256,(1+$AI256/100)*AR256)))</f>
        <v>2.6886199999999998</v>
      </c>
      <c r="AT256" s="779">
        <f>IF($AK256="n/a",1.03*AS256,IF($AK256&lt;0,1.01*AS256,IF($AK256&gt;10,1.1*AS256,(1+$AK256/100)*AS256)))</f>
        <v>2.773580392</v>
      </c>
      <c r="AU256" s="779">
        <f>IF($AK256="n/a",1.03*AT256,IF($AK256&lt;0,1.01*AT256,IF($AK256&gt;10,1.1*AT256,(1+$AK256/100)*AT256)))</f>
        <v>2.8612255323872002</v>
      </c>
      <c r="AV256" s="779">
        <f>IF($AK256="n/a",1.03*AU256,IF($AK256&lt;0,1.01*AU256,IF($AK256&gt;10,1.1*AU256,(1+$AK256/100)*AU256)))</f>
        <v>2.9516402592106359</v>
      </c>
      <c r="AW256" s="771">
        <f>SUM(AR256:AV256)</f>
        <v>13.937066183597835</v>
      </c>
      <c r="AX256" s="786">
        <f>AW256/I256*100</f>
        <v>18.398767239073049</v>
      </c>
      <c r="AY256" s="949">
        <v>0.93</v>
      </c>
      <c r="AZ256" s="782">
        <v>58.230000000000004</v>
      </c>
      <c r="BA256" s="782">
        <v>-16.329999999999998</v>
      </c>
      <c r="BB256" s="782">
        <v>7.5600000000000005</v>
      </c>
      <c r="BC256" s="782">
        <v>-3.06</v>
      </c>
      <c r="BD256" s="922"/>
      <c r="BE256" s="635">
        <v>2011</v>
      </c>
      <c r="BF256" s="912">
        <f>IF(BE256&gt;2008,0,IF(BE256&gt;2001,1,IF(BE256&gt;1990,2,IF(BE256&gt;1980,3,IF(BE256&gt;1973,4,IF(BE256&gt;1970,5,IF(BE256&gt;1960,6,IF(BE256&gt;1958,7,IF(BE256&gt;1953,8,9)))))))))</f>
        <v>0</v>
      </c>
      <c r="BG256" s="838">
        <v>12.5</v>
      </c>
    </row>
    <row r="257" spans="1:59" ht="11.25" customHeight="1" x14ac:dyDescent="0.2">
      <c r="A257" s="895" t="s">
        <v>4568</v>
      </c>
      <c r="B257" s="889" t="s">
        <v>3961</v>
      </c>
      <c r="C257" s="946" t="s">
        <v>108</v>
      </c>
      <c r="D257" s="946" t="s">
        <v>4345</v>
      </c>
      <c r="E257" s="746">
        <v>5</v>
      </c>
      <c r="F257" s="1199">
        <v>735</v>
      </c>
      <c r="G257" s="1199" t="s">
        <v>106</v>
      </c>
      <c r="H257" s="1199" t="s">
        <v>106</v>
      </c>
      <c r="I257" s="888">
        <v>9.5399999999999991</v>
      </c>
      <c r="J257" s="663">
        <f>(M257/I257)*100</f>
        <v>2.5157232704402519</v>
      </c>
      <c r="K257" s="891">
        <v>0.06</v>
      </c>
      <c r="L257" s="901">
        <v>4</v>
      </c>
      <c r="M257" s="654">
        <f>K257*L257</f>
        <v>0.24</v>
      </c>
      <c r="N257" s="884" t="s">
        <v>692</v>
      </c>
      <c r="O257" s="747">
        <v>5.7500000000000002E-2</v>
      </c>
      <c r="P257" s="880" t="s">
        <v>4540</v>
      </c>
      <c r="Q257" s="880" t="s">
        <v>4541</v>
      </c>
      <c r="R257" s="654">
        <f>(K257-O257)/O257*100</f>
        <v>4.3478260869565135</v>
      </c>
      <c r="S257" s="714">
        <f>IF(INDEX(Historical!$D$7:$D$1277,MATCH(B257,Historical!$B$7:$B$1301,0))=0,"n/a",(INDEX(Historical!$C$7:$C$1279,MATCH(B257,Historical!$B$7:$B$1301,0))/INDEX(Historical!$D$7:$D$1277,MATCH(B257,Historical!$B$7:$B$1301,0))-1)*100)</f>
        <v>1.0526315789473717</v>
      </c>
      <c r="T257" s="714">
        <f>IF(INDEX(Historical!$F$7:$F$1270,MATCH(B257,Historical!$B$7:$B$1301,0))=0,"n/a",((INDEX(Historical!$C$7:$C$1279,MATCH(B257,Historical!$B$7:$B$1301,0))/INDEX(Historical!$F$7:$F$1270,MATCH(B257,Historical!$B$7:$B$1301,0)))^(1/3)-1)*100)</f>
        <v>6.2658569182611146</v>
      </c>
      <c r="U257" s="714">
        <f>IF(INDEX(Historical!$H$7:$H$1270,MATCH(B257,Historical!$B$7:$B$1301,0))=0,"n/a",((INDEX(Historical!$C$7:$C$1279,MATCH(B257,Historical!$B$7:$B$1301,0))/INDEX(Historical!$H$7:$H$1270,MATCH(B257,Historical!$B$7:$B$1301,0)))^(1/5)-1)*100)</f>
        <v>14.869835499703509</v>
      </c>
      <c r="V257" s="714">
        <f>IF(INDEX(Historical!$O$7:$O$1270,MATCH(B257,Historical!$B$7:$B$1301,0))=0,"n/a",((INDEX(Historical!$C$7:$C$1279,MATCH(B257,Historical!$B$7:$B$1301,0))/INDEX(Historical!$O$7:$O$1270,MATCH(B257,Historical!$B$7:$B$1301,0)))^(1/10)-1)*100)</f>
        <v>2.2299270262671422</v>
      </c>
      <c r="W257" s="715">
        <f>IF(OR(U257&lt;=0,U257="n/a",V257&lt;=0,V257="n/a"),"n/a",U257/V257)</f>
        <v>6.6683058793163053</v>
      </c>
      <c r="X257" s="716">
        <f>IF(OR(AJ257&lt;=0,AJ257="n/a",U257&lt;=0,U257="n/a"),"n/a",U257/AJ257)</f>
        <v>3.1637947871709593</v>
      </c>
      <c r="Y257" s="685" t="s">
        <v>4575</v>
      </c>
      <c r="Z257" s="663">
        <f>IF(OR(AC257&lt;0.01,AC257="n/a"),"n/a",M257/AC257*100)</f>
        <v>25.263157894736842</v>
      </c>
      <c r="AA257" s="900">
        <f>IF(OR(AC257&lt;0.01,AC257="n/a"),"n/a",I257/AC257)</f>
        <v>10.042105263157895</v>
      </c>
      <c r="AB257" s="901">
        <v>12</v>
      </c>
      <c r="AC257" s="879">
        <v>0.95</v>
      </c>
      <c r="AD257" s="879" t="s">
        <v>136</v>
      </c>
      <c r="AE257" s="879">
        <v>1.01</v>
      </c>
      <c r="AF257" s="879">
        <v>0.49</v>
      </c>
      <c r="AG257" s="879" t="s">
        <v>136</v>
      </c>
      <c r="AH257" s="879">
        <v>-15.2</v>
      </c>
      <c r="AI257" s="879" t="s">
        <v>136</v>
      </c>
      <c r="AJ257" s="879">
        <v>4.7</v>
      </c>
      <c r="AK257" s="879" t="s">
        <v>136</v>
      </c>
      <c r="AL257" s="892">
        <v>43.43</v>
      </c>
      <c r="AM257" s="886">
        <v>4.5999999999999996</v>
      </c>
      <c r="AN257" s="879">
        <v>0.17</v>
      </c>
      <c r="AO257" s="753">
        <f>IF(U257="n/a","n/a",IF(AA257&lt;0,"n/a",IF(AA257="n/a","n/a",J257+U257-AA257)))</f>
        <v>7.3434535069858651</v>
      </c>
      <c r="AP257" s="754">
        <f>IF(U257="n/a","n/a",J257+U257)</f>
        <v>17.38555877014376</v>
      </c>
      <c r="AQ257" s="902">
        <f>IF(OR(AC257&lt;0.01,AF257="n/a"),"n/a",(I257/SQRT(22.5*AC257*(I257/AF257))-1)*100)</f>
        <v>-53.235190918586525</v>
      </c>
      <c r="AR257" s="663">
        <f>INDEX(Historical!$C$7:$C$1279,MATCH(B257,Historical!$B$7:$B$1301,0))*IF(AH257="n/a",1.03,IF(AH257&lt;0,1.01,IF(AH257&gt;10,1.1,(1+AH257/100))))</f>
        <v>0.2424</v>
      </c>
      <c r="AS257" s="900">
        <f>IF($AI257="n/a",1.03*AR257,IF($AI257&lt;0,1.01*AR257,IF($AI257&gt;10,1.1*AR257,(1+$AI257/100)*AR257)))</f>
        <v>0.24967200000000001</v>
      </c>
      <c r="AT257" s="900">
        <f>IF($AK257="n/a",1.03*AS257,IF($AK257&lt;0,1.01*AS257,IF($AK257&gt;10,1.1*AS257,(1+$AK257/100)*AS257)))</f>
        <v>0.25716216000000003</v>
      </c>
      <c r="AU257" s="900">
        <f>IF($AK257="n/a",1.03*AT257,IF($AK257&lt;0,1.01*AT257,IF($AK257&gt;10,1.1*AT257,(1+$AK257/100)*AT257)))</f>
        <v>0.26487702480000003</v>
      </c>
      <c r="AV257" s="900">
        <f>IF($AK257="n/a",1.03*AU257,IF($AK257&lt;0,1.01*AU257,IF($AK257&gt;10,1.1*AU257,(1+$AK257/100)*AU257)))</f>
        <v>0.27282333554400001</v>
      </c>
      <c r="AW257" s="663">
        <f>SUM(AR257:AV257)</f>
        <v>1.2869345203440001</v>
      </c>
      <c r="AX257" s="761">
        <f>AW257/I257*100</f>
        <v>13.489879668176103</v>
      </c>
      <c r="AY257" s="948">
        <v>-0.02</v>
      </c>
      <c r="AZ257" s="886">
        <v>3.02</v>
      </c>
      <c r="BA257" s="886">
        <v>-38.690000000000005</v>
      </c>
      <c r="BB257" s="886">
        <v>-3.04</v>
      </c>
      <c r="BC257" s="886">
        <v>-22.439999999999998</v>
      </c>
      <c r="BE257" s="635">
        <v>2015</v>
      </c>
      <c r="BF257" s="912">
        <f>IF(BE257&gt;2008,0,IF(BE257&gt;2001,1,IF(BE257&gt;1990,2,IF(BE257&gt;1980,3,IF(BE257&gt;1973,4,IF(BE257&gt;1970,5,IF(BE257&gt;1960,6,IF(BE257&gt;1958,7,IF(BE257&gt;1953,8,9)))))))))</f>
        <v>0</v>
      </c>
      <c r="BG257" s="896" t="s">
        <v>136</v>
      </c>
    </row>
    <row r="258" spans="1:59" ht="11.25" customHeight="1" x14ac:dyDescent="0.2">
      <c r="A258" s="877" t="s">
        <v>1529</v>
      </c>
      <c r="B258" s="889" t="s">
        <v>1530</v>
      </c>
      <c r="C258" s="946" t="s">
        <v>112</v>
      </c>
      <c r="D258" s="946" t="s">
        <v>211</v>
      </c>
      <c r="E258" s="746">
        <v>9</v>
      </c>
      <c r="F258" s="1199">
        <v>421</v>
      </c>
      <c r="G258" s="1199" t="s">
        <v>106</v>
      </c>
      <c r="H258" s="1199" t="s">
        <v>106</v>
      </c>
      <c r="I258" s="888">
        <v>74.849999999999994</v>
      </c>
      <c r="J258" s="663">
        <f>(M258/I258)*100</f>
        <v>1.7100868403473615</v>
      </c>
      <c r="K258" s="891">
        <v>0.32</v>
      </c>
      <c r="L258" s="901">
        <v>4</v>
      </c>
      <c r="M258" s="654">
        <f>K258*L258</f>
        <v>1.28</v>
      </c>
      <c r="N258" s="884" t="s">
        <v>792</v>
      </c>
      <c r="O258" s="747">
        <v>0.28000000000000003</v>
      </c>
      <c r="P258" s="880">
        <v>43507</v>
      </c>
      <c r="Q258" s="880">
        <v>43529</v>
      </c>
      <c r="R258" s="654">
        <f>(K258-O258)/O258*100</f>
        <v>14.285714285714276</v>
      </c>
      <c r="S258" s="714">
        <f>IF(INDEX(Historical!$D$7:$D$1277,MATCH(B258,Historical!$B$7:$B$1301,0))=0,"n/a",(INDEX(Historical!$C$7:$C$1279,MATCH(B258,Historical!$B$7:$B$1301,0))/INDEX(Historical!$D$7:$D$1277,MATCH(B258,Historical!$B$7:$B$1301,0))-1)*100)</f>
        <v>17.431192660550444</v>
      </c>
      <c r="T258" s="714">
        <f>IF(INDEX(Historical!$F$7:$F$1270,MATCH(B258,Historical!$B$7:$B$1301,0))=0,"n/a",((INDEX(Historical!$C$7:$C$1279,MATCH(B258,Historical!$B$7:$B$1301,0))/INDEX(Historical!$F$7:$F$1270,MATCH(B258,Historical!$B$7:$B$1301,0)))^(1/3)-1)*100)</f>
        <v>10.064241629820891</v>
      </c>
      <c r="U258" s="714">
        <f>IF(INDEX(Historical!$H$7:$H$1270,MATCH(B258,Historical!$B$7:$B$1301,0))=0,"n/a",((INDEX(Historical!$C$7:$C$1279,MATCH(B258,Historical!$B$7:$B$1301,0))/INDEX(Historical!$H$7:$H$1270,MATCH(B258,Historical!$B$7:$B$1301,0)))^(1/5)-1)*100)</f>
        <v>8.2785181739996272</v>
      </c>
      <c r="V258" s="714">
        <f>IF(INDEX(Historical!$O$7:$O$1270,MATCH(B258,Historical!$B$7:$B$1301,0))=0,"n/a",((INDEX(Historical!$C$7:$C$1279,MATCH(B258,Historical!$B$7:$B$1301,0))/INDEX(Historical!$O$7:$O$1270,MATCH(B258,Historical!$B$7:$B$1301,0)))^(1/10)-1)*100)</f>
        <v>9.0138357569351069</v>
      </c>
      <c r="W258" s="715">
        <f>IF(OR(U258&lt;=0,U258="n/a",V258&lt;=0,V258="n/a"),"n/a",U258/V258)</f>
        <v>0.91842345447999341</v>
      </c>
      <c r="X258" s="716">
        <f>IF(OR(AJ258&lt;=0,AJ258="n/a",U258&lt;=0,U258="n/a"),"n/a",U258/AJ258)</f>
        <v>0.66228145391997018</v>
      </c>
      <c r="Y258" s="689"/>
      <c r="Z258" s="663">
        <f>IF(OR(AC258&lt;0.01,AC258="n/a"),"n/a",M258/AC258*100)</f>
        <v>20.983606557377051</v>
      </c>
      <c r="AA258" s="900">
        <f>IF(OR(AC258&lt;0.01,AC258="n/a"),"n/a",I258/AC258)</f>
        <v>12.270491803278688</v>
      </c>
      <c r="AB258" s="901">
        <v>12</v>
      </c>
      <c r="AC258" s="879">
        <v>6.1</v>
      </c>
      <c r="AD258" s="879" t="s">
        <v>136</v>
      </c>
      <c r="AE258" s="879">
        <v>1.06</v>
      </c>
      <c r="AF258" s="879">
        <v>2.65</v>
      </c>
      <c r="AG258" s="879">
        <v>21.8</v>
      </c>
      <c r="AH258" s="879">
        <v>10.100000000000001</v>
      </c>
      <c r="AI258" s="879">
        <v>58.379999999999995</v>
      </c>
      <c r="AJ258" s="879">
        <v>12.5</v>
      </c>
      <c r="AK258" s="879">
        <v>-5.84</v>
      </c>
      <c r="AL258" s="892">
        <v>25760</v>
      </c>
      <c r="AM258" s="886">
        <v>1.4000000000000001</v>
      </c>
      <c r="AN258" s="879">
        <v>0</v>
      </c>
      <c r="AO258" s="753">
        <f>IF(U258="n/a","n/a",IF(AA258&lt;0,"n/a",IF(AA258="n/a","n/a",J258+U258-AA258)))</f>
        <v>-2.2818867889316987</v>
      </c>
      <c r="AP258" s="754">
        <f>IF(U258="n/a","n/a",J258+U258)</f>
        <v>9.9886050143469891</v>
      </c>
      <c r="AQ258" s="902">
        <f>IF(OR(AC258&lt;0.01,AF258="n/a"),"n/a",(I258/SQRT(22.5*AC258*(I258/AF258))-1)*100)</f>
        <v>20.216107773900283</v>
      </c>
      <c r="AR258" s="663">
        <f>INDEX(Historical!$C$7:$C$1279,MATCH(B258,Historical!$B$7:$B$1301,0))*IF(AH258="n/a",1.03,IF(AH258&lt;0,1.01,IF(AH258&gt;10,1.1,(1+AH258/100))))</f>
        <v>1.4080000000000001</v>
      </c>
      <c r="AS258" s="900">
        <f>IF($AI258="n/a",1.03*AR258,IF($AI258&lt;0,1.01*AR258,IF($AI258&gt;10,1.1*AR258,(1+$AI258/100)*AR258)))</f>
        <v>1.5488000000000002</v>
      </c>
      <c r="AT258" s="900">
        <f>IF($AK258="n/a",1.03*AS258,IF($AK258&lt;0,1.01*AS258,IF($AK258&gt;10,1.1*AS258,(1+$AK258/100)*AS258)))</f>
        <v>1.5642880000000001</v>
      </c>
      <c r="AU258" s="900">
        <f>IF($AK258="n/a",1.03*AT258,IF($AK258&lt;0,1.01*AT258,IF($AK258&gt;10,1.1*AT258,(1+$AK258/100)*AT258)))</f>
        <v>1.57993088</v>
      </c>
      <c r="AV258" s="900">
        <f>IF($AK258="n/a",1.03*AU258,IF($AK258&lt;0,1.01*AU258,IF($AK258&gt;10,1.1*AU258,(1+$AK258/100)*AU258)))</f>
        <v>1.5957301887999999</v>
      </c>
      <c r="AW258" s="663">
        <f>SUM(AR258:AV258)</f>
        <v>7.6967490688000009</v>
      </c>
      <c r="AX258" s="761">
        <f>AW258/I258*100</f>
        <v>10.282897887508351</v>
      </c>
      <c r="AY258" s="948">
        <v>1.1299999999999999</v>
      </c>
      <c r="AZ258" s="886">
        <v>52.410000000000004</v>
      </c>
      <c r="BA258" s="886">
        <v>-7.6899999999999995</v>
      </c>
      <c r="BB258" s="886">
        <v>5.0200000000000005</v>
      </c>
      <c r="BC258" s="886">
        <v>4.3099999999999996</v>
      </c>
      <c r="BE258" s="635">
        <v>2011</v>
      </c>
      <c r="BF258" s="912">
        <f>IF(BE258&gt;2008,0,IF(BE258&gt;2001,1,IF(BE258&gt;1990,2,IF(BE258&gt;1980,3,IF(BE258&gt;1973,4,IF(BE258&gt;1970,5,IF(BE258&gt;1960,6,IF(BE258&gt;1958,7,IF(BE258&gt;1953,8,9)))))))))</f>
        <v>0</v>
      </c>
      <c r="BG258" s="896">
        <v>7.7</v>
      </c>
    </row>
    <row r="259" spans="1:59" ht="12.75" customHeight="1" x14ac:dyDescent="0.2">
      <c r="A259" s="885" t="s">
        <v>1545</v>
      </c>
      <c r="B259" s="889" t="s">
        <v>1546</v>
      </c>
      <c r="C259" s="946" t="s">
        <v>108</v>
      </c>
      <c r="D259" s="946" t="s">
        <v>4345</v>
      </c>
      <c r="E259" s="746">
        <v>8</v>
      </c>
      <c r="F259" s="1199">
        <v>567</v>
      </c>
      <c r="G259" s="1199" t="s">
        <v>37</v>
      </c>
      <c r="H259" s="1199" t="s">
        <v>115</v>
      </c>
      <c r="I259" s="888">
        <v>17.670000000000002</v>
      </c>
      <c r="J259" s="663">
        <f>(M259/I259)*100</f>
        <v>3.3955857385398978</v>
      </c>
      <c r="K259" s="891">
        <v>0.15</v>
      </c>
      <c r="L259" s="901">
        <v>4</v>
      </c>
      <c r="M259" s="654">
        <f>K259*L259</f>
        <v>0.6</v>
      </c>
      <c r="N259" s="884" t="s">
        <v>148</v>
      </c>
      <c r="O259" s="749">
        <v>0.14000000000000001</v>
      </c>
      <c r="P259" s="875">
        <v>43892</v>
      </c>
      <c r="Q259" s="875">
        <v>43906</v>
      </c>
      <c r="R259" s="654">
        <f>(K259-O259)/O259*100</f>
        <v>7.1428571428571281</v>
      </c>
      <c r="S259" s="714">
        <f>IF(INDEX(Historical!$D$7:$D$1277,MATCH(B259,Historical!$B$7:$B$1301,0))=0,"n/a",(INDEX(Historical!$C$7:$C$1279,MATCH(B259,Historical!$B$7:$B$1301,0))/INDEX(Historical!$D$7:$D$1277,MATCH(B259,Historical!$B$7:$B$1301,0))-1)*100)</f>
        <v>7.6923076923077094</v>
      </c>
      <c r="T259" s="714">
        <f>IF(INDEX(Historical!$F$7:$F$1270,MATCH(B259,Historical!$B$7:$B$1301,0))=0,"n/a",((INDEX(Historical!$C$7:$C$1279,MATCH(B259,Historical!$B$7:$B$1301,0))/INDEX(Historical!$F$7:$F$1270,MATCH(B259,Historical!$B$7:$B$1301,0)))^(1/3)-1)*100)</f>
        <v>17.471461463932549</v>
      </c>
      <c r="U259" s="714">
        <f>IF(INDEX(Historical!$H$7:$H$1270,MATCH(B259,Historical!$B$7:$B$1301,0))=0,"n/a",((INDEX(Historical!$C$7:$C$1279,MATCH(B259,Historical!$B$7:$B$1301,0))/INDEX(Historical!$H$7:$H$1270,MATCH(B259,Historical!$B$7:$B$1301,0)))^(1/5)-1)*100)</f>
        <v>27.897378068172184</v>
      </c>
      <c r="V259" s="714">
        <f>IF(INDEX(Historical!$O$7:$O$1270,MATCH(B259,Historical!$B$7:$B$1301,0))=0,"n/a",((INDEX(Historical!$C$7:$C$1279,MATCH(B259,Historical!$B$7:$B$1301,0))/INDEX(Historical!$O$7:$O$1270,MATCH(B259,Historical!$B$7:$B$1301,0)))^(1/10)-1)*100)</f>
        <v>9.0085935729127709</v>
      </c>
      <c r="W259" s="715">
        <f>IF(OR(U259&lt;=0,U259="n/a",V259&lt;=0,V259="n/a"),"n/a",U259/V259)</f>
        <v>3.0967517673407543</v>
      </c>
      <c r="X259" s="716">
        <f>IF(OR(AJ259&lt;=0,AJ259="n/a",U259&lt;=0,U259="n/a"),"n/a",U259/AJ259)</f>
        <v>2.9997180718464711</v>
      </c>
      <c r="Y259" s="681" t="s">
        <v>438</v>
      </c>
      <c r="Z259" s="663">
        <f>IF(OR(AC259&lt;0.01,AC259="n/a"),"n/a",M259/AC259*100)</f>
        <v>27.906976744186046</v>
      </c>
      <c r="AA259" s="900">
        <f>IF(OR(AC259&lt;0.01,AC259="n/a"),"n/a",I259/AC259)</f>
        <v>8.2186046511627922</v>
      </c>
      <c r="AB259" s="901">
        <v>12</v>
      </c>
      <c r="AC259" s="879">
        <v>2.15</v>
      </c>
      <c r="AD259" s="879" t="s">
        <v>136</v>
      </c>
      <c r="AE259" s="879">
        <v>2.1800000000000002</v>
      </c>
      <c r="AF259" s="879">
        <v>0.78</v>
      </c>
      <c r="AG259" s="879">
        <v>9.6</v>
      </c>
      <c r="AH259" s="879">
        <v>6</v>
      </c>
      <c r="AI259" s="879" t="s">
        <v>136</v>
      </c>
      <c r="AJ259" s="879">
        <v>9.3000000000000007</v>
      </c>
      <c r="AK259" s="879" t="s">
        <v>136</v>
      </c>
      <c r="AL259" s="892">
        <v>108.1</v>
      </c>
      <c r="AM259" s="886">
        <v>8.4</v>
      </c>
      <c r="AN259" s="879">
        <v>0.12</v>
      </c>
      <c r="AO259" s="753">
        <f>IF(U259="n/a","n/a",IF(AA259&lt;0,"n/a",IF(AA259="n/a","n/a",J259+U259-AA259)))</f>
        <v>23.074359155549288</v>
      </c>
      <c r="AP259" s="754">
        <f>IF(U259="n/a","n/a",J259+U259)</f>
        <v>31.292963806712081</v>
      </c>
      <c r="AQ259" s="902">
        <f>IF(OR(AC259&lt;0.01,AF259="n/a"),"n/a",(I259/SQRT(22.5*AC259*(I259/AF259))-1)*100)</f>
        <v>-46.622886186402255</v>
      </c>
      <c r="AR259" s="663">
        <f>INDEX(Historical!$C$7:$C$1279,MATCH(B259,Historical!$B$7:$B$1301,0))*IF(AH259="n/a",1.03,IF(AH259&lt;0,1.01,IF(AH259&gt;10,1.1,(1+AH259/100))))</f>
        <v>0.59360000000000013</v>
      </c>
      <c r="AS259" s="900">
        <f>IF($AI259="n/a",1.03*AR259,IF($AI259&lt;0,1.01*AR259,IF($AI259&gt;10,1.1*AR259,(1+$AI259/100)*AR259)))</f>
        <v>0.61140800000000017</v>
      </c>
      <c r="AT259" s="900">
        <f>IF($AK259="n/a",1.03*AS259,IF($AK259&lt;0,1.01*AS259,IF($AK259&gt;10,1.1*AS259,(1+$AK259/100)*AS259)))</f>
        <v>0.62975024000000024</v>
      </c>
      <c r="AU259" s="900">
        <f>IF($AK259="n/a",1.03*AT259,IF($AK259&lt;0,1.01*AT259,IF($AK259&gt;10,1.1*AT259,(1+$AK259/100)*AT259)))</f>
        <v>0.64864274720000026</v>
      </c>
      <c r="AV259" s="900">
        <f>IF($AK259="n/a",1.03*AU259,IF($AK259&lt;0,1.01*AU259,IF($AK259&gt;10,1.1*AU259,(1+$AK259/100)*AU259)))</f>
        <v>0.66810202961600029</v>
      </c>
      <c r="AW259" s="663">
        <f>SUM(AR259:AV259)</f>
        <v>3.151503016816001</v>
      </c>
      <c r="AX259" s="761">
        <f>AW259/I259*100</f>
        <v>17.835331164776459</v>
      </c>
      <c r="AY259" s="948">
        <v>0.65</v>
      </c>
      <c r="AZ259" s="886">
        <v>32.86</v>
      </c>
      <c r="BA259" s="886">
        <v>-46.45</v>
      </c>
      <c r="BB259" s="886">
        <v>0.16</v>
      </c>
      <c r="BC259" s="886">
        <v>-30.020000000000003</v>
      </c>
      <c r="BE259" s="635">
        <v>2013</v>
      </c>
      <c r="BF259" s="912">
        <f>IF(BE259&gt;2008,0,IF(BE259&gt;2001,1,IF(BE259&gt;1990,2,IF(BE259&gt;1980,3,IF(BE259&gt;1973,4,IF(BE259&gt;1970,5,IF(BE259&gt;1960,6,IF(BE259&gt;1958,7,IF(BE259&gt;1953,8,9)))))))))</f>
        <v>0</v>
      </c>
      <c r="BG259" s="896">
        <v>1.0999999999999999</v>
      </c>
    </row>
    <row r="260" spans="1:59" ht="12.75" customHeight="1" x14ac:dyDescent="0.2">
      <c r="A260" s="885" t="s">
        <v>1587</v>
      </c>
      <c r="B260" s="889" t="s">
        <v>34</v>
      </c>
      <c r="C260" s="946" t="s">
        <v>131</v>
      </c>
      <c r="D260" s="946" t="s">
        <v>4334</v>
      </c>
      <c r="E260" s="746">
        <v>9</v>
      </c>
      <c r="F260" s="1199">
        <v>489</v>
      </c>
      <c r="G260" s="1199" t="s">
        <v>37</v>
      </c>
      <c r="H260" s="1199" t="s">
        <v>37</v>
      </c>
      <c r="I260" s="888">
        <v>49.16</v>
      </c>
      <c r="J260" s="663">
        <f>(M260/I260)*100</f>
        <v>3.9869812855980471</v>
      </c>
      <c r="K260" s="891">
        <v>0.49</v>
      </c>
      <c r="L260" s="901">
        <v>4</v>
      </c>
      <c r="M260" s="654">
        <f>K260*L260</f>
        <v>1.96</v>
      </c>
      <c r="N260" s="884" t="s">
        <v>318</v>
      </c>
      <c r="O260" s="747">
        <v>0.47</v>
      </c>
      <c r="P260" s="875">
        <v>43899</v>
      </c>
      <c r="Q260" s="875">
        <v>43921</v>
      </c>
      <c r="R260" s="654">
        <f>(K260-O260)/O260*100</f>
        <v>4.2553191489361746</v>
      </c>
      <c r="S260" s="714">
        <f>IF(INDEX(Historical!$D$7:$D$1277,MATCH(B260,Historical!$B$7:$B$1301,0))=0,"n/a",(INDEX(Historical!$C$7:$C$1279,MATCH(B260,Historical!$B$7:$B$1301,0))/INDEX(Historical!$D$7:$D$1277,MATCH(B260,Historical!$B$7:$B$1301,0))-1)*100)</f>
        <v>4.4444444444444287</v>
      </c>
      <c r="T260" s="714">
        <f>IF(INDEX(Historical!$F$7:$F$1270,MATCH(B260,Historical!$B$7:$B$1301,0))=0,"n/a",((INDEX(Historical!$C$7:$C$1279,MATCH(B260,Historical!$B$7:$B$1301,0))/INDEX(Historical!$F$7:$F$1270,MATCH(B260,Historical!$B$7:$B$1301,0)))^(1/3)-1)*100)</f>
        <v>4.6577355357731998</v>
      </c>
      <c r="U260" s="714">
        <f>IF(INDEX(Historical!$H$7:$H$1270,MATCH(B260,Historical!$B$7:$B$1301,0))=0,"n/a",((INDEX(Historical!$C$7:$C$1279,MATCH(B260,Historical!$B$7:$B$1301,0))/INDEX(Historical!$H$7:$H$1270,MATCH(B260,Historical!$B$7:$B$1301,0)))^(1/5)-1)*100)</f>
        <v>4.9009030249425933</v>
      </c>
      <c r="V260" s="714">
        <f>IF(INDEX(Historical!$O$7:$O$1270,MATCH(B260,Historical!$B$7:$B$1301,0))=0,"n/a",((INDEX(Historical!$C$7:$C$1279,MATCH(B260,Historical!$B$7:$B$1301,0))/INDEX(Historical!$O$7:$O$1270,MATCH(B260,Historical!$B$7:$B$1301,0)))^(1/10)-1)*100)</f>
        <v>3.5215154089348832</v>
      </c>
      <c r="W260" s="715">
        <f>IF(OR(U260&lt;=0,U260="n/a",V260&lt;=0,V260="n/a"),"n/a",U260/V260)</f>
        <v>1.3917028482987441</v>
      </c>
      <c r="X260" s="716">
        <f>IF(OR(AJ260&lt;=0,AJ260="n/a",U260&lt;=0,U260="n/a"),"n/a",U260/AJ260)</f>
        <v>2.2276831931557246</v>
      </c>
      <c r="Y260" s="666"/>
      <c r="Z260" s="663">
        <f>IF(OR(AC260&lt;0.01,AC260="n/a"),"n/a",M260/AC260*100)</f>
        <v>69.014084507042256</v>
      </c>
      <c r="AA260" s="900">
        <f>IF(OR(AC260&lt;0.01,AC260="n/a"),"n/a",I260/AC260)</f>
        <v>17.309859154929576</v>
      </c>
      <c r="AB260" s="901">
        <v>12</v>
      </c>
      <c r="AC260" s="879">
        <v>2.84</v>
      </c>
      <c r="AD260" s="879">
        <v>7.21</v>
      </c>
      <c r="AE260" s="879">
        <v>2.54</v>
      </c>
      <c r="AF260" s="879">
        <v>1.63</v>
      </c>
      <c r="AG260" s="879">
        <v>9.6</v>
      </c>
      <c r="AH260" s="879">
        <v>17.7</v>
      </c>
      <c r="AI260" s="879">
        <v>1.91</v>
      </c>
      <c r="AJ260" s="879">
        <v>2.1999999999999997</v>
      </c>
      <c r="AK260" s="879">
        <v>2.4</v>
      </c>
      <c r="AL260" s="892">
        <v>25130</v>
      </c>
      <c r="AM260" s="886">
        <v>0.2</v>
      </c>
      <c r="AN260" s="879">
        <v>1.1000000000000001</v>
      </c>
      <c r="AO260" s="753">
        <f>IF(U260="n/a","n/a",IF(AA260&lt;0,"n/a",IF(AA260="n/a","n/a",J260+U260-AA260)))</f>
        <v>-8.4219748443889362</v>
      </c>
      <c r="AP260" s="754">
        <f>IF(U260="n/a","n/a",J260+U260)</f>
        <v>8.88788431054064</v>
      </c>
      <c r="AQ260" s="902">
        <f>IF(OR(AC260&lt;0.01,AF260="n/a"),"n/a",(I260/SQRT(22.5*AC260*(I260/AF260))-1)*100)</f>
        <v>11.982281182803799</v>
      </c>
      <c r="AR260" s="663">
        <f>INDEX(Historical!$C$7:$C$1279,MATCH(B260,Historical!$B$7:$B$1301,0))*IF(AH260="n/a",1.03,IF(AH260&lt;0,1.01,IF(AH260&gt;10,1.1,(1+AH260/100))))</f>
        <v>2.0680000000000001</v>
      </c>
      <c r="AS260" s="900">
        <f>IF($AI260="n/a",1.03*AR260,IF($AI260&lt;0,1.01*AR260,IF($AI260&gt;10,1.1*AR260,(1+$AI260/100)*AR260)))</f>
        <v>2.1074987999999997</v>
      </c>
      <c r="AT260" s="900">
        <f>IF($AK260="n/a",1.03*AS260,IF($AK260&lt;0,1.01*AS260,IF($AK260&gt;10,1.1*AS260,(1+$AK260/100)*AS260)))</f>
        <v>2.1580787711999996</v>
      </c>
      <c r="AU260" s="900">
        <f>IF($AK260="n/a",1.03*AT260,IF($AK260&lt;0,1.01*AT260,IF($AK260&gt;10,1.1*AT260,(1+$AK260/100)*AT260)))</f>
        <v>2.2098726617087996</v>
      </c>
      <c r="AV260" s="900">
        <f>IF($AK260="n/a",1.03*AU260,IF($AK260&lt;0,1.01*AU260,IF($AK260&gt;10,1.1*AU260,(1+$AK260/100)*AU260)))</f>
        <v>2.2629096055898108</v>
      </c>
      <c r="AW260" s="663">
        <f>SUM(AR260:AV260)</f>
        <v>10.806359838498611</v>
      </c>
      <c r="AX260" s="761">
        <f>AW260/I260*100</f>
        <v>21.982017572210356</v>
      </c>
      <c r="AY260" s="948">
        <v>0.57999999999999996</v>
      </c>
      <c r="AZ260" s="886">
        <v>41.47</v>
      </c>
      <c r="BA260" s="886">
        <v>-23.04</v>
      </c>
      <c r="BB260" s="886">
        <v>-1.51</v>
      </c>
      <c r="BC260" s="886">
        <v>-11.09</v>
      </c>
      <c r="BE260" s="635">
        <v>2012</v>
      </c>
      <c r="BF260" s="912">
        <f>IF(BE260&gt;2008,0,IF(BE260&gt;2001,1,IF(BE260&gt;1990,2,IF(BE260&gt;1980,3,IF(BE260&gt;1973,4,IF(BE260&gt;1970,5,IF(BE260&gt;1960,6,IF(BE260&gt;1958,7,IF(BE260&gt;1953,8,9)))))))))</f>
        <v>0</v>
      </c>
      <c r="BG260" s="896">
        <v>3</v>
      </c>
    </row>
    <row r="261" spans="1:59" ht="12.75" customHeight="1" x14ac:dyDescent="0.2">
      <c r="A261" s="877" t="s">
        <v>3889</v>
      </c>
      <c r="B261" s="889" t="s">
        <v>3890</v>
      </c>
      <c r="C261" s="946" t="s">
        <v>108</v>
      </c>
      <c r="D261" s="946" t="s">
        <v>4345</v>
      </c>
      <c r="E261" s="746">
        <v>6</v>
      </c>
      <c r="F261" s="1199">
        <v>672</v>
      </c>
      <c r="G261" s="1199" t="s">
        <v>106</v>
      </c>
      <c r="H261" s="1199" t="s">
        <v>106</v>
      </c>
      <c r="I261" s="888">
        <v>42.85</v>
      </c>
      <c r="J261" s="663">
        <f>(M261/I261)*100</f>
        <v>2.8004667444574092</v>
      </c>
      <c r="K261" s="891">
        <v>0.3</v>
      </c>
      <c r="L261" s="901">
        <v>4</v>
      </c>
      <c r="M261" s="654">
        <f>K261*L261</f>
        <v>1.2</v>
      </c>
      <c r="N261" s="884" t="s">
        <v>3966</v>
      </c>
      <c r="O261" s="747">
        <v>0.25</v>
      </c>
      <c r="P261" s="880">
        <v>43472</v>
      </c>
      <c r="Q261" s="880">
        <v>43487</v>
      </c>
      <c r="R261" s="654">
        <f>(K261-O261)/O261*100</f>
        <v>19.999999999999996</v>
      </c>
      <c r="S261" s="714">
        <f>IF(INDEX(Historical!$D$7:$D$1277,MATCH(B261,Historical!$B$7:$B$1301,0))=0,"n/a",(INDEX(Historical!$C$7:$C$1279,MATCH(B261,Historical!$B$7:$B$1301,0))/INDEX(Historical!$D$7:$D$1277,MATCH(B261,Historical!$B$7:$B$1301,0))-1)*100)</f>
        <v>27.659574468085111</v>
      </c>
      <c r="T261" s="714">
        <f>IF(INDEX(Historical!$F$7:$F$1270,MATCH(B261,Historical!$B$7:$B$1301,0))=0,"n/a",((INDEX(Historical!$C$7:$C$1279,MATCH(B261,Historical!$B$7:$B$1301,0))/INDEX(Historical!$F$7:$F$1270,MATCH(B261,Historical!$B$7:$B$1301,0)))^(1/3)-1)*100)</f>
        <v>25.99210498948732</v>
      </c>
      <c r="U261" s="714">
        <f>IF(INDEX(Historical!$H$7:$H$1270,MATCH(B261,Historical!$B$7:$B$1301,0))=0,"n/a",((INDEX(Historical!$C$7:$C$1279,MATCH(B261,Historical!$B$7:$B$1301,0))/INDEX(Historical!$H$7:$H$1270,MATCH(B261,Historical!$B$7:$B$1301,0)))^(1/5)-1)*100)</f>
        <v>64.375182951722579</v>
      </c>
      <c r="V261" s="714">
        <f>IF(INDEX(Historical!$O$7:$O$1270,MATCH(B261,Historical!$B$7:$B$1301,0))=0,"n/a",((INDEX(Historical!$C$7:$C$1279,MATCH(B261,Historical!$B$7:$B$1301,0))/INDEX(Historical!$O$7:$O$1270,MATCH(B261,Historical!$B$7:$B$1301,0)))^(1/10)-1)*100)</f>
        <v>31.101942303974983</v>
      </c>
      <c r="W261" s="715">
        <f>IF(OR(U261&lt;=0,U261="n/a",V261&lt;=0,V261="n/a"),"n/a",U261/V261)</f>
        <v>2.0698123069791405</v>
      </c>
      <c r="X261" s="716">
        <f>IF(OR(AJ261&lt;=0,AJ261="n/a",U261&lt;=0,U261="n/a"),"n/a",U261/AJ261)</f>
        <v>2.4110555412630177</v>
      </c>
      <c r="Y261" s="673"/>
      <c r="Z261" s="663">
        <f>IF(OR(AC261&lt;0.01,AC261="n/a"),"n/a",M261/AC261*100)</f>
        <v>23.210831721470019</v>
      </c>
      <c r="AA261" s="900">
        <f>IF(OR(AC261&lt;0.01,AC261="n/a"),"n/a",I261/AC261)</f>
        <v>8.2882011605415862</v>
      </c>
      <c r="AB261" s="901">
        <v>12</v>
      </c>
      <c r="AC261" s="879">
        <v>5.17</v>
      </c>
      <c r="AD261" s="879">
        <v>0.81</v>
      </c>
      <c r="AE261" s="879">
        <v>2.79</v>
      </c>
      <c r="AF261" s="879">
        <v>1.37</v>
      </c>
      <c r="AG261" s="879">
        <v>17.100000000000001</v>
      </c>
      <c r="AH261" s="879">
        <v>37.299999999999997</v>
      </c>
      <c r="AI261" s="879">
        <v>-3.7600000000000002</v>
      </c>
      <c r="AJ261" s="879">
        <v>26.700000000000003</v>
      </c>
      <c r="AK261" s="879">
        <v>10</v>
      </c>
      <c r="AL261" s="892">
        <v>632.59</v>
      </c>
      <c r="AM261" s="886">
        <v>8</v>
      </c>
      <c r="AN261" s="879">
        <v>0.22</v>
      </c>
      <c r="AO261" s="753">
        <f>IF(U261="n/a","n/a",IF(AA261&lt;0,"n/a",IF(AA261="n/a","n/a",J261+U261-AA261)))</f>
        <v>58.887448535638399</v>
      </c>
      <c r="AP261" s="754">
        <f>IF(U261="n/a","n/a",J261+U261)</f>
        <v>67.175649696179988</v>
      </c>
      <c r="AQ261" s="902">
        <f>IF(OR(AC261&lt;0.01,AF261="n/a"),"n/a",(I261/SQRT(22.5*AC261*(I261/AF261))-1)*100)</f>
        <v>-28.960619403532473</v>
      </c>
      <c r="AR261" s="663">
        <f>INDEX(Historical!$C$7:$C$1279,MATCH(B261,Historical!$B$7:$B$1301,0))*IF(AH261="n/a",1.03,IF(AH261&lt;0,1.01,IF(AH261&gt;10,1.1,(1+AH261/100))))</f>
        <v>1.32</v>
      </c>
      <c r="AS261" s="900">
        <f>IF($AI261="n/a",1.03*AR261,IF($AI261&lt;0,1.01*AR261,IF($AI261&gt;10,1.1*AR261,(1+$AI261/100)*AR261)))</f>
        <v>1.3332000000000002</v>
      </c>
      <c r="AT261" s="900">
        <f>IF($AK261="n/a",1.03*AS261,IF($AK261&lt;0,1.01*AS261,IF($AK261&gt;10,1.1*AS261,(1+$AK261/100)*AS261)))</f>
        <v>1.4665200000000003</v>
      </c>
      <c r="AU261" s="900">
        <f>IF($AK261="n/a",1.03*AT261,IF($AK261&lt;0,1.01*AT261,IF($AK261&gt;10,1.1*AT261,(1+$AK261/100)*AT261)))</f>
        <v>1.6131720000000005</v>
      </c>
      <c r="AV261" s="900">
        <f>IF($AK261="n/a",1.03*AU261,IF($AK261&lt;0,1.01*AU261,IF($AK261&gt;10,1.1*AU261,(1+$AK261/100)*AU261)))</f>
        <v>1.7744892000000008</v>
      </c>
      <c r="AW261" s="663">
        <f>SUM(AR261:AV261)</f>
        <v>7.5073812000000011</v>
      </c>
      <c r="AX261" s="761">
        <f>AW261/I261*100</f>
        <v>17.520142823803969</v>
      </c>
      <c r="AY261" s="948">
        <v>1.46</v>
      </c>
      <c r="AZ261" s="886">
        <v>113.82000000000001</v>
      </c>
      <c r="BA261" s="886">
        <v>-33.56</v>
      </c>
      <c r="BB261" s="886">
        <v>13.98</v>
      </c>
      <c r="BC261" s="886">
        <v>-11.379999999999999</v>
      </c>
      <c r="BE261" s="635">
        <v>2014</v>
      </c>
      <c r="BF261" s="912">
        <f>IF(BE261&gt;2008,0,IF(BE261&gt;2001,1,IF(BE261&gt;1990,2,IF(BE261&gt;1980,3,IF(BE261&gt;1973,4,IF(BE261&gt;1970,5,IF(BE261&gt;1960,6,IF(BE261&gt;1958,7,IF(BE261&gt;1953,8,9)))))))))</f>
        <v>0</v>
      </c>
      <c r="BG261" s="896">
        <v>1.7000000000000002</v>
      </c>
    </row>
    <row r="262" spans="1:59" ht="12.75" customHeight="1" x14ac:dyDescent="0.2">
      <c r="A262" s="885" t="s">
        <v>4638</v>
      </c>
      <c r="B262" s="889" t="s">
        <v>4637</v>
      </c>
      <c r="C262" s="946" t="s">
        <v>108</v>
      </c>
      <c r="D262" s="946" t="s">
        <v>4337</v>
      </c>
      <c r="E262" s="746">
        <v>9</v>
      </c>
      <c r="F262" s="1199">
        <v>461</v>
      </c>
      <c r="G262" s="1199" t="s">
        <v>37</v>
      </c>
      <c r="H262" s="1199" t="s">
        <v>37</v>
      </c>
      <c r="I262" s="888">
        <v>17.670000000000002</v>
      </c>
      <c r="J262" s="663">
        <f>(M262/I262)*100</f>
        <v>4.9801924165251839</v>
      </c>
      <c r="K262" s="891">
        <v>0.22</v>
      </c>
      <c r="L262" s="901">
        <v>4</v>
      </c>
      <c r="M262" s="654">
        <f>K262*L262</f>
        <v>0.88</v>
      </c>
      <c r="N262" s="884" t="s">
        <v>433</v>
      </c>
      <c r="O262" s="751">
        <v>0.19</v>
      </c>
      <c r="P262" s="875">
        <v>43783</v>
      </c>
      <c r="Q262" s="875">
        <v>43791</v>
      </c>
      <c r="R262" s="654">
        <f>(K262-O262)/O262*100</f>
        <v>15.789473684210526</v>
      </c>
      <c r="S262" s="714">
        <f>IF(INDEX(Historical!$D$7:$D$1277,MATCH(B262,Historical!$B$7:$B$1301,0))=0,"n/a",(INDEX(Historical!$C$7:$C$1279,MATCH(B262,Historical!$B$7:$B$1301,0))/INDEX(Historical!$D$7:$D$1277,MATCH(B262,Historical!$B$7:$B$1301,0))-1)*100)</f>
        <v>23.4375</v>
      </c>
      <c r="T262" s="714">
        <f>IF(INDEX(Historical!$F$7:$F$1270,MATCH(B262,Historical!$B$7:$B$1301,0))=0,"n/a",((INDEX(Historical!$C$7:$C$1279,MATCH(B262,Historical!$B$7:$B$1301,0))/INDEX(Historical!$F$7:$F$1270,MATCH(B262,Historical!$B$7:$B$1301,0)))^(1/3)-1)*100)</f>
        <v>21.541559627143858</v>
      </c>
      <c r="U262" s="714">
        <f>IF(INDEX(Historical!$H$7:$H$1270,MATCH(B262,Historical!$B$7:$B$1301,0))=0,"n/a",((INDEX(Historical!$C$7:$C$1279,MATCH(B262,Historical!$B$7:$B$1301,0))/INDEX(Historical!$H$7:$H$1270,MATCH(B262,Historical!$B$7:$B$1301,0)))^(1/5)-1)*100)</f>
        <v>20.380297955963055</v>
      </c>
      <c r="V262" s="714">
        <f>IF(INDEX(Historical!$O$7:$O$1270,MATCH(B262,Historical!$B$7:$B$1301,0))=0,"n/a",((INDEX(Historical!$C$7:$C$1279,MATCH(B262,Historical!$B$7:$B$1301,0))/INDEX(Historical!$O$7:$O$1270,MATCH(B262,Historical!$B$7:$B$1301,0)))^(1/10)-1)*100)</f>
        <v>13.010920770739576</v>
      </c>
      <c r="W262" s="715">
        <f>IF(OR(U262&lt;=0,U262="n/a",V262&lt;=0,V262="n/a"),"n/a",U262/V262)</f>
        <v>1.5663993590520175</v>
      </c>
      <c r="X262" s="716">
        <f>IF(OR(AJ262&lt;=0,AJ262="n/a",U262&lt;=0,U262="n/a"),"n/a",U262/AJ262)</f>
        <v>1.3408090760502009</v>
      </c>
      <c r="Y262" s="686" t="s">
        <v>3979</v>
      </c>
      <c r="Z262" s="663">
        <f>IF(OR(AC262&lt;0.01,AC262="n/a"),"n/a",M262/AC262*100)</f>
        <v>73.333333333333343</v>
      </c>
      <c r="AA262" s="900">
        <f>IF(OR(AC262&lt;0.01,AC262="n/a"),"n/a",I262/AC262)</f>
        <v>14.725000000000001</v>
      </c>
      <c r="AB262" s="901">
        <v>12</v>
      </c>
      <c r="AC262" s="879">
        <v>1.2</v>
      </c>
      <c r="AD262" s="879" t="s">
        <v>136</v>
      </c>
      <c r="AE262" s="879">
        <v>4.1500000000000004</v>
      </c>
      <c r="AF262" s="879">
        <v>0.61</v>
      </c>
      <c r="AG262" s="879">
        <v>2.8000000000000003</v>
      </c>
      <c r="AH262" s="879">
        <v>9.6</v>
      </c>
      <c r="AI262" s="879">
        <v>169.46</v>
      </c>
      <c r="AJ262" s="879">
        <v>15.2</v>
      </c>
      <c r="AK262" s="879" t="s">
        <v>136</v>
      </c>
      <c r="AL262" s="892">
        <v>671.28</v>
      </c>
      <c r="AM262" s="886">
        <v>1.0999999999999999</v>
      </c>
      <c r="AN262" s="879">
        <v>0.04</v>
      </c>
      <c r="AO262" s="753">
        <f>IF(U262="n/a","n/a",IF(AA262&lt;0,"n/a",IF(AA262="n/a","n/a",J262+U262-AA262)))</f>
        <v>10.635490372488238</v>
      </c>
      <c r="AP262" s="754">
        <f>IF(U262="n/a","n/a",J262+U262)</f>
        <v>25.36049037248824</v>
      </c>
      <c r="AQ262" s="902">
        <f>IF(OR(AC262&lt;0.01,AF262="n/a"),"n/a",(I262/SQRT(22.5*AC262*(I262/AF262))-1)*100)</f>
        <v>-36.816844720201637</v>
      </c>
      <c r="AR262" s="663">
        <f>INDEX(Historical!$C$7:$C$1279,MATCH(B262,Historical!$B$7:$B$1301,0))*IF(AH262="n/a",1.03,IF(AH262&lt;0,1.01,IF(AH262&gt;10,1.1,(1+AH262/100))))</f>
        <v>0.86584000000000005</v>
      </c>
      <c r="AS262" s="900">
        <f>IF($AI262="n/a",1.03*AR262,IF($AI262&lt;0,1.01*AR262,IF($AI262&gt;10,1.1*AR262,(1+$AI262/100)*AR262)))</f>
        <v>0.95242400000000016</v>
      </c>
      <c r="AT262" s="900">
        <f>IF($AK262="n/a",1.03*AS262,IF($AK262&lt;0,1.01*AS262,IF($AK262&gt;10,1.1*AS262,(1+$AK262/100)*AS262)))</f>
        <v>0.98099672000000016</v>
      </c>
      <c r="AU262" s="900">
        <f>IF($AK262="n/a",1.03*AT262,IF($AK262&lt;0,1.01*AT262,IF($AK262&gt;10,1.1*AT262,(1+$AK262/100)*AT262)))</f>
        <v>1.0104266216000002</v>
      </c>
      <c r="AV262" s="900">
        <f>IF($AK262="n/a",1.03*AU262,IF($AK262&lt;0,1.01*AU262,IF($AK262&gt;10,1.1*AU262,(1+$AK262/100)*AU262)))</f>
        <v>1.0407394202480003</v>
      </c>
      <c r="AW262" s="663">
        <f>SUM(AR262:AV262)</f>
        <v>4.8504267618480004</v>
      </c>
      <c r="AX262" s="761">
        <f>AW262/I262*100</f>
        <v>27.450066563938879</v>
      </c>
      <c r="AY262" s="948">
        <v>1.44</v>
      </c>
      <c r="AZ262" s="886">
        <v>60.929999999999993</v>
      </c>
      <c r="BA262" s="886">
        <v>-45.45</v>
      </c>
      <c r="BB262" s="886">
        <v>6.5</v>
      </c>
      <c r="BC262" s="886">
        <v>-27.250000000000004</v>
      </c>
      <c r="BE262" s="635">
        <v>2011</v>
      </c>
      <c r="BF262" s="912">
        <f>IF(BE262&gt;2008,0,IF(BE262&gt;2001,1,IF(BE262&gt;1990,2,IF(BE262&gt;1980,3,IF(BE262&gt;1973,4,IF(BE262&gt;1970,5,IF(BE262&gt;1960,6,IF(BE262&gt;1958,7,IF(BE262&gt;1953,8,9)))))))))</f>
        <v>0</v>
      </c>
      <c r="BG262" s="896">
        <v>0.4</v>
      </c>
    </row>
    <row r="263" spans="1:59" s="787" customFormat="1" ht="12.75" customHeight="1" x14ac:dyDescent="0.2">
      <c r="A263" s="658" t="s">
        <v>1583</v>
      </c>
      <c r="B263" s="795" t="s">
        <v>1584</v>
      </c>
      <c r="C263" s="946" t="s">
        <v>108</v>
      </c>
      <c r="D263" s="946" t="s">
        <v>4337</v>
      </c>
      <c r="E263" s="769">
        <v>9</v>
      </c>
      <c r="F263" s="1199">
        <v>420</v>
      </c>
      <c r="G263" s="1198" t="s">
        <v>106</v>
      </c>
      <c r="H263" s="1198" t="s">
        <v>106</v>
      </c>
      <c r="I263" s="770">
        <v>14.45</v>
      </c>
      <c r="J263" s="771">
        <f>(M263/I263)*100</f>
        <v>6.366782006920416</v>
      </c>
      <c r="K263" s="772">
        <v>0.23</v>
      </c>
      <c r="L263" s="773">
        <v>4</v>
      </c>
      <c r="M263" s="774">
        <f>K263*L263</f>
        <v>0.92</v>
      </c>
      <c r="N263" s="775" t="s">
        <v>208</v>
      </c>
      <c r="O263" s="776">
        <v>0.21</v>
      </c>
      <c r="P263" s="796">
        <v>43510</v>
      </c>
      <c r="Q263" s="796">
        <v>43524</v>
      </c>
      <c r="R263" s="774">
        <f>(K263-O263)/O263*100</f>
        <v>9.5238095238095326</v>
      </c>
      <c r="S263" s="714">
        <f>IF(INDEX(Historical!$D$7:$D$1277,MATCH(B263,Historical!$B$7:$B$1301,0))=0,"n/a",(INDEX(Historical!$C$7:$C$1279,MATCH(B263,Historical!$B$7:$B$1301,0))/INDEX(Historical!$D$7:$D$1277,MATCH(B263,Historical!$B$7:$B$1301,0))-1)*100)</f>
        <v>12.195121951219523</v>
      </c>
      <c r="T263" s="714">
        <f>IF(INDEX(Historical!$F$7:$F$1270,MATCH(B263,Historical!$B$7:$B$1301,0))=0,"n/a",((INDEX(Historical!$C$7:$C$1279,MATCH(B263,Historical!$B$7:$B$1301,0))/INDEX(Historical!$F$7:$F$1270,MATCH(B263,Historical!$B$7:$B$1301,0)))^(1/3)-1)*100)</f>
        <v>9.0209158831781942</v>
      </c>
      <c r="U263" s="714">
        <f>IF(INDEX(Historical!$H$7:$H$1270,MATCH(B263,Historical!$B$7:$B$1301,0))=0,"n/a",((INDEX(Historical!$C$7:$C$1279,MATCH(B263,Historical!$B$7:$B$1301,0))/INDEX(Historical!$H$7:$H$1270,MATCH(B263,Historical!$B$7:$B$1301,0)))^(1/5)-1)*100)</f>
        <v>8.9249364912943783</v>
      </c>
      <c r="V263" s="714">
        <f>IF(INDEX(Historical!$O$7:$O$1270,MATCH(B263,Historical!$B$7:$B$1301,0))=0,"n/a",((INDEX(Historical!$C$7:$C$1279,MATCH(B263,Historical!$B$7:$B$1301,0))/INDEX(Historical!$O$7:$O$1270,MATCH(B263,Historical!$B$7:$B$1301,0)))^(1/10)-1)*100)</f>
        <v>7.6548289095374811</v>
      </c>
      <c r="W263" s="715">
        <f>IF(OR(U263&lt;=0,U263="n/a",V263&lt;=0,V263="n/a"),"n/a",U263/V263)</f>
        <v>1.1659223996730241</v>
      </c>
      <c r="X263" s="716">
        <f>IF(OR(AJ263&lt;=0,AJ263="n/a",U263&lt;=0,U263="n/a"),"n/a",U263/AJ263)</f>
        <v>1.2060724988235647</v>
      </c>
      <c r="Y263" s="788"/>
      <c r="Z263" s="771">
        <f>IF(OR(AC263&lt;0.01,AC263="n/a"),"n/a",M263/AC263*100)</f>
        <v>61.333333333333343</v>
      </c>
      <c r="AA263" s="779">
        <f>IF(OR(AC263&lt;0.01,AC263="n/a"),"n/a",I263/AC263)</f>
        <v>9.6333333333333329</v>
      </c>
      <c r="AB263" s="773">
        <v>12</v>
      </c>
      <c r="AC263" s="780">
        <v>1.5</v>
      </c>
      <c r="AD263" s="780">
        <v>1.18</v>
      </c>
      <c r="AE263" s="780">
        <v>2.61</v>
      </c>
      <c r="AF263" s="780">
        <v>0.64</v>
      </c>
      <c r="AG263" s="780">
        <v>6.9</v>
      </c>
      <c r="AH263" s="780">
        <v>-4.3</v>
      </c>
      <c r="AI263" s="780">
        <v>33.89</v>
      </c>
      <c r="AJ263" s="780">
        <v>7.3999999999999995</v>
      </c>
      <c r="AK263" s="780">
        <v>8</v>
      </c>
      <c r="AL263" s="781">
        <v>958.97</v>
      </c>
      <c r="AM263" s="782">
        <v>2.4</v>
      </c>
      <c r="AN263" s="780">
        <v>0.86</v>
      </c>
      <c r="AO263" s="783">
        <f>IF(U263="n/a","n/a",IF(AA263&lt;0,"n/a",IF(AA263="n/a","n/a",J263+U263-AA263)))</f>
        <v>5.6583851648814623</v>
      </c>
      <c r="AP263" s="784">
        <f>IF(U263="n/a","n/a",J263+U263)</f>
        <v>15.291718498214795</v>
      </c>
      <c r="AQ263" s="785">
        <f>IF(OR(AC263&lt;0.01,AF263="n/a"),"n/a",(I263/SQRT(22.5*AC263*(I263/AF263))-1)*100)</f>
        <v>-47.653575593473938</v>
      </c>
      <c r="AR263" s="663">
        <f>INDEX(Historical!$C$7:$C$1279,MATCH(B263,Historical!$B$7:$B$1301,0))*IF(AH263="n/a",1.03,IF(AH263&lt;0,1.01,IF(AH263&gt;10,1.1,(1+AH263/100))))</f>
        <v>0.92920000000000003</v>
      </c>
      <c r="AS263" s="779">
        <f>IF($AI263="n/a",1.03*AR263,IF($AI263&lt;0,1.01*AR263,IF($AI263&gt;10,1.1*AR263,(1+$AI263/100)*AR263)))</f>
        <v>1.0221200000000001</v>
      </c>
      <c r="AT263" s="779">
        <f>IF($AK263="n/a",1.03*AS263,IF($AK263&lt;0,1.01*AS263,IF($AK263&gt;10,1.1*AS263,(1+$AK263/100)*AS263)))</f>
        <v>1.1038896000000002</v>
      </c>
      <c r="AU263" s="779">
        <f>IF($AK263="n/a",1.03*AT263,IF($AK263&lt;0,1.01*AT263,IF($AK263&gt;10,1.1*AT263,(1+$AK263/100)*AT263)))</f>
        <v>1.1922007680000004</v>
      </c>
      <c r="AV263" s="779">
        <f>IF($AK263="n/a",1.03*AU263,IF($AK263&lt;0,1.01*AU263,IF($AK263&gt;10,1.1*AU263,(1+$AK263/100)*AU263)))</f>
        <v>1.2875768294400005</v>
      </c>
      <c r="AW263" s="771">
        <f>SUM(AR263:AV263)</f>
        <v>5.5349871974400013</v>
      </c>
      <c r="AX263" s="786">
        <f>AW263/I263*100</f>
        <v>38.304409670865063</v>
      </c>
      <c r="AY263" s="949">
        <v>1.01</v>
      </c>
      <c r="AZ263" s="782">
        <v>59.67</v>
      </c>
      <c r="BA263" s="782">
        <v>-44.12</v>
      </c>
      <c r="BB263" s="782">
        <v>8.18</v>
      </c>
      <c r="BC263" s="782">
        <v>-27.189999999999998</v>
      </c>
      <c r="BD263" s="922"/>
      <c r="BE263" s="635">
        <v>2011</v>
      </c>
      <c r="BF263" s="912">
        <f>IF(BE263&gt;2008,0,IF(BE263&gt;2001,1,IF(BE263&gt;1990,2,IF(BE263&gt;1980,3,IF(BE263&gt;1973,4,IF(BE263&gt;1970,5,IF(BE263&gt;1960,6,IF(BE263&gt;1958,7,IF(BE263&gt;1953,8,9)))))))))</f>
        <v>0</v>
      </c>
      <c r="BG263" s="838">
        <v>1</v>
      </c>
    </row>
    <row r="264" spans="1:59" ht="12.75" customHeight="1" x14ac:dyDescent="0.2">
      <c r="A264" s="885" t="s">
        <v>3885</v>
      </c>
      <c r="B264" s="889" t="s">
        <v>3886</v>
      </c>
      <c r="C264" s="946" t="s">
        <v>108</v>
      </c>
      <c r="D264" s="946" t="s">
        <v>4345</v>
      </c>
      <c r="E264" s="746">
        <v>6</v>
      </c>
      <c r="F264" s="1199">
        <v>682</v>
      </c>
      <c r="G264" s="1199" t="s">
        <v>106</v>
      </c>
      <c r="H264" s="1199" t="s">
        <v>106</v>
      </c>
      <c r="I264" s="888">
        <v>13.55</v>
      </c>
      <c r="J264" s="663">
        <f>(M264/I264)*100</f>
        <v>4.7232472324723247</v>
      </c>
      <c r="K264" s="891">
        <v>0.16</v>
      </c>
      <c r="L264" s="901">
        <v>4</v>
      </c>
      <c r="M264" s="654">
        <f>K264*L264</f>
        <v>0.64</v>
      </c>
      <c r="N264" s="884" t="s">
        <v>278</v>
      </c>
      <c r="O264" s="747">
        <v>0.14000000000000001</v>
      </c>
      <c r="P264" s="630">
        <v>43657</v>
      </c>
      <c r="Q264" s="630">
        <v>43672</v>
      </c>
      <c r="R264" s="654">
        <f>(K264-O264)/O264*100</f>
        <v>14.285714285714276</v>
      </c>
      <c r="S264" s="714">
        <f>IF(INDEX(Historical!$D$7:$D$1277,MATCH(B264,Historical!$B$7:$B$1301,0))=0,"n/a",(INDEX(Historical!$C$7:$C$1279,MATCH(B264,Historical!$B$7:$B$1301,0))/INDEX(Historical!$D$7:$D$1277,MATCH(B264,Historical!$B$7:$B$1301,0))-1)*100)</f>
        <v>15.384615384615374</v>
      </c>
      <c r="T264" s="714">
        <f>IF(INDEX(Historical!$F$7:$F$1270,MATCH(B264,Historical!$B$7:$B$1301,0))=0,"n/a",((INDEX(Historical!$C$7:$C$1279,MATCH(B264,Historical!$B$7:$B$1301,0))/INDEX(Historical!$F$7:$F$1270,MATCH(B264,Historical!$B$7:$B$1301,0)))^(1/3)-1)*100)</f>
        <v>24.622517114844044</v>
      </c>
      <c r="U264" s="714">
        <f>IF(INDEX(Historical!$H$7:$H$1270,MATCH(B264,Historical!$B$7:$B$1301,0))=0,"n/a",((INDEX(Historical!$C$7:$C$1279,MATCH(B264,Historical!$B$7:$B$1301,0))/INDEX(Historical!$H$7:$H$1270,MATCH(B264,Historical!$B$7:$B$1301,0)))^(1/5)-1)*100)</f>
        <v>43.096908110525554</v>
      </c>
      <c r="V264" s="714" t="str">
        <f>IF(INDEX(Historical!$O$7:$O$1270,MATCH(B264,Historical!$B$7:$B$1301,0))=0,"n/a",((INDEX(Historical!$C$7:$C$1279,MATCH(B264,Historical!$B$7:$B$1301,0))/INDEX(Historical!$O$7:$O$1270,MATCH(B264,Historical!$B$7:$B$1301,0)))^(1/10)-1)*100)</f>
        <v>n/a</v>
      </c>
      <c r="W264" s="715" t="str">
        <f>IF(OR(U264&lt;=0,U264="n/a",V264&lt;=0,V264="n/a"),"n/a",U264/V264)</f>
        <v>n/a</v>
      </c>
      <c r="X264" s="716">
        <f>IF(OR(AJ264&lt;=0,AJ264="n/a",U264&lt;=0,U264="n/a"),"n/a",U264/AJ264)</f>
        <v>1.6900748278637472</v>
      </c>
      <c r="Y264" s="682" t="s">
        <v>4132</v>
      </c>
      <c r="Z264" s="663">
        <f>IF(OR(AC264&lt;0.01,AC264="n/a"),"n/a",M264/AC264*100)</f>
        <v>25.6</v>
      </c>
      <c r="AA264" s="900">
        <f>IF(OR(AC264&lt;0.01,AC264="n/a"),"n/a",I264/AC264)</f>
        <v>5.42</v>
      </c>
      <c r="AB264" s="901">
        <v>12</v>
      </c>
      <c r="AC264" s="879">
        <v>2.5</v>
      </c>
      <c r="AD264" s="879">
        <v>0.2</v>
      </c>
      <c r="AE264" s="879">
        <v>1.89</v>
      </c>
      <c r="AF264" s="879">
        <v>0.86</v>
      </c>
      <c r="AG264" s="879">
        <v>17.2</v>
      </c>
      <c r="AH264" s="879">
        <v>20.100000000000001</v>
      </c>
      <c r="AI264" s="879" t="s">
        <v>136</v>
      </c>
      <c r="AJ264" s="879">
        <v>25.5</v>
      </c>
      <c r="AK264" s="879">
        <v>26.3</v>
      </c>
      <c r="AL264" s="892">
        <v>156.34</v>
      </c>
      <c r="AM264" s="886">
        <v>7.6</v>
      </c>
      <c r="AN264" s="879">
        <v>7.0000000000000007E-2</v>
      </c>
      <c r="AO264" s="753">
        <f>IF(U264="n/a","n/a",IF(AA264&lt;0,"n/a",IF(AA264="n/a","n/a",J264+U264-AA264)))</f>
        <v>42.400155342997877</v>
      </c>
      <c r="AP264" s="754">
        <f>IF(U264="n/a","n/a",J264+U264)</f>
        <v>47.820155342997879</v>
      </c>
      <c r="AQ264" s="902">
        <f>IF(OR(AC264&lt;0.01,AF264="n/a"),"n/a",(I264/SQRT(22.5*AC264*(I264/AF264))-1)*100)</f>
        <v>-54.484679014155631</v>
      </c>
      <c r="AR264" s="663">
        <f>INDEX(Historical!$C$7:$C$1279,MATCH(B264,Historical!$B$7:$B$1301,0))*IF(AH264="n/a",1.03,IF(AH264&lt;0,1.01,IF(AH264&gt;10,1.1,(1+AH264/100))))</f>
        <v>0.66</v>
      </c>
      <c r="AS264" s="900">
        <f>IF($AI264="n/a",1.03*AR264,IF($AI264&lt;0,1.01*AR264,IF($AI264&gt;10,1.1*AR264,(1+$AI264/100)*AR264)))</f>
        <v>0.67980000000000007</v>
      </c>
      <c r="AT264" s="900">
        <f>IF($AK264="n/a",1.03*AS264,IF($AK264&lt;0,1.01*AS264,IF($AK264&gt;10,1.1*AS264,(1+$AK264/100)*AS264)))</f>
        <v>0.74778000000000011</v>
      </c>
      <c r="AU264" s="900">
        <f>IF($AK264="n/a",1.03*AT264,IF($AK264&lt;0,1.01*AT264,IF($AK264&gt;10,1.1*AT264,(1+$AK264/100)*AT264)))</f>
        <v>0.82255800000000023</v>
      </c>
      <c r="AV264" s="900">
        <f>IF($AK264="n/a",1.03*AU264,IF($AK264&lt;0,1.01*AU264,IF($AK264&gt;10,1.1*AU264,(1+$AK264/100)*AU264)))</f>
        <v>0.90481380000000033</v>
      </c>
      <c r="AW264" s="663">
        <f>SUM(AR264:AV264)</f>
        <v>3.8149518000000007</v>
      </c>
      <c r="AX264" s="761">
        <f>AW264/I264*100</f>
        <v>28.154625830258308</v>
      </c>
      <c r="AY264" s="948">
        <v>0.89</v>
      </c>
      <c r="AZ264" s="886">
        <v>49.72</v>
      </c>
      <c r="BA264" s="886">
        <v>-41.43</v>
      </c>
      <c r="BB264" s="886">
        <v>3.65</v>
      </c>
      <c r="BC264" s="886">
        <v>-24.63</v>
      </c>
      <c r="BE264" s="635">
        <v>2014</v>
      </c>
      <c r="BF264" s="912">
        <f>IF(BE264&gt;2008,0,IF(BE264&gt;2001,1,IF(BE264&gt;1990,2,IF(BE264&gt;1980,3,IF(BE264&gt;1973,4,IF(BE264&gt;1970,5,IF(BE264&gt;1960,6,IF(BE264&gt;1958,7,IF(BE264&gt;1953,8,9)))))))))</f>
        <v>0</v>
      </c>
      <c r="BG264" s="896">
        <v>1.7999999999999998</v>
      </c>
    </row>
    <row r="265" spans="1:59" ht="12.75" customHeight="1" x14ac:dyDescent="0.2">
      <c r="A265" s="885" t="s">
        <v>1531</v>
      </c>
      <c r="B265" s="889" t="s">
        <v>1532</v>
      </c>
      <c r="C265" s="946" t="s">
        <v>123</v>
      </c>
      <c r="D265" s="946" t="s">
        <v>4348</v>
      </c>
      <c r="E265" s="746">
        <v>9</v>
      </c>
      <c r="F265" s="1199">
        <v>412</v>
      </c>
      <c r="G265" s="1199" t="s">
        <v>106</v>
      </c>
      <c r="H265" s="1199" t="s">
        <v>106</v>
      </c>
      <c r="I265" s="888">
        <v>99.8</v>
      </c>
      <c r="J265" s="663">
        <f>(M265/I265)*100</f>
        <v>3.1663326653306614</v>
      </c>
      <c r="K265" s="891">
        <v>0.79</v>
      </c>
      <c r="L265" s="901">
        <v>4</v>
      </c>
      <c r="M265" s="654">
        <f>K265*L265</f>
        <v>3.16</v>
      </c>
      <c r="N265" s="884" t="s">
        <v>181</v>
      </c>
      <c r="O265" s="747">
        <v>0.63</v>
      </c>
      <c r="P265" s="880">
        <v>43265</v>
      </c>
      <c r="Q265" s="880">
        <v>43294</v>
      </c>
      <c r="R265" s="654">
        <f>(K265-O265)/O265*100</f>
        <v>25.396825396825403</v>
      </c>
      <c r="S265" s="714">
        <f>IF(INDEX(Historical!$D$7:$D$1277,MATCH(B265,Historical!$B$7:$B$1301,0))=0,"n/a",(INDEX(Historical!$C$7:$C$1279,MATCH(B265,Historical!$B$7:$B$1301,0))/INDEX(Historical!$D$7:$D$1277,MATCH(B265,Historical!$B$7:$B$1301,0))-1)*100)</f>
        <v>11.267605633802823</v>
      </c>
      <c r="T265" s="714">
        <f>IF(INDEX(Historical!$F$7:$F$1270,MATCH(B265,Historical!$B$7:$B$1301,0))=0,"n/a",((INDEX(Historical!$C$7:$C$1279,MATCH(B265,Historical!$B$7:$B$1301,0))/INDEX(Historical!$F$7:$F$1270,MATCH(B265,Historical!$B$7:$B$1301,0)))^(1/3)-1)*100)</f>
        <v>11.493807086465591</v>
      </c>
      <c r="U265" s="714">
        <f>IF(INDEX(Historical!$H$7:$H$1270,MATCH(B265,Historical!$B$7:$B$1301,0))=0,"n/a",((INDEX(Historical!$C$7:$C$1279,MATCH(B265,Historical!$B$7:$B$1301,0))/INDEX(Historical!$H$7:$H$1270,MATCH(B265,Historical!$B$7:$B$1301,0)))^(1/5)-1)*100)</f>
        <v>14.581214173830027</v>
      </c>
      <c r="V265" s="714">
        <f>IF(INDEX(Historical!$O$7:$O$1270,MATCH(B265,Historical!$B$7:$B$1301,0))=0,"n/a",((INDEX(Historical!$C$7:$C$1279,MATCH(B265,Historical!$B$7:$B$1301,0))/INDEX(Historical!$O$7:$O$1270,MATCH(B265,Historical!$B$7:$B$1301,0)))^(1/10)-1)*100)</f>
        <v>15.468249491462194</v>
      </c>
      <c r="W265" s="715">
        <f>IF(OR(U265&lt;=0,U265="n/a",V265&lt;=0,V265="n/a"),"n/a",U265/V265)</f>
        <v>0.94265444721965652</v>
      </c>
      <c r="X265" s="716">
        <f>IF(OR(AJ265&lt;=0,AJ265="n/a",U265&lt;=0,U265="n/a"),"n/a",U265/AJ265)</f>
        <v>1.1216318595253867</v>
      </c>
      <c r="Y265" s="685" t="s">
        <v>4498</v>
      </c>
      <c r="Z265" s="663">
        <f>IF(OR(AC265&lt;0.01,AC265="n/a"),"n/a",M265/AC265*100)</f>
        <v>46.064139941690961</v>
      </c>
      <c r="AA265" s="900">
        <f>IF(OR(AC265&lt;0.01,AC265="n/a"),"n/a",I265/AC265)</f>
        <v>14.548104956268221</v>
      </c>
      <c r="AB265" s="901">
        <v>12</v>
      </c>
      <c r="AC265" s="879">
        <v>6.86</v>
      </c>
      <c r="AD265" s="879" t="s">
        <v>136</v>
      </c>
      <c r="AE265" s="879">
        <v>1.34</v>
      </c>
      <c r="AF265" s="879">
        <v>2.92</v>
      </c>
      <c r="AG265" s="879">
        <v>21.2</v>
      </c>
      <c r="AH265" s="879">
        <v>-5.6000000000000005</v>
      </c>
      <c r="AI265" s="879">
        <v>-2.9000000000000004</v>
      </c>
      <c r="AJ265" s="879">
        <v>13</v>
      </c>
      <c r="AK265" s="879">
        <v>-2.7199999999999998</v>
      </c>
      <c r="AL265" s="892">
        <v>9320</v>
      </c>
      <c r="AM265" s="886">
        <v>1.3</v>
      </c>
      <c r="AN265" s="879">
        <v>0.79</v>
      </c>
      <c r="AO265" s="753">
        <f>IF(U265="n/a","n/a",IF(AA265&lt;0,"n/a",IF(AA265="n/a","n/a",J265+U265-AA265)))</f>
        <v>3.1994418828924669</v>
      </c>
      <c r="AP265" s="754">
        <f>IF(U265="n/a","n/a",J265+U265)</f>
        <v>17.747546839160687</v>
      </c>
      <c r="AQ265" s="902">
        <f>IF(OR(AC265&lt;0.01,AF265="n/a"),"n/a",(I265/SQRT(22.5*AC265*(I265/AF265))-1)*100)</f>
        <v>37.405266715012232</v>
      </c>
      <c r="AR265" s="663">
        <f>INDEX(Historical!$C$7:$C$1279,MATCH(B265,Historical!$B$7:$B$1301,0))*IF(AH265="n/a",1.03,IF(AH265&lt;0,1.01,IF(AH265&gt;10,1.1,(1+AH265/100))))</f>
        <v>3.1916000000000002</v>
      </c>
      <c r="AS265" s="900">
        <f>IF($AI265="n/a",1.03*AR265,IF($AI265&lt;0,1.01*AR265,IF($AI265&gt;10,1.1*AR265,(1+$AI265/100)*AR265)))</f>
        <v>3.223516</v>
      </c>
      <c r="AT265" s="900">
        <f>IF($AK265="n/a",1.03*AS265,IF($AK265&lt;0,1.01*AS265,IF($AK265&gt;10,1.1*AS265,(1+$AK265/100)*AS265)))</f>
        <v>3.25575116</v>
      </c>
      <c r="AU265" s="900">
        <f>IF($AK265="n/a",1.03*AT265,IF($AK265&lt;0,1.01*AT265,IF($AK265&gt;10,1.1*AT265,(1+$AK265/100)*AT265)))</f>
        <v>3.2883086715999998</v>
      </c>
      <c r="AV265" s="900">
        <f>IF($AK265="n/a",1.03*AU265,IF($AK265&lt;0,1.01*AU265,IF($AK265&gt;10,1.1*AU265,(1+$AK265/100)*AU265)))</f>
        <v>3.321191758316</v>
      </c>
      <c r="AW265" s="663">
        <f>SUM(AR265:AV265)</f>
        <v>16.280367589916001</v>
      </c>
      <c r="AX265" s="761">
        <f>AW265/I265*100</f>
        <v>16.312993577070142</v>
      </c>
      <c r="AY265" s="948">
        <v>1.27</v>
      </c>
      <c r="AZ265" s="886">
        <v>40.46</v>
      </c>
      <c r="BA265" s="886">
        <v>-13.05</v>
      </c>
      <c r="BB265" s="886">
        <v>2.76</v>
      </c>
      <c r="BC265" s="886">
        <v>-1.31</v>
      </c>
      <c r="BE265" s="635">
        <v>2011</v>
      </c>
      <c r="BF265" s="912">
        <f>IF(BE265&gt;2008,0,IF(BE265&gt;2001,1,IF(BE265&gt;1990,2,IF(BE265&gt;1980,3,IF(BE265&gt;1973,4,IF(BE265&gt;1970,5,IF(BE265&gt;1960,6,IF(BE265&gt;1958,7,IF(BE265&gt;1953,8,9)))))))))</f>
        <v>0</v>
      </c>
      <c r="BG265" s="896">
        <v>9</v>
      </c>
    </row>
    <row r="266" spans="1:59" ht="12.75" customHeight="1" x14ac:dyDescent="0.2">
      <c r="A266" s="877" t="s">
        <v>3891</v>
      </c>
      <c r="B266" s="889" t="s">
        <v>3892</v>
      </c>
      <c r="C266" s="946" t="s">
        <v>4325</v>
      </c>
      <c r="D266" s="946" t="s">
        <v>4326</v>
      </c>
      <c r="E266" s="746">
        <v>7</v>
      </c>
      <c r="F266" s="1199">
        <v>654</v>
      </c>
      <c r="G266" s="1199" t="s">
        <v>106</v>
      </c>
      <c r="H266" s="1199" t="s">
        <v>106</v>
      </c>
      <c r="I266" s="888">
        <v>93.33</v>
      </c>
      <c r="J266" s="663">
        <f>(M266/I266)*100</f>
        <v>2.485803064395157</v>
      </c>
      <c r="K266" s="891">
        <v>0.57999999999999996</v>
      </c>
      <c r="L266" s="901">
        <v>4</v>
      </c>
      <c r="M266" s="654">
        <f>K266*L266</f>
        <v>2.3199999999999998</v>
      </c>
      <c r="N266" s="884" t="s">
        <v>151</v>
      </c>
      <c r="O266" s="747">
        <v>0.53</v>
      </c>
      <c r="P266" s="875">
        <v>43903</v>
      </c>
      <c r="Q266" s="875">
        <v>43921</v>
      </c>
      <c r="R266" s="654">
        <f>(K266-O266)/O266*100</f>
        <v>9.4339622641509298</v>
      </c>
      <c r="S266" s="714">
        <f>IF(INDEX(Historical!$D$7:$D$1277,MATCH(B266,Historical!$B$7:$B$1301,0))=0,"n/a",(INDEX(Historical!$C$7:$C$1279,MATCH(B266,Historical!$B$7:$B$1301,0))/INDEX(Historical!$D$7:$D$1277,MATCH(B266,Historical!$B$7:$B$1301,0))-1)*100)</f>
        <v>10.416666666666675</v>
      </c>
      <c r="T266" s="714">
        <f>IF(INDEX(Historical!$F$7:$F$1270,MATCH(B266,Historical!$B$7:$B$1301,0))=0,"n/a",((INDEX(Historical!$C$7:$C$1279,MATCH(B266,Historical!$B$7:$B$1301,0))/INDEX(Historical!$F$7:$F$1270,MATCH(B266,Historical!$B$7:$B$1301,0)))^(1/3)-1)*100)</f>
        <v>8.062628338793342</v>
      </c>
      <c r="U266" s="714">
        <f>IF(INDEX(Historical!$H$7:$H$1270,MATCH(B266,Historical!$B$7:$B$1301,0))=0,"n/a",((INDEX(Historical!$C$7:$C$1279,MATCH(B266,Historical!$B$7:$B$1301,0))/INDEX(Historical!$H$7:$H$1270,MATCH(B266,Historical!$B$7:$B$1301,0)))^(1/5)-1)*100)</f>
        <v>9.9391528026234965</v>
      </c>
      <c r="V266" s="714">
        <f>IF(INDEX(Historical!$O$7:$O$1270,MATCH(B266,Historical!$B$7:$B$1301,0))=0,"n/a",((INDEX(Historical!$C$7:$C$1279,MATCH(B266,Historical!$B$7:$B$1301,0))/INDEX(Historical!$O$7:$O$1270,MATCH(B266,Historical!$B$7:$B$1301,0)))^(1/10)-1)*100)</f>
        <v>6.5888517787053402</v>
      </c>
      <c r="W266" s="715">
        <f>IF(OR(U266&lt;=0,U266="n/a",V266&lt;=0,V266="n/a"),"n/a",U266/V266)</f>
        <v>1.508480253683361</v>
      </c>
      <c r="X266" s="716">
        <f>IF(OR(AJ266&lt;=0,AJ266="n/a",U266&lt;=0,U266="n/a"),"n/a",U266/AJ266)</f>
        <v>0.65389163175154585</v>
      </c>
      <c r="Y266" s="685"/>
      <c r="Z266" s="663">
        <f>IF(OR(AC266&lt;0.01,AC266="n/a"),"n/a",M266/AC266*100)</f>
        <v>87.878787878787861</v>
      </c>
      <c r="AA266" s="900">
        <f>IF(OR(AC266&lt;0.01,AC266="n/a"),"n/a",I266/AC266)</f>
        <v>35.352272727272727</v>
      </c>
      <c r="AB266" s="901">
        <v>12</v>
      </c>
      <c r="AC266" s="879">
        <v>2.64</v>
      </c>
      <c r="AD266" s="879" t="s">
        <v>136</v>
      </c>
      <c r="AE266" s="879">
        <v>19.39</v>
      </c>
      <c r="AF266" s="879">
        <v>1.98</v>
      </c>
      <c r="AG266" s="879">
        <v>6.9</v>
      </c>
      <c r="AH266" s="879">
        <v>-13.700000000000001</v>
      </c>
      <c r="AI266" s="879">
        <v>-6.47</v>
      </c>
      <c r="AJ266" s="879">
        <v>15.2</v>
      </c>
      <c r="AK266" s="879">
        <v>-6.05</v>
      </c>
      <c r="AL266" s="892">
        <v>68570</v>
      </c>
      <c r="AM266" s="886">
        <v>0.52</v>
      </c>
      <c r="AN266" s="879">
        <v>0.49</v>
      </c>
      <c r="AO266" s="753">
        <f>IF(U266="n/a","n/a",IF(AA266&lt;0,"n/a",IF(AA266="n/a","n/a",J266+U266-AA266)))</f>
        <v>-22.927316860254074</v>
      </c>
      <c r="AP266" s="754">
        <f>IF(U266="n/a","n/a",J266+U266)</f>
        <v>12.424955867018653</v>
      </c>
      <c r="AQ266" s="902">
        <f>IF(OR(AC266&lt;0.01,AF266="n/a"),"n/a",(I266/SQRT(22.5*AC266*(I266/AF266))-1)*100)</f>
        <v>76.38027100557477</v>
      </c>
      <c r="AR266" s="663">
        <f>INDEX(Historical!$C$7:$C$1279,MATCH(B266,Historical!$B$7:$B$1301,0))*IF(AH266="n/a",1.03,IF(AH266&lt;0,1.01,IF(AH266&gt;10,1.1,(1+AH266/100))))</f>
        <v>2.1412</v>
      </c>
      <c r="AS266" s="900">
        <f>IF($AI266="n/a",1.03*AR266,IF($AI266&lt;0,1.01*AR266,IF($AI266&gt;10,1.1*AR266,(1+$AI266/100)*AR266)))</f>
        <v>2.1626120000000002</v>
      </c>
      <c r="AT266" s="900">
        <f>IF($AK266="n/a",1.03*AS266,IF($AK266&lt;0,1.01*AS266,IF($AK266&gt;10,1.1*AS266,(1+$AK266/100)*AS266)))</f>
        <v>2.1842381200000003</v>
      </c>
      <c r="AU266" s="900">
        <f>IF($AK266="n/a",1.03*AT266,IF($AK266&lt;0,1.01*AT266,IF($AK266&gt;10,1.1*AT266,(1+$AK266/100)*AT266)))</f>
        <v>2.2060805012000002</v>
      </c>
      <c r="AV266" s="900">
        <f>IF($AK266="n/a",1.03*AU266,IF($AK266&lt;0,1.01*AU266,IF($AK266&gt;10,1.1*AU266,(1+$AK266/100)*AU266)))</f>
        <v>2.2281413062120001</v>
      </c>
      <c r="AW266" s="663">
        <f>SUM(AR266:AV266)</f>
        <v>10.922271927412002</v>
      </c>
      <c r="AX266" s="761">
        <f>AW266/I266*100</f>
        <v>11.702852166947393</v>
      </c>
      <c r="AY266" s="948">
        <v>0.96</v>
      </c>
      <c r="AZ266" s="886">
        <v>56.02</v>
      </c>
      <c r="BA266" s="886">
        <v>-6.47</v>
      </c>
      <c r="BB266" s="886">
        <v>3.1399999999999997</v>
      </c>
      <c r="BC266" s="886">
        <v>5.83</v>
      </c>
      <c r="BE266" s="635">
        <v>2014</v>
      </c>
      <c r="BF266" s="912">
        <f>IF(BE266&gt;2008,0,IF(BE266&gt;2001,1,IF(BE266&gt;1990,2,IF(BE266&gt;1980,3,IF(BE266&gt;1973,4,IF(BE266&gt;1970,5,IF(BE266&gt;1960,6,IF(BE266&gt;1958,7,IF(BE266&gt;1953,8,9)))))))))</f>
        <v>0</v>
      </c>
      <c r="BG266" s="896">
        <v>3.9</v>
      </c>
    </row>
    <row r="267" spans="1:59" ht="12.75" customHeight="1" x14ac:dyDescent="0.2">
      <c r="A267" s="877" t="s">
        <v>1565</v>
      </c>
      <c r="B267" s="889" t="s">
        <v>1566</v>
      </c>
      <c r="C267" s="946" t="s">
        <v>108</v>
      </c>
      <c r="D267" s="946" t="s">
        <v>4345</v>
      </c>
      <c r="E267" s="746">
        <v>9</v>
      </c>
      <c r="F267" s="1199">
        <v>441</v>
      </c>
      <c r="G267" s="1199" t="s">
        <v>37</v>
      </c>
      <c r="H267" s="1199" t="s">
        <v>115</v>
      </c>
      <c r="I267" s="888">
        <v>105.21</v>
      </c>
      <c r="J267" s="663">
        <f>(M267/I267)*100</f>
        <v>4.3722079650223362</v>
      </c>
      <c r="K267" s="891">
        <v>1.1499999999999999</v>
      </c>
      <c r="L267" s="901">
        <v>4</v>
      </c>
      <c r="M267" s="654">
        <f>K267*L267</f>
        <v>4.5999999999999996</v>
      </c>
      <c r="N267" s="884" t="s">
        <v>242</v>
      </c>
      <c r="O267" s="747">
        <v>0.95</v>
      </c>
      <c r="P267" s="630">
        <v>43664</v>
      </c>
      <c r="Q267" s="630">
        <v>43682</v>
      </c>
      <c r="R267" s="654">
        <f>(K267-O267)/O267*100</f>
        <v>21.052631578947363</v>
      </c>
      <c r="S267" s="714">
        <f>IF(INDEX(Historical!$D$7:$D$1277,MATCH(B267,Historical!$B$7:$B$1301,0))=0,"n/a",(INDEX(Historical!$C$7:$C$1279,MATCH(B267,Historical!$B$7:$B$1301,0))/INDEX(Historical!$D$7:$D$1277,MATCH(B267,Historical!$B$7:$B$1301,0))-1)*100)</f>
        <v>23.529411764705888</v>
      </c>
      <c r="T267" s="714">
        <f>IF(INDEX(Historical!$F$7:$F$1270,MATCH(B267,Historical!$B$7:$B$1301,0))=0,"n/a",((INDEX(Historical!$C$7:$C$1279,MATCH(B267,Historical!$B$7:$B$1301,0))/INDEX(Historical!$F$7:$F$1270,MATCH(B267,Historical!$B$7:$B$1301,0)))^(1/3)-1)*100)</f>
        <v>25.594650913208426</v>
      </c>
      <c r="U267" s="714">
        <f>IF(INDEX(Historical!$H$7:$H$1270,MATCH(B267,Historical!$B$7:$B$1301,0))=0,"n/a",((INDEX(Historical!$C$7:$C$1279,MATCH(B267,Historical!$B$7:$B$1301,0))/INDEX(Historical!$H$7:$H$1270,MATCH(B267,Historical!$B$7:$B$1301,0)))^(1/5)-1)*100)</f>
        <v>17.440607261658347</v>
      </c>
      <c r="V267" s="714">
        <f>IF(INDEX(Historical!$O$7:$O$1270,MATCH(B267,Historical!$B$7:$B$1301,0))=0,"n/a",((INDEX(Historical!$C$7:$C$1279,MATCH(B267,Historical!$B$7:$B$1301,0))/INDEX(Historical!$O$7:$O$1270,MATCH(B267,Historical!$B$7:$B$1301,0)))^(1/10)-1)*100)</f>
        <v>19.795366342389254</v>
      </c>
      <c r="W267" s="715">
        <f>IF(OR(U267&lt;=0,U267="n/a",V267&lt;=0,V267="n/a"),"n/a",U267/V267)</f>
        <v>0.88104493546610996</v>
      </c>
      <c r="X267" s="716">
        <f>IF(OR(AJ267&lt;=0,AJ267="n/a",U267&lt;=0,U267="n/a"),"n/a",U267/AJ267)</f>
        <v>1.8957181806150378</v>
      </c>
      <c r="Y267" s="676"/>
      <c r="Z267" s="663">
        <f>IF(OR(AC267&lt;0.01,AC267="n/a"),"n/a",M267/AC267*100)</f>
        <v>42.790697674418603</v>
      </c>
      <c r="AA267" s="900">
        <f>IF(OR(AC267&lt;0.01,AC267="n/a"),"n/a",I267/AC267)</f>
        <v>9.7869767441860454</v>
      </c>
      <c r="AB267" s="901">
        <v>12</v>
      </c>
      <c r="AC267" s="879">
        <v>10.75</v>
      </c>
      <c r="AD267" s="879" t="s">
        <v>136</v>
      </c>
      <c r="AE267" s="879">
        <v>3.4</v>
      </c>
      <c r="AF267" s="879">
        <v>0.9</v>
      </c>
      <c r="AG267" s="879">
        <v>9.6</v>
      </c>
      <c r="AH267" s="879">
        <v>6.3</v>
      </c>
      <c r="AI267" s="879">
        <v>38.81</v>
      </c>
      <c r="AJ267" s="879">
        <v>9.1999999999999993</v>
      </c>
      <c r="AK267" s="879">
        <v>-2.52</v>
      </c>
      <c r="AL267" s="892">
        <v>46010</v>
      </c>
      <c r="AM267" s="886">
        <v>0.3</v>
      </c>
      <c r="AN267" s="879">
        <v>1.01</v>
      </c>
      <c r="AO267" s="753">
        <f>IF(U267="n/a","n/a",IF(AA267&lt;0,"n/a",IF(AA267="n/a","n/a",J267+U267-AA267)))</f>
        <v>12.025838482494638</v>
      </c>
      <c r="AP267" s="754">
        <f>IF(U267="n/a","n/a",J267+U267)</f>
        <v>21.812815226680684</v>
      </c>
      <c r="AQ267" s="902">
        <f>IF(OR(AC267&lt;0.01,AF267="n/a"),"n/a",(I267/SQRT(22.5*AC267*(I267/AF267))-1)*100)</f>
        <v>-37.431711724912766</v>
      </c>
      <c r="AR267" s="663">
        <f>INDEX(Historical!$C$7:$C$1279,MATCH(B267,Historical!$B$7:$B$1301,0))*IF(AH267="n/a",1.03,IF(AH267&lt;0,1.01,IF(AH267&gt;10,1.1,(1+AH267/100))))</f>
        <v>4.4645999999999999</v>
      </c>
      <c r="AS267" s="900">
        <f>IF($AI267="n/a",1.03*AR267,IF($AI267&lt;0,1.01*AR267,IF($AI267&gt;10,1.1*AR267,(1+$AI267/100)*AR267)))</f>
        <v>4.91106</v>
      </c>
      <c r="AT267" s="900">
        <f>IF($AK267="n/a",1.03*AS267,IF($AK267&lt;0,1.01*AS267,IF($AK267&gt;10,1.1*AS267,(1+$AK267/100)*AS267)))</f>
        <v>4.9601705999999997</v>
      </c>
      <c r="AU267" s="900">
        <f>IF($AK267="n/a",1.03*AT267,IF($AK267&lt;0,1.01*AT267,IF($AK267&gt;10,1.1*AT267,(1+$AK267/100)*AT267)))</f>
        <v>5.0097723059999995</v>
      </c>
      <c r="AV267" s="900">
        <f>IF($AK267="n/a",1.03*AU267,IF($AK267&lt;0,1.01*AU267,IF($AK267&gt;10,1.1*AU267,(1+$AK267/100)*AU267)))</f>
        <v>5.0598700290599998</v>
      </c>
      <c r="AW267" s="663">
        <f>SUM(AR267:AV267)</f>
        <v>24.405472935060001</v>
      </c>
      <c r="AX267" s="761">
        <f>AW267/I267*100</f>
        <v>23.196913729740519</v>
      </c>
      <c r="AY267" s="948">
        <v>1.27</v>
      </c>
      <c r="AZ267" s="886">
        <v>32.49</v>
      </c>
      <c r="BA267" s="886">
        <v>-34.97</v>
      </c>
      <c r="BB267" s="886">
        <v>-2.39</v>
      </c>
      <c r="BC267" s="886">
        <v>-19.55</v>
      </c>
      <c r="BE267" s="635">
        <v>2011</v>
      </c>
      <c r="BF267" s="912">
        <f>IF(BE267&gt;2008,0,IF(BE267&gt;2001,1,IF(BE267&gt;1990,2,IF(BE267&gt;1980,3,IF(BE267&gt;1973,4,IF(BE267&gt;1970,5,IF(BE267&gt;1960,6,IF(BE267&gt;1958,7,IF(BE267&gt;1953,8,9)))))))))</f>
        <v>0</v>
      </c>
      <c r="BG267" s="896">
        <v>1.0999999999999999</v>
      </c>
    </row>
    <row r="268" spans="1:59" ht="12.75" customHeight="1" x14ac:dyDescent="0.2">
      <c r="A268" s="877" t="s">
        <v>1567</v>
      </c>
      <c r="B268" s="889" t="s">
        <v>1568</v>
      </c>
      <c r="C268" s="946" t="s">
        <v>131</v>
      </c>
      <c r="D268" s="946" t="s">
        <v>4335</v>
      </c>
      <c r="E268" s="746">
        <v>9</v>
      </c>
      <c r="F268" s="1199">
        <v>476</v>
      </c>
      <c r="G268" s="1199" t="s">
        <v>37</v>
      </c>
      <c r="H268" s="1199" t="s">
        <v>37</v>
      </c>
      <c r="I268" s="888">
        <v>38.44</v>
      </c>
      <c r="J268" s="663">
        <f>(M268/I268)*100</f>
        <v>3.199791883454735</v>
      </c>
      <c r="K268" s="891">
        <v>0.3075</v>
      </c>
      <c r="L268" s="901">
        <v>4</v>
      </c>
      <c r="M268" s="654">
        <f>K268*L268</f>
        <v>1.23</v>
      </c>
      <c r="N268" s="884" t="s">
        <v>139</v>
      </c>
      <c r="O268" s="747">
        <v>0.28999999999999998</v>
      </c>
      <c r="P268" s="875">
        <v>43860</v>
      </c>
      <c r="Q268" s="875">
        <v>43874</v>
      </c>
      <c r="R268" s="654">
        <f>(K268-O268)/O268*100</f>
        <v>6.0344827586206957</v>
      </c>
      <c r="S268" s="714">
        <f>IF(INDEX(Historical!$D$7:$D$1277,MATCH(B268,Historical!$B$7:$B$1301,0))=0,"n/a",(INDEX(Historical!$C$7:$C$1279,MATCH(B268,Historical!$B$7:$B$1301,0))/INDEX(Historical!$D$7:$D$1277,MATCH(B268,Historical!$B$7:$B$1301,0))-1)*100)</f>
        <v>9.4339622641509422</v>
      </c>
      <c r="T268" s="714">
        <f>IF(INDEX(Historical!$F$7:$F$1270,MATCH(B268,Historical!$B$7:$B$1301,0))=0,"n/a",((INDEX(Historical!$C$7:$C$1279,MATCH(B268,Historical!$B$7:$B$1301,0))/INDEX(Historical!$F$7:$F$1270,MATCH(B268,Historical!$B$7:$B$1301,0)))^(1/3)-1)*100)</f>
        <v>9.6457423731894245</v>
      </c>
      <c r="U268" s="714">
        <f>IF(INDEX(Historical!$H$7:$H$1270,MATCH(B268,Historical!$B$7:$B$1301,0))=0,"n/a",((INDEX(Historical!$C$7:$C$1279,MATCH(B268,Historical!$B$7:$B$1301,0))/INDEX(Historical!$H$7:$H$1270,MATCH(B268,Historical!$B$7:$B$1301,0)))^(1/5)-1)*100)</f>
        <v>9.4070363507941188</v>
      </c>
      <c r="V268" s="714">
        <f>IF(INDEX(Historical!$O$7:$O$1270,MATCH(B268,Historical!$B$7:$B$1301,0))=0,"n/a",((INDEX(Historical!$C$7:$C$1279,MATCH(B268,Historical!$B$7:$B$1301,0))/INDEX(Historical!$O$7:$O$1270,MATCH(B268,Historical!$B$7:$B$1301,0)))^(1/10)-1)*100)</f>
        <v>8.7799358808551951</v>
      </c>
      <c r="W268" s="715">
        <f>IF(OR(U268&lt;=0,U268="n/a",V268&lt;=0,V268="n/a"),"n/a",U268/V268)</f>
        <v>1.0714242653304937</v>
      </c>
      <c r="X268" s="716" t="str">
        <f>IF(OR(AJ268&lt;=0,AJ268="n/a",U268&lt;=0,U268="n/a"),"n/a",U268/AJ268)</f>
        <v>n/a</v>
      </c>
      <c r="Y268" s="673"/>
      <c r="Z268" s="663">
        <f>IF(OR(AC268&lt;0.01,AC268="n/a"),"n/a",M268/AC268*100)</f>
        <v>227.77777777777777</v>
      </c>
      <c r="AA268" s="900">
        <f>IF(OR(AC268&lt;0.01,AC268="n/a"),"n/a",I268/AC268)</f>
        <v>71.185185185185176</v>
      </c>
      <c r="AB268" s="901">
        <v>12</v>
      </c>
      <c r="AC268" s="879">
        <v>0.54</v>
      </c>
      <c r="AD268" s="879">
        <v>12.57</v>
      </c>
      <c r="AE268" s="879">
        <v>2.17</v>
      </c>
      <c r="AF268" s="879">
        <v>1.89</v>
      </c>
      <c r="AG268" s="879">
        <v>2.6</v>
      </c>
      <c r="AH268" s="879">
        <v>-12.6</v>
      </c>
      <c r="AI268" s="879">
        <v>7.6499999999999995</v>
      </c>
      <c r="AJ268" s="879">
        <v>-7.8</v>
      </c>
      <c r="AK268" s="879">
        <v>5.65</v>
      </c>
      <c r="AL268" s="892">
        <v>3130</v>
      </c>
      <c r="AM268" s="886">
        <v>1.3</v>
      </c>
      <c r="AN268" s="879">
        <v>2.04</v>
      </c>
      <c r="AO268" s="753">
        <f>IF(U268="n/a","n/a",IF(AA268&lt;0,"n/a",IF(AA268="n/a","n/a",J268+U268-AA268)))</f>
        <v>-58.578356950936325</v>
      </c>
      <c r="AP268" s="754">
        <f>IF(U268="n/a","n/a",J268+U268)</f>
        <v>12.606828234248853</v>
      </c>
      <c r="AQ268" s="902">
        <f>IF(OR(AC268&lt;0.01,AF268="n/a"),"n/a",(I268/SQRT(22.5*AC268*(I268/AF268))-1)*100)</f>
        <v>144.53129770145074</v>
      </c>
      <c r="AR268" s="663">
        <f>INDEX(Historical!$C$7:$C$1279,MATCH(B268,Historical!$B$7:$B$1301,0))*IF(AH268="n/a",1.03,IF(AH268&lt;0,1.01,IF(AH268&gt;10,1.1,(1+AH268/100))))</f>
        <v>1.1716</v>
      </c>
      <c r="AS268" s="900">
        <f>IF($AI268="n/a",1.03*AR268,IF($AI268&lt;0,1.01*AR268,IF($AI268&gt;10,1.1*AR268,(1+$AI268/100)*AR268)))</f>
        <v>1.2612273999999999</v>
      </c>
      <c r="AT268" s="900">
        <f>IF($AK268="n/a",1.03*AS268,IF($AK268&lt;0,1.01*AS268,IF($AK268&gt;10,1.1*AS268,(1+$AK268/100)*AS268)))</f>
        <v>1.3324867480999998</v>
      </c>
      <c r="AU268" s="900">
        <f>IF($AK268="n/a",1.03*AT268,IF($AK268&lt;0,1.01*AT268,IF($AK268&gt;10,1.1*AT268,(1+$AK268/100)*AT268)))</f>
        <v>1.4077722493676497</v>
      </c>
      <c r="AV268" s="900">
        <f>IF($AK268="n/a",1.03*AU268,IF($AK268&lt;0,1.01*AU268,IF($AK268&gt;10,1.1*AU268,(1+$AK268/100)*AU268)))</f>
        <v>1.4873113814569219</v>
      </c>
      <c r="AW268" s="663">
        <f>SUM(AR268:AV268)</f>
        <v>6.6603977789245716</v>
      </c>
      <c r="AX268" s="761">
        <f>AW268/I268*100</f>
        <v>17.326737198034785</v>
      </c>
      <c r="AY268" s="948">
        <v>0.55000000000000004</v>
      </c>
      <c r="AZ268" s="886">
        <v>41.949999999999996</v>
      </c>
      <c r="BA268" s="886">
        <v>-31.53</v>
      </c>
      <c r="BB268" s="886">
        <v>-2.5700000000000003</v>
      </c>
      <c r="BC268" s="886">
        <v>-17.419999999999998</v>
      </c>
      <c r="BE268" s="635">
        <v>2012</v>
      </c>
      <c r="BF268" s="912">
        <f>IF(BE268&gt;2008,0,IF(BE268&gt;2001,1,IF(BE268&gt;1990,2,IF(BE268&gt;1980,3,IF(BE268&gt;1973,4,IF(BE268&gt;1970,5,IF(BE268&gt;1960,6,IF(BE268&gt;1958,7,IF(BE268&gt;1953,8,9)))))))))</f>
        <v>0</v>
      </c>
      <c r="BG268" s="896">
        <v>0.6</v>
      </c>
    </row>
    <row r="269" spans="1:59" ht="12.75" customHeight="1" x14ac:dyDescent="0.2">
      <c r="A269" s="885" t="s">
        <v>1561</v>
      </c>
      <c r="B269" s="889" t="s">
        <v>1562</v>
      </c>
      <c r="C269" s="946" t="s">
        <v>131</v>
      </c>
      <c r="D269" s="946" t="s">
        <v>4335</v>
      </c>
      <c r="E269" s="746">
        <v>8</v>
      </c>
      <c r="F269" s="1199">
        <v>537</v>
      </c>
      <c r="G269" s="1199" t="s">
        <v>37</v>
      </c>
      <c r="H269" s="1199" t="s">
        <v>37</v>
      </c>
      <c r="I269" s="888">
        <v>73.290000000000006</v>
      </c>
      <c r="J269" s="663">
        <f>(M269/I269)*100</f>
        <v>4.2707054168372212</v>
      </c>
      <c r="K269" s="891">
        <v>0.78249999999999997</v>
      </c>
      <c r="L269" s="901">
        <v>4</v>
      </c>
      <c r="M269" s="654">
        <f>K269*L269</f>
        <v>3.13</v>
      </c>
      <c r="N269" s="884" t="s">
        <v>119</v>
      </c>
      <c r="O269" s="747">
        <v>0.73750000000000004</v>
      </c>
      <c r="P269" s="875">
        <v>43770</v>
      </c>
      <c r="Q269" s="875">
        <v>43801</v>
      </c>
      <c r="R269" s="654">
        <f>(K269-O269)/O269*100</f>
        <v>6.1016949152542272</v>
      </c>
      <c r="S269" s="714">
        <f>IF(INDEX(Historical!$D$7:$D$1277,MATCH(B269,Historical!$B$7:$B$1301,0))=0,"n/a",(INDEX(Historical!$C$7:$C$1279,MATCH(B269,Historical!$B$7:$B$1301,0))/INDEX(Historical!$D$7:$D$1277,MATCH(B269,Historical!$B$7:$B$1301,0))-1)*100)</f>
        <v>6.111603188662551</v>
      </c>
      <c r="T269" s="714">
        <f>IF(INDEX(Historical!$F$7:$F$1270,MATCH(B269,Historical!$B$7:$B$1301,0))=0,"n/a",((INDEX(Historical!$C$7:$C$1279,MATCH(B269,Historical!$B$7:$B$1301,0))/INDEX(Historical!$F$7:$F$1270,MATCH(B269,Historical!$B$7:$B$1301,0)))^(1/3)-1)*100)</f>
        <v>5.7853275632806289</v>
      </c>
      <c r="U269" s="714">
        <f>IF(INDEX(Historical!$H$7:$H$1270,MATCH(B269,Historical!$B$7:$B$1301,0))=0,"n/a",((INDEX(Historical!$C$7:$C$1279,MATCH(B269,Historical!$B$7:$B$1301,0))/INDEX(Historical!$H$7:$H$1270,MATCH(B269,Historical!$B$7:$B$1301,0)))^(1/5)-1)*100)</f>
        <v>5.4455511928559464</v>
      </c>
      <c r="V269" s="714">
        <f>IF(INDEX(Historical!$O$7:$O$1270,MATCH(B269,Historical!$B$7:$B$1301,0))=0,"n/a",((INDEX(Historical!$C$7:$C$1279,MATCH(B269,Historical!$B$7:$B$1301,0))/INDEX(Historical!$O$7:$O$1270,MATCH(B269,Historical!$B$7:$B$1301,0)))^(1/10)-1)*100)</f>
        <v>3.6138361699527</v>
      </c>
      <c r="W269" s="715">
        <f>IF(OR(U269&lt;=0,U269="n/a",V269&lt;=0,V269="n/a"),"n/a",U269/V269)</f>
        <v>1.5068616663182108</v>
      </c>
      <c r="X269" s="716">
        <f>IF(OR(AJ269&lt;=0,AJ269="n/a",U269&lt;=0,U269="n/a"),"n/a",U269/AJ269)</f>
        <v>10.891102385711893</v>
      </c>
      <c r="Y269" s="666"/>
      <c r="Z269" s="663">
        <f>IF(OR(AC269&lt;0.01,AC269="n/a"),"n/a",M269/AC269*100)</f>
        <v>82.804232804232797</v>
      </c>
      <c r="AA269" s="900">
        <f>IF(OR(AC269&lt;0.01,AC269="n/a"),"n/a",I269/AC269)</f>
        <v>19.388888888888893</v>
      </c>
      <c r="AB269" s="901">
        <v>12</v>
      </c>
      <c r="AC269" s="879">
        <v>3.78</v>
      </c>
      <c r="AD269" s="879">
        <v>4.3</v>
      </c>
      <c r="AE269" s="879">
        <v>2.4300000000000002</v>
      </c>
      <c r="AF269" s="879">
        <v>1.5</v>
      </c>
      <c r="AG269" s="879">
        <v>10.199999999999999</v>
      </c>
      <c r="AH269" s="879">
        <v>-18</v>
      </c>
      <c r="AI269" s="879">
        <v>5.16</v>
      </c>
      <c r="AJ269" s="879">
        <v>0.5</v>
      </c>
      <c r="AK269" s="879">
        <v>4.4799999999999995</v>
      </c>
      <c r="AL269" s="892">
        <v>8240</v>
      </c>
      <c r="AM269" s="886">
        <v>0.2</v>
      </c>
      <c r="AN269" s="879">
        <v>1.1100000000000001</v>
      </c>
      <c r="AO269" s="753">
        <f>IF(U269="n/a","n/a",IF(AA269&lt;0,"n/a",IF(AA269="n/a","n/a",J269+U269-AA269)))</f>
        <v>-9.6726322791957244</v>
      </c>
      <c r="AP269" s="754">
        <f>IF(U269="n/a","n/a",J269+U269)</f>
        <v>9.7162566096931684</v>
      </c>
      <c r="AQ269" s="902">
        <f>IF(OR(AC269&lt;0.01,AF269="n/a"),"n/a",(I269/SQRT(22.5*AC269*(I269/AF269))-1)*100)</f>
        <v>13.692242153657631</v>
      </c>
      <c r="AR269" s="663">
        <f>INDEX(Historical!$C$7:$C$1279,MATCH(B269,Historical!$B$7:$B$1301,0))*IF(AH269="n/a",1.03,IF(AH269&lt;0,1.01,IF(AH269&gt;10,1.1,(1+AH269/100))))</f>
        <v>3.02495</v>
      </c>
      <c r="AS269" s="900">
        <f>IF($AI269="n/a",1.03*AR269,IF($AI269&lt;0,1.01*AR269,IF($AI269&gt;10,1.1*AR269,(1+$AI269/100)*AR269)))</f>
        <v>3.1810374200000004</v>
      </c>
      <c r="AT269" s="900">
        <f>IF($AK269="n/a",1.03*AS269,IF($AK269&lt;0,1.01*AS269,IF($AK269&gt;10,1.1*AS269,(1+$AK269/100)*AS269)))</f>
        <v>3.3235478964160001</v>
      </c>
      <c r="AU269" s="900">
        <f>IF($AK269="n/a",1.03*AT269,IF($AK269&lt;0,1.01*AT269,IF($AK269&gt;10,1.1*AT269,(1+$AK269/100)*AT269)))</f>
        <v>3.472442842175437</v>
      </c>
      <c r="AV269" s="900">
        <f>IF($AK269="n/a",1.03*AU269,IF($AK269&lt;0,1.01*AU269,IF($AK269&gt;10,1.1*AU269,(1+$AK269/100)*AU269)))</f>
        <v>3.6280082815048962</v>
      </c>
      <c r="AW269" s="663">
        <f>SUM(AR269:AV269)</f>
        <v>16.629986440096335</v>
      </c>
      <c r="AX269" s="761">
        <f>AW269/I269*100</f>
        <v>22.690662355159414</v>
      </c>
      <c r="AY269" s="948">
        <v>0.33</v>
      </c>
      <c r="AZ269" s="886">
        <v>22.05</v>
      </c>
      <c r="BA269" s="886">
        <v>-30.54</v>
      </c>
      <c r="BB269" s="886">
        <v>-2.6599999999999997</v>
      </c>
      <c r="BC269" s="886">
        <v>-14.97</v>
      </c>
      <c r="BE269" s="635">
        <v>2013</v>
      </c>
      <c r="BF269" s="912">
        <f>IF(BE269&gt;2008,0,IF(BE269&gt;2001,1,IF(BE269&gt;1990,2,IF(BE269&gt;1980,3,IF(BE269&gt;1973,4,IF(BE269&gt;1970,5,IF(BE269&gt;1960,6,IF(BE269&gt;1958,7,IF(BE269&gt;1953,8,9)))))))))</f>
        <v>0</v>
      </c>
      <c r="BG269" s="896">
        <v>3</v>
      </c>
    </row>
    <row r="270" spans="1:59" s="877" customFormat="1" ht="12.75" customHeight="1" x14ac:dyDescent="0.2">
      <c r="A270" s="877" t="s">
        <v>1573</v>
      </c>
      <c r="B270" s="889" t="s">
        <v>1574</v>
      </c>
      <c r="C270" s="946" t="s">
        <v>4199</v>
      </c>
      <c r="D270" s="946" t="s">
        <v>4332</v>
      </c>
      <c r="E270" s="746">
        <v>8</v>
      </c>
      <c r="F270" s="1199">
        <v>589</v>
      </c>
      <c r="G270" s="1199" t="s">
        <v>106</v>
      </c>
      <c r="H270" s="1199" t="s">
        <v>106</v>
      </c>
      <c r="I270" s="888">
        <v>118.13</v>
      </c>
      <c r="J270" s="663">
        <f>(M270/I270)*100</f>
        <v>0.71108101244391775</v>
      </c>
      <c r="K270" s="891">
        <v>0.21</v>
      </c>
      <c r="L270" s="901">
        <v>4</v>
      </c>
      <c r="M270" s="654">
        <f>K270*L270</f>
        <v>0.84</v>
      </c>
      <c r="N270" s="884" t="s">
        <v>318</v>
      </c>
      <c r="O270" s="747">
        <v>0.19</v>
      </c>
      <c r="P270" s="875">
        <v>43979</v>
      </c>
      <c r="Q270" s="875">
        <v>44012</v>
      </c>
      <c r="R270" s="654">
        <f>(K270-O270)/O270*100</f>
        <v>10.52631578947368</v>
      </c>
      <c r="S270" s="714">
        <f>IF(INDEX(Historical!$D$7:$D$1277,MATCH(B270,Historical!$B$7:$B$1301,0))=0,"n/a",(INDEX(Historical!$C$7:$C$1279,MATCH(B270,Historical!$B$7:$B$1301,0))/INDEX(Historical!$D$7:$D$1277,MATCH(B270,Historical!$B$7:$B$1301,0))-1)*100)</f>
        <v>9.375</v>
      </c>
      <c r="T270" s="714">
        <f>IF(INDEX(Historical!$F$7:$F$1270,MATCH(B270,Historical!$B$7:$B$1301,0))=0,"n/a",((INDEX(Historical!$C$7:$C$1279,MATCH(B270,Historical!$B$7:$B$1301,0))/INDEX(Historical!$F$7:$F$1270,MATCH(B270,Historical!$B$7:$B$1301,0)))^(1/3)-1)*100)</f>
        <v>10.415886963424924</v>
      </c>
      <c r="U270" s="714">
        <f>IF(INDEX(Historical!$H$7:$H$1270,MATCH(B270,Historical!$B$7:$B$1301,0))=0,"n/a",((INDEX(Historical!$C$7:$C$1279,MATCH(B270,Historical!$B$7:$B$1301,0))/INDEX(Historical!$H$7:$H$1270,MATCH(B270,Historical!$B$7:$B$1301,0)))^(1/5)-1)*100)</f>
        <v>9.7309332149995154</v>
      </c>
      <c r="V270" s="714">
        <f>IF(INDEX(Historical!$O$7:$O$1270,MATCH(B270,Historical!$B$7:$B$1301,0))=0,"n/a",((INDEX(Historical!$C$7:$C$1279,MATCH(B270,Historical!$B$7:$B$1301,0))/INDEX(Historical!$O$7:$O$1270,MATCH(B270,Historical!$B$7:$B$1301,0)))^(1/10)-1)*100)</f>
        <v>21.481404403906691</v>
      </c>
      <c r="W270" s="715">
        <f>IF(OR(U270&lt;=0,U270="n/a",V270&lt;=0,V270="n/a"),"n/a",U270/V270)</f>
        <v>0.45299334401198699</v>
      </c>
      <c r="X270" s="716">
        <f>IF(OR(AJ270&lt;=0,AJ270="n/a",U270&lt;=0,U270="n/a"),"n/a",U270/AJ270)</f>
        <v>0.355143547992683</v>
      </c>
      <c r="Y270" s="667"/>
      <c r="Z270" s="663">
        <f>IF(OR(AC270&lt;0.01,AC270="n/a"),"n/a",M270/AC270*100)</f>
        <v>12.5</v>
      </c>
      <c r="AA270" s="900">
        <f>IF(OR(AC270&lt;0.01,AC270="n/a"),"n/a",I270/AC270)</f>
        <v>17.578869047619047</v>
      </c>
      <c r="AB270" s="901">
        <v>12</v>
      </c>
      <c r="AC270" s="879">
        <v>6.72</v>
      </c>
      <c r="AD270" s="879">
        <v>1.63</v>
      </c>
      <c r="AE270" s="879">
        <v>8.17</v>
      </c>
      <c r="AF270" s="879">
        <v>4.6100000000000003</v>
      </c>
      <c r="AG270" s="879">
        <v>31.4</v>
      </c>
      <c r="AH270" s="879">
        <v>224.5</v>
      </c>
      <c r="AI270" s="879">
        <v>19.64</v>
      </c>
      <c r="AJ270" s="879">
        <v>27.400000000000002</v>
      </c>
      <c r="AK270" s="879">
        <v>10.6</v>
      </c>
      <c r="AL270" s="892">
        <v>3600</v>
      </c>
      <c r="AM270" s="886">
        <v>1.4000000000000001</v>
      </c>
      <c r="AN270" s="879">
        <v>0</v>
      </c>
      <c r="AO270" s="753">
        <f>IF(U270="n/a","n/a",IF(AA270&lt;0,"n/a",IF(AA270="n/a","n/a",J270+U270-AA270)))</f>
        <v>-7.1368548201756141</v>
      </c>
      <c r="AP270" s="754">
        <f>IF(U270="n/a","n/a",J270+U270)</f>
        <v>10.442014227443433</v>
      </c>
      <c r="AQ270" s="902">
        <f>IF(OR(AC270&lt;0.01,AF270="n/a"),"n/a",(I270/SQRT(22.5*AC270*(I270/AF270))-1)*100)</f>
        <v>89.781847053134854</v>
      </c>
      <c r="AR270" s="663">
        <f>INDEX(Historical!$C$7:$C$1279,MATCH(B270,Historical!$B$7:$B$1301,0))*IF(AH270="n/a",1.03,IF(AH270&lt;0,1.01,IF(AH270&gt;10,1.1,(1+AH270/100))))</f>
        <v>0.77</v>
      </c>
      <c r="AS270" s="900">
        <f>IF($AI270="n/a",1.03*AR270,IF($AI270&lt;0,1.01*AR270,IF($AI270&gt;10,1.1*AR270,(1+$AI270/100)*AR270)))</f>
        <v>0.84700000000000009</v>
      </c>
      <c r="AT270" s="900">
        <f>IF($AK270="n/a",1.03*AS270,IF($AK270&lt;0,1.01*AS270,IF($AK270&gt;10,1.1*AS270,(1+$AK270/100)*AS270)))</f>
        <v>0.93170000000000019</v>
      </c>
      <c r="AU270" s="900">
        <f>IF($AK270="n/a",1.03*AT270,IF($AK270&lt;0,1.01*AT270,IF($AK270&gt;10,1.1*AT270,(1+$AK270/100)*AT270)))</f>
        <v>1.0248700000000004</v>
      </c>
      <c r="AV270" s="900">
        <f>IF($AK270="n/a",1.03*AU270,IF($AK270&lt;0,1.01*AU270,IF($AK270&gt;10,1.1*AU270,(1+$AK270/100)*AU270)))</f>
        <v>1.1273570000000006</v>
      </c>
      <c r="AW270" s="663">
        <f>SUM(AR270:AV270)</f>
        <v>4.700927000000001</v>
      </c>
      <c r="AX270" s="761">
        <f>AW270/I270*100</f>
        <v>3.9794522983154161</v>
      </c>
      <c r="AY270" s="948">
        <v>1.03</v>
      </c>
      <c r="AZ270" s="886">
        <v>53.879999999999995</v>
      </c>
      <c r="BA270" s="886">
        <v>-3.53</v>
      </c>
      <c r="BB270" s="886">
        <v>8.9499999999999993</v>
      </c>
      <c r="BC270" s="886">
        <v>21.21</v>
      </c>
      <c r="BD270" s="921"/>
      <c r="BE270" s="635">
        <v>2013</v>
      </c>
      <c r="BF270" s="912">
        <f>IF(BE270&gt;2008,0,IF(BE270&gt;2001,1,IF(BE270&gt;1990,2,IF(BE270&gt;1980,3,IF(BE270&gt;1973,4,IF(BE270&gt;1970,5,IF(BE270&gt;1960,6,IF(BE270&gt;1958,7,IF(BE270&gt;1953,8,9)))))))))</f>
        <v>0</v>
      </c>
      <c r="BG270" s="896">
        <v>28.000000000000004</v>
      </c>
    </row>
    <row r="271" spans="1:59" s="877" customFormat="1" ht="12.75" customHeight="1" x14ac:dyDescent="0.2">
      <c r="A271" s="877" t="s">
        <v>1557</v>
      </c>
      <c r="B271" s="889" t="s">
        <v>1558</v>
      </c>
      <c r="C271" s="946" t="s">
        <v>108</v>
      </c>
      <c r="D271" s="946" t="s">
        <v>4345</v>
      </c>
      <c r="E271" s="746">
        <v>8</v>
      </c>
      <c r="F271" s="1199">
        <v>511</v>
      </c>
      <c r="G271" s="1199" t="s">
        <v>106</v>
      </c>
      <c r="H271" s="1199" t="s">
        <v>106</v>
      </c>
      <c r="I271" s="888">
        <v>20.65</v>
      </c>
      <c r="J271" s="663">
        <f>(M271/I271)*100</f>
        <v>2.7118644067796618</v>
      </c>
      <c r="K271" s="891">
        <v>0.14000000000000001</v>
      </c>
      <c r="L271" s="901">
        <v>4</v>
      </c>
      <c r="M271" s="654">
        <f>K271*L271</f>
        <v>0.56000000000000005</v>
      </c>
      <c r="N271" s="884" t="s">
        <v>996</v>
      </c>
      <c r="O271" s="747">
        <v>0.125</v>
      </c>
      <c r="P271" s="880">
        <v>43608</v>
      </c>
      <c r="Q271" s="880">
        <v>43623</v>
      </c>
      <c r="R271" s="654">
        <f>(K271-O271)/O271*100</f>
        <v>12.000000000000011</v>
      </c>
      <c r="S271" s="714">
        <f>IF(INDEX(Historical!$D$7:$D$1277,MATCH(B271,Historical!$B$7:$B$1301,0))=0,"n/a",(INDEX(Historical!$C$7:$C$1279,MATCH(B271,Historical!$B$7:$B$1301,0))/INDEX(Historical!$D$7:$D$1277,MATCH(B271,Historical!$B$7:$B$1301,0))-1)*100)</f>
        <v>22.471910112359559</v>
      </c>
      <c r="T271" s="714">
        <f>IF(INDEX(Historical!$F$7:$F$1270,MATCH(B271,Historical!$B$7:$B$1301,0))=0,"n/a",((INDEX(Historical!$C$7:$C$1279,MATCH(B271,Historical!$B$7:$B$1301,0))/INDEX(Historical!$F$7:$F$1270,MATCH(B271,Historical!$B$7:$B$1301,0)))^(1/3)-1)*100)</f>
        <v>12.772783993913549</v>
      </c>
      <c r="U271" s="714">
        <f>IF(INDEX(Historical!$H$7:$H$1270,MATCH(B271,Historical!$B$7:$B$1301,0))=0,"n/a",((INDEX(Historical!$C$7:$C$1279,MATCH(B271,Historical!$B$7:$B$1301,0))/INDEX(Historical!$H$7:$H$1270,MATCH(B271,Historical!$B$7:$B$1301,0)))^(1/5)-1)*100)</f>
        <v>11.237009508113482</v>
      </c>
      <c r="V271" s="714">
        <f>IF(INDEX(Historical!$O$7:$O$1270,MATCH(B271,Historical!$B$7:$B$1301,0))=0,"n/a",((INDEX(Historical!$C$7:$C$1279,MATCH(B271,Historical!$B$7:$B$1301,0))/INDEX(Historical!$O$7:$O$1270,MATCH(B271,Historical!$B$7:$B$1301,0)))^(1/10)-1)*100)</f>
        <v>18.478528119788251</v>
      </c>
      <c r="W271" s="715">
        <f>IF(OR(U271&lt;=0,U271="n/a",V271&lt;=0,V271="n/a"),"n/a",U271/V271)</f>
        <v>0.60811171946536235</v>
      </c>
      <c r="X271" s="716" t="str">
        <f>IF(OR(AJ271&lt;=0,AJ271="n/a",U271&lt;=0,U271="n/a"),"n/a",U271/AJ271)</f>
        <v>n/a</v>
      </c>
      <c r="Y271" s="676"/>
      <c r="Z271" s="663" t="str">
        <f>IF(OR(AC271&lt;0.01,AC271="n/a"),"n/a",M271/AC271*100)</f>
        <v>n/a</v>
      </c>
      <c r="AA271" s="900" t="str">
        <f>IF(OR(AC271&lt;0.01,AC271="n/a"),"n/a",I271/AC271)</f>
        <v>n/a</v>
      </c>
      <c r="AB271" s="901">
        <v>12</v>
      </c>
      <c r="AC271" s="879" t="s">
        <v>136</v>
      </c>
      <c r="AD271" s="879" t="s">
        <v>136</v>
      </c>
      <c r="AE271" s="879" t="s">
        <v>136</v>
      </c>
      <c r="AF271" s="879" t="s">
        <v>136</v>
      </c>
      <c r="AG271" s="879" t="s">
        <v>136</v>
      </c>
      <c r="AH271" s="879" t="s">
        <v>136</v>
      </c>
      <c r="AI271" s="879" t="s">
        <v>136</v>
      </c>
      <c r="AJ271" s="879" t="s">
        <v>136</v>
      </c>
      <c r="AK271" s="879" t="s">
        <v>136</v>
      </c>
      <c r="AL271" s="892" t="s">
        <v>136</v>
      </c>
      <c r="AM271" s="886" t="s">
        <v>136</v>
      </c>
      <c r="AN271" s="879" t="s">
        <v>136</v>
      </c>
      <c r="AO271" s="753" t="str">
        <f>IF(U271="n/a","n/a",IF(AA271&lt;0,"n/a",IF(AA271="n/a","n/a",J271+U271-AA271)))</f>
        <v>n/a</v>
      </c>
      <c r="AP271" s="754">
        <f>IF(U271="n/a","n/a",J271+U271)</f>
        <v>13.948873914893145</v>
      </c>
      <c r="AQ271" s="902" t="str">
        <f>IF(OR(AC271&lt;0.01,AF271="n/a"),"n/a",(I271/SQRT(22.5*AC271*(I271/AF271))-1)*100)</f>
        <v>n/a</v>
      </c>
      <c r="AR271" s="663">
        <f>INDEX(Historical!$C$7:$C$1279,MATCH(B271,Historical!$B$7:$B$1301,0))*IF(AH271="n/a",1.03,IF(AH271&lt;0,1.01,IF(AH271&gt;10,1.1,(1+AH271/100))))</f>
        <v>0.56135000000000002</v>
      </c>
      <c r="AS271" s="900">
        <f>IF($AI271="n/a",1.03*AR271,IF($AI271&lt;0,1.01*AR271,IF($AI271&gt;10,1.1*AR271,(1+$AI271/100)*AR271)))</f>
        <v>0.57819050000000005</v>
      </c>
      <c r="AT271" s="900">
        <f>IF($AK271="n/a",1.03*AS271,IF($AK271&lt;0,1.01*AS271,IF($AK271&gt;10,1.1*AS271,(1+$AK271/100)*AS271)))</f>
        <v>0.59553621500000009</v>
      </c>
      <c r="AU271" s="900">
        <f>IF($AK271="n/a",1.03*AT271,IF($AK271&lt;0,1.01*AT271,IF($AK271&gt;10,1.1*AT271,(1+$AK271/100)*AT271)))</f>
        <v>0.61340230145000008</v>
      </c>
      <c r="AV271" s="900">
        <f>IF($AK271="n/a",1.03*AU271,IF($AK271&lt;0,1.01*AU271,IF($AK271&gt;10,1.1*AU271,(1+$AK271/100)*AU271)))</f>
        <v>0.63180437049350013</v>
      </c>
      <c r="AW271" s="663">
        <f>SUM(AR271:AV271)</f>
        <v>2.9802833869435004</v>
      </c>
      <c r="AX271" s="761">
        <f>AW271/I271*100</f>
        <v>14.432365069944314</v>
      </c>
      <c r="AY271" s="948" t="s">
        <v>136</v>
      </c>
      <c r="AZ271" s="886" t="s">
        <v>136</v>
      </c>
      <c r="BA271" s="886" t="s">
        <v>136</v>
      </c>
      <c r="BB271" s="886" t="s">
        <v>136</v>
      </c>
      <c r="BC271" s="886" t="s">
        <v>136</v>
      </c>
      <c r="BD271" s="921" t="s">
        <v>4271</v>
      </c>
      <c r="BE271" s="635">
        <v>2012</v>
      </c>
      <c r="BF271" s="912">
        <f>IF(BE271&gt;2008,0,IF(BE271&gt;2001,1,IF(BE271&gt;1990,2,IF(BE271&gt;1980,3,IF(BE271&gt;1973,4,IF(BE271&gt;1970,5,IF(BE271&gt;1960,6,IF(BE271&gt;1958,7,IF(BE271&gt;1953,8,9)))))))))</f>
        <v>0</v>
      </c>
      <c r="BG271" s="896" t="s">
        <v>136</v>
      </c>
    </row>
    <row r="272" spans="1:59" s="877" customFormat="1" ht="12.75" customHeight="1" x14ac:dyDescent="0.2">
      <c r="A272" s="885" t="s">
        <v>1547</v>
      </c>
      <c r="B272" s="889" t="s">
        <v>1548</v>
      </c>
      <c r="C272" s="946" t="s">
        <v>108</v>
      </c>
      <c r="D272" s="946" t="s">
        <v>4345</v>
      </c>
      <c r="E272" s="746">
        <v>8</v>
      </c>
      <c r="F272" s="1199">
        <v>540</v>
      </c>
      <c r="G272" s="1199" t="s">
        <v>106</v>
      </c>
      <c r="H272" s="1199" t="s">
        <v>106</v>
      </c>
      <c r="I272" s="888">
        <v>63</v>
      </c>
      <c r="J272" s="663">
        <f>(M272/I272)*100</f>
        <v>3.4920634920634921</v>
      </c>
      <c r="K272" s="891">
        <v>0.55000000000000004</v>
      </c>
      <c r="L272" s="901">
        <v>4</v>
      </c>
      <c r="M272" s="654">
        <f>K272*L272</f>
        <v>2.2000000000000002</v>
      </c>
      <c r="N272" s="884" t="s">
        <v>151</v>
      </c>
      <c r="O272" s="747">
        <v>0.53</v>
      </c>
      <c r="P272" s="875">
        <v>43790</v>
      </c>
      <c r="Q272" s="875">
        <v>43812</v>
      </c>
      <c r="R272" s="654">
        <f>(K272-O272)/O272*100</f>
        <v>3.7735849056603805</v>
      </c>
      <c r="S272" s="714">
        <f>IF(INDEX(Historical!$D$7:$D$1277,MATCH(B272,Historical!$B$7:$B$1301,0))=0,"n/a",(INDEX(Historical!$C$7:$C$1279,MATCH(B272,Historical!$B$7:$B$1301,0))/INDEX(Historical!$D$7:$D$1277,MATCH(B272,Historical!$B$7:$B$1301,0))-1)*100)</f>
        <v>5.8823529411764719</v>
      </c>
      <c r="T272" s="714">
        <f>IF(INDEX(Historical!$F$7:$F$1270,MATCH(B272,Historical!$B$7:$B$1301,0))=0,"n/a",((INDEX(Historical!$C$7:$C$1279,MATCH(B272,Historical!$B$7:$B$1301,0))/INDEX(Historical!$F$7:$F$1270,MATCH(B272,Historical!$B$7:$B$1301,0)))^(1/3)-1)*100)</f>
        <v>4.7366391660347285</v>
      </c>
      <c r="U272" s="714">
        <f>IF(INDEX(Historical!$H$7:$H$1270,MATCH(B272,Historical!$B$7:$B$1301,0))=0,"n/a",((INDEX(Historical!$C$7:$C$1279,MATCH(B272,Historical!$B$7:$B$1301,0))/INDEX(Historical!$H$7:$H$1270,MATCH(B272,Historical!$B$7:$B$1301,0)))^(1/5)-1)*100)</f>
        <v>8.8282258799617264</v>
      </c>
      <c r="V272" s="714" t="str">
        <f>IF(INDEX(Historical!$O$7:$O$1270,MATCH(B272,Historical!$B$7:$B$1301,0))=0,"n/a",((INDEX(Historical!$C$7:$C$1279,MATCH(B272,Historical!$B$7:$B$1301,0))/INDEX(Historical!$O$7:$O$1270,MATCH(B272,Historical!$B$7:$B$1301,0)))^(1/10)-1)*100)</f>
        <v>n/a</v>
      </c>
      <c r="W272" s="715" t="str">
        <f>IF(OR(U272&lt;=0,U272="n/a",V272&lt;=0,V272="n/a"),"n/a",U272/V272)</f>
        <v>n/a</v>
      </c>
      <c r="X272" s="716" t="str">
        <f>IF(OR(AJ272&lt;=0,AJ272="n/a",U272&lt;=0,U272="n/a"),"n/a",U272/AJ272)</f>
        <v>n/a</v>
      </c>
      <c r="Y272" s="672"/>
      <c r="Z272" s="663" t="str">
        <f>IF(OR(AC272&lt;0.01,AC272="n/a"),"n/a",M272/AC272*100)</f>
        <v>n/a</v>
      </c>
      <c r="AA272" s="900" t="str">
        <f>IF(OR(AC272&lt;0.01,AC272="n/a"),"n/a",I272/AC272)</f>
        <v>n/a</v>
      </c>
      <c r="AB272" s="901">
        <v>12</v>
      </c>
      <c r="AC272" s="879" t="s">
        <v>136</v>
      </c>
      <c r="AD272" s="879" t="s">
        <v>136</v>
      </c>
      <c r="AE272" s="879" t="s">
        <v>136</v>
      </c>
      <c r="AF272" s="879" t="s">
        <v>136</v>
      </c>
      <c r="AG272" s="879" t="s">
        <v>136</v>
      </c>
      <c r="AH272" s="879" t="s">
        <v>136</v>
      </c>
      <c r="AI272" s="879" t="s">
        <v>136</v>
      </c>
      <c r="AJ272" s="879" t="s">
        <v>136</v>
      </c>
      <c r="AK272" s="879" t="s">
        <v>136</v>
      </c>
      <c r="AL272" s="892" t="s">
        <v>136</v>
      </c>
      <c r="AM272" s="886" t="s">
        <v>136</v>
      </c>
      <c r="AN272" s="879" t="s">
        <v>136</v>
      </c>
      <c r="AO272" s="753" t="str">
        <f>IF(U272="n/a","n/a",IF(AA272&lt;0,"n/a",IF(AA272="n/a","n/a",J272+U272-AA272)))</f>
        <v>n/a</v>
      </c>
      <c r="AP272" s="754">
        <f>IF(U272="n/a","n/a",J272+U272)</f>
        <v>12.320289372025218</v>
      </c>
      <c r="AQ272" s="902" t="str">
        <f>IF(OR(AC272&lt;0.01,AF272="n/a"),"n/a",(I272/SQRT(22.5*AC272*(I272/AF272))-1)*100)</f>
        <v>n/a</v>
      </c>
      <c r="AR272" s="663">
        <f>INDEX(Historical!$C$7:$C$1279,MATCH(B272,Historical!$B$7:$B$1301,0))*IF(AH272="n/a",1.03,IF(AH272&lt;0,1.01,IF(AH272&gt;10,1.1,(1+AH272/100))))</f>
        <v>2.2248000000000001</v>
      </c>
      <c r="AS272" s="900">
        <f>IF($AI272="n/a",1.03*AR272,IF($AI272&lt;0,1.01*AR272,IF($AI272&gt;10,1.1*AR272,(1+$AI272/100)*AR272)))</f>
        <v>2.291544</v>
      </c>
      <c r="AT272" s="900">
        <f>IF($AK272="n/a",1.03*AS272,IF($AK272&lt;0,1.01*AS272,IF($AK272&gt;10,1.1*AS272,(1+$AK272/100)*AS272)))</f>
        <v>2.3602903200000003</v>
      </c>
      <c r="AU272" s="900">
        <f>IF($AK272="n/a",1.03*AT272,IF($AK272&lt;0,1.01*AT272,IF($AK272&gt;10,1.1*AT272,(1+$AK272/100)*AT272)))</f>
        <v>2.4310990296000003</v>
      </c>
      <c r="AV272" s="900">
        <f>IF($AK272="n/a",1.03*AU272,IF($AK272&lt;0,1.01*AU272,IF($AK272&gt;10,1.1*AU272,(1+$AK272/100)*AU272)))</f>
        <v>2.5040320004880003</v>
      </c>
      <c r="AW272" s="663">
        <f>SUM(AR272:AV272)</f>
        <v>11.811765350088002</v>
      </c>
      <c r="AX272" s="761">
        <f>AW272/I272*100</f>
        <v>18.748833889028578</v>
      </c>
      <c r="AY272" s="948" t="s">
        <v>136</v>
      </c>
      <c r="AZ272" s="886" t="s">
        <v>136</v>
      </c>
      <c r="BA272" s="886" t="s">
        <v>136</v>
      </c>
      <c r="BB272" s="886" t="s">
        <v>136</v>
      </c>
      <c r="BC272" s="886" t="s">
        <v>136</v>
      </c>
      <c r="BD272" s="921" t="s">
        <v>4271</v>
      </c>
      <c r="BE272" s="635">
        <v>2012</v>
      </c>
      <c r="BF272" s="912">
        <f>IF(BE272&gt;2008,0,IF(BE272&gt;2001,1,IF(BE272&gt;1990,2,IF(BE272&gt;1980,3,IF(BE272&gt;1973,4,IF(BE272&gt;1970,5,IF(BE272&gt;1960,6,IF(BE272&gt;1958,7,IF(BE272&gt;1953,8,9)))))))))</f>
        <v>0</v>
      </c>
      <c r="BG272" s="896" t="s">
        <v>136</v>
      </c>
    </row>
    <row r="273" spans="1:59" s="877" customFormat="1" ht="12.75" customHeight="1" x14ac:dyDescent="0.2">
      <c r="A273" s="894" t="s">
        <v>4265</v>
      </c>
      <c r="B273" s="889" t="s">
        <v>3893</v>
      </c>
      <c r="C273" s="946" t="s">
        <v>4325</v>
      </c>
      <c r="D273" s="946" t="s">
        <v>4326</v>
      </c>
      <c r="E273" s="746">
        <v>6</v>
      </c>
      <c r="F273" s="1199">
        <v>669</v>
      </c>
      <c r="G273" s="1199" t="s">
        <v>106</v>
      </c>
      <c r="H273" s="1199" t="s">
        <v>106</v>
      </c>
      <c r="I273" s="888">
        <v>132.4</v>
      </c>
      <c r="J273" s="663">
        <f>(M273/I273)*100</f>
        <v>3.1722054380664653</v>
      </c>
      <c r="K273" s="891">
        <v>1.05</v>
      </c>
      <c r="L273" s="901">
        <v>4</v>
      </c>
      <c r="M273" s="654">
        <f>K273*L273</f>
        <v>4.2</v>
      </c>
      <c r="N273" s="645" t="s">
        <v>111</v>
      </c>
      <c r="O273" s="747">
        <v>0.85</v>
      </c>
      <c r="P273" s="880">
        <v>43354</v>
      </c>
      <c r="Q273" s="880">
        <v>43370</v>
      </c>
      <c r="R273" s="654">
        <f>(K273-O273)/O273*100</f>
        <v>23.529411764705891</v>
      </c>
      <c r="S273" s="714">
        <f>IF(INDEX(Historical!$D$7:$D$1277,MATCH(B273,Historical!$B$7:$B$1301,0))=0,"n/a",(INDEX(Historical!$C$7:$C$1279,MATCH(B273,Historical!$B$7:$B$1301,0))/INDEX(Historical!$D$7:$D$1277,MATCH(B273,Historical!$B$7:$B$1301,0))-1)*100)</f>
        <v>10.526315789473696</v>
      </c>
      <c r="T273" s="714">
        <f>IF(INDEX(Historical!$F$7:$F$1270,MATCH(B273,Historical!$B$7:$B$1301,0))=0,"n/a",((INDEX(Historical!$C$7:$C$1279,MATCH(B273,Historical!$B$7:$B$1301,0))/INDEX(Historical!$F$7:$F$1270,MATCH(B273,Historical!$B$7:$B$1301,0)))^(1/3)-1)*100)</f>
        <v>11.868894208139679</v>
      </c>
      <c r="U273" s="714">
        <f>IF(INDEX(Historical!$H$7:$H$1270,MATCH(B273,Historical!$B$7:$B$1301,0))=0,"n/a",((INDEX(Historical!$C$7:$C$1279,MATCH(B273,Historical!$B$7:$B$1301,0))/INDEX(Historical!$H$7:$H$1270,MATCH(B273,Historical!$B$7:$B$1301,0)))^(1/5)-1)*100)</f>
        <v>15.996225865400127</v>
      </c>
      <c r="V273" s="714">
        <f>IF(INDEX(Historical!$O$7:$O$1270,MATCH(B273,Historical!$B$7:$B$1301,0))=0,"n/a",((INDEX(Historical!$C$7:$C$1279,MATCH(B273,Historical!$B$7:$B$1301,0))/INDEX(Historical!$O$7:$O$1270,MATCH(B273,Historical!$B$7:$B$1301,0)))^(1/10)-1)*100)</f>
        <v>9.0871667515693311</v>
      </c>
      <c r="W273" s="715">
        <f>IF(OR(U273&lt;=0,U273="n/a",V273&lt;=0,V273="n/a"),"n/a",U273/V273)</f>
        <v>1.7603094894938094</v>
      </c>
      <c r="X273" s="716" t="str">
        <f>IF(OR(AJ273&lt;=0,AJ273="n/a",U273&lt;=0,U273="n/a"),"n/a",U273/AJ273)</f>
        <v>n/a</v>
      </c>
      <c r="Y273" s="685" t="s">
        <v>4497</v>
      </c>
      <c r="Z273" s="663">
        <f>IF(OR(AC273&lt;0.01,AC273="n/a"),"n/a",M273/AC273*100)</f>
        <v>93.333333333333329</v>
      </c>
      <c r="AA273" s="900">
        <f>IF(OR(AC273&lt;0.01,AC273="n/a"),"n/a",I273/AC273)</f>
        <v>29.422222222222224</v>
      </c>
      <c r="AB273" s="901">
        <v>12</v>
      </c>
      <c r="AC273" s="879">
        <v>4.5</v>
      </c>
      <c r="AD273" s="879" t="s">
        <v>136</v>
      </c>
      <c r="AE273" s="879">
        <v>8.7899999999999991</v>
      </c>
      <c r="AF273" s="879">
        <v>4.41</v>
      </c>
      <c r="AG273" s="879">
        <v>15.4</v>
      </c>
      <c r="AH273" s="879">
        <v>-37.4</v>
      </c>
      <c r="AI273" s="879">
        <v>1.63</v>
      </c>
      <c r="AJ273" s="879">
        <v>-1.2</v>
      </c>
      <c r="AK273" s="879" t="s">
        <v>136</v>
      </c>
      <c r="AL273" s="892">
        <v>3760</v>
      </c>
      <c r="AM273" s="886">
        <v>0.5</v>
      </c>
      <c r="AN273" s="879">
        <v>0</v>
      </c>
      <c r="AO273" s="753">
        <f>IF(U273="n/a","n/a",IF(AA273&lt;0,"n/a",IF(AA273="n/a","n/a",J273+U273-AA273)))</f>
        <v>-10.25379091875563</v>
      </c>
      <c r="AP273" s="754">
        <f>IF(U273="n/a","n/a",J273+U273)</f>
        <v>19.168431303466594</v>
      </c>
      <c r="AQ273" s="902">
        <f>IF(OR(AC273&lt;0.01,AF273="n/a"),"n/a",(I273/SQRT(22.5*AC273*(I273/AF273))-1)*100)</f>
        <v>140.14069949834735</v>
      </c>
      <c r="AR273" s="663">
        <f>INDEX(Historical!$C$7:$C$1279,MATCH(B273,Historical!$B$7:$B$1301,0))*IF(AH273="n/a",1.03,IF(AH273&lt;0,1.01,IF(AH273&gt;10,1.1,(1+AH273/100))))</f>
        <v>4.242</v>
      </c>
      <c r="AS273" s="900">
        <f>IF($AI273="n/a",1.03*AR273,IF($AI273&lt;0,1.01*AR273,IF($AI273&gt;10,1.1*AR273,(1+$AI273/100)*AR273)))</f>
        <v>4.3111445999999995</v>
      </c>
      <c r="AT273" s="900">
        <f>IF($AK273="n/a",1.03*AS273,IF($AK273&lt;0,1.01*AS273,IF($AK273&gt;10,1.1*AS273,(1+$AK273/100)*AS273)))</f>
        <v>4.440478938</v>
      </c>
      <c r="AU273" s="900">
        <f>IF($AK273="n/a",1.03*AT273,IF($AK273&lt;0,1.01*AT273,IF($AK273&gt;10,1.1*AT273,(1+$AK273/100)*AT273)))</f>
        <v>4.57369330614</v>
      </c>
      <c r="AV273" s="900">
        <f>IF($AK273="n/a",1.03*AU273,IF($AK273&lt;0,1.01*AU273,IF($AK273&gt;10,1.1*AU273,(1+$AK273/100)*AU273)))</f>
        <v>4.7109041053242002</v>
      </c>
      <c r="AW273" s="663">
        <f>SUM(AR273:AV273)</f>
        <v>22.278220949464199</v>
      </c>
      <c r="AX273" s="761">
        <f>AW273/I273*100</f>
        <v>16.826450868175378</v>
      </c>
      <c r="AY273" s="948">
        <v>0.45</v>
      </c>
      <c r="AZ273" s="886">
        <v>29.2</v>
      </c>
      <c r="BA273" s="886">
        <v>-31.09</v>
      </c>
      <c r="BB273" s="886">
        <v>3.4099999999999997</v>
      </c>
      <c r="BC273" s="886">
        <v>-14.649999999999999</v>
      </c>
      <c r="BD273" s="921"/>
      <c r="BE273" s="635">
        <v>2014</v>
      </c>
      <c r="BF273" s="912">
        <f>IF(BE273&gt;2008,0,IF(BE273&gt;2001,1,IF(BE273&gt;1990,2,IF(BE273&gt;1980,3,IF(BE273&gt;1973,4,IF(BE273&gt;1970,5,IF(BE273&gt;1960,6,IF(BE273&gt;1958,7,IF(BE273&gt;1953,8,9)))))))))</f>
        <v>0</v>
      </c>
      <c r="BG273" s="896">
        <v>6</v>
      </c>
    </row>
    <row r="274" spans="1:59" s="877" customFormat="1" ht="12.75" customHeight="1" x14ac:dyDescent="0.2">
      <c r="A274" s="885" t="s">
        <v>1553</v>
      </c>
      <c r="B274" s="889" t="s">
        <v>1554</v>
      </c>
      <c r="C274" s="946" t="s">
        <v>178</v>
      </c>
      <c r="D274" s="946" t="s">
        <v>4343</v>
      </c>
      <c r="E274" s="746">
        <v>8</v>
      </c>
      <c r="F274" s="1199">
        <v>510</v>
      </c>
      <c r="G274" s="1199" t="s">
        <v>37</v>
      </c>
      <c r="H274" s="1199" t="s">
        <v>37</v>
      </c>
      <c r="I274" s="888">
        <v>71.900000000000006</v>
      </c>
      <c r="J274" s="663">
        <f>(M274/I274)*100</f>
        <v>5.006954102920723</v>
      </c>
      <c r="K274" s="891">
        <v>0.9</v>
      </c>
      <c r="L274" s="901">
        <v>4</v>
      </c>
      <c r="M274" s="654">
        <f>K274*L274</f>
        <v>3.6</v>
      </c>
      <c r="N274" s="884" t="s">
        <v>119</v>
      </c>
      <c r="O274" s="747">
        <v>0.8</v>
      </c>
      <c r="P274" s="880">
        <v>43602</v>
      </c>
      <c r="Q274" s="880">
        <v>43619</v>
      </c>
      <c r="R274" s="654">
        <f>(K274-O274)/O274*100</f>
        <v>12.499999999999996</v>
      </c>
      <c r="S274" s="714">
        <f>IF(INDEX(Historical!$D$7:$D$1277,MATCH(B274,Historical!$B$7:$B$1301,0))=0,"n/a",(INDEX(Historical!$C$7:$C$1279,MATCH(B274,Historical!$B$7:$B$1301,0))/INDEX(Historical!$D$7:$D$1277,MATCH(B274,Historical!$B$7:$B$1301,0))-1)*100)</f>
        <v>12.903225806451601</v>
      </c>
      <c r="T274" s="714">
        <f>IF(INDEX(Historical!$F$7:$F$1270,MATCH(B274,Historical!$B$7:$B$1301,0))=0,"n/a",((INDEX(Historical!$C$7:$C$1279,MATCH(B274,Historical!$B$7:$B$1301,0))/INDEX(Historical!$F$7:$F$1270,MATCH(B274,Historical!$B$7:$B$1301,0)))^(1/3)-1)*100)</f>
        <v>12.624788044360603</v>
      </c>
      <c r="U274" s="714">
        <f>IF(INDEX(Historical!$H$7:$H$1270,MATCH(B274,Historical!$B$7:$B$1301,0))=0,"n/a",((INDEX(Historical!$C$7:$C$1279,MATCH(B274,Historical!$B$7:$B$1301,0))/INDEX(Historical!$H$7:$H$1270,MATCH(B274,Historical!$B$7:$B$1301,0)))^(1/5)-1)*100)</f>
        <v>13.115273009052952</v>
      </c>
      <c r="V274" s="714" t="str">
        <f>IF(INDEX(Historical!$O$7:$O$1270,MATCH(B274,Historical!$B$7:$B$1301,0))=0,"n/a",((INDEX(Historical!$C$7:$C$1279,MATCH(B274,Historical!$B$7:$B$1301,0))/INDEX(Historical!$O$7:$O$1270,MATCH(B274,Historical!$B$7:$B$1301,0)))^(1/10)-1)*100)</f>
        <v>n/a</v>
      </c>
      <c r="W274" s="715" t="str">
        <f>IF(OR(U274&lt;=0,U274="n/a",V274&lt;=0,V274="n/a"),"n/a",U274/V274)</f>
        <v>n/a</v>
      </c>
      <c r="X274" s="716" t="str">
        <f>IF(OR(AJ274&lt;=0,AJ274="n/a",U274&lt;=0,U274="n/a"),"n/a",U274/AJ274)</f>
        <v>n/a</v>
      </c>
      <c r="Y274" s="890"/>
      <c r="Z274" s="663">
        <f>IF(OR(AC274&lt;0.01,AC274="n/a"),"n/a",M274/AC274*100)</f>
        <v>455.69620253164561</v>
      </c>
      <c r="AA274" s="900">
        <f>IF(OR(AC274&lt;0.01,AC274="n/a"),"n/a",I274/AC274)</f>
        <v>91.012658227848107</v>
      </c>
      <c r="AB274" s="901">
        <v>12</v>
      </c>
      <c r="AC274" s="879">
        <v>0.79</v>
      </c>
      <c r="AD274" s="879" t="s">
        <v>136</v>
      </c>
      <c r="AE274" s="879">
        <v>0.3</v>
      </c>
      <c r="AF274" s="879">
        <v>1.42</v>
      </c>
      <c r="AG274" s="879">
        <v>1.5</v>
      </c>
      <c r="AH274" s="879">
        <v>-42.1</v>
      </c>
      <c r="AI274" s="879">
        <v>176.09</v>
      </c>
      <c r="AJ274" s="879">
        <v>-0.6</v>
      </c>
      <c r="AK274" s="879">
        <v>-6</v>
      </c>
      <c r="AL274" s="892">
        <v>30860</v>
      </c>
      <c r="AM274" s="886">
        <v>0.3</v>
      </c>
      <c r="AN274" s="879">
        <v>0.61</v>
      </c>
      <c r="AO274" s="753">
        <f>IF(U274="n/a","n/a",IF(AA274&lt;0,"n/a",IF(AA274="n/a","n/a",J274+U274-AA274)))</f>
        <v>-72.890431115874435</v>
      </c>
      <c r="AP274" s="754">
        <f>IF(U274="n/a","n/a",J274+U274)</f>
        <v>18.122227111973675</v>
      </c>
      <c r="AQ274" s="902">
        <f>IF(OR(AC274&lt;0.01,AF274="n/a"),"n/a",(I274/SQRT(22.5*AC274*(I274/AF274))-1)*100)</f>
        <v>139.6645569527397</v>
      </c>
      <c r="AR274" s="663">
        <f>INDEX(Historical!$C$7:$C$1279,MATCH(B274,Historical!$B$7:$B$1301,0))*IF(AH274="n/a",1.03,IF(AH274&lt;0,1.01,IF(AH274&gt;10,1.1,(1+AH274/100))))</f>
        <v>3.5350000000000001</v>
      </c>
      <c r="AS274" s="900">
        <f>IF($AI274="n/a",1.03*AR274,IF($AI274&lt;0,1.01*AR274,IF($AI274&gt;10,1.1*AR274,(1+$AI274/100)*AR274)))</f>
        <v>3.8885000000000005</v>
      </c>
      <c r="AT274" s="900">
        <f>IF($AK274="n/a",1.03*AS274,IF($AK274&lt;0,1.01*AS274,IF($AK274&gt;10,1.1*AS274,(1+$AK274/100)*AS274)))</f>
        <v>3.9273850000000006</v>
      </c>
      <c r="AU274" s="900">
        <f>IF($AK274="n/a",1.03*AT274,IF($AK274&lt;0,1.01*AT274,IF($AK274&gt;10,1.1*AT274,(1+$AK274/100)*AT274)))</f>
        <v>3.9666588500000004</v>
      </c>
      <c r="AV274" s="900">
        <f>IF($AK274="n/a",1.03*AU274,IF($AK274&lt;0,1.01*AU274,IF($AK274&gt;10,1.1*AU274,(1+$AK274/100)*AU274)))</f>
        <v>4.0063254385000002</v>
      </c>
      <c r="AW274" s="663">
        <f>SUM(AR274:AV274)</f>
        <v>19.323869288500003</v>
      </c>
      <c r="AX274" s="761">
        <f>AW274/I274*100</f>
        <v>26.876035171766343</v>
      </c>
      <c r="AY274" s="948">
        <v>1.62</v>
      </c>
      <c r="AZ274" s="886">
        <v>79.569999999999993</v>
      </c>
      <c r="BA274" s="886">
        <v>-40.04</v>
      </c>
      <c r="BB274" s="886">
        <v>-2.8899999999999997</v>
      </c>
      <c r="BC274" s="886">
        <v>-19.509999999999998</v>
      </c>
      <c r="BD274" s="921"/>
      <c r="BE274" s="635">
        <v>2012</v>
      </c>
      <c r="BF274" s="912">
        <f>IF(BE274&gt;2008,0,IF(BE274&gt;2001,1,IF(BE274&gt;1990,2,IF(BE274&gt;1980,3,IF(BE274&gt;1973,4,IF(BE274&gt;1970,5,IF(BE274&gt;1960,6,IF(BE274&gt;1958,7,IF(BE274&gt;1953,8,9)))))))))</f>
        <v>0</v>
      </c>
      <c r="BG274" s="896">
        <v>0.6</v>
      </c>
    </row>
    <row r="275" spans="1:59" s="877" customFormat="1" ht="12.75" customHeight="1" x14ac:dyDescent="0.2">
      <c r="A275" s="885" t="s">
        <v>1555</v>
      </c>
      <c r="B275" s="889" t="s">
        <v>1556</v>
      </c>
      <c r="C275" s="946" t="s">
        <v>178</v>
      </c>
      <c r="D275" s="946" t="s">
        <v>4343</v>
      </c>
      <c r="E275" s="746">
        <v>8</v>
      </c>
      <c r="F275" s="1199">
        <v>549</v>
      </c>
      <c r="G275" s="1199" t="s">
        <v>106</v>
      </c>
      <c r="H275" s="1199" t="s">
        <v>106</v>
      </c>
      <c r="I275" s="888">
        <v>36.04</v>
      </c>
      <c r="J275" s="663">
        <f>(M275/I275)*100</f>
        <v>9.7114317425083243</v>
      </c>
      <c r="K275" s="891">
        <v>0.875</v>
      </c>
      <c r="L275" s="901">
        <v>4</v>
      </c>
      <c r="M275" s="654">
        <f>K275*L275</f>
        <v>3.5</v>
      </c>
      <c r="N275" s="884" t="s">
        <v>557</v>
      </c>
      <c r="O275" s="747">
        <v>0.86499999999999999</v>
      </c>
      <c r="P275" s="875">
        <v>43860</v>
      </c>
      <c r="Q275" s="875">
        <v>43873</v>
      </c>
      <c r="R275" s="654">
        <f>(K275-O275)/O275*100</f>
        <v>1.1560693641618507</v>
      </c>
      <c r="S275" s="714">
        <f>IF(INDEX(Historical!$D$7:$D$1277,MATCH(B275,Historical!$B$7:$B$1301,0))=0,"n/a",(INDEX(Historical!$C$7:$C$1279,MATCH(B275,Historical!$B$7:$B$1301,0))/INDEX(Historical!$D$7:$D$1277,MATCH(B275,Historical!$B$7:$B$1301,0))-1)*100)</f>
        <v>28.983308042488609</v>
      </c>
      <c r="T275" s="714">
        <f>IF(INDEX(Historical!$F$7:$F$1270,MATCH(B275,Historical!$B$7:$B$1301,0))=0,"n/a",((INDEX(Historical!$C$7:$C$1279,MATCH(B275,Historical!$B$7:$B$1301,0))/INDEX(Historical!$F$7:$F$1270,MATCH(B275,Historical!$B$7:$B$1301,0)))^(1/3)-1)*100)</f>
        <v>19.849788608441798</v>
      </c>
      <c r="U275" s="714">
        <f>IF(INDEX(Historical!$H$7:$H$1270,MATCH(B275,Historical!$B$7:$B$1301,0))=0,"n/a",((INDEX(Historical!$C$7:$C$1279,MATCH(B275,Historical!$B$7:$B$1301,0))/INDEX(Historical!$H$7:$H$1270,MATCH(B275,Historical!$B$7:$B$1301,0)))^(1/5)-1)*100)</f>
        <v>24.912937841317451</v>
      </c>
      <c r="V275" s="714" t="str">
        <f>IF(INDEX(Historical!$O$7:$O$1270,MATCH(B275,Historical!$B$7:$B$1301,0))=0,"n/a",((INDEX(Historical!$C$7:$C$1279,MATCH(B275,Historical!$B$7:$B$1301,0))/INDEX(Historical!$O$7:$O$1270,MATCH(B275,Historical!$B$7:$B$1301,0)))^(1/10)-1)*100)</f>
        <v>n/a</v>
      </c>
      <c r="W275" s="715" t="str">
        <f>IF(OR(U275&lt;=0,U275="n/a",V275&lt;=0,V275="n/a"),"n/a",U275/V275)</f>
        <v>n/a</v>
      </c>
      <c r="X275" s="716">
        <f>IF(OR(AJ275&lt;=0,AJ275="n/a",U275&lt;=0,U275="n/a"),"n/a",U275/AJ275)</f>
        <v>0.91929659931060703</v>
      </c>
      <c r="Y275" s="890"/>
      <c r="Z275" s="663">
        <f>IF(OR(AC275&lt;0.01,AC275="n/a"),"n/a",M275/AC275*100)</f>
        <v>71.868583162217661</v>
      </c>
      <c r="AA275" s="900">
        <f>IF(OR(AC275&lt;0.01,AC275="n/a"),"n/a",I275/AC275)</f>
        <v>7.4004106776180691</v>
      </c>
      <c r="AB275" s="901">
        <v>12</v>
      </c>
      <c r="AC275" s="879">
        <v>4.87</v>
      </c>
      <c r="AD275" s="879">
        <v>2.48</v>
      </c>
      <c r="AE275" s="879">
        <v>7.76</v>
      </c>
      <c r="AF275" s="879">
        <v>3.86</v>
      </c>
      <c r="AG275" s="879">
        <v>35.9</v>
      </c>
      <c r="AH275" s="879">
        <v>21.6</v>
      </c>
      <c r="AI275" s="879">
        <v>10.26</v>
      </c>
      <c r="AJ275" s="879">
        <v>27.1</v>
      </c>
      <c r="AK275" s="879">
        <v>2.9499999999999997</v>
      </c>
      <c r="AL275" s="892">
        <v>8500</v>
      </c>
      <c r="AM275" s="886">
        <v>74.44</v>
      </c>
      <c r="AN275" s="879">
        <v>1.67</v>
      </c>
      <c r="AO275" s="753">
        <f>IF(U275="n/a","n/a",IF(AA275&lt;0,"n/a",IF(AA275="n/a","n/a",J275+U275-AA275)))</f>
        <v>27.223958906207706</v>
      </c>
      <c r="AP275" s="754">
        <f>IF(U275="n/a","n/a",J275+U275)</f>
        <v>34.624369583825775</v>
      </c>
      <c r="AQ275" s="902">
        <f>IF(OR(AC275&lt;0.01,AF275="n/a"),"n/a",(I275/SQRT(22.5*AC275*(I275/AF275))-1)*100)</f>
        <v>12.675710121482409</v>
      </c>
      <c r="AR275" s="663">
        <f>INDEX(Historical!$C$7:$C$1279,MATCH(B275,Historical!$B$7:$B$1301,0))*IF(AH275="n/a",1.03,IF(AH275&lt;0,1.01,IF(AH275&gt;10,1.1,(1+AH275/100))))</f>
        <v>3.74</v>
      </c>
      <c r="AS275" s="900">
        <f>IF($AI275="n/a",1.03*AR275,IF($AI275&lt;0,1.01*AR275,IF($AI275&gt;10,1.1*AR275,(1+$AI275/100)*AR275)))</f>
        <v>4.1140000000000008</v>
      </c>
      <c r="AT275" s="900">
        <f>IF($AK275="n/a",1.03*AS275,IF($AK275&lt;0,1.01*AS275,IF($AK275&gt;10,1.1*AS275,(1+$AK275/100)*AS275)))</f>
        <v>4.2353630000000013</v>
      </c>
      <c r="AU275" s="900">
        <f>IF($AK275="n/a",1.03*AT275,IF($AK275&lt;0,1.01*AT275,IF($AK275&gt;10,1.1*AT275,(1+$AK275/100)*AT275)))</f>
        <v>4.3603062085000017</v>
      </c>
      <c r="AV275" s="900">
        <f>IF($AK275="n/a",1.03*AU275,IF($AK275&lt;0,1.01*AU275,IF($AK275&gt;10,1.1*AU275,(1+$AK275/100)*AU275)))</f>
        <v>4.4889352416507524</v>
      </c>
      <c r="AW275" s="663">
        <f>SUM(AR275:AV275)</f>
        <v>20.938604450150756</v>
      </c>
      <c r="AX275" s="761">
        <f>AW275/I275*100</f>
        <v>58.098236543148609</v>
      </c>
      <c r="AY275" s="948">
        <v>1.3</v>
      </c>
      <c r="AZ275" s="886">
        <v>89.68</v>
      </c>
      <c r="BA275" s="886">
        <v>-44.75</v>
      </c>
      <c r="BB275" s="886">
        <v>-15.040000000000001</v>
      </c>
      <c r="BC275" s="886">
        <v>-29.15</v>
      </c>
      <c r="BD275" s="921"/>
      <c r="BE275" s="635">
        <v>2013</v>
      </c>
      <c r="BF275" s="912">
        <f>IF(BE275&gt;2008,0,IF(BE275&gt;2001,1,IF(BE275&gt;1990,2,IF(BE275&gt;1980,3,IF(BE275&gt;1973,4,IF(BE275&gt;1970,5,IF(BE275&gt;1960,6,IF(BE275&gt;1958,7,IF(BE275&gt;1953,8,9)))))))))</f>
        <v>0</v>
      </c>
      <c r="BG275" s="896">
        <v>12.2</v>
      </c>
    </row>
    <row r="276" spans="1:59" s="877" customFormat="1" x14ac:dyDescent="0.2">
      <c r="A276" s="895" t="s">
        <v>4151</v>
      </c>
      <c r="B276" s="889" t="s">
        <v>4152</v>
      </c>
      <c r="C276" s="946" t="s">
        <v>108</v>
      </c>
      <c r="D276" s="946" t="s">
        <v>4345</v>
      </c>
      <c r="E276" s="746">
        <v>6</v>
      </c>
      <c r="F276" s="1199">
        <v>710</v>
      </c>
      <c r="G276" s="1199" t="s">
        <v>106</v>
      </c>
      <c r="H276" s="1199" t="s">
        <v>106</v>
      </c>
      <c r="I276" s="888">
        <v>22.47</v>
      </c>
      <c r="J276" s="663">
        <f>(M276/I276)*100</f>
        <v>2.4922118380062308</v>
      </c>
      <c r="K276" s="891">
        <v>0.14000000000000001</v>
      </c>
      <c r="L276" s="901">
        <v>4</v>
      </c>
      <c r="M276" s="654">
        <f>K276*L276</f>
        <v>0.56000000000000005</v>
      </c>
      <c r="N276" s="884" t="s">
        <v>811</v>
      </c>
      <c r="O276" s="747">
        <v>0.13</v>
      </c>
      <c r="P276" s="875">
        <v>43868</v>
      </c>
      <c r="Q276" s="875">
        <v>43879</v>
      </c>
      <c r="R276" s="654">
        <f>(K276-O276)/O276*100</f>
        <v>7.6923076923076987</v>
      </c>
      <c r="S276" s="714">
        <f>IF(INDEX(Historical!$D$7:$D$1277,MATCH(B276,Historical!$B$7:$B$1301,0))=0,"n/a",(INDEX(Historical!$C$7:$C$1279,MATCH(B276,Historical!$B$7:$B$1301,0))/INDEX(Historical!$D$7:$D$1277,MATCH(B276,Historical!$B$7:$B$1301,0))-1)*100)</f>
        <v>19.512195121951216</v>
      </c>
      <c r="T276" s="714">
        <f>IF(INDEX(Historical!$F$7:$F$1270,MATCH(B276,Historical!$B$7:$B$1301,0))=0,"n/a",((INDEX(Historical!$C$7:$C$1279,MATCH(B276,Historical!$B$7:$B$1301,0))/INDEX(Historical!$F$7:$F$1270,MATCH(B276,Historical!$B$7:$B$1301,0)))^(1/3)-1)*100)</f>
        <v>19.105740639430579</v>
      </c>
      <c r="U276" s="714" t="str">
        <f>IF(INDEX(Historical!$H$7:$H$1270,MATCH(B276,Historical!$B$7:$B$1301,0))=0,"n/a",((INDEX(Historical!$C$7:$C$1279,MATCH(B276,Historical!$B$7:$B$1301,0))/INDEX(Historical!$H$7:$H$1270,MATCH(B276,Historical!$B$7:$B$1301,0)))^(1/5)-1)*100)</f>
        <v>n/a</v>
      </c>
      <c r="V276" s="714" t="str">
        <f>IF(INDEX(Historical!$O$7:$O$1270,MATCH(B276,Historical!$B$7:$B$1301,0))=0,"n/a",((INDEX(Historical!$C$7:$C$1279,MATCH(B276,Historical!$B$7:$B$1301,0))/INDEX(Historical!$O$7:$O$1270,MATCH(B276,Historical!$B$7:$B$1301,0)))^(1/10)-1)*100)</f>
        <v>n/a</v>
      </c>
      <c r="W276" s="715" t="str">
        <f>IF(OR(U276&lt;=0,U276="n/a",V276&lt;=0,V276="n/a"),"n/a",U276/V276)</f>
        <v>n/a</v>
      </c>
      <c r="X276" s="716" t="str">
        <f>IF(OR(AJ276&lt;=0,AJ276="n/a",U276&lt;=0,U276="n/a"),"n/a",U276/AJ276)</f>
        <v>n/a</v>
      </c>
      <c r="Y276" s="890"/>
      <c r="Z276" s="663">
        <f>IF(OR(AC276&lt;0.01,AC276="n/a"),"n/a",M276/AC276*100)</f>
        <v>23.931623931623935</v>
      </c>
      <c r="AA276" s="900">
        <f>IF(OR(AC276&lt;0.01,AC276="n/a"),"n/a",I276/AC276)</f>
        <v>9.6025641025641022</v>
      </c>
      <c r="AB276" s="901">
        <v>12</v>
      </c>
      <c r="AC276" s="879">
        <v>2.34</v>
      </c>
      <c r="AD276" s="879">
        <v>1.17</v>
      </c>
      <c r="AE276" s="879">
        <v>3.64</v>
      </c>
      <c r="AF276" s="879">
        <v>1.22</v>
      </c>
      <c r="AG276" s="879">
        <v>13.600000000000001</v>
      </c>
      <c r="AH276" s="879">
        <v>9.7000000000000011</v>
      </c>
      <c r="AI276" s="879">
        <v>-11.540000000000001</v>
      </c>
      <c r="AJ276" s="879">
        <v>21.7</v>
      </c>
      <c r="AK276" s="879">
        <v>8</v>
      </c>
      <c r="AL276" s="892">
        <v>434.61</v>
      </c>
      <c r="AM276" s="886">
        <v>0.3</v>
      </c>
      <c r="AN276" s="879">
        <v>0</v>
      </c>
      <c r="AO276" s="753" t="str">
        <f>IF(U276="n/a","n/a",IF(AA276&lt;0,"n/a",IF(AA276="n/a","n/a",J276+U276-AA276)))</f>
        <v>n/a</v>
      </c>
      <c r="AP276" s="754" t="str">
        <f>IF(U276="n/a","n/a",J276+U276)</f>
        <v>n/a</v>
      </c>
      <c r="AQ276" s="902">
        <f>IF(OR(AC276&lt;0.01,AF276="n/a"),"n/a",(I276/SQRT(22.5*AC276*(I276/AF276))-1)*100)</f>
        <v>-27.842369449075967</v>
      </c>
      <c r="AR276" s="663">
        <f>INDEX(Historical!$C$7:$C$1279,MATCH(B276,Historical!$B$7:$B$1301,0))*IF(AH276="n/a",1.03,IF(AH276&lt;0,1.01,IF(AH276&gt;10,1.1,(1+AH276/100))))</f>
        <v>0.53752999999999995</v>
      </c>
      <c r="AS276" s="900">
        <f>IF($AI276="n/a",1.03*AR276,IF($AI276&lt;0,1.01*AR276,IF($AI276&gt;10,1.1*AR276,(1+$AI276/100)*AR276)))</f>
        <v>0.54290529999999992</v>
      </c>
      <c r="AT276" s="900">
        <f>IF($AK276="n/a",1.03*AS276,IF($AK276&lt;0,1.01*AS276,IF($AK276&gt;10,1.1*AS276,(1+$AK276/100)*AS276)))</f>
        <v>0.58633772399999995</v>
      </c>
      <c r="AU276" s="900">
        <f>IF($AK276="n/a",1.03*AT276,IF($AK276&lt;0,1.01*AT276,IF($AK276&gt;10,1.1*AT276,(1+$AK276/100)*AT276)))</f>
        <v>0.63324474192000002</v>
      </c>
      <c r="AV276" s="900">
        <f>IF($AK276="n/a",1.03*AU276,IF($AK276&lt;0,1.01*AU276,IF($AK276&gt;10,1.1*AU276,(1+$AK276/100)*AU276)))</f>
        <v>0.68390432127360001</v>
      </c>
      <c r="AW276" s="663">
        <f>SUM(AR276:AV276)</f>
        <v>2.9839220871935996</v>
      </c>
      <c r="AX276" s="761">
        <f>AW276/I276*100</f>
        <v>13.27958205248598</v>
      </c>
      <c r="AY276" s="948">
        <v>0.92</v>
      </c>
      <c r="AZ276" s="886">
        <v>65.83</v>
      </c>
      <c r="BA276" s="886">
        <v>-28.139999999999997</v>
      </c>
      <c r="BB276" s="886">
        <v>5.86</v>
      </c>
      <c r="BC276" s="886">
        <v>-11.01</v>
      </c>
      <c r="BD276" s="921"/>
      <c r="BE276" s="635">
        <v>2015</v>
      </c>
      <c r="BF276" s="912">
        <f>IF(BE276&gt;2008,0,IF(BE276&gt;2001,1,IF(BE276&gt;1990,2,IF(BE276&gt;1980,3,IF(BE276&gt;1973,4,IF(BE276&gt;1970,5,IF(BE276&gt;1960,6,IF(BE276&gt;1958,7,IF(BE276&gt;1953,8,9)))))))))</f>
        <v>0</v>
      </c>
      <c r="BG276" s="896">
        <v>1.9</v>
      </c>
    </row>
    <row r="277" spans="1:59" s="877" customFormat="1" ht="12.75" customHeight="1" x14ac:dyDescent="0.2">
      <c r="A277" s="13" t="s">
        <v>3900</v>
      </c>
      <c r="B277" s="607" t="s">
        <v>3901</v>
      </c>
      <c r="C277" s="946" t="s">
        <v>245</v>
      </c>
      <c r="D277" s="946" t="s">
        <v>4359</v>
      </c>
      <c r="E277" s="746">
        <v>6</v>
      </c>
      <c r="F277" s="1199">
        <v>727</v>
      </c>
      <c r="G277" s="1199" t="s">
        <v>106</v>
      </c>
      <c r="H277" s="1199" t="s">
        <v>106</v>
      </c>
      <c r="I277" s="888">
        <v>54.63</v>
      </c>
      <c r="J277" s="663">
        <f>(M277/I277)*100</f>
        <v>3.8074318140216001</v>
      </c>
      <c r="K277" s="891">
        <v>0.52</v>
      </c>
      <c r="L277" s="901">
        <v>4</v>
      </c>
      <c r="M277" s="654">
        <f>K277*L277</f>
        <v>2.08</v>
      </c>
      <c r="N277" s="884" t="s">
        <v>4440</v>
      </c>
      <c r="O277" s="747">
        <v>0.5</v>
      </c>
      <c r="P277" s="875">
        <v>43903</v>
      </c>
      <c r="Q277" s="875">
        <v>43924</v>
      </c>
      <c r="R277" s="654">
        <f>(K277-O277)/O277*100</f>
        <v>4.0000000000000036</v>
      </c>
      <c r="S277" s="714">
        <f>IF(INDEX(Historical!$D$7:$D$1277,MATCH(B277,Historical!$B$7:$B$1301,0))=0,"n/a",(INDEX(Historical!$C$7:$C$1279,MATCH(B277,Historical!$B$7:$B$1301,0))/INDEX(Historical!$D$7:$D$1277,MATCH(B277,Historical!$B$7:$B$1301,0))-1)*100)</f>
        <v>8.333333333333325</v>
      </c>
      <c r="T277" s="714">
        <f>IF(INDEX(Historical!$F$7:$F$1270,MATCH(B277,Historical!$B$7:$B$1301,0))=0,"n/a",((INDEX(Historical!$C$7:$C$1279,MATCH(B277,Historical!$B$7:$B$1301,0))/INDEX(Historical!$F$7:$F$1270,MATCH(B277,Historical!$B$7:$B$1301,0)))^(1/3)-1)*100)</f>
        <v>46.514623681603283</v>
      </c>
      <c r="U277" s="714" t="str">
        <f>IF(INDEX(Historical!$H$7:$H$1270,MATCH(B277,Historical!$B$7:$B$1301,0))=0,"n/a",((INDEX(Historical!$C$7:$C$1279,MATCH(B277,Historical!$B$7:$B$1301,0))/INDEX(Historical!$H$7:$H$1270,MATCH(B277,Historical!$B$7:$B$1301,0)))^(1/5)-1)*100)</f>
        <v>n/a</v>
      </c>
      <c r="V277" s="714" t="str">
        <f>IF(INDEX(Historical!$O$7:$O$1270,MATCH(B277,Historical!$B$7:$B$1301,0))=0,"n/a",((INDEX(Historical!$C$7:$C$1279,MATCH(B277,Historical!$B$7:$B$1301,0))/INDEX(Historical!$O$7:$O$1270,MATCH(B277,Historical!$B$7:$B$1301,0)))^(1/10)-1)*100)</f>
        <v>n/a</v>
      </c>
      <c r="W277" s="715" t="str">
        <f>IF(OR(U277&lt;=0,U277="n/a",V277&lt;=0,V277="n/a"),"n/a",U277/V277)</f>
        <v>n/a</v>
      </c>
      <c r="X277" s="716" t="str">
        <f>IF(OR(AJ277&lt;=0,AJ277="n/a",U277&lt;=0,U277="n/a"),"n/a",U277/AJ277)</f>
        <v>n/a</v>
      </c>
      <c r="Y277" s="890"/>
      <c r="Z277" s="663">
        <f>IF(OR(AC277&lt;0.01,AC277="n/a"),"n/a",M277/AC277*100)</f>
        <v>89.65517241379311</v>
      </c>
      <c r="AA277" s="900">
        <f>IF(OR(AC277&lt;0.01,AC277="n/a"),"n/a",I277/AC277)</f>
        <v>23.547413793103452</v>
      </c>
      <c r="AB277" s="901">
        <v>12</v>
      </c>
      <c r="AC277" s="879">
        <v>2.3199999999999998</v>
      </c>
      <c r="AD277" s="879">
        <v>1.25</v>
      </c>
      <c r="AE277" s="879">
        <v>2.96</v>
      </c>
      <c r="AF277" s="879">
        <v>7.58</v>
      </c>
      <c r="AG277" s="879" t="s">
        <v>136</v>
      </c>
      <c r="AH277" s="879">
        <v>28.599999999999998</v>
      </c>
      <c r="AI277" s="879">
        <v>10.4</v>
      </c>
      <c r="AJ277" s="879">
        <v>40.67</v>
      </c>
      <c r="AK277" s="879">
        <v>19.13</v>
      </c>
      <c r="AL277" s="892">
        <v>16490</v>
      </c>
      <c r="AM277" s="886">
        <v>3.2199999999999998</v>
      </c>
      <c r="AN277" s="879" t="s">
        <v>136</v>
      </c>
      <c r="AO277" s="753" t="str">
        <f>IF(U277="n/a","n/a",IF(AA277&lt;0,"n/a",IF(AA277="n/a","n/a",J277+U277-AA277)))</f>
        <v>n/a</v>
      </c>
      <c r="AP277" s="754" t="str">
        <f>IF(U277="n/a","n/a",J277+U277)</f>
        <v>n/a</v>
      </c>
      <c r="AQ277" s="902">
        <f>IF(OR(AC277&lt;0.01,AF277="n/a"),"n/a",(I277/SQRT(22.5*AC277*(I277/AF277))-1)*100)</f>
        <v>181.65336974667139</v>
      </c>
      <c r="AR277" s="663">
        <f>INDEX(Historical!$C$7:$C$1279,MATCH(B277,Historical!$B$7:$B$1301,0))*IF(AH277="n/a",1.03,IF(AH277&lt;0,1.01,IF(AH277&gt;10,1.1,(1+AH277/100))))</f>
        <v>2.145</v>
      </c>
      <c r="AS277" s="900">
        <f>IF($AI277="n/a",1.03*AR277,IF($AI277&lt;0,1.01*AR277,IF($AI277&gt;10,1.1*AR277,(1+$AI277/100)*AR277)))</f>
        <v>2.3595000000000002</v>
      </c>
      <c r="AT277" s="900">
        <f>IF($AK277="n/a",1.03*AS277,IF($AK277&lt;0,1.01*AS277,IF($AK277&gt;10,1.1*AS277,(1+$AK277/100)*AS277)))</f>
        <v>2.5954500000000005</v>
      </c>
      <c r="AU277" s="900">
        <f>IF($AK277="n/a",1.03*AT277,IF($AK277&lt;0,1.01*AT277,IF($AK277&gt;10,1.1*AT277,(1+$AK277/100)*AT277)))</f>
        <v>2.8549950000000006</v>
      </c>
      <c r="AV277" s="900">
        <f>IF($AK277="n/a",1.03*AU277,IF($AK277&lt;0,1.01*AU277,IF($AK277&gt;10,1.1*AU277,(1+$AK277/100)*AU277)))</f>
        <v>3.1404945000000009</v>
      </c>
      <c r="AW277" s="663">
        <f>SUM(AR277:AV277)</f>
        <v>13.095439500000003</v>
      </c>
      <c r="AX277" s="761">
        <f>AW277/I277*100</f>
        <v>23.9711504667765</v>
      </c>
      <c r="AY277" s="948" t="s">
        <v>136</v>
      </c>
      <c r="AZ277" s="886">
        <v>117.82</v>
      </c>
      <c r="BA277" s="886">
        <v>-31.25</v>
      </c>
      <c r="BB277" s="886">
        <v>3.46</v>
      </c>
      <c r="BC277" s="886">
        <v>-7.26</v>
      </c>
      <c r="BD277" s="921"/>
      <c r="BE277" s="635">
        <v>2015</v>
      </c>
      <c r="BF277" s="912">
        <f>IF(BE277&gt;2008,0,IF(BE277&gt;2001,1,IF(BE277&gt;1990,2,IF(BE277&gt;1980,3,IF(BE277&gt;1973,4,IF(BE277&gt;1970,5,IF(BE277&gt;1960,6,IF(BE277&gt;1958,7,IF(BE277&gt;1953,8,9)))))))))</f>
        <v>0</v>
      </c>
      <c r="BG277" s="896" t="s">
        <v>136</v>
      </c>
    </row>
    <row r="278" spans="1:59" s="877" customFormat="1" ht="12.75" customHeight="1" x14ac:dyDescent="0.2">
      <c r="A278" s="877" t="s">
        <v>3894</v>
      </c>
      <c r="B278" s="889" t="s">
        <v>3895</v>
      </c>
      <c r="C278" s="946" t="s">
        <v>4325</v>
      </c>
      <c r="D278" s="946" t="s">
        <v>4326</v>
      </c>
      <c r="E278" s="746">
        <v>7</v>
      </c>
      <c r="F278" s="1199">
        <v>656</v>
      </c>
      <c r="G278" s="1199" t="s">
        <v>106</v>
      </c>
      <c r="H278" s="1199" t="s">
        <v>106</v>
      </c>
      <c r="I278" s="888">
        <v>64.09</v>
      </c>
      <c r="J278" s="663">
        <f>(M278/I278)*100</f>
        <v>2.9333749414885313</v>
      </c>
      <c r="K278" s="891">
        <v>0.47</v>
      </c>
      <c r="L278" s="901">
        <v>4</v>
      </c>
      <c r="M278" s="654">
        <f>K278*L278</f>
        <v>1.88</v>
      </c>
      <c r="N278" s="884" t="s">
        <v>503</v>
      </c>
      <c r="O278" s="747">
        <v>0.44</v>
      </c>
      <c r="P278" s="875">
        <v>43909</v>
      </c>
      <c r="Q278" s="875">
        <v>43928</v>
      </c>
      <c r="R278" s="654">
        <f>(K278-O278)/O278*100</f>
        <v>6.8181818181818121</v>
      </c>
      <c r="S278" s="714">
        <f>IF(INDEX(Historical!$D$7:$D$1277,MATCH(B278,Historical!$B$7:$B$1301,0))=0,"n/a",(INDEX(Historical!$C$7:$C$1279,MATCH(B278,Historical!$B$7:$B$1301,0))/INDEX(Historical!$D$7:$D$1277,MATCH(B278,Historical!$B$7:$B$1301,0))-1)*100)</f>
        <v>6.7901234567901092</v>
      </c>
      <c r="T278" s="714">
        <f>IF(INDEX(Historical!$F$7:$F$1270,MATCH(B278,Historical!$B$7:$B$1301,0))=0,"n/a",((INDEX(Historical!$C$7:$C$1279,MATCH(B278,Historical!$B$7:$B$1301,0))/INDEX(Historical!$F$7:$F$1270,MATCH(B278,Historical!$B$7:$B$1301,0)))^(1/3)-1)*100)</f>
        <v>7.3097926785551381</v>
      </c>
      <c r="U278" s="714">
        <f>IF(INDEX(Historical!$H$7:$H$1270,MATCH(B278,Historical!$B$7:$B$1301,0))=0,"n/a",((INDEX(Historical!$C$7:$C$1279,MATCH(B278,Historical!$B$7:$B$1301,0))/INDEX(Historical!$H$7:$H$1270,MATCH(B278,Historical!$B$7:$B$1301,0)))^(1/5)-1)*100)</f>
        <v>9.2809910432528842</v>
      </c>
      <c r="V278" s="714" t="str">
        <f>IF(INDEX(Historical!$O$7:$O$1270,MATCH(B278,Historical!$B$7:$B$1301,0))=0,"n/a",((INDEX(Historical!$C$7:$C$1279,MATCH(B278,Historical!$B$7:$B$1301,0))/INDEX(Historical!$O$7:$O$1270,MATCH(B278,Historical!$B$7:$B$1301,0)))^(1/10)-1)*100)</f>
        <v>n/a</v>
      </c>
      <c r="W278" s="715" t="str">
        <f>IF(OR(U278&lt;=0,U278="n/a",V278&lt;=0,V278="n/a"),"n/a",U278/V278)</f>
        <v>n/a</v>
      </c>
      <c r="X278" s="716" t="str">
        <f>IF(OR(AJ278&lt;=0,AJ278="n/a",U278&lt;=0,U278="n/a"),"n/a",U278/AJ278)</f>
        <v>n/a</v>
      </c>
      <c r="Y278" s="890"/>
      <c r="Z278" s="663" t="str">
        <f>IF(OR(AC278&lt;0.01,AC278="n/a"),"n/a",M278/AC278*100)</f>
        <v>n/a</v>
      </c>
      <c r="AA278" s="900" t="str">
        <f>IF(OR(AC278&lt;0.01,AC278="n/a"),"n/a",I278/AC278)</f>
        <v>n/a</v>
      </c>
      <c r="AB278" s="901">
        <v>12</v>
      </c>
      <c r="AC278" s="879">
        <v>-0.28999999999999998</v>
      </c>
      <c r="AD278" s="879" t="s">
        <v>136</v>
      </c>
      <c r="AE278" s="879">
        <v>7.87</v>
      </c>
      <c r="AF278" s="879">
        <v>3.83</v>
      </c>
      <c r="AG278" s="879">
        <v>-1.7000000000000002</v>
      </c>
      <c r="AH278" s="881">
        <v>80.400000000000006</v>
      </c>
      <c r="AI278" s="881">
        <v>1910.0000000000002</v>
      </c>
      <c r="AJ278" s="879">
        <v>-17.2</v>
      </c>
      <c r="AK278" s="879" t="s">
        <v>136</v>
      </c>
      <c r="AL278" s="892">
        <v>3890</v>
      </c>
      <c r="AM278" s="886">
        <v>0.89999999999999991</v>
      </c>
      <c r="AN278" s="879">
        <v>1.75</v>
      </c>
      <c r="AO278" s="753" t="str">
        <f>IF(U278="n/a","n/a",IF(AA278&lt;0,"n/a",IF(AA278="n/a","n/a",J278+U278-AA278)))</f>
        <v>n/a</v>
      </c>
      <c r="AP278" s="754">
        <f>IF(U278="n/a","n/a",J278+U278)</f>
        <v>12.214365984741416</v>
      </c>
      <c r="AQ278" s="902" t="str">
        <f>IF(OR(AC278&lt;0.01,AF278="n/a"),"n/a",(I278/SQRT(22.5*AC278*(I278/AF278))-1)*100)</f>
        <v>n/a</v>
      </c>
      <c r="AR278" s="663">
        <f>INDEX(Historical!$C$7:$C$1279,MATCH(B278,Historical!$B$7:$B$1301,0))*IF(AH278="n/a",1.03,IF(AH278&lt;0,1.01,IF(AH278&gt;10,1.1,(1+AH278/100))))</f>
        <v>1.903</v>
      </c>
      <c r="AS278" s="900">
        <f>IF($AI278="n/a",1.03*AR278,IF($AI278&lt;0,1.01*AR278,IF($AI278&gt;10,1.1*AR278,(1+$AI278/100)*AR278)))</f>
        <v>2.0933000000000002</v>
      </c>
      <c r="AT278" s="900">
        <f>IF($AK278="n/a",1.03*AS278,IF($AK278&lt;0,1.01*AS278,IF($AK278&gt;10,1.1*AS278,(1+$AK278/100)*AS278)))</f>
        <v>2.1560990000000002</v>
      </c>
      <c r="AU278" s="900">
        <f>IF($AK278="n/a",1.03*AT278,IF($AK278&lt;0,1.01*AT278,IF($AK278&gt;10,1.1*AT278,(1+$AK278/100)*AT278)))</f>
        <v>2.2207819700000004</v>
      </c>
      <c r="AV278" s="900">
        <f>IF($AK278="n/a",1.03*AU278,IF($AK278&lt;0,1.01*AU278,IF($AK278&gt;10,1.1*AU278,(1+$AK278/100)*AU278)))</f>
        <v>2.2874054291000006</v>
      </c>
      <c r="AW278" s="663">
        <f>SUM(AR278:AV278)</f>
        <v>10.660586399100001</v>
      </c>
      <c r="AX278" s="761">
        <f>AW278/I278*100</f>
        <v>16.633775002496488</v>
      </c>
      <c r="AY278" s="948">
        <v>0.54</v>
      </c>
      <c r="AZ278" s="886">
        <v>50.3</v>
      </c>
      <c r="BA278" s="886">
        <v>-7.07</v>
      </c>
      <c r="BB278" s="886">
        <v>0.59</v>
      </c>
      <c r="BC278" s="886">
        <v>13.270000000000001</v>
      </c>
      <c r="BD278" s="921"/>
      <c r="BE278" s="635">
        <v>2014</v>
      </c>
      <c r="BF278" s="912">
        <f>IF(BE278&gt;2008,0,IF(BE278&gt;2001,1,IF(BE278&gt;1990,2,IF(BE278&gt;1980,3,IF(BE278&gt;1973,4,IF(BE278&gt;1970,5,IF(BE278&gt;1960,6,IF(BE278&gt;1958,7,IF(BE278&gt;1953,8,9)))))))))</f>
        <v>0</v>
      </c>
      <c r="BG278" s="896">
        <v>-0.5</v>
      </c>
    </row>
    <row r="279" spans="1:59" s="877" customFormat="1" ht="12.75" customHeight="1" x14ac:dyDescent="0.2">
      <c r="A279" s="885" t="s">
        <v>1159</v>
      </c>
      <c r="B279" s="889" t="s">
        <v>1160</v>
      </c>
      <c r="C279" s="946" t="s">
        <v>108</v>
      </c>
      <c r="D279" s="946" t="s">
        <v>118</v>
      </c>
      <c r="E279" s="746">
        <v>7</v>
      </c>
      <c r="F279" s="1199">
        <v>621</v>
      </c>
      <c r="G279" s="1199" t="s">
        <v>106</v>
      </c>
      <c r="H279" s="1199" t="s">
        <v>106</v>
      </c>
      <c r="I279" s="888">
        <v>206.2</v>
      </c>
      <c r="J279" s="663">
        <f>(M279/I279)*100</f>
        <v>3.0067895247332688</v>
      </c>
      <c r="K279" s="891">
        <v>1.55</v>
      </c>
      <c r="L279" s="901">
        <v>4</v>
      </c>
      <c r="M279" s="654">
        <f>K279*L279</f>
        <v>6.2</v>
      </c>
      <c r="N279" s="884" t="s">
        <v>261</v>
      </c>
      <c r="O279" s="747">
        <v>1.4</v>
      </c>
      <c r="P279" s="875">
        <v>43801</v>
      </c>
      <c r="Q279" s="875">
        <v>43822</v>
      </c>
      <c r="R279" s="654">
        <f>(K279-O279)/O279*100</f>
        <v>10.714285714285724</v>
      </c>
      <c r="S279" s="714">
        <f>IF(INDEX(Historical!$D$7:$D$1277,MATCH(B279,Historical!$B$7:$B$1301,0))=0,"n/a",(INDEX(Historical!$C$7:$C$1279,MATCH(B279,Historical!$B$7:$B$1301,0))/INDEX(Historical!$D$7:$D$1277,MATCH(B279,Historical!$B$7:$B$1301,0))-1)*100)</f>
        <v>8.4905660377358583</v>
      </c>
      <c r="T279" s="714">
        <f>IF(INDEX(Historical!$F$7:$F$1270,MATCH(B279,Historical!$B$7:$B$1301,0))=0,"n/a",((INDEX(Historical!$C$7:$C$1279,MATCH(B279,Historical!$B$7:$B$1301,0))/INDEX(Historical!$F$7:$F$1270,MATCH(B279,Historical!$B$7:$B$1301,0)))^(1/3)-1)*100)</f>
        <v>6.9522672739187108</v>
      </c>
      <c r="U279" s="714">
        <f>IF(INDEX(Historical!$H$7:$H$1270,MATCH(B279,Historical!$B$7:$B$1301,0))=0,"n/a",((INDEX(Historical!$C$7:$C$1279,MATCH(B279,Historical!$B$7:$B$1301,0))/INDEX(Historical!$H$7:$H$1270,MATCH(B279,Historical!$B$7:$B$1301,0)))^(1/5)-1)*100)</f>
        <v>12.435530480826129</v>
      </c>
      <c r="V279" s="714">
        <f>IF(INDEX(Historical!$O$7:$O$1270,MATCH(B279,Historical!$B$7:$B$1301,0))=0,"n/a",((INDEX(Historical!$C$7:$C$1279,MATCH(B279,Historical!$B$7:$B$1301,0))/INDEX(Historical!$O$7:$O$1270,MATCH(B279,Historical!$B$7:$B$1301,0)))^(1/10)-1)*100)</f>
        <v>11.592925109896758</v>
      </c>
      <c r="W279" s="715">
        <f>IF(OR(U279&lt;=0,U279="n/a",V279&lt;=0,V279="n/a"),"n/a",U279/V279)</f>
        <v>1.0726827235526648</v>
      </c>
      <c r="X279" s="716" t="str">
        <f>IF(OR(AJ279&lt;=0,AJ279="n/a",U279&lt;=0,U279="n/a"),"n/a",U279/AJ279)</f>
        <v>n/a</v>
      </c>
      <c r="Y279" s="890" t="s">
        <v>474</v>
      </c>
      <c r="Z279" s="663">
        <f>IF(OR(AC279&lt;0.01,AC279="n/a"),"n/a",M279/AC279*100)</f>
        <v>37.598544572468171</v>
      </c>
      <c r="AA279" s="900">
        <f>IF(OR(AC279&lt;0.01,AC279="n/a"),"n/a",I279/AC279)</f>
        <v>12.504548211036992</v>
      </c>
      <c r="AB279" s="901">
        <v>12</v>
      </c>
      <c r="AC279" s="879">
        <v>16.489999999999998</v>
      </c>
      <c r="AD279" s="879" t="s">
        <v>136</v>
      </c>
      <c r="AE279" s="879">
        <v>1.01</v>
      </c>
      <c r="AF279" s="879">
        <v>0.95</v>
      </c>
      <c r="AG279" s="879" t="s">
        <v>136</v>
      </c>
      <c r="AH279" s="879">
        <v>-34.9</v>
      </c>
      <c r="AI279" s="879">
        <v>65.77</v>
      </c>
      <c r="AJ279" s="879">
        <v>-1</v>
      </c>
      <c r="AK279" s="879">
        <v>-2.8400000000000003</v>
      </c>
      <c r="AL279" s="892">
        <v>8360</v>
      </c>
      <c r="AM279" s="886">
        <v>1.3</v>
      </c>
      <c r="AN279" s="879">
        <v>0.08</v>
      </c>
      <c r="AO279" s="753">
        <f>IF(U279="n/a","n/a",IF(AA279&lt;0,"n/a",IF(AA279="n/a","n/a",J279+U279-AA279)))</f>
        <v>2.9377717945224067</v>
      </c>
      <c r="AP279" s="754">
        <f>IF(U279="n/a","n/a",J279+U279)</f>
        <v>15.442320005559399</v>
      </c>
      <c r="AQ279" s="902">
        <f>IF(OR(AC279&lt;0.01,AF279="n/a"),"n/a",(I279/SQRT(22.5*AC279*(I279/AF279))-1)*100)</f>
        <v>-27.338468681502782</v>
      </c>
      <c r="AR279" s="663">
        <f>INDEX(Historical!$C$7:$C$1279,MATCH(B279,Historical!$B$7:$B$1301,0))*IF(AH279="n/a",1.03,IF(AH279&lt;0,1.01,IF(AH279&gt;10,1.1,(1+AH279/100))))</f>
        <v>5.8075000000000001</v>
      </c>
      <c r="AS279" s="900">
        <f>IF($AI279="n/a",1.03*AR279,IF($AI279&lt;0,1.01*AR279,IF($AI279&gt;10,1.1*AR279,(1+$AI279/100)*AR279)))</f>
        <v>6.3882500000000002</v>
      </c>
      <c r="AT279" s="900">
        <f>IF($AK279="n/a",1.03*AS279,IF($AK279&lt;0,1.01*AS279,IF($AK279&gt;10,1.1*AS279,(1+$AK279/100)*AS279)))</f>
        <v>6.4521325000000003</v>
      </c>
      <c r="AU279" s="900">
        <f>IF($AK279="n/a",1.03*AT279,IF($AK279&lt;0,1.01*AT279,IF($AK279&gt;10,1.1*AT279,(1+$AK279/100)*AT279)))</f>
        <v>6.5166538250000006</v>
      </c>
      <c r="AV279" s="900">
        <f>IF($AK279="n/a",1.03*AU279,IF($AK279&lt;0,1.01*AU279,IF($AK279&gt;10,1.1*AU279,(1+$AK279/100)*AU279)))</f>
        <v>6.5818203632500003</v>
      </c>
      <c r="AW279" s="663">
        <f>SUM(AR279:AV279)</f>
        <v>31.74635668825</v>
      </c>
      <c r="AX279" s="761">
        <f>AW279/I279*100</f>
        <v>15.39590528043162</v>
      </c>
      <c r="AY279" s="948">
        <v>0.46</v>
      </c>
      <c r="AZ279" s="886">
        <v>31.069999999999997</v>
      </c>
      <c r="BA279" s="886">
        <v>-29.94</v>
      </c>
      <c r="BB279" s="886">
        <v>5.81</v>
      </c>
      <c r="BC279" s="886">
        <v>-13.96</v>
      </c>
      <c r="BD279" s="921"/>
      <c r="BE279" s="635">
        <v>2014</v>
      </c>
      <c r="BF279" s="912">
        <f>IF(BE279&gt;2008,0,IF(BE279&gt;2001,1,IF(BE279&gt;1990,2,IF(BE279&gt;1980,3,IF(BE279&gt;1973,4,IF(BE279&gt;1970,5,IF(BE279&gt;1960,6,IF(BE279&gt;1958,7,IF(BE279&gt;1953,8,9)))))))))</f>
        <v>0</v>
      </c>
      <c r="BG279" s="896" t="s">
        <v>136</v>
      </c>
    </row>
    <row r="280" spans="1:59" s="877" customFormat="1" ht="12.75" customHeight="1" x14ac:dyDescent="0.2">
      <c r="A280" s="885" t="s">
        <v>3898</v>
      </c>
      <c r="B280" s="615" t="s">
        <v>3899</v>
      </c>
      <c r="C280" s="946" t="s">
        <v>4325</v>
      </c>
      <c r="D280" s="946" t="s">
        <v>4326</v>
      </c>
      <c r="E280" s="746">
        <v>7</v>
      </c>
      <c r="F280" s="1199">
        <v>639</v>
      </c>
      <c r="G280" s="1199" t="s">
        <v>106</v>
      </c>
      <c r="H280" s="1199" t="s">
        <v>106</v>
      </c>
      <c r="I280" s="888">
        <v>45.89</v>
      </c>
      <c r="J280" s="663">
        <f>(M280/I280)*100</f>
        <v>5.1863151013292654</v>
      </c>
      <c r="K280" s="891">
        <v>0.59499999999999997</v>
      </c>
      <c r="L280" s="901">
        <v>4</v>
      </c>
      <c r="M280" s="654">
        <f>K280*L280</f>
        <v>2.38</v>
      </c>
      <c r="N280" s="884" t="s">
        <v>996</v>
      </c>
      <c r="O280" s="747">
        <v>0.58499999999999996</v>
      </c>
      <c r="P280" s="875">
        <v>43882</v>
      </c>
      <c r="Q280" s="875">
        <v>43895</v>
      </c>
      <c r="R280" s="654">
        <f>(K280-O280)/O280*100</f>
        <v>1.7094017094017109</v>
      </c>
      <c r="S280" s="714">
        <f>IF(INDEX(Historical!$D$7:$D$1277,MATCH(B280,Historical!$B$7:$B$1301,0))=0,"n/a",(INDEX(Historical!$C$7:$C$1279,MATCH(B280,Historical!$B$7:$B$1301,0))/INDEX(Historical!$D$7:$D$1277,MATCH(B280,Historical!$B$7:$B$1301,0))-1)*100)</f>
        <v>5.4054054054053946</v>
      </c>
      <c r="T280" s="714">
        <f>IF(INDEX(Historical!$F$7:$F$1270,MATCH(B280,Historical!$B$7:$B$1301,0))=0,"n/a",((INDEX(Historical!$C$7:$C$1279,MATCH(B280,Historical!$B$7:$B$1301,0))/INDEX(Historical!$F$7:$F$1270,MATCH(B280,Historical!$B$7:$B$1301,0)))^(1/3)-1)*100)</f>
        <v>5.3728243029631084</v>
      </c>
      <c r="U280" s="714">
        <f>IF(INDEX(Historical!$H$7:$H$1270,MATCH(B280,Historical!$B$7:$B$1301,0))=0,"n/a",((INDEX(Historical!$C$7:$C$1279,MATCH(B280,Historical!$B$7:$B$1301,0))/INDEX(Historical!$H$7:$H$1270,MATCH(B280,Historical!$B$7:$B$1301,0)))^(1/5)-1)*100)</f>
        <v>4.4748127976484753</v>
      </c>
      <c r="V280" s="714">
        <f>IF(INDEX(Historical!$O$7:$O$1270,MATCH(B280,Historical!$B$7:$B$1301,0))=0,"n/a",((INDEX(Historical!$C$7:$C$1279,MATCH(B280,Historical!$B$7:$B$1301,0))/INDEX(Historical!$O$7:$O$1270,MATCH(B280,Historical!$B$7:$B$1301,0)))^(1/10)-1)*100)</f>
        <v>1.028036850637104</v>
      </c>
      <c r="W280" s="715">
        <f>IF(OR(U280&lt;=0,U280="n/a",V280&lt;=0,V280="n/a"),"n/a",U280/V280)</f>
        <v>4.3527747034314039</v>
      </c>
      <c r="X280" s="716" t="str">
        <f>IF(OR(AJ280&lt;=0,AJ280="n/a",U280&lt;=0,U280="n/a"),"n/a",U280/AJ280)</f>
        <v>n/a</v>
      </c>
      <c r="Y280" s="690"/>
      <c r="Z280" s="663">
        <f>IF(OR(AC280&lt;0.01,AC280="n/a"),"n/a",M280/AC280*100)</f>
        <v>321.62162162162161</v>
      </c>
      <c r="AA280" s="900">
        <f>IF(OR(AC280&lt;0.01,AC280="n/a"),"n/a",I280/AC280)</f>
        <v>62.013513513513516</v>
      </c>
      <c r="AB280" s="901">
        <v>12</v>
      </c>
      <c r="AC280" s="879">
        <v>0.74</v>
      </c>
      <c r="AD280" s="879">
        <v>6.83</v>
      </c>
      <c r="AE280" s="879">
        <v>6.97</v>
      </c>
      <c r="AF280" s="879">
        <v>1.24</v>
      </c>
      <c r="AG280" s="879">
        <v>2</v>
      </c>
      <c r="AH280" s="879">
        <v>-2.6</v>
      </c>
      <c r="AI280" s="879">
        <v>37.44</v>
      </c>
      <c r="AJ280" s="879">
        <v>-4.5</v>
      </c>
      <c r="AK280" s="879">
        <v>9.1</v>
      </c>
      <c r="AL280" s="892">
        <v>7870</v>
      </c>
      <c r="AM280" s="886">
        <v>1.2</v>
      </c>
      <c r="AN280" s="879">
        <v>0.71</v>
      </c>
      <c r="AO280" s="753">
        <f>IF(U280="n/a","n/a",IF(AA280&lt;0,"n/a",IF(AA280="n/a","n/a",J280+U280-AA280)))</f>
        <v>-52.352385614535777</v>
      </c>
      <c r="AP280" s="754">
        <f>IF(U280="n/a","n/a",J280+U280)</f>
        <v>9.6611278989777407</v>
      </c>
      <c r="AQ280" s="902">
        <f>IF(OR(AC280&lt;0.01,AF280="n/a"),"n/a",(I280/SQRT(22.5*AC280*(I280/AF280))-1)*100)</f>
        <v>84.868429798969046</v>
      </c>
      <c r="AR280" s="663">
        <f>INDEX(Historical!$C$7:$C$1279,MATCH(B280,Historical!$B$7:$B$1301,0))*IF(AH280="n/a",1.03,IF(AH280&lt;0,1.01,IF(AH280&gt;10,1.1,(1+AH280/100))))</f>
        <v>2.3633999999999999</v>
      </c>
      <c r="AS280" s="900">
        <f>IF($AI280="n/a",1.03*AR280,IF($AI280&lt;0,1.01*AR280,IF($AI280&gt;10,1.1*AR280,(1+$AI280/100)*AR280)))</f>
        <v>2.5997400000000002</v>
      </c>
      <c r="AT280" s="900">
        <f>IF($AK280="n/a",1.03*AS280,IF($AK280&lt;0,1.01*AS280,IF($AK280&gt;10,1.1*AS280,(1+$AK280/100)*AS280)))</f>
        <v>2.8363163400000002</v>
      </c>
      <c r="AU280" s="900">
        <f>IF($AK280="n/a",1.03*AT280,IF($AK280&lt;0,1.01*AT280,IF($AK280&gt;10,1.1*AT280,(1+$AK280/100)*AT280)))</f>
        <v>3.0944211269399999</v>
      </c>
      <c r="AV280" s="900">
        <f>IF($AK280="n/a",1.03*AU280,IF($AK280&lt;0,1.01*AU280,IF($AK280&gt;10,1.1*AU280,(1+$AK280/100)*AU280)))</f>
        <v>3.3760134494915399</v>
      </c>
      <c r="AW280" s="663">
        <f>SUM(AR280:AV280)</f>
        <v>14.269890916431541</v>
      </c>
      <c r="AX280" s="761">
        <f>AW280/I280*100</f>
        <v>31.09586166143286</v>
      </c>
      <c r="AY280" s="948">
        <v>0.95</v>
      </c>
      <c r="AZ280" s="886">
        <v>44.31</v>
      </c>
      <c r="BA280" s="886">
        <v>-34.56</v>
      </c>
      <c r="BB280" s="886">
        <v>6.5500000000000007</v>
      </c>
      <c r="BC280" s="886">
        <v>-18.07</v>
      </c>
      <c r="BD280" s="921"/>
      <c r="BE280" s="635">
        <v>2014</v>
      </c>
      <c r="BF280" s="912">
        <f>IF(BE280&gt;2008,0,IF(BE280&gt;2001,1,IF(BE280&gt;1990,2,IF(BE280&gt;1980,3,IF(BE280&gt;1973,4,IF(BE280&gt;1970,5,IF(BE280&gt;1960,6,IF(BE280&gt;1958,7,IF(BE280&gt;1953,8,9)))))))))</f>
        <v>0</v>
      </c>
      <c r="BG280" s="896">
        <v>1.0999999999999999</v>
      </c>
    </row>
    <row r="281" spans="1:59" s="877" customFormat="1" ht="12.75" customHeight="1" x14ac:dyDescent="0.2">
      <c r="A281" s="895" t="s">
        <v>4118</v>
      </c>
      <c r="B281" s="615" t="s">
        <v>4119</v>
      </c>
      <c r="C281" s="946" t="s">
        <v>4325</v>
      </c>
      <c r="D281" s="946" t="s">
        <v>4326</v>
      </c>
      <c r="E281" s="746">
        <v>7</v>
      </c>
      <c r="F281" s="1199">
        <v>659</v>
      </c>
      <c r="G281" s="1199" t="s">
        <v>106</v>
      </c>
      <c r="H281" s="1199" t="s">
        <v>106</v>
      </c>
      <c r="I281" s="888">
        <v>41.43</v>
      </c>
      <c r="J281" s="663">
        <f>(M281/I281)*100</f>
        <v>2.0757904899831039</v>
      </c>
      <c r="K281" s="891">
        <v>0.215</v>
      </c>
      <c r="L281" s="901">
        <v>4</v>
      </c>
      <c r="M281" s="654">
        <f>K281*L281</f>
        <v>0.86</v>
      </c>
      <c r="N281" s="884" t="s">
        <v>490</v>
      </c>
      <c r="O281" s="747">
        <v>0.185</v>
      </c>
      <c r="P281" s="875">
        <v>43920</v>
      </c>
      <c r="Q281" s="875">
        <v>43936</v>
      </c>
      <c r="R281" s="654">
        <f>(K281-O281)/O281*100</f>
        <v>16.216216216216218</v>
      </c>
      <c r="S281" s="714">
        <f>IF(INDEX(Historical!$D$7:$D$1277,MATCH(B281,Historical!$B$7:$B$1301,0))=0,"n/a",(INDEX(Historical!$C$7:$C$1279,MATCH(B281,Historical!$B$7:$B$1301,0))/INDEX(Historical!$D$7:$D$1277,MATCH(B281,Historical!$B$7:$B$1301,0))-1)*100)</f>
        <v>14.399999999999991</v>
      </c>
      <c r="T281" s="714">
        <f>IF(INDEX(Historical!$F$7:$F$1270,MATCH(B281,Historical!$B$7:$B$1301,0))=0,"n/a",((INDEX(Historical!$C$7:$C$1279,MATCH(B281,Historical!$B$7:$B$1301,0))/INDEX(Historical!$F$7:$F$1270,MATCH(B281,Historical!$B$7:$B$1301,0)))^(1/3)-1)*100)</f>
        <v>9.8088712421310795</v>
      </c>
      <c r="U281" s="714">
        <f>IF(INDEX(Historical!$H$7:$H$1270,MATCH(B281,Historical!$B$7:$B$1301,0))=0,"n/a",((INDEX(Historical!$C$7:$C$1279,MATCH(B281,Historical!$B$7:$B$1301,0))/INDEX(Historical!$H$7:$H$1270,MATCH(B281,Historical!$B$7:$B$1301,0)))^(1/5)-1)*100)</f>
        <v>8.2961358967309273</v>
      </c>
      <c r="V281" s="714" t="str">
        <f>IF(INDEX(Historical!$O$7:$O$1270,MATCH(B281,Historical!$B$7:$B$1301,0))=0,"n/a",((INDEX(Historical!$C$7:$C$1279,MATCH(B281,Historical!$B$7:$B$1301,0))/INDEX(Historical!$O$7:$O$1270,MATCH(B281,Historical!$B$7:$B$1301,0)))^(1/10)-1)*100)</f>
        <v>n/a</v>
      </c>
      <c r="W281" s="715" t="str">
        <f>IF(OR(U281&lt;=0,U281="n/a",V281&lt;=0,V281="n/a"),"n/a",U281/V281)</f>
        <v>n/a</v>
      </c>
      <c r="X281" s="716">
        <f>IF(OR(AJ281&lt;=0,AJ281="n/a",U281&lt;=0,U281="n/a"),"n/a",U281/AJ281)</f>
        <v>0.11602987268155143</v>
      </c>
      <c r="Y281" s="890"/>
      <c r="Z281" s="663">
        <f>IF(OR(AC281&lt;0.01,AC281="n/a"),"n/a",M281/AC281*100)</f>
        <v>179.16666666666669</v>
      </c>
      <c r="AA281" s="900">
        <f>IF(OR(AC281&lt;0.01,AC281="n/a"),"n/a",I281/AC281)</f>
        <v>86.3125</v>
      </c>
      <c r="AB281" s="901">
        <v>12</v>
      </c>
      <c r="AC281" s="879">
        <v>0.48</v>
      </c>
      <c r="AD281" s="879">
        <v>8.56</v>
      </c>
      <c r="AE281" s="879">
        <v>17.61</v>
      </c>
      <c r="AF281" s="879">
        <v>1.98</v>
      </c>
      <c r="AG281" s="879">
        <v>2.4</v>
      </c>
      <c r="AH281" s="879">
        <v>14.2</v>
      </c>
      <c r="AI281" s="879">
        <v>1.4500000000000002</v>
      </c>
      <c r="AJ281" s="879">
        <v>71.5</v>
      </c>
      <c r="AK281" s="879">
        <v>10</v>
      </c>
      <c r="AL281" s="892">
        <v>5010</v>
      </c>
      <c r="AM281" s="886">
        <v>0.2</v>
      </c>
      <c r="AN281" s="879">
        <v>0.38</v>
      </c>
      <c r="AO281" s="753">
        <f>IF(U281="n/a","n/a",IF(AA281&lt;0,"n/a",IF(AA281="n/a","n/a",J281+U281-AA281)))</f>
        <v>-75.940573613285963</v>
      </c>
      <c r="AP281" s="754">
        <f>IF(U281="n/a","n/a",J281+U281)</f>
        <v>10.371926386714032</v>
      </c>
      <c r="AQ281" s="902">
        <f>IF(OR(AC281&lt;0.01,AF281="n/a"),"n/a",(I281/SQRT(22.5*AC281*(I281/AF281))-1)*100)</f>
        <v>175.59934687876168</v>
      </c>
      <c r="AR281" s="663">
        <f>INDEX(Historical!$C$7:$C$1279,MATCH(B281,Historical!$B$7:$B$1301,0))*IF(AH281="n/a",1.03,IF(AH281&lt;0,1.01,IF(AH281&gt;10,1.1,(1+AH281/100))))</f>
        <v>0.78649999999999998</v>
      </c>
      <c r="AS281" s="900">
        <f>IF($AI281="n/a",1.03*AR281,IF($AI281&lt;0,1.01*AR281,IF($AI281&gt;10,1.1*AR281,(1+$AI281/100)*AR281)))</f>
        <v>0.79790424999999998</v>
      </c>
      <c r="AT281" s="900">
        <f>IF($AK281="n/a",1.03*AS281,IF($AK281&lt;0,1.01*AS281,IF($AK281&gt;10,1.1*AS281,(1+$AK281/100)*AS281)))</f>
        <v>0.87769467500000009</v>
      </c>
      <c r="AU281" s="900">
        <f>IF($AK281="n/a",1.03*AT281,IF($AK281&lt;0,1.01*AT281,IF($AK281&gt;10,1.1*AT281,(1+$AK281/100)*AT281)))</f>
        <v>0.96546414250000023</v>
      </c>
      <c r="AV281" s="900">
        <f>IF($AK281="n/a",1.03*AU281,IF($AK281&lt;0,1.01*AU281,IF($AK281&gt;10,1.1*AU281,(1+$AK281/100)*AU281)))</f>
        <v>1.0620105567500004</v>
      </c>
      <c r="AW281" s="663">
        <f>SUM(AR281:AV281)</f>
        <v>4.4895736242500011</v>
      </c>
      <c r="AX281" s="761">
        <f>AW281/I281*100</f>
        <v>10.836528178252475</v>
      </c>
      <c r="AY281" s="948">
        <v>0.67</v>
      </c>
      <c r="AZ281" s="886">
        <v>30.34</v>
      </c>
      <c r="BA281" s="886">
        <v>-22.53</v>
      </c>
      <c r="BB281" s="886">
        <v>3.01</v>
      </c>
      <c r="BC281" s="886">
        <v>-6.18</v>
      </c>
      <c r="BD281" s="921"/>
      <c r="BE281" s="635">
        <v>2014</v>
      </c>
      <c r="BF281" s="912">
        <f>IF(BE281&gt;2008,0,IF(BE281&gt;2001,1,IF(BE281&gt;1990,2,IF(BE281&gt;1980,3,IF(BE281&gt;1973,4,IF(BE281&gt;1970,5,IF(BE281&gt;1960,6,IF(BE281&gt;1958,7,IF(BE281&gt;1953,8,9)))))))))</f>
        <v>0</v>
      </c>
      <c r="BG281" s="896">
        <v>1.5</v>
      </c>
    </row>
    <row r="282" spans="1:59" s="877" customFormat="1" ht="12.75" customHeight="1" x14ac:dyDescent="0.2">
      <c r="A282" s="885" t="s">
        <v>1598</v>
      </c>
      <c r="B282" s="615" t="s">
        <v>1599</v>
      </c>
      <c r="C282" s="946" t="s">
        <v>108</v>
      </c>
      <c r="D282" s="946" t="s">
        <v>4345</v>
      </c>
      <c r="E282" s="746">
        <v>7</v>
      </c>
      <c r="F282" s="1199">
        <v>610</v>
      </c>
      <c r="G282" s="1199" t="s">
        <v>115</v>
      </c>
      <c r="H282" s="1199" t="s">
        <v>115</v>
      </c>
      <c r="I282" s="888">
        <v>11.12</v>
      </c>
      <c r="J282" s="663">
        <f>(M282/I282)*100</f>
        <v>5.5755395683453237</v>
      </c>
      <c r="K282" s="891">
        <v>0.155</v>
      </c>
      <c r="L282" s="901">
        <v>4</v>
      </c>
      <c r="M282" s="654">
        <f>K282*L282</f>
        <v>0.62</v>
      </c>
      <c r="N282" s="884" t="s">
        <v>151</v>
      </c>
      <c r="O282" s="747">
        <v>0.14000000000000001</v>
      </c>
      <c r="P282" s="875">
        <v>43713</v>
      </c>
      <c r="Q282" s="875">
        <v>43739</v>
      </c>
      <c r="R282" s="654">
        <f>(K282-O282)/O282*100</f>
        <v>10.714285714285703</v>
      </c>
      <c r="S282" s="714">
        <f>IF(INDEX(Historical!$D$7:$D$1277,MATCH(B282,Historical!$B$7:$B$1301,0))=0,"n/a",(INDEX(Historical!$C$7:$C$1279,MATCH(B282,Historical!$B$7:$B$1301,0))/INDEX(Historical!$D$7:$D$1277,MATCH(B282,Historical!$B$7:$B$1301,0))-1)*100)</f>
        <v>40.243902439024382</v>
      </c>
      <c r="T282" s="714">
        <f>IF(INDEX(Historical!$F$7:$F$1270,MATCH(B282,Historical!$B$7:$B$1301,0))=0,"n/a",((INDEX(Historical!$C$7:$C$1279,MATCH(B282,Historical!$B$7:$B$1301,0))/INDEX(Historical!$F$7:$F$1270,MATCH(B282,Historical!$B$7:$B$1301,0)))^(1/3)-1)*100)</f>
        <v>32.000612179591229</v>
      </c>
      <c r="U282" s="714">
        <f>IF(INDEX(Historical!$H$7:$H$1270,MATCH(B282,Historical!$B$7:$B$1301,0))=0,"n/a",((INDEX(Historical!$C$7:$C$1279,MATCH(B282,Historical!$B$7:$B$1301,0))/INDEX(Historical!$H$7:$H$1270,MATCH(B282,Historical!$B$7:$B$1301,0)))^(1/5)-1)*100)</f>
        <v>29.154508906543963</v>
      </c>
      <c r="V282" s="714">
        <f>IF(INDEX(Historical!$O$7:$O$1270,MATCH(B282,Historical!$B$7:$B$1301,0))=0,"n/a",((INDEX(Historical!$C$7:$C$1279,MATCH(B282,Historical!$B$7:$B$1301,0))/INDEX(Historical!$O$7:$O$1270,MATCH(B282,Historical!$B$7:$B$1301,0)))^(1/10)-1)*100)</f>
        <v>10.084079777731404</v>
      </c>
      <c r="W282" s="715">
        <f>IF(OR(U282&lt;=0,U282="n/a",V282&lt;=0,V282="n/a"),"n/a",U282/V282)</f>
        <v>2.8911422310368509</v>
      </c>
      <c r="X282" s="716">
        <f>IF(OR(AJ282&lt;=0,AJ282="n/a",U282&lt;=0,U282="n/a"),"n/a",U282/AJ282)</f>
        <v>2.0824649218959972</v>
      </c>
      <c r="Y282" s="890"/>
      <c r="Z282" s="663">
        <f>IF(OR(AC282&lt;0.01,AC282="n/a"),"n/a",M282/AC282*100)</f>
        <v>48.4375</v>
      </c>
      <c r="AA282" s="900">
        <f>IF(OR(AC282&lt;0.01,AC282="n/a"),"n/a",I282/AC282)</f>
        <v>8.6875</v>
      </c>
      <c r="AB282" s="901">
        <v>12</v>
      </c>
      <c r="AC282" s="879">
        <v>1.28</v>
      </c>
      <c r="AD282" s="879" t="s">
        <v>136</v>
      </c>
      <c r="AE282" s="879">
        <v>2.5099999999999998</v>
      </c>
      <c r="AF282" s="879">
        <v>0.65</v>
      </c>
      <c r="AG282" s="879">
        <v>8.2000000000000011</v>
      </c>
      <c r="AH282" s="879">
        <v>13</v>
      </c>
      <c r="AI282" s="879">
        <v>85.84</v>
      </c>
      <c r="AJ282" s="879">
        <v>14.000000000000002</v>
      </c>
      <c r="AK282" s="879" t="s">
        <v>136</v>
      </c>
      <c r="AL282" s="892">
        <v>11400</v>
      </c>
      <c r="AM282" s="886">
        <v>0.3</v>
      </c>
      <c r="AN282" s="879">
        <v>0.34</v>
      </c>
      <c r="AO282" s="753">
        <f>IF(U282="n/a","n/a",IF(AA282&lt;0,"n/a",IF(AA282="n/a","n/a",J282+U282-AA282)))</f>
        <v>26.042548474889287</v>
      </c>
      <c r="AP282" s="754">
        <f>IF(U282="n/a","n/a",J282+U282)</f>
        <v>34.730048474889287</v>
      </c>
      <c r="AQ282" s="902">
        <f>IF(OR(AC282&lt;0.01,AF282="n/a"),"n/a",(I282/SQRT(22.5*AC282*(I282/AF282))-1)*100)</f>
        <v>-49.902872116036214</v>
      </c>
      <c r="AR282" s="663">
        <f>INDEX(Historical!$C$7:$C$1279,MATCH(B282,Historical!$B$7:$B$1301,0))*IF(AH282="n/a",1.03,IF(AH282&lt;0,1.01,IF(AH282&gt;10,1.1,(1+AH282/100))))</f>
        <v>0.63249999999999995</v>
      </c>
      <c r="AS282" s="900">
        <f>IF($AI282="n/a",1.03*AR282,IF($AI282&lt;0,1.01*AR282,IF($AI282&gt;10,1.1*AR282,(1+$AI282/100)*AR282)))</f>
        <v>0.69574999999999998</v>
      </c>
      <c r="AT282" s="900">
        <f>IF($AK282="n/a",1.03*AS282,IF($AK282&lt;0,1.01*AS282,IF($AK282&gt;10,1.1*AS282,(1+$AK282/100)*AS282)))</f>
        <v>0.71662250000000005</v>
      </c>
      <c r="AU282" s="900">
        <f>IF($AK282="n/a",1.03*AT282,IF($AK282&lt;0,1.01*AT282,IF($AK282&gt;10,1.1*AT282,(1+$AK282/100)*AT282)))</f>
        <v>0.73812117500000007</v>
      </c>
      <c r="AV282" s="900">
        <f>IF($AK282="n/a",1.03*AU282,IF($AK282&lt;0,1.01*AU282,IF($AK282&gt;10,1.1*AU282,(1+$AK282/100)*AU282)))</f>
        <v>0.76026481025000014</v>
      </c>
      <c r="AW282" s="663">
        <f>SUM(AR282:AV282)</f>
        <v>3.5432584852500004</v>
      </c>
      <c r="AX282" s="761">
        <f>AW282/I282*100</f>
        <v>31.863835299010795</v>
      </c>
      <c r="AY282" s="948">
        <v>1.71</v>
      </c>
      <c r="AZ282" s="886">
        <v>60.23</v>
      </c>
      <c r="BA282" s="886">
        <v>-36.6</v>
      </c>
      <c r="BB282" s="886">
        <v>1.68</v>
      </c>
      <c r="BC282" s="886">
        <v>-19.850000000000001</v>
      </c>
      <c r="BD282" s="921"/>
      <c r="BE282" s="635">
        <v>2013</v>
      </c>
      <c r="BF282" s="912">
        <f>IF(BE282&gt;2008,0,IF(BE282&gt;2001,1,IF(BE282&gt;1990,2,IF(BE282&gt;1980,3,IF(BE282&gt;1973,4,IF(BE282&gt;1970,5,IF(BE282&gt;1960,6,IF(BE282&gt;1958,7,IF(BE282&gt;1953,8,9)))))))))</f>
        <v>0</v>
      </c>
      <c r="BG282" s="896">
        <v>1</v>
      </c>
    </row>
    <row r="283" spans="1:59" s="877" customFormat="1" ht="12.75" customHeight="1" x14ac:dyDescent="0.2">
      <c r="A283" s="885" t="s">
        <v>1596</v>
      </c>
      <c r="B283" s="889" t="s">
        <v>1597</v>
      </c>
      <c r="C283" s="946" t="s">
        <v>108</v>
      </c>
      <c r="D283" s="946" t="s">
        <v>4341</v>
      </c>
      <c r="E283" s="746">
        <v>8</v>
      </c>
      <c r="F283" s="1199">
        <v>546</v>
      </c>
      <c r="G283" s="1199" t="s">
        <v>106</v>
      </c>
      <c r="H283" s="1199" t="s">
        <v>106</v>
      </c>
      <c r="I283" s="888">
        <v>68.83</v>
      </c>
      <c r="J283" s="663">
        <f>(M283/I283)*100</f>
        <v>2.1502251925032692</v>
      </c>
      <c r="K283" s="891">
        <v>0.37</v>
      </c>
      <c r="L283" s="901">
        <v>4</v>
      </c>
      <c r="M283" s="654">
        <f>K283*L283</f>
        <v>1.48</v>
      </c>
      <c r="N283" s="884" t="s">
        <v>569</v>
      </c>
      <c r="O283" s="747">
        <v>0.34</v>
      </c>
      <c r="P283" s="875">
        <v>43829</v>
      </c>
      <c r="Q283" s="875">
        <v>43845</v>
      </c>
      <c r="R283" s="654">
        <f>(K283-O283)/O283*100</f>
        <v>8.8235294117646959</v>
      </c>
      <c r="S283" s="714">
        <f>IF(INDEX(Historical!$D$7:$D$1277,MATCH(B283,Historical!$B$7:$B$1301,0))=0,"n/a",(INDEX(Historical!$C$7:$C$1279,MATCH(B283,Historical!$B$7:$B$1301,0))/INDEX(Historical!$D$7:$D$1277,MATCH(B283,Historical!$B$7:$B$1301,0))-1)*100)</f>
        <v>23.636363636363633</v>
      </c>
      <c r="T283" s="714">
        <f>IF(INDEX(Historical!$F$7:$F$1270,MATCH(B283,Historical!$B$7:$B$1301,0))=0,"n/a",((INDEX(Historical!$C$7:$C$1279,MATCH(B283,Historical!$B$7:$B$1301,0))/INDEX(Historical!$F$7:$F$1270,MATCH(B283,Historical!$B$7:$B$1301,0)))^(1/3)-1)*100)</f>
        <v>19.348319192733697</v>
      </c>
      <c r="U283" s="714">
        <f>IF(INDEX(Historical!$H$7:$H$1270,MATCH(B283,Historical!$B$7:$B$1301,0))=0,"n/a",((INDEX(Historical!$C$7:$C$1279,MATCH(B283,Historical!$B$7:$B$1301,0))/INDEX(Historical!$H$7:$H$1270,MATCH(B283,Historical!$B$7:$B$1301,0)))^(1/5)-1)*100)</f>
        <v>16.271101521949817</v>
      </c>
      <c r="V283" s="714">
        <f>IF(INDEX(Historical!$O$7:$O$1270,MATCH(B283,Historical!$B$7:$B$1301,0))=0,"n/a",((INDEX(Historical!$C$7:$C$1279,MATCH(B283,Historical!$B$7:$B$1301,0))/INDEX(Historical!$O$7:$O$1270,MATCH(B283,Historical!$B$7:$B$1301,0)))^(1/10)-1)*100)</f>
        <v>11.946011082672413</v>
      </c>
      <c r="W283" s="715">
        <f>IF(OR(U283&lt;=0,U283="n/a",V283&lt;=0,V283="n/a"),"n/a",U283/V283)</f>
        <v>1.3620531078822544</v>
      </c>
      <c r="X283" s="716">
        <f>IF(OR(AJ283&lt;=0,AJ283="n/a",U283&lt;=0,U283="n/a"),"n/a",U283/AJ283)</f>
        <v>0.98018683867167566</v>
      </c>
      <c r="Y283" s="673"/>
      <c r="Z283" s="663">
        <f>IF(OR(AC283&lt;0.01,AC283="n/a"),"n/a",M283/AC283*100)</f>
        <v>21.925925925925927</v>
      </c>
      <c r="AA283" s="900">
        <f>IF(OR(AC283&lt;0.01,AC283="n/a"),"n/a",I283/AC283)</f>
        <v>10.197037037037036</v>
      </c>
      <c r="AB283" s="901">
        <v>9</v>
      </c>
      <c r="AC283" s="879">
        <v>6.75</v>
      </c>
      <c r="AD283" s="879" t="s">
        <v>136</v>
      </c>
      <c r="AE283" s="879">
        <v>1.2</v>
      </c>
      <c r="AF283" s="879">
        <v>1.39</v>
      </c>
      <c r="AG283" s="879">
        <v>14.299999999999999</v>
      </c>
      <c r="AH283" s="879">
        <v>11</v>
      </c>
      <c r="AI283" s="879">
        <v>7.19</v>
      </c>
      <c r="AJ283" s="879">
        <v>16.600000000000001</v>
      </c>
      <c r="AK283" s="879">
        <v>-6.0699999999999994</v>
      </c>
      <c r="AL283" s="892">
        <v>9890</v>
      </c>
      <c r="AM283" s="886">
        <v>0.4</v>
      </c>
      <c r="AN283" s="879">
        <v>4.88</v>
      </c>
      <c r="AO283" s="753">
        <f>IF(U283="n/a","n/a",IF(AA283&lt;0,"n/a",IF(AA283="n/a","n/a",J283+U283-AA283)))</f>
        <v>8.224289677416051</v>
      </c>
      <c r="AP283" s="754">
        <f>IF(U283="n/a","n/a",J283+U283)</f>
        <v>18.421326714453087</v>
      </c>
      <c r="AQ283" s="902">
        <f>IF(OR(AC283&lt;0.01,AF283="n/a"),"n/a",(I283/SQRT(22.5*AC283*(I283/AF283))-1)*100)</f>
        <v>-20.630592287340111</v>
      </c>
      <c r="AR283" s="663">
        <f>INDEX(Historical!$C$7:$C$1279,MATCH(B283,Historical!$B$7:$B$1301,0))*IF(AH283="n/a",1.03,IF(AH283&lt;0,1.01,IF(AH283&gt;10,1.1,(1+AH283/100))))</f>
        <v>1.4960000000000002</v>
      </c>
      <c r="AS283" s="900">
        <f>IF($AI283="n/a",1.03*AR283,IF($AI283&lt;0,1.01*AR283,IF($AI283&gt;10,1.1*AR283,(1+$AI283/100)*AR283)))</f>
        <v>1.6035624000000004</v>
      </c>
      <c r="AT283" s="900">
        <f>IF($AK283="n/a",1.03*AS283,IF($AK283&lt;0,1.01*AS283,IF($AK283&gt;10,1.1*AS283,(1+$AK283/100)*AS283)))</f>
        <v>1.6195980240000003</v>
      </c>
      <c r="AU283" s="900">
        <f>IF($AK283="n/a",1.03*AT283,IF($AK283&lt;0,1.01*AT283,IF($AK283&gt;10,1.1*AT283,(1+$AK283/100)*AT283)))</f>
        <v>1.6357940042400003</v>
      </c>
      <c r="AV283" s="900">
        <f>IF($AK283="n/a",1.03*AU283,IF($AK283&lt;0,1.01*AU283,IF($AK283&gt;10,1.1*AU283,(1+$AK283/100)*AU283)))</f>
        <v>1.6521519442824004</v>
      </c>
      <c r="AW283" s="663">
        <f>SUM(AR283:AV283)</f>
        <v>8.0071063725224008</v>
      </c>
      <c r="AX283" s="761">
        <f>AW283/I283*100</f>
        <v>11.633163406250764</v>
      </c>
      <c r="AY283" s="948">
        <v>1.38</v>
      </c>
      <c r="AZ283" s="886">
        <v>26.97</v>
      </c>
      <c r="BA283" s="886">
        <v>-32.82</v>
      </c>
      <c r="BB283" s="886">
        <v>0.44999999999999996</v>
      </c>
      <c r="BC283" s="886">
        <v>-13.94</v>
      </c>
      <c r="BD283" s="921"/>
      <c r="BE283" s="635">
        <v>2013</v>
      </c>
      <c r="BF283" s="912">
        <f>IF(BE283&gt;2008,0,IF(BE283&gt;2001,1,IF(BE283&gt;1990,2,IF(BE283&gt;1980,3,IF(BE283&gt;1973,4,IF(BE283&gt;1970,5,IF(BE283&gt;1960,6,IF(BE283&gt;1958,7,IF(BE283&gt;1953,8,9)))))))))</f>
        <v>0</v>
      </c>
      <c r="BG283" s="896">
        <v>2.2999999999999998</v>
      </c>
    </row>
    <row r="284" spans="1:59" s="877" customFormat="1" ht="12.75" customHeight="1" x14ac:dyDescent="0.2">
      <c r="A284" s="885" t="s">
        <v>3896</v>
      </c>
      <c r="B284" s="889" t="s">
        <v>3897</v>
      </c>
      <c r="C284" s="946" t="s">
        <v>4325</v>
      </c>
      <c r="D284" s="946" t="s">
        <v>4356</v>
      </c>
      <c r="E284" s="746">
        <v>7</v>
      </c>
      <c r="F284" s="1199">
        <v>646</v>
      </c>
      <c r="G284" s="1199" t="s">
        <v>106</v>
      </c>
      <c r="H284" s="1199" t="s">
        <v>106</v>
      </c>
      <c r="I284" s="888">
        <v>31.43</v>
      </c>
      <c r="J284" s="663">
        <f>(M284/I284)*100</f>
        <v>2.7998727330575885</v>
      </c>
      <c r="K284" s="891">
        <v>0.22</v>
      </c>
      <c r="L284" s="901">
        <v>4</v>
      </c>
      <c r="M284" s="654">
        <f>K284*L284</f>
        <v>0.88</v>
      </c>
      <c r="N284" s="884" t="s">
        <v>708</v>
      </c>
      <c r="O284" s="747">
        <v>0.21</v>
      </c>
      <c r="P284" s="875">
        <v>43893</v>
      </c>
      <c r="Q284" s="875">
        <v>43908</v>
      </c>
      <c r="R284" s="654">
        <f>(K284-O284)/O284*100</f>
        <v>4.7619047619047663</v>
      </c>
      <c r="S284" s="714">
        <f>IF(INDEX(Historical!$D$7:$D$1277,MATCH(B284,Historical!$B$7:$B$1301,0))=0,"n/a",(INDEX(Historical!$C$7:$C$1279,MATCH(B284,Historical!$B$7:$B$1301,0))/INDEX(Historical!$D$7:$D$1277,MATCH(B284,Historical!$B$7:$B$1301,0))-1)*100)</f>
        <v>4.9999999999999822</v>
      </c>
      <c r="T284" s="714">
        <f>IF(INDEX(Historical!$F$7:$F$1270,MATCH(B284,Historical!$B$7:$B$1301,0))=0,"n/a",((INDEX(Historical!$C$7:$C$1279,MATCH(B284,Historical!$B$7:$B$1301,0))/INDEX(Historical!$F$7:$F$1270,MATCH(B284,Historical!$B$7:$B$1301,0)))^(1/3)-1)*100)</f>
        <v>11.868894208139679</v>
      </c>
      <c r="U284" s="714">
        <f>IF(INDEX(Historical!$H$7:$H$1270,MATCH(B284,Historical!$B$7:$B$1301,0))=0,"n/a",((INDEX(Historical!$C$7:$C$1279,MATCH(B284,Historical!$B$7:$B$1301,0))/INDEX(Historical!$H$7:$H$1270,MATCH(B284,Historical!$B$7:$B$1301,0)))^(1/5)-1)*100)</f>
        <v>27.428876908153121</v>
      </c>
      <c r="V284" s="714" t="str">
        <f>IF(INDEX(Historical!$O$7:$O$1270,MATCH(B284,Historical!$B$7:$B$1301,0))=0,"n/a",((INDEX(Historical!$C$7:$C$1279,MATCH(B284,Historical!$B$7:$B$1301,0))/INDEX(Historical!$O$7:$O$1270,MATCH(B284,Historical!$B$7:$B$1301,0)))^(1/10)-1)*100)</f>
        <v>n/a</v>
      </c>
      <c r="W284" s="715" t="str">
        <f>IF(OR(U284&lt;=0,U284="n/a",V284&lt;=0,V284="n/a"),"n/a",U284/V284)</f>
        <v>n/a</v>
      </c>
      <c r="X284" s="716">
        <f>IF(OR(AJ284&lt;=0,AJ284="n/a",U284&lt;=0,U284="n/a"),"n/a",U284/AJ284)</f>
        <v>5.4857753816306243</v>
      </c>
      <c r="Y284" s="676"/>
      <c r="Z284" s="663">
        <f>IF(OR(AC284&lt;0.01,AC284="n/a"),"n/a",M284/AC284*100)</f>
        <v>67.692307692307679</v>
      </c>
      <c r="AA284" s="900">
        <f>IF(OR(AC284&lt;0.01,AC284="n/a"),"n/a",I284/AC284)</f>
        <v>24.176923076923075</v>
      </c>
      <c r="AB284" s="901">
        <v>12</v>
      </c>
      <c r="AC284" s="879">
        <v>1.3</v>
      </c>
      <c r="AD284" s="879" t="s">
        <v>136</v>
      </c>
      <c r="AE284" s="879">
        <v>1.96</v>
      </c>
      <c r="AF284" s="879">
        <v>1.1100000000000001</v>
      </c>
      <c r="AG284" s="879">
        <v>4.7</v>
      </c>
      <c r="AH284" s="879">
        <v>-7.3999999999999995</v>
      </c>
      <c r="AI284" s="879">
        <v>19.059999999999999</v>
      </c>
      <c r="AJ284" s="879">
        <v>5</v>
      </c>
      <c r="AK284" s="879" t="s">
        <v>136</v>
      </c>
      <c r="AL284" s="892">
        <v>550.25</v>
      </c>
      <c r="AM284" s="886">
        <v>2.2999999999999998</v>
      </c>
      <c r="AN284" s="879">
        <v>0.45</v>
      </c>
      <c r="AO284" s="753">
        <f>IF(U284="n/a","n/a",IF(AA284&lt;0,"n/a",IF(AA284="n/a","n/a",J284+U284-AA284)))</f>
        <v>6.0518265642876372</v>
      </c>
      <c r="AP284" s="754">
        <f>IF(U284="n/a","n/a",J284+U284)</f>
        <v>30.228749641210712</v>
      </c>
      <c r="AQ284" s="902">
        <f>IF(OR(AC284&lt;0.01,AF284="n/a"),"n/a",(I284/SQRT(22.5*AC284*(I284/AF284))-1)*100)</f>
        <v>9.2120966344024104</v>
      </c>
      <c r="AR284" s="663">
        <f>INDEX(Historical!$C$7:$C$1279,MATCH(B284,Historical!$B$7:$B$1301,0))*IF(AH284="n/a",1.03,IF(AH284&lt;0,1.01,IF(AH284&gt;10,1.1,(1+AH284/100))))</f>
        <v>0.84839999999999993</v>
      </c>
      <c r="AS284" s="900">
        <f>IF($AI284="n/a",1.03*AR284,IF($AI284&lt;0,1.01*AR284,IF($AI284&gt;10,1.1*AR284,(1+$AI284/100)*AR284)))</f>
        <v>0.93323999999999996</v>
      </c>
      <c r="AT284" s="900">
        <f>IF($AK284="n/a",1.03*AS284,IF($AK284&lt;0,1.01*AS284,IF($AK284&gt;10,1.1*AS284,(1+$AK284/100)*AS284)))</f>
        <v>0.96123720000000001</v>
      </c>
      <c r="AU284" s="900">
        <f>IF($AK284="n/a",1.03*AT284,IF($AK284&lt;0,1.01*AT284,IF($AK284&gt;10,1.1*AT284,(1+$AK284/100)*AT284)))</f>
        <v>0.99007431600000007</v>
      </c>
      <c r="AV284" s="900">
        <f>IF($AK284="n/a",1.03*AU284,IF($AK284&lt;0,1.01*AU284,IF($AK284&gt;10,1.1*AU284,(1+$AK284/100)*AU284)))</f>
        <v>1.0197765454800001</v>
      </c>
      <c r="AW284" s="663">
        <f>SUM(AR284:AV284)</f>
        <v>4.75272806148</v>
      </c>
      <c r="AX284" s="761">
        <f>AW284/I284*100</f>
        <v>15.121629212472159</v>
      </c>
      <c r="AY284" s="948">
        <v>1.62</v>
      </c>
      <c r="AZ284" s="886">
        <v>118.26</v>
      </c>
      <c r="BA284" s="886">
        <v>-22.93</v>
      </c>
      <c r="BB284" s="886">
        <v>13.459999999999999</v>
      </c>
      <c r="BC284" s="886">
        <v>-0.38</v>
      </c>
      <c r="BD284" s="921"/>
      <c r="BE284" s="635">
        <v>2014</v>
      </c>
      <c r="BF284" s="912">
        <f>IF(BE284&gt;2008,0,IF(BE284&gt;2001,1,IF(BE284&gt;1990,2,IF(BE284&gt;1980,3,IF(BE284&gt;1973,4,IF(BE284&gt;1970,5,IF(BE284&gt;1960,6,IF(BE284&gt;1958,7,IF(BE284&gt;1953,8,9)))))))))</f>
        <v>0</v>
      </c>
      <c r="BG284" s="896">
        <v>4.3999999999999995</v>
      </c>
    </row>
    <row r="285" spans="1:59" s="877" customFormat="1" ht="12.75" customHeight="1" x14ac:dyDescent="0.2">
      <c r="A285" s="885" t="s">
        <v>1604</v>
      </c>
      <c r="B285" s="889" t="s">
        <v>1605</v>
      </c>
      <c r="C285" s="946" t="s">
        <v>153</v>
      </c>
      <c r="D285" s="946" t="s">
        <v>4330</v>
      </c>
      <c r="E285" s="746">
        <v>8</v>
      </c>
      <c r="F285" s="1199">
        <v>523</v>
      </c>
      <c r="G285" s="1199" t="s">
        <v>106</v>
      </c>
      <c r="H285" s="1199" t="s">
        <v>106</v>
      </c>
      <c r="I285" s="888">
        <v>192</v>
      </c>
      <c r="J285" s="663">
        <f>(M285/I285)*100</f>
        <v>0.8125</v>
      </c>
      <c r="K285" s="891">
        <v>0.39</v>
      </c>
      <c r="L285" s="901">
        <v>4</v>
      </c>
      <c r="M285" s="654">
        <f>K285*L285</f>
        <v>1.56</v>
      </c>
      <c r="N285" s="884" t="s">
        <v>708</v>
      </c>
      <c r="O285" s="747">
        <v>0.37</v>
      </c>
      <c r="P285" s="630">
        <v>43691</v>
      </c>
      <c r="Q285" s="630">
        <v>43727</v>
      </c>
      <c r="R285" s="654">
        <f>(K285-O285)/O285*100</f>
        <v>5.4054054054054106</v>
      </c>
      <c r="S285" s="714">
        <f>IF(INDEX(Historical!$D$7:$D$1277,MATCH(B285,Historical!$B$7:$B$1301,0))=0,"n/a",(INDEX(Historical!$C$7:$C$1279,MATCH(B285,Historical!$B$7:$B$1301,0))/INDEX(Historical!$D$7:$D$1277,MATCH(B285,Historical!$B$7:$B$1301,0))-1)*100)</f>
        <v>5.555555555555558</v>
      </c>
      <c r="T285" s="714">
        <f>IF(INDEX(Historical!$F$7:$F$1270,MATCH(B285,Historical!$B$7:$B$1301,0))=0,"n/a",((INDEX(Historical!$C$7:$C$1279,MATCH(B285,Historical!$B$7:$B$1301,0))/INDEX(Historical!$F$7:$F$1270,MATCH(B285,Historical!$B$7:$B$1301,0)))^(1/3)-1)*100)</f>
        <v>6.4529450807832456</v>
      </c>
      <c r="U285" s="714">
        <f>IF(INDEX(Historical!$H$7:$H$1270,MATCH(B285,Historical!$B$7:$B$1301,0))=0,"n/a",((INDEX(Historical!$C$7:$C$1279,MATCH(B285,Historical!$B$7:$B$1301,0))/INDEX(Historical!$H$7:$H$1270,MATCH(B285,Historical!$B$7:$B$1301,0)))^(1/5)-1)*100)</f>
        <v>7.4750224571817458</v>
      </c>
      <c r="V285" s="714" t="str">
        <f>IF(INDEX(Historical!$O$7:$O$1270,MATCH(B285,Historical!$B$7:$B$1301,0))=0,"n/a",((INDEX(Historical!$C$7:$C$1279,MATCH(B285,Historical!$B$7:$B$1301,0))/INDEX(Historical!$O$7:$O$1270,MATCH(B285,Historical!$B$7:$B$1301,0)))^(1/10)-1)*100)</f>
        <v>n/a</v>
      </c>
      <c r="W285" s="715" t="str">
        <f>IF(OR(U285&lt;=0,U285="n/a",V285&lt;=0,V285="n/a"),"n/a",U285/V285)</f>
        <v>n/a</v>
      </c>
      <c r="X285" s="716">
        <f>IF(OR(AJ285&lt;=0,AJ285="n/a",U285&lt;=0,U285="n/a"),"n/a",U285/AJ285)</f>
        <v>2.1357207020519273</v>
      </c>
      <c r="Y285" s="676"/>
      <c r="Z285" s="663">
        <f>IF(OR(AC285&lt;0.01,AC285="n/a"),"n/a",M285/AC285*100)</f>
        <v>44.067796610169488</v>
      </c>
      <c r="AA285" s="900">
        <f>IF(OR(AC285&lt;0.01,AC285="n/a"),"n/a",I285/AC285)</f>
        <v>54.237288135593218</v>
      </c>
      <c r="AB285" s="901">
        <v>6</v>
      </c>
      <c r="AC285" s="879">
        <v>3.54</v>
      </c>
      <c r="AD285" s="879">
        <v>2.52</v>
      </c>
      <c r="AE285" s="879">
        <v>9.4600000000000009</v>
      </c>
      <c r="AF285" s="879">
        <v>12.07</v>
      </c>
      <c r="AG285" s="879">
        <v>23.599999999999998</v>
      </c>
      <c r="AH285" s="879">
        <v>-9.6</v>
      </c>
      <c r="AI285" s="879">
        <v>2.79</v>
      </c>
      <c r="AJ285" s="879">
        <v>3.5000000000000004</v>
      </c>
      <c r="AK285" s="879">
        <v>21.099999999999998</v>
      </c>
      <c r="AL285" s="892">
        <v>27340</v>
      </c>
      <c r="AM285" s="886">
        <v>0.8</v>
      </c>
      <c r="AN285" s="879">
        <v>0.61</v>
      </c>
      <c r="AO285" s="753">
        <f>IF(U285="n/a","n/a",IF(AA285&lt;0,"n/a",IF(AA285="n/a","n/a",J285+U285-AA285)))</f>
        <v>-45.949765678411474</v>
      </c>
      <c r="AP285" s="754">
        <f>IF(U285="n/a","n/a",J285+U285)</f>
        <v>8.2875224571817458</v>
      </c>
      <c r="AQ285" s="902">
        <f>IF(OR(AC285&lt;0.01,AF285="n/a"),"n/a",(I285/SQRT(22.5*AC285*(I285/AF285))-1)*100)</f>
        <v>439.40051818728875</v>
      </c>
      <c r="AR285" s="663">
        <f>INDEX(Historical!$C$7:$C$1279,MATCH(B285,Historical!$B$7:$B$1301,0))*IF(AH285="n/a",1.03,IF(AH285&lt;0,1.01,IF(AH285&gt;10,1.1,(1+AH285/100))))</f>
        <v>1.5352000000000001</v>
      </c>
      <c r="AS285" s="900">
        <f>IF($AI285="n/a",1.03*AR285,IF($AI285&lt;0,1.01*AR285,IF($AI285&gt;10,1.1*AR285,(1+$AI285/100)*AR285)))</f>
        <v>1.5780320800000003</v>
      </c>
      <c r="AT285" s="900">
        <f>IF($AK285="n/a",1.03*AS285,IF($AK285&lt;0,1.01*AS285,IF($AK285&gt;10,1.1*AS285,(1+$AK285/100)*AS285)))</f>
        <v>1.7358352880000005</v>
      </c>
      <c r="AU285" s="900">
        <f>IF($AK285="n/a",1.03*AT285,IF($AK285&lt;0,1.01*AT285,IF($AK285&gt;10,1.1*AT285,(1+$AK285/100)*AT285)))</f>
        <v>1.9094188168000008</v>
      </c>
      <c r="AV285" s="900">
        <f>IF($AK285="n/a",1.03*AU285,IF($AK285&lt;0,1.01*AU285,IF($AK285&gt;10,1.1*AU285,(1+$AK285/100)*AU285)))</f>
        <v>2.1003606984800012</v>
      </c>
      <c r="AW285" s="663">
        <f>SUM(AR285:AV285)</f>
        <v>8.8588468832800018</v>
      </c>
      <c r="AX285" s="761">
        <f>AW285/I285*100</f>
        <v>4.6139827517083347</v>
      </c>
      <c r="AY285" s="948">
        <v>0.5</v>
      </c>
      <c r="AZ285" s="886">
        <v>76.39</v>
      </c>
      <c r="BA285" s="886">
        <v>1.5599999999999998</v>
      </c>
      <c r="BB285" s="886">
        <v>16.57</v>
      </c>
      <c r="BC285" s="886">
        <v>24.58</v>
      </c>
      <c r="BD285" s="921"/>
      <c r="BE285" s="635">
        <v>2012</v>
      </c>
      <c r="BF285" s="912">
        <f>IF(BE285&gt;2008,0,IF(BE285&gt;2001,1,IF(BE285&gt;1990,2,IF(BE285&gt;1980,3,IF(BE285&gt;1973,4,IF(BE285&gt;1970,5,IF(BE285&gt;1960,6,IF(BE285&gt;1958,7,IF(BE285&gt;1953,8,9)))))))))</f>
        <v>0</v>
      </c>
      <c r="BG285" s="896">
        <v>12</v>
      </c>
    </row>
    <row r="286" spans="1:59" s="877" customFormat="1" ht="12.75" customHeight="1" x14ac:dyDescent="0.2">
      <c r="A286" s="895" t="s">
        <v>4417</v>
      </c>
      <c r="B286" s="889" t="s">
        <v>3954</v>
      </c>
      <c r="C286" s="946" t="s">
        <v>108</v>
      </c>
      <c r="D286" s="946" t="s">
        <v>4337</v>
      </c>
      <c r="E286" s="746">
        <v>6</v>
      </c>
      <c r="F286" s="1199">
        <v>706</v>
      </c>
      <c r="G286" s="1199" t="s">
        <v>106</v>
      </c>
      <c r="H286" s="1199" t="s">
        <v>106</v>
      </c>
      <c r="I286" s="888">
        <v>5.65</v>
      </c>
      <c r="J286" s="663">
        <f>(M286/I286)*100</f>
        <v>3.5398230088495577</v>
      </c>
      <c r="K286" s="891">
        <v>0.05</v>
      </c>
      <c r="L286" s="901">
        <v>4</v>
      </c>
      <c r="M286" s="654">
        <f>K286*L286</f>
        <v>0.2</v>
      </c>
      <c r="N286" s="884" t="s">
        <v>223</v>
      </c>
      <c r="O286" s="747">
        <v>4.4999999999999998E-2</v>
      </c>
      <c r="P286" s="875">
        <v>43837</v>
      </c>
      <c r="Q286" s="875">
        <v>43850</v>
      </c>
      <c r="R286" s="654">
        <f>(K286-O286)/O286*100</f>
        <v>11.111111111111121</v>
      </c>
      <c r="S286" s="714">
        <f>IF(INDEX(Historical!$D$7:$D$1277,MATCH(B286,Historical!$B$7:$B$1301,0))=0,"n/a",(INDEX(Historical!$C$7:$C$1279,MATCH(B286,Historical!$B$7:$B$1301,0))/INDEX(Historical!$D$7:$D$1277,MATCH(B286,Historical!$B$7:$B$1301,0))-1)*100)</f>
        <v>30.76923076923077</v>
      </c>
      <c r="T286" s="714">
        <f>IF(INDEX(Historical!$F$7:$F$1270,MATCH(B286,Historical!$B$7:$B$1301,0))=0,"n/a",((INDEX(Historical!$C$7:$C$1279,MATCH(B286,Historical!$B$7:$B$1301,0))/INDEX(Historical!$F$7:$F$1270,MATCH(B286,Historical!$B$7:$B$1301,0)))^(1/3)-1)*100)</f>
        <v>29.931885166802896</v>
      </c>
      <c r="U286" s="714" t="str">
        <f>IF(INDEX(Historical!$H$7:$H$1270,MATCH(B286,Historical!$B$7:$B$1301,0))=0,"n/a",((INDEX(Historical!$C$7:$C$1279,MATCH(B286,Historical!$B$7:$B$1301,0))/INDEX(Historical!$H$7:$H$1270,MATCH(B286,Historical!$B$7:$B$1301,0)))^(1/5)-1)*100)</f>
        <v>n/a</v>
      </c>
      <c r="V286" s="714" t="str">
        <f>IF(INDEX(Historical!$O$7:$O$1270,MATCH(B286,Historical!$B$7:$B$1301,0))=0,"n/a",((INDEX(Historical!$C$7:$C$1279,MATCH(B286,Historical!$B$7:$B$1301,0))/INDEX(Historical!$O$7:$O$1270,MATCH(B286,Historical!$B$7:$B$1301,0)))^(1/10)-1)*100)</f>
        <v>n/a</v>
      </c>
      <c r="W286" s="715" t="str">
        <f>IF(OR(U286&lt;=0,U286="n/a",V286&lt;=0,V286="n/a"),"n/a",U286/V286)</f>
        <v>n/a</v>
      </c>
      <c r="X286" s="716" t="str">
        <f>IF(OR(AJ286&lt;=0,AJ286="n/a",U286&lt;=0,U286="n/a"),"n/a",U286/AJ286)</f>
        <v>n/a</v>
      </c>
      <c r="Y286" s="890"/>
      <c r="Z286" s="663">
        <f>IF(OR(AC286&lt;0.01,AC286="n/a"),"n/a",M286/AC286*100)</f>
        <v>28.98550724637682</v>
      </c>
      <c r="AA286" s="900">
        <f>IF(OR(AC286&lt;0.01,AC286="n/a"),"n/a",I286/AC286)</f>
        <v>8.188405797101451</v>
      </c>
      <c r="AB286" s="901">
        <v>3</v>
      </c>
      <c r="AC286" s="879">
        <v>0.69</v>
      </c>
      <c r="AD286" s="879">
        <v>0.62</v>
      </c>
      <c r="AE286" s="879">
        <v>2.2000000000000002</v>
      </c>
      <c r="AF286" s="879">
        <v>0.79</v>
      </c>
      <c r="AG286" s="879">
        <v>10.9</v>
      </c>
      <c r="AH286" s="879">
        <v>-8.9</v>
      </c>
      <c r="AI286" s="879">
        <v>-27.27</v>
      </c>
      <c r="AJ286" s="879">
        <v>28.199999999999996</v>
      </c>
      <c r="AK286" s="879">
        <v>12</v>
      </c>
      <c r="AL286" s="892">
        <v>111.21</v>
      </c>
      <c r="AM286" s="886">
        <v>2.1</v>
      </c>
      <c r="AN286" s="879">
        <v>0.19</v>
      </c>
      <c r="AO286" s="753" t="str">
        <f>IF(U286="n/a","n/a",IF(AA286&lt;0,"n/a",IF(AA286="n/a","n/a",J286+U286-AA286)))</f>
        <v>n/a</v>
      </c>
      <c r="AP286" s="754" t="str">
        <f>IF(U286="n/a","n/a",J286+U286)</f>
        <v>n/a</v>
      </c>
      <c r="AQ286" s="902">
        <f>IF(OR(AC286&lt;0.01,AF286="n/a"),"n/a",(I286/SQRT(22.5*AC286*(I286/AF286))-1)*100)</f>
        <v>-46.380598122983926</v>
      </c>
      <c r="AR286" s="663">
        <f>INDEX(Historical!$C$7:$C$1279,MATCH(B286,Historical!$B$7:$B$1301,0))*IF(AH286="n/a",1.03,IF(AH286&lt;0,1.01,IF(AH286&gt;10,1.1,(1+AH286/100))))</f>
        <v>0.17170000000000002</v>
      </c>
      <c r="AS286" s="900">
        <f>IF($AI286="n/a",1.03*AR286,IF($AI286&lt;0,1.01*AR286,IF($AI286&gt;10,1.1*AR286,(1+$AI286/100)*AR286)))</f>
        <v>0.17341700000000002</v>
      </c>
      <c r="AT286" s="900">
        <f>IF($AK286="n/a",1.03*AS286,IF($AK286&lt;0,1.01*AS286,IF($AK286&gt;10,1.1*AS286,(1+$AK286/100)*AS286)))</f>
        <v>0.19075870000000003</v>
      </c>
      <c r="AU286" s="900">
        <f>IF($AK286="n/a",1.03*AT286,IF($AK286&lt;0,1.01*AT286,IF($AK286&gt;10,1.1*AT286,(1+$AK286/100)*AT286)))</f>
        <v>0.20983457000000005</v>
      </c>
      <c r="AV286" s="900">
        <f>IF($AK286="n/a",1.03*AU286,IF($AK286&lt;0,1.01*AU286,IF($AK286&gt;10,1.1*AU286,(1+$AK286/100)*AU286)))</f>
        <v>0.23081802700000006</v>
      </c>
      <c r="AW286" s="663">
        <f>SUM(AR286:AV286)</f>
        <v>0.97652829700000021</v>
      </c>
      <c r="AX286" s="761">
        <f>AW286/I286*100</f>
        <v>17.283686672566375</v>
      </c>
      <c r="AY286" s="948">
        <v>0.9</v>
      </c>
      <c r="AZ286" s="886">
        <v>39.51</v>
      </c>
      <c r="BA286" s="886">
        <v>-35.06</v>
      </c>
      <c r="BB286" s="886">
        <v>9.4600000000000009</v>
      </c>
      <c r="BC286" s="886">
        <v>-13.059999999999999</v>
      </c>
      <c r="BD286" s="921"/>
      <c r="BE286" s="635">
        <v>2015</v>
      </c>
      <c r="BF286" s="912">
        <f>IF(BE286&gt;2008,0,IF(BE286&gt;2001,1,IF(BE286&gt;1990,2,IF(BE286&gt;1980,3,IF(BE286&gt;1973,4,IF(BE286&gt;1970,5,IF(BE286&gt;1960,6,IF(BE286&gt;1958,7,IF(BE286&gt;1953,8,9)))))))))</f>
        <v>0</v>
      </c>
      <c r="BG286" s="896">
        <v>1.3</v>
      </c>
    </row>
    <row r="287" spans="1:59" s="877" customFormat="1" ht="12.75" customHeight="1" x14ac:dyDescent="0.2">
      <c r="A287" s="895" t="s">
        <v>4084</v>
      </c>
      <c r="B287" s="889" t="s">
        <v>4085</v>
      </c>
      <c r="C287" s="946" t="s">
        <v>108</v>
      </c>
      <c r="D287" s="946" t="s">
        <v>4341</v>
      </c>
      <c r="E287" s="746">
        <v>5</v>
      </c>
      <c r="F287" s="1199">
        <v>746</v>
      </c>
      <c r="G287" s="1199" t="s">
        <v>106</v>
      </c>
      <c r="H287" s="1199" t="s">
        <v>106</v>
      </c>
      <c r="I287" s="888">
        <v>15.8</v>
      </c>
      <c r="J287" s="663">
        <f>(M287/I287)*100</f>
        <v>14.177215189873419</v>
      </c>
      <c r="K287" s="891">
        <v>0.56000000000000005</v>
      </c>
      <c r="L287" s="901">
        <v>4</v>
      </c>
      <c r="M287" s="654">
        <f>K287*L287</f>
        <v>2.2400000000000002</v>
      </c>
      <c r="N287" s="884" t="s">
        <v>287</v>
      </c>
      <c r="O287" s="747">
        <v>0.55000000000000004</v>
      </c>
      <c r="P287" s="875">
        <v>43720</v>
      </c>
      <c r="Q287" s="875">
        <v>43734</v>
      </c>
      <c r="R287" s="654">
        <f>(K287-O287)/O287*100</f>
        <v>1.8181818181818195</v>
      </c>
      <c r="S287" s="714">
        <f>IF(INDEX(Historical!$D$7:$D$1277,MATCH(B287,Historical!$B$7:$B$1301,0))=0,"n/a",(INDEX(Historical!$C$7:$C$1279,MATCH(B287,Historical!$B$7:$B$1301,0))/INDEX(Historical!$D$7:$D$1277,MATCH(B287,Historical!$B$7:$B$1301,0))-1)*100)</f>
        <v>5.8252427184465994</v>
      </c>
      <c r="T287" s="714">
        <f>IF(INDEX(Historical!$F$7:$F$1270,MATCH(B287,Historical!$B$7:$B$1301,0))=0,"n/a",((INDEX(Historical!$C$7:$C$1279,MATCH(B287,Historical!$B$7:$B$1301,0))/INDEX(Historical!$F$7:$F$1270,MATCH(B287,Historical!$B$7:$B$1301,0)))^(1/3)-1)*100)</f>
        <v>8.6431937830855787</v>
      </c>
      <c r="U287" s="714" t="str">
        <f>IF(INDEX(Historical!$H$7:$H$1270,MATCH(B287,Historical!$B$7:$B$1301,0))=0,"n/a",((INDEX(Historical!$C$7:$C$1279,MATCH(B287,Historical!$B$7:$B$1301,0))/INDEX(Historical!$H$7:$H$1270,MATCH(B287,Historical!$B$7:$B$1301,0)))^(1/5)-1)*100)</f>
        <v>n/a</v>
      </c>
      <c r="V287" s="714" t="str">
        <f>IF(INDEX(Historical!$O$7:$O$1270,MATCH(B287,Historical!$B$7:$B$1301,0))=0,"n/a",((INDEX(Historical!$C$7:$C$1279,MATCH(B287,Historical!$B$7:$B$1301,0))/INDEX(Historical!$O$7:$O$1270,MATCH(B287,Historical!$B$7:$B$1301,0)))^(1/10)-1)*100)</f>
        <v>n/a</v>
      </c>
      <c r="W287" s="715" t="str">
        <f>IF(OR(U287&lt;=0,U287="n/a",V287&lt;=0,V287="n/a"),"n/a",U287/V287)</f>
        <v>n/a</v>
      </c>
      <c r="X287" s="716" t="str">
        <f>IF(OR(AJ287&lt;=0,AJ287="n/a",U287&lt;=0,U287="n/a"),"n/a",U287/AJ287)</f>
        <v>n/a</v>
      </c>
      <c r="Y287" s="890"/>
      <c r="Z287" s="663">
        <f>IF(OR(AC287&lt;0.01,AC287="n/a"),"n/a",M287/AC287*100)</f>
        <v>39.575971731448767</v>
      </c>
      <c r="AA287" s="900">
        <f>IF(OR(AC287&lt;0.01,AC287="n/a"),"n/a",I287/AC287)</f>
        <v>2.7915194346289751</v>
      </c>
      <c r="AB287" s="901">
        <v>2</v>
      </c>
      <c r="AC287" s="879">
        <v>5.66</v>
      </c>
      <c r="AD287" s="879" t="s">
        <v>136</v>
      </c>
      <c r="AE287" s="879">
        <v>3.07</v>
      </c>
      <c r="AF287" s="879">
        <v>0.57999999999999996</v>
      </c>
      <c r="AG287" s="879">
        <v>22.3</v>
      </c>
      <c r="AH287" s="879">
        <v>127.69999999999999</v>
      </c>
      <c r="AI287" s="879">
        <v>413.99999999999994</v>
      </c>
      <c r="AJ287" s="879">
        <v>24</v>
      </c>
      <c r="AK287" s="879" t="s">
        <v>136</v>
      </c>
      <c r="AL287" s="892">
        <v>179.01</v>
      </c>
      <c r="AM287" s="886">
        <v>7.3999999999999995</v>
      </c>
      <c r="AN287" s="879">
        <v>0.67</v>
      </c>
      <c r="AO287" s="753" t="str">
        <f>IF(U287="n/a","n/a",IF(AA287&lt;0,"n/a",IF(AA287="n/a","n/a",J287+U287-AA287)))</f>
        <v>n/a</v>
      </c>
      <c r="AP287" s="754" t="str">
        <f>IF(U287="n/a","n/a",J287+U287)</f>
        <v>n/a</v>
      </c>
      <c r="AQ287" s="902">
        <f>IF(OR(AC287&lt;0.01,AF287="n/a"),"n/a",(I287/SQRT(22.5*AC287*(I287/AF287))-1)*100)</f>
        <v>-73.174794008579624</v>
      </c>
      <c r="AR287" s="663">
        <f>INDEX(Historical!$C$7:$C$1279,MATCH(B287,Historical!$B$7:$B$1301,0))*IF(AH287="n/a",1.03,IF(AH287&lt;0,1.01,IF(AH287&gt;10,1.1,(1+AH287/100))))</f>
        <v>2.3980000000000006</v>
      </c>
      <c r="AS287" s="900">
        <f>IF($AI287="n/a",1.03*AR287,IF($AI287&lt;0,1.01*AR287,IF($AI287&gt;10,1.1*AR287,(1+$AI287/100)*AR287)))</f>
        <v>2.6378000000000008</v>
      </c>
      <c r="AT287" s="900">
        <f>IF($AK287="n/a",1.03*AS287,IF($AK287&lt;0,1.01*AS287,IF($AK287&gt;10,1.1*AS287,(1+$AK287/100)*AS287)))</f>
        <v>2.7169340000000011</v>
      </c>
      <c r="AU287" s="900">
        <f>IF($AK287="n/a",1.03*AT287,IF($AK287&lt;0,1.01*AT287,IF($AK287&gt;10,1.1*AT287,(1+$AK287/100)*AT287)))</f>
        <v>2.7984420200000013</v>
      </c>
      <c r="AV287" s="900">
        <f>IF($AK287="n/a",1.03*AU287,IF($AK287&lt;0,1.01*AU287,IF($AK287&gt;10,1.1*AU287,(1+$AK287/100)*AU287)))</f>
        <v>2.8823952806000013</v>
      </c>
      <c r="AW287" s="663">
        <f>SUM(AR287:AV287)</f>
        <v>13.433571300600004</v>
      </c>
      <c r="AX287" s="761">
        <f>AW287/I287*100</f>
        <v>85.022603168354451</v>
      </c>
      <c r="AY287" s="948">
        <v>1.64</v>
      </c>
      <c r="AZ287" s="886">
        <v>165.98999999999998</v>
      </c>
      <c r="BA287" s="886">
        <v>-44.95</v>
      </c>
      <c r="BB287" s="886">
        <v>3.56</v>
      </c>
      <c r="BC287" s="886">
        <v>-25.490000000000002</v>
      </c>
      <c r="BD287" s="921"/>
      <c r="BE287" s="635">
        <v>2015</v>
      </c>
      <c r="BF287" s="912">
        <f>IF(BE287&gt;2008,0,IF(BE287&gt;2001,1,IF(BE287&gt;1990,2,IF(BE287&gt;1980,3,IF(BE287&gt;1973,4,IF(BE287&gt;1970,5,IF(BE287&gt;1960,6,IF(BE287&gt;1958,7,IF(BE287&gt;1953,8,9)))))))))</f>
        <v>0</v>
      </c>
      <c r="BG287" s="896">
        <v>10.6</v>
      </c>
    </row>
    <row r="288" spans="1:59" s="877" customFormat="1" ht="12.75" customHeight="1" x14ac:dyDescent="0.2">
      <c r="A288" s="885" t="s">
        <v>1624</v>
      </c>
      <c r="B288" s="889" t="s">
        <v>1625</v>
      </c>
      <c r="C288" s="946" t="s">
        <v>108</v>
      </c>
      <c r="D288" s="946" t="s">
        <v>4345</v>
      </c>
      <c r="E288" s="746">
        <v>9</v>
      </c>
      <c r="F288" s="1199">
        <v>424</v>
      </c>
      <c r="G288" s="1199" t="s">
        <v>106</v>
      </c>
      <c r="H288" s="1199" t="s">
        <v>106</v>
      </c>
      <c r="I288" s="888">
        <v>24.78</v>
      </c>
      <c r="J288" s="663">
        <f>(M288/I288)*100</f>
        <v>4.8426150121065374</v>
      </c>
      <c r="K288" s="891">
        <v>0.3</v>
      </c>
      <c r="L288" s="901">
        <v>4</v>
      </c>
      <c r="M288" s="654">
        <f>K288*L288</f>
        <v>1.2</v>
      </c>
      <c r="N288" s="884" t="s">
        <v>967</v>
      </c>
      <c r="O288" s="747">
        <v>0.28000000000000003</v>
      </c>
      <c r="P288" s="880">
        <v>43592</v>
      </c>
      <c r="Q288" s="880">
        <v>43600</v>
      </c>
      <c r="R288" s="654">
        <f>(K288-O288)/O288*100</f>
        <v>7.1428571428571281</v>
      </c>
      <c r="S288" s="714">
        <f>IF(INDEX(Historical!$D$7:$D$1277,MATCH(B288,Historical!$B$7:$B$1301,0))=0,"n/a",(INDEX(Historical!$C$7:$C$1279,MATCH(B288,Historical!$B$7:$B$1301,0))/INDEX(Historical!$D$7:$D$1277,MATCH(B288,Historical!$B$7:$B$1301,0))-1)*100)</f>
        <v>7.2727272727272529</v>
      </c>
      <c r="T288" s="714">
        <f>IF(INDEX(Historical!$F$7:$F$1270,MATCH(B288,Historical!$B$7:$B$1301,0))=0,"n/a",((INDEX(Historical!$C$7:$C$1279,MATCH(B288,Historical!$B$7:$B$1301,0))/INDEX(Historical!$F$7:$F$1270,MATCH(B288,Historical!$B$7:$B$1301,0)))^(1/3)-1)*100)</f>
        <v>6.386203404930102</v>
      </c>
      <c r="U288" s="714">
        <f>IF(INDEX(Historical!$H$7:$H$1270,MATCH(B288,Historical!$B$7:$B$1301,0))=0,"n/a",((INDEX(Historical!$C$7:$C$1279,MATCH(B288,Historical!$B$7:$B$1301,0))/INDEX(Historical!$H$7:$H$1270,MATCH(B288,Historical!$B$7:$B$1301,0)))^(1/5)-1)*100)</f>
        <v>9.1977482660523524</v>
      </c>
      <c r="V288" s="714">
        <f>IF(INDEX(Historical!$O$7:$O$1270,MATCH(B288,Historical!$B$7:$B$1301,0))=0,"n/a",((INDEX(Historical!$C$7:$C$1279,MATCH(B288,Historical!$B$7:$B$1301,0))/INDEX(Historical!$O$7:$O$1270,MATCH(B288,Historical!$B$7:$B$1301,0)))^(1/10)-1)*100)</f>
        <v>12.296967427268445</v>
      </c>
      <c r="W288" s="715">
        <f>IF(OR(U288&lt;=0,U288="n/a",V288&lt;=0,V288="n/a"),"n/a",U288/V288)</f>
        <v>0.74796882405790599</v>
      </c>
      <c r="X288" s="716">
        <f>IF(OR(AJ288&lt;=0,AJ288="n/a",U288&lt;=0,U288="n/a"),"n/a",U288/AJ288)</f>
        <v>0.56083830890563113</v>
      </c>
      <c r="Y288" s="676"/>
      <c r="Z288" s="663">
        <f>IF(OR(AC288&lt;0.01,AC288="n/a"),"n/a",M288/AC288*100)</f>
        <v>44.609665427509292</v>
      </c>
      <c r="AA288" s="900">
        <f>IF(OR(AC288&lt;0.01,AC288="n/a"),"n/a",I288/AC288)</f>
        <v>9.2118959107806706</v>
      </c>
      <c r="AB288" s="901">
        <v>12</v>
      </c>
      <c r="AC288" s="879">
        <v>2.69</v>
      </c>
      <c r="AD288" s="879">
        <v>3.26</v>
      </c>
      <c r="AE288" s="879">
        <v>3.69</v>
      </c>
      <c r="AF288" s="879">
        <v>0.77</v>
      </c>
      <c r="AG288" s="879">
        <v>8.5</v>
      </c>
      <c r="AH288" s="879">
        <v>15</v>
      </c>
      <c r="AI288" s="879">
        <v>20.11</v>
      </c>
      <c r="AJ288" s="879">
        <v>16.400000000000002</v>
      </c>
      <c r="AK288" s="879">
        <v>2.8000000000000003</v>
      </c>
      <c r="AL288" s="892">
        <v>1270</v>
      </c>
      <c r="AM288" s="886">
        <v>1.6</v>
      </c>
      <c r="AN288" s="879">
        <v>0.18</v>
      </c>
      <c r="AO288" s="753">
        <f>IF(U288="n/a","n/a",IF(AA288&lt;0,"n/a",IF(AA288="n/a","n/a",J288+U288-AA288)))</f>
        <v>4.8284673673782184</v>
      </c>
      <c r="AP288" s="754">
        <f>IF(U288="n/a","n/a",J288+U288)</f>
        <v>14.040363278158889</v>
      </c>
      <c r="AQ288" s="902">
        <f>IF(OR(AC288&lt;0.01,AF288="n/a"),"n/a",(I288/SQRT(22.5*AC288*(I288/AF288))-1)*100)</f>
        <v>-43.852733909235063</v>
      </c>
      <c r="AR288" s="663">
        <f>INDEX(Historical!$C$7:$C$1279,MATCH(B288,Historical!$B$7:$B$1301,0))*IF(AH288="n/a",1.03,IF(AH288&lt;0,1.01,IF(AH288&gt;10,1.1,(1+AH288/100))))</f>
        <v>1.298</v>
      </c>
      <c r="AS288" s="900">
        <f>IF($AI288="n/a",1.03*AR288,IF($AI288&lt;0,1.01*AR288,IF($AI288&gt;10,1.1*AR288,(1+$AI288/100)*AR288)))</f>
        <v>1.4278000000000002</v>
      </c>
      <c r="AT288" s="900">
        <f>IF($AK288="n/a",1.03*AS288,IF($AK288&lt;0,1.01*AS288,IF($AK288&gt;10,1.1*AS288,(1+$AK288/100)*AS288)))</f>
        <v>1.4677784000000003</v>
      </c>
      <c r="AU288" s="900">
        <f>IF($AK288="n/a",1.03*AT288,IF($AK288&lt;0,1.01*AT288,IF($AK288&gt;10,1.1*AT288,(1+$AK288/100)*AT288)))</f>
        <v>1.5088761952000003</v>
      </c>
      <c r="AV288" s="900">
        <f>IF($AK288="n/a",1.03*AU288,IF($AK288&lt;0,1.01*AU288,IF($AK288&gt;10,1.1*AU288,(1+$AK288/100)*AU288)))</f>
        <v>1.5511247286656002</v>
      </c>
      <c r="AW288" s="663">
        <f>SUM(AR288:AV288)</f>
        <v>7.2535793238656012</v>
      </c>
      <c r="AX288" s="761">
        <f>AW288/I288*100</f>
        <v>29.271910104380954</v>
      </c>
      <c r="AY288" s="948">
        <v>1.1200000000000001</v>
      </c>
      <c r="AZ288" s="886">
        <v>37.669999999999995</v>
      </c>
      <c r="BA288" s="886">
        <v>-35.549999999999997</v>
      </c>
      <c r="BB288" s="886">
        <v>2.6100000000000003</v>
      </c>
      <c r="BC288" s="886">
        <v>-19.040000000000003</v>
      </c>
      <c r="BD288" s="921"/>
      <c r="BE288" s="635">
        <v>2011</v>
      </c>
      <c r="BF288" s="912">
        <f>IF(BE288&gt;2008,0,IF(BE288&gt;2001,1,IF(BE288&gt;1990,2,IF(BE288&gt;1980,3,IF(BE288&gt;1973,4,IF(BE288&gt;1970,5,IF(BE288&gt;1960,6,IF(BE288&gt;1958,7,IF(BE288&gt;1953,8,9)))))))))</f>
        <v>0</v>
      </c>
      <c r="BG288" s="896">
        <v>1.0999999999999999</v>
      </c>
    </row>
    <row r="289" spans="1:59" s="877" customFormat="1" ht="12.75" customHeight="1" x14ac:dyDescent="0.2">
      <c r="A289" s="885" t="s">
        <v>1626</v>
      </c>
      <c r="B289" s="889" t="s">
        <v>1627</v>
      </c>
      <c r="C289" s="946" t="s">
        <v>108</v>
      </c>
      <c r="D289" s="946" t="s">
        <v>4345</v>
      </c>
      <c r="E289" s="746">
        <v>8</v>
      </c>
      <c r="F289" s="1199">
        <v>585</v>
      </c>
      <c r="G289" s="1199" t="s">
        <v>106</v>
      </c>
      <c r="H289" s="1199" t="s">
        <v>106</v>
      </c>
      <c r="I289" s="888">
        <v>16.62</v>
      </c>
      <c r="J289" s="663">
        <f>(M289/I289)*100</f>
        <v>2.4067388688327318</v>
      </c>
      <c r="K289" s="891">
        <v>0.1</v>
      </c>
      <c r="L289" s="901">
        <v>4</v>
      </c>
      <c r="M289" s="654">
        <f>K289*L289</f>
        <v>0.4</v>
      </c>
      <c r="N289" s="884" t="s">
        <v>989</v>
      </c>
      <c r="O289" s="747">
        <v>9.5000000000000001E-2</v>
      </c>
      <c r="P289" s="875">
        <v>43958</v>
      </c>
      <c r="Q289" s="875">
        <v>43973</v>
      </c>
      <c r="R289" s="654">
        <f>(K289-O289)/O289*100</f>
        <v>5.2631578947368469</v>
      </c>
      <c r="S289" s="714">
        <f>IF(INDEX(Historical!$D$7:$D$1277,MATCH(B289,Historical!$B$7:$B$1301,0))=0,"n/a",(INDEX(Historical!$C$7:$C$1279,MATCH(B289,Historical!$B$7:$B$1301,0))/INDEX(Historical!$D$7:$D$1277,MATCH(B289,Historical!$B$7:$B$1301,0))-1)*100)</f>
        <v>12.5</v>
      </c>
      <c r="T289" s="714">
        <f>IF(INDEX(Historical!$F$7:$F$1270,MATCH(B289,Historical!$B$7:$B$1301,0))=0,"n/a",((INDEX(Historical!$C$7:$C$1279,MATCH(B289,Historical!$B$7:$B$1301,0))/INDEX(Historical!$F$7:$F$1270,MATCH(B289,Historical!$B$7:$B$1301,0)))^(1/3)-1)*100)</f>
        <v>14.471424255333186</v>
      </c>
      <c r="U289" s="714">
        <f>IF(INDEX(Historical!$H$7:$H$1270,MATCH(B289,Historical!$B$7:$B$1301,0))=0,"n/a",((INDEX(Historical!$C$7:$C$1279,MATCH(B289,Historical!$B$7:$B$1301,0))/INDEX(Historical!$H$7:$H$1270,MATCH(B289,Historical!$B$7:$B$1301,0)))^(1/5)-1)*100)</f>
        <v>17.607902252467355</v>
      </c>
      <c r="V289" s="714">
        <f>IF(INDEX(Historical!$O$7:$O$1270,MATCH(B289,Historical!$B$7:$B$1301,0))=0,"n/a",((INDEX(Historical!$C$7:$C$1279,MATCH(B289,Historical!$B$7:$B$1301,0))/INDEX(Historical!$O$7:$O$1270,MATCH(B289,Historical!$B$7:$B$1301,0)))^(1/10)-1)*100)</f>
        <v>0</v>
      </c>
      <c r="W289" s="715" t="str">
        <f>IF(OR(U289&lt;=0,U289="n/a",V289&lt;=0,V289="n/a"),"n/a",U289/V289)</f>
        <v>n/a</v>
      </c>
      <c r="X289" s="716">
        <f>IF(OR(AJ289&lt;=0,AJ289="n/a",U289&lt;=0,U289="n/a"),"n/a",U289/AJ289)</f>
        <v>3.2014367731758826</v>
      </c>
      <c r="Y289" s="890"/>
      <c r="Z289" s="663">
        <f>IF(OR(AC289&lt;0.01,AC289="n/a"),"n/a",M289/AC289*100)</f>
        <v>31.74603174603175</v>
      </c>
      <c r="AA289" s="900">
        <f>IF(OR(AC289&lt;0.01,AC289="n/a"),"n/a",I289/AC289)</f>
        <v>13.190476190476192</v>
      </c>
      <c r="AB289" s="901">
        <v>12</v>
      </c>
      <c r="AC289" s="879">
        <v>1.26</v>
      </c>
      <c r="AD289" s="879" t="s">
        <v>136</v>
      </c>
      <c r="AE289" s="879">
        <v>3</v>
      </c>
      <c r="AF289" s="879">
        <v>0.95</v>
      </c>
      <c r="AG289" s="879">
        <v>7.6</v>
      </c>
      <c r="AH289" s="879">
        <v>0.6</v>
      </c>
      <c r="AI289" s="879">
        <v>10.290000000000001</v>
      </c>
      <c r="AJ289" s="879">
        <v>5.5</v>
      </c>
      <c r="AK289" s="879" t="s">
        <v>136</v>
      </c>
      <c r="AL289" s="892">
        <v>133.66999999999999</v>
      </c>
      <c r="AM289" s="886">
        <v>2.9000000000000004</v>
      </c>
      <c r="AN289" s="879">
        <v>0.08</v>
      </c>
      <c r="AO289" s="753">
        <f>IF(U289="n/a","n/a",IF(AA289&lt;0,"n/a",IF(AA289="n/a","n/a",J289+U289-AA289)))</f>
        <v>6.8241649308238959</v>
      </c>
      <c r="AP289" s="754">
        <f>IF(U289="n/a","n/a",J289+U289)</f>
        <v>20.014641121300087</v>
      </c>
      <c r="AQ289" s="902">
        <f>IF(OR(AC289&lt;0.01,AF289="n/a"),"n/a",(I289/SQRT(22.5*AC289*(I289/AF289))-1)*100)</f>
        <v>-25.372175635945482</v>
      </c>
      <c r="AR289" s="663">
        <f>INDEX(Historical!$C$7:$C$1279,MATCH(B289,Historical!$B$7:$B$1301,0))*IF(AH289="n/a",1.03,IF(AH289&lt;0,1.01,IF(AH289&gt;10,1.1,(1+AH289/100))))</f>
        <v>0.36215999999999998</v>
      </c>
      <c r="AS289" s="900">
        <f>IF($AI289="n/a",1.03*AR289,IF($AI289&lt;0,1.01*AR289,IF($AI289&gt;10,1.1*AR289,(1+$AI289/100)*AR289)))</f>
        <v>0.39837600000000001</v>
      </c>
      <c r="AT289" s="900">
        <f>IF($AK289="n/a",1.03*AS289,IF($AK289&lt;0,1.01*AS289,IF($AK289&gt;10,1.1*AS289,(1+$AK289/100)*AS289)))</f>
        <v>0.41032728000000002</v>
      </c>
      <c r="AU289" s="900">
        <f>IF($AK289="n/a",1.03*AT289,IF($AK289&lt;0,1.01*AT289,IF($AK289&gt;10,1.1*AT289,(1+$AK289/100)*AT289)))</f>
        <v>0.42263709840000002</v>
      </c>
      <c r="AV289" s="900">
        <f>IF($AK289="n/a",1.03*AU289,IF($AK289&lt;0,1.01*AU289,IF($AK289&gt;10,1.1*AU289,(1+$AK289/100)*AU289)))</f>
        <v>0.43531621135200005</v>
      </c>
      <c r="AW289" s="663">
        <f>SUM(AR289:AV289)</f>
        <v>2.0288165897520001</v>
      </c>
      <c r="AX289" s="761">
        <f>AW289/I289*100</f>
        <v>12.207079360722021</v>
      </c>
      <c r="AY289" s="948">
        <v>1.37</v>
      </c>
      <c r="AZ289" s="886">
        <v>84.26</v>
      </c>
      <c r="BA289" s="886">
        <v>-18.89</v>
      </c>
      <c r="BB289" s="886">
        <v>6.94</v>
      </c>
      <c r="BC289" s="886">
        <v>-0.51</v>
      </c>
      <c r="BD289" s="921"/>
      <c r="BE289" s="635">
        <v>2013</v>
      </c>
      <c r="BF289" s="912">
        <f>IF(BE289&gt;2008,0,IF(BE289&gt;2001,1,IF(BE289&gt;1990,2,IF(BE289&gt;1980,3,IF(BE289&gt;1973,4,IF(BE289&gt;1970,5,IF(BE289&gt;1960,6,IF(BE289&gt;1958,7,IF(BE289&gt;1953,8,9)))))))))</f>
        <v>0</v>
      </c>
      <c r="BG289" s="896">
        <v>0.89999999999999991</v>
      </c>
    </row>
    <row r="290" spans="1:59" s="877" customFormat="1" x14ac:dyDescent="0.2">
      <c r="A290" s="885" t="s">
        <v>1650</v>
      </c>
      <c r="B290" s="889" t="s">
        <v>1651</v>
      </c>
      <c r="C290" s="946" t="s">
        <v>4349</v>
      </c>
      <c r="D290" s="946" t="s">
        <v>520</v>
      </c>
      <c r="E290" s="746">
        <v>9</v>
      </c>
      <c r="F290" s="1199">
        <v>415</v>
      </c>
      <c r="G290" s="1199" t="s">
        <v>106</v>
      </c>
      <c r="H290" s="1199" t="s">
        <v>106</v>
      </c>
      <c r="I290" s="888">
        <v>18.46</v>
      </c>
      <c r="J290" s="663">
        <f>(M290/I290)*100</f>
        <v>4.3336944745395449</v>
      </c>
      <c r="K290" s="891">
        <v>0.2</v>
      </c>
      <c r="L290" s="901">
        <v>4</v>
      </c>
      <c r="M290" s="654">
        <f>K290*L290</f>
        <v>0.8</v>
      </c>
      <c r="N290" s="884" t="s">
        <v>148</v>
      </c>
      <c r="O290" s="747">
        <v>0.18</v>
      </c>
      <c r="P290" s="880">
        <v>43433</v>
      </c>
      <c r="Q290" s="880">
        <v>43451</v>
      </c>
      <c r="R290" s="654">
        <f>(K290-O290)/O290*100</f>
        <v>11.111111111111121</v>
      </c>
      <c r="S290" s="714">
        <f>IF(INDEX(Historical!$D$7:$D$1277,MATCH(B290,Historical!$B$7:$B$1301,0))=0,"n/a",(INDEX(Historical!$C$7:$C$1279,MATCH(B290,Historical!$B$7:$B$1301,0))/INDEX(Historical!$D$7:$D$1277,MATCH(B290,Historical!$B$7:$B$1301,0))-1)*100)</f>
        <v>8.1081081081081141</v>
      </c>
      <c r="T290" s="714">
        <f>IF(INDEX(Historical!$F$7:$F$1270,MATCH(B290,Historical!$B$7:$B$1301,0))=0,"n/a",((INDEX(Historical!$C$7:$C$1279,MATCH(B290,Historical!$B$7:$B$1301,0))/INDEX(Historical!$F$7:$F$1270,MATCH(B290,Historical!$B$7:$B$1301,0)))^(1/3)-1)*100)</f>
        <v>4.3038381993584451</v>
      </c>
      <c r="U290" s="714">
        <f>IF(INDEX(Historical!$H$7:$H$1270,MATCH(B290,Historical!$B$7:$B$1301,0))=0,"n/a",((INDEX(Historical!$C$7:$C$1279,MATCH(B290,Historical!$B$7:$B$1301,0))/INDEX(Historical!$H$7:$H$1270,MATCH(B290,Historical!$B$7:$B$1301,0)))^(1/5)-1)*100)</f>
        <v>4.8938165624699659</v>
      </c>
      <c r="V290" s="714">
        <f>IF(INDEX(Historical!$O$7:$O$1270,MATCH(B290,Historical!$B$7:$B$1301,0))=0,"n/a",((INDEX(Historical!$C$7:$C$1279,MATCH(B290,Historical!$B$7:$B$1301,0))/INDEX(Historical!$O$7:$O$1270,MATCH(B290,Historical!$B$7:$B$1301,0)))^(1/10)-1)*100)</f>
        <v>14.869835499703509</v>
      </c>
      <c r="W290" s="715">
        <f>IF(OR(U290&lt;=0,U290="n/a",V290&lt;=0,V290="n/a"),"n/a",U290/V290)</f>
        <v>0.3291103363293793</v>
      </c>
      <c r="X290" s="716" t="str">
        <f>IF(OR(AJ290&lt;=0,AJ290="n/a",U290&lt;=0,U290="n/a"),"n/a",U290/AJ290)</f>
        <v>n/a</v>
      </c>
      <c r="Y290" s="685" t="s">
        <v>4498</v>
      </c>
      <c r="Z290" s="663">
        <f>IF(OR(AC290&lt;0.01,AC290="n/a"),"n/a",M290/AC290*100)</f>
        <v>49.382716049382715</v>
      </c>
      <c r="AA290" s="900">
        <f>IF(OR(AC290&lt;0.01,AC290="n/a"),"n/a",I290/AC290)</f>
        <v>11.395061728395062</v>
      </c>
      <c r="AB290" s="901">
        <v>12</v>
      </c>
      <c r="AC290" s="879">
        <v>1.62</v>
      </c>
      <c r="AD290" s="879">
        <v>6.84</v>
      </c>
      <c r="AE290" s="879">
        <v>0.3</v>
      </c>
      <c r="AF290" s="879">
        <v>1.1000000000000001</v>
      </c>
      <c r="AG290" s="879" t="s">
        <v>136</v>
      </c>
      <c r="AH290" s="879">
        <v>-84.8</v>
      </c>
      <c r="AI290" s="879">
        <v>-116.6</v>
      </c>
      <c r="AJ290" s="879">
        <v>-25.3</v>
      </c>
      <c r="AK290" s="879">
        <v>1.6</v>
      </c>
      <c r="AL290" s="892">
        <v>1550</v>
      </c>
      <c r="AM290" s="887">
        <v>2.2999999999999998</v>
      </c>
      <c r="AN290" s="879">
        <v>9.1199999999999992</v>
      </c>
      <c r="AO290" s="753">
        <f>IF(U290="n/a","n/a",IF(AA290&lt;0,"n/a",IF(AA290="n/a","n/a",J290+U290-AA290)))</f>
        <v>-2.1675506913855518</v>
      </c>
      <c r="AP290" s="754">
        <f>IF(U290="n/a","n/a",J290+U290)</f>
        <v>9.2275110370095099</v>
      </c>
      <c r="AQ290" s="902">
        <f>IF(OR(AC290&lt;0.01,AF290="n/a"),"n/a",(I290/SQRT(22.5*AC290*(I290/AF290))-1)*100)</f>
        <v>-25.361410334764745</v>
      </c>
      <c r="AR290" s="663">
        <f>INDEX(Historical!$C$7:$C$1279,MATCH(B290,Historical!$B$7:$B$1301,0))*IF(AH290="n/a",1.03,IF(AH290&lt;0,1.01,IF(AH290&gt;10,1.1,(1+AH290/100))))</f>
        <v>0.80800000000000005</v>
      </c>
      <c r="AS290" s="900">
        <f>IF($AI290="n/a",1.03*AR290,IF($AI290&lt;0,1.01*AR290,IF($AI290&gt;10,1.1*AR290,(1+$AI290/100)*AR290)))</f>
        <v>0.81608000000000003</v>
      </c>
      <c r="AT290" s="900">
        <f>IF($AK290="n/a",1.03*AS290,IF($AK290&lt;0,1.01*AS290,IF($AK290&gt;10,1.1*AS290,(1+$AK290/100)*AS290)))</f>
        <v>0.82913728000000009</v>
      </c>
      <c r="AU290" s="900">
        <f>IF($AK290="n/a",1.03*AT290,IF($AK290&lt;0,1.01*AT290,IF($AK290&gt;10,1.1*AT290,(1+$AK290/100)*AT290)))</f>
        <v>0.84240347648000014</v>
      </c>
      <c r="AV290" s="900">
        <f>IF($AK290="n/a",1.03*AU290,IF($AK290&lt;0,1.01*AU290,IF($AK290&gt;10,1.1*AU290,(1+$AK290/100)*AU290)))</f>
        <v>0.85588193210368013</v>
      </c>
      <c r="AW290" s="663">
        <f>SUM(AR290:AV290)</f>
        <v>4.1515026885836814</v>
      </c>
      <c r="AX290" s="761">
        <f>AW290/I290*100</f>
        <v>22.489180328188958</v>
      </c>
      <c r="AY290" s="948">
        <v>1.33</v>
      </c>
      <c r="AZ290" s="886">
        <v>74.56</v>
      </c>
      <c r="BA290" s="886">
        <v>-69.02000000000001</v>
      </c>
      <c r="BB290" s="886">
        <v>2.5</v>
      </c>
      <c r="BC290" s="886">
        <v>-33.989999999999995</v>
      </c>
      <c r="BD290" s="921"/>
      <c r="BE290" s="635">
        <v>2012</v>
      </c>
      <c r="BF290" s="912">
        <f>IF(BE290&gt;2008,0,IF(BE290&gt;2001,1,IF(BE290&gt;1990,2,IF(BE290&gt;1980,3,IF(BE290&gt;1973,4,IF(BE290&gt;1970,5,IF(BE290&gt;1960,6,IF(BE290&gt;1958,7,IF(BE290&gt;1953,8,9)))))))))</f>
        <v>0</v>
      </c>
      <c r="BG290" s="896" t="s">
        <v>136</v>
      </c>
    </row>
    <row r="291" spans="1:59" s="877" customFormat="1" ht="12.75" customHeight="1" x14ac:dyDescent="0.2">
      <c r="A291" s="895" t="s">
        <v>4582</v>
      </c>
      <c r="B291" s="889" t="s">
        <v>2059</v>
      </c>
      <c r="C291" s="946" t="s">
        <v>108</v>
      </c>
      <c r="D291" s="946" t="s">
        <v>4341</v>
      </c>
      <c r="E291" s="746">
        <v>5</v>
      </c>
      <c r="F291" s="1199">
        <v>764</v>
      </c>
      <c r="G291" s="1199" t="s">
        <v>106</v>
      </c>
      <c r="H291" s="1199" t="s">
        <v>106</v>
      </c>
      <c r="I291" s="888">
        <v>33.74</v>
      </c>
      <c r="J291" s="663">
        <f>(M291/I291)*100</f>
        <v>2.1339656194427974</v>
      </c>
      <c r="K291" s="891">
        <v>0.18</v>
      </c>
      <c r="L291" s="901">
        <v>4</v>
      </c>
      <c r="M291" s="654">
        <f>K291*L291</f>
        <v>0.72</v>
      </c>
      <c r="N291" s="884" t="s">
        <v>1240</v>
      </c>
      <c r="O291" s="747">
        <v>0.17</v>
      </c>
      <c r="P291" s="875">
        <v>43874</v>
      </c>
      <c r="Q291" s="875">
        <v>43889</v>
      </c>
      <c r="R291" s="654">
        <f>(K291-O291)/O291*100</f>
        <v>5.8823529411764595</v>
      </c>
      <c r="S291" s="714">
        <f>IF(INDEX(Historical!$D$7:$D$1277,MATCH(B291,Historical!$B$7:$B$1301,0))=0,"n/a",(INDEX(Historical!$C$7:$C$1279,MATCH(B291,Historical!$B$7:$B$1301,0))/INDEX(Historical!$D$7:$D$1277,MATCH(B291,Historical!$B$7:$B$1301,0))-1)*100)</f>
        <v>47.826086956521749</v>
      </c>
      <c r="T291" s="714">
        <f>IF(INDEX(Historical!$F$7:$F$1270,MATCH(B291,Historical!$B$7:$B$1301,0))=0,"n/a",((INDEX(Historical!$C$7:$C$1279,MATCH(B291,Historical!$B$7:$B$1301,0))/INDEX(Historical!$F$7:$F$1270,MATCH(B291,Historical!$B$7:$B$1301,0)))^(1/3)-1)*100)</f>
        <v>36.055170063911589</v>
      </c>
      <c r="U291" s="714">
        <f>IF(INDEX(Historical!$H$7:$H$1270,MATCH(B291,Historical!$B$7:$B$1301,0))=0,"n/a",((INDEX(Historical!$C$7:$C$1279,MATCH(B291,Historical!$B$7:$B$1301,0))/INDEX(Historical!$H$7:$H$1270,MATCH(B291,Historical!$B$7:$B$1301,0)))^(1/5)-1)*100)</f>
        <v>23.157122757056104</v>
      </c>
      <c r="V291" s="714">
        <f>IF(INDEX(Historical!$O$7:$O$1270,MATCH(B291,Historical!$B$7:$B$1301,0))=0,"n/a",((INDEX(Historical!$C$7:$C$1279,MATCH(B291,Historical!$B$7:$B$1301,0))/INDEX(Historical!$O$7:$O$1270,MATCH(B291,Historical!$B$7:$B$1301,0)))^(1/10)-1)*100)</f>
        <v>10.97617886603237</v>
      </c>
      <c r="W291" s="715">
        <f>IF(OR(U291&lt;=0,U291="n/a",V291&lt;=0,V291="n/a"),"n/a",U291/V291)</f>
        <v>2.1097617886603244</v>
      </c>
      <c r="X291" s="716">
        <f>IF(OR(AJ291&lt;=0,AJ291="n/a",U291&lt;=0,U291="n/a"),"n/a",U291/AJ291)</f>
        <v>1.0201375663901369</v>
      </c>
      <c r="Y291" s="890"/>
      <c r="Z291" s="663">
        <f>IF(OR(AC291&lt;0.01,AC291="n/a"),"n/a",M291/AC291*100)</f>
        <v>28.01556420233463</v>
      </c>
      <c r="AA291" s="900">
        <f>IF(OR(AC291&lt;0.01,AC291="n/a"),"n/a",I291/AC291)</f>
        <v>13.128404669260702</v>
      </c>
      <c r="AB291" s="901">
        <v>12</v>
      </c>
      <c r="AC291" s="879">
        <v>2.57</v>
      </c>
      <c r="AD291" s="879" t="s">
        <v>136</v>
      </c>
      <c r="AE291" s="879">
        <v>3.94</v>
      </c>
      <c r="AF291" s="879">
        <v>1.8</v>
      </c>
      <c r="AG291" s="879">
        <v>16.900000000000002</v>
      </c>
      <c r="AH291" s="879">
        <v>9.1999999999999993</v>
      </c>
      <c r="AI291" s="879">
        <v>-10.14</v>
      </c>
      <c r="AJ291" s="879">
        <v>22.7</v>
      </c>
      <c r="AK291" s="879">
        <v>-3.8</v>
      </c>
      <c r="AL291" s="892">
        <v>45260</v>
      </c>
      <c r="AM291" s="886">
        <v>0.1</v>
      </c>
      <c r="AN291" s="879">
        <v>12.18</v>
      </c>
      <c r="AO291" s="753">
        <f>IF(U291="n/a","n/a",IF(AA291&lt;0,"n/a",IF(AA291="n/a","n/a",J291+U291-AA291)))</f>
        <v>12.1626837072382</v>
      </c>
      <c r="AP291" s="754">
        <f>IF(U291="n/a","n/a",J291+U291)</f>
        <v>25.291088376498902</v>
      </c>
      <c r="AQ291" s="902">
        <f>IF(OR(AC291&lt;0.01,AF291="n/a"),"n/a",(I291/SQRT(22.5*AC291*(I291/AF291))-1)*100)</f>
        <v>2.4827972657292641</v>
      </c>
      <c r="AR291" s="663">
        <f>INDEX(Historical!$C$7:$C$1279,MATCH(B291,Historical!$B$7:$B$1301,0))*IF(AH291="n/a",1.03,IF(AH291&lt;0,1.01,IF(AH291&gt;10,1.1,(1+AH291/100))))</f>
        <v>0.74256000000000011</v>
      </c>
      <c r="AS291" s="900">
        <f>IF($AI291="n/a",1.03*AR291,IF($AI291&lt;0,1.01*AR291,IF($AI291&gt;10,1.1*AR291,(1+$AI291/100)*AR291)))</f>
        <v>0.74998560000000014</v>
      </c>
      <c r="AT291" s="900">
        <f>IF($AK291="n/a",1.03*AS291,IF($AK291&lt;0,1.01*AS291,IF($AK291&gt;10,1.1*AS291,(1+$AK291/100)*AS291)))</f>
        <v>0.75748545600000017</v>
      </c>
      <c r="AU291" s="900">
        <f>IF($AK291="n/a",1.03*AT291,IF($AK291&lt;0,1.01*AT291,IF($AK291&gt;10,1.1*AT291,(1+$AK291/100)*AT291)))</f>
        <v>0.76506031056000012</v>
      </c>
      <c r="AV291" s="900">
        <f>IF($AK291="n/a",1.03*AU291,IF($AK291&lt;0,1.01*AU291,IF($AK291&gt;10,1.1*AU291,(1+$AK291/100)*AU291)))</f>
        <v>0.77271091366560019</v>
      </c>
      <c r="AW291" s="663">
        <f>SUM(AR291:AV291)</f>
        <v>3.7878022802256002</v>
      </c>
      <c r="AX291" s="761">
        <f>AW291/I291*100</f>
        <v>11.226444221178424</v>
      </c>
      <c r="AY291" s="948">
        <v>1.25</v>
      </c>
      <c r="AZ291" s="886">
        <v>20.5</v>
      </c>
      <c r="BA291" s="886">
        <v>-34.67</v>
      </c>
      <c r="BB291" s="886">
        <v>-6.370000000000001</v>
      </c>
      <c r="BC291" s="886">
        <v>-17.260000000000002</v>
      </c>
      <c r="BD291" s="921"/>
      <c r="BE291" s="635">
        <v>2016</v>
      </c>
      <c r="BF291" s="912">
        <f>IF(BE291&gt;2008,0,IF(BE291&gt;2001,1,IF(BE291&gt;1990,2,IF(BE291&gt;1980,3,IF(BE291&gt;1973,4,IF(BE291&gt;1970,5,IF(BE291&gt;1960,6,IF(BE291&gt;1958,7,IF(BE291&gt;1953,8,9)))))))))</f>
        <v>0</v>
      </c>
      <c r="BG291" s="896">
        <v>1.0999999999999999</v>
      </c>
    </row>
    <row r="292" spans="1:59" s="877" customFormat="1" ht="12.75" customHeight="1" x14ac:dyDescent="0.2">
      <c r="A292" s="885" t="s">
        <v>1640</v>
      </c>
      <c r="B292" s="889" t="s">
        <v>1641</v>
      </c>
      <c r="C292" s="946" t="s">
        <v>245</v>
      </c>
      <c r="D292" s="946" t="s">
        <v>4323</v>
      </c>
      <c r="E292" s="746">
        <v>9</v>
      </c>
      <c r="F292" s="1199">
        <v>518</v>
      </c>
      <c r="G292" s="1199" t="s">
        <v>106</v>
      </c>
      <c r="H292" s="1199" t="s">
        <v>106</v>
      </c>
      <c r="I292" s="888">
        <v>29.27</v>
      </c>
      <c r="J292" s="663">
        <f>(M292/I292)*100</f>
        <v>1.2299282541851726</v>
      </c>
      <c r="K292" s="891">
        <v>0.09</v>
      </c>
      <c r="L292" s="901">
        <v>4</v>
      </c>
      <c r="M292" s="654">
        <f>K292*L292</f>
        <v>0.36</v>
      </c>
      <c r="N292" s="884" t="s">
        <v>569</v>
      </c>
      <c r="O292" s="747">
        <v>8.5000000000000006E-2</v>
      </c>
      <c r="P292" s="875">
        <v>44014</v>
      </c>
      <c r="Q292" s="875">
        <v>44032</v>
      </c>
      <c r="R292" s="654">
        <f>(K292-O292)/O292*100</f>
        <v>5.8823529411764595</v>
      </c>
      <c r="S292" s="714">
        <f>IF(INDEX(Historical!$D$7:$D$1277,MATCH(B292,Historical!$B$7:$B$1301,0))=0,"n/a",(INDEX(Historical!$C$7:$C$1279,MATCH(B292,Historical!$B$7:$B$1301,0))/INDEX(Historical!$D$7:$D$1277,MATCH(B292,Historical!$B$7:$B$1301,0))-1)*100)</f>
        <v>6.4516129032258229</v>
      </c>
      <c r="T292" s="714">
        <f>IF(INDEX(Historical!$F$7:$F$1270,MATCH(B292,Historical!$B$7:$B$1301,0))=0,"n/a",((INDEX(Historical!$C$7:$C$1279,MATCH(B292,Historical!$B$7:$B$1301,0))/INDEX(Historical!$F$7:$F$1270,MATCH(B292,Historical!$B$7:$B$1301,0)))^(1/3)-1)*100)</f>
        <v>6.917810999860885</v>
      </c>
      <c r="U292" s="714">
        <f>IF(INDEX(Historical!$H$7:$H$1270,MATCH(B292,Historical!$B$7:$B$1301,0))=0,"n/a",((INDEX(Historical!$C$7:$C$1279,MATCH(B292,Historical!$B$7:$B$1301,0))/INDEX(Historical!$H$7:$H$1270,MATCH(B292,Historical!$B$7:$B$1301,0)))^(1/5)-1)*100)</f>
        <v>6.5762756635474373</v>
      </c>
      <c r="V292" s="714" t="str">
        <f>IF(INDEX(Historical!$O$7:$O$1270,MATCH(B292,Historical!$B$7:$B$1301,0))=0,"n/a",((INDEX(Historical!$C$7:$C$1279,MATCH(B292,Historical!$B$7:$B$1301,0))/INDEX(Historical!$O$7:$O$1270,MATCH(B292,Historical!$B$7:$B$1301,0)))^(1/10)-1)*100)</f>
        <v>n/a</v>
      </c>
      <c r="W292" s="715" t="str">
        <f>IF(OR(U292&lt;=0,U292="n/a",V292&lt;=0,V292="n/a"),"n/a",U292/V292)</f>
        <v>n/a</v>
      </c>
      <c r="X292" s="716">
        <f>IF(OR(AJ292&lt;=0,AJ292="n/a",U292&lt;=0,U292="n/a"),"n/a",U292/AJ292)</f>
        <v>0.3613338276674416</v>
      </c>
      <c r="Y292" s="889"/>
      <c r="Z292" s="663">
        <f>IF(OR(AC292&lt;0.01,AC292="n/a"),"n/a",M292/AC292*100)</f>
        <v>43.373493975903614</v>
      </c>
      <c r="AA292" s="900">
        <f>IF(OR(AC292&lt;0.01,AC292="n/a"),"n/a",I292/AC292)</f>
        <v>35.265060240963855</v>
      </c>
      <c r="AB292" s="901">
        <v>1</v>
      </c>
      <c r="AC292" s="879">
        <v>0.83</v>
      </c>
      <c r="AD292" s="879">
        <v>3.48</v>
      </c>
      <c r="AE292" s="879">
        <v>0.46</v>
      </c>
      <c r="AF292" s="879">
        <v>1.45</v>
      </c>
      <c r="AG292" s="879">
        <v>4.3</v>
      </c>
      <c r="AH292" s="879">
        <v>19.400000000000002</v>
      </c>
      <c r="AI292" s="879">
        <v>572.29999999999995</v>
      </c>
      <c r="AJ292" s="879">
        <v>18.2</v>
      </c>
      <c r="AK292" s="879">
        <v>10</v>
      </c>
      <c r="AL292" s="892">
        <v>425.28</v>
      </c>
      <c r="AM292" s="886">
        <v>28.4</v>
      </c>
      <c r="AN292" s="879">
        <v>0</v>
      </c>
      <c r="AO292" s="753">
        <f>IF(U292="n/a","n/a",IF(AA292&lt;0,"n/a",IF(AA292="n/a","n/a",J292+U292-AA292)))</f>
        <v>-27.458856323231245</v>
      </c>
      <c r="AP292" s="754">
        <f>IF(U292="n/a","n/a",J292+U292)</f>
        <v>7.8062039177326099</v>
      </c>
      <c r="AQ292" s="902">
        <f>IF(OR(AC292&lt;0.01,AF292="n/a"),"n/a",(I292/SQRT(22.5*AC292*(I292/AF292))-1)*100)</f>
        <v>50.752685399921859</v>
      </c>
      <c r="AR292" s="663">
        <f>INDEX(Historical!$C$7:$C$1279,MATCH(B292,Historical!$B$7:$B$1301,0))*IF(AH292="n/a",1.03,IF(AH292&lt;0,1.01,IF(AH292&gt;10,1.1,(1+AH292/100))))</f>
        <v>0.36300000000000004</v>
      </c>
      <c r="AS292" s="900">
        <f>IF($AI292="n/a",1.03*AR292,IF($AI292&lt;0,1.01*AR292,IF($AI292&gt;10,1.1*AR292,(1+$AI292/100)*AR292)))</f>
        <v>0.3993000000000001</v>
      </c>
      <c r="AT292" s="900">
        <f>IF($AK292="n/a",1.03*AS292,IF($AK292&lt;0,1.01*AS292,IF($AK292&gt;10,1.1*AS292,(1+$AK292/100)*AS292)))</f>
        <v>0.43923000000000012</v>
      </c>
      <c r="AU292" s="900">
        <f>IF($AK292="n/a",1.03*AT292,IF($AK292&lt;0,1.01*AT292,IF($AK292&gt;10,1.1*AT292,(1+$AK292/100)*AT292)))</f>
        <v>0.48315300000000017</v>
      </c>
      <c r="AV292" s="900">
        <f>IF($AK292="n/a",1.03*AU292,IF($AK292&lt;0,1.01*AU292,IF($AK292&gt;10,1.1*AU292,(1+$AK292/100)*AU292)))</f>
        <v>0.53146830000000023</v>
      </c>
      <c r="AW292" s="663">
        <f>SUM(AR292:AV292)</f>
        <v>2.2161513000000008</v>
      </c>
      <c r="AX292" s="761">
        <f>AW292/I292*100</f>
        <v>7.5714086094977819</v>
      </c>
      <c r="AY292" s="948">
        <v>1.26</v>
      </c>
      <c r="AZ292" s="886">
        <v>133.04</v>
      </c>
      <c r="BA292" s="886">
        <v>-26.82</v>
      </c>
      <c r="BB292" s="886">
        <v>17.87</v>
      </c>
      <c r="BC292" s="886">
        <v>-3.7199999999999998</v>
      </c>
      <c r="BD292" s="921"/>
      <c r="BE292" s="635">
        <v>2012</v>
      </c>
      <c r="BF292" s="912">
        <f>IF(BE292&gt;2008,0,IF(BE292&gt;2001,1,IF(BE292&gt;1990,2,IF(BE292&gt;1980,3,IF(BE292&gt;1973,4,IF(BE292&gt;1970,5,IF(BE292&gt;1960,6,IF(BE292&gt;1958,7,IF(BE292&gt;1953,8,9)))))))))</f>
        <v>0</v>
      </c>
      <c r="BG292" s="896">
        <v>2</v>
      </c>
    </row>
    <row r="293" spans="1:59" s="877" customFormat="1" ht="12.75" customHeight="1" x14ac:dyDescent="0.2">
      <c r="A293" s="885" t="s">
        <v>1660</v>
      </c>
      <c r="B293" s="889" t="s">
        <v>1661</v>
      </c>
      <c r="C293" s="946" t="s">
        <v>108</v>
      </c>
      <c r="D293" s="946" t="s">
        <v>4345</v>
      </c>
      <c r="E293" s="746">
        <v>8</v>
      </c>
      <c r="F293" s="1199">
        <v>558</v>
      </c>
      <c r="G293" s="1199" t="s">
        <v>106</v>
      </c>
      <c r="H293" s="1199" t="s">
        <v>106</v>
      </c>
      <c r="I293" s="888">
        <v>24.15</v>
      </c>
      <c r="J293" s="663">
        <f>(M293/I293)*100</f>
        <v>2.4844720496894412</v>
      </c>
      <c r="K293" s="891">
        <v>0.15</v>
      </c>
      <c r="L293" s="901">
        <v>4</v>
      </c>
      <c r="M293" s="654">
        <f>K293*L293</f>
        <v>0.6</v>
      </c>
      <c r="N293" s="884" t="s">
        <v>989</v>
      </c>
      <c r="O293" s="747">
        <v>0.14000000000000001</v>
      </c>
      <c r="P293" s="875">
        <v>43868</v>
      </c>
      <c r="Q293" s="875">
        <v>43885</v>
      </c>
      <c r="R293" s="654">
        <f>(K293-O293)/O293*100</f>
        <v>7.1428571428571281</v>
      </c>
      <c r="S293" s="714">
        <f>IF(INDEX(Historical!$D$7:$D$1277,MATCH(B293,Historical!$B$7:$B$1301,0))=0,"n/a",(INDEX(Historical!$C$7:$C$1279,MATCH(B293,Historical!$B$7:$B$1301,0))/INDEX(Historical!$D$7:$D$1277,MATCH(B293,Historical!$B$7:$B$1301,0))-1)*100)</f>
        <v>3.7037037037036979</v>
      </c>
      <c r="T293" s="714">
        <f>IF(INDEX(Historical!$F$7:$F$1270,MATCH(B293,Historical!$B$7:$B$1301,0))=0,"n/a",((INDEX(Historical!$C$7:$C$1279,MATCH(B293,Historical!$B$7:$B$1301,0))/INDEX(Historical!$F$7:$F$1270,MATCH(B293,Historical!$B$7:$B$1301,0)))^(1/3)-1)*100)</f>
        <v>23.127650029855573</v>
      </c>
      <c r="U293" s="714">
        <f>IF(INDEX(Historical!$H$7:$H$1270,MATCH(B293,Historical!$B$7:$B$1301,0))=0,"n/a",((INDEX(Historical!$C$7:$C$1279,MATCH(B293,Historical!$B$7:$B$1301,0))/INDEX(Historical!$H$7:$H$1270,MATCH(B293,Historical!$B$7:$B$1301,0)))^(1/5)-1)*100)</f>
        <v>22.865967908314722</v>
      </c>
      <c r="V293" s="714">
        <f>IF(INDEX(Historical!$O$7:$O$1270,MATCH(B293,Historical!$B$7:$B$1301,0))=0,"n/a",((INDEX(Historical!$C$7:$C$1279,MATCH(B293,Historical!$B$7:$B$1301,0))/INDEX(Historical!$O$7:$O$1270,MATCH(B293,Historical!$B$7:$B$1301,0)))^(1/10)-1)*100)</f>
        <v>16.654280155455027</v>
      </c>
      <c r="W293" s="715">
        <f>IF(OR(U293&lt;=0,U293="n/a",V293&lt;=0,V293="n/a"),"n/a",U293/V293)</f>
        <v>1.3729784592836387</v>
      </c>
      <c r="X293" s="716">
        <f>IF(OR(AJ293&lt;=0,AJ293="n/a",U293&lt;=0,U293="n/a"),"n/a",U293/AJ293)</f>
        <v>2.3573162792077031</v>
      </c>
      <c r="Y293" s="685" t="s">
        <v>4496</v>
      </c>
      <c r="Z293" s="663">
        <f>IF(OR(AC293&lt;0.01,AC293="n/a"),"n/a",M293/AC293*100)</f>
        <v>25</v>
      </c>
      <c r="AA293" s="900">
        <f>IF(OR(AC293&lt;0.01,AC293="n/a"),"n/a",I293/AC293)</f>
        <v>10.0625</v>
      </c>
      <c r="AB293" s="901">
        <v>12</v>
      </c>
      <c r="AC293" s="879">
        <v>2.4</v>
      </c>
      <c r="AD293" s="879" t="s">
        <v>136</v>
      </c>
      <c r="AE293" s="879">
        <v>1.85</v>
      </c>
      <c r="AF293" s="879">
        <v>0.78</v>
      </c>
      <c r="AG293" s="879">
        <v>8.1</v>
      </c>
      <c r="AH293" s="879">
        <v>13.700000000000001</v>
      </c>
      <c r="AI293" s="879" t="s">
        <v>136</v>
      </c>
      <c r="AJ293" s="879">
        <v>9.7000000000000011</v>
      </c>
      <c r="AK293" s="879" t="s">
        <v>136</v>
      </c>
      <c r="AL293" s="892">
        <v>63.76</v>
      </c>
      <c r="AM293" s="886">
        <v>5.7</v>
      </c>
      <c r="AN293" s="879">
        <v>0</v>
      </c>
      <c r="AO293" s="753">
        <f>IF(U293="n/a","n/a",IF(AA293&lt;0,"n/a",IF(AA293="n/a","n/a",J293+U293-AA293)))</f>
        <v>15.287939958004163</v>
      </c>
      <c r="AP293" s="754">
        <f>IF(U293="n/a","n/a",J293+U293)</f>
        <v>25.350439958004163</v>
      </c>
      <c r="AQ293" s="902">
        <f>IF(OR(AC293&lt;0.01,AF293="n/a"),"n/a",(I293/SQRT(22.5*AC293*(I293/AF293))-1)*100)</f>
        <v>-40.937885803729202</v>
      </c>
      <c r="AR293" s="663">
        <f>INDEX(Historical!$C$7:$C$1279,MATCH(B293,Historical!$B$7:$B$1301,0))*IF(AH293="n/a",1.03,IF(AH293&lt;0,1.01,IF(AH293&gt;10,1.1,(1+AH293/100))))</f>
        <v>0.6160000000000001</v>
      </c>
      <c r="AS293" s="900">
        <f>IF($AI293="n/a",1.03*AR293,IF($AI293&lt;0,1.01*AR293,IF($AI293&gt;10,1.1*AR293,(1+$AI293/100)*AR293)))</f>
        <v>0.63448000000000015</v>
      </c>
      <c r="AT293" s="900">
        <f>IF($AK293="n/a",1.03*AS293,IF($AK293&lt;0,1.01*AS293,IF($AK293&gt;10,1.1*AS293,(1+$AK293/100)*AS293)))</f>
        <v>0.65351440000000016</v>
      </c>
      <c r="AU293" s="900">
        <f>IF($AK293="n/a",1.03*AT293,IF($AK293&lt;0,1.01*AT293,IF($AK293&gt;10,1.1*AT293,(1+$AK293/100)*AT293)))</f>
        <v>0.67311983200000014</v>
      </c>
      <c r="AV293" s="900">
        <f>IF($AK293="n/a",1.03*AU293,IF($AK293&lt;0,1.01*AU293,IF($AK293&gt;10,1.1*AU293,(1+$AK293/100)*AU293)))</f>
        <v>0.6933134269600002</v>
      </c>
      <c r="AW293" s="663">
        <f>SUM(AR293:AV293)</f>
        <v>3.2704276589600005</v>
      </c>
      <c r="AX293" s="761">
        <f>AW293/I293*100</f>
        <v>13.542143515362323</v>
      </c>
      <c r="AY293" s="948">
        <v>0.96</v>
      </c>
      <c r="AZ293" s="886">
        <v>42.059999999999995</v>
      </c>
      <c r="BA293" s="886">
        <v>-36.090000000000003</v>
      </c>
      <c r="BB293" s="886">
        <v>3.61</v>
      </c>
      <c r="BC293" s="886">
        <v>-24.08</v>
      </c>
      <c r="BD293" s="921"/>
      <c r="BE293" s="635">
        <v>2013</v>
      </c>
      <c r="BF293" s="912">
        <f>IF(BE293&gt;2008,0,IF(BE293&gt;2001,1,IF(BE293&gt;1990,2,IF(BE293&gt;1980,3,IF(BE293&gt;1973,4,IF(BE293&gt;1970,5,IF(BE293&gt;1960,6,IF(BE293&gt;1958,7,IF(BE293&gt;1953,8,9)))))))))</f>
        <v>0</v>
      </c>
      <c r="BG293" s="896">
        <v>0.89999999999999991</v>
      </c>
    </row>
    <row r="294" spans="1:59" s="877" customFormat="1" ht="12.75" customHeight="1" x14ac:dyDescent="0.2">
      <c r="A294" s="894" t="s">
        <v>4073</v>
      </c>
      <c r="B294" s="615" t="s">
        <v>4074</v>
      </c>
      <c r="C294" s="946" t="s">
        <v>108</v>
      </c>
      <c r="D294" s="946" t="s">
        <v>4345</v>
      </c>
      <c r="E294" s="746">
        <v>7</v>
      </c>
      <c r="F294" s="1199">
        <v>624</v>
      </c>
      <c r="G294" s="1199" t="s">
        <v>106</v>
      </c>
      <c r="H294" s="1199" t="s">
        <v>106</v>
      </c>
      <c r="I294" s="888">
        <v>35.76</v>
      </c>
      <c r="J294" s="663">
        <f>(M294/I294)*100</f>
        <v>1.9574944071588367</v>
      </c>
      <c r="K294" s="891">
        <v>0.17499999999999999</v>
      </c>
      <c r="L294" s="901">
        <v>4</v>
      </c>
      <c r="M294" s="654">
        <f>K294*L294</f>
        <v>0.7</v>
      </c>
      <c r="N294" s="884" t="s">
        <v>239</v>
      </c>
      <c r="O294" s="747">
        <v>0.15</v>
      </c>
      <c r="P294" s="875">
        <v>43829</v>
      </c>
      <c r="Q294" s="875">
        <v>43839</v>
      </c>
      <c r="R294" s="654">
        <f>(K294-O294)/O294*100</f>
        <v>16.666666666666664</v>
      </c>
      <c r="S294" s="714">
        <f>IF(INDEX(Historical!$D$7:$D$1277,MATCH(B294,Historical!$B$7:$B$1301,0))=0,"n/a",(INDEX(Historical!$C$7:$C$1279,MATCH(B294,Historical!$B$7:$B$1301,0))/INDEX(Historical!$D$7:$D$1277,MATCH(B294,Historical!$B$7:$B$1301,0))-1)*100)</f>
        <v>57.894736842105267</v>
      </c>
      <c r="T294" s="714">
        <f>IF(INDEX(Historical!$F$7:$F$1270,MATCH(B294,Historical!$B$7:$B$1301,0))=0,"n/a",((INDEX(Historical!$C$7:$C$1279,MATCH(B294,Historical!$B$7:$B$1301,0))/INDEX(Historical!$F$7:$F$1270,MATCH(B294,Historical!$B$7:$B$1301,0)))^(1/3)-1)*100)</f>
        <v>58.74010519681994</v>
      </c>
      <c r="U294" s="714">
        <f>IF(INDEX(Historical!$H$7:$H$1270,MATCH(B294,Historical!$B$7:$B$1301,0))=0,"n/a",((INDEX(Historical!$C$7:$C$1279,MATCH(B294,Historical!$B$7:$B$1301,0))/INDEX(Historical!$H$7:$H$1270,MATCH(B294,Historical!$B$7:$B$1301,0)))^(1/5)-1)*100)</f>
        <v>64.375182951722579</v>
      </c>
      <c r="V294" s="714" t="str">
        <f>IF(INDEX(Historical!$O$7:$O$1270,MATCH(B294,Historical!$B$7:$B$1301,0))=0,"n/a",((INDEX(Historical!$C$7:$C$1279,MATCH(B294,Historical!$B$7:$B$1301,0))/INDEX(Historical!$O$7:$O$1270,MATCH(B294,Historical!$B$7:$B$1301,0)))^(1/10)-1)*100)</f>
        <v>n/a</v>
      </c>
      <c r="W294" s="715" t="str">
        <f>IF(OR(U294&lt;=0,U294="n/a",V294&lt;=0,V294="n/a"),"n/a",U294/V294)</f>
        <v>n/a</v>
      </c>
      <c r="X294" s="716">
        <f>IF(OR(AJ294&lt;=0,AJ294="n/a",U294&lt;=0,U294="n/a"),"n/a",U294/AJ294)</f>
        <v>3.0081861192393728</v>
      </c>
      <c r="Y294" s="676"/>
      <c r="Z294" s="663">
        <f>IF(OR(AC294&lt;0.01,AC294="n/a"),"n/a",M294/AC294*100)</f>
        <v>25.454545454545453</v>
      </c>
      <c r="AA294" s="900">
        <f>IF(OR(AC294&lt;0.01,AC294="n/a"),"n/a",I294/AC294)</f>
        <v>13.003636363636362</v>
      </c>
      <c r="AB294" s="901">
        <v>12</v>
      </c>
      <c r="AC294" s="879">
        <v>2.75</v>
      </c>
      <c r="AD294" s="879" t="s">
        <v>136</v>
      </c>
      <c r="AE294" s="879">
        <v>4.99</v>
      </c>
      <c r="AF294" s="879">
        <v>2.1</v>
      </c>
      <c r="AG294" s="879">
        <v>18</v>
      </c>
      <c r="AH294" s="879">
        <v>9.1</v>
      </c>
      <c r="AI294" s="879">
        <v>-9.81</v>
      </c>
      <c r="AJ294" s="879">
        <v>21.4</v>
      </c>
      <c r="AK294" s="879" t="s">
        <v>136</v>
      </c>
      <c r="AL294" s="892">
        <v>1970</v>
      </c>
      <c r="AM294" s="886">
        <v>7.7</v>
      </c>
      <c r="AN294" s="879">
        <v>7.0000000000000007E-2</v>
      </c>
      <c r="AO294" s="753">
        <f>IF(U294="n/a","n/a",IF(AA294&lt;0,"n/a",IF(AA294="n/a","n/a",J294+U294-AA294)))</f>
        <v>53.329040995245052</v>
      </c>
      <c r="AP294" s="754">
        <f>IF(U294="n/a","n/a",J294+U294)</f>
        <v>66.332677358881412</v>
      </c>
      <c r="AQ294" s="902">
        <f>IF(OR(AC294&lt;0.01,AF294="n/a"),"n/a",(I294/SQRT(22.5*AC294*(I294/AF294))-1)*100)</f>
        <v>10.166815660285234</v>
      </c>
      <c r="AR294" s="663">
        <f>INDEX(Historical!$C$7:$C$1279,MATCH(B294,Historical!$B$7:$B$1301,0))*IF(AH294="n/a",1.03,IF(AH294&lt;0,1.01,IF(AH294&gt;10,1.1,(1+AH294/100))))</f>
        <v>0.65459999999999996</v>
      </c>
      <c r="AS294" s="900">
        <f>IF($AI294="n/a",1.03*AR294,IF($AI294&lt;0,1.01*AR294,IF($AI294&gt;10,1.1*AR294,(1+$AI294/100)*AR294)))</f>
        <v>0.66114600000000001</v>
      </c>
      <c r="AT294" s="900">
        <f>IF($AK294="n/a",1.03*AS294,IF($AK294&lt;0,1.01*AS294,IF($AK294&gt;10,1.1*AS294,(1+$AK294/100)*AS294)))</f>
        <v>0.68098038000000005</v>
      </c>
      <c r="AU294" s="900">
        <f>IF($AK294="n/a",1.03*AT294,IF($AK294&lt;0,1.01*AT294,IF($AK294&gt;10,1.1*AT294,(1+$AK294/100)*AT294)))</f>
        <v>0.70140979140000004</v>
      </c>
      <c r="AV294" s="900">
        <f>IF($AK294="n/a",1.03*AU294,IF($AK294&lt;0,1.01*AU294,IF($AK294&gt;10,1.1*AU294,(1+$AK294/100)*AU294)))</f>
        <v>0.7224520851420001</v>
      </c>
      <c r="AW294" s="663">
        <f>SUM(AR294:AV294)</f>
        <v>3.420588256542</v>
      </c>
      <c r="AX294" s="761">
        <f>AW294/I294*100</f>
        <v>9.5654034019630885</v>
      </c>
      <c r="AY294" s="948">
        <v>1.32</v>
      </c>
      <c r="AZ294" s="886">
        <v>64.34</v>
      </c>
      <c r="BA294" s="886">
        <v>-12.57</v>
      </c>
      <c r="BB294" s="886">
        <v>5.5100000000000007</v>
      </c>
      <c r="BC294" s="886">
        <v>3.58</v>
      </c>
      <c r="BD294" s="921"/>
      <c r="BE294" s="635">
        <v>2014</v>
      </c>
      <c r="BF294" s="912">
        <f>IF(BE294&gt;2008,0,IF(BE294&gt;2001,1,IF(BE294&gt;1990,2,IF(BE294&gt;1980,3,IF(BE294&gt;1973,4,IF(BE294&gt;1970,5,IF(BE294&gt;1960,6,IF(BE294&gt;1958,7,IF(BE294&gt;1953,8,9)))))))))</f>
        <v>0</v>
      </c>
      <c r="BG294" s="896">
        <v>1.7000000000000002</v>
      </c>
    </row>
    <row r="295" spans="1:59" s="877" customFormat="1" ht="12.75" customHeight="1" x14ac:dyDescent="0.2">
      <c r="A295" s="885" t="s">
        <v>1646</v>
      </c>
      <c r="B295" s="615" t="s">
        <v>1647</v>
      </c>
      <c r="C295" s="946" t="s">
        <v>108</v>
      </c>
      <c r="D295" s="946" t="s">
        <v>4345</v>
      </c>
      <c r="E295" s="746">
        <v>9</v>
      </c>
      <c r="F295" s="1199">
        <v>491</v>
      </c>
      <c r="G295" s="1199" t="s">
        <v>106</v>
      </c>
      <c r="H295" s="1199" t="s">
        <v>106</v>
      </c>
      <c r="I295" s="888">
        <v>17.11</v>
      </c>
      <c r="J295" s="663">
        <f>(M295/I295)*100</f>
        <v>3.9742840444184688</v>
      </c>
      <c r="K295" s="891">
        <v>0.17</v>
      </c>
      <c r="L295" s="901">
        <v>4</v>
      </c>
      <c r="M295" s="654">
        <f>K295*L295</f>
        <v>0.68</v>
      </c>
      <c r="N295" s="884" t="s">
        <v>503</v>
      </c>
      <c r="O295" s="747">
        <v>0.16</v>
      </c>
      <c r="P295" s="875">
        <v>43903</v>
      </c>
      <c r="Q295" s="875">
        <v>43927</v>
      </c>
      <c r="R295" s="654">
        <f>(K295-O295)/O295*100</f>
        <v>6.2500000000000053</v>
      </c>
      <c r="S295" s="714">
        <f>IF(INDEX(Historical!$D$7:$D$1277,MATCH(B295,Historical!$B$7:$B$1301,0))=0,"n/a",(INDEX(Historical!$C$7:$C$1279,MATCH(B295,Historical!$B$7:$B$1301,0))/INDEX(Historical!$D$7:$D$1277,MATCH(B295,Historical!$B$7:$B$1301,0))-1)*100)</f>
        <v>9.5652173913043583</v>
      </c>
      <c r="T295" s="714">
        <f>IF(INDEX(Historical!$F$7:$F$1270,MATCH(B295,Historical!$B$7:$B$1301,0))=0,"n/a",((INDEX(Historical!$C$7:$C$1279,MATCH(B295,Historical!$B$7:$B$1301,0))/INDEX(Historical!$F$7:$F$1270,MATCH(B295,Historical!$B$7:$B$1301,0)))^(1/3)-1)*100)</f>
        <v>9.8708067116014995</v>
      </c>
      <c r="U295" s="714">
        <f>IF(INDEX(Historical!$H$7:$H$1270,MATCH(B295,Historical!$B$7:$B$1301,0))=0,"n/a",((INDEX(Historical!$C$7:$C$1279,MATCH(B295,Historical!$B$7:$B$1301,0))/INDEX(Historical!$H$7:$H$1270,MATCH(B295,Historical!$B$7:$B$1301,0)))^(1/5)-1)*100)</f>
        <v>7.6887308061656112</v>
      </c>
      <c r="V295" s="714">
        <f>IF(INDEX(Historical!$O$7:$O$1270,MATCH(B295,Historical!$B$7:$B$1301,0))=0,"n/a",((INDEX(Historical!$C$7:$C$1279,MATCH(B295,Historical!$B$7:$B$1301,0))/INDEX(Historical!$O$7:$O$1270,MATCH(B295,Historical!$B$7:$B$1301,0)))^(1/10)-1)*100)</f>
        <v>4.9125865114427736</v>
      </c>
      <c r="W295" s="715">
        <f>IF(OR(U295&lt;=0,U295="n/a",V295&lt;=0,V295="n/a"),"n/a",U295/V295)</f>
        <v>1.5651084796687915</v>
      </c>
      <c r="X295" s="716">
        <f>IF(OR(AJ295&lt;=0,AJ295="n/a",U295&lt;=0,U295="n/a"),"n/a",U295/AJ295)</f>
        <v>0.42953803386400063</v>
      </c>
      <c r="Y295" s="679"/>
      <c r="Z295" s="663">
        <f>IF(OR(AC295&lt;0.01,AC295="n/a"),"n/a",M295/AC295*100)</f>
        <v>26.254826254826259</v>
      </c>
      <c r="AA295" s="900">
        <f>IF(OR(AC295&lt;0.01,AC295="n/a"),"n/a",I295/AC295)</f>
        <v>6.6061776061776065</v>
      </c>
      <c r="AB295" s="901">
        <v>12</v>
      </c>
      <c r="AC295" s="879">
        <v>2.59</v>
      </c>
      <c r="AD295" s="879">
        <v>1.26</v>
      </c>
      <c r="AE295" s="879">
        <v>2.34</v>
      </c>
      <c r="AF295" s="879">
        <v>0.65</v>
      </c>
      <c r="AG295" s="879">
        <v>9.9</v>
      </c>
      <c r="AH295" s="879">
        <v>3.5999999999999996</v>
      </c>
      <c r="AI295" s="879">
        <v>-12.27</v>
      </c>
      <c r="AJ295" s="879">
        <v>17.899999999999999</v>
      </c>
      <c r="AK295" s="879">
        <v>5</v>
      </c>
      <c r="AL295" s="892">
        <v>1910</v>
      </c>
      <c r="AM295" s="886">
        <v>1.3</v>
      </c>
      <c r="AN295" s="879">
        <v>0.15</v>
      </c>
      <c r="AO295" s="753">
        <f>IF(U295="n/a","n/a",IF(AA295&lt;0,"n/a",IF(AA295="n/a","n/a",J295+U295-AA295)))</f>
        <v>5.0568372444064735</v>
      </c>
      <c r="AP295" s="754">
        <f>IF(U295="n/a","n/a",J295+U295)</f>
        <v>11.66301485058408</v>
      </c>
      <c r="AQ295" s="902">
        <f>IF(OR(AC295&lt;0.01,AF295="n/a"),"n/a",(I295/SQRT(22.5*AC295*(I295/AF295))-1)*100)</f>
        <v>-56.314174971149868</v>
      </c>
      <c r="AR295" s="663">
        <f>INDEX(Historical!$C$7:$C$1279,MATCH(B295,Historical!$B$7:$B$1301,0))*IF(AH295="n/a",1.03,IF(AH295&lt;0,1.01,IF(AH295&gt;10,1.1,(1+AH295/100))))</f>
        <v>0.65268000000000004</v>
      </c>
      <c r="AS295" s="900">
        <f>IF($AI295="n/a",1.03*AR295,IF($AI295&lt;0,1.01*AR295,IF($AI295&gt;10,1.1*AR295,(1+$AI295/100)*AR295)))</f>
        <v>0.65920680000000009</v>
      </c>
      <c r="AT295" s="900">
        <f>IF($AK295="n/a",1.03*AS295,IF($AK295&lt;0,1.01*AS295,IF($AK295&gt;10,1.1*AS295,(1+$AK295/100)*AS295)))</f>
        <v>0.69216714000000013</v>
      </c>
      <c r="AU295" s="900">
        <f>IF($AK295="n/a",1.03*AT295,IF($AK295&lt;0,1.01*AT295,IF($AK295&gt;10,1.1*AT295,(1+$AK295/100)*AT295)))</f>
        <v>0.72677549700000021</v>
      </c>
      <c r="AV295" s="900">
        <f>IF($AK295="n/a",1.03*AU295,IF($AK295&lt;0,1.01*AU295,IF($AK295&gt;10,1.1*AU295,(1+$AK295/100)*AU295)))</f>
        <v>0.76311427185000025</v>
      </c>
      <c r="AW295" s="663">
        <f>SUM(AR295:AV295)</f>
        <v>3.4939437088500007</v>
      </c>
      <c r="AX295" s="761">
        <f>AW295/I295*100</f>
        <v>20.420477550263008</v>
      </c>
      <c r="AY295" s="948">
        <v>0.97</v>
      </c>
      <c r="AZ295" s="886">
        <v>24.44</v>
      </c>
      <c r="BA295" s="886">
        <v>-37.299999999999997</v>
      </c>
      <c r="BB295" s="886">
        <v>0.86999999999999988</v>
      </c>
      <c r="BC295" s="886">
        <v>-22.07</v>
      </c>
      <c r="BD295" s="921"/>
      <c r="BE295" s="635">
        <v>2012</v>
      </c>
      <c r="BF295" s="912">
        <f>IF(BE295&gt;2008,0,IF(BE295&gt;2001,1,IF(BE295&gt;1990,2,IF(BE295&gt;1980,3,IF(BE295&gt;1973,4,IF(BE295&gt;1970,5,IF(BE295&gt;1960,6,IF(BE295&gt;1958,7,IF(BE295&gt;1953,8,9)))))))))</f>
        <v>0</v>
      </c>
      <c r="BG295" s="896">
        <v>1.4000000000000001</v>
      </c>
    </row>
    <row r="296" spans="1:59" s="877" customFormat="1" x14ac:dyDescent="0.2">
      <c r="A296" s="894" t="s">
        <v>4257</v>
      </c>
      <c r="B296" s="615" t="s">
        <v>4215</v>
      </c>
      <c r="C296" s="946" t="s">
        <v>245</v>
      </c>
      <c r="D296" s="946" t="s">
        <v>4364</v>
      </c>
      <c r="E296" s="746">
        <v>6</v>
      </c>
      <c r="F296" s="1199">
        <v>668</v>
      </c>
      <c r="G296" s="1199" t="s">
        <v>106</v>
      </c>
      <c r="H296" s="1199" t="s">
        <v>106</v>
      </c>
      <c r="I296" s="888">
        <v>13.4</v>
      </c>
      <c r="J296" s="663">
        <f>(M296/I296)*100</f>
        <v>2.9850746268656714</v>
      </c>
      <c r="K296" s="891">
        <v>0.1</v>
      </c>
      <c r="L296" s="901">
        <v>4</v>
      </c>
      <c r="M296" s="654">
        <f>K296*L296</f>
        <v>0.4</v>
      </c>
      <c r="N296" s="884" t="s">
        <v>514</v>
      </c>
      <c r="O296" s="747">
        <v>9.5000000000000001E-2</v>
      </c>
      <c r="P296" s="880">
        <v>43326</v>
      </c>
      <c r="Q296" s="880">
        <v>43341</v>
      </c>
      <c r="R296" s="654">
        <f>(K296-O296)/O296*100</f>
        <v>5.2631578947368469</v>
      </c>
      <c r="S296" s="714">
        <f>IF(INDEX(Historical!$D$7:$D$1277,MATCH(B296,Historical!$B$7:$B$1301,0))=0,"n/a",(INDEX(Historical!$C$7:$C$1279,MATCH(B296,Historical!$B$7:$B$1301,0))/INDEX(Historical!$D$7:$D$1277,MATCH(B296,Historical!$B$7:$B$1301,0))-1)*100)</f>
        <v>2.5641025641025772</v>
      </c>
      <c r="T296" s="714">
        <f>IF(INDEX(Historical!$F$7:$F$1270,MATCH(B296,Historical!$B$7:$B$1301,0))=0,"n/a",((INDEX(Historical!$C$7:$C$1279,MATCH(B296,Historical!$B$7:$B$1301,0))/INDEX(Historical!$F$7:$F$1270,MATCH(B296,Historical!$B$7:$B$1301,0)))^(1/3)-1)*100)</f>
        <v>5.5667191978000741</v>
      </c>
      <c r="U296" s="714">
        <f>IF(INDEX(Historical!$H$7:$H$1270,MATCH(B296,Historical!$B$7:$B$1301,0))=0,"n/a",((INDEX(Historical!$C$7:$C$1279,MATCH(B296,Historical!$B$7:$B$1301,0))/INDEX(Historical!$H$7:$H$1270,MATCH(B296,Historical!$B$7:$B$1301,0)))^(1/5)-1)*100)</f>
        <v>7.0145984594375044</v>
      </c>
      <c r="V296" s="714">
        <f>IF(INDEX(Historical!$O$7:$O$1270,MATCH(B296,Historical!$B$7:$B$1301,0))=0,"n/a",((INDEX(Historical!$C$7:$C$1279,MATCH(B296,Historical!$B$7:$B$1301,0))/INDEX(Historical!$O$7:$O$1270,MATCH(B296,Historical!$B$7:$B$1301,0)))^(1/10)-1)*100)</f>
        <v>4.0086891113623624</v>
      </c>
      <c r="W296" s="715">
        <f>IF(OR(U296&lt;=0,U296="n/a",V296&lt;=0,V296="n/a"),"n/a",U296/V296)</f>
        <v>1.7498484578300402</v>
      </c>
      <c r="X296" s="716" t="str">
        <f>IF(OR(AJ296&lt;=0,AJ296="n/a",U296&lt;=0,U296="n/a"),"n/a",U296/AJ296)</f>
        <v>n/a</v>
      </c>
      <c r="Y296" s="685" t="s">
        <v>4497</v>
      </c>
      <c r="Z296" s="663">
        <f>IF(OR(AC296&lt;0.01,AC296="n/a"),"n/a",M296/AC296*100)</f>
        <v>46.511627906976749</v>
      </c>
      <c r="AA296" s="900">
        <f>IF(OR(AC296&lt;0.01,AC296="n/a"),"n/a",I296/AC296)</f>
        <v>15.58139534883721</v>
      </c>
      <c r="AB296" s="901">
        <v>12</v>
      </c>
      <c r="AC296" s="879">
        <v>0.86</v>
      </c>
      <c r="AD296" s="879" t="s">
        <v>136</v>
      </c>
      <c r="AE296" s="879">
        <v>0.44</v>
      </c>
      <c r="AF296" s="879">
        <v>1.26</v>
      </c>
      <c r="AG296" s="879">
        <v>8.3000000000000007</v>
      </c>
      <c r="AH296" s="879">
        <v>-28.000000000000004</v>
      </c>
      <c r="AI296" s="879">
        <v>40</v>
      </c>
      <c r="AJ296" s="879">
        <v>-0.70000000000000007</v>
      </c>
      <c r="AK296" s="879">
        <v>-12</v>
      </c>
      <c r="AL296" s="892">
        <v>170.77</v>
      </c>
      <c r="AM296" s="886">
        <v>6.5</v>
      </c>
      <c r="AN296" s="879">
        <v>0.64</v>
      </c>
      <c r="AO296" s="753">
        <f>IF(U296="n/a","n/a",IF(AA296&lt;0,"n/a",IF(AA296="n/a","n/a",J296+U296-AA296)))</f>
        <v>-5.5817222625340346</v>
      </c>
      <c r="AP296" s="754">
        <f>IF(U296="n/a","n/a",J296+U296)</f>
        <v>9.9996730863031758</v>
      </c>
      <c r="AQ296" s="902">
        <f>IF(OR(AC296&lt;0.01,AF296="n/a"),"n/a",(I296/SQRT(22.5*AC296*(I296/AF296))-1)*100)</f>
        <v>-6.5891794525450127</v>
      </c>
      <c r="AR296" s="663">
        <f>INDEX(Historical!$C$7:$C$1279,MATCH(B296,Historical!$B$7:$B$1301,0))*IF(AH296="n/a",1.03,IF(AH296&lt;0,1.01,IF(AH296&gt;10,1.1,(1+AH296/100))))</f>
        <v>0.40400000000000003</v>
      </c>
      <c r="AS296" s="900">
        <f>IF($AI296="n/a",1.03*AR296,IF($AI296&lt;0,1.01*AR296,IF($AI296&gt;10,1.1*AR296,(1+$AI296/100)*AR296)))</f>
        <v>0.44440000000000007</v>
      </c>
      <c r="AT296" s="900">
        <f>IF($AK296="n/a",1.03*AS296,IF($AK296&lt;0,1.01*AS296,IF($AK296&gt;10,1.1*AS296,(1+$AK296/100)*AS296)))</f>
        <v>0.44884400000000008</v>
      </c>
      <c r="AU296" s="900">
        <f>IF($AK296="n/a",1.03*AT296,IF($AK296&lt;0,1.01*AT296,IF($AK296&gt;10,1.1*AT296,(1+$AK296/100)*AT296)))</f>
        <v>0.45333244000000006</v>
      </c>
      <c r="AV296" s="900">
        <f>IF($AK296="n/a",1.03*AU296,IF($AK296&lt;0,1.01*AU296,IF($AK296&gt;10,1.1*AU296,(1+$AK296/100)*AU296)))</f>
        <v>0.45786576440000004</v>
      </c>
      <c r="AW296" s="663">
        <f>SUM(AR296:AV296)</f>
        <v>2.2084422044000003</v>
      </c>
      <c r="AX296" s="761">
        <f>AW296/I296*100</f>
        <v>16.480911973134329</v>
      </c>
      <c r="AY296" s="948">
        <v>0.52</v>
      </c>
      <c r="AZ296" s="886">
        <v>119.67000000000002</v>
      </c>
      <c r="BA296" s="886">
        <v>-27.37</v>
      </c>
      <c r="BB296" s="886">
        <v>36.61</v>
      </c>
      <c r="BC296" s="886">
        <v>10.72</v>
      </c>
      <c r="BD296" s="921"/>
      <c r="BE296" s="635">
        <v>2014</v>
      </c>
      <c r="BF296" s="912">
        <f>IF(BE296&gt;2008,0,IF(BE296&gt;2001,1,IF(BE296&gt;1990,2,IF(BE296&gt;1980,3,IF(BE296&gt;1973,4,IF(BE296&gt;1970,5,IF(BE296&gt;1960,6,IF(BE296&gt;1958,7,IF(BE296&gt;1953,8,9)))))))))</f>
        <v>0</v>
      </c>
      <c r="BG296" s="896">
        <v>3.6999999999999997</v>
      </c>
    </row>
    <row r="297" spans="1:59" s="877" customFormat="1" ht="12.75" customHeight="1" x14ac:dyDescent="0.2">
      <c r="A297" s="885" t="s">
        <v>4462</v>
      </c>
      <c r="B297" s="615" t="s">
        <v>1684</v>
      </c>
      <c r="C297" s="946" t="s">
        <v>131</v>
      </c>
      <c r="D297" s="946" t="s">
        <v>4346</v>
      </c>
      <c r="E297" s="746">
        <v>8</v>
      </c>
      <c r="F297" s="1199">
        <v>584</v>
      </c>
      <c r="G297" s="1199" t="s">
        <v>106</v>
      </c>
      <c r="H297" s="1199" t="s">
        <v>106</v>
      </c>
      <c r="I297" s="888">
        <v>8.77</v>
      </c>
      <c r="J297" s="663">
        <f>(M297/I297)*100</f>
        <v>6.0433295324971503</v>
      </c>
      <c r="K297" s="891">
        <v>0.13250000000000001</v>
      </c>
      <c r="L297" s="901">
        <v>4</v>
      </c>
      <c r="M297" s="654">
        <f>K297*L297</f>
        <v>0.53</v>
      </c>
      <c r="N297" s="884" t="s">
        <v>564</v>
      </c>
      <c r="O297" s="747">
        <v>0.125</v>
      </c>
      <c r="P297" s="875">
        <v>43952</v>
      </c>
      <c r="Q297" s="875">
        <v>43963</v>
      </c>
      <c r="R297" s="654">
        <f>(K297-O297)/O297*100</f>
        <v>6.0000000000000053</v>
      </c>
      <c r="S297" s="714">
        <f>IF(INDEX(Historical!$D$7:$D$1277,MATCH(B297,Historical!$B$7:$B$1301,0))=0,"n/a",(INDEX(Historical!$C$7:$C$1279,MATCH(B297,Historical!$B$7:$B$1301,0))/INDEX(Historical!$D$7:$D$1277,MATCH(B297,Historical!$B$7:$B$1301,0))-1)*100)</f>
        <v>6.4864864864864868</v>
      </c>
      <c r="T297" s="714">
        <f>IF(INDEX(Historical!$F$7:$F$1270,MATCH(B297,Historical!$B$7:$B$1301,0))=0,"n/a",((INDEX(Historical!$C$7:$C$1279,MATCH(B297,Historical!$B$7:$B$1301,0))/INDEX(Historical!$F$7:$F$1270,MATCH(B297,Historical!$B$7:$B$1301,0)))^(1/3)-1)*100)</f>
        <v>6.9580434819270343</v>
      </c>
      <c r="U297" s="714">
        <f>IF(INDEX(Historical!$H$7:$H$1270,MATCH(B297,Historical!$B$7:$B$1301,0))=0,"n/a",((INDEX(Historical!$C$7:$C$1279,MATCH(B297,Historical!$B$7:$B$1301,0))/INDEX(Historical!$H$7:$H$1270,MATCH(B297,Historical!$B$7:$B$1301,0)))^(1/5)-1)*100)</f>
        <v>7.3785235039921293</v>
      </c>
      <c r="V297" s="714">
        <f>IF(INDEX(Historical!$O$7:$O$1270,MATCH(B297,Historical!$B$7:$B$1301,0))=0,"n/a",((INDEX(Historical!$C$7:$C$1279,MATCH(B297,Historical!$B$7:$B$1301,0))/INDEX(Historical!$O$7:$O$1270,MATCH(B297,Historical!$B$7:$B$1301,0)))^(1/10)-1)*100)</f>
        <v>6.1950434793489828</v>
      </c>
      <c r="W297" s="715">
        <f>IF(OR(U297&lt;=0,U297="n/a",V297&lt;=0,V297="n/a"),"n/a",U297/V297)</f>
        <v>1.1910365970131196</v>
      </c>
      <c r="X297" s="716" t="str">
        <f>IF(OR(AJ297&lt;=0,AJ297="n/a",U297&lt;=0,U297="n/a"),"n/a",U297/AJ297)</f>
        <v>n/a</v>
      </c>
      <c r="Y297" s="890"/>
      <c r="Z297" s="663">
        <f>IF(OR(AC297&lt;0.01,AC297="n/a"),"n/a",M297/AC297*100)</f>
        <v>103.92156862745099</v>
      </c>
      <c r="AA297" s="900">
        <f>IF(OR(AC297&lt;0.01,AC297="n/a"),"n/a",I297/AC297)</f>
        <v>17.196078431372548</v>
      </c>
      <c r="AB297" s="901">
        <v>9</v>
      </c>
      <c r="AC297" s="879">
        <v>0.51</v>
      </c>
      <c r="AD297" s="879" t="s">
        <v>136</v>
      </c>
      <c r="AE297" s="879">
        <v>0.25</v>
      </c>
      <c r="AF297" s="879">
        <v>1.27</v>
      </c>
      <c r="AG297" s="879">
        <v>7.1999999999999993</v>
      </c>
      <c r="AH297" s="879">
        <v>-49.9</v>
      </c>
      <c r="AI297" s="879" t="s">
        <v>136</v>
      </c>
      <c r="AJ297" s="879">
        <v>-11.200000000000001</v>
      </c>
      <c r="AK297" s="879" t="s">
        <v>136</v>
      </c>
      <c r="AL297" s="892">
        <v>395.03</v>
      </c>
      <c r="AM297" s="886">
        <v>0.70000000000000007</v>
      </c>
      <c r="AN297" s="879">
        <v>0.48</v>
      </c>
      <c r="AO297" s="753">
        <f>IF(U297="n/a","n/a",IF(AA297&lt;0,"n/a",IF(AA297="n/a","n/a",J297+U297-AA297)))</f>
        <v>-3.7742253948832687</v>
      </c>
      <c r="AP297" s="754">
        <f>IF(U297="n/a","n/a",J297+U297)</f>
        <v>13.42185303648928</v>
      </c>
      <c r="AQ297" s="902">
        <f>IF(OR(AC297&lt;0.01,AF297="n/a"),"n/a",(I297/SQRT(22.5*AC297*(I297/AF297))-1)*100)</f>
        <v>-1.4797942713314693</v>
      </c>
      <c r="AR297" s="663">
        <f>INDEX(Historical!$C$7:$C$1279,MATCH(B297,Historical!$B$7:$B$1301,0))*IF(AH297="n/a",1.03,IF(AH297&lt;0,1.01,IF(AH297&gt;10,1.1,(1+AH297/100))))</f>
        <v>0.49742500000000001</v>
      </c>
      <c r="AS297" s="900">
        <f>IF($AI297="n/a",1.03*AR297,IF($AI297&lt;0,1.01*AR297,IF($AI297&gt;10,1.1*AR297,(1+$AI297/100)*AR297)))</f>
        <v>0.51234774999999999</v>
      </c>
      <c r="AT297" s="900">
        <f>IF($AK297="n/a",1.03*AS297,IF($AK297&lt;0,1.01*AS297,IF($AK297&gt;10,1.1*AS297,(1+$AK297/100)*AS297)))</f>
        <v>0.52771818250000002</v>
      </c>
      <c r="AU297" s="900">
        <f>IF($AK297="n/a",1.03*AT297,IF($AK297&lt;0,1.01*AT297,IF($AK297&gt;10,1.1*AT297,(1+$AK297/100)*AT297)))</f>
        <v>0.54354972797500001</v>
      </c>
      <c r="AV297" s="900">
        <f>IF($AK297="n/a",1.03*AU297,IF($AK297&lt;0,1.01*AU297,IF($AK297&gt;10,1.1*AU297,(1+$AK297/100)*AU297)))</f>
        <v>0.55985621981425004</v>
      </c>
      <c r="AW297" s="663">
        <f>SUM(AR297:AV297)</f>
        <v>2.6408968802892501</v>
      </c>
      <c r="AX297" s="761">
        <f>AW297/I297*100</f>
        <v>30.112849262135121</v>
      </c>
      <c r="AY297" s="948">
        <v>0.34</v>
      </c>
      <c r="AZ297" s="886">
        <v>43.54</v>
      </c>
      <c r="BA297" s="886">
        <v>-13.51</v>
      </c>
      <c r="BB297" s="886">
        <v>10.38</v>
      </c>
      <c r="BC297" s="886">
        <v>0.55999999999999994</v>
      </c>
      <c r="BD297" s="921"/>
      <c r="BE297" s="635">
        <v>2013</v>
      </c>
      <c r="BF297" s="912">
        <f>IF(BE297&gt;2008,0,IF(BE297&gt;2001,1,IF(BE297&gt;1990,2,IF(BE297&gt;1980,3,IF(BE297&gt;1973,4,IF(BE297&gt;1970,5,IF(BE297&gt;1960,6,IF(BE297&gt;1958,7,IF(BE297&gt;1953,8,9)))))))))</f>
        <v>0</v>
      </c>
      <c r="BG297" s="896">
        <v>2.4</v>
      </c>
    </row>
    <row r="298" spans="1:59" s="877" customFormat="1" ht="12.75" customHeight="1" x14ac:dyDescent="0.2">
      <c r="A298" s="895" t="s">
        <v>4567</v>
      </c>
      <c r="B298" s="615" t="s">
        <v>4531</v>
      </c>
      <c r="C298" s="946" t="s">
        <v>108</v>
      </c>
      <c r="D298" s="946" t="s">
        <v>4345</v>
      </c>
      <c r="E298" s="746">
        <v>5</v>
      </c>
      <c r="F298" s="1199">
        <v>751</v>
      </c>
      <c r="G298" s="1199" t="s">
        <v>106</v>
      </c>
      <c r="H298" s="1199" t="s">
        <v>106</v>
      </c>
      <c r="I298" s="888">
        <v>11.09</v>
      </c>
      <c r="J298" s="663">
        <f>(M298/I298)*100</f>
        <v>4.3282236248872854</v>
      </c>
      <c r="K298" s="891">
        <v>0.12</v>
      </c>
      <c r="L298" s="901">
        <v>4</v>
      </c>
      <c r="M298" s="654">
        <f>K298*L298</f>
        <v>0.48</v>
      </c>
      <c r="N298" s="884" t="s">
        <v>517</v>
      </c>
      <c r="O298" s="747">
        <v>0.1</v>
      </c>
      <c r="P298" s="875" t="s">
        <v>4538</v>
      </c>
      <c r="Q298" s="875" t="s">
        <v>4539</v>
      </c>
      <c r="R298" s="654">
        <f>(K298-O298)/O298*100</f>
        <v>19.999999999999989</v>
      </c>
      <c r="S298" s="714">
        <f>IF(INDEX(Historical!$D$7:$D$1277,MATCH(B298,Historical!$B$7:$B$1301,0))=0,"n/a",(INDEX(Historical!$C$7:$C$1279,MATCH(B298,Historical!$B$7:$B$1301,0))/INDEX(Historical!$D$7:$D$1277,MATCH(B298,Historical!$B$7:$B$1301,0))-1)*100)</f>
        <v>31.25</v>
      </c>
      <c r="T298" s="714">
        <f>IF(INDEX(Historical!$F$7:$F$1270,MATCH(B298,Historical!$B$7:$B$1301,0))=0,"n/a",((INDEX(Historical!$C$7:$C$1279,MATCH(B298,Historical!$B$7:$B$1301,0))/INDEX(Historical!$F$7:$F$1270,MATCH(B298,Historical!$B$7:$B$1301,0)))^(1/3)-1)*100)</f>
        <v>44.224957030740832</v>
      </c>
      <c r="U298" s="714" t="str">
        <f>IF(INDEX(Historical!$H$7:$H$1270,MATCH(B298,Historical!$B$7:$B$1301,0))=0,"n/a",((INDEX(Historical!$C$7:$C$1279,MATCH(B298,Historical!$B$7:$B$1301,0))/INDEX(Historical!$H$7:$H$1270,MATCH(B298,Historical!$B$7:$B$1301,0)))^(1/5)-1)*100)</f>
        <v>n/a</v>
      </c>
      <c r="V298" s="714">
        <f>IF(INDEX(Historical!$O$7:$O$1270,MATCH(B298,Historical!$B$7:$B$1301,0))=0,"n/a",((INDEX(Historical!$C$7:$C$1279,MATCH(B298,Historical!$B$7:$B$1301,0))/INDEX(Historical!$O$7:$O$1270,MATCH(B298,Historical!$B$7:$B$1301,0)))^(1/10)-1)*100)</f>
        <v>-4.1246567867278987</v>
      </c>
      <c r="W298" s="715" t="str">
        <f>IF(OR(U298&lt;=0,U298="n/a",V298&lt;=0,V298="n/a"),"n/a",U298/V298)</f>
        <v>n/a</v>
      </c>
      <c r="X298" s="716" t="str">
        <f>IF(OR(AJ298&lt;=0,AJ298="n/a",U298&lt;=0,U298="n/a"),"n/a",U298/AJ298)</f>
        <v>n/a</v>
      </c>
      <c r="Y298" s="890"/>
      <c r="Z298" s="663">
        <f>IF(OR(AC298&lt;0.01,AC298="n/a"),"n/a",M298/AC298*100)</f>
        <v>39.024390243902438</v>
      </c>
      <c r="AA298" s="900">
        <f>IF(OR(AC298&lt;0.01,AC298="n/a"),"n/a",I298/AC298)</f>
        <v>9.0162601626016254</v>
      </c>
      <c r="AB298" s="901">
        <v>12</v>
      </c>
      <c r="AC298" s="879">
        <v>1.23</v>
      </c>
      <c r="AD298" s="879">
        <v>0.89</v>
      </c>
      <c r="AE298" s="879">
        <v>2.12</v>
      </c>
      <c r="AF298" s="879">
        <v>0.7</v>
      </c>
      <c r="AG298" s="879">
        <v>8</v>
      </c>
      <c r="AH298" s="879">
        <v>3.5000000000000004</v>
      </c>
      <c r="AI298" s="879">
        <v>-11.43</v>
      </c>
      <c r="AJ298" s="879">
        <v>22.6</v>
      </c>
      <c r="AK298" s="879">
        <v>10</v>
      </c>
      <c r="AL298" s="892">
        <v>126.48</v>
      </c>
      <c r="AM298" s="886">
        <v>1.9</v>
      </c>
      <c r="AN298" s="879">
        <v>0</v>
      </c>
      <c r="AO298" s="753" t="str">
        <f>IF(U298="n/a","n/a",IF(AA298&lt;0,"n/a",IF(AA298="n/a","n/a",J298+U298-AA298)))</f>
        <v>n/a</v>
      </c>
      <c r="AP298" s="754" t="str">
        <f>IF(U298="n/a","n/a",J298+U298)</f>
        <v>n/a</v>
      </c>
      <c r="AQ298" s="902">
        <f>IF(OR(AC298&lt;0.01,AF298="n/a"),"n/a",(I298/SQRT(22.5*AC298*(I298/AF298))-1)*100)</f>
        <v>-47.03719496425969</v>
      </c>
      <c r="AR298" s="663">
        <f>INDEX(Historical!$C$7:$C$1279,MATCH(B298,Historical!$B$7:$B$1301,0))*IF(AH298="n/a",1.03,IF(AH298&lt;0,1.01,IF(AH298&gt;10,1.1,(1+AH298/100))))</f>
        <v>0.43470000000000003</v>
      </c>
      <c r="AS298" s="900">
        <f>IF($AI298="n/a",1.03*AR298,IF($AI298&lt;0,1.01*AR298,IF($AI298&gt;10,1.1*AR298,(1+$AI298/100)*AR298)))</f>
        <v>0.43904700000000002</v>
      </c>
      <c r="AT298" s="900">
        <f>IF($AK298="n/a",1.03*AS298,IF($AK298&lt;0,1.01*AS298,IF($AK298&gt;10,1.1*AS298,(1+$AK298/100)*AS298)))</f>
        <v>0.48295170000000004</v>
      </c>
      <c r="AU298" s="900">
        <f>IF($AK298="n/a",1.03*AT298,IF($AK298&lt;0,1.01*AT298,IF($AK298&gt;10,1.1*AT298,(1+$AK298/100)*AT298)))</f>
        <v>0.53124687000000004</v>
      </c>
      <c r="AV298" s="900">
        <f>IF($AK298="n/a",1.03*AU298,IF($AK298&lt;0,1.01*AU298,IF($AK298&gt;10,1.1*AU298,(1+$AK298/100)*AU298)))</f>
        <v>0.5843715570000001</v>
      </c>
      <c r="AW298" s="663">
        <f>SUM(AR298:AV298)</f>
        <v>2.4723171270000002</v>
      </c>
      <c r="AX298" s="761">
        <f>AW298/I298*100</f>
        <v>22.293211244364294</v>
      </c>
      <c r="AY298" s="948">
        <v>0.79</v>
      </c>
      <c r="AZ298" s="886">
        <v>45.35</v>
      </c>
      <c r="BA298" s="886">
        <v>-38.04</v>
      </c>
      <c r="BB298" s="886">
        <v>12.370000000000001</v>
      </c>
      <c r="BC298" s="886">
        <v>-19.27</v>
      </c>
      <c r="BD298" s="921"/>
      <c r="BE298" s="635">
        <v>2015</v>
      </c>
      <c r="BF298" s="912">
        <f>IF(BE298&gt;2008,0,IF(BE298&gt;2001,1,IF(BE298&gt;1990,2,IF(BE298&gt;1980,3,IF(BE298&gt;1973,4,IF(BE298&gt;1970,5,IF(BE298&gt;1960,6,IF(BE298&gt;1958,7,IF(BE298&gt;1953,8,9)))))))))</f>
        <v>0</v>
      </c>
      <c r="BG298" s="896">
        <v>1</v>
      </c>
    </row>
    <row r="299" spans="1:59" s="877" customFormat="1" ht="12.75" customHeight="1" x14ac:dyDescent="0.2">
      <c r="A299" s="877" t="s">
        <v>1638</v>
      </c>
      <c r="B299" s="615" t="s">
        <v>1639</v>
      </c>
      <c r="C299" s="946" t="s">
        <v>4349</v>
      </c>
      <c r="D299" s="946" t="s">
        <v>4377</v>
      </c>
      <c r="E299" s="746">
        <v>7</v>
      </c>
      <c r="F299" s="1199">
        <v>616</v>
      </c>
      <c r="G299" s="1199" t="s">
        <v>106</v>
      </c>
      <c r="H299" s="1199" t="s">
        <v>106</v>
      </c>
      <c r="I299" s="888">
        <v>49.29</v>
      </c>
      <c r="J299" s="663">
        <f>(M299/I299)*100</f>
        <v>0.58835463582876846</v>
      </c>
      <c r="K299" s="891">
        <v>0.28999999999999998</v>
      </c>
      <c r="L299" s="901">
        <v>1</v>
      </c>
      <c r="M299" s="654">
        <f>K299*L299</f>
        <v>0.28999999999999998</v>
      </c>
      <c r="N299" s="884" t="s">
        <v>171</v>
      </c>
      <c r="O299" s="747">
        <v>0.27</v>
      </c>
      <c r="P299" s="875">
        <v>43781</v>
      </c>
      <c r="Q299" s="875">
        <v>43800</v>
      </c>
      <c r="R299" s="654">
        <f>(K299-O299)/O299*100</f>
        <v>7.4074074074073932</v>
      </c>
      <c r="S299" s="714">
        <f>IF(INDEX(Historical!$D$7:$D$1277,MATCH(B299,Historical!$B$7:$B$1301,0))=0,"n/a",(INDEX(Historical!$C$7:$C$1279,MATCH(B299,Historical!$B$7:$B$1301,0))/INDEX(Historical!$D$7:$D$1277,MATCH(B299,Historical!$B$7:$B$1301,0))-1)*100)</f>
        <v>7.4074074074073959</v>
      </c>
      <c r="T299" s="714">
        <f>IF(INDEX(Historical!$F$7:$F$1270,MATCH(B299,Historical!$B$7:$B$1301,0))=0,"n/a",((INDEX(Historical!$C$7:$C$1279,MATCH(B299,Historical!$B$7:$B$1301,0))/INDEX(Historical!$F$7:$F$1270,MATCH(B299,Historical!$B$7:$B$1301,0)))^(1/3)-1)*100)</f>
        <v>5.0717574498580165</v>
      </c>
      <c r="U299" s="714">
        <f>IF(INDEX(Historical!$H$7:$H$1270,MATCH(B299,Historical!$B$7:$B$1301,0))=0,"n/a",((INDEX(Historical!$C$7:$C$1279,MATCH(B299,Historical!$B$7:$B$1301,0))/INDEX(Historical!$H$7:$H$1270,MATCH(B299,Historical!$B$7:$B$1301,0)))^(1/5)-1)*100)</f>
        <v>4.295609661987454</v>
      </c>
      <c r="V299" s="714">
        <f>IF(INDEX(Historical!$O$7:$O$1270,MATCH(B299,Historical!$B$7:$B$1301,0))=0,"n/a",((INDEX(Historical!$C$7:$C$1279,MATCH(B299,Historical!$B$7:$B$1301,0))/INDEX(Historical!$O$7:$O$1270,MATCH(B299,Historical!$B$7:$B$1301,0)))^(1/10)-1)*100)</f>
        <v>6.1274676611179135</v>
      </c>
      <c r="W299" s="715">
        <f>IF(OR(U299&lt;=0,U299="n/a",V299&lt;=0,V299="n/a"),"n/a",U299/V299)</f>
        <v>0.70104158839473174</v>
      </c>
      <c r="X299" s="716">
        <f>IF(OR(AJ299&lt;=0,AJ299="n/a",U299&lt;=0,U299="n/a"),"n/a",U299/AJ299)</f>
        <v>0.4521694381039425</v>
      </c>
      <c r="Y299" s="890"/>
      <c r="Z299" s="663">
        <f>IF(OR(AC299&lt;0.01,AC299="n/a"),"n/a",M299/AC299*100)</f>
        <v>26.851851851851848</v>
      </c>
      <c r="AA299" s="900">
        <f>IF(OR(AC299&lt;0.01,AC299="n/a"),"n/a",I299/AC299)</f>
        <v>45.638888888888886</v>
      </c>
      <c r="AB299" s="901">
        <v>12</v>
      </c>
      <c r="AC299" s="879">
        <v>1.08</v>
      </c>
      <c r="AD299" s="879">
        <v>1.86</v>
      </c>
      <c r="AE299" s="879">
        <v>4.3600000000000003</v>
      </c>
      <c r="AF299" s="879">
        <v>5.1100000000000003</v>
      </c>
      <c r="AG299" s="879">
        <v>11.5</v>
      </c>
      <c r="AH299" s="881">
        <v>17.8</v>
      </c>
      <c r="AI299" s="881">
        <v>23.3</v>
      </c>
      <c r="AJ299" s="879">
        <v>9.5</v>
      </c>
      <c r="AK299" s="879">
        <v>24.4</v>
      </c>
      <c r="AL299" s="892">
        <v>2740</v>
      </c>
      <c r="AM299" s="886">
        <v>1</v>
      </c>
      <c r="AN299" s="879">
        <v>1.49</v>
      </c>
      <c r="AO299" s="753">
        <f>IF(U299="n/a","n/a",IF(AA299&lt;0,"n/a",IF(AA299="n/a","n/a",J299+U299-AA299)))</f>
        <v>-40.754924591072665</v>
      </c>
      <c r="AP299" s="754">
        <f>IF(U299="n/a","n/a",J299+U299)</f>
        <v>4.8839642978162221</v>
      </c>
      <c r="AQ299" s="902">
        <f>IF(OR(AC299&lt;0.01,AF299="n/a"),"n/a",(I299/SQRT(22.5*AC299*(I299/AF299))-1)*100)</f>
        <v>221.94873451268757</v>
      </c>
      <c r="AR299" s="663">
        <f>INDEX(Historical!$C$7:$C$1279,MATCH(B299,Historical!$B$7:$B$1301,0))*IF(AH299="n/a",1.03,IF(AH299&lt;0,1.01,IF(AH299&gt;10,1.1,(1+AH299/100))))</f>
        <v>0.31900000000000001</v>
      </c>
      <c r="AS299" s="900">
        <f>IF($AI299="n/a",1.03*AR299,IF($AI299&lt;0,1.01*AR299,IF($AI299&gt;10,1.1*AR299,(1+$AI299/100)*AR299)))</f>
        <v>0.35090000000000005</v>
      </c>
      <c r="AT299" s="900">
        <f>IF($AK299="n/a",1.03*AS299,IF($AK299&lt;0,1.01*AS299,IF($AK299&gt;10,1.1*AS299,(1+$AK299/100)*AS299)))</f>
        <v>0.38599000000000006</v>
      </c>
      <c r="AU299" s="900">
        <f>IF($AK299="n/a",1.03*AT299,IF($AK299&lt;0,1.01*AT299,IF($AK299&gt;10,1.1*AT299,(1+$AK299/100)*AT299)))</f>
        <v>0.42458900000000011</v>
      </c>
      <c r="AV299" s="900">
        <f>IF($AK299="n/a",1.03*AU299,IF($AK299&lt;0,1.01*AU299,IF($AK299&gt;10,1.1*AU299,(1+$AK299/100)*AU299)))</f>
        <v>0.46704790000000013</v>
      </c>
      <c r="AW299" s="663">
        <f>SUM(AR299:AV299)</f>
        <v>1.9475269000000004</v>
      </c>
      <c r="AX299" s="761">
        <f>AW299/I299*100</f>
        <v>3.9511602759180371</v>
      </c>
      <c r="AY299" s="948">
        <v>0.19</v>
      </c>
      <c r="AZ299" s="886">
        <v>66.459999999999994</v>
      </c>
      <c r="BA299" s="886">
        <v>-17.75</v>
      </c>
      <c r="BB299" s="886">
        <v>-3.5000000000000004</v>
      </c>
      <c r="BC299" s="886">
        <v>15.229999999999999</v>
      </c>
      <c r="BD299" s="921"/>
      <c r="BE299" s="635">
        <v>2014</v>
      </c>
      <c r="BF299" s="912">
        <f>IF(BE299&gt;2008,0,IF(BE299&gt;2001,1,IF(BE299&gt;1990,2,IF(BE299&gt;1980,3,IF(BE299&gt;1973,4,IF(BE299&gt;1970,5,IF(BE299&gt;1960,6,IF(BE299&gt;1958,7,IF(BE299&gt;1953,8,9)))))))))</f>
        <v>0</v>
      </c>
      <c r="BG299" s="896">
        <v>2.9000000000000004</v>
      </c>
    </row>
    <row r="300" spans="1:59" s="877" customFormat="1" ht="12.75" customHeight="1" x14ac:dyDescent="0.2">
      <c r="A300" s="895" t="s">
        <v>4024</v>
      </c>
      <c r="B300" s="615" t="s">
        <v>4025</v>
      </c>
      <c r="C300" s="946" t="s">
        <v>178</v>
      </c>
      <c r="D300" s="946" t="s">
        <v>4343</v>
      </c>
      <c r="E300" s="746">
        <v>6</v>
      </c>
      <c r="F300" s="1199">
        <v>709</v>
      </c>
      <c r="G300" s="1199" t="s">
        <v>106</v>
      </c>
      <c r="H300" s="1199" t="s">
        <v>106</v>
      </c>
      <c r="I300" s="888">
        <v>12.27</v>
      </c>
      <c r="J300" s="663">
        <f>(M300/I300)*100</f>
        <v>14.995925020374901</v>
      </c>
      <c r="K300" s="891">
        <v>0.46</v>
      </c>
      <c r="L300" s="901">
        <v>4</v>
      </c>
      <c r="M300" s="654">
        <f>K300*L300</f>
        <v>1.84</v>
      </c>
      <c r="N300" s="884" t="s">
        <v>107</v>
      </c>
      <c r="O300" s="747">
        <v>0.44500000000000001</v>
      </c>
      <c r="P300" s="875">
        <v>43861</v>
      </c>
      <c r="Q300" s="875">
        <v>43874</v>
      </c>
      <c r="R300" s="654">
        <f>(K300-O300)/O300*100</f>
        <v>3.3707865168539355</v>
      </c>
      <c r="S300" s="714">
        <f>IF(INDEX(Historical!$D$7:$D$1277,MATCH(B300,Historical!$B$7:$B$1301,0))=0,"n/a",(INDEX(Historical!$C$7:$C$1279,MATCH(B300,Historical!$B$7:$B$1301,0))/INDEX(Historical!$D$7:$D$1277,MATCH(B300,Historical!$B$7:$B$1301,0))-1)*100)</f>
        <v>18.347338935574232</v>
      </c>
      <c r="T300" s="714">
        <f>IF(INDEX(Historical!$F$7:$F$1270,MATCH(B300,Historical!$B$7:$B$1301,0))=0,"n/a",((INDEX(Historical!$C$7:$C$1279,MATCH(B300,Historical!$B$7:$B$1301,0))/INDEX(Historical!$F$7:$F$1270,MATCH(B300,Historical!$B$7:$B$1301,0)))^(1/3)-1)*100)</f>
        <v>20.383177315142298</v>
      </c>
      <c r="U300" s="714" t="str">
        <f>IF(INDEX(Historical!$H$7:$H$1270,MATCH(B300,Historical!$B$7:$B$1301,0))=0,"n/a",((INDEX(Historical!$C$7:$C$1279,MATCH(B300,Historical!$B$7:$B$1301,0))/INDEX(Historical!$H$7:$H$1270,MATCH(B300,Historical!$B$7:$B$1301,0)))^(1/5)-1)*100)</f>
        <v>n/a</v>
      </c>
      <c r="V300" s="714" t="str">
        <f>IF(INDEX(Historical!$O$7:$O$1270,MATCH(B300,Historical!$B$7:$B$1301,0))=0,"n/a",((INDEX(Historical!$C$7:$C$1279,MATCH(B300,Historical!$B$7:$B$1301,0))/INDEX(Historical!$O$7:$O$1270,MATCH(B300,Historical!$B$7:$B$1301,0)))^(1/10)-1)*100)</f>
        <v>n/a</v>
      </c>
      <c r="W300" s="715" t="str">
        <f>IF(OR(U300&lt;=0,U300="n/a",V300&lt;=0,V300="n/a"),"n/a",U300/V300)</f>
        <v>n/a</v>
      </c>
      <c r="X300" s="716" t="str">
        <f>IF(OR(AJ300&lt;=0,AJ300="n/a",U300&lt;=0,U300="n/a"),"n/a",U300/AJ300)</f>
        <v>n/a</v>
      </c>
      <c r="Y300" s="890"/>
      <c r="Z300" s="663">
        <f>IF(OR(AC300&lt;0.01,AC300="n/a"),"n/a",M300/AC300*100)</f>
        <v>118.70967741935483</v>
      </c>
      <c r="AA300" s="900">
        <f>IF(OR(AC300&lt;0.01,AC300="n/a"),"n/a",I300/AC300)</f>
        <v>7.9161290322580644</v>
      </c>
      <c r="AB300" s="901">
        <v>12</v>
      </c>
      <c r="AC300" s="879">
        <v>1.55</v>
      </c>
      <c r="AD300" s="879" t="s">
        <v>136</v>
      </c>
      <c r="AE300" s="879">
        <v>10.42</v>
      </c>
      <c r="AF300" s="879">
        <v>0.9</v>
      </c>
      <c r="AG300" s="879">
        <v>11.1</v>
      </c>
      <c r="AH300" s="879">
        <v>11.1</v>
      </c>
      <c r="AI300" s="879">
        <v>18.029999999999998</v>
      </c>
      <c r="AJ300" s="879">
        <v>76.5</v>
      </c>
      <c r="AK300" s="879">
        <v>-0.66</v>
      </c>
      <c r="AL300" s="892">
        <v>5140</v>
      </c>
      <c r="AM300" s="886">
        <v>68.55</v>
      </c>
      <c r="AN300" s="879">
        <v>0.85</v>
      </c>
      <c r="AO300" s="753" t="str">
        <f>IF(U300="n/a","n/a",IF(AA300&lt;0,"n/a",IF(AA300="n/a","n/a",J300+U300-AA300)))</f>
        <v>n/a</v>
      </c>
      <c r="AP300" s="754" t="str">
        <f>IF(U300="n/a","n/a",J300+U300)</f>
        <v>n/a</v>
      </c>
      <c r="AQ300" s="902">
        <f>IF(OR(AC300&lt;0.01,AF300="n/a"),"n/a",(I300/SQRT(22.5*AC300*(I300/AF300))-1)*100)</f>
        <v>-43.728767448160276</v>
      </c>
      <c r="AR300" s="663">
        <f>INDEX(Historical!$C$7:$C$1279,MATCH(B300,Historical!$B$7:$B$1301,0))*IF(AH300="n/a",1.03,IF(AH300&lt;0,1.01,IF(AH300&gt;10,1.1,(1+AH300/100))))</f>
        <v>1.859</v>
      </c>
      <c r="AS300" s="900">
        <f>IF($AI300="n/a",1.03*AR300,IF($AI300&lt;0,1.01*AR300,IF($AI300&gt;10,1.1*AR300,(1+$AI300/100)*AR300)))</f>
        <v>2.0449000000000002</v>
      </c>
      <c r="AT300" s="900">
        <f>IF($AK300="n/a",1.03*AS300,IF($AK300&lt;0,1.01*AS300,IF($AK300&gt;10,1.1*AS300,(1+$AK300/100)*AS300)))</f>
        <v>2.0653490000000003</v>
      </c>
      <c r="AU300" s="900">
        <f>IF($AK300="n/a",1.03*AT300,IF($AK300&lt;0,1.01*AT300,IF($AK300&gt;10,1.1*AT300,(1+$AK300/100)*AT300)))</f>
        <v>2.0860024900000003</v>
      </c>
      <c r="AV300" s="900">
        <f>IF($AK300="n/a",1.03*AU300,IF($AK300&lt;0,1.01*AU300,IF($AK300&gt;10,1.1*AU300,(1+$AK300/100)*AU300)))</f>
        <v>2.1068625149000004</v>
      </c>
      <c r="AW300" s="663">
        <f>SUM(AR300:AV300)</f>
        <v>10.162114004900001</v>
      </c>
      <c r="AX300" s="761">
        <f>AW300/I300*100</f>
        <v>82.820815035859823</v>
      </c>
      <c r="AY300" s="948">
        <v>1.82</v>
      </c>
      <c r="AZ300" s="886">
        <v>115.26</v>
      </c>
      <c r="BA300" s="886">
        <v>-45.95</v>
      </c>
      <c r="BB300" s="886">
        <v>-8.6499999999999986</v>
      </c>
      <c r="BC300" s="886">
        <v>-27.88</v>
      </c>
      <c r="BD300" s="921"/>
      <c r="BE300" s="635">
        <v>2015</v>
      </c>
      <c r="BF300" s="912">
        <f>IF(BE300&gt;2008,0,IF(BE300&gt;2001,1,IF(BE300&gt;1990,2,IF(BE300&gt;1980,3,IF(BE300&gt;1973,4,IF(BE300&gt;1970,5,IF(BE300&gt;1960,6,IF(BE300&gt;1958,7,IF(BE300&gt;1953,8,9)))))))))</f>
        <v>0</v>
      </c>
      <c r="BG300" s="896">
        <v>17.899999999999999</v>
      </c>
    </row>
    <row r="301" spans="1:59" s="877" customFormat="1" ht="12.75" customHeight="1" x14ac:dyDescent="0.2">
      <c r="A301" s="894" t="s">
        <v>3902</v>
      </c>
      <c r="B301" s="849" t="s">
        <v>3903</v>
      </c>
      <c r="C301" s="946" t="s">
        <v>108</v>
      </c>
      <c r="D301" s="946" t="s">
        <v>118</v>
      </c>
      <c r="E301" s="746">
        <v>6</v>
      </c>
      <c r="F301" s="1199">
        <v>699</v>
      </c>
      <c r="G301" s="1199" t="s">
        <v>106</v>
      </c>
      <c r="H301" s="1199" t="s">
        <v>106</v>
      </c>
      <c r="I301" s="888">
        <v>52.74</v>
      </c>
      <c r="J301" s="663">
        <f>(M301/I301)*100</f>
        <v>1.7444065225635192</v>
      </c>
      <c r="K301" s="891">
        <v>0.23</v>
      </c>
      <c r="L301" s="901">
        <v>4</v>
      </c>
      <c r="M301" s="654">
        <f>K301*L301</f>
        <v>0.92</v>
      </c>
      <c r="N301" s="884" t="s">
        <v>4311</v>
      </c>
      <c r="O301" s="747">
        <v>0.2</v>
      </c>
      <c r="P301" s="875">
        <v>43782</v>
      </c>
      <c r="Q301" s="875">
        <v>43800</v>
      </c>
      <c r="R301" s="654">
        <f>(K301-O301)/O301*100</f>
        <v>15</v>
      </c>
      <c r="S301" s="714">
        <f>IF(INDEX(Historical!$D$7:$D$1277,MATCH(B301,Historical!$B$7:$B$1301,0))=0,"n/a",(INDEX(Historical!$C$7:$C$1279,MATCH(B301,Historical!$B$7:$B$1301,0))/INDEX(Historical!$D$7:$D$1277,MATCH(B301,Historical!$B$7:$B$1301,0))-1)*100)</f>
        <v>12.162162162162149</v>
      </c>
      <c r="T301" s="714">
        <f>IF(INDEX(Historical!$F$7:$F$1270,MATCH(B301,Historical!$B$7:$B$1301,0))=0,"n/a",((INDEX(Historical!$C$7:$C$1279,MATCH(B301,Historical!$B$7:$B$1301,0))/INDEX(Historical!$F$7:$F$1270,MATCH(B301,Historical!$B$7:$B$1301,0)))^(1/3)-1)*100)</f>
        <v>10.810968954315104</v>
      </c>
      <c r="U301" s="714">
        <f>IF(INDEX(Historical!$H$7:$H$1270,MATCH(B301,Historical!$B$7:$B$1301,0))=0,"n/a",((INDEX(Historical!$C$7:$C$1279,MATCH(B301,Historical!$B$7:$B$1301,0))/INDEX(Historical!$H$7:$H$1270,MATCH(B301,Historical!$B$7:$B$1301,0)))^(1/5)-1)*100)</f>
        <v>9.385673350658541</v>
      </c>
      <c r="V301" s="714">
        <f>IF(INDEX(Historical!$O$7:$O$1270,MATCH(B301,Historical!$B$7:$B$1301,0))=0,"n/a",((INDEX(Historical!$C$7:$C$1279,MATCH(B301,Historical!$B$7:$B$1301,0))/INDEX(Historical!$O$7:$O$1270,MATCH(B301,Historical!$B$7:$B$1301,0)))^(1/10)-1)*100)</f>
        <v>4.787016401106392</v>
      </c>
      <c r="W301" s="715">
        <f>IF(OR(U301&lt;=0,U301="n/a",V301&lt;=0,V301="n/a"),"n/a",U301/V301)</f>
        <v>1.9606520145803743</v>
      </c>
      <c r="X301" s="716">
        <f>IF(OR(AJ301&lt;=0,AJ301="n/a",U301&lt;=0,U301="n/a"),"n/a",U301/AJ301)</f>
        <v>0.72757157757042956</v>
      </c>
      <c r="Y301" s="673"/>
      <c r="Z301" s="663">
        <f>IF(OR(AC301&lt;0.01,AC301="n/a"),"n/a",M301/AC301*100)</f>
        <v>24.533333333333335</v>
      </c>
      <c r="AA301" s="900">
        <f>IF(OR(AC301&lt;0.01,AC301="n/a"),"n/a",I301/AC301)</f>
        <v>14.064</v>
      </c>
      <c r="AB301" s="901">
        <v>12</v>
      </c>
      <c r="AC301" s="879">
        <v>3.75</v>
      </c>
      <c r="AD301" s="879">
        <v>9.07</v>
      </c>
      <c r="AE301" s="879">
        <v>1.1299999999999999</v>
      </c>
      <c r="AF301" s="879">
        <v>1.51</v>
      </c>
      <c r="AG301" s="879">
        <v>10.6</v>
      </c>
      <c r="AH301" s="879">
        <v>51.1</v>
      </c>
      <c r="AI301" s="879">
        <v>25.72</v>
      </c>
      <c r="AJ301" s="879">
        <v>12.9</v>
      </c>
      <c r="AK301" s="879">
        <v>1.54</v>
      </c>
      <c r="AL301" s="892">
        <v>3230</v>
      </c>
      <c r="AM301" s="886">
        <v>2</v>
      </c>
      <c r="AN301" s="879">
        <v>0.41</v>
      </c>
      <c r="AO301" s="753">
        <f>IF(U301="n/a","n/a",IF(AA301&lt;0,"n/a",IF(AA301="n/a","n/a",J301+U301-AA301)))</f>
        <v>-2.9339201267779398</v>
      </c>
      <c r="AP301" s="754">
        <f>IF(U301="n/a","n/a",J301+U301)</f>
        <v>11.13007987322206</v>
      </c>
      <c r="AQ301" s="902">
        <f>IF(OR(AC301&lt;0.01,AF301="n/a"),"n/a",(I301/SQRT(22.5*AC301*(I301/AF301))-1)*100)</f>
        <v>-2.8480228370689975</v>
      </c>
      <c r="AR301" s="663">
        <f>INDEX(Historical!$C$7:$C$1279,MATCH(B301,Historical!$B$7:$B$1301,0))*IF(AH301="n/a",1.03,IF(AH301&lt;0,1.01,IF(AH301&gt;10,1.1,(1+AH301/100))))</f>
        <v>0.91300000000000003</v>
      </c>
      <c r="AS301" s="900">
        <f>IF($AI301="n/a",1.03*AR301,IF($AI301&lt;0,1.01*AR301,IF($AI301&gt;10,1.1*AR301,(1+$AI301/100)*AR301)))</f>
        <v>1.0043000000000002</v>
      </c>
      <c r="AT301" s="900">
        <f>IF($AK301="n/a",1.03*AS301,IF($AK301&lt;0,1.01*AS301,IF($AK301&gt;10,1.1*AS301,(1+$AK301/100)*AS301)))</f>
        <v>1.0197662200000002</v>
      </c>
      <c r="AU301" s="900">
        <f>IF($AK301="n/a",1.03*AT301,IF($AK301&lt;0,1.01*AT301,IF($AK301&gt;10,1.1*AT301,(1+$AK301/100)*AT301)))</f>
        <v>1.0354706197880001</v>
      </c>
      <c r="AV301" s="900">
        <f>IF($AK301="n/a",1.03*AU301,IF($AK301&lt;0,1.01*AU301,IF($AK301&gt;10,1.1*AU301,(1+$AK301/100)*AU301)))</f>
        <v>1.0514168673327355</v>
      </c>
      <c r="AW301" s="663">
        <f>SUM(AR301:AV301)</f>
        <v>5.0239537071207359</v>
      </c>
      <c r="AX301" s="761">
        <f>AW301/I301*100</f>
        <v>9.5258887127810699</v>
      </c>
      <c r="AY301" s="948">
        <v>0.74</v>
      </c>
      <c r="AZ301" s="886">
        <v>42.35</v>
      </c>
      <c r="BA301" s="886">
        <v>-35.17</v>
      </c>
      <c r="BB301" s="886">
        <v>3.9</v>
      </c>
      <c r="BC301" s="886">
        <v>-13.819999999999999</v>
      </c>
      <c r="BD301" s="921"/>
      <c r="BE301" s="635">
        <v>2014</v>
      </c>
      <c r="BF301" s="912">
        <f>IF(BE301&gt;2008,0,IF(BE301&gt;2001,1,IF(BE301&gt;1990,2,IF(BE301&gt;1980,3,IF(BE301&gt;1973,4,IF(BE301&gt;1970,5,IF(BE301&gt;1960,6,IF(BE301&gt;1958,7,IF(BE301&gt;1953,8,9)))))))))</f>
        <v>0</v>
      </c>
      <c r="BG301" s="896">
        <v>2.6</v>
      </c>
    </row>
    <row r="302" spans="1:59" s="877" customFormat="1" ht="12.75" customHeight="1" x14ac:dyDescent="0.2">
      <c r="A302" s="885" t="s">
        <v>1654</v>
      </c>
      <c r="B302" s="615" t="s">
        <v>1655</v>
      </c>
      <c r="C302" s="946" t="s">
        <v>4325</v>
      </c>
      <c r="D302" s="946" t="s">
        <v>4326</v>
      </c>
      <c r="E302" s="746">
        <v>9</v>
      </c>
      <c r="F302" s="1199">
        <v>470</v>
      </c>
      <c r="G302" s="1199" t="s">
        <v>37</v>
      </c>
      <c r="H302" s="1199" t="s">
        <v>37</v>
      </c>
      <c r="I302" s="888">
        <v>49.29</v>
      </c>
      <c r="J302" s="663">
        <f>(M302/I302)*100</f>
        <v>7.1819841752891049</v>
      </c>
      <c r="K302" s="891">
        <v>0.29499999999999998</v>
      </c>
      <c r="L302" s="901">
        <v>12</v>
      </c>
      <c r="M302" s="654">
        <f>K302*L302</f>
        <v>3.54</v>
      </c>
      <c r="N302" s="884" t="s">
        <v>218</v>
      </c>
      <c r="O302" s="751">
        <v>0.2833</v>
      </c>
      <c r="P302" s="875">
        <v>43829</v>
      </c>
      <c r="Q302" s="875">
        <v>43844</v>
      </c>
      <c r="R302" s="654">
        <f>(K302-O302)/O302*100</f>
        <v>4.1298976350158796</v>
      </c>
      <c r="S302" s="714">
        <f>IF(INDEX(Historical!$D$7:$D$1277,MATCH(B302,Historical!$B$7:$B$1301,0))=0,"n/a",(INDEX(Historical!$C$7:$C$1279,MATCH(B302,Historical!$B$7:$B$1301,0))/INDEX(Historical!$D$7:$D$1277,MATCH(B302,Historical!$B$7:$B$1301,0))-1)*100)</f>
        <v>4.6153846153846212</v>
      </c>
      <c r="T302" s="714">
        <f>IF(INDEX(Historical!$F$7:$F$1270,MATCH(B302,Historical!$B$7:$B$1301,0))=0,"n/a",((INDEX(Historical!$C$7:$C$1279,MATCH(B302,Historical!$B$7:$B$1301,0))/INDEX(Historical!$F$7:$F$1270,MATCH(B302,Historical!$B$7:$B$1301,0)))^(1/3)-1)*100)</f>
        <v>5.688761756416616</v>
      </c>
      <c r="U302" s="714">
        <f>IF(INDEX(Historical!$H$7:$H$1270,MATCH(B302,Historical!$B$7:$B$1301,0))=0,"n/a",((INDEX(Historical!$C$7:$C$1279,MATCH(B302,Historical!$B$7:$B$1301,0))/INDEX(Historical!$H$7:$H$1270,MATCH(B302,Historical!$B$7:$B$1301,0)))^(1/5)-1)*100)</f>
        <v>11.196158593857874</v>
      </c>
      <c r="V302" s="714">
        <f>IF(INDEX(Historical!$O$7:$O$1270,MATCH(B302,Historical!$B$7:$B$1301,0))=0,"n/a",((INDEX(Historical!$C$7:$C$1279,MATCH(B302,Historical!$B$7:$B$1301,0))/INDEX(Historical!$O$7:$O$1270,MATCH(B302,Historical!$B$7:$B$1301,0)))^(1/10)-1)*100)</f>
        <v>13.599267543869331</v>
      </c>
      <c r="W302" s="715">
        <f>IF(OR(U302&lt;=0,U302="n/a",V302&lt;=0,V302="n/a"),"n/a",U302/V302)</f>
        <v>0.82329129548636615</v>
      </c>
      <c r="X302" s="716" t="str">
        <f>IF(OR(AJ302&lt;=0,AJ302="n/a",U302&lt;=0,U302="n/a"),"n/a",U302/AJ302)</f>
        <v>n/a</v>
      </c>
      <c r="Y302" s="686" t="s">
        <v>4633</v>
      </c>
      <c r="Z302" s="663">
        <f>IF(OR(AC302&lt;0.01,AC302="n/a"),"n/a",M302/AC302*100)</f>
        <v>88.059701492537329</v>
      </c>
      <c r="AA302" s="900">
        <f>IF(OR(AC302&lt;0.01,AC302="n/a"),"n/a",I302/AC302)</f>
        <v>12.261194029850747</v>
      </c>
      <c r="AB302" s="901">
        <v>12</v>
      </c>
      <c r="AC302" s="879">
        <v>4.0199999999999996</v>
      </c>
      <c r="AD302" s="879" t="s">
        <v>136</v>
      </c>
      <c r="AE302" s="879">
        <v>3.29</v>
      </c>
      <c r="AF302" s="879">
        <v>0.77</v>
      </c>
      <c r="AG302" s="879">
        <v>6.1</v>
      </c>
      <c r="AH302" s="879">
        <v>16.2</v>
      </c>
      <c r="AI302" s="879">
        <v>-29.56</v>
      </c>
      <c r="AJ302" s="879">
        <v>-1.7999999999999998</v>
      </c>
      <c r="AK302" s="879">
        <v>-10.84</v>
      </c>
      <c r="AL302" s="892">
        <v>4100</v>
      </c>
      <c r="AM302" s="886">
        <v>0.45999999999999996</v>
      </c>
      <c r="AN302" s="879">
        <v>1.25</v>
      </c>
      <c r="AO302" s="753">
        <f>IF(U302="n/a","n/a",IF(AA302&lt;0,"n/a",IF(AA302="n/a","n/a",J302+U302-AA302)))</f>
        <v>6.1169487392962321</v>
      </c>
      <c r="AP302" s="754">
        <f>IF(U302="n/a","n/a",J302+U302)</f>
        <v>18.378142769146979</v>
      </c>
      <c r="AQ302" s="902">
        <f>IF(OR(AC302&lt;0.01,AF302="n/a"),"n/a",(I302/SQRT(22.5*AC302*(I302/AF302))-1)*100)</f>
        <v>-35.223051414925635</v>
      </c>
      <c r="AR302" s="663">
        <f>INDEX(Historical!$C$7:$C$1279,MATCH(B302,Historical!$B$7:$B$1301,0))*IF(AH302="n/a",1.03,IF(AH302&lt;0,1.01,IF(AH302&gt;10,1.1,(1+AH302/100))))</f>
        <v>3.74</v>
      </c>
      <c r="AS302" s="900">
        <f>IF($AI302="n/a",1.03*AR302,IF($AI302&lt;0,1.01*AR302,IF($AI302&gt;10,1.1*AR302,(1+$AI302/100)*AR302)))</f>
        <v>3.7774000000000001</v>
      </c>
      <c r="AT302" s="900">
        <f>IF($AK302="n/a",1.03*AS302,IF($AK302&lt;0,1.01*AS302,IF($AK302&gt;10,1.1*AS302,(1+$AK302/100)*AS302)))</f>
        <v>3.8151740000000003</v>
      </c>
      <c r="AU302" s="900">
        <f>IF($AK302="n/a",1.03*AT302,IF($AK302&lt;0,1.01*AT302,IF($AK302&gt;10,1.1*AT302,(1+$AK302/100)*AT302)))</f>
        <v>3.8533257400000003</v>
      </c>
      <c r="AV302" s="900">
        <f>IF($AK302="n/a",1.03*AU302,IF($AK302&lt;0,1.01*AU302,IF($AK302&gt;10,1.1*AU302,(1+$AK302/100)*AU302)))</f>
        <v>3.8918589974000004</v>
      </c>
      <c r="AW302" s="663">
        <f>SUM(AR302:AV302)</f>
        <v>19.077758737400003</v>
      </c>
      <c r="AX302" s="761">
        <f>AW302/I302*100</f>
        <v>38.705130325420981</v>
      </c>
      <c r="AY302" s="948">
        <v>1.6</v>
      </c>
      <c r="AZ302" s="886">
        <v>40.19</v>
      </c>
      <c r="BA302" s="886">
        <v>-48.86</v>
      </c>
      <c r="BB302" s="886">
        <v>3.9699999999999998</v>
      </c>
      <c r="BC302" s="886">
        <v>-31.31</v>
      </c>
      <c r="BD302" s="921"/>
      <c r="BE302" s="635">
        <v>2012</v>
      </c>
      <c r="BF302" s="912">
        <f>IF(BE302&gt;2008,0,IF(BE302&gt;2001,1,IF(BE302&gt;1990,2,IF(BE302&gt;1980,3,IF(BE302&gt;1973,4,IF(BE302&gt;1970,5,IF(BE302&gt;1960,6,IF(BE302&gt;1958,7,IF(BE302&gt;1953,8,9)))))))))</f>
        <v>0</v>
      </c>
      <c r="BG302" s="896">
        <v>2.5</v>
      </c>
    </row>
    <row r="303" spans="1:59" s="877" customFormat="1" ht="12.75" customHeight="1" x14ac:dyDescent="0.2">
      <c r="A303" s="885" t="s">
        <v>1666</v>
      </c>
      <c r="B303" s="615" t="s">
        <v>1667</v>
      </c>
      <c r="C303" s="946" t="s">
        <v>108</v>
      </c>
      <c r="D303" s="946" t="s">
        <v>4337</v>
      </c>
      <c r="E303" s="746">
        <v>8</v>
      </c>
      <c r="F303" s="1199">
        <v>520</v>
      </c>
      <c r="G303" s="1199" t="s">
        <v>106</v>
      </c>
      <c r="H303" s="1199" t="s">
        <v>106</v>
      </c>
      <c r="I303" s="888">
        <v>24.3</v>
      </c>
      <c r="J303" s="663">
        <f>(M303/I303)*100</f>
        <v>2.4691358024691357</v>
      </c>
      <c r="K303" s="891">
        <v>0.15</v>
      </c>
      <c r="L303" s="901">
        <v>4</v>
      </c>
      <c r="M303" s="654">
        <f>K303*L303</f>
        <v>0.6</v>
      </c>
      <c r="N303" s="884" t="s">
        <v>208</v>
      </c>
      <c r="O303" s="747">
        <v>0.13</v>
      </c>
      <c r="P303" s="630">
        <v>43691</v>
      </c>
      <c r="Q303" s="630">
        <v>43707</v>
      </c>
      <c r="R303" s="654">
        <f>(K303-O303)/O303*100</f>
        <v>15.384615384615378</v>
      </c>
      <c r="S303" s="714">
        <f>IF(INDEX(Historical!$D$7:$D$1277,MATCH(B303,Historical!$B$7:$B$1301,0))=0,"n/a",(INDEX(Historical!$C$7:$C$1279,MATCH(B303,Historical!$B$7:$B$1301,0))/INDEX(Historical!$D$7:$D$1277,MATCH(B303,Historical!$B$7:$B$1301,0))-1)*100)</f>
        <v>16.666666666666675</v>
      </c>
      <c r="T303" s="714">
        <f>IF(INDEX(Historical!$F$7:$F$1270,MATCH(B303,Historical!$B$7:$B$1301,0))=0,"n/a",((INDEX(Historical!$C$7:$C$1279,MATCH(B303,Historical!$B$7:$B$1301,0))/INDEX(Historical!$F$7:$F$1270,MATCH(B303,Historical!$B$7:$B$1301,0)))^(1/3)-1)*100)</f>
        <v>13.798047356553855</v>
      </c>
      <c r="U303" s="714">
        <f>IF(INDEX(Historical!$H$7:$H$1270,MATCH(B303,Historical!$B$7:$B$1301,0))=0,"n/a",((INDEX(Historical!$C$7:$C$1279,MATCH(B303,Historical!$B$7:$B$1301,0))/INDEX(Historical!$H$7:$H$1270,MATCH(B303,Historical!$B$7:$B$1301,0)))^(1/5)-1)*100)</f>
        <v>11.15648817398467</v>
      </c>
      <c r="V303" s="714">
        <f>IF(INDEX(Historical!$O$7:$O$1270,MATCH(B303,Historical!$B$7:$B$1301,0))=0,"n/a",((INDEX(Historical!$C$7:$C$1279,MATCH(B303,Historical!$B$7:$B$1301,0))/INDEX(Historical!$O$7:$O$1270,MATCH(B303,Historical!$B$7:$B$1301,0)))^(1/10)-1)*100)</f>
        <v>8.842291989017026</v>
      </c>
      <c r="W303" s="715">
        <f>IF(OR(U303&lt;=0,U303="n/a",V303&lt;=0,V303="n/a"),"n/a",U303/V303)</f>
        <v>1.2617190416061919</v>
      </c>
      <c r="X303" s="716">
        <f>IF(OR(AJ303&lt;=0,AJ303="n/a",U303&lt;=0,U303="n/a"),"n/a",U303/AJ303)</f>
        <v>0.66805318407093839</v>
      </c>
      <c r="Y303" s="676"/>
      <c r="Z303" s="663">
        <f>IF(OR(AC303&lt;0.01,AC303="n/a"),"n/a",M303/AC303*100)</f>
        <v>19.672131147540984</v>
      </c>
      <c r="AA303" s="900">
        <f>IF(OR(AC303&lt;0.01,AC303="n/a"),"n/a",I303/AC303)</f>
        <v>7.9672131147540988</v>
      </c>
      <c r="AB303" s="901">
        <v>12</v>
      </c>
      <c r="AC303" s="879">
        <v>3.05</v>
      </c>
      <c r="AD303" s="879" t="s">
        <v>136</v>
      </c>
      <c r="AE303" s="879">
        <v>2.12</v>
      </c>
      <c r="AF303" s="879">
        <v>0.88</v>
      </c>
      <c r="AG303" s="879">
        <v>11.5</v>
      </c>
      <c r="AH303" s="879">
        <v>24.5</v>
      </c>
      <c r="AI303" s="879">
        <v>-14.44</v>
      </c>
      <c r="AJ303" s="879">
        <v>16.7</v>
      </c>
      <c r="AK303" s="879" t="s">
        <v>136</v>
      </c>
      <c r="AL303" s="892">
        <v>224.31</v>
      </c>
      <c r="AM303" s="886">
        <v>4.2</v>
      </c>
      <c r="AN303" s="879">
        <v>0.06</v>
      </c>
      <c r="AO303" s="753">
        <f>IF(U303="n/a","n/a",IF(AA303&lt;0,"n/a",IF(AA303="n/a","n/a",J303+U303-AA303)))</f>
        <v>5.6584108616997071</v>
      </c>
      <c r="AP303" s="754">
        <f>IF(U303="n/a","n/a",J303+U303)</f>
        <v>13.625623976453806</v>
      </c>
      <c r="AQ303" s="902">
        <f>IF(OR(AC303&lt;0.01,AF303="n/a"),"n/a",(I303/SQRT(22.5*AC303*(I303/AF303))-1)*100)</f>
        <v>-44.178269699242648</v>
      </c>
      <c r="AR303" s="663">
        <f>INDEX(Historical!$C$7:$C$1279,MATCH(B303,Historical!$B$7:$B$1301,0))*IF(AH303="n/a",1.03,IF(AH303&lt;0,1.01,IF(AH303&gt;10,1.1,(1+AH303/100))))</f>
        <v>0.6160000000000001</v>
      </c>
      <c r="AS303" s="900">
        <f>IF($AI303="n/a",1.03*AR303,IF($AI303&lt;0,1.01*AR303,IF($AI303&gt;10,1.1*AR303,(1+$AI303/100)*AR303)))</f>
        <v>0.62216000000000016</v>
      </c>
      <c r="AT303" s="900">
        <f>IF($AK303="n/a",1.03*AS303,IF($AK303&lt;0,1.01*AS303,IF($AK303&gt;10,1.1*AS303,(1+$AK303/100)*AS303)))</f>
        <v>0.64082480000000019</v>
      </c>
      <c r="AU303" s="900">
        <f>IF($AK303="n/a",1.03*AT303,IF($AK303&lt;0,1.01*AT303,IF($AK303&gt;10,1.1*AT303,(1+$AK303/100)*AT303)))</f>
        <v>0.66004954400000027</v>
      </c>
      <c r="AV303" s="900">
        <f>IF($AK303="n/a",1.03*AU303,IF($AK303&lt;0,1.01*AU303,IF($AK303&gt;10,1.1*AU303,(1+$AK303/100)*AU303)))</f>
        <v>0.67985103032000027</v>
      </c>
      <c r="AW303" s="663">
        <f>SUM(AR303:AV303)</f>
        <v>3.218885374320001</v>
      </c>
      <c r="AX303" s="761">
        <f>AW303/I303*100</f>
        <v>13.246441869629633</v>
      </c>
      <c r="AY303" s="948">
        <v>0.81</v>
      </c>
      <c r="AZ303" s="886">
        <v>40.46</v>
      </c>
      <c r="BA303" s="886">
        <v>-37.769999999999996</v>
      </c>
      <c r="BB303" s="886">
        <v>3.83</v>
      </c>
      <c r="BC303" s="886">
        <v>-23.29</v>
      </c>
      <c r="BD303" s="921"/>
      <c r="BE303" s="635">
        <v>2012</v>
      </c>
      <c r="BF303" s="912">
        <f>IF(BE303&gt;2008,0,IF(BE303&gt;2001,1,IF(BE303&gt;1990,2,IF(BE303&gt;1980,3,IF(BE303&gt;1973,4,IF(BE303&gt;1970,5,IF(BE303&gt;1960,6,IF(BE303&gt;1958,7,IF(BE303&gt;1953,8,9)))))))))</f>
        <v>0</v>
      </c>
      <c r="BG303" s="896">
        <v>1.2</v>
      </c>
    </row>
    <row r="304" spans="1:59" s="877" customFormat="1" ht="12.75" customHeight="1" x14ac:dyDescent="0.2">
      <c r="A304" s="895" t="s">
        <v>4564</v>
      </c>
      <c r="B304" s="615" t="s">
        <v>4082</v>
      </c>
      <c r="C304" s="946" t="s">
        <v>108</v>
      </c>
      <c r="D304" s="946" t="s">
        <v>4345</v>
      </c>
      <c r="E304" s="746">
        <v>6</v>
      </c>
      <c r="F304" s="1199">
        <v>723</v>
      </c>
      <c r="G304" s="1199" t="s">
        <v>106</v>
      </c>
      <c r="H304" s="1199" t="s">
        <v>106</v>
      </c>
      <c r="I304" s="888">
        <v>16.48</v>
      </c>
      <c r="J304" s="663">
        <f>(M304/I304)*100</f>
        <v>4.1262135922330101</v>
      </c>
      <c r="K304" s="891">
        <v>0.17</v>
      </c>
      <c r="L304" s="901">
        <v>4</v>
      </c>
      <c r="M304" s="654">
        <f>K304*L304</f>
        <v>0.68</v>
      </c>
      <c r="N304" s="884" t="s">
        <v>318</v>
      </c>
      <c r="O304" s="747">
        <v>0.15</v>
      </c>
      <c r="P304" s="875">
        <v>43903</v>
      </c>
      <c r="Q304" s="875">
        <v>43921</v>
      </c>
      <c r="R304" s="654">
        <f>(K304-O304)/O304*100</f>
        <v>13.333333333333346</v>
      </c>
      <c r="S304" s="714">
        <f>IF(INDEX(Historical!$D$7:$D$1277,MATCH(B304,Historical!$B$7:$B$1301,0))=0,"n/a",(INDEX(Historical!$C$7:$C$1279,MATCH(B304,Historical!$B$7:$B$1301,0))/INDEX(Historical!$D$7:$D$1277,MATCH(B304,Historical!$B$7:$B$1301,0))-1)*100)</f>
        <v>11.32075471698113</v>
      </c>
      <c r="T304" s="714">
        <f>IF(INDEX(Historical!$F$7:$F$1270,MATCH(B304,Historical!$B$7:$B$1301,0))=0,"n/a",((INDEX(Historical!$C$7:$C$1279,MATCH(B304,Historical!$B$7:$B$1301,0))/INDEX(Historical!$F$7:$F$1270,MATCH(B304,Historical!$B$7:$B$1301,0)))^(1/3)-1)*100)</f>
        <v>13.831905748125251</v>
      </c>
      <c r="U304" s="714" t="str">
        <f>IF(INDEX(Historical!$H$7:$H$1270,MATCH(B304,Historical!$B$7:$B$1301,0))=0,"n/a",((INDEX(Historical!$C$7:$C$1279,MATCH(B304,Historical!$B$7:$B$1301,0))/INDEX(Historical!$H$7:$H$1270,MATCH(B304,Historical!$B$7:$B$1301,0)))^(1/5)-1)*100)</f>
        <v>n/a</v>
      </c>
      <c r="V304" s="714">
        <f>IF(INDEX(Historical!$O$7:$O$1270,MATCH(B304,Historical!$B$7:$B$1301,0))=0,"n/a",((INDEX(Historical!$C$7:$C$1279,MATCH(B304,Historical!$B$7:$B$1301,0))/INDEX(Historical!$O$7:$O$1270,MATCH(B304,Historical!$B$7:$B$1301,0)))^(1/10)-1)*100)</f>
        <v>25.681129806505474</v>
      </c>
      <c r="W304" s="715" t="str">
        <f>IF(OR(U304&lt;=0,U304="n/a",V304&lt;=0,V304="n/a"),"n/a",U304/V304)</f>
        <v>n/a</v>
      </c>
      <c r="X304" s="716" t="str">
        <f>IF(OR(AJ304&lt;=0,AJ304="n/a",U304&lt;=0,U304="n/a"),"n/a",U304/AJ304)</f>
        <v>n/a</v>
      </c>
      <c r="Y304" s="890"/>
      <c r="Z304" s="663">
        <f>IF(OR(AC304&lt;0.01,AC304="n/a"),"n/a",M304/AC304*100)</f>
        <v>29.184549356223176</v>
      </c>
      <c r="AA304" s="900">
        <f>IF(OR(AC304&lt;0.01,AC304="n/a"),"n/a",I304/AC304)</f>
        <v>7.0729613733905579</v>
      </c>
      <c r="AB304" s="901">
        <v>12</v>
      </c>
      <c r="AC304" s="879">
        <v>2.33</v>
      </c>
      <c r="AD304" s="879">
        <v>0.87</v>
      </c>
      <c r="AE304" s="879">
        <v>2.12</v>
      </c>
      <c r="AF304" s="879">
        <v>0.83</v>
      </c>
      <c r="AG304" s="879">
        <v>11.899999999999999</v>
      </c>
      <c r="AH304" s="879">
        <v>12.2</v>
      </c>
      <c r="AI304" s="879">
        <v>18.5</v>
      </c>
      <c r="AJ304" s="879">
        <v>16.7</v>
      </c>
      <c r="AK304" s="879">
        <v>8</v>
      </c>
      <c r="AL304" s="892">
        <v>230.69</v>
      </c>
      <c r="AM304" s="886">
        <v>5.8000000000000007</v>
      </c>
      <c r="AN304" s="879">
        <v>0.08</v>
      </c>
      <c r="AO304" s="753" t="str">
        <f>IF(U304="n/a","n/a",IF(AA304&lt;0,"n/a",IF(AA304="n/a","n/a",J304+U304-AA304)))</f>
        <v>n/a</v>
      </c>
      <c r="AP304" s="754" t="str">
        <f>IF(U304="n/a","n/a",J304+U304)</f>
        <v>n/a</v>
      </c>
      <c r="AQ304" s="902">
        <f>IF(OR(AC304&lt;0.01,AF304="n/a"),"n/a",(I304/SQRT(22.5*AC304*(I304/AF304))-1)*100)</f>
        <v>-48.920289133707186</v>
      </c>
      <c r="AR304" s="663">
        <f>INDEX(Historical!$C$7:$C$1279,MATCH(B304,Historical!$B$7:$B$1301,0))*IF(AH304="n/a",1.03,IF(AH304&lt;0,1.01,IF(AH304&gt;10,1.1,(1+AH304/100))))</f>
        <v>0.64900000000000002</v>
      </c>
      <c r="AS304" s="900">
        <f>IF($AI304="n/a",1.03*AR304,IF($AI304&lt;0,1.01*AR304,IF($AI304&gt;10,1.1*AR304,(1+$AI304/100)*AR304)))</f>
        <v>0.71390000000000009</v>
      </c>
      <c r="AT304" s="900">
        <f>IF($AK304="n/a",1.03*AS304,IF($AK304&lt;0,1.01*AS304,IF($AK304&gt;10,1.1*AS304,(1+$AK304/100)*AS304)))</f>
        <v>0.77101200000000014</v>
      </c>
      <c r="AU304" s="900">
        <f>IF($AK304="n/a",1.03*AT304,IF($AK304&lt;0,1.01*AT304,IF($AK304&gt;10,1.1*AT304,(1+$AK304/100)*AT304)))</f>
        <v>0.83269296000000026</v>
      </c>
      <c r="AV304" s="900">
        <f>IF($AK304="n/a",1.03*AU304,IF($AK304&lt;0,1.01*AU304,IF($AK304&gt;10,1.1*AU304,(1+$AK304/100)*AU304)))</f>
        <v>0.8993083968000003</v>
      </c>
      <c r="AW304" s="663">
        <f>SUM(AR304:AV304)</f>
        <v>3.865913356800001</v>
      </c>
      <c r="AX304" s="761">
        <f>AW304/I304*100</f>
        <v>23.45821211650486</v>
      </c>
      <c r="AY304" s="948">
        <v>0.55000000000000004</v>
      </c>
      <c r="AZ304" s="886">
        <v>22.259999999999998</v>
      </c>
      <c r="BA304" s="886">
        <v>-40.78</v>
      </c>
      <c r="BB304" s="886">
        <v>0.91</v>
      </c>
      <c r="BC304" s="886">
        <v>-26.07</v>
      </c>
      <c r="BD304" s="921"/>
      <c r="BE304" s="635">
        <v>2015</v>
      </c>
      <c r="BF304" s="912">
        <f>IF(BE304&gt;2008,0,IF(BE304&gt;2001,1,IF(BE304&gt;1990,2,IF(BE304&gt;1980,3,IF(BE304&gt;1973,4,IF(BE304&gt;1970,5,IF(BE304&gt;1960,6,IF(BE304&gt;1958,7,IF(BE304&gt;1953,8,9)))))))))</f>
        <v>0</v>
      </c>
      <c r="BG304" s="896">
        <v>1.2</v>
      </c>
    </row>
    <row r="305" spans="1:59" s="877" customFormat="1" ht="12.75" customHeight="1" x14ac:dyDescent="0.2">
      <c r="A305" s="885" t="s">
        <v>2839</v>
      </c>
      <c r="B305" s="615" t="s">
        <v>2840</v>
      </c>
      <c r="C305" s="946" t="s">
        <v>108</v>
      </c>
      <c r="D305" s="946" t="s">
        <v>4345</v>
      </c>
      <c r="E305" s="746">
        <v>7</v>
      </c>
      <c r="F305" s="1199">
        <v>655</v>
      </c>
      <c r="G305" s="1199" t="s">
        <v>115</v>
      </c>
      <c r="H305" s="1199" t="s">
        <v>115</v>
      </c>
      <c r="I305" s="888">
        <v>20.53</v>
      </c>
      <c r="J305" s="663">
        <f>(M305/I305)*100</f>
        <v>6.4296151972722839</v>
      </c>
      <c r="K305" s="891">
        <v>0.33</v>
      </c>
      <c r="L305" s="901">
        <v>4</v>
      </c>
      <c r="M305" s="654">
        <f>K305*L305</f>
        <v>1.32</v>
      </c>
      <c r="N305" s="884" t="s">
        <v>163</v>
      </c>
      <c r="O305" s="747">
        <v>0.3</v>
      </c>
      <c r="P305" s="875">
        <v>43908</v>
      </c>
      <c r="Q305" s="875">
        <v>43922</v>
      </c>
      <c r="R305" s="654">
        <f>(K305-O305)/O305*100</f>
        <v>10.000000000000009</v>
      </c>
      <c r="S305" s="714">
        <f>IF(INDEX(Historical!$D$7:$D$1277,MATCH(B305,Historical!$B$7:$B$1301,0))=0,"n/a",(INDEX(Historical!$C$7:$C$1279,MATCH(B305,Historical!$B$7:$B$1301,0))/INDEX(Historical!$D$7:$D$1277,MATCH(B305,Historical!$B$7:$B$1301,0))-1)*100)</f>
        <v>27.777777777777768</v>
      </c>
      <c r="T305" s="714">
        <f>IF(INDEX(Historical!$F$7:$F$1270,MATCH(B305,Historical!$B$7:$B$1301,0))=0,"n/a",((INDEX(Historical!$C$7:$C$1279,MATCH(B305,Historical!$B$7:$B$1301,0))/INDEX(Historical!$F$7:$F$1270,MATCH(B305,Historical!$B$7:$B$1301,0)))^(1/3)-1)*100)</f>
        <v>33.809064469270034</v>
      </c>
      <c r="U305" s="714">
        <f>IF(INDEX(Historical!$H$7:$H$1270,MATCH(B305,Historical!$B$7:$B$1301,0))=0,"n/a",((INDEX(Historical!$C$7:$C$1279,MATCH(B305,Historical!$B$7:$B$1301,0))/INDEX(Historical!$H$7:$H$1270,MATCH(B305,Historical!$B$7:$B$1301,0)))^(1/5)-1)*100)</f>
        <v>48.35957192139697</v>
      </c>
      <c r="V305" s="714">
        <f>IF(INDEX(Historical!$O$7:$O$1270,MATCH(B305,Historical!$B$7:$B$1301,0))=0,"n/a",((INDEX(Historical!$C$7:$C$1279,MATCH(B305,Historical!$B$7:$B$1301,0))/INDEX(Historical!$O$7:$O$1270,MATCH(B305,Historical!$B$7:$B$1301,0)))^(1/10)-1)*100)</f>
        <v>29.016582303751505</v>
      </c>
      <c r="W305" s="715">
        <f>IF(OR(U305&lt;=0,U305="n/a",V305&lt;=0,V305="n/a"),"n/a",U305/V305)</f>
        <v>1.6666184671633311</v>
      </c>
      <c r="X305" s="716">
        <f>IF(OR(AJ305&lt;=0,AJ305="n/a",U305&lt;=0,U305="n/a"),"n/a",U305/AJ305)</f>
        <v>2.291922839876634</v>
      </c>
      <c r="Y305" s="676"/>
      <c r="Z305" s="663">
        <f>IF(OR(AC305&lt;0.01,AC305="n/a"),"n/a",M305/AC305*100)</f>
        <v>44.897959183673478</v>
      </c>
      <c r="AA305" s="900">
        <f>IF(OR(AC305&lt;0.01,AC305="n/a"),"n/a",I305/AC305)</f>
        <v>6.9829931972789119</v>
      </c>
      <c r="AB305" s="901">
        <v>12</v>
      </c>
      <c r="AC305" s="879">
        <v>2.94</v>
      </c>
      <c r="AD305" s="879">
        <v>0.85</v>
      </c>
      <c r="AE305" s="879">
        <v>1.6</v>
      </c>
      <c r="AF305" s="879">
        <v>0.65</v>
      </c>
      <c r="AG305" s="879">
        <v>10.199999999999999</v>
      </c>
      <c r="AH305" s="879">
        <v>2.4</v>
      </c>
      <c r="AI305" s="879">
        <v>101.56</v>
      </c>
      <c r="AJ305" s="879">
        <v>21.099999999999998</v>
      </c>
      <c r="AK305" s="879">
        <v>8</v>
      </c>
      <c r="AL305" s="892">
        <v>3250</v>
      </c>
      <c r="AM305" s="886">
        <v>0.70000000000000007</v>
      </c>
      <c r="AN305" s="879">
        <v>0.7</v>
      </c>
      <c r="AO305" s="753">
        <f>IF(U305="n/a","n/a",IF(AA305&lt;0,"n/a",IF(AA305="n/a","n/a",J305+U305-AA305)))</f>
        <v>47.806193921390346</v>
      </c>
      <c r="AP305" s="754">
        <f>IF(U305="n/a","n/a",J305+U305)</f>
        <v>54.789187118669254</v>
      </c>
      <c r="AQ305" s="902">
        <f>IF(OR(AC305&lt;0.01,AF305="n/a"),"n/a",(I305/SQRT(22.5*AC305*(I305/AF305))-1)*100)</f>
        <v>-55.08553522660462</v>
      </c>
      <c r="AR305" s="663">
        <f>INDEX(Historical!$C$7:$C$1279,MATCH(B305,Historical!$B$7:$B$1301,0))*IF(AH305="n/a",1.03,IF(AH305&lt;0,1.01,IF(AH305&gt;10,1.1,(1+AH305/100))))</f>
        <v>1.1776</v>
      </c>
      <c r="AS305" s="900">
        <f>IF($AI305="n/a",1.03*AR305,IF($AI305&lt;0,1.01*AR305,IF($AI305&gt;10,1.1*AR305,(1+$AI305/100)*AR305)))</f>
        <v>1.2953600000000001</v>
      </c>
      <c r="AT305" s="900">
        <f>IF($AK305="n/a",1.03*AS305,IF($AK305&lt;0,1.01*AS305,IF($AK305&gt;10,1.1*AS305,(1+$AK305/100)*AS305)))</f>
        <v>1.3989888000000001</v>
      </c>
      <c r="AU305" s="900">
        <f>IF($AK305="n/a",1.03*AT305,IF($AK305&lt;0,1.01*AT305,IF($AK305&gt;10,1.1*AT305,(1+$AK305/100)*AT305)))</f>
        <v>1.5109079040000002</v>
      </c>
      <c r="AV305" s="900">
        <f>IF($AK305="n/a",1.03*AU305,IF($AK305&lt;0,1.01*AU305,IF($AK305&gt;10,1.1*AU305,(1+$AK305/100)*AU305)))</f>
        <v>1.6317805363200004</v>
      </c>
      <c r="AW305" s="663">
        <f>SUM(AR305:AV305)</f>
        <v>7.0146372403200008</v>
      </c>
      <c r="AX305" s="761">
        <f>AW305/I305*100</f>
        <v>34.167741063419385</v>
      </c>
      <c r="AY305" s="948">
        <v>1.7</v>
      </c>
      <c r="AZ305" s="886">
        <v>88.18</v>
      </c>
      <c r="BA305" s="886">
        <v>-49.08</v>
      </c>
      <c r="BB305" s="886">
        <v>3.29</v>
      </c>
      <c r="BC305" s="886">
        <v>-30.36</v>
      </c>
      <c r="BD305" s="921"/>
      <c r="BE305" s="635">
        <v>2014</v>
      </c>
      <c r="BF305" s="912">
        <f>IF(BE305&gt;2008,0,IF(BE305&gt;2001,1,IF(BE305&gt;1990,2,IF(BE305&gt;1980,3,IF(BE305&gt;1973,4,IF(BE305&gt;1970,5,IF(BE305&gt;1960,6,IF(BE305&gt;1958,7,IF(BE305&gt;1953,8,9)))))))))</f>
        <v>0</v>
      </c>
      <c r="BG305" s="896">
        <v>0.89999999999999991</v>
      </c>
    </row>
    <row r="306" spans="1:59" s="877" customFormat="1" x14ac:dyDescent="0.2">
      <c r="A306" s="885" t="s">
        <v>1664</v>
      </c>
      <c r="B306" s="615" t="s">
        <v>1665</v>
      </c>
      <c r="C306" s="946" t="s">
        <v>108</v>
      </c>
      <c r="D306" s="946" t="s">
        <v>4345</v>
      </c>
      <c r="E306" s="746">
        <v>8</v>
      </c>
      <c r="F306" s="1199">
        <v>519</v>
      </c>
      <c r="G306" s="1199" t="s">
        <v>106</v>
      </c>
      <c r="H306" s="1199" t="s">
        <v>106</v>
      </c>
      <c r="I306" s="888">
        <v>29.4</v>
      </c>
      <c r="J306" s="663">
        <f>(M306/I306)*100</f>
        <v>3.1292517006802725</v>
      </c>
      <c r="K306" s="891">
        <v>0.23</v>
      </c>
      <c r="L306" s="901">
        <v>4</v>
      </c>
      <c r="M306" s="654">
        <f>K306*L306</f>
        <v>0.92</v>
      </c>
      <c r="N306" s="884" t="s">
        <v>506</v>
      </c>
      <c r="O306" s="747">
        <v>0.22</v>
      </c>
      <c r="P306" s="630">
        <v>43657</v>
      </c>
      <c r="Q306" s="630">
        <v>43672</v>
      </c>
      <c r="R306" s="654">
        <f>(K306-O306)/O306*100</f>
        <v>4.5454545454545494</v>
      </c>
      <c r="S306" s="714">
        <f>IF(INDEX(Historical!$D$7:$D$1277,MATCH(B306,Historical!$B$7:$B$1301,0))=0,"n/a",(INDEX(Historical!$C$7:$C$1279,MATCH(B306,Historical!$B$7:$B$1301,0))/INDEX(Historical!$D$7:$D$1277,MATCH(B306,Historical!$B$7:$B$1301,0))-1)*100)</f>
        <v>4.6511627906976827</v>
      </c>
      <c r="T306" s="714">
        <f>IF(INDEX(Historical!$F$7:$F$1270,MATCH(B306,Historical!$B$7:$B$1301,0))=0,"n/a",((INDEX(Historical!$C$7:$C$1279,MATCH(B306,Historical!$B$7:$B$1301,0))/INDEX(Historical!$F$7:$F$1270,MATCH(B306,Historical!$B$7:$B$1301,0)))^(1/3)-1)*100)</f>
        <v>8.7380373002892142</v>
      </c>
      <c r="U306" s="714">
        <f>IF(INDEX(Historical!$H$7:$H$1270,MATCH(B306,Historical!$B$7:$B$1301,0))=0,"n/a",((INDEX(Historical!$C$7:$C$1279,MATCH(B306,Historical!$B$7:$B$1301,0))/INDEX(Historical!$H$7:$H$1270,MATCH(B306,Historical!$B$7:$B$1301,0)))^(1/5)-1)*100)</f>
        <v>9.9539654079581652</v>
      </c>
      <c r="V306" s="714">
        <f>IF(INDEX(Historical!$O$7:$O$1270,MATCH(B306,Historical!$B$7:$B$1301,0))=0,"n/a",((INDEX(Historical!$C$7:$C$1279,MATCH(B306,Historical!$B$7:$B$1301,0))/INDEX(Historical!$O$7:$O$1270,MATCH(B306,Historical!$B$7:$B$1301,0)))^(1/10)-1)*100)</f>
        <v>9.9049989660291224</v>
      </c>
      <c r="W306" s="715">
        <f>IF(OR(U306&lt;=0,U306="n/a",V306&lt;=0,V306="n/a"),"n/a",U306/V306)</f>
        <v>1.004943608989459</v>
      </c>
      <c r="X306" s="716" t="str">
        <f>IF(OR(AJ306&lt;=0,AJ306="n/a",U306&lt;=0,U306="n/a"),"n/a",U306/AJ306)</f>
        <v>n/a</v>
      </c>
      <c r="Y306" s="890"/>
      <c r="Z306" s="663" t="str">
        <f>IF(OR(AC306&lt;0.01,AC306="n/a"),"n/a",M306/AC306*100)</f>
        <v>n/a</v>
      </c>
      <c r="AA306" s="900" t="str">
        <f>IF(OR(AC306&lt;0.01,AC306="n/a"),"n/a",I306/AC306)</f>
        <v>n/a</v>
      </c>
      <c r="AB306" s="901">
        <v>12</v>
      </c>
      <c r="AC306" s="879" t="s">
        <v>136</v>
      </c>
      <c r="AD306" s="879" t="s">
        <v>136</v>
      </c>
      <c r="AE306" s="879" t="s">
        <v>136</v>
      </c>
      <c r="AF306" s="879" t="s">
        <v>136</v>
      </c>
      <c r="AG306" s="879" t="s">
        <v>136</v>
      </c>
      <c r="AH306" s="879" t="s">
        <v>136</v>
      </c>
      <c r="AI306" s="879" t="s">
        <v>136</v>
      </c>
      <c r="AJ306" s="879" t="s">
        <v>136</v>
      </c>
      <c r="AK306" s="879" t="s">
        <v>136</v>
      </c>
      <c r="AL306" s="892" t="s">
        <v>136</v>
      </c>
      <c r="AM306" s="886" t="s">
        <v>136</v>
      </c>
      <c r="AN306" s="879" t="s">
        <v>136</v>
      </c>
      <c r="AO306" s="753" t="str">
        <f>IF(U306="n/a","n/a",IF(AA306&lt;0,"n/a",IF(AA306="n/a","n/a",J306+U306-AA306)))</f>
        <v>n/a</v>
      </c>
      <c r="AP306" s="754">
        <f>IF(U306="n/a","n/a",J306+U306)</f>
        <v>13.083217108638438</v>
      </c>
      <c r="AQ306" s="902" t="str">
        <f>IF(OR(AC306&lt;0.01,AF306="n/a"),"n/a",(I306/SQRT(22.5*AC306*(I306/AF306))-1)*100)</f>
        <v>n/a</v>
      </c>
      <c r="AR306" s="663">
        <f>INDEX(Historical!$C$7:$C$1279,MATCH(B306,Historical!$B$7:$B$1301,0))*IF(AH306="n/a",1.03,IF(AH306&lt;0,1.01,IF(AH306&gt;10,1.1,(1+AH306/100))))</f>
        <v>0.92700000000000005</v>
      </c>
      <c r="AS306" s="900">
        <f>IF($AI306="n/a",1.03*AR306,IF($AI306&lt;0,1.01*AR306,IF($AI306&gt;10,1.1*AR306,(1+$AI306/100)*AR306)))</f>
        <v>0.95481000000000005</v>
      </c>
      <c r="AT306" s="900">
        <f>IF($AK306="n/a",1.03*AS306,IF($AK306&lt;0,1.01*AS306,IF($AK306&gt;10,1.1*AS306,(1+$AK306/100)*AS306)))</f>
        <v>0.98345430000000011</v>
      </c>
      <c r="AU306" s="900">
        <f>IF($AK306="n/a",1.03*AT306,IF($AK306&lt;0,1.01*AT306,IF($AK306&gt;10,1.1*AT306,(1+$AK306/100)*AT306)))</f>
        <v>1.0129579290000001</v>
      </c>
      <c r="AV306" s="900">
        <f>IF($AK306="n/a",1.03*AU306,IF($AK306&lt;0,1.01*AU306,IF($AK306&gt;10,1.1*AU306,(1+$AK306/100)*AU306)))</f>
        <v>1.0433466668700002</v>
      </c>
      <c r="AW306" s="663">
        <f>SUM(AR306:AV306)</f>
        <v>4.921568895870001</v>
      </c>
      <c r="AX306" s="761">
        <f>AW306/I306*100</f>
        <v>16.740030258061228</v>
      </c>
      <c r="AY306" s="948" t="s">
        <v>136</v>
      </c>
      <c r="AZ306" s="886" t="s">
        <v>136</v>
      </c>
      <c r="BA306" s="886" t="s">
        <v>136</v>
      </c>
      <c r="BB306" s="886" t="s">
        <v>136</v>
      </c>
      <c r="BC306" s="886" t="s">
        <v>136</v>
      </c>
      <c r="BD306" s="921" t="s">
        <v>4271</v>
      </c>
      <c r="BE306" s="635">
        <v>2012</v>
      </c>
      <c r="BF306" s="912">
        <f>IF(BE306&gt;2008,0,IF(BE306&gt;2001,1,IF(BE306&gt;1990,2,IF(BE306&gt;1980,3,IF(BE306&gt;1973,4,IF(BE306&gt;1970,5,IF(BE306&gt;1960,6,IF(BE306&gt;1958,7,IF(BE306&gt;1953,8,9)))))))))</f>
        <v>0</v>
      </c>
      <c r="BG306" s="896" t="s">
        <v>136</v>
      </c>
    </row>
    <row r="307" spans="1:59" s="877" customFormat="1" ht="12.75" customHeight="1" x14ac:dyDescent="0.2">
      <c r="A307" s="885" t="s">
        <v>3906</v>
      </c>
      <c r="B307" s="615" t="s">
        <v>3907</v>
      </c>
      <c r="C307" s="946" t="s">
        <v>178</v>
      </c>
      <c r="D307" s="946" t="s">
        <v>4343</v>
      </c>
      <c r="E307" s="746">
        <v>6</v>
      </c>
      <c r="F307" s="1199">
        <v>666</v>
      </c>
      <c r="G307" s="1199" t="s">
        <v>106</v>
      </c>
      <c r="H307" s="1199" t="s">
        <v>106</v>
      </c>
      <c r="I307" s="888">
        <v>15.75</v>
      </c>
      <c r="J307" s="663">
        <f>(M307/I307)*100</f>
        <v>16.952380952380953</v>
      </c>
      <c r="K307" s="891">
        <v>0.66749999999999998</v>
      </c>
      <c r="L307" s="901">
        <v>4</v>
      </c>
      <c r="M307" s="654">
        <f>K307*L307</f>
        <v>2.67</v>
      </c>
      <c r="N307" s="884" t="s">
        <v>456</v>
      </c>
      <c r="O307" s="747">
        <v>0.65249999999999997</v>
      </c>
      <c r="P307" s="880">
        <v>43315</v>
      </c>
      <c r="Q307" s="880">
        <v>43322</v>
      </c>
      <c r="R307" s="654">
        <f>(K307-O307)/O307*100</f>
        <v>2.2988505747126458</v>
      </c>
      <c r="S307" s="714">
        <f>IF(INDEX(Historical!$D$7:$D$1277,MATCH(B307,Historical!$B$7:$B$1301,0))=0,"n/a",(INDEX(Historical!$C$7:$C$1279,MATCH(B307,Historical!$B$7:$B$1301,0))/INDEX(Historical!$D$7:$D$1277,MATCH(B307,Historical!$B$7:$B$1301,0))-1)*100)</f>
        <v>1.7142857142857126</v>
      </c>
      <c r="T307" s="714">
        <f>IF(INDEX(Historical!$F$7:$F$1270,MATCH(B307,Historical!$B$7:$B$1301,0))=0,"n/a",((INDEX(Historical!$C$7:$C$1279,MATCH(B307,Historical!$B$7:$B$1301,0))/INDEX(Historical!$F$7:$F$1270,MATCH(B307,Historical!$B$7:$B$1301,0)))^(1/3)-1)*100)</f>
        <v>7.3212782606484783</v>
      </c>
      <c r="U307" s="714">
        <f>IF(INDEX(Historical!$H$7:$H$1270,MATCH(B307,Historical!$B$7:$B$1301,0))=0,"n/a",((INDEX(Historical!$C$7:$C$1279,MATCH(B307,Historical!$B$7:$B$1301,0))/INDEX(Historical!$H$7:$H$1270,MATCH(B307,Historical!$B$7:$B$1301,0)))^(1/5)-1)*100)</f>
        <v>11.275456314137578</v>
      </c>
      <c r="V307" s="714" t="str">
        <f>IF(INDEX(Historical!$O$7:$O$1270,MATCH(B307,Historical!$B$7:$B$1301,0))=0,"n/a",((INDEX(Historical!$C$7:$C$1279,MATCH(B307,Historical!$B$7:$B$1301,0))/INDEX(Historical!$O$7:$O$1270,MATCH(B307,Historical!$B$7:$B$1301,0)))^(1/10)-1)*100)</f>
        <v>n/a</v>
      </c>
      <c r="W307" s="715" t="str">
        <f>IF(OR(U307&lt;=0,U307="n/a",V307&lt;=0,V307="n/a"),"n/a",U307/V307)</f>
        <v>n/a</v>
      </c>
      <c r="X307" s="716" t="str">
        <f>IF(OR(AJ307&lt;=0,AJ307="n/a",U307&lt;=0,U307="n/a"),"n/a",U307/AJ307)</f>
        <v>n/a</v>
      </c>
      <c r="Y307" s="685" t="s">
        <v>4497</v>
      </c>
      <c r="Z307" s="663">
        <f>IF(OR(AC307&lt;0.01,AC307="n/a"),"n/a",M307/AC307*100)</f>
        <v>161.81818181818181</v>
      </c>
      <c r="AA307" s="900">
        <f>IF(OR(AC307&lt;0.01,AC307="n/a"),"n/a",I307/AC307)</f>
        <v>9.5454545454545467</v>
      </c>
      <c r="AB307" s="901">
        <v>12</v>
      </c>
      <c r="AC307" s="879">
        <v>1.65</v>
      </c>
      <c r="AD307" s="879" t="s">
        <v>136</v>
      </c>
      <c r="AE307" s="879">
        <v>0.11</v>
      </c>
      <c r="AF307" s="879">
        <v>3.02</v>
      </c>
      <c r="AG307" s="879">
        <v>35.199999999999996</v>
      </c>
      <c r="AH307" s="879">
        <v>-65.2</v>
      </c>
      <c r="AI307" s="879">
        <v>-40.880000000000003</v>
      </c>
      <c r="AJ307" s="879">
        <v>-28.4</v>
      </c>
      <c r="AK307" s="879" t="s">
        <v>136</v>
      </c>
      <c r="AL307" s="892">
        <v>367.93</v>
      </c>
      <c r="AM307" s="886">
        <v>1.4000000000000001</v>
      </c>
      <c r="AN307" s="879">
        <v>5.37</v>
      </c>
      <c r="AO307" s="753">
        <f>IF(U307="n/a","n/a",IF(AA307&lt;0,"n/a",IF(AA307="n/a","n/a",J307+U307-AA307)))</f>
        <v>18.682382721063984</v>
      </c>
      <c r="AP307" s="754">
        <f>IF(U307="n/a","n/a",J307+U307)</f>
        <v>28.227837266518531</v>
      </c>
      <c r="AQ307" s="902">
        <f>IF(OR(AC307&lt;0.01,AF307="n/a"),"n/a",(I307/SQRT(22.5*AC307*(I307/AF307))-1)*100)</f>
        <v>13.190641009410363</v>
      </c>
      <c r="AR307" s="663">
        <f>INDEX(Historical!$C$7:$C$1279,MATCH(B307,Historical!$B$7:$B$1301,0))*IF(AH307="n/a",1.03,IF(AH307&lt;0,1.01,IF(AH307&gt;10,1.1,(1+AH307/100))))</f>
        <v>2.6966999999999999</v>
      </c>
      <c r="AS307" s="900">
        <f>IF($AI307="n/a",1.03*AR307,IF($AI307&lt;0,1.01*AR307,IF($AI307&gt;10,1.1*AR307,(1+$AI307/100)*AR307)))</f>
        <v>2.7236669999999998</v>
      </c>
      <c r="AT307" s="900">
        <f>IF($AK307="n/a",1.03*AS307,IF($AK307&lt;0,1.01*AS307,IF($AK307&gt;10,1.1*AS307,(1+$AK307/100)*AS307)))</f>
        <v>2.8053770099999999</v>
      </c>
      <c r="AU307" s="900">
        <f>IF($AK307="n/a",1.03*AT307,IF($AK307&lt;0,1.01*AT307,IF($AK307&gt;10,1.1*AT307,(1+$AK307/100)*AT307)))</f>
        <v>2.8895383203000002</v>
      </c>
      <c r="AV307" s="900">
        <f>IF($AK307="n/a",1.03*AU307,IF($AK307&lt;0,1.01*AU307,IF($AK307&gt;10,1.1*AU307,(1+$AK307/100)*AU307)))</f>
        <v>2.9762244699090004</v>
      </c>
      <c r="AW307" s="663">
        <f>SUM(AR307:AV307)</f>
        <v>14.091506800209</v>
      </c>
      <c r="AX307" s="761">
        <f>AW307/I307*100</f>
        <v>89.469884445771427</v>
      </c>
      <c r="AY307" s="948">
        <v>1.29</v>
      </c>
      <c r="AZ307" s="886">
        <v>60.22</v>
      </c>
      <c r="BA307" s="886">
        <v>-17.54</v>
      </c>
      <c r="BB307" s="886">
        <v>9.2799999999999994</v>
      </c>
      <c r="BC307" s="886">
        <v>2.39</v>
      </c>
      <c r="BD307" s="921"/>
      <c r="BE307" s="635">
        <v>2014</v>
      </c>
      <c r="BF307" s="912">
        <f>IF(BE307&gt;2008,0,IF(BE307&gt;2001,1,IF(BE307&gt;1990,2,IF(BE307&gt;1980,3,IF(BE307&gt;1973,4,IF(BE307&gt;1970,5,IF(BE307&gt;1960,6,IF(BE307&gt;1958,7,IF(BE307&gt;1953,8,9)))))))))</f>
        <v>0</v>
      </c>
      <c r="BG307" s="896">
        <v>3.4000000000000004</v>
      </c>
    </row>
    <row r="308" spans="1:59" s="877" customFormat="1" ht="12.75" customHeight="1" x14ac:dyDescent="0.2">
      <c r="A308" s="877" t="s">
        <v>1662</v>
      </c>
      <c r="B308" s="615" t="s">
        <v>1663</v>
      </c>
      <c r="C308" s="946" t="s">
        <v>108</v>
      </c>
      <c r="D308" s="946" t="s">
        <v>4345</v>
      </c>
      <c r="E308" s="746">
        <v>9</v>
      </c>
      <c r="F308" s="1199">
        <v>477</v>
      </c>
      <c r="G308" s="1199" t="s">
        <v>106</v>
      </c>
      <c r="H308" s="1199" t="s">
        <v>106</v>
      </c>
      <c r="I308" s="888">
        <v>47.66</v>
      </c>
      <c r="J308" s="663">
        <f>(M308/I308)*100</f>
        <v>3.9446076374318086</v>
      </c>
      <c r="K308" s="891">
        <v>0.47</v>
      </c>
      <c r="L308" s="901">
        <v>4</v>
      </c>
      <c r="M308" s="654">
        <f>K308*L308</f>
        <v>1.88</v>
      </c>
      <c r="N308" s="884" t="s">
        <v>236</v>
      </c>
      <c r="O308" s="747">
        <v>0.46</v>
      </c>
      <c r="P308" s="875">
        <v>43867</v>
      </c>
      <c r="Q308" s="875">
        <v>43875</v>
      </c>
      <c r="R308" s="654">
        <f>(K308-O308)/O308*100</f>
        <v>2.1739130434782505</v>
      </c>
      <c r="S308" s="714">
        <f>IF(INDEX(Historical!$D$7:$D$1277,MATCH(B308,Historical!$B$7:$B$1301,0))=0,"n/a",(INDEX(Historical!$C$7:$C$1279,MATCH(B308,Historical!$B$7:$B$1301,0))/INDEX(Historical!$D$7:$D$1277,MATCH(B308,Historical!$B$7:$B$1301,0))-1)*100)</f>
        <v>21.014492753623195</v>
      </c>
      <c r="T308" s="714">
        <f>IF(INDEX(Historical!$F$7:$F$1270,MATCH(B308,Historical!$B$7:$B$1301,0))=0,"n/a",((INDEX(Historical!$C$7:$C$1279,MATCH(B308,Historical!$B$7:$B$1301,0))/INDEX(Historical!$F$7:$F$1270,MATCH(B308,Historical!$B$7:$B$1301,0)))^(1/3)-1)*100)</f>
        <v>11.338072963188694</v>
      </c>
      <c r="U308" s="714">
        <f>IF(INDEX(Historical!$H$7:$H$1270,MATCH(B308,Historical!$B$7:$B$1301,0))=0,"n/a",((INDEX(Historical!$C$7:$C$1279,MATCH(B308,Historical!$B$7:$B$1301,0))/INDEX(Historical!$H$7:$H$1270,MATCH(B308,Historical!$B$7:$B$1301,0)))^(1/5)-1)*100)</f>
        <v>15.287049279414134</v>
      </c>
      <c r="V308" s="714">
        <f>IF(INDEX(Historical!$O$7:$O$1270,MATCH(B308,Historical!$B$7:$B$1301,0))=0,"n/a",((INDEX(Historical!$C$7:$C$1279,MATCH(B308,Historical!$B$7:$B$1301,0))/INDEX(Historical!$O$7:$O$1270,MATCH(B308,Historical!$B$7:$B$1301,0)))^(1/10)-1)*100)</f>
        <v>9.4008649990553685</v>
      </c>
      <c r="W308" s="715">
        <f>IF(OR(U308&lt;=0,U308="n/a",V308&lt;=0,V308="n/a"),"n/a",U308/V308)</f>
        <v>1.6261321996380365</v>
      </c>
      <c r="X308" s="716">
        <f>IF(OR(AJ308&lt;=0,AJ308="n/a",U308&lt;=0,U308="n/a"),"n/a",U308/AJ308)</f>
        <v>1.3065854084969344</v>
      </c>
      <c r="Y308" s="890"/>
      <c r="Z308" s="663">
        <f>IF(OR(AC308&lt;0.01,AC308="n/a"),"n/a",M308/AC308*100)</f>
        <v>38.84297520661157</v>
      </c>
      <c r="AA308" s="900">
        <f>IF(OR(AC308&lt;0.01,AC308="n/a"),"n/a",I308/AC308)</f>
        <v>9.8471074380165291</v>
      </c>
      <c r="AB308" s="901">
        <v>12</v>
      </c>
      <c r="AC308" s="879">
        <v>4.84</v>
      </c>
      <c r="AD308" s="879">
        <v>0.81</v>
      </c>
      <c r="AE308" s="879">
        <v>5.95</v>
      </c>
      <c r="AF308" s="879">
        <v>0.68</v>
      </c>
      <c r="AG308" s="879">
        <v>7.1</v>
      </c>
      <c r="AH308" s="879">
        <v>10.8</v>
      </c>
      <c r="AI308" s="879">
        <v>48.620000000000005</v>
      </c>
      <c r="AJ308" s="879">
        <v>11.700000000000001</v>
      </c>
      <c r="AK308" s="879">
        <v>12</v>
      </c>
      <c r="AL308" s="892">
        <v>3540</v>
      </c>
      <c r="AM308" s="886">
        <v>3.2</v>
      </c>
      <c r="AN308" s="879">
        <v>0.56999999999999995</v>
      </c>
      <c r="AO308" s="753">
        <f>IF(U308="n/a","n/a",IF(AA308&lt;0,"n/a",IF(AA308="n/a","n/a",J308+U308-AA308)))</f>
        <v>9.3845494788294133</v>
      </c>
      <c r="AP308" s="754">
        <f>IF(U308="n/a","n/a",J308+U308)</f>
        <v>19.231656916845942</v>
      </c>
      <c r="AQ308" s="902">
        <f>IF(OR(AC308&lt;0.01,AF308="n/a"),"n/a",(I308/SQRT(22.5*AC308*(I308/AF308))-1)*100)</f>
        <v>-45.447138550041863</v>
      </c>
      <c r="AR308" s="663">
        <f>INDEX(Historical!$C$7:$C$1279,MATCH(B308,Historical!$B$7:$B$1301,0))*IF(AH308="n/a",1.03,IF(AH308&lt;0,1.01,IF(AH308&gt;10,1.1,(1+AH308/100))))</f>
        <v>1.837</v>
      </c>
      <c r="AS308" s="900">
        <f>IF($AI308="n/a",1.03*AR308,IF($AI308&lt;0,1.01*AR308,IF($AI308&gt;10,1.1*AR308,(1+$AI308/100)*AR308)))</f>
        <v>2.0207000000000002</v>
      </c>
      <c r="AT308" s="900">
        <f>IF($AK308="n/a",1.03*AS308,IF($AK308&lt;0,1.01*AS308,IF($AK308&gt;10,1.1*AS308,(1+$AK308/100)*AS308)))</f>
        <v>2.2227700000000006</v>
      </c>
      <c r="AU308" s="900">
        <f>IF($AK308="n/a",1.03*AT308,IF($AK308&lt;0,1.01*AT308,IF($AK308&gt;10,1.1*AT308,(1+$AK308/100)*AT308)))</f>
        <v>2.4450470000000006</v>
      </c>
      <c r="AV308" s="900">
        <f>IF($AK308="n/a",1.03*AU308,IF($AK308&lt;0,1.01*AU308,IF($AK308&gt;10,1.1*AU308,(1+$AK308/100)*AU308)))</f>
        <v>2.6895517000000009</v>
      </c>
      <c r="AW308" s="663">
        <f>SUM(AR308:AV308)</f>
        <v>11.215068700000002</v>
      </c>
      <c r="AX308" s="761">
        <f>AW308/I308*100</f>
        <v>23.531407259756616</v>
      </c>
      <c r="AY308" s="948">
        <v>1.04</v>
      </c>
      <c r="AZ308" s="886">
        <v>17.91</v>
      </c>
      <c r="BA308" s="886">
        <v>-45.9</v>
      </c>
      <c r="BB308" s="886">
        <v>-7.89</v>
      </c>
      <c r="BC308" s="886">
        <v>-31.580000000000002</v>
      </c>
      <c r="BD308" s="921"/>
      <c r="BE308" s="635">
        <v>2012</v>
      </c>
      <c r="BF308" s="912">
        <f>IF(BE308&gt;2008,0,IF(BE308&gt;2001,1,IF(BE308&gt;1990,2,IF(BE308&gt;1980,3,IF(BE308&gt;1973,4,IF(BE308&gt;1970,5,IF(BE308&gt;1960,6,IF(BE308&gt;1958,7,IF(BE308&gt;1953,8,9)))))))))</f>
        <v>0</v>
      </c>
      <c r="BG308" s="896">
        <v>1</v>
      </c>
    </row>
    <row r="309" spans="1:59" s="877" customFormat="1" ht="12.75" customHeight="1" x14ac:dyDescent="0.2">
      <c r="A309" s="877" t="s">
        <v>4198</v>
      </c>
      <c r="B309" s="615" t="s">
        <v>3904</v>
      </c>
      <c r="C309" s="946" t="s">
        <v>112</v>
      </c>
      <c r="D309" s="946" t="s">
        <v>1222</v>
      </c>
      <c r="E309" s="746">
        <v>6</v>
      </c>
      <c r="F309" s="1199">
        <v>681</v>
      </c>
      <c r="G309" s="1199" t="s">
        <v>106</v>
      </c>
      <c r="H309" s="1199" t="s">
        <v>106</v>
      </c>
      <c r="I309" s="893">
        <v>84.36</v>
      </c>
      <c r="J309" s="663">
        <f>(M309/I309)*100</f>
        <v>1.0905642484589853</v>
      </c>
      <c r="K309" s="898">
        <v>0.23</v>
      </c>
      <c r="L309" s="635">
        <v>4</v>
      </c>
      <c r="M309" s="654">
        <f>K309*L309</f>
        <v>0.92</v>
      </c>
      <c r="N309" s="635" t="s">
        <v>411</v>
      </c>
      <c r="O309" s="748">
        <v>0.22</v>
      </c>
      <c r="P309" s="1126">
        <v>43648</v>
      </c>
      <c r="Q309" s="1126">
        <v>43671</v>
      </c>
      <c r="R309" s="654">
        <f>(K309-O309)/O309*100</f>
        <v>4.5454545454545494</v>
      </c>
      <c r="S309" s="714">
        <f>IF(INDEX(Historical!$D$7:$D$1277,MATCH(B309,Historical!$B$7:$B$1301,0))=0,"n/a",(INDEX(Historical!$C$7:$C$1279,MATCH(B309,Historical!$B$7:$B$1301,0))/INDEX(Historical!$D$7:$D$1277,MATCH(B309,Historical!$B$7:$B$1301,0))-1)*100)</f>
        <v>4.6511627906976827</v>
      </c>
      <c r="T309" s="714">
        <f>IF(INDEX(Historical!$F$7:$F$1270,MATCH(B309,Historical!$B$7:$B$1301,0))=0,"n/a",((INDEX(Historical!$C$7:$C$1279,MATCH(B309,Historical!$B$7:$B$1301,0))/INDEX(Historical!$F$7:$F$1270,MATCH(B309,Historical!$B$7:$B$1301,0)))^(1/3)-1)*100)</f>
        <v>9.7938124280034131</v>
      </c>
      <c r="U309" s="714">
        <f>IF(INDEX(Historical!$H$7:$H$1270,MATCH(B309,Historical!$B$7:$B$1301,0))=0,"n/a",((INDEX(Historical!$C$7:$C$1279,MATCH(B309,Historical!$B$7:$B$1301,0))/INDEX(Historical!$H$7:$H$1270,MATCH(B309,Historical!$B$7:$B$1301,0)))^(1/5)-1)*100)</f>
        <v>11.17146479648663</v>
      </c>
      <c r="V309" s="714">
        <f>IF(INDEX(Historical!$O$7:$O$1270,MATCH(B309,Historical!$B$7:$B$1301,0))=0,"n/a",((INDEX(Historical!$C$7:$C$1279,MATCH(B309,Historical!$B$7:$B$1301,0))/INDEX(Historical!$O$7:$O$1270,MATCH(B309,Historical!$B$7:$B$1301,0)))^(1/10)-1)*100)</f>
        <v>8.4471771197698544</v>
      </c>
      <c r="W309" s="715">
        <f>IF(OR(U309&lt;=0,U309="n/a",V309&lt;=0,V309="n/a"),"n/a",U309/V309)</f>
        <v>1.3225086485212707</v>
      </c>
      <c r="X309" s="716">
        <f>IF(OR(AJ309&lt;=0,AJ309="n/a",U309&lt;=0,U309="n/a"),"n/a",U309/AJ309)</f>
        <v>0.61381674705970501</v>
      </c>
      <c r="Y309" s="889"/>
      <c r="Z309" s="663">
        <f>IF(OR(AC309&lt;0.01,AC309="n/a"),"n/a",M309/AC309*100)</f>
        <v>27.794561933534744</v>
      </c>
      <c r="AA309" s="900">
        <f>IF(OR(AC309&lt;0.01,AC309="n/a"),"n/a",I309/AC309)</f>
        <v>25.486404833836858</v>
      </c>
      <c r="AB309" s="1199">
        <v>12</v>
      </c>
      <c r="AC309" s="893">
        <v>3.31</v>
      </c>
      <c r="AD309" s="893">
        <v>5</v>
      </c>
      <c r="AE309" s="893">
        <v>3.14</v>
      </c>
      <c r="AF309" s="893">
        <v>4.34</v>
      </c>
      <c r="AG309" s="893">
        <v>17</v>
      </c>
      <c r="AH309" s="893">
        <v>10.8</v>
      </c>
      <c r="AI309" s="893">
        <v>22.33</v>
      </c>
      <c r="AJ309" s="893">
        <v>18.2</v>
      </c>
      <c r="AK309" s="893">
        <v>5</v>
      </c>
      <c r="AL309" s="893">
        <v>3650</v>
      </c>
      <c r="AM309" s="893">
        <v>0.5</v>
      </c>
      <c r="AN309" s="893">
        <v>0.18</v>
      </c>
      <c r="AO309" s="753">
        <f>IF(U309="n/a","n/a",IF(AA309&lt;0,"n/a",IF(AA309="n/a","n/a",J309+U309-AA309)))</f>
        <v>-13.224375788891242</v>
      </c>
      <c r="AP309" s="754">
        <f>IF(U309="n/a","n/a",J309+U309)</f>
        <v>12.262029044945615</v>
      </c>
      <c r="AQ309" s="902">
        <f>IF(OR(AC309&lt;0.01,AF309="n/a"),"n/a",(I309/SQRT(22.5*AC309*(I309/AF309))-1)*100)</f>
        <v>121.72154406307021</v>
      </c>
      <c r="AR309" s="663">
        <f>INDEX(Historical!$C$7:$C$1279,MATCH(B309,Historical!$B$7:$B$1301,0))*IF(AH309="n/a",1.03,IF(AH309&lt;0,1.01,IF(AH309&gt;10,1.1,(1+AH309/100))))</f>
        <v>0.9900000000000001</v>
      </c>
      <c r="AS309" s="900">
        <f>IF($AI309="n/a",1.03*AR309,IF($AI309&lt;0,1.01*AR309,IF($AI309&gt;10,1.1*AR309,(1+$AI309/100)*AR309)))</f>
        <v>1.0890000000000002</v>
      </c>
      <c r="AT309" s="900">
        <f>IF($AK309="n/a",1.03*AS309,IF($AK309&lt;0,1.01*AS309,IF($AK309&gt;10,1.1*AS309,(1+$AK309/100)*AS309)))</f>
        <v>1.1434500000000003</v>
      </c>
      <c r="AU309" s="900">
        <f>IF($AK309="n/a",1.03*AT309,IF($AK309&lt;0,1.01*AT309,IF($AK309&gt;10,1.1*AT309,(1+$AK309/100)*AT309)))</f>
        <v>1.2006225000000004</v>
      </c>
      <c r="AV309" s="900">
        <f>IF($AK309="n/a",1.03*AU309,IF($AK309&lt;0,1.01*AU309,IF($AK309&gt;10,1.1*AU309,(1+$AK309/100)*AU309)))</f>
        <v>1.2606536250000004</v>
      </c>
      <c r="AW309" s="663">
        <f>SUM(AR309:AV309)</f>
        <v>5.6837261250000015</v>
      </c>
      <c r="AX309" s="761">
        <f>AW309/I309*100</f>
        <v>6.7374657716927464</v>
      </c>
      <c r="AY309" s="742">
        <v>1.36</v>
      </c>
      <c r="AZ309" s="896">
        <v>79.41</v>
      </c>
      <c r="BA309" s="896">
        <v>-11.799999999999999</v>
      </c>
      <c r="BB309" s="896">
        <v>10.620000000000001</v>
      </c>
      <c r="BC309" s="896">
        <v>10.9</v>
      </c>
      <c r="BD309" s="921"/>
      <c r="BE309" s="635">
        <v>2014</v>
      </c>
      <c r="BF309" s="912">
        <f>IF(BE309&gt;2008,0,IF(BE309&gt;2001,1,IF(BE309&gt;1990,2,IF(BE309&gt;1980,3,IF(BE309&gt;1973,4,IF(BE309&gt;1970,5,IF(BE309&gt;1960,6,IF(BE309&gt;1958,7,IF(BE309&gt;1953,8,9)))))))))</f>
        <v>0</v>
      </c>
      <c r="BG309" s="896">
        <v>13.3</v>
      </c>
    </row>
    <row r="310" spans="1:59" s="877" customFormat="1" x14ac:dyDescent="0.2">
      <c r="A310" s="885" t="s">
        <v>1618</v>
      </c>
      <c r="B310" s="615" t="s">
        <v>1619</v>
      </c>
      <c r="C310" s="946" t="s">
        <v>108</v>
      </c>
      <c r="D310" s="946" t="s">
        <v>4345</v>
      </c>
      <c r="E310" s="746">
        <v>7</v>
      </c>
      <c r="F310" s="1199">
        <v>615</v>
      </c>
      <c r="G310" s="1199" t="s">
        <v>115</v>
      </c>
      <c r="H310" s="1199" t="s">
        <v>115</v>
      </c>
      <c r="I310" s="888">
        <v>23.45</v>
      </c>
      <c r="J310" s="663">
        <f>(M310/I310)*100</f>
        <v>4.7761194029850751</v>
      </c>
      <c r="K310" s="891">
        <v>0.28000000000000003</v>
      </c>
      <c r="L310" s="901">
        <v>4</v>
      </c>
      <c r="M310" s="654">
        <f>K310*L310</f>
        <v>1.1200000000000001</v>
      </c>
      <c r="N310" s="884" t="s">
        <v>168</v>
      </c>
      <c r="O310" s="747">
        <v>0.27</v>
      </c>
      <c r="P310" s="875">
        <v>43775</v>
      </c>
      <c r="Q310" s="875">
        <v>43790</v>
      </c>
      <c r="R310" s="654">
        <f>(K310-O310)/O310*100</f>
        <v>3.7037037037037068</v>
      </c>
      <c r="S310" s="714">
        <f>IF(INDEX(Historical!$D$7:$D$1277,MATCH(B310,Historical!$B$7:$B$1301,0))=0,"n/a",(INDEX(Historical!$C$7:$C$1279,MATCH(B310,Historical!$B$7:$B$1301,0))/INDEX(Historical!$D$7:$D$1277,MATCH(B310,Historical!$B$7:$B$1301,0))-1)*100)</f>
        <v>10.1010101010101</v>
      </c>
      <c r="T310" s="714">
        <f>IF(INDEX(Historical!$F$7:$F$1270,MATCH(B310,Historical!$B$7:$B$1301,0))=0,"n/a",((INDEX(Historical!$C$7:$C$1279,MATCH(B310,Historical!$B$7:$B$1301,0))/INDEX(Historical!$F$7:$F$1270,MATCH(B310,Historical!$B$7:$B$1301,0)))^(1/3)-1)*100)</f>
        <v>12.282461348995731</v>
      </c>
      <c r="U310" s="714">
        <f>IF(INDEX(Historical!$H$7:$H$1270,MATCH(B310,Historical!$B$7:$B$1301,0))=0,"n/a",((INDEX(Historical!$C$7:$C$1279,MATCH(B310,Historical!$B$7:$B$1301,0))/INDEX(Historical!$H$7:$H$1270,MATCH(B310,Historical!$B$7:$B$1301,0)))^(1/5)-1)*100)</f>
        <v>9.8964129213460872</v>
      </c>
      <c r="V310" s="714">
        <f>IF(INDEX(Historical!$O$7:$O$1270,MATCH(B310,Historical!$B$7:$B$1301,0))=0,"n/a",((INDEX(Historical!$C$7:$C$1279,MATCH(B310,Historical!$B$7:$B$1301,0))/INDEX(Historical!$O$7:$O$1270,MATCH(B310,Historical!$B$7:$B$1301,0)))^(1/10)-1)*100)</f>
        <v>1.7100498245471885</v>
      </c>
      <c r="W310" s="715">
        <f>IF(OR(U310&lt;=0,U310="n/a",V310&lt;=0,V310="n/a"),"n/a",U310/V310)</f>
        <v>5.7872073545965836</v>
      </c>
      <c r="X310" s="716">
        <f>IF(OR(AJ310&lt;=0,AJ310="n/a",U310&lt;=0,U310="n/a"),"n/a",U310/AJ310)</f>
        <v>1.2687708873520624</v>
      </c>
      <c r="Y310" s="676"/>
      <c r="Z310" s="663">
        <f>IF(OR(AC310&lt;0.01,AC310="n/a"),"n/a",M310/AC310*100)</f>
        <v>44.621513944223118</v>
      </c>
      <c r="AA310" s="900">
        <f>IF(OR(AC310&lt;0.01,AC310="n/a"),"n/a",I310/AC310)</f>
        <v>9.3426294820717128</v>
      </c>
      <c r="AB310" s="901">
        <v>12</v>
      </c>
      <c r="AC310" s="879">
        <v>2.5099999999999998</v>
      </c>
      <c r="AD310" s="879">
        <v>0.92</v>
      </c>
      <c r="AE310" s="879">
        <v>2.87</v>
      </c>
      <c r="AF310" s="879">
        <v>0.77</v>
      </c>
      <c r="AG310" s="879" t="s">
        <v>136</v>
      </c>
      <c r="AH310" s="879">
        <v>-8.4</v>
      </c>
      <c r="AI310" s="879">
        <v>13.76</v>
      </c>
      <c r="AJ310" s="879">
        <v>7.8</v>
      </c>
      <c r="AK310" s="879">
        <v>10</v>
      </c>
      <c r="AL310" s="892">
        <v>945.99</v>
      </c>
      <c r="AM310" s="886">
        <v>2</v>
      </c>
      <c r="AN310" s="879">
        <v>0.1</v>
      </c>
      <c r="AO310" s="753">
        <f>IF(U310="n/a","n/a",IF(AA310&lt;0,"n/a",IF(AA310="n/a","n/a",J310+U310-AA310)))</f>
        <v>5.3299028422594485</v>
      </c>
      <c r="AP310" s="754">
        <f>IF(U310="n/a","n/a",J310+U310)</f>
        <v>14.672532324331161</v>
      </c>
      <c r="AQ310" s="902">
        <f>IF(OR(AC310&lt;0.01,AF310="n/a"),"n/a",(I310/SQRT(22.5*AC310*(I310/AF310))-1)*100)</f>
        <v>-43.455721573677927</v>
      </c>
      <c r="AR310" s="663">
        <f>INDEX(Historical!$C$7:$C$1279,MATCH(B310,Historical!$B$7:$B$1301,0))*IF(AH310="n/a",1.03,IF(AH310&lt;0,1.01,IF(AH310&gt;10,1.1,(1+AH310/100))))</f>
        <v>1.1009</v>
      </c>
      <c r="AS310" s="900">
        <f>IF($AI310="n/a",1.03*AR310,IF($AI310&lt;0,1.01*AR310,IF($AI310&gt;10,1.1*AR310,(1+$AI310/100)*AR310)))</f>
        <v>1.21099</v>
      </c>
      <c r="AT310" s="900">
        <f>IF($AK310="n/a",1.03*AS310,IF($AK310&lt;0,1.01*AS310,IF($AK310&gt;10,1.1*AS310,(1+$AK310/100)*AS310)))</f>
        <v>1.3320890000000001</v>
      </c>
      <c r="AU310" s="900">
        <f>IF($AK310="n/a",1.03*AT310,IF($AK310&lt;0,1.01*AT310,IF($AK310&gt;10,1.1*AT310,(1+$AK310/100)*AT310)))</f>
        <v>1.4652979000000002</v>
      </c>
      <c r="AV310" s="900">
        <f>IF($AK310="n/a",1.03*AU310,IF($AK310&lt;0,1.01*AU310,IF($AK310&gt;10,1.1*AU310,(1+$AK310/100)*AU310)))</f>
        <v>1.6118276900000004</v>
      </c>
      <c r="AW310" s="663">
        <f>SUM(AR310:AV310)</f>
        <v>6.7211045900000004</v>
      </c>
      <c r="AX310" s="761">
        <f>AW310/I310*100</f>
        <v>28.661426823027718</v>
      </c>
      <c r="AY310" s="948">
        <v>0.66</v>
      </c>
      <c r="AZ310" s="886">
        <v>23.62</v>
      </c>
      <c r="BA310" s="886">
        <v>-43.54</v>
      </c>
      <c r="BB310" s="886">
        <v>-0.91999999999999993</v>
      </c>
      <c r="BC310" s="886">
        <v>-28.23</v>
      </c>
      <c r="BD310" s="921"/>
      <c r="BE310" s="635">
        <v>2013</v>
      </c>
      <c r="BF310" s="912">
        <f>IF(BE310&gt;2008,0,IF(BE310&gt;2001,1,IF(BE310&gt;1990,2,IF(BE310&gt;1980,3,IF(BE310&gt;1973,4,IF(BE310&gt;1970,5,IF(BE310&gt;1960,6,IF(BE310&gt;1958,7,IF(BE310&gt;1953,8,9)))))))))</f>
        <v>0</v>
      </c>
      <c r="BG310" s="896" t="s">
        <v>136</v>
      </c>
    </row>
    <row r="311" spans="1:59" s="877" customFormat="1" ht="12.75" customHeight="1" x14ac:dyDescent="0.2">
      <c r="A311" s="894" t="s">
        <v>4022</v>
      </c>
      <c r="B311" s="615" t="s">
        <v>4023</v>
      </c>
      <c r="C311" s="946" t="s">
        <v>108</v>
      </c>
      <c r="D311" s="946" t="s">
        <v>4337</v>
      </c>
      <c r="E311" s="746">
        <v>7</v>
      </c>
      <c r="F311" s="1199">
        <v>645</v>
      </c>
      <c r="G311" s="1199" t="s">
        <v>106</v>
      </c>
      <c r="H311" s="1199" t="s">
        <v>106</v>
      </c>
      <c r="I311" s="888">
        <v>14.55</v>
      </c>
      <c r="J311" s="663">
        <f>(M311/I311)*100</f>
        <v>4.3986254295532641</v>
      </c>
      <c r="K311" s="891">
        <v>0.16</v>
      </c>
      <c r="L311" s="901">
        <v>4</v>
      </c>
      <c r="M311" s="654">
        <f>K311*L311</f>
        <v>0.64</v>
      </c>
      <c r="N311" s="884" t="s">
        <v>148</v>
      </c>
      <c r="O311" s="747">
        <v>0.15</v>
      </c>
      <c r="P311" s="875">
        <v>43874</v>
      </c>
      <c r="Q311" s="875">
        <v>43905</v>
      </c>
      <c r="R311" s="654">
        <f>(K311-O311)/O311*100</f>
        <v>6.6666666666666732</v>
      </c>
      <c r="S311" s="714">
        <f>IF(INDEX(Historical!$D$7:$D$1277,MATCH(B311,Historical!$B$7:$B$1301,0))=0,"n/a",(INDEX(Historical!$C$7:$C$1279,MATCH(B311,Historical!$B$7:$B$1301,0))/INDEX(Historical!$D$7:$D$1277,MATCH(B311,Historical!$B$7:$B$1301,0))-1)*100)</f>
        <v>5.2631578947368363</v>
      </c>
      <c r="T311" s="714">
        <f>IF(INDEX(Historical!$F$7:$F$1270,MATCH(B311,Historical!$B$7:$B$1301,0))=0,"n/a",((INDEX(Historical!$C$7:$C$1279,MATCH(B311,Historical!$B$7:$B$1301,0))/INDEX(Historical!$F$7:$F$1270,MATCH(B311,Historical!$B$7:$B$1301,0)))^(1/3)-1)*100)</f>
        <v>12.624788044360603</v>
      </c>
      <c r="U311" s="714">
        <f>IF(INDEX(Historical!$H$7:$H$1270,MATCH(B311,Historical!$B$7:$B$1301,0))=0,"n/a",((INDEX(Historical!$C$7:$C$1279,MATCH(B311,Historical!$B$7:$B$1301,0))/INDEX(Historical!$H$7:$H$1270,MATCH(B311,Historical!$B$7:$B$1301,0)))^(1/5)-1)*100)</f>
        <v>46.144255162192536</v>
      </c>
      <c r="V311" s="714">
        <f>IF(INDEX(Historical!$O$7:$O$1270,MATCH(B311,Historical!$B$7:$B$1301,0))=0,"n/a",((INDEX(Historical!$C$7:$C$1279,MATCH(B311,Historical!$B$7:$B$1301,0))/INDEX(Historical!$O$7:$O$1270,MATCH(B311,Historical!$B$7:$B$1301,0)))^(1/10)-1)*100)</f>
        <v>4.4019629627884527</v>
      </c>
      <c r="W311" s="715">
        <f>IF(OR(U311&lt;=0,U311="n/a",V311&lt;=0,V311="n/a"),"n/a",U311/V311)</f>
        <v>10.482654114145966</v>
      </c>
      <c r="X311" s="716" t="str">
        <f>IF(OR(AJ311&lt;=0,AJ311="n/a",U311&lt;=0,U311="n/a"),"n/a",U311/AJ311)</f>
        <v>n/a</v>
      </c>
      <c r="Y311" s="685" t="s">
        <v>4497</v>
      </c>
      <c r="Z311" s="663" t="str">
        <f>IF(OR(AC311&lt;0.01,AC311="n/a"),"n/a",M311/AC311*100)</f>
        <v>n/a</v>
      </c>
      <c r="AA311" s="900" t="str">
        <f>IF(OR(AC311&lt;0.01,AC311="n/a"),"n/a",I311/AC311)</f>
        <v>n/a</v>
      </c>
      <c r="AB311" s="901">
        <v>12</v>
      </c>
      <c r="AC311" s="879" t="s">
        <v>136</v>
      </c>
      <c r="AD311" s="879" t="s">
        <v>136</v>
      </c>
      <c r="AE311" s="879" t="s">
        <v>136</v>
      </c>
      <c r="AF311" s="879" t="s">
        <v>136</v>
      </c>
      <c r="AG311" s="879" t="s">
        <v>136</v>
      </c>
      <c r="AH311" s="879" t="s">
        <v>136</v>
      </c>
      <c r="AI311" s="879" t="s">
        <v>136</v>
      </c>
      <c r="AJ311" s="879" t="s">
        <v>136</v>
      </c>
      <c r="AK311" s="879" t="s">
        <v>136</v>
      </c>
      <c r="AL311" s="892" t="s">
        <v>136</v>
      </c>
      <c r="AM311" s="886" t="s">
        <v>136</v>
      </c>
      <c r="AN311" s="879" t="s">
        <v>136</v>
      </c>
      <c r="AO311" s="753" t="str">
        <f>IF(U311="n/a","n/a",IF(AA311&lt;0,"n/a",IF(AA311="n/a","n/a",J311+U311-AA311)))</f>
        <v>n/a</v>
      </c>
      <c r="AP311" s="754">
        <f>IF(U311="n/a","n/a",J311+U311)</f>
        <v>50.542880591745799</v>
      </c>
      <c r="AQ311" s="902" t="str">
        <f>IF(OR(AC311&lt;0.01,AF311="n/a"),"n/a",(I311/SQRT(22.5*AC311*(I311/AF311))-1)*100)</f>
        <v>n/a</v>
      </c>
      <c r="AR311" s="663">
        <f>INDEX(Historical!$C$7:$C$1279,MATCH(B311,Historical!$B$7:$B$1301,0))*IF(AH311="n/a",1.03,IF(AH311&lt;0,1.01,IF(AH311&gt;10,1.1,(1+AH311/100))))</f>
        <v>0.61799999999999999</v>
      </c>
      <c r="AS311" s="900">
        <f>IF($AI311="n/a",1.03*AR311,IF($AI311&lt;0,1.01*AR311,IF($AI311&gt;10,1.1*AR311,(1+$AI311/100)*AR311)))</f>
        <v>0.63653999999999999</v>
      </c>
      <c r="AT311" s="900">
        <f>IF($AK311="n/a",1.03*AS311,IF($AK311&lt;0,1.01*AS311,IF($AK311&gt;10,1.1*AS311,(1+$AK311/100)*AS311)))</f>
        <v>0.6556362</v>
      </c>
      <c r="AU311" s="900">
        <f>IF($AK311="n/a",1.03*AT311,IF($AK311&lt;0,1.01*AT311,IF($AK311&gt;10,1.1*AT311,(1+$AK311/100)*AT311)))</f>
        <v>0.67530528600000006</v>
      </c>
      <c r="AV311" s="900">
        <f>IF($AK311="n/a",1.03*AU311,IF($AK311&lt;0,1.01*AU311,IF($AK311&gt;10,1.1*AU311,(1+$AK311/100)*AU311)))</f>
        <v>0.69556444458000011</v>
      </c>
      <c r="AW311" s="663">
        <f>SUM(AR311:AV311)</f>
        <v>3.2810459305799999</v>
      </c>
      <c r="AX311" s="761">
        <f>AW311/I311*100</f>
        <v>22.550143852783503</v>
      </c>
      <c r="AY311" s="948" t="s">
        <v>136</v>
      </c>
      <c r="AZ311" s="886" t="s">
        <v>136</v>
      </c>
      <c r="BA311" s="886" t="s">
        <v>136</v>
      </c>
      <c r="BB311" s="886" t="s">
        <v>136</v>
      </c>
      <c r="BC311" s="886" t="s">
        <v>136</v>
      </c>
      <c r="BD311" s="921" t="s">
        <v>4271</v>
      </c>
      <c r="BE311" s="635">
        <v>2014</v>
      </c>
      <c r="BF311" s="912">
        <f>IF(BE311&gt;2008,0,IF(BE311&gt;2001,1,IF(BE311&gt;1990,2,IF(BE311&gt;1980,3,IF(BE311&gt;1973,4,IF(BE311&gt;1970,5,IF(BE311&gt;1960,6,IF(BE311&gt;1958,7,IF(BE311&gt;1953,8,9)))))))))</f>
        <v>0</v>
      </c>
      <c r="BG311" s="896" t="s">
        <v>136</v>
      </c>
    </row>
    <row r="312" spans="1:59" s="877" customFormat="1" ht="12.75" customHeight="1" x14ac:dyDescent="0.2">
      <c r="A312" s="895" t="s">
        <v>4480</v>
      </c>
      <c r="B312" s="615" t="s">
        <v>4477</v>
      </c>
      <c r="C312" s="946" t="s">
        <v>4325</v>
      </c>
      <c r="D312" s="946" t="s">
        <v>4326</v>
      </c>
      <c r="E312" s="746">
        <v>5</v>
      </c>
      <c r="F312" s="1199">
        <v>748</v>
      </c>
      <c r="G312" s="1199" t="s">
        <v>106</v>
      </c>
      <c r="H312" s="1199" t="s">
        <v>106</v>
      </c>
      <c r="I312" s="888">
        <v>23.81</v>
      </c>
      <c r="J312" s="663">
        <f>(M312/I312)*100</f>
        <v>5.8798824023519529</v>
      </c>
      <c r="K312" s="891">
        <v>0.35</v>
      </c>
      <c r="L312" s="901">
        <v>4</v>
      </c>
      <c r="M312" s="654">
        <f>K312*L312</f>
        <v>1.4</v>
      </c>
      <c r="N312" s="884" t="s">
        <v>318</v>
      </c>
      <c r="O312" s="747">
        <v>0.33</v>
      </c>
      <c r="P312" s="875">
        <v>43735</v>
      </c>
      <c r="Q312" s="875">
        <v>43753</v>
      </c>
      <c r="R312" s="654">
        <f>(K312-O312)/O312*100</f>
        <v>6.060606060606049</v>
      </c>
      <c r="S312" s="714">
        <f>IF(INDEX(Historical!$D$7:$D$1277,MATCH(B312,Historical!$B$7:$B$1301,0))=0,"n/a",(INDEX(Historical!$C$7:$C$1279,MATCH(B312,Historical!$B$7:$B$1301,0))/INDEX(Historical!$D$7:$D$1277,MATCH(B312,Historical!$B$7:$B$1301,0))-1)*100)</f>
        <v>6.3492063492063489</v>
      </c>
      <c r="T312" s="714">
        <f>IF(INDEX(Historical!$F$7:$F$1270,MATCH(B312,Historical!$B$7:$B$1301,0))=0,"n/a",((INDEX(Historical!$C$7:$C$1279,MATCH(B312,Historical!$B$7:$B$1301,0))/INDEX(Historical!$F$7:$F$1270,MATCH(B312,Historical!$B$7:$B$1301,0)))^(1/3)-1)*100)</f>
        <v>6.799865166668817</v>
      </c>
      <c r="U312" s="714" t="str">
        <f>IF(INDEX(Historical!$H$7:$H$1270,MATCH(B312,Historical!$B$7:$B$1301,0))=0,"n/a",((INDEX(Historical!$C$7:$C$1279,MATCH(B312,Historical!$B$7:$B$1301,0))/INDEX(Historical!$H$7:$H$1270,MATCH(B312,Historical!$B$7:$B$1301,0)))^(1/5)-1)*100)</f>
        <v>n/a</v>
      </c>
      <c r="V312" s="714" t="str">
        <f>IF(INDEX(Historical!$O$7:$O$1270,MATCH(B312,Historical!$B$7:$B$1301,0))=0,"n/a",((INDEX(Historical!$C$7:$C$1279,MATCH(B312,Historical!$B$7:$B$1301,0))/INDEX(Historical!$O$7:$O$1270,MATCH(B312,Historical!$B$7:$B$1301,0)))^(1/10)-1)*100)</f>
        <v>n/a</v>
      </c>
      <c r="W312" s="715" t="str">
        <f>IF(OR(U312&lt;=0,U312="n/a",V312&lt;=0,V312="n/a"),"n/a",U312/V312)</f>
        <v>n/a</v>
      </c>
      <c r="X312" s="716" t="str">
        <f>IF(OR(AJ312&lt;=0,AJ312="n/a",U312&lt;=0,U312="n/a"),"n/a",U312/AJ312)</f>
        <v>n/a</v>
      </c>
      <c r="Y312" s="890"/>
      <c r="Z312" s="663">
        <f>IF(OR(AC312&lt;0.01,AC312="n/a"),"n/a",M312/AC312*100)</f>
        <v>108.52713178294573</v>
      </c>
      <c r="AA312" s="900">
        <f>IF(OR(AC312&lt;0.01,AC312="n/a"),"n/a",I312/AC312)</f>
        <v>18.45736434108527</v>
      </c>
      <c r="AB312" s="901">
        <v>12</v>
      </c>
      <c r="AC312" s="879">
        <v>1.29</v>
      </c>
      <c r="AD312" s="879">
        <v>3.06</v>
      </c>
      <c r="AE312" s="879">
        <v>8.77</v>
      </c>
      <c r="AF312" s="879">
        <v>1.27</v>
      </c>
      <c r="AG312" s="879">
        <v>6.9</v>
      </c>
      <c r="AH312" s="879">
        <v>48.1</v>
      </c>
      <c r="AI312" s="879">
        <v>5.92</v>
      </c>
      <c r="AJ312" s="879">
        <v>18.2</v>
      </c>
      <c r="AK312" s="879">
        <v>6.09</v>
      </c>
      <c r="AL312" s="892">
        <v>6030</v>
      </c>
      <c r="AM312" s="886">
        <v>0.70000000000000007</v>
      </c>
      <c r="AN312" s="879">
        <v>0.91</v>
      </c>
      <c r="AO312" s="753" t="str">
        <f>IF(U312="n/a","n/a",IF(AA312&lt;0,"n/a",IF(AA312="n/a","n/a",J312+U312-AA312)))</f>
        <v>n/a</v>
      </c>
      <c r="AP312" s="754" t="str">
        <f>IF(U312="n/a","n/a",J312+U312)</f>
        <v>n/a</v>
      </c>
      <c r="AQ312" s="902">
        <f>IF(OR(AC312&lt;0.01,AF312="n/a"),"n/a",(I312/SQRT(22.5*AC312*(I312/AF312))-1)*100)</f>
        <v>2.0693722985136054</v>
      </c>
      <c r="AR312" s="663">
        <f>INDEX(Historical!$C$7:$C$1279,MATCH(B312,Historical!$B$7:$B$1301,0))*IF(AH312="n/a",1.03,IF(AH312&lt;0,1.01,IF(AH312&gt;10,1.1,(1+AH312/100))))</f>
        <v>1.4740000000000002</v>
      </c>
      <c r="AS312" s="900">
        <f>IF($AI312="n/a",1.03*AR312,IF($AI312&lt;0,1.01*AR312,IF($AI312&gt;10,1.1*AR312,(1+$AI312/100)*AR312)))</f>
        <v>1.5612608000000001</v>
      </c>
      <c r="AT312" s="900">
        <f>IF($AK312="n/a",1.03*AS312,IF($AK312&lt;0,1.01*AS312,IF($AK312&gt;10,1.1*AS312,(1+$AK312/100)*AS312)))</f>
        <v>1.6563415827200001</v>
      </c>
      <c r="AU312" s="900">
        <f>IF($AK312="n/a",1.03*AT312,IF($AK312&lt;0,1.01*AT312,IF($AK312&gt;10,1.1*AT312,(1+$AK312/100)*AT312)))</f>
        <v>1.757212785107648</v>
      </c>
      <c r="AV312" s="900">
        <f>IF($AK312="n/a",1.03*AU312,IF($AK312&lt;0,1.01*AU312,IF($AK312&gt;10,1.1*AU312,(1+$AK312/100)*AU312)))</f>
        <v>1.8642270437207036</v>
      </c>
      <c r="AW312" s="663">
        <f>SUM(AR312:AV312)</f>
        <v>8.3130422115483533</v>
      </c>
      <c r="AX312" s="761">
        <f>AW312/I312*100</f>
        <v>34.914079006922947</v>
      </c>
      <c r="AY312" s="948">
        <v>0.96</v>
      </c>
      <c r="AZ312" s="886">
        <v>83.15</v>
      </c>
      <c r="BA312" s="886">
        <v>-41.870000000000005</v>
      </c>
      <c r="BB312" s="886">
        <v>14.680000000000001</v>
      </c>
      <c r="BC312" s="886">
        <v>-23.31</v>
      </c>
      <c r="BD312" s="921"/>
      <c r="BE312" s="635">
        <v>2015</v>
      </c>
      <c r="BF312" s="912">
        <f>IF(BE312&gt;2008,0,IF(BE312&gt;2001,1,IF(BE312&gt;1990,2,IF(BE312&gt;1980,3,IF(BE312&gt;1973,4,IF(BE312&gt;1970,5,IF(BE312&gt;1960,6,IF(BE312&gt;1958,7,IF(BE312&gt;1953,8,9)))))))))</f>
        <v>0</v>
      </c>
      <c r="BG312" s="896">
        <v>3.6999999999999997</v>
      </c>
    </row>
    <row r="313" spans="1:59" s="877" customFormat="1" ht="12.75" customHeight="1" x14ac:dyDescent="0.2">
      <c r="A313" s="877" t="s">
        <v>1687</v>
      </c>
      <c r="B313" s="615" t="s">
        <v>1688</v>
      </c>
      <c r="C313" s="946" t="s">
        <v>108</v>
      </c>
      <c r="D313" s="946" t="s">
        <v>4341</v>
      </c>
      <c r="E313" s="746">
        <v>9</v>
      </c>
      <c r="F313" s="1199">
        <v>453</v>
      </c>
      <c r="G313" s="1199" t="s">
        <v>115</v>
      </c>
      <c r="H313" s="1199" t="s">
        <v>115</v>
      </c>
      <c r="I313" s="888">
        <v>63.55</v>
      </c>
      <c r="J313" s="663">
        <f>(M313/I313)*100</f>
        <v>3.2730133752950432</v>
      </c>
      <c r="K313" s="891">
        <v>0.52</v>
      </c>
      <c r="L313" s="901">
        <v>4</v>
      </c>
      <c r="M313" s="654">
        <f>K313*L313</f>
        <v>2.08</v>
      </c>
      <c r="N313" s="884" t="s">
        <v>218</v>
      </c>
      <c r="O313" s="747">
        <v>0.47</v>
      </c>
      <c r="P313" s="875">
        <v>43738</v>
      </c>
      <c r="Q313" s="875">
        <v>43753</v>
      </c>
      <c r="R313" s="654">
        <f>(K313-O313)/O313*100</f>
        <v>10.638297872340436</v>
      </c>
      <c r="S313" s="714">
        <f>IF(INDEX(Historical!$D$7:$D$1277,MATCH(B313,Historical!$B$7:$B$1301,0))=0,"n/a",(INDEX(Historical!$C$7:$C$1279,MATCH(B313,Historical!$B$7:$B$1301,0))/INDEX(Historical!$D$7:$D$1277,MATCH(B313,Historical!$B$7:$B$1301,0))-1)*100)</f>
        <v>8.4269662921348178</v>
      </c>
      <c r="T313" s="714">
        <f>IF(INDEX(Historical!$F$7:$F$1270,MATCH(B313,Historical!$B$7:$B$1301,0))=0,"n/a",((INDEX(Historical!$C$7:$C$1279,MATCH(B313,Historical!$B$7:$B$1301,0))/INDEX(Historical!$F$7:$F$1270,MATCH(B313,Historical!$B$7:$B$1301,0)))^(1/3)-1)*100)</f>
        <v>11.295197486925201</v>
      </c>
      <c r="U313" s="714">
        <f>IF(INDEX(Historical!$H$7:$H$1270,MATCH(B313,Historical!$B$7:$B$1301,0))=0,"n/a",((INDEX(Historical!$C$7:$C$1279,MATCH(B313,Historical!$B$7:$B$1301,0))/INDEX(Historical!$H$7:$H$1270,MATCH(B313,Historical!$B$7:$B$1301,0)))^(1/5)-1)*100)</f>
        <v>11.498200249526459</v>
      </c>
      <c r="V313" s="714">
        <f>IF(INDEX(Historical!$O$7:$O$1270,MATCH(B313,Historical!$B$7:$B$1301,0))=0,"n/a",((INDEX(Historical!$C$7:$C$1279,MATCH(B313,Historical!$B$7:$B$1301,0))/INDEX(Historical!$O$7:$O$1270,MATCH(B313,Historical!$B$7:$B$1301,0)))^(1/10)-1)*100)</f>
        <v>21.73609162589285</v>
      </c>
      <c r="W313" s="715">
        <f>IF(OR(U313&lt;=0,U313="n/a",V313&lt;=0,V313="n/a"),"n/a",U313/V313)</f>
        <v>0.52899115661756646</v>
      </c>
      <c r="X313" s="716">
        <f>IF(OR(AJ313&lt;=0,AJ313="n/a",U313&lt;=0,U313="n/a"),"n/a",U313/AJ313)</f>
        <v>3.2852000712932736</v>
      </c>
      <c r="Y313" s="676"/>
      <c r="Z313" s="663">
        <f>IF(OR(AC313&lt;0.01,AC313="n/a"),"n/a",M313/AC313*100)</f>
        <v>35.800344234079176</v>
      </c>
      <c r="AA313" s="900">
        <f>IF(OR(AC313&lt;0.01,AC313="n/a"),"n/a",I313/AC313)</f>
        <v>10.93803786574871</v>
      </c>
      <c r="AB313" s="901">
        <v>12</v>
      </c>
      <c r="AC313" s="879">
        <v>5.81</v>
      </c>
      <c r="AD313" s="879" t="s">
        <v>136</v>
      </c>
      <c r="AE313" s="879">
        <v>6.07</v>
      </c>
      <c r="AF313" s="879">
        <v>1.02</v>
      </c>
      <c r="AG313" s="879">
        <v>9.9</v>
      </c>
      <c r="AH313" s="879">
        <v>-14.7</v>
      </c>
      <c r="AI313" s="879">
        <v>1.8499999999999999</v>
      </c>
      <c r="AJ313" s="879">
        <v>3.5000000000000004</v>
      </c>
      <c r="AK313" s="879">
        <v>-4.09</v>
      </c>
      <c r="AL313" s="892">
        <v>22970</v>
      </c>
      <c r="AM313" s="886">
        <v>0.5</v>
      </c>
      <c r="AN313" s="879">
        <v>0</v>
      </c>
      <c r="AO313" s="753">
        <f>IF(U313="n/a","n/a",IF(AA313&lt;0,"n/a",IF(AA313="n/a","n/a",J313+U313-AA313)))</f>
        <v>3.8331757590727928</v>
      </c>
      <c r="AP313" s="754">
        <f>IF(U313="n/a","n/a",J313+U313)</f>
        <v>14.771213624821502</v>
      </c>
      <c r="AQ313" s="902">
        <f>IF(OR(AC313&lt;0.01,AF313="n/a"),"n/a",(I313/SQRT(22.5*AC313*(I313/AF313))-1)*100)</f>
        <v>-29.582834721879902</v>
      </c>
      <c r="AR313" s="663">
        <f>INDEX(Historical!$C$7:$C$1279,MATCH(B313,Historical!$B$7:$B$1301,0))*IF(AH313="n/a",1.03,IF(AH313&lt;0,1.01,IF(AH313&gt;10,1.1,(1+AH313/100))))</f>
        <v>1.9493</v>
      </c>
      <c r="AS313" s="900">
        <f>IF($AI313="n/a",1.03*AR313,IF($AI313&lt;0,1.01*AR313,IF($AI313&gt;10,1.1*AR313,(1+$AI313/100)*AR313)))</f>
        <v>1.98536205</v>
      </c>
      <c r="AT313" s="900">
        <f>IF($AK313="n/a",1.03*AS313,IF($AK313&lt;0,1.01*AS313,IF($AK313&gt;10,1.1*AS313,(1+$AK313/100)*AS313)))</f>
        <v>2.0052156705000002</v>
      </c>
      <c r="AU313" s="900">
        <f>IF($AK313="n/a",1.03*AT313,IF($AK313&lt;0,1.01*AT313,IF($AK313&gt;10,1.1*AT313,(1+$AK313/100)*AT313)))</f>
        <v>2.025267827205</v>
      </c>
      <c r="AV313" s="900">
        <f>IF($AK313="n/a",1.03*AU313,IF($AK313&lt;0,1.01*AU313,IF($AK313&gt;10,1.1*AU313,(1+$AK313/100)*AU313)))</f>
        <v>2.0455205054770502</v>
      </c>
      <c r="AW313" s="663">
        <f>SUM(AR313:AV313)</f>
        <v>10.010666053182049</v>
      </c>
      <c r="AX313" s="761">
        <f>AW313/I313*100</f>
        <v>15.752424945998506</v>
      </c>
      <c r="AY313" s="948">
        <v>1.54</v>
      </c>
      <c r="AZ313" s="886">
        <v>50.949999999999996</v>
      </c>
      <c r="BA313" s="886">
        <v>-26.009999999999998</v>
      </c>
      <c r="BB313" s="886">
        <v>3.8899999999999997</v>
      </c>
      <c r="BC313" s="886">
        <v>-4.24</v>
      </c>
      <c r="BD313" s="921"/>
      <c r="BE313" s="635">
        <v>2011</v>
      </c>
      <c r="BF313" s="912">
        <f>IF(BE313&gt;2008,0,IF(BE313&gt;2001,1,IF(BE313&gt;1990,2,IF(BE313&gt;1980,3,IF(BE313&gt;1973,4,IF(BE313&gt;1970,5,IF(BE313&gt;1960,6,IF(BE313&gt;1958,7,IF(BE313&gt;1953,8,9)))))))))</f>
        <v>0</v>
      </c>
      <c r="BG313" s="896">
        <v>0.8</v>
      </c>
    </row>
    <row r="314" spans="1:59" s="877" customFormat="1" ht="12.75" customHeight="1" x14ac:dyDescent="0.2">
      <c r="A314" s="895" t="s">
        <v>4121</v>
      </c>
      <c r="B314" s="615" t="s">
        <v>4122</v>
      </c>
      <c r="C314" s="946" t="s">
        <v>128</v>
      </c>
      <c r="D314" s="946" t="s">
        <v>4353</v>
      </c>
      <c r="E314" s="746">
        <v>5</v>
      </c>
      <c r="F314" s="1199">
        <v>740</v>
      </c>
      <c r="G314" s="1199" t="s">
        <v>106</v>
      </c>
      <c r="H314" s="1199" t="s">
        <v>106</v>
      </c>
      <c r="I314" s="888">
        <v>174.95</v>
      </c>
      <c r="J314" s="663">
        <f>(M314/I314)*100</f>
        <v>1.7147756501857674</v>
      </c>
      <c r="K314" s="891">
        <v>0.75</v>
      </c>
      <c r="L314" s="901">
        <v>4</v>
      </c>
      <c r="M314" s="654">
        <f>K314*L314</f>
        <v>3</v>
      </c>
      <c r="N314" s="884" t="s">
        <v>989</v>
      </c>
      <c r="O314" s="747">
        <v>0.74</v>
      </c>
      <c r="P314" s="880">
        <v>43594</v>
      </c>
      <c r="Q314" s="880">
        <v>43609</v>
      </c>
      <c r="R314" s="654">
        <f>(K314-O314)/O314*100</f>
        <v>1.3513513513513526</v>
      </c>
      <c r="S314" s="714">
        <f>IF(INDEX(Historical!$D$7:$D$1277,MATCH(B314,Historical!$B$7:$B$1301,0))=0,"n/a",(INDEX(Historical!$C$7:$C$1279,MATCH(B314,Historical!$B$7:$B$1301,0))/INDEX(Historical!$D$7:$D$1277,MATCH(B314,Historical!$B$7:$B$1301,0))-1)*100)</f>
        <v>9.1240875912408814</v>
      </c>
      <c r="T314" s="714">
        <f>IF(INDEX(Historical!$F$7:$F$1270,MATCH(B314,Historical!$B$7:$B$1301,0))=0,"n/a",((INDEX(Historical!$C$7:$C$1279,MATCH(B314,Historical!$B$7:$B$1301,0))/INDEX(Historical!$F$7:$F$1270,MATCH(B314,Historical!$B$7:$B$1301,0)))^(1/3)-1)*100)</f>
        <v>25.573523482414593</v>
      </c>
      <c r="U314" s="714" t="str">
        <f>IF(INDEX(Historical!$H$7:$H$1270,MATCH(B314,Historical!$B$7:$B$1301,0))=0,"n/a",((INDEX(Historical!$C$7:$C$1279,MATCH(B314,Historical!$B$7:$B$1301,0))/INDEX(Historical!$H$7:$H$1270,MATCH(B314,Historical!$B$7:$B$1301,0)))^(1/5)-1)*100)</f>
        <v>n/a</v>
      </c>
      <c r="V314" s="714" t="str">
        <f>IF(INDEX(Historical!$O$7:$O$1270,MATCH(B314,Historical!$B$7:$B$1301,0))=0,"n/a",((INDEX(Historical!$C$7:$C$1279,MATCH(B314,Historical!$B$7:$B$1301,0))/INDEX(Historical!$O$7:$O$1270,MATCH(B314,Historical!$B$7:$B$1301,0)))^(1/10)-1)*100)</f>
        <v>n/a</v>
      </c>
      <c r="W314" s="715" t="str">
        <f>IF(OR(U314&lt;=0,U314="n/a",V314&lt;=0,V314="n/a"),"n/a",U314/V314)</f>
        <v>n/a</v>
      </c>
      <c r="X314" s="716" t="str">
        <f>IF(OR(AJ314&lt;=0,AJ314="n/a",U314&lt;=0,U314="n/a"),"n/a",U314/AJ314)</f>
        <v>n/a</v>
      </c>
      <c r="Y314" s="890"/>
      <c r="Z314" s="663" t="str">
        <f>IF(OR(AC314&lt;0.01,AC314="n/a"),"n/a",M314/AC314*100)</f>
        <v>n/a</v>
      </c>
      <c r="AA314" s="900" t="str">
        <f>IF(OR(AC314&lt;0.01,AC314="n/a"),"n/a",I314/AC314)</f>
        <v>n/a</v>
      </c>
      <c r="AB314" s="901">
        <v>2</v>
      </c>
      <c r="AC314" s="879">
        <v>-0.1</v>
      </c>
      <c r="AD314" s="879" t="s">
        <v>136</v>
      </c>
      <c r="AE314" s="879">
        <v>4.59</v>
      </c>
      <c r="AF314" s="879">
        <v>2.75</v>
      </c>
      <c r="AG314" s="879">
        <v>-0.1</v>
      </c>
      <c r="AH314" s="879">
        <v>-100.4</v>
      </c>
      <c r="AI314" s="879">
        <v>14.790000000000001</v>
      </c>
      <c r="AJ314" s="879">
        <v>-15.1</v>
      </c>
      <c r="AK314" s="879">
        <v>9.19</v>
      </c>
      <c r="AL314" s="892">
        <v>38270</v>
      </c>
      <c r="AM314" s="886">
        <v>0.5</v>
      </c>
      <c r="AN314" s="879">
        <v>1</v>
      </c>
      <c r="AO314" s="753" t="str">
        <f>IF(U314="n/a","n/a",IF(AA314&lt;0,"n/a",IF(AA314="n/a","n/a",J314+U314-AA314)))</f>
        <v>n/a</v>
      </c>
      <c r="AP314" s="754" t="str">
        <f>IF(U314="n/a","n/a",J314+U314)</f>
        <v>n/a</v>
      </c>
      <c r="AQ314" s="902" t="str">
        <f>IF(OR(AC314&lt;0.01,AF314="n/a"),"n/a",(I314/SQRT(22.5*AC314*(I314/AF314))-1)*100)</f>
        <v>n/a</v>
      </c>
      <c r="AR314" s="663">
        <f>INDEX(Historical!$C$7:$C$1279,MATCH(B314,Historical!$B$7:$B$1301,0))*IF(AH314="n/a",1.03,IF(AH314&lt;0,1.01,IF(AH314&gt;10,1.1,(1+AH314/100))))</f>
        <v>3.0199000000000003</v>
      </c>
      <c r="AS314" s="900">
        <f>IF($AI314="n/a",1.03*AR314,IF($AI314&lt;0,1.01*AR314,IF($AI314&gt;10,1.1*AR314,(1+$AI314/100)*AR314)))</f>
        <v>3.3218900000000007</v>
      </c>
      <c r="AT314" s="900">
        <f>IF($AK314="n/a",1.03*AS314,IF($AK314&lt;0,1.01*AS314,IF($AK314&gt;10,1.1*AS314,(1+$AK314/100)*AS314)))</f>
        <v>3.6271716910000009</v>
      </c>
      <c r="AU314" s="900">
        <f>IF($AK314="n/a",1.03*AT314,IF($AK314&lt;0,1.01*AT314,IF($AK314&gt;10,1.1*AT314,(1+$AK314/100)*AT314)))</f>
        <v>3.9605087694029013</v>
      </c>
      <c r="AV314" s="900">
        <f>IF($AK314="n/a",1.03*AU314,IF($AK314&lt;0,1.01*AU314,IF($AK314&gt;10,1.1*AU314,(1+$AK314/100)*AU314)))</f>
        <v>4.3244795253110286</v>
      </c>
      <c r="AW314" s="663">
        <f>SUM(AR314:AV314)</f>
        <v>18.25394998571393</v>
      </c>
      <c r="AX314" s="761">
        <f>AW314/I314*100</f>
        <v>10.433809651737029</v>
      </c>
      <c r="AY314" s="948">
        <v>0.92</v>
      </c>
      <c r="AZ314" s="886">
        <v>67.77</v>
      </c>
      <c r="BA314" s="886">
        <v>-17.48</v>
      </c>
      <c r="BB314" s="886">
        <v>3.04</v>
      </c>
      <c r="BC314" s="886">
        <v>-2.29</v>
      </c>
      <c r="BD314" s="921"/>
      <c r="BE314" s="635">
        <v>2015</v>
      </c>
      <c r="BF314" s="912">
        <f>IF(BE314&gt;2008,0,IF(BE314&gt;2001,1,IF(BE314&gt;1990,2,IF(BE314&gt;1980,3,IF(BE314&gt;1973,4,IF(BE314&gt;1970,5,IF(BE314&gt;1960,6,IF(BE314&gt;1958,7,IF(BE314&gt;1953,8,9)))))))))</f>
        <v>0</v>
      </c>
      <c r="BG314" s="896">
        <v>0</v>
      </c>
    </row>
    <row r="315" spans="1:59" s="877" customFormat="1" ht="12.75" customHeight="1" x14ac:dyDescent="0.2">
      <c r="A315" s="877" t="s">
        <v>3905</v>
      </c>
      <c r="B315" s="615" t="s">
        <v>4194</v>
      </c>
      <c r="C315" s="946" t="s">
        <v>4199</v>
      </c>
      <c r="D315" s="946" t="s">
        <v>4332</v>
      </c>
      <c r="E315" s="746">
        <v>6</v>
      </c>
      <c r="F315" s="1199">
        <v>690</v>
      </c>
      <c r="G315" s="1199" t="s">
        <v>106</v>
      </c>
      <c r="H315" s="1199" t="s">
        <v>106</v>
      </c>
      <c r="I315" s="893">
        <v>127.86</v>
      </c>
      <c r="J315" s="663">
        <f>(M315/I315)*100</f>
        <v>1.3765055529485375</v>
      </c>
      <c r="K315" s="898">
        <v>0.44</v>
      </c>
      <c r="L315" s="635">
        <v>4</v>
      </c>
      <c r="M315" s="654">
        <f>K315*L315</f>
        <v>1.76</v>
      </c>
      <c r="N315" s="635" t="s">
        <v>148</v>
      </c>
      <c r="O315" s="748">
        <v>0.38</v>
      </c>
      <c r="P315" s="1126">
        <v>43703</v>
      </c>
      <c r="Q315" s="1126">
        <v>43725</v>
      </c>
      <c r="R315" s="654">
        <f>(K315-O315)/O315*100</f>
        <v>15.789473684210526</v>
      </c>
      <c r="S315" s="714">
        <f>IF(INDEX(Historical!$D$7:$D$1277,MATCH(B315,Historical!$B$7:$B$1301,0))=0,"n/a",(INDEX(Historical!$C$7:$C$1279,MATCH(B315,Historical!$B$7:$B$1301,0))/INDEX(Historical!$D$7:$D$1277,MATCH(B315,Historical!$B$7:$B$1301,0))-1)*100)</f>
        <v>17.142857142857149</v>
      </c>
      <c r="T315" s="714">
        <f>IF(INDEX(Historical!$F$7:$F$1270,MATCH(B315,Historical!$B$7:$B$1301,0))=0,"n/a",((INDEX(Historical!$C$7:$C$1279,MATCH(B315,Historical!$B$7:$B$1301,0))/INDEX(Historical!$F$7:$F$1270,MATCH(B315,Historical!$B$7:$B$1301,0)))^(1/3)-1)*100)</f>
        <v>14.940574679424333</v>
      </c>
      <c r="U315" s="714">
        <f>IF(INDEX(Historical!$H$7:$H$1270,MATCH(B315,Historical!$B$7:$B$1301,0))=0,"n/a",((INDEX(Historical!$C$7:$C$1279,MATCH(B315,Historical!$B$7:$B$1301,0))/INDEX(Historical!$H$7:$H$1270,MATCH(B315,Historical!$B$7:$B$1301,0)))^(1/5)-1)*100)</f>
        <v>36.193117380404672</v>
      </c>
      <c r="V315" s="714" t="str">
        <f>IF(INDEX(Historical!$O$7:$O$1270,MATCH(B315,Historical!$B$7:$B$1301,0))=0,"n/a",((INDEX(Historical!$C$7:$C$1279,MATCH(B315,Historical!$B$7:$B$1301,0))/INDEX(Historical!$O$7:$O$1270,MATCH(B315,Historical!$B$7:$B$1301,0)))^(1/10)-1)*100)</f>
        <v>n/a</v>
      </c>
      <c r="W315" s="715" t="str">
        <f>IF(OR(U315&lt;=0,U315="n/a",V315&lt;=0,V315="n/a"),"n/a",U315/V315)</f>
        <v>n/a</v>
      </c>
      <c r="X315" s="716">
        <f>IF(OR(AJ315&lt;=0,AJ315="n/a",U315&lt;=0,U315="n/a"),"n/a",U315/AJ315)</f>
        <v>2.2907036316711817</v>
      </c>
      <c r="Y315" s="889"/>
      <c r="Z315" s="663">
        <f>IF(OR(AC315&lt;0.01,AC315="n/a"),"n/a",M315/AC315*100)</f>
        <v>37.768240343347635</v>
      </c>
      <c r="AA315" s="900">
        <f>IF(OR(AC315&lt;0.01,AC315="n/a"),"n/a",I315/AC315)</f>
        <v>27.437768240343345</v>
      </c>
      <c r="AB315" s="1199">
        <v>12</v>
      </c>
      <c r="AC315" s="893">
        <v>4.66</v>
      </c>
      <c r="AD315" s="893">
        <v>2.41</v>
      </c>
      <c r="AE315" s="893">
        <v>6.53</v>
      </c>
      <c r="AF315" s="893">
        <v>5.17</v>
      </c>
      <c r="AG315" s="893">
        <v>19.100000000000001</v>
      </c>
      <c r="AH315" s="893">
        <v>-22.1</v>
      </c>
      <c r="AI315" s="893">
        <v>17.64</v>
      </c>
      <c r="AJ315" s="893">
        <v>15.8</v>
      </c>
      <c r="AK315" s="893">
        <v>11.25</v>
      </c>
      <c r="AL315" s="893">
        <v>21260</v>
      </c>
      <c r="AM315" s="893">
        <v>0.3</v>
      </c>
      <c r="AN315" s="893">
        <v>0</v>
      </c>
      <c r="AO315" s="753">
        <f>IF(U315="n/a","n/a",IF(AA315&lt;0,"n/a",IF(AA315="n/a","n/a",J315+U315-AA315)))</f>
        <v>10.131854693009863</v>
      </c>
      <c r="AP315" s="754">
        <f>IF(U315="n/a","n/a",J315+U315)</f>
        <v>37.569622933353209</v>
      </c>
      <c r="AQ315" s="902">
        <f>IF(OR(AC315&lt;0.01,AF315="n/a"),"n/a",(I315/SQRT(22.5*AC315*(I315/AF315))-1)*100)</f>
        <v>151.08941462052479</v>
      </c>
      <c r="AR315" s="663">
        <f>INDEX(Historical!$C$7:$C$1279,MATCH(B315,Historical!$B$7:$B$1301,0))*IF(AH315="n/a",1.03,IF(AH315&lt;0,1.01,IF(AH315&gt;10,1.1,(1+AH315/100))))</f>
        <v>1.6563999999999999</v>
      </c>
      <c r="AS315" s="900">
        <f>IF($AI315="n/a",1.03*AR315,IF($AI315&lt;0,1.01*AR315,IF($AI315&gt;10,1.1*AR315,(1+$AI315/100)*AR315)))</f>
        <v>1.8220400000000001</v>
      </c>
      <c r="AT315" s="900">
        <f>IF($AK315="n/a",1.03*AS315,IF($AK315&lt;0,1.01*AS315,IF($AK315&gt;10,1.1*AS315,(1+$AK315/100)*AS315)))</f>
        <v>2.0042440000000004</v>
      </c>
      <c r="AU315" s="900">
        <f>IF($AK315="n/a",1.03*AT315,IF($AK315&lt;0,1.01*AT315,IF($AK315&gt;10,1.1*AT315,(1+$AK315/100)*AT315)))</f>
        <v>2.2046684000000005</v>
      </c>
      <c r="AV315" s="900">
        <f>IF($AK315="n/a",1.03*AU315,IF($AK315&lt;0,1.01*AU315,IF($AK315&gt;10,1.1*AU315,(1+$AK315/100)*AU315)))</f>
        <v>2.4251352400000008</v>
      </c>
      <c r="AW315" s="663">
        <f>SUM(AR315:AV315)</f>
        <v>10.112487640000003</v>
      </c>
      <c r="AX315" s="761">
        <f>AW315/I315*100</f>
        <v>7.9090314719224173</v>
      </c>
      <c r="AY315" s="742">
        <v>1.25</v>
      </c>
      <c r="AZ315" s="896">
        <v>88.31</v>
      </c>
      <c r="BA315" s="896">
        <v>-7.5</v>
      </c>
      <c r="BB315" s="896">
        <v>10.74</v>
      </c>
      <c r="BC315" s="896">
        <v>23.419999999999998</v>
      </c>
      <c r="BD315" s="921"/>
      <c r="BE315" s="635">
        <v>2014</v>
      </c>
      <c r="BF315" s="912">
        <f>IF(BE315&gt;2008,0,IF(BE315&gt;2001,1,IF(BE315&gt;1990,2,IF(BE315&gt;1980,3,IF(BE315&gt;1973,4,IF(BE315&gt;1970,5,IF(BE315&gt;1960,6,IF(BE315&gt;1958,7,IF(BE315&gt;1953,8,9)))))))))</f>
        <v>0</v>
      </c>
      <c r="BG315" s="896">
        <v>16.100000000000001</v>
      </c>
    </row>
    <row r="316" spans="1:59" s="877" customFormat="1" ht="12.75" customHeight="1" x14ac:dyDescent="0.2">
      <c r="A316" s="988" t="s">
        <v>1628</v>
      </c>
      <c r="B316" s="877" t="s">
        <v>1629</v>
      </c>
      <c r="C316" s="946" t="s">
        <v>123</v>
      </c>
      <c r="D316" s="946" t="s">
        <v>4372</v>
      </c>
      <c r="E316" s="746">
        <v>8</v>
      </c>
      <c r="F316" s="1199">
        <v>505</v>
      </c>
      <c r="G316" s="1199" t="s">
        <v>106</v>
      </c>
      <c r="H316" s="1199" t="s">
        <v>106</v>
      </c>
      <c r="I316" s="888">
        <v>33.409999999999997</v>
      </c>
      <c r="J316" s="663">
        <f>(M316/I316)*100</f>
        <v>5.2678838671056578</v>
      </c>
      <c r="K316" s="891">
        <v>0.44</v>
      </c>
      <c r="L316" s="901">
        <v>4</v>
      </c>
      <c r="M316" s="654">
        <f>K316*L316</f>
        <v>1.76</v>
      </c>
      <c r="N316" s="884" t="s">
        <v>605</v>
      </c>
      <c r="O316" s="747">
        <v>0.43</v>
      </c>
      <c r="P316" s="880">
        <v>43433</v>
      </c>
      <c r="Q316" s="880">
        <v>43455</v>
      </c>
      <c r="R316" s="654">
        <f>(K316-O316)/O316*100</f>
        <v>2.3255813953488391</v>
      </c>
      <c r="S316" s="714">
        <f>IF(INDEX(Historical!$D$7:$D$1277,MATCH(B316,Historical!$B$7:$B$1301,0))=0,"n/a",(INDEX(Historical!$C$7:$C$1279,MATCH(B316,Historical!$B$7:$B$1301,0))/INDEX(Historical!$D$7:$D$1277,MATCH(B316,Historical!$B$7:$B$1301,0))-1)*100)</f>
        <v>1.7341040462427681</v>
      </c>
      <c r="T316" s="714">
        <f>IF(INDEX(Historical!$F$7:$F$1270,MATCH(B316,Historical!$B$7:$B$1301,0))=0,"n/a",((INDEX(Historical!$C$7:$C$1279,MATCH(B316,Historical!$B$7:$B$1301,0))/INDEX(Historical!$F$7:$F$1270,MATCH(B316,Historical!$B$7:$B$1301,0)))^(1/3)-1)*100)</f>
        <v>2.8014446485053801</v>
      </c>
      <c r="U316" s="714">
        <f>IF(INDEX(Historical!$H$7:$H$1270,MATCH(B316,Historical!$B$7:$B$1301,0))=0,"n/a",((INDEX(Historical!$C$7:$C$1279,MATCH(B316,Historical!$B$7:$B$1301,0))/INDEX(Historical!$H$7:$H$1270,MATCH(B316,Historical!$B$7:$B$1301,0)))^(1/5)-1)*100)</f>
        <v>3.8082721435300781</v>
      </c>
      <c r="V316" s="714">
        <f>IF(INDEX(Historical!$O$7:$O$1270,MATCH(B316,Historical!$B$7:$B$1301,0))=0,"n/a",((INDEX(Historical!$C$7:$C$1279,MATCH(B316,Historical!$B$7:$B$1301,0))/INDEX(Historical!$O$7:$O$1270,MATCH(B316,Historical!$B$7:$B$1301,0)))^(1/10)-1)*100)</f>
        <v>19.354594411879987</v>
      </c>
      <c r="W316" s="715">
        <f>IF(OR(U316&lt;=0,U316="n/a",V316&lt;=0,V316="n/a"),"n/a",U316/V316)</f>
        <v>0.19676321097137195</v>
      </c>
      <c r="X316" s="716" t="str">
        <f>IF(OR(AJ316&lt;=0,AJ316="n/a",U316&lt;=0,U316="n/a"),"n/a",U316/AJ316)</f>
        <v>n/a</v>
      </c>
      <c r="Y316" s="685" t="s">
        <v>4499</v>
      </c>
      <c r="Z316" s="663">
        <f>IF(OR(AC316&lt;0.01,AC316="n/a"),"n/a",M316/AC316*100)</f>
        <v>60.689655172413794</v>
      </c>
      <c r="AA316" s="900">
        <f>IF(OR(AC316&lt;0.01,AC316="n/a"),"n/a",I316/AC316)</f>
        <v>11.520689655172413</v>
      </c>
      <c r="AB316" s="901">
        <v>12</v>
      </c>
      <c r="AC316" s="879">
        <v>2.9</v>
      </c>
      <c r="AD316" s="879">
        <v>2.25</v>
      </c>
      <c r="AE316" s="879">
        <v>0.99</v>
      </c>
      <c r="AF316" s="879">
        <v>1.69</v>
      </c>
      <c r="AG316" s="879">
        <v>15.4</v>
      </c>
      <c r="AH316" s="879">
        <v>1.7999999999999998</v>
      </c>
      <c r="AI316" s="879">
        <v>-6.5</v>
      </c>
      <c r="AJ316" s="879">
        <v>-1.3</v>
      </c>
      <c r="AK316" s="879">
        <v>5</v>
      </c>
      <c r="AL316" s="892">
        <v>1020</v>
      </c>
      <c r="AM316" s="886">
        <v>1.2</v>
      </c>
      <c r="AN316" s="879">
        <v>1.27</v>
      </c>
      <c r="AO316" s="753">
        <f>IF(U316="n/a","n/a",IF(AA316&lt;0,"n/a",IF(AA316="n/a","n/a",J316+U316-AA316)))</f>
        <v>-2.4445336445366781</v>
      </c>
      <c r="AP316" s="754">
        <f>IF(U316="n/a","n/a",J316+U316)</f>
        <v>9.0761560106357351</v>
      </c>
      <c r="AQ316" s="902">
        <f>IF(OR(AC316&lt;0.01,AF316="n/a"),"n/a",(I316/SQRT(22.5*AC316*(I316/AF316))-1)*100)</f>
        <v>-6.9767878018457408</v>
      </c>
      <c r="AR316" s="663">
        <f>INDEX(Historical!$C$7:$C$1279,MATCH(B316,Historical!$B$7:$B$1301,0))*IF(AH316="n/a",1.03,IF(AH316&lt;0,1.01,IF(AH316&gt;10,1.1,(1+AH316/100))))</f>
        <v>1.7916799999999999</v>
      </c>
      <c r="AS316" s="900">
        <f>IF($AI316="n/a",1.03*AR316,IF($AI316&lt;0,1.01*AR316,IF($AI316&gt;10,1.1*AR316,(1+$AI316/100)*AR316)))</f>
        <v>1.8095968</v>
      </c>
      <c r="AT316" s="900">
        <f>IF($AK316="n/a",1.03*AS316,IF($AK316&lt;0,1.01*AS316,IF($AK316&gt;10,1.1*AS316,(1+$AK316/100)*AS316)))</f>
        <v>1.90007664</v>
      </c>
      <c r="AU316" s="900">
        <f>IF($AK316="n/a",1.03*AT316,IF($AK316&lt;0,1.01*AT316,IF($AK316&gt;10,1.1*AT316,(1+$AK316/100)*AT316)))</f>
        <v>1.9950804720000002</v>
      </c>
      <c r="AV316" s="900">
        <f>IF($AK316="n/a",1.03*AU316,IF($AK316&lt;0,1.01*AU316,IF($AK316&gt;10,1.1*AU316,(1+$AK316/100)*AU316)))</f>
        <v>2.0948344956000002</v>
      </c>
      <c r="AW316" s="663">
        <f>SUM(AR316:AV316)</f>
        <v>9.5912684076000012</v>
      </c>
      <c r="AX316" s="761">
        <f>AW316/I316*100</f>
        <v>28.70777733492967</v>
      </c>
      <c r="AY316" s="948">
        <v>1.35</v>
      </c>
      <c r="AZ316" s="886">
        <v>67.05</v>
      </c>
      <c r="BA316" s="886">
        <v>-28.37</v>
      </c>
      <c r="BB316" s="886">
        <v>9.5200000000000014</v>
      </c>
      <c r="BC316" s="886">
        <v>-5.2299999999999995</v>
      </c>
      <c r="BD316" s="921"/>
      <c r="BE316" s="635">
        <v>2013</v>
      </c>
      <c r="BF316" s="912">
        <f>IF(BE316&gt;2008,0,IF(BE316&gt;2001,1,IF(BE316&gt;1990,2,IF(BE316&gt;1980,3,IF(BE316&gt;1973,4,IF(BE316&gt;1970,5,IF(BE316&gt;1960,6,IF(BE316&gt;1958,7,IF(BE316&gt;1953,8,9)))))))))</f>
        <v>0</v>
      </c>
      <c r="BG316" s="896">
        <v>5.8999999999999995</v>
      </c>
    </row>
    <row r="317" spans="1:59" s="877" customFormat="1" ht="12.75" customHeight="1" x14ac:dyDescent="0.2">
      <c r="A317" s="885" t="s">
        <v>1681</v>
      </c>
      <c r="B317" s="615" t="s">
        <v>1682</v>
      </c>
      <c r="C317" s="946" t="s">
        <v>112</v>
      </c>
      <c r="D317" s="946" t="s">
        <v>211</v>
      </c>
      <c r="E317" s="746">
        <v>9</v>
      </c>
      <c r="F317" s="1199">
        <v>462</v>
      </c>
      <c r="G317" s="1199" t="s">
        <v>106</v>
      </c>
      <c r="H317" s="1199" t="s">
        <v>106</v>
      </c>
      <c r="I317" s="888">
        <v>57.55</v>
      </c>
      <c r="J317" s="663">
        <f>(M317/I317)*100</f>
        <v>1.5291051259774111</v>
      </c>
      <c r="K317" s="891">
        <v>0.22</v>
      </c>
      <c r="L317" s="901">
        <v>4</v>
      </c>
      <c r="M317" s="654">
        <f>K317*L317</f>
        <v>0.88</v>
      </c>
      <c r="N317" s="884" t="s">
        <v>514</v>
      </c>
      <c r="O317" s="747">
        <v>0.2</v>
      </c>
      <c r="P317" s="875">
        <v>43777</v>
      </c>
      <c r="Q317" s="875">
        <v>43795</v>
      </c>
      <c r="R317" s="654">
        <f>(K317-O317)/O317*100</f>
        <v>9.9999999999999947</v>
      </c>
      <c r="S317" s="714">
        <f>IF(INDEX(Historical!$D$7:$D$1277,MATCH(B317,Historical!$B$7:$B$1301,0))=0,"n/a",(INDEX(Historical!$C$7:$C$1279,MATCH(B317,Historical!$B$7:$B$1301,0))/INDEX(Historical!$D$7:$D$1277,MATCH(B317,Historical!$B$7:$B$1301,0))-1)*100)</f>
        <v>10.810810810810811</v>
      </c>
      <c r="T317" s="714">
        <f>IF(INDEX(Historical!$F$7:$F$1270,MATCH(B317,Historical!$B$7:$B$1301,0))=0,"n/a",((INDEX(Historical!$C$7:$C$1279,MATCH(B317,Historical!$B$7:$B$1301,0))/INDEX(Historical!$F$7:$F$1270,MATCH(B317,Historical!$B$7:$B$1301,0)))^(1/3)-1)*100)</f>
        <v>12.23507977934435</v>
      </c>
      <c r="U317" s="714">
        <f>IF(INDEX(Historical!$H$7:$H$1270,MATCH(B317,Historical!$B$7:$B$1301,0))=0,"n/a",((INDEX(Historical!$C$7:$C$1279,MATCH(B317,Historical!$B$7:$B$1301,0))/INDEX(Historical!$H$7:$H$1270,MATCH(B317,Historical!$B$7:$B$1301,0)))^(1/5)-1)*100)</f>
        <v>14.31755108178514</v>
      </c>
      <c r="V317" s="714">
        <f>IF(INDEX(Historical!$O$7:$O$1270,MATCH(B317,Historical!$B$7:$B$1301,0))=0,"n/a",((INDEX(Historical!$C$7:$C$1279,MATCH(B317,Historical!$B$7:$B$1301,0))/INDEX(Historical!$O$7:$O$1270,MATCH(B317,Historical!$B$7:$B$1301,0)))^(1/10)-1)*100)</f>
        <v>8.5803244800448439</v>
      </c>
      <c r="W317" s="715">
        <f>IF(OR(U317&lt;=0,U317="n/a",V317&lt;=0,V317="n/a"),"n/a",U317/V317)</f>
        <v>1.6686491420089409</v>
      </c>
      <c r="X317" s="716" t="str">
        <f>IF(OR(AJ317&lt;=0,AJ317="n/a",U317&lt;=0,U317="n/a"),"n/a",U317/AJ317)</f>
        <v>n/a</v>
      </c>
      <c r="Y317" s="890"/>
      <c r="Z317" s="663">
        <f>IF(OR(AC317&lt;0.01,AC317="n/a"),"n/a",M317/AC317*100)</f>
        <v>21.782178217821784</v>
      </c>
      <c r="AA317" s="900">
        <f>IF(OR(AC317&lt;0.01,AC317="n/a"),"n/a",I317/AC317)</f>
        <v>14.245049504950494</v>
      </c>
      <c r="AB317" s="901">
        <v>6</v>
      </c>
      <c r="AC317" s="879">
        <v>4.04</v>
      </c>
      <c r="AD317" s="879">
        <v>1.43</v>
      </c>
      <c r="AE317" s="879">
        <v>1.03</v>
      </c>
      <c r="AF317" s="879">
        <v>1.53</v>
      </c>
      <c r="AG317" s="879">
        <v>6.5</v>
      </c>
      <c r="AH317" s="879">
        <v>-5.8999999999999995</v>
      </c>
      <c r="AI317" s="879">
        <v>15.85</v>
      </c>
      <c r="AJ317" s="879">
        <v>-0.3</v>
      </c>
      <c r="AK317" s="879">
        <v>10</v>
      </c>
      <c r="AL317" s="892">
        <v>695.53</v>
      </c>
      <c r="AM317" s="886">
        <v>0.1</v>
      </c>
      <c r="AN317" s="879">
        <v>0.45</v>
      </c>
      <c r="AO317" s="753">
        <f>IF(U317="n/a","n/a",IF(AA317&lt;0,"n/a",IF(AA317="n/a","n/a",J317+U317-AA317)))</f>
        <v>1.6016067028120577</v>
      </c>
      <c r="AP317" s="754">
        <f>IF(U317="n/a","n/a",J317+U317)</f>
        <v>15.846656207762551</v>
      </c>
      <c r="AQ317" s="902">
        <f>IF(OR(AC317&lt;0.01,AF317="n/a"),"n/a",(I317/SQRT(22.5*AC317*(I317/AF317))-1)*100)</f>
        <v>-1.5793026677501376</v>
      </c>
      <c r="AR317" s="663">
        <f>INDEX(Historical!$C$7:$C$1279,MATCH(B317,Historical!$B$7:$B$1301,0))*IF(AH317="n/a",1.03,IF(AH317&lt;0,1.01,IF(AH317&gt;10,1.1,(1+AH317/100))))</f>
        <v>0.82819999999999994</v>
      </c>
      <c r="AS317" s="900">
        <f>IF($AI317="n/a",1.03*AR317,IF($AI317&lt;0,1.01*AR317,IF($AI317&gt;10,1.1*AR317,(1+$AI317/100)*AR317)))</f>
        <v>0.91102000000000005</v>
      </c>
      <c r="AT317" s="900">
        <f>IF($AK317="n/a",1.03*AS317,IF($AK317&lt;0,1.01*AS317,IF($AK317&gt;10,1.1*AS317,(1+$AK317/100)*AS317)))</f>
        <v>1.0021220000000002</v>
      </c>
      <c r="AU317" s="900">
        <f>IF($AK317="n/a",1.03*AT317,IF($AK317&lt;0,1.01*AT317,IF($AK317&gt;10,1.1*AT317,(1+$AK317/100)*AT317)))</f>
        <v>1.1023342000000003</v>
      </c>
      <c r="AV317" s="900">
        <f>IF($AK317="n/a",1.03*AU317,IF($AK317&lt;0,1.01*AU317,IF($AK317&gt;10,1.1*AU317,(1+$AK317/100)*AU317)))</f>
        <v>1.2125676200000004</v>
      </c>
      <c r="AW317" s="663">
        <f>SUM(AR317:AV317)</f>
        <v>5.0562438200000015</v>
      </c>
      <c r="AX317" s="761">
        <f>AW317/I317*100</f>
        <v>8.7858276629018288</v>
      </c>
      <c r="AY317" s="948">
        <v>1.37</v>
      </c>
      <c r="AZ317" s="886">
        <v>53.47</v>
      </c>
      <c r="BA317" s="886">
        <v>-29.549999999999997</v>
      </c>
      <c r="BB317" s="886">
        <v>11.37</v>
      </c>
      <c r="BC317" s="886">
        <v>-11.25</v>
      </c>
      <c r="BD317" s="921"/>
      <c r="BE317" s="635">
        <v>2012</v>
      </c>
      <c r="BF317" s="912">
        <f>IF(BE317&gt;2008,0,IF(BE317&gt;2001,1,IF(BE317&gt;1990,2,IF(BE317&gt;1980,3,IF(BE317&gt;1973,4,IF(BE317&gt;1970,5,IF(BE317&gt;1960,6,IF(BE317&gt;1958,7,IF(BE317&gt;1953,8,9)))))))))</f>
        <v>0</v>
      </c>
      <c r="BG317" s="896">
        <v>3.2</v>
      </c>
    </row>
    <row r="318" spans="1:59" s="877" customFormat="1" ht="12.75" customHeight="1" x14ac:dyDescent="0.2">
      <c r="A318" s="895" t="s">
        <v>4615</v>
      </c>
      <c r="B318" s="615" t="s">
        <v>4609</v>
      </c>
      <c r="C318" s="946" t="s">
        <v>112</v>
      </c>
      <c r="D318" s="946" t="s">
        <v>4338</v>
      </c>
      <c r="E318" s="746">
        <v>5</v>
      </c>
      <c r="F318" s="1199">
        <v>767</v>
      </c>
      <c r="G318" s="1199" t="s">
        <v>106</v>
      </c>
      <c r="H318" s="1199" t="s">
        <v>106</v>
      </c>
      <c r="I318" s="888">
        <v>20.54</v>
      </c>
      <c r="J318" s="663">
        <f>(M318/I318)*100</f>
        <v>2.7263875365141192</v>
      </c>
      <c r="K318" s="891">
        <v>0.14000000000000001</v>
      </c>
      <c r="L318" s="901">
        <v>4</v>
      </c>
      <c r="M318" s="654">
        <f>K318*L318</f>
        <v>0.56000000000000005</v>
      </c>
      <c r="N318" s="884" t="s">
        <v>1240</v>
      </c>
      <c r="O318" s="747">
        <v>0.12</v>
      </c>
      <c r="P318" s="875">
        <v>43896</v>
      </c>
      <c r="Q318" s="875">
        <v>43906</v>
      </c>
      <c r="R318" s="654">
        <f>(K318-O318)/O318*100</f>
        <v>16.666666666666682</v>
      </c>
      <c r="S318" s="714">
        <f>IF(INDEX(Historical!$D$7:$D$1277,MATCH(B318,Historical!$B$7:$B$1301,0))=0,"n/a",(INDEX(Historical!$C$7:$C$1279,MATCH(B318,Historical!$B$7:$B$1301,0))/INDEX(Historical!$D$7:$D$1277,MATCH(B318,Historical!$B$7:$B$1301,0))-1)*100)</f>
        <v>9.0909090909090828</v>
      </c>
      <c r="T318" s="714">
        <f>IF(INDEX(Historical!$F$7:$F$1270,MATCH(B318,Historical!$B$7:$B$1301,0))=0,"n/a",((INDEX(Historical!$C$7:$C$1279,MATCH(B318,Historical!$B$7:$B$1301,0))/INDEX(Historical!$F$7:$F$1270,MATCH(B318,Historical!$B$7:$B$1301,0)))^(1/3)-1)*100)</f>
        <v>68.686533060349845</v>
      </c>
      <c r="U318" s="714" t="str">
        <f>IF(INDEX(Historical!$H$7:$H$1270,MATCH(B318,Historical!$B$7:$B$1301,0))=0,"n/a",((INDEX(Historical!$C$7:$C$1279,MATCH(B318,Historical!$B$7:$B$1301,0))/INDEX(Historical!$H$7:$H$1270,MATCH(B318,Historical!$B$7:$B$1301,0)))^(1/5)-1)*100)</f>
        <v>n/a</v>
      </c>
      <c r="V318" s="714">
        <f>IF(INDEX(Historical!$O$7:$O$1270,MATCH(B318,Historical!$B$7:$B$1301,0))=0,"n/a",((INDEX(Historical!$C$7:$C$1279,MATCH(B318,Historical!$B$7:$B$1301,0))/INDEX(Historical!$O$7:$O$1270,MATCH(B318,Historical!$B$7:$B$1301,0)))^(1/10)-1)*100)</f>
        <v>-4.3647500209962997</v>
      </c>
      <c r="W318" s="715" t="str">
        <f>IF(OR(U318&lt;=0,U318="n/a",V318&lt;=0,V318="n/a"),"n/a",U318/V318)</f>
        <v>n/a</v>
      </c>
      <c r="X318" s="716" t="str">
        <f>IF(OR(AJ318&lt;=0,AJ318="n/a",U318&lt;=0,U318="n/a"),"n/a",U318/AJ318)</f>
        <v>n/a</v>
      </c>
      <c r="Y318" s="890"/>
      <c r="Z318" s="663">
        <f>IF(OR(AC318&lt;0.01,AC318="n/a"),"n/a",M318/AC318*100)</f>
        <v>44.094488188976385</v>
      </c>
      <c r="AA318" s="900">
        <f>IF(OR(AC318&lt;0.01,AC318="n/a"),"n/a",I318/AC318)</f>
        <v>16.173228346456693</v>
      </c>
      <c r="AB318" s="901">
        <v>12</v>
      </c>
      <c r="AC318" s="879">
        <v>1.27</v>
      </c>
      <c r="AD318" s="879">
        <v>0.89</v>
      </c>
      <c r="AE318" s="879">
        <v>0.85</v>
      </c>
      <c r="AF318" s="879">
        <v>5.61</v>
      </c>
      <c r="AG318" s="879">
        <v>29.599999999999998</v>
      </c>
      <c r="AH318" s="879">
        <v>-15.1</v>
      </c>
      <c r="AI318" s="879">
        <v>41.4</v>
      </c>
      <c r="AJ318" s="879">
        <v>28.7</v>
      </c>
      <c r="AK318" s="879">
        <v>18</v>
      </c>
      <c r="AL318" s="892">
        <v>804.69</v>
      </c>
      <c r="AM318" s="886">
        <v>1.2</v>
      </c>
      <c r="AN318" s="879">
        <v>0</v>
      </c>
      <c r="AO318" s="753" t="str">
        <f>IF(U318="n/a","n/a",IF(AA318&lt;0,"n/a",IF(AA318="n/a","n/a",J318+U318-AA318)))</f>
        <v>n/a</v>
      </c>
      <c r="AP318" s="754" t="str">
        <f>IF(U318="n/a","n/a",J318+U318)</f>
        <v>n/a</v>
      </c>
      <c r="AQ318" s="902">
        <f>IF(OR(AC318&lt;0.01,AF318="n/a"),"n/a",(I318/SQRT(22.5*AC318*(I318/AF318))-1)*100)</f>
        <v>100.8114771217821</v>
      </c>
      <c r="AR318" s="663">
        <f>INDEX(Historical!$C$7:$C$1279,MATCH(B318,Historical!$B$7:$B$1301,0))*IF(AH318="n/a",1.03,IF(AH318&lt;0,1.01,IF(AH318&gt;10,1.1,(1+AH318/100))))</f>
        <v>0.48480000000000001</v>
      </c>
      <c r="AS318" s="900">
        <f>IF($AI318="n/a",1.03*AR318,IF($AI318&lt;0,1.01*AR318,IF($AI318&gt;10,1.1*AR318,(1+$AI318/100)*AR318)))</f>
        <v>0.53328000000000009</v>
      </c>
      <c r="AT318" s="900">
        <f>IF($AK318="n/a",1.03*AS318,IF($AK318&lt;0,1.01*AS318,IF($AK318&gt;10,1.1*AS318,(1+$AK318/100)*AS318)))</f>
        <v>0.58660800000000013</v>
      </c>
      <c r="AU318" s="900">
        <f>IF($AK318="n/a",1.03*AT318,IF($AK318&lt;0,1.01*AT318,IF($AK318&gt;10,1.1*AT318,(1+$AK318/100)*AT318)))</f>
        <v>0.6452688000000002</v>
      </c>
      <c r="AV318" s="900">
        <f>IF($AK318="n/a",1.03*AU318,IF($AK318&lt;0,1.01*AU318,IF($AK318&gt;10,1.1*AU318,(1+$AK318/100)*AU318)))</f>
        <v>0.70979568000000026</v>
      </c>
      <c r="AW318" s="663">
        <f>SUM(AR318:AV318)</f>
        <v>2.9597524800000006</v>
      </c>
      <c r="AX318" s="761">
        <f>AW318/I318*100</f>
        <v>14.40970048685492</v>
      </c>
      <c r="AY318" s="948">
        <v>0.54</v>
      </c>
      <c r="AZ318" s="886">
        <v>46.71</v>
      </c>
      <c r="BA318" s="886">
        <v>-18.64</v>
      </c>
      <c r="BB318" s="886">
        <v>3.2800000000000002</v>
      </c>
      <c r="BC318" s="886">
        <v>-1.41</v>
      </c>
      <c r="BD318" s="921"/>
      <c r="BE318" s="635">
        <v>2016</v>
      </c>
      <c r="BF318" s="912">
        <f>IF(BE318&gt;2008,0,IF(BE318&gt;2001,1,IF(BE318&gt;1990,2,IF(BE318&gt;1980,3,IF(BE318&gt;1973,4,IF(BE318&gt;1970,5,IF(BE318&gt;1960,6,IF(BE318&gt;1958,7,IF(BE318&gt;1953,8,9)))))))))</f>
        <v>0</v>
      </c>
      <c r="BG318" s="896">
        <v>12.2</v>
      </c>
    </row>
    <row r="319" spans="1:59" s="877" customFormat="1" ht="12.75" customHeight="1" x14ac:dyDescent="0.2">
      <c r="A319" s="894" t="s">
        <v>1726</v>
      </c>
      <c r="B319" s="615" t="s">
        <v>1727</v>
      </c>
      <c r="C319" s="946" t="s">
        <v>108</v>
      </c>
      <c r="D319" s="946" t="s">
        <v>4345</v>
      </c>
      <c r="E319" s="746">
        <v>7</v>
      </c>
      <c r="F319" s="1199">
        <v>608</v>
      </c>
      <c r="G319" s="1199" t="s">
        <v>106</v>
      </c>
      <c r="H319" s="1199" t="s">
        <v>106</v>
      </c>
      <c r="I319" s="888">
        <v>30.45</v>
      </c>
      <c r="J319" s="663">
        <f>(M319/I319)*100</f>
        <v>2.8899835796387521</v>
      </c>
      <c r="K319" s="891">
        <v>0.22</v>
      </c>
      <c r="L319" s="901">
        <v>4</v>
      </c>
      <c r="M319" s="654">
        <f>K319*L319</f>
        <v>0.88</v>
      </c>
      <c r="N319" s="884" t="s">
        <v>318</v>
      </c>
      <c r="O319" s="747">
        <v>0.19</v>
      </c>
      <c r="P319" s="875">
        <v>43720</v>
      </c>
      <c r="Q319" s="875">
        <v>43735</v>
      </c>
      <c r="R319" s="654">
        <f>(K319-O319)/O319*100</f>
        <v>15.789473684210526</v>
      </c>
      <c r="S319" s="714">
        <f>IF(INDEX(Historical!$D$7:$D$1277,MATCH(B319,Historical!$B$7:$B$1301,0))=0,"n/a",(INDEX(Historical!$C$7:$C$1279,MATCH(B319,Historical!$B$7:$B$1301,0))/INDEX(Historical!$D$7:$D$1277,MATCH(B319,Historical!$B$7:$B$1301,0))-1)*100)</f>
        <v>17.142857142857149</v>
      </c>
      <c r="T319" s="714">
        <f>IF(INDEX(Historical!$F$7:$F$1270,MATCH(B319,Historical!$B$7:$B$1301,0))=0,"n/a",((INDEX(Historical!$C$7:$C$1279,MATCH(B319,Historical!$B$7:$B$1301,0))/INDEX(Historical!$F$7:$F$1270,MATCH(B319,Historical!$B$7:$B$1301,0)))^(1/3)-1)*100)</f>
        <v>10.973904713454852</v>
      </c>
      <c r="U319" s="714">
        <f>IF(INDEX(Historical!$H$7:$H$1270,MATCH(B319,Historical!$B$7:$B$1301,0))=0,"n/a",((INDEX(Historical!$C$7:$C$1279,MATCH(B319,Historical!$B$7:$B$1301,0))/INDEX(Historical!$H$7:$H$1270,MATCH(B319,Historical!$B$7:$B$1301,0)))^(1/5)-1)*100)</f>
        <v>13.258872838875678</v>
      </c>
      <c r="V319" s="714">
        <f>IF(INDEX(Historical!$O$7:$O$1270,MATCH(B319,Historical!$B$7:$B$1301,0))=0,"n/a",((INDEX(Historical!$C$7:$C$1279,MATCH(B319,Historical!$B$7:$B$1301,0))/INDEX(Historical!$O$7:$O$1270,MATCH(B319,Historical!$B$7:$B$1301,0)))^(1/10)-1)*100)</f>
        <v>4.6600772299310922</v>
      </c>
      <c r="W319" s="715">
        <f>IF(OR(U319&lt;=0,U319="n/a",V319&lt;=0,V319="n/a"),"n/a",U319/V319)</f>
        <v>2.8452045287394809</v>
      </c>
      <c r="X319" s="716">
        <f>IF(OR(AJ319&lt;=0,AJ319="n/a",U319&lt;=0,U319="n/a"),"n/a",U319/AJ319)</f>
        <v>0.84992774608177424</v>
      </c>
      <c r="Y319" s="676"/>
      <c r="Z319" s="663">
        <f>IF(OR(AC319&lt;0.01,AC319="n/a"),"n/a",M319/AC319*100)</f>
        <v>31.541218637992831</v>
      </c>
      <c r="AA319" s="900">
        <f>IF(OR(AC319&lt;0.01,AC319="n/a"),"n/a",I319/AC319)</f>
        <v>10.913978494623656</v>
      </c>
      <c r="AB319" s="901">
        <v>12</v>
      </c>
      <c r="AC319" s="879">
        <v>2.79</v>
      </c>
      <c r="AD319" s="879">
        <v>1.5</v>
      </c>
      <c r="AE319" s="879">
        <v>3.25</v>
      </c>
      <c r="AF319" s="879">
        <v>1.03</v>
      </c>
      <c r="AG319" s="879">
        <v>9.6</v>
      </c>
      <c r="AH319" s="879">
        <v>18.2</v>
      </c>
      <c r="AI319" s="879">
        <v>-5.33</v>
      </c>
      <c r="AJ319" s="879">
        <v>15.6</v>
      </c>
      <c r="AK319" s="879">
        <v>7.0000000000000009</v>
      </c>
      <c r="AL319" s="892">
        <v>881.08</v>
      </c>
      <c r="AM319" s="886">
        <v>5.8000000000000007</v>
      </c>
      <c r="AN319" s="879">
        <v>7.0000000000000007E-2</v>
      </c>
      <c r="AO319" s="753">
        <f>IF(U319="n/a","n/a",IF(AA319&lt;0,"n/a",IF(AA319="n/a","n/a",J319+U319-AA319)))</f>
        <v>5.2348779238907746</v>
      </c>
      <c r="AP319" s="754">
        <f>IF(U319="n/a","n/a",J319+U319)</f>
        <v>16.148856418514431</v>
      </c>
      <c r="AQ319" s="902">
        <f>IF(OR(AC319&lt;0.01,AF319="n/a"),"n/a",(I319/SQRT(22.5*AC319*(I319/AF319))-1)*100)</f>
        <v>-29.3163610021154</v>
      </c>
      <c r="AR319" s="663">
        <f>INDEX(Historical!$C$7:$C$1279,MATCH(B319,Historical!$B$7:$B$1301,0))*IF(AH319="n/a",1.03,IF(AH319&lt;0,1.01,IF(AH319&gt;10,1.1,(1+AH319/100))))</f>
        <v>0.90200000000000002</v>
      </c>
      <c r="AS319" s="900">
        <f>IF($AI319="n/a",1.03*AR319,IF($AI319&lt;0,1.01*AR319,IF($AI319&gt;10,1.1*AR319,(1+$AI319/100)*AR319)))</f>
        <v>0.91102000000000005</v>
      </c>
      <c r="AT319" s="900">
        <f>IF($AK319="n/a",1.03*AS319,IF($AK319&lt;0,1.01*AS319,IF($AK319&gt;10,1.1*AS319,(1+$AK319/100)*AS319)))</f>
        <v>0.97479140000000009</v>
      </c>
      <c r="AU319" s="900">
        <f>IF($AK319="n/a",1.03*AT319,IF($AK319&lt;0,1.01*AT319,IF($AK319&gt;10,1.1*AT319,(1+$AK319/100)*AT319)))</f>
        <v>1.0430267980000001</v>
      </c>
      <c r="AV319" s="900">
        <f>IF($AK319="n/a",1.03*AU319,IF($AK319&lt;0,1.01*AU319,IF($AK319&gt;10,1.1*AU319,(1+$AK319/100)*AU319)))</f>
        <v>1.1160386738600001</v>
      </c>
      <c r="AW319" s="663">
        <f>SUM(AR319:AV319)</f>
        <v>4.9468768718600007</v>
      </c>
      <c r="AX319" s="761">
        <f>AW319/I319*100</f>
        <v>16.245901057011498</v>
      </c>
      <c r="AY319" s="948">
        <v>0.77</v>
      </c>
      <c r="AZ319" s="886">
        <v>32.1</v>
      </c>
      <c r="BA319" s="886">
        <v>-26.479999999999997</v>
      </c>
      <c r="BB319" s="886">
        <v>7.8100000000000005</v>
      </c>
      <c r="BC319" s="886">
        <v>-10.65</v>
      </c>
      <c r="BD319" s="921"/>
      <c r="BE319" s="635">
        <v>2014</v>
      </c>
      <c r="BF319" s="912">
        <f>IF(BE319&gt;2008,0,IF(BE319&gt;2001,1,IF(BE319&gt;1990,2,IF(BE319&gt;1980,3,IF(BE319&gt;1973,4,IF(BE319&gt;1970,5,IF(BE319&gt;1960,6,IF(BE319&gt;1958,7,IF(BE319&gt;1953,8,9)))))))))</f>
        <v>0</v>
      </c>
      <c r="BG319" s="896">
        <v>1.3</v>
      </c>
    </row>
    <row r="320" spans="1:59" s="877" customFormat="1" ht="12.75" customHeight="1" x14ac:dyDescent="0.2">
      <c r="A320" s="885" t="s">
        <v>4469</v>
      </c>
      <c r="B320" s="615" t="s">
        <v>4470</v>
      </c>
      <c r="C320" s="946" t="s">
        <v>108</v>
      </c>
      <c r="D320" s="946" t="s">
        <v>4345</v>
      </c>
      <c r="E320" s="746">
        <v>8</v>
      </c>
      <c r="F320" s="1199">
        <v>521</v>
      </c>
      <c r="G320" s="1199" t="s">
        <v>37</v>
      </c>
      <c r="H320" s="1199" t="s">
        <v>37</v>
      </c>
      <c r="I320" s="888">
        <v>29.42</v>
      </c>
      <c r="J320" s="663">
        <f>(M320/I320)*100</f>
        <v>4.7586675730795367</v>
      </c>
      <c r="K320" s="891">
        <v>0.35</v>
      </c>
      <c r="L320" s="901">
        <v>4</v>
      </c>
      <c r="M320" s="654">
        <f>K320*L320</f>
        <v>1.4</v>
      </c>
      <c r="N320" s="884" t="s">
        <v>148</v>
      </c>
      <c r="O320" s="747">
        <v>0.34</v>
      </c>
      <c r="P320" s="630">
        <v>43691</v>
      </c>
      <c r="Q320" s="630">
        <v>43711</v>
      </c>
      <c r="R320" s="654">
        <f>(K320-O320)/O320*100</f>
        <v>2.9411764705882213</v>
      </c>
      <c r="S320" s="714">
        <f>IF(INDEX(Historical!$D$7:$D$1277,MATCH(B320,Historical!$B$7:$B$1301,0))=0,"n/a",(INDEX(Historical!$C$7:$C$1279,MATCH(B320,Historical!$B$7:$B$1301,0))/INDEX(Historical!$D$7:$D$1277,MATCH(B320,Historical!$B$7:$B$1301,0))-1)*100)</f>
        <v>11.290322580645151</v>
      </c>
      <c r="T320" s="714">
        <f>IF(INDEX(Historical!$F$7:$F$1270,MATCH(B320,Historical!$B$7:$B$1301,0))=0,"n/a",((INDEX(Historical!$C$7:$C$1279,MATCH(B320,Historical!$B$7:$B$1301,0))/INDEX(Historical!$F$7:$F$1270,MATCH(B320,Historical!$B$7:$B$1301,0)))^(1/3)-1)*100)</f>
        <v>9.1920635988162367</v>
      </c>
      <c r="U320" s="714">
        <f>IF(INDEX(Historical!$H$7:$H$1270,MATCH(B320,Historical!$B$7:$B$1301,0))=0,"n/a",((INDEX(Historical!$C$7:$C$1279,MATCH(B320,Historical!$B$7:$B$1301,0))/INDEX(Historical!$H$7:$H$1270,MATCH(B320,Historical!$B$7:$B$1301,0)))^(1/5)-1)*100)</f>
        <v>7.9817214066277842</v>
      </c>
      <c r="V320" s="714">
        <f>IF(INDEX(Historical!$O$7:$O$1270,MATCH(B320,Historical!$B$7:$B$1301,0))=0,"n/a",((INDEX(Historical!$C$7:$C$1279,MATCH(B320,Historical!$B$7:$B$1301,0))/INDEX(Historical!$O$7:$O$1270,MATCH(B320,Historical!$B$7:$B$1301,0)))^(1/10)-1)*100)</f>
        <v>1.5780117620338707</v>
      </c>
      <c r="W320" s="715">
        <f>IF(OR(U320&lt;=0,U320="n/a",V320&lt;=0,V320="n/a"),"n/a",U320/V320)</f>
        <v>5.0580873974857372</v>
      </c>
      <c r="X320" s="716">
        <f>IF(OR(AJ320&lt;=0,AJ320="n/a",U320&lt;=0,U320="n/a"),"n/a",U320/AJ320)</f>
        <v>1.478096556782923</v>
      </c>
      <c r="Y320" s="677"/>
      <c r="Z320" s="663">
        <f>IF(OR(AC320&lt;0.01,AC320="n/a"),"n/a",M320/AC320*100)</f>
        <v>80.459770114942515</v>
      </c>
      <c r="AA320" s="900">
        <f>IF(OR(AC320&lt;0.01,AC320="n/a"),"n/a",I320/AC320)</f>
        <v>16.908045977011497</v>
      </c>
      <c r="AB320" s="901">
        <v>12</v>
      </c>
      <c r="AC320" s="879">
        <v>1.74</v>
      </c>
      <c r="AD320" s="879">
        <v>0.48</v>
      </c>
      <c r="AE320" s="879">
        <v>2.63</v>
      </c>
      <c r="AF320" s="879">
        <v>0.79</v>
      </c>
      <c r="AG320" s="879" t="s">
        <v>136</v>
      </c>
      <c r="AH320" s="879">
        <v>-34.5</v>
      </c>
      <c r="AI320" s="879">
        <v>23.3</v>
      </c>
      <c r="AJ320" s="879">
        <v>5.4</v>
      </c>
      <c r="AK320" s="879">
        <v>34.300000000000004</v>
      </c>
      <c r="AL320" s="892">
        <v>4670</v>
      </c>
      <c r="AM320" s="886">
        <v>1.4000000000000001</v>
      </c>
      <c r="AN320" s="879">
        <v>0.1</v>
      </c>
      <c r="AO320" s="753">
        <f>IF(U320="n/a","n/a",IF(AA320&lt;0,"n/a",IF(AA320="n/a","n/a",J320+U320-AA320)))</f>
        <v>-4.1676569973041762</v>
      </c>
      <c r="AP320" s="754">
        <f>IF(U320="n/a","n/a",J320+U320)</f>
        <v>12.740388979707321</v>
      </c>
      <c r="AQ320" s="902">
        <f>IF(OR(AC320&lt;0.01,AF320="n/a"),"n/a",(I320/SQRT(22.5*AC320*(I320/AF320))-1)*100)</f>
        <v>-22.950646922207984</v>
      </c>
      <c r="AR320" s="663">
        <f>INDEX(Historical!$C$7:$C$1279,MATCH(B320,Historical!$B$7:$B$1301,0))*IF(AH320="n/a",1.03,IF(AH320&lt;0,1.01,IF(AH320&gt;10,1.1,(1+AH320/100))))</f>
        <v>1.3937999999999999</v>
      </c>
      <c r="AS320" s="900">
        <f>IF($AI320="n/a",1.03*AR320,IF($AI320&lt;0,1.01*AR320,IF($AI320&gt;10,1.1*AR320,(1+$AI320/100)*AR320)))</f>
        <v>1.53318</v>
      </c>
      <c r="AT320" s="900">
        <f>IF($AK320="n/a",1.03*AS320,IF($AK320&lt;0,1.01*AS320,IF($AK320&gt;10,1.1*AS320,(1+$AK320/100)*AS320)))</f>
        <v>1.6864980000000001</v>
      </c>
      <c r="AU320" s="900">
        <f>IF($AK320="n/a",1.03*AT320,IF($AK320&lt;0,1.01*AT320,IF($AK320&gt;10,1.1*AT320,(1+$AK320/100)*AT320)))</f>
        <v>1.8551478000000001</v>
      </c>
      <c r="AV320" s="900">
        <f>IF($AK320="n/a",1.03*AU320,IF($AK320&lt;0,1.01*AU320,IF($AK320&gt;10,1.1*AU320,(1+$AK320/100)*AU320)))</f>
        <v>2.0406625800000002</v>
      </c>
      <c r="AW320" s="663">
        <f>SUM(AR320:AV320)</f>
        <v>8.509288380000001</v>
      </c>
      <c r="AX320" s="761">
        <f>AW320/I320*100</f>
        <v>28.923481917063228</v>
      </c>
      <c r="AY320" s="948">
        <v>1.93</v>
      </c>
      <c r="AZ320" s="886">
        <v>73.47</v>
      </c>
      <c r="BA320" s="886">
        <v>-38.01</v>
      </c>
      <c r="BB320" s="886">
        <v>3.64</v>
      </c>
      <c r="BC320" s="886">
        <v>-17.89</v>
      </c>
      <c r="BD320" s="921"/>
      <c r="BE320" s="635">
        <v>2012</v>
      </c>
      <c r="BF320" s="912">
        <f>IF(BE320&gt;2008,0,IF(BE320&gt;2001,1,IF(BE320&gt;1990,2,IF(BE320&gt;1980,3,IF(BE320&gt;1973,4,IF(BE320&gt;1970,5,IF(BE320&gt;1960,6,IF(BE320&gt;1958,7,IF(BE320&gt;1953,8,9)))))))))</f>
        <v>0</v>
      </c>
      <c r="BG320" s="896" t="s">
        <v>136</v>
      </c>
    </row>
    <row r="321" spans="1:59" s="877" customFormat="1" ht="12.75" customHeight="1" x14ac:dyDescent="0.2">
      <c r="A321" s="877" t="s">
        <v>1705</v>
      </c>
      <c r="B321" s="615" t="s">
        <v>1706</v>
      </c>
      <c r="C321" s="946" t="s">
        <v>4199</v>
      </c>
      <c r="D321" s="946" t="s">
        <v>4344</v>
      </c>
      <c r="E321" s="746">
        <v>8</v>
      </c>
      <c r="F321" s="1199">
        <v>586</v>
      </c>
      <c r="G321" s="1199" t="s">
        <v>106</v>
      </c>
      <c r="H321" s="1199" t="s">
        <v>106</v>
      </c>
      <c r="I321" s="888">
        <v>81.55</v>
      </c>
      <c r="J321" s="663">
        <f>(M321/I321)*100</f>
        <v>2.3543838136112814</v>
      </c>
      <c r="K321" s="891">
        <v>0.48</v>
      </c>
      <c r="L321" s="901">
        <v>4</v>
      </c>
      <c r="M321" s="654">
        <f>K321*L321</f>
        <v>1.92</v>
      </c>
      <c r="N321" s="884" t="s">
        <v>226</v>
      </c>
      <c r="O321" s="747">
        <v>0.46</v>
      </c>
      <c r="P321" s="875">
        <v>43972</v>
      </c>
      <c r="Q321" s="875">
        <v>43987</v>
      </c>
      <c r="R321" s="654">
        <f>(K321-O321)/O321*100</f>
        <v>4.3478260869565135</v>
      </c>
      <c r="S321" s="714">
        <f>IF(INDEX(Historical!$D$7:$D$1277,MATCH(B321,Historical!$B$7:$B$1301,0))=0,"n/a",(INDEX(Historical!$C$7:$C$1279,MATCH(B321,Historical!$B$7:$B$1301,0))/INDEX(Historical!$D$7:$D$1277,MATCH(B321,Historical!$B$7:$B$1301,0))-1)*100)</f>
        <v>5.8139534883721034</v>
      </c>
      <c r="T321" s="714">
        <f>IF(INDEX(Historical!$F$7:$F$1270,MATCH(B321,Historical!$B$7:$B$1301,0))=0,"n/a",((INDEX(Historical!$C$7:$C$1279,MATCH(B321,Historical!$B$7:$B$1301,0))/INDEX(Historical!$F$7:$F$1270,MATCH(B321,Historical!$B$7:$B$1301,0)))^(1/3)-1)*100)</f>
        <v>8.1192352786058528</v>
      </c>
      <c r="U321" s="714">
        <f>IF(INDEX(Historical!$H$7:$H$1270,MATCH(B321,Historical!$B$7:$B$1301,0))=0,"n/a",((INDEX(Historical!$C$7:$C$1279,MATCH(B321,Historical!$B$7:$B$1301,0))/INDEX(Historical!$H$7:$H$1270,MATCH(B321,Historical!$B$7:$B$1301,0)))^(1/5)-1)*100)</f>
        <v>10.197228772148016</v>
      </c>
      <c r="V321" s="714">
        <f>IF(INDEX(Historical!$O$7:$O$1270,MATCH(B321,Historical!$B$7:$B$1301,0))=0,"n/a",((INDEX(Historical!$C$7:$C$1279,MATCH(B321,Historical!$B$7:$B$1301,0))/INDEX(Historical!$O$7:$O$1270,MATCH(B321,Historical!$B$7:$B$1301,0)))^(1/10)-1)*100)</f>
        <v>11.016911588434786</v>
      </c>
      <c r="W321" s="715">
        <f>IF(OR(U321&lt;=0,U321="n/a",V321&lt;=0,V321="n/a"),"n/a",U321/V321)</f>
        <v>0.92559776760419432</v>
      </c>
      <c r="X321" s="716">
        <f>IF(OR(AJ321&lt;=0,AJ321="n/a",U321&lt;=0,U321="n/a"),"n/a",U321/AJ321)</f>
        <v>1.2589171323639525</v>
      </c>
      <c r="Y321" s="890" t="s">
        <v>1707</v>
      </c>
      <c r="Z321" s="663">
        <f>IF(OR(AC321&lt;0.01,AC321="n/a"),"n/a",M321/AC321*100)</f>
        <v>92.753623188405797</v>
      </c>
      <c r="AA321" s="900">
        <f>IF(OR(AC321&lt;0.01,AC321="n/a"),"n/a",I321/AC321)</f>
        <v>39.396135265700487</v>
      </c>
      <c r="AB321" s="901">
        <v>9</v>
      </c>
      <c r="AC321" s="879">
        <v>2.0699999999999998</v>
      </c>
      <c r="AD321" s="879">
        <v>3.94</v>
      </c>
      <c r="AE321" s="879">
        <v>2.04</v>
      </c>
      <c r="AF321" s="879">
        <v>2.97</v>
      </c>
      <c r="AG321" s="879">
        <v>6.9</v>
      </c>
      <c r="AH321" s="879">
        <v>-35.9</v>
      </c>
      <c r="AI321" s="879">
        <v>28.810000000000002</v>
      </c>
      <c r="AJ321" s="879">
        <v>8.1</v>
      </c>
      <c r="AK321" s="879">
        <v>9.9</v>
      </c>
      <c r="AL321" s="892">
        <v>26690</v>
      </c>
      <c r="AM321" s="886">
        <v>0.1</v>
      </c>
      <c r="AN321" s="879">
        <v>0.48</v>
      </c>
      <c r="AO321" s="753">
        <f>IF(U321="n/a","n/a",IF(AA321&lt;0,"n/a",IF(AA321="n/a","n/a",J321+U321-AA321)))</f>
        <v>-26.844522679941189</v>
      </c>
      <c r="AP321" s="754">
        <f>IF(U321="n/a","n/a",J321+U321)</f>
        <v>12.551612585759298</v>
      </c>
      <c r="AQ321" s="902">
        <f>IF(OR(AC321&lt;0.01,AF321="n/a"),"n/a",(I321/SQRT(22.5*AC321*(I321/AF321))-1)*100)</f>
        <v>128.04144042415766</v>
      </c>
      <c r="AR321" s="663">
        <f>INDEX(Historical!$C$7:$C$1279,MATCH(B321,Historical!$B$7:$B$1301,0))*IF(AH321="n/a",1.03,IF(AH321&lt;0,1.01,IF(AH321&gt;10,1.1,(1+AH321/100))))</f>
        <v>1.8382000000000001</v>
      </c>
      <c r="AS321" s="900">
        <f>IF($AI321="n/a",1.03*AR321,IF($AI321&lt;0,1.01*AR321,IF($AI321&gt;10,1.1*AR321,(1+$AI321/100)*AR321)))</f>
        <v>2.0220200000000004</v>
      </c>
      <c r="AT321" s="900">
        <f>IF($AK321="n/a",1.03*AS321,IF($AK321&lt;0,1.01*AS321,IF($AK321&gt;10,1.1*AS321,(1+$AK321/100)*AS321)))</f>
        <v>2.2221999800000005</v>
      </c>
      <c r="AU321" s="900">
        <f>IF($AK321="n/a",1.03*AT321,IF($AK321&lt;0,1.01*AT321,IF($AK321&gt;10,1.1*AT321,(1+$AK321/100)*AT321)))</f>
        <v>2.4421977780200006</v>
      </c>
      <c r="AV321" s="900">
        <f>IF($AK321="n/a",1.03*AU321,IF($AK321&lt;0,1.01*AU321,IF($AK321&gt;10,1.1*AU321,(1+$AK321/100)*AU321)))</f>
        <v>2.6839753580439805</v>
      </c>
      <c r="AW321" s="663">
        <f>SUM(AR321:AV321)</f>
        <v>11.208593116063982</v>
      </c>
      <c r="AX321" s="761">
        <f>AW321/I321*100</f>
        <v>13.744442815529101</v>
      </c>
      <c r="AY321" s="948">
        <v>1.32</v>
      </c>
      <c r="AZ321" s="886">
        <v>67.73</v>
      </c>
      <c r="BA321" s="886">
        <v>-19.259999999999998</v>
      </c>
      <c r="BB321" s="886">
        <v>5.09</v>
      </c>
      <c r="BC321" s="886">
        <v>-4.1000000000000005</v>
      </c>
      <c r="BD321" s="921"/>
      <c r="BE321" s="635">
        <v>2013</v>
      </c>
      <c r="BF321" s="912">
        <f>IF(BE321&gt;2008,0,IF(BE321&gt;2001,1,IF(BE321&gt;1990,2,IF(BE321&gt;1980,3,IF(BE321&gt;1973,4,IF(BE321&gt;1970,5,IF(BE321&gt;1960,6,IF(BE321&gt;1958,7,IF(BE321&gt;1953,8,9)))))))))</f>
        <v>0</v>
      </c>
      <c r="BG321" s="896">
        <v>3.5000000000000004</v>
      </c>
    </row>
    <row r="322" spans="1:59" s="877" customFormat="1" x14ac:dyDescent="0.2">
      <c r="A322" s="877" t="s">
        <v>4511</v>
      </c>
      <c r="B322" s="615" t="s">
        <v>4512</v>
      </c>
      <c r="C322" s="946" t="s">
        <v>108</v>
      </c>
      <c r="D322" s="946" t="s">
        <v>4345</v>
      </c>
      <c r="E322" s="746">
        <v>9</v>
      </c>
      <c r="F322" s="1199">
        <v>447</v>
      </c>
      <c r="G322" s="1199" t="s">
        <v>115</v>
      </c>
      <c r="H322" s="1199" t="s">
        <v>115</v>
      </c>
      <c r="I322" s="888">
        <v>37.549999999999997</v>
      </c>
      <c r="J322" s="663">
        <f>(M322/I322)*100</f>
        <v>4.7936085219707065</v>
      </c>
      <c r="K322" s="891">
        <v>0.45</v>
      </c>
      <c r="L322" s="901">
        <v>4</v>
      </c>
      <c r="M322" s="654">
        <f>K322*L322</f>
        <v>1.8</v>
      </c>
      <c r="N322" s="884" t="s">
        <v>119</v>
      </c>
      <c r="O322" s="747">
        <v>0.40500000000000003</v>
      </c>
      <c r="P322" s="630">
        <v>43690</v>
      </c>
      <c r="Q322" s="630">
        <v>43711</v>
      </c>
      <c r="R322" s="654">
        <f>(K322-O322)/O322*100</f>
        <v>11.111111111111107</v>
      </c>
      <c r="S322" s="714">
        <f>IF(INDEX(Historical!$D$7:$D$1277,MATCH(B322,Historical!$B$7:$B$1301,0))=0,"n/a",(INDEX(Historical!$C$7:$C$1279,MATCH(B322,Historical!$B$7:$B$1301,0))/INDEX(Historical!$D$7:$D$1277,MATCH(B322,Historical!$B$7:$B$1301,0))-1)*100)</f>
        <v>12.871287128712883</v>
      </c>
      <c r="T322" s="714">
        <f>IF(INDEX(Historical!$F$7:$F$1270,MATCH(B322,Historical!$B$7:$B$1301,0))=0,"n/a",((INDEX(Historical!$C$7:$C$1279,MATCH(B322,Historical!$B$7:$B$1301,0))/INDEX(Historical!$F$7:$F$1270,MATCH(B322,Historical!$B$7:$B$1301,0)))^(1/3)-1)*100)</f>
        <v>14.138656609705924</v>
      </c>
      <c r="U322" s="714">
        <f>IF(INDEX(Historical!$H$7:$H$1270,MATCH(B322,Historical!$B$7:$B$1301,0))=0,"n/a",((INDEX(Historical!$C$7:$C$1279,MATCH(B322,Historical!$B$7:$B$1301,0))/INDEX(Historical!$H$7:$H$1270,MATCH(B322,Historical!$B$7:$B$1301,0)))^(1/5)-1)*100)</f>
        <v>12.474611314209483</v>
      </c>
      <c r="V322" s="714">
        <f>IF(INDEX(Historical!$O$7:$O$1270,MATCH(B322,Historical!$B$7:$B$1301,0))=0,"n/a",((INDEX(Historical!$C$7:$C$1279,MATCH(B322,Historical!$B$7:$B$1301,0))/INDEX(Historical!$O$7:$O$1270,MATCH(B322,Historical!$B$7:$B$1301,0)))^(1/10)-1)*100)</f>
        <v>3.2660208144989378</v>
      </c>
      <c r="W322" s="715">
        <f>IF(OR(U322&lt;=0,U322="n/a",V322&lt;=0,V322="n/a"),"n/a",U322/V322)</f>
        <v>3.8195137210487426</v>
      </c>
      <c r="X322" s="716">
        <f>IF(OR(AJ322&lt;=0,AJ322="n/a",U322&lt;=0,U322="n/a"),"n/a",U322/AJ322)</f>
        <v>1.9491580178452317</v>
      </c>
      <c r="Y322" s="890"/>
      <c r="Z322" s="663">
        <f>IF(OR(AC322&lt;0.01,AC322="n/a"),"n/a",M322/AC322*100)</f>
        <v>51.282051282051292</v>
      </c>
      <c r="AA322" s="900">
        <f>IF(OR(AC322&lt;0.01,AC322="n/a"),"n/a",I322/AC322)</f>
        <v>10.698005698005698</v>
      </c>
      <c r="AB322" s="901">
        <v>12</v>
      </c>
      <c r="AC322" s="879">
        <v>3.51</v>
      </c>
      <c r="AD322" s="879">
        <v>1.89</v>
      </c>
      <c r="AE322" s="879">
        <v>4.55</v>
      </c>
      <c r="AF322" s="879">
        <v>0.81</v>
      </c>
      <c r="AG322" s="879">
        <v>7.1999999999999993</v>
      </c>
      <c r="AH322" s="879">
        <v>-4.1000000000000005</v>
      </c>
      <c r="AI322" s="879">
        <v>27.46</v>
      </c>
      <c r="AJ322" s="879">
        <v>6.4</v>
      </c>
      <c r="AK322" s="879">
        <v>5.55</v>
      </c>
      <c r="AL322" s="892">
        <v>53090</v>
      </c>
      <c r="AM322" s="886">
        <v>0.2</v>
      </c>
      <c r="AN322" s="879">
        <v>1.07</v>
      </c>
      <c r="AO322" s="753">
        <f>IF(U322="n/a","n/a",IF(AA322&lt;0,"n/a",IF(AA322="n/a","n/a",J322+U322-AA322)))</f>
        <v>6.5702141381744923</v>
      </c>
      <c r="AP322" s="754">
        <f>IF(U322="n/a","n/a",J322+U322)</f>
        <v>17.26821983618019</v>
      </c>
      <c r="AQ322" s="902">
        <f>IF(OR(AC322&lt;0.01,AF322="n/a"),"n/a",(I322/SQRT(22.5*AC322*(I322/AF322))-1)*100)</f>
        <v>-37.941301566323105</v>
      </c>
      <c r="AR322" s="663">
        <f>INDEX(Historical!$C$7:$C$1279,MATCH(B322,Historical!$B$7:$B$1301,0))*IF(AH322="n/a",1.03,IF(AH322&lt;0,1.01,IF(AH322&gt;10,1.1,(1+AH322/100))))</f>
        <v>1.7271000000000001</v>
      </c>
      <c r="AS322" s="900">
        <f>IF($AI322="n/a",1.03*AR322,IF($AI322&lt;0,1.01*AR322,IF($AI322&gt;10,1.1*AR322,(1+$AI322/100)*AR322)))</f>
        <v>1.8998100000000002</v>
      </c>
      <c r="AT322" s="900">
        <f>IF($AK322="n/a",1.03*AS322,IF($AK322&lt;0,1.01*AS322,IF($AK322&gt;10,1.1*AS322,(1+$AK322/100)*AS322)))</f>
        <v>2.0052494550000004</v>
      </c>
      <c r="AU322" s="900">
        <f>IF($AK322="n/a",1.03*AT322,IF($AK322&lt;0,1.01*AT322,IF($AK322&gt;10,1.1*AT322,(1+$AK322/100)*AT322)))</f>
        <v>2.1165407997525008</v>
      </c>
      <c r="AV322" s="900">
        <f>IF($AK322="n/a",1.03*AU322,IF($AK322&lt;0,1.01*AU322,IF($AK322&gt;10,1.1*AU322,(1+$AK322/100)*AU322)))</f>
        <v>2.2340088141387646</v>
      </c>
      <c r="AW322" s="663">
        <f>SUM(AR322:AV322)</f>
        <v>9.9827090688912659</v>
      </c>
      <c r="AX322" s="761">
        <f>AW322/I322*100</f>
        <v>26.585110702773012</v>
      </c>
      <c r="AY322" s="948">
        <v>1.46</v>
      </c>
      <c r="AZ322" s="886">
        <v>56.389999999999993</v>
      </c>
      <c r="BA322" s="886">
        <v>-34.03</v>
      </c>
      <c r="BB322" s="886">
        <v>1.1299999999999999</v>
      </c>
      <c r="BC322" s="886">
        <v>-18.920000000000002</v>
      </c>
      <c r="BD322" s="921"/>
      <c r="BE322" s="635">
        <v>2011</v>
      </c>
      <c r="BF322" s="912">
        <f>IF(BE322&gt;2008,0,IF(BE322&gt;2001,1,IF(BE322&gt;1990,2,IF(BE322&gt;1980,3,IF(BE322&gt;1973,4,IF(BE322&gt;1970,5,IF(BE322&gt;1960,6,IF(BE322&gt;1958,7,IF(BE322&gt;1953,8,9)))))))))</f>
        <v>0</v>
      </c>
      <c r="BG322" s="896">
        <v>0.89999999999999991</v>
      </c>
    </row>
    <row r="323" spans="1:59" s="877" customFormat="1" ht="12.75" customHeight="1" x14ac:dyDescent="0.2">
      <c r="A323" s="894" t="s">
        <v>4217</v>
      </c>
      <c r="B323" s="615" t="s">
        <v>3914</v>
      </c>
      <c r="C323" s="946" t="s">
        <v>108</v>
      </c>
      <c r="D323" s="946" t="s">
        <v>4337</v>
      </c>
      <c r="E323" s="746">
        <v>7</v>
      </c>
      <c r="F323" s="1199">
        <v>650</v>
      </c>
      <c r="G323" s="1199" t="s">
        <v>106</v>
      </c>
      <c r="H323" s="1199" t="s">
        <v>106</v>
      </c>
      <c r="I323" s="888">
        <v>14.31</v>
      </c>
      <c r="J323" s="663">
        <f>(M323/I323)*100</f>
        <v>7.8266946191474496</v>
      </c>
      <c r="K323" s="891">
        <v>0.28000000000000003</v>
      </c>
      <c r="L323" s="901">
        <v>4</v>
      </c>
      <c r="M323" s="654">
        <f>K323*L323</f>
        <v>1.1200000000000001</v>
      </c>
      <c r="N323" s="884" t="s">
        <v>201</v>
      </c>
      <c r="O323" s="747">
        <v>0.27</v>
      </c>
      <c r="P323" s="875">
        <v>43899</v>
      </c>
      <c r="Q323" s="875">
        <v>43914</v>
      </c>
      <c r="R323" s="654">
        <f>(K323-O323)/O323*100</f>
        <v>3.7037037037037068</v>
      </c>
      <c r="S323" s="714">
        <f>IF(INDEX(Historical!$D$7:$D$1277,MATCH(B323,Historical!$B$7:$B$1301,0))=0,"n/a",(INDEX(Historical!$C$7:$C$1279,MATCH(B323,Historical!$B$7:$B$1301,0))/INDEX(Historical!$D$7:$D$1277,MATCH(B323,Historical!$B$7:$B$1301,0))-1)*100)</f>
        <v>23.809523809523814</v>
      </c>
      <c r="T323" s="714">
        <f>IF(INDEX(Historical!$F$7:$F$1270,MATCH(B323,Historical!$B$7:$B$1301,0))=0,"n/a",((INDEX(Historical!$C$7:$C$1279,MATCH(B323,Historical!$B$7:$B$1301,0))/INDEX(Historical!$F$7:$F$1270,MATCH(B323,Historical!$B$7:$B$1301,0)))^(1/3)-1)*100)</f>
        <v>32.212832178718308</v>
      </c>
      <c r="U323" s="714">
        <f>IF(INDEX(Historical!$H$7:$H$1270,MATCH(B323,Historical!$B$7:$B$1301,0))=0,"n/a",((INDEX(Historical!$C$7:$C$1279,MATCH(B323,Historical!$B$7:$B$1301,0))/INDEX(Historical!$H$7:$H$1270,MATCH(B323,Historical!$B$7:$B$1301,0)))^(1/5)-1)*100)</f>
        <v>49.341689684993952</v>
      </c>
      <c r="V323" s="714">
        <f>IF(INDEX(Historical!$O$7:$O$1270,MATCH(B323,Historical!$B$7:$B$1301,0))=0,"n/a",((INDEX(Historical!$C$7:$C$1279,MATCH(B323,Historical!$B$7:$B$1301,0))/INDEX(Historical!$O$7:$O$1270,MATCH(B323,Historical!$B$7:$B$1301,0)))^(1/10)-1)*100)</f>
        <v>14.021704985878225</v>
      </c>
      <c r="W323" s="715">
        <f>IF(OR(U323&lt;=0,U323="n/a",V323&lt;=0,V323="n/a"),"n/a",U323/V323)</f>
        <v>3.5189507791447463</v>
      </c>
      <c r="X323" s="716">
        <f>IF(OR(AJ323&lt;=0,AJ323="n/a",U323&lt;=0,U323="n/a"),"n/a",U323/AJ323)</f>
        <v>9.1373499416655459</v>
      </c>
      <c r="Y323" s="673"/>
      <c r="Z323" s="663">
        <f>IF(OR(AC323&lt;0.01,AC323="n/a"),"n/a",M323/AC323*100)</f>
        <v>386.20689655172418</v>
      </c>
      <c r="AA323" s="900">
        <f>IF(OR(AC323&lt;0.01,AC323="n/a"),"n/a",I323/AC323)</f>
        <v>49.344827586206904</v>
      </c>
      <c r="AB323" s="901">
        <v>12</v>
      </c>
      <c r="AC323" s="879">
        <v>0.28999999999999998</v>
      </c>
      <c r="AD323" s="879" t="s">
        <v>136</v>
      </c>
      <c r="AE323" s="879">
        <v>8.57</v>
      </c>
      <c r="AF323" s="879">
        <v>2.37</v>
      </c>
      <c r="AG323" s="879">
        <v>4.8</v>
      </c>
      <c r="AH323" s="879">
        <v>-13.3</v>
      </c>
      <c r="AI323" s="879">
        <v>-16.950000000000003</v>
      </c>
      <c r="AJ323" s="879">
        <v>5.4</v>
      </c>
      <c r="AK323" s="879" t="s">
        <v>136</v>
      </c>
      <c r="AL323" s="892">
        <v>4140</v>
      </c>
      <c r="AM323" s="886">
        <v>0.1</v>
      </c>
      <c r="AN323" s="879">
        <v>0</v>
      </c>
      <c r="AO323" s="753">
        <f>IF(U323="n/a","n/a",IF(AA323&lt;0,"n/a",IF(AA323="n/a","n/a",J323+U323-AA323)))</f>
        <v>7.823556717934494</v>
      </c>
      <c r="AP323" s="754">
        <f>IF(U323="n/a","n/a",J323+U323)</f>
        <v>57.168384304141398</v>
      </c>
      <c r="AQ323" s="902">
        <f>IF(OR(AC323&lt;0.01,AF323="n/a"),"n/a",(I323/SQRT(22.5*AC323*(I323/AF323))-1)*100)</f>
        <v>127.98366547658175</v>
      </c>
      <c r="AR323" s="663">
        <f>INDEX(Historical!$C$7:$C$1279,MATCH(B323,Historical!$B$7:$B$1301,0))*IF(AH323="n/a",1.03,IF(AH323&lt;0,1.01,IF(AH323&gt;10,1.1,(1+AH323/100))))</f>
        <v>1.0504</v>
      </c>
      <c r="AS323" s="900">
        <f>IF($AI323="n/a",1.03*AR323,IF($AI323&lt;0,1.01*AR323,IF($AI323&gt;10,1.1*AR323,(1+$AI323/100)*AR323)))</f>
        <v>1.0609040000000001</v>
      </c>
      <c r="AT323" s="900">
        <f>IF($AK323="n/a",1.03*AS323,IF($AK323&lt;0,1.01*AS323,IF($AK323&gt;10,1.1*AS323,(1+$AK323/100)*AS323)))</f>
        <v>1.0927311200000001</v>
      </c>
      <c r="AU323" s="900">
        <f>IF($AK323="n/a",1.03*AT323,IF($AK323&lt;0,1.01*AT323,IF($AK323&gt;10,1.1*AT323,(1+$AK323/100)*AT323)))</f>
        <v>1.1255130536</v>
      </c>
      <c r="AV323" s="900">
        <f>IF($AK323="n/a",1.03*AU323,IF($AK323&lt;0,1.01*AU323,IF($AK323&gt;10,1.1*AU323,(1+$AK323/100)*AU323)))</f>
        <v>1.1592784452080001</v>
      </c>
      <c r="AW323" s="663">
        <f>SUM(AR323:AV323)</f>
        <v>5.4888266188079999</v>
      </c>
      <c r="AX323" s="761">
        <f>AW323/I323*100</f>
        <v>38.356580145408806</v>
      </c>
      <c r="AY323" s="948">
        <v>0.37</v>
      </c>
      <c r="AZ323" s="886">
        <v>13.120000000000001</v>
      </c>
      <c r="BA323" s="886">
        <v>-36.32</v>
      </c>
      <c r="BB323" s="886">
        <v>-2.2999999999999998</v>
      </c>
      <c r="BC323" s="886">
        <v>-19.61</v>
      </c>
      <c r="BD323" s="921"/>
      <c r="BE323" s="635">
        <v>2014</v>
      </c>
      <c r="BF323" s="912">
        <f>IF(BE323&gt;2008,0,IF(BE323&gt;2001,1,IF(BE323&gt;1990,2,IF(BE323&gt;1980,3,IF(BE323&gt;1973,4,IF(BE323&gt;1970,5,IF(BE323&gt;1960,6,IF(BE323&gt;1958,7,IF(BE323&gt;1953,8,9)))))))))</f>
        <v>0</v>
      </c>
      <c r="BG323" s="896">
        <v>0.6</v>
      </c>
    </row>
    <row r="324" spans="1:59" s="877" customFormat="1" ht="12.75" customHeight="1" x14ac:dyDescent="0.2">
      <c r="A324" s="717" t="s">
        <v>4176</v>
      </c>
      <c r="B324" s="1024" t="s">
        <v>3915</v>
      </c>
      <c r="C324" s="946" t="s">
        <v>112</v>
      </c>
      <c r="D324" s="946" t="s">
        <v>211</v>
      </c>
      <c r="E324" s="746">
        <v>6</v>
      </c>
      <c r="F324" s="1199">
        <v>665</v>
      </c>
      <c r="G324" s="1199" t="s">
        <v>106</v>
      </c>
      <c r="H324" s="1199" t="s">
        <v>106</v>
      </c>
      <c r="I324" s="897">
        <v>45.49</v>
      </c>
      <c r="J324" s="663">
        <f>(M324/I324)*100</f>
        <v>2.4620795779292153</v>
      </c>
      <c r="K324" s="877">
        <v>0.28000000000000003</v>
      </c>
      <c r="L324" s="1199">
        <v>4</v>
      </c>
      <c r="M324" s="654">
        <f>K324*L324</f>
        <v>1.1200000000000001</v>
      </c>
      <c r="N324" s="1199" t="s">
        <v>4178</v>
      </c>
      <c r="O324" s="615">
        <v>0.27</v>
      </c>
      <c r="P324" s="953">
        <v>43237</v>
      </c>
      <c r="Q324" s="953">
        <v>43255</v>
      </c>
      <c r="R324" s="654">
        <f>(K324-O324)/O324*100</f>
        <v>3.7037037037037068</v>
      </c>
      <c r="S324" s="714">
        <f>IF(INDEX(Historical!$D$7:$D$1277,MATCH(B324,Historical!$B$7:$B$1301,0))=0,"n/a",(INDEX(Historical!$C$7:$C$1279,MATCH(B324,Historical!$B$7:$B$1301,0))/INDEX(Historical!$D$7:$D$1277,MATCH(B324,Historical!$B$7:$B$1301,0))-1)*100)</f>
        <v>0.9009009009008917</v>
      </c>
      <c r="T324" s="714">
        <f>IF(INDEX(Historical!$F$7:$F$1270,MATCH(B324,Historical!$B$7:$B$1301,0))=0,"n/a",((INDEX(Historical!$C$7:$C$1279,MATCH(B324,Historical!$B$7:$B$1301,0))/INDEX(Historical!$F$7:$F$1270,MATCH(B324,Historical!$B$7:$B$1301,0)))^(1/3)-1)*100)</f>
        <v>2.501029596576787</v>
      </c>
      <c r="U324" s="714">
        <f>IF(INDEX(Historical!$H$7:$H$1270,MATCH(B324,Historical!$B$7:$B$1301,0))=0,"n/a",((INDEX(Historical!$C$7:$C$1279,MATCH(B324,Historical!$B$7:$B$1301,0))/INDEX(Historical!$H$7:$H$1270,MATCH(B324,Historical!$B$7:$B$1301,0)))^(1/5)-1)*100)</f>
        <v>2.2924556626030324</v>
      </c>
      <c r="V324" s="714">
        <f>IF(INDEX(Historical!$O$7:$O$1270,MATCH(B324,Historical!$B$7:$B$1301,0))=0,"n/a",((INDEX(Historical!$C$7:$C$1279,MATCH(B324,Historical!$B$7:$B$1301,0))/INDEX(Historical!$O$7:$O$1270,MATCH(B324,Historical!$B$7:$B$1301,0)))^(1/10)-1)*100)</f>
        <v>9.5470156904049919</v>
      </c>
      <c r="W324" s="715">
        <f>IF(OR(U324&lt;=0,U324="n/a",V324&lt;=0,V324="n/a"),"n/a",U324/V324)</f>
        <v>0.24012275007644662</v>
      </c>
      <c r="X324" s="716">
        <f>IF(OR(AJ324&lt;=0,AJ324="n/a",U324&lt;=0,U324="n/a"),"n/a",U324/AJ324)</f>
        <v>9.4729572834836046E-2</v>
      </c>
      <c r="Y324" s="685" t="s">
        <v>4497</v>
      </c>
      <c r="Z324" s="663">
        <f>IF(OR(AC324&lt;0.01,AC324="n/a"),"n/a",M324/AC324*100)</f>
        <v>24.507658643326042</v>
      </c>
      <c r="AA324" s="900">
        <f>IF(OR(AC324&lt;0.01,AC324="n/a"),"n/a",I324/AC324)</f>
        <v>9.9540481400437635</v>
      </c>
      <c r="AB324" s="901">
        <v>12</v>
      </c>
      <c r="AC324" s="896">
        <v>4.57</v>
      </c>
      <c r="AD324" s="896">
        <v>2.16</v>
      </c>
      <c r="AE324" s="879">
        <v>0.89</v>
      </c>
      <c r="AF324" s="879">
        <v>1.89</v>
      </c>
      <c r="AG324" s="879">
        <v>19.7</v>
      </c>
      <c r="AH324" s="879">
        <v>21.8</v>
      </c>
      <c r="AI324" s="879">
        <v>31.71</v>
      </c>
      <c r="AJ324" s="694">
        <v>24.2</v>
      </c>
      <c r="AK324" s="694">
        <v>4.5999999999999996</v>
      </c>
      <c r="AL324" s="896">
        <v>3340</v>
      </c>
      <c r="AM324" s="896">
        <v>1.9</v>
      </c>
      <c r="AN324" s="896">
        <v>1.08</v>
      </c>
      <c r="AO324" s="753">
        <f>IF(U324="n/a","n/a",IF(AA324&lt;0,"n/a",IF(AA324="n/a","n/a",J324+U324-AA324)))</f>
        <v>-5.1995128995115163</v>
      </c>
      <c r="AP324" s="754">
        <f>IF(U324="n/a","n/a",J324+U324)</f>
        <v>4.7545352405322472</v>
      </c>
      <c r="AQ324" s="902">
        <f>IF(OR(AC324&lt;0.01,AF324="n/a"),"n/a",(I324/SQRT(22.5*AC324*(I324/AF324))-1)*100)</f>
        <v>-8.5593064459987716</v>
      </c>
      <c r="AR324" s="663">
        <f>INDEX(Historical!$C$7:$C$1279,MATCH(B324,Historical!$B$7:$B$1301,0))*IF(AH324="n/a",1.03,IF(AH324&lt;0,1.01,IF(AH324&gt;10,1.1,(1+AH324/100))))</f>
        <v>1.2320000000000002</v>
      </c>
      <c r="AS324" s="900">
        <f>IF($AI324="n/a",1.03*AR324,IF($AI324&lt;0,1.01*AR324,IF($AI324&gt;10,1.1*AR324,(1+$AI324/100)*AR324)))</f>
        <v>1.3552000000000004</v>
      </c>
      <c r="AT324" s="900">
        <f>IF($AK324="n/a",1.03*AS324,IF($AK324&lt;0,1.01*AS324,IF($AK324&gt;10,1.1*AS324,(1+$AK324/100)*AS324)))</f>
        <v>1.4175392000000004</v>
      </c>
      <c r="AU324" s="900">
        <f>IF($AK324="n/a",1.03*AT324,IF($AK324&lt;0,1.01*AT324,IF($AK324&gt;10,1.1*AT324,(1+$AK324/100)*AT324)))</f>
        <v>1.4827460032000006</v>
      </c>
      <c r="AV324" s="900">
        <f>IF($AK324="n/a",1.03*AU324,IF($AK324&lt;0,1.01*AU324,IF($AK324&gt;10,1.1*AU324,(1+$AK324/100)*AU324)))</f>
        <v>1.5509523193472008</v>
      </c>
      <c r="AW324" s="663">
        <f>SUM(AR324:AV324)</f>
        <v>7.0384375225472029</v>
      </c>
      <c r="AX324" s="761">
        <f>AW324/I324*100</f>
        <v>15.472494004280508</v>
      </c>
      <c r="AY324" s="742">
        <v>1.81</v>
      </c>
      <c r="AZ324" s="879">
        <v>104.4</v>
      </c>
      <c r="BA324" s="879">
        <v>-22.61</v>
      </c>
      <c r="BB324" s="879">
        <v>11.35</v>
      </c>
      <c r="BC324" s="879">
        <v>-0.43</v>
      </c>
      <c r="BD324" s="921"/>
      <c r="BE324" s="635">
        <v>2014</v>
      </c>
      <c r="BF324" s="912">
        <f>IF(BE324&gt;2008,0,IF(BE324&gt;2001,1,IF(BE324&gt;1990,2,IF(BE324&gt;1980,3,IF(BE324&gt;1973,4,IF(BE324&gt;1970,5,IF(BE324&gt;1960,6,IF(BE324&gt;1958,7,IF(BE324&gt;1953,8,9)))))))))</f>
        <v>0</v>
      </c>
      <c r="BG324" s="896">
        <v>7.3999999999999995</v>
      </c>
    </row>
    <row r="325" spans="1:59" s="877" customFormat="1" ht="12.75" customHeight="1" x14ac:dyDescent="0.2">
      <c r="A325" s="894" t="s">
        <v>1722</v>
      </c>
      <c r="B325" s="615" t="s">
        <v>1723</v>
      </c>
      <c r="C325" s="946" t="s">
        <v>108</v>
      </c>
      <c r="D325" s="946" t="s">
        <v>4345</v>
      </c>
      <c r="E325" s="746">
        <v>8</v>
      </c>
      <c r="F325" s="1199">
        <v>517</v>
      </c>
      <c r="G325" s="1199" t="s">
        <v>37</v>
      </c>
      <c r="H325" s="1199" t="s">
        <v>37</v>
      </c>
      <c r="I325" s="888">
        <v>18.84</v>
      </c>
      <c r="J325" s="663">
        <f>(M325/I325)*100</f>
        <v>3.8216560509554141</v>
      </c>
      <c r="K325" s="891">
        <v>0.18</v>
      </c>
      <c r="L325" s="901">
        <v>4</v>
      </c>
      <c r="M325" s="654">
        <f>K325*L325</f>
        <v>0.72</v>
      </c>
      <c r="N325" s="884" t="s">
        <v>464</v>
      </c>
      <c r="O325" s="747">
        <v>0.16</v>
      </c>
      <c r="P325" s="1200">
        <v>43643</v>
      </c>
      <c r="Q325" s="1200">
        <v>43656</v>
      </c>
      <c r="R325" s="654">
        <f>(K325-O325)/O325*100</f>
        <v>12.499999999999993</v>
      </c>
      <c r="S325" s="714">
        <f>IF(INDEX(Historical!$D$7:$D$1277,MATCH(B325,Historical!$B$7:$B$1301,0))=0,"n/a",(INDEX(Historical!$C$7:$C$1279,MATCH(B325,Historical!$B$7:$B$1301,0))/INDEX(Historical!$D$7:$D$1277,MATCH(B325,Historical!$B$7:$B$1301,0))-1)*100)</f>
        <v>13.333333333333353</v>
      </c>
      <c r="T325" s="714">
        <f>IF(INDEX(Historical!$F$7:$F$1270,MATCH(B325,Historical!$B$7:$B$1301,0))=0,"n/a",((INDEX(Historical!$C$7:$C$1279,MATCH(B325,Historical!$B$7:$B$1301,0))/INDEX(Historical!$F$7:$F$1270,MATCH(B325,Historical!$B$7:$B$1301,0)))^(1/3)-1)*100)</f>
        <v>10.793165135089279</v>
      </c>
      <c r="U325" s="714">
        <f>IF(INDEX(Historical!$H$7:$H$1270,MATCH(B325,Historical!$B$7:$B$1301,0))=0,"n/a",((INDEX(Historical!$C$7:$C$1279,MATCH(B325,Historical!$B$7:$B$1301,0))/INDEX(Historical!$H$7:$H$1270,MATCH(B325,Historical!$B$7:$B$1301,0)))^(1/5)-1)*100)</f>
        <v>10.116379654429863</v>
      </c>
      <c r="V325" s="714">
        <f>IF(INDEX(Historical!$O$7:$O$1270,MATCH(B325,Historical!$B$7:$B$1301,0))=0,"n/a",((INDEX(Historical!$C$7:$C$1279,MATCH(B325,Historical!$B$7:$B$1301,0))/INDEX(Historical!$O$7:$O$1270,MATCH(B325,Historical!$B$7:$B$1301,0)))^(1/10)-1)*100)</f>
        <v>8.1482662667509373</v>
      </c>
      <c r="W325" s="715">
        <f>IF(OR(U325&lt;=0,U325="n/a",V325&lt;=0,V325="n/a"),"n/a",U325/V325)</f>
        <v>1.2415376870672266</v>
      </c>
      <c r="X325" s="716">
        <f>IF(OR(AJ325&lt;=0,AJ325="n/a",U325&lt;=0,U325="n/a"),"n/a",U325/AJ325)</f>
        <v>0.95437543909715694</v>
      </c>
      <c r="Y325" s="677"/>
      <c r="Z325" s="663">
        <f>IF(OR(AC325&lt;0.01,AC325="n/a"),"n/a",M325/AC325*100)</f>
        <v>37.305699481865283</v>
      </c>
      <c r="AA325" s="900">
        <f>IF(OR(AC325&lt;0.01,AC325="n/a"),"n/a",I325/AC325)</f>
        <v>9.7616580310880838</v>
      </c>
      <c r="AB325" s="901">
        <v>12</v>
      </c>
      <c r="AC325" s="879">
        <v>1.93</v>
      </c>
      <c r="AD325" s="879" t="s">
        <v>136</v>
      </c>
      <c r="AE325" s="879">
        <v>2.97</v>
      </c>
      <c r="AF325" s="879">
        <v>0.82</v>
      </c>
      <c r="AG325" s="879">
        <v>8.9</v>
      </c>
      <c r="AH325" s="879">
        <v>20.399999999999999</v>
      </c>
      <c r="AI325" s="879">
        <v>-33.5</v>
      </c>
      <c r="AJ325" s="879">
        <v>10.6</v>
      </c>
      <c r="AK325" s="879" t="s">
        <v>136</v>
      </c>
      <c r="AL325" s="892">
        <v>1390</v>
      </c>
      <c r="AM325" s="886">
        <v>7.8</v>
      </c>
      <c r="AN325" s="879">
        <v>0.15</v>
      </c>
      <c r="AO325" s="753">
        <f>IF(U325="n/a","n/a",IF(AA325&lt;0,"n/a",IF(AA325="n/a","n/a",J325+U325-AA325)))</f>
        <v>4.1763776742971945</v>
      </c>
      <c r="AP325" s="754">
        <f>IF(U325="n/a","n/a",J325+U325)</f>
        <v>13.938035705385278</v>
      </c>
      <c r="AQ325" s="902">
        <f>IF(OR(AC325&lt;0.01,AF325="n/a"),"n/a",(I325/SQRT(22.5*AC325*(I325/AF325))-1)*100)</f>
        <v>-40.354530448687498</v>
      </c>
      <c r="AR325" s="663">
        <f>INDEX(Historical!$C$7:$C$1279,MATCH(B325,Historical!$B$7:$B$1301,0))*IF(AH325="n/a",1.03,IF(AH325&lt;0,1.01,IF(AH325&gt;10,1.1,(1+AH325/100))))</f>
        <v>0.74800000000000011</v>
      </c>
      <c r="AS325" s="900">
        <f>IF($AI325="n/a",1.03*AR325,IF($AI325&lt;0,1.01*AR325,IF($AI325&gt;10,1.1*AR325,(1+$AI325/100)*AR325)))</f>
        <v>0.75548000000000015</v>
      </c>
      <c r="AT325" s="900">
        <f>IF($AK325="n/a",1.03*AS325,IF($AK325&lt;0,1.01*AS325,IF($AK325&gt;10,1.1*AS325,(1+$AK325/100)*AS325)))</f>
        <v>0.77814440000000018</v>
      </c>
      <c r="AU325" s="900">
        <f>IF($AK325="n/a",1.03*AT325,IF($AK325&lt;0,1.01*AT325,IF($AK325&gt;10,1.1*AT325,(1+$AK325/100)*AT325)))</f>
        <v>0.80148873200000026</v>
      </c>
      <c r="AV325" s="900">
        <f>IF($AK325="n/a",1.03*AU325,IF($AK325&lt;0,1.01*AU325,IF($AK325&gt;10,1.1*AU325,(1+$AK325/100)*AU325)))</f>
        <v>0.82553339396000025</v>
      </c>
      <c r="AW325" s="663">
        <f>SUM(AR325:AV325)</f>
        <v>3.9086465259600005</v>
      </c>
      <c r="AX325" s="761">
        <f>AW325/I325*100</f>
        <v>20.746531454140129</v>
      </c>
      <c r="AY325" s="948">
        <v>1.19</v>
      </c>
      <c r="AZ325" s="886">
        <v>25.35</v>
      </c>
      <c r="BA325" s="886">
        <v>-35.08</v>
      </c>
      <c r="BB325" s="886">
        <v>1.39</v>
      </c>
      <c r="BC325" s="886">
        <v>-21.58</v>
      </c>
      <c r="BD325" s="921"/>
      <c r="BE325" s="635">
        <v>2012</v>
      </c>
      <c r="BF325" s="912">
        <f>IF(BE325&gt;2008,0,IF(BE325&gt;2001,1,IF(BE325&gt;1990,2,IF(BE325&gt;1980,3,IF(BE325&gt;1973,4,IF(BE325&gt;1970,5,IF(BE325&gt;1960,6,IF(BE325&gt;1958,7,IF(BE325&gt;1953,8,9)))))))))</f>
        <v>0</v>
      </c>
      <c r="BG325" s="896">
        <v>1.2</v>
      </c>
    </row>
    <row r="326" spans="1:59" s="877" customFormat="1" ht="12.75" customHeight="1" x14ac:dyDescent="0.2">
      <c r="A326" s="885" t="s">
        <v>1710</v>
      </c>
      <c r="B326" s="615" t="s">
        <v>1711</v>
      </c>
      <c r="C326" s="946" t="s">
        <v>4325</v>
      </c>
      <c r="D326" s="946" t="s">
        <v>4326</v>
      </c>
      <c r="E326" s="746">
        <v>9</v>
      </c>
      <c r="F326" s="1199">
        <v>456</v>
      </c>
      <c r="G326" s="1199" t="s">
        <v>106</v>
      </c>
      <c r="H326" s="1199" t="s">
        <v>106</v>
      </c>
      <c r="I326" s="888">
        <v>52.64</v>
      </c>
      <c r="J326" s="663">
        <f>(M326/I326)*100</f>
        <v>2.0516717325227964</v>
      </c>
      <c r="K326" s="891">
        <v>0.27</v>
      </c>
      <c r="L326" s="901">
        <v>4</v>
      </c>
      <c r="M326" s="654">
        <f>K326*L326</f>
        <v>1.08</v>
      </c>
      <c r="N326" s="884" t="s">
        <v>457</v>
      </c>
      <c r="O326" s="747">
        <v>0.24</v>
      </c>
      <c r="P326" s="875">
        <v>43741</v>
      </c>
      <c r="Q326" s="875">
        <v>43756</v>
      </c>
      <c r="R326" s="654">
        <f>(K326-O326)/O326*100</f>
        <v>12.500000000000011</v>
      </c>
      <c r="S326" s="714">
        <f>IF(INDEX(Historical!$D$7:$D$1277,MATCH(B326,Historical!$B$7:$B$1301,0))=0,"n/a",(INDEX(Historical!$C$7:$C$1279,MATCH(B326,Historical!$B$7:$B$1301,0))/INDEX(Historical!$D$7:$D$1277,MATCH(B326,Historical!$B$7:$B$1301,0))-1)*100)</f>
        <v>9.9999999999999858</v>
      </c>
      <c r="T326" s="714">
        <f>IF(INDEX(Historical!$F$7:$F$1270,MATCH(B326,Historical!$B$7:$B$1301,0))=0,"n/a",((INDEX(Historical!$C$7:$C$1279,MATCH(B326,Historical!$B$7:$B$1301,0))/INDEX(Historical!$F$7:$F$1270,MATCH(B326,Historical!$B$7:$B$1301,0)))^(1/3)-1)*100)</f>
        <v>9.2128819145921526</v>
      </c>
      <c r="U326" s="714">
        <f>IF(INDEX(Historical!$H$7:$H$1270,MATCH(B326,Historical!$B$7:$B$1301,0))=0,"n/a",((INDEX(Historical!$C$7:$C$1279,MATCH(B326,Historical!$B$7:$B$1301,0))/INDEX(Historical!$H$7:$H$1270,MATCH(B326,Historical!$B$7:$B$1301,0)))^(1/5)-1)*100)</f>
        <v>12.888132073019754</v>
      </c>
      <c r="V326" s="714" t="str">
        <f>IF(INDEX(Historical!$O$7:$O$1270,MATCH(B326,Historical!$B$7:$B$1301,0))=0,"n/a",((INDEX(Historical!$C$7:$C$1279,MATCH(B326,Historical!$B$7:$B$1301,0))/INDEX(Historical!$O$7:$O$1270,MATCH(B326,Historical!$B$7:$B$1301,0)))^(1/10)-1)*100)</f>
        <v>n/a</v>
      </c>
      <c r="W326" s="715" t="str">
        <f>IF(OR(U326&lt;=0,U326="n/a",V326&lt;=0,V326="n/a"),"n/a",U326/V326)</f>
        <v>n/a</v>
      </c>
      <c r="X326" s="716">
        <f>IF(OR(AJ326&lt;=0,AJ326="n/a",U326&lt;=0,U326="n/a"),"n/a",U326/AJ326)</f>
        <v>0.43688583298372047</v>
      </c>
      <c r="Y326" s="890"/>
      <c r="Z326" s="663">
        <f>IF(OR(AC326&lt;0.01,AC326="n/a"),"n/a",M326/AC326*100)</f>
        <v>136.70886075949366</v>
      </c>
      <c r="AA326" s="900">
        <f>IF(OR(AC326&lt;0.01,AC326="n/a"),"n/a",I326/AC326)</f>
        <v>66.632911392405063</v>
      </c>
      <c r="AB326" s="901">
        <v>12</v>
      </c>
      <c r="AC326" s="879">
        <v>0.79</v>
      </c>
      <c r="AD326" s="879">
        <v>6.61</v>
      </c>
      <c r="AE326" s="879">
        <v>20.65</v>
      </c>
      <c r="AF326" s="879">
        <v>2.2799999999999998</v>
      </c>
      <c r="AG326" s="879">
        <v>3.5000000000000004</v>
      </c>
      <c r="AH326" s="879">
        <v>-22.1</v>
      </c>
      <c r="AI326" s="879">
        <v>9.9699999999999989</v>
      </c>
      <c r="AJ326" s="879">
        <v>29.5</v>
      </c>
      <c r="AK326" s="879">
        <v>10</v>
      </c>
      <c r="AL326" s="892">
        <v>3620</v>
      </c>
      <c r="AM326" s="886">
        <v>2.1999999999999997</v>
      </c>
      <c r="AN326" s="879">
        <v>0.3</v>
      </c>
      <c r="AO326" s="753">
        <f>IF(U326="n/a","n/a",IF(AA326&lt;0,"n/a",IF(AA326="n/a","n/a",J326+U326-AA326)))</f>
        <v>-51.69310758686251</v>
      </c>
      <c r="AP326" s="754">
        <f>IF(U326="n/a","n/a",J326+U326)</f>
        <v>14.939803805542551</v>
      </c>
      <c r="AQ326" s="902">
        <f>IF(OR(AC326&lt;0.01,AF326="n/a"),"n/a",(I326/SQRT(22.5*AC326*(I326/AF326))-1)*100)</f>
        <v>159.84870638694827</v>
      </c>
      <c r="AR326" s="663">
        <f>INDEX(Historical!$C$7:$C$1279,MATCH(B326,Historical!$B$7:$B$1301,0))*IF(AH326="n/a",1.03,IF(AH326&lt;0,1.01,IF(AH326&gt;10,1.1,(1+AH326/100))))</f>
        <v>0.99990000000000001</v>
      </c>
      <c r="AS326" s="900">
        <f>IF($AI326="n/a",1.03*AR326,IF($AI326&lt;0,1.01*AR326,IF($AI326&gt;10,1.1*AR326,(1+$AI326/100)*AR326)))</f>
        <v>1.0995900299999999</v>
      </c>
      <c r="AT326" s="900">
        <f>IF($AK326="n/a",1.03*AS326,IF($AK326&lt;0,1.01*AS326,IF($AK326&gt;10,1.1*AS326,(1+$AK326/100)*AS326)))</f>
        <v>1.2095490330000001</v>
      </c>
      <c r="AU326" s="900">
        <f>IF($AK326="n/a",1.03*AT326,IF($AK326&lt;0,1.01*AT326,IF($AK326&gt;10,1.1*AT326,(1+$AK326/100)*AT326)))</f>
        <v>1.3305039363000002</v>
      </c>
      <c r="AV326" s="900">
        <f>IF($AK326="n/a",1.03*AU326,IF($AK326&lt;0,1.01*AU326,IF($AK326&gt;10,1.1*AU326,(1+$AK326/100)*AU326)))</f>
        <v>1.4635543299300002</v>
      </c>
      <c r="AW326" s="663">
        <f>SUM(AR326:AV326)</f>
        <v>6.1030973292300006</v>
      </c>
      <c r="AX326" s="761">
        <f>AW326/I326*100</f>
        <v>11.59402988075608</v>
      </c>
      <c r="AY326" s="948">
        <v>0.65</v>
      </c>
      <c r="AZ326" s="886">
        <v>24.990000000000002</v>
      </c>
      <c r="BA326" s="886">
        <v>-15.52</v>
      </c>
      <c r="BB326" s="886">
        <v>1.43</v>
      </c>
      <c r="BC326" s="886">
        <v>-2.04</v>
      </c>
      <c r="BD326" s="921"/>
      <c r="BE326" s="635">
        <v>2011</v>
      </c>
      <c r="BF326" s="912">
        <f>IF(BE326&gt;2008,0,IF(BE326&gt;2001,1,IF(BE326&gt;1990,2,IF(BE326&gt;1980,3,IF(BE326&gt;1973,4,IF(BE326&gt;1970,5,IF(BE326&gt;1960,6,IF(BE326&gt;1958,7,IF(BE326&gt;1953,8,9)))))))))</f>
        <v>0</v>
      </c>
      <c r="BG326" s="896">
        <v>2.6</v>
      </c>
    </row>
    <row r="327" spans="1:59" s="877" customFormat="1" ht="12.75" customHeight="1" x14ac:dyDescent="0.2">
      <c r="A327" s="885" t="s">
        <v>1732</v>
      </c>
      <c r="B327" s="615" t="s">
        <v>1733</v>
      </c>
      <c r="C327" s="946" t="s">
        <v>108</v>
      </c>
      <c r="D327" s="946" t="s">
        <v>4345</v>
      </c>
      <c r="E327" s="746">
        <v>8</v>
      </c>
      <c r="F327" s="1199">
        <v>571</v>
      </c>
      <c r="G327" s="1199" t="s">
        <v>106</v>
      </c>
      <c r="H327" s="1199" t="s">
        <v>106</v>
      </c>
      <c r="I327" s="888">
        <v>40.799999999999997</v>
      </c>
      <c r="J327" s="663">
        <f>(M327/I327)*100</f>
        <v>2.7450980392156867</v>
      </c>
      <c r="K327" s="891">
        <v>0.28000000000000003</v>
      </c>
      <c r="L327" s="901">
        <v>4</v>
      </c>
      <c r="M327" s="654">
        <f>K327*L327</f>
        <v>1.1200000000000001</v>
      </c>
      <c r="N327" s="884" t="s">
        <v>151</v>
      </c>
      <c r="O327" s="747">
        <v>0.25</v>
      </c>
      <c r="P327" s="875">
        <v>43893</v>
      </c>
      <c r="Q327" s="875">
        <v>43916</v>
      </c>
      <c r="R327" s="654">
        <f>(K327-O327)/O327*100</f>
        <v>12.000000000000011</v>
      </c>
      <c r="S327" s="714">
        <f>IF(INDEX(Historical!$D$7:$D$1277,MATCH(B327,Historical!$B$7:$B$1301,0))=0,"n/a",(INDEX(Historical!$C$7:$C$1279,MATCH(B327,Historical!$B$7:$B$1301,0))/INDEX(Historical!$D$7:$D$1277,MATCH(B327,Historical!$B$7:$B$1301,0))-1)*100)</f>
        <v>13.636363636363647</v>
      </c>
      <c r="T327" s="714">
        <f>IF(INDEX(Historical!$F$7:$F$1270,MATCH(B327,Historical!$B$7:$B$1301,0))=0,"n/a",((INDEX(Historical!$C$7:$C$1279,MATCH(B327,Historical!$B$7:$B$1301,0))/INDEX(Historical!$F$7:$F$1270,MATCH(B327,Historical!$B$7:$B$1301,0)))^(1/3)-1)*100)</f>
        <v>11.57215834702825</v>
      </c>
      <c r="U327" s="714">
        <f>IF(INDEX(Historical!$H$7:$H$1270,MATCH(B327,Historical!$B$7:$B$1301,0))=0,"n/a",((INDEX(Historical!$C$7:$C$1279,MATCH(B327,Historical!$B$7:$B$1301,0))/INDEX(Historical!$H$7:$H$1270,MATCH(B327,Historical!$B$7:$B$1301,0)))^(1/5)-1)*100)</f>
        <v>20.112443398143132</v>
      </c>
      <c r="V327" s="714" t="str">
        <f>IF(INDEX(Historical!$O$7:$O$1270,MATCH(B327,Historical!$B$7:$B$1301,0))=0,"n/a",((INDEX(Historical!$C$7:$C$1279,MATCH(B327,Historical!$B$7:$B$1301,0))/INDEX(Historical!$O$7:$O$1270,MATCH(B327,Historical!$B$7:$B$1301,0)))^(1/10)-1)*100)</f>
        <v>n/a</v>
      </c>
      <c r="W327" s="715" t="str">
        <f>IF(OR(U327&lt;=0,U327="n/a",V327&lt;=0,V327="n/a"),"n/a",U327/V327)</f>
        <v>n/a</v>
      </c>
      <c r="X327" s="716" t="str">
        <f>IF(OR(AJ327&lt;=0,AJ327="n/a",U327&lt;=0,U327="n/a"),"n/a",U327/AJ327)</f>
        <v>n/a</v>
      </c>
      <c r="Y327" s="675"/>
      <c r="Z327" s="663" t="str">
        <f>IF(OR(AC327&lt;0.01,AC327="n/a"),"n/a",M327/AC327*100)</f>
        <v>n/a</v>
      </c>
      <c r="AA327" s="900" t="str">
        <f>IF(OR(AC327&lt;0.01,AC327="n/a"),"n/a",I327/AC327)</f>
        <v>n/a</v>
      </c>
      <c r="AB327" s="901">
        <v>12</v>
      </c>
      <c r="AC327" s="879" t="s">
        <v>136</v>
      </c>
      <c r="AD327" s="879" t="s">
        <v>136</v>
      </c>
      <c r="AE327" s="879" t="s">
        <v>136</v>
      </c>
      <c r="AF327" s="879" t="s">
        <v>136</v>
      </c>
      <c r="AG327" s="879" t="s">
        <v>136</v>
      </c>
      <c r="AH327" s="879" t="s">
        <v>136</v>
      </c>
      <c r="AI327" s="879" t="s">
        <v>136</v>
      </c>
      <c r="AJ327" s="879" t="s">
        <v>136</v>
      </c>
      <c r="AK327" s="879" t="s">
        <v>136</v>
      </c>
      <c r="AL327" s="892" t="s">
        <v>136</v>
      </c>
      <c r="AM327" s="886" t="s">
        <v>136</v>
      </c>
      <c r="AN327" s="879" t="s">
        <v>136</v>
      </c>
      <c r="AO327" s="753" t="str">
        <f>IF(U327="n/a","n/a",IF(AA327&lt;0,"n/a",IF(AA327="n/a","n/a",J327+U327-AA327)))</f>
        <v>n/a</v>
      </c>
      <c r="AP327" s="754">
        <f>IF(U327="n/a","n/a",J327+U327)</f>
        <v>22.857541437358819</v>
      </c>
      <c r="AQ327" s="902" t="str">
        <f>IF(OR(AC327&lt;0.01,AF327="n/a"),"n/a",(I327/SQRT(22.5*AC327*(I327/AF327))-1)*100)</f>
        <v>n/a</v>
      </c>
      <c r="AR327" s="663">
        <f>INDEX(Historical!$C$7:$C$1279,MATCH(B327,Historical!$B$7:$B$1301,0))*IF(AH327="n/a",1.03,IF(AH327&lt;0,1.01,IF(AH327&gt;10,1.1,(1+AH327/100))))</f>
        <v>1.03</v>
      </c>
      <c r="AS327" s="900">
        <f>IF($AI327="n/a",1.03*AR327,IF($AI327&lt;0,1.01*AR327,IF($AI327&gt;10,1.1*AR327,(1+$AI327/100)*AR327)))</f>
        <v>1.0609</v>
      </c>
      <c r="AT327" s="900">
        <f>IF($AK327="n/a",1.03*AS327,IF($AK327&lt;0,1.01*AS327,IF($AK327&gt;10,1.1*AS327,(1+$AK327/100)*AS327)))</f>
        <v>1.092727</v>
      </c>
      <c r="AU327" s="900">
        <f>IF($AK327="n/a",1.03*AT327,IF($AK327&lt;0,1.01*AT327,IF($AK327&gt;10,1.1*AT327,(1+$AK327/100)*AT327)))</f>
        <v>1.1255088100000001</v>
      </c>
      <c r="AV327" s="900">
        <f>IF($AK327="n/a",1.03*AU327,IF($AK327&lt;0,1.01*AU327,IF($AK327&gt;10,1.1*AU327,(1+$AK327/100)*AU327)))</f>
        <v>1.1592740743000001</v>
      </c>
      <c r="AW327" s="663">
        <f>SUM(AR327:AV327)</f>
        <v>5.4684098842999997</v>
      </c>
      <c r="AX327" s="761">
        <f>AW327/I327*100</f>
        <v>13.402965402696079</v>
      </c>
      <c r="AY327" s="948" t="s">
        <v>136</v>
      </c>
      <c r="AZ327" s="886" t="s">
        <v>136</v>
      </c>
      <c r="BA327" s="886" t="s">
        <v>136</v>
      </c>
      <c r="BB327" s="886" t="s">
        <v>136</v>
      </c>
      <c r="BC327" s="886" t="s">
        <v>136</v>
      </c>
      <c r="BD327" s="921" t="s">
        <v>4271</v>
      </c>
      <c r="BE327" s="635">
        <v>2013</v>
      </c>
      <c r="BF327" s="912">
        <f>IF(BE327&gt;2008,0,IF(BE327&gt;2001,1,IF(BE327&gt;1990,2,IF(BE327&gt;1980,3,IF(BE327&gt;1973,4,IF(BE327&gt;1970,5,IF(BE327&gt;1960,6,IF(BE327&gt;1958,7,IF(BE327&gt;1953,8,9)))))))))</f>
        <v>0</v>
      </c>
      <c r="BG327" s="896" t="s">
        <v>136</v>
      </c>
    </row>
    <row r="328" spans="1:59" s="877" customFormat="1" x14ac:dyDescent="0.2">
      <c r="A328" s="885" t="s">
        <v>1718</v>
      </c>
      <c r="B328" s="615" t="s">
        <v>1719</v>
      </c>
      <c r="C328" s="946" t="s">
        <v>108</v>
      </c>
      <c r="D328" s="946" t="s">
        <v>4337</v>
      </c>
      <c r="E328" s="746">
        <v>8</v>
      </c>
      <c r="F328" s="1199">
        <v>561</v>
      </c>
      <c r="G328" s="1199" t="s">
        <v>106</v>
      </c>
      <c r="H328" s="1199" t="s">
        <v>106</v>
      </c>
      <c r="I328" s="888">
        <v>18.21</v>
      </c>
      <c r="J328" s="663">
        <f>(M328/I328)*100</f>
        <v>4.3931905546403076</v>
      </c>
      <c r="K328" s="891">
        <v>0.2</v>
      </c>
      <c r="L328" s="901">
        <v>4</v>
      </c>
      <c r="M328" s="654">
        <f>K328*L328</f>
        <v>0.8</v>
      </c>
      <c r="N328" s="884" t="s">
        <v>514</v>
      </c>
      <c r="O328" s="747">
        <v>0.15</v>
      </c>
      <c r="P328" s="875">
        <v>43874</v>
      </c>
      <c r="Q328" s="875">
        <v>43889</v>
      </c>
      <c r="R328" s="654">
        <f>(K328-O328)/O328*100</f>
        <v>33.33333333333335</v>
      </c>
      <c r="S328" s="714">
        <f>IF(INDEX(Historical!$D$7:$D$1277,MATCH(B328,Historical!$B$7:$B$1301,0))=0,"n/a",(INDEX(Historical!$C$7:$C$1279,MATCH(B328,Historical!$B$7:$B$1301,0))/INDEX(Historical!$D$7:$D$1277,MATCH(B328,Historical!$B$7:$B$1301,0))-1)*100)</f>
        <v>15.384615384615374</v>
      </c>
      <c r="T328" s="714">
        <f>IF(INDEX(Historical!$F$7:$F$1270,MATCH(B328,Historical!$B$7:$B$1301,0))=0,"n/a",((INDEX(Historical!$C$7:$C$1279,MATCH(B328,Historical!$B$7:$B$1301,0))/INDEX(Historical!$F$7:$F$1270,MATCH(B328,Historical!$B$7:$B$1301,0)))^(1/3)-1)*100)</f>
        <v>20.843727005349997</v>
      </c>
      <c r="U328" s="714">
        <f>IF(INDEX(Historical!$H$7:$H$1270,MATCH(B328,Historical!$B$7:$B$1301,0))=0,"n/a",((INDEX(Historical!$C$7:$C$1279,MATCH(B328,Historical!$B$7:$B$1301,0))/INDEX(Historical!$H$7:$H$1270,MATCH(B328,Historical!$B$7:$B$1301,0)))^(1/5)-1)*100)</f>
        <v>27.22596365393921</v>
      </c>
      <c r="V328" s="714">
        <f>IF(INDEX(Historical!$O$7:$O$1270,MATCH(B328,Historical!$B$7:$B$1301,0))=0,"n/a",((INDEX(Historical!$C$7:$C$1279,MATCH(B328,Historical!$B$7:$B$1301,0))/INDEX(Historical!$O$7:$O$1270,MATCH(B328,Historical!$B$7:$B$1301,0)))^(1/10)-1)*100)</f>
        <v>6.8264891756308677</v>
      </c>
      <c r="W328" s="715">
        <f>IF(OR(U328&lt;=0,U328="n/a",V328&lt;=0,V328="n/a"),"n/a",U328/V328)</f>
        <v>3.9882819636087876</v>
      </c>
      <c r="X328" s="716">
        <f>IF(OR(AJ328&lt;=0,AJ328="n/a",U328&lt;=0,U328="n/a"),"n/a",U328/AJ328)</f>
        <v>0.9486398485693105</v>
      </c>
      <c r="Y328" s="673" t="s">
        <v>4156</v>
      </c>
      <c r="Z328" s="663">
        <f>IF(OR(AC328&lt;0.01,AC328="n/a"),"n/a",M328/AC328*100)</f>
        <v>28.268551236749119</v>
      </c>
      <c r="AA328" s="900">
        <f>IF(OR(AC328&lt;0.01,AC328="n/a"),"n/a",I328/AC328)</f>
        <v>6.4346289752650181</v>
      </c>
      <c r="AB328" s="901">
        <v>12</v>
      </c>
      <c r="AC328" s="879">
        <v>2.83</v>
      </c>
      <c r="AD328" s="879">
        <v>0.5</v>
      </c>
      <c r="AE328" s="879">
        <v>2.75</v>
      </c>
      <c r="AF328" s="879">
        <v>0.86</v>
      </c>
      <c r="AG328" s="879">
        <v>13.900000000000002</v>
      </c>
      <c r="AH328" s="879">
        <v>23.599999999999998</v>
      </c>
      <c r="AI328" s="879" t="s">
        <v>136</v>
      </c>
      <c r="AJ328" s="879">
        <v>28.7</v>
      </c>
      <c r="AK328" s="879">
        <v>13</v>
      </c>
      <c r="AL328" s="892">
        <v>156.22</v>
      </c>
      <c r="AM328" s="886">
        <v>1.0999999999999999</v>
      </c>
      <c r="AN328" s="879">
        <v>0</v>
      </c>
      <c r="AO328" s="753">
        <f>IF(U328="n/a","n/a",IF(AA328&lt;0,"n/a",IF(AA328="n/a","n/a",J328+U328-AA328)))</f>
        <v>25.184525233314499</v>
      </c>
      <c r="AP328" s="754">
        <f>IF(U328="n/a","n/a",J328+U328)</f>
        <v>31.619154208579516</v>
      </c>
      <c r="AQ328" s="902">
        <f>IF(OR(AC328&lt;0.01,AF328="n/a"),"n/a",(I328/SQRT(22.5*AC328*(I328/AF328))-1)*100)</f>
        <v>-50.407075241509546</v>
      </c>
      <c r="AR328" s="663">
        <f>INDEX(Historical!$C$7:$C$1279,MATCH(B328,Historical!$B$7:$B$1301,0))*IF(AH328="n/a",1.03,IF(AH328&lt;0,1.01,IF(AH328&gt;10,1.1,(1+AH328/100))))</f>
        <v>0.66</v>
      </c>
      <c r="AS328" s="900">
        <f>IF($AI328="n/a",1.03*AR328,IF($AI328&lt;0,1.01*AR328,IF($AI328&gt;10,1.1*AR328,(1+$AI328/100)*AR328)))</f>
        <v>0.67980000000000007</v>
      </c>
      <c r="AT328" s="900">
        <f>IF($AK328="n/a",1.03*AS328,IF($AK328&lt;0,1.01*AS328,IF($AK328&gt;10,1.1*AS328,(1+$AK328/100)*AS328)))</f>
        <v>0.74778000000000011</v>
      </c>
      <c r="AU328" s="900">
        <f>IF($AK328="n/a",1.03*AT328,IF($AK328&lt;0,1.01*AT328,IF($AK328&gt;10,1.1*AT328,(1+$AK328/100)*AT328)))</f>
        <v>0.82255800000000023</v>
      </c>
      <c r="AV328" s="900">
        <f>IF($AK328="n/a",1.03*AU328,IF($AK328&lt;0,1.01*AU328,IF($AK328&gt;10,1.1*AU328,(1+$AK328/100)*AU328)))</f>
        <v>0.90481380000000033</v>
      </c>
      <c r="AW328" s="663">
        <f>SUM(AR328:AV328)</f>
        <v>3.8149518000000007</v>
      </c>
      <c r="AX328" s="761">
        <f>AW328/I328*100</f>
        <v>20.949762767710052</v>
      </c>
      <c r="AY328" s="948">
        <v>1.36</v>
      </c>
      <c r="AZ328" s="886">
        <v>33.900000000000006</v>
      </c>
      <c r="BA328" s="886">
        <v>-41.260000000000005</v>
      </c>
      <c r="BB328" s="886">
        <v>2.69</v>
      </c>
      <c r="BC328" s="886">
        <v>-23.22</v>
      </c>
      <c r="BD328" s="921"/>
      <c r="BE328" s="635">
        <v>2013</v>
      </c>
      <c r="BF328" s="912">
        <f>IF(BE328&gt;2008,0,IF(BE328&gt;2001,1,IF(BE328&gt;1990,2,IF(BE328&gt;1980,3,IF(BE328&gt;1973,4,IF(BE328&gt;1970,5,IF(BE328&gt;1960,6,IF(BE328&gt;1958,7,IF(BE328&gt;1953,8,9)))))))))</f>
        <v>0</v>
      </c>
      <c r="BG328" s="896">
        <v>1.9</v>
      </c>
    </row>
    <row r="329" spans="1:59" s="877" customFormat="1" ht="12.75" customHeight="1" x14ac:dyDescent="0.2">
      <c r="A329" s="885" t="s">
        <v>1738</v>
      </c>
      <c r="B329" s="615" t="s">
        <v>1739</v>
      </c>
      <c r="C329" s="946" t="s">
        <v>128</v>
      </c>
      <c r="D329" s="946" t="s">
        <v>4333</v>
      </c>
      <c r="E329" s="746">
        <v>8</v>
      </c>
      <c r="F329" s="1199">
        <v>563</v>
      </c>
      <c r="G329" s="1199" t="s">
        <v>37</v>
      </c>
      <c r="H329" s="1199" t="s">
        <v>115</v>
      </c>
      <c r="I329" s="888">
        <v>59.71</v>
      </c>
      <c r="J329" s="663">
        <f>(M329/I329)*100</f>
        <v>2.8135990621336457</v>
      </c>
      <c r="K329" s="891">
        <v>0.42</v>
      </c>
      <c r="L329" s="901">
        <v>4</v>
      </c>
      <c r="M329" s="654">
        <f>K329*L329</f>
        <v>1.68</v>
      </c>
      <c r="N329" s="884" t="s">
        <v>148</v>
      </c>
      <c r="O329" s="747">
        <v>0.375</v>
      </c>
      <c r="P329" s="875">
        <v>43887</v>
      </c>
      <c r="Q329" s="875">
        <v>43902</v>
      </c>
      <c r="R329" s="654">
        <f>(K329-O329)/O329*100</f>
        <v>11.999999999999995</v>
      </c>
      <c r="S329" s="714">
        <f>IF(INDEX(Historical!$D$7:$D$1277,MATCH(B329,Historical!$B$7:$B$1301,0))=0,"n/a",(INDEX(Historical!$C$7:$C$1279,MATCH(B329,Historical!$B$7:$B$1301,0))/INDEX(Historical!$D$7:$D$1277,MATCH(B329,Historical!$B$7:$B$1301,0))-1)*100)</f>
        <v>21.176470588235308</v>
      </c>
      <c r="T329" s="714">
        <f>IF(INDEX(Historical!$F$7:$F$1270,MATCH(B329,Historical!$B$7:$B$1301,0))=0,"n/a",((INDEX(Historical!$C$7:$C$1279,MATCH(B329,Historical!$B$7:$B$1301,0))/INDEX(Historical!$F$7:$F$1270,MATCH(B329,Historical!$B$7:$B$1301,0)))^(1/3)-1)*100)</f>
        <v>37.064739324659833</v>
      </c>
      <c r="U329" s="714">
        <f>IF(INDEX(Historical!$H$7:$H$1270,MATCH(B329,Historical!$B$7:$B$1301,0))=0,"n/a",((INDEX(Historical!$C$7:$C$1279,MATCH(B329,Historical!$B$7:$B$1301,0))/INDEX(Historical!$H$7:$H$1270,MATCH(B329,Historical!$B$7:$B$1301,0)))^(1/5)-1)*100)</f>
        <v>36.58689252730403</v>
      </c>
      <c r="V329" s="714">
        <f>IF(INDEX(Historical!$O$7:$O$1270,MATCH(B329,Historical!$B$7:$B$1301,0))=0,"n/a",((INDEX(Historical!$C$7:$C$1279,MATCH(B329,Historical!$B$7:$B$1301,0))/INDEX(Historical!$O$7:$O$1270,MATCH(B329,Historical!$B$7:$B$1301,0)))^(1/10)-1)*100)</f>
        <v>25.452941910440828</v>
      </c>
      <c r="W329" s="715">
        <f>IF(OR(U329&lt;=0,U329="n/a",V329&lt;=0,V329="n/a"),"n/a",U329/V329)</f>
        <v>1.4374327594837295</v>
      </c>
      <c r="X329" s="716">
        <f>IF(OR(AJ329&lt;=0,AJ329="n/a",U329&lt;=0,U329="n/a"),"n/a",U329/AJ329)</f>
        <v>1.9670372326507541</v>
      </c>
      <c r="Y329" s="890"/>
      <c r="Z329" s="663">
        <f>IF(OR(AC329&lt;0.01,AC329="n/a"),"n/a",M329/AC329*100)</f>
        <v>30.996309963099627</v>
      </c>
      <c r="AA329" s="900">
        <f>IF(OR(AC329&lt;0.01,AC329="n/a"),"n/a",I329/AC329)</f>
        <v>11.016605166051662</v>
      </c>
      <c r="AB329" s="901">
        <v>9</v>
      </c>
      <c r="AC329" s="879">
        <v>5.42</v>
      </c>
      <c r="AD329" s="879">
        <v>0.78</v>
      </c>
      <c r="AE329" s="879">
        <v>0.51</v>
      </c>
      <c r="AF329" s="879">
        <v>1.49</v>
      </c>
      <c r="AG329" s="879">
        <v>13.8</v>
      </c>
      <c r="AH329" s="879">
        <v>0.70000000000000007</v>
      </c>
      <c r="AI329" s="879">
        <v>35.44</v>
      </c>
      <c r="AJ329" s="879">
        <v>18.600000000000001</v>
      </c>
      <c r="AK329" s="879">
        <v>14.05</v>
      </c>
      <c r="AL329" s="892">
        <v>22180</v>
      </c>
      <c r="AM329" s="886">
        <v>0.3</v>
      </c>
      <c r="AN329" s="879">
        <v>0.84</v>
      </c>
      <c r="AO329" s="753">
        <f>IF(U329="n/a","n/a",IF(AA329&lt;0,"n/a",IF(AA329="n/a","n/a",J329+U329-AA329)))</f>
        <v>28.383886423386016</v>
      </c>
      <c r="AP329" s="754">
        <f>IF(U329="n/a","n/a",J329+U329)</f>
        <v>39.400491589437678</v>
      </c>
      <c r="AQ329" s="902">
        <f>IF(OR(AC329&lt;0.01,AF329="n/a"),"n/a",(I329/SQRT(22.5*AC329*(I329/AF329))-1)*100)</f>
        <v>-14.58664768077802</v>
      </c>
      <c r="AR329" s="663">
        <f>INDEX(Historical!$C$7:$C$1279,MATCH(B329,Historical!$B$7:$B$1301,0))*IF(AH329="n/a",1.03,IF(AH329&lt;0,1.01,IF(AH329&gt;10,1.1,(1+AH329/100))))</f>
        <v>1.5558149999999997</v>
      </c>
      <c r="AS329" s="900">
        <f>IF($AI329="n/a",1.03*AR329,IF($AI329&lt;0,1.01*AR329,IF($AI329&gt;10,1.1*AR329,(1+$AI329/100)*AR329)))</f>
        <v>1.7113964999999998</v>
      </c>
      <c r="AT329" s="900">
        <f>IF($AK329="n/a",1.03*AS329,IF($AK329&lt;0,1.01*AS329,IF($AK329&gt;10,1.1*AS329,(1+$AK329/100)*AS329)))</f>
        <v>1.88253615</v>
      </c>
      <c r="AU329" s="900">
        <f>IF($AK329="n/a",1.03*AT329,IF($AK329&lt;0,1.01*AT329,IF($AK329&gt;10,1.1*AT329,(1+$AK329/100)*AT329)))</f>
        <v>2.0707897650000002</v>
      </c>
      <c r="AV329" s="900">
        <f>IF($AK329="n/a",1.03*AU329,IF($AK329&lt;0,1.01*AU329,IF($AK329&gt;10,1.1*AU329,(1+$AK329/100)*AU329)))</f>
        <v>2.2778687415000003</v>
      </c>
      <c r="AW329" s="663">
        <f>SUM(AR329:AV329)</f>
        <v>9.4984061564999998</v>
      </c>
      <c r="AX329" s="761">
        <f>AW329/I329*100</f>
        <v>15.907563484340981</v>
      </c>
      <c r="AY329" s="948">
        <v>0.65</v>
      </c>
      <c r="AZ329" s="886">
        <v>40.26</v>
      </c>
      <c r="BA329" s="886">
        <v>-36.64</v>
      </c>
      <c r="BB329" s="886">
        <v>-2.29</v>
      </c>
      <c r="BC329" s="886">
        <v>-20.03</v>
      </c>
      <c r="BD329" s="921"/>
      <c r="BE329" s="635">
        <v>2013</v>
      </c>
      <c r="BF329" s="912">
        <f>IF(BE329&gt;2008,0,IF(BE329&gt;2001,1,IF(BE329&gt;1990,2,IF(BE329&gt;1980,3,IF(BE329&gt;1973,4,IF(BE329&gt;1970,5,IF(BE329&gt;1960,6,IF(BE329&gt;1958,7,IF(BE329&gt;1953,8,9)))))))))</f>
        <v>0</v>
      </c>
      <c r="BG329" s="896">
        <v>5.8000000000000007</v>
      </c>
    </row>
    <row r="330" spans="1:59" s="877" customFormat="1" ht="12.75" customHeight="1" x14ac:dyDescent="0.2">
      <c r="A330" s="877" t="s">
        <v>4617</v>
      </c>
      <c r="B330" s="615" t="s">
        <v>4618</v>
      </c>
      <c r="C330" s="946" t="s">
        <v>112</v>
      </c>
      <c r="D330" s="946" t="s">
        <v>211</v>
      </c>
      <c r="E330" s="746">
        <v>8</v>
      </c>
      <c r="F330" s="1199">
        <v>503</v>
      </c>
      <c r="G330" s="1199" t="s">
        <v>106</v>
      </c>
      <c r="H330" s="1199" t="s">
        <v>106</v>
      </c>
      <c r="I330" s="888">
        <v>88.98</v>
      </c>
      <c r="J330" s="663">
        <f>(M330/I330)*100</f>
        <v>2.3825578781748709</v>
      </c>
      <c r="K330" s="891">
        <v>0.53</v>
      </c>
      <c r="L330" s="901">
        <v>4</v>
      </c>
      <c r="M330" s="654">
        <f>K330*L330</f>
        <v>2.12</v>
      </c>
      <c r="N330" s="884" t="s">
        <v>151</v>
      </c>
      <c r="O330" s="747">
        <v>0.45</v>
      </c>
      <c r="P330" s="880">
        <v>43349</v>
      </c>
      <c r="Q330" s="880">
        <v>43371</v>
      </c>
      <c r="R330" s="654">
        <f>(K330-O330)/O330*100</f>
        <v>17.777777777777782</v>
      </c>
      <c r="S330" s="714">
        <f>IF(INDEX(Historical!$D$7:$D$1277,MATCH(B330,Historical!$B$7:$B$1301,0))=0,"n/a",(INDEX(Historical!$C$7:$C$1279,MATCH(B330,Historical!$B$7:$B$1301,0))/INDEX(Historical!$D$7:$D$1277,MATCH(B330,Historical!$B$7:$B$1301,0))-1)*100)</f>
        <v>8.163265306122458</v>
      </c>
      <c r="T330" s="714">
        <f>IF(INDEX(Historical!$F$7:$F$1270,MATCH(B330,Historical!$B$7:$B$1301,0))=0,"n/a",((INDEX(Historical!$C$7:$C$1279,MATCH(B330,Historical!$B$7:$B$1301,0))/INDEX(Historical!$F$7:$F$1270,MATCH(B330,Historical!$B$7:$B$1301,0)))^(1/3)-1)*100)</f>
        <v>15.948637819501933</v>
      </c>
      <c r="U330" s="714">
        <f>IF(INDEX(Historical!$H$7:$H$1270,MATCH(B330,Historical!$B$7:$B$1301,0))=0,"n/a",((INDEX(Historical!$C$7:$C$1279,MATCH(B330,Historical!$B$7:$B$1301,0))/INDEX(Historical!$H$7:$H$1270,MATCH(B330,Historical!$B$7:$B$1301,0)))^(1/5)-1)*100)</f>
        <v>16.216334139411682</v>
      </c>
      <c r="V330" s="714">
        <f>IF(INDEX(Historical!$O$7:$O$1270,MATCH(B330,Historical!$B$7:$B$1301,0))=0,"n/a",((INDEX(Historical!$C$7:$C$1279,MATCH(B330,Historical!$B$7:$B$1301,0))/INDEX(Historical!$O$7:$O$1270,MATCH(B330,Historical!$B$7:$B$1301,0)))^(1/10)-1)*100)</f>
        <v>18.167250278683756</v>
      </c>
      <c r="W330" s="715">
        <f>IF(OR(U330&lt;=0,U330="n/a",V330&lt;=0,V330="n/a"),"n/a",U330/V330)</f>
        <v>0.89261357060946367</v>
      </c>
      <c r="X330" s="716">
        <f>IF(OR(AJ330&lt;=0,AJ330="n/a",U330&lt;=0,U330="n/a"),"n/a",U330/AJ330)</f>
        <v>1.4224854508255862</v>
      </c>
      <c r="Y330" s="685" t="s">
        <v>4506</v>
      </c>
      <c r="Z330" s="663">
        <f>IF(OR(AC330&lt;0.01,AC330="n/a"),"n/a",M330/AC330*100)</f>
        <v>42.484969939879761</v>
      </c>
      <c r="AA330" s="900">
        <f>IF(OR(AC330&lt;0.01,AC330="n/a"),"n/a",I330/AC330)</f>
        <v>17.831663326653306</v>
      </c>
      <c r="AB330" s="901">
        <v>12</v>
      </c>
      <c r="AC330" s="879">
        <v>4.99</v>
      </c>
      <c r="AD330" s="879">
        <v>8.51</v>
      </c>
      <c r="AE330" s="879">
        <v>1.38</v>
      </c>
      <c r="AF330" s="879">
        <v>3.7</v>
      </c>
      <c r="AG330" s="879">
        <v>17.2</v>
      </c>
      <c r="AH330" s="879">
        <v>3.9</v>
      </c>
      <c r="AI330" s="879">
        <v>34.81</v>
      </c>
      <c r="AJ330" s="879">
        <v>11.4</v>
      </c>
      <c r="AK330" s="879">
        <v>2.1</v>
      </c>
      <c r="AL330" s="892">
        <v>21630</v>
      </c>
      <c r="AM330" s="886">
        <v>0.5</v>
      </c>
      <c r="AN330" s="879">
        <v>0.97</v>
      </c>
      <c r="AO330" s="753">
        <f>IF(U330="n/a","n/a",IF(AA330&lt;0,"n/a",IF(AA330="n/a","n/a",J330+U330-AA330)))</f>
        <v>0.76722869093324775</v>
      </c>
      <c r="AP330" s="754">
        <f>IF(U330="n/a","n/a",J330+U330)</f>
        <v>18.598892017586554</v>
      </c>
      <c r="AQ330" s="902">
        <f>IF(OR(AC330&lt;0.01,AF330="n/a"),"n/a",(I330/SQRT(22.5*AC330*(I330/AF330))-1)*100)</f>
        <v>71.240122905581842</v>
      </c>
      <c r="AR330" s="663">
        <f>INDEX(Historical!$C$7:$C$1279,MATCH(B330,Historical!$B$7:$B$1301,0))*IF(AH330="n/a",1.03,IF(AH330&lt;0,1.01,IF(AH330&gt;10,1.1,(1+AH330/100))))</f>
        <v>2.20268</v>
      </c>
      <c r="AS330" s="900">
        <f>IF($AI330="n/a",1.03*AR330,IF($AI330&lt;0,1.01*AR330,IF($AI330&gt;10,1.1*AR330,(1+$AI330/100)*AR330)))</f>
        <v>2.4229480000000003</v>
      </c>
      <c r="AT330" s="900">
        <f>IF($AK330="n/a",1.03*AS330,IF($AK330&lt;0,1.01*AS330,IF($AK330&gt;10,1.1*AS330,(1+$AK330/100)*AS330)))</f>
        <v>2.4738299079999999</v>
      </c>
      <c r="AU330" s="900">
        <f>IF($AK330="n/a",1.03*AT330,IF($AK330&lt;0,1.01*AT330,IF($AK330&gt;10,1.1*AT330,(1+$AK330/100)*AT330)))</f>
        <v>2.5257803360679998</v>
      </c>
      <c r="AV330" s="900">
        <f>IF($AK330="n/a",1.03*AU330,IF($AK330&lt;0,1.01*AU330,IF($AK330&gt;10,1.1*AU330,(1+$AK330/100)*AU330)))</f>
        <v>2.5788217231254276</v>
      </c>
      <c r="AW330" s="663">
        <f>SUM(AR330:AV330)</f>
        <v>12.204059967193428</v>
      </c>
      <c r="AX330" s="761">
        <f>AW330/I330*100</f>
        <v>13.715509066299649</v>
      </c>
      <c r="AY330" s="948">
        <v>1.1399999999999999</v>
      </c>
      <c r="AZ330" s="886">
        <v>27.11</v>
      </c>
      <c r="BA330" s="886">
        <v>-24.66</v>
      </c>
      <c r="BB330" s="886">
        <v>2.34</v>
      </c>
      <c r="BC330" s="886">
        <v>-7.0000000000000009</v>
      </c>
      <c r="BD330" s="921"/>
      <c r="BE330" s="635">
        <v>2011</v>
      </c>
      <c r="BF330" s="912">
        <f>IF(BE330&gt;2008,0,IF(BE330&gt;2001,1,IF(BE330&gt;1990,2,IF(BE330&gt;1980,3,IF(BE330&gt;1973,4,IF(BE330&gt;1970,5,IF(BE330&gt;1960,6,IF(BE330&gt;1958,7,IF(BE330&gt;1953,8,9)))))))))</f>
        <v>0</v>
      </c>
      <c r="BG330" s="896">
        <v>6</v>
      </c>
    </row>
    <row r="331" spans="1:59" s="877" customFormat="1" ht="12.75" customHeight="1" x14ac:dyDescent="0.2">
      <c r="A331" s="895" t="s">
        <v>4101</v>
      </c>
      <c r="B331" s="615" t="s">
        <v>4102</v>
      </c>
      <c r="C331" s="946" t="s">
        <v>4199</v>
      </c>
      <c r="D331" s="946" t="s">
        <v>4331</v>
      </c>
      <c r="E331" s="746">
        <v>6</v>
      </c>
      <c r="F331" s="1199">
        <v>729</v>
      </c>
      <c r="G331" s="1199" t="s">
        <v>106</v>
      </c>
      <c r="H331" s="1199" t="s">
        <v>106</v>
      </c>
      <c r="I331" s="888">
        <v>46.56</v>
      </c>
      <c r="J331" s="663">
        <f>(M331/I331)*100</f>
        <v>1.4604810996563573</v>
      </c>
      <c r="K331" s="891">
        <v>0.34</v>
      </c>
      <c r="L331" s="901">
        <v>2</v>
      </c>
      <c r="M331" s="654">
        <f>K331*L331</f>
        <v>0.68</v>
      </c>
      <c r="N331" s="884" t="s">
        <v>4434</v>
      </c>
      <c r="O331" s="747">
        <v>0.32</v>
      </c>
      <c r="P331" s="875">
        <v>43921</v>
      </c>
      <c r="Q331" s="875">
        <v>43937</v>
      </c>
      <c r="R331" s="654">
        <f>(K331-O331)/O331*100</f>
        <v>6.2500000000000053</v>
      </c>
      <c r="S331" s="714">
        <f>IF(INDEX(Historical!$D$7:$D$1277,MATCH(B331,Historical!$B$7:$B$1301,0))=0,"n/a",(INDEX(Historical!$C$7:$C$1279,MATCH(B331,Historical!$B$7:$B$1301,0))/INDEX(Historical!$D$7:$D$1277,MATCH(B331,Historical!$B$7:$B$1301,0))-1)*100)</f>
        <v>12.72727272727272</v>
      </c>
      <c r="T331" s="714">
        <f>IF(INDEX(Historical!$F$7:$F$1270,MATCH(B331,Historical!$B$7:$B$1301,0))=0,"n/a",((INDEX(Historical!$C$7:$C$1279,MATCH(B331,Historical!$B$7:$B$1301,0))/INDEX(Historical!$F$7:$F$1270,MATCH(B331,Historical!$B$7:$B$1301,0)))^(1/3)-1)*100)</f>
        <v>17.21332523666721</v>
      </c>
      <c r="U331" s="714" t="str">
        <f>IF(INDEX(Historical!$H$7:$H$1270,MATCH(B331,Historical!$B$7:$B$1301,0))=0,"n/a",((INDEX(Historical!$C$7:$C$1279,MATCH(B331,Historical!$B$7:$B$1301,0))/INDEX(Historical!$H$7:$H$1270,MATCH(B331,Historical!$B$7:$B$1301,0)))^(1/5)-1)*100)</f>
        <v>n/a</v>
      </c>
      <c r="V331" s="714" t="str">
        <f>IF(INDEX(Historical!$O$7:$O$1270,MATCH(B331,Historical!$B$7:$B$1301,0))=0,"n/a",((INDEX(Historical!$C$7:$C$1279,MATCH(B331,Historical!$B$7:$B$1301,0))/INDEX(Historical!$O$7:$O$1270,MATCH(B331,Historical!$B$7:$B$1301,0)))^(1/10)-1)*100)</f>
        <v>n/a</v>
      </c>
      <c r="W331" s="715" t="str">
        <f>IF(OR(U331&lt;=0,U331="n/a",V331&lt;=0,V331="n/a"),"n/a",U331/V331)</f>
        <v>n/a</v>
      </c>
      <c r="X331" s="716" t="str">
        <f>IF(OR(AJ331&lt;=0,AJ331="n/a",U331&lt;=0,U331="n/a"),"n/a",U331/AJ331)</f>
        <v>n/a</v>
      </c>
      <c r="Y331" s="890"/>
      <c r="Z331" s="663">
        <f>IF(OR(AC331&lt;0.01,AC331="n/a"),"n/a",M331/AC331*100)</f>
        <v>40</v>
      </c>
      <c r="AA331" s="900">
        <f>IF(OR(AC331&lt;0.01,AC331="n/a"),"n/a",I331/AC331)</f>
        <v>27.388235294117649</v>
      </c>
      <c r="AB331" s="901">
        <v>12</v>
      </c>
      <c r="AC331" s="879">
        <v>1.7</v>
      </c>
      <c r="AD331" s="879">
        <v>4.12</v>
      </c>
      <c r="AE331" s="879">
        <v>1.28</v>
      </c>
      <c r="AF331" s="879">
        <v>5.34</v>
      </c>
      <c r="AG331" s="879">
        <v>20.399999999999999</v>
      </c>
      <c r="AH331" s="879">
        <v>113.7</v>
      </c>
      <c r="AI331" s="879">
        <v>8.83</v>
      </c>
      <c r="AJ331" s="879">
        <v>2.7</v>
      </c>
      <c r="AK331" s="879">
        <v>6.35</v>
      </c>
      <c r="AL331" s="892">
        <v>2150</v>
      </c>
      <c r="AM331" s="886">
        <v>15.6</v>
      </c>
      <c r="AN331" s="879">
        <v>1.84</v>
      </c>
      <c r="AO331" s="753" t="str">
        <f>IF(U331="n/a","n/a",IF(AA331&lt;0,"n/a",IF(AA331="n/a","n/a",J331+U331-AA331)))</f>
        <v>n/a</v>
      </c>
      <c r="AP331" s="754" t="str">
        <f>IF(U331="n/a","n/a",J331+U331)</f>
        <v>n/a</v>
      </c>
      <c r="AQ331" s="902">
        <f>IF(OR(AC331&lt;0.01,AF331="n/a"),"n/a",(I331/SQRT(22.5*AC331*(I331/AF331))-1)*100)</f>
        <v>154.95374436298422</v>
      </c>
      <c r="AR331" s="663">
        <f>INDEX(Historical!$C$7:$C$1279,MATCH(B331,Historical!$B$7:$B$1301,0))*IF(AH331="n/a",1.03,IF(AH331&lt;0,1.01,IF(AH331&gt;10,1.1,(1+AH331/100))))</f>
        <v>0.68200000000000005</v>
      </c>
      <c r="AS331" s="900">
        <f>IF($AI331="n/a",1.03*AR331,IF($AI331&lt;0,1.01*AR331,IF($AI331&gt;10,1.1*AR331,(1+$AI331/100)*AR331)))</f>
        <v>0.74222060000000012</v>
      </c>
      <c r="AT331" s="900">
        <f>IF($AK331="n/a",1.03*AS331,IF($AK331&lt;0,1.01*AS331,IF($AK331&gt;10,1.1*AS331,(1+$AK331/100)*AS331)))</f>
        <v>0.78935160810000005</v>
      </c>
      <c r="AU331" s="900">
        <f>IF($AK331="n/a",1.03*AT331,IF($AK331&lt;0,1.01*AT331,IF($AK331&gt;10,1.1*AT331,(1+$AK331/100)*AT331)))</f>
        <v>0.83947543521434997</v>
      </c>
      <c r="AV331" s="900">
        <f>IF($AK331="n/a",1.03*AU331,IF($AK331&lt;0,1.01*AU331,IF($AK331&gt;10,1.1*AU331,(1+$AK331/100)*AU331)))</f>
        <v>0.89278212535046109</v>
      </c>
      <c r="AW331" s="663">
        <f>SUM(AR331:AV331)</f>
        <v>3.9458297686648116</v>
      </c>
      <c r="AX331" s="761">
        <f>AW331/I331*100</f>
        <v>8.4747202935240793</v>
      </c>
      <c r="AY331" s="948">
        <v>0.56000000000000005</v>
      </c>
      <c r="AZ331" s="886">
        <v>77.17</v>
      </c>
      <c r="BA331" s="886">
        <v>-7.71</v>
      </c>
      <c r="BB331" s="886">
        <v>13.889999999999999</v>
      </c>
      <c r="BC331" s="886">
        <v>12.659999999999998</v>
      </c>
      <c r="BD331" s="921"/>
      <c r="BE331" s="635">
        <v>2015</v>
      </c>
      <c r="BF331" s="912">
        <f>IF(BE331&gt;2008,0,IF(BE331&gt;2001,1,IF(BE331&gt;1990,2,IF(BE331&gt;1980,3,IF(BE331&gt;1973,4,IF(BE331&gt;1970,5,IF(BE331&gt;1960,6,IF(BE331&gt;1958,7,IF(BE331&gt;1953,8,9)))))))))</f>
        <v>0</v>
      </c>
      <c r="BG331" s="896">
        <v>5.8000000000000007</v>
      </c>
    </row>
    <row r="332" spans="1:59" s="877" customFormat="1" x14ac:dyDescent="0.2">
      <c r="A332" s="717" t="s">
        <v>3912</v>
      </c>
      <c r="B332" s="1024" t="s">
        <v>3913</v>
      </c>
      <c r="C332" s="946" t="s">
        <v>112</v>
      </c>
      <c r="D332" s="946" t="s">
        <v>4328</v>
      </c>
      <c r="E332" s="746">
        <v>7</v>
      </c>
      <c r="F332" s="1199">
        <v>662</v>
      </c>
      <c r="G332" s="1199" t="s">
        <v>106</v>
      </c>
      <c r="H332" s="1199" t="s">
        <v>106</v>
      </c>
      <c r="I332" s="897">
        <v>79.12</v>
      </c>
      <c r="J332" s="663">
        <f>(M332/I332)*100</f>
        <v>0.85945399393326583</v>
      </c>
      <c r="K332" s="877">
        <v>0.17</v>
      </c>
      <c r="L332" s="1199">
        <v>4</v>
      </c>
      <c r="M332" s="654">
        <f>K332*L332</f>
        <v>0.68</v>
      </c>
      <c r="N332" s="1199" t="s">
        <v>107</v>
      </c>
      <c r="O332" s="615">
        <v>0.15</v>
      </c>
      <c r="P332" s="644">
        <v>43963</v>
      </c>
      <c r="Q332" s="644">
        <v>43980</v>
      </c>
      <c r="R332" s="654">
        <f>(K332-O332)/O332*100</f>
        <v>13.333333333333346</v>
      </c>
      <c r="S332" s="714">
        <f>IF(INDEX(Historical!$D$7:$D$1277,MATCH(B332,Historical!$B$7:$B$1301,0))=0,"n/a",(INDEX(Historical!$C$7:$C$1279,MATCH(B332,Historical!$B$7:$B$1301,0))/INDEX(Historical!$D$7:$D$1277,MATCH(B332,Historical!$B$7:$B$1301,0))-1)*100)</f>
        <v>23.913043478260843</v>
      </c>
      <c r="T332" s="714">
        <f>IF(INDEX(Historical!$F$7:$F$1270,MATCH(B332,Historical!$B$7:$B$1301,0))=0,"n/a",((INDEX(Historical!$C$7:$C$1279,MATCH(B332,Historical!$B$7:$B$1301,0))/INDEX(Historical!$F$7:$F$1270,MATCH(B332,Historical!$B$7:$B$1301,0)))^(1/3)-1)*100)</f>
        <v>17.652800840192207</v>
      </c>
      <c r="U332" s="714">
        <f>IF(INDEX(Historical!$H$7:$H$1270,MATCH(B332,Historical!$B$7:$B$1301,0))=0,"n/a",((INDEX(Historical!$C$7:$C$1279,MATCH(B332,Historical!$B$7:$B$1301,0))/INDEX(Historical!$H$7:$H$1270,MATCH(B332,Historical!$B$7:$B$1301,0)))^(1/5)-1)*100)</f>
        <v>22.104343283362393</v>
      </c>
      <c r="V332" s="714" t="str">
        <f>IF(INDEX(Historical!$O$7:$O$1270,MATCH(B332,Historical!$B$7:$B$1301,0))=0,"n/a",((INDEX(Historical!$C$7:$C$1279,MATCH(B332,Historical!$B$7:$B$1301,0))/INDEX(Historical!$O$7:$O$1270,MATCH(B332,Historical!$B$7:$B$1301,0)))^(1/10)-1)*100)</f>
        <v>n/a</v>
      </c>
      <c r="W332" s="715" t="str">
        <f>IF(OR(U332&lt;=0,U332="n/a",V332&lt;=0,V332="n/a"),"n/a",U332/V332)</f>
        <v>n/a</v>
      </c>
      <c r="X332" s="716">
        <f>IF(OR(AJ332&lt;=0,AJ332="n/a",U332&lt;=0,U332="n/a"),"n/a",U332/AJ332)</f>
        <v>2.0279214021433387</v>
      </c>
      <c r="Y332" s="664"/>
      <c r="Z332" s="663">
        <f>IF(OR(AC332&lt;0.01,AC332="n/a"),"n/a",M332/AC332*100)</f>
        <v>26.153846153846157</v>
      </c>
      <c r="AA332" s="900">
        <f>IF(OR(AC332&lt;0.01,AC332="n/a"),"n/a",I332/AC332)</f>
        <v>30.430769230769233</v>
      </c>
      <c r="AB332" s="901">
        <v>9</v>
      </c>
      <c r="AC332" s="896">
        <v>2.6</v>
      </c>
      <c r="AD332" s="896">
        <v>2.0099999999999998</v>
      </c>
      <c r="AE332" s="879">
        <v>1.73</v>
      </c>
      <c r="AF332" s="879">
        <v>4.5199999999999996</v>
      </c>
      <c r="AG332" s="879">
        <v>14.499999999999998</v>
      </c>
      <c r="AH332" s="879">
        <v>29.2</v>
      </c>
      <c r="AI332" s="879">
        <v>6.11</v>
      </c>
      <c r="AJ332" s="694">
        <v>10.9</v>
      </c>
      <c r="AK332" s="694">
        <v>15</v>
      </c>
      <c r="AL332" s="896">
        <v>4240</v>
      </c>
      <c r="AM332" s="896">
        <v>1.4000000000000001</v>
      </c>
      <c r="AN332" s="896">
        <v>0.36</v>
      </c>
      <c r="AO332" s="753">
        <f>IF(U332="n/a","n/a",IF(AA332&lt;0,"n/a",IF(AA332="n/a","n/a",J332+U332-AA332)))</f>
        <v>-7.4669719534735748</v>
      </c>
      <c r="AP332" s="754">
        <f>IF(U332="n/a","n/a",J332+U332)</f>
        <v>22.963797277295658</v>
      </c>
      <c r="AQ332" s="902">
        <f>IF(OR(AC332&lt;0.01,AF332="n/a"),"n/a",(I332/SQRT(22.5*AC332*(I332/AF332))-1)*100)</f>
        <v>147.24893162162337</v>
      </c>
      <c r="AR332" s="663">
        <f>INDEX(Historical!$C$7:$C$1279,MATCH(B332,Historical!$B$7:$B$1301,0))*IF(AH332="n/a",1.03,IF(AH332&lt;0,1.01,IF(AH332&gt;10,1.1,(1+AH332/100))))</f>
        <v>0.627</v>
      </c>
      <c r="AS332" s="900">
        <f>IF($AI332="n/a",1.03*AR332,IF($AI332&lt;0,1.01*AR332,IF($AI332&gt;10,1.1*AR332,(1+$AI332/100)*AR332)))</f>
        <v>0.6653097</v>
      </c>
      <c r="AT332" s="900">
        <f>IF($AK332="n/a",1.03*AS332,IF($AK332&lt;0,1.01*AS332,IF($AK332&gt;10,1.1*AS332,(1+$AK332/100)*AS332)))</f>
        <v>0.73184067000000008</v>
      </c>
      <c r="AU332" s="900">
        <f>IF($AK332="n/a",1.03*AT332,IF($AK332&lt;0,1.01*AT332,IF($AK332&gt;10,1.1*AT332,(1+$AK332/100)*AT332)))</f>
        <v>0.8050247370000001</v>
      </c>
      <c r="AV332" s="900">
        <f>IF($AK332="n/a",1.03*AU332,IF($AK332&lt;0,1.01*AU332,IF($AK332&gt;10,1.1*AU332,(1+$AK332/100)*AU332)))</f>
        <v>0.88552721070000018</v>
      </c>
      <c r="AW332" s="663">
        <f>SUM(AR332:AV332)</f>
        <v>3.7147023177000005</v>
      </c>
      <c r="AX332" s="761">
        <f>AW332/I332*100</f>
        <v>4.6950231517947421</v>
      </c>
      <c r="AY332" s="742">
        <v>0.88</v>
      </c>
      <c r="AZ332" s="879">
        <v>24.38</v>
      </c>
      <c r="BA332" s="879">
        <v>-20.349999999999998</v>
      </c>
      <c r="BB332" s="879">
        <v>4.18</v>
      </c>
      <c r="BC332" s="879">
        <v>-4.33</v>
      </c>
      <c r="BD332" s="921"/>
      <c r="BE332" s="635">
        <v>2014</v>
      </c>
      <c r="BF332" s="912">
        <f>IF(BE332&gt;2008,0,IF(BE332&gt;2001,1,IF(BE332&gt;1990,2,IF(BE332&gt;1980,3,IF(BE332&gt;1973,4,IF(BE332&gt;1970,5,IF(BE332&gt;1960,6,IF(BE332&gt;1958,7,IF(BE332&gt;1953,8,9)))))))))</f>
        <v>0</v>
      </c>
      <c r="BG332" s="896">
        <v>6.5</v>
      </c>
    </row>
    <row r="333" spans="1:59" s="877" customFormat="1" ht="12.75" customHeight="1" x14ac:dyDescent="0.2">
      <c r="A333" s="885" t="s">
        <v>1728</v>
      </c>
      <c r="B333" s="615" t="s">
        <v>1729</v>
      </c>
      <c r="C333" s="946" t="s">
        <v>108</v>
      </c>
      <c r="D333" s="946" t="s">
        <v>4345</v>
      </c>
      <c r="E333" s="746">
        <v>9</v>
      </c>
      <c r="F333" s="1199">
        <v>496</v>
      </c>
      <c r="G333" s="1199" t="s">
        <v>106</v>
      </c>
      <c r="H333" s="1199" t="s">
        <v>106</v>
      </c>
      <c r="I333" s="888">
        <v>60.5</v>
      </c>
      <c r="J333" s="663">
        <f>(M333/I333)*100</f>
        <v>2.115702479338843</v>
      </c>
      <c r="K333" s="891">
        <v>0.64</v>
      </c>
      <c r="L333" s="901">
        <v>2</v>
      </c>
      <c r="M333" s="654">
        <f>K333*L333</f>
        <v>1.28</v>
      </c>
      <c r="N333" s="884" t="s">
        <v>610</v>
      </c>
      <c r="O333" s="747">
        <v>0.62</v>
      </c>
      <c r="P333" s="875">
        <v>43935</v>
      </c>
      <c r="Q333" s="875">
        <v>43951</v>
      </c>
      <c r="R333" s="654">
        <f>(K333-O333)/O333*100</f>
        <v>3.2258064516129057</v>
      </c>
      <c r="S333" s="714">
        <f>IF(INDEX(Historical!$D$7:$D$1277,MATCH(B333,Historical!$B$7:$B$1301,0))=0,"n/a",(INDEX(Historical!$C$7:$C$1279,MATCH(B333,Historical!$B$7:$B$1301,0))/INDEX(Historical!$D$7:$D$1277,MATCH(B333,Historical!$B$7:$B$1301,0))-1)*100)</f>
        <v>9.9099099099098975</v>
      </c>
      <c r="T333" s="714">
        <f>IF(INDEX(Historical!$F$7:$F$1270,MATCH(B333,Historical!$B$7:$B$1301,0))=0,"n/a",((INDEX(Historical!$C$7:$C$1279,MATCH(B333,Historical!$B$7:$B$1301,0))/INDEX(Historical!$F$7:$F$1270,MATCH(B333,Historical!$B$7:$B$1301,0)))^(1/3)-1)*100)</f>
        <v>10.67234370322312</v>
      </c>
      <c r="U333" s="714">
        <f>IF(INDEX(Historical!$H$7:$H$1270,MATCH(B333,Historical!$B$7:$B$1301,0))=0,"n/a",((INDEX(Historical!$C$7:$C$1279,MATCH(B333,Historical!$B$7:$B$1301,0))/INDEX(Historical!$H$7:$H$1270,MATCH(B333,Historical!$B$7:$B$1301,0)))^(1/5)-1)*100)</f>
        <v>13.419909079131598</v>
      </c>
      <c r="V333" s="714" t="str">
        <f>IF(INDEX(Historical!$O$7:$O$1270,MATCH(B333,Historical!$B$7:$B$1301,0))=0,"n/a",((INDEX(Historical!$C$7:$C$1279,MATCH(B333,Historical!$B$7:$B$1301,0))/INDEX(Historical!$O$7:$O$1270,MATCH(B333,Historical!$B$7:$B$1301,0)))^(1/10)-1)*100)</f>
        <v>n/a</v>
      </c>
      <c r="W333" s="715" t="str">
        <f>IF(OR(U333&lt;=0,U333="n/a",V333&lt;=0,V333="n/a"),"n/a",U333/V333)</f>
        <v>n/a</v>
      </c>
      <c r="X333" s="716" t="str">
        <f>IF(OR(AJ333&lt;=0,AJ333="n/a",U333&lt;=0,U333="n/a"),"n/a",U333/AJ333)</f>
        <v>n/a</v>
      </c>
      <c r="Y333" s="890"/>
      <c r="Z333" s="663" t="str">
        <f>IF(OR(AC333&lt;0.01,AC333="n/a"),"n/a",M333/AC333*100)</f>
        <v>n/a</v>
      </c>
      <c r="AA333" s="900" t="str">
        <f>IF(OR(AC333&lt;0.01,AC333="n/a"),"n/a",I333/AC333)</f>
        <v>n/a</v>
      </c>
      <c r="AB333" s="901">
        <v>12</v>
      </c>
      <c r="AC333" s="879" t="s">
        <v>136</v>
      </c>
      <c r="AD333" s="879" t="s">
        <v>136</v>
      </c>
      <c r="AE333" s="879" t="s">
        <v>136</v>
      </c>
      <c r="AF333" s="879" t="s">
        <v>136</v>
      </c>
      <c r="AG333" s="879" t="s">
        <v>136</v>
      </c>
      <c r="AH333" s="879" t="s">
        <v>136</v>
      </c>
      <c r="AI333" s="879" t="s">
        <v>136</v>
      </c>
      <c r="AJ333" s="879" t="s">
        <v>136</v>
      </c>
      <c r="AK333" s="879" t="s">
        <v>136</v>
      </c>
      <c r="AL333" s="892" t="s">
        <v>136</v>
      </c>
      <c r="AM333" s="886" t="s">
        <v>136</v>
      </c>
      <c r="AN333" s="879" t="s">
        <v>136</v>
      </c>
      <c r="AO333" s="753" t="str">
        <f>IF(U333="n/a","n/a",IF(AA333&lt;0,"n/a",IF(AA333="n/a","n/a",J333+U333-AA333)))</f>
        <v>n/a</v>
      </c>
      <c r="AP333" s="754">
        <f>IF(U333="n/a","n/a",J333+U333)</f>
        <v>15.535611558470441</v>
      </c>
      <c r="AQ333" s="902" t="str">
        <f>IF(OR(AC333&lt;0.01,AF333="n/a"),"n/a",(I333/SQRT(22.5*AC333*(I333/AF333))-1)*100)</f>
        <v>n/a</v>
      </c>
      <c r="AR333" s="663">
        <f>INDEX(Historical!$C$7:$C$1279,MATCH(B333,Historical!$B$7:$B$1301,0))*IF(AH333="n/a",1.03,IF(AH333&lt;0,1.01,IF(AH333&gt;10,1.1,(1+AH333/100))))</f>
        <v>1.2565999999999999</v>
      </c>
      <c r="AS333" s="900">
        <f>IF($AI333="n/a",1.03*AR333,IF($AI333&lt;0,1.01*AR333,IF($AI333&gt;10,1.1*AR333,(1+$AI333/100)*AR333)))</f>
        <v>1.2942979999999999</v>
      </c>
      <c r="AT333" s="900">
        <f>IF($AK333="n/a",1.03*AS333,IF($AK333&lt;0,1.01*AS333,IF($AK333&gt;10,1.1*AS333,(1+$AK333/100)*AS333)))</f>
        <v>1.3331269399999999</v>
      </c>
      <c r="AU333" s="900">
        <f>IF($AK333="n/a",1.03*AT333,IF($AK333&lt;0,1.01*AT333,IF($AK333&gt;10,1.1*AT333,(1+$AK333/100)*AT333)))</f>
        <v>1.3731207481999999</v>
      </c>
      <c r="AV333" s="900">
        <f>IF($AK333="n/a",1.03*AU333,IF($AK333&lt;0,1.01*AU333,IF($AK333&gt;10,1.1*AU333,(1+$AK333/100)*AU333)))</f>
        <v>1.414314370646</v>
      </c>
      <c r="AW333" s="663">
        <f>SUM(AR333:AV333)</f>
        <v>6.6714600588459998</v>
      </c>
      <c r="AX333" s="761">
        <f>AW333/I333*100</f>
        <v>11.027206708836363</v>
      </c>
      <c r="AY333" s="948" t="s">
        <v>136</v>
      </c>
      <c r="AZ333" s="886" t="s">
        <v>136</v>
      </c>
      <c r="BA333" s="886" t="s">
        <v>136</v>
      </c>
      <c r="BB333" s="886" t="s">
        <v>136</v>
      </c>
      <c r="BC333" s="886" t="s">
        <v>136</v>
      </c>
      <c r="BD333" s="921" t="s">
        <v>4271</v>
      </c>
      <c r="BE333" s="635">
        <v>2012</v>
      </c>
      <c r="BF333" s="912">
        <f>IF(BE333&gt;2008,0,IF(BE333&gt;2001,1,IF(BE333&gt;1990,2,IF(BE333&gt;1980,3,IF(BE333&gt;1973,4,IF(BE333&gt;1970,5,IF(BE333&gt;1960,6,IF(BE333&gt;1958,7,IF(BE333&gt;1953,8,9)))))))))</f>
        <v>0</v>
      </c>
      <c r="BG333" s="896" t="s">
        <v>136</v>
      </c>
    </row>
    <row r="334" spans="1:59" s="877" customFormat="1" ht="12.75" customHeight="1" x14ac:dyDescent="0.2">
      <c r="A334" s="885" t="s">
        <v>2915</v>
      </c>
      <c r="B334" s="615" t="s">
        <v>2916</v>
      </c>
      <c r="C334" s="946" t="s">
        <v>108</v>
      </c>
      <c r="D334" s="946" t="s">
        <v>4345</v>
      </c>
      <c r="E334" s="746">
        <v>7</v>
      </c>
      <c r="F334" s="1199">
        <v>648</v>
      </c>
      <c r="G334" s="1199" t="s">
        <v>106</v>
      </c>
      <c r="H334" s="1199" t="s">
        <v>106</v>
      </c>
      <c r="I334" s="888">
        <v>11.52</v>
      </c>
      <c r="J334" s="663">
        <f>(M334/I334)*100</f>
        <v>4.9479166666666661</v>
      </c>
      <c r="K334" s="891">
        <v>0.14249999999999999</v>
      </c>
      <c r="L334" s="901">
        <v>4</v>
      </c>
      <c r="M334" s="654">
        <f>K334*L334</f>
        <v>0.56999999999999995</v>
      </c>
      <c r="N334" s="884" t="s">
        <v>325</v>
      </c>
      <c r="O334" s="747">
        <v>0.14000000000000001</v>
      </c>
      <c r="P334" s="875">
        <v>43899</v>
      </c>
      <c r="Q334" s="875">
        <v>43910</v>
      </c>
      <c r="R334" s="654">
        <f>(K334-O334)/O334*100</f>
        <v>1.7857142857142672</v>
      </c>
      <c r="S334" s="714">
        <f>IF(INDEX(Historical!$D$7:$D$1277,MATCH(B334,Historical!$B$7:$B$1301,0))=0,"n/a",(INDEX(Historical!$C$7:$C$1279,MATCH(B334,Historical!$B$7:$B$1301,0))/INDEX(Historical!$D$7:$D$1277,MATCH(B334,Historical!$B$7:$B$1301,0))-1)*100)</f>
        <v>4.8076923076923128</v>
      </c>
      <c r="T334" s="714">
        <f>IF(INDEX(Historical!$F$7:$F$1270,MATCH(B334,Historical!$B$7:$B$1301,0))=0,"n/a",((INDEX(Historical!$C$7:$C$1279,MATCH(B334,Historical!$B$7:$B$1301,0))/INDEX(Historical!$F$7:$F$1270,MATCH(B334,Historical!$B$7:$B$1301,0)))^(1/3)-1)*100)</f>
        <v>9.0726179851174038</v>
      </c>
      <c r="U334" s="714">
        <f>IF(INDEX(Historical!$H$7:$H$1270,MATCH(B334,Historical!$B$7:$B$1301,0))=0,"n/a",((INDEX(Historical!$C$7:$C$1279,MATCH(B334,Historical!$B$7:$B$1301,0))/INDEX(Historical!$H$7:$H$1270,MATCH(B334,Historical!$B$7:$B$1301,0)))^(1/5)-1)*100)</f>
        <v>10.554522330964854</v>
      </c>
      <c r="V334" s="714">
        <f>IF(INDEX(Historical!$O$7:$O$1270,MATCH(B334,Historical!$B$7:$B$1301,0))=0,"n/a",((INDEX(Historical!$C$7:$C$1279,MATCH(B334,Historical!$B$7:$B$1301,0))/INDEX(Historical!$O$7:$O$1270,MATCH(B334,Historical!$B$7:$B$1301,0)))^(1/10)-1)*100)</f>
        <v>-0.2711416359139629</v>
      </c>
      <c r="W334" s="715" t="str">
        <f>IF(OR(U334&lt;=0,U334="n/a",V334&lt;=0,V334="n/a"),"n/a",U334/V334)</f>
        <v>n/a</v>
      </c>
      <c r="X334" s="716">
        <f>IF(OR(AJ334&lt;=0,AJ334="n/a",U334&lt;=0,U334="n/a"),"n/a",U334/AJ334)</f>
        <v>0.59968876880482136</v>
      </c>
      <c r="Y334" s="676"/>
      <c r="Z334" s="663">
        <f>IF(OR(AC334&lt;0.01,AC334="n/a"),"n/a",M334/AC334*100)</f>
        <v>48.305084745762713</v>
      </c>
      <c r="AA334" s="900">
        <f>IF(OR(AC334&lt;0.01,AC334="n/a"),"n/a",I334/AC334)</f>
        <v>9.7627118644067803</v>
      </c>
      <c r="AB334" s="901">
        <v>12</v>
      </c>
      <c r="AC334" s="879">
        <v>1.18</v>
      </c>
      <c r="AD334" s="879">
        <v>0.6</v>
      </c>
      <c r="AE334" s="879">
        <v>2.52</v>
      </c>
      <c r="AF334" s="879">
        <v>0.99</v>
      </c>
      <c r="AG334" s="879">
        <v>10.8</v>
      </c>
      <c r="AH334" s="879">
        <v>44.4</v>
      </c>
      <c r="AI334" s="879">
        <v>16.809999999999999</v>
      </c>
      <c r="AJ334" s="879">
        <v>17.599999999999998</v>
      </c>
      <c r="AK334" s="879">
        <v>16.3</v>
      </c>
      <c r="AL334" s="892">
        <v>70.650000000000006</v>
      </c>
      <c r="AM334" s="886">
        <v>3.5000000000000004</v>
      </c>
      <c r="AN334" s="879">
        <v>0.38</v>
      </c>
      <c r="AO334" s="753">
        <f>IF(U334="n/a","n/a",IF(AA334&lt;0,"n/a",IF(AA334="n/a","n/a",J334+U334-AA334)))</f>
        <v>5.7397271332247399</v>
      </c>
      <c r="AP334" s="754">
        <f>IF(U334="n/a","n/a",J334+U334)</f>
        <v>15.50243899763152</v>
      </c>
      <c r="AQ334" s="902">
        <f>IF(OR(AC334&lt;0.01,AF334="n/a"),"n/a",(I334/SQRT(22.5*AC334*(I334/AF334))-1)*100)</f>
        <v>-34.459224750244346</v>
      </c>
      <c r="AR334" s="663">
        <f>INDEX(Historical!$C$7:$C$1279,MATCH(B334,Historical!$B$7:$B$1301,0))*IF(AH334="n/a",1.03,IF(AH334&lt;0,1.01,IF(AH334&gt;10,1.1,(1+AH334/100))))</f>
        <v>0.59950000000000014</v>
      </c>
      <c r="AS334" s="900">
        <f>IF($AI334="n/a",1.03*AR334,IF($AI334&lt;0,1.01*AR334,IF($AI334&gt;10,1.1*AR334,(1+$AI334/100)*AR334)))</f>
        <v>0.6594500000000002</v>
      </c>
      <c r="AT334" s="900">
        <f>IF($AK334="n/a",1.03*AS334,IF($AK334&lt;0,1.01*AS334,IF($AK334&gt;10,1.1*AS334,(1+$AK334/100)*AS334)))</f>
        <v>0.72539500000000023</v>
      </c>
      <c r="AU334" s="900">
        <f>IF($AK334="n/a",1.03*AT334,IF($AK334&lt;0,1.01*AT334,IF($AK334&gt;10,1.1*AT334,(1+$AK334/100)*AT334)))</f>
        <v>0.79793450000000032</v>
      </c>
      <c r="AV334" s="900">
        <f>IF($AK334="n/a",1.03*AU334,IF($AK334&lt;0,1.01*AU334,IF($AK334&gt;10,1.1*AU334,(1+$AK334/100)*AU334)))</f>
        <v>0.87772795000000048</v>
      </c>
      <c r="AW334" s="663">
        <f>SUM(AR334:AV334)</f>
        <v>3.6600074500000015</v>
      </c>
      <c r="AX334" s="761">
        <f>AW334/I334*100</f>
        <v>31.770898003472237</v>
      </c>
      <c r="AY334" s="948">
        <v>0.38</v>
      </c>
      <c r="AZ334" s="886">
        <v>50.79</v>
      </c>
      <c r="BA334" s="886">
        <v>-25.96</v>
      </c>
      <c r="BB334" s="886">
        <v>7.8</v>
      </c>
      <c r="BC334" s="886">
        <v>-3.74</v>
      </c>
      <c r="BD334" s="921"/>
      <c r="BE334" s="635">
        <v>2014</v>
      </c>
      <c r="BF334" s="912">
        <f>IF(BE334&gt;2008,0,IF(BE334&gt;2001,1,IF(BE334&gt;1990,2,IF(BE334&gt;1980,3,IF(BE334&gt;1973,4,IF(BE334&gt;1970,5,IF(BE334&gt;1960,6,IF(BE334&gt;1958,7,IF(BE334&gt;1953,8,9)))))))))</f>
        <v>0</v>
      </c>
      <c r="BG334" s="896">
        <v>1</v>
      </c>
    </row>
    <row r="335" spans="1:59" s="877" customFormat="1" ht="12.75" customHeight="1" x14ac:dyDescent="0.2">
      <c r="A335" s="885" t="s">
        <v>3916</v>
      </c>
      <c r="B335" s="615" t="s">
        <v>3917</v>
      </c>
      <c r="C335" s="946" t="s">
        <v>108</v>
      </c>
      <c r="D335" s="946" t="s">
        <v>4345</v>
      </c>
      <c r="E335" s="746">
        <v>7</v>
      </c>
      <c r="F335" s="1199">
        <v>622</v>
      </c>
      <c r="G335" s="1199" t="s">
        <v>106</v>
      </c>
      <c r="H335" s="1199" t="s">
        <v>106</v>
      </c>
      <c r="I335" s="888">
        <v>20.12</v>
      </c>
      <c r="J335" s="663">
        <f>(M335/I335)*100</f>
        <v>3.5785288270377733</v>
      </c>
      <c r="K335" s="891">
        <v>0.18</v>
      </c>
      <c r="L335" s="901">
        <v>4</v>
      </c>
      <c r="M335" s="654">
        <f>K335*L335</f>
        <v>0.72</v>
      </c>
      <c r="N335" s="884" t="s">
        <v>503</v>
      </c>
      <c r="O335" s="747">
        <v>0.17</v>
      </c>
      <c r="P335" s="875">
        <v>43811</v>
      </c>
      <c r="Q335" s="875">
        <v>43835</v>
      </c>
      <c r="R335" s="654">
        <f>(K335-O335)/O335*100</f>
        <v>5.8823529411764595</v>
      </c>
      <c r="S335" s="714">
        <f>IF(INDEX(Historical!$D$7:$D$1277,MATCH(B335,Historical!$B$7:$B$1301,0))=0,"n/a",(INDEX(Historical!$C$7:$C$1279,MATCH(B335,Historical!$B$7:$B$1301,0))/INDEX(Historical!$D$7:$D$1277,MATCH(B335,Historical!$B$7:$B$1301,0))-1)*100)</f>
        <v>26.923076923076916</v>
      </c>
      <c r="T335" s="714">
        <f>IF(INDEX(Historical!$F$7:$F$1270,MATCH(B335,Historical!$B$7:$B$1301,0))=0,"n/a",((INDEX(Historical!$C$7:$C$1279,MATCH(B335,Historical!$B$7:$B$1301,0))/INDEX(Historical!$F$7:$F$1270,MATCH(B335,Historical!$B$7:$B$1301,0)))^(1/3)-1)*100)</f>
        <v>33.08485468568265</v>
      </c>
      <c r="U335" s="714">
        <f>IF(INDEX(Historical!$H$7:$H$1270,MATCH(B335,Historical!$B$7:$B$1301,0))=0,"n/a",((INDEX(Historical!$C$7:$C$1279,MATCH(B335,Historical!$B$7:$B$1301,0))/INDEX(Historical!$H$7:$H$1270,MATCH(B335,Historical!$B$7:$B$1301,0)))^(1/5)-1)*100)</f>
        <v>61.53942662021781</v>
      </c>
      <c r="V335" s="714" t="str">
        <f>IF(INDEX(Historical!$O$7:$O$1270,MATCH(B335,Historical!$B$7:$B$1301,0))=0,"n/a",((INDEX(Historical!$C$7:$C$1279,MATCH(B335,Historical!$B$7:$B$1301,0))/INDEX(Historical!$O$7:$O$1270,MATCH(B335,Historical!$B$7:$B$1301,0)))^(1/10)-1)*100)</f>
        <v>n/a</v>
      </c>
      <c r="W335" s="715" t="str">
        <f>IF(OR(U335&lt;=0,U335="n/a",V335&lt;=0,V335="n/a"),"n/a",U335/V335)</f>
        <v>n/a</v>
      </c>
      <c r="X335" s="716">
        <f>IF(OR(AJ335&lt;=0,AJ335="n/a",U335&lt;=0,U335="n/a"),"n/a",U335/AJ335)</f>
        <v>3.8949004190011269</v>
      </c>
      <c r="Y335" s="890"/>
      <c r="Z335" s="663">
        <f>IF(OR(AC335&lt;0.01,AC335="n/a"),"n/a",M335/AC335*100)</f>
        <v>33.333333333333329</v>
      </c>
      <c r="AA335" s="900">
        <f>IF(OR(AC335&lt;0.01,AC335="n/a"),"n/a",I335/AC335)</f>
        <v>9.3148148148148149</v>
      </c>
      <c r="AB335" s="901">
        <v>12</v>
      </c>
      <c r="AC335" s="879">
        <v>2.16</v>
      </c>
      <c r="AD335" s="879">
        <v>9.06</v>
      </c>
      <c r="AE335" s="879">
        <v>2.94</v>
      </c>
      <c r="AF335" s="879">
        <v>0.95</v>
      </c>
      <c r="AG335" s="879">
        <v>10.7</v>
      </c>
      <c r="AH335" s="879">
        <v>11.700000000000001</v>
      </c>
      <c r="AI335" s="879">
        <v>11.12</v>
      </c>
      <c r="AJ335" s="879">
        <v>15.8</v>
      </c>
      <c r="AK335" s="879">
        <v>1</v>
      </c>
      <c r="AL335" s="892">
        <v>1620</v>
      </c>
      <c r="AM335" s="886">
        <v>1.0999999999999999</v>
      </c>
      <c r="AN335" s="879">
        <v>0.13</v>
      </c>
      <c r="AO335" s="753">
        <f>IF(U335="n/a","n/a",IF(AA335&lt;0,"n/a",IF(AA335="n/a","n/a",J335+U335-AA335)))</f>
        <v>55.803140632440766</v>
      </c>
      <c r="AP335" s="754">
        <f>IF(U335="n/a","n/a",J335+U335)</f>
        <v>65.117955447255582</v>
      </c>
      <c r="AQ335" s="902">
        <f>IF(OR(AC335&lt;0.01,AF335="n/a"),"n/a",(I335/SQRT(22.5*AC335*(I335/AF335))-1)*100)</f>
        <v>-37.286988505577348</v>
      </c>
      <c r="AR335" s="663">
        <f>INDEX(Historical!$C$7:$C$1279,MATCH(B335,Historical!$B$7:$B$1301,0))*IF(AH335="n/a",1.03,IF(AH335&lt;0,1.01,IF(AH335&gt;10,1.1,(1+AH335/100))))</f>
        <v>0.72600000000000009</v>
      </c>
      <c r="AS335" s="900">
        <f>IF($AI335="n/a",1.03*AR335,IF($AI335&lt;0,1.01*AR335,IF($AI335&gt;10,1.1*AR335,(1+$AI335/100)*AR335)))</f>
        <v>0.7986000000000002</v>
      </c>
      <c r="AT335" s="900">
        <f>IF($AK335="n/a",1.03*AS335,IF($AK335&lt;0,1.01*AS335,IF($AK335&gt;10,1.1*AS335,(1+$AK335/100)*AS335)))</f>
        <v>0.80658600000000025</v>
      </c>
      <c r="AU335" s="900">
        <f>IF($AK335="n/a",1.03*AT335,IF($AK335&lt;0,1.01*AT335,IF($AK335&gt;10,1.1*AT335,(1+$AK335/100)*AT335)))</f>
        <v>0.81465186000000023</v>
      </c>
      <c r="AV335" s="900">
        <f>IF($AK335="n/a",1.03*AU335,IF($AK335&lt;0,1.01*AU335,IF($AK335&gt;10,1.1*AU335,(1+$AK335/100)*AU335)))</f>
        <v>0.82279837860000027</v>
      </c>
      <c r="AW335" s="663">
        <f>SUM(AR335:AV335)</f>
        <v>3.9686362386000011</v>
      </c>
      <c r="AX335" s="761">
        <f>AW335/I335*100</f>
        <v>19.724832199801199</v>
      </c>
      <c r="AY335" s="948">
        <v>1.38</v>
      </c>
      <c r="AZ335" s="886">
        <v>34.58</v>
      </c>
      <c r="BA335" s="886">
        <v>-36.449999999999996</v>
      </c>
      <c r="BB335" s="886">
        <v>4.53</v>
      </c>
      <c r="BC335" s="886">
        <v>-20.399999999999999</v>
      </c>
      <c r="BD335" s="921"/>
      <c r="BE335" s="635">
        <v>2014</v>
      </c>
      <c r="BF335" s="912">
        <f>IF(BE335&gt;2008,0,IF(BE335&gt;2001,1,IF(BE335&gt;1990,2,IF(BE335&gt;1980,3,IF(BE335&gt;1973,4,IF(BE335&gt;1970,5,IF(BE335&gt;1960,6,IF(BE335&gt;1958,7,IF(BE335&gt;1953,8,9)))))))))</f>
        <v>0</v>
      </c>
      <c r="BG335" s="896">
        <v>1.3</v>
      </c>
    </row>
    <row r="336" spans="1:59" s="877" customFormat="1" ht="12.75" customHeight="1" x14ac:dyDescent="0.2">
      <c r="A336" s="885" t="s">
        <v>1750</v>
      </c>
      <c r="B336" s="615" t="s">
        <v>1751</v>
      </c>
      <c r="C336" s="946" t="s">
        <v>108</v>
      </c>
      <c r="D336" s="946" t="s">
        <v>118</v>
      </c>
      <c r="E336" s="746">
        <v>7</v>
      </c>
      <c r="F336" s="1199">
        <v>599</v>
      </c>
      <c r="G336" s="1199" t="s">
        <v>106</v>
      </c>
      <c r="H336" s="1199" t="s">
        <v>106</v>
      </c>
      <c r="I336" s="888">
        <v>27.71</v>
      </c>
      <c r="J336" s="663">
        <f>(M336/I336)*100</f>
        <v>4.763623240707326</v>
      </c>
      <c r="K336" s="891">
        <v>0.33</v>
      </c>
      <c r="L336" s="901">
        <v>4</v>
      </c>
      <c r="M336" s="654">
        <f>K336*L336</f>
        <v>1.32</v>
      </c>
      <c r="N336" s="884" t="s">
        <v>148</v>
      </c>
      <c r="O336" s="747">
        <v>0.31</v>
      </c>
      <c r="P336" s="880">
        <v>43615</v>
      </c>
      <c r="Q336" s="880">
        <v>43630</v>
      </c>
      <c r="R336" s="654">
        <f>(K336-O336)/O336*100</f>
        <v>6.4516129032258114</v>
      </c>
      <c r="S336" s="714">
        <f>IF(INDEX(Historical!$D$7:$D$1277,MATCH(B336,Historical!$B$7:$B$1301,0))=0,"n/a",(INDEX(Historical!$C$7:$C$1279,MATCH(B336,Historical!$B$7:$B$1301,0))/INDEX(Historical!$D$7:$D$1277,MATCH(B336,Historical!$B$7:$B$1301,0))-1)*100)</f>
        <v>7.4380165289256173</v>
      </c>
      <c r="T336" s="714">
        <f>IF(INDEX(Historical!$F$7:$F$1270,MATCH(B336,Historical!$B$7:$B$1301,0))=0,"n/a",((INDEX(Historical!$C$7:$C$1279,MATCH(B336,Historical!$B$7:$B$1301,0))/INDEX(Historical!$F$7:$F$1270,MATCH(B336,Historical!$B$7:$B$1301,0)))^(1/3)-1)*100)</f>
        <v>10.253031436559045</v>
      </c>
      <c r="U336" s="714">
        <f>IF(INDEX(Historical!$H$7:$H$1270,MATCH(B336,Historical!$B$7:$B$1301,0))=0,"n/a",((INDEX(Historical!$C$7:$C$1279,MATCH(B336,Historical!$B$7:$B$1301,0))/INDEX(Historical!$H$7:$H$1270,MATCH(B336,Historical!$B$7:$B$1301,0)))^(1/5)-1)*100)</f>
        <v>10.756634324829006</v>
      </c>
      <c r="V336" s="714">
        <f>IF(INDEX(Historical!$O$7:$O$1270,MATCH(B336,Historical!$B$7:$B$1301,0))=0,"n/a",((INDEX(Historical!$C$7:$C$1279,MATCH(B336,Historical!$B$7:$B$1301,0))/INDEX(Historical!$O$7:$O$1270,MATCH(B336,Historical!$B$7:$B$1301,0)))^(1/10)-1)*100)</f>
        <v>8.0386652698788641</v>
      </c>
      <c r="W336" s="715">
        <f>IF(OR(U336&lt;=0,U336="n/a",V336&lt;=0,V336="n/a"),"n/a",U336/V336)</f>
        <v>1.3381119829848445</v>
      </c>
      <c r="X336" s="716" t="str">
        <f>IF(OR(AJ336&lt;=0,AJ336="n/a",U336&lt;=0,U336="n/a"),"n/a",U336/AJ336)</f>
        <v>n/a</v>
      </c>
      <c r="Y336" s="676"/>
      <c r="Z336" s="663" t="str">
        <f>IF(OR(AC336&lt;0.01,AC336="n/a"),"n/a",M336/AC336*100)</f>
        <v>n/a</v>
      </c>
      <c r="AA336" s="900" t="str">
        <f>IF(OR(AC336&lt;0.01,AC336="n/a"),"n/a",I336/AC336)</f>
        <v>n/a</v>
      </c>
      <c r="AB336" s="901">
        <v>12</v>
      </c>
      <c r="AC336" s="879">
        <v>-4.1399999999999997</v>
      </c>
      <c r="AD336" s="879" t="s">
        <v>136</v>
      </c>
      <c r="AE336" s="879">
        <v>0.65</v>
      </c>
      <c r="AF336" s="879">
        <v>0.81</v>
      </c>
      <c r="AG336" s="879">
        <v>-11.1</v>
      </c>
      <c r="AH336" s="879">
        <v>558.19999999999993</v>
      </c>
      <c r="AI336" s="879">
        <v>219</v>
      </c>
      <c r="AJ336" s="879">
        <v>-24.2</v>
      </c>
      <c r="AK336" s="879">
        <v>10</v>
      </c>
      <c r="AL336" s="892">
        <v>693.31</v>
      </c>
      <c r="AM336" s="886">
        <v>2</v>
      </c>
      <c r="AN336" s="879">
        <v>0</v>
      </c>
      <c r="AO336" s="753" t="str">
        <f>IF(U336="n/a","n/a",IF(AA336&lt;0,"n/a",IF(AA336="n/a","n/a",J336+U336-AA336)))</f>
        <v>n/a</v>
      </c>
      <c r="AP336" s="754">
        <f>IF(U336="n/a","n/a",J336+U336)</f>
        <v>15.520257565536333</v>
      </c>
      <c r="AQ336" s="902" t="str">
        <f>IF(OR(AC336&lt;0.01,AF336="n/a"),"n/a",(I336/SQRT(22.5*AC336*(I336/AF336))-1)*100)</f>
        <v>n/a</v>
      </c>
      <c r="AR336" s="663">
        <f>INDEX(Historical!$C$7:$C$1279,MATCH(B336,Historical!$B$7:$B$1301,0))*IF(AH336="n/a",1.03,IF(AH336&lt;0,1.01,IF(AH336&gt;10,1.1,(1+AH336/100))))</f>
        <v>1.4300000000000002</v>
      </c>
      <c r="AS336" s="900">
        <f>IF($AI336="n/a",1.03*AR336,IF($AI336&lt;0,1.01*AR336,IF($AI336&gt;10,1.1*AR336,(1+$AI336/100)*AR336)))</f>
        <v>1.5730000000000004</v>
      </c>
      <c r="AT336" s="900">
        <f>IF($AK336="n/a",1.03*AS336,IF($AK336&lt;0,1.01*AS336,IF($AK336&gt;10,1.1*AS336,(1+$AK336/100)*AS336)))</f>
        <v>1.7303000000000006</v>
      </c>
      <c r="AU336" s="900">
        <f>IF($AK336="n/a",1.03*AT336,IF($AK336&lt;0,1.01*AT336,IF($AK336&gt;10,1.1*AT336,(1+$AK336/100)*AT336)))</f>
        <v>1.9033300000000009</v>
      </c>
      <c r="AV336" s="900">
        <f>IF($AK336="n/a",1.03*AU336,IF($AK336&lt;0,1.01*AU336,IF($AK336&gt;10,1.1*AU336,(1+$AK336/100)*AU336)))</f>
        <v>2.0936630000000012</v>
      </c>
      <c r="AW336" s="663">
        <f>SUM(AR336:AV336)</f>
        <v>8.7302930000000032</v>
      </c>
      <c r="AX336" s="761">
        <f>AW336/I336*100</f>
        <v>31.505929267412498</v>
      </c>
      <c r="AY336" s="948">
        <v>0.09</v>
      </c>
      <c r="AZ336" s="886">
        <v>25.5</v>
      </c>
      <c r="BA336" s="886">
        <v>-48.38</v>
      </c>
      <c r="BB336" s="886">
        <v>0.57999999999999996</v>
      </c>
      <c r="BC336" s="886">
        <v>-27.92</v>
      </c>
      <c r="BD336" s="921"/>
      <c r="BE336" s="635">
        <v>2013</v>
      </c>
      <c r="BF336" s="912">
        <f>IF(BE336&gt;2008,0,IF(BE336&gt;2001,1,IF(BE336&gt;1990,2,IF(BE336&gt;1980,3,IF(BE336&gt;1973,4,IF(BE336&gt;1970,5,IF(BE336&gt;1960,6,IF(BE336&gt;1958,7,IF(BE336&gt;1953,8,9)))))))))</f>
        <v>0</v>
      </c>
      <c r="BG336" s="896">
        <v>-3.4000000000000004</v>
      </c>
    </row>
    <row r="337" spans="1:59" s="877" customFormat="1" ht="12.75" customHeight="1" x14ac:dyDescent="0.2">
      <c r="A337" s="877" t="s">
        <v>1756</v>
      </c>
      <c r="B337" s="615" t="s">
        <v>1757</v>
      </c>
      <c r="C337" s="946" t="s">
        <v>112</v>
      </c>
      <c r="D337" s="946" t="s">
        <v>1222</v>
      </c>
      <c r="E337" s="746">
        <v>8</v>
      </c>
      <c r="F337" s="1199">
        <v>565</v>
      </c>
      <c r="G337" s="1199" t="s">
        <v>106</v>
      </c>
      <c r="H337" s="1199" t="s">
        <v>106</v>
      </c>
      <c r="I337" s="888">
        <v>49.51</v>
      </c>
      <c r="J337" s="663">
        <f>(M337/I337)*100</f>
        <v>1.0098969905069684</v>
      </c>
      <c r="K337" s="891">
        <v>0.125</v>
      </c>
      <c r="L337" s="901">
        <v>4</v>
      </c>
      <c r="M337" s="654">
        <f>K337*L337</f>
        <v>0.5</v>
      </c>
      <c r="N337" s="884" t="s">
        <v>148</v>
      </c>
      <c r="O337" s="747">
        <v>0.1</v>
      </c>
      <c r="P337" s="875">
        <v>43888</v>
      </c>
      <c r="Q337" s="875">
        <v>43905</v>
      </c>
      <c r="R337" s="654">
        <f>(K337-O337)/O337*100</f>
        <v>24.999999999999993</v>
      </c>
      <c r="S337" s="714">
        <f>IF(INDEX(Historical!$D$7:$D$1277,MATCH(B337,Historical!$B$7:$B$1301,0))=0,"n/a",(INDEX(Historical!$C$7:$C$1279,MATCH(B337,Historical!$B$7:$B$1301,0))/INDEX(Historical!$D$7:$D$1277,MATCH(B337,Historical!$B$7:$B$1301,0))-1)*100)</f>
        <v>11.111111111111116</v>
      </c>
      <c r="T337" s="714">
        <f>IF(INDEX(Historical!$F$7:$F$1270,MATCH(B337,Historical!$B$7:$B$1301,0))=0,"n/a",((INDEX(Historical!$C$7:$C$1279,MATCH(B337,Historical!$B$7:$B$1301,0))/INDEX(Historical!$F$7:$F$1270,MATCH(B337,Historical!$B$7:$B$1301,0)))^(1/3)-1)*100)</f>
        <v>11.315078730200367</v>
      </c>
      <c r="U337" s="714">
        <f>IF(INDEX(Historical!$H$7:$H$1270,MATCH(B337,Historical!$B$7:$B$1301,0))=0,"n/a",((INDEX(Historical!$C$7:$C$1279,MATCH(B337,Historical!$B$7:$B$1301,0))/INDEX(Historical!$H$7:$H$1270,MATCH(B337,Historical!$B$7:$B$1301,0)))^(1/5)-1)*100)</f>
        <v>14.490718859105467</v>
      </c>
      <c r="V337" s="714">
        <f>IF(INDEX(Historical!$O$7:$O$1270,MATCH(B337,Historical!$B$7:$B$1301,0))=0,"n/a",((INDEX(Historical!$C$7:$C$1279,MATCH(B337,Historical!$B$7:$B$1301,0))/INDEX(Historical!$O$7:$O$1270,MATCH(B337,Historical!$B$7:$B$1301,0)))^(1/10)-1)*100)</f>
        <v>16.525450277397582</v>
      </c>
      <c r="W337" s="715">
        <f>IF(OR(U337&lt;=0,U337="n/a",V337&lt;=0,V337="n/a"),"n/a",U337/V337)</f>
        <v>0.87687286070049875</v>
      </c>
      <c r="X337" s="716">
        <f>IF(OR(AJ337&lt;=0,AJ337="n/a",U337&lt;=0,U337="n/a"),"n/a",U337/AJ337)</f>
        <v>0.57962875436421868</v>
      </c>
      <c r="Y337" s="890"/>
      <c r="Z337" s="663">
        <f>IF(OR(AC337&lt;0.01,AC337="n/a"),"n/a",M337/AC337*100)</f>
        <v>16.778523489932887</v>
      </c>
      <c r="AA337" s="900">
        <f>IF(OR(AC337&lt;0.01,AC337="n/a"),"n/a",I337/AC337)</f>
        <v>16.614093959731544</v>
      </c>
      <c r="AB337" s="901">
        <v>12</v>
      </c>
      <c r="AC337" s="879">
        <v>2.98</v>
      </c>
      <c r="AD337" s="879">
        <v>0.96</v>
      </c>
      <c r="AE337" s="879">
        <v>0.7</v>
      </c>
      <c r="AF337" s="879">
        <v>2.33</v>
      </c>
      <c r="AG337" s="879" t="s">
        <v>136</v>
      </c>
      <c r="AH337" s="879">
        <v>28.299999999999997</v>
      </c>
      <c r="AI337" s="879">
        <v>15.42</v>
      </c>
      <c r="AJ337" s="879">
        <v>25</v>
      </c>
      <c r="AK337" s="879">
        <v>17</v>
      </c>
      <c r="AL337" s="892">
        <v>3080</v>
      </c>
      <c r="AM337" s="886">
        <v>2.1999999999999997</v>
      </c>
      <c r="AN337" s="879">
        <v>0.13</v>
      </c>
      <c r="AO337" s="753">
        <f>IF(U337="n/a","n/a",IF(AA337&lt;0,"n/a",IF(AA337="n/a","n/a",J337+U337-AA337)))</f>
        <v>-1.1134781101191091</v>
      </c>
      <c r="AP337" s="754">
        <f>IF(U337="n/a","n/a",J337+U337)</f>
        <v>15.500615849612435</v>
      </c>
      <c r="AQ337" s="902">
        <f>IF(OR(AC337&lt;0.01,AF337="n/a"),"n/a",(I337/SQRT(22.5*AC337*(I337/AF337))-1)*100)</f>
        <v>31.167134986329547</v>
      </c>
      <c r="AR337" s="663">
        <f>INDEX(Historical!$C$7:$C$1279,MATCH(B337,Historical!$B$7:$B$1301,0))*IF(AH337="n/a",1.03,IF(AH337&lt;0,1.01,IF(AH337&gt;10,1.1,(1+AH337/100))))</f>
        <v>0.44000000000000006</v>
      </c>
      <c r="AS337" s="900">
        <f>IF($AI337="n/a",1.03*AR337,IF($AI337&lt;0,1.01*AR337,IF($AI337&gt;10,1.1*AR337,(1+$AI337/100)*AR337)))</f>
        <v>0.4840000000000001</v>
      </c>
      <c r="AT337" s="900">
        <f>IF($AK337="n/a",1.03*AS337,IF($AK337&lt;0,1.01*AS337,IF($AK337&gt;10,1.1*AS337,(1+$AK337/100)*AS337)))</f>
        <v>0.5324000000000001</v>
      </c>
      <c r="AU337" s="900">
        <f>IF($AK337="n/a",1.03*AT337,IF($AK337&lt;0,1.01*AT337,IF($AK337&gt;10,1.1*AT337,(1+$AK337/100)*AT337)))</f>
        <v>0.58564000000000016</v>
      </c>
      <c r="AV337" s="900">
        <f>IF($AK337="n/a",1.03*AU337,IF($AK337&lt;0,1.01*AU337,IF($AK337&gt;10,1.1*AU337,(1+$AK337/100)*AU337)))</f>
        <v>0.64420400000000022</v>
      </c>
      <c r="AW337" s="663">
        <f>SUM(AR337:AV337)</f>
        <v>2.6862440000000007</v>
      </c>
      <c r="AX337" s="761">
        <f>AW337/I337*100</f>
        <v>5.4256594627348029</v>
      </c>
      <c r="AY337" s="948">
        <v>1.59</v>
      </c>
      <c r="AZ337" s="886">
        <v>69.73</v>
      </c>
      <c r="BA337" s="886">
        <v>-14.78</v>
      </c>
      <c r="BB337" s="886">
        <v>13.089999999999998</v>
      </c>
      <c r="BC337" s="886">
        <v>10.290000000000001</v>
      </c>
      <c r="BD337" s="921"/>
      <c r="BE337" s="635">
        <v>2013</v>
      </c>
      <c r="BF337" s="912">
        <f>IF(BE337&gt;2008,0,IF(BE337&gt;2001,1,IF(BE337&gt;1990,2,IF(BE337&gt;1980,3,IF(BE337&gt;1973,4,IF(BE337&gt;1970,5,IF(BE337&gt;1960,6,IF(BE337&gt;1958,7,IF(BE337&gt;1953,8,9)))))))))</f>
        <v>0</v>
      </c>
      <c r="BG337" s="896" t="s">
        <v>136</v>
      </c>
    </row>
    <row r="338" spans="1:59" s="877" customFormat="1" ht="12.75" customHeight="1" x14ac:dyDescent="0.2">
      <c r="A338" s="877" t="s">
        <v>1744</v>
      </c>
      <c r="B338" s="615" t="s">
        <v>1745</v>
      </c>
      <c r="C338" s="946" t="s">
        <v>108</v>
      </c>
      <c r="D338" s="946" t="s">
        <v>4345</v>
      </c>
      <c r="E338" s="746">
        <v>9</v>
      </c>
      <c r="F338" s="1199">
        <v>414</v>
      </c>
      <c r="G338" s="1199" t="s">
        <v>37</v>
      </c>
      <c r="H338" s="1199" t="s">
        <v>37</v>
      </c>
      <c r="I338" s="888">
        <v>10.64</v>
      </c>
      <c r="J338" s="663">
        <f>(M338/I338)*100</f>
        <v>7.8947368421052628</v>
      </c>
      <c r="K338" s="891">
        <v>0.21</v>
      </c>
      <c r="L338" s="901">
        <v>4</v>
      </c>
      <c r="M338" s="654">
        <f>K338*L338</f>
        <v>0.84</v>
      </c>
      <c r="N338" s="884" t="s">
        <v>239</v>
      </c>
      <c r="O338" s="747">
        <v>0.2</v>
      </c>
      <c r="P338" s="880">
        <v>43370</v>
      </c>
      <c r="Q338" s="880">
        <v>43388</v>
      </c>
      <c r="R338" s="654">
        <f>(K338-O338)/O338*100</f>
        <v>4.9999999999999902</v>
      </c>
      <c r="S338" s="714">
        <f>IF(INDEX(Historical!$D$7:$D$1277,MATCH(B338,Historical!$B$7:$B$1301,0))=0,"n/a",(INDEX(Historical!$C$7:$C$1279,MATCH(B338,Historical!$B$7:$B$1301,0))/INDEX(Historical!$D$7:$D$1277,MATCH(B338,Historical!$B$7:$B$1301,0))-1)*100)</f>
        <v>6.3291139240506222</v>
      </c>
      <c r="T338" s="714">
        <f>IF(INDEX(Historical!$F$7:$F$1270,MATCH(B338,Historical!$B$7:$B$1301,0))=0,"n/a",((INDEX(Historical!$C$7:$C$1279,MATCH(B338,Historical!$B$7:$B$1301,0))/INDEX(Historical!$F$7:$F$1270,MATCH(B338,Historical!$B$7:$B$1301,0)))^(1/3)-1)*100)</f>
        <v>9.4879784971972256</v>
      </c>
      <c r="U338" s="714">
        <f>IF(INDEX(Historical!$H$7:$H$1270,MATCH(B338,Historical!$B$7:$B$1301,0))=0,"n/a",((INDEX(Historical!$C$7:$C$1279,MATCH(B338,Historical!$B$7:$B$1301,0))/INDEX(Historical!$H$7:$H$1270,MATCH(B338,Historical!$B$7:$B$1301,0)))^(1/5)-1)*100)</f>
        <v>6.9610375725068785</v>
      </c>
      <c r="V338" s="714">
        <f>IF(INDEX(Historical!$O$7:$O$1270,MATCH(B338,Historical!$B$7:$B$1301,0))=0,"n/a",((INDEX(Historical!$C$7:$C$1279,MATCH(B338,Historical!$B$7:$B$1301,0))/INDEX(Historical!$O$7:$O$1270,MATCH(B338,Historical!$B$7:$B$1301,0)))^(1/10)-1)*100)</f>
        <v>15.431656766005775</v>
      </c>
      <c r="W338" s="715">
        <f>IF(OR(U338&lt;=0,U338="n/a",V338&lt;=0,V338="n/a"),"n/a",U338/V338)</f>
        <v>0.45108815456816476</v>
      </c>
      <c r="X338" s="716">
        <f>IF(OR(AJ338&lt;=0,AJ338="n/a",U338&lt;=0,U338="n/a"),"n/a",U338/AJ338)</f>
        <v>0.45201542678616091</v>
      </c>
      <c r="Y338" s="685" t="s">
        <v>4498</v>
      </c>
      <c r="Z338" s="663" t="str">
        <f>IF(OR(AC338&lt;0.01,AC338="n/a"),"n/a",M338/AC338*100)</f>
        <v>n/a</v>
      </c>
      <c r="AA338" s="900" t="str">
        <f>IF(OR(AC338&lt;0.01,AC338="n/a"),"n/a",I338/AC338)</f>
        <v>n/a</v>
      </c>
      <c r="AB338" s="901">
        <v>12</v>
      </c>
      <c r="AC338" s="879">
        <v>-7.14</v>
      </c>
      <c r="AD338" s="879" t="s">
        <v>136</v>
      </c>
      <c r="AE338" s="879">
        <v>2.2400000000000002</v>
      </c>
      <c r="AF338" s="879">
        <v>0.92</v>
      </c>
      <c r="AG338" s="879">
        <v>-41</v>
      </c>
      <c r="AH338" s="879">
        <v>12</v>
      </c>
      <c r="AI338" s="879">
        <v>74.77000000000001</v>
      </c>
      <c r="AJ338" s="879">
        <v>15.4</v>
      </c>
      <c r="AK338" s="879">
        <v>10</v>
      </c>
      <c r="AL338" s="892">
        <v>2500</v>
      </c>
      <c r="AM338" s="886">
        <v>0.89999999999999991</v>
      </c>
      <c r="AN338" s="879">
        <v>0.59</v>
      </c>
      <c r="AO338" s="753" t="str">
        <f>IF(U338="n/a","n/a",IF(AA338&lt;0,"n/a",IF(AA338="n/a","n/a",J338+U338-AA338)))</f>
        <v>n/a</v>
      </c>
      <c r="AP338" s="754">
        <f>IF(U338="n/a","n/a",J338+U338)</f>
        <v>14.855774414612142</v>
      </c>
      <c r="AQ338" s="902" t="str">
        <f>IF(OR(AC338&lt;0.01,AF338="n/a"),"n/a",(I338/SQRT(22.5*AC338*(I338/AF338))-1)*100)</f>
        <v>n/a</v>
      </c>
      <c r="AR338" s="663">
        <f>INDEX(Historical!$C$7:$C$1279,MATCH(B338,Historical!$B$7:$B$1301,0))*IF(AH338="n/a",1.03,IF(AH338&lt;0,1.01,IF(AH338&gt;10,1.1,(1+AH338/100))))</f>
        <v>0.92400000000000004</v>
      </c>
      <c r="AS338" s="900">
        <f>IF($AI338="n/a",1.03*AR338,IF($AI338&lt;0,1.01*AR338,IF($AI338&gt;10,1.1*AR338,(1+$AI338/100)*AR338)))</f>
        <v>1.0164000000000002</v>
      </c>
      <c r="AT338" s="900">
        <f>IF($AK338="n/a",1.03*AS338,IF($AK338&lt;0,1.01*AS338,IF($AK338&gt;10,1.1*AS338,(1+$AK338/100)*AS338)))</f>
        <v>1.1180400000000004</v>
      </c>
      <c r="AU338" s="900">
        <f>IF($AK338="n/a",1.03*AT338,IF($AK338&lt;0,1.01*AT338,IF($AK338&gt;10,1.1*AT338,(1+$AK338/100)*AT338)))</f>
        <v>1.2298440000000006</v>
      </c>
      <c r="AV338" s="900">
        <f>IF($AK338="n/a",1.03*AU338,IF($AK338&lt;0,1.01*AU338,IF($AK338&gt;10,1.1*AU338,(1+$AK338/100)*AU338)))</f>
        <v>1.3528284000000008</v>
      </c>
      <c r="AW338" s="663">
        <f>SUM(AR338:AV338)</f>
        <v>5.6411124000000026</v>
      </c>
      <c r="AX338" s="761">
        <f>AW338/I338*100</f>
        <v>53.017973684210553</v>
      </c>
      <c r="AY338" s="948">
        <v>1.25</v>
      </c>
      <c r="AZ338" s="886">
        <v>19.82</v>
      </c>
      <c r="BA338" s="886">
        <v>-43.82</v>
      </c>
      <c r="BB338" s="886">
        <v>-5.67</v>
      </c>
      <c r="BC338" s="886">
        <v>-27.11</v>
      </c>
      <c r="BD338" s="921"/>
      <c r="BE338" s="635">
        <v>2011</v>
      </c>
      <c r="BF338" s="912">
        <f>IF(BE338&gt;2008,0,IF(BE338&gt;2001,1,IF(BE338&gt;1990,2,IF(BE338&gt;1980,3,IF(BE338&gt;1973,4,IF(BE338&gt;1970,5,IF(BE338&gt;1960,6,IF(BE338&gt;1958,7,IF(BE338&gt;1953,8,9)))))))))</f>
        <v>0</v>
      </c>
      <c r="BG338" s="896">
        <v>-5.5</v>
      </c>
    </row>
    <row r="339" spans="1:59" s="877" customFormat="1" ht="12.75" customHeight="1" x14ac:dyDescent="0.2">
      <c r="A339" s="894" t="s">
        <v>1746</v>
      </c>
      <c r="B339" s="615" t="s">
        <v>1747</v>
      </c>
      <c r="C339" s="946" t="s">
        <v>108</v>
      </c>
      <c r="D339" s="946" t="s">
        <v>4345</v>
      </c>
      <c r="E339" s="746">
        <v>8</v>
      </c>
      <c r="F339" s="1199">
        <v>547</v>
      </c>
      <c r="G339" s="1199" t="s">
        <v>106</v>
      </c>
      <c r="H339" s="1199" t="s">
        <v>106</v>
      </c>
      <c r="I339" s="888">
        <v>18.72</v>
      </c>
      <c r="J339" s="663">
        <f>(M339/I339)*100</f>
        <v>6.8376068376068382</v>
      </c>
      <c r="K339" s="891">
        <v>0.32</v>
      </c>
      <c r="L339" s="901">
        <v>4</v>
      </c>
      <c r="M339" s="654">
        <f>K339*L339</f>
        <v>1.28</v>
      </c>
      <c r="N339" s="884" t="s">
        <v>122</v>
      </c>
      <c r="O339" s="747">
        <v>0.31</v>
      </c>
      <c r="P339" s="875">
        <v>43854</v>
      </c>
      <c r="Q339" s="875">
        <v>43866</v>
      </c>
      <c r="R339" s="654">
        <f>(K339-O339)/O339*100</f>
        <v>3.2258064516129057</v>
      </c>
      <c r="S339" s="714">
        <f>IF(INDEX(Historical!$D$7:$D$1277,MATCH(B339,Historical!$B$7:$B$1301,0))=0,"n/a",(INDEX(Historical!$C$7:$C$1279,MATCH(B339,Historical!$B$7:$B$1301,0))/INDEX(Historical!$D$7:$D$1277,MATCH(B339,Historical!$B$7:$B$1301,0))-1)*100)</f>
        <v>3.3333333333333437</v>
      </c>
      <c r="T339" s="714">
        <f>IF(INDEX(Historical!$F$7:$F$1270,MATCH(B339,Historical!$B$7:$B$1301,0))=0,"n/a",((INDEX(Historical!$C$7:$C$1279,MATCH(B339,Historical!$B$7:$B$1301,0))/INDEX(Historical!$F$7:$F$1270,MATCH(B339,Historical!$B$7:$B$1301,0)))^(1/3)-1)*100)</f>
        <v>3.7607021889209946</v>
      </c>
      <c r="U339" s="714">
        <f>IF(INDEX(Historical!$H$7:$H$1270,MATCH(B339,Historical!$B$7:$B$1301,0))=0,"n/a",((INDEX(Historical!$C$7:$C$1279,MATCH(B339,Historical!$B$7:$B$1301,0))/INDEX(Historical!$H$7:$H$1270,MATCH(B339,Historical!$B$7:$B$1301,0)))^(1/5)-1)*100)</f>
        <v>3.5804203580214189</v>
      </c>
      <c r="V339" s="714">
        <f>IF(INDEX(Historical!$O$7:$O$1270,MATCH(B339,Historical!$B$7:$B$1301,0))=0,"n/a",((INDEX(Historical!$C$7:$C$1279,MATCH(B339,Historical!$B$7:$B$1301,0))/INDEX(Historical!$O$7:$O$1270,MATCH(B339,Historical!$B$7:$B$1301,0)))^(1/10)-1)*100)</f>
        <v>1.8728476245067016</v>
      </c>
      <c r="W339" s="715">
        <f>IF(OR(U339&lt;=0,U339="n/a",V339&lt;=0,V339="n/a"),"n/a",U339/V339)</f>
        <v>1.9117520887287791</v>
      </c>
      <c r="X339" s="716">
        <f>IF(OR(AJ339&lt;=0,AJ339="n/a",U339&lt;=0,U339="n/a"),"n/a",U339/AJ339)</f>
        <v>0.53439109821215203</v>
      </c>
      <c r="Y339" s="676"/>
      <c r="Z339" s="663">
        <f>IF(OR(AC339&lt;0.01,AC339="n/a"),"n/a",M339/AC339*100)</f>
        <v>55.895196506550214</v>
      </c>
      <c r="AA339" s="900">
        <f>IF(OR(AC339&lt;0.01,AC339="n/a"),"n/a",I339/AC339)</f>
        <v>8.174672489082969</v>
      </c>
      <c r="AB339" s="901">
        <v>12</v>
      </c>
      <c r="AC339" s="879">
        <v>2.29</v>
      </c>
      <c r="AD339" s="879" t="s">
        <v>136</v>
      </c>
      <c r="AE339" s="879">
        <v>2.34</v>
      </c>
      <c r="AF339" s="879">
        <v>1.1499999999999999</v>
      </c>
      <c r="AG339" s="879">
        <v>14.299999999999999</v>
      </c>
      <c r="AH339" s="879">
        <v>49.8</v>
      </c>
      <c r="AI339" s="879" t="s">
        <v>136</v>
      </c>
      <c r="AJ339" s="879">
        <v>6.7</v>
      </c>
      <c r="AK339" s="879" t="s">
        <v>136</v>
      </c>
      <c r="AL339" s="892">
        <v>84.89</v>
      </c>
      <c r="AM339" s="886">
        <v>1.3</v>
      </c>
      <c r="AN339" s="879">
        <v>0</v>
      </c>
      <c r="AO339" s="753">
        <f>IF(U339="n/a","n/a",IF(AA339&lt;0,"n/a",IF(AA339="n/a","n/a",J339+U339-AA339)))</f>
        <v>2.2433547065452881</v>
      </c>
      <c r="AP339" s="754">
        <f>IF(U339="n/a","n/a",J339+U339)</f>
        <v>10.418027195628257</v>
      </c>
      <c r="AQ339" s="902">
        <f>IF(OR(AC339&lt;0.01,AF339="n/a"),"n/a",(I339/SQRT(22.5*AC339*(I339/AF339))-1)*100)</f>
        <v>-35.361265955584898</v>
      </c>
      <c r="AR339" s="663">
        <f>INDEX(Historical!$C$7:$C$1279,MATCH(B339,Historical!$B$7:$B$1301,0))*IF(AH339="n/a",1.03,IF(AH339&lt;0,1.01,IF(AH339&gt;10,1.1,(1+AH339/100))))</f>
        <v>1.3640000000000001</v>
      </c>
      <c r="AS339" s="900">
        <f>IF($AI339="n/a",1.03*AR339,IF($AI339&lt;0,1.01*AR339,IF($AI339&gt;10,1.1*AR339,(1+$AI339/100)*AR339)))</f>
        <v>1.4049200000000002</v>
      </c>
      <c r="AT339" s="900">
        <f>IF($AK339="n/a",1.03*AS339,IF($AK339&lt;0,1.01*AS339,IF($AK339&gt;10,1.1*AS339,(1+$AK339/100)*AS339)))</f>
        <v>1.4470676000000002</v>
      </c>
      <c r="AU339" s="900">
        <f>IF($AK339="n/a",1.03*AT339,IF($AK339&lt;0,1.01*AT339,IF($AK339&gt;10,1.1*AT339,(1+$AK339/100)*AT339)))</f>
        <v>1.4904796280000003</v>
      </c>
      <c r="AV339" s="900">
        <f>IF($AK339="n/a",1.03*AU339,IF($AK339&lt;0,1.01*AU339,IF($AK339&gt;10,1.1*AU339,(1+$AK339/100)*AU339)))</f>
        <v>1.5351940168400005</v>
      </c>
      <c r="AW339" s="663">
        <f>SUM(AR339:AV339)</f>
        <v>7.2416612448400013</v>
      </c>
      <c r="AX339" s="761">
        <f>AW339/I339*100</f>
        <v>38.684087846367532</v>
      </c>
      <c r="AY339" s="948">
        <v>0.78</v>
      </c>
      <c r="AZ339" s="886">
        <v>13.450000000000001</v>
      </c>
      <c r="BA339" s="886">
        <v>-51.739999999999995</v>
      </c>
      <c r="BB339" s="886">
        <v>-6.61</v>
      </c>
      <c r="BC339" s="886">
        <v>-34.93</v>
      </c>
      <c r="BD339" s="921"/>
      <c r="BE339" s="635">
        <v>2013</v>
      </c>
      <c r="BF339" s="912">
        <f>IF(BE339&gt;2008,0,IF(BE339&gt;2001,1,IF(BE339&gt;1990,2,IF(BE339&gt;1980,3,IF(BE339&gt;1973,4,IF(BE339&gt;1970,5,IF(BE339&gt;1960,6,IF(BE339&gt;1958,7,IF(BE339&gt;1953,8,9)))))))))</f>
        <v>0</v>
      </c>
      <c r="BG339" s="896">
        <v>1.2</v>
      </c>
    </row>
    <row r="340" spans="1:59" s="877" customFormat="1" ht="12.75" customHeight="1" x14ac:dyDescent="0.2">
      <c r="A340" s="885" t="s">
        <v>3918</v>
      </c>
      <c r="B340" s="615" t="s">
        <v>3919</v>
      </c>
      <c r="C340" s="946" t="s">
        <v>108</v>
      </c>
      <c r="D340" s="946" t="s">
        <v>4345</v>
      </c>
      <c r="E340" s="746">
        <v>7</v>
      </c>
      <c r="F340" s="1199">
        <v>603</v>
      </c>
      <c r="G340" s="1199" t="s">
        <v>106</v>
      </c>
      <c r="H340" s="1199" t="s">
        <v>106</v>
      </c>
      <c r="I340" s="888">
        <v>14.3</v>
      </c>
      <c r="J340" s="663">
        <f>(M340/I340)*100</f>
        <v>2.2377622377622379</v>
      </c>
      <c r="K340" s="891">
        <v>0.08</v>
      </c>
      <c r="L340" s="901">
        <v>4</v>
      </c>
      <c r="M340" s="654">
        <f>K340*L340</f>
        <v>0.32</v>
      </c>
      <c r="N340" s="884" t="s">
        <v>151</v>
      </c>
      <c r="O340" s="747">
        <v>7.0000000000000007E-2</v>
      </c>
      <c r="P340" s="1200">
        <v>43629</v>
      </c>
      <c r="Q340" s="1200">
        <v>43644</v>
      </c>
      <c r="R340" s="654">
        <f>(K340-O340)/O340*100</f>
        <v>14.285714285714276</v>
      </c>
      <c r="S340" s="714">
        <f>IF(INDEX(Historical!$D$7:$D$1277,MATCH(B340,Historical!$B$7:$B$1301,0))=0,"n/a",(INDEX(Historical!$C$7:$C$1279,MATCH(B340,Historical!$B$7:$B$1301,0))/INDEX(Historical!$D$7:$D$1277,MATCH(B340,Historical!$B$7:$B$1301,0))-1)*100)</f>
        <v>14.814814814814813</v>
      </c>
      <c r="T340" s="714">
        <f>IF(INDEX(Historical!$F$7:$F$1270,MATCH(B340,Historical!$B$7:$B$1301,0))=0,"n/a",((INDEX(Historical!$C$7:$C$1279,MATCH(B340,Historical!$B$7:$B$1301,0))/INDEX(Historical!$F$7:$F$1270,MATCH(B340,Historical!$B$7:$B$1301,0)))^(1/3)-1)*100)</f>
        <v>19.866105802463508</v>
      </c>
      <c r="U340" s="714">
        <f>IF(INDEX(Historical!$H$7:$H$1270,MATCH(B340,Historical!$B$7:$B$1301,0))=0,"n/a",((INDEX(Historical!$C$7:$C$1279,MATCH(B340,Historical!$B$7:$B$1301,0))/INDEX(Historical!$H$7:$H$1270,MATCH(B340,Historical!$B$7:$B$1301,0)))^(1/5)-1)*100)</f>
        <v>25.39272451403496</v>
      </c>
      <c r="V340" s="714" t="str">
        <f>IF(INDEX(Historical!$O$7:$O$1270,MATCH(B340,Historical!$B$7:$B$1301,0))=0,"n/a",((INDEX(Historical!$C$7:$C$1279,MATCH(B340,Historical!$B$7:$B$1301,0))/INDEX(Historical!$O$7:$O$1270,MATCH(B340,Historical!$B$7:$B$1301,0)))^(1/10)-1)*100)</f>
        <v>n/a</v>
      </c>
      <c r="W340" s="715" t="str">
        <f>IF(OR(U340&lt;=0,U340="n/a",V340&lt;=0,V340="n/a"),"n/a",U340/V340)</f>
        <v>n/a</v>
      </c>
      <c r="X340" s="716">
        <f>IF(OR(AJ340&lt;=0,AJ340="n/a",U340&lt;=0,U340="n/a"),"n/a",U340/AJ340)</f>
        <v>1.0624570926374461</v>
      </c>
      <c r="Y340" s="676"/>
      <c r="Z340" s="663">
        <f>IF(OR(AC340&lt;0.01,AC340="n/a"),"n/a",M340/AC340*100)</f>
        <v>15.165876777251185</v>
      </c>
      <c r="AA340" s="900">
        <f>IF(OR(AC340&lt;0.01,AC340="n/a"),"n/a",I340/AC340)</f>
        <v>6.7772511848341237</v>
      </c>
      <c r="AB340" s="901">
        <v>12</v>
      </c>
      <c r="AC340" s="879">
        <v>2.11</v>
      </c>
      <c r="AD340" s="879" t="s">
        <v>136</v>
      </c>
      <c r="AE340" s="879">
        <v>2.15</v>
      </c>
      <c r="AF340" s="879">
        <v>0.96</v>
      </c>
      <c r="AG340" s="879">
        <v>14.799999999999999</v>
      </c>
      <c r="AH340" s="879">
        <v>6.8000000000000007</v>
      </c>
      <c r="AI340" s="879">
        <v>7.4700000000000006</v>
      </c>
      <c r="AJ340" s="879">
        <v>23.9</v>
      </c>
      <c r="AK340" s="879" t="s">
        <v>136</v>
      </c>
      <c r="AL340" s="892">
        <v>164.69</v>
      </c>
      <c r="AM340" s="886">
        <v>8.6999999999999993</v>
      </c>
      <c r="AN340" s="879">
        <v>0.06</v>
      </c>
      <c r="AO340" s="753">
        <f>IF(U340="n/a","n/a",IF(AA340&lt;0,"n/a",IF(AA340="n/a","n/a",J340+U340-AA340)))</f>
        <v>20.853235566963072</v>
      </c>
      <c r="AP340" s="754">
        <f>IF(U340="n/a","n/a",J340+U340)</f>
        <v>27.630486751797196</v>
      </c>
      <c r="AQ340" s="902">
        <f>IF(OR(AC340&lt;0.01,AF340="n/a"),"n/a",(I340/SQRT(22.5*AC340*(I340/AF340))-1)*100)</f>
        <v>-46.226147876538604</v>
      </c>
      <c r="AR340" s="663">
        <f>INDEX(Historical!$C$7:$C$1279,MATCH(B340,Historical!$B$7:$B$1301,0))*IF(AH340="n/a",1.03,IF(AH340&lt;0,1.01,IF(AH340&gt;10,1.1,(1+AH340/100))))</f>
        <v>0.33108000000000004</v>
      </c>
      <c r="AS340" s="900">
        <f>IF($AI340="n/a",1.03*AR340,IF($AI340&lt;0,1.01*AR340,IF($AI340&gt;10,1.1*AR340,(1+$AI340/100)*AR340)))</f>
        <v>0.35581167600000002</v>
      </c>
      <c r="AT340" s="900">
        <f>IF($AK340="n/a",1.03*AS340,IF($AK340&lt;0,1.01*AS340,IF($AK340&gt;10,1.1*AS340,(1+$AK340/100)*AS340)))</f>
        <v>0.36648602628000004</v>
      </c>
      <c r="AU340" s="900">
        <f>IF($AK340="n/a",1.03*AT340,IF($AK340&lt;0,1.01*AT340,IF($AK340&gt;10,1.1*AT340,(1+$AK340/100)*AT340)))</f>
        <v>0.37748060706840003</v>
      </c>
      <c r="AV340" s="900">
        <f>IF($AK340="n/a",1.03*AU340,IF($AK340&lt;0,1.01*AU340,IF($AK340&gt;10,1.1*AU340,(1+$AK340/100)*AU340)))</f>
        <v>0.38880502528045202</v>
      </c>
      <c r="AW340" s="663">
        <f>SUM(AR340:AV340)</f>
        <v>1.8196633346288522</v>
      </c>
      <c r="AX340" s="761">
        <f>AW340/I340*100</f>
        <v>12.724918423977988</v>
      </c>
      <c r="AY340" s="948">
        <v>1.32</v>
      </c>
      <c r="AZ340" s="886">
        <v>63.239999999999995</v>
      </c>
      <c r="BA340" s="886">
        <v>-42.11</v>
      </c>
      <c r="BB340" s="886">
        <v>0.44</v>
      </c>
      <c r="BC340" s="886">
        <v>-22.27</v>
      </c>
      <c r="BD340" s="921"/>
      <c r="BE340" s="635">
        <v>2013</v>
      </c>
      <c r="BF340" s="912">
        <f>IF(BE340&gt;2008,0,IF(BE340&gt;2001,1,IF(BE340&gt;1990,2,IF(BE340&gt;1980,3,IF(BE340&gt;1973,4,IF(BE340&gt;1970,5,IF(BE340&gt;1960,6,IF(BE340&gt;1958,7,IF(BE340&gt;1953,8,9)))))))))</f>
        <v>0</v>
      </c>
      <c r="BG340" s="896">
        <v>1.4000000000000001</v>
      </c>
    </row>
    <row r="341" spans="1:59" s="877" customFormat="1" ht="12.75" customHeight="1" x14ac:dyDescent="0.2">
      <c r="A341" s="885" t="s">
        <v>1740</v>
      </c>
      <c r="B341" s="615" t="s">
        <v>1741</v>
      </c>
      <c r="C341" s="946" t="s">
        <v>108</v>
      </c>
      <c r="D341" s="946" t="s">
        <v>4345</v>
      </c>
      <c r="E341" s="746">
        <v>9</v>
      </c>
      <c r="F341" s="1199">
        <v>454</v>
      </c>
      <c r="G341" s="1199" t="s">
        <v>37</v>
      </c>
      <c r="H341" s="1199" t="s">
        <v>37</v>
      </c>
      <c r="I341" s="888">
        <v>36.82</v>
      </c>
      <c r="J341" s="663">
        <f>(M341/I341)*100</f>
        <v>4.5627376425855504</v>
      </c>
      <c r="K341" s="891">
        <v>0.42</v>
      </c>
      <c r="L341" s="901">
        <v>4</v>
      </c>
      <c r="M341" s="654">
        <f>K341*L341</f>
        <v>1.68</v>
      </c>
      <c r="N341" s="884" t="s">
        <v>218</v>
      </c>
      <c r="O341" s="747">
        <v>0.37</v>
      </c>
      <c r="P341" s="875">
        <v>43735</v>
      </c>
      <c r="Q341" s="875">
        <v>43753</v>
      </c>
      <c r="R341" s="654">
        <f>(K341-O341)/O341*100</f>
        <v>13.513513513513512</v>
      </c>
      <c r="S341" s="714">
        <f>IF(INDEX(Historical!$D$7:$D$1277,MATCH(B341,Historical!$B$7:$B$1301,0))=0,"n/a",(INDEX(Historical!$C$7:$C$1279,MATCH(B341,Historical!$B$7:$B$1301,0))/INDEX(Historical!$D$7:$D$1277,MATCH(B341,Historical!$B$7:$B$1301,0))-1)*100)</f>
        <v>20.472440944881896</v>
      </c>
      <c r="T341" s="714">
        <f>IF(INDEX(Historical!$F$7:$F$1270,MATCH(B341,Historical!$B$7:$B$1301,0))=0,"n/a",((INDEX(Historical!$C$7:$C$1279,MATCH(B341,Historical!$B$7:$B$1301,0))/INDEX(Historical!$F$7:$F$1270,MATCH(B341,Historical!$B$7:$B$1301,0)))^(1/3)-1)*100)</f>
        <v>13.551196153247002</v>
      </c>
      <c r="U341" s="714">
        <f>IF(INDEX(Historical!$H$7:$H$1270,MATCH(B341,Historical!$B$7:$B$1301,0))=0,"n/a",((INDEX(Historical!$C$7:$C$1279,MATCH(B341,Historical!$B$7:$B$1301,0))/INDEX(Historical!$H$7:$H$1270,MATCH(B341,Historical!$B$7:$B$1301,0)))^(1/5)-1)*100)</f>
        <v>10.000222877171749</v>
      </c>
      <c r="V341" s="714">
        <f>IF(INDEX(Historical!$O$7:$O$1270,MATCH(B341,Historical!$B$7:$B$1301,0))=0,"n/a",((INDEX(Historical!$C$7:$C$1279,MATCH(B341,Historical!$B$7:$B$1301,0))/INDEX(Historical!$O$7:$O$1270,MATCH(B341,Historical!$B$7:$B$1301,0)))^(1/10)-1)*100)</f>
        <v>10.281422311440425</v>
      </c>
      <c r="W341" s="715">
        <f>IF(OR(U341&lt;=0,U341="n/a",V341&lt;=0,V341="n/a"),"n/a",U341/V341)</f>
        <v>0.97264975353110661</v>
      </c>
      <c r="X341" s="716">
        <f>IF(OR(AJ341&lt;=0,AJ341="n/a",U341&lt;=0,U341="n/a"),"n/a",U341/AJ341)</f>
        <v>1.6129391737373788</v>
      </c>
      <c r="Y341" s="676"/>
      <c r="Z341" s="663">
        <f>IF(OR(AC341&lt;0.01,AC341="n/a"),"n/a",M341/AC341*100)</f>
        <v>43.410852713178294</v>
      </c>
      <c r="AA341" s="900">
        <f>IF(OR(AC341&lt;0.01,AC341="n/a"),"n/a",I341/AC341)</f>
        <v>9.5142118863049099</v>
      </c>
      <c r="AB341" s="901">
        <v>12</v>
      </c>
      <c r="AC341" s="879">
        <v>3.87</v>
      </c>
      <c r="AD341" s="879">
        <v>5.4</v>
      </c>
      <c r="AE341" s="879">
        <v>3.35</v>
      </c>
      <c r="AF341" s="879">
        <v>1.21</v>
      </c>
      <c r="AG341" s="879">
        <v>13</v>
      </c>
      <c r="AH341" s="879">
        <v>0.4</v>
      </c>
      <c r="AI341" s="879">
        <v>43.18</v>
      </c>
      <c r="AJ341" s="879">
        <v>6.2</v>
      </c>
      <c r="AK341" s="879">
        <v>1.7399999999999998</v>
      </c>
      <c r="AL341" s="892">
        <v>57780</v>
      </c>
      <c r="AM341" s="886">
        <v>0.1</v>
      </c>
      <c r="AN341" s="879">
        <v>1.1499999999999999</v>
      </c>
      <c r="AO341" s="753">
        <f>IF(U341="n/a","n/a",IF(AA341&lt;0,"n/a",IF(AA341="n/a","n/a",J341+U341-AA341)))</f>
        <v>5.0487486334523908</v>
      </c>
      <c r="AP341" s="754">
        <f>IF(U341="n/a","n/a",J341+U341)</f>
        <v>14.562960519757301</v>
      </c>
      <c r="AQ341" s="902">
        <f>IF(OR(AC341&lt;0.01,AF341="n/a"),"n/a",(I341/SQRT(22.5*AC341*(I341/AF341))-1)*100)</f>
        <v>-28.470064130295945</v>
      </c>
      <c r="AR341" s="663">
        <f>INDEX(Historical!$C$7:$C$1279,MATCH(B341,Historical!$B$7:$B$1301,0))*IF(AH341="n/a",1.03,IF(AH341&lt;0,1.01,IF(AH341&gt;10,1.1,(1+AH341/100))))</f>
        <v>1.5361199999999999</v>
      </c>
      <c r="AS341" s="900">
        <f>IF($AI341="n/a",1.03*AR341,IF($AI341&lt;0,1.01*AR341,IF($AI341&gt;10,1.1*AR341,(1+$AI341/100)*AR341)))</f>
        <v>1.689732</v>
      </c>
      <c r="AT341" s="900">
        <f>IF($AK341="n/a",1.03*AS341,IF($AK341&lt;0,1.01*AS341,IF($AK341&gt;10,1.1*AS341,(1+$AK341/100)*AS341)))</f>
        <v>1.7191333368000001</v>
      </c>
      <c r="AU341" s="900">
        <f>IF($AK341="n/a",1.03*AT341,IF($AK341&lt;0,1.01*AT341,IF($AK341&gt;10,1.1*AT341,(1+$AK341/100)*AT341)))</f>
        <v>1.7490462568603202</v>
      </c>
      <c r="AV341" s="900">
        <f>IF($AK341="n/a",1.03*AU341,IF($AK341&lt;0,1.01*AU341,IF($AK341&gt;10,1.1*AU341,(1+$AK341/100)*AU341)))</f>
        <v>1.77947966172969</v>
      </c>
      <c r="AW341" s="663">
        <f>SUM(AR341:AV341)</f>
        <v>8.4735112553900116</v>
      </c>
      <c r="AX341" s="761">
        <f>AW341/I341*100</f>
        <v>23.013338553476402</v>
      </c>
      <c r="AY341" s="948">
        <v>1.18</v>
      </c>
      <c r="AZ341" s="886">
        <v>29.830000000000002</v>
      </c>
      <c r="BA341" s="886">
        <v>-39.75</v>
      </c>
      <c r="BB341" s="886">
        <v>2.44</v>
      </c>
      <c r="BC341" s="886">
        <v>-23.01</v>
      </c>
      <c r="BD341" s="921"/>
      <c r="BE341" s="635">
        <v>2011</v>
      </c>
      <c r="BF341" s="912">
        <f>IF(BE341&gt;2008,0,IF(BE341&gt;2001,1,IF(BE341&gt;1990,2,IF(BE341&gt;1980,3,IF(BE341&gt;1973,4,IF(BE341&gt;1970,5,IF(BE341&gt;1960,6,IF(BE341&gt;1958,7,IF(BE341&gt;1953,8,9)))))))))</f>
        <v>0</v>
      </c>
      <c r="BG341" s="896">
        <v>1.2</v>
      </c>
    </row>
    <row r="342" spans="1:59" s="877" customFormat="1" ht="12.75" customHeight="1" x14ac:dyDescent="0.2">
      <c r="A342" s="156" t="s">
        <v>4037</v>
      </c>
      <c r="B342" s="849" t="s">
        <v>4038</v>
      </c>
      <c r="C342" s="946" t="s">
        <v>131</v>
      </c>
      <c r="D342" s="946" t="s">
        <v>4334</v>
      </c>
      <c r="E342" s="746">
        <v>6</v>
      </c>
      <c r="F342" s="1199">
        <v>713</v>
      </c>
      <c r="G342" s="1199" t="s">
        <v>106</v>
      </c>
      <c r="H342" s="1199" t="s">
        <v>106</v>
      </c>
      <c r="I342" s="888">
        <v>44.82</v>
      </c>
      <c r="J342" s="663">
        <f>(M342/I342)*100</f>
        <v>3.3467202141900936</v>
      </c>
      <c r="K342" s="891">
        <v>0.375</v>
      </c>
      <c r="L342" s="901">
        <v>4</v>
      </c>
      <c r="M342" s="654">
        <f>K342*L342</f>
        <v>1.5</v>
      </c>
      <c r="N342" s="884" t="s">
        <v>514</v>
      </c>
      <c r="O342" s="747">
        <v>0.37</v>
      </c>
      <c r="P342" s="875">
        <v>43874</v>
      </c>
      <c r="Q342" s="875">
        <v>43889</v>
      </c>
      <c r="R342" s="654">
        <f>(K342-O342)/O342*100</f>
        <v>1.3513513513513526</v>
      </c>
      <c r="S342" s="714">
        <f>IF(INDEX(Historical!$D$7:$D$1277,MATCH(B342,Historical!$B$7:$B$1301,0))=0,"n/a",(INDEX(Historical!$C$7:$C$1279,MATCH(B342,Historical!$B$7:$B$1301,0))/INDEX(Historical!$D$7:$D$1277,MATCH(B342,Historical!$B$7:$B$1301,0))-1)*100)</f>
        <v>1.3698630136986356</v>
      </c>
      <c r="T342" s="714">
        <f>IF(INDEX(Historical!$F$7:$F$1270,MATCH(B342,Historical!$B$7:$B$1301,0))=0,"n/a",((INDEX(Historical!$C$7:$C$1279,MATCH(B342,Historical!$B$7:$B$1301,0))/INDEX(Historical!$F$7:$F$1270,MATCH(B342,Historical!$B$7:$B$1301,0)))^(1/3)-1)*100)</f>
        <v>1.3890663116861823</v>
      </c>
      <c r="U342" s="714">
        <f>IF(INDEX(Historical!$H$7:$H$1270,MATCH(B342,Historical!$B$7:$B$1301,0))=0,"n/a",((INDEX(Historical!$C$7:$C$1279,MATCH(B342,Historical!$B$7:$B$1301,0))/INDEX(Historical!$H$7:$H$1270,MATCH(B342,Historical!$B$7:$B$1301,0)))^(1/5)-1)*100)</f>
        <v>1.4090059927290843</v>
      </c>
      <c r="V342" s="714">
        <f>IF(INDEX(Historical!$O$7:$O$1270,MATCH(B342,Historical!$B$7:$B$1301,0))=0,"n/a",((INDEX(Historical!$C$7:$C$1279,MATCH(B342,Historical!$B$7:$B$1301,0))/INDEX(Historical!$O$7:$O$1270,MATCH(B342,Historical!$B$7:$B$1301,0)))^(1/10)-1)*100)</f>
        <v>0.70203870465042062</v>
      </c>
      <c r="W342" s="715">
        <f>IF(OR(U342&lt;=0,U342="n/a",V342&lt;=0,V342="n/a"),"n/a",U342/V342)</f>
        <v>2.0070203870464622</v>
      </c>
      <c r="X342" s="716">
        <f>IF(OR(AJ342&lt;=0,AJ342="n/a",U342&lt;=0,U342="n/a"),"n/a",U342/AJ342)</f>
        <v>0.13292509365368721</v>
      </c>
      <c r="Y342" s="890"/>
      <c r="Z342" s="663">
        <f>IF(OR(AC342&lt;0.01,AC342="n/a"),"n/a",M342/AC342*100)</f>
        <v>67.873303167420815</v>
      </c>
      <c r="AA342" s="900">
        <f>IF(OR(AC342&lt;0.01,AC342="n/a"),"n/a",I342/AC342)</f>
        <v>20.280542986425338</v>
      </c>
      <c r="AB342" s="901">
        <v>12</v>
      </c>
      <c r="AC342" s="879">
        <v>2.21</v>
      </c>
      <c r="AD342" s="879">
        <v>4.2300000000000004</v>
      </c>
      <c r="AE342" s="879">
        <v>1.68</v>
      </c>
      <c r="AF342" s="879">
        <v>1.72</v>
      </c>
      <c r="AG342" s="879">
        <v>8.6999999999999993</v>
      </c>
      <c r="AH342" s="879">
        <v>33.300000000000004</v>
      </c>
      <c r="AI342" s="879">
        <v>11.68</v>
      </c>
      <c r="AJ342" s="879">
        <v>10.6</v>
      </c>
      <c r="AK342" s="879">
        <v>4.8</v>
      </c>
      <c r="AL342" s="892">
        <v>698</v>
      </c>
      <c r="AM342" s="886">
        <v>0.8</v>
      </c>
      <c r="AN342" s="879">
        <v>1.33</v>
      </c>
      <c r="AO342" s="753">
        <f>IF(U342="n/a","n/a",IF(AA342&lt;0,"n/a",IF(AA342="n/a","n/a",J342+U342-AA342)))</f>
        <v>-15.52481677950616</v>
      </c>
      <c r="AP342" s="754">
        <f>IF(U342="n/a","n/a",J342+U342)</f>
        <v>4.7557262069191779</v>
      </c>
      <c r="AQ342" s="902">
        <f>IF(OR(AC342&lt;0.01,AF342="n/a"),"n/a",(I342/SQRT(22.5*AC342*(I342/AF342))-1)*100)</f>
        <v>24.512442817132097</v>
      </c>
      <c r="AR342" s="663">
        <f>INDEX(Historical!$C$7:$C$1279,MATCH(B342,Historical!$B$7:$B$1301,0))*IF(AH342="n/a",1.03,IF(AH342&lt;0,1.01,IF(AH342&gt;10,1.1,(1+AH342/100))))</f>
        <v>1.6280000000000001</v>
      </c>
      <c r="AS342" s="900">
        <f>IF($AI342="n/a",1.03*AR342,IF($AI342&lt;0,1.01*AR342,IF($AI342&gt;10,1.1*AR342,(1+$AI342/100)*AR342)))</f>
        <v>1.7908000000000002</v>
      </c>
      <c r="AT342" s="900">
        <f>IF($AK342="n/a",1.03*AS342,IF($AK342&lt;0,1.01*AS342,IF($AK342&gt;10,1.1*AS342,(1+$AK342/100)*AS342)))</f>
        <v>1.8767584000000002</v>
      </c>
      <c r="AU342" s="900">
        <f>IF($AK342="n/a",1.03*AT342,IF($AK342&lt;0,1.01*AT342,IF($AK342&gt;10,1.1*AT342,(1+$AK342/100)*AT342)))</f>
        <v>1.9668428032000003</v>
      </c>
      <c r="AV342" s="900">
        <f>IF($AK342="n/a",1.03*AU342,IF($AK342&lt;0,1.01*AU342,IF($AK342&gt;10,1.1*AU342,(1+$AK342/100)*AU342)))</f>
        <v>2.0612512577536002</v>
      </c>
      <c r="AW342" s="663">
        <f>SUM(AR342:AV342)</f>
        <v>9.3236524609535998</v>
      </c>
      <c r="AX342" s="761">
        <f>AW342/I342*100</f>
        <v>20.802437440771087</v>
      </c>
      <c r="AY342" s="948">
        <v>0.18</v>
      </c>
      <c r="AZ342" s="886">
        <v>13.96</v>
      </c>
      <c r="BA342" s="886">
        <v>-31.840000000000003</v>
      </c>
      <c r="BB342" s="886">
        <v>-6.65</v>
      </c>
      <c r="BC342" s="886">
        <v>-21.41</v>
      </c>
      <c r="BD342" s="921"/>
      <c r="BE342" s="635">
        <v>2015</v>
      </c>
      <c r="BF342" s="912">
        <f>IF(BE342&gt;2008,0,IF(BE342&gt;2001,1,IF(BE342&gt;1990,2,IF(BE342&gt;1980,3,IF(BE342&gt;1973,4,IF(BE342&gt;1970,5,IF(BE342&gt;1960,6,IF(BE342&gt;1958,7,IF(BE342&gt;1953,8,9)))))))))</f>
        <v>0</v>
      </c>
      <c r="BG342" s="896">
        <v>2.5</v>
      </c>
    </row>
    <row r="343" spans="1:59" s="877" customFormat="1" ht="12.75" customHeight="1" x14ac:dyDescent="0.2">
      <c r="A343" s="885" t="s">
        <v>1822</v>
      </c>
      <c r="B343" s="615" t="s">
        <v>1823</v>
      </c>
      <c r="C343" s="946" t="s">
        <v>245</v>
      </c>
      <c r="D343" s="946" t="s">
        <v>4359</v>
      </c>
      <c r="E343" s="746">
        <v>7</v>
      </c>
      <c r="F343" s="1199">
        <v>623</v>
      </c>
      <c r="G343" s="1199" t="s">
        <v>106</v>
      </c>
      <c r="H343" s="1199" t="s">
        <v>106</v>
      </c>
      <c r="I343" s="888">
        <v>82.21</v>
      </c>
      <c r="J343" s="663">
        <f>(M343/I343)*100</f>
        <v>2.6274175891010829</v>
      </c>
      <c r="K343" s="891">
        <v>0.54</v>
      </c>
      <c r="L343" s="901">
        <v>4</v>
      </c>
      <c r="M343" s="654">
        <f>K343*L343</f>
        <v>2.16</v>
      </c>
      <c r="N343" s="884" t="s">
        <v>264</v>
      </c>
      <c r="O343" s="747">
        <v>0.45</v>
      </c>
      <c r="P343" s="875">
        <v>43818</v>
      </c>
      <c r="Q343" s="875">
        <v>43835</v>
      </c>
      <c r="R343" s="654">
        <f>(K343-O343)/O343*100</f>
        <v>20.000000000000004</v>
      </c>
      <c r="S343" s="714">
        <f>IF(INDEX(Historical!$D$7:$D$1277,MATCH(B343,Historical!$B$7:$B$1301,0))=0,"n/a",(INDEX(Historical!$C$7:$C$1279,MATCH(B343,Historical!$B$7:$B$1301,0))/INDEX(Historical!$D$7:$D$1277,MATCH(B343,Historical!$B$7:$B$1301,0))-1)*100)</f>
        <v>12.5</v>
      </c>
      <c r="T343" s="714">
        <f>IF(INDEX(Historical!$F$7:$F$1270,MATCH(B343,Historical!$B$7:$B$1301,0))=0,"n/a",((INDEX(Historical!$C$7:$C$1279,MATCH(B343,Historical!$B$7:$B$1301,0))/INDEX(Historical!$F$7:$F$1270,MATCH(B343,Historical!$B$7:$B$1301,0)))^(1/3)-1)*100)</f>
        <v>14.471424255333186</v>
      </c>
      <c r="U343" s="714">
        <f>IF(INDEX(Historical!$H$7:$H$1270,MATCH(B343,Historical!$B$7:$B$1301,0))=0,"n/a",((INDEX(Historical!$C$7:$C$1279,MATCH(B343,Historical!$B$7:$B$1301,0))/INDEX(Historical!$H$7:$H$1270,MATCH(B343,Historical!$B$7:$B$1301,0)))^(1/5)-1)*100)</f>
        <v>48.411139390205889</v>
      </c>
      <c r="V343" s="714" t="str">
        <f>IF(INDEX(Historical!$O$7:$O$1270,MATCH(B343,Historical!$B$7:$B$1301,0))=0,"n/a",((INDEX(Historical!$C$7:$C$1279,MATCH(B343,Historical!$B$7:$B$1301,0))/INDEX(Historical!$O$7:$O$1270,MATCH(B343,Historical!$B$7:$B$1301,0)))^(1/10)-1)*100)</f>
        <v>n/a</v>
      </c>
      <c r="W343" s="715" t="str">
        <f>IF(OR(U343&lt;=0,U343="n/a",V343&lt;=0,V343="n/a"),"n/a",U343/V343)</f>
        <v>n/a</v>
      </c>
      <c r="X343" s="716">
        <f>IF(OR(AJ343&lt;=0,AJ343="n/a",U343&lt;=0,U343="n/a"),"n/a",U343/AJ343)</f>
        <v>8.346748170725153</v>
      </c>
      <c r="Y343" s="673"/>
      <c r="Z343" s="663">
        <f>IF(OR(AC343&lt;0.01,AC343="n/a"),"n/a",M343/AC343*100)</f>
        <v>3600.0000000000009</v>
      </c>
      <c r="AA343" s="900">
        <f>IF(OR(AC343&lt;0.01,AC343="n/a"),"n/a",I343/AC343)</f>
        <v>1370.1666666666665</v>
      </c>
      <c r="AB343" s="901">
        <v>12</v>
      </c>
      <c r="AC343" s="879">
        <v>0.06</v>
      </c>
      <c r="AD343" s="879" t="s">
        <v>136</v>
      </c>
      <c r="AE343" s="879">
        <v>0.8</v>
      </c>
      <c r="AF343" s="879">
        <v>1.22</v>
      </c>
      <c r="AG343" s="879">
        <v>0.3</v>
      </c>
      <c r="AH343" s="879">
        <v>88.3</v>
      </c>
      <c r="AI343" s="879">
        <v>130.68</v>
      </c>
      <c r="AJ343" s="879">
        <v>5.8000000000000007</v>
      </c>
      <c r="AK343" s="879">
        <v>-5.27</v>
      </c>
      <c r="AL343" s="892">
        <v>3450</v>
      </c>
      <c r="AM343" s="886">
        <v>2.2999999999999998</v>
      </c>
      <c r="AN343" s="879">
        <v>1.7</v>
      </c>
      <c r="AO343" s="753">
        <f>IF(U343="n/a","n/a",IF(AA343&lt;0,"n/a",IF(AA343="n/a","n/a",J343+U343-AA343)))</f>
        <v>-1319.1281096873595</v>
      </c>
      <c r="AP343" s="754">
        <f>IF(U343="n/a","n/a",J343+U343)</f>
        <v>51.038556979306975</v>
      </c>
      <c r="AQ343" s="902">
        <f>IF(OR(AC343&lt;0.01,AF343="n/a"),"n/a",(I343/SQRT(22.5*AC343*(I343/AF343))-1)*100)</f>
        <v>761.93666519925625</v>
      </c>
      <c r="AR343" s="663">
        <f>INDEX(Historical!$C$7:$C$1279,MATCH(B343,Historical!$B$7:$B$1301,0))*IF(AH343="n/a",1.03,IF(AH343&lt;0,1.01,IF(AH343&gt;10,1.1,(1+AH343/100))))</f>
        <v>1.9800000000000002</v>
      </c>
      <c r="AS343" s="900">
        <f>IF($AI343="n/a",1.03*AR343,IF($AI343&lt;0,1.01*AR343,IF($AI343&gt;10,1.1*AR343,(1+$AI343/100)*AR343)))</f>
        <v>2.1780000000000004</v>
      </c>
      <c r="AT343" s="900">
        <f>IF($AK343="n/a",1.03*AS343,IF($AK343&lt;0,1.01*AS343,IF($AK343&gt;10,1.1*AS343,(1+$AK343/100)*AS343)))</f>
        <v>2.1997800000000005</v>
      </c>
      <c r="AU343" s="900">
        <f>IF($AK343="n/a",1.03*AT343,IF($AK343&lt;0,1.01*AT343,IF($AK343&gt;10,1.1*AT343,(1+$AK343/100)*AT343)))</f>
        <v>2.2217778000000004</v>
      </c>
      <c r="AV343" s="900">
        <f>IF($AK343="n/a",1.03*AU343,IF($AK343&lt;0,1.01*AU343,IF($AK343&gt;10,1.1*AU343,(1+$AK343/100)*AU343)))</f>
        <v>2.2439955780000003</v>
      </c>
      <c r="AW343" s="663">
        <f>SUM(AR343:AV343)</f>
        <v>10.823553378000002</v>
      </c>
      <c r="AX343" s="761">
        <f>AW343/I343*100</f>
        <v>13.165738204597984</v>
      </c>
      <c r="AY343" s="948">
        <v>2.4500000000000002</v>
      </c>
      <c r="AZ343" s="886">
        <v>173.12</v>
      </c>
      <c r="BA343" s="886">
        <v>-37.369999999999997</v>
      </c>
      <c r="BB343" s="886">
        <v>-3.39</v>
      </c>
      <c r="BC343" s="886">
        <v>-18.86</v>
      </c>
      <c r="BD343" s="921"/>
      <c r="BE343" s="635">
        <v>2014</v>
      </c>
      <c r="BF343" s="912">
        <f>IF(BE343&gt;2008,0,IF(BE343&gt;2001,1,IF(BE343&gt;1990,2,IF(BE343&gt;1980,3,IF(BE343&gt;1973,4,IF(BE343&gt;1970,5,IF(BE343&gt;1960,6,IF(BE343&gt;1958,7,IF(BE343&gt;1953,8,9)))))))))</f>
        <v>0</v>
      </c>
      <c r="BG343" s="896">
        <v>0.1</v>
      </c>
    </row>
    <row r="344" spans="1:59" s="877" customFormat="1" ht="12.75" customHeight="1" x14ac:dyDescent="0.2">
      <c r="A344" s="895" t="s">
        <v>4142</v>
      </c>
      <c r="B344" s="877" t="s">
        <v>4143</v>
      </c>
      <c r="C344" s="946" t="s">
        <v>108</v>
      </c>
      <c r="D344" s="946" t="s">
        <v>4341</v>
      </c>
      <c r="E344" s="746">
        <v>6</v>
      </c>
      <c r="F344" s="1199">
        <v>731</v>
      </c>
      <c r="G344" s="1199" t="s">
        <v>106</v>
      </c>
      <c r="H344" s="1199" t="s">
        <v>106</v>
      </c>
      <c r="I344" s="888">
        <v>26.99</v>
      </c>
      <c r="J344" s="663">
        <f>(M344/I344)*100</f>
        <v>3.1122638014079289</v>
      </c>
      <c r="K344" s="891">
        <v>0.21</v>
      </c>
      <c r="L344" s="901">
        <v>4</v>
      </c>
      <c r="M344" s="654">
        <f>K344*L344</f>
        <v>0.84</v>
      </c>
      <c r="N344" s="645" t="s">
        <v>692</v>
      </c>
      <c r="O344" s="747">
        <v>0.2</v>
      </c>
      <c r="P344" s="875">
        <v>43945</v>
      </c>
      <c r="Q344" s="875">
        <v>43962</v>
      </c>
      <c r="R344" s="654">
        <f>(K344-O344)/O344*100</f>
        <v>4.9999999999999902</v>
      </c>
      <c r="S344" s="714">
        <f>IF(INDEX(Historical!$D$7:$D$1277,MATCH(B344,Historical!$B$7:$B$1301,0))=0,"n/a",(INDEX(Historical!$C$7:$C$1279,MATCH(B344,Historical!$B$7:$B$1301,0))/INDEX(Historical!$D$7:$D$1277,MATCH(B344,Historical!$B$7:$B$1301,0))-1)*100)</f>
        <v>5.3333333333333455</v>
      </c>
      <c r="T344" s="714">
        <f>IF(INDEX(Historical!$F$7:$F$1270,MATCH(B344,Historical!$B$7:$B$1301,0))=0,"n/a",((INDEX(Historical!$C$7:$C$1279,MATCH(B344,Historical!$B$7:$B$1301,0))/INDEX(Historical!$F$7:$F$1270,MATCH(B344,Historical!$B$7:$B$1301,0)))^(1/3)-1)*100)</f>
        <v>5.6454416126542117</v>
      </c>
      <c r="U344" s="714">
        <f>IF(INDEX(Historical!$H$7:$H$1270,MATCH(B344,Historical!$B$7:$B$1301,0))=0,"n/a",((INDEX(Historical!$C$7:$C$1279,MATCH(B344,Historical!$B$7:$B$1301,0))/INDEX(Historical!$H$7:$H$1270,MATCH(B344,Historical!$B$7:$B$1301,0)))^(1/5)-1)*100)</f>
        <v>5.6562440968709549</v>
      </c>
      <c r="V344" s="714">
        <f>IF(INDEX(Historical!$O$7:$O$1270,MATCH(B344,Historical!$B$7:$B$1301,0))=0,"n/a",((INDEX(Historical!$C$7:$C$1279,MATCH(B344,Historical!$B$7:$B$1301,0))/INDEX(Historical!$O$7:$O$1270,MATCH(B344,Historical!$B$7:$B$1301,0)))^(1/10)-1)*100)</f>
        <v>-3.2561334899320671</v>
      </c>
      <c r="W344" s="715" t="str">
        <f>IF(OR(U344&lt;=0,U344="n/a",V344&lt;=0,V344="n/a"),"n/a",U344/V344)</f>
        <v>n/a</v>
      </c>
      <c r="X344" s="716">
        <f>IF(OR(AJ344&lt;=0,AJ344="n/a",U344&lt;=0,U344="n/a"),"n/a",U344/AJ344)</f>
        <v>0.51892147677715184</v>
      </c>
      <c r="Y344" s="890"/>
      <c r="Z344" s="663">
        <f>IF(OR(AC344&lt;0.01,AC344="n/a"),"n/a",M344/AC344*100)</f>
        <v>53.503184713375795</v>
      </c>
      <c r="AA344" s="900">
        <f>IF(OR(AC344&lt;0.01,AC344="n/a"),"n/a",I344/AC344)</f>
        <v>17.191082802547768</v>
      </c>
      <c r="AB344" s="901">
        <v>13</v>
      </c>
      <c r="AC344" s="879">
        <v>1.57</v>
      </c>
      <c r="AD344" s="879" t="s">
        <v>136</v>
      </c>
      <c r="AE344" s="879">
        <v>6.84</v>
      </c>
      <c r="AF344" s="879">
        <v>4.84</v>
      </c>
      <c r="AG344" s="879">
        <v>29.9</v>
      </c>
      <c r="AH344" s="879">
        <v>-24.2</v>
      </c>
      <c r="AI344" s="879" t="s">
        <v>136</v>
      </c>
      <c r="AJ344" s="879">
        <v>10.9</v>
      </c>
      <c r="AK344" s="879" t="s">
        <v>136</v>
      </c>
      <c r="AL344" s="892">
        <v>271.36</v>
      </c>
      <c r="AM344" s="886">
        <v>89.81</v>
      </c>
      <c r="AN344" s="879">
        <v>0</v>
      </c>
      <c r="AO344" s="753">
        <f>IF(U344="n/a","n/a",IF(AA344&lt;0,"n/a",IF(AA344="n/a","n/a",J344+U344-AA344)))</f>
        <v>-8.4225749042688847</v>
      </c>
      <c r="AP344" s="754">
        <f>IF(U344="n/a","n/a",J344+U344)</f>
        <v>8.7685078982788838</v>
      </c>
      <c r="AQ344" s="902">
        <f>IF(OR(AC344&lt;0.01,AF344="n/a"),"n/a",(I344/SQRT(22.5*AC344*(I344/AF344))-1)*100)</f>
        <v>92.301662053638125</v>
      </c>
      <c r="AR344" s="663">
        <f>INDEX(Historical!$C$7:$C$1279,MATCH(B344,Historical!$B$7:$B$1301,0))*IF(AH344="n/a",1.03,IF(AH344&lt;0,1.01,IF(AH344&gt;10,1.1,(1+AH344/100))))</f>
        <v>0.79790000000000005</v>
      </c>
      <c r="AS344" s="900">
        <f>IF($AI344="n/a",1.03*AR344,IF($AI344&lt;0,1.01*AR344,IF($AI344&gt;10,1.1*AR344,(1+$AI344/100)*AR344)))</f>
        <v>0.82183700000000004</v>
      </c>
      <c r="AT344" s="900">
        <f>IF($AK344="n/a",1.03*AS344,IF($AK344&lt;0,1.01*AS344,IF($AK344&gt;10,1.1*AS344,(1+$AK344/100)*AS344)))</f>
        <v>0.84649211000000002</v>
      </c>
      <c r="AU344" s="900">
        <f>IF($AK344="n/a",1.03*AT344,IF($AK344&lt;0,1.01*AT344,IF($AK344&gt;10,1.1*AT344,(1+$AK344/100)*AT344)))</f>
        <v>0.87188687330000003</v>
      </c>
      <c r="AV344" s="900">
        <f>IF($AK344="n/a",1.03*AU344,IF($AK344&lt;0,1.01*AU344,IF($AK344&gt;10,1.1*AU344,(1+$AK344/100)*AU344)))</f>
        <v>0.8980434794990001</v>
      </c>
      <c r="AW344" s="663">
        <f>SUM(AR344:AV344)</f>
        <v>4.2361594627990007</v>
      </c>
      <c r="AX344" s="761">
        <f>AW344/I344*100</f>
        <v>15.695292563167843</v>
      </c>
      <c r="AY344" s="948">
        <v>0.01</v>
      </c>
      <c r="AZ344" s="886">
        <v>46.68</v>
      </c>
      <c r="BA344" s="886">
        <v>-26.26</v>
      </c>
      <c r="BB344" s="886">
        <v>-3.74</v>
      </c>
      <c r="BC344" s="886">
        <v>-3.95</v>
      </c>
      <c r="BD344" s="921"/>
      <c r="BE344" s="635">
        <v>2015</v>
      </c>
      <c r="BF344" s="912">
        <f>IF(BE344&gt;2008,0,IF(BE344&gt;2001,1,IF(BE344&gt;1990,2,IF(BE344&gt;1980,3,IF(BE344&gt;1973,4,IF(BE344&gt;1970,5,IF(BE344&gt;1960,6,IF(BE344&gt;1958,7,IF(BE344&gt;1953,8,9)))))))))</f>
        <v>0</v>
      </c>
      <c r="BG344" s="896">
        <v>15.1</v>
      </c>
    </row>
    <row r="345" spans="1:59" s="877" customFormat="1" x14ac:dyDescent="0.2">
      <c r="A345" s="877" t="s">
        <v>2948</v>
      </c>
      <c r="B345" s="615" t="s">
        <v>2949</v>
      </c>
      <c r="C345" s="946" t="s">
        <v>123</v>
      </c>
      <c r="D345" s="946" t="s">
        <v>4378</v>
      </c>
      <c r="E345" s="746">
        <v>7</v>
      </c>
      <c r="F345" s="1199">
        <v>642</v>
      </c>
      <c r="G345" s="1199" t="s">
        <v>106</v>
      </c>
      <c r="H345" s="1199" t="s">
        <v>106</v>
      </c>
      <c r="I345" s="888">
        <v>115.85</v>
      </c>
      <c r="J345" s="663">
        <f>(M345/I345)*100</f>
        <v>1.1739318083728962</v>
      </c>
      <c r="K345" s="891">
        <v>0.34</v>
      </c>
      <c r="L345" s="901">
        <v>4</v>
      </c>
      <c r="M345" s="654">
        <f>K345*L345</f>
        <v>1.36</v>
      </c>
      <c r="N345" s="884" t="s">
        <v>226</v>
      </c>
      <c r="O345" s="747">
        <v>0.31</v>
      </c>
      <c r="P345" s="875">
        <v>43886</v>
      </c>
      <c r="Q345" s="875">
        <v>43900</v>
      </c>
      <c r="R345" s="654">
        <f>(K345-O345)/O345*100</f>
        <v>9.6774193548387171</v>
      </c>
      <c r="S345" s="714">
        <f>IF(INDEX(Historical!$D$7:$D$1277,MATCH(B345,Historical!$B$7:$B$1301,0))=0,"n/a",(INDEX(Historical!$C$7:$C$1279,MATCH(B345,Historical!$B$7:$B$1301,0))/INDEX(Historical!$D$7:$D$1277,MATCH(B345,Historical!$B$7:$B$1301,0))-1)*100)</f>
        <v>10.714285714285698</v>
      </c>
      <c r="T345" s="714">
        <f>IF(INDEX(Historical!$F$7:$F$1270,MATCH(B345,Historical!$B$7:$B$1301,0))=0,"n/a",((INDEX(Historical!$C$7:$C$1279,MATCH(B345,Historical!$B$7:$B$1301,0))/INDEX(Historical!$F$7:$F$1270,MATCH(B345,Historical!$B$7:$B$1301,0)))^(1/3)-1)*100)</f>
        <v>15.729452726293779</v>
      </c>
      <c r="U345" s="714">
        <f>IF(INDEX(Historical!$H$7:$H$1270,MATCH(B345,Historical!$B$7:$B$1301,0))=0,"n/a",((INDEX(Historical!$C$7:$C$1279,MATCH(B345,Historical!$B$7:$B$1301,0))/INDEX(Historical!$H$7:$H$1270,MATCH(B345,Historical!$B$7:$B$1301,0)))^(1/5)-1)*100)</f>
        <v>41.3187544034475</v>
      </c>
      <c r="V345" s="714">
        <f>IF(INDEX(Historical!$O$7:$O$1270,MATCH(B345,Historical!$B$7:$B$1301,0))=0,"n/a",((INDEX(Historical!$C$7:$C$1279,MATCH(B345,Historical!$B$7:$B$1301,0))/INDEX(Historical!$O$7:$O$1270,MATCH(B345,Historical!$B$7:$B$1301,0)))^(1/10)-1)*100)</f>
        <v>-1.7537467490159608</v>
      </c>
      <c r="W345" s="715" t="str">
        <f>IF(OR(U345&lt;=0,U345="n/a",V345&lt;=0,V345="n/a"),"n/a",U345/V345)</f>
        <v>n/a</v>
      </c>
      <c r="X345" s="716">
        <f>IF(OR(AJ345&lt;=0,AJ345="n/a",U345&lt;=0,U345="n/a"),"n/a",U345/AJ345)</f>
        <v>1.6864797715692856</v>
      </c>
      <c r="Y345" s="673"/>
      <c r="Z345" s="663">
        <f>IF(OR(AC345&lt;0.01,AC345="n/a"),"n/a",M345/AC345*100)</f>
        <v>29.31034482758621</v>
      </c>
      <c r="AA345" s="900">
        <f>IF(OR(AC345&lt;0.01,AC345="n/a"),"n/a",I345/AC345)</f>
        <v>24.967672413793103</v>
      </c>
      <c r="AB345" s="901">
        <v>12</v>
      </c>
      <c r="AC345" s="879">
        <v>4.6399999999999997</v>
      </c>
      <c r="AD345" s="879">
        <v>3.31</v>
      </c>
      <c r="AE345" s="879">
        <v>3.2</v>
      </c>
      <c r="AF345" s="879">
        <v>2.75</v>
      </c>
      <c r="AG345" s="879">
        <v>11.1</v>
      </c>
      <c r="AH345" s="879">
        <v>20.599999999999998</v>
      </c>
      <c r="AI345" s="879">
        <v>10.92</v>
      </c>
      <c r="AJ345" s="879">
        <v>24.5</v>
      </c>
      <c r="AK345" s="879">
        <v>7.5600000000000005</v>
      </c>
      <c r="AL345" s="892">
        <v>15920</v>
      </c>
      <c r="AM345" s="886">
        <v>0.1</v>
      </c>
      <c r="AN345" s="879">
        <v>0.5</v>
      </c>
      <c r="AO345" s="753">
        <f>IF(U345="n/a","n/a",IF(AA345&lt;0,"n/a",IF(AA345="n/a","n/a",J345+U345-AA345)))</f>
        <v>17.525013798027295</v>
      </c>
      <c r="AP345" s="754">
        <f>IF(U345="n/a","n/a",J345+U345)</f>
        <v>42.492686211820399</v>
      </c>
      <c r="AQ345" s="902">
        <f>IF(OR(AC345&lt;0.01,AF345="n/a"),"n/a",(I345/SQRT(22.5*AC345*(I345/AF345))-1)*100)</f>
        <v>74.688419940483413</v>
      </c>
      <c r="AR345" s="663">
        <f>INDEX(Historical!$C$7:$C$1279,MATCH(B345,Historical!$B$7:$B$1301,0))*IF(AH345="n/a",1.03,IF(AH345&lt;0,1.01,IF(AH345&gt;10,1.1,(1+AH345/100))))</f>
        <v>1.3640000000000001</v>
      </c>
      <c r="AS345" s="900">
        <f>IF($AI345="n/a",1.03*AR345,IF($AI345&lt;0,1.01*AR345,IF($AI345&gt;10,1.1*AR345,(1+$AI345/100)*AR345)))</f>
        <v>1.5004000000000002</v>
      </c>
      <c r="AT345" s="900">
        <f>IF($AK345="n/a",1.03*AS345,IF($AK345&lt;0,1.01*AS345,IF($AK345&gt;10,1.1*AS345,(1+$AK345/100)*AS345)))</f>
        <v>1.6138302400000004</v>
      </c>
      <c r="AU345" s="900">
        <f>IF($AK345="n/a",1.03*AT345,IF($AK345&lt;0,1.01*AT345,IF($AK345&gt;10,1.1*AT345,(1+$AK345/100)*AT345)))</f>
        <v>1.7358358061440007</v>
      </c>
      <c r="AV345" s="900">
        <f>IF($AK345="n/a",1.03*AU345,IF($AK345&lt;0,1.01*AU345,IF($AK345&gt;10,1.1*AU345,(1+$AK345/100)*AU345)))</f>
        <v>1.8670649930884873</v>
      </c>
      <c r="AW345" s="663">
        <f>SUM(AR345:AV345)</f>
        <v>8.0811310392324884</v>
      </c>
      <c r="AX345" s="761">
        <f>AW345/I345*100</f>
        <v>6.9755123342533354</v>
      </c>
      <c r="AY345" s="948">
        <v>0.8</v>
      </c>
      <c r="AZ345" s="886">
        <v>76.709999999999994</v>
      </c>
      <c r="BA345" s="886">
        <v>-24.03</v>
      </c>
      <c r="BB345" s="886">
        <v>5.63</v>
      </c>
      <c r="BC345" s="886">
        <v>-9.7000000000000011</v>
      </c>
      <c r="BD345" s="921"/>
      <c r="BE345" s="635">
        <v>2014</v>
      </c>
      <c r="BF345" s="912">
        <f>IF(BE345&gt;2008,0,IF(BE345&gt;2001,1,IF(BE345&gt;1990,2,IF(BE345&gt;1980,3,IF(BE345&gt;1973,4,IF(BE345&gt;1970,5,IF(BE345&gt;1960,6,IF(BE345&gt;1958,7,IF(BE345&gt;1953,8,9)))))))))</f>
        <v>0</v>
      </c>
      <c r="BG345" s="896">
        <v>5.8000000000000007</v>
      </c>
    </row>
    <row r="346" spans="1:59" s="877" customFormat="1" ht="12.75" customHeight="1" x14ac:dyDescent="0.2">
      <c r="A346" s="885" t="s">
        <v>1775</v>
      </c>
      <c r="B346" s="615" t="s">
        <v>1776</v>
      </c>
      <c r="C346" s="946" t="s">
        <v>108</v>
      </c>
      <c r="D346" s="946" t="s">
        <v>4345</v>
      </c>
      <c r="E346" s="746">
        <v>9</v>
      </c>
      <c r="F346" s="1199">
        <v>437</v>
      </c>
      <c r="G346" s="1199" t="s">
        <v>37</v>
      </c>
      <c r="H346" s="1199" t="s">
        <v>37</v>
      </c>
      <c r="I346" s="888">
        <v>32.75</v>
      </c>
      <c r="J346" s="663">
        <f>(M346/I346)*100</f>
        <v>6.2290076335877869</v>
      </c>
      <c r="K346" s="891">
        <v>0.51</v>
      </c>
      <c r="L346" s="901">
        <v>4</v>
      </c>
      <c r="M346" s="654">
        <f>K346*L346</f>
        <v>2.04</v>
      </c>
      <c r="N346" s="884" t="s">
        <v>239</v>
      </c>
      <c r="O346" s="747">
        <v>0.47</v>
      </c>
      <c r="P346" s="1200">
        <v>43644</v>
      </c>
      <c r="Q346" s="1200">
        <v>43658</v>
      </c>
      <c r="R346" s="654">
        <f>(K346-O346)/O346*100</f>
        <v>8.5106382978723492</v>
      </c>
      <c r="S346" s="714">
        <f>IF(INDEX(Historical!$D$7:$D$1277,MATCH(B346,Historical!$B$7:$B$1301,0))=0,"n/a",(INDEX(Historical!$C$7:$C$1279,MATCH(B346,Historical!$B$7:$B$1301,0))/INDEX(Historical!$D$7:$D$1277,MATCH(B346,Historical!$B$7:$B$1301,0))-1)*100)</f>
        <v>16.666666666666675</v>
      </c>
      <c r="T346" s="714">
        <f>IF(INDEX(Historical!$F$7:$F$1270,MATCH(B346,Historical!$B$7:$B$1301,0))=0,"n/a",((INDEX(Historical!$C$7:$C$1279,MATCH(B346,Historical!$B$7:$B$1301,0))/INDEX(Historical!$F$7:$F$1270,MATCH(B346,Historical!$B$7:$B$1301,0)))^(1/3)-1)*100)</f>
        <v>10.314958308492628</v>
      </c>
      <c r="U346" s="714">
        <f>IF(INDEX(Historical!$H$7:$H$1270,MATCH(B346,Historical!$B$7:$B$1301,0))=0,"n/a",((INDEX(Historical!$C$7:$C$1279,MATCH(B346,Historical!$B$7:$B$1301,0))/INDEX(Historical!$H$7:$H$1270,MATCH(B346,Historical!$B$7:$B$1301,0)))^(1/5)-1)*100)</f>
        <v>10.869998568710804</v>
      </c>
      <c r="V346" s="714">
        <f>IF(INDEX(Historical!$O$7:$O$1270,MATCH(B346,Historical!$B$7:$B$1301,0))=0,"n/a",((INDEX(Historical!$C$7:$C$1279,MATCH(B346,Historical!$B$7:$B$1301,0))/INDEX(Historical!$O$7:$O$1270,MATCH(B346,Historical!$B$7:$B$1301,0)))^(1/10)-1)*100)</f>
        <v>8.842291989017026</v>
      </c>
      <c r="W346" s="715">
        <f>IF(OR(U346&lt;=0,U346="n/a",V346&lt;=0,V346="n/a"),"n/a",U346/V346)</f>
        <v>1.2293191157012666</v>
      </c>
      <c r="X346" s="716">
        <f>IF(OR(AJ346&lt;=0,AJ346="n/a",U346&lt;=0,U346="n/a"),"n/a",U346/AJ346)</f>
        <v>1.0451921700683464</v>
      </c>
      <c r="Y346" s="890"/>
      <c r="Z346" s="663">
        <f>IF(OR(AC346&lt;0.01,AC346="n/a"),"n/a",M346/AC346*100)</f>
        <v>56.043956043956044</v>
      </c>
      <c r="AA346" s="900">
        <f>IF(OR(AC346&lt;0.01,AC346="n/a"),"n/a",I346/AC346)</f>
        <v>8.9972527472527464</v>
      </c>
      <c r="AB346" s="901">
        <v>12</v>
      </c>
      <c r="AC346" s="879">
        <v>3.64</v>
      </c>
      <c r="AD346" s="879">
        <v>1.79</v>
      </c>
      <c r="AE346" s="879">
        <v>2.98</v>
      </c>
      <c r="AF346" s="879">
        <v>1.1100000000000001</v>
      </c>
      <c r="AG346" s="879">
        <v>12.7</v>
      </c>
      <c r="AH346" s="879">
        <v>0.89999999999999991</v>
      </c>
      <c r="AI346" s="879">
        <v>0.89</v>
      </c>
      <c r="AJ346" s="879">
        <v>10.4</v>
      </c>
      <c r="AK346" s="879">
        <v>5</v>
      </c>
      <c r="AL346" s="892">
        <v>580.78</v>
      </c>
      <c r="AM346" s="886">
        <v>1.2</v>
      </c>
      <c r="AN346" s="879">
        <v>0.04</v>
      </c>
      <c r="AO346" s="753">
        <f>IF(U346="n/a","n/a",IF(AA346&lt;0,"n/a",IF(AA346="n/a","n/a",J346+U346-AA346)))</f>
        <v>8.1017534550458432</v>
      </c>
      <c r="AP346" s="754">
        <f>IF(U346="n/a","n/a",J346+U346)</f>
        <v>17.09900620229859</v>
      </c>
      <c r="AQ346" s="902">
        <f>IF(OR(AC346&lt;0.01,AF346="n/a"),"n/a",(I346/SQRT(22.5*AC346*(I346/AF346))-1)*100)</f>
        <v>-33.376845701778059</v>
      </c>
      <c r="AR346" s="663">
        <f>INDEX(Historical!$C$7:$C$1279,MATCH(B346,Historical!$B$7:$B$1301,0))*IF(AH346="n/a",1.03,IF(AH346&lt;0,1.01,IF(AH346&gt;10,1.1,(1+AH346/100))))</f>
        <v>1.9776399999999998</v>
      </c>
      <c r="AS346" s="900">
        <f>IF($AI346="n/a",1.03*AR346,IF($AI346&lt;0,1.01*AR346,IF($AI346&gt;10,1.1*AR346,(1+$AI346/100)*AR346)))</f>
        <v>1.9952409959999997</v>
      </c>
      <c r="AT346" s="900">
        <f>IF($AK346="n/a",1.03*AS346,IF($AK346&lt;0,1.01*AS346,IF($AK346&gt;10,1.1*AS346,(1+$AK346/100)*AS346)))</f>
        <v>2.0950030458</v>
      </c>
      <c r="AU346" s="900">
        <f>IF($AK346="n/a",1.03*AT346,IF($AK346&lt;0,1.01*AT346,IF($AK346&gt;10,1.1*AT346,(1+$AK346/100)*AT346)))</f>
        <v>2.1997531980900003</v>
      </c>
      <c r="AV346" s="900">
        <f>IF($AK346="n/a",1.03*AU346,IF($AK346&lt;0,1.01*AU346,IF($AK346&gt;10,1.1*AU346,(1+$AK346/100)*AU346)))</f>
        <v>2.3097408579945005</v>
      </c>
      <c r="AW346" s="663">
        <f>SUM(AR346:AV346)</f>
        <v>10.5773780978845</v>
      </c>
      <c r="AX346" s="761">
        <f>AW346/I346*100</f>
        <v>32.297337703464123</v>
      </c>
      <c r="AY346" s="948">
        <v>0.62</v>
      </c>
      <c r="AZ346" s="886">
        <v>26.640000000000004</v>
      </c>
      <c r="BA346" s="886">
        <v>-40.410000000000004</v>
      </c>
      <c r="BB346" s="886">
        <v>1.6199999999999999</v>
      </c>
      <c r="BC346" s="886">
        <v>-24.86</v>
      </c>
      <c r="BD346" s="921"/>
      <c r="BE346" s="635">
        <v>2011</v>
      </c>
      <c r="BF346" s="912">
        <f>IF(BE346&gt;2008,0,IF(BE346&gt;2001,1,IF(BE346&gt;1990,2,IF(BE346&gt;1980,3,IF(BE346&gt;1973,4,IF(BE346&gt;1970,5,IF(BE346&gt;1960,6,IF(BE346&gt;1958,7,IF(BE346&gt;1953,8,9)))))))))</f>
        <v>0</v>
      </c>
      <c r="BG346" s="896">
        <v>1.2</v>
      </c>
    </row>
    <row r="347" spans="1:59" s="877" customFormat="1" ht="12.75" customHeight="1" x14ac:dyDescent="0.2">
      <c r="A347" s="877" t="s">
        <v>1783</v>
      </c>
      <c r="B347" s="615" t="s">
        <v>1784</v>
      </c>
      <c r="C347" s="946" t="s">
        <v>108</v>
      </c>
      <c r="D347" s="946" t="s">
        <v>4345</v>
      </c>
      <c r="E347" s="746">
        <v>9</v>
      </c>
      <c r="F347" s="1199">
        <v>426</v>
      </c>
      <c r="G347" s="1199" t="s">
        <v>37</v>
      </c>
      <c r="H347" s="1199" t="s">
        <v>115</v>
      </c>
      <c r="I347" s="888">
        <v>28.61</v>
      </c>
      <c r="J347" s="663">
        <f>(M347/I347)*100</f>
        <v>5.5924501922404755</v>
      </c>
      <c r="K347" s="891">
        <v>0.4</v>
      </c>
      <c r="L347" s="901">
        <v>4</v>
      </c>
      <c r="M347" s="654">
        <f>K347*L347</f>
        <v>1.6</v>
      </c>
      <c r="N347" s="884" t="s">
        <v>705</v>
      </c>
      <c r="O347" s="747">
        <v>0.33</v>
      </c>
      <c r="P347" s="880">
        <v>43588</v>
      </c>
      <c r="Q347" s="880">
        <v>43605</v>
      </c>
      <c r="R347" s="654">
        <f>(K347-O347)/O347*100</f>
        <v>21.212121212121211</v>
      </c>
      <c r="S347" s="714">
        <f>IF(INDEX(Historical!$D$7:$D$1277,MATCH(B347,Historical!$B$7:$B$1301,0))=0,"n/a",(INDEX(Historical!$C$7:$C$1279,MATCH(B347,Historical!$B$7:$B$1301,0))/INDEX(Historical!$D$7:$D$1277,MATCH(B347,Historical!$B$7:$B$1301,0))-1)*100)</f>
        <v>22.4</v>
      </c>
      <c r="T347" s="714">
        <f>IF(INDEX(Historical!$F$7:$F$1270,MATCH(B347,Historical!$B$7:$B$1301,0))=0,"n/a",((INDEX(Historical!$C$7:$C$1279,MATCH(B347,Historical!$B$7:$B$1301,0))/INDEX(Historical!$F$7:$F$1270,MATCH(B347,Historical!$B$7:$B$1301,0)))^(1/3)-1)*100)</f>
        <v>16.008136810223618</v>
      </c>
      <c r="U347" s="714">
        <f>IF(INDEX(Historical!$H$7:$H$1270,MATCH(B347,Historical!$B$7:$B$1301,0))=0,"n/a",((INDEX(Historical!$C$7:$C$1279,MATCH(B347,Historical!$B$7:$B$1301,0))/INDEX(Historical!$H$7:$H$1270,MATCH(B347,Historical!$B$7:$B$1301,0)))^(1/5)-1)*100)</f>
        <v>15.325682508681805</v>
      </c>
      <c r="V347" s="714">
        <f>IF(INDEX(Historical!$O$7:$O$1270,MATCH(B347,Historical!$B$7:$B$1301,0))=0,"n/a",((INDEX(Historical!$C$7:$C$1279,MATCH(B347,Historical!$B$7:$B$1301,0))/INDEX(Historical!$O$7:$O$1270,MATCH(B347,Historical!$B$7:$B$1301,0)))^(1/10)-1)*100)</f>
        <v>43.967062678739978</v>
      </c>
      <c r="W347" s="715">
        <f>IF(OR(U347&lt;=0,U347="n/a",V347&lt;=0,V347="n/a"),"n/a",U347/V347)</f>
        <v>0.34857189848373588</v>
      </c>
      <c r="X347" s="716">
        <f>IF(OR(AJ347&lt;=0,AJ347="n/a",U347&lt;=0,U347="n/a"),"n/a",U347/AJ347)</f>
        <v>1.0717260495581682</v>
      </c>
      <c r="Y347" s="682"/>
      <c r="Z347" s="663">
        <f>IF(OR(AC347&lt;0.01,AC347="n/a"),"n/a",M347/AC347*100)</f>
        <v>47.058823529411768</v>
      </c>
      <c r="AA347" s="900">
        <f>IF(OR(AC347&lt;0.01,AC347="n/a"),"n/a",I347/AC347)</f>
        <v>8.4147058823529406</v>
      </c>
      <c r="AB347" s="901">
        <v>12</v>
      </c>
      <c r="AC347" s="879">
        <v>3.4</v>
      </c>
      <c r="AD347" s="879">
        <v>0.42</v>
      </c>
      <c r="AE347" s="879">
        <v>2.37</v>
      </c>
      <c r="AF347" s="879">
        <v>0.86</v>
      </c>
      <c r="AG347" s="879" t="s">
        <v>136</v>
      </c>
      <c r="AH347" s="879">
        <v>9.9</v>
      </c>
      <c r="AI347" s="879">
        <v>24.72</v>
      </c>
      <c r="AJ347" s="879">
        <v>14.299999999999999</v>
      </c>
      <c r="AK347" s="879">
        <v>19.400000000000002</v>
      </c>
      <c r="AL347" s="892">
        <v>2700</v>
      </c>
      <c r="AM347" s="886">
        <v>1.0999999999999999</v>
      </c>
      <c r="AN347" s="879">
        <v>0.19</v>
      </c>
      <c r="AO347" s="753">
        <f>IF(U347="n/a","n/a",IF(AA347&lt;0,"n/a",IF(AA347="n/a","n/a",J347+U347-AA347)))</f>
        <v>12.503426818569338</v>
      </c>
      <c r="AP347" s="754">
        <f>IF(U347="n/a","n/a",J347+U347)</f>
        <v>20.918132700922278</v>
      </c>
      <c r="AQ347" s="902">
        <f>IF(OR(AC347&lt;0.01,AF347="n/a"),"n/a",(I347/SQRT(22.5*AC347*(I347/AF347))-1)*100)</f>
        <v>-43.287676985514466</v>
      </c>
      <c r="AR347" s="663">
        <f>INDEX(Historical!$C$7:$C$1279,MATCH(B347,Historical!$B$7:$B$1301,0))*IF(AH347="n/a",1.03,IF(AH347&lt;0,1.01,IF(AH347&gt;10,1.1,(1+AH347/100))))</f>
        <v>1.68147</v>
      </c>
      <c r="AS347" s="900">
        <f>IF($AI347="n/a",1.03*AR347,IF($AI347&lt;0,1.01*AR347,IF($AI347&gt;10,1.1*AR347,(1+$AI347/100)*AR347)))</f>
        <v>1.8496170000000001</v>
      </c>
      <c r="AT347" s="900">
        <f>IF($AK347="n/a",1.03*AS347,IF($AK347&lt;0,1.01*AS347,IF($AK347&gt;10,1.1*AS347,(1+$AK347/100)*AS347)))</f>
        <v>2.0345787000000004</v>
      </c>
      <c r="AU347" s="900">
        <f>IF($AK347="n/a",1.03*AT347,IF($AK347&lt;0,1.01*AT347,IF($AK347&gt;10,1.1*AT347,(1+$AK347/100)*AT347)))</f>
        <v>2.2380365700000007</v>
      </c>
      <c r="AV347" s="900">
        <f>IF($AK347="n/a",1.03*AU347,IF($AK347&lt;0,1.01*AU347,IF($AK347&gt;10,1.1*AU347,(1+$AK347/100)*AU347)))</f>
        <v>2.461840227000001</v>
      </c>
      <c r="AW347" s="663">
        <f>SUM(AR347:AV347)</f>
        <v>10.265542497000002</v>
      </c>
      <c r="AX347" s="761">
        <f>AW347/I347*100</f>
        <v>35.880959444250273</v>
      </c>
      <c r="AY347" s="948">
        <v>1.72</v>
      </c>
      <c r="AZ347" s="886">
        <v>57.54</v>
      </c>
      <c r="BA347" s="886">
        <v>-47.06</v>
      </c>
      <c r="BB347" s="886">
        <v>5.1100000000000003</v>
      </c>
      <c r="BC347" s="886">
        <v>-26.82</v>
      </c>
      <c r="BD347" s="921"/>
      <c r="BE347" s="635">
        <v>2011</v>
      </c>
      <c r="BF347" s="912">
        <f>IF(BE347&gt;2008,0,IF(BE347&gt;2001,1,IF(BE347&gt;1990,2,IF(BE347&gt;1980,3,IF(BE347&gt;1973,4,IF(BE347&gt;1970,5,IF(BE347&gt;1960,6,IF(BE347&gt;1958,7,IF(BE347&gt;1953,8,9)))))))))</f>
        <v>0</v>
      </c>
      <c r="BG347" s="896" t="s">
        <v>136</v>
      </c>
    </row>
    <row r="348" spans="1:59" s="877" customFormat="1" ht="12.75" customHeight="1" x14ac:dyDescent="0.2">
      <c r="A348" s="894" t="s">
        <v>4034</v>
      </c>
      <c r="B348" s="615" t="s">
        <v>4033</v>
      </c>
      <c r="C348" s="946" t="s">
        <v>108</v>
      </c>
      <c r="D348" s="946" t="s">
        <v>4345</v>
      </c>
      <c r="E348" s="746">
        <v>6</v>
      </c>
      <c r="F348" s="1199">
        <v>686</v>
      </c>
      <c r="G348" s="1199" t="s">
        <v>106</v>
      </c>
      <c r="H348" s="1199" t="s">
        <v>106</v>
      </c>
      <c r="I348" s="888">
        <v>25.1</v>
      </c>
      <c r="J348" s="663">
        <f>(M348/I348)*100</f>
        <v>4.143426294820717</v>
      </c>
      <c r="K348" s="891">
        <v>0.26</v>
      </c>
      <c r="L348" s="901">
        <v>4</v>
      </c>
      <c r="M348" s="654">
        <f>K348*L348</f>
        <v>1.04</v>
      </c>
      <c r="N348" s="884" t="s">
        <v>433</v>
      </c>
      <c r="O348" s="747">
        <v>0.25</v>
      </c>
      <c r="P348" s="630">
        <v>43685</v>
      </c>
      <c r="Q348" s="630">
        <v>43700</v>
      </c>
      <c r="R348" s="654">
        <f>(K348-O348)/O348*100</f>
        <v>4.0000000000000036</v>
      </c>
      <c r="S348" s="714">
        <f>IF(INDEX(Historical!$D$7:$D$1277,MATCH(B348,Historical!$B$7:$B$1301,0))=0,"n/a",(INDEX(Historical!$C$7:$C$1279,MATCH(B348,Historical!$B$7:$B$1301,0))/INDEX(Historical!$D$7:$D$1277,MATCH(B348,Historical!$B$7:$B$1301,0))-1)*100)</f>
        <v>8.5106382978723527</v>
      </c>
      <c r="T348" s="714">
        <f>IF(INDEX(Historical!$F$7:$F$1270,MATCH(B348,Historical!$B$7:$B$1301,0))=0,"n/a",((INDEX(Historical!$C$7:$C$1279,MATCH(B348,Historical!$B$7:$B$1301,0))/INDEX(Historical!$F$7:$F$1270,MATCH(B348,Historical!$B$7:$B$1301,0)))^(1/3)-1)*100)</f>
        <v>8.4351442625098407</v>
      </c>
      <c r="U348" s="714">
        <f>IF(INDEX(Historical!$H$7:$H$1270,MATCH(B348,Historical!$B$7:$B$1301,0))=0,"n/a",((INDEX(Historical!$C$7:$C$1279,MATCH(B348,Historical!$B$7:$B$1301,0))/INDEX(Historical!$H$7:$H$1270,MATCH(B348,Historical!$B$7:$B$1301,0)))^(1/5)-1)*100)</f>
        <v>6.0613903367872979</v>
      </c>
      <c r="V348" s="714">
        <f>IF(INDEX(Historical!$O$7:$O$1270,MATCH(B348,Historical!$B$7:$B$1301,0))=0,"n/a",((INDEX(Historical!$C$7:$C$1279,MATCH(B348,Historical!$B$7:$B$1301,0))/INDEX(Historical!$O$7:$O$1270,MATCH(B348,Historical!$B$7:$B$1301,0)))^(1/10)-1)*100)</f>
        <v>7.3897958414493869</v>
      </c>
      <c r="W348" s="715">
        <f>IF(OR(U348&lt;=0,U348="n/a",V348&lt;=0,V348="n/a"),"n/a",U348/V348)</f>
        <v>0.82023786134779819</v>
      </c>
      <c r="X348" s="716" t="str">
        <f>IF(OR(AJ348&lt;=0,AJ348="n/a",U348&lt;=0,U348="n/a"),"n/a",U348/AJ348)</f>
        <v>n/a</v>
      </c>
      <c r="Y348" s="890"/>
      <c r="Z348" s="663" t="str">
        <f>IF(OR(AC348&lt;0.01,AC348="n/a"),"n/a",M348/AC348*100)</f>
        <v>n/a</v>
      </c>
      <c r="AA348" s="900" t="str">
        <f>IF(OR(AC348&lt;0.01,AC348="n/a"),"n/a",I348/AC348)</f>
        <v>n/a</v>
      </c>
      <c r="AB348" s="901">
        <v>12</v>
      </c>
      <c r="AC348" s="879" t="s">
        <v>136</v>
      </c>
      <c r="AD348" s="879" t="s">
        <v>136</v>
      </c>
      <c r="AE348" s="879" t="s">
        <v>136</v>
      </c>
      <c r="AF348" s="879" t="s">
        <v>136</v>
      </c>
      <c r="AG348" s="879" t="s">
        <v>136</v>
      </c>
      <c r="AH348" s="879" t="s">
        <v>136</v>
      </c>
      <c r="AI348" s="879" t="s">
        <v>136</v>
      </c>
      <c r="AJ348" s="879" t="s">
        <v>136</v>
      </c>
      <c r="AK348" s="879" t="s">
        <v>136</v>
      </c>
      <c r="AL348" s="892" t="s">
        <v>136</v>
      </c>
      <c r="AM348" s="886" t="s">
        <v>136</v>
      </c>
      <c r="AN348" s="879" t="s">
        <v>136</v>
      </c>
      <c r="AO348" s="753" t="str">
        <f>IF(U348="n/a","n/a",IF(AA348&lt;0,"n/a",IF(AA348="n/a","n/a",J348+U348-AA348)))</f>
        <v>n/a</v>
      </c>
      <c r="AP348" s="754">
        <f>IF(U348="n/a","n/a",J348+U348)</f>
        <v>10.204816631608015</v>
      </c>
      <c r="AQ348" s="902" t="str">
        <f>IF(OR(AC348&lt;0.01,AF348="n/a"),"n/a",(I348/SQRT(22.5*AC348*(I348/AF348))-1)*100)</f>
        <v>n/a</v>
      </c>
      <c r="AR348" s="663">
        <f>INDEX(Historical!$C$7:$C$1279,MATCH(B348,Historical!$B$7:$B$1301,0))*IF(AH348="n/a",1.03,IF(AH348&lt;0,1.01,IF(AH348&gt;10,1.1,(1+AH348/100))))</f>
        <v>1.0506</v>
      </c>
      <c r="AS348" s="900">
        <f>IF($AI348="n/a",1.03*AR348,IF($AI348&lt;0,1.01*AR348,IF($AI348&gt;10,1.1*AR348,(1+$AI348/100)*AR348)))</f>
        <v>1.0821179999999999</v>
      </c>
      <c r="AT348" s="900">
        <f>IF($AK348="n/a",1.03*AS348,IF($AK348&lt;0,1.01*AS348,IF($AK348&gt;10,1.1*AS348,(1+$AK348/100)*AS348)))</f>
        <v>1.1145815399999999</v>
      </c>
      <c r="AU348" s="900">
        <f>IF($AK348="n/a",1.03*AT348,IF($AK348&lt;0,1.01*AT348,IF($AK348&gt;10,1.1*AT348,(1+$AK348/100)*AT348)))</f>
        <v>1.1480189861999999</v>
      </c>
      <c r="AV348" s="900">
        <f>IF($AK348="n/a",1.03*AU348,IF($AK348&lt;0,1.01*AU348,IF($AK348&gt;10,1.1*AU348,(1+$AK348/100)*AU348)))</f>
        <v>1.1824595557859998</v>
      </c>
      <c r="AW348" s="663">
        <f>SUM(AR348:AV348)</f>
        <v>5.5777780819859988</v>
      </c>
      <c r="AX348" s="761">
        <f>AW348/I348*100</f>
        <v>22.222223434207162</v>
      </c>
      <c r="AY348" s="948" t="s">
        <v>136</v>
      </c>
      <c r="AZ348" s="886" t="s">
        <v>136</v>
      </c>
      <c r="BA348" s="886" t="s">
        <v>136</v>
      </c>
      <c r="BB348" s="886" t="s">
        <v>136</v>
      </c>
      <c r="BC348" s="886" t="s">
        <v>136</v>
      </c>
      <c r="BD348" s="921" t="s">
        <v>4271</v>
      </c>
      <c r="BE348" s="635">
        <v>2014</v>
      </c>
      <c r="BF348" s="912">
        <f>IF(BE348&gt;2008,0,IF(BE348&gt;2001,1,IF(BE348&gt;1990,2,IF(BE348&gt;1980,3,IF(BE348&gt;1973,4,IF(BE348&gt;1970,5,IF(BE348&gt;1960,6,IF(BE348&gt;1958,7,IF(BE348&gt;1953,8,9)))))))))</f>
        <v>0</v>
      </c>
      <c r="BG348" s="896" t="s">
        <v>136</v>
      </c>
    </row>
    <row r="349" spans="1:59" s="877" customFormat="1" ht="12.75" customHeight="1" x14ac:dyDescent="0.2">
      <c r="A349" s="895" t="s">
        <v>4555</v>
      </c>
      <c r="B349" s="615" t="s">
        <v>4523</v>
      </c>
      <c r="C349" s="946" t="s">
        <v>112</v>
      </c>
      <c r="D349" s="946" t="s">
        <v>4363</v>
      </c>
      <c r="E349" s="746">
        <v>5</v>
      </c>
      <c r="F349" s="1199">
        <v>736</v>
      </c>
      <c r="G349" s="1199" t="s">
        <v>106</v>
      </c>
      <c r="H349" s="1199" t="s">
        <v>106</v>
      </c>
      <c r="I349" s="888">
        <v>43.53</v>
      </c>
      <c r="J349" s="663">
        <f>(M349/I349)*100</f>
        <v>0.82701585113714671</v>
      </c>
      <c r="K349" s="891">
        <v>0.09</v>
      </c>
      <c r="L349" s="901">
        <v>4</v>
      </c>
      <c r="M349" s="654">
        <f>K349*L349</f>
        <v>0.36</v>
      </c>
      <c r="N349" s="884" t="s">
        <v>490</v>
      </c>
      <c r="O349" s="747">
        <v>7.0000000000000007E-2</v>
      </c>
      <c r="P349" s="880">
        <v>43280</v>
      </c>
      <c r="Q349" s="880">
        <v>43298</v>
      </c>
      <c r="R349" s="654">
        <f>(K349-O349)/O349*100</f>
        <v>28.571428571428552</v>
      </c>
      <c r="S349" s="714">
        <f>IF(INDEX(Historical!$D$7:$D$1277,MATCH(B349,Historical!$B$7:$B$1301,0))=0,"n/a",(INDEX(Historical!$C$7:$C$1279,MATCH(B349,Historical!$B$7:$B$1301,0))/INDEX(Historical!$D$7:$D$1277,MATCH(B349,Historical!$B$7:$B$1301,0))-1)*100)</f>
        <v>12.5</v>
      </c>
      <c r="T349" s="714">
        <f>IF(INDEX(Historical!$F$7:$F$1270,MATCH(B349,Historical!$B$7:$B$1301,0))=0,"n/a",((INDEX(Historical!$C$7:$C$1279,MATCH(B349,Historical!$B$7:$B$1301,0))/INDEX(Historical!$F$7:$F$1270,MATCH(B349,Historical!$B$7:$B$1301,0)))^(1/3)-1)*100)</f>
        <v>14.471424255333186</v>
      </c>
      <c r="U349" s="714">
        <f>IF(INDEX(Historical!$H$7:$H$1270,MATCH(B349,Historical!$B$7:$B$1301,0))=0,"n/a",((INDEX(Historical!$C$7:$C$1279,MATCH(B349,Historical!$B$7:$B$1301,0))/INDEX(Historical!$H$7:$H$1270,MATCH(B349,Historical!$B$7:$B$1301,0)))^(1/5)-1)*100)</f>
        <v>12.474611314209483</v>
      </c>
      <c r="V349" s="714">
        <f>IF(INDEX(Historical!$O$7:$O$1270,MATCH(B349,Historical!$B$7:$B$1301,0))=0,"n/a",((INDEX(Historical!$C$7:$C$1279,MATCH(B349,Historical!$B$7:$B$1301,0))/INDEX(Historical!$O$7:$O$1270,MATCH(B349,Historical!$B$7:$B$1301,0)))^(1/10)-1)*100)</f>
        <v>6.0540481614018704</v>
      </c>
      <c r="W349" s="715">
        <f>IF(OR(U349&lt;=0,U349="n/a",V349&lt;=0,V349="n/a"),"n/a",U349/V349)</f>
        <v>2.0605404816140203</v>
      </c>
      <c r="X349" s="716">
        <f>IF(OR(AJ349&lt;=0,AJ349="n/a",U349&lt;=0,U349="n/a"),"n/a",U349/AJ349)</f>
        <v>1.0482866650596205</v>
      </c>
      <c r="Y349" s="685" t="s">
        <v>4575</v>
      </c>
      <c r="Z349" s="663">
        <f>IF(OR(AC349&lt;0.01,AC349="n/a"),"n/a",M349/AC349*100)</f>
        <v>16.289592760180994</v>
      </c>
      <c r="AA349" s="900">
        <f>IF(OR(AC349&lt;0.01,AC349="n/a"),"n/a",I349/AC349)</f>
        <v>19.696832579185521</v>
      </c>
      <c r="AB349" s="901">
        <v>12</v>
      </c>
      <c r="AC349" s="879">
        <v>2.21</v>
      </c>
      <c r="AD349" s="879">
        <v>17.260000000000002</v>
      </c>
      <c r="AE349" s="879">
        <v>1.18</v>
      </c>
      <c r="AF349" s="879">
        <v>2.68</v>
      </c>
      <c r="AG349" s="879">
        <v>14.299999999999999</v>
      </c>
      <c r="AH349" s="879">
        <v>2.1999999999999997</v>
      </c>
      <c r="AI349" s="879">
        <v>24.45</v>
      </c>
      <c r="AJ349" s="879">
        <v>11.899999999999999</v>
      </c>
      <c r="AK349" s="879">
        <v>1.1199999999999999</v>
      </c>
      <c r="AL349" s="892">
        <v>2900</v>
      </c>
      <c r="AM349" s="886">
        <v>1</v>
      </c>
      <c r="AN349" s="879">
        <v>0.23</v>
      </c>
      <c r="AO349" s="753">
        <f>IF(U349="n/a","n/a",IF(AA349&lt;0,"n/a",IF(AA349="n/a","n/a",J349+U349-AA349)))</f>
        <v>-6.3952054138388927</v>
      </c>
      <c r="AP349" s="754">
        <f>IF(U349="n/a","n/a",J349+U349)</f>
        <v>13.301627165346629</v>
      </c>
      <c r="AQ349" s="902">
        <f>IF(OR(AC349&lt;0.01,AF349="n/a"),"n/a",(I349/SQRT(22.5*AC349*(I349/AF349))-1)*100)</f>
        <v>53.170219490484506</v>
      </c>
      <c r="AR349" s="663">
        <f>INDEX(Historical!$C$7:$C$1279,MATCH(B349,Historical!$B$7:$B$1301,0))*IF(AH349="n/a",1.03,IF(AH349&lt;0,1.01,IF(AH349&gt;10,1.1,(1+AH349/100))))</f>
        <v>0.36791999999999997</v>
      </c>
      <c r="AS349" s="900">
        <f>IF($AI349="n/a",1.03*AR349,IF($AI349&lt;0,1.01*AR349,IF($AI349&gt;10,1.1*AR349,(1+$AI349/100)*AR349)))</f>
        <v>0.40471200000000002</v>
      </c>
      <c r="AT349" s="900">
        <f>IF($AK349="n/a",1.03*AS349,IF($AK349&lt;0,1.01*AS349,IF($AK349&gt;10,1.1*AS349,(1+$AK349/100)*AS349)))</f>
        <v>0.40924477440000007</v>
      </c>
      <c r="AU349" s="900">
        <f>IF($AK349="n/a",1.03*AT349,IF($AK349&lt;0,1.01*AT349,IF($AK349&gt;10,1.1*AT349,(1+$AK349/100)*AT349)))</f>
        <v>0.41382831587328012</v>
      </c>
      <c r="AV349" s="900">
        <f>IF($AK349="n/a",1.03*AU349,IF($AK349&lt;0,1.01*AU349,IF($AK349&gt;10,1.1*AU349,(1+$AK349/100)*AU349)))</f>
        <v>0.41846319301106089</v>
      </c>
      <c r="AW349" s="663">
        <f>SUM(AR349:AV349)</f>
        <v>2.0141682832843411</v>
      </c>
      <c r="AX349" s="761">
        <f>AW349/I349*100</f>
        <v>4.6270808253717917</v>
      </c>
      <c r="AY349" s="948">
        <v>0.83</v>
      </c>
      <c r="AZ349" s="886">
        <v>51.62</v>
      </c>
      <c r="BA349" s="886">
        <v>-7.28</v>
      </c>
      <c r="BB349" s="886">
        <v>3.32</v>
      </c>
      <c r="BC349" s="886">
        <v>15.479999999999999</v>
      </c>
      <c r="BD349" s="921"/>
      <c r="BE349" s="635">
        <v>2015</v>
      </c>
      <c r="BF349" s="912">
        <f>IF(BE349&gt;2008,0,IF(BE349&gt;2001,1,IF(BE349&gt;1990,2,IF(BE349&gt;1980,3,IF(BE349&gt;1973,4,IF(BE349&gt;1970,5,IF(BE349&gt;1960,6,IF(BE349&gt;1958,7,IF(BE349&gt;1953,8,9)))))))))</f>
        <v>0</v>
      </c>
      <c r="BG349" s="896">
        <v>7.1999999999999993</v>
      </c>
    </row>
    <row r="350" spans="1:59" s="877" customFormat="1" ht="12.75" customHeight="1" x14ac:dyDescent="0.2">
      <c r="A350" s="885" t="s">
        <v>1787</v>
      </c>
      <c r="B350" s="615" t="s">
        <v>1788</v>
      </c>
      <c r="C350" s="946" t="s">
        <v>108</v>
      </c>
      <c r="D350" s="946" t="s">
        <v>4345</v>
      </c>
      <c r="E350" s="746">
        <v>9</v>
      </c>
      <c r="F350" s="1199">
        <v>446</v>
      </c>
      <c r="G350" s="1199" t="s">
        <v>115</v>
      </c>
      <c r="H350" s="1199" t="s">
        <v>115</v>
      </c>
      <c r="I350" s="888">
        <v>25.6</v>
      </c>
      <c r="J350" s="663">
        <f>(M350/I350)*100</f>
        <v>7.9687499999999991</v>
      </c>
      <c r="K350" s="891">
        <v>0.51</v>
      </c>
      <c r="L350" s="901">
        <v>4</v>
      </c>
      <c r="M350" s="654">
        <f>K350*L350</f>
        <v>2.04</v>
      </c>
      <c r="N350" s="884" t="s">
        <v>119</v>
      </c>
      <c r="O350" s="747">
        <v>0.45</v>
      </c>
      <c r="P350" s="630">
        <v>43685</v>
      </c>
      <c r="Q350" s="630">
        <v>43709</v>
      </c>
      <c r="R350" s="654">
        <f>(K350-O350)/O350*100</f>
        <v>13.333333333333334</v>
      </c>
      <c r="S350" s="714">
        <f>IF(INDEX(Historical!$D$7:$D$1277,MATCH(B350,Historical!$B$7:$B$1301,0))=0,"n/a",(INDEX(Historical!$C$7:$C$1279,MATCH(B350,Historical!$B$7:$B$1301,0))/INDEX(Historical!$D$7:$D$1277,MATCH(B350,Historical!$B$7:$B$1301,0))-1)*100)</f>
        <v>17.073170731707311</v>
      </c>
      <c r="T350" s="714">
        <f>IF(INDEX(Historical!$F$7:$F$1270,MATCH(B350,Historical!$B$7:$B$1301,0))=0,"n/a",((INDEX(Historical!$C$7:$C$1279,MATCH(B350,Historical!$B$7:$B$1301,0))/INDEX(Historical!$F$7:$F$1270,MATCH(B350,Historical!$B$7:$B$1301,0)))^(1/3)-1)*100)</f>
        <v>8.2171765192749149</v>
      </c>
      <c r="U350" s="714">
        <f>IF(INDEX(Historical!$H$7:$H$1270,MATCH(B350,Historical!$B$7:$B$1301,0))=0,"n/a",((INDEX(Historical!$C$7:$C$1279,MATCH(B350,Historical!$B$7:$B$1301,0))/INDEX(Historical!$H$7:$H$1270,MATCH(B350,Historical!$B$7:$B$1301,0)))^(1/5)-1)*100)</f>
        <v>7.2984607999767359</v>
      </c>
      <c r="V350" s="714">
        <f>IF(INDEX(Historical!$O$7:$O$1270,MATCH(B350,Historical!$B$7:$B$1301,0))=0,"n/a",((INDEX(Historical!$C$7:$C$1279,MATCH(B350,Historical!$B$7:$B$1301,0))/INDEX(Historical!$O$7:$O$1270,MATCH(B350,Historical!$B$7:$B$1301,0)))^(1/10)-1)*100)</f>
        <v>14.633226106474972</v>
      </c>
      <c r="W350" s="715">
        <f>IF(OR(U350&lt;=0,U350="n/a",V350&lt;=0,V350="n/a"),"n/a",U350/V350)</f>
        <v>0.49875951802229601</v>
      </c>
      <c r="X350" s="716" t="str">
        <f>IF(OR(AJ350&lt;=0,AJ350="n/a",U350&lt;=0,U350="n/a"),"n/a",U350/AJ350)</f>
        <v>n/a</v>
      </c>
      <c r="Y350" s="676"/>
      <c r="Z350" s="663">
        <f>IF(OR(AC350&lt;0.01,AC350="n/a"),"n/a",M350/AC350*100)</f>
        <v>72.084805653710248</v>
      </c>
      <c r="AA350" s="900">
        <f>IF(OR(AC350&lt;0.01,AC350="n/a"),"n/a",I350/AC350)</f>
        <v>9.0459363957597176</v>
      </c>
      <c r="AB350" s="901">
        <v>12</v>
      </c>
      <c r="AC350" s="879">
        <v>2.83</v>
      </c>
      <c r="AD350" s="879">
        <v>1.59</v>
      </c>
      <c r="AE350" s="879">
        <v>1.78</v>
      </c>
      <c r="AF350" s="879">
        <v>0.65</v>
      </c>
      <c r="AG350" s="879">
        <v>7.3999999999999995</v>
      </c>
      <c r="AH350" s="879">
        <v>-6</v>
      </c>
      <c r="AI350" s="879">
        <v>190.95</v>
      </c>
      <c r="AJ350" s="879">
        <v>-0.2</v>
      </c>
      <c r="AK350" s="879">
        <v>5.71</v>
      </c>
      <c r="AL350" s="892">
        <v>113810</v>
      </c>
      <c r="AM350" s="886">
        <v>0.13</v>
      </c>
      <c r="AN350" s="879">
        <v>1.47</v>
      </c>
      <c r="AO350" s="753">
        <f>IF(U350="n/a","n/a",IF(AA350&lt;0,"n/a",IF(AA350="n/a","n/a",J350+U350-AA350)))</f>
        <v>6.2212744042170165</v>
      </c>
      <c r="AP350" s="754">
        <f>IF(U350="n/a","n/a",J350+U350)</f>
        <v>15.267210799976734</v>
      </c>
      <c r="AQ350" s="902">
        <f>IF(OR(AC350&lt;0.01,AF350="n/a"),"n/a",(I350/SQRT(22.5*AC350*(I350/AF350))-1)*100)</f>
        <v>-48.879842387463391</v>
      </c>
      <c r="AR350" s="663">
        <f>INDEX(Historical!$C$7:$C$1279,MATCH(B350,Historical!$B$7:$B$1301,0))*IF(AH350="n/a",1.03,IF(AH350&lt;0,1.01,IF(AH350&gt;10,1.1,(1+AH350/100))))</f>
        <v>1.9392</v>
      </c>
      <c r="AS350" s="900">
        <f>IF($AI350="n/a",1.03*AR350,IF($AI350&lt;0,1.01*AR350,IF($AI350&gt;10,1.1*AR350,(1+$AI350/100)*AR350)))</f>
        <v>2.1331200000000003</v>
      </c>
      <c r="AT350" s="900">
        <f>IF($AK350="n/a",1.03*AS350,IF($AK350&lt;0,1.01*AS350,IF($AK350&gt;10,1.1*AS350,(1+$AK350/100)*AS350)))</f>
        <v>2.2549211520000001</v>
      </c>
      <c r="AU350" s="900">
        <f>IF($AK350="n/a",1.03*AT350,IF($AK350&lt;0,1.01*AT350,IF($AK350&gt;10,1.1*AT350,(1+$AK350/100)*AT350)))</f>
        <v>2.3836771497791998</v>
      </c>
      <c r="AV350" s="900">
        <f>IF($AK350="n/a",1.03*AU350,IF($AK350&lt;0,1.01*AU350,IF($AK350&gt;10,1.1*AU350,(1+$AK350/100)*AU350)))</f>
        <v>2.519785115031592</v>
      </c>
      <c r="AW350" s="663">
        <f>SUM(AR350:AV350)</f>
        <v>11.230703416810792</v>
      </c>
      <c r="AX350" s="761">
        <f>AW350/I350*100</f>
        <v>43.869935221917153</v>
      </c>
      <c r="AY350" s="948">
        <v>1.1599999999999999</v>
      </c>
      <c r="AZ350" s="886">
        <v>16.36</v>
      </c>
      <c r="BA350" s="886">
        <v>-53.239999999999995</v>
      </c>
      <c r="BB350" s="886">
        <v>-5.3199999999999994</v>
      </c>
      <c r="BC350" s="886">
        <v>-38.129999999999995</v>
      </c>
      <c r="BD350" s="921"/>
      <c r="BE350" s="635">
        <v>2011</v>
      </c>
      <c r="BF350" s="912">
        <f>IF(BE350&gt;2008,0,IF(BE350&gt;2001,1,IF(BE350&gt;1990,2,IF(BE350&gt;1980,3,IF(BE350&gt;1973,4,IF(BE350&gt;1970,5,IF(BE350&gt;1960,6,IF(BE350&gt;1958,7,IF(BE350&gt;1953,8,9)))))))))</f>
        <v>0</v>
      </c>
      <c r="BG350" s="896">
        <v>0.6</v>
      </c>
    </row>
    <row r="351" spans="1:59" s="877" customFormat="1" ht="12.75" customHeight="1" x14ac:dyDescent="0.2">
      <c r="A351" s="877" t="s">
        <v>1802</v>
      </c>
      <c r="B351" s="615" t="s">
        <v>1803</v>
      </c>
      <c r="C351" s="946" t="s">
        <v>245</v>
      </c>
      <c r="D351" s="946" t="s">
        <v>4357</v>
      </c>
      <c r="E351" s="746">
        <v>9</v>
      </c>
      <c r="F351" s="1199">
        <v>433</v>
      </c>
      <c r="G351" s="1199" t="s">
        <v>115</v>
      </c>
      <c r="H351" s="1199" t="s">
        <v>115</v>
      </c>
      <c r="I351" s="888">
        <v>129.53</v>
      </c>
      <c r="J351" s="663">
        <f>(M351/I351)*100</f>
        <v>3.7057052420288734</v>
      </c>
      <c r="K351" s="891">
        <v>1.2</v>
      </c>
      <c r="L351" s="901">
        <v>4</v>
      </c>
      <c r="M351" s="654">
        <f>K351*L351</f>
        <v>4.8</v>
      </c>
      <c r="N351" s="884" t="s">
        <v>148</v>
      </c>
      <c r="O351" s="747">
        <v>1.1499999999999999</v>
      </c>
      <c r="P351" s="880">
        <v>43601</v>
      </c>
      <c r="Q351" s="880">
        <v>43631</v>
      </c>
      <c r="R351" s="654">
        <f>(K351-O351)/O351*100</f>
        <v>4.3478260869565259</v>
      </c>
      <c r="S351" s="714">
        <f>IF(INDEX(Historical!$D$7:$D$1277,MATCH(B351,Historical!$B$7:$B$1301,0))=0,"n/a",(INDEX(Historical!$C$7:$C$1279,MATCH(B351,Historical!$B$7:$B$1301,0))/INDEX(Historical!$D$7:$D$1277,MATCH(B351,Historical!$B$7:$B$1301,0))-1)*100)</f>
        <v>4.3956043956044022</v>
      </c>
      <c r="T351" s="714">
        <f>IF(INDEX(Historical!$F$7:$F$1270,MATCH(B351,Historical!$B$7:$B$1301,0))=0,"n/a",((INDEX(Historical!$C$7:$C$1279,MATCH(B351,Historical!$B$7:$B$1301,0))/INDEX(Historical!$F$7:$F$1270,MATCH(B351,Historical!$B$7:$B$1301,0)))^(1/3)-1)*100)</f>
        <v>6.7930526473439112</v>
      </c>
      <c r="U351" s="714">
        <f>IF(INDEX(Historical!$H$7:$H$1270,MATCH(B351,Historical!$B$7:$B$1301,0))=0,"n/a",((INDEX(Historical!$C$7:$C$1279,MATCH(B351,Historical!$B$7:$B$1301,0))/INDEX(Historical!$H$7:$H$1270,MATCH(B351,Historical!$B$7:$B$1301,0)))^(1/5)-1)*100)</f>
        <v>10.563340590814718</v>
      </c>
      <c r="V351" s="714">
        <f>IF(INDEX(Historical!$O$7:$O$1270,MATCH(B351,Historical!$B$7:$B$1301,0))=0,"n/a",((INDEX(Historical!$C$7:$C$1279,MATCH(B351,Historical!$B$7:$B$1301,0))/INDEX(Historical!$O$7:$O$1270,MATCH(B351,Historical!$B$7:$B$1301,0)))^(1/10)-1)*100)</f>
        <v>10.692071838729845</v>
      </c>
      <c r="W351" s="715">
        <f>IF(OR(U351&lt;=0,U351="n/a",V351&lt;=0,V351="n/a"),"n/a",U351/V351)</f>
        <v>0.98796012130700206</v>
      </c>
      <c r="X351" s="716">
        <f>IF(OR(AJ351&lt;=0,AJ351="n/a",U351&lt;=0,U351="n/a"),"n/a",U351/AJ351)</f>
        <v>0.55596529425340624</v>
      </c>
      <c r="Y351" s="676"/>
      <c r="Z351" s="663">
        <f>IF(OR(AC351&lt;0.01,AC351="n/a"),"n/a",M351/AC351*100)</f>
        <v>32.899246058944485</v>
      </c>
      <c r="AA351" s="900">
        <f>IF(OR(AC351&lt;0.01,AC351="n/a"),"n/a",I351/AC351)</f>
        <v>8.8779986291980819</v>
      </c>
      <c r="AB351" s="901">
        <v>12</v>
      </c>
      <c r="AC351" s="879">
        <v>14.59</v>
      </c>
      <c r="AD351" s="879">
        <v>43.57</v>
      </c>
      <c r="AE351" s="879">
        <v>0.4</v>
      </c>
      <c r="AF351" s="879">
        <v>2.61</v>
      </c>
      <c r="AG351" s="879">
        <v>28.799999999999997</v>
      </c>
      <c r="AH351" s="879">
        <v>765.2</v>
      </c>
      <c r="AI351" s="879">
        <v>29.01</v>
      </c>
      <c r="AJ351" s="879">
        <v>19</v>
      </c>
      <c r="AK351" s="879">
        <v>0.2</v>
      </c>
      <c r="AL351" s="892">
        <v>8000</v>
      </c>
      <c r="AM351" s="886">
        <v>0.2</v>
      </c>
      <c r="AN351" s="879">
        <v>2.31</v>
      </c>
      <c r="AO351" s="753">
        <f>IF(U351="n/a","n/a",IF(AA351&lt;0,"n/a",IF(AA351="n/a","n/a",J351+U351-AA351)))</f>
        <v>5.3910472036455097</v>
      </c>
      <c r="AP351" s="754">
        <f>IF(U351="n/a","n/a",J351+U351)</f>
        <v>14.269045832843592</v>
      </c>
      <c r="AQ351" s="902">
        <f>IF(OR(AC351&lt;0.01,AF351="n/a"),"n/a",(I351/SQRT(22.5*AC351*(I351/AF351))-1)*100)</f>
        <v>1.4814190375251668</v>
      </c>
      <c r="AR351" s="663">
        <f>INDEX(Historical!$C$7:$C$1279,MATCH(B351,Historical!$B$7:$B$1301,0))*IF(AH351="n/a",1.03,IF(AH351&lt;0,1.01,IF(AH351&gt;10,1.1,(1+AH351/100))))</f>
        <v>5.2250000000000005</v>
      </c>
      <c r="AS351" s="900">
        <f>IF($AI351="n/a",1.03*AR351,IF($AI351&lt;0,1.01*AR351,IF($AI351&gt;10,1.1*AR351,(1+$AI351/100)*AR351)))</f>
        <v>5.7475000000000014</v>
      </c>
      <c r="AT351" s="900">
        <f>IF($AK351="n/a",1.03*AS351,IF($AK351&lt;0,1.01*AS351,IF($AK351&gt;10,1.1*AS351,(1+$AK351/100)*AS351)))</f>
        <v>5.7589950000000014</v>
      </c>
      <c r="AU351" s="900">
        <f>IF($AK351="n/a",1.03*AT351,IF($AK351&lt;0,1.01*AT351,IF($AK351&gt;10,1.1*AT351,(1+$AK351/100)*AT351)))</f>
        <v>5.7705129900000012</v>
      </c>
      <c r="AV351" s="900">
        <f>IF($AK351="n/a",1.03*AU351,IF($AK351&lt;0,1.01*AU351,IF($AK351&gt;10,1.1*AU351,(1+$AK351/100)*AU351)))</f>
        <v>5.7820540159800009</v>
      </c>
      <c r="AW351" s="663">
        <f>SUM(AR351:AV351)</f>
        <v>28.284062005980005</v>
      </c>
      <c r="AX351" s="761">
        <f>AW351/I351*100</f>
        <v>21.835916008631209</v>
      </c>
      <c r="AY351" s="948">
        <v>1.99</v>
      </c>
      <c r="AZ351" s="886">
        <v>102.39</v>
      </c>
      <c r="BA351" s="886">
        <v>-20.84</v>
      </c>
      <c r="BB351" s="886">
        <v>9.08</v>
      </c>
      <c r="BC351" s="886">
        <v>-2.9899999999999998</v>
      </c>
      <c r="BD351" s="921"/>
      <c r="BE351" s="635">
        <v>2011</v>
      </c>
      <c r="BF351" s="912">
        <f>IF(BE351&gt;2008,0,IF(BE351&gt;2001,1,IF(BE351&gt;1990,2,IF(BE351&gt;1980,3,IF(BE351&gt;1973,4,IF(BE351&gt;1970,5,IF(BE351&gt;1960,6,IF(BE351&gt;1958,7,IF(BE351&gt;1953,8,9)))))))))</f>
        <v>0</v>
      </c>
      <c r="BG351" s="896">
        <v>4.5</v>
      </c>
    </row>
    <row r="352" spans="1:59" s="877" customFormat="1" ht="12.75" customHeight="1" x14ac:dyDescent="0.2">
      <c r="A352" s="885" t="s">
        <v>3924</v>
      </c>
      <c r="B352" s="615" t="s">
        <v>3925</v>
      </c>
      <c r="C352" s="946" t="s">
        <v>123</v>
      </c>
      <c r="D352" s="946" t="s">
        <v>4180</v>
      </c>
      <c r="E352" s="746">
        <v>7</v>
      </c>
      <c r="F352" s="1199">
        <v>635</v>
      </c>
      <c r="G352" s="1199" t="s">
        <v>106</v>
      </c>
      <c r="H352" s="1199" t="s">
        <v>106</v>
      </c>
      <c r="I352" s="888">
        <v>18.940000000000001</v>
      </c>
      <c r="J352" s="663">
        <f>(M352/I352)*100</f>
        <v>9.9556494192185845</v>
      </c>
      <c r="K352" s="891">
        <v>0.47139999999999999</v>
      </c>
      <c r="L352" s="901">
        <v>4</v>
      </c>
      <c r="M352" s="654">
        <f>K352*L352</f>
        <v>1.8855999999999999</v>
      </c>
      <c r="N352" s="884" t="s">
        <v>643</v>
      </c>
      <c r="O352" s="747">
        <v>0.46460000000000001</v>
      </c>
      <c r="P352" s="875">
        <v>43861</v>
      </c>
      <c r="Q352" s="875">
        <v>43878</v>
      </c>
      <c r="R352" s="654">
        <f>(K352-O352)/O352*100</f>
        <v>1.4636246233318926</v>
      </c>
      <c r="S352" s="714">
        <f>IF(INDEX(Historical!$D$7:$D$1277,MATCH(B352,Historical!$B$7:$B$1301,0))=0,"n/a",(INDEX(Historical!$C$7:$C$1279,MATCH(B352,Historical!$B$7:$B$1301,0))/INDEX(Historical!$D$7:$D$1277,MATCH(B352,Historical!$B$7:$B$1301,0))-1)*100)</f>
        <v>11.596628238502538</v>
      </c>
      <c r="T352" s="714">
        <f>IF(INDEX(Historical!$F$7:$F$1270,MATCH(B352,Historical!$B$7:$B$1301,0))=0,"n/a",((INDEX(Historical!$C$7:$C$1279,MATCH(B352,Historical!$B$7:$B$1301,0))/INDEX(Historical!$F$7:$F$1270,MATCH(B352,Historical!$B$7:$B$1301,0)))^(1/3)-1)*100)</f>
        <v>11.870965355719587</v>
      </c>
      <c r="U352" s="714">
        <f>IF(INDEX(Historical!$H$7:$H$1270,MATCH(B352,Historical!$B$7:$B$1301,0))=0,"n/a",((INDEX(Historical!$C$7:$C$1279,MATCH(B352,Historical!$B$7:$B$1301,0))/INDEX(Historical!$H$7:$H$1270,MATCH(B352,Historical!$B$7:$B$1301,0)))^(1/5)-1)*100)</f>
        <v>60.245081029647231</v>
      </c>
      <c r="V352" s="714" t="str">
        <f>IF(INDEX(Historical!$O$7:$O$1270,MATCH(B352,Historical!$B$7:$B$1301,0))=0,"n/a",((INDEX(Historical!$C$7:$C$1279,MATCH(B352,Historical!$B$7:$B$1301,0))/INDEX(Historical!$O$7:$O$1270,MATCH(B352,Historical!$B$7:$B$1301,0)))^(1/10)-1)*100)</f>
        <v>n/a</v>
      </c>
      <c r="W352" s="715" t="str">
        <f>IF(OR(U352&lt;=0,U352="n/a",V352&lt;=0,V352="n/a"),"n/a",U352/V352)</f>
        <v>n/a</v>
      </c>
      <c r="X352" s="716">
        <f>IF(OR(AJ352&lt;=0,AJ352="n/a",U352&lt;=0,U352="n/a"),"n/a",U352/AJ352)</f>
        <v>2.1064713646729802</v>
      </c>
      <c r="Y352" s="890"/>
      <c r="Z352" s="663">
        <f>IF(OR(AC352&lt;0.01,AC352="n/a"),"n/a",M352/AC352*100)</f>
        <v>104.17679558011048</v>
      </c>
      <c r="AA352" s="900">
        <f>IF(OR(AC352&lt;0.01,AC352="n/a"),"n/a",I352/AC352)</f>
        <v>10.464088397790055</v>
      </c>
      <c r="AB352" s="901">
        <v>12</v>
      </c>
      <c r="AC352" s="879">
        <v>1.81</v>
      </c>
      <c r="AD352" s="879">
        <v>1.28</v>
      </c>
      <c r="AE352" s="879">
        <v>0.64</v>
      </c>
      <c r="AF352" s="879">
        <v>1.28</v>
      </c>
      <c r="AG352" s="879">
        <v>12.3</v>
      </c>
      <c r="AH352" s="879">
        <v>15.5</v>
      </c>
      <c r="AI352" s="879">
        <v>2.85</v>
      </c>
      <c r="AJ352" s="879">
        <v>28.599999999999998</v>
      </c>
      <c r="AK352" s="879">
        <v>8.2199999999999989</v>
      </c>
      <c r="AL352" s="892">
        <v>670.43</v>
      </c>
      <c r="AM352" s="886">
        <v>0.6</v>
      </c>
      <c r="AN352" s="879">
        <v>0.77</v>
      </c>
      <c r="AO352" s="753">
        <f>IF(U352="n/a","n/a",IF(AA352&lt;0,"n/a",IF(AA352="n/a","n/a",J352+U352-AA352)))</f>
        <v>59.736642051075755</v>
      </c>
      <c r="AP352" s="754">
        <f>IF(U352="n/a","n/a",J352+U352)</f>
        <v>70.200730448865812</v>
      </c>
      <c r="AQ352" s="902">
        <f>IF(OR(AC352&lt;0.01,AF352="n/a"),"n/a",(I352/SQRT(22.5*AC352*(I352/AF352))-1)*100)</f>
        <v>-22.844937807983722</v>
      </c>
      <c r="AR352" s="663">
        <f>INDEX(Historical!$C$7:$C$1279,MATCH(B352,Historical!$B$7:$B$1301,0))*IF(AH352="n/a",1.03,IF(AH352&lt;0,1.01,IF(AH352&gt;10,1.1,(1+AH352/100))))</f>
        <v>1.9805500000000003</v>
      </c>
      <c r="AS352" s="900">
        <f>IF($AI352="n/a",1.03*AR352,IF($AI352&lt;0,1.01*AR352,IF($AI352&gt;10,1.1*AR352,(1+$AI352/100)*AR352)))</f>
        <v>2.036995675</v>
      </c>
      <c r="AT352" s="900">
        <f>IF($AK352="n/a",1.03*AS352,IF($AK352&lt;0,1.01*AS352,IF($AK352&gt;10,1.1*AS352,(1+$AK352/100)*AS352)))</f>
        <v>2.2044367194850003</v>
      </c>
      <c r="AU352" s="900">
        <f>IF($AK352="n/a",1.03*AT352,IF($AK352&lt;0,1.01*AT352,IF($AK352&gt;10,1.1*AT352,(1+$AK352/100)*AT352)))</f>
        <v>2.3856414178266676</v>
      </c>
      <c r="AV352" s="900">
        <f>IF($AK352="n/a",1.03*AU352,IF($AK352&lt;0,1.01*AU352,IF($AK352&gt;10,1.1*AU352,(1+$AK352/100)*AU352)))</f>
        <v>2.58174114237202</v>
      </c>
      <c r="AW352" s="663">
        <f>SUM(AR352:AV352)</f>
        <v>11.189364954683686</v>
      </c>
      <c r="AX352" s="761">
        <f>AW352/I352*100</f>
        <v>59.077956466122941</v>
      </c>
      <c r="AY352" s="948">
        <v>1.1000000000000001</v>
      </c>
      <c r="AZ352" s="886">
        <v>83.71</v>
      </c>
      <c r="BA352" s="886">
        <v>-28.470000000000002</v>
      </c>
      <c r="BB352" s="886">
        <v>0.32</v>
      </c>
      <c r="BC352" s="886">
        <v>-9.07</v>
      </c>
      <c r="BD352" s="921"/>
      <c r="BE352" s="635">
        <v>2014</v>
      </c>
      <c r="BF352" s="912">
        <f>IF(BE352&gt;2008,0,IF(BE352&gt;2001,1,IF(BE352&gt;1990,2,IF(BE352&gt;1980,3,IF(BE352&gt;1973,4,IF(BE352&gt;1970,5,IF(BE352&gt;1960,6,IF(BE352&gt;1958,7,IF(BE352&gt;1953,8,9)))))))))</f>
        <v>0</v>
      </c>
      <c r="BG352" s="896">
        <v>4.5999999999999996</v>
      </c>
    </row>
    <row r="353" spans="1:59" s="877" customFormat="1" x14ac:dyDescent="0.2">
      <c r="A353" s="895" t="s">
        <v>1807</v>
      </c>
      <c r="B353" s="615" t="s">
        <v>1808</v>
      </c>
      <c r="C353" s="946" t="s">
        <v>108</v>
      </c>
      <c r="D353" s="946" t="s">
        <v>118</v>
      </c>
      <c r="E353" s="746">
        <v>9</v>
      </c>
      <c r="F353" s="1199">
        <v>493</v>
      </c>
      <c r="G353" s="1199" t="s">
        <v>106</v>
      </c>
      <c r="H353" s="1199" t="s">
        <v>106</v>
      </c>
      <c r="I353" s="888">
        <v>196.95</v>
      </c>
      <c r="J353" s="663">
        <f>(M353/I353)*100</f>
        <v>1.3810611830413813</v>
      </c>
      <c r="K353" s="891">
        <v>0.68</v>
      </c>
      <c r="L353" s="901">
        <v>4</v>
      </c>
      <c r="M353" s="654">
        <f>K353*L353</f>
        <v>2.72</v>
      </c>
      <c r="N353" s="884" t="s">
        <v>218</v>
      </c>
      <c r="O353" s="747">
        <v>0.65</v>
      </c>
      <c r="P353" s="875">
        <v>43920</v>
      </c>
      <c r="Q353" s="875">
        <v>43936</v>
      </c>
      <c r="R353" s="654">
        <f>(K353-O353)/O353*100</f>
        <v>4.6153846153846194</v>
      </c>
      <c r="S353" s="714">
        <f>IF(INDEX(Historical!$D$7:$D$1277,MATCH(B353,Historical!$B$7:$B$1301,0))=0,"n/a",(INDEX(Historical!$C$7:$C$1279,MATCH(B353,Historical!$B$7:$B$1301,0))/INDEX(Historical!$D$7:$D$1277,MATCH(B353,Historical!$B$7:$B$1301,0))-1)*100)</f>
        <v>9.4420600858368999</v>
      </c>
      <c r="T353" s="714">
        <f>IF(INDEX(Historical!$F$7:$F$1270,MATCH(B353,Historical!$B$7:$B$1301,0))=0,"n/a",((INDEX(Historical!$C$7:$C$1279,MATCH(B353,Historical!$B$7:$B$1301,0))/INDEX(Historical!$F$7:$F$1270,MATCH(B353,Historical!$B$7:$B$1301,0)))^(1/3)-1)*100)</f>
        <v>13.370669304847693</v>
      </c>
      <c r="U353" s="714">
        <f>IF(INDEX(Historical!$H$7:$H$1270,MATCH(B353,Historical!$B$7:$B$1301,0))=0,"n/a",((INDEX(Historical!$C$7:$C$1279,MATCH(B353,Historical!$B$7:$B$1301,0))/INDEX(Historical!$H$7:$H$1270,MATCH(B353,Historical!$B$7:$B$1301,0)))^(1/5)-1)*100)</f>
        <v>16.662595574016503</v>
      </c>
      <c r="V353" s="714">
        <f>IF(INDEX(Historical!$O$7:$O$1270,MATCH(B353,Historical!$B$7:$B$1301,0))=0,"n/a",((INDEX(Historical!$C$7:$C$1279,MATCH(B353,Historical!$B$7:$B$1301,0))/INDEX(Historical!$O$7:$O$1270,MATCH(B353,Historical!$B$7:$B$1301,0)))^(1/10)-1)*100)</f>
        <v>9.3832150176213158</v>
      </c>
      <c r="W353" s="715">
        <f>IF(OR(U353&lt;=0,U353="n/a",V353&lt;=0,V353="n/a"),"n/a",U353/V353)</f>
        <v>1.7757874611979787</v>
      </c>
      <c r="X353" s="716">
        <f>IF(OR(AJ353&lt;=0,AJ353="n/a",U353&lt;=0,U353="n/a"),"n/a",U353/AJ353)</f>
        <v>1.9152408705766097</v>
      </c>
      <c r="Y353" s="890" t="s">
        <v>804</v>
      </c>
      <c r="Z353" s="663">
        <f>IF(OR(AC353&lt;0.01,AC353="n/a"),"n/a",M353/AC353*100)</f>
        <v>33.292533659730729</v>
      </c>
      <c r="AA353" s="900">
        <f>IF(OR(AC353&lt;0.01,AC353="n/a"),"n/a",I353/AC353)</f>
        <v>24.106487148102815</v>
      </c>
      <c r="AB353" s="901">
        <v>12</v>
      </c>
      <c r="AC353" s="879">
        <v>8.17</v>
      </c>
      <c r="AD353" s="879">
        <v>3.83</v>
      </c>
      <c r="AE353" s="879">
        <v>2.77</v>
      </c>
      <c r="AF353" s="879">
        <v>2.44</v>
      </c>
      <c r="AG353" s="879">
        <v>10.5</v>
      </c>
      <c r="AH353" s="879">
        <v>52.5</v>
      </c>
      <c r="AI353" s="879">
        <v>6.38</v>
      </c>
      <c r="AJ353" s="879">
        <v>8.6999999999999993</v>
      </c>
      <c r="AK353" s="879">
        <v>6.16</v>
      </c>
      <c r="AL353" s="892">
        <v>25450</v>
      </c>
      <c r="AM353" s="886">
        <v>0.4</v>
      </c>
      <c r="AN353" s="879">
        <v>0.56999999999999995</v>
      </c>
      <c r="AO353" s="753">
        <f>IF(U353="n/a","n/a",IF(AA353&lt;0,"n/a",IF(AA353="n/a","n/a",J353+U353-AA353)))</f>
        <v>-6.0628303910449297</v>
      </c>
      <c r="AP353" s="754">
        <f>IF(U353="n/a","n/a",J353+U353)</f>
        <v>18.043656757057885</v>
      </c>
      <c r="AQ353" s="902">
        <f>IF(OR(AC353&lt;0.01,AF353="n/a"),"n/a",(I353/SQRT(22.5*AC353*(I353/AF353))-1)*100)</f>
        <v>61.685330388478633</v>
      </c>
      <c r="AR353" s="663">
        <f>INDEX(Historical!$C$7:$C$1279,MATCH(B353,Historical!$B$7:$B$1301,0))*IF(AH353="n/a",1.03,IF(AH353&lt;0,1.01,IF(AH353&gt;10,1.1,(1+AH353/100))))</f>
        <v>2.8050000000000002</v>
      </c>
      <c r="AS353" s="900">
        <f>IF($AI353="n/a",1.03*AR353,IF($AI353&lt;0,1.01*AR353,IF($AI353&gt;10,1.1*AR353,(1+$AI353/100)*AR353)))</f>
        <v>2.9839590000000005</v>
      </c>
      <c r="AT353" s="900">
        <f>IF($AK353="n/a",1.03*AS353,IF($AK353&lt;0,1.01*AS353,IF($AK353&gt;10,1.1*AS353,(1+$AK353/100)*AS353)))</f>
        <v>3.1677708744000008</v>
      </c>
      <c r="AU353" s="900">
        <f>IF($AK353="n/a",1.03*AT353,IF($AK353&lt;0,1.01*AT353,IF($AK353&gt;10,1.1*AT353,(1+$AK353/100)*AT353)))</f>
        <v>3.3629055602630413</v>
      </c>
      <c r="AV353" s="900">
        <f>IF($AK353="n/a",1.03*AU353,IF($AK353&lt;0,1.01*AU353,IF($AK353&gt;10,1.1*AU353,(1+$AK353/100)*AU353)))</f>
        <v>3.570060542775245</v>
      </c>
      <c r="AW353" s="663">
        <f>SUM(AR353:AV353)</f>
        <v>15.889695977438286</v>
      </c>
      <c r="AX353" s="761">
        <f>AW353/I353*100</f>
        <v>8.0678832076355853</v>
      </c>
      <c r="AY353" s="948">
        <v>0.8</v>
      </c>
      <c r="AZ353" s="886">
        <v>37.4</v>
      </c>
      <c r="BA353" s="886">
        <v>-10.870000000000001</v>
      </c>
      <c r="BB353" s="886">
        <v>1.5699999999999998</v>
      </c>
      <c r="BC353" s="886">
        <v>1.8399999999999999</v>
      </c>
      <c r="BD353" s="921"/>
      <c r="BE353" s="635">
        <v>2012</v>
      </c>
      <c r="BF353" s="912">
        <f>IF(BE353&gt;2008,0,IF(BE353&gt;2001,1,IF(BE353&gt;1990,2,IF(BE353&gt;1980,3,IF(BE353&gt;1973,4,IF(BE353&gt;1970,5,IF(BE353&gt;1960,6,IF(BE353&gt;1958,7,IF(BE353&gt;1953,8,9)))))))))</f>
        <v>0</v>
      </c>
      <c r="BG353" s="896">
        <v>2.9000000000000004</v>
      </c>
    </row>
    <row r="354" spans="1:59" s="877" customFormat="1" ht="12.75" customHeight="1" x14ac:dyDescent="0.2">
      <c r="A354" s="877" t="s">
        <v>1804</v>
      </c>
      <c r="B354" s="615" t="s">
        <v>1805</v>
      </c>
      <c r="C354" s="946" t="s">
        <v>108</v>
      </c>
      <c r="D354" s="946" t="s">
        <v>4345</v>
      </c>
      <c r="E354" s="746">
        <v>9</v>
      </c>
      <c r="F354" s="1199">
        <v>443</v>
      </c>
      <c r="G354" s="1199" t="s">
        <v>106</v>
      </c>
      <c r="H354" s="1199" t="s">
        <v>106</v>
      </c>
      <c r="I354" s="888">
        <v>26</v>
      </c>
      <c r="J354" s="663">
        <f>(M354/I354)*100</f>
        <v>1.5384615384615385</v>
      </c>
      <c r="K354" s="891">
        <v>0.4</v>
      </c>
      <c r="L354" s="901">
        <v>1</v>
      </c>
      <c r="M354" s="654">
        <f>K354*L354</f>
        <v>0.4</v>
      </c>
      <c r="N354" s="884" t="s">
        <v>1806</v>
      </c>
      <c r="O354" s="747">
        <v>0.32</v>
      </c>
      <c r="P354" s="630">
        <v>43679</v>
      </c>
      <c r="Q354" s="630">
        <v>43689</v>
      </c>
      <c r="R354" s="654">
        <f>(K354-O354)/O354*100</f>
        <v>25.000000000000007</v>
      </c>
      <c r="S354" s="714">
        <f>IF(INDEX(Historical!$D$7:$D$1277,MATCH(B354,Historical!$B$7:$B$1301,0))=0,"n/a",(INDEX(Historical!$C$7:$C$1279,MATCH(B354,Historical!$B$7:$B$1301,0))/INDEX(Historical!$D$7:$D$1277,MATCH(B354,Historical!$B$7:$B$1301,0))-1)*100)</f>
        <v>25</v>
      </c>
      <c r="T354" s="714">
        <f>IF(INDEX(Historical!$F$7:$F$1270,MATCH(B354,Historical!$B$7:$B$1301,0))=0,"n/a",((INDEX(Historical!$C$7:$C$1279,MATCH(B354,Historical!$B$7:$B$1301,0))/INDEX(Historical!$F$7:$F$1270,MATCH(B354,Historical!$B$7:$B$1301,0)))^(1/3)-1)*100)</f>
        <v>12.624788044360603</v>
      </c>
      <c r="U354" s="714">
        <f>IF(INDEX(Historical!$H$7:$H$1270,MATCH(B354,Historical!$B$7:$B$1301,0))=0,"n/a",((INDEX(Historical!$C$7:$C$1279,MATCH(B354,Historical!$B$7:$B$1301,0))/INDEX(Historical!$H$7:$H$1270,MATCH(B354,Historical!$B$7:$B$1301,0)))^(1/5)-1)*100)</f>
        <v>8.9976987048345336</v>
      </c>
      <c r="V354" s="714" t="str">
        <f>IF(INDEX(Historical!$O$7:$O$1270,MATCH(B354,Historical!$B$7:$B$1301,0))=0,"n/a",((INDEX(Historical!$C$7:$C$1279,MATCH(B354,Historical!$B$7:$B$1301,0))/INDEX(Historical!$O$7:$O$1270,MATCH(B354,Historical!$B$7:$B$1301,0)))^(1/10)-1)*100)</f>
        <v>n/a</v>
      </c>
      <c r="W354" s="715" t="str">
        <f>IF(OR(U354&lt;=0,U354="n/a",V354&lt;=0,V354="n/a"),"n/a",U354/V354)</f>
        <v>n/a</v>
      </c>
      <c r="X354" s="716" t="str">
        <f>IF(OR(AJ354&lt;=0,AJ354="n/a",U354&lt;=0,U354="n/a"),"n/a",U354/AJ354)</f>
        <v>n/a</v>
      </c>
      <c r="Y354" s="890"/>
      <c r="Z354" s="663" t="str">
        <f>IF(OR(AC354&lt;0.01,AC354="n/a"),"n/a",M354/AC354*100)</f>
        <v>n/a</v>
      </c>
      <c r="AA354" s="900" t="str">
        <f>IF(OR(AC354&lt;0.01,AC354="n/a"),"n/a",I354/AC354)</f>
        <v>n/a</v>
      </c>
      <c r="AB354" s="901">
        <v>12</v>
      </c>
      <c r="AC354" s="879" t="s">
        <v>136</v>
      </c>
      <c r="AD354" s="879" t="s">
        <v>136</v>
      </c>
      <c r="AE354" s="879" t="s">
        <v>136</v>
      </c>
      <c r="AF354" s="879" t="s">
        <v>136</v>
      </c>
      <c r="AG354" s="879" t="s">
        <v>136</v>
      </c>
      <c r="AH354" s="879" t="s">
        <v>136</v>
      </c>
      <c r="AI354" s="879" t="s">
        <v>136</v>
      </c>
      <c r="AJ354" s="879" t="s">
        <v>136</v>
      </c>
      <c r="AK354" s="879" t="s">
        <v>136</v>
      </c>
      <c r="AL354" s="892" t="s">
        <v>136</v>
      </c>
      <c r="AM354" s="886" t="s">
        <v>136</v>
      </c>
      <c r="AN354" s="879" t="s">
        <v>136</v>
      </c>
      <c r="AO354" s="753" t="str">
        <f>IF(U354="n/a","n/a",IF(AA354&lt;0,"n/a",IF(AA354="n/a","n/a",J354+U354-AA354)))</f>
        <v>n/a</v>
      </c>
      <c r="AP354" s="754">
        <f>IF(U354="n/a","n/a",J354+U354)</f>
        <v>10.536160243296072</v>
      </c>
      <c r="AQ354" s="902" t="str">
        <f>IF(OR(AC354&lt;0.01,AF354="n/a"),"n/a",(I354/SQRT(22.5*AC354*(I354/AF354))-1)*100)</f>
        <v>n/a</v>
      </c>
      <c r="AR354" s="663">
        <f>INDEX(Historical!$C$7:$C$1279,MATCH(B354,Historical!$B$7:$B$1301,0))*IF(AH354="n/a",1.03,IF(AH354&lt;0,1.01,IF(AH354&gt;10,1.1,(1+AH354/100))))</f>
        <v>0.41200000000000003</v>
      </c>
      <c r="AS354" s="900">
        <f>IF($AI354="n/a",1.03*AR354,IF($AI354&lt;0,1.01*AR354,IF($AI354&gt;10,1.1*AR354,(1+$AI354/100)*AR354)))</f>
        <v>0.42436000000000007</v>
      </c>
      <c r="AT354" s="900">
        <f>IF($AK354="n/a",1.03*AS354,IF($AK354&lt;0,1.01*AS354,IF($AK354&gt;10,1.1*AS354,(1+$AK354/100)*AS354)))</f>
        <v>0.43709080000000006</v>
      </c>
      <c r="AU354" s="900">
        <f>IF($AK354="n/a",1.03*AT354,IF($AK354&lt;0,1.01*AT354,IF($AK354&gt;10,1.1*AT354,(1+$AK354/100)*AT354)))</f>
        <v>0.45020352400000008</v>
      </c>
      <c r="AV354" s="900">
        <f>IF($AK354="n/a",1.03*AU354,IF($AK354&lt;0,1.01*AU354,IF($AK354&gt;10,1.1*AU354,(1+$AK354/100)*AU354)))</f>
        <v>0.46370962972000007</v>
      </c>
      <c r="AW354" s="663">
        <f>SUM(AR354:AV354)</f>
        <v>2.1873639537200003</v>
      </c>
      <c r="AX354" s="761">
        <f>AW354/I354*100</f>
        <v>8.4129382835384625</v>
      </c>
      <c r="AY354" s="948" t="s">
        <v>136</v>
      </c>
      <c r="AZ354" s="886" t="s">
        <v>136</v>
      </c>
      <c r="BA354" s="886" t="s">
        <v>136</v>
      </c>
      <c r="BB354" s="886" t="s">
        <v>136</v>
      </c>
      <c r="BC354" s="886" t="s">
        <v>136</v>
      </c>
      <c r="BD354" s="921" t="s">
        <v>4271</v>
      </c>
      <c r="BE354" s="635">
        <v>2011</v>
      </c>
      <c r="BF354" s="912">
        <f>IF(BE354&gt;2008,0,IF(BE354&gt;2001,1,IF(BE354&gt;1990,2,IF(BE354&gt;1980,3,IF(BE354&gt;1973,4,IF(BE354&gt;1970,5,IF(BE354&gt;1960,6,IF(BE354&gt;1958,7,IF(BE354&gt;1953,8,9)))))))))</f>
        <v>0</v>
      </c>
      <c r="BG354" s="896" t="s">
        <v>136</v>
      </c>
    </row>
    <row r="355" spans="1:59" s="877" customFormat="1" ht="12.75" customHeight="1" x14ac:dyDescent="0.2">
      <c r="A355" s="717" t="s">
        <v>3789</v>
      </c>
      <c r="B355" s="1024" t="s">
        <v>3790</v>
      </c>
      <c r="C355" s="946" t="s">
        <v>112</v>
      </c>
      <c r="D355" s="946" t="s">
        <v>1222</v>
      </c>
      <c r="E355" s="746">
        <v>6</v>
      </c>
      <c r="F355" s="1199">
        <v>678</v>
      </c>
      <c r="G355" s="1199" t="s">
        <v>106</v>
      </c>
      <c r="H355" s="1199" t="s">
        <v>106</v>
      </c>
      <c r="I355" s="897">
        <v>49.4</v>
      </c>
      <c r="J355" s="663">
        <f>(M355/I355)*100</f>
        <v>0.72874493927125505</v>
      </c>
      <c r="K355" s="877">
        <v>0.09</v>
      </c>
      <c r="L355" s="1199">
        <v>4</v>
      </c>
      <c r="M355" s="654">
        <f>K355*L355</f>
        <v>0.36</v>
      </c>
      <c r="N355" s="1199" t="s">
        <v>517</v>
      </c>
      <c r="O355" s="615">
        <v>0.08</v>
      </c>
      <c r="P355" s="953">
        <v>43616</v>
      </c>
      <c r="Q355" s="953">
        <v>43630</v>
      </c>
      <c r="R355" s="654">
        <f>(K355-O355)/O355*100</f>
        <v>12.499999999999993</v>
      </c>
      <c r="S355" s="714">
        <f>IF(INDEX(Historical!$D$7:$D$1277,MATCH(B355,Historical!$B$7:$B$1301,0))=0,"n/a",(INDEX(Historical!$C$7:$C$1279,MATCH(B355,Historical!$B$7:$B$1301,0))/INDEX(Historical!$D$7:$D$1277,MATCH(B355,Historical!$B$7:$B$1301,0))-1)*100)</f>
        <v>12.903225806451601</v>
      </c>
      <c r="T355" s="714">
        <f>IF(INDEX(Historical!$F$7:$F$1270,MATCH(B355,Historical!$B$7:$B$1301,0))=0,"n/a",((INDEX(Historical!$C$7:$C$1279,MATCH(B355,Historical!$B$7:$B$1301,0))/INDEX(Historical!$F$7:$F$1270,MATCH(B355,Historical!$B$7:$B$1301,0)))^(1/3)-1)*100)</f>
        <v>16.738772165039471</v>
      </c>
      <c r="U355" s="714">
        <f>IF(INDEX(Historical!$H$7:$H$1270,MATCH(B355,Historical!$B$7:$B$1301,0))=0,"n/a",((INDEX(Historical!$C$7:$C$1279,MATCH(B355,Historical!$B$7:$B$1301,0))/INDEX(Historical!$H$7:$H$1270,MATCH(B355,Historical!$B$7:$B$1301,0)))^(1/5)-1)*100)</f>
        <v>54.31267884159363</v>
      </c>
      <c r="V355" s="714" t="str">
        <f>IF(INDEX(Historical!$O$7:$O$1270,MATCH(B355,Historical!$B$7:$B$1301,0))=0,"n/a",((INDEX(Historical!$C$7:$C$1279,MATCH(B355,Historical!$B$7:$B$1301,0))/INDEX(Historical!$O$7:$O$1270,MATCH(B355,Historical!$B$7:$B$1301,0)))^(1/10)-1)*100)</f>
        <v>n/a</v>
      </c>
      <c r="W355" s="715" t="str">
        <f>IF(OR(U355&lt;=0,U355="n/a",V355&lt;=0,V355="n/a"),"n/a",U355/V355)</f>
        <v>n/a</v>
      </c>
      <c r="X355" s="716" t="str">
        <f>IF(OR(AJ355&lt;=0,AJ355="n/a",U355&lt;=0,U355="n/a"),"n/a",U355/AJ355)</f>
        <v>n/a</v>
      </c>
      <c r="Y355" s="664"/>
      <c r="Z355" s="663" t="str">
        <f>IF(OR(AC355&lt;0.01,AC355="n/a"),"n/a",M355/AC355*100)</f>
        <v>n/a</v>
      </c>
      <c r="AA355" s="900" t="str">
        <f>IF(OR(AC355&lt;0.01,AC355="n/a"),"n/a",I355/AC355)</f>
        <v>n/a</v>
      </c>
      <c r="AB355" s="901">
        <v>3</v>
      </c>
      <c r="AC355" s="896">
        <v>-3.15</v>
      </c>
      <c r="AD355" s="896" t="s">
        <v>136</v>
      </c>
      <c r="AE355" s="879">
        <v>2.11</v>
      </c>
      <c r="AF355" s="879">
        <v>6.54</v>
      </c>
      <c r="AG355" s="879">
        <v>-49.7</v>
      </c>
      <c r="AH355" s="879">
        <v>-363.3</v>
      </c>
      <c r="AI355" s="879">
        <v>6.2600000000000007</v>
      </c>
      <c r="AJ355" s="694">
        <v>-2.2599999999999998</v>
      </c>
      <c r="AK355" s="694">
        <v>19</v>
      </c>
      <c r="AL355" s="896">
        <v>3530</v>
      </c>
      <c r="AM355" s="896">
        <v>1</v>
      </c>
      <c r="AN355" s="896">
        <v>2.31</v>
      </c>
      <c r="AO355" s="753" t="str">
        <f>IF(U355="n/a","n/a",IF(AA355&lt;0,"n/a",IF(AA355="n/a","n/a",J355+U355-AA355)))</f>
        <v>n/a</v>
      </c>
      <c r="AP355" s="754">
        <f>IF(U355="n/a","n/a",J355+U355)</f>
        <v>55.041423780864882</v>
      </c>
      <c r="AQ355" s="902" t="str">
        <f>IF(OR(AC355&lt;0.01,AF355="n/a"),"n/a",(I355/SQRT(22.5*AC355*(I355/AF355))-1)*100)</f>
        <v>n/a</v>
      </c>
      <c r="AR355" s="663">
        <f>INDEX(Historical!$C$7:$C$1279,MATCH(B355,Historical!$B$7:$B$1301,0))*IF(AH355="n/a",1.03,IF(AH355&lt;0,1.01,IF(AH355&gt;10,1.1,(1+AH355/100))))</f>
        <v>0.35349999999999998</v>
      </c>
      <c r="AS355" s="900">
        <f>IF($AI355="n/a",1.03*AR355,IF($AI355&lt;0,1.01*AR355,IF($AI355&gt;10,1.1*AR355,(1+$AI355/100)*AR355)))</f>
        <v>0.37562909999999999</v>
      </c>
      <c r="AT355" s="900">
        <f>IF($AK355="n/a",1.03*AS355,IF($AK355&lt;0,1.01*AS355,IF($AK355&gt;10,1.1*AS355,(1+$AK355/100)*AS355)))</f>
        <v>0.41319201000000005</v>
      </c>
      <c r="AU355" s="900">
        <f>IF($AK355="n/a",1.03*AT355,IF($AK355&lt;0,1.01*AT355,IF($AK355&gt;10,1.1*AT355,(1+$AK355/100)*AT355)))</f>
        <v>0.45451121100000008</v>
      </c>
      <c r="AV355" s="900">
        <f>IF($AK355="n/a",1.03*AU355,IF($AK355&lt;0,1.01*AU355,IF($AK355&gt;10,1.1*AU355,(1+$AK355/100)*AU355)))</f>
        <v>0.49996233210000013</v>
      </c>
      <c r="AW355" s="663">
        <f>SUM(AR355:AV355)</f>
        <v>2.0967946531000003</v>
      </c>
      <c r="AX355" s="761">
        <f>AW355/I355*100</f>
        <v>4.2445235892712558</v>
      </c>
      <c r="AY355" s="742">
        <v>1.44</v>
      </c>
      <c r="AZ355" s="879">
        <v>123.22999999999999</v>
      </c>
      <c r="BA355" s="879">
        <v>-4.26</v>
      </c>
      <c r="BB355" s="879">
        <v>14.37</v>
      </c>
      <c r="BC355" s="879">
        <v>26.650000000000002</v>
      </c>
      <c r="BD355" s="921"/>
      <c r="BE355" s="635">
        <v>2014</v>
      </c>
      <c r="BF355" s="912">
        <f>IF(BE355&gt;2008,0,IF(BE355&gt;2001,1,IF(BE355&gt;1990,2,IF(BE355&gt;1980,3,IF(BE355&gt;1973,4,IF(BE355&gt;1970,5,IF(BE355&gt;1960,6,IF(BE355&gt;1958,7,IF(BE355&gt;1953,8,9)))))))))</f>
        <v>0</v>
      </c>
      <c r="BG355" s="896">
        <v>-10.299999999999999</v>
      </c>
    </row>
    <row r="356" spans="1:59" s="877" customFormat="1" ht="12.75" customHeight="1" x14ac:dyDescent="0.2">
      <c r="A356" s="877" t="s">
        <v>3002</v>
      </c>
      <c r="B356" s="615" t="s">
        <v>3003</v>
      </c>
      <c r="C356" s="946" t="s">
        <v>108</v>
      </c>
      <c r="D356" s="946" t="s">
        <v>4337</v>
      </c>
      <c r="E356" s="746">
        <v>6</v>
      </c>
      <c r="F356" s="1199">
        <v>676</v>
      </c>
      <c r="G356" s="1199" t="s">
        <v>106</v>
      </c>
      <c r="H356" s="1199" t="s">
        <v>106</v>
      </c>
      <c r="I356" s="888">
        <v>28.7</v>
      </c>
      <c r="J356" s="663">
        <f>(M356/I356)*100</f>
        <v>1.6724738675958188</v>
      </c>
      <c r="K356" s="891">
        <v>0.12</v>
      </c>
      <c r="L356" s="901">
        <v>4</v>
      </c>
      <c r="M356" s="654">
        <f>K356*L356</f>
        <v>0.48</v>
      </c>
      <c r="N356" s="884" t="s">
        <v>989</v>
      </c>
      <c r="O356" s="747">
        <v>0.11</v>
      </c>
      <c r="P356" s="880">
        <v>43593</v>
      </c>
      <c r="Q356" s="880">
        <v>43608</v>
      </c>
      <c r="R356" s="654">
        <f>(K356-O356)/O356*100</f>
        <v>9.0909090909090864</v>
      </c>
      <c r="S356" s="714">
        <f>IF(INDEX(Historical!$D$7:$D$1277,MATCH(B356,Historical!$B$7:$B$1301,0))=0,"n/a",(INDEX(Historical!$C$7:$C$1279,MATCH(B356,Historical!$B$7:$B$1301,0))/INDEX(Historical!$D$7:$D$1277,MATCH(B356,Historical!$B$7:$B$1301,0))-1)*100)</f>
        <v>11.904761904761907</v>
      </c>
      <c r="T356" s="714">
        <f>IF(INDEX(Historical!$F$7:$F$1270,MATCH(B356,Historical!$B$7:$B$1301,0))=0,"n/a",((INDEX(Historical!$C$7:$C$1279,MATCH(B356,Historical!$B$7:$B$1301,0))/INDEX(Historical!$F$7:$F$1270,MATCH(B356,Historical!$B$7:$B$1301,0)))^(1/3)-1)*100)</f>
        <v>23.420115855534362</v>
      </c>
      <c r="U356" s="714">
        <f>IF(INDEX(Historical!$H$7:$H$1270,MATCH(B356,Historical!$B$7:$B$1301,0))=0,"n/a",((INDEX(Historical!$C$7:$C$1279,MATCH(B356,Historical!$B$7:$B$1301,0))/INDEX(Historical!$H$7:$H$1270,MATCH(B356,Historical!$B$7:$B$1301,0)))^(1/5)-1)*100)</f>
        <v>22.554648108752783</v>
      </c>
      <c r="V356" s="714">
        <f>IF(INDEX(Historical!$O$7:$O$1270,MATCH(B356,Historical!$B$7:$B$1301,0))=0,"n/a",((INDEX(Historical!$C$7:$C$1279,MATCH(B356,Historical!$B$7:$B$1301,0))/INDEX(Historical!$O$7:$O$1270,MATCH(B356,Historical!$B$7:$B$1301,0)))^(1/10)-1)*100)</f>
        <v>11.377582609497082</v>
      </c>
      <c r="W356" s="715">
        <f>IF(OR(U356&lt;=0,U356="n/a",V356&lt;=0,V356="n/a"),"n/a",U356/V356)</f>
        <v>1.9823761235471931</v>
      </c>
      <c r="X356" s="716">
        <f>IF(OR(AJ356&lt;=0,AJ356="n/a",U356&lt;=0,U356="n/a"),"n/a",U356/AJ356)</f>
        <v>2.4252309794357831</v>
      </c>
      <c r="Y356" s="676"/>
      <c r="Z356" s="663">
        <f>IF(OR(AC356&lt;0.01,AC356="n/a"),"n/a",M356/AC356*100)</f>
        <v>17.454545454545453</v>
      </c>
      <c r="AA356" s="900">
        <f>IF(OR(AC356&lt;0.01,AC356="n/a"),"n/a",I356/AC356)</f>
        <v>10.436363636363636</v>
      </c>
      <c r="AB356" s="901">
        <v>12</v>
      </c>
      <c r="AC356" s="879">
        <v>2.75</v>
      </c>
      <c r="AD356" s="879">
        <v>0.84</v>
      </c>
      <c r="AE356" s="879">
        <v>2.65</v>
      </c>
      <c r="AF356" s="879">
        <v>0.77</v>
      </c>
      <c r="AG356" s="879">
        <v>8</v>
      </c>
      <c r="AH356" s="879">
        <v>-28.000000000000004</v>
      </c>
      <c r="AI356" s="879">
        <v>30.3</v>
      </c>
      <c r="AJ356" s="879">
        <v>9.3000000000000007</v>
      </c>
      <c r="AK356" s="879">
        <v>12</v>
      </c>
      <c r="AL356" s="892">
        <v>1470</v>
      </c>
      <c r="AM356" s="886">
        <v>0.89999999999999991</v>
      </c>
      <c r="AN356" s="879">
        <v>0.1</v>
      </c>
      <c r="AO356" s="753">
        <f>IF(U356="n/a","n/a",IF(AA356&lt;0,"n/a",IF(AA356="n/a","n/a",J356+U356-AA356)))</f>
        <v>13.790758339984967</v>
      </c>
      <c r="AP356" s="754">
        <f>IF(U356="n/a","n/a",J356+U356)</f>
        <v>24.227121976348602</v>
      </c>
      <c r="AQ356" s="902">
        <f>IF(OR(AC356&lt;0.01,AF356="n/a"),"n/a",(I356/SQRT(22.5*AC356*(I356/AF356))-1)*100)</f>
        <v>-40.237507117293411</v>
      </c>
      <c r="AR356" s="663">
        <f>INDEX(Historical!$C$7:$C$1279,MATCH(B356,Historical!$B$7:$B$1301,0))*IF(AH356="n/a",1.03,IF(AH356&lt;0,1.01,IF(AH356&gt;10,1.1,(1+AH356/100))))</f>
        <v>0.47469999999999996</v>
      </c>
      <c r="AS356" s="900">
        <f>IF($AI356="n/a",1.03*AR356,IF($AI356&lt;0,1.01*AR356,IF($AI356&gt;10,1.1*AR356,(1+$AI356/100)*AR356)))</f>
        <v>0.52217000000000002</v>
      </c>
      <c r="AT356" s="900">
        <f>IF($AK356="n/a",1.03*AS356,IF($AK356&lt;0,1.01*AS356,IF($AK356&gt;10,1.1*AS356,(1+$AK356/100)*AS356)))</f>
        <v>0.57438700000000009</v>
      </c>
      <c r="AU356" s="900">
        <f>IF($AK356="n/a",1.03*AT356,IF($AK356&lt;0,1.01*AT356,IF($AK356&gt;10,1.1*AT356,(1+$AK356/100)*AT356)))</f>
        <v>0.63182570000000016</v>
      </c>
      <c r="AV356" s="900">
        <f>IF($AK356="n/a",1.03*AU356,IF($AK356&lt;0,1.01*AU356,IF($AK356&gt;10,1.1*AU356,(1+$AK356/100)*AU356)))</f>
        <v>0.69500827000000021</v>
      </c>
      <c r="AW356" s="663">
        <f>SUM(AR356:AV356)</f>
        <v>2.8980909700000006</v>
      </c>
      <c r="AX356" s="761">
        <f>AW356/I356*100</f>
        <v>10.097877944250873</v>
      </c>
      <c r="AY356" s="948">
        <v>1.36</v>
      </c>
      <c r="AZ356" s="886">
        <v>60.870000000000005</v>
      </c>
      <c r="BA356" s="886">
        <v>-37.68</v>
      </c>
      <c r="BB356" s="886">
        <v>6.5699999999999994</v>
      </c>
      <c r="BC356" s="886">
        <v>-20.440000000000001</v>
      </c>
      <c r="BD356" s="921"/>
      <c r="BE356" s="635">
        <v>2014</v>
      </c>
      <c r="BF356" s="912">
        <f>IF(BE356&gt;2008,0,IF(BE356&gt;2001,1,IF(BE356&gt;1990,2,IF(BE356&gt;1980,3,IF(BE356&gt;1973,4,IF(BE356&gt;1970,5,IF(BE356&gt;1960,6,IF(BE356&gt;1958,7,IF(BE356&gt;1953,8,9)))))))))</f>
        <v>0</v>
      </c>
      <c r="BG356" s="896">
        <v>1.2</v>
      </c>
    </row>
    <row r="357" spans="1:59" s="877" customFormat="1" ht="12.75" customHeight="1" x14ac:dyDescent="0.2">
      <c r="A357" s="885" t="s">
        <v>2964</v>
      </c>
      <c r="B357" s="615" t="s">
        <v>2965</v>
      </c>
      <c r="C357" s="946" t="s">
        <v>112</v>
      </c>
      <c r="D357" s="946" t="s">
        <v>4338</v>
      </c>
      <c r="E357" s="746">
        <v>7</v>
      </c>
      <c r="F357" s="1199">
        <v>629</v>
      </c>
      <c r="G357" s="1199" t="s">
        <v>106</v>
      </c>
      <c r="H357" s="1199" t="s">
        <v>106</v>
      </c>
      <c r="I357" s="888">
        <v>177.7</v>
      </c>
      <c r="J357" s="663">
        <f>(M357/I357)*100</f>
        <v>3.995498030388295</v>
      </c>
      <c r="K357" s="891">
        <v>1.7749999999999999</v>
      </c>
      <c r="L357" s="901">
        <v>4</v>
      </c>
      <c r="M357" s="654">
        <f>K357*L357</f>
        <v>7.1</v>
      </c>
      <c r="N357" s="884" t="s">
        <v>719</v>
      </c>
      <c r="O357" s="747">
        <v>1.6</v>
      </c>
      <c r="P357" s="875">
        <v>43845</v>
      </c>
      <c r="Q357" s="875">
        <v>43861</v>
      </c>
      <c r="R357" s="654">
        <f>(K357-O357)/O357*100</f>
        <v>10.937499999999989</v>
      </c>
      <c r="S357" s="714">
        <f>IF(INDEX(Historical!$D$7:$D$1277,MATCH(B357,Historical!$B$7:$B$1301,0))=0,"n/a",(INDEX(Historical!$C$7:$C$1279,MATCH(B357,Historical!$B$7:$B$1301,0))/INDEX(Historical!$D$7:$D$1277,MATCH(B357,Historical!$B$7:$B$1301,0))-1)*100)</f>
        <v>14.285714285714302</v>
      </c>
      <c r="T357" s="714">
        <f>IF(INDEX(Historical!$F$7:$F$1270,MATCH(B357,Historical!$B$7:$B$1301,0))=0,"n/a",((INDEX(Historical!$C$7:$C$1279,MATCH(B357,Historical!$B$7:$B$1301,0))/INDEX(Historical!$F$7:$F$1270,MATCH(B357,Historical!$B$7:$B$1301,0)))^(1/3)-1)*100)</f>
        <v>18.977669851800584</v>
      </c>
      <c r="U357" s="714">
        <f>IF(INDEX(Historical!$H$7:$H$1270,MATCH(B357,Historical!$B$7:$B$1301,0))=0,"n/a",((INDEX(Historical!$C$7:$C$1279,MATCH(B357,Historical!$B$7:$B$1301,0))/INDEX(Historical!$H$7:$H$1270,MATCH(B357,Historical!$B$7:$B$1301,0)))^(1/5)-1)*100)</f>
        <v>26.19146889603865</v>
      </c>
      <c r="V357" s="714">
        <f>IF(INDEX(Historical!$O$7:$O$1270,MATCH(B357,Historical!$B$7:$B$1301,0))=0,"n/a",((INDEX(Historical!$C$7:$C$1279,MATCH(B357,Historical!$B$7:$B$1301,0))/INDEX(Historical!$O$7:$O$1270,MATCH(B357,Historical!$B$7:$B$1301,0)))^(1/10)-1)*100)</f>
        <v>12.972260030233684</v>
      </c>
      <c r="W357" s="715">
        <f>IF(OR(U357&lt;=0,U357="n/a",V357&lt;=0,V357="n/a"),"n/a",U357/V357)</f>
        <v>2.0190366855887665</v>
      </c>
      <c r="X357" s="716">
        <f>IF(OR(AJ357&lt;=0,AJ357="n/a",U357&lt;=0,U357="n/a"),"n/a",U357/AJ357)</f>
        <v>3.0813492818868999</v>
      </c>
      <c r="Y357" s="890" t="s">
        <v>4124</v>
      </c>
      <c r="Z357" s="663">
        <f>IF(OR(AC357&lt;0.01,AC357="n/a"),"n/a",M357/AC357*100)</f>
        <v>112.6984126984127</v>
      </c>
      <c r="AA357" s="900">
        <f>IF(OR(AC357&lt;0.01,AC357="n/a"),"n/a",I357/AC357)</f>
        <v>28.206349206349206</v>
      </c>
      <c r="AB357" s="901">
        <v>12</v>
      </c>
      <c r="AC357" s="879">
        <v>6.3</v>
      </c>
      <c r="AD357" s="879">
        <v>1.85</v>
      </c>
      <c r="AE357" s="879">
        <v>1.37</v>
      </c>
      <c r="AF357" s="879">
        <v>4.34</v>
      </c>
      <c r="AG357" s="879">
        <v>15.5</v>
      </c>
      <c r="AH357" s="879">
        <v>1</v>
      </c>
      <c r="AI357" s="879">
        <v>10.82</v>
      </c>
      <c r="AJ357" s="879">
        <v>8.5</v>
      </c>
      <c r="AK357" s="879">
        <v>15</v>
      </c>
      <c r="AL357" s="892">
        <v>6650</v>
      </c>
      <c r="AM357" s="886">
        <v>0.70000000000000007</v>
      </c>
      <c r="AN357" s="879">
        <v>0.16</v>
      </c>
      <c r="AO357" s="753">
        <f>IF(U357="n/a","n/a",IF(AA357&lt;0,"n/a",IF(AA357="n/a","n/a",J357+U357-AA357)))</f>
        <v>1.9806177200777384</v>
      </c>
      <c r="AP357" s="754">
        <f>IF(U357="n/a","n/a",J357+U357)</f>
        <v>30.186966926426944</v>
      </c>
      <c r="AQ357" s="902">
        <f>IF(OR(AC357&lt;0.01,AF357="n/a"),"n/a",(I357/SQRT(22.5*AC357*(I357/AF357))-1)*100)</f>
        <v>133.25289618833654</v>
      </c>
      <c r="AR357" s="663">
        <f>INDEX(Historical!$C$7:$C$1279,MATCH(B357,Historical!$B$7:$B$1301,0))*IF(AH357="n/a",1.03,IF(AH357&lt;0,1.01,IF(AH357&gt;10,1.1,(1+AH357/100))))</f>
        <v>6.4640000000000004</v>
      </c>
      <c r="AS357" s="900">
        <f>IF($AI357="n/a",1.03*AR357,IF($AI357&lt;0,1.01*AR357,IF($AI357&gt;10,1.1*AR357,(1+$AI357/100)*AR357)))</f>
        <v>7.1104000000000012</v>
      </c>
      <c r="AT357" s="900">
        <f>IF($AK357="n/a",1.03*AS357,IF($AK357&lt;0,1.01*AS357,IF($AK357&gt;10,1.1*AS357,(1+$AK357/100)*AS357)))</f>
        <v>7.8214400000000017</v>
      </c>
      <c r="AU357" s="900">
        <f>IF($AK357="n/a",1.03*AT357,IF($AK357&lt;0,1.01*AT357,IF($AK357&gt;10,1.1*AT357,(1+$AK357/100)*AT357)))</f>
        <v>8.6035840000000032</v>
      </c>
      <c r="AV357" s="900">
        <f>IF($AK357="n/a",1.03*AU357,IF($AK357&lt;0,1.01*AU357,IF($AK357&gt;10,1.1*AU357,(1+$AK357/100)*AU357)))</f>
        <v>9.4639424000000041</v>
      </c>
      <c r="AW357" s="663">
        <f>SUM(AR357:AV357)</f>
        <v>39.463366400000012</v>
      </c>
      <c r="AX357" s="761">
        <f>AW357/I357*100</f>
        <v>22.207859538548121</v>
      </c>
      <c r="AY357" s="948">
        <v>0.65</v>
      </c>
      <c r="AZ357" s="886">
        <v>33.64</v>
      </c>
      <c r="BA357" s="886">
        <v>-4.9000000000000004</v>
      </c>
      <c r="BB357" s="886">
        <v>5.91</v>
      </c>
      <c r="BC357" s="886">
        <v>4.6100000000000003</v>
      </c>
      <c r="BD357" s="921"/>
      <c r="BE357" s="635">
        <v>2014</v>
      </c>
      <c r="BF357" s="912">
        <f>IF(BE357&gt;2008,0,IF(BE357&gt;2001,1,IF(BE357&gt;1990,2,IF(BE357&gt;1980,3,IF(BE357&gt;1973,4,IF(BE357&gt;1970,5,IF(BE357&gt;1960,6,IF(BE357&gt;1958,7,IF(BE357&gt;1953,8,9)))))))))</f>
        <v>0</v>
      </c>
      <c r="BG357" s="896">
        <v>8.4</v>
      </c>
    </row>
    <row r="358" spans="1:59" s="877" customFormat="1" ht="12.75" customHeight="1" x14ac:dyDescent="0.2">
      <c r="A358" s="877" t="s">
        <v>1793</v>
      </c>
      <c r="B358" s="615" t="s">
        <v>1794</v>
      </c>
      <c r="C358" s="946" t="s">
        <v>108</v>
      </c>
      <c r="D358" s="946" t="s">
        <v>4345</v>
      </c>
      <c r="E358" s="746">
        <v>9</v>
      </c>
      <c r="F358" s="1199">
        <v>427</v>
      </c>
      <c r="G358" s="1199" t="s">
        <v>106</v>
      </c>
      <c r="H358" s="1199" t="s">
        <v>106</v>
      </c>
      <c r="I358" s="888">
        <v>17.489999999999998</v>
      </c>
      <c r="J358" s="663">
        <f>(M358/I358)*100</f>
        <v>4.802744425385935</v>
      </c>
      <c r="K358" s="891">
        <v>0.21</v>
      </c>
      <c r="L358" s="901">
        <v>4</v>
      </c>
      <c r="M358" s="654">
        <f>K358*L358</f>
        <v>0.84</v>
      </c>
      <c r="N358" s="884" t="s">
        <v>433</v>
      </c>
      <c r="O358" s="747">
        <v>0.2</v>
      </c>
      <c r="P358" s="880">
        <v>43592</v>
      </c>
      <c r="Q358" s="880">
        <v>43607</v>
      </c>
      <c r="R358" s="654">
        <f>(K358-O358)/O358*100</f>
        <v>4.9999999999999902</v>
      </c>
      <c r="S358" s="714">
        <f>IF(INDEX(Historical!$D$7:$D$1277,MATCH(B358,Historical!$B$7:$B$1301,0))=0,"n/a",(INDEX(Historical!$C$7:$C$1279,MATCH(B358,Historical!$B$7:$B$1301,0))/INDEX(Historical!$D$7:$D$1277,MATCH(B358,Historical!$B$7:$B$1301,0))-1)*100)</f>
        <v>6.4102564102564097</v>
      </c>
      <c r="T358" s="714">
        <f>IF(INDEX(Historical!$F$7:$F$1270,MATCH(B358,Historical!$B$7:$B$1301,0))=0,"n/a",((INDEX(Historical!$C$7:$C$1279,MATCH(B358,Historical!$B$7:$B$1301,0))/INDEX(Historical!$F$7:$F$1270,MATCH(B358,Historical!$B$7:$B$1301,0)))^(1/3)-1)*100)</f>
        <v>7.3992124081007526</v>
      </c>
      <c r="U358" s="714">
        <f>IF(INDEX(Historical!$H$7:$H$1270,MATCH(B358,Historical!$B$7:$B$1301,0))=0,"n/a",((INDEX(Historical!$C$7:$C$1279,MATCH(B358,Historical!$B$7:$B$1301,0))/INDEX(Historical!$H$7:$H$1270,MATCH(B358,Historical!$B$7:$B$1301,0)))^(1/5)-1)*100)</f>
        <v>11.115949691946781</v>
      </c>
      <c r="V358" s="714">
        <f>IF(INDEX(Historical!$O$7:$O$1270,MATCH(B358,Historical!$B$7:$B$1301,0))=0,"n/a",((INDEX(Historical!$C$7:$C$1279,MATCH(B358,Historical!$B$7:$B$1301,0))/INDEX(Historical!$O$7:$O$1270,MATCH(B358,Historical!$B$7:$B$1301,0)))^(1/10)-1)*100)</f>
        <v>24.877316710658093</v>
      </c>
      <c r="W358" s="715">
        <f>IF(OR(U358&lt;=0,U358="n/a",V358&lt;=0,V358="n/a"),"n/a",U358/V358)</f>
        <v>0.44683073424813607</v>
      </c>
      <c r="X358" s="716">
        <f>IF(OR(AJ358&lt;=0,AJ358="n/a",U358&lt;=0,U358="n/a"),"n/a",U358/AJ358)</f>
        <v>1.6110072017314174</v>
      </c>
      <c r="Y358" s="676"/>
      <c r="Z358" s="663">
        <f>IF(OR(AC358&lt;0.01,AC358="n/a"),"n/a",M358/AC358*100)</f>
        <v>46.408839779005525</v>
      </c>
      <c r="AA358" s="900">
        <f>IF(OR(AC358&lt;0.01,AC358="n/a"),"n/a",I358/AC358)</f>
        <v>9.6629834254143638</v>
      </c>
      <c r="AB358" s="901">
        <v>12</v>
      </c>
      <c r="AC358" s="879">
        <v>1.81</v>
      </c>
      <c r="AD358" s="879" t="s">
        <v>136</v>
      </c>
      <c r="AE358" s="879">
        <v>2.91</v>
      </c>
      <c r="AF358" s="879">
        <v>1.41</v>
      </c>
      <c r="AG358" s="879">
        <v>14.6</v>
      </c>
      <c r="AH358" s="879">
        <v>0.2</v>
      </c>
      <c r="AI358" s="879">
        <v>-9.379999999999999</v>
      </c>
      <c r="AJ358" s="879">
        <v>6.9</v>
      </c>
      <c r="AK358" s="879" t="s">
        <v>136</v>
      </c>
      <c r="AL358" s="892">
        <v>291.7</v>
      </c>
      <c r="AM358" s="886">
        <v>3.6999999999999997</v>
      </c>
      <c r="AN358" s="879">
        <v>0.22</v>
      </c>
      <c r="AO358" s="753">
        <f>IF(U358="n/a","n/a",IF(AA358&lt;0,"n/a",IF(AA358="n/a","n/a",J358+U358-AA358)))</f>
        <v>6.2557106919183525</v>
      </c>
      <c r="AP358" s="754">
        <f>IF(U358="n/a","n/a",J358+U358)</f>
        <v>15.918694117332716</v>
      </c>
      <c r="AQ358" s="902">
        <f>IF(OR(AC358&lt;0.01,AF358="n/a"),"n/a",(I358/SQRT(22.5*AC358*(I358/AF358))-1)*100)</f>
        <v>-22.183102006956943</v>
      </c>
      <c r="AR358" s="663">
        <f>INDEX(Historical!$C$7:$C$1279,MATCH(B358,Historical!$B$7:$B$1301,0))*IF(AH358="n/a",1.03,IF(AH358&lt;0,1.01,IF(AH358&gt;10,1.1,(1+AH358/100))))</f>
        <v>0.83165999999999995</v>
      </c>
      <c r="AS358" s="900">
        <f>IF($AI358="n/a",1.03*AR358,IF($AI358&lt;0,1.01*AR358,IF($AI358&gt;10,1.1*AR358,(1+$AI358/100)*AR358)))</f>
        <v>0.83997659999999996</v>
      </c>
      <c r="AT358" s="900">
        <f>IF($AK358="n/a",1.03*AS358,IF($AK358&lt;0,1.01*AS358,IF($AK358&gt;10,1.1*AS358,(1+$AK358/100)*AS358)))</f>
        <v>0.86517589799999994</v>
      </c>
      <c r="AU358" s="900">
        <f>IF($AK358="n/a",1.03*AT358,IF($AK358&lt;0,1.01*AT358,IF($AK358&gt;10,1.1*AT358,(1+$AK358/100)*AT358)))</f>
        <v>0.89113117493999994</v>
      </c>
      <c r="AV358" s="900">
        <f>IF($AK358="n/a",1.03*AU358,IF($AK358&lt;0,1.01*AU358,IF($AK358&gt;10,1.1*AU358,(1+$AK358/100)*AU358)))</f>
        <v>0.91786511018819994</v>
      </c>
      <c r="AW358" s="663">
        <f>SUM(AR358:AV358)</f>
        <v>4.3458087831281995</v>
      </c>
      <c r="AX358" s="761">
        <f>AW358/I358*100</f>
        <v>24.847391555907375</v>
      </c>
      <c r="AY358" s="948">
        <v>0.96</v>
      </c>
      <c r="AZ358" s="886">
        <v>27.29</v>
      </c>
      <c r="BA358" s="886">
        <v>-32.54</v>
      </c>
      <c r="BB358" s="886">
        <v>0.44999999999999996</v>
      </c>
      <c r="BC358" s="886">
        <v>-16.54</v>
      </c>
      <c r="BD358" s="921"/>
      <c r="BE358" s="635">
        <v>2011</v>
      </c>
      <c r="BF358" s="912">
        <f>IF(BE358&gt;2008,0,IF(BE358&gt;2001,1,IF(BE358&gt;1990,2,IF(BE358&gt;1980,3,IF(BE358&gt;1973,4,IF(BE358&gt;1970,5,IF(BE358&gt;1960,6,IF(BE358&gt;1958,7,IF(BE358&gt;1953,8,9)))))))))</f>
        <v>0</v>
      </c>
      <c r="BG358" s="896">
        <v>1.2</v>
      </c>
    </row>
    <row r="359" spans="1:59" s="877" customFormat="1" ht="12.75" customHeight="1" x14ac:dyDescent="0.2">
      <c r="A359" s="885" t="s">
        <v>1768</v>
      </c>
      <c r="B359" s="615" t="s">
        <v>1769</v>
      </c>
      <c r="C359" s="946" t="s">
        <v>108</v>
      </c>
      <c r="D359" s="946" t="s">
        <v>4345</v>
      </c>
      <c r="E359" s="746">
        <v>8</v>
      </c>
      <c r="F359" s="1199">
        <v>564</v>
      </c>
      <c r="G359" s="1199" t="s">
        <v>106</v>
      </c>
      <c r="H359" s="1199" t="s">
        <v>106</v>
      </c>
      <c r="I359" s="888">
        <v>387.99</v>
      </c>
      <c r="J359" s="663">
        <f>(M359/I359)*100</f>
        <v>1.9072656511765769</v>
      </c>
      <c r="K359" s="891">
        <v>1.85</v>
      </c>
      <c r="L359" s="901">
        <v>4</v>
      </c>
      <c r="M359" s="654">
        <f>K359*L359</f>
        <v>7.4</v>
      </c>
      <c r="N359" s="884" t="s">
        <v>592</v>
      </c>
      <c r="O359" s="747">
        <v>1.75</v>
      </c>
      <c r="P359" s="875">
        <v>43896</v>
      </c>
      <c r="Q359" s="875">
        <v>43903</v>
      </c>
      <c r="R359" s="654">
        <f>(K359-O359)/O359*100</f>
        <v>5.7142857142857197</v>
      </c>
      <c r="S359" s="714">
        <f>IF(INDEX(Historical!$D$7:$D$1277,MATCH(B359,Historical!$B$7:$B$1301,0))=0,"n/a",(INDEX(Historical!$C$7:$C$1279,MATCH(B359,Historical!$B$7:$B$1301,0))/INDEX(Historical!$D$7:$D$1277,MATCH(B359,Historical!$B$7:$B$1301,0))-1)*100)</f>
        <v>52.173913043478272</v>
      </c>
      <c r="T359" s="714">
        <f>IF(INDEX(Historical!$F$7:$F$1270,MATCH(B359,Historical!$B$7:$B$1301,0))=0,"n/a",((INDEX(Historical!$C$7:$C$1279,MATCH(B359,Historical!$B$7:$B$1301,0))/INDEX(Historical!$F$7:$F$1270,MATCH(B359,Historical!$B$7:$B$1301,0)))^(1/3)-1)*100)</f>
        <v>32.63524026321307</v>
      </c>
      <c r="U359" s="714">
        <f>IF(INDEX(Historical!$H$7:$H$1270,MATCH(B359,Historical!$B$7:$B$1301,0))=0,"n/a",((INDEX(Historical!$C$7:$C$1279,MATCH(B359,Historical!$B$7:$B$1301,0))/INDEX(Historical!$H$7:$H$1270,MATCH(B359,Historical!$B$7:$B$1301,0)))^(1/5)-1)*100)</f>
        <v>23.873200812705765</v>
      </c>
      <c r="V359" s="714" t="str">
        <f>IF(INDEX(Historical!$O$7:$O$1270,MATCH(B359,Historical!$B$7:$B$1301,0))=0,"n/a",((INDEX(Historical!$C$7:$C$1279,MATCH(B359,Historical!$B$7:$B$1301,0))/INDEX(Historical!$O$7:$O$1270,MATCH(B359,Historical!$B$7:$B$1301,0)))^(1/10)-1)*100)</f>
        <v>n/a</v>
      </c>
      <c r="W359" s="715" t="str">
        <f>IF(OR(U359&lt;=0,U359="n/a",V359&lt;=0,V359="n/a"),"n/a",U359/V359)</f>
        <v>n/a</v>
      </c>
      <c r="X359" s="716" t="str">
        <f>IF(OR(AJ359&lt;=0,AJ359="n/a",U359&lt;=0,U359="n/a"),"n/a",U359/AJ359)</f>
        <v>n/a</v>
      </c>
      <c r="Y359" s="890"/>
      <c r="Z359" s="663" t="str">
        <f>IF(OR(AC359&lt;0.01,AC359="n/a"),"n/a",M359/AC359*100)</f>
        <v>n/a</v>
      </c>
      <c r="AA359" s="900" t="str">
        <f>IF(OR(AC359&lt;0.01,AC359="n/a"),"n/a",I359/AC359)</f>
        <v>n/a</v>
      </c>
      <c r="AB359" s="901">
        <v>12</v>
      </c>
      <c r="AC359" s="879" t="s">
        <v>136</v>
      </c>
      <c r="AD359" s="879" t="s">
        <v>136</v>
      </c>
      <c r="AE359" s="879" t="s">
        <v>136</v>
      </c>
      <c r="AF359" s="879" t="s">
        <v>136</v>
      </c>
      <c r="AG359" s="879" t="s">
        <v>136</v>
      </c>
      <c r="AH359" s="879" t="s">
        <v>136</v>
      </c>
      <c r="AI359" s="879" t="s">
        <v>136</v>
      </c>
      <c r="AJ359" s="879" t="s">
        <v>136</v>
      </c>
      <c r="AK359" s="879" t="s">
        <v>136</v>
      </c>
      <c r="AL359" s="892" t="s">
        <v>136</v>
      </c>
      <c r="AM359" s="886" t="s">
        <v>136</v>
      </c>
      <c r="AN359" s="879" t="s">
        <v>136</v>
      </c>
      <c r="AO359" s="753" t="str">
        <f>IF(U359="n/a","n/a",IF(AA359&lt;0,"n/a",IF(AA359="n/a","n/a",J359+U359-AA359)))</f>
        <v>n/a</v>
      </c>
      <c r="AP359" s="754">
        <f>IF(U359="n/a","n/a",J359+U359)</f>
        <v>25.780466463882341</v>
      </c>
      <c r="AQ359" s="902" t="str">
        <f>IF(OR(AC359&lt;0.01,AF359="n/a"),"n/a",(I359/SQRT(22.5*AC359*(I359/AF359))-1)*100)</f>
        <v>n/a</v>
      </c>
      <c r="AR359" s="663">
        <f>INDEX(Historical!$C$7:$C$1279,MATCH(B359,Historical!$B$7:$B$1301,0))*IF(AH359="n/a",1.03,IF(AH359&lt;0,1.01,IF(AH359&gt;10,1.1,(1+AH359/100))))</f>
        <v>7.21</v>
      </c>
      <c r="AS359" s="900">
        <f>IF($AI359="n/a",1.03*AR359,IF($AI359&lt;0,1.01*AR359,IF($AI359&gt;10,1.1*AR359,(1+$AI359/100)*AR359)))</f>
        <v>7.4263000000000003</v>
      </c>
      <c r="AT359" s="900">
        <f>IF($AK359="n/a",1.03*AS359,IF($AK359&lt;0,1.01*AS359,IF($AK359&gt;10,1.1*AS359,(1+$AK359/100)*AS359)))</f>
        <v>7.6490890000000009</v>
      </c>
      <c r="AU359" s="900">
        <f>IF($AK359="n/a",1.03*AT359,IF($AK359&lt;0,1.01*AT359,IF($AK359&gt;10,1.1*AT359,(1+$AK359/100)*AT359)))</f>
        <v>7.8785616700000007</v>
      </c>
      <c r="AV359" s="900">
        <f>IF($AK359="n/a",1.03*AU359,IF($AK359&lt;0,1.01*AU359,IF($AK359&gt;10,1.1*AU359,(1+$AK359/100)*AU359)))</f>
        <v>8.1149185201000016</v>
      </c>
      <c r="AW359" s="663">
        <f>SUM(AR359:AV359)</f>
        <v>38.278869190100004</v>
      </c>
      <c r="AX359" s="761">
        <f>AW359/I359*100</f>
        <v>9.8659422124539287</v>
      </c>
      <c r="AY359" s="948" t="s">
        <v>136</v>
      </c>
      <c r="AZ359" s="886" t="s">
        <v>136</v>
      </c>
      <c r="BA359" s="886" t="s">
        <v>136</v>
      </c>
      <c r="BB359" s="886" t="s">
        <v>136</v>
      </c>
      <c r="BC359" s="886" t="s">
        <v>136</v>
      </c>
      <c r="BD359" s="921" t="s">
        <v>4271</v>
      </c>
      <c r="BE359" s="635">
        <v>2013</v>
      </c>
      <c r="BF359" s="912">
        <f>IF(BE359&gt;2008,0,IF(BE359&gt;2001,1,IF(BE359&gt;1990,2,IF(BE359&gt;1980,3,IF(BE359&gt;1973,4,IF(BE359&gt;1970,5,IF(BE359&gt;1960,6,IF(BE359&gt;1958,7,IF(BE359&gt;1953,8,9)))))))))</f>
        <v>0</v>
      </c>
      <c r="BG359" s="896" t="s">
        <v>136</v>
      </c>
    </row>
    <row r="360" spans="1:59" s="877" customFormat="1" ht="12.75" customHeight="1" x14ac:dyDescent="0.2">
      <c r="A360" s="885" t="s">
        <v>3926</v>
      </c>
      <c r="B360" s="615" t="s">
        <v>3927</v>
      </c>
      <c r="C360" s="946" t="s">
        <v>108</v>
      </c>
      <c r="D360" s="946" t="s">
        <v>4345</v>
      </c>
      <c r="E360" s="746">
        <v>7</v>
      </c>
      <c r="F360" s="1199">
        <v>636</v>
      </c>
      <c r="G360" s="1199" t="s">
        <v>106</v>
      </c>
      <c r="H360" s="1199" t="s">
        <v>106</v>
      </c>
      <c r="I360" s="888">
        <v>43.62</v>
      </c>
      <c r="J360" s="663">
        <f>(M360/I360)*100</f>
        <v>2.5676295277395695</v>
      </c>
      <c r="K360" s="891">
        <v>0.28000000000000003</v>
      </c>
      <c r="L360" s="901">
        <v>4</v>
      </c>
      <c r="M360" s="654">
        <f>K360*L360</f>
        <v>1.1200000000000001</v>
      </c>
      <c r="N360" s="884" t="s">
        <v>441</v>
      </c>
      <c r="O360" s="747">
        <v>0.25</v>
      </c>
      <c r="P360" s="875">
        <v>43866</v>
      </c>
      <c r="Q360" s="875">
        <v>43880</v>
      </c>
      <c r="R360" s="654">
        <f>(K360-O360)/O360*100</f>
        <v>12.000000000000011</v>
      </c>
      <c r="S360" s="714">
        <f>IF(INDEX(Historical!$D$7:$D$1277,MATCH(B360,Historical!$B$7:$B$1301,0))=0,"n/a",(INDEX(Historical!$C$7:$C$1279,MATCH(B360,Historical!$B$7:$B$1301,0))/INDEX(Historical!$D$7:$D$1277,MATCH(B360,Historical!$B$7:$B$1301,0))-1)*100)</f>
        <v>31.578947368421062</v>
      </c>
      <c r="T360" s="714">
        <f>IF(INDEX(Historical!$F$7:$F$1270,MATCH(B360,Historical!$B$7:$B$1301,0))=0,"n/a",((INDEX(Historical!$C$7:$C$1279,MATCH(B360,Historical!$B$7:$B$1301,0))/INDEX(Historical!$F$7:$F$1270,MATCH(B360,Historical!$B$7:$B$1301,0)))^(1/3)-1)*100)</f>
        <v>27.718238732258847</v>
      </c>
      <c r="U360" s="714">
        <f>IF(INDEX(Historical!$H$7:$H$1270,MATCH(B360,Historical!$B$7:$B$1301,0))=0,"n/a",((INDEX(Historical!$C$7:$C$1279,MATCH(B360,Historical!$B$7:$B$1301,0))/INDEX(Historical!$H$7:$H$1270,MATCH(B360,Historical!$B$7:$B$1301,0)))^(1/5)-1)*100)</f>
        <v>20.112443398143132</v>
      </c>
      <c r="V360" s="714">
        <f>IF(INDEX(Historical!$O$7:$O$1270,MATCH(B360,Historical!$B$7:$B$1301,0))=0,"n/a",((INDEX(Historical!$C$7:$C$1279,MATCH(B360,Historical!$B$7:$B$1301,0))/INDEX(Historical!$O$7:$O$1270,MATCH(B360,Historical!$B$7:$B$1301,0)))^(1/10)-1)*100)</f>
        <v>13.98917844714016</v>
      </c>
      <c r="W360" s="715">
        <f>IF(OR(U360&lt;=0,U360="n/a",V360&lt;=0,V360="n/a"),"n/a",U360/V360)</f>
        <v>1.4377144071855603</v>
      </c>
      <c r="X360" s="716">
        <f>IF(OR(AJ360&lt;=0,AJ360="n/a",U360&lt;=0,U360="n/a"),"n/a",U360/AJ360)</f>
        <v>1.3231870656673113</v>
      </c>
      <c r="Y360" s="676"/>
      <c r="Z360" s="663">
        <f>IF(OR(AC360&lt;0.01,AC360="n/a"),"n/a",M360/AC360*100)</f>
        <v>20.180180180180184</v>
      </c>
      <c r="AA360" s="900">
        <f>IF(OR(AC360&lt;0.01,AC360="n/a"),"n/a",I360/AC360)</f>
        <v>7.8594594594594591</v>
      </c>
      <c r="AB360" s="901">
        <v>12</v>
      </c>
      <c r="AC360" s="879">
        <v>5.55</v>
      </c>
      <c r="AD360" s="879">
        <v>0.77</v>
      </c>
      <c r="AE360" s="879">
        <v>1.89</v>
      </c>
      <c r="AF360" s="879">
        <v>0.69</v>
      </c>
      <c r="AG360" s="879">
        <v>9.3000000000000007</v>
      </c>
      <c r="AH360" s="879">
        <v>3.4000000000000004</v>
      </c>
      <c r="AI360" s="879">
        <v>-4.84</v>
      </c>
      <c r="AJ360" s="879">
        <v>15.2</v>
      </c>
      <c r="AK360" s="879">
        <v>10</v>
      </c>
      <c r="AL360" s="892">
        <v>2640</v>
      </c>
      <c r="AM360" s="886">
        <v>1.2</v>
      </c>
      <c r="AN360" s="879">
        <v>0.33</v>
      </c>
      <c r="AO360" s="753">
        <f>IF(U360="n/a","n/a",IF(AA360&lt;0,"n/a",IF(AA360="n/a","n/a",J360+U360-AA360)))</f>
        <v>14.820613466423243</v>
      </c>
      <c r="AP360" s="754">
        <f>IF(U360="n/a","n/a",J360+U360)</f>
        <v>22.680072925882701</v>
      </c>
      <c r="AQ360" s="902">
        <f>IF(OR(AC360&lt;0.01,AF360="n/a"),"n/a",(I360/SQRT(22.5*AC360*(I360/AF360))-1)*100)</f>
        <v>-50.905863545284411</v>
      </c>
      <c r="AR360" s="663">
        <f>INDEX(Historical!$C$7:$C$1279,MATCH(B360,Historical!$B$7:$B$1301,0))*IF(AH360="n/a",1.03,IF(AH360&lt;0,1.01,IF(AH360&gt;10,1.1,(1+AH360/100))))</f>
        <v>1.034</v>
      </c>
      <c r="AS360" s="900">
        <f>IF($AI360="n/a",1.03*AR360,IF($AI360&lt;0,1.01*AR360,IF($AI360&gt;10,1.1*AR360,(1+$AI360/100)*AR360)))</f>
        <v>1.04434</v>
      </c>
      <c r="AT360" s="900">
        <f>IF($AK360="n/a",1.03*AS360,IF($AK360&lt;0,1.01*AS360,IF($AK360&gt;10,1.1*AS360,(1+$AK360/100)*AS360)))</f>
        <v>1.1487740000000002</v>
      </c>
      <c r="AU360" s="900">
        <f>IF($AK360="n/a",1.03*AT360,IF($AK360&lt;0,1.01*AT360,IF($AK360&gt;10,1.1*AT360,(1+$AK360/100)*AT360)))</f>
        <v>1.2636514000000003</v>
      </c>
      <c r="AV360" s="900">
        <f>IF($AK360="n/a",1.03*AU360,IF($AK360&lt;0,1.01*AU360,IF($AK360&gt;10,1.1*AU360,(1+$AK360/100)*AU360)))</f>
        <v>1.3900165400000004</v>
      </c>
      <c r="AW360" s="663">
        <f>SUM(AR360:AV360)</f>
        <v>5.8807819400000012</v>
      </c>
      <c r="AX360" s="761">
        <f>AW360/I360*100</f>
        <v>13.48184763869785</v>
      </c>
      <c r="AY360" s="948">
        <v>1.62</v>
      </c>
      <c r="AZ360" s="886">
        <v>98.08</v>
      </c>
      <c r="BA360" s="886">
        <v>-41.42</v>
      </c>
      <c r="BB360" s="886">
        <v>5.7799999999999994</v>
      </c>
      <c r="BC360" s="886">
        <v>-20.43</v>
      </c>
      <c r="BD360" s="921"/>
      <c r="BE360" s="635">
        <v>2014</v>
      </c>
      <c r="BF360" s="912">
        <f>IF(BE360&gt;2008,0,IF(BE360&gt;2001,1,IF(BE360&gt;1990,2,IF(BE360&gt;1980,3,IF(BE360&gt;1973,4,IF(BE360&gt;1970,5,IF(BE360&gt;1960,6,IF(BE360&gt;1958,7,IF(BE360&gt;1953,8,9)))))))))</f>
        <v>0</v>
      </c>
      <c r="BG360" s="896">
        <v>0.89999999999999991</v>
      </c>
    </row>
    <row r="361" spans="1:59" s="877" customFormat="1" ht="12.75" customHeight="1" x14ac:dyDescent="0.2">
      <c r="A361" s="885" t="s">
        <v>1779</v>
      </c>
      <c r="B361" s="615" t="s">
        <v>1780</v>
      </c>
      <c r="C361" s="946" t="s">
        <v>112</v>
      </c>
      <c r="D361" s="946" t="s">
        <v>211</v>
      </c>
      <c r="E361" s="746">
        <v>7</v>
      </c>
      <c r="F361" s="1199">
        <v>600</v>
      </c>
      <c r="G361" s="1199" t="s">
        <v>106</v>
      </c>
      <c r="H361" s="1199" t="s">
        <v>106</v>
      </c>
      <c r="I361" s="888">
        <v>81</v>
      </c>
      <c r="J361" s="663">
        <f>(M361/I361)*100</f>
        <v>1.1358024691358026</v>
      </c>
      <c r="K361" s="891">
        <v>0.23</v>
      </c>
      <c r="L361" s="901">
        <v>4</v>
      </c>
      <c r="M361" s="654">
        <f>K361*L361</f>
        <v>0.92</v>
      </c>
      <c r="N361" s="884" t="s">
        <v>592</v>
      </c>
      <c r="O361" s="747">
        <v>0.21</v>
      </c>
      <c r="P361" s="880">
        <v>43615</v>
      </c>
      <c r="Q361" s="880">
        <v>43630</v>
      </c>
      <c r="R361" s="654">
        <f>(K361-O361)/O361*100</f>
        <v>9.5238095238095326</v>
      </c>
      <c r="S361" s="714">
        <f>IF(INDEX(Historical!$D$7:$D$1277,MATCH(B361,Historical!$B$7:$B$1301,0))=0,"n/a",(INDEX(Historical!$C$7:$C$1279,MATCH(B361,Historical!$B$7:$B$1301,0))/INDEX(Historical!$D$7:$D$1277,MATCH(B361,Historical!$B$7:$B$1301,0))-1)*100)</f>
        <v>9.7560975609756184</v>
      </c>
      <c r="T361" s="714">
        <f>IF(INDEX(Historical!$F$7:$F$1270,MATCH(B361,Historical!$B$7:$B$1301,0))=0,"n/a",((INDEX(Historical!$C$7:$C$1279,MATCH(B361,Historical!$B$7:$B$1301,0))/INDEX(Historical!$F$7:$F$1270,MATCH(B361,Historical!$B$7:$B$1301,0)))^(1/3)-1)*100)</f>
        <v>8.2251144035929258</v>
      </c>
      <c r="U361" s="714">
        <f>IF(INDEX(Historical!$H$7:$H$1270,MATCH(B361,Historical!$B$7:$B$1301,0))=0,"n/a",((INDEX(Historical!$C$7:$C$1279,MATCH(B361,Historical!$B$7:$B$1301,0))/INDEX(Historical!$H$7:$H$1270,MATCH(B361,Historical!$B$7:$B$1301,0)))^(1/5)-1)*100)</f>
        <v>9.1849810789540687</v>
      </c>
      <c r="V361" s="714">
        <f>IF(INDEX(Historical!$O$7:$O$1270,MATCH(B361,Historical!$B$7:$B$1301,0))=0,"n/a",((INDEX(Historical!$C$7:$C$1279,MATCH(B361,Historical!$B$7:$B$1301,0))/INDEX(Historical!$O$7:$O$1270,MATCH(B361,Historical!$B$7:$B$1301,0)))^(1/10)-1)*100)</f>
        <v>7.4184752002476984</v>
      </c>
      <c r="W361" s="715">
        <f>IF(OR(U361&lt;=0,U361="n/a",V361&lt;=0,V361="n/a"),"n/a",U361/V361)</f>
        <v>1.2381225024041851</v>
      </c>
      <c r="X361" s="716">
        <f>IF(OR(AJ361&lt;=0,AJ361="n/a",U361&lt;=0,U361="n/a"),"n/a",U361/AJ361)</f>
        <v>0.41749913995245769</v>
      </c>
      <c r="Y361" s="684"/>
      <c r="Z361" s="663">
        <f>IF(OR(AC361&lt;0.01,AC361="n/a"),"n/a",M361/AC361*100)</f>
        <v>23.711340206185568</v>
      </c>
      <c r="AA361" s="900">
        <f>IF(OR(AC361&lt;0.01,AC361="n/a"),"n/a",I361/AC361)</f>
        <v>20.876288659793815</v>
      </c>
      <c r="AB361" s="901">
        <v>12</v>
      </c>
      <c r="AC361" s="879">
        <v>3.88</v>
      </c>
      <c r="AD361" s="879">
        <v>2.6</v>
      </c>
      <c r="AE361" s="879">
        <v>1.73</v>
      </c>
      <c r="AF361" s="879">
        <v>2.84</v>
      </c>
      <c r="AG361" s="879">
        <v>13.900000000000002</v>
      </c>
      <c r="AH361" s="879">
        <v>7.8</v>
      </c>
      <c r="AI361" s="879">
        <v>29.57</v>
      </c>
      <c r="AJ361" s="879">
        <v>22</v>
      </c>
      <c r="AK361" s="879">
        <v>8</v>
      </c>
      <c r="AL361" s="892">
        <v>2760</v>
      </c>
      <c r="AM361" s="886">
        <v>1</v>
      </c>
      <c r="AN361" s="879">
        <v>0.39</v>
      </c>
      <c r="AO361" s="753">
        <f>IF(U361="n/a","n/a",IF(AA361&lt;0,"n/a",IF(AA361="n/a","n/a",J361+U361-AA361)))</f>
        <v>-10.555505111703944</v>
      </c>
      <c r="AP361" s="754">
        <f>IF(U361="n/a","n/a",J361+U361)</f>
        <v>10.320783548089871</v>
      </c>
      <c r="AQ361" s="902">
        <f>IF(OR(AC361&lt;0.01,AF361="n/a"),"n/a",(I361/SQRT(22.5*AC361*(I361/AF361))-1)*100)</f>
        <v>62.328418534517624</v>
      </c>
      <c r="AR361" s="663">
        <f>INDEX(Historical!$C$7:$C$1279,MATCH(B361,Historical!$B$7:$B$1301,0))*IF(AH361="n/a",1.03,IF(AH361&lt;0,1.01,IF(AH361&gt;10,1.1,(1+AH361/100))))</f>
        <v>0.97020000000000006</v>
      </c>
      <c r="AS361" s="900">
        <f>IF($AI361="n/a",1.03*AR361,IF($AI361&lt;0,1.01*AR361,IF($AI361&gt;10,1.1*AR361,(1+$AI361/100)*AR361)))</f>
        <v>1.0672200000000001</v>
      </c>
      <c r="AT361" s="900">
        <f>IF($AK361="n/a",1.03*AS361,IF($AK361&lt;0,1.01*AS361,IF($AK361&gt;10,1.1*AS361,(1+$AK361/100)*AS361)))</f>
        <v>1.1525976000000002</v>
      </c>
      <c r="AU361" s="900">
        <f>IF($AK361="n/a",1.03*AT361,IF($AK361&lt;0,1.01*AT361,IF($AK361&gt;10,1.1*AT361,(1+$AK361/100)*AT361)))</f>
        <v>1.2448054080000004</v>
      </c>
      <c r="AV361" s="900">
        <f>IF($AK361="n/a",1.03*AU361,IF($AK361&lt;0,1.01*AU361,IF($AK361&gt;10,1.1*AU361,(1+$AK361/100)*AU361)))</f>
        <v>1.3443898406400006</v>
      </c>
      <c r="AW361" s="663">
        <f>SUM(AR361:AV361)</f>
        <v>5.7792128486400012</v>
      </c>
      <c r="AX361" s="761">
        <f>AW361/I361*100</f>
        <v>7.1348306773333343</v>
      </c>
      <c r="AY361" s="948">
        <v>0.91</v>
      </c>
      <c r="AZ361" s="886">
        <v>17.36</v>
      </c>
      <c r="BA361" s="886">
        <v>-29.23</v>
      </c>
      <c r="BB361" s="886">
        <v>0.1</v>
      </c>
      <c r="BC361" s="886">
        <v>-10.75</v>
      </c>
      <c r="BD361" s="921"/>
      <c r="BE361" s="635">
        <v>2013</v>
      </c>
      <c r="BF361" s="912">
        <f>IF(BE361&gt;2008,0,IF(BE361&gt;2001,1,IF(BE361&gt;1990,2,IF(BE361&gt;1980,3,IF(BE361&gt;1973,4,IF(BE361&gt;1970,5,IF(BE361&gt;1960,6,IF(BE361&gt;1958,7,IF(BE361&gt;1953,8,9)))))))))</f>
        <v>0</v>
      </c>
      <c r="BG361" s="896">
        <v>7.7</v>
      </c>
    </row>
    <row r="362" spans="1:59" s="877" customFormat="1" ht="12.75" customHeight="1" x14ac:dyDescent="0.2">
      <c r="A362" s="895" t="s">
        <v>2977</v>
      </c>
      <c r="B362" s="615" t="s">
        <v>2978</v>
      </c>
      <c r="C362" s="946" t="s">
        <v>4199</v>
      </c>
      <c r="D362" s="946" t="s">
        <v>4331</v>
      </c>
      <c r="E362" s="746">
        <v>6</v>
      </c>
      <c r="F362" s="1199">
        <v>724</v>
      </c>
      <c r="G362" s="1199" t="s">
        <v>106</v>
      </c>
      <c r="H362" s="1199" t="s">
        <v>106</v>
      </c>
      <c r="I362" s="888">
        <v>21.62</v>
      </c>
      <c r="J362" s="663">
        <f>(M362/I362)*100</f>
        <v>4.1628122109158188</v>
      </c>
      <c r="K362" s="891">
        <v>0.22500000000000001</v>
      </c>
      <c r="L362" s="901">
        <v>4</v>
      </c>
      <c r="M362" s="654">
        <f>K362*L362</f>
        <v>0.9</v>
      </c>
      <c r="N362" s="645" t="s">
        <v>318</v>
      </c>
      <c r="O362" s="747">
        <v>0.2</v>
      </c>
      <c r="P362" s="875">
        <v>43906</v>
      </c>
      <c r="Q362" s="875">
        <v>43921</v>
      </c>
      <c r="R362" s="654">
        <f>(K362-O362)/O362*100</f>
        <v>12.499999999999996</v>
      </c>
      <c r="S362" s="714">
        <f>IF(INDEX(Historical!$D$7:$D$1277,MATCH(B362,Historical!$B$7:$B$1301,0))=0,"n/a",(INDEX(Historical!$C$7:$C$1279,MATCH(B362,Historical!$B$7:$B$1301,0))/INDEX(Historical!$D$7:$D$1277,MATCH(B362,Historical!$B$7:$B$1301,0))-1)*100)</f>
        <v>5.2631578947368363</v>
      </c>
      <c r="T362" s="714">
        <f>IF(INDEX(Historical!$F$7:$F$1270,MATCH(B362,Historical!$B$7:$B$1301,0))=0,"n/a",((INDEX(Historical!$C$7:$C$1279,MATCH(B362,Historical!$B$7:$B$1301,0))/INDEX(Historical!$F$7:$F$1270,MATCH(B362,Historical!$B$7:$B$1301,0)))^(1/3)-1)*100)</f>
        <v>7.7217345015941907</v>
      </c>
      <c r="U362" s="714">
        <f>IF(INDEX(Historical!$H$7:$H$1270,MATCH(B362,Historical!$B$7:$B$1301,0))=0,"n/a",((INDEX(Historical!$C$7:$C$1279,MATCH(B362,Historical!$B$7:$B$1301,0))/INDEX(Historical!$H$7:$H$1270,MATCH(B362,Historical!$B$7:$B$1301,0)))^(1/5)-1)*100)</f>
        <v>9.8560543306117854</v>
      </c>
      <c r="V362" s="714">
        <f>IF(INDEX(Historical!$O$7:$O$1270,MATCH(B362,Historical!$B$7:$B$1301,0))=0,"n/a",((INDEX(Historical!$C$7:$C$1279,MATCH(B362,Historical!$B$7:$B$1301,0))/INDEX(Historical!$O$7:$O$1270,MATCH(B362,Historical!$B$7:$B$1301,0)))^(1/10)-1)*100)</f>
        <v>29.566842014875672</v>
      </c>
      <c r="W362" s="715">
        <f>IF(OR(U362&lt;=0,U362="n/a",V362&lt;=0,V362="n/a"),"n/a",U362/V362)</f>
        <v>0.333348225882663</v>
      </c>
      <c r="X362" s="716">
        <f>IF(OR(AJ362&lt;=0,AJ362="n/a",U362&lt;=0,U362="n/a"),"n/a",U362/AJ362)</f>
        <v>1.0830828934738226</v>
      </c>
      <c r="Y362" s="890"/>
      <c r="Z362" s="663">
        <f>IF(OR(AC362&lt;0.01,AC362="n/a"),"n/a",M362/AC362*100)</f>
        <v>36.29032258064516</v>
      </c>
      <c r="AA362" s="900">
        <f>IF(OR(AC362&lt;0.01,AC362="n/a"),"n/a",I362/AC362)</f>
        <v>8.7177419354838719</v>
      </c>
      <c r="AB362" s="901">
        <v>14</v>
      </c>
      <c r="AC362" s="879">
        <v>2.48</v>
      </c>
      <c r="AD362" s="879">
        <v>1.07</v>
      </c>
      <c r="AE362" s="879">
        <v>1.71</v>
      </c>
      <c r="AF362" s="879" t="s">
        <v>136</v>
      </c>
      <c r="AG362" s="879" t="s">
        <v>136</v>
      </c>
      <c r="AH362" s="879">
        <v>27.6</v>
      </c>
      <c r="AI362" s="879">
        <v>14.510000000000002</v>
      </c>
      <c r="AJ362" s="879">
        <v>9.1</v>
      </c>
      <c r="AK362" s="879">
        <v>8.06</v>
      </c>
      <c r="AL362" s="892">
        <v>8780</v>
      </c>
      <c r="AM362" s="886">
        <v>0.70000000000000007</v>
      </c>
      <c r="AN362" s="879" t="s">
        <v>136</v>
      </c>
      <c r="AO362" s="753">
        <f>IF(U362="n/a","n/a",IF(AA362&lt;0,"n/a",IF(AA362="n/a","n/a",J362+U362-AA362)))</f>
        <v>5.3011246060437323</v>
      </c>
      <c r="AP362" s="754">
        <f>IF(U362="n/a","n/a",J362+U362)</f>
        <v>14.018866541527604</v>
      </c>
      <c r="AQ362" s="902" t="str">
        <f>IF(OR(AC362&lt;0.01,AF362="n/a"),"n/a",(I362/SQRT(22.5*AC362*(I362/AF362))-1)*100)</f>
        <v>n/a</v>
      </c>
      <c r="AR362" s="663">
        <f>INDEX(Historical!$C$7:$C$1279,MATCH(B362,Historical!$B$7:$B$1301,0))*IF(AH362="n/a",1.03,IF(AH362&lt;0,1.01,IF(AH362&gt;10,1.1,(1+AH362/100))))</f>
        <v>0.88000000000000012</v>
      </c>
      <c r="AS362" s="900">
        <f>IF($AI362="n/a",1.03*AR362,IF($AI362&lt;0,1.01*AR362,IF($AI362&gt;10,1.1*AR362,(1+$AI362/100)*AR362)))</f>
        <v>0.96800000000000019</v>
      </c>
      <c r="AT362" s="900">
        <f>IF($AK362="n/a",1.03*AS362,IF($AK362&lt;0,1.01*AS362,IF($AK362&gt;10,1.1*AS362,(1+$AK362/100)*AS362)))</f>
        <v>1.0460208000000002</v>
      </c>
      <c r="AU362" s="900">
        <f>IF($AK362="n/a",1.03*AT362,IF($AK362&lt;0,1.01*AT362,IF($AK362&gt;10,1.1*AT362,(1+$AK362/100)*AT362)))</f>
        <v>1.1303300764800002</v>
      </c>
      <c r="AV362" s="900">
        <f>IF($AK362="n/a",1.03*AU362,IF($AK362&lt;0,1.01*AU362,IF($AK362&gt;10,1.1*AU362,(1+$AK362/100)*AU362)))</f>
        <v>1.2214346806442882</v>
      </c>
      <c r="AW362" s="663">
        <f>SUM(AR362:AV362)</f>
        <v>5.2457855571242886</v>
      </c>
      <c r="AX362" s="761">
        <f>AW362/I362*100</f>
        <v>24.263577970047585</v>
      </c>
      <c r="AY362" s="948">
        <v>0.9</v>
      </c>
      <c r="AZ362" s="886">
        <v>24.32</v>
      </c>
      <c r="BA362" s="886">
        <v>-23.990000000000002</v>
      </c>
      <c r="BB362" s="886">
        <v>5.3199999999999994</v>
      </c>
      <c r="BC362" s="886">
        <v>-8.18</v>
      </c>
      <c r="BD362" s="921"/>
      <c r="BE362" s="635">
        <v>2015</v>
      </c>
      <c r="BF362" s="912">
        <f>IF(BE362&gt;2008,0,IF(BE362&gt;2001,1,IF(BE362&gt;1990,2,IF(BE362&gt;1980,3,IF(BE362&gt;1973,4,IF(BE362&gt;1970,5,IF(BE362&gt;1960,6,IF(BE362&gt;1958,7,IF(BE362&gt;1953,8,9)))))))))</f>
        <v>0</v>
      </c>
      <c r="BG362" s="896">
        <v>12.1</v>
      </c>
    </row>
    <row r="363" spans="1:59" s="877" customFormat="1" ht="12.75" customHeight="1" x14ac:dyDescent="0.2">
      <c r="A363" s="885" t="s">
        <v>1111</v>
      </c>
      <c r="B363" s="615" t="s">
        <v>1112</v>
      </c>
      <c r="C363" s="946" t="s">
        <v>153</v>
      </c>
      <c r="D363" s="946" t="s">
        <v>4330</v>
      </c>
      <c r="E363" s="746">
        <v>8</v>
      </c>
      <c r="F363" s="1199">
        <v>527</v>
      </c>
      <c r="G363" s="1199" t="s">
        <v>106</v>
      </c>
      <c r="H363" s="1199" t="s">
        <v>106</v>
      </c>
      <c r="I363" s="888">
        <v>44.06</v>
      </c>
      <c r="J363" s="663">
        <f>(M363/I363)*100</f>
        <v>0.90785292782569227</v>
      </c>
      <c r="K363" s="891">
        <v>0.1</v>
      </c>
      <c r="L363" s="901">
        <v>4</v>
      </c>
      <c r="M363" s="654">
        <f>K363*L363</f>
        <v>0.4</v>
      </c>
      <c r="N363" s="884" t="s">
        <v>239</v>
      </c>
      <c r="O363" s="747">
        <v>8.7499999999999994E-2</v>
      </c>
      <c r="P363" s="875">
        <v>43734</v>
      </c>
      <c r="Q363" s="875">
        <v>43749</v>
      </c>
      <c r="R363" s="654">
        <f>(K363-O363)/O363*100</f>
        <v>14.285714285714299</v>
      </c>
      <c r="S363" s="714">
        <f>IF(INDEX(Historical!$D$7:$D$1277,MATCH(B363,Historical!$B$7:$B$1301,0))=0,"n/a",(INDEX(Historical!$C$7:$C$1279,MATCH(B363,Historical!$B$7:$B$1301,0))/INDEX(Historical!$D$7:$D$1277,MATCH(B363,Historical!$B$7:$B$1301,0))-1)*100)</f>
        <v>7.1428571428571397</v>
      </c>
      <c r="T363" s="714">
        <f>IF(INDEX(Historical!$F$7:$F$1270,MATCH(B363,Historical!$B$7:$B$1301,0))=0,"n/a",((INDEX(Historical!$C$7:$C$1279,MATCH(B363,Historical!$B$7:$B$1301,0))/INDEX(Historical!$F$7:$F$1270,MATCH(B363,Historical!$B$7:$B$1301,0)))^(1/3)-1)*100)</f>
        <v>7.129844893865589</v>
      </c>
      <c r="U363" s="714">
        <f>IF(INDEX(Historical!$H$7:$H$1270,MATCH(B363,Historical!$B$7:$B$1301,0))=0,"n/a",((INDEX(Historical!$C$7:$C$1279,MATCH(B363,Historical!$B$7:$B$1301,0))/INDEX(Historical!$H$7:$H$1270,MATCH(B363,Historical!$B$7:$B$1301,0)))^(1/5)-1)*100)</f>
        <v>7.4966657197651054</v>
      </c>
      <c r="V363" s="714">
        <f>IF(INDEX(Historical!$O$7:$O$1270,MATCH(B363,Historical!$B$7:$B$1301,0))=0,"n/a",((INDEX(Historical!$C$7:$C$1279,MATCH(B363,Historical!$B$7:$B$1301,0))/INDEX(Historical!$O$7:$O$1270,MATCH(B363,Historical!$B$7:$B$1301,0)))^(1/10)-1)*100)</f>
        <v>6.4878668033606202</v>
      </c>
      <c r="W363" s="715">
        <f>IF(OR(U363&lt;=0,U363="n/a",V363&lt;=0,V363="n/a"),"n/a",U363/V363)</f>
        <v>1.1554900781689819</v>
      </c>
      <c r="X363" s="716" t="str">
        <f>IF(OR(AJ363&lt;=0,AJ363="n/a",U363&lt;=0,U363="n/a"),"n/a",U363/AJ363)</f>
        <v>n/a</v>
      </c>
      <c r="Y363" s="685" t="s">
        <v>4395</v>
      </c>
      <c r="Z363" s="663">
        <f>IF(OR(AC363&lt;0.01,AC363="n/a"),"n/a",M363/AC363*100)</f>
        <v>108.10810810810811</v>
      </c>
      <c r="AA363" s="900">
        <f>IF(OR(AC363&lt;0.01,AC363="n/a"),"n/a",I363/AC363)</f>
        <v>119.08108108108109</v>
      </c>
      <c r="AB363" s="901">
        <v>12</v>
      </c>
      <c r="AC363" s="879">
        <v>0.37</v>
      </c>
      <c r="AD363" s="879">
        <v>12.29</v>
      </c>
      <c r="AE363" s="879">
        <v>2.41</v>
      </c>
      <c r="AF363" s="879">
        <v>2.0699999999999998</v>
      </c>
      <c r="AG363" s="879">
        <v>1.7000000000000002</v>
      </c>
      <c r="AH363" s="881">
        <v>125.89999999999999</v>
      </c>
      <c r="AI363" s="881">
        <v>63.360000000000007</v>
      </c>
      <c r="AJ363" s="879">
        <v>-12.2</v>
      </c>
      <c r="AK363" s="879">
        <v>9.74</v>
      </c>
      <c r="AL363" s="892">
        <v>9550</v>
      </c>
      <c r="AM363" s="886">
        <v>0.3</v>
      </c>
      <c r="AN363" s="879">
        <v>0.31</v>
      </c>
      <c r="AO363" s="753">
        <f>IF(U363="n/a","n/a",IF(AA363&lt;0,"n/a",IF(AA363="n/a","n/a",J363+U363-AA363)))</f>
        <v>-110.67656243349029</v>
      </c>
      <c r="AP363" s="754">
        <f>IF(U363="n/a","n/a",J363+U363)</f>
        <v>8.4045186475907983</v>
      </c>
      <c r="AQ363" s="902">
        <f>IF(OR(AC363&lt;0.01,AF363="n/a"),"n/a",(I363/SQRT(22.5*AC363*(I363/AF363))-1)*100)</f>
        <v>230.99032401959212</v>
      </c>
      <c r="AR363" s="663">
        <f>INDEX(Historical!$C$7:$C$1279,MATCH(B363,Historical!$B$7:$B$1301,0))*IF(AH363="n/a",1.03,IF(AH363&lt;0,1.01,IF(AH363&gt;10,1.1,(1+AH363/100))))</f>
        <v>0.41250000000000003</v>
      </c>
      <c r="AS363" s="900">
        <f>IF($AI363="n/a",1.03*AR363,IF($AI363&lt;0,1.01*AR363,IF($AI363&gt;10,1.1*AR363,(1+$AI363/100)*AR363)))</f>
        <v>0.4537500000000001</v>
      </c>
      <c r="AT363" s="900">
        <f>IF($AK363="n/a",1.03*AS363,IF($AK363&lt;0,1.01*AS363,IF($AK363&gt;10,1.1*AS363,(1+$AK363/100)*AS363)))</f>
        <v>0.49794525000000006</v>
      </c>
      <c r="AU363" s="900">
        <f>IF($AK363="n/a",1.03*AT363,IF($AK363&lt;0,1.01*AT363,IF($AK363&gt;10,1.1*AT363,(1+$AK363/100)*AT363)))</f>
        <v>0.54644511735000001</v>
      </c>
      <c r="AV363" s="900">
        <f>IF($AK363="n/a",1.03*AU363,IF($AK363&lt;0,1.01*AU363,IF($AK363&gt;10,1.1*AU363,(1+$AK363/100)*AU363)))</f>
        <v>0.59966887177988992</v>
      </c>
      <c r="AW363" s="663">
        <f>SUM(AR363:AV363)</f>
        <v>2.5103092391298905</v>
      </c>
      <c r="AX363" s="761">
        <f>AW363/I363*100</f>
        <v>5.6974789812298923</v>
      </c>
      <c r="AY363" s="948">
        <v>1.06</v>
      </c>
      <c r="AZ363" s="886">
        <v>39.54</v>
      </c>
      <c r="BA363" s="886">
        <v>-27.62</v>
      </c>
      <c r="BB363" s="886">
        <v>2.39</v>
      </c>
      <c r="BC363" s="886">
        <v>-11.62</v>
      </c>
      <c r="BD363" s="921"/>
      <c r="BE363" s="635">
        <v>2013</v>
      </c>
      <c r="BF363" s="912">
        <f>IF(BE363&gt;2008,0,IF(BE363&gt;2001,1,IF(BE363&gt;1990,2,IF(BE363&gt;1980,3,IF(BE363&gt;1973,4,IF(BE363&gt;1970,5,IF(BE363&gt;1960,6,IF(BE363&gt;1958,7,IF(BE363&gt;1953,8,9)))))))))</f>
        <v>0</v>
      </c>
      <c r="BG363" s="896">
        <v>1</v>
      </c>
    </row>
    <row r="364" spans="1:59" s="877" customFormat="1" ht="12.75" customHeight="1" x14ac:dyDescent="0.2">
      <c r="A364" s="895" t="s">
        <v>1828</v>
      </c>
      <c r="B364" s="615" t="s">
        <v>1829</v>
      </c>
      <c r="C364" s="946" t="s">
        <v>108</v>
      </c>
      <c r="D364" s="946" t="s">
        <v>4345</v>
      </c>
      <c r="E364" s="746">
        <v>7</v>
      </c>
      <c r="F364" s="1199">
        <v>606</v>
      </c>
      <c r="G364" s="1199" t="s">
        <v>37</v>
      </c>
      <c r="H364" s="1199" t="s">
        <v>37</v>
      </c>
      <c r="I364" s="888">
        <v>34</v>
      </c>
      <c r="J364" s="663">
        <f>(M364/I364)*100</f>
        <v>4</v>
      </c>
      <c r="K364" s="891">
        <v>0.34</v>
      </c>
      <c r="L364" s="901">
        <v>4</v>
      </c>
      <c r="M364" s="654">
        <f>K364*L364</f>
        <v>1.36</v>
      </c>
      <c r="N364" s="884" t="s">
        <v>643</v>
      </c>
      <c r="O364" s="747">
        <v>0.3</v>
      </c>
      <c r="P364" s="630">
        <v>43691</v>
      </c>
      <c r="Q364" s="630">
        <v>43699</v>
      </c>
      <c r="R364" s="654">
        <f>(K364-O364)/O364*100</f>
        <v>13.333333333333346</v>
      </c>
      <c r="S364" s="714">
        <f>IF(INDEX(Historical!$D$7:$D$1277,MATCH(B364,Historical!$B$7:$B$1301,0))=0,"n/a",(INDEX(Historical!$C$7:$C$1279,MATCH(B364,Historical!$B$7:$B$1301,0))/INDEX(Historical!$D$7:$D$1277,MATCH(B364,Historical!$B$7:$B$1301,0))-1)*100)</f>
        <v>23.076923076923084</v>
      </c>
      <c r="T364" s="714">
        <f>IF(INDEX(Historical!$F$7:$F$1270,MATCH(B364,Historical!$B$7:$B$1301,0))=0,"n/a",((INDEX(Historical!$C$7:$C$1279,MATCH(B364,Historical!$B$7:$B$1301,0))/INDEX(Historical!$F$7:$F$1270,MATCH(B364,Historical!$B$7:$B$1301,0)))^(1/3)-1)*100)</f>
        <v>65.965306673248676</v>
      </c>
      <c r="U364" s="714">
        <f>IF(INDEX(Historical!$H$7:$H$1270,MATCH(B364,Historical!$B$7:$B$1301,0))=0,"n/a",((INDEX(Historical!$C$7:$C$1279,MATCH(B364,Historical!$B$7:$B$1301,0))/INDEX(Historical!$H$7:$H$1270,MATCH(B364,Historical!$B$7:$B$1301,0)))^(1/5)-1)*100)</f>
        <v>51.571656651039802</v>
      </c>
      <c r="V364" s="714">
        <f>IF(INDEX(Historical!$O$7:$O$1270,MATCH(B364,Historical!$B$7:$B$1301,0))=0,"n/a",((INDEX(Historical!$C$7:$C$1279,MATCH(B364,Historical!$B$7:$B$1301,0))/INDEX(Historical!$O$7:$O$1270,MATCH(B364,Historical!$B$7:$B$1301,0)))^(1/10)-1)*100)</f>
        <v>29.03900242964319</v>
      </c>
      <c r="W364" s="715">
        <f>IF(OR(U364&lt;=0,U364="n/a",V364&lt;=0,V364="n/a"),"n/a",U364/V364)</f>
        <v>1.7759445000216378</v>
      </c>
      <c r="X364" s="716">
        <f>IF(OR(AJ364&lt;=0,AJ364="n/a",U364&lt;=0,U364="n/a"),"n/a",U364/AJ364)</f>
        <v>2.5915405352281304</v>
      </c>
      <c r="Y364" s="890"/>
      <c r="Z364" s="663">
        <f>IF(OR(AC364&lt;0.01,AC364="n/a"),"n/a",M364/AC364*100)</f>
        <v>43.174603174603178</v>
      </c>
      <c r="AA364" s="900">
        <f>IF(OR(AC364&lt;0.01,AC364="n/a"),"n/a",I364/AC364)</f>
        <v>10.793650793650794</v>
      </c>
      <c r="AB364" s="901">
        <v>12</v>
      </c>
      <c r="AC364" s="879">
        <v>3.15</v>
      </c>
      <c r="AD364" s="879" t="s">
        <v>136</v>
      </c>
      <c r="AE364" s="879">
        <v>2.1800000000000002</v>
      </c>
      <c r="AF364" s="879">
        <v>0.79</v>
      </c>
      <c r="AG364" s="879">
        <v>8.4</v>
      </c>
      <c r="AH364" s="879">
        <v>2.1999999999999997</v>
      </c>
      <c r="AI364" s="879">
        <v>63.39</v>
      </c>
      <c r="AJ364" s="879">
        <v>19.900000000000002</v>
      </c>
      <c r="AK364" s="879" t="s">
        <v>136</v>
      </c>
      <c r="AL364" s="892">
        <v>5740</v>
      </c>
      <c r="AM364" s="886">
        <v>1.2</v>
      </c>
      <c r="AN364" s="879">
        <v>0.26</v>
      </c>
      <c r="AO364" s="753">
        <f>IF(U364="n/a","n/a",IF(AA364&lt;0,"n/a",IF(AA364="n/a","n/a",J364+U364-AA364)))</f>
        <v>44.778005857389005</v>
      </c>
      <c r="AP364" s="754">
        <f>IF(U364="n/a","n/a",J364+U364)</f>
        <v>55.571656651039802</v>
      </c>
      <c r="AQ364" s="902">
        <f>IF(OR(AC364&lt;0.01,AF364="n/a"),"n/a",(I364/SQRT(22.5*AC364*(I364/AF364))-1)*100)</f>
        <v>-38.438886274661535</v>
      </c>
      <c r="AR364" s="663">
        <f>INDEX(Historical!$C$7:$C$1279,MATCH(B364,Historical!$B$7:$B$1301,0))*IF(AH364="n/a",1.03,IF(AH364&lt;0,1.01,IF(AH364&gt;10,1.1,(1+AH364/100))))</f>
        <v>1.30816</v>
      </c>
      <c r="AS364" s="900">
        <f>IF($AI364="n/a",1.03*AR364,IF($AI364&lt;0,1.01*AR364,IF($AI364&gt;10,1.1*AR364,(1+$AI364/100)*AR364)))</f>
        <v>1.438976</v>
      </c>
      <c r="AT364" s="900">
        <f>IF($AK364="n/a",1.03*AS364,IF($AK364&lt;0,1.01*AS364,IF($AK364&gt;10,1.1*AS364,(1+$AK364/100)*AS364)))</f>
        <v>1.4821452800000001</v>
      </c>
      <c r="AU364" s="900">
        <f>IF($AK364="n/a",1.03*AT364,IF($AK364&lt;0,1.01*AT364,IF($AK364&gt;10,1.1*AT364,(1+$AK364/100)*AT364)))</f>
        <v>1.5266096384000001</v>
      </c>
      <c r="AV364" s="900">
        <f>IF($AK364="n/a",1.03*AU364,IF($AK364&lt;0,1.01*AU364,IF($AK364&gt;10,1.1*AU364,(1+$AK364/100)*AU364)))</f>
        <v>1.5724079275520002</v>
      </c>
      <c r="AW364" s="663">
        <f>SUM(AR364:AV364)</f>
        <v>7.3282988459520002</v>
      </c>
      <c r="AX364" s="761">
        <f>AW364/I364*100</f>
        <v>21.553820135152943</v>
      </c>
      <c r="AY364" s="948">
        <v>1.7</v>
      </c>
      <c r="AZ364" s="886">
        <v>44.190000000000005</v>
      </c>
      <c r="BA364" s="886">
        <v>-35.21</v>
      </c>
      <c r="BB364" s="886">
        <v>4.54</v>
      </c>
      <c r="BC364" s="886">
        <v>-16.61</v>
      </c>
      <c r="BD364" s="921"/>
      <c r="BE364" s="635">
        <v>2013</v>
      </c>
      <c r="BF364" s="912">
        <f>IF(BE364&gt;2008,0,IF(BE364&gt;2001,1,IF(BE364&gt;1990,2,IF(BE364&gt;1980,3,IF(BE364&gt;1973,4,IF(BE364&gt;1970,5,IF(BE364&gt;1960,6,IF(BE364&gt;1958,7,IF(BE364&gt;1953,8,9)))))))))</f>
        <v>0</v>
      </c>
      <c r="BG364" s="896">
        <v>0.8</v>
      </c>
    </row>
    <row r="365" spans="1:59" s="877" customFormat="1" ht="12.75" customHeight="1" x14ac:dyDescent="0.2">
      <c r="A365" s="894" t="s">
        <v>1830</v>
      </c>
      <c r="B365" s="889" t="s">
        <v>1831</v>
      </c>
      <c r="C365" s="946" t="s">
        <v>153</v>
      </c>
      <c r="D365" s="946" t="s">
        <v>4355</v>
      </c>
      <c r="E365" s="746">
        <v>8</v>
      </c>
      <c r="F365" s="1199">
        <v>562</v>
      </c>
      <c r="G365" s="1199" t="s">
        <v>106</v>
      </c>
      <c r="H365" s="1199" t="s">
        <v>106</v>
      </c>
      <c r="I365" s="888">
        <v>137.04</v>
      </c>
      <c r="J365" s="663">
        <f>(M365/I365)*100</f>
        <v>0.58377116170461185</v>
      </c>
      <c r="K365" s="891">
        <v>0.2</v>
      </c>
      <c r="L365" s="901">
        <v>4</v>
      </c>
      <c r="M365" s="654">
        <f>K365*L365</f>
        <v>0.8</v>
      </c>
      <c r="N365" s="884" t="s">
        <v>119</v>
      </c>
      <c r="O365" s="747">
        <v>0.16400000000000001</v>
      </c>
      <c r="P365" s="875">
        <v>43846</v>
      </c>
      <c r="Q365" s="875">
        <v>43892</v>
      </c>
      <c r="R365" s="654">
        <f>(K365-O365)/O365*100</f>
        <v>21.951219512195124</v>
      </c>
      <c r="S365" s="714">
        <f>IF(INDEX(Historical!$D$7:$D$1277,MATCH(B365,Historical!$B$7:$B$1301,0))=0,"n/a",(INDEX(Historical!$C$7:$C$1279,MATCH(B365,Historical!$B$7:$B$1301,0))/INDEX(Historical!$D$7:$D$1277,MATCH(B365,Historical!$B$7:$B$1301,0))-1)*100)</f>
        <v>30.158730158730162</v>
      </c>
      <c r="T365" s="714">
        <f>IF(INDEX(Historical!$F$7:$F$1270,MATCH(B365,Historical!$B$7:$B$1301,0))=0,"n/a",((INDEX(Historical!$C$7:$C$1279,MATCH(B365,Historical!$B$7:$B$1301,0))/INDEX(Historical!$F$7:$F$1270,MATCH(B365,Historical!$B$7:$B$1301,0)))^(1/3)-1)*100)</f>
        <v>19.961000972229126</v>
      </c>
      <c r="U365" s="714">
        <f>IF(INDEX(Historical!$H$7:$H$1270,MATCH(B365,Historical!$B$7:$B$1301,0))=0,"n/a",((INDEX(Historical!$C$7:$C$1279,MATCH(B365,Historical!$B$7:$B$1301,0))/INDEX(Historical!$H$7:$H$1270,MATCH(B365,Historical!$B$7:$B$1301,0)))^(1/5)-1)*100)</f>
        <v>17.896868641918239</v>
      </c>
      <c r="V365" s="714" t="str">
        <f>IF(INDEX(Historical!$O$7:$O$1270,MATCH(B365,Historical!$B$7:$B$1301,0))=0,"n/a",((INDEX(Historical!$C$7:$C$1279,MATCH(B365,Historical!$B$7:$B$1301,0))/INDEX(Historical!$O$7:$O$1270,MATCH(B365,Historical!$B$7:$B$1301,0)))^(1/10)-1)*100)</f>
        <v>n/a</v>
      </c>
      <c r="W365" s="715" t="str">
        <f>IF(OR(U365&lt;=0,U365="n/a",V365&lt;=0,V365="n/a"),"n/a",U365/V365)</f>
        <v>n/a</v>
      </c>
      <c r="X365" s="716">
        <f>IF(OR(AJ365&lt;=0,AJ365="n/a",U365&lt;=0,U365="n/a"),"n/a",U365/AJ365)</f>
        <v>0.82095727715221278</v>
      </c>
      <c r="Y365" s="673"/>
      <c r="Z365" s="663">
        <f>IF(OR(AC365&lt;0.01,AC365="n/a"),"n/a",M365/AC365*100)</f>
        <v>23.80952380952381</v>
      </c>
      <c r="AA365" s="900">
        <f>IF(OR(AC365&lt;0.01,AC365="n/a"),"n/a",I365/AC365)</f>
        <v>40.785714285714285</v>
      </c>
      <c r="AB365" s="901">
        <v>12</v>
      </c>
      <c r="AC365" s="879">
        <v>3.36</v>
      </c>
      <c r="AD365" s="879">
        <v>6.08</v>
      </c>
      <c r="AE365" s="879">
        <v>10.09</v>
      </c>
      <c r="AF365" s="879">
        <v>22.79</v>
      </c>
      <c r="AG365" s="879">
        <v>61.1</v>
      </c>
      <c r="AH365" s="879">
        <v>9.6</v>
      </c>
      <c r="AI365" s="879">
        <v>19.02</v>
      </c>
      <c r="AJ365" s="879">
        <v>21.8</v>
      </c>
      <c r="AK365" s="879">
        <v>6.4600000000000009</v>
      </c>
      <c r="AL365" s="892">
        <v>63940</v>
      </c>
      <c r="AM365" s="886">
        <v>0.1</v>
      </c>
      <c r="AN365" s="879">
        <v>2.35</v>
      </c>
      <c r="AO365" s="753">
        <f>IF(U365="n/a","n/a",IF(AA365&lt;0,"n/a",IF(AA365="n/a","n/a",J365+U365-AA365)))</f>
        <v>-22.305074482091435</v>
      </c>
      <c r="AP365" s="754">
        <f>IF(U365="n/a","n/a",J365+U365)</f>
        <v>18.48063980362285</v>
      </c>
      <c r="AQ365" s="902">
        <f>IF(OR(AC365&lt;0.01,AF365="n/a"),"n/a",(I365/SQRT(22.5*AC365*(I365/AF365))-1)*100)</f>
        <v>542.73942484802365</v>
      </c>
      <c r="AR365" s="663">
        <f>INDEX(Historical!$C$7:$C$1279,MATCH(B365,Historical!$B$7:$B$1301,0))*IF(AH365="n/a",1.03,IF(AH365&lt;0,1.01,IF(AH365&gt;10,1.1,(1+AH365/100))))</f>
        <v>0.71897600000000006</v>
      </c>
      <c r="AS365" s="900">
        <f>IF($AI365="n/a",1.03*AR365,IF($AI365&lt;0,1.01*AR365,IF($AI365&gt;10,1.1*AR365,(1+$AI365/100)*AR365)))</f>
        <v>0.79087360000000018</v>
      </c>
      <c r="AT365" s="900">
        <f>IF($AK365="n/a",1.03*AS365,IF($AK365&lt;0,1.01*AS365,IF($AK365&gt;10,1.1*AS365,(1+$AK365/100)*AS365)))</f>
        <v>0.84196403456000013</v>
      </c>
      <c r="AU365" s="900">
        <f>IF($AK365="n/a",1.03*AT365,IF($AK365&lt;0,1.01*AT365,IF($AK365&gt;10,1.1*AT365,(1+$AK365/100)*AT365)))</f>
        <v>0.89635491119257615</v>
      </c>
      <c r="AV365" s="900">
        <f>IF($AK365="n/a",1.03*AU365,IF($AK365&lt;0,1.01*AU365,IF($AK365&gt;10,1.1*AU365,(1+$AK365/100)*AU365)))</f>
        <v>0.95425943845561656</v>
      </c>
      <c r="AW365" s="663">
        <f>SUM(AR365:AV365)</f>
        <v>4.2024279842081933</v>
      </c>
      <c r="AX365" s="761">
        <f>AW365/I365*100</f>
        <v>3.0665703329014837</v>
      </c>
      <c r="AY365" s="948">
        <v>0.77</v>
      </c>
      <c r="AZ365" s="886">
        <v>52.03</v>
      </c>
      <c r="BA365" s="886">
        <v>-6.3</v>
      </c>
      <c r="BB365" s="886">
        <v>3.7600000000000002</v>
      </c>
      <c r="BC365" s="886">
        <v>6.69</v>
      </c>
      <c r="BD365" s="921"/>
      <c r="BE365" s="635">
        <v>2013</v>
      </c>
      <c r="BF365" s="912">
        <f>IF(BE365&gt;2008,0,IF(BE365&gt;2001,1,IF(BE365&gt;1990,2,IF(BE365&gt;1980,3,IF(BE365&gt;1973,4,IF(BE365&gt;1970,5,IF(BE365&gt;1960,6,IF(BE365&gt;1958,7,IF(BE365&gt;1953,8,9)))))))))</f>
        <v>0</v>
      </c>
      <c r="BG365" s="896">
        <v>14.2</v>
      </c>
    </row>
    <row r="366" spans="1:59" s="728" customFormat="1" ht="13.5" thickBot="1" x14ac:dyDescent="0.25">
      <c r="B366" s="840"/>
      <c r="E366" s="841"/>
      <c r="F366" s="828"/>
      <c r="J366" s="743"/>
      <c r="L366" s="829"/>
      <c r="M366" s="828"/>
      <c r="N366" s="828"/>
      <c r="O366" s="743"/>
      <c r="R366" s="828"/>
      <c r="S366" s="830"/>
      <c r="T366" s="830"/>
      <c r="U366" s="830"/>
      <c r="V366" s="830"/>
      <c r="W366" s="830"/>
      <c r="X366" s="830"/>
      <c r="Y366" s="840"/>
      <c r="Z366" s="743"/>
      <c r="AC366" s="831"/>
      <c r="AD366" s="831"/>
      <c r="AE366" s="831"/>
      <c r="AF366" s="831"/>
      <c r="AG366" s="831"/>
      <c r="AH366" s="831"/>
      <c r="AI366" s="831"/>
      <c r="AJ366" s="831"/>
      <c r="AK366" s="831"/>
      <c r="AL366" s="831"/>
      <c r="AM366" s="831"/>
      <c r="AN366" s="831"/>
      <c r="AO366" s="743"/>
      <c r="AR366" s="832"/>
      <c r="AS366" s="833"/>
      <c r="AT366" s="833"/>
      <c r="AU366" s="833"/>
      <c r="AV366" s="833"/>
      <c r="AW366" s="832"/>
      <c r="AX366" s="833"/>
      <c r="AY366" s="743"/>
      <c r="BD366" s="841"/>
      <c r="BE366" s="828"/>
      <c r="BF366" s="828"/>
    </row>
    <row r="367" spans="1:59" x14ac:dyDescent="0.2">
      <c r="A367" s="877" t="s">
        <v>4298</v>
      </c>
      <c r="B367" s="669">
        <f>COUNTA(B7:B365)</f>
        <v>359</v>
      </c>
      <c r="E367" s="846">
        <f>AVERAGE(E7:E365)</f>
        <v>7.3565459610027855</v>
      </c>
      <c r="I367" s="834">
        <f>AVERAGE(I7:I365)</f>
        <v>61.292896935933193</v>
      </c>
      <c r="J367" s="835">
        <f>AVERAGE(J7:J365)</f>
        <v>3.6396120451693017</v>
      </c>
      <c r="K367" s="842">
        <f>AVERAGE(K7:K365)</f>
        <v>0.38891838440111415</v>
      </c>
      <c r="M367" s="834">
        <f>AVERAGE(M7:M365)</f>
        <v>1.4414339832869083</v>
      </c>
      <c r="O367" s="842">
        <f>AVERAGE(O7:O365)</f>
        <v>0.35440718265021881</v>
      </c>
      <c r="R367" s="834">
        <f>AVERAGE(R7:R365)</f>
        <v>10.33496442587426</v>
      </c>
      <c r="S367" s="843">
        <f>AVERAGE(S7:S365)</f>
        <v>13.756093647325169</v>
      </c>
      <c r="T367" s="843">
        <f>AVERAGE(T7:T365)</f>
        <v>15.936195383017992</v>
      </c>
      <c r="U367" s="843">
        <f>AVERAGE(U7:U365)</f>
        <v>17.61007866461944</v>
      </c>
      <c r="V367" s="843">
        <f>AVERAGE(V7:V365)</f>
        <v>11.038039779015786</v>
      </c>
      <c r="W367" s="844">
        <f>AVERAGE(W7:W365)</f>
        <v>1.7811144836320902</v>
      </c>
      <c r="X367" s="845">
        <f>AVERAGE(X7:X365)</f>
        <v>1.6326895809495776</v>
      </c>
      <c r="Z367" s="835">
        <f>AVERAGE(Z7:Z365)</f>
        <v>79.921966788153256</v>
      </c>
      <c r="AA367" s="834">
        <f>AVERAGE(AA7:AA365)</f>
        <v>27.160025881709682</v>
      </c>
      <c r="AB367" s="719"/>
      <c r="AC367" s="834">
        <f>AVERAGE(AC7:AC365)</f>
        <v>2.9578171091445431</v>
      </c>
      <c r="AD367" s="834">
        <f>AVERAGE(AD7:AD365)</f>
        <v>3.7211203319502073</v>
      </c>
      <c r="AE367" s="834">
        <f>AVERAGE(AE7:AE365)</f>
        <v>3.3742182890855474</v>
      </c>
      <c r="AF367" s="834">
        <f>AVERAGE(AF7:AF365)</f>
        <v>2.9542469879518078</v>
      </c>
      <c r="AG367" s="834">
        <f>AVERAGE(AG7:AG365)</f>
        <v>12.530636942675166</v>
      </c>
      <c r="AH367" s="834">
        <f>AVERAGE(AH7:AH365)</f>
        <v>15.93353115727002</v>
      </c>
      <c r="AI367" s="834">
        <f>AVERAGE(AI7:AI365)</f>
        <v>45.957356687898084</v>
      </c>
      <c r="AJ367" s="834">
        <f>AVERAGE(AJ7:AJ365)</f>
        <v>12.968367952522241</v>
      </c>
      <c r="AK367" s="834">
        <f>AVERAGE(AK7:AK365)</f>
        <v>7.7101418439716287</v>
      </c>
      <c r="AL367" s="976">
        <f>AVERAGE(AL7:AL365)</f>
        <v>20173.460825958711</v>
      </c>
      <c r="AM367" s="834">
        <f>AVERAGE(AM7:AM365)</f>
        <v>3.7797345132743367</v>
      </c>
      <c r="AN367" s="834">
        <f>AVERAGE(AN7:AN365)</f>
        <v>1.1631498470948018</v>
      </c>
      <c r="AO367" s="929">
        <f>AVERAGE(AO7:AO365)</f>
        <v>-5.3348362924241357</v>
      </c>
      <c r="AP367" s="834">
        <f>AVERAGE(AP7:AP365)</f>
        <v>21.237590405244998</v>
      </c>
      <c r="AQ367" s="965">
        <f>AVERAGE(AQ7:AQ365)</f>
        <v>50.209526110774988</v>
      </c>
      <c r="AR367" s="964">
        <f>AVERAGE(AR7:AR365)</f>
        <v>1.4224091563602601</v>
      </c>
      <c r="AS367" s="834">
        <f>AVERAGE(AS7:AS365)</f>
        <v>1.5217080280826367</v>
      </c>
      <c r="AT367" s="834">
        <f>AVERAGE(AT7:AT365)</f>
        <v>1.6100011572978579</v>
      </c>
      <c r="AU367" s="834">
        <f>AVERAGE(AU7:AU365)</f>
        <v>1.7051918958075549</v>
      </c>
      <c r="AV367" s="834">
        <f>AVERAGE(AV7:AV365)</f>
        <v>1.807886746157102</v>
      </c>
      <c r="AW367" s="834">
        <f>AVERAGE(AW7:AW365)</f>
        <v>8.0671969837054114</v>
      </c>
      <c r="AX367" s="965">
        <f>AVERAGE(AX7:AX365)</f>
        <v>20.389142731366558</v>
      </c>
      <c r="AY367" s="964">
        <f>AVERAGE(AY7:AY365)</f>
        <v>1.0445238095238092</v>
      </c>
      <c r="AZ367" s="834">
        <f>AVERAGE(AZ7:AZ365)</f>
        <v>55.515507870643141</v>
      </c>
      <c r="BA367" s="834">
        <f>AVERAGE(BA7:BA365)</f>
        <v>-28.382784540975997</v>
      </c>
      <c r="BB367" s="834">
        <f>AVERAGE(BB7:BB365)</f>
        <v>3.7530636992116313</v>
      </c>
      <c r="BC367" s="965">
        <f>AVERAGE(BC7:BC365)</f>
        <v>-10.166658855896411</v>
      </c>
      <c r="BD367" s="834"/>
      <c r="BE367" s="719">
        <f>AVERAGE(BE7:BE365)</f>
        <v>2013.1977715877438</v>
      </c>
      <c r="BF367" s="834">
        <f>AVERAGE(BF7:BF365)</f>
        <v>0</v>
      </c>
      <c r="BG367" s="834">
        <f>AVERAGE(BG7:BG365)</f>
        <v>4.1543174603174631</v>
      </c>
    </row>
    <row r="368" spans="1:59" x14ac:dyDescent="0.2">
      <c r="O368" s="960"/>
      <c r="W368" s="975"/>
      <c r="X368" s="975"/>
      <c r="AC368" s="878"/>
      <c r="AD368" s="878"/>
      <c r="AE368" s="878"/>
      <c r="AF368" s="878"/>
      <c r="AG368" s="878"/>
      <c r="AH368" s="878"/>
      <c r="AI368" s="878"/>
      <c r="AJ368" s="878"/>
      <c r="AK368" s="878"/>
      <c r="AL368" s="977"/>
      <c r="AM368" s="878"/>
      <c r="AN368" s="669"/>
      <c r="AO368" s="878"/>
      <c r="AQ368" s="669"/>
      <c r="AR368" s="878"/>
      <c r="AS368" s="878"/>
      <c r="AT368" s="878"/>
      <c r="AU368" s="878"/>
      <c r="AV368" s="878"/>
      <c r="AW368" s="878"/>
      <c r="AX368" s="669"/>
      <c r="AY368" s="878"/>
      <c r="BC368" s="669"/>
      <c r="BD368" s="878"/>
      <c r="BE368" s="963"/>
      <c r="BF368" s="878"/>
    </row>
    <row r="369" spans="1:59" x14ac:dyDescent="0.2">
      <c r="A369" s="878" t="s">
        <v>4407</v>
      </c>
      <c r="I369" s="669"/>
      <c r="J369" s="878"/>
      <c r="O369" s="960"/>
      <c r="W369" s="975"/>
      <c r="X369" s="975"/>
      <c r="AC369" s="878"/>
      <c r="AD369" s="878"/>
      <c r="AE369" s="878"/>
      <c r="AF369" s="878"/>
      <c r="AG369" s="878"/>
      <c r="AH369" s="878"/>
      <c r="AI369" s="878"/>
      <c r="AJ369" s="878"/>
      <c r="AK369" s="878"/>
      <c r="AL369" s="977"/>
      <c r="AM369" s="878"/>
      <c r="AN369" s="669"/>
      <c r="AO369" s="878"/>
      <c r="AQ369" s="669"/>
      <c r="AR369" s="878"/>
      <c r="AS369" s="878"/>
      <c r="AT369" s="878"/>
      <c r="AU369" s="878"/>
      <c r="AV369" s="878"/>
      <c r="AW369" s="878"/>
      <c r="AX369" s="669"/>
      <c r="AY369" s="878"/>
      <c r="BC369" s="669"/>
      <c r="BD369" s="878"/>
      <c r="BE369" s="963"/>
      <c r="BF369" s="878"/>
    </row>
    <row r="370" spans="1:59" x14ac:dyDescent="0.2">
      <c r="A370" s="878" t="s">
        <v>4349</v>
      </c>
      <c r="B370" s="669">
        <f>COUNTIF($C$7:$C$365,"="&amp;$A370)</f>
        <v>6</v>
      </c>
      <c r="E370" s="846">
        <f>AVERAGEIFS($E$7:$E$365,$C$7:$C$365,"="&amp;$A370)</f>
        <v>7.666666666666667</v>
      </c>
      <c r="I370" s="958">
        <f>AVERAGEIFS(I$7:I$365,$C$7:$C$365,"="&amp;$A370)</f>
        <v>336.80166666666668</v>
      </c>
      <c r="J370" s="834">
        <f>AVERAGEIFS(J$7:J$365,$C$7:$C$365,"="&amp;$A370)</f>
        <v>2.9276272509585293</v>
      </c>
      <c r="K370" s="842">
        <f>AVERAGEIFS(K$7:K$365,$C$7:$C$365,"="&amp;$A370)</f>
        <v>0.70583333333333342</v>
      </c>
      <c r="L370" s="846"/>
      <c r="M370" s="834">
        <f>AVERAGEIFS(M$7:M$365,$C$7:$C$365,"="&amp;$A370)</f>
        <v>2.6783333333333332</v>
      </c>
      <c r="N370" s="846"/>
      <c r="O370" s="842">
        <f>AVERAGEIFS(O$7:O$365,$C$7:$C$365,"="&amp;$A370)</f>
        <v>0.63250000000000006</v>
      </c>
      <c r="P370" s="846"/>
      <c r="Q370" s="846"/>
      <c r="R370" s="834">
        <f>AVERAGEIFS(R$7:R$365,$C$7:$C$365,"="&amp;$A370)</f>
        <v>11.167317381856392</v>
      </c>
      <c r="S370" s="834">
        <f>AVERAGEIFS(S$7:S$365,$C$7:$C$365,"="&amp;$A370)</f>
        <v>12.641325062708708</v>
      </c>
      <c r="T370" s="834">
        <f>AVERAGEIFS(T$7:T$365,$C$7:$C$365,"="&amp;$A370)</f>
        <v>13.08112744841379</v>
      </c>
      <c r="U370" s="834">
        <f>AVERAGEIFS(U$7:U$365,$C$7:$C$365,"="&amp;$A370)</f>
        <v>13.89125756594286</v>
      </c>
      <c r="V370" s="834">
        <f>AVERAGEIFS(V$7:V$365,$C$7:$C$365,"="&amp;$A370)</f>
        <v>10.498651580410712</v>
      </c>
      <c r="W370" s="845">
        <f>AVERAGEIFS(W$7:W$365,$C$7:$C$365,"="&amp;$A370)</f>
        <v>0.51507596236205555</v>
      </c>
      <c r="X370" s="845">
        <f>AVERAGEIFS(X$7:X$365,$C$7:$C$365,"="&amp;$A370)</f>
        <v>1.0614391270015917</v>
      </c>
      <c r="Y370" s="669"/>
      <c r="Z370" s="834">
        <f>AVERAGEIFS(Z$7:Z$365,$C$7:$C$365,"="&amp;$A370)</f>
        <v>88.165421264941642</v>
      </c>
      <c r="AA370" s="834">
        <f>AVERAGEIFS(AA$7:AA$365,$C$7:$C$365,"="&amp;$A370)</f>
        <v>37.239263851194892</v>
      </c>
      <c r="AB370" s="834"/>
      <c r="AC370" s="834">
        <f>AVERAGEIFS(AC$7:AC$365,$C$7:$C$365,"="&amp;$A370)</f>
        <v>8.0933333333333337</v>
      </c>
      <c r="AD370" s="834">
        <f>AVERAGEIFS(AD$7:AD$365,$C$7:$C$365,"="&amp;$A370)</f>
        <v>7.7279999999999998</v>
      </c>
      <c r="AE370" s="834">
        <f>AVERAGEIFS(AE$7:AE$365,$C$7:$C$365,"="&amp;$A370)</f>
        <v>3.7133333333333334</v>
      </c>
      <c r="AF370" s="834">
        <f>AVERAGEIFS(AF$7:AF$365,$C$7:$C$365,"="&amp;$A370)</f>
        <v>4.5980000000000008</v>
      </c>
      <c r="AG370" s="834">
        <f>AVERAGEIFS(AG$7:AG$365,$C$7:$C$365,"="&amp;$A370)</f>
        <v>20.125</v>
      </c>
      <c r="AH370" s="834">
        <f>AVERAGEIFS(AH$7:AH$365,$C$7:$C$365,"="&amp;$A370)</f>
        <v>-10.899999999999999</v>
      </c>
      <c r="AI370" s="834">
        <f>AVERAGEIFS(AI$7:AI$365,$C$7:$C$365,"="&amp;$A370)</f>
        <v>-7.4316666666666649</v>
      </c>
      <c r="AJ370" s="834">
        <f>AVERAGEIFS(AJ$7:AJ$365,$C$7:$C$365,"="&amp;$A370)</f>
        <v>22.033333333333331</v>
      </c>
      <c r="AK370" s="834">
        <f>AVERAGEIFS(AK$7:AK$365,$C$7:$C$365,"="&amp;$A370)</f>
        <v>14.103333333333333</v>
      </c>
      <c r="AL370" s="976">
        <f>AVERAGEIFS(AL$7:AL$365,$C$7:$C$365,"="&amp;$A370)</f>
        <v>4930</v>
      </c>
      <c r="AM370" s="834">
        <f>AVERAGEIFS(AM$7:AM$365,$C$7:$C$365,"="&amp;$A370)</f>
        <v>2.6666666666666665</v>
      </c>
      <c r="AN370" s="961">
        <f>AVERAGEIFS(AN$7:AN$365,$C$7:$C$365,"="&amp;$A370)</f>
        <v>3.6799999999999997</v>
      </c>
      <c r="AO370" s="834">
        <f>AVERAGEIFS(AO$7:AO$365,$C$7:$C$365,"="&amp;$A370)</f>
        <v>-17.632200298574418</v>
      </c>
      <c r="AP370" s="834">
        <f>AVERAGEIFS(AP$7:AP$365,$C$7:$C$365,"="&amp;$A370)</f>
        <v>17.302993245936374</v>
      </c>
      <c r="AQ370" s="961">
        <f>AVERAGEIFS(AQ$7:AQ$365,$C$7:$C$365,"="&amp;$A370)</f>
        <v>124.17773804426659</v>
      </c>
      <c r="AR370" s="834">
        <f>AVERAGEIFS(AR$7:AR$365,$C$7:$C$365,"="&amp;$A370)</f>
        <v>2.6361266666666667</v>
      </c>
      <c r="AS370" s="834">
        <f>AVERAGEIFS(AS$7:AS$365,$C$7:$C$365,"="&amp;$A370)</f>
        <v>2.7838609500000007</v>
      </c>
      <c r="AT370" s="834">
        <f>AVERAGEIFS(AT$7:AT$365,$C$7:$C$365,"="&amp;$A370)</f>
        <v>3.0058418490000007</v>
      </c>
      <c r="AU370" s="834">
        <f>AVERAGEIFS(AU$7:AU$365,$C$7:$C$365,"="&amp;$A370)</f>
        <v>3.2494928594760015</v>
      </c>
      <c r="AV370" s="834">
        <f>AVERAGEIFS(AV$7:AV$365,$C$7:$C$365,"="&amp;$A370)</f>
        <v>3.5169750344768649</v>
      </c>
      <c r="AW370" s="834">
        <f>AVERAGEIFS(AW$7:AW$365,$C$7:$C$365,"="&amp;$A370)</f>
        <v>15.192297359619531</v>
      </c>
      <c r="AX370" s="961">
        <f>AVERAGEIFS(AX$7:AX$365,$C$7:$C$365,"="&amp;$A370)</f>
        <v>15.512838111627685</v>
      </c>
      <c r="AY370" s="834">
        <f>AVERAGEIFS(AY$7:AY$365,$C$7:$C$365,"="&amp;$A370)</f>
        <v>0.85500000000000009</v>
      </c>
      <c r="AZ370" s="834">
        <f>AVERAGEIFS(AZ$7:AZ$365,$C$7:$C$365,"="&amp;$A370)</f>
        <v>66.486666666666665</v>
      </c>
      <c r="BA370" s="834">
        <f>AVERAGEIFS(BA$7:BA$365,$C$7:$C$365,"="&amp;$A370)</f>
        <v>-30.971666666666668</v>
      </c>
      <c r="BB370" s="834">
        <f>AVERAGEIFS(BB$7:BB$365,$C$7:$C$365,"="&amp;$A370)</f>
        <v>0.25333333333333319</v>
      </c>
      <c r="BC370" s="961">
        <f>AVERAGEIFS(BC$7:BC$365,$C$7:$C$365,"="&amp;$A370)</f>
        <v>-4.0566666666666658</v>
      </c>
      <c r="BD370" s="834"/>
      <c r="BE370" s="719">
        <f>AVERAGEIFS(BE$7:BE$365,$C$7:$C$365,"="&amp;$A370)</f>
        <v>2013.1666666666667</v>
      </c>
      <c r="BF370" s="834">
        <f>AVERAGEIFS(BF$7:BF$365,$C$7:$C$365,"="&amp;$A370)</f>
        <v>0</v>
      </c>
      <c r="BG370" s="834">
        <f>AVERAGEIFS(BG$7:BG$365,$C$7:$C$365,"="&amp;$A370)</f>
        <v>4.1999999999999993</v>
      </c>
    </row>
    <row r="371" spans="1:59" x14ac:dyDescent="0.2">
      <c r="A371" s="878" t="s">
        <v>245</v>
      </c>
      <c r="B371" s="669">
        <f>COUNTIF($C$7:$C$365,"="&amp;$A371)</f>
        <v>17</v>
      </c>
      <c r="E371" s="846">
        <f>AVERAGEIFS($E$7:$E$365,$C$7:$C$365,"="&amp;$A371)</f>
        <v>7.3529411764705879</v>
      </c>
      <c r="I371" s="958">
        <f>AVERAGEIFS(I$7:I$365,$C$7:$C$365,"="&amp;$A371)</f>
        <v>79.444117647058832</v>
      </c>
      <c r="J371" s="834">
        <f>AVERAGEIFS(J$7:J$365,$C$7:$C$365,"="&amp;$A371)</f>
        <v>2.1201696780828154</v>
      </c>
      <c r="K371" s="842">
        <f>AVERAGEIFS(K$7:K$365,$C$7:$C$365,"="&amp;$A371)</f>
        <v>0.34432352941176469</v>
      </c>
      <c r="L371" s="846"/>
      <c r="M371" s="834">
        <f>AVERAGEIFS(M$7:M$365,$C$7:$C$365,"="&amp;$A371)</f>
        <v>1.2218235294117648</v>
      </c>
      <c r="N371" s="846"/>
      <c r="O371" s="842">
        <f>AVERAGEIFS(O$7:O$365,$C$7:$C$365,"="&amp;$A371)</f>
        <v>0.30960784313725492</v>
      </c>
      <c r="P371" s="846"/>
      <c r="Q371" s="846"/>
      <c r="R371" s="834">
        <f>AVERAGEIFS(R$7:R$365,$C$7:$C$365,"="&amp;$A371)</f>
        <v>12.996402310192947</v>
      </c>
      <c r="S371" s="834">
        <f>AVERAGEIFS(S$7:S$365,$C$7:$C$365,"="&amp;$A371)</f>
        <v>11.44706150904814</v>
      </c>
      <c r="T371" s="834">
        <f>AVERAGEIFS(T$7:T$365,$C$7:$C$365,"="&amp;$A371)</f>
        <v>15.13922837050073</v>
      </c>
      <c r="U371" s="834">
        <f>AVERAGEIFS(U$7:U$365,$C$7:$C$365,"="&amp;$A371)</f>
        <v>16.173882384710414</v>
      </c>
      <c r="V371" s="834">
        <f>AVERAGEIFS(V$7:V$365,$C$7:$C$365,"="&amp;$A371)</f>
        <v>14.549631800642326</v>
      </c>
      <c r="W371" s="845">
        <f>AVERAGEIFS(W$7:W$365,$C$7:$C$365,"="&amp;$A371)</f>
        <v>1.157653007627361</v>
      </c>
      <c r="X371" s="845">
        <f>AVERAGEIFS(X$7:X$365,$C$7:$C$365,"="&amp;$A371)</f>
        <v>1.951730038690314</v>
      </c>
      <c r="Y371" s="669"/>
      <c r="Z371" s="834">
        <f>AVERAGEIFS(Z$7:Z$365,$C$7:$C$365,"="&amp;$A371)</f>
        <v>293.05762925724554</v>
      </c>
      <c r="AA371" s="834">
        <f>AVERAGEIFS(AA$7:AA$365,$C$7:$C$365,"="&amp;$A371)</f>
        <v>121.09746676979547</v>
      </c>
      <c r="AB371" s="834"/>
      <c r="AC371" s="834">
        <f>AVERAGEIFS(AC$7:AC$365,$C$7:$C$365,"="&amp;$A371)</f>
        <v>2.9164705882352941</v>
      </c>
      <c r="AD371" s="834">
        <f>AVERAGEIFS(AD$7:AD$365,$C$7:$C$365,"="&amp;$A371)</f>
        <v>7.9183333333333321</v>
      </c>
      <c r="AE371" s="834">
        <f>AVERAGEIFS(AE$7:AE$365,$C$7:$C$365,"="&amp;$A371)</f>
        <v>1.2076470588235295</v>
      </c>
      <c r="AF371" s="834">
        <f>AVERAGEIFS(AF$7:AF$365,$C$7:$C$365,"="&amp;$A371)</f>
        <v>3.0575000000000001</v>
      </c>
      <c r="AG371" s="834">
        <f>AVERAGEIFS(AG$7:AG$365,$C$7:$C$365,"="&amp;$A371)</f>
        <v>8.1437499999999989</v>
      </c>
      <c r="AH371" s="834">
        <f>AVERAGEIFS(AH$7:AH$365,$C$7:$C$365,"="&amp;$A371)</f>
        <v>44.658823529411769</v>
      </c>
      <c r="AI371" s="834">
        <f>AVERAGEIFS(AI$7:AI$365,$C$7:$C$365,"="&amp;$A371)</f>
        <v>265.82437500000003</v>
      </c>
      <c r="AJ371" s="834">
        <f>AVERAGEIFS(AJ$7:AJ$365,$C$7:$C$365,"="&amp;$A371)</f>
        <v>11.61</v>
      </c>
      <c r="AK371" s="834">
        <f>AVERAGEIFS(AK$7:AK$365,$C$7:$C$365,"="&amp;$A371)</f>
        <v>6.3613333333333335</v>
      </c>
      <c r="AL371" s="976">
        <f>AVERAGEIFS(AL$7:AL$365,$C$7:$C$365,"="&amp;$A371)</f>
        <v>7931.4417647058826</v>
      </c>
      <c r="AM371" s="834">
        <f>AVERAGEIFS(AM$7:AM$365,$C$7:$C$365,"="&amp;$A371)</f>
        <v>5.4658823529411755</v>
      </c>
      <c r="AN371" s="961">
        <f>AVERAGEIFS(AN$7:AN$365,$C$7:$C$365,"="&amp;$A371)</f>
        <v>1.0553333333333335</v>
      </c>
      <c r="AO371" s="834">
        <f>AVERAGEIFS(AO$7:AO$365,$C$7:$C$365,"="&amp;$A371)</f>
        <v>-126.25226992794381</v>
      </c>
      <c r="AP371" s="834">
        <f>AVERAGEIFS(AP$7:AP$365,$C$7:$C$365,"="&amp;$A371)</f>
        <v>18.277145854316622</v>
      </c>
      <c r="AQ371" s="961">
        <f>AVERAGEIFS(AQ$7:AQ$365,$C$7:$C$365,"="&amp;$A371)</f>
        <v>150.61422156718078</v>
      </c>
      <c r="AR371" s="834">
        <f>AVERAGEIFS(AR$7:AR$365,$C$7:$C$365,"="&amp;$A371)</f>
        <v>1.1966741176470588</v>
      </c>
      <c r="AS371" s="834">
        <f>AVERAGEIFS(AS$7:AS$365,$C$7:$C$365,"="&amp;$A371)</f>
        <v>1.2961904305882355</v>
      </c>
      <c r="AT371" s="834">
        <f>AVERAGEIFS(AT$7:AT$365,$C$7:$C$365,"="&amp;$A371)</f>
        <v>1.3654500560000002</v>
      </c>
      <c r="AU371" s="834">
        <f>AVERAGEIFS(AU$7:AU$365,$C$7:$C$365,"="&amp;$A371)</f>
        <v>1.4410411941023531</v>
      </c>
      <c r="AV371" s="834">
        <f>AVERAGEIFS(AV$7:AV$365,$C$7:$C$365,"="&amp;$A371)</f>
        <v>1.5235817515000192</v>
      </c>
      <c r="AW371" s="834">
        <f>AVERAGEIFS(AW$7:AW$365,$C$7:$C$365,"="&amp;$A371)</f>
        <v>6.8229375498376674</v>
      </c>
      <c r="AX371" s="961">
        <f>AVERAGEIFS(AX$7:AX$365,$C$7:$C$365,"="&amp;$A371)</f>
        <v>11.7734707730169</v>
      </c>
      <c r="AY371" s="834">
        <f>AVERAGEIFS(AY$7:AY$365,$C$7:$C$365,"="&amp;$A371)</f>
        <v>1.2012499999999999</v>
      </c>
      <c r="AZ371" s="834">
        <f>AVERAGEIFS(AZ$7:AZ$365,$C$7:$C$365,"="&amp;$A371)</f>
        <v>105.37764705882354</v>
      </c>
      <c r="BA371" s="834">
        <f>AVERAGEIFS(BA$7:BA$365,$C$7:$C$365,"="&amp;$A371)</f>
        <v>-27.039411764705878</v>
      </c>
      <c r="BB371" s="834">
        <f>AVERAGEIFS(BB$7:BB$365,$C$7:$C$365,"="&amp;$A371)</f>
        <v>8.5164705882352951</v>
      </c>
      <c r="BC371" s="961">
        <f>AVERAGEIFS(BC$7:BC$365,$C$7:$C$365,"="&amp;$A371)</f>
        <v>-2.9888235294117642</v>
      </c>
      <c r="BD371" s="834"/>
      <c r="BE371" s="719">
        <f>AVERAGEIFS(BE$7:BE$365,$C$7:$C$365,"="&amp;$A371)</f>
        <v>2013.3529411764705</v>
      </c>
      <c r="BF371" s="834">
        <f>AVERAGEIFS(BF$7:BF$365,$C$7:$C$365,"="&amp;$A371)</f>
        <v>0</v>
      </c>
      <c r="BG371" s="834">
        <f>AVERAGEIFS(BG$7:BG$365,$C$7:$C$365,"="&amp;$A371)</f>
        <v>5.3</v>
      </c>
    </row>
    <row r="372" spans="1:59" x14ac:dyDescent="0.2">
      <c r="A372" s="878" t="s">
        <v>128</v>
      </c>
      <c r="B372" s="669">
        <f>COUNTIF($C$7:$C$365,"="&amp;$A372)</f>
        <v>8</v>
      </c>
      <c r="E372" s="846">
        <f>AVERAGEIFS($E$7:$E$365,$C$7:$C$365,"="&amp;$A372)</f>
        <v>7.125</v>
      </c>
      <c r="I372" s="958">
        <f>AVERAGEIFS(I$7:I$365,$C$7:$C$365,"="&amp;$A372)</f>
        <v>80.292500000000018</v>
      </c>
      <c r="J372" s="834">
        <f>AVERAGEIFS(J$7:J$365,$C$7:$C$365,"="&amp;$A372)</f>
        <v>3.1399961021729013</v>
      </c>
      <c r="K372" s="842">
        <f>AVERAGEIFS(K$7:K$365,$C$7:$C$365,"="&amp;$A372)</f>
        <v>0.63624999999999998</v>
      </c>
      <c r="L372" s="846"/>
      <c r="M372" s="834">
        <f>AVERAGEIFS(M$7:M$365,$C$7:$C$365,"="&amp;$A372)</f>
        <v>2.1324999999999998</v>
      </c>
      <c r="N372" s="846"/>
      <c r="O372" s="842">
        <f>AVERAGEIFS(O$7:O$365,$C$7:$C$365,"="&amp;$A372)</f>
        <v>0.56312499999999999</v>
      </c>
      <c r="P372" s="846"/>
      <c r="Q372" s="846"/>
      <c r="R372" s="834">
        <f>AVERAGEIFS(R$7:R$365,$C$7:$C$365,"="&amp;$A372)</f>
        <v>11.254027016235021</v>
      </c>
      <c r="S372" s="834">
        <f>AVERAGEIFS(S$7:S$365,$C$7:$C$365,"="&amp;$A372)</f>
        <v>14.904791146024396</v>
      </c>
      <c r="T372" s="834">
        <f>AVERAGEIFS(T$7:T$365,$C$7:$C$365,"="&amp;$A372)</f>
        <v>18.677770356607322</v>
      </c>
      <c r="U372" s="834">
        <f>AVERAGEIFS(U$7:U$365,$C$7:$C$365,"="&amp;$A372)</f>
        <v>14.572597555765068</v>
      </c>
      <c r="V372" s="834">
        <f>AVERAGEIFS(V$7:V$365,$C$7:$C$365,"="&amp;$A372)</f>
        <v>15.15993246531227</v>
      </c>
      <c r="W372" s="845">
        <f>AVERAGEIFS(W$7:W$365,$C$7:$C$365,"="&amp;$A372)</f>
        <v>0.89404579939167861</v>
      </c>
      <c r="X372" s="845">
        <f>AVERAGEIFS(X$7:X$365,$C$7:$C$365,"="&amp;$A372)</f>
        <v>1.031080282778575</v>
      </c>
      <c r="Y372" s="669"/>
      <c r="Z372" s="834">
        <f>AVERAGEIFS(Z$7:Z$365,$C$7:$C$365,"="&amp;$A372)</f>
        <v>83.526824405261181</v>
      </c>
      <c r="AA372" s="834">
        <f>AVERAGEIFS(AA$7:AA$365,$C$7:$C$365,"="&amp;$A372)</f>
        <v>30.783421150704044</v>
      </c>
      <c r="AB372" s="834"/>
      <c r="AC372" s="834">
        <f>AVERAGEIFS(AC$7:AC$365,$C$7:$C$365,"="&amp;$A372)</f>
        <v>2.915</v>
      </c>
      <c r="AD372" s="834">
        <f>AVERAGEIFS(AD$7:AD$365,$C$7:$C$365,"="&amp;$A372)</f>
        <v>3.7814285714285711</v>
      </c>
      <c r="AE372" s="834">
        <f>AVERAGEIFS(AE$7:AE$365,$C$7:$C$365,"="&amp;$A372)</f>
        <v>1.7612499999999998</v>
      </c>
      <c r="AF372" s="834">
        <f>AVERAGEIFS(AF$7:AF$365,$C$7:$C$365,"="&amp;$A372)</f>
        <v>4.7512499999999998</v>
      </c>
      <c r="AG372" s="834">
        <f>AVERAGEIFS(AG$7:AG$365,$C$7:$C$365,"="&amp;$A372)</f>
        <v>14.65</v>
      </c>
      <c r="AH372" s="834">
        <f>AVERAGEIFS(AH$7:AH$365,$C$7:$C$365,"="&amp;$A372)</f>
        <v>-19.4375</v>
      </c>
      <c r="AI372" s="834">
        <f>AVERAGEIFS(AI$7:AI$365,$C$7:$C$365,"="&amp;$A372)</f>
        <v>20.22</v>
      </c>
      <c r="AJ372" s="834">
        <f>AVERAGEIFS(AJ$7:AJ$365,$C$7:$C$365,"="&amp;$A372)</f>
        <v>33.799999999999997</v>
      </c>
      <c r="AK372" s="834">
        <f>AVERAGEIFS(AK$7:AK$365,$C$7:$C$365,"="&amp;$A372)</f>
        <v>9.9962499999999999</v>
      </c>
      <c r="AL372" s="976">
        <f>AVERAGEIFS(AL$7:AL$365,$C$7:$C$365,"="&amp;$A372)</f>
        <v>18360</v>
      </c>
      <c r="AM372" s="834">
        <f>AVERAGEIFS(AM$7:AM$365,$C$7:$C$365,"="&amp;$A372)</f>
        <v>1.5</v>
      </c>
      <c r="AN372" s="961">
        <f>AVERAGEIFS(AN$7:AN$365,$C$7:$C$365,"="&amp;$A372)</f>
        <v>1.85375</v>
      </c>
      <c r="AO372" s="834">
        <f>AVERAGEIFS(AO$7:AO$365,$C$7:$C$365,"="&amp;$A372)</f>
        <v>-13.610740249068837</v>
      </c>
      <c r="AP372" s="834">
        <f>AVERAGEIFS(AP$7:AP$365,$C$7:$C$365,"="&amp;$A372)</f>
        <v>18.096829007108234</v>
      </c>
      <c r="AQ372" s="961">
        <f>AVERAGEIFS(AQ$7:AQ$365,$C$7:$C$365,"="&amp;$A372)</f>
        <v>132.55565251891309</v>
      </c>
      <c r="AR372" s="834">
        <f>AVERAGEIFS(AR$7:AR$365,$C$7:$C$365,"="&amp;$A372)</f>
        <v>1.986620625</v>
      </c>
      <c r="AS372" s="834">
        <f>AVERAGEIFS(AS$7:AS$365,$C$7:$C$365,"="&amp;$A372)</f>
        <v>2.1607066125000003</v>
      </c>
      <c r="AT372" s="834">
        <f>AVERAGEIFS(AT$7:AT$365,$C$7:$C$365,"="&amp;$A372)</f>
        <v>2.3255601290775005</v>
      </c>
      <c r="AU372" s="834">
        <f>AVERAGEIFS(AU$7:AU$365,$C$7:$C$365,"="&amp;$A372)</f>
        <v>2.5050683576779811</v>
      </c>
      <c r="AV372" s="834">
        <f>AVERAGEIFS(AV$7:AV$365,$C$7:$C$365,"="&amp;$A372)</f>
        <v>2.7006081006033256</v>
      </c>
      <c r="AW372" s="834">
        <f>AVERAGEIFS(AW$7:AW$365,$C$7:$C$365,"="&amp;$A372)</f>
        <v>11.678563824858806</v>
      </c>
      <c r="AX372" s="961">
        <f>AVERAGEIFS(AX$7:AX$365,$C$7:$C$365,"="&amp;$A372)</f>
        <v>17.475395378187422</v>
      </c>
      <c r="AY372" s="834">
        <f>AVERAGEIFS(AY$7:AY$365,$C$7:$C$365,"="&amp;$A372)</f>
        <v>0.84000000000000008</v>
      </c>
      <c r="AZ372" s="834">
        <f>AVERAGEIFS(AZ$7:AZ$365,$C$7:$C$365,"="&amp;$A372)</f>
        <v>74.876249999999999</v>
      </c>
      <c r="BA372" s="834">
        <f>AVERAGEIFS(BA$7:BA$365,$C$7:$C$365,"="&amp;$A372)</f>
        <v>-17.53875</v>
      </c>
      <c r="BB372" s="834">
        <f>AVERAGEIFS(BB$7:BB$365,$C$7:$C$365,"="&amp;$A372)</f>
        <v>8.5587499999999999</v>
      </c>
      <c r="BC372" s="961">
        <f>AVERAGEIFS(BC$7:BC$365,$C$7:$C$365,"="&amp;$A372)</f>
        <v>5.9624999999999986</v>
      </c>
      <c r="BD372" s="834"/>
      <c r="BE372" s="719">
        <f>AVERAGEIFS(BE$7:BE$365,$C$7:$C$365,"="&amp;$A372)</f>
        <v>2013.25</v>
      </c>
      <c r="BF372" s="834">
        <f>AVERAGEIFS(BF$7:BF$365,$C$7:$C$365,"="&amp;$A372)</f>
        <v>0</v>
      </c>
      <c r="BG372" s="834">
        <f>AVERAGEIFS(BG$7:BG$365,$C$7:$C$365,"="&amp;$A372)</f>
        <v>7.5</v>
      </c>
    </row>
    <row r="373" spans="1:59" x14ac:dyDescent="0.2">
      <c r="A373" s="878" t="s">
        <v>178</v>
      </c>
      <c r="B373" s="669">
        <f>COUNTIF($C$7:$C$365,"="&amp;$A373)</f>
        <v>8</v>
      </c>
      <c r="E373" s="846">
        <f>AVERAGEIFS($E$7:$E$365,$C$7:$C$365,"="&amp;$A373)</f>
        <v>7</v>
      </c>
      <c r="I373" s="958">
        <f>AVERAGEIFS(I$7:I$365,$C$7:$C$365,"="&amp;$A373)</f>
        <v>27.7425</v>
      </c>
      <c r="J373" s="834">
        <f>AVERAGEIFS(J$7:J$365,$C$7:$C$365,"="&amp;$A373)</f>
        <v>12.967764043024976</v>
      </c>
      <c r="K373" s="842">
        <f>AVERAGEIFS(K$7:K$365,$C$7:$C$365,"="&amp;$A373)</f>
        <v>0.7</v>
      </c>
      <c r="L373" s="846"/>
      <c r="M373" s="834">
        <f>AVERAGEIFS(M$7:M$365,$C$7:$C$365,"="&amp;$A373)</f>
        <v>2.8</v>
      </c>
      <c r="N373" s="846"/>
      <c r="O373" s="842">
        <f>AVERAGEIFS(O$7:O$365,$C$7:$C$365,"="&amp;$A373)</f>
        <v>0.67875000000000008</v>
      </c>
      <c r="P373" s="846"/>
      <c r="Q373" s="846"/>
      <c r="R373" s="834">
        <f>AVERAGEIFS(R$7:R$365,$C$7:$C$365,"="&amp;$A373)</f>
        <v>3.0541268879222554</v>
      </c>
      <c r="S373" s="834">
        <f>AVERAGEIFS(S$7:S$365,$C$7:$C$365,"="&amp;$A373)</f>
        <v>10.479619848835048</v>
      </c>
      <c r="T373" s="834">
        <f>AVERAGEIFS(T$7:T$365,$C$7:$C$365,"="&amp;$A373)</f>
        <v>11.389977341700547</v>
      </c>
      <c r="U373" s="834">
        <f>AVERAGEIFS(U$7:U$365,$C$7:$C$365,"="&amp;$A373)</f>
        <v>22.389533771429239</v>
      </c>
      <c r="V373" s="834" t="e">
        <f>AVERAGEIFS(V$7:V$365,$C$7:$C$365,"="&amp;$A373)</f>
        <v>#DIV/0!</v>
      </c>
      <c r="W373" s="845" t="e">
        <f>AVERAGEIFS(W$7:W$365,$C$7:$C$365,"="&amp;$A373)</f>
        <v>#DIV/0!</v>
      </c>
      <c r="X373" s="845">
        <f>AVERAGEIFS(X$7:X$365,$C$7:$C$365,"="&amp;$A373)</f>
        <v>0.8902897668309695</v>
      </c>
      <c r="Y373" s="669"/>
      <c r="Z373" s="834">
        <f>AVERAGEIFS(Z$7:Z$365,$C$7:$C$365,"="&amp;$A373)</f>
        <v>265.51078505917866</v>
      </c>
      <c r="AA373" s="834">
        <f>AVERAGEIFS(AA$7:AA$365,$C$7:$C$365,"="&amp;$A373)</f>
        <v>32.705536435325904</v>
      </c>
      <c r="AB373" s="834"/>
      <c r="AC373" s="834">
        <f>AVERAGEIFS(AC$7:AC$365,$C$7:$C$365,"="&amp;$A373)</f>
        <v>1.3425</v>
      </c>
      <c r="AD373" s="834">
        <f>AVERAGEIFS(AD$7:AD$365,$C$7:$C$365,"="&amp;$A373)</f>
        <v>1.7650000000000001</v>
      </c>
      <c r="AE373" s="834">
        <f>AVERAGEIFS(AE$7:AE$365,$C$7:$C$365,"="&amp;$A373)</f>
        <v>3.2687499999999998</v>
      </c>
      <c r="AF373" s="834">
        <f>AVERAGEIFS(AF$7:AF$365,$C$7:$C$365,"="&amp;$A373)</f>
        <v>2.1357142857142857</v>
      </c>
      <c r="AG373" s="834">
        <f>AVERAGEIFS(AG$7:AG$365,$C$7:$C$365,"="&amp;$A373)</f>
        <v>5.1428571428571432</v>
      </c>
      <c r="AH373" s="834">
        <f>AVERAGEIFS(AH$7:AH$365,$C$7:$C$365,"="&amp;$A373)</f>
        <v>-38.549999999999997</v>
      </c>
      <c r="AI373" s="834">
        <f>AVERAGEIFS(AI$7:AI$365,$C$7:$C$365,"="&amp;$A373)</f>
        <v>30.008749999999999</v>
      </c>
      <c r="AJ373" s="834">
        <f>AVERAGEIFS(AJ$7:AJ$365,$C$7:$C$365,"="&amp;$A373)</f>
        <v>9.0375000000000014</v>
      </c>
      <c r="AK373" s="834">
        <f>AVERAGEIFS(AK$7:AK$365,$C$7:$C$365,"="&amp;$A373)</f>
        <v>1.6816666666666664</v>
      </c>
      <c r="AL373" s="976">
        <f>AVERAGEIFS(AL$7:AL$365,$C$7:$C$365,"="&amp;$A373)</f>
        <v>8236.5037499999999</v>
      </c>
      <c r="AM373" s="834">
        <f>AVERAGEIFS(AM$7:AM$365,$C$7:$C$365,"="&amp;$A373)</f>
        <v>24.251250000000002</v>
      </c>
      <c r="AN373" s="961">
        <f>AVERAGEIFS(AN$7:AN$365,$C$7:$C$365,"="&amp;$A373)</f>
        <v>1.6899999999999997</v>
      </c>
      <c r="AO373" s="834">
        <f>AVERAGEIFS(AO$7:AO$365,$C$7:$C$365,"="&amp;$A373)</f>
        <v>11.279598753319107</v>
      </c>
      <c r="AP373" s="834">
        <f>AVERAGEIFS(AP$7:AP$365,$C$7:$C$365,"="&amp;$A373)</f>
        <v>35.92270335684659</v>
      </c>
      <c r="AQ373" s="961">
        <f>AVERAGEIFS(AQ$7:AQ$365,$C$7:$C$365,"="&amp;$A373)</f>
        <v>60.876809759410008</v>
      </c>
      <c r="AR373" s="834">
        <f>AVERAGEIFS(AR$7:AR$365,$C$7:$C$365,"="&amp;$A373)</f>
        <v>2.7899437499999999</v>
      </c>
      <c r="AS373" s="834">
        <f>AVERAGEIFS(AS$7:AS$365,$C$7:$C$365,"="&amp;$A373)</f>
        <v>3.0340167437500005</v>
      </c>
      <c r="AT373" s="834">
        <f>AVERAGEIFS(AT$7:AT$365,$C$7:$C$365,"="&amp;$A373)</f>
        <v>3.1232114932431254</v>
      </c>
      <c r="AU373" s="834">
        <f>AVERAGEIFS(AU$7:AU$365,$C$7:$C$365,"="&amp;$A373)</f>
        <v>3.2167912840688904</v>
      </c>
      <c r="AV373" s="834">
        <f>AVERAGEIFS(AV$7:AV$365,$C$7:$C$365,"="&amp;$A373)</f>
        <v>3.3150672835011372</v>
      </c>
      <c r="AW373" s="834">
        <f>AVERAGEIFS(AW$7:AW$365,$C$7:$C$365,"="&amp;$A373)</f>
        <v>15.479030554563154</v>
      </c>
      <c r="AX373" s="961">
        <f>AVERAGEIFS(AX$7:AX$365,$C$7:$C$365,"="&amp;$A373)</f>
        <v>72.279988450800559</v>
      </c>
      <c r="AY373" s="834">
        <f>AVERAGEIFS(AY$7:AY$365,$C$7:$C$365,"="&amp;$A373)</f>
        <v>1.7625000000000002</v>
      </c>
      <c r="AZ373" s="834">
        <f>AVERAGEIFS(AZ$7:AZ$365,$C$7:$C$365,"="&amp;$A373)</f>
        <v>124.4325</v>
      </c>
      <c r="BA373" s="834">
        <f>AVERAGEIFS(BA$7:BA$365,$C$7:$C$365,"="&amp;$A373)</f>
        <v>-35.392500000000005</v>
      </c>
      <c r="BB373" s="834">
        <f>AVERAGEIFS(BB$7:BB$365,$C$7:$C$365,"="&amp;$A373)</f>
        <v>-2.40625</v>
      </c>
      <c r="BC373" s="961">
        <f>AVERAGEIFS(BC$7:BC$365,$C$7:$C$365,"="&amp;$A373)</f>
        <v>-15.18125</v>
      </c>
      <c r="BD373" s="834"/>
      <c r="BE373" s="719">
        <f>AVERAGEIFS(BE$7:BE$365,$C$7:$C$365,"="&amp;$A373)</f>
        <v>2013.625</v>
      </c>
      <c r="BF373" s="834">
        <f>AVERAGEIFS(BF$7:BF$365,$C$7:$C$365,"="&amp;$A373)</f>
        <v>0</v>
      </c>
      <c r="BG373" s="834">
        <f>AVERAGEIFS(BG$7:BG$365,$C$7:$C$365,"="&amp;$A373)</f>
        <v>6.742857142857142</v>
      </c>
    </row>
    <row r="374" spans="1:59" x14ac:dyDescent="0.2">
      <c r="A374" s="878" t="s">
        <v>108</v>
      </c>
      <c r="B374" s="669">
        <f>COUNTIF($C$7:$C$365,"="&amp;$A374)</f>
        <v>178</v>
      </c>
      <c r="E374" s="846">
        <f>AVERAGEIFS($E$7:$E$365,$C$7:$C$365,"="&amp;$A374)</f>
        <v>7.4101123595505616</v>
      </c>
      <c r="I374" s="958">
        <f>AVERAGEIFS(I$7:I$365,$C$7:$C$365,"="&amp;$A374)</f>
        <v>37.826741573033701</v>
      </c>
      <c r="J374" s="834">
        <f>AVERAGEIFS(J$7:J$365,$C$7:$C$365,"="&amp;$A374)</f>
        <v>4.0201165654158677</v>
      </c>
      <c r="K374" s="842">
        <f>AVERAGEIFS(K$7:K$365,$C$7:$C$365,"="&amp;$A374)</f>
        <v>0.34099719101123577</v>
      </c>
      <c r="L374" s="846"/>
      <c r="M374" s="834">
        <f>AVERAGEIFS(M$7:M$365,$C$7:$C$365,"="&amp;$A374)</f>
        <v>1.1956741573033702</v>
      </c>
      <c r="N374" s="846"/>
      <c r="O374" s="842">
        <f>AVERAGEIFS(O$7:O$365,$C$7:$C$365,"="&amp;$A374)</f>
        <v>0.30715109684323172</v>
      </c>
      <c r="P374" s="846"/>
      <c r="Q374" s="846"/>
      <c r="R374" s="834">
        <f>AVERAGEIFS(R$7:R$365,$C$7:$C$365,"="&amp;$A374)</f>
        <v>11.078199500230077</v>
      </c>
      <c r="S374" s="834">
        <f>AVERAGEIFS(S$7:S$365,$C$7:$C$365,"="&amp;$A374)</f>
        <v>16.819519626595923</v>
      </c>
      <c r="T374" s="834">
        <f>AVERAGEIFS(T$7:T$365,$C$7:$C$365,"="&amp;$A374)</f>
        <v>19.164027485573389</v>
      </c>
      <c r="U374" s="834">
        <f>AVERAGEIFS(U$7:U$365,$C$7:$C$365,"="&amp;$A374)</f>
        <v>19.869347702579134</v>
      </c>
      <c r="V374" s="834">
        <f>AVERAGEIFS(V$7:V$365,$C$7:$C$365,"="&amp;$A374)</f>
        <v>11.288080456435573</v>
      </c>
      <c r="W374" s="845">
        <f>AVERAGEIFS(W$7:W$365,$C$7:$C$365,"="&amp;$A374)</f>
        <v>1.9279593685391088</v>
      </c>
      <c r="X374" s="845">
        <f>AVERAGEIFS(X$7:X$365,$C$7:$C$365,"="&amp;$A374)</f>
        <v>1.6025792413519657</v>
      </c>
      <c r="Y374" s="669"/>
      <c r="Z374" s="834">
        <f>AVERAGEIFS(Z$7:Z$365,$C$7:$C$365,"="&amp;$A374)</f>
        <v>43.118993565807202</v>
      </c>
      <c r="AA374" s="834">
        <f>AVERAGEIFS(AA$7:AA$365,$C$7:$C$365,"="&amp;$A374)</f>
        <v>12.105846887958416</v>
      </c>
      <c r="AB374" s="834"/>
      <c r="AC374" s="834">
        <f>AVERAGEIFS(AC$7:AC$365,$C$7:$C$365,"="&amp;$A374)</f>
        <v>2.8987974683544291</v>
      </c>
      <c r="AD374" s="834">
        <f>AVERAGEIFS(AD$7:AD$365,$C$7:$C$365,"="&amp;$A374)</f>
        <v>1.9249514563106789</v>
      </c>
      <c r="AE374" s="834">
        <f>AVERAGEIFS(AE$7:AE$365,$C$7:$C$365,"="&amp;$A374)</f>
        <v>2.8667088607594935</v>
      </c>
      <c r="AF374" s="834">
        <f>AVERAGEIFS(AF$7:AF$365,$C$7:$C$365,"="&amp;$A374)</f>
        <v>1.1756687898089175</v>
      </c>
      <c r="AG374" s="834">
        <f>AVERAGEIFS(AG$7:AG$365,$C$7:$C$365,"="&amp;$A374)</f>
        <v>7.8973972602739737</v>
      </c>
      <c r="AH374" s="834">
        <f>AVERAGEIFS(AH$7:AH$365,$C$7:$C$365,"="&amp;$A374)</f>
        <v>20.314743589743582</v>
      </c>
      <c r="AI374" s="834">
        <f>AVERAGEIFS(AI$7:AI$365,$C$7:$C$365,"="&amp;$A374)</f>
        <v>33.577318840579736</v>
      </c>
      <c r="AJ374" s="834">
        <f>AVERAGEIFS(AJ$7:AJ$365,$C$7:$C$365,"="&amp;$A374)</f>
        <v>13.593461538461543</v>
      </c>
      <c r="AK374" s="834">
        <f>AVERAGEIFS(AK$7:AK$365,$C$7:$C$365,"="&amp;$A374)</f>
        <v>7.2711965811965795</v>
      </c>
      <c r="AL374" s="976">
        <f>AVERAGEIFS(AL$7:AL$365,$C$7:$C$365,"="&amp;$A374)</f>
        <v>11285.328544303798</v>
      </c>
      <c r="AM374" s="834">
        <f>AVERAGEIFS(AM$7:AM$365,$C$7:$C$365,"="&amp;$A374)</f>
        <v>4.5594936708860763</v>
      </c>
      <c r="AN374" s="961">
        <f>AVERAGEIFS(AN$7:AN$365,$C$7:$C$365,"="&amp;$A374)</f>
        <v>1.05012987012987</v>
      </c>
      <c r="AO374" s="834">
        <f>AVERAGEIFS(AO$7:AO$365,$C$7:$C$365,"="&amp;$A374)</f>
        <v>12.47180246356826</v>
      </c>
      <c r="AP374" s="834">
        <f>AVERAGEIFS(AP$7:AP$365,$C$7:$C$365,"="&amp;$A374)</f>
        <v>23.878637593492929</v>
      </c>
      <c r="AQ374" s="961">
        <f>AVERAGEIFS(AQ$7:AQ$365,$C$7:$C$365,"="&amp;$A374)</f>
        <v>-24.126602643977037</v>
      </c>
      <c r="AR374" s="834">
        <f>AVERAGEIFS(AR$7:AR$365,$C$7:$C$365,"="&amp;$A374)</f>
        <v>1.1833182940074904</v>
      </c>
      <c r="AS374" s="834">
        <f>AVERAGEIFS(AS$7:AS$365,$C$7:$C$365,"="&amp;$A374)</f>
        <v>1.2544788617003748</v>
      </c>
      <c r="AT374" s="834">
        <f>AVERAGEIFS(AT$7:AT$365,$C$7:$C$365,"="&amp;$A374)</f>
        <v>1.319704045255772</v>
      </c>
      <c r="AU374" s="834">
        <f>AVERAGEIFS(AU$7:AU$365,$C$7:$C$365,"="&amp;$A374)</f>
        <v>1.3895217571970997</v>
      </c>
      <c r="AV374" s="834">
        <f>AVERAGEIFS(AV$7:AV$365,$C$7:$C$365,"="&amp;$A374)</f>
        <v>1.4643076839928657</v>
      </c>
      <c r="AW374" s="834">
        <f>AVERAGEIFS(AW$7:AW$365,$C$7:$C$365,"="&amp;$A374)</f>
        <v>6.6113306421536038</v>
      </c>
      <c r="AX374" s="961">
        <f>AVERAGEIFS(AX$7:AX$365,$C$7:$C$365,"="&amp;$A374)</f>
        <v>22.39335244064323</v>
      </c>
      <c r="AY374" s="834">
        <f>AVERAGEIFS(AY$7:AY$365,$C$7:$C$365,"="&amp;$A374)</f>
        <v>1.035414012738854</v>
      </c>
      <c r="AZ374" s="834">
        <f>AVERAGEIFS(AZ$7:AZ$365,$C$7:$C$365,"="&amp;$A374)</f>
        <v>44.675551697139461</v>
      </c>
      <c r="BA374" s="834">
        <f>AVERAGEIFS(BA$7:BA$365,$C$7:$C$365,"="&amp;$A374)</f>
        <v>-34.537556705005457</v>
      </c>
      <c r="BB374" s="834">
        <f>AVERAGEIFS(BB$7:BB$365,$C$7:$C$365,"="&amp;$A374)</f>
        <v>2.952839202738883</v>
      </c>
      <c r="BC374" s="961">
        <f>AVERAGEIFS(BC$7:BC$365,$C$7:$C$365,"="&amp;$A374)</f>
        <v>-17.400046532587869</v>
      </c>
      <c r="BD374" s="834"/>
      <c r="BE374" s="719">
        <f>AVERAGEIFS(BE$7:BE$365,$C$7:$C$365,"="&amp;$A374)</f>
        <v>2013.0674157303372</v>
      </c>
      <c r="BF374" s="834">
        <f>AVERAGEIFS(BF$7:BF$365,$C$7:$C$365,"="&amp;$A374)</f>
        <v>0</v>
      </c>
      <c r="BG374" s="834">
        <f>AVERAGEIFS(BG$7:BG$365,$C$7:$C$365,"="&amp;$A374)</f>
        <v>1.6343150684931502</v>
      </c>
    </row>
    <row r="375" spans="1:59" x14ac:dyDescent="0.2">
      <c r="A375" s="878" t="s">
        <v>153</v>
      </c>
      <c r="B375" s="669">
        <f>COUNTIF($C$7:$C$365,"="&amp;$A375)</f>
        <v>12</v>
      </c>
      <c r="E375" s="846">
        <f>AVERAGEIFS($E$7:$E$365,$C$7:$C$365,"="&amp;$A375)</f>
        <v>7.666666666666667</v>
      </c>
      <c r="I375" s="958">
        <f>AVERAGEIFS(I$7:I$365,$C$7:$C$365,"="&amp;$A375)</f>
        <v>110.1875</v>
      </c>
      <c r="J375" s="834">
        <f>AVERAGEIFS(J$7:J$365,$C$7:$C$365,"="&amp;$A375)</f>
        <v>1.8480040113344609</v>
      </c>
      <c r="K375" s="842">
        <f>AVERAGEIFS(K$7:K$365,$C$7:$C$365,"="&amp;$A375)</f>
        <v>0.45500000000000002</v>
      </c>
      <c r="L375" s="846"/>
      <c r="M375" s="834">
        <f>AVERAGEIFS(M$7:M$365,$C$7:$C$365,"="&amp;$A375)</f>
        <v>1.82</v>
      </c>
      <c r="N375" s="846"/>
      <c r="O375" s="842">
        <f>AVERAGEIFS(O$7:O$365,$C$7:$C$365,"="&amp;$A375)</f>
        <v>0.41420833333333335</v>
      </c>
      <c r="P375" s="846"/>
      <c r="Q375" s="846"/>
      <c r="R375" s="834">
        <f>AVERAGEIFS(R$7:R$365,$C$7:$C$365,"="&amp;$A375)</f>
        <v>10.249960467964859</v>
      </c>
      <c r="S375" s="834">
        <f>AVERAGEIFS(S$7:S$365,$C$7:$C$365,"="&amp;$A375)</f>
        <v>12.316374990939195</v>
      </c>
      <c r="T375" s="834">
        <f>AVERAGEIFS(T$7:T$365,$C$7:$C$365,"="&amp;$A375)</f>
        <v>10.691977092058245</v>
      </c>
      <c r="U375" s="834">
        <f>AVERAGEIFS(U$7:U$365,$C$7:$C$365,"="&amp;$A375)</f>
        <v>11.882475987977028</v>
      </c>
      <c r="V375" s="834">
        <f>AVERAGEIFS(V$7:V$365,$C$7:$C$365,"="&amp;$A375)</f>
        <v>11.873517549487863</v>
      </c>
      <c r="W375" s="845">
        <f>AVERAGEIFS(W$7:W$365,$C$7:$C$365,"="&amp;$A375)</f>
        <v>1.2041543369593304</v>
      </c>
      <c r="X375" s="845">
        <f>AVERAGEIFS(X$7:X$365,$C$7:$C$365,"="&amp;$A375)</f>
        <v>1.1565603393157597</v>
      </c>
      <c r="Y375" s="669"/>
      <c r="Z375" s="834">
        <f>AVERAGEIFS(Z$7:Z$365,$C$7:$C$365,"="&amp;$A375)</f>
        <v>53.084376157845576</v>
      </c>
      <c r="AA375" s="834">
        <f>AVERAGEIFS(AA$7:AA$365,$C$7:$C$365,"="&amp;$A375)</f>
        <v>39.262073298876459</v>
      </c>
      <c r="AB375" s="834"/>
      <c r="AC375" s="834">
        <f>AVERAGEIFS(AC$7:AC$365,$C$7:$C$365,"="&amp;$A375)</f>
        <v>3.6449999999999996</v>
      </c>
      <c r="AD375" s="834">
        <f>AVERAGEIFS(AD$7:AD$365,$C$7:$C$365,"="&amp;$A375)</f>
        <v>4.8674999999999997</v>
      </c>
      <c r="AE375" s="834">
        <f>AVERAGEIFS(AE$7:AE$365,$C$7:$C$365,"="&amp;$A375)</f>
        <v>5.2016666666666671</v>
      </c>
      <c r="AF375" s="834">
        <f>AVERAGEIFS(AF$7:AF$365,$C$7:$C$365,"="&amp;$A375)</f>
        <v>10.749090909090908</v>
      </c>
      <c r="AG375" s="834">
        <f>AVERAGEIFS(AG$7:AG$365,$C$7:$C$365,"="&amp;$A375)</f>
        <v>25.508333333333336</v>
      </c>
      <c r="AH375" s="834">
        <f>AVERAGEIFS(AH$7:AH$365,$C$7:$C$365,"="&amp;$A375)</f>
        <v>32.866666666666667</v>
      </c>
      <c r="AI375" s="834">
        <f>AVERAGEIFS(AI$7:AI$365,$C$7:$C$365,"="&amp;$A375)</f>
        <v>21.86</v>
      </c>
      <c r="AJ375" s="834">
        <f>AVERAGEIFS(AJ$7:AJ$365,$C$7:$C$365,"="&amp;$A375)</f>
        <v>11.125</v>
      </c>
      <c r="AK375" s="834">
        <f>AVERAGEIFS(AK$7:AK$365,$C$7:$C$365,"="&amp;$A375)</f>
        <v>9.1124999999999989</v>
      </c>
      <c r="AL375" s="976">
        <f>AVERAGEIFS(AL$7:AL$365,$C$7:$C$365,"="&amp;$A375)</f>
        <v>87314.166666666672</v>
      </c>
      <c r="AM375" s="834">
        <f>AVERAGEIFS(AM$7:AM$365,$C$7:$C$365,"="&amp;$A375)</f>
        <v>1.4675000000000002</v>
      </c>
      <c r="AN375" s="961">
        <f>AVERAGEIFS(AN$7:AN$365,$C$7:$C$365,"="&amp;$A375)</f>
        <v>1.4609090909090909</v>
      </c>
      <c r="AO375" s="834">
        <f>AVERAGEIFS(AO$7:AO$365,$C$7:$C$365,"="&amp;$A375)</f>
        <v>-27.456172502307098</v>
      </c>
      <c r="AP375" s="834">
        <f>AVERAGEIFS(AP$7:AP$365,$C$7:$C$365,"="&amp;$A375)</f>
        <v>13.577096522968738</v>
      </c>
      <c r="AQ375" s="961">
        <f>AVERAGEIFS(AQ$7:AQ$365,$C$7:$C$365,"="&amp;$A375)</f>
        <v>263.43632026131587</v>
      </c>
      <c r="AR375" s="834">
        <f>AVERAGEIFS(AR$7:AR$365,$C$7:$C$365,"="&amp;$A375)</f>
        <v>1.7931413333333339</v>
      </c>
      <c r="AS375" s="834">
        <f>AVERAGEIFS(AS$7:AS$365,$C$7:$C$365,"="&amp;$A375)</f>
        <v>1.9473082233333339</v>
      </c>
      <c r="AT375" s="834">
        <f>AVERAGEIFS(AT$7:AT$365,$C$7:$C$365,"="&amp;$A375)</f>
        <v>2.0971947851466672</v>
      </c>
      <c r="AU375" s="834">
        <f>AVERAGEIFS(AU$7:AU$365,$C$7:$C$365,"="&amp;$A375)</f>
        <v>2.2602033382157387</v>
      </c>
      <c r="AV375" s="834">
        <f>AVERAGEIFS(AV$7:AV$365,$C$7:$C$365,"="&amp;$A375)</f>
        <v>2.4375512725259898</v>
      </c>
      <c r="AW375" s="834">
        <f>AVERAGEIFS(AW$7:AW$365,$C$7:$C$365,"="&amp;$A375)</f>
        <v>10.535398952555065</v>
      </c>
      <c r="AX375" s="961">
        <f>AVERAGEIFS(AX$7:AX$365,$C$7:$C$365,"="&amp;$A375)</f>
        <v>10.690312220166296</v>
      </c>
      <c r="AY375" s="834">
        <f>AVERAGEIFS(AY$7:AY$365,$C$7:$C$365,"="&amp;$A375)</f>
        <v>0.82166666666666666</v>
      </c>
      <c r="AZ375" s="834">
        <f>AVERAGEIFS(AZ$7:AZ$365,$C$7:$C$365,"="&amp;$A375)</f>
        <v>46.47</v>
      </c>
      <c r="BA375" s="834">
        <f>AVERAGEIFS(BA$7:BA$365,$C$7:$C$365,"="&amp;$A375)</f>
        <v>-9.3033333333333328</v>
      </c>
      <c r="BB375" s="834">
        <f>AVERAGEIFS(BB$7:BB$365,$C$7:$C$365,"="&amp;$A375)</f>
        <v>3.5366666666666671</v>
      </c>
      <c r="BC375" s="961">
        <f>AVERAGEIFS(BC$7:BC$365,$C$7:$C$365,"="&amp;$A375)</f>
        <v>7.8541666666666652</v>
      </c>
      <c r="BD375" s="834"/>
      <c r="BE375" s="719">
        <f>AVERAGEIFS(BE$7:BE$365,$C$7:$C$365,"="&amp;$A375)</f>
        <v>2013.1666666666667</v>
      </c>
      <c r="BF375" s="834">
        <f>AVERAGEIFS(BF$7:BF$365,$C$7:$C$365,"="&amp;$A375)</f>
        <v>0</v>
      </c>
      <c r="BG375" s="834">
        <f>AVERAGEIFS(BG$7:BG$365,$C$7:$C$365,"="&amp;$A375)</f>
        <v>8.5666666666666664</v>
      </c>
    </row>
    <row r="376" spans="1:59" x14ac:dyDescent="0.2">
      <c r="A376" s="878" t="s">
        <v>112</v>
      </c>
      <c r="B376" s="669">
        <f>COUNTIF($C$7:$C$365,"="&amp;$A376)</f>
        <v>41</v>
      </c>
      <c r="E376" s="846">
        <f>AVERAGEIFS($E$7:$E$365,$C$7:$C$365,"="&amp;$A376)</f>
        <v>7.3414634146341466</v>
      </c>
      <c r="I376" s="958">
        <f>AVERAGEIFS(I$7:I$365,$C$7:$C$365,"="&amp;$A376)</f>
        <v>60.288780487804893</v>
      </c>
      <c r="J376" s="834">
        <f>AVERAGEIFS(J$7:J$365,$C$7:$C$365,"="&amp;$A376)</f>
        <v>2.0010500388920311</v>
      </c>
      <c r="K376" s="842">
        <f>AVERAGEIFS(K$7:K$365,$C$7:$C$365,"="&amp;$A376)</f>
        <v>0.30120731707317078</v>
      </c>
      <c r="L376" s="846"/>
      <c r="M376" s="834">
        <f>AVERAGEIFS(M$7:M$365,$C$7:$C$365,"="&amp;$A376)</f>
        <v>1.151658536585366</v>
      </c>
      <c r="N376" s="846"/>
      <c r="O376" s="842">
        <f>AVERAGEIFS(O$7:O$365,$C$7:$C$365,"="&amp;$A376)</f>
        <v>0.27181707317073162</v>
      </c>
      <c r="P376" s="846"/>
      <c r="Q376" s="846"/>
      <c r="R376" s="834">
        <f>AVERAGEIFS(R$7:R$365,$C$7:$C$365,"="&amp;$A376)</f>
        <v>10.867340004070687</v>
      </c>
      <c r="S376" s="834">
        <f>AVERAGEIFS(S$7:S$365,$C$7:$C$365,"="&amp;$A376)</f>
        <v>10.637184304976952</v>
      </c>
      <c r="T376" s="834">
        <f>AVERAGEIFS(T$7:T$365,$C$7:$C$365,"="&amp;$A376)</f>
        <v>14.048704918449367</v>
      </c>
      <c r="U376" s="834">
        <f>AVERAGEIFS(U$7:U$365,$C$7:$C$365,"="&amp;$A376)</f>
        <v>15.260006431425722</v>
      </c>
      <c r="V376" s="834">
        <f>AVERAGEIFS(V$7:V$365,$C$7:$C$365,"="&amp;$A376)</f>
        <v>11.236586133811501</v>
      </c>
      <c r="W376" s="845">
        <f>AVERAGEIFS(W$7:W$365,$C$7:$C$365,"="&amp;$A376)</f>
        <v>1.7542471067469685</v>
      </c>
      <c r="X376" s="845">
        <f>AVERAGEIFS(X$7:X$365,$C$7:$C$365,"="&amp;$A376)</f>
        <v>1.3051005622635317</v>
      </c>
      <c r="Y376" s="669"/>
      <c r="Z376" s="834">
        <f>AVERAGEIFS(Z$7:Z$365,$C$7:$C$365,"="&amp;$A376)</f>
        <v>49.106020464023061</v>
      </c>
      <c r="AA376" s="834">
        <f>AVERAGEIFS(AA$7:AA$365,$C$7:$C$365,"="&amp;$A376)</f>
        <v>26.27768419639531</v>
      </c>
      <c r="AB376" s="834"/>
      <c r="AC376" s="834">
        <f>AVERAGEIFS(AC$7:AC$365,$C$7:$C$365,"="&amp;$A376)</f>
        <v>3.1731707317073163</v>
      </c>
      <c r="AD376" s="834">
        <f>AVERAGEIFS(AD$7:AD$365,$C$7:$C$365,"="&amp;$A376)</f>
        <v>3.5944117647058826</v>
      </c>
      <c r="AE376" s="834">
        <f>AVERAGEIFS(AE$7:AE$365,$C$7:$C$365,"="&amp;$A376)</f>
        <v>1.4643902439024394</v>
      </c>
      <c r="AF376" s="834">
        <f>AVERAGEIFS(AF$7:AF$365,$C$7:$C$365,"="&amp;$A376)</f>
        <v>3.3535000000000004</v>
      </c>
      <c r="AG376" s="834">
        <f>AVERAGEIFS(AG$7:AG$365,$C$7:$C$365,"="&amp;$A376)</f>
        <v>15.43157894736842</v>
      </c>
      <c r="AH376" s="834">
        <f>AVERAGEIFS(AH$7:AH$365,$C$7:$C$365,"="&amp;$A376)</f>
        <v>7.5804878048780502</v>
      </c>
      <c r="AI376" s="834">
        <f>AVERAGEIFS(AI$7:AI$365,$C$7:$C$365,"="&amp;$A376)</f>
        <v>31.143846153846152</v>
      </c>
      <c r="AJ376" s="834">
        <f>AVERAGEIFS(AJ$7:AJ$365,$C$7:$C$365,"="&amp;$A376)</f>
        <v>16.378048780487809</v>
      </c>
      <c r="AK376" s="834">
        <f>AVERAGEIFS(AK$7:AK$365,$C$7:$C$365,"="&amp;$A376)</f>
        <v>8.4692500000000024</v>
      </c>
      <c r="AL376" s="976">
        <f>AVERAGEIFS(AL$7:AL$365,$C$7:$C$365,"="&amp;$A376)</f>
        <v>7208.1931707317071</v>
      </c>
      <c r="AM376" s="834">
        <f>AVERAGEIFS(AM$7:AM$365,$C$7:$C$365,"="&amp;$A376)</f>
        <v>1.5860975609756098</v>
      </c>
      <c r="AN376" s="961">
        <f>AVERAGEIFS(AN$7:AN$365,$C$7:$C$365,"="&amp;$A376)</f>
        <v>0.71849999999999992</v>
      </c>
      <c r="AO376" s="834">
        <f>AVERAGEIFS(AO$7:AO$365,$C$7:$C$365,"="&amp;$A376)</f>
        <v>-8.2532131155833035</v>
      </c>
      <c r="AP376" s="834">
        <f>AVERAGEIFS(AP$7:AP$365,$C$7:$C$365,"="&amp;$A376)</f>
        <v>17.239665472590648</v>
      </c>
      <c r="AQ376" s="961">
        <f>AVERAGEIFS(AQ$7:AQ$365,$C$7:$C$365,"="&amp;$A376)</f>
        <v>63.526850890201729</v>
      </c>
      <c r="AR376" s="834">
        <f>AVERAGEIFS(AR$7:AR$365,$C$7:$C$365,"="&amp;$A376)</f>
        <v>1.1114121219512192</v>
      </c>
      <c r="AS376" s="834">
        <f>AVERAGEIFS(AS$7:AS$365,$C$7:$C$365,"="&amp;$A376)</f>
        <v>1.207942769902439</v>
      </c>
      <c r="AT376" s="834">
        <f>AVERAGEIFS(AT$7:AT$365,$C$7:$C$365,"="&amp;$A376)</f>
        <v>1.2846986066678638</v>
      </c>
      <c r="AU376" s="834">
        <f>AVERAGEIFS(AU$7:AU$365,$C$7:$C$365,"="&amp;$A376)</f>
        <v>1.3677506280873333</v>
      </c>
      <c r="AV376" s="834">
        <f>AVERAGEIFS(AV$7:AV$365,$C$7:$C$365,"="&amp;$A376)</f>
        <v>1.4576704448758839</v>
      </c>
      <c r="AW376" s="834">
        <f>AVERAGEIFS(AW$7:AW$365,$C$7:$C$365,"="&amp;$A376)</f>
        <v>6.4294745714847359</v>
      </c>
      <c r="AX376" s="961">
        <f>AVERAGEIFS(AX$7:AX$365,$C$7:$C$365,"="&amp;$A376)</f>
        <v>11.396205986403556</v>
      </c>
      <c r="AY376" s="834">
        <f>AVERAGEIFS(AY$7:AY$365,$C$7:$C$365,"="&amp;$A376)</f>
        <v>1.2709756097560978</v>
      </c>
      <c r="AZ376" s="834">
        <f>AVERAGEIFS(AZ$7:AZ$365,$C$7:$C$365,"="&amp;$A376)</f>
        <v>60.490243902439047</v>
      </c>
      <c r="BA376" s="834">
        <f>AVERAGEIFS(BA$7:BA$365,$C$7:$C$365,"="&amp;$A376)</f>
        <v>-24.761951219512191</v>
      </c>
      <c r="BB376" s="834">
        <f>AVERAGEIFS(BB$7:BB$365,$C$7:$C$365,"="&amp;$A376)</f>
        <v>6.1685365853658531</v>
      </c>
      <c r="BC376" s="961">
        <f>AVERAGEIFS(BC$7:BC$365,$C$7:$C$365,"="&amp;$A376)</f>
        <v>-5.6221951219512221</v>
      </c>
      <c r="BD376" s="834"/>
      <c r="BE376" s="719">
        <f>AVERAGEIFS(BE$7:BE$365,$C$7:$C$365,"="&amp;$A376)</f>
        <v>2013.2439024390244</v>
      </c>
      <c r="BF376" s="834">
        <f>AVERAGEIFS(BF$7:BF$365,$C$7:$C$365,"="&amp;$A376)</f>
        <v>0</v>
      </c>
      <c r="BG376" s="834">
        <f>AVERAGEIFS(BG$7:BG$365,$C$7:$C$365,"="&amp;$A376)</f>
        <v>6.0999999999999979</v>
      </c>
    </row>
    <row r="377" spans="1:59" x14ac:dyDescent="0.2">
      <c r="A377" s="878" t="s">
        <v>4199</v>
      </c>
      <c r="B377" s="669">
        <f>COUNTIF($C$7:$C$365,"="&amp;$A377)</f>
        <v>29</v>
      </c>
      <c r="E377" s="846">
        <f>AVERAGEIFS($E$7:$E$365,$C$7:$C$365,"="&amp;$A377)</f>
        <v>7.2758620689655169</v>
      </c>
      <c r="I377" s="958">
        <f>AVERAGEIFS(I$7:I$365,$C$7:$C$365,"="&amp;$A377)</f>
        <v>111.87206896551724</v>
      </c>
      <c r="J377" s="834">
        <f>AVERAGEIFS(J$7:J$365,$C$7:$C$365,"="&amp;$A377)</f>
        <v>1.846251656786364</v>
      </c>
      <c r="K377" s="842">
        <f>AVERAGEIFS(K$7:K$365,$C$7:$C$365,"="&amp;$A377)</f>
        <v>0.35738965517241378</v>
      </c>
      <c r="L377" s="846"/>
      <c r="M377" s="834">
        <f>AVERAGEIFS(M$7:M$365,$C$7:$C$365,"="&amp;$A377)</f>
        <v>1.3303655172413793</v>
      </c>
      <c r="N377" s="846"/>
      <c r="O377" s="842">
        <f>AVERAGEIFS(O$7:O$365,$C$7:$C$365,"="&amp;$A377)</f>
        <v>0.32549655172413794</v>
      </c>
      <c r="P377" s="846"/>
      <c r="Q377" s="846"/>
      <c r="R377" s="834">
        <f>AVERAGEIFS(R$7:R$365,$C$7:$C$365,"="&amp;$A377)</f>
        <v>10.347193132016946</v>
      </c>
      <c r="S377" s="834">
        <f>AVERAGEIFS(S$7:S$365,$C$7:$C$365,"="&amp;$A377)</f>
        <v>14.628422520114263</v>
      </c>
      <c r="T377" s="834">
        <f>AVERAGEIFS(T$7:T$365,$C$7:$C$365,"="&amp;$A377)</f>
        <v>16.692339935039897</v>
      </c>
      <c r="U377" s="834">
        <f>AVERAGEIFS(U$7:U$365,$C$7:$C$365,"="&amp;$A377)</f>
        <v>19.420385841878989</v>
      </c>
      <c r="V377" s="834">
        <f>AVERAGEIFS(V$7:V$365,$C$7:$C$365,"="&amp;$A377)</f>
        <v>19.746257142782142</v>
      </c>
      <c r="W377" s="845">
        <f>AVERAGEIFS(W$7:W$365,$C$7:$C$365,"="&amp;$A377)</f>
        <v>0.75886801943917492</v>
      </c>
      <c r="X377" s="845">
        <f>AVERAGEIFS(X$7:X$365,$C$7:$C$365,"="&amp;$A377)</f>
        <v>1.5609009837405332</v>
      </c>
      <c r="Y377" s="669"/>
      <c r="Z377" s="834">
        <f>AVERAGEIFS(Z$7:Z$365,$C$7:$C$365,"="&amp;$A377)</f>
        <v>67.558457022525815</v>
      </c>
      <c r="AA377" s="834">
        <f>AVERAGEIFS(AA$7:AA$365,$C$7:$C$365,"="&amp;$A377)</f>
        <v>34.422063237802149</v>
      </c>
      <c r="AB377" s="834"/>
      <c r="AC377" s="834">
        <f>AVERAGEIFS(AC$7:AC$365,$C$7:$C$365,"="&amp;$A377)</f>
        <v>3.7727586206896557</v>
      </c>
      <c r="AD377" s="834">
        <f>AVERAGEIFS(AD$7:AD$365,$C$7:$C$365,"="&amp;$A377)</f>
        <v>6.4437037037037035</v>
      </c>
      <c r="AE377" s="834">
        <f>AVERAGEIFS(AE$7:AE$365,$C$7:$C$365,"="&amp;$A377)</f>
        <v>4.9448275862068964</v>
      </c>
      <c r="AF377" s="834">
        <f>AVERAGEIFS(AF$7:AF$365,$C$7:$C$365,"="&amp;$A377)</f>
        <v>9.6478571428571431</v>
      </c>
      <c r="AG377" s="834">
        <f>AVERAGEIFS(AG$7:AG$365,$C$7:$C$365,"="&amp;$A377)</f>
        <v>34.56428571428571</v>
      </c>
      <c r="AH377" s="834">
        <f>AVERAGEIFS(AH$7:AH$365,$C$7:$C$365,"="&amp;$A377)</f>
        <v>21.531034482758621</v>
      </c>
      <c r="AI377" s="834">
        <f>AVERAGEIFS(AI$7:AI$365,$C$7:$C$365,"="&amp;$A377)</f>
        <v>17.623103448275863</v>
      </c>
      <c r="AJ377" s="834">
        <f>AVERAGEIFS(AJ$7:AJ$365,$C$7:$C$365,"="&amp;$A377)</f>
        <v>12.365517241379312</v>
      </c>
      <c r="AK377" s="834">
        <f>AVERAGEIFS(AK$7:AK$365,$C$7:$C$365,"="&amp;$A377)</f>
        <v>9.9948275862068954</v>
      </c>
      <c r="AL377" s="976">
        <f>AVERAGEIFS(AL$7:AL$365,$C$7:$C$365,"="&amp;$A377)</f>
        <v>95478.80206896551</v>
      </c>
      <c r="AM377" s="834">
        <f>AVERAGEIFS(AM$7:AM$365,$C$7:$C$365,"="&amp;$A377)</f>
        <v>2.9017241379310348</v>
      </c>
      <c r="AN377" s="961">
        <f>AVERAGEIFS(AN$7:AN$365,$C$7:$C$365,"="&amp;$A377)</f>
        <v>0.9196428571428571</v>
      </c>
      <c r="AO377" s="834">
        <f>AVERAGEIFS(AO$7:AO$365,$C$7:$C$365,"="&amp;$A377)</f>
        <v>-6.0312690587067657</v>
      </c>
      <c r="AP377" s="834">
        <f>AVERAGEIFS(AP$7:AP$365,$C$7:$C$365,"="&amp;$A377)</f>
        <v>21.241103752299122</v>
      </c>
      <c r="AQ377" s="961">
        <f>AVERAGEIFS(AQ$7:AQ$365,$C$7:$C$365,"="&amp;$A377)</f>
        <v>225.45530818746769</v>
      </c>
      <c r="AR377" s="834">
        <f>AVERAGEIFS(AR$7:AR$365,$C$7:$C$365,"="&amp;$A377)</f>
        <v>1.2990553379310346</v>
      </c>
      <c r="AS377" s="834">
        <f>AVERAGEIFS(AS$7:AS$365,$C$7:$C$365,"="&amp;$A377)</f>
        <v>1.4057800315172415</v>
      </c>
      <c r="AT377" s="834">
        <f>AVERAGEIFS(AT$7:AT$365,$C$7:$C$365,"="&amp;$A377)</f>
        <v>1.5220900392165793</v>
      </c>
      <c r="AU377" s="834">
        <f>AVERAGEIFS(AU$7:AU$365,$C$7:$C$365,"="&amp;$A377)</f>
        <v>1.6490500699751944</v>
      </c>
      <c r="AV377" s="834">
        <f>AVERAGEIFS(AV$7:AV$365,$C$7:$C$365,"="&amp;$A377)</f>
        <v>1.7876732410931706</v>
      </c>
      <c r="AW377" s="834">
        <f>AVERAGEIFS(AW$7:AW$365,$C$7:$C$365,"="&amp;$A377)</f>
        <v>7.6636487197332208</v>
      </c>
      <c r="AX377" s="961">
        <f>AVERAGEIFS(AX$7:AX$365,$C$7:$C$365,"="&amp;$A377)</f>
        <v>10.546212713633018</v>
      </c>
      <c r="AY377" s="834">
        <f>AVERAGEIFS(AY$7:AY$365,$C$7:$C$365,"="&amp;$A377)</f>
        <v>1.1072413793103448</v>
      </c>
      <c r="AZ377" s="834">
        <f>AVERAGEIFS(AZ$7:AZ$365,$C$7:$C$365,"="&amp;$A377)</f>
        <v>60.937586206896562</v>
      </c>
      <c r="BA377" s="834">
        <f>AVERAGEIFS(BA$7:BA$365,$C$7:$C$365,"="&amp;$A377)</f>
        <v>-15.754137931034482</v>
      </c>
      <c r="BB377" s="834">
        <f>AVERAGEIFS(BB$7:BB$365,$C$7:$C$365,"="&amp;$A377)</f>
        <v>5.0734482758620691</v>
      </c>
      <c r="BC377" s="961">
        <f>AVERAGEIFS(BC$7:BC$365,$C$7:$C$365,"="&amp;$A377)</f>
        <v>4.2379310344827585</v>
      </c>
      <c r="BD377" s="834"/>
      <c r="BE377" s="719">
        <f>AVERAGEIFS(BE$7:BE$365,$C$7:$C$365,"="&amp;$A377)</f>
        <v>2013.2758620689656</v>
      </c>
      <c r="BF377" s="834">
        <f>AVERAGEIFS(BF$7:BF$365,$C$7:$C$365,"="&amp;$A377)</f>
        <v>0</v>
      </c>
      <c r="BG377" s="834">
        <f>AVERAGEIFS(BG$7:BG$365,$C$7:$C$365,"="&amp;$A377)</f>
        <v>11.520689655172417</v>
      </c>
    </row>
    <row r="378" spans="1:59" x14ac:dyDescent="0.2">
      <c r="A378" s="878" t="s">
        <v>123</v>
      </c>
      <c r="B378" s="669">
        <f>COUNTIF($C$7:$C$365,"="&amp;$A378)</f>
        <v>11</v>
      </c>
      <c r="E378" s="846">
        <f>AVERAGEIFS($E$7:$E$365,$C$7:$C$365,"="&amp;$A378)</f>
        <v>7.7272727272727275</v>
      </c>
      <c r="I378" s="958">
        <f>AVERAGEIFS(I$7:I$365,$C$7:$C$365,"="&amp;$A378)</f>
        <v>68.00272727272727</v>
      </c>
      <c r="J378" s="834">
        <f>AVERAGEIFS(J$7:J$365,$C$7:$C$365,"="&amp;$A378)</f>
        <v>3.6239207796421193</v>
      </c>
      <c r="K378" s="842">
        <f>AVERAGEIFS(K$7:K$365,$C$7:$C$365,"="&amp;$A378)</f>
        <v>0.51149090909090911</v>
      </c>
      <c r="L378" s="846"/>
      <c r="M378" s="834">
        <f>AVERAGEIFS(M$7:M$365,$C$7:$C$365,"="&amp;$A378)</f>
        <v>1.9514181818181819</v>
      </c>
      <c r="N378" s="846"/>
      <c r="O378" s="842">
        <f>AVERAGEIFS(O$7:O$365,$C$7:$C$365,"="&amp;$A378)</f>
        <v>0.46950909090909082</v>
      </c>
      <c r="P378" s="846"/>
      <c r="Q378" s="846"/>
      <c r="R378" s="834">
        <f>AVERAGEIFS(R$7:R$365,$C$7:$C$365,"="&amp;$A378)</f>
        <v>8.4350682447858887</v>
      </c>
      <c r="S378" s="834">
        <f>AVERAGEIFS(S$7:S$365,$C$7:$C$365,"="&amp;$A378)</f>
        <v>8.9331353442968737</v>
      </c>
      <c r="T378" s="834">
        <f>AVERAGEIFS(T$7:T$365,$C$7:$C$365,"="&amp;$A378)</f>
        <v>11.591488582650829</v>
      </c>
      <c r="U378" s="834">
        <f>AVERAGEIFS(U$7:U$365,$C$7:$C$365,"="&amp;$A378)</f>
        <v>17.976431462557777</v>
      </c>
      <c r="V378" s="834">
        <f>AVERAGEIFS(V$7:V$365,$C$7:$C$365,"="&amp;$A378)</f>
        <v>12.991712336957679</v>
      </c>
      <c r="W378" s="845">
        <f>AVERAGEIFS(W$7:W$365,$C$7:$C$365,"="&amp;$A378)</f>
        <v>0.98463028497301641</v>
      </c>
      <c r="X378" s="845">
        <f>AVERAGEIFS(X$7:X$365,$C$7:$C$365,"="&amp;$A378)</f>
        <v>1.7740106076489544</v>
      </c>
      <c r="Y378" s="669"/>
      <c r="Z378" s="834">
        <f>AVERAGEIFS(Z$7:Z$365,$C$7:$C$365,"="&amp;$A378)</f>
        <v>52.363337626661284</v>
      </c>
      <c r="AA378" s="834">
        <f>AVERAGEIFS(AA$7:AA$365,$C$7:$C$365,"="&amp;$A378)</f>
        <v>18.697291424476962</v>
      </c>
      <c r="AB378" s="834"/>
      <c r="AC378" s="834">
        <f>AVERAGEIFS(AC$7:AC$365,$C$7:$C$365,"="&amp;$A378)</f>
        <v>4.1063636363636373</v>
      </c>
      <c r="AD378" s="834">
        <f>AVERAGEIFS(AD$7:AD$365,$C$7:$C$365,"="&amp;$A378)</f>
        <v>2.6266666666666669</v>
      </c>
      <c r="AE378" s="834">
        <f>AVERAGEIFS(AE$7:AE$365,$C$7:$C$365,"="&amp;$A378)</f>
        <v>1.250909090909091</v>
      </c>
      <c r="AF378" s="834">
        <f>AVERAGEIFS(AF$7:AF$365,$C$7:$C$365,"="&amp;$A378)</f>
        <v>3.3000000000000003</v>
      </c>
      <c r="AG378" s="834">
        <f>AVERAGEIFS(AG$7:AG$365,$C$7:$C$365,"="&amp;$A378)</f>
        <v>19.709090909090907</v>
      </c>
      <c r="AH378" s="834">
        <f>AVERAGEIFS(AH$7:AH$365,$C$7:$C$365,"="&amp;$A378)</f>
        <v>57.154545454545449</v>
      </c>
      <c r="AI378" s="834">
        <f>AVERAGEIFS(AI$7:AI$365,$C$7:$C$365,"="&amp;$A378)</f>
        <v>30.050909090909098</v>
      </c>
      <c r="AJ378" s="834">
        <f>AVERAGEIFS(AJ$7:AJ$365,$C$7:$C$365,"="&amp;$A378)</f>
        <v>7.9</v>
      </c>
      <c r="AK378" s="834">
        <f>AVERAGEIFS(AK$7:AK$365,$C$7:$C$365,"="&amp;$A378)</f>
        <v>5.8936363636363645</v>
      </c>
      <c r="AL378" s="976">
        <f>AVERAGEIFS(AL$7:AL$365,$C$7:$C$365,"="&amp;$A378)</f>
        <v>6194.5845454545452</v>
      </c>
      <c r="AM378" s="834">
        <f>AVERAGEIFS(AM$7:AM$365,$C$7:$C$365,"="&amp;$A378)</f>
        <v>0.81818181818181801</v>
      </c>
      <c r="AN378" s="961">
        <f>AVERAGEIFS(AN$7:AN$365,$C$7:$C$365,"="&amp;$A378)</f>
        <v>1.3545454545454545</v>
      </c>
      <c r="AO378" s="834">
        <f>AVERAGEIFS(AO$7:AO$365,$C$7:$C$365,"="&amp;$A378)</f>
        <v>3.5228055856932299</v>
      </c>
      <c r="AP378" s="834">
        <f>AVERAGEIFS(AP$7:AP$365,$C$7:$C$365,"="&amp;$A378)</f>
        <v>21.726570338664398</v>
      </c>
      <c r="AQ378" s="961">
        <f>AVERAGEIFS(AQ$7:AQ$365,$C$7:$C$365,"="&amp;$A378)</f>
        <v>54.745504510556728</v>
      </c>
      <c r="AR378" s="834">
        <f>AVERAGEIFS(AR$7:AR$365,$C$7:$C$365,"="&amp;$A378)</f>
        <v>1.9486572727272731</v>
      </c>
      <c r="AS378" s="834">
        <f>AVERAGEIFS(AS$7:AS$365,$C$7:$C$365,"="&amp;$A378)</f>
        <v>2.089877134090909</v>
      </c>
      <c r="AT378" s="834">
        <f>AVERAGEIFS(AT$7:AT$365,$C$7:$C$365,"="&amp;$A378)</f>
        <v>2.1942044383168176</v>
      </c>
      <c r="AU378" s="834">
        <f>AVERAGEIFS(AU$7:AU$365,$C$7:$C$365,"="&amp;$A378)</f>
        <v>2.3057580681227337</v>
      </c>
      <c r="AV378" s="834">
        <f>AVERAGEIFS(AV$7:AV$365,$C$7:$C$365,"="&amp;$A378)</f>
        <v>2.4250857072630829</v>
      </c>
      <c r="AW378" s="834">
        <f>AVERAGEIFS(AW$7:AW$365,$C$7:$C$365,"="&amp;$A378)</f>
        <v>10.963582620520816</v>
      </c>
      <c r="AX378" s="961">
        <f>AVERAGEIFS(AX$7:AX$365,$C$7:$C$365,"="&amp;$A378)</f>
        <v>20.62874262744235</v>
      </c>
      <c r="AY378" s="834">
        <f>AVERAGEIFS(AY$7:AY$365,$C$7:$C$365,"="&amp;$A378)</f>
        <v>1.3063636363636364</v>
      </c>
      <c r="AZ378" s="834">
        <f>AVERAGEIFS(AZ$7:AZ$365,$C$7:$C$365,"="&amp;$A378)</f>
        <v>72.060909090909092</v>
      </c>
      <c r="BA378" s="834">
        <f>AVERAGEIFS(BA$7:BA$365,$C$7:$C$365,"="&amp;$A378)</f>
        <v>-25.970000000000006</v>
      </c>
      <c r="BB378" s="834">
        <f>AVERAGEIFS(BB$7:BB$365,$C$7:$C$365,"="&amp;$A378)</f>
        <v>5.5509090909090908</v>
      </c>
      <c r="BC378" s="961">
        <f>AVERAGEIFS(BC$7:BC$365,$C$7:$C$365,"="&amp;$A378)</f>
        <v>-7.1109090909090904</v>
      </c>
      <c r="BD378" s="834"/>
      <c r="BE378" s="719">
        <f>AVERAGEIFS(BE$7:BE$365,$C$7:$C$365,"="&amp;$A378)</f>
        <v>2012.8181818181818</v>
      </c>
      <c r="BF378" s="834">
        <f>AVERAGEIFS(BF$7:BF$365,$C$7:$C$365,"="&amp;$A378)</f>
        <v>0</v>
      </c>
      <c r="BG378" s="834">
        <f>AVERAGEIFS(BG$7:BG$365,$C$7:$C$365,"="&amp;$A378)</f>
        <v>6.1454545454545446</v>
      </c>
    </row>
    <row r="379" spans="1:59" x14ac:dyDescent="0.2">
      <c r="A379" s="878" t="s">
        <v>4325</v>
      </c>
      <c r="B379" s="669">
        <f>COUNTIF($C$7:$C$365,"="&amp;$A379)</f>
        <v>34</v>
      </c>
      <c r="E379" s="846">
        <f>AVERAGEIFS($E$7:$E$365,$C$7:$C$365,"="&amp;$A379)</f>
        <v>6.9705882352941178</v>
      </c>
      <c r="I379" s="958">
        <f>AVERAGEIFS(I$7:I$365,$C$7:$C$365,"="&amp;$A379)</f>
        <v>72.802352941176451</v>
      </c>
      <c r="J379" s="834">
        <f>AVERAGEIFS(J$7:J$365,$C$7:$C$365,"="&amp;$A379)</f>
        <v>4.5629101274717634</v>
      </c>
      <c r="K379" s="842">
        <f>AVERAGEIFS(K$7:K$365,$C$7:$C$365,"="&amp;$A379)</f>
        <v>0.51697647058823537</v>
      </c>
      <c r="L379" s="846"/>
      <c r="M379" s="834">
        <f>AVERAGEIFS(M$7:M$365,$C$7:$C$365,"="&amp;$A379)</f>
        <v>2.1225411764705884</v>
      </c>
      <c r="N379" s="846"/>
      <c r="O379" s="842">
        <f>AVERAGEIFS(O$7:O$365,$C$7:$C$365,"="&amp;$A379)</f>
        <v>0.48221911764705883</v>
      </c>
      <c r="P379" s="846"/>
      <c r="Q379" s="846"/>
      <c r="R379" s="834">
        <f>AVERAGEIFS(R$7:R$365,$C$7:$C$365,"="&amp;$A379)</f>
        <v>8.768046130380041</v>
      </c>
      <c r="S379" s="834">
        <f>AVERAGEIFS(S$7:S$365,$C$7:$C$365,"="&amp;$A379)</f>
        <v>8.1232552805634999</v>
      </c>
      <c r="T379" s="834">
        <f>AVERAGEIFS(T$7:T$365,$C$7:$C$365,"="&amp;$A379)</f>
        <v>9.3331710645167316</v>
      </c>
      <c r="U379" s="834">
        <f>AVERAGEIFS(U$7:U$365,$C$7:$C$365,"="&amp;$A379)</f>
        <v>12.370332169976999</v>
      </c>
      <c r="V379" s="834">
        <f>AVERAGEIFS(V$7:V$365,$C$7:$C$365,"="&amp;$A379)</f>
        <v>5.2983126458586449</v>
      </c>
      <c r="W379" s="845">
        <f>AVERAGEIFS(W$7:W$365,$C$7:$C$365,"="&amp;$A379)</f>
        <v>2.6262078313122625</v>
      </c>
      <c r="X379" s="845">
        <f>AVERAGEIFS(X$7:X$365,$C$7:$C$365,"="&amp;$A379)</f>
        <v>2.2258084222277374</v>
      </c>
      <c r="Y379" s="669"/>
      <c r="Z379" s="834">
        <f>AVERAGEIFS(Z$7:Z$365,$C$7:$C$365,"="&amp;$A379)</f>
        <v>181.31423428580257</v>
      </c>
      <c r="AA379" s="834">
        <f>AVERAGEIFS(AA$7:AA$365,$C$7:$C$365,"="&amp;$A379)</f>
        <v>43.802584864309971</v>
      </c>
      <c r="AB379" s="834"/>
      <c r="AC379" s="834">
        <f>AVERAGEIFS(AC$7:AC$365,$C$7:$C$365,"="&amp;$A379)</f>
        <v>1.5838235294117646</v>
      </c>
      <c r="AD379" s="834">
        <f>AVERAGEIFS(AD$7:AD$365,$C$7:$C$365,"="&amp;$A379)</f>
        <v>4.8127777777777787</v>
      </c>
      <c r="AE379" s="834">
        <f>AVERAGEIFS(AE$7:AE$365,$C$7:$C$365,"="&amp;$A379)</f>
        <v>8.7026470588235298</v>
      </c>
      <c r="AF379" s="834">
        <f>AVERAGEIFS(AF$7:AF$365,$C$7:$C$365,"="&amp;$A379)</f>
        <v>2.4767647058823532</v>
      </c>
      <c r="AG379" s="834">
        <f>AVERAGEIFS(AG$7:AG$365,$C$7:$C$365,"="&amp;$A379)</f>
        <v>8.1666666666666661</v>
      </c>
      <c r="AH379" s="834">
        <f>AVERAGEIFS(AH$7:AH$365,$C$7:$C$365,"="&amp;$A379)</f>
        <v>-13.45294117647059</v>
      </c>
      <c r="AI379" s="834">
        <f>AVERAGEIFS(AI$7:AI$365,$C$7:$C$365,"="&amp;$A379)</f>
        <v>76.214848484848474</v>
      </c>
      <c r="AJ379" s="834">
        <f>AVERAGEIFS(AJ$7:AJ$365,$C$7:$C$365,"="&amp;$A379)</f>
        <v>10.579117647058823</v>
      </c>
      <c r="AK379" s="834">
        <f>AVERAGEIFS(AK$7:AK$365,$C$7:$C$365,"="&amp;$A379)</f>
        <v>8.5454166666666662</v>
      </c>
      <c r="AL379" s="976">
        <f>AVERAGEIFS(AL$7:AL$365,$C$7:$C$365,"="&amp;$A379)</f>
        <v>10422.945</v>
      </c>
      <c r="AM379" s="834">
        <f>AVERAGEIFS(AM$7:AM$365,$C$7:$C$365,"="&amp;$A379)</f>
        <v>1.7973529411764708</v>
      </c>
      <c r="AN379" s="961">
        <f>AVERAGEIFS(AN$7:AN$365,$C$7:$C$365,"="&amp;$A379)</f>
        <v>1.362727272727273</v>
      </c>
      <c r="AO379" s="834">
        <f>AVERAGEIFS(AO$7:AO$365,$C$7:$C$365,"="&amp;$A379)</f>
        <v>-24.301217136204095</v>
      </c>
      <c r="AP379" s="834">
        <f>AVERAGEIFS(AP$7:AP$365,$C$7:$C$365,"="&amp;$A379)</f>
        <v>17.098965521325916</v>
      </c>
      <c r="AQ379" s="961">
        <f>AVERAGEIFS(AQ$7:AQ$365,$C$7:$C$365,"="&amp;$A379)</f>
        <v>94.042864789413429</v>
      </c>
      <c r="AR379" s="834">
        <f>AVERAGEIFS(AR$7:AR$365,$C$7:$C$365,"="&amp;$A379)</f>
        <v>2.1201787647058818</v>
      </c>
      <c r="AS379" s="834">
        <f>AVERAGEIFS(AS$7:AS$365,$C$7:$C$365,"="&amp;$A379)</f>
        <v>2.2637176910588241</v>
      </c>
      <c r="AT379" s="834">
        <f>AVERAGEIFS(AT$7:AT$365,$C$7:$C$365,"="&amp;$A379)</f>
        <v>2.4044441407857069</v>
      </c>
      <c r="AU379" s="834">
        <f>AVERAGEIFS(AU$7:AU$365,$C$7:$C$365,"="&amp;$A379)</f>
        <v>2.5567888040324203</v>
      </c>
      <c r="AV379" s="834">
        <f>AVERAGEIFS(AV$7:AV$365,$C$7:$C$365,"="&amp;$A379)</f>
        <v>2.7218177166484767</v>
      </c>
      <c r="AW379" s="834">
        <f>AVERAGEIFS(AW$7:AW$365,$C$7:$C$365,"="&amp;$A379)</f>
        <v>12.066947117231306</v>
      </c>
      <c r="AX379" s="961">
        <f>AVERAGEIFS(AX$7:AX$365,$C$7:$C$365,"="&amp;$A379)</f>
        <v>26.031950909927907</v>
      </c>
      <c r="AY379" s="834">
        <f>AVERAGEIFS(AY$7:AY$365,$C$7:$C$365,"="&amp;$A379)</f>
        <v>0.84151515151515166</v>
      </c>
      <c r="AZ379" s="834">
        <f>AVERAGEIFS(AZ$7:AZ$365,$C$7:$C$365,"="&amp;$A379)</f>
        <v>55.708529411764701</v>
      </c>
      <c r="BA379" s="834">
        <f>AVERAGEIFS(BA$7:BA$365,$C$7:$C$365,"="&amp;$A379)</f>
        <v>-25.171470588235294</v>
      </c>
      <c r="BB379" s="834">
        <f>AVERAGEIFS(BB$7:BB$365,$C$7:$C$365,"="&amp;$A379)</f>
        <v>3.6544117647058827</v>
      </c>
      <c r="BC379" s="961">
        <f>AVERAGEIFS(BC$7:BC$365,$C$7:$C$365,"="&amp;$A379)</f>
        <v>-8.3194117647058814</v>
      </c>
      <c r="BD379" s="834"/>
      <c r="BE379" s="719">
        <f>AVERAGEIFS(BE$7:BE$365,$C$7:$C$365,"="&amp;$A379)</f>
        <v>2013.6470588235295</v>
      </c>
      <c r="BF379" s="834">
        <f>AVERAGEIFS(BF$7:BF$365,$C$7:$C$365,"="&amp;$A379)</f>
        <v>0</v>
      </c>
      <c r="BG379" s="834">
        <f>AVERAGEIFS(BG$7:BG$365,$C$7:$C$365,"="&amp;$A379)</f>
        <v>3.2033333333333336</v>
      </c>
    </row>
    <row r="380" spans="1:59" x14ac:dyDescent="0.2">
      <c r="A380" s="878" t="s">
        <v>131</v>
      </c>
      <c r="B380" s="669">
        <f>COUNTIF($C$7:$C$365,"="&amp;$A380)</f>
        <v>15</v>
      </c>
      <c r="E380" s="846">
        <f>AVERAGEIFS($E$7:$E$365,$C$7:$C$365,"="&amp;$A380)</f>
        <v>7.4666666666666668</v>
      </c>
      <c r="I380" s="958">
        <f>AVERAGEIFS(I$7:I$365,$C$7:$C$365,"="&amp;$A380)</f>
        <v>51.577333333333328</v>
      </c>
      <c r="J380" s="834">
        <f>AVERAGEIFS(J$7:J$365,$C$7:$C$365,"="&amp;$A380)</f>
        <v>3.7204517126345675</v>
      </c>
      <c r="K380" s="842">
        <f>AVERAGEIFS(K$7:K$365,$C$7:$C$365,"="&amp;$A380)</f>
        <v>0.45122000000000007</v>
      </c>
      <c r="L380" s="846"/>
      <c r="M380" s="834">
        <f>AVERAGEIFS(M$7:M$365,$C$7:$C$365,"="&amp;$A380)</f>
        <v>1.8048800000000003</v>
      </c>
      <c r="N380" s="846"/>
      <c r="O380" s="842">
        <f>AVERAGEIFS(O$7:O$365,$C$7:$C$365,"="&amp;$A380)</f>
        <v>0.43009999999999998</v>
      </c>
      <c r="P380" s="846"/>
      <c r="Q380" s="846"/>
      <c r="R380" s="834">
        <f>AVERAGEIFS(R$7:R$365,$C$7:$C$365,"="&amp;$A380)</f>
        <v>5.0930904875796887</v>
      </c>
      <c r="S380" s="834">
        <f>AVERAGEIFS(S$7:S$365,$C$7:$C$365,"="&amp;$A380)</f>
        <v>5.8959576041104054</v>
      </c>
      <c r="T380" s="834">
        <f>AVERAGEIFS(T$7:T$365,$C$7:$C$365,"="&amp;$A380)</f>
        <v>6.6859297343952617</v>
      </c>
      <c r="U380" s="834">
        <f>AVERAGEIFS(U$7:U$365,$C$7:$C$365,"="&amp;$A380)</f>
        <v>11.371301241162174</v>
      </c>
      <c r="V380" s="834">
        <f>AVERAGEIFS(V$7:V$365,$C$7:$C$365,"="&amp;$A380)</f>
        <v>3.7447809502599569</v>
      </c>
      <c r="W380" s="845">
        <f>AVERAGEIFS(W$7:W$365,$C$7:$C$365,"="&amp;$A380)</f>
        <v>1.4344199144813115</v>
      </c>
      <c r="X380" s="845">
        <f>AVERAGEIFS(X$7:X$365,$C$7:$C$365,"="&amp;$A380)</f>
        <v>2.7172168702170598</v>
      </c>
      <c r="Y380" s="669"/>
      <c r="Z380" s="834">
        <f>AVERAGEIFS(Z$7:Z$365,$C$7:$C$365,"="&amp;$A380)</f>
        <v>92.856291353895571</v>
      </c>
      <c r="AA380" s="834">
        <f>AVERAGEIFS(AA$7:AA$365,$C$7:$C$365,"="&amp;$A380)</f>
        <v>26.344361705052926</v>
      </c>
      <c r="AB380" s="834"/>
      <c r="AC380" s="834">
        <f>AVERAGEIFS(AC$7:AC$365,$C$7:$C$365,"="&amp;$A380)</f>
        <v>2.0146666666666668</v>
      </c>
      <c r="AD380" s="834">
        <f>AVERAGEIFS(AD$7:AD$365,$C$7:$C$365,"="&amp;$A380)</f>
        <v>5.8325000000000005</v>
      </c>
      <c r="AE380" s="834">
        <f>AVERAGEIFS(AE$7:AE$365,$C$7:$C$365,"="&amp;$A380)</f>
        <v>2.1573333333333333</v>
      </c>
      <c r="AF380" s="834">
        <f>AVERAGEIFS(AF$7:AF$365,$C$7:$C$365,"="&amp;$A380)</f>
        <v>1.8886666666666665</v>
      </c>
      <c r="AG380" s="834">
        <f>AVERAGEIFS(AG$7:AG$365,$C$7:$C$365,"="&amp;$A380)</f>
        <v>6.8214285714285712</v>
      </c>
      <c r="AH380" s="834">
        <f>AVERAGEIFS(AH$7:AH$365,$C$7:$C$365,"="&amp;$A380)</f>
        <v>31.313333333333333</v>
      </c>
      <c r="AI380" s="834">
        <f>AVERAGEIFS(AI$7:AI$365,$C$7:$C$365,"="&amp;$A380)</f>
        <v>25.204285714285714</v>
      </c>
      <c r="AJ380" s="834">
        <f>AVERAGEIFS(AJ$7:AJ$365,$C$7:$C$365,"="&amp;$A380)</f>
        <v>-2.1800000000000002</v>
      </c>
      <c r="AK380" s="834">
        <f>AVERAGEIFS(AK$7:AK$365,$C$7:$C$365,"="&amp;$A380)</f>
        <v>3.2528571428571422</v>
      </c>
      <c r="AL380" s="976">
        <f>AVERAGEIFS(AL$7:AL$365,$C$7:$C$365,"="&amp;$A380)</f>
        <v>9588.2019999999993</v>
      </c>
      <c r="AM380" s="834">
        <f>AVERAGEIFS(AM$7:AM$365,$C$7:$C$365,"="&amp;$A380)</f>
        <v>0.60666666666666669</v>
      </c>
      <c r="AN380" s="961">
        <f>AVERAGEIFS(AN$7:AN$365,$C$7:$C$365,"="&amp;$A380)</f>
        <v>1.8206666666666669</v>
      </c>
      <c r="AO380" s="834">
        <f>AVERAGEIFS(AO$7:AO$365,$C$7:$C$365,"="&amp;$A380)</f>
        <v>-14.771217716837894</v>
      </c>
      <c r="AP380" s="834">
        <f>AVERAGEIFS(AP$7:AP$365,$C$7:$C$365,"="&amp;$A380)</f>
        <v>15.091752953796739</v>
      </c>
      <c r="AQ380" s="961">
        <f>AVERAGEIFS(AQ$7:AQ$365,$C$7:$C$365,"="&amp;$A380)</f>
        <v>44.662029947606371</v>
      </c>
      <c r="AR380" s="834">
        <f>AVERAGEIFS(AR$7:AR$365,$C$7:$C$365,"="&amp;$A380)</f>
        <v>1.8241326666666671</v>
      </c>
      <c r="AS380" s="834">
        <f>AVERAGEIFS(AS$7:AS$365,$C$7:$C$365,"="&amp;$A380)</f>
        <v>1.9389154465333331</v>
      </c>
      <c r="AT380" s="834">
        <f>AVERAGEIFS(AT$7:AT$365,$C$7:$C$365,"="&amp;$A380)</f>
        <v>2.0252186232810665</v>
      </c>
      <c r="AU380" s="834">
        <f>AVERAGEIFS(AU$7:AU$365,$C$7:$C$365,"="&amp;$A380)</f>
        <v>2.1161771531569715</v>
      </c>
      <c r="AV380" s="834">
        <f>AVERAGEIFS(AV$7:AV$365,$C$7:$C$365,"="&amp;$A380)</f>
        <v>2.2120705611069527</v>
      </c>
      <c r="AW380" s="834">
        <f>AVERAGEIFS(AW$7:AW$365,$C$7:$C$365,"="&amp;$A380)</f>
        <v>10.116514450744994</v>
      </c>
      <c r="AX380" s="961">
        <f>AVERAGEIFS(AX$7:AX$365,$C$7:$C$365,"="&amp;$A380)</f>
        <v>20.603036204255211</v>
      </c>
      <c r="AY380" s="834">
        <f>AVERAGEIFS(AY$7:AY$365,$C$7:$C$365,"="&amp;$A380)</f>
        <v>0.46733333333333327</v>
      </c>
      <c r="AZ380" s="834">
        <f>AVERAGEIFS(AZ$7:AZ$365,$C$7:$C$365,"="&amp;$A380)</f>
        <v>32.301333333333332</v>
      </c>
      <c r="BA380" s="834">
        <f>AVERAGEIFS(BA$7:BA$365,$C$7:$C$365,"="&amp;$A380)</f>
        <v>-24.708666666666666</v>
      </c>
      <c r="BB380" s="834">
        <f>AVERAGEIFS(BB$7:BB$365,$C$7:$C$365,"="&amp;$A380)</f>
        <v>-1.1713333333333333</v>
      </c>
      <c r="BC380" s="961">
        <f>AVERAGEIFS(BC$7:BC$365,$C$7:$C$365,"="&amp;$A380)</f>
        <v>-11.596666666666666</v>
      </c>
      <c r="BD380" s="834"/>
      <c r="BE380" s="719">
        <f>AVERAGEIFS(BE$7:BE$365,$C$7:$C$365,"="&amp;$A380)</f>
        <v>2013.3333333333333</v>
      </c>
      <c r="BF380" s="834">
        <f>AVERAGEIFS(BF$7:BF$365,$C$7:$C$365,"="&amp;$A380)</f>
        <v>0</v>
      </c>
      <c r="BG380" s="834">
        <f>AVERAGEIFS(BG$7:BG$365,$C$7:$C$365,"="&amp;$A380)</f>
        <v>2.0571428571428574</v>
      </c>
    </row>
    <row r="381" spans="1:59" x14ac:dyDescent="0.2">
      <c r="I381" s="669"/>
      <c r="J381" s="878"/>
      <c r="K381" s="960"/>
      <c r="L381" s="878"/>
      <c r="M381" s="878"/>
      <c r="N381" s="878"/>
      <c r="R381" s="878"/>
      <c r="S381" s="878"/>
      <c r="T381" s="878"/>
      <c r="U381" s="878"/>
      <c r="V381" s="878"/>
      <c r="W381" s="878"/>
      <c r="X381" s="878"/>
      <c r="AN381" s="962"/>
      <c r="AO381" s="878"/>
      <c r="BC381" s="669"/>
      <c r="BD381" s="635"/>
    </row>
    <row r="382" spans="1:59" x14ac:dyDescent="0.2">
      <c r="I382" s="959"/>
      <c r="J382" s="957"/>
      <c r="K382" s="960"/>
      <c r="L382" s="957"/>
      <c r="M382" s="957"/>
      <c r="N382" s="957"/>
      <c r="O382" s="957"/>
      <c r="P382" s="957"/>
      <c r="Q382" s="957"/>
      <c r="R382" s="957"/>
      <c r="S382" s="957"/>
      <c r="T382" s="957"/>
      <c r="U382" s="957"/>
      <c r="V382" s="957"/>
      <c r="W382" s="957"/>
      <c r="X382" s="957"/>
    </row>
    <row r="383" spans="1:59" x14ac:dyDescent="0.2">
      <c r="I383" s="959"/>
      <c r="J383" s="957"/>
      <c r="K383" s="960"/>
      <c r="L383" s="957"/>
      <c r="M383" s="957"/>
      <c r="N383" s="957"/>
      <c r="O383" s="957"/>
      <c r="P383" s="957"/>
      <c r="Q383" s="957"/>
      <c r="R383" s="957"/>
      <c r="S383" s="957"/>
      <c r="T383" s="957"/>
      <c r="U383" s="957"/>
      <c r="V383" s="957"/>
      <c r="W383" s="957"/>
      <c r="X383" s="957"/>
    </row>
    <row r="384" spans="1:59" x14ac:dyDescent="0.2">
      <c r="K384" s="956"/>
    </row>
    <row r="385" spans="11:11" x14ac:dyDescent="0.2">
      <c r="K385" s="609"/>
    </row>
    <row r="386" spans="11:11" x14ac:dyDescent="0.2">
      <c r="K386" s="609"/>
    </row>
    <row r="387" spans="11:11" x14ac:dyDescent="0.2">
      <c r="K387" s="609"/>
    </row>
    <row r="388" spans="11:11" x14ac:dyDescent="0.2">
      <c r="K388" s="609"/>
    </row>
  </sheetData>
  <sheetProtection selectLockedCells="1" selectUnlockedCells="1"/>
  <mergeCells count="2">
    <mergeCell ref="AZ4:BC4"/>
    <mergeCell ref="P5:Q5"/>
  </mergeCells>
  <conditionalFormatting sqref="R365:V365 A199:A201 R281:R364 R7:R276 S7:V364">
    <cfRule type="cellIs" dxfId="53" priority="25" stopIfTrue="1" operator="lessThan">
      <formula>2</formula>
    </cfRule>
  </conditionalFormatting>
  <conditionalFormatting sqref="A63 A156 A162 A164 A166 A203:A204 A258">
    <cfRule type="cellIs" dxfId="52" priority="24" stopIfTrue="1" operator="lessThan">
      <formula>2</formula>
    </cfRule>
  </conditionalFormatting>
  <conditionalFormatting sqref="AQ281:AQ365 AQ7:AQ276">
    <cfRule type="cellIs" dxfId="51" priority="23" stopIfTrue="1" operator="lessThan">
      <formula>0</formula>
    </cfRule>
  </conditionalFormatting>
  <conditionalFormatting sqref="AP281:AP365 AP7:AP276">
    <cfRule type="cellIs" dxfId="50" priority="21" stopIfTrue="1" operator="greaterThan">
      <formula>11.99</formula>
    </cfRule>
    <cfRule type="cellIs" dxfId="49" priority="22" stopIfTrue="1" operator="lessThan">
      <formula>8</formula>
    </cfRule>
  </conditionalFormatting>
  <conditionalFormatting sqref="J281:J365 J7:J276">
    <cfRule type="cellIs" dxfId="48" priority="19" stopIfTrue="1" operator="greaterThan">
      <formula>10</formula>
    </cfRule>
    <cfRule type="cellIs" dxfId="47" priority="20" stopIfTrue="1" operator="lessThan">
      <formula>2</formula>
    </cfRule>
  </conditionalFormatting>
  <conditionalFormatting sqref="R277:R278">
    <cfRule type="cellIs" dxfId="46" priority="18" stopIfTrue="1" operator="lessThan">
      <formula>2</formula>
    </cfRule>
  </conditionalFormatting>
  <conditionalFormatting sqref="AQ277:AQ278">
    <cfRule type="cellIs" dxfId="45" priority="17" stopIfTrue="1" operator="lessThan">
      <formula>0</formula>
    </cfRule>
  </conditionalFormatting>
  <conditionalFormatting sqref="AP277:AP278">
    <cfRule type="cellIs" dxfId="44" priority="15" stopIfTrue="1" operator="greaterThan">
      <formula>11.99</formula>
    </cfRule>
    <cfRule type="cellIs" dxfId="43" priority="16" stopIfTrue="1" operator="lessThan">
      <formula>8</formula>
    </cfRule>
  </conditionalFormatting>
  <conditionalFormatting sqref="J277:J278">
    <cfRule type="cellIs" dxfId="42" priority="13" stopIfTrue="1" operator="greaterThan">
      <formula>10</formula>
    </cfRule>
    <cfRule type="cellIs" dxfId="41" priority="14" stopIfTrue="1" operator="lessThan">
      <formula>2</formula>
    </cfRule>
  </conditionalFormatting>
  <conditionalFormatting sqref="R279">
    <cfRule type="cellIs" dxfId="40" priority="12" stopIfTrue="1" operator="lessThan">
      <formula>2</formula>
    </cfRule>
  </conditionalFormatting>
  <conditionalFormatting sqref="AQ279">
    <cfRule type="cellIs" dxfId="39" priority="11" stopIfTrue="1" operator="lessThan">
      <formula>0</formula>
    </cfRule>
  </conditionalFormatting>
  <conditionalFormatting sqref="AP279">
    <cfRule type="cellIs" dxfId="38" priority="9" stopIfTrue="1" operator="greaterThan">
      <formula>11.99</formula>
    </cfRule>
    <cfRule type="cellIs" dxfId="37" priority="10" stopIfTrue="1" operator="lessThan">
      <formula>8</formula>
    </cfRule>
  </conditionalFormatting>
  <conditionalFormatting sqref="J279">
    <cfRule type="cellIs" dxfId="36" priority="7" stopIfTrue="1" operator="greaterThan">
      <formula>10</formula>
    </cfRule>
    <cfRule type="cellIs" dxfId="35" priority="8" stopIfTrue="1" operator="lessThan">
      <formula>2</formula>
    </cfRule>
  </conditionalFormatting>
  <conditionalFormatting sqref="R280">
    <cfRule type="cellIs" dxfId="34" priority="6" stopIfTrue="1" operator="lessThan">
      <formula>2</formula>
    </cfRule>
  </conditionalFormatting>
  <conditionalFormatting sqref="AQ280">
    <cfRule type="cellIs" dxfId="33" priority="5" stopIfTrue="1" operator="lessThan">
      <formula>0</formula>
    </cfRule>
  </conditionalFormatting>
  <conditionalFormatting sqref="AP280">
    <cfRule type="cellIs" dxfId="32" priority="3" stopIfTrue="1" operator="greaterThan">
      <formula>11.99</formula>
    </cfRule>
    <cfRule type="cellIs" dxfId="31" priority="4" stopIfTrue="1" operator="lessThan">
      <formula>8</formula>
    </cfRule>
  </conditionalFormatting>
  <conditionalFormatting sqref="J280">
    <cfRule type="cellIs" dxfId="30" priority="1" stopIfTrue="1" operator="greaterThan">
      <formula>10</formula>
    </cfRule>
    <cfRule type="cellIs" dxfId="29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7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551" customWidth="1"/>
    <col min="2" max="2" width="6" style="669" customWidth="1"/>
    <col min="3" max="3" width="12.28515625" style="551" customWidth="1"/>
    <col min="4" max="4" width="13.85546875" style="551" customWidth="1"/>
    <col min="5" max="5" width="4.85546875" style="635" customWidth="1"/>
    <col min="6" max="6" width="3.7109375" style="635" customWidth="1"/>
    <col min="7" max="7" width="3.85546875" style="551" customWidth="1"/>
    <col min="8" max="8" width="4" style="551" customWidth="1"/>
    <col min="9" max="9" width="7.140625" style="551" customWidth="1"/>
    <col min="10" max="10" width="5.42578125" style="616" customWidth="1"/>
    <col min="11" max="11" width="8.42578125" style="551" customWidth="1"/>
    <col min="12" max="12" width="7.5703125" style="719" customWidth="1"/>
    <col min="13" max="13" width="8.7109375" style="635" customWidth="1"/>
    <col min="14" max="14" width="4.5703125" style="635" customWidth="1"/>
    <col min="15" max="15" width="7.5703125" style="551" customWidth="1"/>
    <col min="16" max="17" width="7.7109375" style="551" customWidth="1"/>
    <col min="18" max="18" width="6.42578125" style="635" customWidth="1"/>
    <col min="19" max="22" width="6" style="698" customWidth="1"/>
    <col min="23" max="24" width="7.42578125" style="698" customWidth="1"/>
    <col min="25" max="25" width="12.5703125" style="551" customWidth="1"/>
    <col min="26" max="26" width="7.85546875" style="616" customWidth="1"/>
    <col min="27" max="27" width="6.140625" style="551" customWidth="1"/>
    <col min="28" max="28" width="4.5703125" style="551" customWidth="1"/>
    <col min="29" max="29" width="5.42578125" style="599" customWidth="1"/>
    <col min="30" max="30" width="6.140625" style="599" customWidth="1"/>
    <col min="31" max="31" width="7.140625" style="599" customWidth="1"/>
    <col min="32" max="32" width="7.7109375" style="599" customWidth="1"/>
    <col min="33" max="33" width="8.7109375" style="599" customWidth="1"/>
    <col min="34" max="35" width="8.5703125" style="599" customWidth="1"/>
    <col min="36" max="37" width="8" style="599" customWidth="1"/>
    <col min="38" max="38" width="9.7109375" style="599" customWidth="1"/>
    <col min="39" max="39" width="6" style="599" customWidth="1"/>
    <col min="40" max="40" width="6.42578125" style="599" customWidth="1"/>
    <col min="41" max="41" width="7" style="616" customWidth="1"/>
    <col min="42" max="43" width="7" style="551" customWidth="1"/>
    <col min="44" max="44" width="5.28515625" style="762" customWidth="1"/>
    <col min="45" max="48" width="5.28515625" style="763" customWidth="1"/>
    <col min="49" max="49" width="5.42578125" style="763" customWidth="1"/>
    <col min="50" max="50" width="6" style="763" customWidth="1"/>
    <col min="51" max="51" width="5.28515625" style="616" customWidth="1"/>
    <col min="52" max="55" width="6.7109375" style="551" customWidth="1"/>
    <col min="56" max="56" width="8.85546875" style="921" customWidth="1"/>
    <col min="57" max="58" width="8.85546875" style="635"/>
    <col min="59" max="16384" width="8.85546875" style="551"/>
  </cols>
  <sheetData>
    <row r="1" spans="1:59" ht="12.75" customHeight="1" x14ac:dyDescent="0.2">
      <c r="A1" s="702" t="s">
        <v>1832</v>
      </c>
      <c r="B1" s="668"/>
      <c r="C1" s="593" t="s">
        <v>1</v>
      </c>
      <c r="E1" s="661"/>
      <c r="G1" s="582"/>
      <c r="H1" s="399"/>
      <c r="I1" s="399"/>
      <c r="J1" s="691" t="s">
        <v>3638</v>
      </c>
      <c r="K1" s="550"/>
      <c r="L1" s="596"/>
      <c r="N1" s="655"/>
      <c r="P1" s="550"/>
      <c r="Q1" s="654"/>
      <c r="R1" s="595"/>
      <c r="S1" s="697"/>
      <c r="T1" s="697"/>
      <c r="W1" s="697"/>
      <c r="Y1" s="550"/>
      <c r="Z1" s="691" t="s">
        <v>2</v>
      </c>
      <c r="AC1" s="598" t="s">
        <v>4182</v>
      </c>
      <c r="AG1" s="703"/>
      <c r="AJ1" s="598"/>
      <c r="AK1" s="598"/>
      <c r="AL1" s="704"/>
      <c r="AO1" s="734" t="s">
        <v>4162</v>
      </c>
      <c r="AP1" s="399"/>
      <c r="AQ1" s="652"/>
      <c r="AR1" s="756" t="s">
        <v>5</v>
      </c>
      <c r="AS1" s="610"/>
      <c r="AT1" s="610"/>
      <c r="AU1" s="610"/>
      <c r="AV1" s="610"/>
      <c r="AW1" s="610"/>
      <c r="AX1" s="610"/>
      <c r="AY1" s="739" t="s">
        <v>6</v>
      </c>
      <c r="BD1" s="920" t="s">
        <v>1850</v>
      </c>
    </row>
    <row r="2" spans="1:59" ht="12.75" customHeight="1" x14ac:dyDescent="0.2">
      <c r="A2" s="594" t="s">
        <v>7</v>
      </c>
      <c r="B2" s="668"/>
      <c r="C2" s="15" t="s">
        <v>4211</v>
      </c>
      <c r="D2" s="594"/>
      <c r="E2" s="659"/>
      <c r="F2" s="659"/>
      <c r="G2" s="399"/>
      <c r="H2" s="399"/>
      <c r="I2" s="399"/>
      <c r="J2" s="738" t="s">
        <v>4206</v>
      </c>
      <c r="K2" s="550"/>
      <c r="L2" s="596"/>
      <c r="N2" s="655"/>
      <c r="P2" s="550"/>
      <c r="Q2" s="595"/>
      <c r="R2" s="659"/>
      <c r="S2" s="699"/>
      <c r="T2" s="1109"/>
      <c r="W2" s="699"/>
      <c r="Y2" s="550"/>
      <c r="Z2" s="738" t="s">
        <v>4207</v>
      </c>
      <c r="AO2" s="735" t="s">
        <v>10</v>
      </c>
      <c r="AP2" s="399"/>
      <c r="AR2" s="735" t="s">
        <v>11</v>
      </c>
      <c r="AS2" s="610"/>
      <c r="AT2" s="610"/>
      <c r="AU2" s="610"/>
      <c r="AV2" s="610"/>
      <c r="AW2" s="610"/>
      <c r="AX2" s="610"/>
      <c r="AY2" s="731" t="s">
        <v>14</v>
      </c>
    </row>
    <row r="3" spans="1:59" ht="12.75" customHeight="1" x14ac:dyDescent="0.2">
      <c r="A3" s="1192">
        <v>44012</v>
      </c>
      <c r="B3" s="729"/>
      <c r="D3" s="594"/>
      <c r="E3" s="659"/>
      <c r="F3" s="659"/>
      <c r="G3" s="399"/>
      <c r="H3" s="399"/>
      <c r="I3" s="399"/>
      <c r="J3" s="744" t="s">
        <v>12</v>
      </c>
      <c r="K3" s="550"/>
      <c r="L3" s="551"/>
      <c r="N3" s="659"/>
      <c r="P3" s="550"/>
      <c r="Q3" s="693" t="s">
        <v>8</v>
      </c>
      <c r="R3" s="659"/>
      <c r="S3" s="700"/>
      <c r="T3" s="700"/>
      <c r="W3" s="700"/>
      <c r="X3" s="701"/>
      <c r="Y3" s="55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62"/>
      <c r="AP3" s="399"/>
      <c r="AR3" s="757" t="s">
        <v>13</v>
      </c>
      <c r="AS3" s="610"/>
      <c r="AT3" s="610"/>
      <c r="AU3" s="610"/>
      <c r="AV3" s="610"/>
      <c r="AW3" s="610"/>
      <c r="AX3" s="610"/>
      <c r="BA3" s="597"/>
      <c r="BB3" s="597"/>
      <c r="BC3" s="597"/>
    </row>
    <row r="4" spans="1:59" ht="12.75" customHeight="1" x14ac:dyDescent="0.2">
      <c r="A4" s="705"/>
      <c r="B4" s="550"/>
      <c r="C4" s="877"/>
      <c r="D4" s="550"/>
      <c r="E4" s="706"/>
      <c r="F4" s="706"/>
      <c r="G4" s="550"/>
      <c r="H4" s="550"/>
      <c r="I4" s="550"/>
      <c r="J4" s="745" t="s">
        <v>4573</v>
      </c>
      <c r="K4" s="629"/>
      <c r="L4" s="551"/>
      <c r="N4" s="517"/>
      <c r="O4" s="656"/>
      <c r="P4" s="629"/>
      <c r="R4" s="517"/>
      <c r="T4" s="700"/>
      <c r="W4" s="700"/>
      <c r="Y4" s="629"/>
      <c r="Z4" s="732" t="s">
        <v>15</v>
      </c>
      <c r="AA4" s="629"/>
      <c r="AB4" s="629"/>
      <c r="AC4" s="602"/>
      <c r="AD4" s="602"/>
      <c r="AE4" s="602"/>
      <c r="AF4" s="602"/>
      <c r="AG4" s="602"/>
      <c r="AH4" s="602"/>
      <c r="AI4" s="602"/>
      <c r="AJ4" s="602"/>
      <c r="AK4" s="602"/>
      <c r="AL4" s="602"/>
      <c r="AM4" s="602"/>
      <c r="AN4" s="602"/>
      <c r="AO4" s="662"/>
      <c r="AP4" s="399"/>
      <c r="AQ4" s="707"/>
      <c r="AR4" s="966" t="s">
        <v>4574</v>
      </c>
      <c r="AS4" s="758"/>
      <c r="AT4" s="758"/>
      <c r="AU4" s="758"/>
      <c r="AV4" s="758"/>
      <c r="AW4" s="708" t="s">
        <v>19</v>
      </c>
      <c r="AX4" s="758"/>
      <c r="AZ4" s="1203" t="s">
        <v>20</v>
      </c>
      <c r="BA4" s="1204"/>
      <c r="BB4" s="1204"/>
      <c r="BC4" s="1205"/>
    </row>
    <row r="5" spans="1:59" ht="12.75" customHeight="1" x14ac:dyDescent="0.2">
      <c r="A5" s="629" t="s">
        <v>21</v>
      </c>
      <c r="B5" s="665" t="s">
        <v>22</v>
      </c>
      <c r="C5" s="564"/>
      <c r="D5" s="629"/>
      <c r="E5" s="709" t="s">
        <v>23</v>
      </c>
      <c r="F5" s="709" t="s">
        <v>24</v>
      </c>
      <c r="G5" s="708" t="s">
        <v>25</v>
      </c>
      <c r="H5" s="564"/>
      <c r="I5" s="710">
        <v>44012</v>
      </c>
      <c r="J5" s="657" t="s">
        <v>26</v>
      </c>
      <c r="K5" s="517" t="s">
        <v>4203</v>
      </c>
      <c r="L5" s="611" t="s">
        <v>4160</v>
      </c>
      <c r="M5" s="564"/>
      <c r="N5" s="517" t="s">
        <v>28</v>
      </c>
      <c r="O5" s="517" t="s">
        <v>4204</v>
      </c>
      <c r="P5" s="1206" t="s">
        <v>4209</v>
      </c>
      <c r="Q5" s="1206"/>
      <c r="R5" s="517" t="s">
        <v>27</v>
      </c>
      <c r="S5" s="660" t="s">
        <v>42</v>
      </c>
      <c r="T5" s="660" t="s">
        <v>42</v>
      </c>
      <c r="U5" s="660" t="s">
        <v>42</v>
      </c>
      <c r="V5" s="660" t="s">
        <v>42</v>
      </c>
      <c r="W5" s="660" t="s">
        <v>41</v>
      </c>
      <c r="X5" s="660" t="s">
        <v>36</v>
      </c>
      <c r="Y5" s="711" t="s">
        <v>29</v>
      </c>
      <c r="Z5" s="657" t="s">
        <v>30</v>
      </c>
      <c r="AA5" s="517" t="s">
        <v>32</v>
      </c>
      <c r="AB5" s="517" t="s">
        <v>33</v>
      </c>
      <c r="AC5" s="695" t="s">
        <v>32</v>
      </c>
      <c r="AD5" s="695"/>
      <c r="AE5" s="695" t="s">
        <v>32</v>
      </c>
      <c r="AF5" s="695" t="s">
        <v>35</v>
      </c>
      <c r="AG5" s="695" t="s">
        <v>32</v>
      </c>
      <c r="AH5" s="695" t="s">
        <v>32</v>
      </c>
      <c r="AI5" s="695" t="s">
        <v>4183</v>
      </c>
      <c r="AJ5" s="695" t="s">
        <v>36</v>
      </c>
      <c r="AK5" s="695" t="s">
        <v>4184</v>
      </c>
      <c r="AL5" s="695" t="s">
        <v>38</v>
      </c>
      <c r="AM5" s="695" t="s">
        <v>39</v>
      </c>
      <c r="AN5" s="695" t="s">
        <v>40</v>
      </c>
      <c r="AO5" s="736" t="s">
        <v>47</v>
      </c>
      <c r="AP5" s="564" t="s">
        <v>48</v>
      </c>
      <c r="AQ5" s="517" t="s">
        <v>31</v>
      </c>
      <c r="AR5" s="738" t="s">
        <v>49</v>
      </c>
      <c r="AS5" s="758"/>
      <c r="AT5" s="758"/>
      <c r="AU5" s="758"/>
      <c r="AV5" s="758"/>
      <c r="AW5" s="708" t="s">
        <v>50</v>
      </c>
      <c r="AX5" s="758"/>
      <c r="AY5" s="740" t="s">
        <v>51</v>
      </c>
      <c r="AZ5" s="764" t="s">
        <v>52</v>
      </c>
      <c r="BA5" s="713" t="s">
        <v>52</v>
      </c>
      <c r="BB5" s="713" t="s">
        <v>53</v>
      </c>
      <c r="BC5" s="765" t="s">
        <v>54</v>
      </c>
      <c r="BE5" s="564" t="s">
        <v>4273</v>
      </c>
      <c r="BF5" s="564" t="s">
        <v>4275</v>
      </c>
      <c r="BG5" s="635" t="s">
        <v>32</v>
      </c>
    </row>
    <row r="6" spans="1:59" s="728" customFormat="1" ht="12.75" customHeight="1" thickBot="1" x14ac:dyDescent="0.25">
      <c r="A6" s="720" t="s">
        <v>55</v>
      </c>
      <c r="B6" s="730" t="s">
        <v>56</v>
      </c>
      <c r="C6" s="721" t="s">
        <v>95</v>
      </c>
      <c r="D6" s="721" t="s">
        <v>57</v>
      </c>
      <c r="E6" s="722" t="s">
        <v>58</v>
      </c>
      <c r="F6" s="722" t="s">
        <v>59</v>
      </c>
      <c r="G6" s="723" t="s">
        <v>60</v>
      </c>
      <c r="H6" s="723" t="s">
        <v>61</v>
      </c>
      <c r="I6" s="721" t="s">
        <v>62</v>
      </c>
      <c r="J6" s="733" t="s">
        <v>63</v>
      </c>
      <c r="K6" s="721" t="s">
        <v>71</v>
      </c>
      <c r="L6" s="724" t="s">
        <v>4161</v>
      </c>
      <c r="M6" s="723" t="s">
        <v>4205</v>
      </c>
      <c r="N6" s="723" t="s">
        <v>69</v>
      </c>
      <c r="O6" s="721" t="s">
        <v>72</v>
      </c>
      <c r="P6" s="721" t="s">
        <v>67</v>
      </c>
      <c r="Q6" s="721" t="s">
        <v>68</v>
      </c>
      <c r="R6" s="721" t="s">
        <v>66</v>
      </c>
      <c r="S6" s="725" t="s">
        <v>87</v>
      </c>
      <c r="T6" s="725" t="s">
        <v>88</v>
      </c>
      <c r="U6" s="725" t="s">
        <v>51</v>
      </c>
      <c r="V6" s="725" t="s">
        <v>89</v>
      </c>
      <c r="W6" s="725" t="s">
        <v>86</v>
      </c>
      <c r="X6" s="725" t="s">
        <v>85</v>
      </c>
      <c r="Y6" s="720" t="s">
        <v>1851</v>
      </c>
      <c r="Z6" s="733" t="s">
        <v>72</v>
      </c>
      <c r="AA6" s="721" t="s">
        <v>74</v>
      </c>
      <c r="AB6" s="721" t="s">
        <v>75</v>
      </c>
      <c r="AC6" s="726" t="s">
        <v>76</v>
      </c>
      <c r="AD6" s="726" t="s">
        <v>34</v>
      </c>
      <c r="AE6" s="726" t="s">
        <v>77</v>
      </c>
      <c r="AF6" s="726" t="s">
        <v>78</v>
      </c>
      <c r="AG6" s="726" t="s">
        <v>79</v>
      </c>
      <c r="AH6" s="726" t="s">
        <v>80</v>
      </c>
      <c r="AI6" s="726" t="s">
        <v>80</v>
      </c>
      <c r="AJ6" s="726" t="s">
        <v>80</v>
      </c>
      <c r="AK6" s="726" t="s">
        <v>80</v>
      </c>
      <c r="AL6" s="726" t="s">
        <v>82</v>
      </c>
      <c r="AM6" s="726" t="s">
        <v>83</v>
      </c>
      <c r="AN6" s="726" t="s">
        <v>84</v>
      </c>
      <c r="AO6" s="737" t="s">
        <v>96</v>
      </c>
      <c r="AP6" s="723" t="s">
        <v>97</v>
      </c>
      <c r="AQ6" s="721" t="s">
        <v>73</v>
      </c>
      <c r="AR6" s="759">
        <v>2020</v>
      </c>
      <c r="AS6" s="760">
        <v>2021</v>
      </c>
      <c r="AT6" s="759">
        <v>2022</v>
      </c>
      <c r="AU6" s="760">
        <v>2023</v>
      </c>
      <c r="AV6" s="759">
        <v>2024</v>
      </c>
      <c r="AW6" s="723" t="s">
        <v>98</v>
      </c>
      <c r="AX6" s="723" t="s">
        <v>99</v>
      </c>
      <c r="AY6" s="741" t="s">
        <v>100</v>
      </c>
      <c r="AZ6" s="766" t="s">
        <v>101</v>
      </c>
      <c r="BA6" s="727" t="s">
        <v>102</v>
      </c>
      <c r="BB6" s="727" t="s">
        <v>103</v>
      </c>
      <c r="BC6" s="767" t="s">
        <v>103</v>
      </c>
      <c r="BD6" s="733" t="s">
        <v>4271</v>
      </c>
      <c r="BE6" s="723" t="s">
        <v>4274</v>
      </c>
      <c r="BF6" s="723" t="s">
        <v>4276</v>
      </c>
      <c r="BG6" s="828" t="s">
        <v>4393</v>
      </c>
    </row>
    <row r="7" spans="1:59" ht="11.25" customHeight="1" x14ac:dyDescent="0.2">
      <c r="A7" s="877" t="s">
        <v>881</v>
      </c>
      <c r="B7" s="889" t="s">
        <v>81</v>
      </c>
      <c r="C7" s="946" t="s">
        <v>153</v>
      </c>
      <c r="D7" s="946" t="s">
        <v>4322</v>
      </c>
      <c r="E7" s="746">
        <v>9</v>
      </c>
      <c r="F7" s="1106">
        <v>472</v>
      </c>
      <c r="G7" s="1184" t="s">
        <v>106</v>
      </c>
      <c r="H7" s="1184" t="s">
        <v>106</v>
      </c>
      <c r="I7" s="888">
        <v>88.37</v>
      </c>
      <c r="J7" s="663">
        <f>(M7/I7)*100</f>
        <v>0.81475613896118582</v>
      </c>
      <c r="K7" s="891">
        <v>0.18</v>
      </c>
      <c r="L7" s="901">
        <v>4</v>
      </c>
      <c r="M7" s="654">
        <f>K7*L7</f>
        <v>0.72</v>
      </c>
      <c r="N7" s="884" t="s">
        <v>430</v>
      </c>
      <c r="O7" s="747">
        <v>0.16400000000000001</v>
      </c>
      <c r="P7" s="875">
        <v>43828</v>
      </c>
      <c r="Q7" s="875">
        <v>43851</v>
      </c>
      <c r="R7" s="654">
        <f>(K7-O7)/O7*100</f>
        <v>9.7560975609756024</v>
      </c>
      <c r="S7" s="714">
        <f>IF(INDEX(Historical!$D$7:$D$1277,MATCH(B7,Historical!$B$7:$B$1301,0))=0,"n/a",(INDEX(Historical!$C$7:$C$1279,MATCH(B7,Historical!$B$7:$B$1301,0))/INDEX(Historical!$D$7:$D$1277,MATCH(B7,Historical!$B$7:$B$1301,0))-1)*100)</f>
        <v>10.06711409395975</v>
      </c>
      <c r="T7" s="714">
        <f>IF(INDEX(Historical!$F$7:$F$1270,MATCH(B7,Historical!$B$7:$B$1301,0))=0,"n/a",((INDEX(Historical!$C$7:$C$1279,MATCH(B7,Historical!$B$7:$B$1301,0))/INDEX(Historical!$F$7:$F$1270,MATCH(B7,Historical!$B$7:$B$1301,0)))^(1/3)-1)*100)</f>
        <v>12.559460426429215</v>
      </c>
      <c r="U7" s="714">
        <f>IF(INDEX(Historical!$H$7:$H$1270,MATCH(B7,Historical!$B$7:$B$1301,0))=0,"n/a",((INDEX(Historical!$C$7:$C$1279,MATCH(B7,Historical!$B$7:$B$1301,0))/INDEX(Historical!$H$7:$H$1270,MATCH(B7,Historical!$B$7:$B$1301,0)))^(1/5)-1)*100)</f>
        <v>11.675002377685907</v>
      </c>
      <c r="V7" s="714" t="str">
        <f>IF(INDEX(Historical!$O$7:$O$1270,MATCH(B7,Historical!$B$7:$B$1301,0))=0,"n/a",((INDEX(Historical!$C$7:$C$1279,MATCH(B7,Historical!$B$7:$B$1301,0))/INDEX(Historical!$O$7:$O$1270,MATCH(B7,Historical!$B$7:$B$1301,0)))^(1/10)-1)*100)</f>
        <v>n/a</v>
      </c>
      <c r="W7" s="715" t="str">
        <f>IF(OR(U7&lt;=0,U7="n/a",V7&lt;=0,V7="n/a"),"n/a",U7/V7)</f>
        <v>n/a</v>
      </c>
      <c r="X7" s="716">
        <f>IF(OR(AJ7&lt;=0,AJ7="n/a",U7&lt;=0,U7="n/a"),"n/a",U7/AJ7)</f>
        <v>0.31133339673829086</v>
      </c>
      <c r="Y7" s="673"/>
      <c r="Z7" s="663">
        <f>IF(OR(AC7&lt;0.01,AC7="n/a"),"n/a",M7/AC7*100)</f>
        <v>33.027522935779814</v>
      </c>
      <c r="AA7" s="900">
        <f>IF(OR(AC7&lt;0.01,AC7="n/a"),"n/a",I7/AC7)</f>
        <v>40.536697247706421</v>
      </c>
      <c r="AB7" s="901">
        <v>10</v>
      </c>
      <c r="AC7" s="879">
        <v>2.1800000000000002</v>
      </c>
      <c r="AD7" s="879">
        <v>4.28</v>
      </c>
      <c r="AE7" s="879">
        <v>5.23</v>
      </c>
      <c r="AF7" s="879">
        <v>5.66</v>
      </c>
      <c r="AG7" s="879">
        <v>14.299999999999999</v>
      </c>
      <c r="AH7" s="879">
        <v>26.1</v>
      </c>
      <c r="AI7" s="879">
        <v>14.81</v>
      </c>
      <c r="AJ7" s="879">
        <v>37.5</v>
      </c>
      <c r="AK7" s="879">
        <v>9.35</v>
      </c>
      <c r="AL7" s="892">
        <v>27380</v>
      </c>
      <c r="AM7" s="886">
        <v>0.5</v>
      </c>
      <c r="AN7" s="879">
        <v>0.52</v>
      </c>
      <c r="AO7" s="753">
        <f>IF(U7="n/a","n/a",IF(AA7&lt;0,"n/a",IF(AA7="n/a","n/a",J7+U7-AA7)))</f>
        <v>-28.046938731059328</v>
      </c>
      <c r="AP7" s="754">
        <f>IF(U7="n/a","n/a",J7+U7)</f>
        <v>12.489758516647093</v>
      </c>
      <c r="AQ7" s="902">
        <f>IF(OR(AC7&lt;0.01,AF7="n/a"),"n/a",(I7/SQRT(22.5*AC7*(I7/AF7))-1)*100)</f>
        <v>219.33104134321408</v>
      </c>
      <c r="AR7" s="663">
        <f>INDEX(Historical!$C$7:$C$1279,MATCH(B7,Historical!$B$7:$B$1301,0))*IF(AH7="n/a",1.03,IF(AH7&lt;0,1.01,IF(AH7&gt;10,1.1,(1+AH7/100))))</f>
        <v>0.72160000000000013</v>
      </c>
      <c r="AS7" s="900">
        <f>IF($AI7="n/a",1.03*AR7,IF($AI7&lt;0,1.01*AR7,IF($AI7&gt;10,1.1*AR7,(1+$AI7/100)*AR7)))</f>
        <v>0.79376000000000024</v>
      </c>
      <c r="AT7" s="900">
        <f>IF($AK7="n/a",1.03*AS7,IF($AK7&lt;0,1.01*AS7,IF($AK7&gt;10,1.1*AS7,(1+$AK7/100)*AS7)))</f>
        <v>0.86797656000000023</v>
      </c>
      <c r="AU7" s="900">
        <f>IF($AK7="n/a",1.03*AT7,IF($AK7&lt;0,1.01*AT7,IF($AK7&gt;10,1.1*AT7,(1+$AK7/100)*AT7)))</f>
        <v>0.94913236836000014</v>
      </c>
      <c r="AV7" s="900">
        <f>IF($AK7="n/a",1.03*AU7,IF($AK7&lt;0,1.01*AU7,IF($AK7&gt;10,1.1*AU7,(1+$AK7/100)*AU7)))</f>
        <v>1.0378762448016601</v>
      </c>
      <c r="AW7" s="663">
        <f>SUM(AR7:AV7)</f>
        <v>4.3703451731616614</v>
      </c>
      <c r="AX7" s="761">
        <f>AW7/I7*100</f>
        <v>4.9455077211289593</v>
      </c>
      <c r="AY7" s="948">
        <v>1.1200000000000001</v>
      </c>
      <c r="AZ7" s="886">
        <v>44.56</v>
      </c>
      <c r="BA7" s="886">
        <v>-5.0200000000000005</v>
      </c>
      <c r="BB7" s="886">
        <v>6.02</v>
      </c>
      <c r="BC7" s="886">
        <v>10.35</v>
      </c>
      <c r="BE7" s="635">
        <v>2012</v>
      </c>
      <c r="BF7" s="912">
        <f>IF(BE7&gt;2008,0,IF(BE7&gt;2001,1,IF(BE7&gt;1990,2,IF(BE7&gt;1980,3,IF(BE7&gt;1973,4,IF(BE7&gt;1970,5,IF(BE7&gt;1960,6,IF(BE7&gt;1958,7,IF(BE7&gt;1953,8,9)))))))))</f>
        <v>0</v>
      </c>
      <c r="BG7" s="896">
        <v>7.3999999999999995</v>
      </c>
    </row>
    <row r="8" spans="1:59" s="787" customFormat="1" ht="11.25" customHeight="1" x14ac:dyDescent="0.2">
      <c r="A8" s="768" t="s">
        <v>395</v>
      </c>
      <c r="B8" s="1215" t="s">
        <v>396</v>
      </c>
      <c r="C8" s="946" t="s">
        <v>245</v>
      </c>
      <c r="D8" s="946" t="s">
        <v>4323</v>
      </c>
      <c r="E8" s="769">
        <v>17</v>
      </c>
      <c r="F8" s="1106">
        <v>208</v>
      </c>
      <c r="G8" s="1198" t="s">
        <v>106</v>
      </c>
      <c r="H8" s="1198" t="s">
        <v>106</v>
      </c>
      <c r="I8" s="770">
        <v>45.4</v>
      </c>
      <c r="J8" s="771">
        <f>(M8/I8)*100</f>
        <v>0.3524229074889868</v>
      </c>
      <c r="K8" s="772">
        <v>0.04</v>
      </c>
      <c r="L8" s="773">
        <v>4</v>
      </c>
      <c r="M8" s="774">
        <f>K8*L8</f>
        <v>0.16</v>
      </c>
      <c r="N8" s="775" t="s">
        <v>188</v>
      </c>
      <c r="O8" s="776">
        <v>3.5000000000000003E-2</v>
      </c>
      <c r="P8" s="777">
        <v>43816</v>
      </c>
      <c r="Q8" s="777">
        <v>43835</v>
      </c>
      <c r="R8" s="774">
        <f>(K8-O8)/O8*100</f>
        <v>14.285714285714276</v>
      </c>
      <c r="S8" s="714">
        <f>IF(INDEX(Historical!$D$7:$D$1277,MATCH(B8,Historical!$B$7:$B$1301,0))=0,"n/a",(INDEX(Historical!$C$7:$C$1279,MATCH(B8,Historical!$B$7:$B$1301,0))/INDEX(Historical!$D$7:$D$1277,MATCH(B8,Historical!$B$7:$B$1301,0))-1)*100)</f>
        <v>16.666666666666675</v>
      </c>
      <c r="T8" s="714">
        <f>IF(INDEX(Historical!$F$7:$F$1270,MATCH(B8,Historical!$B$7:$B$1301,0))=0,"n/a",((INDEX(Historical!$C$7:$C$1279,MATCH(B8,Historical!$B$7:$B$1301,0))/INDEX(Historical!$F$7:$F$1270,MATCH(B8,Historical!$B$7:$B$1301,0)))^(1/3)-1)*100)</f>
        <v>11.868894208139679</v>
      </c>
      <c r="U8" s="714">
        <f>IF(INDEX(Historical!$H$7:$H$1270,MATCH(B8,Historical!$B$7:$B$1301,0))=0,"n/a",((INDEX(Historical!$C$7:$C$1279,MATCH(B8,Historical!$B$7:$B$1301,0))/INDEX(Historical!$H$7:$H$1270,MATCH(B8,Historical!$B$7:$B$1301,0)))^(1/5)-1)*100)</f>
        <v>10.236627147885958</v>
      </c>
      <c r="V8" s="714">
        <f>IF(INDEX(Historical!$O$7:$O$1270,MATCH(B8,Historical!$B$7:$B$1301,0))=0,"n/a",((INDEX(Historical!$C$7:$C$1279,MATCH(B8,Historical!$B$7:$B$1301,0))/INDEX(Historical!$O$7:$O$1270,MATCH(B8,Historical!$B$7:$B$1301,0)))^(1/10)-1)*100)</f>
        <v>11.936405706376995</v>
      </c>
      <c r="W8" s="715">
        <f>IF(OR(U8&lt;=0,U8="n/a",V8&lt;=0,V8="n/a"),"n/a",U8/V8)</f>
        <v>0.85759711924143678</v>
      </c>
      <c r="X8" s="716" t="str">
        <f>IF(OR(AJ8&lt;=0,AJ8="n/a",U8&lt;=0,U8="n/a"),"n/a",U8/AJ8)</f>
        <v>n/a</v>
      </c>
      <c r="Y8" s="671"/>
      <c r="Z8" s="771" t="str">
        <f>IF(OR(AC8&lt;0.01,AC8="n/a"),"n/a",M8/AC8*100)</f>
        <v>n/a</v>
      </c>
      <c r="AA8" s="779" t="str">
        <f>IF(OR(AC8&lt;0.01,AC8="n/a"),"n/a",I8/AC8)</f>
        <v>n/a</v>
      </c>
      <c r="AB8" s="773">
        <v>12</v>
      </c>
      <c r="AC8" s="780">
        <v>-5.0999999999999996</v>
      </c>
      <c r="AD8" s="780" t="s">
        <v>136</v>
      </c>
      <c r="AE8" s="780">
        <v>0.77</v>
      </c>
      <c r="AF8" s="780">
        <v>2.15</v>
      </c>
      <c r="AG8" s="780">
        <v>-17.7</v>
      </c>
      <c r="AH8" s="780">
        <v>-83.5</v>
      </c>
      <c r="AI8" s="780">
        <v>24.22</v>
      </c>
      <c r="AJ8" s="780">
        <v>-15.7</v>
      </c>
      <c r="AK8" s="780">
        <v>10.100000000000001</v>
      </c>
      <c r="AL8" s="781">
        <v>3130</v>
      </c>
      <c r="AM8" s="782">
        <v>1.3</v>
      </c>
      <c r="AN8" s="780">
        <v>0.45</v>
      </c>
      <c r="AO8" s="783" t="str">
        <f>IF(U8="n/a","n/a",IF(AA8&lt;0,"n/a",IF(AA8="n/a","n/a",J8+U8-AA8)))</f>
        <v>n/a</v>
      </c>
      <c r="AP8" s="784">
        <f>IF(U8="n/a","n/a",J8+U8)</f>
        <v>10.589050055374944</v>
      </c>
      <c r="AQ8" s="785" t="str">
        <f>IF(OR(AC8&lt;0.01,AF8="n/a"),"n/a",(I8/SQRT(22.5*AC8*(I8/AF8))-1)*100)</f>
        <v>n/a</v>
      </c>
      <c r="AR8" s="663">
        <f>INDEX(Historical!$C$7:$C$1279,MATCH(B8,Historical!$B$7:$B$1301,0))*IF(AH8="n/a",1.03,IF(AH8&lt;0,1.01,IF(AH8&gt;10,1.1,(1+AH8/100))))</f>
        <v>0.14140000000000003</v>
      </c>
      <c r="AS8" s="779">
        <f>IF($AI8="n/a",1.03*AR8,IF($AI8&lt;0,1.01*AR8,IF($AI8&gt;10,1.1*AR8,(1+$AI8/100)*AR8)))</f>
        <v>0.15554000000000004</v>
      </c>
      <c r="AT8" s="779">
        <f>IF($AK8="n/a",1.03*AS8,IF($AK8&lt;0,1.01*AS8,IF($AK8&gt;10,1.1*AS8,(1+$AK8/100)*AS8)))</f>
        <v>0.17109400000000005</v>
      </c>
      <c r="AU8" s="779">
        <f>IF($AK8="n/a",1.03*AT8,IF($AK8&lt;0,1.01*AT8,IF($AK8&gt;10,1.1*AT8,(1+$AK8/100)*AT8)))</f>
        <v>0.18820340000000008</v>
      </c>
      <c r="AV8" s="779">
        <f>IF($AK8="n/a",1.03*AU8,IF($AK8&lt;0,1.01*AU8,IF($AK8&gt;10,1.1*AU8,(1+$AK8/100)*AU8)))</f>
        <v>0.20702374000000009</v>
      </c>
      <c r="AW8" s="771">
        <f>SUM(AR8:AV8)</f>
        <v>0.86326114000000032</v>
      </c>
      <c r="AX8" s="786">
        <f>AW8/I8*100</f>
        <v>1.9014562555066086</v>
      </c>
      <c r="AY8" s="949">
        <v>1.61</v>
      </c>
      <c r="AZ8" s="782">
        <v>249.10000000000002</v>
      </c>
      <c r="BA8" s="782">
        <v>-42.28</v>
      </c>
      <c r="BB8" s="782">
        <v>24.5</v>
      </c>
      <c r="BC8" s="782">
        <v>-6.4</v>
      </c>
      <c r="BD8" s="922"/>
      <c r="BE8" s="635">
        <v>2004</v>
      </c>
      <c r="BF8" s="912">
        <f>IF(BE8&gt;2008,0,IF(BE8&gt;2001,1,IF(BE8&gt;1990,2,IF(BE8&gt;1980,3,IF(BE8&gt;1973,4,IF(BE8&gt;1970,5,IF(BE8&gt;1960,6,IF(BE8&gt;1958,7,IF(BE8&gt;1953,8,9)))))))))</f>
        <v>1</v>
      </c>
      <c r="BG8" s="838">
        <v>-9.5</v>
      </c>
    </row>
    <row r="9" spans="1:59" ht="11.25" customHeight="1" x14ac:dyDescent="0.2">
      <c r="A9" s="885" t="s">
        <v>935</v>
      </c>
      <c r="B9" s="889" t="s">
        <v>936</v>
      </c>
      <c r="C9" s="946" t="s">
        <v>4199</v>
      </c>
      <c r="D9" s="946" t="s">
        <v>4324</v>
      </c>
      <c r="E9" s="746">
        <v>9</v>
      </c>
      <c r="F9" s="1185">
        <v>497</v>
      </c>
      <c r="G9" s="1185" t="s">
        <v>106</v>
      </c>
      <c r="H9" s="1185" t="s">
        <v>106</v>
      </c>
      <c r="I9" s="888">
        <v>364.8</v>
      </c>
      <c r="J9" s="663">
        <f>(M9/I9)*100</f>
        <v>0.89912280701754366</v>
      </c>
      <c r="K9" s="891">
        <v>0.82</v>
      </c>
      <c r="L9" s="901">
        <v>4</v>
      </c>
      <c r="M9" s="654">
        <f>K9*L9</f>
        <v>3.28</v>
      </c>
      <c r="N9" s="884" t="s">
        <v>236</v>
      </c>
      <c r="O9" s="747">
        <v>0.77</v>
      </c>
      <c r="P9" s="875">
        <v>43959</v>
      </c>
      <c r="Q9" s="875">
        <v>43965</v>
      </c>
      <c r="R9" s="654">
        <f>(K9-O9)/O9*100</f>
        <v>6.4935064935064846</v>
      </c>
      <c r="S9" s="714">
        <f>IF(INDEX(Historical!$D$7:$D$1277,MATCH(B9,Historical!$B$7:$B$1301,0))=0,"n/a",(INDEX(Historical!$C$7:$C$1279,MATCH(B9,Historical!$B$7:$B$1301,0))/INDEX(Historical!$D$7:$D$1277,MATCH(B9,Historical!$B$7:$B$1301,0))-1)*100)</f>
        <v>7.8014184397163122</v>
      </c>
      <c r="T9" s="714">
        <f>IF(INDEX(Historical!$F$7:$F$1270,MATCH(B9,Historical!$B$7:$B$1301,0))=0,"n/a",((INDEX(Historical!$C$7:$C$1279,MATCH(B9,Historical!$B$7:$B$1301,0))/INDEX(Historical!$F$7:$F$1270,MATCH(B9,Historical!$B$7:$B$1301,0)))^(1/3)-1)*100)</f>
        <v>10.880771786089705</v>
      </c>
      <c r="U9" s="714">
        <f>IF(INDEX(Historical!$H$7:$H$1270,MATCH(B9,Historical!$B$7:$B$1301,0))=0,"n/a",((INDEX(Historical!$C$7:$C$1279,MATCH(B9,Historical!$B$7:$B$1301,0))/INDEX(Historical!$H$7:$H$1270,MATCH(B9,Historical!$B$7:$B$1301,0)))^(1/5)-1)*100)</f>
        <v>10.494846693094262</v>
      </c>
      <c r="V9" s="714" t="str">
        <f>IF(INDEX(Historical!$O$7:$O$1270,MATCH(B9,Historical!$B$7:$B$1301,0))=0,"n/a",((INDEX(Historical!$C$7:$C$1279,MATCH(B9,Historical!$B$7:$B$1301,0))/INDEX(Historical!$O$7:$O$1270,MATCH(B9,Historical!$B$7:$B$1301,0)))^(1/10)-1)*100)</f>
        <v>n/a</v>
      </c>
      <c r="W9" s="715" t="str">
        <f>IF(OR(U9&lt;=0,U9="n/a",V9&lt;=0,V9="n/a"),"n/a",U9/V9)</f>
        <v>n/a</v>
      </c>
      <c r="X9" s="716">
        <f>IF(OR(AJ9&lt;=0,AJ9="n/a",U9&lt;=0,U9="n/a"),"n/a",U9/AJ9)</f>
        <v>0.80729589946878932</v>
      </c>
      <c r="Y9" s="889"/>
      <c r="Z9" s="663">
        <f>IF(OR(AC9&lt;0.01,AC9="n/a"),"n/a",M9/AC9*100)</f>
        <v>25.705329153605017</v>
      </c>
      <c r="AA9" s="900">
        <f>IF(OR(AC9&lt;0.01,AC9="n/a"),"n/a",I9/AC9)</f>
        <v>28.589341692789969</v>
      </c>
      <c r="AB9" s="901">
        <v>9</v>
      </c>
      <c r="AC9" s="879">
        <v>12.76</v>
      </c>
      <c r="AD9" s="879">
        <v>2.48</v>
      </c>
      <c r="AE9" s="879">
        <v>6.04</v>
      </c>
      <c r="AF9" s="879">
        <v>20.11</v>
      </c>
      <c r="AG9" s="879">
        <v>64.5</v>
      </c>
      <c r="AH9" s="879">
        <v>-2.6</v>
      </c>
      <c r="AI9" s="879">
        <v>19.7</v>
      </c>
      <c r="AJ9" s="879">
        <v>13</v>
      </c>
      <c r="AK9" s="879">
        <v>11.459999999999999</v>
      </c>
      <c r="AL9" s="892">
        <v>1617780</v>
      </c>
      <c r="AM9" s="886">
        <v>0.1</v>
      </c>
      <c r="AN9" s="879">
        <v>1.4</v>
      </c>
      <c r="AO9" s="753">
        <f>IF(U9="n/a","n/a",IF(AA9&lt;0,"n/a",IF(AA9="n/a","n/a",J9+U9-AA9)))</f>
        <v>-17.195372192678164</v>
      </c>
      <c r="AP9" s="754">
        <f>IF(U9="n/a","n/a",J9+U9)</f>
        <v>11.393969500111805</v>
      </c>
      <c r="AQ9" s="902">
        <f>IF(OR(AC9&lt;0.01,AF9="n/a"),"n/a",(I9/SQRT(22.5*AC9*(I9/AF9))-1)*100)</f>
        <v>405.49498797031998</v>
      </c>
      <c r="AR9" s="663">
        <f>INDEX(Historical!$C$7:$C$1279,MATCH(B9,Historical!$B$7:$B$1301,0))*IF(AH9="n/a",1.03,IF(AH9&lt;0,1.01,IF(AH9&gt;10,1.1,(1+AH9/100))))</f>
        <v>3.0704000000000002</v>
      </c>
      <c r="AS9" s="900">
        <f>IF($AI9="n/a",1.03*AR9,IF($AI9&lt;0,1.01*AR9,IF($AI9&gt;10,1.1*AR9,(1+$AI9/100)*AR9)))</f>
        <v>3.3774400000000004</v>
      </c>
      <c r="AT9" s="900">
        <f>IF($AK9="n/a",1.03*AS9,IF($AK9&lt;0,1.01*AS9,IF($AK9&gt;10,1.1*AS9,(1+$AK9/100)*AS9)))</f>
        <v>3.7151840000000007</v>
      </c>
      <c r="AU9" s="900">
        <f>IF($AK9="n/a",1.03*AT9,IF($AK9&lt;0,1.01*AT9,IF($AK9&gt;10,1.1*AT9,(1+$AK9/100)*AT9)))</f>
        <v>4.086702400000001</v>
      </c>
      <c r="AV9" s="900">
        <f>IF($AK9="n/a",1.03*AU9,IF($AK9&lt;0,1.01*AU9,IF($AK9&gt;10,1.1*AU9,(1+$AK9/100)*AU9)))</f>
        <v>4.4953726400000011</v>
      </c>
      <c r="AW9" s="663">
        <f>SUM(AR9:AV9)</f>
        <v>18.745099040000007</v>
      </c>
      <c r="AX9" s="761">
        <f>AW9/I9*100</f>
        <v>5.1384591666666681</v>
      </c>
      <c r="AY9" s="948">
        <v>1.18</v>
      </c>
      <c r="AZ9" s="886">
        <v>89.429999999999993</v>
      </c>
      <c r="BA9" s="886">
        <v>-2.04</v>
      </c>
      <c r="BB9" s="886">
        <v>14.249999999999998</v>
      </c>
      <c r="BC9" s="886">
        <v>29.110000000000003</v>
      </c>
      <c r="BE9" s="635">
        <v>2012</v>
      </c>
      <c r="BF9" s="912">
        <f>IF(BE9&gt;2008,0,IF(BE9&gt;2001,1,IF(BE9&gt;1990,2,IF(BE9&gt;1980,3,IF(BE9&gt;1973,4,IF(BE9&gt;1970,5,IF(BE9&gt;1960,6,IF(BE9&gt;1958,7,IF(BE9&gt;1953,8,9)))))))))</f>
        <v>0</v>
      </c>
      <c r="BG9" s="896">
        <v>17.299999999999997</v>
      </c>
    </row>
    <row r="10" spans="1:59" ht="11.25" customHeight="1" x14ac:dyDescent="0.2">
      <c r="A10" s="878" t="s">
        <v>870</v>
      </c>
      <c r="B10" s="889" t="s">
        <v>871</v>
      </c>
      <c r="C10" s="946" t="s">
        <v>153</v>
      </c>
      <c r="D10" s="946" t="s">
        <v>917</v>
      </c>
      <c r="E10" s="746">
        <v>8</v>
      </c>
      <c r="F10" s="1185">
        <v>550</v>
      </c>
      <c r="G10" s="1199" t="s">
        <v>37</v>
      </c>
      <c r="H10" s="1199" t="s">
        <v>37</v>
      </c>
      <c r="I10" s="888">
        <v>98.18</v>
      </c>
      <c r="J10" s="663">
        <f>(M10/I10)*100</f>
        <v>4.8074964351191687</v>
      </c>
      <c r="K10" s="891">
        <v>1.18</v>
      </c>
      <c r="L10" s="901">
        <v>4</v>
      </c>
      <c r="M10" s="654">
        <f>K10*L10</f>
        <v>4.72</v>
      </c>
      <c r="N10" s="884" t="s">
        <v>107</v>
      </c>
      <c r="O10" s="747">
        <v>1.07</v>
      </c>
      <c r="P10" s="875">
        <v>43843</v>
      </c>
      <c r="Q10" s="875">
        <v>43874</v>
      </c>
      <c r="R10" s="654">
        <f>(K10-O10)/O10*100</f>
        <v>10.280373831775687</v>
      </c>
      <c r="S10" s="714">
        <f>IF(INDEX(Historical!$D$7:$D$1277,MATCH(B10,Historical!$B$7:$B$1301,0))=0,"n/a",(INDEX(Historical!$C$7:$C$1279,MATCH(B10,Historical!$B$7:$B$1301,0))/INDEX(Historical!$D$7:$D$1277,MATCH(B10,Historical!$B$7:$B$1301,0))-1)*100)</f>
        <v>19.220055710306426</v>
      </c>
      <c r="T10" s="714">
        <f>IF(INDEX(Historical!$F$7:$F$1270,MATCH(B10,Historical!$B$7:$B$1301,0))=0,"n/a",((INDEX(Historical!$C$7:$C$1279,MATCH(B10,Historical!$B$7:$B$1301,0))/INDEX(Historical!$F$7:$F$1270,MATCH(B10,Historical!$B$7:$B$1301,0)))^(1/3)-1)*100)</f>
        <v>23.358659295712634</v>
      </c>
      <c r="U10" s="714">
        <f>IF(INDEX(Historical!$H$7:$H$1270,MATCH(B10,Historical!$B$7:$B$1301,0))=0,"n/a",((INDEX(Historical!$C$7:$C$1279,MATCH(B10,Historical!$B$7:$B$1301,0))/INDEX(Historical!$H$7:$H$1270,MATCH(B10,Historical!$B$7:$B$1301,0)))^(1/5)-1)*100)</f>
        <v>20.855699454672006</v>
      </c>
      <c r="V10" s="714" t="str">
        <f>IF(INDEX(Historical!$O$7:$O$1270,MATCH(B10,Historical!$B$7:$B$1301,0))=0,"n/a",((INDEX(Historical!$C$7:$C$1279,MATCH(B10,Historical!$B$7:$B$1301,0))/INDEX(Historical!$O$7:$O$1270,MATCH(B10,Historical!$B$7:$B$1301,0)))^(1/10)-1)*100)</f>
        <v>n/a</v>
      </c>
      <c r="W10" s="715" t="str">
        <f>IF(OR(U10&lt;=0,U10="n/a",V10&lt;=0,V10="n/a"),"n/a",U10/V10)</f>
        <v>n/a</v>
      </c>
      <c r="X10" s="716">
        <f>IF(OR(AJ10&lt;=0,AJ10="n/a",U10&lt;=0,U10="n/a"),"n/a",U10/AJ10)</f>
        <v>0.56673096344217411</v>
      </c>
      <c r="Y10" s="890"/>
      <c r="Z10" s="663">
        <f>IF(OR(AC10&lt;0.01,AC10="n/a"),"n/a",M10/AC10*100)</f>
        <v>83.539823008849538</v>
      </c>
      <c r="AA10" s="900">
        <f>IF(OR(AC10&lt;0.01,AC10="n/a"),"n/a",I10/AC10)</f>
        <v>17.376991150442478</v>
      </c>
      <c r="AB10" s="901">
        <v>12</v>
      </c>
      <c r="AC10" s="879">
        <v>5.65</v>
      </c>
      <c r="AD10" s="879">
        <v>1.66</v>
      </c>
      <c r="AE10" s="879">
        <v>5.04</v>
      </c>
      <c r="AF10" s="879" t="s">
        <v>136</v>
      </c>
      <c r="AG10" s="881">
        <v>-103.69999999999999</v>
      </c>
      <c r="AH10" s="879">
        <v>42.3</v>
      </c>
      <c r="AI10" s="879">
        <v>14.39</v>
      </c>
      <c r="AJ10" s="879">
        <v>36.799999999999997</v>
      </c>
      <c r="AK10" s="879">
        <v>10.280000000000001</v>
      </c>
      <c r="AL10" s="892">
        <v>171480</v>
      </c>
      <c r="AM10" s="886">
        <v>0.1</v>
      </c>
      <c r="AN10" s="879" t="s">
        <v>136</v>
      </c>
      <c r="AO10" s="753">
        <f>IF(U10="n/a","n/a",IF(AA10&lt;0,"n/a",IF(AA10="n/a","n/a",J10+U10-AA10)))</f>
        <v>8.2862047393486975</v>
      </c>
      <c r="AP10" s="754">
        <f>IF(U10="n/a","n/a",J10+U10)</f>
        <v>25.663195889791176</v>
      </c>
      <c r="AQ10" s="902" t="str">
        <f>IF(OR(AC10&lt;0.01,AF10="n/a"),"n/a",(I10/SQRT(22.5*AC10*(I10/AF10))-1)*100)</f>
        <v>n/a</v>
      </c>
      <c r="AR10" s="663">
        <f>INDEX(Historical!$C$7:$C$1279,MATCH(B10,Historical!$B$7:$B$1301,0))*IF(AH10="n/a",1.03,IF(AH10&lt;0,1.01,IF(AH10&gt;10,1.1,(1+AH10/100))))</f>
        <v>4.7080000000000011</v>
      </c>
      <c r="AS10" s="900">
        <f>IF($AI10="n/a",1.03*AR10,IF($AI10&lt;0,1.01*AR10,IF($AI10&gt;10,1.1*AR10,(1+$AI10/100)*AR10)))</f>
        <v>5.1788000000000016</v>
      </c>
      <c r="AT10" s="900">
        <f>IF($AK10="n/a",1.03*AS10,IF($AK10&lt;0,1.01*AS10,IF($AK10&gt;10,1.1*AS10,(1+$AK10/100)*AS10)))</f>
        <v>5.6966800000000024</v>
      </c>
      <c r="AU10" s="900">
        <f>IF($AK10="n/a",1.03*AT10,IF($AK10&lt;0,1.01*AT10,IF($AK10&gt;10,1.1*AT10,(1+$AK10/100)*AT10)))</f>
        <v>6.2663480000000034</v>
      </c>
      <c r="AV10" s="900">
        <f>IF($AK10="n/a",1.03*AU10,IF($AK10&lt;0,1.01*AU10,IF($AK10&gt;10,1.1*AU10,(1+$AK10/100)*AU10)))</f>
        <v>6.892982800000004</v>
      </c>
      <c r="AW10" s="663">
        <f>SUM(AR10:AV10)</f>
        <v>28.742810800000015</v>
      </c>
      <c r="AX10" s="761">
        <f>AW10/I10*100</f>
        <v>29.275627215318817</v>
      </c>
      <c r="AY10" s="948">
        <v>0.82</v>
      </c>
      <c r="AZ10" s="886">
        <v>56.96</v>
      </c>
      <c r="BA10" s="886">
        <v>-1.18</v>
      </c>
      <c r="BB10" s="886">
        <v>8.9</v>
      </c>
      <c r="BC10" s="886">
        <v>16.100000000000001</v>
      </c>
      <c r="BE10" s="635">
        <v>2013</v>
      </c>
      <c r="BF10" s="912">
        <f>IF(BE10&gt;2008,0,IF(BE10&gt;2001,1,IF(BE10&gt;1990,2,IF(BE10&gt;1980,3,IF(BE10&gt;1973,4,IF(BE10&gt;1970,5,IF(BE10&gt;1960,6,IF(BE10&gt;1958,7,IF(BE10&gt;1953,8,9)))))))))</f>
        <v>0</v>
      </c>
      <c r="BG10" s="896">
        <v>11.3</v>
      </c>
    </row>
    <row r="11" spans="1:59" ht="11.25" customHeight="1" x14ac:dyDescent="0.2">
      <c r="A11" s="885" t="s">
        <v>419</v>
      </c>
      <c r="B11" s="889" t="s">
        <v>420</v>
      </c>
      <c r="C11" s="946" t="s">
        <v>153</v>
      </c>
      <c r="D11" s="946" t="s">
        <v>4327</v>
      </c>
      <c r="E11" s="746">
        <v>16</v>
      </c>
      <c r="F11" s="1185">
        <v>236</v>
      </c>
      <c r="G11" s="1162" t="s">
        <v>106</v>
      </c>
      <c r="H11" s="1162" t="s">
        <v>106</v>
      </c>
      <c r="I11" s="888">
        <v>100.77</v>
      </c>
      <c r="J11" s="663">
        <f>(M11/I11)*100</f>
        <v>1.6671628460851444</v>
      </c>
      <c r="K11" s="891">
        <v>0.42</v>
      </c>
      <c r="L11" s="901">
        <v>4</v>
      </c>
      <c r="M11" s="654">
        <f>K11*L11</f>
        <v>1.68</v>
      </c>
      <c r="N11" s="884" t="s">
        <v>421</v>
      </c>
      <c r="O11" s="747">
        <v>0.4</v>
      </c>
      <c r="P11" s="875">
        <v>43874</v>
      </c>
      <c r="Q11" s="875">
        <v>43892</v>
      </c>
      <c r="R11" s="654">
        <f>(K11-O11)/O11*100</f>
        <v>4.9999999999999902</v>
      </c>
      <c r="S11" s="714">
        <f>IF(INDEX(Historical!$D$7:$D$1277,MATCH(B11,Historical!$B$7:$B$1301,0))=0,"n/a",(INDEX(Historical!$C$7:$C$1279,MATCH(B11,Historical!$B$7:$B$1301,0))/INDEX(Historical!$D$7:$D$1277,MATCH(B11,Historical!$B$7:$B$1301,0))-1)*100)</f>
        <v>3.8961038961039085</v>
      </c>
      <c r="T11" s="714">
        <f>IF(INDEX(Historical!$F$7:$F$1270,MATCH(B11,Historical!$B$7:$B$1301,0))=0,"n/a",((INDEX(Historical!$C$7:$C$1279,MATCH(B11,Historical!$B$7:$B$1301,0))/INDEX(Historical!$F$7:$F$1270,MATCH(B11,Historical!$B$7:$B$1301,0)))^(1/3)-1)*100)</f>
        <v>4.9276798156343116</v>
      </c>
      <c r="U11" s="714">
        <f>IF(INDEX(Historical!$H$7:$H$1270,MATCH(B11,Historical!$B$7:$B$1301,0))=0,"n/a",((INDEX(Historical!$C$7:$C$1279,MATCH(B11,Historical!$B$7:$B$1301,0))/INDEX(Historical!$H$7:$H$1270,MATCH(B11,Historical!$B$7:$B$1301,0)))^(1/5)-1)*100)</f>
        <v>9.9662411663760331</v>
      </c>
      <c r="V11" s="714">
        <f>IF(INDEX(Historical!$O$7:$O$1270,MATCH(B11,Historical!$B$7:$B$1301,0))=0,"n/a",((INDEX(Historical!$C$7:$C$1279,MATCH(B11,Historical!$B$7:$B$1301,0))/INDEX(Historical!$O$7:$O$1270,MATCH(B11,Historical!$B$7:$B$1301,0)))^(1/10)-1)*100)</f>
        <v>20.890138209116358</v>
      </c>
      <c r="W11" s="715">
        <f>IF(OR(U11&lt;=0,U11="n/a",V11&lt;=0,V11="n/a"),"n/a",U11/V11)</f>
        <v>0.47707875680912498</v>
      </c>
      <c r="X11" s="716">
        <f>IF(OR(AJ11&lt;=0,AJ11="n/a",U11&lt;=0,U11="n/a"),"n/a",U11/AJ11)</f>
        <v>0.37750913509000122</v>
      </c>
      <c r="Y11" s="685" t="s">
        <v>4508</v>
      </c>
      <c r="Z11" s="663">
        <f>IF(OR(AC11&lt;0.01,AC11="n/a"),"n/a",M11/AC11*100)</f>
        <v>22.134387351778656</v>
      </c>
      <c r="AA11" s="900">
        <f>IF(OR(AC11&lt;0.01,AC11="n/a"),"n/a",I11/AC11)</f>
        <v>13.276679841897232</v>
      </c>
      <c r="AB11" s="901">
        <v>9</v>
      </c>
      <c r="AC11" s="879">
        <v>7.59</v>
      </c>
      <c r="AD11" s="879">
        <v>1.58</v>
      </c>
      <c r="AE11" s="879">
        <v>0.11</v>
      </c>
      <c r="AF11" s="879">
        <v>5.66</v>
      </c>
      <c r="AG11" s="881">
        <v>51</v>
      </c>
      <c r="AH11" s="881">
        <v>-18.600000000000001</v>
      </c>
      <c r="AI11" s="881">
        <v>9.6</v>
      </c>
      <c r="AJ11" s="879">
        <v>26.400000000000002</v>
      </c>
      <c r="AK11" s="879">
        <v>8.23</v>
      </c>
      <c r="AL11" s="892">
        <v>20440</v>
      </c>
      <c r="AM11" s="886">
        <v>0.2</v>
      </c>
      <c r="AN11" s="879">
        <v>1.1499999999999999</v>
      </c>
      <c r="AO11" s="753">
        <f>IF(U11="n/a","n/a",IF(AA11&lt;0,"n/a",IF(AA11="n/a","n/a",J11+U11-AA11)))</f>
        <v>-1.643275829436055</v>
      </c>
      <c r="AP11" s="754">
        <f>IF(U11="n/a","n/a",J11+U11)</f>
        <v>11.633404012461178</v>
      </c>
      <c r="AQ11" s="902">
        <f>IF(OR(AC11&lt;0.01,AF11="n/a"),"n/a",(I11/SQRT(22.5*AC11*(I11/AF11))-1)*100)</f>
        <v>82.751814589122603</v>
      </c>
      <c r="AR11" s="663">
        <f>INDEX(Historical!$C$7:$C$1279,MATCH(B11,Historical!$B$7:$B$1301,0))*IF(AH11="n/a",1.03,IF(AH11&lt;0,1.01,IF(AH11&gt;10,1.1,(1+AH11/100))))</f>
        <v>1.6160000000000001</v>
      </c>
      <c r="AS11" s="900">
        <f>IF($AI11="n/a",1.03*AR11,IF($AI11&lt;0,1.01*AR11,IF($AI11&gt;10,1.1*AR11,(1+$AI11/100)*AR11)))</f>
        <v>1.7711360000000003</v>
      </c>
      <c r="AT11" s="900">
        <f>IF($AK11="n/a",1.03*AS11,IF($AK11&lt;0,1.01*AS11,IF($AK11&gt;10,1.1*AS11,(1+$AK11/100)*AS11)))</f>
        <v>1.9169004928000004</v>
      </c>
      <c r="AU11" s="900">
        <f>IF($AK11="n/a",1.03*AT11,IF($AK11&lt;0,1.01*AT11,IF($AK11&gt;10,1.1*AT11,(1+$AK11/100)*AT11)))</f>
        <v>2.0746614033574406</v>
      </c>
      <c r="AV11" s="900">
        <f>IF($AK11="n/a",1.03*AU11,IF($AK11&lt;0,1.01*AU11,IF($AK11&gt;10,1.1*AU11,(1+$AK11/100)*AU11)))</f>
        <v>2.2454060368537583</v>
      </c>
      <c r="AW11" s="663">
        <f>SUM(AR11:AV11)</f>
        <v>9.6241039330111988</v>
      </c>
      <c r="AX11" s="761">
        <f>AW11/I11*100</f>
        <v>9.5505645857012986</v>
      </c>
      <c r="AY11" s="948">
        <v>0.61</v>
      </c>
      <c r="AZ11" s="886">
        <v>39.85</v>
      </c>
      <c r="BA11" s="886">
        <v>-2.52</v>
      </c>
      <c r="BB11" s="886">
        <v>8.08</v>
      </c>
      <c r="BC11" s="886">
        <v>14.2</v>
      </c>
      <c r="BE11" s="635">
        <v>2006</v>
      </c>
      <c r="BF11" s="912">
        <f>IF(BE11&gt;2008,0,IF(BE11&gt;2001,1,IF(BE11&gt;1990,2,IF(BE11&gt;1980,3,IF(BE11&gt;1973,4,IF(BE11&gt;1970,5,IF(BE11&gt;1960,6,IF(BE11&gt;1958,7,IF(BE11&gt;1953,8,9)))))))))</f>
        <v>1</v>
      </c>
      <c r="BG11" s="896">
        <v>4</v>
      </c>
    </row>
    <row r="12" spans="1:59" ht="11.25" customHeight="1" x14ac:dyDescent="0.2">
      <c r="A12" s="877" t="s">
        <v>113</v>
      </c>
      <c r="B12" s="889" t="s">
        <v>114</v>
      </c>
      <c r="C12" s="946" t="s">
        <v>112</v>
      </c>
      <c r="D12" s="946" t="s">
        <v>4328</v>
      </c>
      <c r="E12" s="746">
        <v>53</v>
      </c>
      <c r="F12" s="1185">
        <v>17</v>
      </c>
      <c r="G12" s="1185" t="s">
        <v>115</v>
      </c>
      <c r="H12" s="1185" t="s">
        <v>37</v>
      </c>
      <c r="I12" s="879">
        <v>36.299999999999997</v>
      </c>
      <c r="J12" s="663">
        <f>(M12/I12)*100</f>
        <v>2.0385674931129478</v>
      </c>
      <c r="K12" s="891">
        <v>0.185</v>
      </c>
      <c r="L12" s="901">
        <v>4</v>
      </c>
      <c r="M12" s="654">
        <f>K12*L12</f>
        <v>0.74</v>
      </c>
      <c r="N12" s="884" t="s">
        <v>242</v>
      </c>
      <c r="O12" s="747">
        <v>0.18</v>
      </c>
      <c r="P12" s="875">
        <v>43829</v>
      </c>
      <c r="Q12" s="875">
        <v>43863</v>
      </c>
      <c r="R12" s="654">
        <f>(K12-O12)/O12*100</f>
        <v>2.7777777777777803</v>
      </c>
      <c r="S12" s="714">
        <f>IF(INDEX(Historical!$D$7:$D$1277,MATCH(B12,Historical!$B$7:$B$1301,0))=0,"n/a",(INDEX(Historical!$C$7:$C$1279,MATCH(B12,Historical!$B$7:$B$1301,0))/INDEX(Historical!$D$7:$D$1277,MATCH(B12,Historical!$B$7:$B$1301,0))-1)*100)</f>
        <v>2.8571428571428692</v>
      </c>
      <c r="T12" s="714">
        <f>IF(INDEX(Historical!$F$7:$F$1270,MATCH(B12,Historical!$B$7:$B$1301,0))=0,"n/a",((INDEX(Historical!$C$7:$C$1279,MATCH(B12,Historical!$B$7:$B$1301,0))/INDEX(Historical!$F$7:$F$1270,MATCH(B12,Historical!$B$7:$B$1301,0)))^(1/3)-1)*100)</f>
        <v>2.9428498400178693</v>
      </c>
      <c r="U12" s="714">
        <f>IF(INDEX(Historical!$H$7:$H$1270,MATCH(B12,Historical!$B$7:$B$1301,0))=0,"n/a",((INDEX(Historical!$C$7:$C$1279,MATCH(B12,Historical!$B$7:$B$1301,0))/INDEX(Historical!$H$7:$H$1270,MATCH(B12,Historical!$B$7:$B$1301,0)))^(1/5)-1)*100)</f>
        <v>3.0358033101851145</v>
      </c>
      <c r="V12" s="714">
        <f>IF(INDEX(Historical!$O$7:$O$1270,MATCH(B12,Historical!$B$7:$B$1301,0))=0,"n/a",((INDEX(Historical!$C$7:$C$1279,MATCH(B12,Historical!$B$7:$B$1301,0))/INDEX(Historical!$O$7:$O$1270,MATCH(B12,Historical!$B$7:$B$1301,0)))^(1/10)-1)*100)</f>
        <v>3.3077529462111066</v>
      </c>
      <c r="W12" s="715">
        <f>IF(OR(U12&lt;=0,U12="n/a",V12&lt;=0,V12="n/a"),"n/a",U12/V12)</f>
        <v>0.91778417540599611</v>
      </c>
      <c r="X12" s="716">
        <f>IF(OR(AJ12&lt;=0,AJ12="n/a",U12&lt;=0,U12="n/a"),"n/a",U12/AJ12)</f>
        <v>0.29762777550834457</v>
      </c>
      <c r="Y12" s="671"/>
      <c r="Z12" s="663" t="str">
        <f>IF(OR(AC12&lt;0.01,AC12="n/a"),"n/a",M12/AC12*100)</f>
        <v>n/a</v>
      </c>
      <c r="AA12" s="900" t="str">
        <f>IF(OR(AC12&lt;0.01,AC12="n/a"),"n/a",I12/AC12)</f>
        <v>n/a</v>
      </c>
      <c r="AB12" s="901">
        <v>10</v>
      </c>
      <c r="AC12" s="879">
        <v>-0.36</v>
      </c>
      <c r="AD12" s="879" t="s">
        <v>136</v>
      </c>
      <c r="AE12" s="879">
        <v>0.39</v>
      </c>
      <c r="AF12" s="879">
        <v>1.75</v>
      </c>
      <c r="AG12" s="879">
        <v>-1.6</v>
      </c>
      <c r="AH12" s="879">
        <v>78.5</v>
      </c>
      <c r="AI12" s="879">
        <v>13.059999999999999</v>
      </c>
      <c r="AJ12" s="879">
        <v>10.199999999999999</v>
      </c>
      <c r="AK12" s="879">
        <v>16</v>
      </c>
      <c r="AL12" s="892">
        <v>2490</v>
      </c>
      <c r="AM12" s="886">
        <v>0.89999999999999991</v>
      </c>
      <c r="AN12" s="879">
        <v>0.86</v>
      </c>
      <c r="AO12" s="753" t="str">
        <f>IF(U12="n/a","n/a",IF(AA12&lt;0,"n/a",IF(AA12="n/a","n/a",J12+U12-AA12)))</f>
        <v>n/a</v>
      </c>
      <c r="AP12" s="754">
        <f>IF(U12="n/a","n/a",J12+U12)</f>
        <v>5.0743708032980628</v>
      </c>
      <c r="AQ12" s="902" t="str">
        <f>IF(OR(AC12&lt;0.01,AF12="n/a"),"n/a",(I12/SQRT(22.5*AC12*(I12/AF12))-1)*100)</f>
        <v>n/a</v>
      </c>
      <c r="AR12" s="663">
        <f>INDEX(Historical!$C$7:$C$1279,MATCH(B12,Historical!$B$7:$B$1301,0))*IF(AH12="n/a",1.03,IF(AH12&lt;0,1.01,IF(AH12&gt;10,1.1,(1+AH12/100))))</f>
        <v>0.79200000000000004</v>
      </c>
      <c r="AS12" s="900">
        <f>IF($AI12="n/a",1.03*AR12,IF($AI12&lt;0,1.01*AR12,IF($AI12&gt;10,1.1*AR12,(1+$AI12/100)*AR12)))</f>
        <v>0.87120000000000009</v>
      </c>
      <c r="AT12" s="900">
        <f>IF($AK12="n/a",1.03*AS12,IF($AK12&lt;0,1.01*AS12,IF($AK12&gt;10,1.1*AS12,(1+$AK12/100)*AS12)))</f>
        <v>0.95832000000000017</v>
      </c>
      <c r="AU12" s="900">
        <f>IF($AK12="n/a",1.03*AT12,IF($AK12&lt;0,1.01*AT12,IF($AK12&gt;10,1.1*AT12,(1+$AK12/100)*AT12)))</f>
        <v>1.0541520000000002</v>
      </c>
      <c r="AV12" s="900">
        <f>IF($AK12="n/a",1.03*AU12,IF($AK12&lt;0,1.01*AU12,IF($AK12&gt;10,1.1*AU12,(1+$AK12/100)*AU12)))</f>
        <v>1.1595672000000004</v>
      </c>
      <c r="AW12" s="663">
        <f>SUM(AR12:AV12)</f>
        <v>4.8352392000000011</v>
      </c>
      <c r="AX12" s="761">
        <f>AW12/I12*100</f>
        <v>13.320218181818186</v>
      </c>
      <c r="AY12" s="948">
        <v>1.27</v>
      </c>
      <c r="AZ12" s="886">
        <v>83.42</v>
      </c>
      <c r="BA12" s="886">
        <v>-14.93</v>
      </c>
      <c r="BB12" s="886">
        <v>8.59</v>
      </c>
      <c r="BC12" s="886">
        <v>4.17</v>
      </c>
      <c r="BE12" s="635">
        <v>1968</v>
      </c>
      <c r="BF12" s="912">
        <f>IF(BE12&gt;2008,0,IF(BE12&gt;2001,1,IF(BE12&gt;1990,2,IF(BE12&gt;1980,3,IF(BE12&gt;1973,4,IF(BE12&gt;1970,5,IF(BE12&gt;1960,6,IF(BE12&gt;1958,7,IF(BE12&gt;1953,8,9)))))))))</f>
        <v>6</v>
      </c>
      <c r="BG12" s="896">
        <v>-0.6</v>
      </c>
    </row>
    <row r="13" spans="1:59" ht="11.25" customHeight="1" x14ac:dyDescent="0.2">
      <c r="A13" s="885" t="s">
        <v>941</v>
      </c>
      <c r="B13" s="889" t="s">
        <v>942</v>
      </c>
      <c r="C13" s="946" t="s">
        <v>108</v>
      </c>
      <c r="D13" s="946" t="s">
        <v>4329</v>
      </c>
      <c r="E13" s="746">
        <v>8</v>
      </c>
      <c r="F13" s="1185">
        <v>535</v>
      </c>
      <c r="G13" s="1199" t="s">
        <v>106</v>
      </c>
      <c r="H13" s="1199" t="s">
        <v>106</v>
      </c>
      <c r="I13" s="888">
        <v>9.24</v>
      </c>
      <c r="J13" s="663">
        <f>(M13/I13)*100</f>
        <v>12.987012987012985</v>
      </c>
      <c r="K13" s="891">
        <v>0.3</v>
      </c>
      <c r="L13" s="901">
        <v>4</v>
      </c>
      <c r="M13" s="654">
        <f>K13*L13</f>
        <v>1.2</v>
      </c>
      <c r="N13" s="884" t="s">
        <v>708</v>
      </c>
      <c r="O13" s="747">
        <v>0.28999999999999998</v>
      </c>
      <c r="P13" s="875">
        <v>43782</v>
      </c>
      <c r="Q13" s="875">
        <v>43800</v>
      </c>
      <c r="R13" s="654">
        <f>(K13-O13)/O13*100</f>
        <v>3.4482758620689689</v>
      </c>
      <c r="S13" s="714">
        <f>IF(INDEX(Historical!$D$7:$D$1277,MATCH(B13,Historical!$B$7:$B$1301,0))=0,"n/a",(INDEX(Historical!$C$7:$C$1279,MATCH(B13,Historical!$B$7:$B$1301,0))/INDEX(Historical!$D$7:$D$1277,MATCH(B13,Historical!$B$7:$B$1301,0))-1)*100)</f>
        <v>16.326530612244895</v>
      </c>
      <c r="T13" s="714">
        <f>IF(INDEX(Historical!$F$7:$F$1270,MATCH(B13,Historical!$B$7:$B$1301,0))=0,"n/a",((INDEX(Historical!$C$7:$C$1279,MATCH(B13,Historical!$B$7:$B$1301,0))/INDEX(Historical!$F$7:$F$1270,MATCH(B13,Historical!$B$7:$B$1301,0)))^(1/3)-1)*100)</f>
        <v>22.509862927535139</v>
      </c>
      <c r="U13" s="714">
        <f>IF(INDEX(Historical!$H$7:$H$1270,MATCH(B13,Historical!$B$7:$B$1301,0))=0,"n/a",((INDEX(Historical!$C$7:$C$1279,MATCH(B13,Historical!$B$7:$B$1301,0))/INDEX(Historical!$H$7:$H$1270,MATCH(B13,Historical!$B$7:$B$1301,0)))^(1/5)-1)*100)</f>
        <v>16.998502076483881</v>
      </c>
      <c r="V13" s="714" t="str">
        <f>IF(INDEX(Historical!$O$7:$O$1270,MATCH(B13,Historical!$B$7:$B$1301,0))=0,"n/a",((INDEX(Historical!$C$7:$C$1279,MATCH(B13,Historical!$B$7:$B$1301,0))/INDEX(Historical!$O$7:$O$1270,MATCH(B13,Historical!$B$7:$B$1301,0)))^(1/10)-1)*100)</f>
        <v>n/a</v>
      </c>
      <c r="W13" s="715" t="str">
        <f>IF(OR(U13&lt;=0,U13="n/a",V13&lt;=0,V13="n/a"),"n/a",U13/V13)</f>
        <v>n/a</v>
      </c>
      <c r="X13" s="716" t="str">
        <f>IF(OR(AJ13&lt;=0,AJ13="n/a",U13&lt;=0,U13="n/a"),"n/a",U13/AJ13)</f>
        <v>n/a</v>
      </c>
      <c r="Y13" s="890"/>
      <c r="Z13" s="663">
        <f>IF(OR(AC13&lt;0.01,AC13="n/a"),"n/a",M13/AC13*100)</f>
        <v>266.66666666666663</v>
      </c>
      <c r="AA13" s="900">
        <f>IF(OR(AC13&lt;0.01,AC13="n/a"),"n/a",I13/AC13)</f>
        <v>20.533333333333335</v>
      </c>
      <c r="AB13" s="901">
        <v>12</v>
      </c>
      <c r="AC13" s="879">
        <v>0.45</v>
      </c>
      <c r="AD13" s="879">
        <v>2.54</v>
      </c>
      <c r="AE13" s="879">
        <v>2.16</v>
      </c>
      <c r="AF13" s="879">
        <v>1.03</v>
      </c>
      <c r="AG13" s="879">
        <v>3.6999999999999997</v>
      </c>
      <c r="AH13" s="879">
        <v>-14.299999999999999</v>
      </c>
      <c r="AI13" s="879">
        <v>333.94</v>
      </c>
      <c r="AJ13" s="879">
        <v>-5.5</v>
      </c>
      <c r="AK13" s="879">
        <v>8</v>
      </c>
      <c r="AL13" s="892">
        <v>1100</v>
      </c>
      <c r="AM13" s="886">
        <v>3.2</v>
      </c>
      <c r="AN13" s="879">
        <v>5.58</v>
      </c>
      <c r="AO13" s="753">
        <f>IF(U13="n/a","n/a",IF(AA13&lt;0,"n/a",IF(AA13="n/a","n/a",J13+U13-AA13)))</f>
        <v>9.4521817301635309</v>
      </c>
      <c r="AP13" s="754">
        <f>IF(U13="n/a","n/a",J13+U13)</f>
        <v>29.985515063496866</v>
      </c>
      <c r="AQ13" s="902">
        <f>IF(OR(AC13&lt;0.01,AF13="n/a"),"n/a",(I13/SQRT(22.5*AC13*(I13/AF13))-1)*100)</f>
        <v>-3.0479308951907647</v>
      </c>
      <c r="AR13" s="663">
        <f>INDEX(Historical!$C$7:$C$1279,MATCH(B13,Historical!$B$7:$B$1301,0))*IF(AH13="n/a",1.03,IF(AH13&lt;0,1.01,IF(AH13&gt;10,1.1,(1+AH13/100))))</f>
        <v>1.1514</v>
      </c>
      <c r="AS13" s="900">
        <f>IF($AI13="n/a",1.03*AR13,IF($AI13&lt;0,1.01*AR13,IF($AI13&gt;10,1.1*AR13,(1+$AI13/100)*AR13)))</f>
        <v>1.26654</v>
      </c>
      <c r="AT13" s="900">
        <f>IF($AK13="n/a",1.03*AS13,IF($AK13&lt;0,1.01*AS13,IF($AK13&gt;10,1.1*AS13,(1+$AK13/100)*AS13)))</f>
        <v>1.3678632000000002</v>
      </c>
      <c r="AU13" s="900">
        <f>IF($AK13="n/a",1.03*AT13,IF($AK13&lt;0,1.01*AT13,IF($AK13&gt;10,1.1*AT13,(1+$AK13/100)*AT13)))</f>
        <v>1.4772922560000004</v>
      </c>
      <c r="AV13" s="900">
        <f>IF($AK13="n/a",1.03*AU13,IF($AK13&lt;0,1.01*AU13,IF($AK13&gt;10,1.1*AU13,(1+$AK13/100)*AU13)))</f>
        <v>1.5954756364800005</v>
      </c>
      <c r="AW13" s="663">
        <f>SUM(AR13:AV13)</f>
        <v>6.858571092480001</v>
      </c>
      <c r="AX13" s="761">
        <f>AW13/I13*100</f>
        <v>74.226959875324681</v>
      </c>
      <c r="AY13" s="948">
        <v>1.81</v>
      </c>
      <c r="AZ13" s="886">
        <v>161.02000000000001</v>
      </c>
      <c r="BA13" s="886">
        <v>-41.410000000000004</v>
      </c>
      <c r="BB13" s="886">
        <v>14.180000000000001</v>
      </c>
      <c r="BC13" s="886">
        <v>-19.62</v>
      </c>
      <c r="BE13" s="635">
        <v>2012</v>
      </c>
      <c r="BF13" s="912">
        <f>IF(BE13&gt;2008,0,IF(BE13&gt;2001,1,IF(BE13&gt;1990,2,IF(BE13&gt;1980,3,IF(BE13&gt;1973,4,IF(BE13&gt;1970,5,IF(BE13&gt;1960,6,IF(BE13&gt;1958,7,IF(BE13&gt;1953,8,9)))))))))</f>
        <v>0</v>
      </c>
      <c r="BG13" s="896">
        <v>0.6</v>
      </c>
    </row>
    <row r="14" spans="1:59" ht="11.25" customHeight="1" x14ac:dyDescent="0.2">
      <c r="A14" s="877" t="s">
        <v>1858</v>
      </c>
      <c r="B14" s="889" t="s">
        <v>1859</v>
      </c>
      <c r="C14" s="946" t="s">
        <v>153</v>
      </c>
      <c r="D14" s="946" t="s">
        <v>4330</v>
      </c>
      <c r="E14" s="746">
        <v>7</v>
      </c>
      <c r="F14" s="1185">
        <v>631</v>
      </c>
      <c r="G14" s="1141" t="s">
        <v>37</v>
      </c>
      <c r="H14" s="1141" t="s">
        <v>37</v>
      </c>
      <c r="I14" s="888">
        <v>91.43</v>
      </c>
      <c r="J14" s="663">
        <f>(M14/I14)*100</f>
        <v>1.5749753910095154</v>
      </c>
      <c r="K14" s="891">
        <v>0.36</v>
      </c>
      <c r="L14" s="901">
        <v>4</v>
      </c>
      <c r="M14" s="654">
        <f>K14*L14</f>
        <v>1.44</v>
      </c>
      <c r="N14" s="884" t="s">
        <v>107</v>
      </c>
      <c r="O14" s="747">
        <v>0.32</v>
      </c>
      <c r="P14" s="875">
        <v>43843</v>
      </c>
      <c r="Q14" s="875">
        <v>43874</v>
      </c>
      <c r="R14" s="654">
        <f>(K14-O14)/O14*100</f>
        <v>12.499999999999993</v>
      </c>
      <c r="S14" s="714">
        <f>IF(INDEX(Historical!$D$7:$D$1277,MATCH(B14,Historical!$B$7:$B$1301,0))=0,"n/a",(INDEX(Historical!$C$7:$C$1279,MATCH(B14,Historical!$B$7:$B$1301,0))/INDEX(Historical!$D$7:$D$1277,MATCH(B14,Historical!$B$7:$B$1301,0))-1)*100)</f>
        <v>14.285714285714279</v>
      </c>
      <c r="T14" s="714">
        <f>IF(INDEX(Historical!$F$7:$F$1270,MATCH(B14,Historical!$B$7:$B$1301,0))=0,"n/a",((INDEX(Historical!$C$7:$C$1279,MATCH(B14,Historical!$B$7:$B$1301,0))/INDEX(Historical!$F$7:$F$1270,MATCH(B14,Historical!$B$7:$B$1301,0)))^(1/3)-1)*100)</f>
        <v>7.1664579674248774</v>
      </c>
      <c r="U14" s="714">
        <f>IF(INDEX(Historical!$H$7:$H$1270,MATCH(B14,Historical!$B$7:$B$1301,0))=0,"n/a",((INDEX(Historical!$C$7:$C$1279,MATCH(B14,Historical!$B$7:$B$1301,0))/INDEX(Historical!$H$7:$H$1270,MATCH(B14,Historical!$B$7:$B$1301,0)))^(1/5)-1)*100)</f>
        <v>7.7818067712725814</v>
      </c>
      <c r="V14" s="714">
        <f>IF(INDEX(Historical!$O$7:$O$1270,MATCH(B14,Historical!$B$7:$B$1301,0))=0,"n/a",((INDEX(Historical!$C$7:$C$1279,MATCH(B14,Historical!$B$7:$B$1301,0))/INDEX(Historical!$O$7:$O$1270,MATCH(B14,Historical!$B$7:$B$1301,0)))^(1/10)-1)*100)</f>
        <v>5.5121315507738133</v>
      </c>
      <c r="W14" s="715">
        <f>IF(OR(U14&lt;=0,U14="n/a",V14&lt;=0,V14="n/a"),"n/a",U14/V14)</f>
        <v>1.4117599878725939</v>
      </c>
      <c r="X14" s="716">
        <f>IF(OR(AJ14&lt;=0,AJ14="n/a",U14&lt;=0,U14="n/a"),"n/a",U14/AJ14)</f>
        <v>0.62756506219940167</v>
      </c>
      <c r="Y14" s="673"/>
      <c r="Z14" s="663">
        <f>IF(OR(AC14&lt;0.01,AC14="n/a"),"n/a",M14/AC14*100)</f>
        <v>72.361809045226138</v>
      </c>
      <c r="AA14" s="900">
        <f>IF(OR(AC14&lt;0.01,AC14="n/a"),"n/a",I14/AC14)</f>
        <v>45.944723618090457</v>
      </c>
      <c r="AB14" s="901">
        <v>12</v>
      </c>
      <c r="AC14" s="879">
        <v>1.99</v>
      </c>
      <c r="AD14" s="879">
        <v>4.3499999999999996</v>
      </c>
      <c r="AE14" s="879">
        <v>4.96</v>
      </c>
      <c r="AF14" s="879">
        <v>5.21</v>
      </c>
      <c r="AG14" s="879">
        <v>11.5</v>
      </c>
      <c r="AH14" s="879">
        <v>45.2</v>
      </c>
      <c r="AI14" s="879">
        <v>29.64</v>
      </c>
      <c r="AJ14" s="879">
        <v>12.4</v>
      </c>
      <c r="AK14" s="879">
        <v>10.280000000000001</v>
      </c>
      <c r="AL14" s="892">
        <v>159060</v>
      </c>
      <c r="AM14" s="886">
        <v>0.70000000000000007</v>
      </c>
      <c r="AN14" s="879">
        <v>0.6</v>
      </c>
      <c r="AO14" s="753">
        <f>IF(U14="n/a","n/a",IF(AA14&lt;0,"n/a",IF(AA14="n/a","n/a",J14+U14-AA14)))</f>
        <v>-36.587941455808362</v>
      </c>
      <c r="AP14" s="754">
        <f>IF(U14="n/a","n/a",J14+U14)</f>
        <v>9.3567821622820961</v>
      </c>
      <c r="AQ14" s="902">
        <f>IF(OR(AC14&lt;0.01,AF14="n/a"),"n/a",(I14/SQRT(22.5*AC14*(I14/AF14))-1)*100)</f>
        <v>226.17105944938453</v>
      </c>
      <c r="AR14" s="663">
        <f>INDEX(Historical!$C$7:$C$1279,MATCH(B14,Historical!$B$7:$B$1301,0))*IF(AH14="n/a",1.03,IF(AH14&lt;0,1.01,IF(AH14&gt;10,1.1,(1+AH14/100))))</f>
        <v>1.4080000000000001</v>
      </c>
      <c r="AS14" s="900">
        <f>IF($AI14="n/a",1.03*AR14,IF($AI14&lt;0,1.01*AR14,IF($AI14&gt;10,1.1*AR14,(1+$AI14/100)*AR14)))</f>
        <v>1.5488000000000002</v>
      </c>
      <c r="AT14" s="900">
        <f>IF($AK14="n/a",1.03*AS14,IF($AK14&lt;0,1.01*AS14,IF($AK14&gt;10,1.1*AS14,(1+$AK14/100)*AS14)))</f>
        <v>1.7036800000000003</v>
      </c>
      <c r="AU14" s="900">
        <f>IF($AK14="n/a",1.03*AT14,IF($AK14&lt;0,1.01*AT14,IF($AK14&gt;10,1.1*AT14,(1+$AK14/100)*AT14)))</f>
        <v>1.8740480000000004</v>
      </c>
      <c r="AV14" s="900">
        <f>IF($AK14="n/a",1.03*AU14,IF($AK14&lt;0,1.01*AU14,IF($AK14&gt;10,1.1*AU14,(1+$AK14/100)*AU14)))</f>
        <v>2.0614528000000005</v>
      </c>
      <c r="AW14" s="663">
        <f>SUM(AR14:AV14)</f>
        <v>8.5959808000000013</v>
      </c>
      <c r="AX14" s="761">
        <f>AW14/I14*100</f>
        <v>9.4017070983265896</v>
      </c>
      <c r="AY14" s="948">
        <v>0.96</v>
      </c>
      <c r="AZ14" s="886">
        <v>48.4</v>
      </c>
      <c r="BA14" s="886">
        <v>-8.57</v>
      </c>
      <c r="BB14" s="886">
        <v>-0.04</v>
      </c>
      <c r="BC14" s="886">
        <v>6.72</v>
      </c>
      <c r="BE14" s="635">
        <v>2014</v>
      </c>
      <c r="BF14" s="912">
        <f>IF(BE14&gt;2008,0,IF(BE14&gt;2001,1,IF(BE14&gt;1990,2,IF(BE14&gt;1980,3,IF(BE14&gt;1973,4,IF(BE14&gt;1970,5,IF(BE14&gt;1960,6,IF(BE14&gt;1958,7,IF(BE14&gt;1953,8,9)))))))))</f>
        <v>0</v>
      </c>
      <c r="BG14" s="896">
        <v>5.3</v>
      </c>
    </row>
    <row r="15" spans="1:59" s="787" customFormat="1" ht="11.25" customHeight="1" x14ac:dyDescent="0.2">
      <c r="A15" s="768" t="s">
        <v>903</v>
      </c>
      <c r="B15" s="795" t="s">
        <v>904</v>
      </c>
      <c r="C15" s="946" t="s">
        <v>4325</v>
      </c>
      <c r="D15" s="946" t="s">
        <v>4326</v>
      </c>
      <c r="E15" s="769">
        <v>7</v>
      </c>
      <c r="F15" s="1185">
        <v>597</v>
      </c>
      <c r="G15" s="1198" t="s">
        <v>106</v>
      </c>
      <c r="H15" s="1198" t="s">
        <v>106</v>
      </c>
      <c r="I15" s="770">
        <v>34.96</v>
      </c>
      <c r="J15" s="771">
        <f>(M15/I15)*100</f>
        <v>5.3775743707093815</v>
      </c>
      <c r="K15" s="772">
        <v>0.47</v>
      </c>
      <c r="L15" s="773">
        <v>4</v>
      </c>
      <c r="M15" s="774">
        <f>K15*L15</f>
        <v>1.88</v>
      </c>
      <c r="N15" s="775" t="s">
        <v>525</v>
      </c>
      <c r="O15" s="776">
        <v>0.46</v>
      </c>
      <c r="P15" s="796">
        <v>43595</v>
      </c>
      <c r="Q15" s="796">
        <v>43609</v>
      </c>
      <c r="R15" s="774">
        <f>(K15-O15)/O15*100</f>
        <v>2.1739130434782505</v>
      </c>
      <c r="S15" s="714">
        <f>IF(INDEX(Historical!$D$7:$D$1277,MATCH(B15,Historical!$B$7:$B$1301,0))=0,"n/a",(INDEX(Historical!$C$7:$C$1279,MATCH(B15,Historical!$B$7:$B$1301,0))/INDEX(Historical!$D$7:$D$1277,MATCH(B15,Historical!$B$7:$B$1301,0))-1)*100)</f>
        <v>2.7472527472527597</v>
      </c>
      <c r="T15" s="714">
        <f>IF(INDEX(Historical!$F$7:$F$1270,MATCH(B15,Historical!$B$7:$B$1301,0))=0,"n/a",((INDEX(Historical!$C$7:$C$1279,MATCH(B15,Historical!$B$7:$B$1301,0))/INDEX(Historical!$F$7:$F$1270,MATCH(B15,Historical!$B$7:$B$1301,0)))^(1/3)-1)*100)</f>
        <v>4.0505801824540111</v>
      </c>
      <c r="U15" s="714">
        <f>IF(INDEX(Historical!$H$7:$H$1270,MATCH(B15,Historical!$B$7:$B$1301,0))=0,"n/a",((INDEX(Historical!$C$7:$C$1279,MATCH(B15,Historical!$B$7:$B$1301,0))/INDEX(Historical!$H$7:$H$1270,MATCH(B15,Historical!$B$7:$B$1301,0)))^(1/5)-1)*100)</f>
        <v>4.5081282356956631</v>
      </c>
      <c r="V15" s="714">
        <f>IF(INDEX(Historical!$O$7:$O$1270,MATCH(B15,Historical!$B$7:$B$1301,0))=0,"n/a",((INDEX(Historical!$C$7:$C$1279,MATCH(B15,Historical!$B$7:$B$1301,0))/INDEX(Historical!$O$7:$O$1270,MATCH(B15,Historical!$B$7:$B$1301,0)))^(1/10)-1)*100)</f>
        <v>3.3120035069874598</v>
      </c>
      <c r="W15" s="715">
        <f>IF(OR(U15&lt;=0,U15="n/a",V15&lt;=0,V15="n/a"),"n/a",U15/V15)</f>
        <v>1.361148388334944</v>
      </c>
      <c r="X15" s="716">
        <f>IF(OR(AJ15&lt;=0,AJ15="n/a",U15&lt;=0,U15="n/a"),"n/a",U15/AJ15)</f>
        <v>3.0054188237971089</v>
      </c>
      <c r="Y15" s="673"/>
      <c r="Z15" s="771">
        <f>IF(OR(AC15&lt;0.01,AC15="n/a"),"n/a",M15/AC15*100)</f>
        <v>193.81443298969072</v>
      </c>
      <c r="AA15" s="779">
        <f>IF(OR(AC15&lt;0.01,AC15="n/a"),"n/a",I15/AC15)</f>
        <v>36.041237113402062</v>
      </c>
      <c r="AB15" s="773">
        <v>12</v>
      </c>
      <c r="AC15" s="780">
        <v>0.97</v>
      </c>
      <c r="AD15" s="780">
        <v>2.02</v>
      </c>
      <c r="AE15" s="780">
        <v>5.09</v>
      </c>
      <c r="AF15" s="780">
        <v>1.43</v>
      </c>
      <c r="AG15" s="780">
        <v>4</v>
      </c>
      <c r="AH15" s="780">
        <v>-28.4</v>
      </c>
      <c r="AI15" s="780">
        <v>5.24</v>
      </c>
      <c r="AJ15" s="780">
        <v>1.5</v>
      </c>
      <c r="AK15" s="780">
        <v>17.62</v>
      </c>
      <c r="AL15" s="781">
        <v>4840</v>
      </c>
      <c r="AM15" s="782">
        <v>0.8</v>
      </c>
      <c r="AN15" s="780">
        <v>1.07</v>
      </c>
      <c r="AO15" s="783">
        <f>IF(U15="n/a","n/a",IF(AA15&lt;0,"n/a",IF(AA15="n/a","n/a",J15+U15-AA15)))</f>
        <v>-26.155534506997018</v>
      </c>
      <c r="AP15" s="784">
        <f>IF(U15="n/a","n/a",J15+U15)</f>
        <v>9.8857026064050437</v>
      </c>
      <c r="AQ15" s="785">
        <f>IF(OR(AC15&lt;0.01,AF15="n/a"),"n/a",(I15/SQRT(22.5*AC15*(I15/AF15))-1)*100)</f>
        <v>51.347971497862368</v>
      </c>
      <c r="AR15" s="663">
        <f>INDEX(Historical!$C$7:$C$1279,MATCH(B15,Historical!$B$7:$B$1301,0))*IF(AH15="n/a",1.03,IF(AH15&lt;0,1.01,IF(AH15&gt;10,1.1,(1+AH15/100))))</f>
        <v>1.8887</v>
      </c>
      <c r="AS15" s="779">
        <f>IF($AI15="n/a",1.03*AR15,IF($AI15&lt;0,1.01*AR15,IF($AI15&gt;10,1.1*AR15,(1+$AI15/100)*AR15)))</f>
        <v>1.9876678800000001</v>
      </c>
      <c r="AT15" s="779">
        <f>IF($AK15="n/a",1.03*AS15,IF($AK15&lt;0,1.01*AS15,IF($AK15&gt;10,1.1*AS15,(1+$AK15/100)*AS15)))</f>
        <v>2.1864346680000004</v>
      </c>
      <c r="AU15" s="779">
        <f>IF($AK15="n/a",1.03*AT15,IF($AK15&lt;0,1.01*AT15,IF($AK15&gt;10,1.1*AT15,(1+$AK15/100)*AT15)))</f>
        <v>2.4050781348000005</v>
      </c>
      <c r="AV15" s="779">
        <f>IF($AK15="n/a",1.03*AU15,IF($AK15&lt;0,1.01*AU15,IF($AK15&gt;10,1.1*AU15,(1+$AK15/100)*AU15)))</f>
        <v>2.6455859482800008</v>
      </c>
      <c r="AW15" s="771">
        <f>SUM(AR15:AV15)</f>
        <v>11.113466631080001</v>
      </c>
      <c r="AX15" s="786">
        <f>AW15/I15*100</f>
        <v>31.789092194164763</v>
      </c>
      <c r="AY15" s="949">
        <v>1.04</v>
      </c>
      <c r="AZ15" s="782">
        <v>73.67</v>
      </c>
      <c r="BA15" s="782">
        <v>-31.369999999999997</v>
      </c>
      <c r="BB15" s="782">
        <v>3.84</v>
      </c>
      <c r="BC15" s="782">
        <v>-15.52</v>
      </c>
      <c r="BD15" s="922"/>
      <c r="BE15" s="635">
        <v>2013</v>
      </c>
      <c r="BF15" s="912">
        <f>IF(BE15&gt;2008,0,IF(BE15&gt;2001,1,IF(BE15&gt;1990,2,IF(BE15&gt;1980,3,IF(BE15&gt;1973,4,IF(BE15&gt;1970,5,IF(BE15&gt;1960,6,IF(BE15&gt;1958,7,IF(BE15&gt;1953,8,9)))))))))</f>
        <v>0</v>
      </c>
      <c r="BG15" s="838">
        <v>1.7999999999999998</v>
      </c>
    </row>
    <row r="16" spans="1:59" ht="11.25" customHeight="1" x14ac:dyDescent="0.2">
      <c r="A16" s="885" t="s">
        <v>397</v>
      </c>
      <c r="B16" s="890" t="s">
        <v>398</v>
      </c>
      <c r="C16" s="946" t="s">
        <v>4199</v>
      </c>
      <c r="D16" s="946" t="s">
        <v>4331</v>
      </c>
      <c r="E16" s="746">
        <v>15</v>
      </c>
      <c r="F16" s="1185">
        <v>251</v>
      </c>
      <c r="G16" s="1185" t="s">
        <v>106</v>
      </c>
      <c r="H16" s="1185" t="s">
        <v>106</v>
      </c>
      <c r="I16" s="888">
        <v>214.72</v>
      </c>
      <c r="J16" s="663">
        <f>(M16/I16)*100</f>
        <v>1.490312965722802</v>
      </c>
      <c r="K16" s="891">
        <v>0.8</v>
      </c>
      <c r="L16" s="901">
        <v>4</v>
      </c>
      <c r="M16" s="654">
        <f>K16*L16</f>
        <v>3.2</v>
      </c>
      <c r="N16" s="884" t="s">
        <v>399</v>
      </c>
      <c r="O16" s="747">
        <v>0.73</v>
      </c>
      <c r="P16" s="875">
        <v>43754</v>
      </c>
      <c r="Q16" s="875">
        <v>43784</v>
      </c>
      <c r="R16" s="654">
        <f>(K16-O16)/O16*100</f>
        <v>9.5890410958904209</v>
      </c>
      <c r="S16" s="714">
        <f>IF(INDEX(Historical!$D$7:$D$1277,MATCH(B16,Historical!$B$7:$B$1301,0))=0,"n/a",(INDEX(Historical!$C$7:$C$1279,MATCH(B16,Historical!$B$7:$B$1301,0))/INDEX(Historical!$D$7:$D$1277,MATCH(B16,Historical!$B$7:$B$1301,0))-1)*100)</f>
        <v>7.1684587813620082</v>
      </c>
      <c r="T16" s="714">
        <f>IF(INDEX(Historical!$F$7:$F$1270,MATCH(B16,Historical!$B$7:$B$1301,0))=0,"n/a",((INDEX(Historical!$C$7:$C$1279,MATCH(B16,Historical!$B$7:$B$1301,0))/INDEX(Historical!$F$7:$F$1270,MATCH(B16,Historical!$B$7:$B$1301,0)))^(1/3)-1)*100)</f>
        <v>8.981572351835565</v>
      </c>
      <c r="U16" s="714">
        <f>IF(INDEX(Historical!$H$7:$H$1270,MATCH(B16,Historical!$B$7:$B$1301,0))=0,"n/a",((INDEX(Historical!$C$7:$C$1279,MATCH(B16,Historical!$B$7:$B$1301,0))/INDEX(Historical!$H$7:$H$1270,MATCH(B16,Historical!$B$7:$B$1301,0)))^(1/5)-1)*100)</f>
        <v>8.9249364912943783</v>
      </c>
      <c r="V16" s="714">
        <f>IF(INDEX(Historical!$O$7:$O$1270,MATCH(B16,Historical!$B$7:$B$1301,0))=0,"n/a",((INDEX(Historical!$C$7:$C$1279,MATCH(B16,Historical!$B$7:$B$1301,0))/INDEX(Historical!$O$7:$O$1270,MATCH(B16,Historical!$B$7:$B$1301,0)))^(1/10)-1)*100)</f>
        <v>14.8314879980739</v>
      </c>
      <c r="W16" s="715">
        <f>IF(OR(U16&lt;=0,U16="n/a",V16&lt;=0,V16="n/a"),"n/a",U16/V16)</f>
        <v>0.60175597299835459</v>
      </c>
      <c r="X16" s="716">
        <f>IF(OR(AJ16&lt;=0,AJ16="n/a",U16&lt;=0,U16="n/a"),"n/a",U16/AJ16)</f>
        <v>0.86649868847518241</v>
      </c>
      <c r="Y16" s="890" t="s">
        <v>730</v>
      </c>
      <c r="Z16" s="663">
        <f>IF(OR(AC16&lt;0.01,AC16="n/a"),"n/a",M16/AC16*100)</f>
        <v>41.666666666666671</v>
      </c>
      <c r="AA16" s="900">
        <f>IF(OR(AC16&lt;0.01,AC16="n/a"),"n/a",I16/AC16)</f>
        <v>27.958333333333336</v>
      </c>
      <c r="AB16" s="901">
        <v>8</v>
      </c>
      <c r="AC16" s="879">
        <v>7.68</v>
      </c>
      <c r="AD16" s="879">
        <v>3.71</v>
      </c>
      <c r="AE16" s="879">
        <v>3.23</v>
      </c>
      <c r="AF16" s="879">
        <v>8.4499999999999993</v>
      </c>
      <c r="AG16" s="879">
        <v>32.4</v>
      </c>
      <c r="AH16" s="879">
        <v>11.3</v>
      </c>
      <c r="AI16" s="879">
        <v>5.86</v>
      </c>
      <c r="AJ16" s="879">
        <v>10.299999999999999</v>
      </c>
      <c r="AK16" s="879">
        <v>7.48</v>
      </c>
      <c r="AL16" s="892">
        <v>143990</v>
      </c>
      <c r="AM16" s="886">
        <v>0.1</v>
      </c>
      <c r="AN16" s="879">
        <v>0</v>
      </c>
      <c r="AO16" s="753">
        <f>IF(U16="n/a","n/a",IF(AA16&lt;0,"n/a",IF(AA16="n/a","n/a",J16+U16-AA16)))</f>
        <v>-17.543083876316153</v>
      </c>
      <c r="AP16" s="754">
        <f>IF(U16="n/a","n/a",J16+U16)</f>
        <v>10.415249457017181</v>
      </c>
      <c r="AQ16" s="902">
        <f>IF(OR(AC16&lt;0.01,AF16="n/a"),"n/a",(I16/SQRT(22.5*AC16*(I16/AF16))-1)*100)</f>
        <v>224.03560618252135</v>
      </c>
      <c r="AR16" s="663">
        <f>INDEX(Historical!$C$7:$C$1279,MATCH(B16,Historical!$B$7:$B$1301,0))*IF(AH16="n/a",1.03,IF(AH16&lt;0,1.01,IF(AH16&gt;10,1.1,(1+AH16/100))))</f>
        <v>3.2890000000000006</v>
      </c>
      <c r="AS16" s="900">
        <f>IF($AI16="n/a",1.03*AR16,IF($AI16&lt;0,1.01*AR16,IF($AI16&gt;10,1.1*AR16,(1+$AI16/100)*AR16)))</f>
        <v>3.4817354000000007</v>
      </c>
      <c r="AT16" s="900">
        <f>IF($AK16="n/a",1.03*AS16,IF($AK16&lt;0,1.01*AS16,IF($AK16&gt;10,1.1*AS16,(1+$AK16/100)*AS16)))</f>
        <v>3.7421692079200009</v>
      </c>
      <c r="AU16" s="900">
        <f>IF($AK16="n/a",1.03*AT16,IF($AK16&lt;0,1.01*AT16,IF($AK16&gt;10,1.1*AT16,(1+$AK16/100)*AT16)))</f>
        <v>4.0220834646724164</v>
      </c>
      <c r="AV16" s="900">
        <f>IF($AK16="n/a",1.03*AU16,IF($AK16&lt;0,1.01*AU16,IF($AK16&gt;10,1.1*AU16,(1+$AK16/100)*AU16)))</f>
        <v>4.3229353078299129</v>
      </c>
      <c r="AW16" s="663">
        <f>SUM(AR16:AV16)</f>
        <v>18.857923380422331</v>
      </c>
      <c r="AX16" s="761">
        <f>AW16/I16*100</f>
        <v>8.7825649126408027</v>
      </c>
      <c r="AY16" s="948">
        <v>1.05</v>
      </c>
      <c r="AZ16" s="886">
        <v>56.56</v>
      </c>
      <c r="BA16" s="886">
        <v>-1.4500000000000002</v>
      </c>
      <c r="BB16" s="886">
        <v>10.74</v>
      </c>
      <c r="BC16" s="886">
        <v>11.74</v>
      </c>
      <c r="BE16" s="635">
        <v>2006</v>
      </c>
      <c r="BF16" s="912">
        <f>IF(BE16&gt;2008,0,IF(BE16&gt;2001,1,IF(BE16&gt;1990,2,IF(BE16&gt;1980,3,IF(BE16&gt;1973,4,IF(BE16&gt;1970,5,IF(BE16&gt;1960,6,IF(BE16&gt;1958,7,IF(BE16&gt;1953,8,9)))))))))</f>
        <v>1</v>
      </c>
      <c r="BG16" s="896">
        <v>15.1</v>
      </c>
    </row>
    <row r="17" spans="1:59" ht="11.25" customHeight="1" x14ac:dyDescent="0.2">
      <c r="A17" s="885" t="s">
        <v>400</v>
      </c>
      <c r="B17" s="890" t="s">
        <v>401</v>
      </c>
      <c r="C17" s="946" t="s">
        <v>112</v>
      </c>
      <c r="D17" s="946" t="s">
        <v>4328</v>
      </c>
      <c r="E17" s="746">
        <v>16</v>
      </c>
      <c r="F17" s="1185">
        <v>223</v>
      </c>
      <c r="G17" s="1185" t="s">
        <v>106</v>
      </c>
      <c r="H17" s="1185" t="s">
        <v>106</v>
      </c>
      <c r="I17" s="888">
        <v>22.98</v>
      </c>
      <c r="J17" s="663">
        <f>(M17/I17)*100</f>
        <v>2.0887728459530028</v>
      </c>
      <c r="K17" s="891">
        <v>0.12</v>
      </c>
      <c r="L17" s="901">
        <v>4</v>
      </c>
      <c r="M17" s="654">
        <f>K17*L17</f>
        <v>0.48</v>
      </c>
      <c r="N17" s="884" t="s">
        <v>402</v>
      </c>
      <c r="O17" s="747">
        <v>0.11</v>
      </c>
      <c r="P17" s="880">
        <v>43472</v>
      </c>
      <c r="Q17" s="880">
        <v>43494</v>
      </c>
      <c r="R17" s="654">
        <f>(K17-O17)/O17*100</f>
        <v>9.0909090909090864</v>
      </c>
      <c r="S17" s="714">
        <f>IF(INDEX(Historical!$D$7:$D$1277,MATCH(B17,Historical!$B$7:$B$1301,0))=0,"n/a",(INDEX(Historical!$C$7:$C$1279,MATCH(B17,Historical!$B$7:$B$1301,0))/INDEX(Historical!$D$7:$D$1277,MATCH(B17,Historical!$B$7:$B$1301,0))-1)*100)</f>
        <v>9.0909090909090828</v>
      </c>
      <c r="T17" s="714">
        <f>IF(INDEX(Historical!$F$7:$F$1270,MATCH(B17,Historical!$B$7:$B$1301,0))=0,"n/a",((INDEX(Historical!$C$7:$C$1279,MATCH(B17,Historical!$B$7:$B$1301,0))/INDEX(Historical!$F$7:$F$1270,MATCH(B17,Historical!$B$7:$B$1301,0)))^(1/3)-1)*100)</f>
        <v>6.2658569182611146</v>
      </c>
      <c r="U17" s="714">
        <f>IF(INDEX(Historical!$H$7:$H$1270,MATCH(B17,Historical!$B$7:$B$1301,0))=0,"n/a",((INDEX(Historical!$C$7:$C$1279,MATCH(B17,Historical!$B$7:$B$1301,0))/INDEX(Historical!$H$7:$H$1270,MATCH(B17,Historical!$B$7:$B$1301,0)))^(1/5)-1)*100)</f>
        <v>7.7818067712725814</v>
      </c>
      <c r="V17" s="714">
        <f>IF(INDEX(Historical!$O$7:$O$1270,MATCH(B17,Historical!$B$7:$B$1301,0))=0,"n/a",((INDEX(Historical!$C$7:$C$1279,MATCH(B17,Historical!$B$7:$B$1301,0))/INDEX(Historical!$O$7:$O$1270,MATCH(B17,Historical!$B$7:$B$1301,0)))^(1/10)-1)*100)</f>
        <v>9.1493425617896982</v>
      </c>
      <c r="W17" s="715">
        <f>IF(OR(U17&lt;=0,U17="n/a",V17&lt;=0,V17="n/a"),"n/a",U17/V17)</f>
        <v>0.85053179709017102</v>
      </c>
      <c r="X17" s="716">
        <f>IF(OR(AJ17&lt;=0,AJ17="n/a",U17&lt;=0,U17="n/a"),"n/a",U17/AJ17)</f>
        <v>2.358123264021994</v>
      </c>
      <c r="Y17" s="673"/>
      <c r="Z17" s="663">
        <f>IF(OR(AC17&lt;0.01,AC17="n/a"),"n/a",M17/AC17*100)</f>
        <v>30.188679245283019</v>
      </c>
      <c r="AA17" s="900">
        <f>IF(OR(AC17&lt;0.01,AC17="n/a"),"n/a",I17/AC17)</f>
        <v>14.452830188679245</v>
      </c>
      <c r="AB17" s="901">
        <v>12</v>
      </c>
      <c r="AC17" s="879">
        <v>1.59</v>
      </c>
      <c r="AD17" s="879">
        <v>1.38</v>
      </c>
      <c r="AE17" s="879">
        <v>0.51</v>
      </c>
      <c r="AF17" s="879">
        <v>1.32</v>
      </c>
      <c r="AG17" s="879">
        <v>10.100000000000001</v>
      </c>
      <c r="AH17" s="879">
        <v>23</v>
      </c>
      <c r="AI17" s="879">
        <v>12.989999999999998</v>
      </c>
      <c r="AJ17" s="879">
        <v>3.3000000000000003</v>
      </c>
      <c r="AK17" s="879">
        <v>10</v>
      </c>
      <c r="AL17" s="892">
        <v>72.27</v>
      </c>
      <c r="AM17" s="886">
        <v>3</v>
      </c>
      <c r="AN17" s="879">
        <v>0.66</v>
      </c>
      <c r="AO17" s="753">
        <f>IF(U17="n/a","n/a",IF(AA17&lt;0,"n/a",IF(AA17="n/a","n/a",J17+U17-AA17)))</f>
        <v>-4.5822505714536614</v>
      </c>
      <c r="AP17" s="754">
        <f>IF(U17="n/a","n/a",J17+U17)</f>
        <v>9.8705796172255837</v>
      </c>
      <c r="AQ17" s="902">
        <f>IF(OR(AC17&lt;0.01,AF17="n/a"),"n/a",(I17/SQRT(22.5*AC17*(I17/AF17))-1)*100)</f>
        <v>-7.9185484981268095</v>
      </c>
      <c r="AR17" s="663">
        <f>INDEX(Historical!$C$7:$C$1279,MATCH(B17,Historical!$B$7:$B$1301,0))*IF(AH17="n/a",1.03,IF(AH17&lt;0,1.01,IF(AH17&gt;10,1.1,(1+AH17/100))))</f>
        <v>0.52800000000000002</v>
      </c>
      <c r="AS17" s="900">
        <f>IF($AI17="n/a",1.03*AR17,IF($AI17&lt;0,1.01*AR17,IF($AI17&gt;10,1.1*AR17,(1+$AI17/100)*AR17)))</f>
        <v>0.58080000000000009</v>
      </c>
      <c r="AT17" s="900">
        <f>IF($AK17="n/a",1.03*AS17,IF($AK17&lt;0,1.01*AS17,IF($AK17&gt;10,1.1*AS17,(1+$AK17/100)*AS17)))</f>
        <v>0.63888000000000011</v>
      </c>
      <c r="AU17" s="900">
        <f>IF($AK17="n/a",1.03*AT17,IF($AK17&lt;0,1.01*AT17,IF($AK17&gt;10,1.1*AT17,(1+$AK17/100)*AT17)))</f>
        <v>0.70276800000000017</v>
      </c>
      <c r="AV17" s="900">
        <f>IF($AK17="n/a",1.03*AU17,IF($AK17&lt;0,1.01*AU17,IF($AK17&gt;10,1.1*AU17,(1+$AK17/100)*AU17)))</f>
        <v>0.7730448000000002</v>
      </c>
      <c r="AW17" s="663">
        <f>SUM(AR17:AV17)</f>
        <v>3.2234928000000003</v>
      </c>
      <c r="AX17" s="761">
        <f>AW17/I17*100</f>
        <v>14.027383812010443</v>
      </c>
      <c r="AY17" s="948">
        <v>1.1000000000000001</v>
      </c>
      <c r="AZ17" s="886">
        <v>34.39</v>
      </c>
      <c r="BA17" s="886">
        <v>-7.7700000000000005</v>
      </c>
      <c r="BB17" s="886">
        <v>5.94</v>
      </c>
      <c r="BC17" s="886">
        <v>5.5</v>
      </c>
      <c r="BE17" s="635">
        <v>2005</v>
      </c>
      <c r="BF17" s="912">
        <f>IF(BE17&gt;2008,0,IF(BE17&gt;2001,1,IF(BE17&gt;1990,2,IF(BE17&gt;1980,3,IF(BE17&gt;1973,4,IF(BE17&gt;1970,5,IF(BE17&gt;1960,6,IF(BE17&gt;1958,7,IF(BE17&gt;1953,8,9)))))))))</f>
        <v>1</v>
      </c>
      <c r="BG17" s="896">
        <v>4.9000000000000004</v>
      </c>
    </row>
    <row r="18" spans="1:59" ht="11.25" customHeight="1" x14ac:dyDescent="0.2">
      <c r="A18" s="877" t="s">
        <v>882</v>
      </c>
      <c r="B18" s="889" t="s">
        <v>883</v>
      </c>
      <c r="C18" s="946" t="s">
        <v>4325</v>
      </c>
      <c r="D18" s="946" t="s">
        <v>4326</v>
      </c>
      <c r="E18" s="746">
        <v>8</v>
      </c>
      <c r="F18" s="1185">
        <v>590</v>
      </c>
      <c r="G18" s="1199" t="s">
        <v>37</v>
      </c>
      <c r="H18" s="1199" t="s">
        <v>37</v>
      </c>
      <c r="I18" s="888">
        <v>65.709999999999994</v>
      </c>
      <c r="J18" s="663">
        <f>(M18/I18)*100</f>
        <v>3.6524121138335115</v>
      </c>
      <c r="K18" s="891">
        <v>0.6</v>
      </c>
      <c r="L18" s="901">
        <v>4</v>
      </c>
      <c r="M18" s="654">
        <f>K18*L18</f>
        <v>2.4</v>
      </c>
      <c r="N18" s="884" t="s">
        <v>188</v>
      </c>
      <c r="O18" s="747">
        <v>0.58499999999999996</v>
      </c>
      <c r="P18" s="875">
        <v>44007</v>
      </c>
      <c r="Q18" s="875">
        <v>44022</v>
      </c>
      <c r="R18" s="654">
        <f>(K18-O18)/O18*100</f>
        <v>2.5641025641025665</v>
      </c>
      <c r="S18" s="714">
        <f>IF(INDEX(Historical!$D$7:$D$1277,MATCH(B18,Historical!$B$7:$B$1301,0))=0,"n/a",(INDEX(Historical!$C$7:$C$1279,MATCH(B18,Historical!$B$7:$B$1301,0))/INDEX(Historical!$D$7:$D$1277,MATCH(B18,Historical!$B$7:$B$1301,0))-1)*100)</f>
        <v>5.6603773584905648</v>
      </c>
      <c r="T18" s="714">
        <f>IF(INDEX(Historical!$F$7:$F$1270,MATCH(B18,Historical!$B$7:$B$1301,0))=0,"n/a",((INDEX(Historical!$C$7:$C$1279,MATCH(B18,Historical!$B$7:$B$1301,0))/INDEX(Historical!$F$7:$F$1270,MATCH(B18,Historical!$B$7:$B$1301,0)))^(1/3)-1)*100)</f>
        <v>5.2726599609396629</v>
      </c>
      <c r="U18" s="714">
        <f>IF(INDEX(Historical!$H$7:$H$1270,MATCH(B18,Historical!$B$7:$B$1301,0))=0,"n/a",((INDEX(Historical!$C$7:$C$1279,MATCH(B18,Historical!$B$7:$B$1301,0))/INDEX(Historical!$H$7:$H$1270,MATCH(B18,Historical!$B$7:$B$1301,0)))^(1/5)-1)*100)</f>
        <v>5.6719737751172117</v>
      </c>
      <c r="V18" s="714">
        <f>IF(INDEX(Historical!$O$7:$O$1270,MATCH(B18,Historical!$B$7:$B$1301,0))=0,"n/a",((INDEX(Historical!$C$7:$C$1279,MATCH(B18,Historical!$B$7:$B$1301,0))/INDEX(Historical!$O$7:$O$1270,MATCH(B18,Historical!$B$7:$B$1301,0)))^(1/10)-1)*100)</f>
        <v>1.089301591994607</v>
      </c>
      <c r="W18" s="715">
        <f>IF(OR(U18&lt;=0,U18="n/a",V18&lt;=0,V18="n/a"),"n/a",U18/V18)</f>
        <v>5.2069819936013584</v>
      </c>
      <c r="X18" s="716">
        <f>IF(OR(AJ18&lt;=0,AJ18="n/a",U18&lt;=0,U18="n/a"),"n/a",U18/AJ18)</f>
        <v>0.59704987106496965</v>
      </c>
      <c r="Y18" s="673"/>
      <c r="Z18" s="663">
        <f>IF(OR(AC18&lt;0.01,AC18="n/a"),"n/a",M18/AC18*100)</f>
        <v>125</v>
      </c>
      <c r="AA18" s="900">
        <f>IF(OR(AC18&lt;0.01,AC18="n/a"),"n/a",I18/AC18)</f>
        <v>34.223958333333329</v>
      </c>
      <c r="AB18" s="901">
        <v>12</v>
      </c>
      <c r="AC18" s="879">
        <v>1.92</v>
      </c>
      <c r="AD18" s="879" t="s">
        <v>136</v>
      </c>
      <c r="AE18" s="879">
        <v>18.190000000000001</v>
      </c>
      <c r="AF18" s="879">
        <v>1.68</v>
      </c>
      <c r="AG18" s="879">
        <v>5.2</v>
      </c>
      <c r="AH18" s="879">
        <v>8.4</v>
      </c>
      <c r="AI18" s="879">
        <v>3.61</v>
      </c>
      <c r="AJ18" s="879">
        <v>9.5</v>
      </c>
      <c r="AK18" s="879">
        <v>-0.89999999999999991</v>
      </c>
      <c r="AL18" s="892">
        <v>3650</v>
      </c>
      <c r="AM18" s="886">
        <v>1.6</v>
      </c>
      <c r="AN18" s="879">
        <v>0.57999999999999996</v>
      </c>
      <c r="AO18" s="753">
        <f>IF(U18="n/a","n/a",IF(AA18&lt;0,"n/a",IF(AA18="n/a","n/a",J18+U18-AA18)))</f>
        <v>-24.899572444382606</v>
      </c>
      <c r="AP18" s="754">
        <f>IF(U18="n/a","n/a",J18+U18)</f>
        <v>9.3243858889507223</v>
      </c>
      <c r="AQ18" s="902">
        <f>IF(OR(AC18&lt;0.01,AF18="n/a"),"n/a",(I18/SQRT(22.5*AC18*(I18/AF18))-1)*100)</f>
        <v>59.855837831744175</v>
      </c>
      <c r="AR18" s="663">
        <f>INDEX(Historical!$C$7:$C$1279,MATCH(B18,Historical!$B$7:$B$1301,0))*IF(AH18="n/a",1.03,IF(AH18&lt;0,1.01,IF(AH18&gt;10,1.1,(1+AH18/100))))</f>
        <v>2.4281600000000005</v>
      </c>
      <c r="AS18" s="900">
        <f>IF($AI18="n/a",1.03*AR18,IF($AI18&lt;0,1.01*AR18,IF($AI18&gt;10,1.1*AR18,(1+$AI18/100)*AR18)))</f>
        <v>2.5158165760000006</v>
      </c>
      <c r="AT18" s="900">
        <f>IF($AK18="n/a",1.03*AS18,IF($AK18&lt;0,1.01*AS18,IF($AK18&gt;10,1.1*AS18,(1+$AK18/100)*AS18)))</f>
        <v>2.5409747417600008</v>
      </c>
      <c r="AU18" s="900">
        <f>IF($AK18="n/a",1.03*AT18,IF($AK18&lt;0,1.01*AT18,IF($AK18&gt;10,1.1*AT18,(1+$AK18/100)*AT18)))</f>
        <v>2.5663844891776009</v>
      </c>
      <c r="AV18" s="900">
        <f>IF($AK18="n/a",1.03*AU18,IF($AK18&lt;0,1.01*AU18,IF($AK18&gt;10,1.1*AU18,(1+$AK18/100)*AU18)))</f>
        <v>2.5920483340693767</v>
      </c>
      <c r="AW18" s="663">
        <f>SUM(AR18:AV18)</f>
        <v>12.64338414100698</v>
      </c>
      <c r="AX18" s="761">
        <f>AW18/I18*100</f>
        <v>19.241187248526831</v>
      </c>
      <c r="AY18" s="948">
        <v>0.3</v>
      </c>
      <c r="AZ18" s="886">
        <v>45.28</v>
      </c>
      <c r="BA18" s="886">
        <v>-18.38</v>
      </c>
      <c r="BB18" s="886">
        <v>2.29</v>
      </c>
      <c r="BC18" s="886">
        <v>-5.88</v>
      </c>
      <c r="BE18" s="635">
        <v>2013</v>
      </c>
      <c r="BF18" s="912">
        <f>IF(BE18&gt;2008,0,IF(BE18&gt;2001,1,IF(BE18&gt;1990,2,IF(BE18&gt;1980,3,IF(BE18&gt;1973,4,IF(BE18&gt;1970,5,IF(BE18&gt;1960,6,IF(BE18&gt;1958,7,IF(BE18&gt;1953,8,9)))))))))</f>
        <v>0</v>
      </c>
      <c r="BG18" s="896">
        <v>3.2</v>
      </c>
    </row>
    <row r="19" spans="1:59" ht="11.25" customHeight="1" x14ac:dyDescent="0.2">
      <c r="A19" s="885" t="s">
        <v>425</v>
      </c>
      <c r="B19" s="889" t="s">
        <v>426</v>
      </c>
      <c r="C19" s="946" t="s">
        <v>4199</v>
      </c>
      <c r="D19" s="946" t="s">
        <v>4332</v>
      </c>
      <c r="E19" s="746">
        <v>18</v>
      </c>
      <c r="F19" s="1185">
        <v>186</v>
      </c>
      <c r="G19" s="1184" t="s">
        <v>106</v>
      </c>
      <c r="H19" s="1184" t="s">
        <v>106</v>
      </c>
      <c r="I19" s="888">
        <v>122.64</v>
      </c>
      <c r="J19" s="663">
        <f>(M19/I19)*100</f>
        <v>2.0221787345075013</v>
      </c>
      <c r="K19" s="891">
        <v>0.62</v>
      </c>
      <c r="L19" s="901">
        <v>4</v>
      </c>
      <c r="M19" s="654">
        <f>K19*L19</f>
        <v>2.48</v>
      </c>
      <c r="N19" s="884" t="s">
        <v>325</v>
      </c>
      <c r="O19" s="747">
        <v>0.54</v>
      </c>
      <c r="P19" s="875">
        <v>43888</v>
      </c>
      <c r="Q19" s="875">
        <v>43900</v>
      </c>
      <c r="R19" s="654">
        <f>(K19-O19)/O19*100</f>
        <v>14.814814814814806</v>
      </c>
      <c r="S19" s="714">
        <f>IF(INDEX(Historical!$D$7:$D$1277,MATCH(B19,Historical!$B$7:$B$1301,0))=0,"n/a",(INDEX(Historical!$C$7:$C$1279,MATCH(B19,Historical!$B$7:$B$1301,0))/INDEX(Historical!$D$7:$D$1277,MATCH(B19,Historical!$B$7:$B$1301,0))-1)*100)</f>
        <v>12.500000000000021</v>
      </c>
      <c r="T19" s="714">
        <f>IF(INDEX(Historical!$F$7:$F$1270,MATCH(B19,Historical!$B$7:$B$1301,0))=0,"n/a",((INDEX(Historical!$C$7:$C$1279,MATCH(B19,Historical!$B$7:$B$1301,0))/INDEX(Historical!$F$7:$F$1270,MATCH(B19,Historical!$B$7:$B$1301,0)))^(1/3)-1)*100)</f>
        <v>8.7380373002892142</v>
      </c>
      <c r="U19" s="714">
        <f>IF(INDEX(Historical!$H$7:$H$1270,MATCH(B19,Historical!$B$7:$B$1301,0))=0,"n/a",((INDEX(Historical!$C$7:$C$1279,MATCH(B19,Historical!$B$7:$B$1301,0))/INDEX(Historical!$H$7:$H$1270,MATCH(B19,Historical!$B$7:$B$1301,0)))^(1/5)-1)*100)</f>
        <v>7.8545341025045623</v>
      </c>
      <c r="V19" s="714">
        <f>IF(INDEX(Historical!$O$7:$O$1270,MATCH(B19,Historical!$B$7:$B$1301,0))=0,"n/a",((INDEX(Historical!$C$7:$C$1279,MATCH(B19,Historical!$B$7:$B$1301,0))/INDEX(Historical!$O$7:$O$1270,MATCH(B19,Historical!$B$7:$B$1301,0)))^(1/10)-1)*100)</f>
        <v>10.442537523679473</v>
      </c>
      <c r="W19" s="715">
        <f>IF(OR(U19&lt;=0,U19="n/a",V19&lt;=0,V19="n/a"),"n/a",U19/V19)</f>
        <v>0.7521671896982548</v>
      </c>
      <c r="X19" s="716">
        <f>IF(OR(AJ19&lt;=0,AJ19="n/a",U19&lt;=0,U19="n/a"),"n/a",U19/AJ19)</f>
        <v>0.60419493096188936</v>
      </c>
      <c r="Y19" s="889"/>
      <c r="Z19" s="663">
        <f>IF(OR(AC19&lt;0.01,AC19="n/a"),"n/a",M19/AC19*100)</f>
        <v>82.666666666666671</v>
      </c>
      <c r="AA19" s="900">
        <f>IF(OR(AC19&lt;0.01,AC19="n/a"),"n/a",I19/AC19)</f>
        <v>40.880000000000003</v>
      </c>
      <c r="AB19" s="901">
        <v>10</v>
      </c>
      <c r="AC19" s="879">
        <v>3</v>
      </c>
      <c r="AD19" s="879">
        <v>6.22</v>
      </c>
      <c r="AE19" s="879">
        <v>8.06</v>
      </c>
      <c r="AF19" s="879">
        <v>3.78</v>
      </c>
      <c r="AG19" s="879">
        <v>9.5</v>
      </c>
      <c r="AH19" s="879">
        <v>-12.1</v>
      </c>
      <c r="AI19" s="879">
        <v>17.440000000000001</v>
      </c>
      <c r="AJ19" s="879">
        <v>13</v>
      </c>
      <c r="AK19" s="879">
        <v>6.39</v>
      </c>
      <c r="AL19" s="892">
        <v>44670</v>
      </c>
      <c r="AM19" s="886">
        <v>0.2</v>
      </c>
      <c r="AN19" s="879">
        <v>0.48</v>
      </c>
      <c r="AO19" s="753">
        <f>IF(U19="n/a","n/a",IF(AA19&lt;0,"n/a",IF(AA19="n/a","n/a",J19+U19-AA19)))</f>
        <v>-31.003287162987938</v>
      </c>
      <c r="AP19" s="754">
        <f>IF(U19="n/a","n/a",J19+U19)</f>
        <v>9.8767128370120645</v>
      </c>
      <c r="AQ19" s="902">
        <f>IF(OR(AC19&lt;0.01,AF19="n/a"),"n/a",(I19/SQRT(22.5*AC19*(I19/AF19))-1)*100)</f>
        <v>162.06564063226602</v>
      </c>
      <c r="AR19" s="663">
        <f>INDEX(Historical!$C$7:$C$1279,MATCH(B19,Historical!$B$7:$B$1301,0))*IF(AH19="n/a",1.03,IF(AH19&lt;0,1.01,IF(AH19&gt;10,1.1,(1+AH19/100))))</f>
        <v>2.1816</v>
      </c>
      <c r="AS19" s="900">
        <f>IF($AI19="n/a",1.03*AR19,IF($AI19&lt;0,1.01*AR19,IF($AI19&gt;10,1.1*AR19,(1+$AI19/100)*AR19)))</f>
        <v>2.3997600000000001</v>
      </c>
      <c r="AT19" s="900">
        <f>IF($AK19="n/a",1.03*AS19,IF($AK19&lt;0,1.01*AS19,IF($AK19&gt;10,1.1*AS19,(1+$AK19/100)*AS19)))</f>
        <v>2.5531046640000001</v>
      </c>
      <c r="AU19" s="900">
        <f>IF($AK19="n/a",1.03*AT19,IF($AK19&lt;0,1.01*AT19,IF($AK19&gt;10,1.1*AT19,(1+$AK19/100)*AT19)))</f>
        <v>2.7162480520296004</v>
      </c>
      <c r="AV19" s="900">
        <f>IF($AK19="n/a",1.03*AU19,IF($AK19&lt;0,1.01*AU19,IF($AK19&gt;10,1.1*AU19,(1+$AK19/100)*AU19)))</f>
        <v>2.889816302554292</v>
      </c>
      <c r="AW19" s="663">
        <f>SUM(AR19:AV19)</f>
        <v>12.740529018583894</v>
      </c>
      <c r="AX19" s="761">
        <f>AW19/I19*100</f>
        <v>10.388559212804871</v>
      </c>
      <c r="AY19" s="948">
        <v>1.35</v>
      </c>
      <c r="AZ19" s="886">
        <v>55.089999999999996</v>
      </c>
      <c r="BA19" s="886">
        <v>-3.73</v>
      </c>
      <c r="BB19" s="886">
        <v>8.76</v>
      </c>
      <c r="BC19" s="886">
        <v>10.71</v>
      </c>
      <c r="BE19" s="635">
        <v>2003</v>
      </c>
      <c r="BF19" s="912">
        <f>IF(BE19&gt;2008,0,IF(BE19&gt;2001,1,IF(BE19&gt;1990,2,IF(BE19&gt;1980,3,IF(BE19&gt;1973,4,IF(BE19&gt;1970,5,IF(BE19&gt;1960,6,IF(BE19&gt;1958,7,IF(BE19&gt;1953,8,9)))))))))</f>
        <v>1</v>
      </c>
      <c r="BG19" s="896">
        <v>5.2</v>
      </c>
    </row>
    <row r="20" spans="1:59" ht="11.25" customHeight="1" x14ac:dyDescent="0.2">
      <c r="A20" s="877" t="s">
        <v>133</v>
      </c>
      <c r="B20" s="889" t="s">
        <v>134</v>
      </c>
      <c r="C20" s="946" t="s">
        <v>128</v>
      </c>
      <c r="D20" s="946" t="s">
        <v>4333</v>
      </c>
      <c r="E20" s="746">
        <v>45</v>
      </c>
      <c r="F20" s="1185">
        <v>53</v>
      </c>
      <c r="G20" s="1184" t="s">
        <v>37</v>
      </c>
      <c r="H20" s="1184" t="s">
        <v>115</v>
      </c>
      <c r="I20" s="879">
        <v>39.9</v>
      </c>
      <c r="J20" s="663">
        <f>(M20/I20)*100</f>
        <v>3.6090225563909777</v>
      </c>
      <c r="K20" s="891">
        <v>0.36</v>
      </c>
      <c r="L20" s="901">
        <v>4</v>
      </c>
      <c r="M20" s="654">
        <f>K20*L20</f>
        <v>1.44</v>
      </c>
      <c r="N20" s="884" t="s">
        <v>261</v>
      </c>
      <c r="O20" s="747">
        <v>0.35</v>
      </c>
      <c r="P20" s="875">
        <v>43873</v>
      </c>
      <c r="Q20" s="875">
        <v>43895</v>
      </c>
      <c r="R20" s="654">
        <f>(K20-O20)/O20*100</f>
        <v>2.8571428571428599</v>
      </c>
      <c r="S20" s="714">
        <f>IF(INDEX(Historical!$D$7:$D$1277,MATCH(B20,Historical!$B$7:$B$1301,0))=0,"n/a",(INDEX(Historical!$C$7:$C$1279,MATCH(B20,Historical!$B$7:$B$1301,0))/INDEX(Historical!$D$7:$D$1277,MATCH(B20,Historical!$B$7:$B$1301,0))-1)*100)</f>
        <v>4.4776119402984982</v>
      </c>
      <c r="T20" s="714">
        <f>IF(INDEX(Historical!$F$7:$F$1270,MATCH(B20,Historical!$B$7:$B$1301,0))=0,"n/a",((INDEX(Historical!$C$7:$C$1279,MATCH(B20,Historical!$B$7:$B$1301,0))/INDEX(Historical!$F$7:$F$1270,MATCH(B20,Historical!$B$7:$B$1301,0)))^(1/3)-1)*100)</f>
        <v>5.2726599609396629</v>
      </c>
      <c r="U20" s="714">
        <f>IF(INDEX(Historical!$H$7:$H$1270,MATCH(B20,Historical!$B$7:$B$1301,0))=0,"n/a",((INDEX(Historical!$C$7:$C$1279,MATCH(B20,Historical!$B$7:$B$1301,0))/INDEX(Historical!$H$7:$H$1270,MATCH(B20,Historical!$B$7:$B$1301,0)))^(1/5)-1)*100)</f>
        <v>7.8378847447948985</v>
      </c>
      <c r="V20" s="714">
        <f>IF(INDEX(Historical!$O$7:$O$1270,MATCH(B20,Historical!$B$7:$B$1301,0))=0,"n/a",((INDEX(Historical!$C$7:$C$1279,MATCH(B20,Historical!$B$7:$B$1301,0))/INDEX(Historical!$O$7:$O$1270,MATCH(B20,Historical!$B$7:$B$1301,0)))^(1/10)-1)*100)</f>
        <v>9.5958226385217227</v>
      </c>
      <c r="W20" s="715">
        <f>IF(OR(U20&lt;=0,U20="n/a",V20&lt;=0,V20="n/a"),"n/a",U20/V20)</f>
        <v>0.81680175218436069</v>
      </c>
      <c r="X20" s="716" t="str">
        <f>IF(OR(AJ20&lt;=0,AJ20="n/a",U20&lt;=0,U20="n/a"),"n/a",U20/AJ20)</f>
        <v>n/a</v>
      </c>
      <c r="Y20" s="890"/>
      <c r="Z20" s="663">
        <f>IF(OR(AC20&lt;0.01,AC20="n/a"),"n/a",M20/AC20*100)</f>
        <v>52.173913043478258</v>
      </c>
      <c r="AA20" s="900">
        <f>IF(OR(AC20&lt;0.01,AC20="n/a"),"n/a",I20/AC20)</f>
        <v>14.456521739130435</v>
      </c>
      <c r="AB20" s="901">
        <v>6</v>
      </c>
      <c r="AC20" s="879">
        <v>2.76</v>
      </c>
      <c r="AD20" s="879" t="s">
        <v>136</v>
      </c>
      <c r="AE20" s="879">
        <v>0.35</v>
      </c>
      <c r="AF20" s="879">
        <v>1.18</v>
      </c>
      <c r="AG20" s="879">
        <v>8.1</v>
      </c>
      <c r="AH20" s="879">
        <v>-19.900000000000002</v>
      </c>
      <c r="AI20" s="879">
        <v>17.580000000000002</v>
      </c>
      <c r="AJ20" s="879">
        <v>-6</v>
      </c>
      <c r="AK20" s="879">
        <v>-8.7999999999999989</v>
      </c>
      <c r="AL20" s="892">
        <v>22610</v>
      </c>
      <c r="AM20" s="886">
        <v>0.4</v>
      </c>
      <c r="AN20" s="879">
        <v>0.66</v>
      </c>
      <c r="AO20" s="753">
        <f>IF(U20="n/a","n/a",IF(AA20&lt;0,"n/a",IF(AA20="n/a","n/a",J20+U20-AA20)))</f>
        <v>-3.0096144379445597</v>
      </c>
      <c r="AP20" s="754">
        <f>IF(U20="n/a","n/a",J20+U20)</f>
        <v>11.446907301185876</v>
      </c>
      <c r="AQ20" s="902">
        <f>IF(OR(AC20&lt;0.01,AF20="n/a"),"n/a",(I20/SQRT(22.5*AC20*(I20/AF20))-1)*100)</f>
        <v>-12.927372199540821</v>
      </c>
      <c r="AR20" s="663">
        <f>INDEX(Historical!$C$7:$C$1279,MATCH(B20,Historical!$B$7:$B$1301,0))*IF(AH20="n/a",1.03,IF(AH20&lt;0,1.01,IF(AH20&gt;10,1.1,(1+AH20/100))))</f>
        <v>1.4139999999999999</v>
      </c>
      <c r="AS20" s="900">
        <f>IF($AI20="n/a",1.03*AR20,IF($AI20&lt;0,1.01*AR20,IF($AI20&gt;10,1.1*AR20,(1+$AI20/100)*AR20)))</f>
        <v>1.5554000000000001</v>
      </c>
      <c r="AT20" s="900">
        <f>IF($AK20="n/a",1.03*AS20,IF($AK20&lt;0,1.01*AS20,IF($AK20&gt;10,1.1*AS20,(1+$AK20/100)*AS20)))</f>
        <v>1.5709540000000002</v>
      </c>
      <c r="AU20" s="900">
        <f>IF($AK20="n/a",1.03*AT20,IF($AK20&lt;0,1.01*AT20,IF($AK20&gt;10,1.1*AT20,(1+$AK20/100)*AT20)))</f>
        <v>1.5866635400000002</v>
      </c>
      <c r="AV20" s="900">
        <f>IF($AK20="n/a",1.03*AU20,IF($AK20&lt;0,1.01*AU20,IF($AK20&gt;10,1.1*AU20,(1+$AK20/100)*AU20)))</f>
        <v>1.6025301754000003</v>
      </c>
      <c r="AW20" s="663">
        <f>SUM(AR20:AV20)</f>
        <v>7.7295477154000007</v>
      </c>
      <c r="AX20" s="761">
        <f>AW20/I20*100</f>
        <v>19.372300038596492</v>
      </c>
      <c r="AY20" s="948">
        <v>0.95</v>
      </c>
      <c r="AZ20" s="886">
        <v>37.97</v>
      </c>
      <c r="BA20" s="886">
        <v>-15.47</v>
      </c>
      <c r="BB20" s="886">
        <v>5.67</v>
      </c>
      <c r="BC20" s="886">
        <v>-1.18</v>
      </c>
      <c r="BE20" s="635">
        <v>1976</v>
      </c>
      <c r="BF20" s="912">
        <f>IF(BE20&gt;2008,0,IF(BE20&gt;2001,1,IF(BE20&gt;1990,2,IF(BE20&gt;1980,3,IF(BE20&gt;1973,4,IF(BE20&gt;1970,5,IF(BE20&gt;1960,6,IF(BE20&gt;1958,7,IF(BE20&gt;1953,8,9)))))))))</f>
        <v>4</v>
      </c>
      <c r="BG20" s="896">
        <v>3.5000000000000004</v>
      </c>
    </row>
    <row r="21" spans="1:59" ht="11.25" customHeight="1" x14ac:dyDescent="0.2">
      <c r="A21" s="877" t="s">
        <v>143</v>
      </c>
      <c r="B21" s="889" t="s">
        <v>144</v>
      </c>
      <c r="C21" s="946" t="s">
        <v>4199</v>
      </c>
      <c r="D21" s="946" t="s">
        <v>4331</v>
      </c>
      <c r="E21" s="746">
        <v>44</v>
      </c>
      <c r="F21" s="1185">
        <v>58</v>
      </c>
      <c r="G21" s="1185" t="s">
        <v>37</v>
      </c>
      <c r="H21" s="1185" t="s">
        <v>115</v>
      </c>
      <c r="I21" s="879">
        <v>148.88999999999999</v>
      </c>
      <c r="J21" s="663">
        <f>(M21/I21)*100</f>
        <v>2.444757874941232</v>
      </c>
      <c r="K21" s="891">
        <v>0.91</v>
      </c>
      <c r="L21" s="901">
        <v>4</v>
      </c>
      <c r="M21" s="654">
        <f>K21*L21</f>
        <v>3.64</v>
      </c>
      <c r="N21" s="884" t="s">
        <v>145</v>
      </c>
      <c r="O21" s="747">
        <v>0.79</v>
      </c>
      <c r="P21" s="875">
        <v>43810</v>
      </c>
      <c r="Q21" s="875">
        <v>43830</v>
      </c>
      <c r="R21" s="654">
        <f>(K21-O21)/O21*100</f>
        <v>15.189873417721516</v>
      </c>
      <c r="S21" s="714">
        <f>IF(INDEX(Historical!$D$7:$D$1277,MATCH(B21,Historical!$B$7:$B$1301,0))=0,"n/a",(INDEX(Historical!$C$7:$C$1279,MATCH(B21,Historical!$B$7:$B$1301,0))/INDEX(Historical!$D$7:$D$1277,MATCH(B21,Historical!$B$7:$B$1301,0))-1)*100)</f>
        <v>19.696969696969703</v>
      </c>
      <c r="T21" s="714">
        <f>IF(INDEX(Historical!$F$7:$F$1270,MATCH(B21,Historical!$B$7:$B$1301,0))=0,"n/a",((INDEX(Historical!$C$7:$C$1279,MATCH(B21,Historical!$B$7:$B$1301,0))/INDEX(Historical!$F$7:$F$1270,MATCH(B21,Historical!$B$7:$B$1301,0)))^(1/3)-1)*100)</f>
        <v>14.2309373615795</v>
      </c>
      <c r="U21" s="714">
        <f>IF(INDEX(Historical!$H$7:$H$1270,MATCH(B21,Historical!$B$7:$B$1301,0))=0,"n/a",((INDEX(Historical!$C$7:$C$1279,MATCH(B21,Historical!$B$7:$B$1301,0))/INDEX(Historical!$H$7:$H$1270,MATCH(B21,Historical!$B$7:$B$1301,0)))^(1/5)-1)*100)</f>
        <v>13.391993286589688</v>
      </c>
      <c r="V21" s="714">
        <f>IF(INDEX(Historical!$O$7:$O$1270,MATCH(B21,Historical!$B$7:$B$1301,0))=0,"n/a",((INDEX(Historical!$C$7:$C$1279,MATCH(B21,Historical!$B$7:$B$1301,0))/INDEX(Historical!$O$7:$O$1270,MATCH(B21,Historical!$B$7:$B$1301,0)))^(1/10)-1)*100)</f>
        <v>10.606347892097933</v>
      </c>
      <c r="W21" s="715">
        <f>IF(OR(U21&lt;=0,U21="n/a",V21&lt;=0,V21="n/a"),"n/a",U21/V21)</f>
        <v>1.2626394516596189</v>
      </c>
      <c r="X21" s="716">
        <f>IF(OR(AJ21&lt;=0,AJ21="n/a",U21&lt;=0,U21="n/a"),"n/a",U21/AJ21)</f>
        <v>0.87529367886207121</v>
      </c>
      <c r="Y21" s="889"/>
      <c r="Z21" s="663">
        <f>IF(OR(AC21&lt;0.01,AC21="n/a"),"n/a",M21/AC21*100)</f>
        <v>62.435677530017152</v>
      </c>
      <c r="AA21" s="900">
        <f>IF(OR(AC21&lt;0.01,AC21="n/a"),"n/a",I21/AC21)</f>
        <v>25.538593481989707</v>
      </c>
      <c r="AB21" s="901">
        <v>6</v>
      </c>
      <c r="AC21" s="879">
        <v>5.83</v>
      </c>
      <c r="AD21" s="879">
        <v>2.06</v>
      </c>
      <c r="AE21" s="879">
        <v>4.3600000000000003</v>
      </c>
      <c r="AF21" s="879">
        <v>11.46</v>
      </c>
      <c r="AG21" s="879">
        <v>46.800000000000004</v>
      </c>
      <c r="AH21" s="879">
        <v>12.3</v>
      </c>
      <c r="AI21" s="879">
        <v>-0.54</v>
      </c>
      <c r="AJ21" s="879">
        <v>15.299999999999999</v>
      </c>
      <c r="AK21" s="879">
        <v>12.2</v>
      </c>
      <c r="AL21" s="892">
        <v>64099.999999999993</v>
      </c>
      <c r="AM21" s="886">
        <v>0.1</v>
      </c>
      <c r="AN21" s="879">
        <v>0.37</v>
      </c>
      <c r="AO21" s="753">
        <f>IF(U21="n/a","n/a",IF(AA21&lt;0,"n/a",IF(AA21="n/a","n/a",J21+U21-AA21)))</f>
        <v>-9.7018423204587876</v>
      </c>
      <c r="AP21" s="754">
        <f>IF(U21="n/a","n/a",J21+U21)</f>
        <v>15.83675116153092</v>
      </c>
      <c r="AQ21" s="902">
        <f>IF(OR(AC21&lt;0.01,AF21="n/a"),"n/a",(I21/SQRT(22.5*AC21*(I21/AF21))-1)*100)</f>
        <v>260.66129466338299</v>
      </c>
      <c r="AR21" s="663">
        <f>INDEX(Historical!$C$7:$C$1279,MATCH(B21,Historical!$B$7:$B$1301,0))*IF(AH21="n/a",1.03,IF(AH21&lt;0,1.01,IF(AH21&gt;10,1.1,(1+AH21/100))))</f>
        <v>3.4760000000000004</v>
      </c>
      <c r="AS21" s="900">
        <f>IF($AI21="n/a",1.03*AR21,IF($AI21&lt;0,1.01*AR21,IF($AI21&gt;10,1.1*AR21,(1+$AI21/100)*AR21)))</f>
        <v>3.5107600000000003</v>
      </c>
      <c r="AT21" s="900">
        <f>IF($AK21="n/a",1.03*AS21,IF($AK21&lt;0,1.01*AS21,IF($AK21&gt;10,1.1*AS21,(1+$AK21/100)*AS21)))</f>
        <v>3.8618360000000007</v>
      </c>
      <c r="AU21" s="900">
        <f>IF($AK21="n/a",1.03*AT21,IF($AK21&lt;0,1.01*AT21,IF($AK21&gt;10,1.1*AT21,(1+$AK21/100)*AT21)))</f>
        <v>4.248019600000001</v>
      </c>
      <c r="AV21" s="900">
        <f>IF($AK21="n/a",1.03*AU21,IF($AK21&lt;0,1.01*AU21,IF($AK21&gt;10,1.1*AU21,(1+$AK21/100)*AU21)))</f>
        <v>4.6728215600000018</v>
      </c>
      <c r="AW21" s="663">
        <f>SUM(AR21:AV21)</f>
        <v>19.769437160000003</v>
      </c>
      <c r="AX21" s="761">
        <f>AW21/I21*100</f>
        <v>13.277881093424678</v>
      </c>
      <c r="AY21" s="948">
        <v>0.82</v>
      </c>
      <c r="AZ21" s="886">
        <v>44.4</v>
      </c>
      <c r="BA21" s="886">
        <v>-18.34</v>
      </c>
      <c r="BB21" s="886">
        <v>3</v>
      </c>
      <c r="BC21" s="886">
        <v>-5.1100000000000003</v>
      </c>
      <c r="BE21" s="635">
        <v>1976</v>
      </c>
      <c r="BF21" s="912">
        <f>IF(BE21&gt;2008,0,IF(BE21&gt;2001,1,IF(BE21&gt;1990,2,IF(BE21&gt;1980,3,IF(BE21&gt;1973,4,IF(BE21&gt;1970,5,IF(BE21&gt;1960,6,IF(BE21&gt;1958,7,IF(BE21&gt;1953,8,9)))))))))</f>
        <v>4</v>
      </c>
      <c r="BG21" s="896">
        <v>5.8999999999999995</v>
      </c>
    </row>
    <row r="22" spans="1:59" ht="11.25" customHeight="1" x14ac:dyDescent="0.2">
      <c r="A22" s="894" t="s">
        <v>4307</v>
      </c>
      <c r="B22" s="607" t="s">
        <v>3795</v>
      </c>
      <c r="C22" s="946" t="s">
        <v>131</v>
      </c>
      <c r="D22" s="946" t="s">
        <v>4334</v>
      </c>
      <c r="E22" s="746">
        <v>6</v>
      </c>
      <c r="F22" s="1185">
        <v>703</v>
      </c>
      <c r="G22" s="1197" t="s">
        <v>106</v>
      </c>
      <c r="H22" s="1197" t="s">
        <v>106</v>
      </c>
      <c r="I22" s="888">
        <v>70.36</v>
      </c>
      <c r="J22" s="663">
        <f>(M22/I22)*100</f>
        <v>2.8140989198408186</v>
      </c>
      <c r="K22" s="891">
        <v>0.495</v>
      </c>
      <c r="L22" s="901">
        <v>4</v>
      </c>
      <c r="M22" s="654">
        <f>K22*L22</f>
        <v>1.98</v>
      </c>
      <c r="N22" s="884" t="s">
        <v>318</v>
      </c>
      <c r="O22" s="747">
        <v>0.47499999999999998</v>
      </c>
      <c r="P22" s="875">
        <v>43809</v>
      </c>
      <c r="Q22" s="875">
        <v>43830</v>
      </c>
      <c r="R22" s="654">
        <f>(K22-O22)/O22*100</f>
        <v>4.2105263157894779</v>
      </c>
      <c r="S22" s="714">
        <f>IF(INDEX(Historical!$D$7:$D$1277,MATCH(B22,Historical!$B$7:$B$1301,0))=0,"n/a",(INDEX(Historical!$C$7:$C$1279,MATCH(B22,Historical!$B$7:$B$1301,0))/INDEX(Historical!$D$7:$D$1277,MATCH(B22,Historical!$B$7:$B$1301,0))-1)*100)</f>
        <v>3.9242219215155583</v>
      </c>
      <c r="T22" s="714">
        <f>IF(INDEX(Historical!$F$7:$F$1270,MATCH(B22,Historical!$B$7:$B$1301,0))=0,"n/a",((INDEX(Historical!$C$7:$C$1279,MATCH(B22,Historical!$B$7:$B$1301,0))/INDEX(Historical!$F$7:$F$1270,MATCH(B22,Historical!$B$7:$B$1301,0)))^(1/3)-1)*100)</f>
        <v>3.8354624475508414</v>
      </c>
      <c r="U22" s="714">
        <f>IF(INDEX(Historical!$H$7:$H$1270,MATCH(B22,Historical!$B$7:$B$1301,0))=0,"n/a",((INDEX(Historical!$C$7:$C$1279,MATCH(B22,Historical!$B$7:$B$1301,0))/INDEX(Historical!$H$7:$H$1270,MATCH(B22,Historical!$B$7:$B$1301,0)))^(1/5)-1)*100)</f>
        <v>3.584570713460411</v>
      </c>
      <c r="V22" s="714">
        <f>IF(INDEX(Historical!$O$7:$O$1270,MATCH(B22,Historical!$B$7:$B$1301,0))=0,"n/a",((INDEX(Historical!$C$7:$C$1279,MATCH(B22,Historical!$B$7:$B$1301,0))/INDEX(Historical!$O$7:$O$1270,MATCH(B22,Historical!$B$7:$B$1301,0)))^(1/10)-1)*100)</f>
        <v>2.2299270262671422</v>
      </c>
      <c r="W22" s="715">
        <f>IF(OR(U22&lt;=0,U22="n/a",V22&lt;=0,V22="n/a"),"n/a",U22/V22)</f>
        <v>1.6074834159308424</v>
      </c>
      <c r="X22" s="716">
        <f>IF(OR(AJ22&lt;=0,AJ22="n/a",U22&lt;=0,U22="n/a"),"n/a",U22/AJ22)</f>
        <v>0.51950300195078414</v>
      </c>
      <c r="Y22" s="673"/>
      <c r="Z22" s="663">
        <f>IF(OR(AC22&lt;0.01,AC22="n/a"),"n/a",M22/AC22*100)</f>
        <v>62.658227848101269</v>
      </c>
      <c r="AA22" s="900">
        <f>IF(OR(AC22&lt;0.01,AC22="n/a"),"n/a",I22/AC22)</f>
        <v>22.265822784810126</v>
      </c>
      <c r="AB22" s="901">
        <v>12</v>
      </c>
      <c r="AC22" s="879">
        <v>3.16</v>
      </c>
      <c r="AD22" s="879">
        <v>3.74</v>
      </c>
      <c r="AE22" s="879">
        <v>2.97</v>
      </c>
      <c r="AF22" s="879">
        <v>2.13</v>
      </c>
      <c r="AG22" s="879">
        <v>9.8000000000000007</v>
      </c>
      <c r="AH22" s="879">
        <v>1.0999999999999999</v>
      </c>
      <c r="AI22" s="879">
        <v>9.67</v>
      </c>
      <c r="AJ22" s="879">
        <v>6.9</v>
      </c>
      <c r="AK22" s="879">
        <v>5.8999999999999995</v>
      </c>
      <c r="AL22" s="892">
        <v>17190</v>
      </c>
      <c r="AM22" s="886">
        <v>0.6</v>
      </c>
      <c r="AN22" s="879">
        <v>1.28</v>
      </c>
      <c r="AO22" s="753">
        <f>IF(U22="n/a","n/a",IF(AA22&lt;0,"n/a",IF(AA22="n/a","n/a",J22+U22-AA22)))</f>
        <v>-15.867153151508896</v>
      </c>
      <c r="AP22" s="754">
        <f>IF(U22="n/a","n/a",J22+U22)</f>
        <v>6.3986696333012301</v>
      </c>
      <c r="AQ22" s="902">
        <f>IF(OR(AC22&lt;0.01,AF22="n/a"),"n/a",(I22/SQRT(22.5*AC22*(I22/AF22))-1)*100)</f>
        <v>45.183718909135663</v>
      </c>
      <c r="AR22" s="663">
        <f>INDEX(Historical!$C$7:$C$1279,MATCH(B22,Historical!$B$7:$B$1301,0))*IF(AH22="n/a",1.03,IF(AH22&lt;0,1.01,IF(AH22&gt;10,1.1,(1+AH22/100))))</f>
        <v>1.9411199999999997</v>
      </c>
      <c r="AS22" s="900">
        <f>IF($AI22="n/a",1.03*AR22,IF($AI22&lt;0,1.01*AR22,IF($AI22&gt;10,1.1*AR22,(1+$AI22/100)*AR22)))</f>
        <v>2.1288263039999995</v>
      </c>
      <c r="AT22" s="900">
        <f>IF($AK22="n/a",1.03*AS22,IF($AK22&lt;0,1.01*AS22,IF($AK22&gt;10,1.1*AS22,(1+$AK22/100)*AS22)))</f>
        <v>2.2544270559359996</v>
      </c>
      <c r="AU22" s="900">
        <f>IF($AK22="n/a",1.03*AT22,IF($AK22&lt;0,1.01*AT22,IF($AK22&gt;10,1.1*AT22,(1+$AK22/100)*AT22)))</f>
        <v>2.3874382522362234</v>
      </c>
      <c r="AV22" s="900">
        <f>IF($AK22="n/a",1.03*AU22,IF($AK22&lt;0,1.01*AU22,IF($AK22&gt;10,1.1*AU22,(1+$AK22/100)*AU22)))</f>
        <v>2.5282971091181605</v>
      </c>
      <c r="AW22" s="663">
        <f>SUM(AR22:AV22)</f>
        <v>11.240108721290383</v>
      </c>
      <c r="AX22" s="761">
        <f>AW22/I22*100</f>
        <v>15.975140308826582</v>
      </c>
      <c r="AY22" s="948">
        <v>0.27</v>
      </c>
      <c r="AZ22" s="886">
        <v>19.78</v>
      </c>
      <c r="BA22" s="886">
        <v>-19.73</v>
      </c>
      <c r="BB22" s="886">
        <v>-2.36</v>
      </c>
      <c r="BC22" s="886">
        <v>-7.55</v>
      </c>
      <c r="BE22" s="635">
        <v>2014</v>
      </c>
      <c r="BF22" s="912">
        <f>IF(BE22&gt;2008,0,IF(BE22&gt;2001,1,IF(BE22&gt;1990,2,IF(BE22&gt;1980,3,IF(BE22&gt;1973,4,IF(BE22&gt;1970,5,IF(BE22&gt;1960,6,IF(BE22&gt;1958,7,IF(BE22&gt;1953,8,9)))))))))</f>
        <v>0</v>
      </c>
      <c r="BG22" s="896">
        <v>2.7</v>
      </c>
    </row>
    <row r="23" spans="1:59" ht="11.25" customHeight="1" x14ac:dyDescent="0.2">
      <c r="A23" s="885" t="s">
        <v>407</v>
      </c>
      <c r="B23" s="889" t="s">
        <v>408</v>
      </c>
      <c r="C23" s="946" t="s">
        <v>108</v>
      </c>
      <c r="D23" s="946" t="s">
        <v>118</v>
      </c>
      <c r="E23" s="746">
        <v>17</v>
      </c>
      <c r="F23" s="1185">
        <v>204</v>
      </c>
      <c r="G23" s="1185" t="s">
        <v>106</v>
      </c>
      <c r="H23" s="1185" t="s">
        <v>106</v>
      </c>
      <c r="I23" s="888">
        <v>24.71</v>
      </c>
      <c r="J23" s="663">
        <f>(M23/I23)*100</f>
        <v>1.2140833670578712</v>
      </c>
      <c r="K23" s="891">
        <v>0.3</v>
      </c>
      <c r="L23" s="901">
        <v>1</v>
      </c>
      <c r="M23" s="654">
        <f>K23*L23</f>
        <v>0.3</v>
      </c>
      <c r="N23" s="884" t="s">
        <v>171</v>
      </c>
      <c r="O23" s="747">
        <v>0.28000000000000003</v>
      </c>
      <c r="P23" s="875">
        <v>43800</v>
      </c>
      <c r="Q23" s="875">
        <v>43810</v>
      </c>
      <c r="R23" s="654">
        <f>(K23-O23)/O23*100</f>
        <v>7.1428571428571281</v>
      </c>
      <c r="S23" s="714">
        <f>IF(INDEX(Historical!$D$7:$D$1277,MATCH(B23,Historical!$B$7:$B$1301,0))=0,"n/a",(INDEX(Historical!$C$7:$C$1279,MATCH(B23,Historical!$B$7:$B$1301,0))/INDEX(Historical!$D$7:$D$1277,MATCH(B23,Historical!$B$7:$B$1301,0))-1)*100)</f>
        <v>7.1428571428571397</v>
      </c>
      <c r="T23" s="714">
        <f>IF(INDEX(Historical!$F$7:$F$1270,MATCH(B23,Historical!$B$7:$B$1301,0))=0,"n/a",((INDEX(Historical!$C$7:$C$1279,MATCH(B23,Historical!$B$7:$B$1301,0))/INDEX(Historical!$F$7:$F$1270,MATCH(B23,Historical!$B$7:$B$1301,0)))^(1/3)-1)*100)</f>
        <v>7.7217345015941907</v>
      </c>
      <c r="U23" s="714">
        <f>IF(INDEX(Historical!$H$7:$H$1270,MATCH(B23,Historical!$B$7:$B$1301,0))=0,"n/a",((INDEX(Historical!$C$7:$C$1279,MATCH(B23,Historical!$B$7:$B$1301,0))/INDEX(Historical!$H$7:$H$1270,MATCH(B23,Historical!$B$7:$B$1301,0)))^(1/5)-1)*100)</f>
        <v>8.4471771197698544</v>
      </c>
      <c r="V23" s="714">
        <f>IF(INDEX(Historical!$O$7:$O$1270,MATCH(B23,Historical!$B$7:$B$1301,0))=0,"n/a",((INDEX(Historical!$C$7:$C$1279,MATCH(B23,Historical!$B$7:$B$1301,0))/INDEX(Historical!$O$7:$O$1270,MATCH(B23,Historical!$B$7:$B$1301,0)))^(1/10)-1)*100)</f>
        <v>14.130869721941398</v>
      </c>
      <c r="W23" s="715">
        <f>IF(OR(U23&lt;=0,U23="n/a",V23&lt;=0,V23="n/a"),"n/a",U23/V23)</f>
        <v>0.59778182702043359</v>
      </c>
      <c r="X23" s="716">
        <f>IF(OR(AJ23&lt;=0,AJ23="n/a",U23&lt;=0,U23="n/a"),"n/a",U23/AJ23)</f>
        <v>0.75421224283659405</v>
      </c>
      <c r="Y23" s="890"/>
      <c r="Z23" s="663">
        <f>IF(OR(AC23&lt;0.01,AC23="n/a"),"n/a",M23/AC23*100)</f>
        <v>5.3859964093357267</v>
      </c>
      <c r="AA23" s="900">
        <f>IF(OR(AC23&lt;0.01,AC23="n/a"),"n/a",I23/AC23)</f>
        <v>4.4362657091561939</v>
      </c>
      <c r="AB23" s="901">
        <v>12</v>
      </c>
      <c r="AC23" s="879">
        <v>5.57</v>
      </c>
      <c r="AD23" s="879">
        <v>0.42</v>
      </c>
      <c r="AE23" s="879">
        <v>1.07</v>
      </c>
      <c r="AF23" s="879">
        <v>0.61</v>
      </c>
      <c r="AG23" s="879">
        <v>13</v>
      </c>
      <c r="AH23" s="879">
        <v>-46.5</v>
      </c>
      <c r="AI23" s="879">
        <v>-5.37</v>
      </c>
      <c r="AJ23" s="879">
        <v>11.200000000000001</v>
      </c>
      <c r="AK23" s="879">
        <v>10</v>
      </c>
      <c r="AL23" s="892">
        <v>2300</v>
      </c>
      <c r="AM23" s="886">
        <v>1.7000000000000002</v>
      </c>
      <c r="AN23" s="879">
        <v>0.16</v>
      </c>
      <c r="AO23" s="753">
        <f>IF(U23="n/a","n/a",IF(AA23&lt;0,"n/a",IF(AA23="n/a","n/a",J23+U23-AA23)))</f>
        <v>5.2249947776715313</v>
      </c>
      <c r="AP23" s="754">
        <f>IF(U23="n/a","n/a",J23+U23)</f>
        <v>9.6612604868277252</v>
      </c>
      <c r="AQ23" s="902">
        <f>IF(OR(AC23&lt;0.01,AF23="n/a"),"n/a",(I23/SQRT(22.5*AC23*(I23/AF23))-1)*100)</f>
        <v>-65.319732907697258</v>
      </c>
      <c r="AR23" s="663">
        <f>INDEX(Historical!$C$7:$C$1279,MATCH(B23,Historical!$B$7:$B$1301,0))*IF(AH23="n/a",1.03,IF(AH23&lt;0,1.01,IF(AH23&gt;10,1.1,(1+AH23/100))))</f>
        <v>0.30299999999999999</v>
      </c>
      <c r="AS23" s="900">
        <f>IF($AI23="n/a",1.03*AR23,IF($AI23&lt;0,1.01*AR23,IF($AI23&gt;10,1.1*AR23,(1+$AI23/100)*AR23)))</f>
        <v>0.30602999999999997</v>
      </c>
      <c r="AT23" s="900">
        <f>IF($AK23="n/a",1.03*AS23,IF($AK23&lt;0,1.01*AS23,IF($AK23&gt;10,1.1*AS23,(1+$AK23/100)*AS23)))</f>
        <v>0.33663300000000002</v>
      </c>
      <c r="AU23" s="900">
        <f>IF($AK23="n/a",1.03*AT23,IF($AK23&lt;0,1.01*AT23,IF($AK23&gt;10,1.1*AT23,(1+$AK23/100)*AT23)))</f>
        <v>0.37029630000000002</v>
      </c>
      <c r="AV23" s="900">
        <f>IF($AK23="n/a",1.03*AU23,IF($AK23&lt;0,1.01*AU23,IF($AK23&gt;10,1.1*AU23,(1+$AK23/100)*AU23)))</f>
        <v>0.40732593000000006</v>
      </c>
      <c r="AW23" s="663">
        <f>SUM(AR23:AV23)</f>
        <v>1.7232852299999999</v>
      </c>
      <c r="AX23" s="761">
        <f>AW23/I23*100</f>
        <v>6.9740397814649926</v>
      </c>
      <c r="AY23" s="948">
        <v>1.77</v>
      </c>
      <c r="AZ23" s="886">
        <v>172.44</v>
      </c>
      <c r="BA23" s="886">
        <v>-27.66</v>
      </c>
      <c r="BB23" s="886">
        <v>16.400000000000002</v>
      </c>
      <c r="BC23" s="886">
        <v>0.91</v>
      </c>
      <c r="BE23" s="635">
        <v>2005</v>
      </c>
      <c r="BF23" s="912">
        <f>IF(BE23&gt;2008,0,IF(BE23&gt;2001,1,IF(BE23&gt;1990,2,IF(BE23&gt;1980,3,IF(BE23&gt;1973,4,IF(BE23&gt;1970,5,IF(BE23&gt;1960,6,IF(BE23&gt;1958,7,IF(BE23&gt;1953,8,9)))))))))</f>
        <v>1</v>
      </c>
      <c r="BG23" s="896">
        <v>0.8</v>
      </c>
    </row>
    <row r="24" spans="1:59" s="787" customFormat="1" ht="11.25" customHeight="1" x14ac:dyDescent="0.2">
      <c r="A24" s="658" t="s">
        <v>905</v>
      </c>
      <c r="B24" s="795" t="s">
        <v>906</v>
      </c>
      <c r="C24" s="946" t="s">
        <v>131</v>
      </c>
      <c r="D24" s="946" t="s">
        <v>4335</v>
      </c>
      <c r="E24" s="769">
        <v>10</v>
      </c>
      <c r="F24" s="1185">
        <v>349</v>
      </c>
      <c r="G24" s="1198" t="s">
        <v>37</v>
      </c>
      <c r="H24" s="1198" t="s">
        <v>37</v>
      </c>
      <c r="I24" s="770">
        <v>79.64</v>
      </c>
      <c r="J24" s="771">
        <f>(M24/I24)*100</f>
        <v>3.515821195379206</v>
      </c>
      <c r="K24" s="772">
        <v>0.7</v>
      </c>
      <c r="L24" s="773">
        <v>4</v>
      </c>
      <c r="M24" s="774">
        <f>K24*L24</f>
        <v>2.8</v>
      </c>
      <c r="N24" s="775" t="s">
        <v>248</v>
      </c>
      <c r="O24" s="776">
        <v>0.67</v>
      </c>
      <c r="P24" s="777">
        <v>43776</v>
      </c>
      <c r="Q24" s="777">
        <v>43809</v>
      </c>
      <c r="R24" s="774">
        <f>(K24-O24)/O24*100</f>
        <v>4.4776119402984946</v>
      </c>
      <c r="S24" s="714">
        <f>IF(INDEX(Historical!$D$7:$D$1277,MATCH(B24,Historical!$B$7:$B$1301,0))=0,"n/a",(INDEX(Historical!$C$7:$C$1279,MATCH(B24,Historical!$B$7:$B$1301,0))/INDEX(Historical!$D$7:$D$1277,MATCH(B24,Historical!$B$7:$B$1301,0))-1)*100)</f>
        <v>7.1146245059288571</v>
      </c>
      <c r="T24" s="714">
        <f>IF(INDEX(Historical!$F$7:$F$1270,MATCH(B24,Historical!$B$7:$B$1301,0))=0,"n/a",((INDEX(Historical!$C$7:$C$1279,MATCH(B24,Historical!$B$7:$B$1301,0))/INDEX(Historical!$F$7:$F$1270,MATCH(B24,Historical!$B$7:$B$1301,0)))^(1/3)-1)*100)</f>
        <v>6.0834929907921387</v>
      </c>
      <c r="U24" s="714">
        <f>IF(INDEX(Historical!$H$7:$H$1270,MATCH(B24,Historical!$B$7:$B$1301,0))=0,"n/a",((INDEX(Historical!$C$7:$C$1279,MATCH(B24,Historical!$B$7:$B$1301,0))/INDEX(Historical!$H$7:$H$1270,MATCH(B24,Historical!$B$7:$B$1301,0)))^(1/5)-1)*100)</f>
        <v>5.9484605196873597</v>
      </c>
      <c r="V24" s="714">
        <f>IF(INDEX(Historical!$O$7:$O$1270,MATCH(B24,Historical!$B$7:$B$1301,0))=0,"n/a",((INDEX(Historical!$C$7:$C$1279,MATCH(B24,Historical!$B$7:$B$1301,0))/INDEX(Historical!$O$7:$O$1270,MATCH(B24,Historical!$B$7:$B$1301,0)))^(1/10)-1)*100)</f>
        <v>5.1507910616653163</v>
      </c>
      <c r="W24" s="715">
        <f>IF(OR(U24&lt;=0,U24="n/a",V24&lt;=0,V24="n/a"),"n/a",U24/V24)</f>
        <v>1.1548634857194433</v>
      </c>
      <c r="X24" s="716">
        <f>IF(OR(AJ24&lt;=0,AJ24="n/a",U24&lt;=0,U24="n/a"),"n/a",U24/AJ24)</f>
        <v>1.6523501443576001</v>
      </c>
      <c r="Y24" s="889"/>
      <c r="Z24" s="771">
        <f>IF(OR(AC24&lt;0.01,AC24="n/a"),"n/a",M24/AC24*100)</f>
        <v>75.268817204301058</v>
      </c>
      <c r="AA24" s="779">
        <f>IF(OR(AC24&lt;0.01,AC24="n/a"),"n/a",I24/AC24)</f>
        <v>21.408602150537632</v>
      </c>
      <c r="AB24" s="773">
        <v>12</v>
      </c>
      <c r="AC24" s="780">
        <v>3.72</v>
      </c>
      <c r="AD24" s="780">
        <v>3.63</v>
      </c>
      <c r="AE24" s="780">
        <v>2.63</v>
      </c>
      <c r="AF24" s="780">
        <v>1.99</v>
      </c>
      <c r="AG24" s="780">
        <v>9.4</v>
      </c>
      <c r="AH24" s="780">
        <v>0.1</v>
      </c>
      <c r="AI24" s="780">
        <v>8.6</v>
      </c>
      <c r="AJ24" s="780">
        <v>3.5999999999999996</v>
      </c>
      <c r="AK24" s="780">
        <v>5.88</v>
      </c>
      <c r="AL24" s="781">
        <v>40090</v>
      </c>
      <c r="AM24" s="782">
        <v>0.1</v>
      </c>
      <c r="AN24" s="780">
        <v>1.64</v>
      </c>
      <c r="AO24" s="783">
        <f>IF(U24="n/a","n/a",IF(AA24&lt;0,"n/a",IF(AA24="n/a","n/a",J24+U24-AA24)))</f>
        <v>-11.944320435471067</v>
      </c>
      <c r="AP24" s="784">
        <f>IF(U24="n/a","n/a",J24+U24)</f>
        <v>9.4642817150665657</v>
      </c>
      <c r="AQ24" s="785">
        <f>IF(OR(AC24&lt;0.01,AF24="n/a"),"n/a",(I24/SQRT(22.5*AC24*(I24/AF24))-1)*100)</f>
        <v>37.603485549474371</v>
      </c>
      <c r="AR24" s="663">
        <f>INDEX(Historical!$C$7:$C$1279,MATCH(B24,Historical!$B$7:$B$1301,0))*IF(AH24="n/a",1.03,IF(AH24&lt;0,1.01,IF(AH24&gt;10,1.1,(1+AH24/100))))</f>
        <v>2.7127099999999995</v>
      </c>
      <c r="AS24" s="779">
        <f>IF($AI24="n/a",1.03*AR24,IF($AI24&lt;0,1.01*AR24,IF($AI24&gt;10,1.1*AR24,(1+$AI24/100)*AR24)))</f>
        <v>2.9460030599999998</v>
      </c>
      <c r="AT24" s="779">
        <f>IF($AK24="n/a",1.03*AS24,IF($AK24&lt;0,1.01*AS24,IF($AK24&gt;10,1.1*AS24,(1+$AK24/100)*AS24)))</f>
        <v>3.1192280399279997</v>
      </c>
      <c r="AU24" s="779">
        <f>IF($AK24="n/a",1.03*AT24,IF($AK24&lt;0,1.01*AT24,IF($AK24&gt;10,1.1*AT24,(1+$AK24/100)*AT24)))</f>
        <v>3.302638648675766</v>
      </c>
      <c r="AV24" s="779">
        <f>IF($AK24="n/a",1.03*AU24,IF($AK24&lt;0,1.01*AU24,IF($AK24&gt;10,1.1*AU24,(1+$AK24/100)*AU24)))</f>
        <v>3.496833801217901</v>
      </c>
      <c r="AW24" s="771">
        <f>SUM(AR24:AV24)</f>
        <v>15.577413549821665</v>
      </c>
      <c r="AX24" s="786">
        <f>AW24/I24*100</f>
        <v>19.559785974160807</v>
      </c>
      <c r="AY24" s="949">
        <v>0.37</v>
      </c>
      <c r="AZ24" s="782">
        <v>22.27</v>
      </c>
      <c r="BA24" s="782">
        <v>-24.13</v>
      </c>
      <c r="BB24" s="782">
        <v>-2.6</v>
      </c>
      <c r="BC24" s="782">
        <v>-11.3</v>
      </c>
      <c r="BD24" s="922"/>
      <c r="BE24" s="635">
        <v>2011</v>
      </c>
      <c r="BF24" s="912">
        <f>IF(BE24&gt;2008,0,IF(BE24&gt;2001,1,IF(BE24&gt;1990,2,IF(BE24&gt;1980,3,IF(BE24&gt;1973,4,IF(BE24&gt;1970,5,IF(BE24&gt;1960,6,IF(BE24&gt;1958,7,IF(BE24&gt;1953,8,9)))))))))</f>
        <v>0</v>
      </c>
      <c r="BG24" s="838">
        <v>2.5</v>
      </c>
    </row>
    <row r="25" spans="1:59" ht="11.25" customHeight="1" x14ac:dyDescent="0.2">
      <c r="A25" s="877" t="s">
        <v>877</v>
      </c>
      <c r="B25" s="889" t="s">
        <v>878</v>
      </c>
      <c r="C25" s="946" t="s">
        <v>131</v>
      </c>
      <c r="D25" s="946" t="s">
        <v>4336</v>
      </c>
      <c r="E25" s="746">
        <v>9</v>
      </c>
      <c r="F25" s="1185">
        <v>474</v>
      </c>
      <c r="G25" s="1182" t="s">
        <v>106</v>
      </c>
      <c r="H25" s="1182" t="s">
        <v>106</v>
      </c>
      <c r="I25" s="888">
        <v>14.49</v>
      </c>
      <c r="J25" s="663">
        <f>(M25/I25)*100</f>
        <v>3.9558316080055214</v>
      </c>
      <c r="K25" s="891">
        <v>0.14330000000000001</v>
      </c>
      <c r="L25" s="901">
        <v>4</v>
      </c>
      <c r="M25" s="654">
        <f>K25*L25</f>
        <v>0.57320000000000004</v>
      </c>
      <c r="N25" s="884" t="s">
        <v>107</v>
      </c>
      <c r="O25" s="747">
        <v>0.13650000000000001</v>
      </c>
      <c r="P25" s="875">
        <v>43859</v>
      </c>
      <c r="Q25" s="875">
        <v>43874</v>
      </c>
      <c r="R25" s="654">
        <f>(K25-O25)/O25*100</f>
        <v>4.9816849816849818</v>
      </c>
      <c r="S25" s="714">
        <f>IF(INDEX(Historical!$D$7:$D$1277,MATCH(B25,Historical!$B$7:$B$1301,0))=0,"n/a",(INDEX(Historical!$C$7:$C$1279,MATCH(B25,Historical!$B$7:$B$1301,0))/INDEX(Historical!$D$7:$D$1277,MATCH(B25,Historical!$B$7:$B$1301,0))-1)*100)</f>
        <v>5.0000000000000044</v>
      </c>
      <c r="T25" s="714">
        <f>IF(INDEX(Historical!$F$7:$F$1270,MATCH(B25,Historical!$B$7:$B$1301,0))=0,"n/a",((INDEX(Historical!$C$7:$C$1279,MATCH(B25,Historical!$B$7:$B$1301,0))/INDEX(Historical!$F$7:$F$1270,MATCH(B25,Historical!$B$7:$B$1301,0)))^(1/3)-1)*100)</f>
        <v>7.4599552570627115</v>
      </c>
      <c r="U25" s="714">
        <f>IF(INDEX(Historical!$H$7:$H$1270,MATCH(B25,Historical!$B$7:$B$1301,0))=0,"n/a",((INDEX(Historical!$C$7:$C$1279,MATCH(B25,Historical!$B$7:$B$1301,0))/INDEX(Historical!$H$7:$H$1270,MATCH(B25,Historical!$B$7:$B$1301,0)))^(1/5)-1)*100)</f>
        <v>22.245400977020502</v>
      </c>
      <c r="V25" s="714" t="str">
        <f>IF(INDEX(Historical!$O$7:$O$1270,MATCH(B25,Historical!$B$7:$B$1301,0))=0,"n/a",((INDEX(Historical!$C$7:$C$1279,MATCH(B25,Historical!$B$7:$B$1301,0))/INDEX(Historical!$O$7:$O$1270,MATCH(B25,Historical!$B$7:$B$1301,0)))^(1/10)-1)*100)</f>
        <v>n/a</v>
      </c>
      <c r="W25" s="715" t="str">
        <f>IF(OR(U25&lt;=0,U25="n/a",V25&lt;=0,V25="n/a"),"n/a",U25/V25)</f>
        <v>n/a</v>
      </c>
      <c r="X25" s="716" t="str">
        <f>IF(OR(AJ25&lt;=0,AJ25="n/a",U25&lt;=0,U25="n/a"),"n/a",U25/AJ25)</f>
        <v>n/a</v>
      </c>
      <c r="Y25" s="673"/>
      <c r="Z25" s="663">
        <f>IF(OR(AC25&lt;0.01,AC25="n/a"),"n/a",M25/AC25*100)</f>
        <v>130.27272727272728</v>
      </c>
      <c r="AA25" s="900">
        <f>IF(OR(AC25&lt;0.01,AC25="n/a"),"n/a",I25/AC25)</f>
        <v>32.93181818181818</v>
      </c>
      <c r="AB25" s="901">
        <v>12</v>
      </c>
      <c r="AC25" s="879">
        <v>0.44</v>
      </c>
      <c r="AD25" s="879">
        <v>4.62</v>
      </c>
      <c r="AE25" s="879">
        <v>0.97</v>
      </c>
      <c r="AF25" s="879">
        <v>3.75</v>
      </c>
      <c r="AG25" s="879">
        <v>9.9</v>
      </c>
      <c r="AH25" s="879">
        <v>-70.599999999999994</v>
      </c>
      <c r="AI25" s="879">
        <v>12.61</v>
      </c>
      <c r="AJ25" s="879">
        <v>-14.2</v>
      </c>
      <c r="AK25" s="879">
        <v>7.1</v>
      </c>
      <c r="AL25" s="892">
        <v>9620</v>
      </c>
      <c r="AM25" s="886">
        <v>0.3</v>
      </c>
      <c r="AN25" s="879">
        <v>8.31</v>
      </c>
      <c r="AO25" s="753">
        <f>IF(U25="n/a","n/a",IF(AA25&lt;0,"n/a",IF(AA25="n/a","n/a",J25+U25-AA25)))</f>
        <v>-6.7305855967921566</v>
      </c>
      <c r="AP25" s="754">
        <f>IF(U25="n/a","n/a",J25+U25)</f>
        <v>26.201232585026023</v>
      </c>
      <c r="AQ25" s="902">
        <f>IF(OR(AC25&lt;0.01,AF25="n/a"),"n/a",(I25/SQRT(22.5*AC25*(I25/AF25))-1)*100)</f>
        <v>134.27838917912092</v>
      </c>
      <c r="AR25" s="663">
        <f>INDEX(Historical!$C$7:$C$1279,MATCH(B25,Historical!$B$7:$B$1301,0))*IF(AH25="n/a",1.03,IF(AH25&lt;0,1.01,IF(AH25&gt;10,1.1,(1+AH25/100))))</f>
        <v>0.55146000000000006</v>
      </c>
      <c r="AS25" s="900">
        <f>IF($AI25="n/a",1.03*AR25,IF($AI25&lt;0,1.01*AR25,IF($AI25&gt;10,1.1*AR25,(1+$AI25/100)*AR25)))</f>
        <v>0.60660600000000009</v>
      </c>
      <c r="AT25" s="900">
        <f>IF($AK25="n/a",1.03*AS25,IF($AK25&lt;0,1.01*AS25,IF($AK25&gt;10,1.1*AS25,(1+$AK25/100)*AS25)))</f>
        <v>0.64967502600000004</v>
      </c>
      <c r="AU25" s="900">
        <f>IF($AK25="n/a",1.03*AT25,IF($AK25&lt;0,1.01*AT25,IF($AK25&gt;10,1.1*AT25,(1+$AK25/100)*AT25)))</f>
        <v>0.69580195284599999</v>
      </c>
      <c r="AV25" s="900">
        <f>IF($AK25="n/a",1.03*AU25,IF($AK25&lt;0,1.01*AU25,IF($AK25&gt;10,1.1*AU25,(1+$AK25/100)*AU25)))</f>
        <v>0.74520389149806598</v>
      </c>
      <c r="AW25" s="663">
        <f>SUM(AR25:AV25)</f>
        <v>3.2487468703440663</v>
      </c>
      <c r="AX25" s="761">
        <f>AW25/I25*100</f>
        <v>22.420613321905218</v>
      </c>
      <c r="AY25" s="948">
        <v>0.96</v>
      </c>
      <c r="AZ25" s="886">
        <v>78.67</v>
      </c>
      <c r="BA25" s="886">
        <v>-31.75</v>
      </c>
      <c r="BB25" s="886">
        <v>10.9</v>
      </c>
      <c r="BC25" s="886">
        <v>-11.18</v>
      </c>
      <c r="BE25" s="635">
        <v>2012</v>
      </c>
      <c r="BF25" s="912">
        <f>IF(BE25&gt;2008,0,IF(BE25&gt;2001,1,IF(BE25&gt;1990,2,IF(BE25&gt;1980,3,IF(BE25&gt;1973,4,IF(BE25&gt;1970,5,IF(BE25&gt;1960,6,IF(BE25&gt;1958,7,IF(BE25&gt;1953,8,9)))))))))</f>
        <v>0</v>
      </c>
      <c r="BG25" s="896">
        <v>0.89999999999999991</v>
      </c>
    </row>
    <row r="26" spans="1:59" ht="11.25" customHeight="1" x14ac:dyDescent="0.2">
      <c r="A26" s="885" t="s">
        <v>409</v>
      </c>
      <c r="B26" s="889" t="s">
        <v>410</v>
      </c>
      <c r="C26" s="946" t="s">
        <v>108</v>
      </c>
      <c r="D26" s="946" t="s">
        <v>118</v>
      </c>
      <c r="E26" s="746">
        <v>14</v>
      </c>
      <c r="F26" s="1185">
        <v>265</v>
      </c>
      <c r="G26" s="1124" t="s">
        <v>106</v>
      </c>
      <c r="H26" s="1124" t="s">
        <v>106</v>
      </c>
      <c r="I26" s="888">
        <v>63.46</v>
      </c>
      <c r="J26" s="663">
        <f>(M26/I26)*100</f>
        <v>2.8364323983611723</v>
      </c>
      <c r="K26" s="891">
        <v>0.45</v>
      </c>
      <c r="L26" s="901">
        <v>4</v>
      </c>
      <c r="M26" s="654">
        <f>K26*L26</f>
        <v>1.8</v>
      </c>
      <c r="N26" s="884" t="s">
        <v>411</v>
      </c>
      <c r="O26" s="747">
        <v>0.4</v>
      </c>
      <c r="P26" s="875">
        <v>43749</v>
      </c>
      <c r="Q26" s="875">
        <v>43763</v>
      </c>
      <c r="R26" s="654">
        <f>(K26-O26)/O26*100</f>
        <v>12.499999999999996</v>
      </c>
      <c r="S26" s="714">
        <f>IF(INDEX(Historical!$D$7:$D$1277,MATCH(B26,Historical!$B$7:$B$1301,0))=0,"n/a",(INDEX(Historical!$C$7:$C$1279,MATCH(B26,Historical!$B$7:$B$1301,0))/INDEX(Historical!$D$7:$D$1277,MATCH(B26,Historical!$B$7:$B$1301,0))-1)*100)</f>
        <v>13.793103448275868</v>
      </c>
      <c r="T26" s="714">
        <f>IF(INDEX(Historical!$F$7:$F$1270,MATCH(B26,Historical!$B$7:$B$1301,0))=0,"n/a",((INDEX(Historical!$C$7:$C$1279,MATCH(B26,Historical!$B$7:$B$1301,0))/INDEX(Historical!$F$7:$F$1270,MATCH(B26,Historical!$B$7:$B$1301,0)))^(1/3)-1)*100)</f>
        <v>12.706164364612649</v>
      </c>
      <c r="U26" s="714">
        <f>IF(INDEX(Historical!$H$7:$H$1270,MATCH(B26,Historical!$B$7:$B$1301,0))=0,"n/a",((INDEX(Historical!$C$7:$C$1279,MATCH(B26,Historical!$B$7:$B$1301,0))/INDEX(Historical!$H$7:$H$1270,MATCH(B26,Historical!$B$7:$B$1301,0)))^(1/5)-1)*100)</f>
        <v>12.638928466983778</v>
      </c>
      <c r="V26" s="714">
        <f>IF(INDEX(Historical!$O$7:$O$1270,MATCH(B26,Historical!$B$7:$B$1301,0))=0,"n/a",((INDEX(Historical!$C$7:$C$1279,MATCH(B26,Historical!$B$7:$B$1301,0))/INDEX(Historical!$O$7:$O$1270,MATCH(B26,Historical!$B$7:$B$1301,0)))^(1/10)-1)*100)</f>
        <v>12.240103903512022</v>
      </c>
      <c r="W26" s="715">
        <f>IF(OR(U26&lt;=0,U26="n/a",V26&lt;=0,V26="n/a"),"n/a",U26/V26)</f>
        <v>1.0325834295701788</v>
      </c>
      <c r="X26" s="716">
        <f>IF(OR(AJ26&lt;=0,AJ26="n/a",U26&lt;=0,U26="n/a"),"n/a",U26/AJ26)</f>
        <v>0.85979105217576723</v>
      </c>
      <c r="Y26" s="673"/>
      <c r="Z26" s="663">
        <f>IF(OR(AC26&lt;0.01,AC26="n/a"),"n/a",M26/AC26*100)</f>
        <v>62.068965517241381</v>
      </c>
      <c r="AA26" s="900">
        <f>IF(OR(AC26&lt;0.01,AC26="n/a"),"n/a",I26/AC26)</f>
        <v>21.882758620689657</v>
      </c>
      <c r="AB26" s="901">
        <v>12</v>
      </c>
      <c r="AC26" s="879">
        <v>2.9</v>
      </c>
      <c r="AD26" s="879">
        <v>3.26</v>
      </c>
      <c r="AE26" s="879">
        <v>0.77</v>
      </c>
      <c r="AF26" s="879">
        <v>1.1000000000000001</v>
      </c>
      <c r="AG26" s="879">
        <v>4.5</v>
      </c>
      <c r="AH26" s="879">
        <v>68.5</v>
      </c>
      <c r="AI26" s="879">
        <v>25.2</v>
      </c>
      <c r="AJ26" s="879">
        <v>14.7</v>
      </c>
      <c r="AK26" s="879">
        <v>6.5</v>
      </c>
      <c r="AL26" s="892">
        <v>5810</v>
      </c>
      <c r="AM26" s="886">
        <v>0.70000000000000007</v>
      </c>
      <c r="AN26" s="879">
        <v>0.28999999999999998</v>
      </c>
      <c r="AO26" s="753">
        <f>IF(U26="n/a","n/a",IF(AA26&lt;0,"n/a",IF(AA26="n/a","n/a",J26+U26-AA26)))</f>
        <v>-6.4073977553447072</v>
      </c>
      <c r="AP26" s="754">
        <f>IF(U26="n/a","n/a",J26+U26)</f>
        <v>15.47536086534495</v>
      </c>
      <c r="AQ26" s="902">
        <f>IF(OR(AC26&lt;0.01,AF26="n/a"),"n/a",(I26/SQRT(22.5*AC26*(I26/AF26))-1)*100)</f>
        <v>3.4322848432379871</v>
      </c>
      <c r="AR26" s="663">
        <f>INDEX(Historical!$C$7:$C$1279,MATCH(B26,Historical!$B$7:$B$1301,0))*IF(AH26="n/a",1.03,IF(AH26&lt;0,1.01,IF(AH26&gt;10,1.1,(1+AH26/100))))</f>
        <v>1.8149999999999999</v>
      </c>
      <c r="AS26" s="900">
        <f>IF($AI26="n/a",1.03*AR26,IF($AI26&lt;0,1.01*AR26,IF($AI26&gt;10,1.1*AR26,(1+$AI26/100)*AR26)))</f>
        <v>1.9965000000000002</v>
      </c>
      <c r="AT26" s="900">
        <f>IF($AK26="n/a",1.03*AS26,IF($AK26&lt;0,1.01*AS26,IF($AK26&gt;10,1.1*AS26,(1+$AK26/100)*AS26)))</f>
        <v>2.1262725000000002</v>
      </c>
      <c r="AU26" s="900">
        <f>IF($AK26="n/a",1.03*AT26,IF($AK26&lt;0,1.01*AT26,IF($AK26&gt;10,1.1*AT26,(1+$AK26/100)*AT26)))</f>
        <v>2.2644802125000001</v>
      </c>
      <c r="AV26" s="900">
        <f>IF($AK26="n/a",1.03*AU26,IF($AK26&lt;0,1.01*AU26,IF($AK26&gt;10,1.1*AU26,(1+$AK26/100)*AU26)))</f>
        <v>2.4116714263125001</v>
      </c>
      <c r="AW26" s="663">
        <f>SUM(AR26:AV26)</f>
        <v>10.6139241388125</v>
      </c>
      <c r="AX26" s="761">
        <f>AW26/I26*100</f>
        <v>16.72537683393082</v>
      </c>
      <c r="AY26" s="948">
        <v>0.84</v>
      </c>
      <c r="AZ26" s="886">
        <v>44.190000000000005</v>
      </c>
      <c r="BA26" s="886">
        <v>-44.83</v>
      </c>
      <c r="BB26" s="886">
        <v>1.03</v>
      </c>
      <c r="BC26" s="886">
        <v>-29.67</v>
      </c>
      <c r="BE26" s="635">
        <v>2007</v>
      </c>
      <c r="BF26" s="912">
        <f>IF(BE26&gt;2008,0,IF(BE26&gt;2001,1,IF(BE26&gt;1990,2,IF(BE26&gt;1980,3,IF(BE26&gt;1973,4,IF(BE26&gt;1970,5,IF(BE26&gt;1960,6,IF(BE26&gt;1958,7,IF(BE26&gt;1953,8,9)))))))))</f>
        <v>1</v>
      </c>
      <c r="BG26" s="896">
        <v>0.4</v>
      </c>
    </row>
    <row r="27" spans="1:59" ht="11.25" customHeight="1" x14ac:dyDescent="0.2">
      <c r="A27" s="877" t="s">
        <v>116</v>
      </c>
      <c r="B27" s="889" t="s">
        <v>117</v>
      </c>
      <c r="C27" s="946" t="s">
        <v>108</v>
      </c>
      <c r="D27" s="946" t="s">
        <v>118</v>
      </c>
      <c r="E27" s="746">
        <v>38</v>
      </c>
      <c r="F27" s="1185">
        <v>69</v>
      </c>
      <c r="G27" s="1185" t="s">
        <v>37</v>
      </c>
      <c r="H27" s="1185" t="s">
        <v>37</v>
      </c>
      <c r="I27" s="879">
        <v>36.03</v>
      </c>
      <c r="J27" s="663">
        <f>(M27/I27)*100</f>
        <v>3.1085206772134333</v>
      </c>
      <c r="K27" s="891">
        <v>0.28000000000000003</v>
      </c>
      <c r="L27" s="901">
        <v>4</v>
      </c>
      <c r="M27" s="654">
        <f>K27*L27</f>
        <v>1.1200000000000001</v>
      </c>
      <c r="N27" s="884" t="s">
        <v>119</v>
      </c>
      <c r="O27" s="747">
        <v>0.27</v>
      </c>
      <c r="P27" s="875">
        <v>43879</v>
      </c>
      <c r="Q27" s="875">
        <v>43892</v>
      </c>
      <c r="R27" s="654">
        <f>(K27-O27)/O27*100</f>
        <v>3.7037037037037068</v>
      </c>
      <c r="S27" s="714">
        <f>IF(INDEX(Historical!$D$7:$D$1277,MATCH(B27,Historical!$B$7:$B$1301,0))=0,"n/a",(INDEX(Historical!$C$7:$C$1279,MATCH(B27,Historical!$B$7:$B$1301,0))/INDEX(Historical!$D$7:$D$1277,MATCH(B27,Historical!$B$7:$B$1301,0))-1)*100)</f>
        <v>3.8461538461538547</v>
      </c>
      <c r="T27" s="714">
        <f>IF(INDEX(Historical!$F$7:$F$1270,MATCH(B27,Historical!$B$7:$B$1301,0))=0,"n/a",((INDEX(Historical!$C$7:$C$1279,MATCH(B27,Historical!$B$7:$B$1301,0))/INDEX(Historical!$F$7:$F$1270,MATCH(B27,Historical!$B$7:$B$1301,0)))^(1/3)-1)*100)</f>
        <v>9.172994079811847</v>
      </c>
      <c r="U27" s="714">
        <f>IF(INDEX(Historical!$H$7:$H$1270,MATCH(B27,Historical!$B$7:$B$1301,0))=0,"n/a",((INDEX(Historical!$C$7:$C$1279,MATCH(B27,Historical!$B$7:$B$1301,0))/INDEX(Historical!$H$7:$H$1270,MATCH(B27,Historical!$B$7:$B$1301,0)))^(1/5)-1)*100)</f>
        <v>7.8545341025045623</v>
      </c>
      <c r="V27" s="714">
        <f>IF(INDEX(Historical!$O$7:$O$1270,MATCH(B27,Historical!$B$7:$B$1301,0))=0,"n/a",((INDEX(Historical!$C$7:$C$1279,MATCH(B27,Historical!$B$7:$B$1301,0))/INDEX(Historical!$O$7:$O$1270,MATCH(B27,Historical!$B$7:$B$1301,0)))^(1/10)-1)*100)</f>
        <v>6.788275402791899</v>
      </c>
      <c r="W27" s="715">
        <f>IF(OR(U27&lt;=0,U27="n/a",V27&lt;=0,V27="n/a"),"n/a",U27/V27)</f>
        <v>1.1570735770788159</v>
      </c>
      <c r="X27" s="716">
        <f>IF(OR(AJ27&lt;=0,AJ27="n/a",U27&lt;=0,U27="n/a"),"n/a",U27/AJ27)</f>
        <v>1.2272709535163377</v>
      </c>
      <c r="Y27" s="674"/>
      <c r="Z27" s="663">
        <f>IF(OR(AC27&lt;0.01,AC27="n/a"),"n/a",M27/AC27*100)</f>
        <v>28.211586901763226</v>
      </c>
      <c r="AA27" s="900">
        <f>IF(OR(AC27&lt;0.01,AC27="n/a"),"n/a",I27/AC27)</f>
        <v>9.0755667506297222</v>
      </c>
      <c r="AB27" s="901">
        <v>12</v>
      </c>
      <c r="AC27" s="879">
        <v>3.97</v>
      </c>
      <c r="AD27" s="879">
        <v>5.57</v>
      </c>
      <c r="AE27" s="879">
        <v>1.2</v>
      </c>
      <c r="AF27" s="879">
        <v>0.97</v>
      </c>
      <c r="AG27" s="879">
        <v>10.4</v>
      </c>
      <c r="AH27" s="879">
        <v>16.7</v>
      </c>
      <c r="AI27" s="879">
        <v>3.09</v>
      </c>
      <c r="AJ27" s="879">
        <v>6.4</v>
      </c>
      <c r="AK27" s="879">
        <v>1.6</v>
      </c>
      <c r="AL27" s="892">
        <v>26260</v>
      </c>
      <c r="AM27" s="886">
        <v>0.3</v>
      </c>
      <c r="AN27" s="879">
        <v>0.25</v>
      </c>
      <c r="AO27" s="753">
        <f>IF(U27="n/a","n/a",IF(AA27&lt;0,"n/a",IF(AA27="n/a","n/a",J27+U27-AA27)))</f>
        <v>1.8874880290882743</v>
      </c>
      <c r="AP27" s="754">
        <f>IF(U27="n/a","n/a",J27+U27)</f>
        <v>10.963054779717996</v>
      </c>
      <c r="AQ27" s="902">
        <f>IF(OR(AC27&lt;0.01,AF27="n/a"),"n/a",(I27/SQRT(22.5*AC27*(I27/AF27))-1)*100)</f>
        <v>-37.449399156946249</v>
      </c>
      <c r="AR27" s="663">
        <f>INDEX(Historical!$C$7:$C$1279,MATCH(B27,Historical!$B$7:$B$1301,0))*IF(AH27="n/a",1.03,IF(AH27&lt;0,1.01,IF(AH27&gt;10,1.1,(1+AH27/100))))</f>
        <v>1.1880000000000002</v>
      </c>
      <c r="AS27" s="900">
        <f>IF($AI27="n/a",1.03*AR27,IF($AI27&lt;0,1.01*AR27,IF($AI27&gt;10,1.1*AR27,(1+$AI27/100)*AR27)))</f>
        <v>1.2247092000000002</v>
      </c>
      <c r="AT27" s="900">
        <f>IF($AK27="n/a",1.03*AS27,IF($AK27&lt;0,1.01*AS27,IF($AK27&gt;10,1.1*AS27,(1+$AK27/100)*AS27)))</f>
        <v>1.2443045472000003</v>
      </c>
      <c r="AU27" s="900">
        <f>IF($AK27="n/a",1.03*AT27,IF($AK27&lt;0,1.01*AT27,IF($AK27&gt;10,1.1*AT27,(1+$AK27/100)*AT27)))</f>
        <v>1.2642134199552002</v>
      </c>
      <c r="AV27" s="900">
        <f>IF($AK27="n/a",1.03*AU27,IF($AK27&lt;0,1.01*AU27,IF($AK27&gt;10,1.1*AU27,(1+$AK27/100)*AU27)))</f>
        <v>1.2844408346744833</v>
      </c>
      <c r="AW27" s="663">
        <f>SUM(AR27:AV27)</f>
        <v>6.2056680018296841</v>
      </c>
      <c r="AX27" s="761">
        <f>AW27/I27*100</f>
        <v>17.223613660365483</v>
      </c>
      <c r="AY27" s="948">
        <v>0.89</v>
      </c>
      <c r="AZ27" s="886">
        <v>56.18</v>
      </c>
      <c r="BA27" s="886">
        <v>-36.99</v>
      </c>
      <c r="BB27" s="886">
        <v>-0.73</v>
      </c>
      <c r="BC27" s="886">
        <v>-20.79</v>
      </c>
      <c r="BE27" s="635">
        <v>1983</v>
      </c>
      <c r="BF27" s="912">
        <f>IF(BE27&gt;2008,0,IF(BE27&gt;2001,1,IF(BE27&gt;1990,2,IF(BE27&gt;1980,3,IF(BE27&gt;1973,4,IF(BE27&gt;1970,5,IF(BE27&gt;1960,6,IF(BE27&gt;1958,7,IF(BE27&gt;1953,8,9)))))))))</f>
        <v>3</v>
      </c>
      <c r="BG27" s="896">
        <v>1.9</v>
      </c>
    </row>
    <row r="28" spans="1:59" ht="11.25" customHeight="1" x14ac:dyDescent="0.2">
      <c r="A28" s="877" t="s">
        <v>879</v>
      </c>
      <c r="B28" s="889" t="s">
        <v>880</v>
      </c>
      <c r="C28" s="946" t="s">
        <v>112</v>
      </c>
      <c r="D28" s="946" t="s">
        <v>211</v>
      </c>
      <c r="E28" s="746">
        <v>7</v>
      </c>
      <c r="F28" s="1185">
        <v>598</v>
      </c>
      <c r="G28" s="1182" t="s">
        <v>106</v>
      </c>
      <c r="H28" s="1182" t="s">
        <v>106</v>
      </c>
      <c r="I28" s="888">
        <v>55.46</v>
      </c>
      <c r="J28" s="663">
        <f>(M28/I28)*100</f>
        <v>1.153984853948792</v>
      </c>
      <c r="K28" s="891">
        <v>0.16</v>
      </c>
      <c r="L28" s="901">
        <v>4</v>
      </c>
      <c r="M28" s="654">
        <f>K28*L28</f>
        <v>0.64</v>
      </c>
      <c r="N28" s="884" t="s">
        <v>148</v>
      </c>
      <c r="O28" s="747">
        <v>0.15</v>
      </c>
      <c r="P28" s="880">
        <v>43599</v>
      </c>
      <c r="Q28" s="880">
        <v>43630</v>
      </c>
      <c r="R28" s="654">
        <f>(K28-O28)/O28*100</f>
        <v>6.6666666666666732</v>
      </c>
      <c r="S28" s="714">
        <f>IF(INDEX(Historical!$D$7:$D$1277,MATCH(B28,Historical!$B$7:$B$1301,0))=0,"n/a",(INDEX(Historical!$C$7:$C$1279,MATCH(B28,Historical!$B$7:$B$1301,0))/INDEX(Historical!$D$7:$D$1277,MATCH(B28,Historical!$B$7:$B$1301,0))-1)*100)</f>
        <v>5.0000000000000044</v>
      </c>
      <c r="T28" s="714">
        <f>IF(INDEX(Historical!$F$7:$F$1270,MATCH(B28,Historical!$B$7:$B$1301,0))=0,"n/a",((INDEX(Historical!$C$7:$C$1279,MATCH(B28,Historical!$B$7:$B$1301,0))/INDEX(Historical!$F$7:$F$1270,MATCH(B28,Historical!$B$7:$B$1301,0)))^(1/3)-1)*100)</f>
        <v>6.6053667550018957</v>
      </c>
      <c r="U28" s="714">
        <f>IF(INDEX(Historical!$H$7:$H$1270,MATCH(B28,Historical!$B$7:$B$1301,0))=0,"n/a",((INDEX(Historical!$C$7:$C$1279,MATCH(B28,Historical!$B$7:$B$1301,0))/INDEX(Historical!$H$7:$H$1270,MATCH(B28,Historical!$B$7:$B$1301,0)))^(1/5)-1)*100)</f>
        <v>7.442863557808499</v>
      </c>
      <c r="V28" s="714" t="str">
        <f>IF(INDEX(Historical!$O$7:$O$1270,MATCH(B28,Historical!$B$7:$B$1301,0))=0,"n/a",((INDEX(Historical!$C$7:$C$1279,MATCH(B28,Historical!$B$7:$B$1301,0))/INDEX(Historical!$O$7:$O$1270,MATCH(B28,Historical!$B$7:$B$1301,0)))^(1/10)-1)*100)</f>
        <v>n/a</v>
      </c>
      <c r="W28" s="715" t="str">
        <f>IF(OR(U28&lt;=0,U28="n/a",V28&lt;=0,V28="n/a"),"n/a",U28/V28)</f>
        <v>n/a</v>
      </c>
      <c r="X28" s="716" t="str">
        <f>IF(OR(AJ28&lt;=0,AJ28="n/a",U28&lt;=0,U28="n/a"),"n/a",U28/AJ28)</f>
        <v>n/a</v>
      </c>
      <c r="Y28" s="675"/>
      <c r="Z28" s="663">
        <f>IF(OR(AC28&lt;0.01,AC28="n/a"),"n/a",M28/AC28*100)</f>
        <v>48.484848484848484</v>
      </c>
      <c r="AA28" s="900">
        <f>IF(OR(AC28&lt;0.01,AC28="n/a"),"n/a",I28/AC28)</f>
        <v>42.015151515151516</v>
      </c>
      <c r="AB28" s="901">
        <v>12</v>
      </c>
      <c r="AC28" s="879">
        <v>1.32</v>
      </c>
      <c r="AD28" s="879">
        <v>8.42</v>
      </c>
      <c r="AE28" s="879">
        <v>0.47</v>
      </c>
      <c r="AF28" s="879">
        <v>1.55</v>
      </c>
      <c r="AG28" s="879">
        <v>4.3</v>
      </c>
      <c r="AH28" s="879">
        <v>-61.4</v>
      </c>
      <c r="AI28" s="879">
        <v>64.5</v>
      </c>
      <c r="AJ28" s="879">
        <v>-21</v>
      </c>
      <c r="AK28" s="879">
        <v>4.91</v>
      </c>
      <c r="AL28" s="892">
        <v>4180</v>
      </c>
      <c r="AM28" s="886">
        <v>1.7000000000000002</v>
      </c>
      <c r="AN28" s="879">
        <v>0.7</v>
      </c>
      <c r="AO28" s="753">
        <f>IF(U28="n/a","n/a",IF(AA28&lt;0,"n/a",IF(AA28="n/a","n/a",J28+U28-AA28)))</f>
        <v>-33.418303103394223</v>
      </c>
      <c r="AP28" s="754">
        <f>IF(U28="n/a","n/a",J28+U28)</f>
        <v>8.596848411757291</v>
      </c>
      <c r="AQ28" s="902">
        <f>IF(OR(AC28&lt;0.01,AF28="n/a"),"n/a",(I28/SQRT(22.5*AC28*(I28/AF28))-1)*100)</f>
        <v>70.128689655128554</v>
      </c>
      <c r="AR28" s="663">
        <f>INDEX(Historical!$C$7:$C$1279,MATCH(B28,Historical!$B$7:$B$1301,0))*IF(AH28="n/a",1.03,IF(AH28&lt;0,1.01,IF(AH28&gt;10,1.1,(1+AH28/100))))</f>
        <v>0.63629999999999998</v>
      </c>
      <c r="AS28" s="900">
        <f>IF($AI28="n/a",1.03*AR28,IF($AI28&lt;0,1.01*AR28,IF($AI28&gt;10,1.1*AR28,(1+$AI28/100)*AR28)))</f>
        <v>0.69993000000000005</v>
      </c>
      <c r="AT28" s="900">
        <f>IF($AK28="n/a",1.03*AS28,IF($AK28&lt;0,1.01*AS28,IF($AK28&gt;10,1.1*AS28,(1+$AK28/100)*AS28)))</f>
        <v>0.73429656300000001</v>
      </c>
      <c r="AU28" s="900">
        <f>IF($AK28="n/a",1.03*AT28,IF($AK28&lt;0,1.01*AT28,IF($AK28&gt;10,1.1*AT28,(1+$AK28/100)*AT28)))</f>
        <v>0.77035052424329997</v>
      </c>
      <c r="AV28" s="900">
        <f>IF($AK28="n/a",1.03*AU28,IF($AK28&lt;0,1.01*AU28,IF($AK28&gt;10,1.1*AU28,(1+$AK28/100)*AU28)))</f>
        <v>0.80817473498364589</v>
      </c>
      <c r="AW28" s="663">
        <f>SUM(AR28:AV28)</f>
        <v>3.6490518222269461</v>
      </c>
      <c r="AX28" s="761">
        <f>AW28/I28*100</f>
        <v>6.5796102095689619</v>
      </c>
      <c r="AY28" s="948">
        <v>1.1399999999999999</v>
      </c>
      <c r="AZ28" s="886">
        <v>56.98</v>
      </c>
      <c r="BA28" s="886">
        <v>-31.86</v>
      </c>
      <c r="BB28" s="886">
        <v>4.45</v>
      </c>
      <c r="BC28" s="886">
        <v>-14.66</v>
      </c>
      <c r="BE28" s="635">
        <v>2013</v>
      </c>
      <c r="BF28" s="912">
        <f>IF(BE28&gt;2008,0,IF(BE28&gt;2001,1,IF(BE28&gt;1990,2,IF(BE28&gt;1980,3,IF(BE28&gt;1973,4,IF(BE28&gt;1970,5,IF(BE28&gt;1960,6,IF(BE28&gt;1958,7,IF(BE28&gt;1953,8,9)))))))))</f>
        <v>0</v>
      </c>
      <c r="BG28" s="896">
        <v>1.6</v>
      </c>
    </row>
    <row r="29" spans="1:59" ht="11.25" customHeight="1" x14ac:dyDescent="0.2">
      <c r="A29" s="885" t="s">
        <v>1175</v>
      </c>
      <c r="B29" s="889" t="s">
        <v>1176</v>
      </c>
      <c r="C29" s="946" t="s">
        <v>108</v>
      </c>
      <c r="D29" s="946" t="s">
        <v>4337</v>
      </c>
      <c r="E29" s="746">
        <v>9</v>
      </c>
      <c r="F29" s="1185">
        <v>486</v>
      </c>
      <c r="G29" s="1143" t="s">
        <v>106</v>
      </c>
      <c r="H29" s="1143" t="s">
        <v>106</v>
      </c>
      <c r="I29" s="888">
        <v>64.010000000000005</v>
      </c>
      <c r="J29" s="663">
        <f>(M29/I29)*100</f>
        <v>4.9992188720512418</v>
      </c>
      <c r="K29" s="891">
        <v>0.8</v>
      </c>
      <c r="L29" s="901">
        <v>4</v>
      </c>
      <c r="M29" s="654">
        <f>K29*L29</f>
        <v>3.2</v>
      </c>
      <c r="N29" s="884" t="s">
        <v>318</v>
      </c>
      <c r="O29" s="747">
        <v>0.7</v>
      </c>
      <c r="P29" s="875">
        <v>43903</v>
      </c>
      <c r="Q29" s="875">
        <v>43921</v>
      </c>
      <c r="R29" s="654">
        <f>(K29-O29)/O29*100</f>
        <v>14.285714285714299</v>
      </c>
      <c r="S29" s="714">
        <f>IF(INDEX(Historical!$D$7:$D$1277,MATCH(B29,Historical!$B$7:$B$1301,0))=0,"n/a",(INDEX(Historical!$C$7:$C$1279,MATCH(B29,Historical!$B$7:$B$1301,0))/INDEX(Historical!$D$7:$D$1277,MATCH(B29,Historical!$B$7:$B$1301,0))-1)*100)</f>
        <v>20.68965517241379</v>
      </c>
      <c r="T29" s="714">
        <f>IF(INDEX(Historical!$F$7:$F$1270,MATCH(B29,Historical!$B$7:$B$1301,0))=0,"n/a",((INDEX(Historical!$C$7:$C$1279,MATCH(B29,Historical!$B$7:$B$1301,0))/INDEX(Historical!$F$7:$F$1270,MATCH(B29,Historical!$B$7:$B$1301,0)))^(1/3)-1)*100)</f>
        <v>39.115300228031955</v>
      </c>
      <c r="U29" s="714">
        <f>IF(INDEX(Historical!$H$7:$H$1270,MATCH(B29,Historical!$B$7:$B$1301,0))=0,"n/a",((INDEX(Historical!$C$7:$C$1279,MATCH(B29,Historical!$B$7:$B$1301,0))/INDEX(Historical!$H$7:$H$1270,MATCH(B29,Historical!$B$7:$B$1301,0)))^(1/5)-1)*100)</f>
        <v>37.972966146121493</v>
      </c>
      <c r="V29" s="714">
        <f>IF(INDEX(Historical!$O$7:$O$1270,MATCH(B29,Historical!$B$7:$B$1301,0))=0,"n/a",((INDEX(Historical!$C$7:$C$1279,MATCH(B29,Historical!$B$7:$B$1301,0))/INDEX(Historical!$O$7:$O$1270,MATCH(B29,Historical!$B$7:$B$1301,0)))^(1/10)-1)*100)</f>
        <v>30.200545431746772</v>
      </c>
      <c r="W29" s="715">
        <f>IF(OR(U29&lt;=0,U29="n/a",V29&lt;=0,V29="n/a"),"n/a",U29/V29)</f>
        <v>1.2573602762221758</v>
      </c>
      <c r="X29" s="716">
        <f>IF(OR(AJ29&lt;=0,AJ29="n/a",U29&lt;=0,U29="n/a"),"n/a",U29/AJ29)</f>
        <v>1.8168883323503109</v>
      </c>
      <c r="Y29" s="890" t="s">
        <v>1177</v>
      </c>
      <c r="Z29" s="663">
        <f>IF(OR(AC29&lt;0.01,AC29="n/a"),"n/a",M29/AC29*100)</f>
        <v>42.496679946879148</v>
      </c>
      <c r="AA29" s="900">
        <f>IF(OR(AC29&lt;0.01,AC29="n/a"),"n/a",I29/AC29)</f>
        <v>8.5006640106241704</v>
      </c>
      <c r="AB29" s="901">
        <v>12</v>
      </c>
      <c r="AC29" s="879">
        <v>7.53</v>
      </c>
      <c r="AD29" s="879">
        <v>0.75</v>
      </c>
      <c r="AE29" s="879">
        <v>1.0900000000000001</v>
      </c>
      <c r="AF29" s="879">
        <v>1.43</v>
      </c>
      <c r="AG29" s="879">
        <v>15.4</v>
      </c>
      <c r="AH29" s="879">
        <v>-1.6</v>
      </c>
      <c r="AI29" s="879">
        <v>11.81</v>
      </c>
      <c r="AJ29" s="879">
        <v>20.9</v>
      </c>
      <c r="AK29" s="879">
        <v>11</v>
      </c>
      <c r="AL29" s="892">
        <v>698.84</v>
      </c>
      <c r="AM29" s="886">
        <v>9.9</v>
      </c>
      <c r="AN29" s="881">
        <v>47.75</v>
      </c>
      <c r="AO29" s="753">
        <f>IF(U29="n/a","n/a",IF(AA29&lt;0,"n/a",IF(AA29="n/a","n/a",J29+U29-AA29)))</f>
        <v>34.471521007548567</v>
      </c>
      <c r="AP29" s="754">
        <f>IF(U29="n/a","n/a",J29+U29)</f>
        <v>42.972185018172738</v>
      </c>
      <c r="AQ29" s="902">
        <f>IF(OR(AC29&lt;0.01,AF29="n/a"),"n/a",(I29/SQRT(22.5*AC29*(I29/AF29))-1)*100)</f>
        <v>-26.497318158700068</v>
      </c>
      <c r="AR29" s="663">
        <f>INDEX(Historical!$C$7:$C$1279,MATCH(B29,Historical!$B$7:$B$1301,0))*IF(AH29="n/a",1.03,IF(AH29&lt;0,1.01,IF(AH29&gt;10,1.1,(1+AH29/100))))</f>
        <v>2.8279999999999998</v>
      </c>
      <c r="AS29" s="900">
        <f>IF($AI29="n/a",1.03*AR29,IF($AI29&lt;0,1.01*AR29,IF($AI29&gt;10,1.1*AR29,(1+$AI29/100)*AR29)))</f>
        <v>3.1108000000000002</v>
      </c>
      <c r="AT29" s="900">
        <f>IF($AK29="n/a",1.03*AS29,IF($AK29&lt;0,1.01*AS29,IF($AK29&gt;10,1.1*AS29,(1+$AK29/100)*AS29)))</f>
        <v>3.4218800000000007</v>
      </c>
      <c r="AU29" s="900">
        <f>IF($AK29="n/a",1.03*AT29,IF($AK29&lt;0,1.01*AT29,IF($AK29&gt;10,1.1*AT29,(1+$AK29/100)*AT29)))</f>
        <v>3.7640680000000009</v>
      </c>
      <c r="AV29" s="900">
        <f>IF($AK29="n/a",1.03*AU29,IF($AK29&lt;0,1.01*AU29,IF($AK29&gt;10,1.1*AU29,(1+$AK29/100)*AU29)))</f>
        <v>4.1404748000000016</v>
      </c>
      <c r="AW29" s="663">
        <f>SUM(AR29:AV29)</f>
        <v>17.265222800000004</v>
      </c>
      <c r="AX29" s="761">
        <f>AW29/I29*100</f>
        <v>26.972696141227935</v>
      </c>
      <c r="AY29" s="948">
        <v>1.18</v>
      </c>
      <c r="AZ29" s="886">
        <v>59.830000000000005</v>
      </c>
      <c r="BA29" s="886">
        <v>-27.639999999999997</v>
      </c>
      <c r="BB29" s="886">
        <v>0.75</v>
      </c>
      <c r="BC29" s="886">
        <v>-12.17</v>
      </c>
      <c r="BE29" s="635">
        <v>2012</v>
      </c>
      <c r="BF29" s="912">
        <f>IF(BE29&gt;2008,0,IF(BE29&gt;2001,1,IF(BE29&gt;1990,2,IF(BE29&gt;1980,3,IF(BE29&gt;1973,4,IF(BE29&gt;1970,5,IF(BE29&gt;1960,6,IF(BE29&gt;1958,7,IF(BE29&gt;1953,8,9)))))))))</f>
        <v>0</v>
      </c>
      <c r="BG29" s="896">
        <v>0.4</v>
      </c>
    </row>
    <row r="30" spans="1:59" ht="11.25" customHeight="1" x14ac:dyDescent="0.2">
      <c r="A30" s="877" t="s">
        <v>955</v>
      </c>
      <c r="B30" s="889" t="s">
        <v>956</v>
      </c>
      <c r="C30" s="946" t="s">
        <v>108</v>
      </c>
      <c r="D30" s="946" t="s">
        <v>118</v>
      </c>
      <c r="E30" s="746">
        <v>9</v>
      </c>
      <c r="F30" s="1185">
        <v>484</v>
      </c>
      <c r="G30" s="1184" t="s">
        <v>106</v>
      </c>
      <c r="H30" s="1184" t="s">
        <v>106</v>
      </c>
      <c r="I30" s="888">
        <v>24.41</v>
      </c>
      <c r="J30" s="663">
        <f>(M30/I30)*100</f>
        <v>3.2773453502662844</v>
      </c>
      <c r="K30" s="891">
        <v>0.2</v>
      </c>
      <c r="L30" s="901">
        <v>4</v>
      </c>
      <c r="M30" s="654">
        <f>K30*L30</f>
        <v>0.8</v>
      </c>
      <c r="N30" s="884" t="s">
        <v>708</v>
      </c>
      <c r="O30" s="747">
        <v>0.18</v>
      </c>
      <c r="P30" s="875">
        <v>43900</v>
      </c>
      <c r="Q30" s="875">
        <v>43915</v>
      </c>
      <c r="R30" s="654">
        <f>(K30-O30)/O30*100</f>
        <v>11.111111111111121</v>
      </c>
      <c r="S30" s="714">
        <f>IF(INDEX(Historical!$D$7:$D$1277,MATCH(B30,Historical!$B$7:$B$1301,0))=0,"n/a",(INDEX(Historical!$C$7:$C$1279,MATCH(B30,Historical!$B$7:$B$1301,0))/INDEX(Historical!$D$7:$D$1277,MATCH(B30,Historical!$B$7:$B$1301,0))-1)*100)</f>
        <v>12.5</v>
      </c>
      <c r="T30" s="714">
        <f>IF(INDEX(Historical!$F$7:$F$1270,MATCH(B30,Historical!$B$7:$B$1301,0))=0,"n/a",((INDEX(Historical!$C$7:$C$1279,MATCH(B30,Historical!$B$7:$B$1301,0))/INDEX(Historical!$F$7:$F$1270,MATCH(B30,Historical!$B$7:$B$1301,0)))^(1/3)-1)*100)</f>
        <v>11.457607795906144</v>
      </c>
      <c r="U30" s="714">
        <f>IF(INDEX(Historical!$H$7:$H$1270,MATCH(B30,Historical!$B$7:$B$1301,0))=0,"n/a",((INDEX(Historical!$C$7:$C$1279,MATCH(B30,Historical!$B$7:$B$1301,0))/INDEX(Historical!$H$7:$H$1270,MATCH(B30,Historical!$B$7:$B$1301,0)))^(1/5)-1)*100)</f>
        <v>10.350921459993479</v>
      </c>
      <c r="V30" s="714">
        <f>IF(INDEX(Historical!$O$7:$O$1270,MATCH(B30,Historical!$B$7:$B$1301,0))=0,"n/a",((INDEX(Historical!$C$7:$C$1279,MATCH(B30,Historical!$B$7:$B$1301,0))/INDEX(Historical!$O$7:$O$1270,MATCH(B30,Historical!$B$7:$B$1301,0)))^(1/10)-1)*100)</f>
        <v>14.869835499703509</v>
      </c>
      <c r="W30" s="715">
        <f>IF(OR(U30&lt;=0,U30="n/a",V30&lt;=0,V30="n/a"),"n/a",U30/V30)</f>
        <v>0.69610194814864412</v>
      </c>
      <c r="X30" s="716" t="str">
        <f>IF(OR(AJ30&lt;=0,AJ30="n/a",U30&lt;=0,U30="n/a"),"n/a",U30/AJ30)</f>
        <v>n/a</v>
      </c>
      <c r="Y30" s="890" t="s">
        <v>474</v>
      </c>
      <c r="Z30" s="663">
        <f>IF(OR(AC30&lt;0.01,AC30="n/a"),"n/a",M30/AC30*100)</f>
        <v>27.397260273972606</v>
      </c>
      <c r="AA30" s="900">
        <f>IF(OR(AC30&lt;0.01,AC30="n/a"),"n/a",I30/AC30)</f>
        <v>8.3595890410958908</v>
      </c>
      <c r="AB30" s="901">
        <v>12</v>
      </c>
      <c r="AC30" s="879">
        <v>2.92</v>
      </c>
      <c r="AD30" s="879">
        <v>2.79</v>
      </c>
      <c r="AE30" s="879">
        <v>2.59</v>
      </c>
      <c r="AF30" s="879">
        <v>0.36</v>
      </c>
      <c r="AG30" s="879">
        <v>4.5</v>
      </c>
      <c r="AH30" s="879">
        <v>-13.5</v>
      </c>
      <c r="AI30" s="879">
        <v>30.53</v>
      </c>
      <c r="AJ30" s="879">
        <v>-8.5</v>
      </c>
      <c r="AK30" s="879">
        <v>3</v>
      </c>
      <c r="AL30" s="892">
        <v>2220</v>
      </c>
      <c r="AM30" s="886">
        <v>4.1000000000000005</v>
      </c>
      <c r="AN30" s="879">
        <v>0.2</v>
      </c>
      <c r="AO30" s="753">
        <f>IF(U30="n/a","n/a",IF(AA30&lt;0,"n/a",IF(AA30="n/a","n/a",J30+U30-AA30)))</f>
        <v>5.2686777691638724</v>
      </c>
      <c r="AP30" s="754">
        <f>IF(U30="n/a","n/a",J30+U30)</f>
        <v>13.628266810259763</v>
      </c>
      <c r="AQ30" s="902">
        <f>IF(OR(AC30&lt;0.01,AF30="n/a"),"n/a",(I30/SQRT(22.5*AC30*(I30/AF30))-1)*100)</f>
        <v>-63.427684697638533</v>
      </c>
      <c r="AR30" s="663">
        <f>INDEX(Historical!$C$7:$C$1279,MATCH(B30,Historical!$B$7:$B$1301,0))*IF(AH30="n/a",1.03,IF(AH30&lt;0,1.01,IF(AH30&gt;10,1.1,(1+AH30/100))))</f>
        <v>0.72719999999999996</v>
      </c>
      <c r="AS30" s="900">
        <f>IF($AI30="n/a",1.03*AR30,IF($AI30&lt;0,1.01*AR30,IF($AI30&gt;10,1.1*AR30,(1+$AI30/100)*AR30)))</f>
        <v>0.79991999999999996</v>
      </c>
      <c r="AT30" s="900">
        <f>IF($AK30="n/a",1.03*AS30,IF($AK30&lt;0,1.01*AS30,IF($AK30&gt;10,1.1*AS30,(1+$AK30/100)*AS30)))</f>
        <v>0.82391760000000003</v>
      </c>
      <c r="AU30" s="900">
        <f>IF($AK30="n/a",1.03*AT30,IF($AK30&lt;0,1.01*AT30,IF($AK30&gt;10,1.1*AT30,(1+$AK30/100)*AT30)))</f>
        <v>0.84863512800000007</v>
      </c>
      <c r="AV30" s="900">
        <f>IF($AK30="n/a",1.03*AU30,IF($AK30&lt;0,1.01*AU30,IF($AK30&gt;10,1.1*AU30,(1+$AK30/100)*AU30)))</f>
        <v>0.8740941818400001</v>
      </c>
      <c r="AW30" s="663">
        <f>SUM(AR30:AV30)</f>
        <v>4.0737669098400007</v>
      </c>
      <c r="AX30" s="761">
        <f>AW30/I30*100</f>
        <v>16.688926300040968</v>
      </c>
      <c r="AY30" s="948">
        <v>1.23</v>
      </c>
      <c r="AZ30" s="886">
        <v>78.959999999999994</v>
      </c>
      <c r="BA30" s="886">
        <v>-51.92</v>
      </c>
      <c r="BB30" s="886">
        <v>-10.299999999999999</v>
      </c>
      <c r="BC30" s="886">
        <v>-37.909999999999997</v>
      </c>
      <c r="BE30" s="635">
        <v>2012</v>
      </c>
      <c r="BF30" s="912">
        <f>IF(BE30&gt;2008,0,IF(BE30&gt;2001,1,IF(BE30&gt;1990,2,IF(BE30&gt;1980,3,IF(BE30&gt;1973,4,IF(BE30&gt;1970,5,IF(BE30&gt;1960,6,IF(BE30&gt;1958,7,IF(BE30&gt;1953,8,9)))))))))</f>
        <v>0</v>
      </c>
      <c r="BG30" s="896">
        <v>2.1</v>
      </c>
    </row>
    <row r="31" spans="1:59" ht="11.25" customHeight="1" x14ac:dyDescent="0.2">
      <c r="A31" s="877" t="s">
        <v>937</v>
      </c>
      <c r="B31" s="889" t="s">
        <v>938</v>
      </c>
      <c r="C31" s="946" t="s">
        <v>112</v>
      </c>
      <c r="D31" s="946" t="s">
        <v>4338</v>
      </c>
      <c r="E31" s="746">
        <v>11</v>
      </c>
      <c r="F31" s="1185">
        <v>305</v>
      </c>
      <c r="G31" s="1199" t="s">
        <v>37</v>
      </c>
      <c r="H31" s="1199" t="s">
        <v>115</v>
      </c>
      <c r="I31" s="888">
        <v>62.39</v>
      </c>
      <c r="J31" s="663">
        <f>(M31/I31)*100</f>
        <v>2.0516108350697229</v>
      </c>
      <c r="K31" s="891">
        <v>0.32</v>
      </c>
      <c r="L31" s="901">
        <v>4</v>
      </c>
      <c r="M31" s="654">
        <f>K31*L31</f>
        <v>1.28</v>
      </c>
      <c r="N31" s="884" t="s">
        <v>514</v>
      </c>
      <c r="O31" s="747">
        <v>0.31</v>
      </c>
      <c r="P31" s="875">
        <v>43874</v>
      </c>
      <c r="Q31" s="875">
        <v>43888</v>
      </c>
      <c r="R31" s="654">
        <f>(K31-O31)/O31*100</f>
        <v>3.2258064516129057</v>
      </c>
      <c r="S31" s="714">
        <f>IF(INDEX(Historical!$D$7:$D$1277,MATCH(B31,Historical!$B$7:$B$1301,0))=0,"n/a",(INDEX(Historical!$C$7:$C$1279,MATCH(B31,Historical!$B$7:$B$1301,0))/INDEX(Historical!$D$7:$D$1277,MATCH(B31,Historical!$B$7:$B$1301,0))-1)*100)</f>
        <v>3.3333333333333437</v>
      </c>
      <c r="T31" s="714">
        <f>IF(INDEX(Historical!$F$7:$F$1270,MATCH(B31,Historical!$B$7:$B$1301,0))=0,"n/a",((INDEX(Historical!$C$7:$C$1279,MATCH(B31,Historical!$B$7:$B$1301,0))/INDEX(Historical!$F$7:$F$1270,MATCH(B31,Historical!$B$7:$B$1301,0)))^(1/3)-1)*100)</f>
        <v>3.4509669068251148</v>
      </c>
      <c r="U31" s="714">
        <f>IF(INDEX(Historical!$H$7:$H$1270,MATCH(B31,Historical!$B$7:$B$1301,0))=0,"n/a",((INDEX(Historical!$C$7:$C$1279,MATCH(B31,Historical!$B$7:$B$1301,0))/INDEX(Historical!$H$7:$H$1270,MATCH(B31,Historical!$B$7:$B$1301,0)))^(1/5)-1)*100)</f>
        <v>4.3961149790192833</v>
      </c>
      <c r="V31" s="714">
        <f>IF(INDEX(Historical!$O$7:$O$1270,MATCH(B31,Historical!$B$7:$B$1301,0))=0,"n/a",((INDEX(Historical!$C$7:$C$1279,MATCH(B31,Historical!$B$7:$B$1301,0))/INDEX(Historical!$O$7:$O$1270,MATCH(B31,Historical!$B$7:$B$1301,0)))^(1/10)-1)*100)</f>
        <v>7.5293556739927769</v>
      </c>
      <c r="W31" s="715">
        <f>IF(OR(U31&lt;=0,U31="n/a",V31&lt;=0,V31="n/a"),"n/a",U31/V31)</f>
        <v>0.58386337016910339</v>
      </c>
      <c r="X31" s="716">
        <f>IF(OR(AJ31&lt;=0,AJ31="n/a",U31&lt;=0,U31="n/a"),"n/a",U31/AJ31)</f>
        <v>0.69779602841575927</v>
      </c>
      <c r="Y31" s="673"/>
      <c r="Z31" s="663">
        <f>IF(OR(AC31&lt;0.01,AC31="n/a"),"n/a",M31/AC31*100)</f>
        <v>140.65934065934064</v>
      </c>
      <c r="AA31" s="900">
        <f>IF(OR(AC31&lt;0.01,AC31="n/a"),"n/a",I31/AC31)</f>
        <v>68.560439560439562</v>
      </c>
      <c r="AB31" s="901">
        <v>6</v>
      </c>
      <c r="AC31" s="879">
        <v>0.91</v>
      </c>
      <c r="AD31" s="879">
        <v>5.63</v>
      </c>
      <c r="AE31" s="879">
        <v>0.71</v>
      </c>
      <c r="AF31" s="879">
        <v>2.86</v>
      </c>
      <c r="AG31" s="879">
        <v>3.6999999999999997</v>
      </c>
      <c r="AH31" s="879">
        <v>4.5999999999999996</v>
      </c>
      <c r="AI31" s="879">
        <v>-16.78</v>
      </c>
      <c r="AJ31" s="879">
        <v>6.3</v>
      </c>
      <c r="AK31" s="879">
        <v>12</v>
      </c>
      <c r="AL31" s="892">
        <v>2420</v>
      </c>
      <c r="AM31" s="886">
        <v>0.89999999999999991</v>
      </c>
      <c r="AN31" s="879">
        <v>1.1399999999999999</v>
      </c>
      <c r="AO31" s="753">
        <f>IF(U31="n/a","n/a",IF(AA31&lt;0,"n/a",IF(AA31="n/a","n/a",J31+U31-AA31)))</f>
        <v>-62.112713746350558</v>
      </c>
      <c r="AP31" s="754">
        <f>IF(U31="n/a","n/a",J31+U31)</f>
        <v>6.4477258140890061</v>
      </c>
      <c r="AQ31" s="902">
        <f>IF(OR(AC31&lt;0.01,AF31="n/a"),"n/a",(I31/SQRT(22.5*AC31*(I31/AF31))-1)*100)</f>
        <v>195.20829342675401</v>
      </c>
      <c r="AR31" s="663">
        <f>INDEX(Historical!$C$7:$C$1279,MATCH(B31,Historical!$B$7:$B$1301,0))*IF(AH31="n/a",1.03,IF(AH31&lt;0,1.01,IF(AH31&gt;10,1.1,(1+AH31/100))))</f>
        <v>1.29704</v>
      </c>
      <c r="AS31" s="900">
        <f>IF($AI31="n/a",1.03*AR31,IF($AI31&lt;0,1.01*AR31,IF($AI31&gt;10,1.1*AR31,(1+$AI31/100)*AR31)))</f>
        <v>1.3100103999999999</v>
      </c>
      <c r="AT31" s="900">
        <f>IF($AK31="n/a",1.03*AS31,IF($AK31&lt;0,1.01*AS31,IF($AK31&gt;10,1.1*AS31,(1+$AK31/100)*AS31)))</f>
        <v>1.44101144</v>
      </c>
      <c r="AU31" s="900">
        <f>IF($AK31="n/a",1.03*AT31,IF($AK31&lt;0,1.01*AT31,IF($AK31&gt;10,1.1*AT31,(1+$AK31/100)*AT31)))</f>
        <v>1.5851125840000002</v>
      </c>
      <c r="AV31" s="900">
        <f>IF($AK31="n/a",1.03*AU31,IF($AK31&lt;0,1.01*AU31,IF($AK31&gt;10,1.1*AU31,(1+$AK31/100)*AU31)))</f>
        <v>1.7436238424000003</v>
      </c>
      <c r="AW31" s="663">
        <f>SUM(AR31:AV31)</f>
        <v>7.3767982663999998</v>
      </c>
      <c r="AX31" s="761">
        <f>AW31/I31*100</f>
        <v>11.823686915210772</v>
      </c>
      <c r="AY31" s="948">
        <v>1.37</v>
      </c>
      <c r="AZ31" s="886">
        <v>103.49</v>
      </c>
      <c r="BA31" s="886">
        <v>-11.65</v>
      </c>
      <c r="BB31" s="886">
        <v>10.92</v>
      </c>
      <c r="BC31" s="886">
        <v>7.2700000000000005</v>
      </c>
      <c r="BE31" s="635">
        <v>2010</v>
      </c>
      <c r="BF31" s="912">
        <f>IF(BE31&gt;2008,0,IF(BE31&gt;2001,1,IF(BE31&gt;1990,2,IF(BE31&gt;1980,3,IF(BE31&gt;1973,4,IF(BE31&gt;1970,5,IF(BE31&gt;1960,6,IF(BE31&gt;1958,7,IF(BE31&gt;1953,8,9)))))))))</f>
        <v>0</v>
      </c>
      <c r="BG31" s="896">
        <v>1.4000000000000001</v>
      </c>
    </row>
    <row r="32" spans="1:59" ht="11.25" customHeight="1" x14ac:dyDescent="0.2">
      <c r="A32" s="885" t="s">
        <v>929</v>
      </c>
      <c r="B32" s="889" t="s">
        <v>930</v>
      </c>
      <c r="C32" s="946" t="s">
        <v>4325</v>
      </c>
      <c r="D32" s="946" t="s">
        <v>4326</v>
      </c>
      <c r="E32" s="746">
        <v>10</v>
      </c>
      <c r="F32" s="1185">
        <v>369</v>
      </c>
      <c r="G32" s="1199" t="s">
        <v>106</v>
      </c>
      <c r="H32" s="1199" t="s">
        <v>106</v>
      </c>
      <c r="I32" s="888">
        <v>37.64</v>
      </c>
      <c r="J32" s="663">
        <f>(M32/I32)*100</f>
        <v>4.3570669500531345</v>
      </c>
      <c r="K32" s="891">
        <v>0.41</v>
      </c>
      <c r="L32" s="901">
        <v>4</v>
      </c>
      <c r="M32" s="654">
        <f>K32*L32</f>
        <v>1.64</v>
      </c>
      <c r="N32" s="884" t="s">
        <v>514</v>
      </c>
      <c r="O32" s="747">
        <v>0.39</v>
      </c>
      <c r="P32" s="875">
        <v>43874</v>
      </c>
      <c r="Q32" s="875">
        <v>43888</v>
      </c>
      <c r="R32" s="654">
        <f>(K32-O32)/O32*100</f>
        <v>5.128205128205118</v>
      </c>
      <c r="S32" s="714">
        <f>IF(INDEX(Historical!$D$7:$D$1277,MATCH(B32,Historical!$B$7:$B$1301,0))=0,"n/a",(INDEX(Historical!$C$7:$C$1279,MATCH(B32,Historical!$B$7:$B$1301,0))/INDEX(Historical!$D$7:$D$1277,MATCH(B32,Historical!$B$7:$B$1301,0))-1)*100)</f>
        <v>2.6315789473684292</v>
      </c>
      <c r="T32" s="714">
        <f>IF(INDEX(Historical!$F$7:$F$1270,MATCH(B32,Historical!$B$7:$B$1301,0))=0,"n/a",((INDEX(Historical!$C$7:$C$1279,MATCH(B32,Historical!$B$7:$B$1301,0))/INDEX(Historical!$F$7:$F$1270,MATCH(B32,Historical!$B$7:$B$1301,0)))^(1/3)-1)*100)</f>
        <v>5.7264270346431223</v>
      </c>
      <c r="U32" s="714">
        <f>IF(INDEX(Historical!$H$7:$H$1270,MATCH(B32,Historical!$B$7:$B$1301,0))=0,"n/a",((INDEX(Historical!$C$7:$C$1279,MATCH(B32,Historical!$B$7:$B$1301,0))/INDEX(Historical!$H$7:$H$1270,MATCH(B32,Historical!$B$7:$B$1301,0)))^(1/5)-1)*100)</f>
        <v>8.4471771197698544</v>
      </c>
      <c r="V32" s="714">
        <f>IF(INDEX(Historical!$O$7:$O$1270,MATCH(B32,Historical!$B$7:$B$1301,0))=0,"n/a",((INDEX(Historical!$C$7:$C$1279,MATCH(B32,Historical!$B$7:$B$1301,0))/INDEX(Historical!$O$7:$O$1270,MATCH(B32,Historical!$B$7:$B$1301,0)))^(1/10)-1)*100)</f>
        <v>5.5680701228591811</v>
      </c>
      <c r="W32" s="715">
        <f>IF(OR(U32&lt;=0,U32="n/a",V32&lt;=0,V32="n/a"),"n/a",U32/V32)</f>
        <v>1.517074486021786</v>
      </c>
      <c r="X32" s="716">
        <f>IF(OR(AJ32&lt;=0,AJ32="n/a",U32&lt;=0,U32="n/a"),"n/a",U32/AJ32)</f>
        <v>1.0301435511914456</v>
      </c>
      <c r="Y32" s="890"/>
      <c r="Z32" s="663">
        <f>IF(OR(AC32&lt;0.01,AC32="n/a"),"n/a",M32/AC32*100)</f>
        <v>121.48148148148145</v>
      </c>
      <c r="AA32" s="900">
        <f>IF(OR(AC32&lt;0.01,AC32="n/a"),"n/a",I32/AC32)</f>
        <v>27.88148148148148</v>
      </c>
      <c r="AB32" s="901">
        <v>12</v>
      </c>
      <c r="AC32" s="879">
        <v>1.35</v>
      </c>
      <c r="AD32" s="879">
        <v>3.87</v>
      </c>
      <c r="AE32" s="879">
        <v>6.21</v>
      </c>
      <c r="AF32" s="879">
        <v>3.22</v>
      </c>
      <c r="AG32" s="879">
        <v>11.600000000000001</v>
      </c>
      <c r="AH32" s="881">
        <v>-27.400000000000002</v>
      </c>
      <c r="AI32" s="881">
        <v>481.82</v>
      </c>
      <c r="AJ32" s="879">
        <v>8.2000000000000011</v>
      </c>
      <c r="AK32" s="879">
        <v>7.1</v>
      </c>
      <c r="AL32" s="892">
        <v>5650</v>
      </c>
      <c r="AM32" s="886">
        <v>0.5</v>
      </c>
      <c r="AN32" s="879">
        <v>0</v>
      </c>
      <c r="AO32" s="753">
        <f>IF(U32="n/a","n/a",IF(AA32&lt;0,"n/a",IF(AA32="n/a","n/a",J32+U32-AA32)))</f>
        <v>-15.077237411658491</v>
      </c>
      <c r="AP32" s="754">
        <f>IF(U32="n/a","n/a",J32+U32)</f>
        <v>12.804244069822989</v>
      </c>
      <c r="AQ32" s="902">
        <f>IF(OR(AC32&lt;0.01,AF32="n/a"),"n/a",(I32/SQRT(22.5*AC32*(I32/AF32))-1)*100)</f>
        <v>99.753593065023054</v>
      </c>
      <c r="AR32" s="663">
        <f>INDEX(Historical!$C$7:$C$1279,MATCH(B32,Historical!$B$7:$B$1301,0))*IF(AH32="n/a",1.03,IF(AH32&lt;0,1.01,IF(AH32&gt;10,1.1,(1+AH32/100))))</f>
        <v>1.5756000000000001</v>
      </c>
      <c r="AS32" s="900">
        <f>IF($AI32="n/a",1.03*AR32,IF($AI32&lt;0,1.01*AR32,IF($AI32&gt;10,1.1*AR32,(1+$AI32/100)*AR32)))</f>
        <v>1.7331600000000003</v>
      </c>
      <c r="AT32" s="900">
        <f>IF($AK32="n/a",1.03*AS32,IF($AK32&lt;0,1.01*AS32,IF($AK32&gt;10,1.1*AS32,(1+$AK32/100)*AS32)))</f>
        <v>1.8562143600000003</v>
      </c>
      <c r="AU32" s="900">
        <f>IF($AK32="n/a",1.03*AT32,IF($AK32&lt;0,1.01*AT32,IF($AK32&gt;10,1.1*AT32,(1+$AK32/100)*AT32)))</f>
        <v>1.9880055795600002</v>
      </c>
      <c r="AV32" s="900">
        <f>IF($AK32="n/a",1.03*AU32,IF($AK32&lt;0,1.01*AU32,IF($AK32&gt;10,1.1*AU32,(1+$AK32/100)*AU32)))</f>
        <v>2.1291539757087601</v>
      </c>
      <c r="AW32" s="663">
        <f>SUM(AR32:AV32)</f>
        <v>9.2821339152687603</v>
      </c>
      <c r="AX32" s="761">
        <f>AW32/I32*100</f>
        <v>24.660292017185867</v>
      </c>
      <c r="AY32" s="948">
        <v>0.85</v>
      </c>
      <c r="AZ32" s="886">
        <v>53.44</v>
      </c>
      <c r="BA32" s="886">
        <v>-32.4</v>
      </c>
      <c r="BB32" s="886">
        <v>0.41000000000000003</v>
      </c>
      <c r="BC32" s="886">
        <v>-19.05</v>
      </c>
      <c r="BE32" s="635">
        <v>2011</v>
      </c>
      <c r="BF32" s="912">
        <f>IF(BE32&gt;2008,0,IF(BE32&gt;2001,1,IF(BE32&gt;1990,2,IF(BE32&gt;1980,3,IF(BE32&gt;1973,4,IF(BE32&gt;1970,5,IF(BE32&gt;1960,6,IF(BE32&gt;1958,7,IF(BE32&gt;1953,8,9)))))))))</f>
        <v>0</v>
      </c>
      <c r="BG32" s="896">
        <v>3</v>
      </c>
    </row>
    <row r="33" spans="1:59" ht="11.25" customHeight="1" x14ac:dyDescent="0.2">
      <c r="A33" s="885" t="s">
        <v>442</v>
      </c>
      <c r="B33" s="889" t="s">
        <v>443</v>
      </c>
      <c r="C33" s="946" t="s">
        <v>108</v>
      </c>
      <c r="D33" s="946" t="s">
        <v>118</v>
      </c>
      <c r="E33" s="746">
        <v>16</v>
      </c>
      <c r="F33" s="1185">
        <v>231</v>
      </c>
      <c r="G33" s="1184" t="s">
        <v>106</v>
      </c>
      <c r="H33" s="1184" t="s">
        <v>106</v>
      </c>
      <c r="I33" s="888">
        <v>103.29</v>
      </c>
      <c r="J33" s="663">
        <f>(M33/I33)*100</f>
        <v>2.4397327911704907</v>
      </c>
      <c r="K33" s="891">
        <v>0.63</v>
      </c>
      <c r="L33" s="901">
        <v>4</v>
      </c>
      <c r="M33" s="654">
        <f>K33*L33</f>
        <v>2.52</v>
      </c>
      <c r="N33" s="884" t="s">
        <v>378</v>
      </c>
      <c r="O33" s="747">
        <v>0.6</v>
      </c>
      <c r="P33" s="875">
        <v>43790</v>
      </c>
      <c r="Q33" s="875">
        <v>43814</v>
      </c>
      <c r="R33" s="654">
        <f>(K33-O33)/O33*100</f>
        <v>5.0000000000000044</v>
      </c>
      <c r="S33" s="714">
        <f>IF(INDEX(Historical!$D$7:$D$1277,MATCH(B33,Historical!$B$7:$B$1301,0))=0,"n/a",(INDEX(Historical!$C$7:$C$1279,MATCH(B33,Historical!$B$7:$B$1301,0))/INDEX(Historical!$D$7:$D$1277,MATCH(B33,Historical!$B$7:$B$1301,0))-1)*100)</f>
        <v>6.578947368421062</v>
      </c>
      <c r="T33" s="714">
        <f>IF(INDEX(Historical!$F$7:$F$1270,MATCH(B33,Historical!$B$7:$B$1301,0))=0,"n/a",((INDEX(Historical!$C$7:$C$1279,MATCH(B33,Historical!$B$7:$B$1301,0))/INDEX(Historical!$F$7:$F$1270,MATCH(B33,Historical!$B$7:$B$1301,0)))^(1/3)-1)*100)</f>
        <v>6.1785390014408526</v>
      </c>
      <c r="U33" s="714">
        <f>IF(INDEX(Historical!$H$7:$H$1270,MATCH(B33,Historical!$B$7:$B$1301,0))=0,"n/a",((INDEX(Historical!$C$7:$C$1279,MATCH(B33,Historical!$B$7:$B$1301,0))/INDEX(Historical!$H$7:$H$1270,MATCH(B33,Historical!$B$7:$B$1301,0)))^(1/5)-1)*100)</f>
        <v>18.048393622212046</v>
      </c>
      <c r="V33" s="714">
        <f>IF(INDEX(Historical!$O$7:$O$1270,MATCH(B33,Historical!$B$7:$B$1301,0))=0,"n/a",((INDEX(Historical!$C$7:$C$1279,MATCH(B33,Historical!$B$7:$B$1301,0))/INDEX(Historical!$O$7:$O$1270,MATCH(B33,Historical!$B$7:$B$1301,0)))^(1/10)-1)*100)</f>
        <v>15.206087060370677</v>
      </c>
      <c r="W33" s="715">
        <f>IF(OR(U33&lt;=0,U33="n/a",V33&lt;=0,V33="n/a"),"n/a",U33/V33)</f>
        <v>1.1869189983298756</v>
      </c>
      <c r="X33" s="716" t="str">
        <f>IF(OR(AJ33&lt;=0,AJ33="n/a",U33&lt;=0,U33="n/a"),"n/a",U33/AJ33)</f>
        <v>n/a</v>
      </c>
      <c r="Y33" s="890"/>
      <c r="Z33" s="663">
        <f>IF(OR(AC33&lt;0.01,AC33="n/a"),"n/a",M33/AC33*100)</f>
        <v>45.652173913043484</v>
      </c>
      <c r="AA33" s="900">
        <f>IF(OR(AC33&lt;0.01,AC33="n/a"),"n/a",I33/AC33)</f>
        <v>18.711956521739133</v>
      </c>
      <c r="AB33" s="901">
        <v>12</v>
      </c>
      <c r="AC33" s="879">
        <v>5.52</v>
      </c>
      <c r="AD33" s="879">
        <v>0.94</v>
      </c>
      <c r="AE33" s="879">
        <v>0.59</v>
      </c>
      <c r="AF33" s="879">
        <v>1.1399999999999999</v>
      </c>
      <c r="AG33" s="879">
        <v>6.3</v>
      </c>
      <c r="AH33" s="881">
        <v>45.9</v>
      </c>
      <c r="AI33" s="881">
        <v>16.100000000000001</v>
      </c>
      <c r="AJ33" s="879">
        <v>-1.9</v>
      </c>
      <c r="AK33" s="879">
        <v>19.400000000000002</v>
      </c>
      <c r="AL33" s="892">
        <v>6070</v>
      </c>
      <c r="AM33" s="886">
        <v>0.8</v>
      </c>
      <c r="AN33" s="879">
        <v>0.41</v>
      </c>
      <c r="AO33" s="753">
        <f>IF(U33="n/a","n/a",IF(AA33&lt;0,"n/a",IF(AA33="n/a","n/a",J33+U33-AA33)))</f>
        <v>1.7761698916434057</v>
      </c>
      <c r="AP33" s="754">
        <f>IF(U33="n/a","n/a",J33+U33)</f>
        <v>20.488126413382538</v>
      </c>
      <c r="AQ33" s="902">
        <f>IF(OR(AC33&lt;0.01,AF33="n/a"),"n/a",(I33/SQRT(22.5*AC33*(I33/AF33))-1)*100)</f>
        <v>-2.6309872819840097</v>
      </c>
      <c r="AR33" s="663">
        <f>INDEX(Historical!$C$7:$C$1279,MATCH(B33,Historical!$B$7:$B$1301,0))*IF(AH33="n/a",1.03,IF(AH33&lt;0,1.01,IF(AH33&gt;10,1.1,(1+AH33/100))))</f>
        <v>2.6730000000000005</v>
      </c>
      <c r="AS33" s="900">
        <f>IF($AI33="n/a",1.03*AR33,IF($AI33&lt;0,1.01*AR33,IF($AI33&gt;10,1.1*AR33,(1+$AI33/100)*AR33)))</f>
        <v>2.9403000000000006</v>
      </c>
      <c r="AT33" s="900">
        <f>IF($AK33="n/a",1.03*AS33,IF($AK33&lt;0,1.01*AS33,IF($AK33&gt;10,1.1*AS33,(1+$AK33/100)*AS33)))</f>
        <v>3.2343300000000008</v>
      </c>
      <c r="AU33" s="900">
        <f>IF($AK33="n/a",1.03*AT33,IF($AK33&lt;0,1.01*AT33,IF($AK33&gt;10,1.1*AT33,(1+$AK33/100)*AT33)))</f>
        <v>3.5577630000000013</v>
      </c>
      <c r="AV33" s="900">
        <f>IF($AK33="n/a",1.03*AU33,IF($AK33&lt;0,1.01*AU33,IF($AK33&gt;10,1.1*AU33,(1+$AK33/100)*AU33)))</f>
        <v>3.9135393000000018</v>
      </c>
      <c r="AW33" s="663">
        <f>SUM(AR33:AV33)</f>
        <v>16.318932300000007</v>
      </c>
      <c r="AX33" s="761">
        <f>AW33/I33*100</f>
        <v>15.799140575079878</v>
      </c>
      <c r="AY33" s="948">
        <v>0.56000000000000005</v>
      </c>
      <c r="AZ33" s="886">
        <v>35.43</v>
      </c>
      <c r="BA33" s="886">
        <v>-27.57</v>
      </c>
      <c r="BB33" s="886">
        <v>-0.03</v>
      </c>
      <c r="BC33" s="886">
        <v>-13.25</v>
      </c>
      <c r="BE33" s="635">
        <v>2005</v>
      </c>
      <c r="BF33" s="912">
        <f>IF(BE33&gt;2008,0,IF(BE33&gt;2001,1,IF(BE33&gt;1990,2,IF(BE33&gt;1980,3,IF(BE33&gt;1973,4,IF(BE33&gt;1970,5,IF(BE33&gt;1960,6,IF(BE33&gt;1958,7,IF(BE33&gt;1953,8,9)))))))))</f>
        <v>1</v>
      </c>
      <c r="BG33" s="896">
        <v>0.8</v>
      </c>
    </row>
    <row r="34" spans="1:59" ht="11.25" customHeight="1" x14ac:dyDescent="0.2">
      <c r="A34" s="877" t="s">
        <v>946</v>
      </c>
      <c r="B34" s="889" t="s">
        <v>947</v>
      </c>
      <c r="C34" s="946" t="s">
        <v>108</v>
      </c>
      <c r="D34" s="946" t="s">
        <v>118</v>
      </c>
      <c r="E34" s="746">
        <v>10</v>
      </c>
      <c r="F34" s="1185">
        <v>379</v>
      </c>
      <c r="G34" s="1197" t="s">
        <v>37</v>
      </c>
      <c r="H34" s="1197" t="s">
        <v>115</v>
      </c>
      <c r="I34" s="888">
        <v>97.49</v>
      </c>
      <c r="J34" s="663">
        <f>(M34/I34)*100</f>
        <v>1.8463432146886862</v>
      </c>
      <c r="K34" s="891">
        <v>0.45</v>
      </c>
      <c r="L34" s="901">
        <v>4</v>
      </c>
      <c r="M34" s="654">
        <f>K34*L34</f>
        <v>1.8</v>
      </c>
      <c r="N34" s="884" t="s">
        <v>592</v>
      </c>
      <c r="O34" s="747">
        <v>0.43</v>
      </c>
      <c r="P34" s="875">
        <v>43895</v>
      </c>
      <c r="Q34" s="875">
        <v>43910</v>
      </c>
      <c r="R34" s="654">
        <f>(K34-O34)/O34*100</f>
        <v>4.6511627906976782</v>
      </c>
      <c r="S34" s="714">
        <f>IF(INDEX(Historical!$D$7:$D$1277,MATCH(B34,Historical!$B$7:$B$1301,0))=0,"n/a",(INDEX(Historical!$C$7:$C$1279,MATCH(B34,Historical!$B$7:$B$1301,0))/INDEX(Historical!$D$7:$D$1277,MATCH(B34,Historical!$B$7:$B$1301,0))-1)*100)</f>
        <v>4.8780487804878092</v>
      </c>
      <c r="T34" s="714">
        <f>IF(INDEX(Historical!$F$7:$F$1270,MATCH(B34,Historical!$B$7:$B$1301,0))=0,"n/a",((INDEX(Historical!$C$7:$C$1279,MATCH(B34,Historical!$B$7:$B$1301,0))/INDEX(Historical!$F$7:$F$1270,MATCH(B34,Historical!$B$7:$B$1301,0)))^(1/3)-1)*100)</f>
        <v>4.2065344470325394</v>
      </c>
      <c r="U34" s="714">
        <f>IF(INDEX(Historical!$H$7:$H$1270,MATCH(B34,Historical!$B$7:$B$1301,0))=0,"n/a",((INDEX(Historical!$C$7:$C$1279,MATCH(B34,Historical!$B$7:$B$1301,0))/INDEX(Historical!$H$7:$H$1270,MATCH(B34,Historical!$B$7:$B$1301,0)))^(1/5)-1)*100)</f>
        <v>3.6175193719643062</v>
      </c>
      <c r="V34" s="714">
        <f>IF(INDEX(Historical!$O$7:$O$1270,MATCH(B34,Historical!$B$7:$B$1301,0))=0,"n/a",((INDEX(Historical!$C$7:$C$1279,MATCH(B34,Historical!$B$7:$B$1301,0))/INDEX(Historical!$O$7:$O$1270,MATCH(B34,Historical!$B$7:$B$1301,0)))^(1/10)-1)*100)</f>
        <v>2.9987247698217256</v>
      </c>
      <c r="W34" s="715">
        <f>IF(OR(U34&lt;=0,U34="n/a",V34&lt;=0,V34="n/a"),"n/a",U34/V34)</f>
        <v>1.2063525830612885</v>
      </c>
      <c r="X34" s="716">
        <f>IF(OR(AJ34&lt;=0,AJ34="n/a",U34&lt;=0,U34="n/a"),"n/a",U34/AJ34)</f>
        <v>0.29410726601335818</v>
      </c>
      <c r="Y34" s="677"/>
      <c r="Z34" s="663">
        <f>IF(OR(AC34&lt;0.01,AC34="n/a"),"n/a",M34/AC34*100)</f>
        <v>51.575931232091691</v>
      </c>
      <c r="AA34" s="900">
        <f>IF(OR(AC34&lt;0.01,AC34="n/a"),"n/a",I34/AC34)</f>
        <v>27.934097421203436</v>
      </c>
      <c r="AB34" s="901">
        <v>12</v>
      </c>
      <c r="AC34" s="879">
        <v>3.49</v>
      </c>
      <c r="AD34" s="879">
        <v>3.05</v>
      </c>
      <c r="AE34" s="879">
        <v>2.58</v>
      </c>
      <c r="AF34" s="879">
        <v>3.59</v>
      </c>
      <c r="AG34" s="879">
        <v>13.700000000000001</v>
      </c>
      <c r="AH34" s="879">
        <v>2</v>
      </c>
      <c r="AI34" s="879">
        <v>6.52</v>
      </c>
      <c r="AJ34" s="879">
        <v>12.3</v>
      </c>
      <c r="AK34" s="879">
        <v>9.02</v>
      </c>
      <c r="AL34" s="892">
        <v>18260</v>
      </c>
      <c r="AM34" s="886">
        <v>0.4</v>
      </c>
      <c r="AN34" s="879">
        <v>0.97</v>
      </c>
      <c r="AO34" s="753">
        <f>IF(U34="n/a","n/a",IF(AA34&lt;0,"n/a",IF(AA34="n/a","n/a",J34+U34-AA34)))</f>
        <v>-22.470234834550443</v>
      </c>
      <c r="AP34" s="754">
        <f>IF(U34="n/a","n/a",J34+U34)</f>
        <v>5.4638625866529926</v>
      </c>
      <c r="AQ34" s="902">
        <f>IF(OR(AC34&lt;0.01,AF34="n/a"),"n/a",(I34/SQRT(22.5*AC34*(I34/AF34))-1)*100)</f>
        <v>111.11703941139201</v>
      </c>
      <c r="AR34" s="663">
        <f>INDEX(Historical!$C$7:$C$1279,MATCH(B34,Historical!$B$7:$B$1301,0))*IF(AH34="n/a",1.03,IF(AH34&lt;0,1.01,IF(AH34&gt;10,1.1,(1+AH34/100))))</f>
        <v>1.7544</v>
      </c>
      <c r="AS34" s="900">
        <f>IF($AI34="n/a",1.03*AR34,IF($AI34&lt;0,1.01*AR34,IF($AI34&gt;10,1.1*AR34,(1+$AI34/100)*AR34)))</f>
        <v>1.8687868799999998</v>
      </c>
      <c r="AT34" s="900">
        <f>IF($AK34="n/a",1.03*AS34,IF($AK34&lt;0,1.01*AS34,IF($AK34&gt;10,1.1*AS34,(1+$AK34/100)*AS34)))</f>
        <v>2.0373514565759998</v>
      </c>
      <c r="AU34" s="900">
        <f>IF($AK34="n/a",1.03*AT34,IF($AK34&lt;0,1.01*AT34,IF($AK34&gt;10,1.1*AT34,(1+$AK34/100)*AT34)))</f>
        <v>2.2211205579591553</v>
      </c>
      <c r="AV34" s="900">
        <f>IF($AK34="n/a",1.03*AU34,IF($AK34&lt;0,1.01*AU34,IF($AK34&gt;10,1.1*AU34,(1+$AK34/100)*AU34)))</f>
        <v>2.4214656322870711</v>
      </c>
      <c r="AW34" s="663">
        <f>SUM(AR34:AV34)</f>
        <v>10.303124526822227</v>
      </c>
      <c r="AX34" s="761">
        <f>AW34/I34*100</f>
        <v>10.568391144550445</v>
      </c>
      <c r="AY34" s="948">
        <v>0.75</v>
      </c>
      <c r="AZ34" s="886">
        <v>49.78</v>
      </c>
      <c r="BA34" s="886">
        <v>-10.94</v>
      </c>
      <c r="BB34" s="886">
        <v>8.4500000000000011</v>
      </c>
      <c r="BC34" s="886">
        <v>6.2799999999999994</v>
      </c>
      <c r="BE34" s="635">
        <v>2011</v>
      </c>
      <c r="BF34" s="912">
        <f>IF(BE34&gt;2008,0,IF(BE34&gt;2001,1,IF(BE34&gt;1990,2,IF(BE34&gt;1980,3,IF(BE34&gt;1973,4,IF(BE34&gt;1970,5,IF(BE34&gt;1960,6,IF(BE34&gt;1958,7,IF(BE34&gt;1953,8,9)))))))))</f>
        <v>0</v>
      </c>
      <c r="BG34" s="896">
        <v>3.5000000000000004</v>
      </c>
    </row>
    <row r="35" spans="1:59" ht="11.25" customHeight="1" x14ac:dyDescent="0.2">
      <c r="A35" s="877" t="s">
        <v>872</v>
      </c>
      <c r="B35" s="889" t="s">
        <v>873</v>
      </c>
      <c r="C35" s="946" t="s">
        <v>4325</v>
      </c>
      <c r="D35" s="946" t="s">
        <v>4326</v>
      </c>
      <c r="E35" s="746">
        <v>7</v>
      </c>
      <c r="F35" s="1185">
        <v>625</v>
      </c>
      <c r="G35" s="1185" t="s">
        <v>115</v>
      </c>
      <c r="H35" s="1185" t="s">
        <v>115</v>
      </c>
      <c r="I35" s="888">
        <v>12.98</v>
      </c>
      <c r="J35" s="663">
        <f>(M35/I35)*100</f>
        <v>8.9368258859784273</v>
      </c>
      <c r="K35" s="891">
        <v>0.28999999999999998</v>
      </c>
      <c r="L35" s="901">
        <v>4</v>
      </c>
      <c r="M35" s="654">
        <f>K35*L35</f>
        <v>1.1599999999999999</v>
      </c>
      <c r="N35" s="884" t="s">
        <v>464</v>
      </c>
      <c r="O35" s="747">
        <v>0.28000000000000003</v>
      </c>
      <c r="P35" s="875">
        <v>43828</v>
      </c>
      <c r="Q35" s="875">
        <v>43844</v>
      </c>
      <c r="R35" s="654">
        <f>(K35-O35)/O35*100</f>
        <v>3.5714285714285547</v>
      </c>
      <c r="S35" s="714">
        <f>IF(INDEX(Historical!$D$7:$D$1277,MATCH(B35,Historical!$B$7:$B$1301,0))=0,"n/a",(INDEX(Historical!$C$7:$C$1279,MATCH(B35,Historical!$B$7:$B$1301,0))/INDEX(Historical!$D$7:$D$1277,MATCH(B35,Historical!$B$7:$B$1301,0))-1)*100)</f>
        <v>3.7037037037036979</v>
      </c>
      <c r="T35" s="714">
        <f>IF(INDEX(Historical!$F$7:$F$1270,MATCH(B35,Historical!$B$7:$B$1301,0))=0,"n/a",((INDEX(Historical!$C$7:$C$1279,MATCH(B35,Historical!$B$7:$B$1301,0))/INDEX(Historical!$F$7:$F$1270,MATCH(B35,Historical!$B$7:$B$1301,0)))^(1/3)-1)*100)</f>
        <v>3.8498820370220788</v>
      </c>
      <c r="U35" s="714">
        <f>IF(INDEX(Historical!$H$7:$H$1270,MATCH(B35,Historical!$B$7:$B$1301,0))=0,"n/a",((INDEX(Historical!$C$7:$C$1279,MATCH(B35,Historical!$B$7:$B$1301,0))/INDEX(Historical!$H$7:$H$1270,MATCH(B35,Historical!$B$7:$B$1301,0)))^(1/5)-1)*100)</f>
        <v>4.0126207180960938</v>
      </c>
      <c r="V35" s="714">
        <f>IF(INDEX(Historical!$O$7:$O$1270,MATCH(B35,Historical!$B$7:$B$1301,0))=0,"n/a",((INDEX(Historical!$C$7:$C$1279,MATCH(B35,Historical!$B$7:$B$1301,0))/INDEX(Historical!$O$7:$O$1270,MATCH(B35,Historical!$B$7:$B$1301,0)))^(1/10)-1)*100)</f>
        <v>3.6841429121064806</v>
      </c>
      <c r="W35" s="715">
        <f>IF(OR(U35&lt;=0,U35="n/a",V35&lt;=0,V35="n/a"),"n/a",U35/V35)</f>
        <v>1.0891598979263808</v>
      </c>
      <c r="X35" s="716" t="str">
        <f>IF(OR(AJ35&lt;=0,AJ35="n/a",U35&lt;=0,U35="n/a"),"n/a",U35/AJ35)</f>
        <v>n/a</v>
      </c>
      <c r="Y35" s="673"/>
      <c r="Z35" s="663">
        <f>IF(OR(AC35&lt;0.01,AC35="n/a"),"n/a",M35/AC35*100)</f>
        <v>313.51351351351349</v>
      </c>
      <c r="AA35" s="900">
        <f>IF(OR(AC35&lt;0.01,AC35="n/a"),"n/a",I35/AC35)</f>
        <v>35.081081081081081</v>
      </c>
      <c r="AB35" s="901">
        <v>12</v>
      </c>
      <c r="AC35" s="879">
        <v>0.37</v>
      </c>
      <c r="AD35" s="879">
        <v>11.83</v>
      </c>
      <c r="AE35" s="879">
        <v>3.9</v>
      </c>
      <c r="AF35" s="879">
        <v>0.8</v>
      </c>
      <c r="AG35" s="879" t="s">
        <v>136</v>
      </c>
      <c r="AH35" s="879">
        <v>64.099999999999994</v>
      </c>
      <c r="AI35" s="879">
        <v>111.53999999999999</v>
      </c>
      <c r="AJ35" s="879">
        <v>-11.899999999999999</v>
      </c>
      <c r="AK35" s="879">
        <v>3</v>
      </c>
      <c r="AL35" s="892">
        <v>1140</v>
      </c>
      <c r="AM35" s="886">
        <v>0.70000000000000007</v>
      </c>
      <c r="AN35" s="879">
        <v>1.33</v>
      </c>
      <c r="AO35" s="753">
        <f>IF(U35="n/a","n/a",IF(AA35&lt;0,"n/a",IF(AA35="n/a","n/a",J35+U35-AA35)))</f>
        <v>-22.131634477006561</v>
      </c>
      <c r="AP35" s="754">
        <f>IF(U35="n/a","n/a",J35+U35)</f>
        <v>12.94944660407452</v>
      </c>
      <c r="AQ35" s="902">
        <f>IF(OR(AC35&lt;0.01,AF35="n/a"),"n/a",(I35/SQRT(22.5*AC35*(I35/AF35))-1)*100)</f>
        <v>11.683809360503439</v>
      </c>
      <c r="AR35" s="663">
        <f>INDEX(Historical!$C$7:$C$1279,MATCH(B35,Historical!$B$7:$B$1301,0))*IF(AH35="n/a",1.03,IF(AH35&lt;0,1.01,IF(AH35&gt;10,1.1,(1+AH35/100))))</f>
        <v>1.2320000000000002</v>
      </c>
      <c r="AS35" s="900">
        <f>IF($AI35="n/a",1.03*AR35,IF($AI35&lt;0,1.01*AR35,IF($AI35&gt;10,1.1*AR35,(1+$AI35/100)*AR35)))</f>
        <v>1.3552000000000004</v>
      </c>
      <c r="AT35" s="900">
        <f>IF($AK35="n/a",1.03*AS35,IF($AK35&lt;0,1.01*AS35,IF($AK35&gt;10,1.1*AS35,(1+$AK35/100)*AS35)))</f>
        <v>1.3958560000000004</v>
      </c>
      <c r="AU35" s="900">
        <f>IF($AK35="n/a",1.03*AT35,IF($AK35&lt;0,1.01*AT35,IF($AK35&gt;10,1.1*AT35,(1+$AK35/100)*AT35)))</f>
        <v>1.4377316800000004</v>
      </c>
      <c r="AV35" s="900">
        <f>IF($AK35="n/a",1.03*AU35,IF($AK35&lt;0,1.01*AU35,IF($AK35&gt;10,1.1*AU35,(1+$AK35/100)*AU35)))</f>
        <v>1.4808636304000005</v>
      </c>
      <c r="AW35" s="663">
        <f>SUM(AR35:AV35)</f>
        <v>6.9016513104000019</v>
      </c>
      <c r="AX35" s="761">
        <f>AW35/I35*100</f>
        <v>53.171427661016956</v>
      </c>
      <c r="AY35" s="948">
        <v>1.1100000000000001</v>
      </c>
      <c r="AZ35" s="886">
        <v>35.339999999999996</v>
      </c>
      <c r="BA35" s="886">
        <v>-56.07</v>
      </c>
      <c r="BB35" s="886">
        <v>3.6900000000000004</v>
      </c>
      <c r="BC35" s="886">
        <v>-39.160000000000004</v>
      </c>
      <c r="BE35" s="635">
        <v>2014</v>
      </c>
      <c r="BF35" s="912">
        <f>IF(BE35&gt;2008,0,IF(BE35&gt;2001,1,IF(BE35&gt;1990,2,IF(BE35&gt;1980,3,IF(BE35&gt;1973,4,IF(BE35&gt;1970,5,IF(BE35&gt;1960,6,IF(BE35&gt;1958,7,IF(BE35&gt;1953,8,9)))))))))</f>
        <v>0</v>
      </c>
      <c r="BG35" s="896" t="s">
        <v>136</v>
      </c>
    </row>
    <row r="36" spans="1:59" ht="11.25" customHeight="1" x14ac:dyDescent="0.2">
      <c r="A36" s="877" t="s">
        <v>884</v>
      </c>
      <c r="B36" s="889" t="s">
        <v>885</v>
      </c>
      <c r="C36" s="946" t="s">
        <v>112</v>
      </c>
      <c r="D36" s="946" t="s">
        <v>4338</v>
      </c>
      <c r="E36" s="746">
        <v>8</v>
      </c>
      <c r="F36" s="1185">
        <v>544</v>
      </c>
      <c r="G36" s="1185" t="s">
        <v>106</v>
      </c>
      <c r="H36" s="1185" t="s">
        <v>106</v>
      </c>
      <c r="I36" s="888">
        <v>29.29</v>
      </c>
      <c r="J36" s="663">
        <f>(M36/I36)*100</f>
        <v>2.0484807101399793</v>
      </c>
      <c r="K36" s="891">
        <v>0.15</v>
      </c>
      <c r="L36" s="901">
        <v>4</v>
      </c>
      <c r="M36" s="654">
        <f>K36*L36</f>
        <v>0.6</v>
      </c>
      <c r="N36" s="884" t="s">
        <v>264</v>
      </c>
      <c r="O36" s="747">
        <v>0.13</v>
      </c>
      <c r="P36" s="875">
        <v>43817</v>
      </c>
      <c r="Q36" s="875">
        <v>43835</v>
      </c>
      <c r="R36" s="654">
        <f>(K36-O36)/O36*100</f>
        <v>15.384615384615378</v>
      </c>
      <c r="S36" s="714">
        <f>IF(INDEX(Historical!$D$7:$D$1277,MATCH(B36,Historical!$B$7:$B$1301,0))=0,"n/a",(INDEX(Historical!$C$7:$C$1279,MATCH(B36,Historical!$B$7:$B$1301,0))/INDEX(Historical!$D$7:$D$1277,MATCH(B36,Historical!$B$7:$B$1301,0))-1)*100)</f>
        <v>30.000000000000004</v>
      </c>
      <c r="T36" s="714">
        <f>IF(INDEX(Historical!$F$7:$F$1270,MATCH(B36,Historical!$B$7:$B$1301,0))=0,"n/a",((INDEX(Historical!$C$7:$C$1279,MATCH(B36,Historical!$B$7:$B$1301,0))/INDEX(Historical!$F$7:$F$1270,MATCH(B36,Historical!$B$7:$B$1301,0)))^(1/3)-1)*100)</f>
        <v>37.50688670741409</v>
      </c>
      <c r="U36" s="714">
        <f>IF(INDEX(Historical!$H$7:$H$1270,MATCH(B36,Historical!$B$7:$B$1301,0))=0,"n/a",((INDEX(Historical!$C$7:$C$1279,MATCH(B36,Historical!$B$7:$B$1301,0))/INDEX(Historical!$H$7:$H$1270,MATCH(B36,Historical!$B$7:$B$1301,0)))^(1/5)-1)*100)</f>
        <v>34.080129120845726</v>
      </c>
      <c r="V36" s="714" t="str">
        <f>IF(INDEX(Historical!$O$7:$O$1270,MATCH(B36,Historical!$B$7:$B$1301,0))=0,"n/a",((INDEX(Historical!$C$7:$C$1279,MATCH(B36,Historical!$B$7:$B$1301,0))/INDEX(Historical!$O$7:$O$1270,MATCH(B36,Historical!$B$7:$B$1301,0)))^(1/10)-1)*100)</f>
        <v>n/a</v>
      </c>
      <c r="W36" s="715" t="str">
        <f>IF(OR(U36&lt;=0,U36="n/a",V36&lt;=0,V36="n/a"),"n/a",U36/V36)</f>
        <v>n/a</v>
      </c>
      <c r="X36" s="716">
        <f>IF(OR(AJ36&lt;=0,AJ36="n/a",U36&lt;=0,U36="n/a"),"n/a",U36/AJ36)</f>
        <v>2.0780566537101048</v>
      </c>
      <c r="Y36" s="673"/>
      <c r="Z36" s="663">
        <f>IF(OR(AC36&lt;0.01,AC36="n/a"),"n/a",M36/AC36*100)</f>
        <v>11.928429423459244</v>
      </c>
      <c r="AA36" s="900">
        <f>IF(OR(AC36&lt;0.01,AC36="n/a"),"n/a",I36/AC36)</f>
        <v>5.8230616302186871</v>
      </c>
      <c r="AB36" s="901">
        <v>12</v>
      </c>
      <c r="AC36" s="879">
        <v>5.03</v>
      </c>
      <c r="AD36" s="879">
        <v>0.33</v>
      </c>
      <c r="AE36" s="879">
        <v>1.68</v>
      </c>
      <c r="AF36" s="879">
        <v>0.57999999999999996</v>
      </c>
      <c r="AG36" s="879">
        <v>10.299999999999999</v>
      </c>
      <c r="AH36" s="879">
        <v>10.5</v>
      </c>
      <c r="AI36" s="879">
        <v>20.190000000000001</v>
      </c>
      <c r="AJ36" s="879">
        <v>16.400000000000002</v>
      </c>
      <c r="AK36" s="879">
        <v>17.940000000000001</v>
      </c>
      <c r="AL36" s="892">
        <v>3460</v>
      </c>
      <c r="AM36" s="886">
        <v>3</v>
      </c>
      <c r="AN36" s="879">
        <v>2.5099999999999998</v>
      </c>
      <c r="AO36" s="753">
        <f>IF(U36="n/a","n/a",IF(AA36&lt;0,"n/a",IF(AA36="n/a","n/a",J36+U36-AA36)))</f>
        <v>30.305548200767014</v>
      </c>
      <c r="AP36" s="754">
        <f>IF(U36="n/a","n/a",J36+U36)</f>
        <v>36.128609830985702</v>
      </c>
      <c r="AQ36" s="902">
        <f>IF(OR(AC36&lt;0.01,AF36="n/a"),"n/a",(I36/SQRT(22.5*AC36*(I36/AF36))-1)*100)</f>
        <v>-61.256537494684117</v>
      </c>
      <c r="AR36" s="663">
        <f>INDEX(Historical!$C$7:$C$1279,MATCH(B36,Historical!$B$7:$B$1301,0))*IF(AH36="n/a",1.03,IF(AH36&lt;0,1.01,IF(AH36&gt;10,1.1,(1+AH36/100))))</f>
        <v>0.57200000000000006</v>
      </c>
      <c r="AS36" s="900">
        <f>IF($AI36="n/a",1.03*AR36,IF($AI36&lt;0,1.01*AR36,IF($AI36&gt;10,1.1*AR36,(1+$AI36/100)*AR36)))</f>
        <v>0.62920000000000009</v>
      </c>
      <c r="AT36" s="900">
        <f>IF($AK36="n/a",1.03*AS36,IF($AK36&lt;0,1.01*AS36,IF($AK36&gt;10,1.1*AS36,(1+$AK36/100)*AS36)))</f>
        <v>0.69212000000000018</v>
      </c>
      <c r="AU36" s="900">
        <f>IF($AK36="n/a",1.03*AT36,IF($AK36&lt;0,1.01*AT36,IF($AK36&gt;10,1.1*AT36,(1+$AK36/100)*AT36)))</f>
        <v>0.76133200000000023</v>
      </c>
      <c r="AV36" s="900">
        <f>IF($AK36="n/a",1.03*AU36,IF($AK36&lt;0,1.01*AU36,IF($AK36&gt;10,1.1*AU36,(1+$AK36/100)*AU36)))</f>
        <v>0.83746520000000035</v>
      </c>
      <c r="AW36" s="663">
        <f>SUM(AR36:AV36)</f>
        <v>3.4921172000000009</v>
      </c>
      <c r="AX36" s="761">
        <f>AW36/I36*100</f>
        <v>11.922557869580066</v>
      </c>
      <c r="AY36" s="948">
        <v>2.0299999999999998</v>
      </c>
      <c r="AZ36" s="886">
        <v>248.28</v>
      </c>
      <c r="BA36" s="886">
        <v>-41.370000000000005</v>
      </c>
      <c r="BB36" s="886">
        <v>6.1899999999999995</v>
      </c>
      <c r="BC36" s="886">
        <v>-20.8</v>
      </c>
      <c r="BE36" s="635">
        <v>2013</v>
      </c>
      <c r="BF36" s="912">
        <f>IF(BE36&gt;2008,0,IF(BE36&gt;2001,1,IF(BE36&gt;1990,2,IF(BE36&gt;1980,3,IF(BE36&gt;1973,4,IF(BE36&gt;1970,5,IF(BE36&gt;1960,6,IF(BE36&gt;1958,7,IF(BE36&gt;1953,8,9)))))))))</f>
        <v>0</v>
      </c>
      <c r="BG36" s="896">
        <v>2.6</v>
      </c>
    </row>
    <row r="37" spans="1:59" ht="11.25" customHeight="1" x14ac:dyDescent="0.2">
      <c r="A37" s="877" t="s">
        <v>403</v>
      </c>
      <c r="B37" s="889" t="s">
        <v>404</v>
      </c>
      <c r="C37" s="946" t="s">
        <v>123</v>
      </c>
      <c r="D37" s="946" t="s">
        <v>4180</v>
      </c>
      <c r="E37" s="746">
        <v>26</v>
      </c>
      <c r="F37" s="1185">
        <v>127</v>
      </c>
      <c r="G37" s="1135" t="s">
        <v>37</v>
      </c>
      <c r="H37" s="1135" t="s">
        <v>37</v>
      </c>
      <c r="I37" s="879">
        <v>77.209999999999994</v>
      </c>
      <c r="J37" s="663">
        <f>(M37/I37)*100</f>
        <v>1.9945602901178607</v>
      </c>
      <c r="K37" s="898">
        <v>0.38500000000000001</v>
      </c>
      <c r="L37" s="901">
        <v>4</v>
      </c>
      <c r="M37" s="654">
        <f>K37*L37</f>
        <v>1.54</v>
      </c>
      <c r="N37" s="884" t="s">
        <v>163</v>
      </c>
      <c r="O37" s="748">
        <v>0.36749999999999999</v>
      </c>
      <c r="P37" s="875">
        <v>43902</v>
      </c>
      <c r="Q37" s="875">
        <v>43922</v>
      </c>
      <c r="R37" s="654">
        <f>(K37-O37)/O37*100</f>
        <v>4.7619047619047663</v>
      </c>
      <c r="S37" s="714">
        <f>IF(INDEX(Historical!$D$7:$D$1277,MATCH(B37,Historical!$B$7:$B$1301,0))=0,"n/a",(INDEX(Historical!$C$7:$C$1279,MATCH(B37,Historical!$B$7:$B$1301,0))/INDEX(Historical!$D$7:$D$1277,MATCH(B37,Historical!$B$7:$B$1301,0))-1)*100)</f>
        <v>8.4905660377358583</v>
      </c>
      <c r="T37" s="714">
        <f>IF(INDEX(Historical!$F$7:$F$1270,MATCH(B37,Historical!$B$7:$B$1301,0))=0,"n/a",((INDEX(Historical!$C$7:$C$1279,MATCH(B37,Historical!$B$7:$B$1301,0))/INDEX(Historical!$F$7:$F$1270,MATCH(B37,Historical!$B$7:$B$1301,0)))^(1/3)-1)*100)</f>
        <v>6.0572272596069343</v>
      </c>
      <c r="U37" s="714">
        <f>IF(INDEX(Historical!$H$7:$H$1270,MATCH(B37,Historical!$B$7:$B$1301,0))=0,"n/a",((INDEX(Historical!$C$7:$C$1279,MATCH(B37,Historical!$B$7:$B$1301,0))/INDEX(Historical!$H$7:$H$1270,MATCH(B37,Historical!$B$7:$B$1301,0)))^(1/5)-1)*100)</f>
        <v>6.1821828430751236</v>
      </c>
      <c r="V37" s="714">
        <f>IF(INDEX(Historical!$O$7:$O$1270,MATCH(B37,Historical!$B$7:$B$1301,0))=0,"n/a",((INDEX(Historical!$C$7:$C$1279,MATCH(B37,Historical!$B$7:$B$1301,0))/INDEX(Historical!$O$7:$O$1270,MATCH(B37,Historical!$B$7:$B$1301,0)))^(1/10)-1)*100)</f>
        <v>11.138309080140285</v>
      </c>
      <c r="W37" s="715">
        <f>IF(OR(U37&lt;=0,U37="n/a",V37&lt;=0,V37="n/a"),"n/a",U37/V37)</f>
        <v>0.55503782473571472</v>
      </c>
      <c r="X37" s="716">
        <f>IF(OR(AJ37&lt;=0,AJ37="n/a",U37&lt;=0,U37="n/a"),"n/a",U37/AJ37)</f>
        <v>0.42931825299132809</v>
      </c>
      <c r="Y37" s="890"/>
      <c r="Z37" s="663">
        <f>IF(OR(AC37&lt;0.01,AC37="n/a"),"n/a",M37/AC37*100)</f>
        <v>32.285115303983233</v>
      </c>
      <c r="AA37" s="900">
        <f>IF(OR(AC37&lt;0.01,AC37="n/a"),"n/a",I37/AC37)</f>
        <v>16.186582809224319</v>
      </c>
      <c r="AB37" s="901">
        <v>12</v>
      </c>
      <c r="AC37" s="879">
        <v>4.7699999999999996</v>
      </c>
      <c r="AD37" s="879">
        <v>1.07</v>
      </c>
      <c r="AE37" s="879">
        <v>2.2999999999999998</v>
      </c>
      <c r="AF37" s="879">
        <v>2.09</v>
      </c>
      <c r="AG37" s="879">
        <v>13.100000000000001</v>
      </c>
      <c r="AH37" s="879">
        <v>-18.3</v>
      </c>
      <c r="AI37" s="879">
        <v>27.13</v>
      </c>
      <c r="AJ37" s="879">
        <v>14.399999999999999</v>
      </c>
      <c r="AK37" s="879">
        <v>15</v>
      </c>
      <c r="AL37" s="892">
        <v>8039.9999999999991</v>
      </c>
      <c r="AM37" s="886">
        <v>0.4</v>
      </c>
      <c r="AN37" s="879">
        <v>0.81</v>
      </c>
      <c r="AO37" s="753">
        <f>IF(U37="n/a","n/a",IF(AA37&lt;0,"n/a",IF(AA37="n/a","n/a",J37+U37-AA37)))</f>
        <v>-8.0098396760313353</v>
      </c>
      <c r="AP37" s="754">
        <f>IF(U37="n/a","n/a",J37+U37)</f>
        <v>8.1767431331929838</v>
      </c>
      <c r="AQ37" s="902">
        <f>IF(OR(AC37&lt;0.01,AF37="n/a"),"n/a",(I37/SQRT(22.5*AC37*(I37/AF37))-1)*100)</f>
        <v>22.619480183893991</v>
      </c>
      <c r="AR37" s="663">
        <f>INDEX(Historical!$C$7:$C$1279,MATCH(B37,Historical!$B$7:$B$1301,0))*IF(AH37="n/a",1.03,IF(AH37&lt;0,1.01,IF(AH37&gt;10,1.1,(1+AH37/100))))</f>
        <v>1.451875</v>
      </c>
      <c r="AS37" s="900">
        <f>IF($AI37="n/a",1.03*AR37,IF($AI37&lt;0,1.01*AR37,IF($AI37&gt;10,1.1*AR37,(1+$AI37/100)*AR37)))</f>
        <v>1.5970625000000001</v>
      </c>
      <c r="AT37" s="900">
        <f>IF($AK37="n/a",1.03*AS37,IF($AK37&lt;0,1.01*AS37,IF($AK37&gt;10,1.1*AS37,(1+$AK37/100)*AS37)))</f>
        <v>1.7567687500000002</v>
      </c>
      <c r="AU37" s="900">
        <f>IF($AK37="n/a",1.03*AT37,IF($AK37&lt;0,1.01*AT37,IF($AK37&gt;10,1.1*AT37,(1+$AK37/100)*AT37)))</f>
        <v>1.9324456250000004</v>
      </c>
      <c r="AV37" s="900">
        <f>IF($AK37="n/a",1.03*AU37,IF($AK37&lt;0,1.01*AU37,IF($AK37&gt;10,1.1*AU37,(1+$AK37/100)*AU37)))</f>
        <v>2.1256901875000005</v>
      </c>
      <c r="AW37" s="663">
        <f>SUM(AR37:AV37)</f>
        <v>8.8638420625000016</v>
      </c>
      <c r="AX37" s="761">
        <f>AW37/I37*100</f>
        <v>11.480173633596689</v>
      </c>
      <c r="AY37" s="948">
        <v>1.46</v>
      </c>
      <c r="AZ37" s="886">
        <v>57.930000000000007</v>
      </c>
      <c r="BA37" s="886">
        <v>-22.32</v>
      </c>
      <c r="BB37" s="886">
        <v>10.47</v>
      </c>
      <c r="BC37" s="886">
        <v>9.92</v>
      </c>
      <c r="BE37" s="635">
        <v>1995</v>
      </c>
      <c r="BF37" s="912">
        <f>IF(BE37&gt;2008,0,IF(BE37&gt;2001,1,IF(BE37&gt;1990,2,IF(BE37&gt;1980,3,IF(BE37&gt;1973,4,IF(BE37&gt;1970,5,IF(BE37&gt;1960,6,IF(BE37&gt;1958,7,IF(BE37&gt;1953,8,9)))))))))</f>
        <v>2</v>
      </c>
      <c r="BG37" s="896">
        <v>5.6000000000000005</v>
      </c>
    </row>
    <row r="38" spans="1:59" ht="11.25" customHeight="1" x14ac:dyDescent="0.2">
      <c r="A38" s="877" t="s">
        <v>892</v>
      </c>
      <c r="B38" s="889" t="s">
        <v>893</v>
      </c>
      <c r="C38" s="946" t="s">
        <v>131</v>
      </c>
      <c r="D38" s="946" t="s">
        <v>4335</v>
      </c>
      <c r="E38" s="746">
        <v>10</v>
      </c>
      <c r="F38" s="1185">
        <v>370</v>
      </c>
      <c r="G38" s="1182" t="s">
        <v>37</v>
      </c>
      <c r="H38" s="1182" t="s">
        <v>37</v>
      </c>
      <c r="I38" s="888">
        <v>54.61</v>
      </c>
      <c r="J38" s="663">
        <f>(M38/I38)*100</f>
        <v>4.5229811389855348</v>
      </c>
      <c r="K38" s="891">
        <v>0.61750000000000005</v>
      </c>
      <c r="L38" s="901">
        <v>4</v>
      </c>
      <c r="M38" s="654">
        <f>K38*L38</f>
        <v>2.4700000000000002</v>
      </c>
      <c r="N38" s="884" t="s">
        <v>119</v>
      </c>
      <c r="O38" s="747">
        <v>0.58750000000000002</v>
      </c>
      <c r="P38" s="875">
        <v>43874</v>
      </c>
      <c r="Q38" s="875">
        <v>43891</v>
      </c>
      <c r="R38" s="654">
        <f>(K38-O38)/O38*100</f>
        <v>5.106382978723409</v>
      </c>
      <c r="S38" s="714">
        <f>IF(INDEX(Historical!$D$7:$D$1277,MATCH(B38,Historical!$B$7:$B$1301,0))=0,"n/a",(INDEX(Historical!$C$7:$C$1279,MATCH(B38,Historical!$B$7:$B$1301,0))/INDEX(Historical!$D$7:$D$1277,MATCH(B38,Historical!$B$7:$B$1301,0))-1)*100)</f>
        <v>4.9107142857142794</v>
      </c>
      <c r="T38" s="714">
        <f>IF(INDEX(Historical!$F$7:$F$1270,MATCH(B38,Historical!$B$7:$B$1301,0))=0,"n/a",((INDEX(Historical!$C$7:$C$1279,MATCH(B38,Historical!$B$7:$B$1301,0))/INDEX(Historical!$F$7:$F$1270,MATCH(B38,Historical!$B$7:$B$1301,0)))^(1/3)-1)*100)</f>
        <v>4.1521347249286578</v>
      </c>
      <c r="U38" s="714">
        <f>IF(INDEX(Historical!$H$7:$H$1270,MATCH(B38,Historical!$B$7:$B$1301,0))=0,"n/a",((INDEX(Historical!$C$7:$C$1279,MATCH(B38,Historical!$B$7:$B$1301,0))/INDEX(Historical!$H$7:$H$1270,MATCH(B38,Historical!$B$7:$B$1301,0)))^(1/5)-1)*100)</f>
        <v>3.6960845418754662</v>
      </c>
      <c r="V38" s="714">
        <f>IF(INDEX(Historical!$O$7:$O$1270,MATCH(B38,Historical!$B$7:$B$1301,0))=0,"n/a",((INDEX(Historical!$C$7:$C$1279,MATCH(B38,Historical!$B$7:$B$1301,0))/INDEX(Historical!$O$7:$O$1270,MATCH(B38,Historical!$B$7:$B$1301,0)))^(1/10)-1)*100)</f>
        <v>2.9332106797119506</v>
      </c>
      <c r="W38" s="715">
        <f>IF(OR(U38&lt;=0,U38="n/a",V38&lt;=0,V38="n/a"),"n/a",U38/V38)</f>
        <v>1.260081509807687</v>
      </c>
      <c r="X38" s="716">
        <f>IF(OR(AJ38&lt;=0,AJ38="n/a",U38&lt;=0,U38="n/a"),"n/a",U38/AJ38)</f>
        <v>0.84001921406260605</v>
      </c>
      <c r="Y38" s="666"/>
      <c r="Z38" s="663">
        <f>IF(OR(AC38&lt;0.01,AC38="n/a"),"n/a",M38/AC38*100)</f>
        <v>70.370370370370381</v>
      </c>
      <c r="AA38" s="900">
        <f>IF(OR(AC38&lt;0.01,AC38="n/a"),"n/a",I38/AC38)</f>
        <v>15.558404558404559</v>
      </c>
      <c r="AB38" s="901">
        <v>12</v>
      </c>
      <c r="AC38" s="879">
        <v>3.51</v>
      </c>
      <c r="AD38" s="879">
        <v>2.2200000000000002</v>
      </c>
      <c r="AE38" s="879">
        <v>2.39</v>
      </c>
      <c r="AF38" s="879">
        <v>1.24</v>
      </c>
      <c r="AG38" s="879">
        <v>8.1</v>
      </c>
      <c r="AH38" s="879">
        <v>6.2</v>
      </c>
      <c r="AI38" s="879">
        <v>11.53</v>
      </c>
      <c r="AJ38" s="879">
        <v>4.3999999999999995</v>
      </c>
      <c r="AK38" s="879">
        <v>7.0000000000000009</v>
      </c>
      <c r="AL38" s="892">
        <v>2850</v>
      </c>
      <c r="AM38" s="886">
        <v>0.3</v>
      </c>
      <c r="AN38" s="879">
        <v>0.76</v>
      </c>
      <c r="AO38" s="753">
        <f>IF(U38="n/a","n/a",IF(AA38&lt;0,"n/a",IF(AA38="n/a","n/a",J38+U38-AA38)))</f>
        <v>-7.3393388775435593</v>
      </c>
      <c r="AP38" s="754">
        <f>IF(U38="n/a","n/a",J38+U38)</f>
        <v>8.2190656808610001</v>
      </c>
      <c r="AQ38" s="902">
        <f>IF(OR(AC38&lt;0.01,AF38="n/a"),"n/a",(I38/SQRT(22.5*AC38*(I38/AF38))-1)*100)</f>
        <v>-7.4018919021640484</v>
      </c>
      <c r="AR38" s="663">
        <f>INDEX(Historical!$C$7:$C$1279,MATCH(B38,Historical!$B$7:$B$1301,0))*IF(AH38="n/a",1.03,IF(AH38&lt;0,1.01,IF(AH38&gt;10,1.1,(1+AH38/100))))</f>
        <v>2.4957000000000003</v>
      </c>
      <c r="AS38" s="900">
        <f>IF($AI38="n/a",1.03*AR38,IF($AI38&lt;0,1.01*AR38,IF($AI38&gt;10,1.1*AR38,(1+$AI38/100)*AR38)))</f>
        <v>2.7452700000000005</v>
      </c>
      <c r="AT38" s="900">
        <f>IF($AK38="n/a",1.03*AS38,IF($AK38&lt;0,1.01*AS38,IF($AK38&gt;10,1.1*AS38,(1+$AK38/100)*AS38)))</f>
        <v>2.937438900000001</v>
      </c>
      <c r="AU38" s="900">
        <f>IF($AK38="n/a",1.03*AT38,IF($AK38&lt;0,1.01*AT38,IF($AK38&gt;10,1.1*AT38,(1+$AK38/100)*AT38)))</f>
        <v>3.1430596230000014</v>
      </c>
      <c r="AV38" s="900">
        <f>IF($AK38="n/a",1.03*AU38,IF($AK38&lt;0,1.01*AU38,IF($AK38&gt;10,1.1*AU38,(1+$AK38/100)*AU38)))</f>
        <v>3.3630737966100015</v>
      </c>
      <c r="AW38" s="663">
        <f>SUM(AR38:AV38)</f>
        <v>14.684542319610003</v>
      </c>
      <c r="AX38" s="761">
        <f>AW38/I38*100</f>
        <v>26.889841273777705</v>
      </c>
      <c r="AY38" s="948">
        <v>0.33</v>
      </c>
      <c r="AZ38" s="886">
        <v>13.25</v>
      </c>
      <c r="BA38" s="886">
        <v>-38.36</v>
      </c>
      <c r="BB38" s="886">
        <v>-3.05</v>
      </c>
      <c r="BC38" s="886">
        <v>-24.93</v>
      </c>
      <c r="BE38" s="635">
        <v>2011</v>
      </c>
      <c r="BF38" s="912">
        <f>IF(BE38&gt;2008,0,IF(BE38&gt;2001,1,IF(BE38&gt;1990,2,IF(BE38&gt;1980,3,IF(BE38&gt;1973,4,IF(BE38&gt;1970,5,IF(BE38&gt;1960,6,IF(BE38&gt;1958,7,IF(BE38&gt;1953,8,9)))))))))</f>
        <v>0</v>
      </c>
      <c r="BG38" s="896">
        <v>3.4000000000000004</v>
      </c>
    </row>
    <row r="39" spans="1:59" ht="11.25" customHeight="1" x14ac:dyDescent="0.2">
      <c r="A39" s="895" t="s">
        <v>4419</v>
      </c>
      <c r="B39" s="889" t="s">
        <v>3977</v>
      </c>
      <c r="C39" s="946" t="s">
        <v>112</v>
      </c>
      <c r="D39" s="946" t="s">
        <v>211</v>
      </c>
      <c r="E39" s="746">
        <v>6</v>
      </c>
      <c r="F39" s="1185">
        <v>707</v>
      </c>
      <c r="G39" s="1182" t="s">
        <v>106</v>
      </c>
      <c r="H39" s="1182" t="s">
        <v>106</v>
      </c>
      <c r="I39" s="888">
        <v>102.64</v>
      </c>
      <c r="J39" s="663">
        <f>(M39/I39)*100</f>
        <v>0.5066250974279034</v>
      </c>
      <c r="K39" s="891">
        <v>0.13</v>
      </c>
      <c r="L39" s="901">
        <v>4</v>
      </c>
      <c r="M39" s="654">
        <f>K39*L39</f>
        <v>0.52</v>
      </c>
      <c r="N39" s="884" t="s">
        <v>490</v>
      </c>
      <c r="O39" s="747">
        <v>0.12</v>
      </c>
      <c r="P39" s="875">
        <v>43845</v>
      </c>
      <c r="Q39" s="875">
        <v>43858</v>
      </c>
      <c r="R39" s="654">
        <f>(K39-O39)/O39*100</f>
        <v>8.333333333333341</v>
      </c>
      <c r="S39" s="714">
        <f>IF(INDEX(Historical!$D$7:$D$1277,MATCH(B39,Historical!$B$7:$B$1301,0))=0,"n/a",(INDEX(Historical!$C$7:$C$1279,MATCH(B39,Historical!$B$7:$B$1301,0))/INDEX(Historical!$D$7:$D$1277,MATCH(B39,Historical!$B$7:$B$1301,0))-1)*100)</f>
        <v>9.0909090909090828</v>
      </c>
      <c r="T39" s="714">
        <f>IF(INDEX(Historical!$F$7:$F$1270,MATCH(B39,Historical!$B$7:$B$1301,0))=0,"n/a",((INDEX(Historical!$C$7:$C$1279,MATCH(B39,Historical!$B$7:$B$1301,0))/INDEX(Historical!$F$7:$F$1270,MATCH(B39,Historical!$B$7:$B$1301,0)))^(1/3)-1)*100)</f>
        <v>10.064241629820891</v>
      </c>
      <c r="U39" s="714">
        <f>IF(INDEX(Historical!$H$7:$H$1270,MATCH(B39,Historical!$B$7:$B$1301,0))=0,"n/a",((INDEX(Historical!$C$7:$C$1279,MATCH(B39,Historical!$B$7:$B$1301,0))/INDEX(Historical!$H$7:$H$1270,MATCH(B39,Historical!$B$7:$B$1301,0)))^(1/5)-1)*100)</f>
        <v>11.382417860287886</v>
      </c>
      <c r="V39" s="714">
        <f>IF(INDEX(Historical!$O$7:$O$1270,MATCH(B39,Historical!$B$7:$B$1301,0))=0,"n/a",((INDEX(Historical!$C$7:$C$1279,MATCH(B39,Historical!$B$7:$B$1301,0))/INDEX(Historical!$O$7:$O$1270,MATCH(B39,Historical!$B$7:$B$1301,0)))^(1/10)-1)*100)</f>
        <v>7.1773462536293131</v>
      </c>
      <c r="W39" s="715">
        <f>IF(OR(U39&lt;=0,U39="n/a",V39&lt;=0,V39="n/a"),"n/a",U39/V39)</f>
        <v>1.5858811123306509</v>
      </c>
      <c r="X39" s="716">
        <f>IF(OR(AJ39&lt;=0,AJ39="n/a",U39&lt;=0,U39="n/a"),"n/a",U39/AJ39)</f>
        <v>1.2239158989556864</v>
      </c>
      <c r="Y39" s="890"/>
      <c r="Z39" s="663">
        <f>IF(OR(AC39&lt;0.01,AC39="n/a"),"n/a",M39/AC39*100)</f>
        <v>9.7196261682243001</v>
      </c>
      <c r="AA39" s="900">
        <f>IF(OR(AC39&lt;0.01,AC39="n/a"),"n/a",I39/AC39)</f>
        <v>19.185046728971965</v>
      </c>
      <c r="AB39" s="901">
        <v>12</v>
      </c>
      <c r="AC39" s="879">
        <v>5.35</v>
      </c>
      <c r="AD39" s="879">
        <v>2.86</v>
      </c>
      <c r="AE39" s="879">
        <v>1.05</v>
      </c>
      <c r="AF39" s="879">
        <v>2.12</v>
      </c>
      <c r="AG39" s="879">
        <v>11.4</v>
      </c>
      <c r="AH39" s="879">
        <v>-10.6</v>
      </c>
      <c r="AI39" s="879">
        <v>46</v>
      </c>
      <c r="AJ39" s="879">
        <v>9.3000000000000007</v>
      </c>
      <c r="AK39" s="879">
        <v>6.6000000000000005</v>
      </c>
      <c r="AL39" s="892">
        <v>1230</v>
      </c>
      <c r="AM39" s="886">
        <v>3</v>
      </c>
      <c r="AN39" s="879">
        <v>0.87</v>
      </c>
      <c r="AO39" s="753">
        <f>IF(U39="n/a","n/a",IF(AA39&lt;0,"n/a",IF(AA39="n/a","n/a",J39+U39-AA39)))</f>
        <v>-7.2960037712561761</v>
      </c>
      <c r="AP39" s="754">
        <f>IF(U39="n/a","n/a",J39+U39)</f>
        <v>11.889042957715789</v>
      </c>
      <c r="AQ39" s="902">
        <f>IF(OR(AC39&lt;0.01,AF39="n/a"),"n/a",(I39/SQRT(22.5*AC39*(I39/AF39))-1)*100)</f>
        <v>34.449162743429305</v>
      </c>
      <c r="AR39" s="663">
        <f>INDEX(Historical!$C$7:$C$1279,MATCH(B39,Historical!$B$7:$B$1301,0))*IF(AH39="n/a",1.03,IF(AH39&lt;0,1.01,IF(AH39&gt;10,1.1,(1+AH39/100))))</f>
        <v>0.48480000000000001</v>
      </c>
      <c r="AS39" s="900">
        <f>IF($AI39="n/a",1.03*AR39,IF($AI39&lt;0,1.01*AR39,IF($AI39&gt;10,1.1*AR39,(1+$AI39/100)*AR39)))</f>
        <v>0.53328000000000009</v>
      </c>
      <c r="AT39" s="900">
        <f>IF($AK39="n/a",1.03*AS39,IF($AK39&lt;0,1.01*AS39,IF($AK39&gt;10,1.1*AS39,(1+$AK39/100)*AS39)))</f>
        <v>0.56847648000000017</v>
      </c>
      <c r="AU39" s="900">
        <f>IF($AK39="n/a",1.03*AT39,IF($AK39&lt;0,1.01*AT39,IF($AK39&gt;10,1.1*AT39,(1+$AK39/100)*AT39)))</f>
        <v>0.60599592768000021</v>
      </c>
      <c r="AV39" s="900">
        <f>IF($AK39="n/a",1.03*AU39,IF($AK39&lt;0,1.01*AU39,IF($AK39&gt;10,1.1*AU39,(1+$AK39/100)*AU39)))</f>
        <v>0.64599165890688026</v>
      </c>
      <c r="AW39" s="663">
        <f>SUM(AR39:AV39)</f>
        <v>2.8385440665868806</v>
      </c>
      <c r="AX39" s="761">
        <f>AW39/I39*100</f>
        <v>2.7655339697845682</v>
      </c>
      <c r="AY39" s="948">
        <v>0.96</v>
      </c>
      <c r="AZ39" s="886">
        <v>44.58</v>
      </c>
      <c r="BA39" s="886">
        <v>-22.8</v>
      </c>
      <c r="BB39" s="886">
        <v>5.28</v>
      </c>
      <c r="BC39" s="886">
        <v>-6.65</v>
      </c>
      <c r="BE39" s="635">
        <v>2015</v>
      </c>
      <c r="BF39" s="912">
        <f>IF(BE39&gt;2008,0,IF(BE39&gt;2001,1,IF(BE39&gt;1990,2,IF(BE39&gt;1980,3,IF(BE39&gt;1973,4,IF(BE39&gt;1970,5,IF(BE39&gt;1960,6,IF(BE39&gt;1958,7,IF(BE39&gt;1953,8,9)))))))))</f>
        <v>0</v>
      </c>
      <c r="BG39" s="896">
        <v>6</v>
      </c>
    </row>
    <row r="40" spans="1:59" ht="11.25" customHeight="1" x14ac:dyDescent="0.2">
      <c r="A40" s="877" t="s">
        <v>894</v>
      </c>
      <c r="B40" s="889" t="s">
        <v>895</v>
      </c>
      <c r="C40" s="946" t="s">
        <v>108</v>
      </c>
      <c r="D40" s="946" t="s">
        <v>118</v>
      </c>
      <c r="E40" s="746">
        <v>10</v>
      </c>
      <c r="F40" s="1185">
        <v>392</v>
      </c>
      <c r="G40" s="1199" t="s">
        <v>115</v>
      </c>
      <c r="H40" s="1199" t="s">
        <v>115</v>
      </c>
      <c r="I40" s="888">
        <v>96.99</v>
      </c>
      <c r="J40" s="663">
        <f>(M40/I40)*100</f>
        <v>2.2270337148159607</v>
      </c>
      <c r="K40" s="891">
        <v>0.54</v>
      </c>
      <c r="L40" s="901">
        <v>4</v>
      </c>
      <c r="M40" s="654">
        <f>K40*L40</f>
        <v>2.16</v>
      </c>
      <c r="N40" s="884" t="s">
        <v>163</v>
      </c>
      <c r="O40" s="747">
        <v>0.5</v>
      </c>
      <c r="P40" s="875">
        <v>43889</v>
      </c>
      <c r="Q40" s="875">
        <v>43922</v>
      </c>
      <c r="R40" s="654">
        <f>(K40-O40)/O40*100</f>
        <v>8.0000000000000071</v>
      </c>
      <c r="S40" s="714">
        <f>IF(INDEX(Historical!$D$7:$D$1277,MATCH(B40,Historical!$B$7:$B$1301,0))=0,"n/a",(INDEX(Historical!$C$7:$C$1279,MATCH(B40,Historical!$B$7:$B$1301,0))/INDEX(Historical!$D$7:$D$1277,MATCH(B40,Historical!$B$7:$B$1301,0))-1)*100)</f>
        <v>11.999999999999989</v>
      </c>
      <c r="T40" s="714">
        <f>IF(INDEX(Historical!$F$7:$F$1270,MATCH(B40,Historical!$B$7:$B$1301,0))=0,"n/a",((INDEX(Historical!$C$7:$C$1279,MATCH(B40,Historical!$B$7:$B$1301,0))/INDEX(Historical!$F$7:$F$1270,MATCH(B40,Historical!$B$7:$B$1301,0)))^(1/3)-1)*100)</f>
        <v>14.962302576856757</v>
      </c>
      <c r="U40" s="714">
        <f>IF(INDEX(Historical!$H$7:$H$1270,MATCH(B40,Historical!$B$7:$B$1301,0))=0,"n/a",((INDEX(Historical!$C$7:$C$1279,MATCH(B40,Historical!$B$7:$B$1301,0))/INDEX(Historical!$H$7:$H$1270,MATCH(B40,Historical!$B$7:$B$1301,0)))^(1/5)-1)*100)</f>
        <v>11.842691472014465</v>
      </c>
      <c r="V40" s="714">
        <f>IF(INDEX(Historical!$O$7:$O$1270,MATCH(B40,Historical!$B$7:$B$1301,0))=0,"n/a",((INDEX(Historical!$C$7:$C$1279,MATCH(B40,Historical!$B$7:$B$1301,0))/INDEX(Historical!$O$7:$O$1270,MATCH(B40,Historical!$B$7:$B$1301,0)))^(1/10)-1)*100)</f>
        <v>9.3746329125196759</v>
      </c>
      <c r="W40" s="715">
        <f>IF(OR(U40&lt;=0,U40="n/a",V40&lt;=0,V40="n/a"),"n/a",U40/V40)</f>
        <v>1.2632698882746369</v>
      </c>
      <c r="X40" s="716">
        <f>IF(OR(AJ40&lt;=0,AJ40="n/a",U40&lt;=0,U40="n/a"),"n/a",U40/AJ40)</f>
        <v>0.67672522697225512</v>
      </c>
      <c r="Y40" s="676"/>
      <c r="Z40" s="663">
        <f>IF(OR(AC40&lt;0.01,AC40="n/a"),"n/a",M40/AC40*100)</f>
        <v>18.120805369127517</v>
      </c>
      <c r="AA40" s="900">
        <f>IF(OR(AC40&lt;0.01,AC40="n/a"),"n/a",I40/AC40)</f>
        <v>8.1367449664429525</v>
      </c>
      <c r="AB40" s="901">
        <v>12</v>
      </c>
      <c r="AC40" s="879">
        <v>11.92</v>
      </c>
      <c r="AD40" s="879">
        <v>2.34</v>
      </c>
      <c r="AE40" s="879">
        <v>0.69</v>
      </c>
      <c r="AF40" s="879">
        <v>1.36</v>
      </c>
      <c r="AG40" s="879">
        <v>17.2</v>
      </c>
      <c r="AH40" s="879">
        <v>149.80000000000001</v>
      </c>
      <c r="AI40" s="879">
        <v>2.6599999999999997</v>
      </c>
      <c r="AJ40" s="879">
        <v>17.5</v>
      </c>
      <c r="AK40" s="879">
        <v>3.42</v>
      </c>
      <c r="AL40" s="892">
        <v>30380</v>
      </c>
      <c r="AM40" s="886">
        <v>0.3</v>
      </c>
      <c r="AN40" s="879">
        <v>0.3</v>
      </c>
      <c r="AO40" s="753">
        <f>IF(U40="n/a","n/a",IF(AA40&lt;0,"n/a",IF(AA40="n/a","n/a",J40+U40-AA40)))</f>
        <v>5.9329802203874724</v>
      </c>
      <c r="AP40" s="754">
        <f>IF(U40="n/a","n/a",J40+U40)</f>
        <v>14.069725186830425</v>
      </c>
      <c r="AQ40" s="902">
        <f>IF(OR(AC40&lt;0.01,AF40="n/a"),"n/a",(I40/SQRT(22.5*AC40*(I40/AF40))-1)*100)</f>
        <v>-29.87004712087894</v>
      </c>
      <c r="AR40" s="663">
        <f>INDEX(Historical!$C$7:$C$1279,MATCH(B40,Historical!$B$7:$B$1301,0))*IF(AH40="n/a",1.03,IF(AH40&lt;0,1.01,IF(AH40&gt;10,1.1,(1+AH40/100))))</f>
        <v>2.1560000000000001</v>
      </c>
      <c r="AS40" s="900">
        <f>IF($AI40="n/a",1.03*AR40,IF($AI40&lt;0,1.01*AR40,IF($AI40&gt;10,1.1*AR40,(1+$AI40/100)*AR40)))</f>
        <v>2.2133495999999999</v>
      </c>
      <c r="AT40" s="900">
        <f>IF($AK40="n/a",1.03*AS40,IF($AK40&lt;0,1.01*AS40,IF($AK40&gt;10,1.1*AS40,(1+$AK40/100)*AS40)))</f>
        <v>2.28904615632</v>
      </c>
      <c r="AU40" s="900">
        <f>IF($AK40="n/a",1.03*AT40,IF($AK40&lt;0,1.01*AT40,IF($AK40&gt;10,1.1*AT40,(1+$AK40/100)*AT40)))</f>
        <v>2.3673315348661439</v>
      </c>
      <c r="AV40" s="900">
        <f>IF($AK40="n/a",1.03*AU40,IF($AK40&lt;0,1.01*AU40,IF($AK40&gt;10,1.1*AU40,(1+$AK40/100)*AU40)))</f>
        <v>2.4482942733585662</v>
      </c>
      <c r="AW40" s="663">
        <f>SUM(AR40:AV40)</f>
        <v>11.47402156454471</v>
      </c>
      <c r="AX40" s="761">
        <f>AW40/I40*100</f>
        <v>11.830107809614095</v>
      </c>
      <c r="AY40" s="948">
        <v>0.88</v>
      </c>
      <c r="AZ40" s="886">
        <v>51.239999999999995</v>
      </c>
      <c r="BA40" s="886">
        <v>-22.97</v>
      </c>
      <c r="BB40" s="886">
        <v>-1.9900000000000002</v>
      </c>
      <c r="BC40" s="886">
        <v>-8.1199999999999992</v>
      </c>
      <c r="BE40" s="635">
        <v>2011</v>
      </c>
      <c r="BF40" s="912">
        <f>IF(BE40&gt;2008,0,IF(BE40&gt;2001,1,IF(BE40&gt;1990,2,IF(BE40&gt;1980,3,IF(BE40&gt;1973,4,IF(BE40&gt;1970,5,IF(BE40&gt;1960,6,IF(BE40&gt;1958,7,IF(BE40&gt;1953,8,9)))))))))</f>
        <v>0</v>
      </c>
      <c r="BG40" s="896">
        <v>3.3000000000000003</v>
      </c>
    </row>
    <row r="41" spans="1:59" ht="11.25" customHeight="1" x14ac:dyDescent="0.2">
      <c r="A41" s="877" t="s">
        <v>3793</v>
      </c>
      <c r="B41" s="889" t="s">
        <v>3794</v>
      </c>
      <c r="C41" s="946" t="s">
        <v>112</v>
      </c>
      <c r="D41" s="946" t="s">
        <v>1222</v>
      </c>
      <c r="E41" s="746">
        <v>7</v>
      </c>
      <c r="F41" s="1185">
        <v>651</v>
      </c>
      <c r="G41" s="1176" t="s">
        <v>106</v>
      </c>
      <c r="H41" s="1176" t="s">
        <v>106</v>
      </c>
      <c r="I41" s="888">
        <v>102.22</v>
      </c>
      <c r="J41" s="663">
        <f>(M41/I41)*100</f>
        <v>1.2522011348072786</v>
      </c>
      <c r="K41" s="891">
        <v>0.32</v>
      </c>
      <c r="L41" s="901">
        <v>4</v>
      </c>
      <c r="M41" s="654">
        <f>K41*L41</f>
        <v>1.28</v>
      </c>
      <c r="N41" s="884" t="s">
        <v>151</v>
      </c>
      <c r="O41" s="747">
        <v>0.27</v>
      </c>
      <c r="P41" s="875">
        <v>43906</v>
      </c>
      <c r="Q41" s="875">
        <v>43921</v>
      </c>
      <c r="R41" s="654">
        <f>(K41-O41)/O41*100</f>
        <v>18.518518518518512</v>
      </c>
      <c r="S41" s="714">
        <f>IF(INDEX(Historical!$D$7:$D$1277,MATCH(B41,Historical!$B$7:$B$1301,0))=0,"n/a",(INDEX(Historical!$C$7:$C$1279,MATCH(B41,Historical!$B$7:$B$1301,0))/INDEX(Historical!$D$7:$D$1277,MATCH(B41,Historical!$B$7:$B$1301,0))-1)*100)</f>
        <v>28.57142857142858</v>
      </c>
      <c r="T41" s="714">
        <f>IF(INDEX(Historical!$F$7:$F$1270,MATCH(B41,Historical!$B$7:$B$1301,0))=0,"n/a",((INDEX(Historical!$C$7:$C$1279,MATCH(B41,Historical!$B$7:$B$1301,0))/INDEX(Historical!$F$7:$F$1270,MATCH(B41,Historical!$B$7:$B$1301,0)))^(1/3)-1)*100)</f>
        <v>31.037069710444843</v>
      </c>
      <c r="U41" s="714">
        <f>IF(INDEX(Historical!$H$7:$H$1270,MATCH(B41,Historical!$B$7:$B$1301,0))=0,"n/a",((INDEX(Historical!$C$7:$C$1279,MATCH(B41,Historical!$B$7:$B$1301,0))/INDEX(Historical!$H$7:$H$1270,MATCH(B41,Historical!$B$7:$B$1301,0)))^(1/5)-1)*100)</f>
        <v>27.542450062579093</v>
      </c>
      <c r="V41" s="714" t="str">
        <f>IF(INDEX(Historical!$O$7:$O$1270,MATCH(B41,Historical!$B$7:$B$1301,0))=0,"n/a",((INDEX(Historical!$C$7:$C$1279,MATCH(B41,Historical!$B$7:$B$1301,0))/INDEX(Historical!$O$7:$O$1270,MATCH(B41,Historical!$B$7:$B$1301,0)))^(1/10)-1)*100)</f>
        <v>n/a</v>
      </c>
      <c r="W41" s="715" t="str">
        <f>IF(OR(U41&lt;=0,U41="n/a",V41&lt;=0,V41="n/a"),"n/a",U41/V41)</f>
        <v>n/a</v>
      </c>
      <c r="X41" s="716">
        <f>IF(OR(AJ41&lt;=0,AJ41="n/a",U41&lt;=0,U41="n/a"),"n/a",U41/AJ41)</f>
        <v>1.5920491365652658</v>
      </c>
      <c r="Y41" s="890" t="s">
        <v>4063</v>
      </c>
      <c r="Z41" s="663">
        <f>IF(OR(AC41&lt;0.01,AC41="n/a"),"n/a",M41/AC41*100)</f>
        <v>37.426900584795327</v>
      </c>
      <c r="AA41" s="900">
        <f>IF(OR(AC41&lt;0.01,AC41="n/a"),"n/a",I41/AC41)</f>
        <v>29.888888888888889</v>
      </c>
      <c r="AB41" s="901">
        <v>12</v>
      </c>
      <c r="AC41" s="879">
        <v>3.42</v>
      </c>
      <c r="AD41" s="879">
        <v>8.1999999999999993</v>
      </c>
      <c r="AE41" s="879">
        <v>3.23</v>
      </c>
      <c r="AF41" s="879">
        <v>15.14</v>
      </c>
      <c r="AG41" s="881">
        <v>47.5</v>
      </c>
      <c r="AH41" s="879">
        <v>-1.3</v>
      </c>
      <c r="AI41" s="879">
        <v>9.2899999999999991</v>
      </c>
      <c r="AJ41" s="879">
        <v>17.299999999999997</v>
      </c>
      <c r="AK41" s="879">
        <v>3.56</v>
      </c>
      <c r="AL41" s="892">
        <v>9290</v>
      </c>
      <c r="AM41" s="886">
        <v>0.5</v>
      </c>
      <c r="AN41" s="879">
        <v>2.34</v>
      </c>
      <c r="AO41" s="753">
        <f>IF(U41="n/a","n/a",IF(AA41&lt;0,"n/a",IF(AA41="n/a","n/a",J41+U41-AA41)))</f>
        <v>-1.0942376915025172</v>
      </c>
      <c r="AP41" s="754">
        <f>IF(U41="n/a","n/a",J41+U41)</f>
        <v>28.794651197386372</v>
      </c>
      <c r="AQ41" s="902">
        <f>IF(OR(AC41&lt;0.01,AF41="n/a"),"n/a",(I41/SQRT(22.5*AC41*(I41/AF41))-1)*100)</f>
        <v>348.46294422803652</v>
      </c>
      <c r="AR41" s="663">
        <f>INDEX(Historical!$C$7:$C$1279,MATCH(B41,Historical!$B$7:$B$1301,0))*IF(AH41="n/a",1.03,IF(AH41&lt;0,1.01,IF(AH41&gt;10,1.1,(1+AH41/100))))</f>
        <v>1.0908</v>
      </c>
      <c r="AS41" s="900">
        <f>IF($AI41="n/a",1.03*AR41,IF($AI41&lt;0,1.01*AR41,IF($AI41&gt;10,1.1*AR41,(1+$AI41/100)*AR41)))</f>
        <v>1.19213532</v>
      </c>
      <c r="AT41" s="900">
        <f>IF($AK41="n/a",1.03*AS41,IF($AK41&lt;0,1.01*AS41,IF($AK41&gt;10,1.1*AS41,(1+$AK41/100)*AS41)))</f>
        <v>1.2345753373920001</v>
      </c>
      <c r="AU41" s="900">
        <f>IF($AK41="n/a",1.03*AT41,IF($AK41&lt;0,1.01*AT41,IF($AK41&gt;10,1.1*AT41,(1+$AK41/100)*AT41)))</f>
        <v>1.2785262194031555</v>
      </c>
      <c r="AV41" s="900">
        <f>IF($AK41="n/a",1.03*AU41,IF($AK41&lt;0,1.01*AU41,IF($AK41&gt;10,1.1*AU41,(1+$AK41/100)*AU41)))</f>
        <v>1.3240417528139079</v>
      </c>
      <c r="AW41" s="663">
        <f>SUM(AR41:AV41)</f>
        <v>6.120078629609063</v>
      </c>
      <c r="AX41" s="761">
        <f>AW41/I41*100</f>
        <v>5.9871635977392517</v>
      </c>
      <c r="AY41" s="948">
        <v>1.18</v>
      </c>
      <c r="AZ41" s="886">
        <v>32.119999999999997</v>
      </c>
      <c r="BA41" s="886">
        <v>-26.590000000000003</v>
      </c>
      <c r="BB41" s="886">
        <v>2.2399999999999998</v>
      </c>
      <c r="BC41" s="886">
        <v>-7.64</v>
      </c>
      <c r="BE41" s="635">
        <v>2014</v>
      </c>
      <c r="BF41" s="912">
        <f>IF(BE41&gt;2008,0,IF(BE41&gt;2001,1,IF(BE41&gt;1990,2,IF(BE41&gt;1980,3,IF(BE41&gt;1973,4,IF(BE41&gt;1970,5,IF(BE41&gt;1960,6,IF(BE41&gt;1958,7,IF(BE41&gt;1953,8,9)))))))))</f>
        <v>0</v>
      </c>
      <c r="BG41" s="896">
        <v>11.3</v>
      </c>
    </row>
    <row r="42" spans="1:59" ht="11.25" customHeight="1" x14ac:dyDescent="0.2">
      <c r="A42" s="895" t="s">
        <v>4581</v>
      </c>
      <c r="B42" s="889" t="s">
        <v>4579</v>
      </c>
      <c r="C42" s="946" t="s">
        <v>108</v>
      </c>
      <c r="D42" s="946" t="s">
        <v>4350</v>
      </c>
      <c r="E42" s="746">
        <v>5</v>
      </c>
      <c r="F42" s="1185">
        <v>760</v>
      </c>
      <c r="G42" s="1106" t="s">
        <v>106</v>
      </c>
      <c r="H42" s="1106" t="s">
        <v>106</v>
      </c>
      <c r="I42" s="888">
        <v>19.829999999999998</v>
      </c>
      <c r="J42" s="663">
        <f>(M42/I42)*100</f>
        <v>3.8325769036812916</v>
      </c>
      <c r="K42" s="891">
        <v>0.19</v>
      </c>
      <c r="L42" s="901">
        <v>4</v>
      </c>
      <c r="M42" s="654">
        <f>K42*L42</f>
        <v>0.76</v>
      </c>
      <c r="N42" s="884" t="s">
        <v>490</v>
      </c>
      <c r="O42" s="747">
        <v>0.17</v>
      </c>
      <c r="P42" s="875">
        <v>43860</v>
      </c>
      <c r="Q42" s="875">
        <v>43875</v>
      </c>
      <c r="R42" s="654">
        <f>(K42-O42)/O42*100</f>
        <v>11.764705882352935</v>
      </c>
      <c r="S42" s="714">
        <f>IF(INDEX(Historical!$D$7:$D$1277,MATCH(B42,Historical!$B$7:$B$1301,0))=0,"n/a",(INDEX(Historical!$C$7:$C$1279,MATCH(B42,Historical!$B$7:$B$1301,0))/INDEX(Historical!$D$7:$D$1277,MATCH(B42,Historical!$B$7:$B$1301,0))-1)*100)</f>
        <v>21.42857142857142</v>
      </c>
      <c r="T42" s="714">
        <f>IF(INDEX(Historical!$F$7:$F$1270,MATCH(B42,Historical!$B$7:$B$1301,0))=0,"n/a",((INDEX(Historical!$C$7:$C$1279,MATCH(B42,Historical!$B$7:$B$1301,0))/INDEX(Historical!$F$7:$F$1270,MATCH(B42,Historical!$B$7:$B$1301,0)))^(1/3)-1)*100)</f>
        <v>61.980590063874175</v>
      </c>
      <c r="U42" s="714" t="str">
        <f>IF(INDEX(Historical!$H$7:$H$1270,MATCH(B42,Historical!$B$7:$B$1301,0))=0,"n/a",((INDEX(Historical!$C$7:$C$1279,MATCH(B42,Historical!$B$7:$B$1301,0))/INDEX(Historical!$H$7:$H$1270,MATCH(B42,Historical!$B$7:$B$1301,0)))^(1/5)-1)*100)</f>
        <v>n/a</v>
      </c>
      <c r="V42" s="714" t="str">
        <f>IF(INDEX(Historical!$O$7:$O$1270,MATCH(B42,Historical!$B$7:$B$1301,0))=0,"n/a",((INDEX(Historical!$C$7:$C$1279,MATCH(B42,Historical!$B$7:$B$1301,0))/INDEX(Historical!$O$7:$O$1270,MATCH(B42,Historical!$B$7:$B$1301,0)))^(1/10)-1)*100)</f>
        <v>n/a</v>
      </c>
      <c r="W42" s="715" t="str">
        <f>IF(OR(U42&lt;=0,U42="n/a",V42&lt;=0,V42="n/a"),"n/a",U42/V42)</f>
        <v>n/a</v>
      </c>
      <c r="X42" s="716" t="str">
        <f>IF(OR(AJ42&lt;=0,AJ42="n/a",U42&lt;=0,U42="n/a"),"n/a",U42/AJ42)</f>
        <v>n/a</v>
      </c>
      <c r="Y42" s="890"/>
      <c r="Z42" s="663">
        <f>IF(OR(AC42&lt;0.01,AC42="n/a"),"n/a",M42/AC42*100)</f>
        <v>29.571984435797667</v>
      </c>
      <c r="AA42" s="900">
        <f>IF(OR(AC42&lt;0.01,AC42="n/a"),"n/a",I42/AC42)</f>
        <v>7.7159533073929962</v>
      </c>
      <c r="AB42" s="901">
        <v>12</v>
      </c>
      <c r="AC42" s="879">
        <v>2.57</v>
      </c>
      <c r="AD42" s="879">
        <v>0.67</v>
      </c>
      <c r="AE42" s="879">
        <v>0.81</v>
      </c>
      <c r="AF42" s="879">
        <v>0.54</v>
      </c>
      <c r="AG42" s="879">
        <v>7.1999999999999993</v>
      </c>
      <c r="AH42" s="879">
        <v>50</v>
      </c>
      <c r="AI42" s="879">
        <v>345.71999999999997</v>
      </c>
      <c r="AJ42" s="879">
        <v>26.1</v>
      </c>
      <c r="AK42" s="879">
        <v>11.31</v>
      </c>
      <c r="AL42" s="892">
        <v>7940</v>
      </c>
      <c r="AM42" s="886">
        <v>0.6</v>
      </c>
      <c r="AN42" s="879">
        <v>2.48</v>
      </c>
      <c r="AO42" s="753" t="str">
        <f>IF(U42="n/a","n/a",IF(AA42&lt;0,"n/a",IF(AA42="n/a","n/a",J42+U42-AA42)))</f>
        <v>n/a</v>
      </c>
      <c r="AP42" s="754" t="str">
        <f>IF(U42="n/a","n/a",J42+U42)</f>
        <v>n/a</v>
      </c>
      <c r="AQ42" s="902">
        <f>IF(OR(AC42&lt;0.01,AF42="n/a"),"n/a",(I42/SQRT(22.5*AC42*(I42/AF42))-1)*100)</f>
        <v>-56.967119620291285</v>
      </c>
      <c r="AR42" s="663">
        <f>INDEX(Historical!$C$7:$C$1279,MATCH(B42,Historical!$B$7:$B$1301,0))*IF(AH42="n/a",1.03,IF(AH42&lt;0,1.01,IF(AH42&gt;10,1.1,(1+AH42/100))))</f>
        <v>0.74800000000000011</v>
      </c>
      <c r="AS42" s="900">
        <f>IF($AI42="n/a",1.03*AR42,IF($AI42&lt;0,1.01*AR42,IF($AI42&gt;10,1.1*AR42,(1+$AI42/100)*AR42)))</f>
        <v>0.8228000000000002</v>
      </c>
      <c r="AT42" s="900">
        <f>IF($AK42="n/a",1.03*AS42,IF($AK42&lt;0,1.01*AS42,IF($AK42&gt;10,1.1*AS42,(1+$AK42/100)*AS42)))</f>
        <v>0.90508000000000033</v>
      </c>
      <c r="AU42" s="900">
        <f>IF($AK42="n/a",1.03*AT42,IF($AK42&lt;0,1.01*AT42,IF($AK42&gt;10,1.1*AT42,(1+$AK42/100)*AT42)))</f>
        <v>0.99558800000000047</v>
      </c>
      <c r="AV42" s="900">
        <f>IF($AK42="n/a",1.03*AU42,IF($AK42&lt;0,1.01*AU42,IF($AK42&gt;10,1.1*AU42,(1+$AK42/100)*AU42)))</f>
        <v>1.0951468000000006</v>
      </c>
      <c r="AW42" s="663">
        <f>SUM(AR42:AV42)</f>
        <v>4.5666148000000018</v>
      </c>
      <c r="AX42" s="761">
        <f>AW42/I42*100</f>
        <v>23.028818961169957</v>
      </c>
      <c r="AY42" s="948">
        <v>1.59</v>
      </c>
      <c r="AZ42" s="886">
        <v>94.03</v>
      </c>
      <c r="BA42" s="886">
        <v>-44.01</v>
      </c>
      <c r="BB42" s="886">
        <v>12.68</v>
      </c>
      <c r="BC42" s="886">
        <v>-22.06</v>
      </c>
      <c r="BE42" s="635">
        <v>2016</v>
      </c>
      <c r="BF42" s="912">
        <f>IF(BE42&gt;2008,0,IF(BE42&gt;2001,1,IF(BE42&gt;1990,2,IF(BE42&gt;1980,3,IF(BE42&gt;1973,4,IF(BE42&gt;1970,5,IF(BE42&gt;1960,6,IF(BE42&gt;1958,7,IF(BE42&gt;1953,8,9)))))))))</f>
        <v>0</v>
      </c>
      <c r="BG42" s="896">
        <v>0.6</v>
      </c>
    </row>
    <row r="43" spans="1:59" ht="11.25" customHeight="1" x14ac:dyDescent="0.2">
      <c r="A43" s="877" t="s">
        <v>915</v>
      </c>
      <c r="B43" s="889" t="s">
        <v>916</v>
      </c>
      <c r="C43" s="946" t="s">
        <v>153</v>
      </c>
      <c r="D43" s="946" t="s">
        <v>917</v>
      </c>
      <c r="E43" s="746">
        <v>10</v>
      </c>
      <c r="F43" s="1185">
        <v>373</v>
      </c>
      <c r="G43" s="1141" t="s">
        <v>115</v>
      </c>
      <c r="H43" s="1141" t="s">
        <v>115</v>
      </c>
      <c r="I43" s="888">
        <v>235.86</v>
      </c>
      <c r="J43" s="663">
        <f>(M43/I43)*100</f>
        <v>2.7134740948020011</v>
      </c>
      <c r="K43" s="891">
        <v>1.6</v>
      </c>
      <c r="L43" s="901">
        <v>4</v>
      </c>
      <c r="M43" s="654">
        <f>K43*L43</f>
        <v>6.4</v>
      </c>
      <c r="N43" s="884" t="s">
        <v>248</v>
      </c>
      <c r="O43" s="747">
        <v>1.45</v>
      </c>
      <c r="P43" s="875">
        <v>43873</v>
      </c>
      <c r="Q43" s="875">
        <v>43895</v>
      </c>
      <c r="R43" s="654">
        <f>(K43-O43)/O43*100</f>
        <v>10.344827586206906</v>
      </c>
      <c r="S43" s="714">
        <f>IF(INDEX(Historical!$D$7:$D$1277,MATCH(B43,Historical!$B$7:$B$1301,0))=0,"n/a",(INDEX(Historical!$C$7:$C$1279,MATCH(B43,Historical!$B$7:$B$1301,0))/INDEX(Historical!$D$7:$D$1277,MATCH(B43,Historical!$B$7:$B$1301,0))-1)*100)</f>
        <v>9.8484848484848406</v>
      </c>
      <c r="T43" s="714">
        <f>IF(INDEX(Historical!$F$7:$F$1270,MATCH(B43,Historical!$B$7:$B$1301,0))=0,"n/a",((INDEX(Historical!$C$7:$C$1279,MATCH(B43,Historical!$B$7:$B$1301,0))/INDEX(Historical!$F$7:$F$1270,MATCH(B43,Historical!$B$7:$B$1301,0)))^(1/3)-1)*100)</f>
        <v>13.18511959629507</v>
      </c>
      <c r="U43" s="714">
        <f>IF(INDEX(Historical!$H$7:$H$1270,MATCH(B43,Historical!$B$7:$B$1301,0))=0,"n/a",((INDEX(Historical!$C$7:$C$1279,MATCH(B43,Historical!$B$7:$B$1301,0))/INDEX(Historical!$H$7:$H$1270,MATCH(B43,Historical!$B$7:$B$1301,0)))^(1/5)-1)*100)</f>
        <v>18.90705786863025</v>
      </c>
      <c r="V43" s="714" t="str">
        <f>IF(INDEX(Historical!$O$7:$O$1270,MATCH(B43,Historical!$B$7:$B$1301,0))=0,"n/a",((INDEX(Historical!$C$7:$C$1279,MATCH(B43,Historical!$B$7:$B$1301,0))/INDEX(Historical!$O$7:$O$1270,MATCH(B43,Historical!$B$7:$B$1301,0)))^(1/10)-1)*100)</f>
        <v>n/a</v>
      </c>
      <c r="W43" s="715" t="str">
        <f>IF(OR(U43&lt;=0,U43="n/a",V43&lt;=0,V43="n/a"),"n/a",U43/V43)</f>
        <v>n/a</v>
      </c>
      <c r="X43" s="716">
        <f>IF(OR(AJ43&lt;=0,AJ43="n/a",U43&lt;=0,U43="n/a"),"n/a",U43/AJ43)</f>
        <v>1.3505041334735892</v>
      </c>
      <c r="Y43" s="673"/>
      <c r="Z43" s="663">
        <f>IF(OR(AC43&lt;0.01,AC43="n/a"),"n/a",M43/AC43*100)</f>
        <v>50.117462803445576</v>
      </c>
      <c r="AA43" s="900">
        <f>IF(OR(AC43&lt;0.01,AC43="n/a"),"n/a",I43/AC43)</f>
        <v>18.469851213782302</v>
      </c>
      <c r="AB43" s="901">
        <v>12</v>
      </c>
      <c r="AC43" s="879">
        <v>12.77</v>
      </c>
      <c r="AD43" s="879">
        <v>3.05</v>
      </c>
      <c r="AE43" s="879">
        <v>5.74</v>
      </c>
      <c r="AF43" s="879">
        <v>14.4</v>
      </c>
      <c r="AG43" s="879">
        <v>75.099999999999994</v>
      </c>
      <c r="AH43" s="879">
        <v>2</v>
      </c>
      <c r="AI43" s="879">
        <v>8.6199999999999992</v>
      </c>
      <c r="AJ43" s="879">
        <v>14.000000000000002</v>
      </c>
      <c r="AK43" s="879">
        <v>5.9499999999999993</v>
      </c>
      <c r="AL43" s="892">
        <v>137540</v>
      </c>
      <c r="AM43" s="887">
        <v>0.2</v>
      </c>
      <c r="AN43" s="879">
        <v>3.36</v>
      </c>
      <c r="AO43" s="753">
        <f>IF(U43="n/a","n/a",IF(AA43&lt;0,"n/a",IF(AA43="n/a","n/a",J43+U43-AA43)))</f>
        <v>3.1506807496499505</v>
      </c>
      <c r="AP43" s="754">
        <f>IF(U43="n/a","n/a",J43+U43)</f>
        <v>21.620531963432253</v>
      </c>
      <c r="AQ43" s="902">
        <f>IF(OR(AC43&lt;0.01,AF43="n/a"),"n/a",(I43/SQRT(22.5*AC43*(I43/AF43))-1)*100)</f>
        <v>243.81251834132911</v>
      </c>
      <c r="AR43" s="663">
        <f>INDEX(Historical!$C$7:$C$1279,MATCH(B43,Historical!$B$7:$B$1301,0))*IF(AH43="n/a",1.03,IF(AH43&lt;0,1.01,IF(AH43&gt;10,1.1,(1+AH43/100))))</f>
        <v>5.9159999999999995</v>
      </c>
      <c r="AS43" s="900">
        <f>IF($AI43="n/a",1.03*AR43,IF($AI43&lt;0,1.01*AR43,IF($AI43&gt;10,1.1*AR43,(1+$AI43/100)*AR43)))</f>
        <v>6.4259591999999994</v>
      </c>
      <c r="AT43" s="900">
        <f>IF($AK43="n/a",1.03*AS43,IF($AK43&lt;0,1.01*AS43,IF($AK43&gt;10,1.1*AS43,(1+$AK43/100)*AS43)))</f>
        <v>6.8083037723999986</v>
      </c>
      <c r="AU43" s="900">
        <f>IF($AK43="n/a",1.03*AT43,IF($AK43&lt;0,1.01*AT43,IF($AK43&gt;10,1.1*AT43,(1+$AK43/100)*AT43)))</f>
        <v>7.2133978468577977</v>
      </c>
      <c r="AV43" s="900">
        <f>IF($AK43="n/a",1.03*AU43,IF($AK43&lt;0,1.01*AU43,IF($AK43&gt;10,1.1*AU43,(1+$AK43/100)*AU43)))</f>
        <v>7.642595018745836</v>
      </c>
      <c r="AW43" s="663">
        <f>SUM(AR43:AV43)</f>
        <v>34.006255838003632</v>
      </c>
      <c r="AX43" s="761">
        <f>AW43/I43*100</f>
        <v>14.417983480880025</v>
      </c>
      <c r="AY43" s="948">
        <v>0.95</v>
      </c>
      <c r="AZ43" s="886">
        <v>36.24</v>
      </c>
      <c r="BA43" s="886">
        <v>-3.73</v>
      </c>
      <c r="BB43" s="886">
        <v>2.23</v>
      </c>
      <c r="BC43" s="886">
        <v>6.88</v>
      </c>
      <c r="BE43" s="635">
        <v>2011</v>
      </c>
      <c r="BF43" s="912">
        <f>IF(BE43&gt;2008,0,IF(BE43&gt;2001,1,IF(BE43&gt;1990,2,IF(BE43&gt;1980,3,IF(BE43&gt;1973,4,IF(BE43&gt;1970,5,IF(BE43&gt;1960,6,IF(BE43&gt;1958,7,IF(BE43&gt;1953,8,9)))))))))</f>
        <v>0</v>
      </c>
      <c r="BG43" s="896">
        <v>12.8</v>
      </c>
    </row>
    <row r="44" spans="1:59" ht="11.25" customHeight="1" x14ac:dyDescent="0.2">
      <c r="A44" s="895" t="s">
        <v>4563</v>
      </c>
      <c r="B44" s="889" t="s">
        <v>4528</v>
      </c>
      <c r="C44" s="946" t="s">
        <v>108</v>
      </c>
      <c r="D44" s="946" t="s">
        <v>4345</v>
      </c>
      <c r="E44" s="746">
        <v>5</v>
      </c>
      <c r="F44" s="1185">
        <v>742</v>
      </c>
      <c r="G44" s="1185" t="s">
        <v>106</v>
      </c>
      <c r="H44" s="1185" t="s">
        <v>106</v>
      </c>
      <c r="I44" s="888">
        <v>25.04</v>
      </c>
      <c r="J44" s="663">
        <f>(M44/I44)*100</f>
        <v>4.3130990415335466</v>
      </c>
      <c r="K44" s="891">
        <v>0.27</v>
      </c>
      <c r="L44" s="901">
        <v>4</v>
      </c>
      <c r="M44" s="654">
        <f>K44*L44</f>
        <v>1.08</v>
      </c>
      <c r="N44" s="884" t="s">
        <v>325</v>
      </c>
      <c r="O44" s="747">
        <v>0.25</v>
      </c>
      <c r="P44" s="1200">
        <v>43622</v>
      </c>
      <c r="Q44" s="1200">
        <v>43637</v>
      </c>
      <c r="R44" s="654">
        <f>(K44-O44)/O44*100</f>
        <v>8.0000000000000071</v>
      </c>
      <c r="S44" s="714">
        <f>IF(INDEX(Historical!$D$7:$D$1277,MATCH(B44,Historical!$B$7:$B$1301,0))=0,"n/a",(INDEX(Historical!$C$7:$C$1279,MATCH(B44,Historical!$B$7:$B$1301,0))/INDEX(Historical!$D$7:$D$1277,MATCH(B44,Historical!$B$7:$B$1301,0))-1)*100)</f>
        <v>4.0000000000000036</v>
      </c>
      <c r="T44" s="714">
        <f>IF(INDEX(Historical!$F$7:$F$1270,MATCH(B44,Historical!$B$7:$B$1301,0))=0,"n/a",((INDEX(Historical!$C$7:$C$1279,MATCH(B44,Historical!$B$7:$B$1301,0))/INDEX(Historical!$F$7:$F$1270,MATCH(B44,Historical!$B$7:$B$1301,0)))^(1/3)-1)*100)</f>
        <v>2.7040024624839898</v>
      </c>
      <c r="U44" s="714">
        <f>IF(INDEX(Historical!$H$7:$H$1270,MATCH(B44,Historical!$B$7:$B$1301,0))=0,"n/a",((INDEX(Historical!$C$7:$C$1279,MATCH(B44,Historical!$B$7:$B$1301,0))/INDEX(Historical!$H$7:$H$1270,MATCH(B44,Historical!$B$7:$B$1301,0)))^(1/5)-1)*100)</f>
        <v>2.4823563310859775</v>
      </c>
      <c r="V44" s="714">
        <f>IF(INDEX(Historical!$O$7:$O$1270,MATCH(B44,Historical!$B$7:$B$1301,0))=0,"n/a",((INDEX(Historical!$C$7:$C$1279,MATCH(B44,Historical!$B$7:$B$1301,0))/INDEX(Historical!$O$7:$O$1270,MATCH(B44,Historical!$B$7:$B$1301,0)))^(1/10)-1)*100)</f>
        <v>1.2335696945859898</v>
      </c>
      <c r="W44" s="715">
        <f>IF(OR(U44&lt;=0,U44="n/a",V44&lt;=0,V44="n/a"),"n/a",U44/V44)</f>
        <v>2.0123356969458506</v>
      </c>
      <c r="X44" s="716">
        <f>IF(OR(AJ44&lt;=0,AJ44="n/a",U44&lt;=0,U44="n/a"),"n/a",U44/AJ44)</f>
        <v>0.59103722168713746</v>
      </c>
      <c r="Y44" s="890"/>
      <c r="Z44" s="663">
        <f>IF(OR(AC44&lt;0.01,AC44="n/a"),"n/a",M44/AC44*100)</f>
        <v>51.184834123222757</v>
      </c>
      <c r="AA44" s="900">
        <f>IF(OR(AC44&lt;0.01,AC44="n/a"),"n/a",I44/AC44)</f>
        <v>11.867298578199053</v>
      </c>
      <c r="AB44" s="901">
        <v>12</v>
      </c>
      <c r="AC44" s="879">
        <v>2.11</v>
      </c>
      <c r="AD44" s="879">
        <v>2.86</v>
      </c>
      <c r="AE44" s="879">
        <v>2.71</v>
      </c>
      <c r="AF44" s="879">
        <v>0.82</v>
      </c>
      <c r="AG44" s="879">
        <v>7.3999999999999995</v>
      </c>
      <c r="AH44" s="879">
        <v>-23.5</v>
      </c>
      <c r="AI44" s="879">
        <v>-21.69</v>
      </c>
      <c r="AJ44" s="879">
        <v>4.2</v>
      </c>
      <c r="AK44" s="879">
        <v>4</v>
      </c>
      <c r="AL44" s="892">
        <v>267.67</v>
      </c>
      <c r="AM44" s="886">
        <v>5.0999999999999996</v>
      </c>
      <c r="AN44" s="879">
        <v>0.11</v>
      </c>
      <c r="AO44" s="753">
        <f>IF(U44="n/a","n/a",IF(AA44&lt;0,"n/a",IF(AA44="n/a","n/a",J44+U44-AA44)))</f>
        <v>-5.0718432055795288</v>
      </c>
      <c r="AP44" s="754">
        <f>IF(U44="n/a","n/a",J44+U44)</f>
        <v>6.7954553726195241</v>
      </c>
      <c r="AQ44" s="902">
        <f>IF(OR(AC44&lt;0.01,AF44="n/a"),"n/a",(I44/SQRT(22.5*AC44*(I44/AF44))-1)*100)</f>
        <v>-34.235488009199834</v>
      </c>
      <c r="AR44" s="663">
        <f>INDEX(Historical!$C$7:$C$1279,MATCH(B44,Historical!$B$7:$B$1301,0))*IF(AH44="n/a",1.03,IF(AH44&lt;0,1.01,IF(AH44&gt;10,1.1,(1+AH44/100))))</f>
        <v>1.0504</v>
      </c>
      <c r="AS44" s="900">
        <f>IF($AI44="n/a",1.03*AR44,IF($AI44&lt;0,1.01*AR44,IF($AI44&gt;10,1.1*AR44,(1+$AI44/100)*AR44)))</f>
        <v>1.0609040000000001</v>
      </c>
      <c r="AT44" s="900">
        <f>IF($AK44="n/a",1.03*AS44,IF($AK44&lt;0,1.01*AS44,IF($AK44&gt;10,1.1*AS44,(1+$AK44/100)*AS44)))</f>
        <v>1.1033401600000001</v>
      </c>
      <c r="AU44" s="900">
        <f>IF($AK44="n/a",1.03*AT44,IF($AK44&lt;0,1.01*AT44,IF($AK44&gt;10,1.1*AT44,(1+$AK44/100)*AT44)))</f>
        <v>1.1474737664000001</v>
      </c>
      <c r="AV44" s="900">
        <f>IF($AK44="n/a",1.03*AU44,IF($AK44&lt;0,1.01*AU44,IF($AK44&gt;10,1.1*AU44,(1+$AK44/100)*AU44)))</f>
        <v>1.1933727170560002</v>
      </c>
      <c r="AW44" s="663">
        <f>SUM(AR44:AV44)</f>
        <v>5.5554906434560003</v>
      </c>
      <c r="AX44" s="761">
        <f>AW44/I44*100</f>
        <v>22.186464231054316</v>
      </c>
      <c r="AY44" s="948">
        <v>1.1499999999999999</v>
      </c>
      <c r="AZ44" s="886">
        <v>35.099999999999994</v>
      </c>
      <c r="BA44" s="886">
        <v>-38.279999999999994</v>
      </c>
      <c r="BB44" s="886">
        <v>2.62</v>
      </c>
      <c r="BC44" s="886">
        <v>-20.580000000000002</v>
      </c>
      <c r="BE44" s="635">
        <v>2015</v>
      </c>
      <c r="BF44" s="912">
        <f>IF(BE44&gt;2008,0,IF(BE44&gt;2001,1,IF(BE44&gt;1990,2,IF(BE44&gt;1980,3,IF(BE44&gt;1973,4,IF(BE44&gt;1970,5,IF(BE44&gt;1960,6,IF(BE44&gt;1958,7,IF(BE44&gt;1953,8,9)))))))))</f>
        <v>0</v>
      </c>
      <c r="BG44" s="896">
        <v>1</v>
      </c>
    </row>
    <row r="45" spans="1:59" s="787" customFormat="1" ht="11.25" customHeight="1" x14ac:dyDescent="0.2">
      <c r="A45" s="768" t="s">
        <v>416</v>
      </c>
      <c r="B45" s="795" t="s">
        <v>417</v>
      </c>
      <c r="C45" s="946" t="s">
        <v>108</v>
      </c>
      <c r="D45" s="946" t="s">
        <v>4341</v>
      </c>
      <c r="E45" s="769">
        <v>16</v>
      </c>
      <c r="F45" s="1185">
        <v>242</v>
      </c>
      <c r="G45" s="1198" t="s">
        <v>115</v>
      </c>
      <c r="H45" s="1198" t="s">
        <v>115</v>
      </c>
      <c r="I45" s="770">
        <v>150.04</v>
      </c>
      <c r="J45" s="771">
        <f>(M45/I45)*100</f>
        <v>2.7725939749400164</v>
      </c>
      <c r="K45" s="772">
        <v>1.04</v>
      </c>
      <c r="L45" s="773">
        <v>4</v>
      </c>
      <c r="M45" s="774">
        <f>K45*L45</f>
        <v>4.16</v>
      </c>
      <c r="N45" s="775" t="s">
        <v>236</v>
      </c>
      <c r="O45" s="776">
        <v>0.97</v>
      </c>
      <c r="P45" s="777">
        <v>43966</v>
      </c>
      <c r="Q45" s="777">
        <v>43980</v>
      </c>
      <c r="R45" s="774">
        <f>(K45-O45)/O45*100</f>
        <v>7.2164948453608311</v>
      </c>
      <c r="S45" s="714">
        <f>IF(INDEX(Historical!$D$7:$D$1277,MATCH(B45,Historical!$B$7:$B$1301,0))=0,"n/a",(INDEX(Historical!$C$7:$C$1279,MATCH(B45,Historical!$B$7:$B$1301,0))/INDEX(Historical!$D$7:$D$1277,MATCH(B45,Historical!$B$7:$B$1301,0))-1)*100)</f>
        <v>7.932011331444766</v>
      </c>
      <c r="T45" s="714">
        <f>IF(INDEX(Historical!$F$7:$F$1270,MATCH(B45,Historical!$B$7:$B$1301,0))=0,"n/a",((INDEX(Historical!$C$7:$C$1279,MATCH(B45,Historical!$B$7:$B$1301,0))/INDEX(Historical!$F$7:$F$1270,MATCH(B45,Historical!$B$7:$B$1301,0)))^(1/3)-1)*100)</f>
        <v>9.2732956356199381</v>
      </c>
      <c r="U45" s="714">
        <f>IF(INDEX(Historical!$H$7:$H$1270,MATCH(B45,Historical!$B$7:$B$1301,0))=0,"n/a",((INDEX(Historical!$C$7:$C$1279,MATCH(B45,Historical!$B$7:$B$1301,0))/INDEX(Historical!$H$7:$H$1270,MATCH(B45,Historical!$B$7:$B$1301,0)))^(1/5)-1)*100)</f>
        <v>11.010307921565676</v>
      </c>
      <c r="V45" s="714">
        <f>IF(INDEX(Historical!$O$7:$O$1270,MATCH(B45,Historical!$B$7:$B$1301,0))=0,"n/a",((INDEX(Historical!$C$7:$C$1279,MATCH(B45,Historical!$B$7:$B$1301,0))/INDEX(Historical!$O$7:$O$1270,MATCH(B45,Historical!$B$7:$B$1301,0)))^(1/10)-1)*100)</f>
        <v>18.806884190741147</v>
      </c>
      <c r="W45" s="715">
        <f>IF(OR(U45&lt;=0,U45="n/a",V45&lt;=0,V45="n/a"),"n/a",U45/V45)</f>
        <v>0.58544029994007096</v>
      </c>
      <c r="X45" s="716">
        <f>IF(OR(AJ45&lt;=0,AJ45="n/a",U45&lt;=0,U45="n/a"),"n/a",U45/AJ45)</f>
        <v>1.0101199928041904</v>
      </c>
      <c r="Y45" s="677"/>
      <c r="Z45" s="771">
        <f>IF(OR(AC45&lt;0.01,AC45="n/a"),"n/a",M45/AC45*100)</f>
        <v>15.401703072935948</v>
      </c>
      <c r="AA45" s="779">
        <f>IF(OR(AC45&lt;0.01,AC45="n/a"),"n/a",I45/AC45)</f>
        <v>5.5549796371714173</v>
      </c>
      <c r="AB45" s="773">
        <v>12</v>
      </c>
      <c r="AC45" s="780">
        <v>27.01</v>
      </c>
      <c r="AD45" s="780">
        <v>0.48</v>
      </c>
      <c r="AE45" s="780">
        <v>1.47</v>
      </c>
      <c r="AF45" s="780">
        <v>2.8</v>
      </c>
      <c r="AG45" s="780">
        <v>57.8</v>
      </c>
      <c r="AH45" s="780">
        <v>-1.9</v>
      </c>
      <c r="AI45" s="780">
        <v>3.54</v>
      </c>
      <c r="AJ45" s="780">
        <v>10.9</v>
      </c>
      <c r="AK45" s="780">
        <v>11.559999999999999</v>
      </c>
      <c r="AL45" s="781">
        <v>18710</v>
      </c>
      <c r="AM45" s="782">
        <v>0.4</v>
      </c>
      <c r="AN45" s="780">
        <v>3.13</v>
      </c>
      <c r="AO45" s="783">
        <f>IF(U45="n/a","n/a",IF(AA45&lt;0,"n/a",IF(AA45="n/a","n/a",J45+U45-AA45)))</f>
        <v>8.2279222593342745</v>
      </c>
      <c r="AP45" s="784">
        <f>IF(U45="n/a","n/a",J45+U45)</f>
        <v>13.782901896505692</v>
      </c>
      <c r="AQ45" s="785">
        <f>IF(OR(AC45&lt;0.01,AF45="n/a"),"n/a",(I45/SQRT(22.5*AC45*(I45/AF45))-1)*100)</f>
        <v>-16.856367961941999</v>
      </c>
      <c r="AR45" s="663">
        <f>INDEX(Historical!$C$7:$C$1279,MATCH(B45,Historical!$B$7:$B$1301,0))*IF(AH45="n/a",1.03,IF(AH45&lt;0,1.01,IF(AH45&gt;10,1.1,(1+AH45/100))))</f>
        <v>3.8481000000000001</v>
      </c>
      <c r="AS45" s="779">
        <f>IF($AI45="n/a",1.03*AR45,IF($AI45&lt;0,1.01*AR45,IF($AI45&gt;10,1.1*AR45,(1+$AI45/100)*AR45)))</f>
        <v>3.9843227400000005</v>
      </c>
      <c r="AT45" s="779">
        <f>IF($AK45="n/a",1.03*AS45,IF($AK45&lt;0,1.01*AS45,IF($AK45&gt;10,1.1*AS45,(1+$AK45/100)*AS45)))</f>
        <v>4.3827550140000007</v>
      </c>
      <c r="AU45" s="779">
        <f>IF($AK45="n/a",1.03*AT45,IF($AK45&lt;0,1.01*AT45,IF($AK45&gt;10,1.1*AT45,(1+$AK45/100)*AT45)))</f>
        <v>4.8210305154000013</v>
      </c>
      <c r="AV45" s="779">
        <f>IF($AK45="n/a",1.03*AU45,IF($AK45&lt;0,1.01*AU45,IF($AK45&gt;10,1.1*AU45,(1+$AK45/100)*AU45)))</f>
        <v>5.3031335669400015</v>
      </c>
      <c r="AW45" s="771">
        <f>SUM(AR45:AV45)</f>
        <v>22.339341836340004</v>
      </c>
      <c r="AX45" s="786">
        <f>AW45/I45*100</f>
        <v>14.888924177779261</v>
      </c>
      <c r="AY45" s="949">
        <v>1.84</v>
      </c>
      <c r="AZ45" s="782">
        <v>87.53</v>
      </c>
      <c r="BA45" s="782">
        <v>-17.04</v>
      </c>
      <c r="BB45" s="782">
        <v>12.57</v>
      </c>
      <c r="BC45" s="782">
        <v>4.2299999999999995</v>
      </c>
      <c r="BD45" s="922"/>
      <c r="BE45" s="635">
        <v>2005</v>
      </c>
      <c r="BF45" s="912">
        <f>IF(BE45&gt;2008,0,IF(BE45&gt;2001,1,IF(BE45&gt;1990,2,IF(BE45&gt;1980,3,IF(BE45&gt;1973,4,IF(BE45&gt;1970,5,IF(BE45&gt;1960,6,IF(BE45&gt;1958,7,IF(BE45&gt;1953,8,9)))))))))</f>
        <v>1</v>
      </c>
      <c r="BG45" s="838">
        <v>2.4</v>
      </c>
    </row>
    <row r="46" spans="1:59" ht="11.25" customHeight="1" x14ac:dyDescent="0.2">
      <c r="A46" s="885" t="s">
        <v>911</v>
      </c>
      <c r="B46" s="889" t="s">
        <v>912</v>
      </c>
      <c r="C46" s="946" t="s">
        <v>108</v>
      </c>
      <c r="D46" s="946" t="s">
        <v>118</v>
      </c>
      <c r="E46" s="746">
        <v>8</v>
      </c>
      <c r="F46" s="1185">
        <v>572</v>
      </c>
      <c r="G46" s="1184" t="s">
        <v>106</v>
      </c>
      <c r="H46" s="1184" t="s">
        <v>106</v>
      </c>
      <c r="I46" s="888">
        <v>61.16</v>
      </c>
      <c r="J46" s="663">
        <f>(M46/I46)*100</f>
        <v>1.7658600392413344</v>
      </c>
      <c r="K46" s="891">
        <v>0.27</v>
      </c>
      <c r="L46" s="901">
        <v>4</v>
      </c>
      <c r="M46" s="654">
        <f>K46*L46</f>
        <v>1.08</v>
      </c>
      <c r="N46" s="884" t="s">
        <v>595</v>
      </c>
      <c r="O46" s="747">
        <v>0.25</v>
      </c>
      <c r="P46" s="875">
        <v>43902</v>
      </c>
      <c r="Q46" s="875">
        <v>43917</v>
      </c>
      <c r="R46" s="654">
        <f>(K46-O46)/O46*100</f>
        <v>8.0000000000000071</v>
      </c>
      <c r="S46" s="714">
        <f>IF(INDEX(Historical!$D$7:$D$1277,MATCH(B46,Historical!$B$7:$B$1301,0))=0,"n/a",(INDEX(Historical!$C$7:$C$1279,MATCH(B46,Historical!$B$7:$B$1301,0))/INDEX(Historical!$D$7:$D$1277,MATCH(B46,Historical!$B$7:$B$1301,0))-1)*100)</f>
        <v>13.636363636363647</v>
      </c>
      <c r="T46" s="714">
        <f>IF(INDEX(Historical!$F$7:$F$1270,MATCH(B46,Historical!$B$7:$B$1301,0))=0,"n/a",((INDEX(Historical!$C$7:$C$1279,MATCH(B46,Historical!$B$7:$B$1301,0))/INDEX(Historical!$F$7:$F$1270,MATCH(B46,Historical!$B$7:$B$1301,0)))^(1/3)-1)*100)</f>
        <v>11.57215834702825</v>
      </c>
      <c r="U46" s="714">
        <f>IF(INDEX(Historical!$H$7:$H$1270,MATCH(B46,Historical!$B$7:$B$1301,0))=0,"n/a",((INDEX(Historical!$C$7:$C$1279,MATCH(B46,Historical!$B$7:$B$1301,0))/INDEX(Historical!$H$7:$H$1270,MATCH(B46,Historical!$B$7:$B$1301,0)))^(1/5)-1)*100)</f>
        <v>15.811517561929445</v>
      </c>
      <c r="V46" s="714" t="str">
        <f>IF(INDEX(Historical!$O$7:$O$1270,MATCH(B46,Historical!$B$7:$B$1301,0))=0,"n/a",((INDEX(Historical!$C$7:$C$1279,MATCH(B46,Historical!$B$7:$B$1301,0))/INDEX(Historical!$O$7:$O$1270,MATCH(B46,Historical!$B$7:$B$1301,0)))^(1/10)-1)*100)</f>
        <v>n/a</v>
      </c>
      <c r="W46" s="715" t="str">
        <f>IF(OR(U46&lt;=0,U46="n/a",V46&lt;=0,V46="n/a"),"n/a",U46/V46)</f>
        <v>n/a</v>
      </c>
      <c r="X46" s="716">
        <f>IF(OR(AJ46&lt;=0,AJ46="n/a",U46&lt;=0,U46="n/a"),"n/a",U46/AJ46)</f>
        <v>1.4244610416152654</v>
      </c>
      <c r="Y46" s="676"/>
      <c r="Z46" s="663">
        <f>IF(OR(AC46&lt;0.01,AC46="n/a"),"n/a",M46/AC46*100)</f>
        <v>24.827586206896555</v>
      </c>
      <c r="AA46" s="900">
        <f>IF(OR(AC46&lt;0.01,AC46="n/a"),"n/a",I46/AC46)</f>
        <v>14.059770114942529</v>
      </c>
      <c r="AB46" s="901">
        <v>12</v>
      </c>
      <c r="AC46" s="879">
        <v>4.3499999999999996</v>
      </c>
      <c r="AD46" s="879">
        <v>1.4</v>
      </c>
      <c r="AE46" s="879">
        <v>3.37</v>
      </c>
      <c r="AF46" s="879">
        <v>2.69</v>
      </c>
      <c r="AG46" s="879">
        <v>18.8</v>
      </c>
      <c r="AH46" s="879">
        <v>29.2</v>
      </c>
      <c r="AI46" s="879">
        <v>-10.77</v>
      </c>
      <c r="AJ46" s="879">
        <v>11.1</v>
      </c>
      <c r="AK46" s="879">
        <v>10</v>
      </c>
      <c r="AL46" s="892">
        <v>1190</v>
      </c>
      <c r="AM46" s="886">
        <v>1.3</v>
      </c>
      <c r="AN46" s="879">
        <v>0</v>
      </c>
      <c r="AO46" s="753">
        <f>IF(U46="n/a","n/a",IF(AA46&lt;0,"n/a",IF(AA46="n/a","n/a",J46+U46-AA46)))</f>
        <v>3.5176074862282523</v>
      </c>
      <c r="AP46" s="754">
        <f>IF(U46="n/a","n/a",J46+U46)</f>
        <v>17.577377601170781</v>
      </c>
      <c r="AQ46" s="902">
        <f>IF(OR(AC46&lt;0.01,AF46="n/a"),"n/a",(I46/SQRT(22.5*AC46*(I46/AF46))-1)*100)</f>
        <v>29.650438760358668</v>
      </c>
      <c r="AR46" s="663">
        <f>INDEX(Historical!$C$7:$C$1279,MATCH(B46,Historical!$B$7:$B$1301,0))*IF(AH46="n/a",1.03,IF(AH46&lt;0,1.01,IF(AH46&gt;10,1.1,(1+AH46/100))))</f>
        <v>1.1000000000000001</v>
      </c>
      <c r="AS46" s="900">
        <f>IF($AI46="n/a",1.03*AR46,IF($AI46&lt;0,1.01*AR46,IF($AI46&gt;10,1.1*AR46,(1+$AI46/100)*AR46)))</f>
        <v>1.1110000000000002</v>
      </c>
      <c r="AT46" s="900">
        <f>IF($AK46="n/a",1.03*AS46,IF($AK46&lt;0,1.01*AS46,IF($AK46&gt;10,1.1*AS46,(1+$AK46/100)*AS46)))</f>
        <v>1.2221000000000004</v>
      </c>
      <c r="AU46" s="900">
        <f>IF($AK46="n/a",1.03*AT46,IF($AK46&lt;0,1.01*AT46,IF($AK46&gt;10,1.1*AT46,(1+$AK46/100)*AT46)))</f>
        <v>1.3443100000000006</v>
      </c>
      <c r="AV46" s="900">
        <f>IF($AK46="n/a",1.03*AU46,IF($AK46&lt;0,1.01*AU46,IF($AK46&gt;10,1.1*AU46,(1+$AK46/100)*AU46)))</f>
        <v>1.4787410000000007</v>
      </c>
      <c r="AW46" s="663">
        <f>SUM(AR46:AV46)</f>
        <v>6.2561510000000027</v>
      </c>
      <c r="AX46" s="761">
        <f>AW46/I46*100</f>
        <v>10.229154676258997</v>
      </c>
      <c r="AY46" s="948">
        <v>0.38</v>
      </c>
      <c r="AZ46" s="886">
        <v>27.36</v>
      </c>
      <c r="BA46" s="886">
        <v>-24.169999999999998</v>
      </c>
      <c r="BB46" s="886">
        <v>-0.70000000000000007</v>
      </c>
      <c r="BC46" s="886">
        <v>-4.63</v>
      </c>
      <c r="BE46" s="635">
        <v>2013</v>
      </c>
      <c r="BF46" s="912">
        <f>IF(BE46&gt;2008,0,IF(BE46&gt;2001,1,IF(BE46&gt;1990,2,IF(BE46&gt;1980,3,IF(BE46&gt;1973,4,IF(BE46&gt;1970,5,IF(BE46&gt;1960,6,IF(BE46&gt;1958,7,IF(BE46&gt;1953,8,9)))))))))</f>
        <v>0</v>
      </c>
      <c r="BG46" s="896">
        <v>5.5</v>
      </c>
    </row>
    <row r="47" spans="1:59" ht="11.25" customHeight="1" x14ac:dyDescent="0.2">
      <c r="A47" s="894" t="s">
        <v>909</v>
      </c>
      <c r="B47" s="889" t="s">
        <v>910</v>
      </c>
      <c r="C47" s="946" t="s">
        <v>4325</v>
      </c>
      <c r="D47" s="946" t="s">
        <v>4326</v>
      </c>
      <c r="E47" s="746">
        <v>10</v>
      </c>
      <c r="F47" s="1185">
        <v>409</v>
      </c>
      <c r="G47" s="1141" t="s">
        <v>106</v>
      </c>
      <c r="H47" s="1141" t="s">
        <v>106</v>
      </c>
      <c r="I47" s="888">
        <v>258.54000000000002</v>
      </c>
      <c r="J47" s="663">
        <f>(M47/I47)*100</f>
        <v>1.7018643149996133</v>
      </c>
      <c r="K47" s="891">
        <v>1.1000000000000001</v>
      </c>
      <c r="L47" s="901">
        <v>4</v>
      </c>
      <c r="M47" s="654">
        <f>K47*L47</f>
        <v>4.4000000000000004</v>
      </c>
      <c r="N47" s="884" t="s">
        <v>4062</v>
      </c>
      <c r="O47" s="747">
        <v>1.08</v>
      </c>
      <c r="P47" s="875">
        <v>44000</v>
      </c>
      <c r="Q47" s="875">
        <v>44022</v>
      </c>
      <c r="R47" s="654">
        <f>(K47-O47)/O47*100</f>
        <v>1.8518518518518534</v>
      </c>
      <c r="S47" s="714">
        <f>IF(INDEX(Historical!$D$7:$D$1277,MATCH(B47,Historical!$B$7:$B$1301,0))=0,"n/a",(INDEX(Historical!$C$7:$C$1279,MATCH(B47,Historical!$B$7:$B$1301,0))/INDEX(Historical!$D$7:$D$1277,MATCH(B47,Historical!$B$7:$B$1301,0))-1)*100)</f>
        <v>19.933554817275745</v>
      </c>
      <c r="T47" s="714">
        <f>IF(INDEX(Historical!$F$7:$F$1270,MATCH(B47,Historical!$B$7:$B$1301,0))=0,"n/a",((INDEX(Historical!$C$7:$C$1279,MATCH(B47,Historical!$B$7:$B$1301,0))/INDEX(Historical!$F$7:$F$1270,MATCH(B47,Historical!$B$7:$B$1301,0)))^(1/3)-1)*100)</f>
        <v>17.94915675423503</v>
      </c>
      <c r="U47" s="714">
        <f>IF(INDEX(Historical!$H$7:$H$1270,MATCH(B47,Historical!$B$7:$B$1301,0))=0,"n/a",((INDEX(Historical!$C$7:$C$1279,MATCH(B47,Historical!$B$7:$B$1301,0))/INDEX(Historical!$H$7:$H$1270,MATCH(B47,Historical!$B$7:$B$1301,0)))^(1/5)-1)*100)</f>
        <v>20.858119698845499</v>
      </c>
      <c r="V47" s="714" t="str">
        <f>IF(INDEX(Historical!$O$7:$O$1270,MATCH(B47,Historical!$B$7:$B$1301,0))=0,"n/a",((INDEX(Historical!$C$7:$C$1279,MATCH(B47,Historical!$B$7:$B$1301,0))/INDEX(Historical!$O$7:$O$1270,MATCH(B47,Historical!$B$7:$B$1301,0)))^(1/10)-1)*100)</f>
        <v>n/a</v>
      </c>
      <c r="W47" s="715" t="str">
        <f>IF(OR(U47&lt;=0,U47="n/a",V47&lt;=0,V47="n/a"),"n/a",U47/V47)</f>
        <v>n/a</v>
      </c>
      <c r="X47" s="716">
        <f>IF(OR(AJ47&lt;=0,AJ47="n/a",U47&lt;=0,U47="n/a"),"n/a",U47/AJ47)</f>
        <v>1.2875382530151542</v>
      </c>
      <c r="Y47" s="890" t="s">
        <v>3980</v>
      </c>
      <c r="Z47" s="663">
        <f>IF(OR(AC47&lt;0.01,AC47="n/a"),"n/a",M47/AC47*100)</f>
        <v>103.04449648711946</v>
      </c>
      <c r="AA47" s="900">
        <f>IF(OR(AC47&lt;0.01,AC47="n/a"),"n/a",I47/AC47)</f>
        <v>60.548009367681509</v>
      </c>
      <c r="AB47" s="901">
        <v>12</v>
      </c>
      <c r="AC47" s="879">
        <v>4.2699999999999996</v>
      </c>
      <c r="AD47" s="879">
        <v>3.95</v>
      </c>
      <c r="AE47" s="879">
        <v>14.96</v>
      </c>
      <c r="AF47" s="879">
        <v>30.95</v>
      </c>
      <c r="AG47" s="879">
        <v>39.300000000000004</v>
      </c>
      <c r="AH47" s="879">
        <v>53</v>
      </c>
      <c r="AI47" s="879">
        <v>17.07</v>
      </c>
      <c r="AJ47" s="879">
        <v>16.2</v>
      </c>
      <c r="AK47" s="879">
        <v>15.049999999999999</v>
      </c>
      <c r="AL47" s="892">
        <v>116110</v>
      </c>
      <c r="AM47" s="886">
        <v>0.3</v>
      </c>
      <c r="AN47" s="879">
        <v>6.76</v>
      </c>
      <c r="AO47" s="753">
        <f>IF(U47="n/a","n/a",IF(AA47&lt;0,"n/a",IF(AA47="n/a","n/a",J47+U47-AA47)))</f>
        <v>-37.988025353836392</v>
      </c>
      <c r="AP47" s="754">
        <f>IF(U47="n/a","n/a",J47+U47)</f>
        <v>22.559984013845114</v>
      </c>
      <c r="AQ47" s="902">
        <f>IF(OR(AC47&lt;0.01,AF47="n/a"),"n/a",(I47/SQRT(22.5*AC47*(I47/AF47))-1)*100)</f>
        <v>812.61794121934804</v>
      </c>
      <c r="AR47" s="663">
        <f>INDEX(Historical!$C$7:$C$1279,MATCH(B47,Historical!$B$7:$B$1301,0))*IF(AH47="n/a",1.03,IF(AH47&lt;0,1.01,IF(AH47&gt;10,1.1,(1+AH47/100))))</f>
        <v>3.9710000000000001</v>
      </c>
      <c r="AS47" s="900">
        <f>IF($AI47="n/a",1.03*AR47,IF($AI47&lt;0,1.01*AR47,IF($AI47&gt;10,1.1*AR47,(1+$AI47/100)*AR47)))</f>
        <v>4.3681000000000001</v>
      </c>
      <c r="AT47" s="900">
        <f>IF($AK47="n/a",1.03*AS47,IF($AK47&lt;0,1.01*AS47,IF($AK47&gt;10,1.1*AS47,(1+$AK47/100)*AS47)))</f>
        <v>4.8049100000000005</v>
      </c>
      <c r="AU47" s="900">
        <f>IF($AK47="n/a",1.03*AT47,IF($AK47&lt;0,1.01*AT47,IF($AK47&gt;10,1.1*AT47,(1+$AK47/100)*AT47)))</f>
        <v>5.2854010000000011</v>
      </c>
      <c r="AV47" s="900">
        <f>IF($AK47="n/a",1.03*AU47,IF($AK47&lt;0,1.01*AU47,IF($AK47&gt;10,1.1*AU47,(1+$AK47/100)*AU47)))</f>
        <v>5.8139411000000019</v>
      </c>
      <c r="AW47" s="663">
        <f>SUM(AR47:AV47)</f>
        <v>24.243352100000003</v>
      </c>
      <c r="AX47" s="761">
        <f>AW47/I47*100</f>
        <v>9.377021776127485</v>
      </c>
      <c r="AY47" s="948">
        <v>0.45</v>
      </c>
      <c r="AZ47" s="886">
        <v>48.309999999999995</v>
      </c>
      <c r="BA47" s="886">
        <v>-3.9800000000000004</v>
      </c>
      <c r="BB47" s="886">
        <v>3.8600000000000003</v>
      </c>
      <c r="BC47" s="886">
        <v>11.540000000000001</v>
      </c>
      <c r="BE47" s="635">
        <v>2011</v>
      </c>
      <c r="BF47" s="912">
        <f>IF(BE47&gt;2008,0,IF(BE47&gt;2001,1,IF(BE47&gt;1990,2,IF(BE47&gt;1980,3,IF(BE47&gt;1973,4,IF(BE47&gt;1970,5,IF(BE47&gt;1960,6,IF(BE47&gt;1958,7,IF(BE47&gt;1953,8,9)))))))))</f>
        <v>0</v>
      </c>
      <c r="BG47" s="896">
        <v>4.7</v>
      </c>
    </row>
    <row r="48" spans="1:59" ht="11.25" customHeight="1" x14ac:dyDescent="0.2">
      <c r="A48" s="877" t="s">
        <v>1703</v>
      </c>
      <c r="B48" s="889" t="s">
        <v>1704</v>
      </c>
      <c r="C48" s="946" t="s">
        <v>108</v>
      </c>
      <c r="D48" s="946" t="s">
        <v>4341</v>
      </c>
      <c r="E48" s="746">
        <v>10</v>
      </c>
      <c r="F48" s="1185">
        <v>343</v>
      </c>
      <c r="G48" s="1197" t="s">
        <v>106</v>
      </c>
      <c r="H48" s="1197" t="s">
        <v>106</v>
      </c>
      <c r="I48" s="888">
        <v>36.380000000000003</v>
      </c>
      <c r="J48" s="663">
        <f>(M48/I48)*100</f>
        <v>3.4084661902144036</v>
      </c>
      <c r="K48" s="891">
        <v>0.31</v>
      </c>
      <c r="L48" s="901">
        <v>4</v>
      </c>
      <c r="M48" s="654">
        <f>K48*L48</f>
        <v>1.24</v>
      </c>
      <c r="N48" s="884" t="s">
        <v>705</v>
      </c>
      <c r="O48" s="747">
        <v>0.3</v>
      </c>
      <c r="P48" s="875">
        <v>43773</v>
      </c>
      <c r="Q48" s="875">
        <v>43788</v>
      </c>
      <c r="R48" s="654">
        <f>(K48-O48)/O48*100</f>
        <v>3.3333333333333366</v>
      </c>
      <c r="S48" s="714">
        <f>IF(INDEX(Historical!$D$7:$D$1277,MATCH(B48,Historical!$B$7:$B$1301,0))=0,"n/a",(INDEX(Historical!$C$7:$C$1279,MATCH(B48,Historical!$B$7:$B$1301,0))/INDEX(Historical!$D$7:$D$1277,MATCH(B48,Historical!$B$7:$B$1301,0))-1)*100)</f>
        <v>30.107526881720425</v>
      </c>
      <c r="T48" s="714">
        <f>IF(INDEX(Historical!$F$7:$F$1270,MATCH(B48,Historical!$B$7:$B$1301,0))=0,"n/a",((INDEX(Historical!$C$7:$C$1279,MATCH(B48,Historical!$B$7:$B$1301,0))/INDEX(Historical!$F$7:$F$1270,MATCH(B48,Historical!$B$7:$B$1301,0)))^(1/3)-1)*100)</f>
        <v>20.590221589041736</v>
      </c>
      <c r="U48" s="714">
        <f>IF(INDEX(Historical!$H$7:$H$1270,MATCH(B48,Historical!$B$7:$B$1301,0))=0,"n/a",((INDEX(Historical!$C$7:$C$1279,MATCH(B48,Historical!$B$7:$B$1301,0))/INDEX(Historical!$H$7:$H$1270,MATCH(B48,Historical!$B$7:$B$1301,0)))^(1/5)-1)*100)</f>
        <v>18.862001455706579</v>
      </c>
      <c r="V48" s="714" t="str">
        <f>IF(INDEX(Historical!$O$7:$O$1270,MATCH(B48,Historical!$B$7:$B$1301,0))=0,"n/a",((INDEX(Historical!$C$7:$C$1279,MATCH(B48,Historical!$B$7:$B$1301,0))/INDEX(Historical!$O$7:$O$1270,MATCH(B48,Historical!$B$7:$B$1301,0)))^(1/10)-1)*100)</f>
        <v>n/a</v>
      </c>
      <c r="W48" s="715" t="str">
        <f>IF(OR(U48&lt;=0,U48="n/a",V48&lt;=0,V48="n/a"),"n/a",U48/V48)</f>
        <v>n/a</v>
      </c>
      <c r="X48" s="716">
        <f>IF(OR(AJ48&lt;=0,AJ48="n/a",U48&lt;=0,U48="n/a"),"n/a",U48/AJ48)</f>
        <v>0.8272807656011657</v>
      </c>
      <c r="Y48" s="676"/>
      <c r="Z48" s="663">
        <f>IF(OR(AC48&lt;0.01,AC48="n/a"),"n/a",M48/AC48*100)</f>
        <v>35.127478753541084</v>
      </c>
      <c r="AA48" s="900">
        <f>IF(OR(AC48&lt;0.01,AC48="n/a"),"n/a",I48/AC48)</f>
        <v>10.305949008498585</v>
      </c>
      <c r="AB48" s="901">
        <v>9</v>
      </c>
      <c r="AC48" s="879">
        <v>3.53</v>
      </c>
      <c r="AD48" s="879" t="s">
        <v>136</v>
      </c>
      <c r="AE48" s="879">
        <v>3.53</v>
      </c>
      <c r="AF48" s="879">
        <v>2.09</v>
      </c>
      <c r="AG48" s="879">
        <v>22</v>
      </c>
      <c r="AH48" s="879">
        <v>60.9</v>
      </c>
      <c r="AI48" s="879">
        <v>-28.23</v>
      </c>
      <c r="AJ48" s="879">
        <v>22.8</v>
      </c>
      <c r="AK48" s="879" t="s">
        <v>136</v>
      </c>
      <c r="AL48" s="892">
        <v>20560</v>
      </c>
      <c r="AM48" s="886">
        <v>0.2</v>
      </c>
      <c r="AN48" s="879">
        <v>0.54</v>
      </c>
      <c r="AO48" s="753">
        <f>IF(U48="n/a","n/a",IF(AA48&lt;0,"n/a",IF(AA48="n/a","n/a",J48+U48-AA48)))</f>
        <v>11.964518637422399</v>
      </c>
      <c r="AP48" s="754">
        <f>IF(U48="n/a","n/a",J48+U48)</f>
        <v>22.270467645920984</v>
      </c>
      <c r="AQ48" s="902">
        <f>IF(OR(AC48&lt;0.01,AF48="n/a"),"n/a",(I48/SQRT(22.5*AC48*(I48/AF48))-1)*100)</f>
        <v>-2.1578744944193429</v>
      </c>
      <c r="AR48" s="663">
        <f>INDEX(Historical!$C$7:$C$1279,MATCH(B48,Historical!$B$7:$B$1301,0))*IF(AH48="n/a",1.03,IF(AH48&lt;0,1.01,IF(AH48&gt;10,1.1,(1+AH48/100))))</f>
        <v>1.331</v>
      </c>
      <c r="AS48" s="900">
        <f>IF($AI48="n/a",1.03*AR48,IF($AI48&lt;0,1.01*AR48,IF($AI48&gt;10,1.1*AR48,(1+$AI48/100)*AR48)))</f>
        <v>1.3443099999999999</v>
      </c>
      <c r="AT48" s="900">
        <f>IF($AK48="n/a",1.03*AS48,IF($AK48&lt;0,1.01*AS48,IF($AK48&gt;10,1.1*AS48,(1+$AK48/100)*AS48)))</f>
        <v>1.3846392999999999</v>
      </c>
      <c r="AU48" s="900">
        <f>IF($AK48="n/a",1.03*AT48,IF($AK48&lt;0,1.01*AT48,IF($AK48&gt;10,1.1*AT48,(1+$AK48/100)*AT48)))</f>
        <v>1.4261784789999998</v>
      </c>
      <c r="AV48" s="900">
        <f>IF($AK48="n/a",1.03*AU48,IF($AK48&lt;0,1.01*AU48,IF($AK48&gt;10,1.1*AU48,(1+$AK48/100)*AU48)))</f>
        <v>1.4689638333699999</v>
      </c>
      <c r="AW48" s="663">
        <f>SUM(AR48:AV48)</f>
        <v>6.9550916123699995</v>
      </c>
      <c r="AX48" s="761">
        <f>AW48/I48*100</f>
        <v>19.117898879521714</v>
      </c>
      <c r="AY48" s="948">
        <v>1.21</v>
      </c>
      <c r="AZ48" s="886">
        <v>31.34</v>
      </c>
      <c r="BA48" s="886">
        <v>-32.619999999999997</v>
      </c>
      <c r="BB48" s="886">
        <v>-4.22</v>
      </c>
      <c r="BC48" s="886">
        <v>-13.3</v>
      </c>
      <c r="BE48" s="635">
        <v>2011</v>
      </c>
      <c r="BF48" s="912">
        <f>IF(BE48&gt;2008,0,IF(BE48&gt;2001,1,IF(BE48&gt;1990,2,IF(BE48&gt;1980,3,IF(BE48&gt;1973,4,IF(BE48&gt;1970,5,IF(BE48&gt;1960,6,IF(BE48&gt;1958,7,IF(BE48&gt;1953,8,9)))))))))</f>
        <v>0</v>
      </c>
      <c r="BG48" s="896">
        <v>4.3</v>
      </c>
    </row>
    <row r="49" spans="1:59" ht="11.25" customHeight="1" x14ac:dyDescent="0.2">
      <c r="A49" s="885" t="s">
        <v>428</v>
      </c>
      <c r="B49" s="889" t="s">
        <v>429</v>
      </c>
      <c r="C49" s="946" t="s">
        <v>128</v>
      </c>
      <c r="D49" s="946" t="s">
        <v>4342</v>
      </c>
      <c r="E49" s="746">
        <v>18</v>
      </c>
      <c r="F49" s="1185">
        <v>184</v>
      </c>
      <c r="G49" s="1182" t="s">
        <v>37</v>
      </c>
      <c r="H49" s="1182" t="s">
        <v>115</v>
      </c>
      <c r="I49" s="888">
        <v>13.76</v>
      </c>
      <c r="J49" s="663">
        <f>(M49/I49)*100</f>
        <v>5.0872093023255811</v>
      </c>
      <c r="K49" s="891">
        <v>0.17499999999999999</v>
      </c>
      <c r="L49" s="901">
        <v>4</v>
      </c>
      <c r="M49" s="654">
        <f>K49*L49</f>
        <v>0.7</v>
      </c>
      <c r="N49" s="884" t="s">
        <v>223</v>
      </c>
      <c r="O49" s="747">
        <v>0.17</v>
      </c>
      <c r="P49" s="875">
        <v>43829</v>
      </c>
      <c r="Q49" s="875">
        <v>43852</v>
      </c>
      <c r="R49" s="654">
        <f>(K49-O49)/O49*100</f>
        <v>2.9411764705882213</v>
      </c>
      <c r="S49" s="714">
        <f>IF(INDEX(Historical!$D$7:$D$1277,MATCH(B49,Historical!$B$7:$B$1301,0))=0,"n/a",(INDEX(Historical!$C$7:$C$1279,MATCH(B49,Historical!$B$7:$B$1301,0))/INDEX(Historical!$D$7:$D$1277,MATCH(B49,Historical!$B$7:$B$1301,0))-1)*100)</f>
        <v>3.0303030303030276</v>
      </c>
      <c r="T49" s="714">
        <f>IF(INDEX(Historical!$F$7:$F$1270,MATCH(B49,Historical!$B$7:$B$1301,0))=0,"n/a",((INDEX(Historical!$C$7:$C$1279,MATCH(B49,Historical!$B$7:$B$1301,0))/INDEX(Historical!$F$7:$F$1270,MATCH(B49,Historical!$B$7:$B$1301,0)))^(1/3)-1)*100)</f>
        <v>3.1270055989971013</v>
      </c>
      <c r="U49" s="714">
        <f>IF(INDEX(Historical!$H$7:$H$1270,MATCH(B49,Historical!$B$7:$B$1301,0))=0,"n/a",((INDEX(Historical!$C$7:$C$1279,MATCH(B49,Historical!$B$7:$B$1301,0))/INDEX(Historical!$H$7:$H$1270,MATCH(B49,Historical!$B$7:$B$1301,0)))^(1/5)-1)*100)</f>
        <v>9.0966078501449665</v>
      </c>
      <c r="V49" s="714">
        <f>IF(INDEX(Historical!$O$7:$O$1270,MATCH(B49,Historical!$B$7:$B$1301,0))=0,"n/a",((INDEX(Historical!$C$7:$C$1279,MATCH(B49,Historical!$B$7:$B$1301,0))/INDEX(Historical!$O$7:$O$1270,MATCH(B49,Historical!$B$7:$B$1301,0)))^(1/10)-1)*100)</f>
        <v>11.369055442786081</v>
      </c>
      <c r="W49" s="715">
        <f>IF(OR(U49&lt;=0,U49="n/a",V49&lt;=0,V49="n/a"),"n/a",U49/V49)</f>
        <v>0.80011993044830887</v>
      </c>
      <c r="X49" s="716" t="str">
        <f>IF(OR(AJ49&lt;=0,AJ49="n/a",U49&lt;=0,U49="n/a"),"n/a",U49/AJ49)</f>
        <v>n/a</v>
      </c>
      <c r="Y49" s="678"/>
      <c r="Z49" s="663" t="str">
        <f>IF(OR(AC49&lt;0.01,AC49="n/a"),"n/a",M49/AC49*100)</f>
        <v>n/a</v>
      </c>
      <c r="AA49" s="900" t="str">
        <f>IF(OR(AC49&lt;0.01,AC49="n/a"),"n/a",I49/AC49)</f>
        <v>n/a</v>
      </c>
      <c r="AB49" s="901">
        <v>12</v>
      </c>
      <c r="AC49" s="879">
        <v>-0.17</v>
      </c>
      <c r="AD49" s="879" t="s">
        <v>136</v>
      </c>
      <c r="AE49" s="879">
        <v>0.06</v>
      </c>
      <c r="AF49" s="879">
        <v>0.49</v>
      </c>
      <c r="AG49" s="879">
        <v>-0.6</v>
      </c>
      <c r="AH49" s="881">
        <v>-62.1</v>
      </c>
      <c r="AI49" s="881">
        <v>197.6</v>
      </c>
      <c r="AJ49" s="879">
        <v>-32.1</v>
      </c>
      <c r="AK49" s="879">
        <v>8</v>
      </c>
      <c r="AL49" s="892">
        <v>454.74</v>
      </c>
      <c r="AM49" s="886">
        <v>3.5999999999999996</v>
      </c>
      <c r="AN49" s="879">
        <v>1.6</v>
      </c>
      <c r="AO49" s="753" t="str">
        <f>IF(U49="n/a","n/a",IF(AA49&lt;0,"n/a",IF(AA49="n/a","n/a",J49+U49-AA49)))</f>
        <v>n/a</v>
      </c>
      <c r="AP49" s="754">
        <f>IF(U49="n/a","n/a",J49+U49)</f>
        <v>14.183817152470548</v>
      </c>
      <c r="AQ49" s="902" t="str">
        <f>IF(OR(AC49&lt;0.01,AF49="n/a"),"n/a",(I49/SQRT(22.5*AC49*(I49/AF49))-1)*100)</f>
        <v>n/a</v>
      </c>
      <c r="AR49" s="663">
        <f>INDEX(Historical!$C$7:$C$1279,MATCH(B49,Historical!$B$7:$B$1301,0))*IF(AH49="n/a",1.03,IF(AH49&lt;0,1.01,IF(AH49&gt;10,1.1,(1+AH49/100))))</f>
        <v>0.68680000000000008</v>
      </c>
      <c r="AS49" s="900">
        <f>IF($AI49="n/a",1.03*AR49,IF($AI49&lt;0,1.01*AR49,IF($AI49&gt;10,1.1*AR49,(1+$AI49/100)*AR49)))</f>
        <v>0.75548000000000015</v>
      </c>
      <c r="AT49" s="900">
        <f>IF($AK49="n/a",1.03*AS49,IF($AK49&lt;0,1.01*AS49,IF($AK49&gt;10,1.1*AS49,(1+$AK49/100)*AS49)))</f>
        <v>0.81591840000000027</v>
      </c>
      <c r="AU49" s="900">
        <f>IF($AK49="n/a",1.03*AT49,IF($AK49&lt;0,1.01*AT49,IF($AK49&gt;10,1.1*AT49,(1+$AK49/100)*AT49)))</f>
        <v>0.88119187200000038</v>
      </c>
      <c r="AV49" s="900">
        <f>IF($AK49="n/a",1.03*AU49,IF($AK49&lt;0,1.01*AU49,IF($AK49&gt;10,1.1*AU49,(1+$AK49/100)*AU49)))</f>
        <v>0.95168722176000042</v>
      </c>
      <c r="AW49" s="663">
        <f>SUM(AR49:AV49)</f>
        <v>4.0910774937600012</v>
      </c>
      <c r="AX49" s="761">
        <f>AW49/I49*100</f>
        <v>29.731667832558152</v>
      </c>
      <c r="AY49" s="948">
        <v>0.74</v>
      </c>
      <c r="AZ49" s="886">
        <v>37.6</v>
      </c>
      <c r="BA49" s="886">
        <v>-52.26</v>
      </c>
      <c r="BB49" s="886">
        <v>-1.37</v>
      </c>
      <c r="BC49" s="886">
        <v>-29.69</v>
      </c>
      <c r="BE49" s="635">
        <v>2003</v>
      </c>
      <c r="BF49" s="912">
        <f>IF(BE49&gt;2008,0,IF(BE49&gt;2001,1,IF(BE49&gt;1990,2,IF(BE49&gt;1980,3,IF(BE49&gt;1973,4,IF(BE49&gt;1970,5,IF(BE49&gt;1960,6,IF(BE49&gt;1958,7,IF(BE49&gt;1953,8,9)))))))))</f>
        <v>1</v>
      </c>
      <c r="BG49" s="896">
        <v>-0.1</v>
      </c>
    </row>
    <row r="50" spans="1:59" ht="11.25" customHeight="1" x14ac:dyDescent="0.2">
      <c r="A50" s="877" t="s">
        <v>925</v>
      </c>
      <c r="B50" s="889" t="s">
        <v>926</v>
      </c>
      <c r="C50" s="946" t="s">
        <v>153</v>
      </c>
      <c r="D50" s="946" t="s">
        <v>4327</v>
      </c>
      <c r="E50" s="746">
        <v>10</v>
      </c>
      <c r="F50" s="1185">
        <v>382</v>
      </c>
      <c r="G50" s="1182" t="s">
        <v>106</v>
      </c>
      <c r="H50" s="1182" t="s">
        <v>106</v>
      </c>
      <c r="I50" s="888">
        <v>262.98</v>
      </c>
      <c r="J50" s="663">
        <f>(M50/I50)*100</f>
        <v>1.44497680431972</v>
      </c>
      <c r="K50" s="891">
        <v>0.95</v>
      </c>
      <c r="L50" s="901">
        <v>4</v>
      </c>
      <c r="M50" s="654">
        <f>K50*L50</f>
        <v>3.8</v>
      </c>
      <c r="N50" s="884" t="s">
        <v>595</v>
      </c>
      <c r="O50" s="891">
        <v>0.8</v>
      </c>
      <c r="P50" s="875">
        <v>43903</v>
      </c>
      <c r="Q50" s="875">
        <v>43916</v>
      </c>
      <c r="R50" s="654">
        <f>(K50-O50)/O50*100</f>
        <v>18.749999999999989</v>
      </c>
      <c r="S50" s="714">
        <f>IF(INDEX(Historical!$D$7:$D$1277,MATCH(B50,Historical!$B$7:$B$1301,0))=0,"n/a",(INDEX(Historical!$C$7:$C$1279,MATCH(B50,Historical!$B$7:$B$1301,0))/INDEX(Historical!$D$7:$D$1277,MATCH(B50,Historical!$B$7:$B$1301,0))-1)*100)</f>
        <v>6.6666666666666652</v>
      </c>
      <c r="T50" s="714">
        <f>IF(INDEX(Historical!$F$7:$F$1270,MATCH(B50,Historical!$B$7:$B$1301,0))=0,"n/a",((INDEX(Historical!$C$7:$C$1279,MATCH(B50,Historical!$B$7:$B$1301,0))/INDEX(Historical!$F$7:$F$1270,MATCH(B50,Historical!$B$7:$B$1301,0)))^(1/3)-1)*100)</f>
        <v>7.1664579674248774</v>
      </c>
      <c r="U50" s="714">
        <f>IF(INDEX(Historical!$H$7:$H$1270,MATCH(B50,Historical!$B$7:$B$1301,0))=0,"n/a",((INDEX(Historical!$C$7:$C$1279,MATCH(B50,Historical!$B$7:$B$1301,0))/INDEX(Historical!$H$7:$H$1270,MATCH(B50,Historical!$B$7:$B$1301,0)))^(1/5)-1)*100)</f>
        <v>12.829427864416676</v>
      </c>
      <c r="V50" s="714" t="str">
        <f>IF(INDEX(Historical!$O$7:$O$1270,MATCH(B50,Historical!$B$7:$B$1301,0))=0,"n/a",((INDEX(Historical!$C$7:$C$1279,MATCH(B50,Historical!$B$7:$B$1301,0))/INDEX(Historical!$O$7:$O$1270,MATCH(B50,Historical!$B$7:$B$1301,0)))^(1/10)-1)*100)</f>
        <v>n/a</v>
      </c>
      <c r="W50" s="715" t="str">
        <f>IF(OR(U50&lt;=0,U50="n/a",V50&lt;=0,V50="n/a"),"n/a",U50/V50)</f>
        <v>n/a</v>
      </c>
      <c r="X50" s="716">
        <f>IF(OR(AJ50&lt;=0,AJ50="n/a",U50&lt;=0,U50="n/a"),"n/a",U50/AJ50)</f>
        <v>0.8223992220779921</v>
      </c>
      <c r="Y50" s="670"/>
      <c r="Z50" s="663">
        <f>IF(OR(AC50&lt;0.01,AC50="n/a"),"n/a",M50/AC50*100)</f>
        <v>20.562770562770559</v>
      </c>
      <c r="AA50" s="900">
        <f>IF(OR(AC50&lt;0.01,AC50="n/a"),"n/a",I50/AC50)</f>
        <v>14.230519480519481</v>
      </c>
      <c r="AB50" s="901">
        <v>12</v>
      </c>
      <c r="AC50" s="879">
        <v>18.48</v>
      </c>
      <c r="AD50" s="879">
        <v>0.98</v>
      </c>
      <c r="AE50" s="879">
        <v>0.61</v>
      </c>
      <c r="AF50" s="879">
        <v>2.06</v>
      </c>
      <c r="AG50" s="879">
        <v>15.2</v>
      </c>
      <c r="AH50" s="879">
        <v>31.1</v>
      </c>
      <c r="AI50" s="879">
        <v>13.01</v>
      </c>
      <c r="AJ50" s="879">
        <v>15.6</v>
      </c>
      <c r="AK50" s="879">
        <v>14.330000000000002</v>
      </c>
      <c r="AL50" s="892">
        <v>66730</v>
      </c>
      <c r="AM50" s="886">
        <v>0.1</v>
      </c>
      <c r="AN50" s="879">
        <v>0.68</v>
      </c>
      <c r="AO50" s="753">
        <f>IF(U50="n/a","n/a",IF(AA50&lt;0,"n/a",IF(AA50="n/a","n/a",J50+U50-AA50)))</f>
        <v>4.3885188216915338E-2</v>
      </c>
      <c r="AP50" s="754">
        <f>IF(U50="n/a","n/a",J50+U50)</f>
        <v>14.274404668736397</v>
      </c>
      <c r="AQ50" s="902">
        <f>IF(OR(AC50&lt;0.01,AF50="n/a"),"n/a",(I50/SQRT(22.5*AC50*(I50/AF50))-1)*100)</f>
        <v>14.143905526450107</v>
      </c>
      <c r="AR50" s="663">
        <f>INDEX(Historical!$C$7:$C$1279,MATCH(B50,Historical!$B$7:$B$1301,0))*IF(AH50="n/a",1.03,IF(AH50&lt;0,1.01,IF(AH50&gt;10,1.1,(1+AH50/100))))</f>
        <v>3.5200000000000005</v>
      </c>
      <c r="AS50" s="900">
        <f>IF($AI50="n/a",1.03*AR50,IF($AI50&lt;0,1.01*AR50,IF($AI50&gt;10,1.1*AR50,(1+$AI50/100)*AR50)))</f>
        <v>3.8720000000000008</v>
      </c>
      <c r="AT50" s="900">
        <f>IF($AK50="n/a",1.03*AS50,IF($AK50&lt;0,1.01*AS50,IF($AK50&gt;10,1.1*AS50,(1+$AK50/100)*AS50)))</f>
        <v>4.2592000000000008</v>
      </c>
      <c r="AU50" s="900">
        <f>IF($AK50="n/a",1.03*AT50,IF($AK50&lt;0,1.01*AT50,IF($AK50&gt;10,1.1*AT50,(1+$AK50/100)*AT50)))</f>
        <v>4.6851200000000013</v>
      </c>
      <c r="AV50" s="900">
        <f>IF($AK50="n/a",1.03*AU50,IF($AK50&lt;0,1.01*AU50,IF($AK50&gt;10,1.1*AU50,(1+$AK50/100)*AU50)))</f>
        <v>5.1536320000000018</v>
      </c>
      <c r="AW50" s="663">
        <f>SUM(AR50:AV50)</f>
        <v>21.489952000000006</v>
      </c>
      <c r="AX50" s="761">
        <f>AW50/I50*100</f>
        <v>8.1717058331432071</v>
      </c>
      <c r="AY50" s="948">
        <v>0.96</v>
      </c>
      <c r="AZ50" s="886">
        <v>53.76</v>
      </c>
      <c r="BA50" s="886">
        <v>-15.840000000000002</v>
      </c>
      <c r="BB50" s="886">
        <v>-3.9800000000000004</v>
      </c>
      <c r="BC50" s="886">
        <v>-2.67</v>
      </c>
      <c r="BE50" s="635">
        <v>2011</v>
      </c>
      <c r="BF50" s="912">
        <f>IF(BE50&gt;2008,0,IF(BE50&gt;2001,1,IF(BE50&gt;1990,2,IF(BE50&gt;1980,3,IF(BE50&gt;1973,4,IF(BE50&gt;1970,5,IF(BE50&gt;1960,6,IF(BE50&gt;1958,7,IF(BE50&gt;1953,8,9)))))))))</f>
        <v>0</v>
      </c>
      <c r="BG50" s="896">
        <v>6.1</v>
      </c>
    </row>
    <row r="51" spans="1:59" ht="11.25" customHeight="1" x14ac:dyDescent="0.2">
      <c r="A51" s="885" t="s">
        <v>927</v>
      </c>
      <c r="B51" s="889" t="s">
        <v>928</v>
      </c>
      <c r="C51" s="946" t="s">
        <v>108</v>
      </c>
      <c r="D51" s="946" t="s">
        <v>118</v>
      </c>
      <c r="E51" s="746">
        <v>8</v>
      </c>
      <c r="F51" s="1185">
        <v>508</v>
      </c>
      <c r="G51" s="1162" t="s">
        <v>106</v>
      </c>
      <c r="H51" s="1162" t="s">
        <v>106</v>
      </c>
      <c r="I51" s="888">
        <v>192.6</v>
      </c>
      <c r="J51" s="663">
        <f>(M51/I51)*100</f>
        <v>0.91381100726895115</v>
      </c>
      <c r="K51" s="891">
        <v>0.44</v>
      </c>
      <c r="L51" s="901">
        <v>4</v>
      </c>
      <c r="M51" s="654">
        <f>K51*L51</f>
        <v>1.76</v>
      </c>
      <c r="N51" s="884" t="s">
        <v>107</v>
      </c>
      <c r="O51" s="747">
        <v>0.4</v>
      </c>
      <c r="P51" s="880">
        <v>43585</v>
      </c>
      <c r="Q51" s="880">
        <v>43600</v>
      </c>
      <c r="R51" s="654">
        <f>(K51-O51)/O51*100</f>
        <v>9.9999999999999947</v>
      </c>
      <c r="S51" s="714">
        <f>IF(INDEX(Historical!$D$7:$D$1277,MATCH(B51,Historical!$B$7:$B$1301,0))=0,"n/a",(INDEX(Historical!$C$7:$C$1279,MATCH(B51,Historical!$B$7:$B$1301,0))/INDEX(Historical!$D$7:$D$1277,MATCH(B51,Historical!$B$7:$B$1301,0))-1)*100)</f>
        <v>10.256410256410241</v>
      </c>
      <c r="T51" s="714">
        <f>IF(INDEX(Historical!$F$7:$F$1270,MATCH(B51,Historical!$B$7:$B$1301,0))=0,"n/a",((INDEX(Historical!$C$7:$C$1279,MATCH(B51,Historical!$B$7:$B$1301,0))/INDEX(Historical!$F$7:$F$1270,MATCH(B51,Historical!$B$7:$B$1301,0)))^(1/3)-1)*100)</f>
        <v>10.064241629820891</v>
      </c>
      <c r="U51" s="714">
        <f>IF(INDEX(Historical!$H$7:$H$1270,MATCH(B51,Historical!$B$7:$B$1301,0))=0,"n/a",((INDEX(Historical!$C$7:$C$1279,MATCH(B51,Historical!$B$7:$B$1301,0))/INDEX(Historical!$H$7:$H$1270,MATCH(B51,Historical!$B$7:$B$1301,0)))^(1/5)-1)*100)</f>
        <v>13.208058618782005</v>
      </c>
      <c r="V51" s="714">
        <f>IF(INDEX(Historical!$O$7:$O$1270,MATCH(B51,Historical!$B$7:$B$1301,0))=0,"n/a",((INDEX(Historical!$C$7:$C$1279,MATCH(B51,Historical!$B$7:$B$1301,0))/INDEX(Historical!$O$7:$O$1270,MATCH(B51,Historical!$B$7:$B$1301,0)))^(1/10)-1)*100)</f>
        <v>11.106052981946624</v>
      </c>
      <c r="W51" s="715">
        <f>IF(OR(U51&lt;=0,U51="n/a",V51&lt;=0,V51="n/a"),"n/a",U51/V51)</f>
        <v>1.1892666674877459</v>
      </c>
      <c r="X51" s="716">
        <f>IF(OR(AJ51&lt;=0,AJ51="n/a",U51&lt;=0,U51="n/a"),"n/a",U51/AJ51)</f>
        <v>2.0637591591846882</v>
      </c>
      <c r="Y51" s="890" t="s">
        <v>804</v>
      </c>
      <c r="Z51" s="663">
        <f>IF(OR(AC51&lt;0.01,AC51="n/a"),"n/a",M51/AC51*100)</f>
        <v>25.323741007194243</v>
      </c>
      <c r="AA51" s="900">
        <f>IF(OR(AC51&lt;0.01,AC51="n/a"),"n/a",I51/AC51)</f>
        <v>27.712230215827336</v>
      </c>
      <c r="AB51" s="901">
        <v>12</v>
      </c>
      <c r="AC51" s="879">
        <v>6.95</v>
      </c>
      <c r="AD51" s="879">
        <v>2.99</v>
      </c>
      <c r="AE51" s="879">
        <v>4.0199999999999996</v>
      </c>
      <c r="AF51" s="879">
        <v>13.85</v>
      </c>
      <c r="AG51" s="879">
        <v>47.4</v>
      </c>
      <c r="AH51" s="879">
        <v>37.1</v>
      </c>
      <c r="AI51" s="879">
        <v>9.4700000000000006</v>
      </c>
      <c r="AJ51" s="879">
        <v>6.4</v>
      </c>
      <c r="AK51" s="879">
        <v>9.06</v>
      </c>
      <c r="AL51" s="892">
        <v>44580</v>
      </c>
      <c r="AM51" s="886">
        <v>0.70000000000000007</v>
      </c>
      <c r="AN51" s="879">
        <v>2.58</v>
      </c>
      <c r="AO51" s="753">
        <f>IF(U51="n/a","n/a",IF(AA51&lt;0,"n/a",IF(AA51="n/a","n/a",J51+U51-AA51)))</f>
        <v>-13.590360589776381</v>
      </c>
      <c r="AP51" s="754">
        <f>IF(U51="n/a","n/a",J51+U51)</f>
        <v>14.121869626050955</v>
      </c>
      <c r="AQ51" s="902">
        <f>IF(OR(AC51&lt;0.01,AF51="n/a"),"n/a",(I51/SQRT(22.5*AC51*(I51/AF51))-1)*100)</f>
        <v>313.0183684315632</v>
      </c>
      <c r="AR51" s="663">
        <f>INDEX(Historical!$C$7:$C$1279,MATCH(B51,Historical!$B$7:$B$1301,0))*IF(AH51="n/a",1.03,IF(AH51&lt;0,1.01,IF(AH51&gt;10,1.1,(1+AH51/100))))</f>
        <v>1.8920000000000001</v>
      </c>
      <c r="AS51" s="900">
        <f>IF($AI51="n/a",1.03*AR51,IF($AI51&lt;0,1.01*AR51,IF($AI51&gt;10,1.1*AR51,(1+$AI51/100)*AR51)))</f>
        <v>2.0711724</v>
      </c>
      <c r="AT51" s="900">
        <f>IF($AK51="n/a",1.03*AS51,IF($AK51&lt;0,1.01*AS51,IF($AK51&gt;10,1.1*AS51,(1+$AK51/100)*AS51)))</f>
        <v>2.2588206194400002</v>
      </c>
      <c r="AU51" s="900">
        <f>IF($AK51="n/a",1.03*AT51,IF($AK51&lt;0,1.01*AT51,IF($AK51&gt;10,1.1*AT51,(1+$AK51/100)*AT51)))</f>
        <v>2.4634697675612642</v>
      </c>
      <c r="AV51" s="900">
        <f>IF($AK51="n/a",1.03*AU51,IF($AK51&lt;0,1.01*AU51,IF($AK51&gt;10,1.1*AU51,(1+$AK51/100)*AU51)))</f>
        <v>2.6866601285023148</v>
      </c>
      <c r="AW51" s="663">
        <f>SUM(AR51:AV51)</f>
        <v>11.37212291550358</v>
      </c>
      <c r="AX51" s="761">
        <f>AW51/I51*100</f>
        <v>5.9045290319333228</v>
      </c>
      <c r="AY51" s="948">
        <v>0.87</v>
      </c>
      <c r="AZ51" s="886">
        <v>33.82</v>
      </c>
      <c r="BA51" s="886">
        <v>-19.139999999999997</v>
      </c>
      <c r="BB51" s="886">
        <v>2.3199999999999998</v>
      </c>
      <c r="BC51" s="886">
        <v>-1.82</v>
      </c>
      <c r="BE51" s="635">
        <v>2012</v>
      </c>
      <c r="BF51" s="912">
        <f>IF(BE51&gt;2008,0,IF(BE51&gt;2001,1,IF(BE51&gt;1990,2,IF(BE51&gt;1980,3,IF(BE51&gt;1973,4,IF(BE51&gt;1970,5,IF(BE51&gt;1960,6,IF(BE51&gt;1958,7,IF(BE51&gt;1953,8,9)))))))))</f>
        <v>0</v>
      </c>
      <c r="BG51" s="896">
        <v>5.6000000000000005</v>
      </c>
    </row>
    <row r="52" spans="1:59" ht="11.25" customHeight="1" x14ac:dyDescent="0.2">
      <c r="A52" s="877" t="s">
        <v>393</v>
      </c>
      <c r="B52" s="889" t="s">
        <v>394</v>
      </c>
      <c r="C52" s="946" t="s">
        <v>112</v>
      </c>
      <c r="D52" s="946" t="s">
        <v>1222</v>
      </c>
      <c r="E52" s="746">
        <v>26</v>
      </c>
      <c r="F52" s="1185">
        <v>122</v>
      </c>
      <c r="G52" s="1185" t="s">
        <v>37</v>
      </c>
      <c r="H52" s="1185" t="s">
        <v>37</v>
      </c>
      <c r="I52" s="879">
        <v>47.12</v>
      </c>
      <c r="J52" s="663">
        <f>(M52/I52)*100</f>
        <v>2.037351443123939</v>
      </c>
      <c r="K52" s="898">
        <v>0.24</v>
      </c>
      <c r="L52" s="901">
        <v>4</v>
      </c>
      <c r="M52" s="654">
        <f>K52*L52</f>
        <v>0.96</v>
      </c>
      <c r="N52" s="884" t="s">
        <v>107</v>
      </c>
      <c r="O52" s="748">
        <v>0.22</v>
      </c>
      <c r="P52" s="875">
        <v>43768</v>
      </c>
      <c r="Q52" s="875">
        <v>43784</v>
      </c>
      <c r="R52" s="654">
        <f>(K52-O52)/O52*100</f>
        <v>9.0909090909090864</v>
      </c>
      <c r="S52" s="714">
        <f>IF(INDEX(Historical!$D$7:$D$1277,MATCH(B52,Historical!$B$7:$B$1301,0))=0,"n/a",(INDEX(Historical!$C$7:$C$1279,MATCH(B52,Historical!$B$7:$B$1301,0))/INDEX(Historical!$D$7:$D$1277,MATCH(B52,Historical!$B$7:$B$1301,0))-1)*100)</f>
        <v>18.421052631578938</v>
      </c>
      <c r="T52" s="714">
        <f>IF(INDEX(Historical!$F$7:$F$1270,MATCH(B52,Historical!$B$7:$B$1301,0))=0,"n/a",((INDEX(Historical!$C$7:$C$1279,MATCH(B52,Historical!$B$7:$B$1301,0))/INDEX(Historical!$F$7:$F$1270,MATCH(B52,Historical!$B$7:$B$1301,0)))^(1/3)-1)*100)</f>
        <v>23.310603716523516</v>
      </c>
      <c r="U52" s="714">
        <f>IF(INDEX(Historical!$H$7:$H$1270,MATCH(B52,Historical!$B$7:$B$1301,0))=0,"n/a",((INDEX(Historical!$C$7:$C$1279,MATCH(B52,Historical!$B$7:$B$1301,0))/INDEX(Historical!$H$7:$H$1270,MATCH(B52,Historical!$B$7:$B$1301,0)))^(1/5)-1)*100)</f>
        <v>24.573093961551741</v>
      </c>
      <c r="V52" s="714">
        <f>IF(INDEX(Historical!$O$7:$O$1270,MATCH(B52,Historical!$B$7:$B$1301,0))=0,"n/a",((INDEX(Historical!$C$7:$C$1279,MATCH(B52,Historical!$B$7:$B$1301,0))/INDEX(Historical!$O$7:$O$1270,MATCH(B52,Historical!$B$7:$B$1301,0)))^(1/10)-1)*100)</f>
        <v>21.503923903181988</v>
      </c>
      <c r="W52" s="715">
        <f>IF(OR(U52&lt;=0,U52="n/a",V52&lt;=0,V52="n/a"),"n/a",U52/V52)</f>
        <v>1.1427260472176244</v>
      </c>
      <c r="X52" s="716">
        <f>IF(OR(AJ52&lt;=0,AJ52="n/a",U52&lt;=0,U52="n/a"),"n/a",U52/AJ52)</f>
        <v>1.730499574757165</v>
      </c>
      <c r="Y52" s="673"/>
      <c r="Z52" s="663">
        <f>IF(OR(AC52&lt;0.01,AC52="n/a"),"n/a",M52/AC52*100)</f>
        <v>47.761194029850749</v>
      </c>
      <c r="AA52" s="900">
        <f>IF(OR(AC52&lt;0.01,AC52="n/a"),"n/a",I52/AC52)</f>
        <v>23.442786069651742</v>
      </c>
      <c r="AB52" s="901">
        <v>12</v>
      </c>
      <c r="AC52" s="879">
        <v>2.0099999999999998</v>
      </c>
      <c r="AD52" s="879">
        <v>2.89</v>
      </c>
      <c r="AE52" s="879">
        <v>2.61</v>
      </c>
      <c r="AF52" s="879">
        <v>4.6500000000000004</v>
      </c>
      <c r="AG52" s="879">
        <v>20</v>
      </c>
      <c r="AH52" s="879">
        <v>-14.000000000000002</v>
      </c>
      <c r="AI52" s="879">
        <v>26.69</v>
      </c>
      <c r="AJ52" s="879">
        <v>14.2</v>
      </c>
      <c r="AK52" s="879">
        <v>8</v>
      </c>
      <c r="AL52" s="892">
        <v>7530</v>
      </c>
      <c r="AM52" s="886">
        <v>0.70000000000000007</v>
      </c>
      <c r="AN52" s="879">
        <v>0.21</v>
      </c>
      <c r="AO52" s="753">
        <f>IF(U52="n/a","n/a",IF(AA52&lt;0,"n/a",IF(AA52="n/a","n/a",J52+U52-AA52)))</f>
        <v>3.1676593350239379</v>
      </c>
      <c r="AP52" s="754">
        <f>IF(U52="n/a","n/a",J52+U52)</f>
        <v>26.61044540467568</v>
      </c>
      <c r="AQ52" s="902">
        <f>IF(OR(AC52&lt;0.01,AF52="n/a"),"n/a",(I52/SQRT(22.5*AC52*(I52/AF52))-1)*100)</f>
        <v>120.11002826756196</v>
      </c>
      <c r="AR52" s="663">
        <f>INDEX(Historical!$C$7:$C$1279,MATCH(B52,Historical!$B$7:$B$1301,0))*IF(AH52="n/a",1.03,IF(AH52&lt;0,1.01,IF(AH52&gt;10,1.1,(1+AH52/100))))</f>
        <v>0.90900000000000003</v>
      </c>
      <c r="AS52" s="900">
        <f>IF($AI52="n/a",1.03*AR52,IF($AI52&lt;0,1.01*AR52,IF($AI52&gt;10,1.1*AR52,(1+$AI52/100)*AR52)))</f>
        <v>0.99990000000000012</v>
      </c>
      <c r="AT52" s="900">
        <f>IF($AK52="n/a",1.03*AS52,IF($AK52&lt;0,1.01*AS52,IF($AK52&gt;10,1.1*AS52,(1+$AK52/100)*AS52)))</f>
        <v>1.0798920000000003</v>
      </c>
      <c r="AU52" s="900">
        <f>IF($AK52="n/a",1.03*AT52,IF($AK52&lt;0,1.01*AT52,IF($AK52&gt;10,1.1*AT52,(1+$AK52/100)*AT52)))</f>
        <v>1.1662833600000004</v>
      </c>
      <c r="AV52" s="900">
        <f>IF($AK52="n/a",1.03*AU52,IF($AK52&lt;0,1.01*AU52,IF($AK52&gt;10,1.1*AU52,(1+$AK52/100)*AU52)))</f>
        <v>1.2595860288000005</v>
      </c>
      <c r="AW52" s="663">
        <f>SUM(AR52:AV52)</f>
        <v>5.4146613888000008</v>
      </c>
      <c r="AX52" s="761">
        <f>AW52/I52*100</f>
        <v>11.491216869269952</v>
      </c>
      <c r="AY52" s="948">
        <v>1.27</v>
      </c>
      <c r="AZ52" s="886">
        <v>39.39</v>
      </c>
      <c r="BA52" s="886">
        <v>-10.59</v>
      </c>
      <c r="BB52" s="886">
        <v>5.3100000000000005</v>
      </c>
      <c r="BC52" s="886">
        <v>4.3900000000000006</v>
      </c>
      <c r="BE52" s="635">
        <v>1994</v>
      </c>
      <c r="BF52" s="912">
        <f>IF(BE52&gt;2008,0,IF(BE52&gt;2001,1,IF(BE52&gt;1990,2,IF(BE52&gt;1980,3,IF(BE52&gt;1973,4,IF(BE52&gt;1970,5,IF(BE52&gt;1960,6,IF(BE52&gt;1958,7,IF(BE52&gt;1953,8,9)))))))))</f>
        <v>2</v>
      </c>
      <c r="BG52" s="896">
        <v>10.8</v>
      </c>
    </row>
    <row r="53" spans="1:59" ht="11.25" customHeight="1" x14ac:dyDescent="0.2">
      <c r="A53" s="877" t="s">
        <v>120</v>
      </c>
      <c r="B53" s="889" t="s">
        <v>121</v>
      </c>
      <c r="C53" s="946" t="s">
        <v>123</v>
      </c>
      <c r="D53" s="946" t="s">
        <v>4180</v>
      </c>
      <c r="E53" s="746">
        <v>38</v>
      </c>
      <c r="F53" s="1185">
        <v>70</v>
      </c>
      <c r="G53" s="1184" t="s">
        <v>115</v>
      </c>
      <c r="H53" s="1184" t="s">
        <v>115</v>
      </c>
      <c r="I53" s="879">
        <v>241.46</v>
      </c>
      <c r="J53" s="663">
        <f>(M53/I53)*100</f>
        <v>2.219829371324443</v>
      </c>
      <c r="K53" s="891">
        <v>1.34</v>
      </c>
      <c r="L53" s="901">
        <v>4</v>
      </c>
      <c r="M53" s="654">
        <f>K53*L53</f>
        <v>5.36</v>
      </c>
      <c r="N53" s="884" t="s">
        <v>557</v>
      </c>
      <c r="O53" s="747">
        <v>1.1599999999999999</v>
      </c>
      <c r="P53" s="875">
        <v>43921</v>
      </c>
      <c r="Q53" s="875">
        <v>43961</v>
      </c>
      <c r="R53" s="654">
        <f>(K53-O53)/O53*100</f>
        <v>15.517241379310359</v>
      </c>
      <c r="S53" s="714">
        <f>IF(INDEX(Historical!$D$7:$D$1277,MATCH(B53,Historical!$B$7:$B$1301,0))=0,"n/a",(INDEX(Historical!$C$7:$C$1279,MATCH(B53,Historical!$B$7:$B$1301,0))/INDEX(Historical!$D$7:$D$1277,MATCH(B53,Historical!$B$7:$B$1301,0))-1)*100)</f>
        <v>7.7647058823529402</v>
      </c>
      <c r="T53" s="714">
        <f>IF(INDEX(Historical!$F$7:$F$1270,MATCH(B53,Historical!$B$7:$B$1301,0))=0,"n/a",((INDEX(Historical!$C$7:$C$1279,MATCH(B53,Historical!$B$7:$B$1301,0))/INDEX(Historical!$F$7:$F$1270,MATCH(B53,Historical!$B$7:$B$1301,0)))^(1/3)-1)*100)</f>
        <v>10.549112389787997</v>
      </c>
      <c r="U53" s="714">
        <f>IF(INDEX(Historical!$H$7:$H$1270,MATCH(B53,Historical!$B$7:$B$1301,0))=0,"n/a",((INDEX(Historical!$C$7:$C$1279,MATCH(B53,Historical!$B$7:$B$1301,0))/INDEX(Historical!$H$7:$H$1270,MATCH(B53,Historical!$B$7:$B$1301,0)))^(1/5)-1)*100)</f>
        <v>8.6855248640785412</v>
      </c>
      <c r="V53" s="714">
        <f>IF(INDEX(Historical!$O$7:$O$1270,MATCH(B53,Historical!$B$7:$B$1301,0))=0,"n/a",((INDEX(Historical!$C$7:$C$1279,MATCH(B53,Historical!$B$7:$B$1301,0))/INDEX(Historical!$O$7:$O$1270,MATCH(B53,Historical!$B$7:$B$1301,0)))^(1/10)-1)*100)</f>
        <v>9.8502993399897996</v>
      </c>
      <c r="W53" s="715">
        <f>IF(OR(U53&lt;=0,U53="n/a",V53&lt;=0,V53="n/a"),"n/a",U53/V53)</f>
        <v>0.88175237769855785</v>
      </c>
      <c r="X53" s="716">
        <f>IF(OR(AJ53&lt;=0,AJ53="n/a",U53&lt;=0,U53="n/a"),"n/a",U53/AJ53)</f>
        <v>0.76863051894500356</v>
      </c>
      <c r="Y53" s="889"/>
      <c r="Z53" s="663">
        <f>IF(OR(AC53&lt;0.01,AC53="n/a"),"n/a",M53/AC53*100)</f>
        <v>60.702151755379397</v>
      </c>
      <c r="AA53" s="900">
        <f>IF(OR(AC53&lt;0.01,AC53="n/a"),"n/a",I53/AC53)</f>
        <v>27.34541336353341</v>
      </c>
      <c r="AB53" s="901">
        <v>9</v>
      </c>
      <c r="AC53" s="879">
        <v>8.83</v>
      </c>
      <c r="AD53" s="879">
        <v>2.81</v>
      </c>
      <c r="AE53" s="879">
        <v>5.9</v>
      </c>
      <c r="AF53" s="879">
        <v>4.6399999999999997</v>
      </c>
      <c r="AG53" s="879">
        <v>17.100000000000001</v>
      </c>
      <c r="AH53" s="879">
        <v>2.9000000000000004</v>
      </c>
      <c r="AI53" s="879">
        <v>16.669999999999998</v>
      </c>
      <c r="AJ53" s="879">
        <v>11.3</v>
      </c>
      <c r="AK53" s="879">
        <v>9.6199999999999992</v>
      </c>
      <c r="AL53" s="892">
        <v>52980</v>
      </c>
      <c r="AM53" s="886">
        <v>0.25</v>
      </c>
      <c r="AN53" s="879">
        <v>0.28999999999999998</v>
      </c>
      <c r="AO53" s="753">
        <f>IF(U53="n/a","n/a",IF(AA53&lt;0,"n/a",IF(AA53="n/a","n/a",J53+U53-AA53)))</f>
        <v>-16.440059128130425</v>
      </c>
      <c r="AP53" s="754">
        <f>IF(U53="n/a","n/a",J53+U53)</f>
        <v>10.905354235402985</v>
      </c>
      <c r="AQ53" s="902">
        <f>IF(OR(AC53&lt;0.01,AF53="n/a"),"n/a",(I53/SQRT(22.5*AC53*(I53/AF53))-1)*100)</f>
        <v>137.47067000817407</v>
      </c>
      <c r="AR53" s="663">
        <f>INDEX(Historical!$C$7:$C$1279,MATCH(B53,Historical!$B$7:$B$1301,0))*IF(AH53="n/a",1.03,IF(AH53&lt;0,1.01,IF(AH53&gt;10,1.1,(1+AH53/100))))</f>
        <v>4.7128199999999998</v>
      </c>
      <c r="AS53" s="900">
        <f>IF($AI53="n/a",1.03*AR53,IF($AI53&lt;0,1.01*AR53,IF($AI53&gt;10,1.1*AR53,(1+$AI53/100)*AR53)))</f>
        <v>5.1841020000000002</v>
      </c>
      <c r="AT53" s="900">
        <f>IF($AK53="n/a",1.03*AS53,IF($AK53&lt;0,1.01*AS53,IF($AK53&gt;10,1.1*AS53,(1+$AK53/100)*AS53)))</f>
        <v>5.6828126124000002</v>
      </c>
      <c r="AU53" s="900">
        <f>IF($AK53="n/a",1.03*AT53,IF($AK53&lt;0,1.01*AT53,IF($AK53&gt;10,1.1*AT53,(1+$AK53/100)*AT53)))</f>
        <v>6.2294991857128803</v>
      </c>
      <c r="AV53" s="900">
        <f>IF($AK53="n/a",1.03*AU53,IF($AK53&lt;0,1.01*AU53,IF($AK53&gt;10,1.1*AU53,(1+$AK53/100)*AU53)))</f>
        <v>6.8287770073784602</v>
      </c>
      <c r="AW53" s="663">
        <f>SUM(AR53:AV53)</f>
        <v>28.638010805491337</v>
      </c>
      <c r="AX53" s="761">
        <f>AW53/I53*100</f>
        <v>11.860354015361276</v>
      </c>
      <c r="AY53" s="948">
        <v>0.86</v>
      </c>
      <c r="AZ53" s="886">
        <v>44.22</v>
      </c>
      <c r="BA53" s="886">
        <v>-6.05</v>
      </c>
      <c r="BB53" s="886">
        <v>3.5900000000000003</v>
      </c>
      <c r="BC53" s="886">
        <v>6.45</v>
      </c>
      <c r="BE53" s="635">
        <v>1983</v>
      </c>
      <c r="BF53" s="912">
        <f>IF(BE53&gt;2008,0,IF(BE53&gt;2001,1,IF(BE53&gt;1990,2,IF(BE53&gt;1980,3,IF(BE53&gt;1973,4,IF(BE53&gt;1970,5,IF(BE53&gt;1960,6,IF(BE53&gt;1958,7,IF(BE53&gt;1953,8,9)))))))))</f>
        <v>3</v>
      </c>
      <c r="BG53" s="896">
        <v>10</v>
      </c>
    </row>
    <row r="54" spans="1:59" ht="11.25" customHeight="1" x14ac:dyDescent="0.2">
      <c r="A54" s="885" t="s">
        <v>918</v>
      </c>
      <c r="B54" s="889" t="s">
        <v>919</v>
      </c>
      <c r="C54" s="946" t="s">
        <v>4199</v>
      </c>
      <c r="D54" s="946" t="s">
        <v>4344</v>
      </c>
      <c r="E54" s="746">
        <v>8</v>
      </c>
      <c r="F54" s="1185">
        <v>525</v>
      </c>
      <c r="G54" s="1182" t="s">
        <v>106</v>
      </c>
      <c r="H54" s="1182" t="s">
        <v>106</v>
      </c>
      <c r="I54" s="888">
        <v>95.81</v>
      </c>
      <c r="J54" s="663">
        <f>(M54/I54)*100</f>
        <v>1.0437323870159692</v>
      </c>
      <c r="K54" s="891">
        <v>0.25</v>
      </c>
      <c r="L54" s="901">
        <v>4</v>
      </c>
      <c r="M54" s="654">
        <f>K54*L54</f>
        <v>1</v>
      </c>
      <c r="N54" s="884" t="s">
        <v>127</v>
      </c>
      <c r="O54" s="747">
        <v>0.23</v>
      </c>
      <c r="P54" s="875">
        <v>43724</v>
      </c>
      <c r="Q54" s="875">
        <v>43747</v>
      </c>
      <c r="R54" s="654">
        <f>(K54-O54)/O54*100</f>
        <v>8.6956521739130395</v>
      </c>
      <c r="S54" s="714">
        <f>IF(INDEX(Historical!$D$7:$D$1277,MATCH(B54,Historical!$B$7:$B$1301,0))=0,"n/a",(INDEX(Historical!$C$7:$C$1279,MATCH(B54,Historical!$B$7:$B$1301,0))/INDEX(Historical!$D$7:$D$1277,MATCH(B54,Historical!$B$7:$B$1301,0))-1)*100)</f>
        <v>14.285714285714279</v>
      </c>
      <c r="T54" s="714">
        <f>IF(INDEX(Historical!$F$7:$F$1270,MATCH(B54,Historical!$B$7:$B$1301,0))=0,"n/a",((INDEX(Historical!$C$7:$C$1279,MATCH(B54,Historical!$B$7:$B$1301,0))/INDEX(Historical!$F$7:$F$1270,MATCH(B54,Historical!$B$7:$B$1301,0)))^(1/3)-1)*100)</f>
        <v>19.681696117715084</v>
      </c>
      <c r="U54" s="714">
        <f>IF(INDEX(Historical!$H$7:$H$1270,MATCH(B54,Historical!$B$7:$B$1301,0))=0,"n/a",((INDEX(Historical!$C$7:$C$1279,MATCH(B54,Historical!$B$7:$B$1301,0))/INDEX(Historical!$H$7:$H$1270,MATCH(B54,Historical!$B$7:$B$1301,0)))^(1/5)-1)*100)</f>
        <v>17.699999391414888</v>
      </c>
      <c r="V54" s="714">
        <f>IF(INDEX(Historical!$O$7:$O$1270,MATCH(B54,Historical!$B$7:$B$1301,0))=0,"n/a",((INDEX(Historical!$C$7:$C$1279,MATCH(B54,Historical!$B$7:$B$1301,0))/INDEX(Historical!$O$7:$O$1270,MATCH(B54,Historical!$B$7:$B$1301,0)))^(1/10)-1)*100)</f>
        <v>41.421356237309517</v>
      </c>
      <c r="W54" s="715">
        <f>IF(OR(U54&lt;=0,U54="n/a",V54&lt;=0,V54="n/a"),"n/a",U54/V54)</f>
        <v>0.42731578584749341</v>
      </c>
      <c r="X54" s="716">
        <f>IF(OR(AJ54&lt;=0,AJ54="n/a",U54&lt;=0,U54="n/a"),"n/a",U54/AJ54)</f>
        <v>1.5945945397671071</v>
      </c>
      <c r="Y54" s="890"/>
      <c r="Z54" s="663">
        <f>IF(OR(AC54&lt;0.01,AC54="n/a"),"n/a",M54/AC54*100)</f>
        <v>27.247956403269757</v>
      </c>
      <c r="AA54" s="900">
        <f>IF(OR(AC54&lt;0.01,AC54="n/a"),"n/a",I54/AC54)</f>
        <v>26.106267029972752</v>
      </c>
      <c r="AB54" s="901">
        <v>12</v>
      </c>
      <c r="AC54" s="879">
        <v>3.67</v>
      </c>
      <c r="AD54" s="879">
        <v>8.94</v>
      </c>
      <c r="AE54" s="879">
        <v>3.51</v>
      </c>
      <c r="AF54" s="879">
        <v>6.46</v>
      </c>
      <c r="AG54" s="879">
        <v>26.200000000000003</v>
      </c>
      <c r="AH54" s="879">
        <v>-9.1999999999999993</v>
      </c>
      <c r="AI54" s="879">
        <v>24.709999999999997</v>
      </c>
      <c r="AJ54" s="879">
        <v>11.1</v>
      </c>
      <c r="AK54" s="879">
        <v>2.9000000000000004</v>
      </c>
      <c r="AL54" s="892">
        <v>28550</v>
      </c>
      <c r="AM54" s="886">
        <v>0.2</v>
      </c>
      <c r="AN54" s="879">
        <v>1.1599999999999999</v>
      </c>
      <c r="AO54" s="753">
        <f>IF(U54="n/a","n/a",IF(AA54&lt;0,"n/a",IF(AA54="n/a","n/a",J54+U54-AA54)))</f>
        <v>-7.362535251541896</v>
      </c>
      <c r="AP54" s="754">
        <f>IF(U54="n/a","n/a",J54+U54)</f>
        <v>18.743731778430856</v>
      </c>
      <c r="AQ54" s="902">
        <f>IF(OR(AC54&lt;0.01,AF54="n/a"),"n/a",(I54/SQRT(22.5*AC54*(I54/AF54))-1)*100)</f>
        <v>173.77726958129381</v>
      </c>
      <c r="AR54" s="663">
        <f>INDEX(Historical!$C$7:$C$1279,MATCH(B54,Historical!$B$7:$B$1301,0))*IF(AH54="n/a",1.03,IF(AH54&lt;0,1.01,IF(AH54&gt;10,1.1,(1+AH54/100))))</f>
        <v>0.96960000000000002</v>
      </c>
      <c r="AS54" s="900">
        <f>IF($AI54="n/a",1.03*AR54,IF($AI54&lt;0,1.01*AR54,IF($AI54&gt;10,1.1*AR54,(1+$AI54/100)*AR54)))</f>
        <v>1.0665600000000002</v>
      </c>
      <c r="AT54" s="900">
        <f>IF($AK54="n/a",1.03*AS54,IF($AK54&lt;0,1.01*AS54,IF($AK54&gt;10,1.1*AS54,(1+$AK54/100)*AS54)))</f>
        <v>1.0974902400000002</v>
      </c>
      <c r="AU54" s="900">
        <f>IF($AK54="n/a",1.03*AT54,IF($AK54&lt;0,1.01*AT54,IF($AK54&gt;10,1.1*AT54,(1+$AK54/100)*AT54)))</f>
        <v>1.1293174569600002</v>
      </c>
      <c r="AV54" s="900">
        <f>IF($AK54="n/a",1.03*AU54,IF($AK54&lt;0,1.01*AU54,IF($AK54&gt;10,1.1*AU54,(1+$AK54/100)*AU54)))</f>
        <v>1.1620676632118401</v>
      </c>
      <c r="AW54" s="663">
        <f>SUM(AR54:AV54)</f>
        <v>5.4250353601718402</v>
      </c>
      <c r="AX54" s="761">
        <f>AW54/I54*100</f>
        <v>5.6622851061181922</v>
      </c>
      <c r="AY54" s="948">
        <v>1.27</v>
      </c>
      <c r="AZ54" s="886">
        <v>51.959999999999994</v>
      </c>
      <c r="BA54" s="886">
        <v>-13.089999999999998</v>
      </c>
      <c r="BB54" s="886">
        <v>4.12</v>
      </c>
      <c r="BC54" s="886">
        <v>0.25</v>
      </c>
      <c r="BE54" s="635">
        <v>2012</v>
      </c>
      <c r="BF54" s="912">
        <f>IF(BE54&gt;2008,0,IF(BE54&gt;2001,1,IF(BE54&gt;1990,2,IF(BE54&gt;1980,3,IF(BE54&gt;1973,4,IF(BE54&gt;1970,5,IF(BE54&gt;1960,6,IF(BE54&gt;1958,7,IF(BE54&gt;1953,8,9)))))))))</f>
        <v>0</v>
      </c>
      <c r="BG54" s="896">
        <v>10.199999999999999</v>
      </c>
    </row>
    <row r="55" spans="1:59" s="787" customFormat="1" ht="11.25" customHeight="1" x14ac:dyDescent="0.2">
      <c r="A55" s="790" t="s">
        <v>933</v>
      </c>
      <c r="B55" s="795" t="s">
        <v>934</v>
      </c>
      <c r="C55" s="946" t="s">
        <v>108</v>
      </c>
      <c r="D55" s="946" t="s">
        <v>4345</v>
      </c>
      <c r="E55" s="769">
        <v>9</v>
      </c>
      <c r="F55" s="1185">
        <v>467</v>
      </c>
      <c r="G55" s="1198" t="s">
        <v>106</v>
      </c>
      <c r="H55" s="1198" t="s">
        <v>106</v>
      </c>
      <c r="I55" s="770">
        <v>41</v>
      </c>
      <c r="J55" s="771">
        <f>(M55/I55)*100</f>
        <v>5.0731707317073171</v>
      </c>
      <c r="K55" s="772">
        <v>0.52</v>
      </c>
      <c r="L55" s="773">
        <v>4</v>
      </c>
      <c r="M55" s="774">
        <f>K55*L55</f>
        <v>2.08</v>
      </c>
      <c r="N55" s="775" t="s">
        <v>208</v>
      </c>
      <c r="O55" s="776">
        <v>0.51</v>
      </c>
      <c r="P55" s="777">
        <v>43814</v>
      </c>
      <c r="Q55" s="777">
        <v>43818</v>
      </c>
      <c r="R55" s="774">
        <f>(K55-O55)/O55*100</f>
        <v>1.9607843137254919</v>
      </c>
      <c r="S55" s="714">
        <f>IF(INDEX(Historical!$D$7:$D$1277,MATCH(B55,Historical!$B$7:$B$1301,0))=0,"n/a",(INDEX(Historical!$C$7:$C$1279,MATCH(B55,Historical!$B$7:$B$1301,0))/INDEX(Historical!$D$7:$D$1277,MATCH(B55,Historical!$B$7:$B$1301,0))-1)*100)</f>
        <v>3.499999999999992</v>
      </c>
      <c r="T55" s="714">
        <f>IF(INDEX(Historical!$F$7:$F$1270,MATCH(B55,Historical!$B$7:$B$1301,0))=0,"n/a",((INDEX(Historical!$C$7:$C$1279,MATCH(B55,Historical!$B$7:$B$1301,0))/INDEX(Historical!$F$7:$F$1270,MATCH(B55,Historical!$B$7:$B$1301,0)))^(1/3)-1)*100)</f>
        <v>2.3617445175794893</v>
      </c>
      <c r="U55" s="714">
        <f>IF(INDEX(Historical!$H$7:$H$1270,MATCH(B55,Historical!$B$7:$B$1301,0))=0,"n/a",((INDEX(Historical!$C$7:$C$1279,MATCH(B55,Historical!$B$7:$B$1301,0))/INDEX(Historical!$H$7:$H$1270,MATCH(B55,Historical!$B$7:$B$1301,0)))^(1/5)-1)*100)</f>
        <v>2.2727004553234176</v>
      </c>
      <c r="V55" s="714">
        <f>IF(INDEX(Historical!$O$7:$O$1270,MATCH(B55,Historical!$B$7:$B$1301,0))=0,"n/a",((INDEX(Historical!$C$7:$C$1279,MATCH(B55,Historical!$B$7:$B$1301,0))/INDEX(Historical!$O$7:$O$1270,MATCH(B55,Historical!$B$7:$B$1301,0)))^(1/10)-1)*100)</f>
        <v>3.695708995385627</v>
      </c>
      <c r="W55" s="715">
        <f>IF(OR(U55&lt;=0,U55="n/a",V55&lt;=0,V55="n/a"),"n/a",U55/V55)</f>
        <v>0.61495655046462161</v>
      </c>
      <c r="X55" s="716" t="str">
        <f>IF(OR(AJ55&lt;=0,AJ55="n/a",U55&lt;=0,U55="n/a"),"n/a",U55/AJ55)</f>
        <v>n/a</v>
      </c>
      <c r="Y55" s="890"/>
      <c r="Z55" s="771" t="str">
        <f>IF(OR(AC55&lt;0.01,AC55="n/a"),"n/a",M55/AC55*100)</f>
        <v>n/a</v>
      </c>
      <c r="AA55" s="779" t="str">
        <f>IF(OR(AC55&lt;0.01,AC55="n/a"),"n/a",I55/AC55)</f>
        <v>n/a</v>
      </c>
      <c r="AB55" s="773">
        <v>12</v>
      </c>
      <c r="AC55" s="780" t="s">
        <v>136</v>
      </c>
      <c r="AD55" s="780" t="s">
        <v>136</v>
      </c>
      <c r="AE55" s="780" t="s">
        <v>136</v>
      </c>
      <c r="AF55" s="780" t="s">
        <v>136</v>
      </c>
      <c r="AG55" s="780" t="s">
        <v>136</v>
      </c>
      <c r="AH55" s="780" t="s">
        <v>136</v>
      </c>
      <c r="AI55" s="780" t="s">
        <v>136</v>
      </c>
      <c r="AJ55" s="780" t="s">
        <v>136</v>
      </c>
      <c r="AK55" s="780" t="s">
        <v>136</v>
      </c>
      <c r="AL55" s="781" t="s">
        <v>136</v>
      </c>
      <c r="AM55" s="782" t="s">
        <v>136</v>
      </c>
      <c r="AN55" s="780" t="s">
        <v>136</v>
      </c>
      <c r="AO55" s="783" t="str">
        <f>IF(U55="n/a","n/a",IF(AA55&lt;0,"n/a",IF(AA55="n/a","n/a",J55+U55-AA55)))</f>
        <v>n/a</v>
      </c>
      <c r="AP55" s="784">
        <f>IF(U55="n/a","n/a",J55+U55)</f>
        <v>7.3458711870307347</v>
      </c>
      <c r="AQ55" s="785" t="str">
        <f>IF(OR(AC55&lt;0.01,AF55="n/a"),"n/a",(I55/SQRT(22.5*AC55*(I55/AF55))-1)*100)</f>
        <v>n/a</v>
      </c>
      <c r="AR55" s="663">
        <f>INDEX(Historical!$C$7:$C$1279,MATCH(B55,Historical!$B$7:$B$1301,0))*IF(AH55="n/a",1.03,IF(AH55&lt;0,1.01,IF(AH55&gt;10,1.1,(1+AH55/100))))</f>
        <v>2.1320999999999999</v>
      </c>
      <c r="AS55" s="779">
        <f>IF($AI55="n/a",1.03*AR55,IF($AI55&lt;0,1.01*AR55,IF($AI55&gt;10,1.1*AR55,(1+$AI55/100)*AR55)))</f>
        <v>2.1960630000000001</v>
      </c>
      <c r="AT55" s="779">
        <f>IF($AK55="n/a",1.03*AS55,IF($AK55&lt;0,1.01*AS55,IF($AK55&gt;10,1.1*AS55,(1+$AK55/100)*AS55)))</f>
        <v>2.2619448900000001</v>
      </c>
      <c r="AU55" s="779">
        <f>IF($AK55="n/a",1.03*AT55,IF($AK55&lt;0,1.01*AT55,IF($AK55&gt;10,1.1*AT55,(1+$AK55/100)*AT55)))</f>
        <v>2.3298032367000001</v>
      </c>
      <c r="AV55" s="779">
        <f>IF($AK55="n/a",1.03*AU55,IF($AK55&lt;0,1.01*AU55,IF($AK55&gt;10,1.1*AU55,(1+$AK55/100)*AU55)))</f>
        <v>2.3996973338010004</v>
      </c>
      <c r="AW55" s="771">
        <f>SUM(AR55:AV55)</f>
        <v>11.319608460501001</v>
      </c>
      <c r="AX55" s="786">
        <f>AW55/I55*100</f>
        <v>27.608801123173176</v>
      </c>
      <c r="AY55" s="949" t="s">
        <v>136</v>
      </c>
      <c r="AZ55" s="782" t="s">
        <v>136</v>
      </c>
      <c r="BA55" s="782" t="s">
        <v>136</v>
      </c>
      <c r="BB55" s="782" t="s">
        <v>136</v>
      </c>
      <c r="BC55" s="782" t="s">
        <v>136</v>
      </c>
      <c r="BD55" s="922" t="s">
        <v>4271</v>
      </c>
      <c r="BE55" s="635">
        <v>2012</v>
      </c>
      <c r="BF55" s="912">
        <f>IF(BE55&gt;2008,0,IF(BE55&gt;2001,1,IF(BE55&gt;1990,2,IF(BE55&gt;1980,3,IF(BE55&gt;1973,4,IF(BE55&gt;1970,5,IF(BE55&gt;1960,6,IF(BE55&gt;1958,7,IF(BE55&gt;1953,8,9)))))))))</f>
        <v>0</v>
      </c>
      <c r="BG55" s="838" t="s">
        <v>136</v>
      </c>
    </row>
    <row r="56" spans="1:59" ht="11.25" customHeight="1" x14ac:dyDescent="0.2">
      <c r="A56" s="885" t="s">
        <v>931</v>
      </c>
      <c r="B56" s="889" t="s">
        <v>932</v>
      </c>
      <c r="C56" s="946" t="s">
        <v>112</v>
      </c>
      <c r="D56" s="946" t="s">
        <v>1222</v>
      </c>
      <c r="E56" s="746">
        <v>9</v>
      </c>
      <c r="F56" s="1185">
        <v>478</v>
      </c>
      <c r="G56" s="1185" t="s">
        <v>106</v>
      </c>
      <c r="H56" s="1185" t="s">
        <v>106</v>
      </c>
      <c r="I56" s="888">
        <v>23.04</v>
      </c>
      <c r="J56" s="663">
        <f>(M56/I56)*100</f>
        <v>3.2552083333333335</v>
      </c>
      <c r="K56" s="891">
        <v>0.1875</v>
      </c>
      <c r="L56" s="901">
        <v>4</v>
      </c>
      <c r="M56" s="654">
        <f>K56*L56</f>
        <v>0.75</v>
      </c>
      <c r="N56" s="884" t="s">
        <v>557</v>
      </c>
      <c r="O56" s="747">
        <v>0.17499999999999999</v>
      </c>
      <c r="P56" s="875">
        <v>43861</v>
      </c>
      <c r="Q56" s="875">
        <v>43878</v>
      </c>
      <c r="R56" s="654">
        <f>(K56-O56)/O56*100</f>
        <v>7.1428571428571495</v>
      </c>
      <c r="S56" s="714">
        <f>IF(INDEX(Historical!$D$7:$D$1277,MATCH(B56,Historical!$B$7:$B$1301,0))=0,"n/a",(INDEX(Historical!$C$7:$C$1279,MATCH(B56,Historical!$B$7:$B$1301,0))/INDEX(Historical!$D$7:$D$1277,MATCH(B56,Historical!$B$7:$B$1301,0))-1)*100)</f>
        <v>11.111111111111093</v>
      </c>
      <c r="T56" s="714">
        <f>IF(INDEX(Historical!$F$7:$F$1270,MATCH(B56,Historical!$B$7:$B$1301,0))=0,"n/a",((INDEX(Historical!$C$7:$C$1279,MATCH(B56,Historical!$B$7:$B$1301,0))/INDEX(Historical!$F$7:$F$1270,MATCH(B56,Historical!$B$7:$B$1301,0)))^(1/3)-1)*100)</f>
        <v>11.868894208139679</v>
      </c>
      <c r="U56" s="714">
        <f>IF(INDEX(Historical!$H$7:$H$1270,MATCH(B56,Historical!$B$7:$B$1301,0))=0,"n/a",((INDEX(Historical!$C$7:$C$1279,MATCH(B56,Historical!$B$7:$B$1301,0))/INDEX(Historical!$H$7:$H$1270,MATCH(B56,Historical!$B$7:$B$1301,0)))^(1/5)-1)*100)</f>
        <v>11.842691472014465</v>
      </c>
      <c r="V56" s="714">
        <f>IF(INDEX(Historical!$O$7:$O$1270,MATCH(B56,Historical!$B$7:$B$1301,0))=0,"n/a",((INDEX(Historical!$C$7:$C$1279,MATCH(B56,Historical!$B$7:$B$1301,0))/INDEX(Historical!$O$7:$O$1270,MATCH(B56,Historical!$B$7:$B$1301,0)))^(1/10)-1)*100)</f>
        <v>7.94139936106939</v>
      </c>
      <c r="W56" s="715">
        <f>IF(OR(U56&lt;=0,U56="n/a",V56&lt;=0,V56="n/a"),"n/a",U56/V56)</f>
        <v>1.4912600328438497</v>
      </c>
      <c r="X56" s="716">
        <f>IF(OR(AJ56&lt;=0,AJ56="n/a",U56&lt;=0,U56="n/a"),"n/a",U56/AJ56)</f>
        <v>1.9414248314777813</v>
      </c>
      <c r="Y56" s="666"/>
      <c r="Z56" s="663">
        <f>IF(OR(AC56&lt;0.01,AC56="n/a"),"n/a",M56/AC56*100)</f>
        <v>32.327586206896555</v>
      </c>
      <c r="AA56" s="900">
        <f>IF(OR(AC56&lt;0.01,AC56="n/a"),"n/a",I56/AC56)</f>
        <v>9.931034482758621</v>
      </c>
      <c r="AB56" s="901">
        <v>2</v>
      </c>
      <c r="AC56" s="879">
        <v>2.3199999999999998</v>
      </c>
      <c r="AD56" s="879">
        <v>0.68</v>
      </c>
      <c r="AE56" s="879">
        <v>0.48</v>
      </c>
      <c r="AF56" s="879">
        <v>1.21</v>
      </c>
      <c r="AG56" s="879">
        <v>7.5</v>
      </c>
      <c r="AH56" s="879">
        <v>42.4</v>
      </c>
      <c r="AI56" s="879">
        <v>32.49</v>
      </c>
      <c r="AJ56" s="879">
        <v>6.1</v>
      </c>
      <c r="AK56" s="879">
        <v>15</v>
      </c>
      <c r="AL56" s="892">
        <v>669.62</v>
      </c>
      <c r="AM56" s="886">
        <v>2.5</v>
      </c>
      <c r="AN56" s="879">
        <v>0.42</v>
      </c>
      <c r="AO56" s="753">
        <f>IF(U56="n/a","n/a",IF(AA56&lt;0,"n/a",IF(AA56="n/a","n/a",J56+U56-AA56)))</f>
        <v>5.1668653225891781</v>
      </c>
      <c r="AP56" s="754">
        <f>IF(U56="n/a","n/a",J56+U56)</f>
        <v>15.097899805347799</v>
      </c>
      <c r="AQ56" s="902">
        <f>IF(OR(AC56&lt;0.01,AF56="n/a"),"n/a",(I56/SQRT(22.5*AC56*(I56/AF56))-1)*100)</f>
        <v>-26.919977728708822</v>
      </c>
      <c r="AR56" s="663">
        <f>INDEX(Historical!$C$7:$C$1279,MATCH(B56,Historical!$B$7:$B$1301,0))*IF(AH56="n/a",1.03,IF(AH56&lt;0,1.01,IF(AH56&gt;10,1.1,(1+AH56/100))))</f>
        <v>0.77</v>
      </c>
      <c r="AS56" s="900">
        <f>IF($AI56="n/a",1.03*AR56,IF($AI56&lt;0,1.01*AR56,IF($AI56&gt;10,1.1*AR56,(1+$AI56/100)*AR56)))</f>
        <v>0.84700000000000009</v>
      </c>
      <c r="AT56" s="900">
        <f>IF($AK56="n/a",1.03*AS56,IF($AK56&lt;0,1.01*AS56,IF($AK56&gt;10,1.1*AS56,(1+$AK56/100)*AS56)))</f>
        <v>0.93170000000000019</v>
      </c>
      <c r="AU56" s="900">
        <f>IF($AK56="n/a",1.03*AT56,IF($AK56&lt;0,1.01*AT56,IF($AK56&gt;10,1.1*AT56,(1+$AK56/100)*AT56)))</f>
        <v>1.0248700000000004</v>
      </c>
      <c r="AV56" s="900">
        <f>IF($AK56="n/a",1.03*AU56,IF($AK56&lt;0,1.01*AU56,IF($AK56&gt;10,1.1*AU56,(1+$AK56/100)*AU56)))</f>
        <v>1.1273570000000006</v>
      </c>
      <c r="AW56" s="663">
        <f>SUM(AR56:AV56)</f>
        <v>4.700927000000001</v>
      </c>
      <c r="AX56" s="761">
        <f>AW56/I56*100</f>
        <v>20.40332899305556</v>
      </c>
      <c r="AY56" s="948">
        <v>1.43</v>
      </c>
      <c r="AZ56" s="886">
        <v>67.36</v>
      </c>
      <c r="BA56" s="886">
        <v>-50.660000000000004</v>
      </c>
      <c r="BB56" s="886">
        <v>9.8699999999999992</v>
      </c>
      <c r="BC56" s="886">
        <v>-22.58</v>
      </c>
      <c r="BE56" s="635">
        <v>2012</v>
      </c>
      <c r="BF56" s="912">
        <f>IF(BE56&gt;2008,0,IF(BE56&gt;2001,1,IF(BE56&gt;1990,2,IF(BE56&gt;1980,3,IF(BE56&gt;1973,4,IF(BE56&gt;1970,5,IF(BE56&gt;1960,6,IF(BE56&gt;1958,7,IF(BE56&gt;1953,8,9)))))))))</f>
        <v>0</v>
      </c>
      <c r="BG56" s="896">
        <v>3.3000000000000003</v>
      </c>
    </row>
    <row r="57" spans="1:59" ht="11.25" customHeight="1" x14ac:dyDescent="0.2">
      <c r="A57" s="885" t="s">
        <v>890</v>
      </c>
      <c r="B57" s="889" t="s">
        <v>891</v>
      </c>
      <c r="C57" s="946" t="s">
        <v>4325</v>
      </c>
      <c r="D57" s="946" t="s">
        <v>4326</v>
      </c>
      <c r="E57" s="746">
        <v>10</v>
      </c>
      <c r="F57" s="1185">
        <v>359</v>
      </c>
      <c r="G57" s="1185" t="s">
        <v>106</v>
      </c>
      <c r="H57" s="1185" t="s">
        <v>106</v>
      </c>
      <c r="I57" s="888">
        <v>162.25</v>
      </c>
      <c r="J57" s="663">
        <f>(M57/I57)*100</f>
        <v>2.6132511556240372</v>
      </c>
      <c r="K57" s="891">
        <v>1.06</v>
      </c>
      <c r="L57" s="901">
        <v>4</v>
      </c>
      <c r="M57" s="654">
        <f>K57*L57</f>
        <v>4.24</v>
      </c>
      <c r="N57" s="884" t="s">
        <v>490</v>
      </c>
      <c r="O57" s="747">
        <v>1.03</v>
      </c>
      <c r="P57" s="875">
        <v>44011</v>
      </c>
      <c r="Q57" s="875">
        <v>44027</v>
      </c>
      <c r="R57" s="654">
        <f>(K57-O57)/O57*100</f>
        <v>2.9126213592233037</v>
      </c>
      <c r="S57" s="714">
        <f>IF(INDEX(Historical!$D$7:$D$1277,MATCH(B57,Historical!$B$7:$B$1301,0))=0,"n/a",(INDEX(Historical!$C$7:$C$1279,MATCH(B57,Historical!$B$7:$B$1301,0))/INDEX(Historical!$D$7:$D$1277,MATCH(B57,Historical!$B$7:$B$1301,0))-1)*100)</f>
        <v>7.6502732240437021</v>
      </c>
      <c r="T57" s="714">
        <f>IF(INDEX(Historical!$F$7:$F$1270,MATCH(B57,Historical!$B$7:$B$1301,0))=0,"n/a",((INDEX(Historical!$C$7:$C$1279,MATCH(B57,Historical!$B$7:$B$1301,0))/INDEX(Historical!$F$7:$F$1270,MATCH(B57,Historical!$B$7:$B$1301,0)))^(1/3)-1)*100)</f>
        <v>7.1804101167775913</v>
      </c>
      <c r="U57" s="714">
        <f>IF(INDEX(Historical!$H$7:$H$1270,MATCH(B57,Historical!$B$7:$B$1301,0))=0,"n/a",((INDEX(Historical!$C$7:$C$1279,MATCH(B57,Historical!$B$7:$B$1301,0))/INDEX(Historical!$H$7:$H$1270,MATCH(B57,Historical!$B$7:$B$1301,0)))^(1/5)-1)*100)</f>
        <v>6.9176544563958275</v>
      </c>
      <c r="V57" s="714">
        <f>IF(INDEX(Historical!$O$7:$O$1270,MATCH(B57,Historical!$B$7:$B$1301,0))=0,"n/a",((INDEX(Historical!$C$7:$C$1279,MATCH(B57,Historical!$B$7:$B$1301,0))/INDEX(Historical!$O$7:$O$1270,MATCH(B57,Historical!$B$7:$B$1301,0)))^(1/10)-1)*100)</f>
        <v>5.5302188000678543</v>
      </c>
      <c r="W57" s="715">
        <f>IF(OR(U57&lt;=0,U57="n/a",V57&lt;=0,V57="n/a"),"n/a",U57/V57)</f>
        <v>1.2508825973234459</v>
      </c>
      <c r="X57" s="716">
        <f>IF(OR(AJ57&lt;=0,AJ57="n/a",U57&lt;=0,U57="n/a"),"n/a",U57/AJ57)</f>
        <v>0.26916943410100497</v>
      </c>
      <c r="Y57" s="673"/>
      <c r="Z57" s="663">
        <f>IF(OR(AC57&lt;0.01,AC57="n/a"),"n/a",M57/AC57*100)</f>
        <v>200</v>
      </c>
      <c r="AA57" s="900">
        <f>IF(OR(AC57&lt;0.01,AC57="n/a"),"n/a",I57/AC57)</f>
        <v>76.533018867924525</v>
      </c>
      <c r="AB57" s="901">
        <v>12</v>
      </c>
      <c r="AC57" s="879">
        <v>2.12</v>
      </c>
      <c r="AD57" s="879">
        <v>760.97</v>
      </c>
      <c r="AE57" s="879">
        <v>13.02</v>
      </c>
      <c r="AF57" s="879">
        <v>2.11</v>
      </c>
      <c r="AG57" s="879">
        <v>2.9000000000000004</v>
      </c>
      <c r="AH57" s="881">
        <v>-11.5</v>
      </c>
      <c r="AI57" s="881">
        <v>10.45</v>
      </c>
      <c r="AJ57" s="879">
        <v>25.7</v>
      </c>
      <c r="AK57" s="879">
        <v>0.1</v>
      </c>
      <c r="AL57" s="892">
        <v>21000</v>
      </c>
      <c r="AM57" s="886">
        <v>1.3</v>
      </c>
      <c r="AN57" s="879">
        <v>0.78</v>
      </c>
      <c r="AO57" s="753">
        <f>IF(U57="n/a","n/a",IF(AA57&lt;0,"n/a",IF(AA57="n/a","n/a",J57+U57-AA57)))</f>
        <v>-67.002113255904661</v>
      </c>
      <c r="AP57" s="754">
        <f>IF(U57="n/a","n/a",J57+U57)</f>
        <v>9.5309056120198647</v>
      </c>
      <c r="AQ57" s="902">
        <f>IF(OR(AC57&lt;0.01,AF57="n/a"),"n/a",(I57/SQRT(22.5*AC57*(I57/AF57))-1)*100)</f>
        <v>167.90103463888863</v>
      </c>
      <c r="AR57" s="663">
        <f>INDEX(Historical!$C$7:$C$1279,MATCH(B57,Historical!$B$7:$B$1301,0))*IF(AH57="n/a",1.03,IF(AH57&lt;0,1.01,IF(AH57&gt;10,1.1,(1+AH57/100))))</f>
        <v>3.9794</v>
      </c>
      <c r="AS57" s="900">
        <f>IF($AI57="n/a",1.03*AR57,IF($AI57&lt;0,1.01*AR57,IF($AI57&gt;10,1.1*AR57,(1+$AI57/100)*AR57)))</f>
        <v>4.3773400000000002</v>
      </c>
      <c r="AT57" s="900">
        <f>IF($AK57="n/a",1.03*AS57,IF($AK57&lt;0,1.01*AS57,IF($AK57&gt;10,1.1*AS57,(1+$AK57/100)*AS57)))</f>
        <v>4.3817173399999998</v>
      </c>
      <c r="AU57" s="900">
        <f>IF($AK57="n/a",1.03*AT57,IF($AK57&lt;0,1.01*AT57,IF($AK57&gt;10,1.1*AT57,(1+$AK57/100)*AT57)))</f>
        <v>4.3860990573399992</v>
      </c>
      <c r="AV57" s="900">
        <f>IF($AK57="n/a",1.03*AU57,IF($AK57&lt;0,1.01*AU57,IF($AK57&gt;10,1.1*AU57,(1+$AK57/100)*AU57)))</f>
        <v>4.3904851563973386</v>
      </c>
      <c r="AW57" s="663">
        <f>SUM(AR57:AV57)</f>
        <v>21.515041553737341</v>
      </c>
      <c r="AX57" s="761">
        <f>AW57/I57*100</f>
        <v>13.260426227264924</v>
      </c>
      <c r="AY57" s="948">
        <v>0.84</v>
      </c>
      <c r="AZ57" s="886">
        <v>48.55</v>
      </c>
      <c r="BA57" s="886">
        <v>-7.68</v>
      </c>
      <c r="BB57" s="886">
        <v>4.93</v>
      </c>
      <c r="BC57" s="886">
        <v>4.32</v>
      </c>
      <c r="BE57" s="635">
        <v>2011</v>
      </c>
      <c r="BF57" s="912">
        <f>IF(BE57&gt;2008,0,IF(BE57&gt;2001,1,IF(BE57&gt;1990,2,IF(BE57&gt;1980,3,IF(BE57&gt;1973,4,IF(BE57&gt;1970,5,IF(BE57&gt;1960,6,IF(BE57&gt;1958,7,IF(BE57&gt;1953,8,9)))))))))</f>
        <v>0</v>
      </c>
      <c r="BG57" s="896">
        <v>1.4000000000000001</v>
      </c>
    </row>
    <row r="58" spans="1:59" ht="11.25" customHeight="1" x14ac:dyDescent="0.2">
      <c r="A58" s="885" t="s">
        <v>943</v>
      </c>
      <c r="B58" s="889" t="s">
        <v>4159</v>
      </c>
      <c r="C58" s="946" t="s">
        <v>108</v>
      </c>
      <c r="D58" s="946" t="s">
        <v>118</v>
      </c>
      <c r="E58" s="746">
        <v>7</v>
      </c>
      <c r="F58" s="1185">
        <v>593</v>
      </c>
      <c r="G58" s="1143" t="s">
        <v>106</v>
      </c>
      <c r="H58" s="1143" t="s">
        <v>106</v>
      </c>
      <c r="I58" s="888">
        <v>34.83</v>
      </c>
      <c r="J58" s="663">
        <f>(M58/I58)*100</f>
        <v>3.560149296583405</v>
      </c>
      <c r="K58" s="891">
        <v>0.31</v>
      </c>
      <c r="L58" s="901">
        <v>4</v>
      </c>
      <c r="M58" s="654">
        <f>K58*L58</f>
        <v>1.24</v>
      </c>
      <c r="N58" s="884" t="s">
        <v>595</v>
      </c>
      <c r="O58" s="750">
        <v>0.27</v>
      </c>
      <c r="P58" s="880">
        <v>43524</v>
      </c>
      <c r="Q58" s="880">
        <v>43539</v>
      </c>
      <c r="R58" s="654">
        <f>(K58-O58)/O58*100</f>
        <v>14.814814814814806</v>
      </c>
      <c r="S58" s="714">
        <f>IF(INDEX(Historical!$D$7:$D$1277,MATCH(B58,Historical!$B$7:$B$1301,0))=0,"n/a",(INDEX(Historical!$C$7:$C$1279,MATCH(B58,Historical!$B$7:$B$1301,0))/INDEX(Historical!$D$7:$D$1277,MATCH(B58,Historical!$B$7:$B$1301,0))-1)*100)</f>
        <v>14.814814814814813</v>
      </c>
      <c r="T58" s="714">
        <f>IF(INDEX(Historical!$F$7:$F$1270,MATCH(B58,Historical!$B$7:$B$1301,0))=0,"n/a",((INDEX(Historical!$C$7:$C$1279,MATCH(B58,Historical!$B$7:$B$1301,0))/INDEX(Historical!$F$7:$F$1270,MATCH(B58,Historical!$B$7:$B$1301,0)))^(1/3)-1)*100)</f>
        <v>17.457012684978924</v>
      </c>
      <c r="U58" s="714">
        <f>IF(INDEX(Historical!$H$7:$H$1270,MATCH(B58,Historical!$B$7:$B$1301,0))=0,"n/a",((INDEX(Historical!$C$7:$C$1279,MATCH(B58,Historical!$B$7:$B$1301,0))/INDEX(Historical!$H$7:$H$1270,MATCH(B58,Historical!$B$7:$B$1301,0)))^(1/5)-1)*100)</f>
        <v>15.625623316640436</v>
      </c>
      <c r="V58" s="714" t="str">
        <f>IF(INDEX(Historical!$O$7:$O$1270,MATCH(B58,Historical!$B$7:$B$1301,0))=0,"n/a",((INDEX(Historical!$C$7:$C$1279,MATCH(B58,Historical!$B$7:$B$1301,0))/INDEX(Historical!$O$7:$O$1270,MATCH(B58,Historical!$B$7:$B$1301,0)))^(1/10)-1)*100)</f>
        <v>n/a</v>
      </c>
      <c r="W58" s="715" t="str">
        <f>IF(OR(U58&lt;=0,U58="n/a",V58&lt;=0,V58="n/a"),"n/a",U58/V58)</f>
        <v>n/a</v>
      </c>
      <c r="X58" s="716" t="str">
        <f>IF(OR(AJ58&lt;=0,AJ58="n/a",U58&lt;=0,U58="n/a"),"n/a",U58/AJ58)</f>
        <v>n/a</v>
      </c>
      <c r="Y58" s="890" t="s">
        <v>4386</v>
      </c>
      <c r="Z58" s="663" t="str">
        <f>IF(OR(AC58&lt;0.01,AC58="n/a"),"n/a",M58/AC58*100)</f>
        <v>n/a</v>
      </c>
      <c r="AA58" s="900" t="str">
        <f>IF(OR(AC58&lt;0.01,AC58="n/a"),"n/a",I58/AC58)</f>
        <v>n/a</v>
      </c>
      <c r="AB58" s="901">
        <v>12</v>
      </c>
      <c r="AC58" s="879">
        <v>-3.46</v>
      </c>
      <c r="AD58" s="879" t="s">
        <v>136</v>
      </c>
      <c r="AE58" s="879">
        <v>0.66</v>
      </c>
      <c r="AF58" s="879">
        <v>0.74</v>
      </c>
      <c r="AG58" s="879">
        <v>-6.5</v>
      </c>
      <c r="AH58" s="879">
        <v>-113.7</v>
      </c>
      <c r="AI58" s="879">
        <v>160</v>
      </c>
      <c r="AJ58" s="879">
        <v>-15.4</v>
      </c>
      <c r="AK58" s="879">
        <v>7.0000000000000009</v>
      </c>
      <c r="AL58" s="892">
        <v>1260</v>
      </c>
      <c r="AM58" s="886">
        <v>3.1</v>
      </c>
      <c r="AN58" s="879">
        <v>0.35</v>
      </c>
      <c r="AO58" s="753" t="str">
        <f>IF(U58="n/a","n/a",IF(AA58&lt;0,"n/a",IF(AA58="n/a","n/a",J58+U58-AA58)))</f>
        <v>n/a</v>
      </c>
      <c r="AP58" s="754">
        <f>IF(U58="n/a","n/a",J58+U58)</f>
        <v>19.18577261322384</v>
      </c>
      <c r="AQ58" s="902" t="str">
        <f>IF(OR(AC58&lt;0.01,AF58="n/a"),"n/a",(I58/SQRT(22.5*AC58*(I58/AF58))-1)*100)</f>
        <v>n/a</v>
      </c>
      <c r="AR58" s="663">
        <f>INDEX(Historical!$C$7:$C$1279,MATCH(B58,Historical!$B$7:$B$1301,0))*IF(AH58="n/a",1.03,IF(AH58&lt;0,1.01,IF(AH58&gt;10,1.1,(1+AH58/100))))</f>
        <v>1.2524</v>
      </c>
      <c r="AS58" s="900">
        <f>IF($AI58="n/a",1.03*AR58,IF($AI58&lt;0,1.01*AR58,IF($AI58&gt;10,1.1*AR58,(1+$AI58/100)*AR58)))</f>
        <v>1.37764</v>
      </c>
      <c r="AT58" s="900">
        <f>IF($AK58="n/a",1.03*AS58,IF($AK58&lt;0,1.01*AS58,IF($AK58&gt;10,1.1*AS58,(1+$AK58/100)*AS58)))</f>
        <v>1.4740748000000001</v>
      </c>
      <c r="AU58" s="900">
        <f>IF($AK58="n/a",1.03*AT58,IF($AK58&lt;0,1.01*AT58,IF($AK58&gt;10,1.1*AT58,(1+$AK58/100)*AT58)))</f>
        <v>1.5772600360000002</v>
      </c>
      <c r="AV58" s="900">
        <f>IF($AK58="n/a",1.03*AU58,IF($AK58&lt;0,1.01*AU58,IF($AK58&gt;10,1.1*AU58,(1+$AK58/100)*AU58)))</f>
        <v>1.6876682385200004</v>
      </c>
      <c r="AW58" s="663">
        <f>SUM(AR58:AV58)</f>
        <v>7.3690430745200013</v>
      </c>
      <c r="AX58" s="761">
        <f>AW58/I58*100</f>
        <v>21.157172192133224</v>
      </c>
      <c r="AY58" s="948">
        <v>0.84</v>
      </c>
      <c r="AZ58" s="886">
        <v>39.32</v>
      </c>
      <c r="BA58" s="886">
        <v>-54.120000000000005</v>
      </c>
      <c r="BB58" s="886">
        <v>5.99</v>
      </c>
      <c r="BC58" s="886">
        <v>-34.300000000000004</v>
      </c>
      <c r="BE58" s="635">
        <v>2013</v>
      </c>
      <c r="BF58" s="912">
        <f>IF(BE58&gt;2008,0,IF(BE58&gt;2001,1,IF(BE58&gt;1990,2,IF(BE58&gt;1980,3,IF(BE58&gt;1973,4,IF(BE58&gt;1970,5,IF(BE58&gt;1960,6,IF(BE58&gt;1958,7,IF(BE58&gt;1953,8,9)))))))))</f>
        <v>0</v>
      </c>
      <c r="BG58" s="896">
        <v>-1.0999999999999999</v>
      </c>
    </row>
    <row r="59" spans="1:59" ht="11.25" customHeight="1" x14ac:dyDescent="0.2">
      <c r="A59" s="895" t="s">
        <v>4379</v>
      </c>
      <c r="B59" s="889" t="s">
        <v>3796</v>
      </c>
      <c r="C59" s="946" t="s">
        <v>245</v>
      </c>
      <c r="D59" s="946" t="s">
        <v>4359</v>
      </c>
      <c r="E59" s="746">
        <v>6</v>
      </c>
      <c r="F59" s="1185">
        <v>671</v>
      </c>
      <c r="G59" s="1106" t="s">
        <v>106</v>
      </c>
      <c r="H59" s="1106" t="s">
        <v>106</v>
      </c>
      <c r="I59" s="888">
        <v>22.57</v>
      </c>
      <c r="J59" s="663">
        <f>(M59/I59)*100</f>
        <v>1.9494904740806378</v>
      </c>
      <c r="K59" s="891">
        <v>0.11</v>
      </c>
      <c r="L59" s="901">
        <v>4</v>
      </c>
      <c r="M59" s="654">
        <f>K59*L59</f>
        <v>0.44</v>
      </c>
      <c r="N59" s="884" t="s">
        <v>517</v>
      </c>
      <c r="O59" s="747">
        <v>0.105</v>
      </c>
      <c r="P59" s="880">
        <v>43427</v>
      </c>
      <c r="Q59" s="880">
        <v>43440</v>
      </c>
      <c r="R59" s="654">
        <f>(K59-O59)/O59*100</f>
        <v>4.7619047619047663</v>
      </c>
      <c r="S59" s="714">
        <f>IF(INDEX(Historical!$D$7:$D$1277,MATCH(B59,Historical!$B$7:$B$1301,0))=0,"n/a",(INDEX(Historical!$C$7:$C$1279,MATCH(B59,Historical!$B$7:$B$1301,0))/INDEX(Historical!$D$7:$D$1277,MATCH(B59,Historical!$B$7:$B$1301,0))-1)*100)</f>
        <v>3.529411764705892</v>
      </c>
      <c r="T59" s="714">
        <f>IF(INDEX(Historical!$F$7:$F$1270,MATCH(B59,Historical!$B$7:$B$1301,0))=0,"n/a",((INDEX(Historical!$C$7:$C$1279,MATCH(B59,Historical!$B$7:$B$1301,0))/INDEX(Historical!$F$7:$F$1270,MATCH(B59,Historical!$B$7:$B$1301,0)))^(1/3)-1)*100)</f>
        <v>4.2814313590987974</v>
      </c>
      <c r="U59" s="714">
        <f>IF(INDEX(Historical!$H$7:$H$1270,MATCH(B59,Historical!$B$7:$B$1301,0))=0,"n/a",((INDEX(Historical!$C$7:$C$1279,MATCH(B59,Historical!$B$7:$B$1301,0))/INDEX(Historical!$H$7:$H$1270,MATCH(B59,Historical!$B$7:$B$1301,0)))^(1/5)-1)*100)</f>
        <v>7.1723164172186271</v>
      </c>
      <c r="V59" s="714" t="str">
        <f>IF(INDEX(Historical!$O$7:$O$1270,MATCH(B59,Historical!$B$7:$B$1301,0))=0,"n/a",((INDEX(Historical!$C$7:$C$1279,MATCH(B59,Historical!$B$7:$B$1301,0))/INDEX(Historical!$O$7:$O$1270,MATCH(B59,Historical!$B$7:$B$1301,0)))^(1/10)-1)*100)</f>
        <v>n/a</v>
      </c>
      <c r="W59" s="715" t="str">
        <f>IF(OR(U59&lt;=0,U59="n/a",V59&lt;=0,V59="n/a"),"n/a",U59/V59)</f>
        <v>n/a</v>
      </c>
      <c r="X59" s="716">
        <f>IF(OR(AJ59&lt;=0,AJ59="n/a",U59&lt;=0,U59="n/a"),"n/a",U59/AJ59)</f>
        <v>0.31735913350524897</v>
      </c>
      <c r="Y59" s="685" t="s">
        <v>4497</v>
      </c>
      <c r="Z59" s="663">
        <f>IF(OR(AC59&lt;0.01,AC59="n/a"),"n/a",M59/AC59*100)</f>
        <v>97.777777777777771</v>
      </c>
      <c r="AA59" s="900">
        <f>IF(OR(AC59&lt;0.01,AC59="n/a"),"n/a",I59/AC59)</f>
        <v>50.155555555555551</v>
      </c>
      <c r="AB59" s="901">
        <v>9</v>
      </c>
      <c r="AC59" s="879">
        <v>0.45</v>
      </c>
      <c r="AD59" s="879" t="s">
        <v>136</v>
      </c>
      <c r="AE59" s="879">
        <v>0.37</v>
      </c>
      <c r="AF59" s="879">
        <v>1.78</v>
      </c>
      <c r="AG59" s="879">
        <v>3.4000000000000004</v>
      </c>
      <c r="AH59" s="879">
        <v>33.4</v>
      </c>
      <c r="AI59" s="879">
        <v>283.82</v>
      </c>
      <c r="AJ59" s="879">
        <v>22.6</v>
      </c>
      <c r="AK59" s="879">
        <v>-7.7</v>
      </c>
      <c r="AL59" s="892">
        <v>5850</v>
      </c>
      <c r="AM59" s="886">
        <v>0.4</v>
      </c>
      <c r="AN59" s="879">
        <v>2.5099999999999998</v>
      </c>
      <c r="AO59" s="753">
        <f>IF(U59="n/a","n/a",IF(AA59&lt;0,"n/a",IF(AA59="n/a","n/a",J59+U59-AA59)))</f>
        <v>-41.033748664256287</v>
      </c>
      <c r="AP59" s="754">
        <f>IF(U59="n/a","n/a",J59+U59)</f>
        <v>9.1218068912992649</v>
      </c>
      <c r="AQ59" s="902">
        <f>IF(OR(AC59&lt;0.01,AF59="n/a"),"n/a",(I59/SQRT(22.5*AC59*(I59/AF59))-1)*100)</f>
        <v>99.19492283677971</v>
      </c>
      <c r="AR59" s="663">
        <f>INDEX(Historical!$C$7:$C$1279,MATCH(B59,Historical!$B$7:$B$1301,0))*IF(AH59="n/a",1.03,IF(AH59&lt;0,1.01,IF(AH59&gt;10,1.1,(1+AH59/100))))</f>
        <v>0.48400000000000004</v>
      </c>
      <c r="AS59" s="900">
        <f>IF($AI59="n/a",1.03*AR59,IF($AI59&lt;0,1.01*AR59,IF($AI59&gt;10,1.1*AR59,(1+$AI59/100)*AR59)))</f>
        <v>0.5324000000000001</v>
      </c>
      <c r="AT59" s="900">
        <f>IF($AK59="n/a",1.03*AS59,IF($AK59&lt;0,1.01*AS59,IF($AK59&gt;10,1.1*AS59,(1+$AK59/100)*AS59)))</f>
        <v>0.53772400000000009</v>
      </c>
      <c r="AU59" s="900">
        <f>IF($AK59="n/a",1.03*AT59,IF($AK59&lt;0,1.01*AT59,IF($AK59&gt;10,1.1*AT59,(1+$AK59/100)*AT59)))</f>
        <v>0.54310124000000015</v>
      </c>
      <c r="AV59" s="900">
        <f>IF($AK59="n/a",1.03*AU59,IF($AK59&lt;0,1.01*AU59,IF($AK59&gt;10,1.1*AU59,(1+$AK59/100)*AU59)))</f>
        <v>0.54853225240000014</v>
      </c>
      <c r="AW59" s="663">
        <f>SUM(AR59:AV59)</f>
        <v>2.6457574924000005</v>
      </c>
      <c r="AX59" s="761">
        <f>AW59/I59*100</f>
        <v>11.722452336730175</v>
      </c>
      <c r="AY59" s="948">
        <v>1.65</v>
      </c>
      <c r="AZ59" s="886">
        <v>133.88999999999999</v>
      </c>
      <c r="BA59" s="886">
        <v>-52.2</v>
      </c>
      <c r="BB59" s="886">
        <v>-10.440000000000001</v>
      </c>
      <c r="BC59" s="886">
        <v>-36.11</v>
      </c>
      <c r="BE59" s="635">
        <v>2014</v>
      </c>
      <c r="BF59" s="912">
        <f>IF(BE59&gt;2008,0,IF(BE59&gt;2001,1,IF(BE59&gt;1990,2,IF(BE59&gt;1980,3,IF(BE59&gt;1973,4,IF(BE59&gt;1970,5,IF(BE59&gt;1960,6,IF(BE59&gt;1958,7,IF(BE59&gt;1953,8,9)))))))))</f>
        <v>0</v>
      </c>
      <c r="BG59" s="896">
        <v>0.8</v>
      </c>
    </row>
    <row r="60" spans="1:59" ht="11.25" customHeight="1" x14ac:dyDescent="0.2">
      <c r="A60" s="877" t="s">
        <v>436</v>
      </c>
      <c r="B60" s="889" t="s">
        <v>437</v>
      </c>
      <c r="C60" s="946" t="s">
        <v>108</v>
      </c>
      <c r="D60" s="946" t="s">
        <v>4345</v>
      </c>
      <c r="E60" s="746">
        <v>26</v>
      </c>
      <c r="F60" s="1185">
        <v>114</v>
      </c>
      <c r="G60" s="1199" t="s">
        <v>37</v>
      </c>
      <c r="H60" s="1199" t="s">
        <v>37</v>
      </c>
      <c r="I60" s="879">
        <v>29.73</v>
      </c>
      <c r="J60" s="663">
        <f>(M60/I60)*100</f>
        <v>3.4981500168180286</v>
      </c>
      <c r="K60" s="898">
        <v>0.26</v>
      </c>
      <c r="L60" s="901">
        <v>4</v>
      </c>
      <c r="M60" s="654">
        <f>K60*L60</f>
        <v>1.04</v>
      </c>
      <c r="N60" s="884" t="s">
        <v>148</v>
      </c>
      <c r="O60" s="748">
        <v>0.25</v>
      </c>
      <c r="P60" s="880">
        <v>43342</v>
      </c>
      <c r="Q60" s="880">
        <v>43357</v>
      </c>
      <c r="R60" s="654">
        <f>(K60-O60)/O60*100</f>
        <v>4.0000000000000036</v>
      </c>
      <c r="S60" s="714">
        <f>IF(INDEX(Historical!$D$7:$D$1277,MATCH(B60,Historical!$B$7:$B$1301,0))=0,"n/a",(INDEX(Historical!$C$7:$C$1279,MATCH(B60,Historical!$B$7:$B$1301,0))/INDEX(Historical!$D$7:$D$1277,MATCH(B60,Historical!$B$7:$B$1301,0))-1)*100)</f>
        <v>1.9607843137254832</v>
      </c>
      <c r="T60" s="714">
        <f>IF(INDEX(Historical!$F$7:$F$1270,MATCH(B60,Historical!$B$7:$B$1301,0))=0,"n/a",((INDEX(Historical!$C$7:$C$1279,MATCH(B60,Historical!$B$7:$B$1301,0))/INDEX(Historical!$F$7:$F$1270,MATCH(B60,Historical!$B$7:$B$1301,0)))^(1/3)-1)*100)</f>
        <v>3.0752138802645934</v>
      </c>
      <c r="U60" s="714">
        <f>IF(INDEX(Historical!$H$7:$H$1270,MATCH(B60,Historical!$B$7:$B$1301,0))=0,"n/a",((INDEX(Historical!$C$7:$C$1279,MATCH(B60,Historical!$B$7:$B$1301,0))/INDEX(Historical!$H$7:$H$1270,MATCH(B60,Historical!$B$7:$B$1301,0)))^(1/5)-1)*100)</f>
        <v>2.694790694865512</v>
      </c>
      <c r="V60" s="714">
        <f>IF(INDEX(Historical!$O$7:$O$1270,MATCH(B60,Historical!$B$7:$B$1301,0))=0,"n/a",((INDEX(Historical!$C$7:$C$1279,MATCH(B60,Historical!$B$7:$B$1301,0))/INDEX(Historical!$O$7:$O$1270,MATCH(B60,Historical!$B$7:$B$1301,0)))^(1/10)-1)*100)</f>
        <v>2.9250354063414807</v>
      </c>
      <c r="W60" s="715">
        <f>IF(OR(U60&lt;=0,U60="n/a",V60&lt;=0,V60="n/a"),"n/a",U60/V60)</f>
        <v>0.92128481215071867</v>
      </c>
      <c r="X60" s="716">
        <f>IF(OR(AJ60&lt;=0,AJ60="n/a",U60&lt;=0,U60="n/a"),"n/a",U60/AJ60)</f>
        <v>0.29291203205059918</v>
      </c>
      <c r="Y60" s="685" t="s">
        <v>4504</v>
      </c>
      <c r="Z60" s="663">
        <f>IF(OR(AC60&lt;0.01,AC60="n/a"),"n/a",M60/AC60*100)</f>
        <v>42.276422764227647</v>
      </c>
      <c r="AA60" s="900">
        <f>IF(OR(AC60&lt;0.01,AC60="n/a"),"n/a",I60/AC60)</f>
        <v>12.085365853658537</v>
      </c>
      <c r="AB60" s="901">
        <v>12</v>
      </c>
      <c r="AC60" s="879">
        <v>2.46</v>
      </c>
      <c r="AD60" s="879">
        <v>1.7</v>
      </c>
      <c r="AE60" s="879">
        <v>4</v>
      </c>
      <c r="AF60" s="879">
        <v>1.4</v>
      </c>
      <c r="AG60" s="879">
        <v>12.4</v>
      </c>
      <c r="AH60" s="879">
        <v>2.9000000000000004</v>
      </c>
      <c r="AI60" s="879">
        <v>3.49</v>
      </c>
      <c r="AJ60" s="879">
        <v>9.1999999999999993</v>
      </c>
      <c r="AK60" s="879">
        <v>6.9</v>
      </c>
      <c r="AL60" s="892">
        <v>447</v>
      </c>
      <c r="AM60" s="886">
        <v>3.1</v>
      </c>
      <c r="AN60" s="879">
        <v>0.08</v>
      </c>
      <c r="AO60" s="753">
        <f>IF(U60="n/a","n/a",IF(AA60&lt;0,"n/a",IF(AA60="n/a","n/a",J60+U60-AA60)))</f>
        <v>-5.8924251419749964</v>
      </c>
      <c r="AP60" s="754">
        <f>IF(U60="n/a","n/a",J60+U60)</f>
        <v>6.1929407116835407</v>
      </c>
      <c r="AQ60" s="902">
        <f>IF(OR(AC60&lt;0.01,AF60="n/a"),"n/a",(I60/SQRT(22.5*AC60*(I60/AF60))-1)*100)</f>
        <v>-13.283316496581932</v>
      </c>
      <c r="AR60" s="663">
        <f>INDEX(Historical!$C$7:$C$1279,MATCH(B60,Historical!$B$7:$B$1301,0))*IF(AH60="n/a",1.03,IF(AH60&lt;0,1.01,IF(AH60&gt;10,1.1,(1+AH60/100))))</f>
        <v>1.07016</v>
      </c>
      <c r="AS60" s="900">
        <f>IF($AI60="n/a",1.03*AR60,IF($AI60&lt;0,1.01*AR60,IF($AI60&gt;10,1.1*AR60,(1+$AI60/100)*AR60)))</f>
        <v>1.1075085839999999</v>
      </c>
      <c r="AT60" s="900">
        <f>IF($AK60="n/a",1.03*AS60,IF($AK60&lt;0,1.01*AS60,IF($AK60&gt;10,1.1*AS60,(1+$AK60/100)*AS60)))</f>
        <v>1.1839266762959997</v>
      </c>
      <c r="AU60" s="900">
        <f>IF($AK60="n/a",1.03*AT60,IF($AK60&lt;0,1.01*AT60,IF($AK60&gt;10,1.1*AT60,(1+$AK60/100)*AT60)))</f>
        <v>1.2656176169604236</v>
      </c>
      <c r="AV60" s="900">
        <f>IF($AK60="n/a",1.03*AU60,IF($AK60&lt;0,1.01*AU60,IF($AK60&gt;10,1.1*AU60,(1+$AK60/100)*AU60)))</f>
        <v>1.3529452325306928</v>
      </c>
      <c r="AW60" s="663">
        <f>SUM(AR60:AV60)</f>
        <v>5.9801581097871157</v>
      </c>
      <c r="AX60" s="761">
        <f>AW60/I60*100</f>
        <v>20.114894415698338</v>
      </c>
      <c r="AY60" s="948">
        <v>0.64</v>
      </c>
      <c r="AZ60" s="886">
        <v>43.04</v>
      </c>
      <c r="BA60" s="886">
        <v>-22.400000000000002</v>
      </c>
      <c r="BB60" s="886">
        <v>6.79</v>
      </c>
      <c r="BC60" s="886">
        <v>-7.4700000000000006</v>
      </c>
      <c r="BE60" s="635">
        <v>1994</v>
      </c>
      <c r="BF60" s="912">
        <f>IF(BE60&gt;2008,0,IF(BE60&gt;2001,1,IF(BE60&gt;1990,2,IF(BE60&gt;1980,3,IF(BE60&gt;1973,4,IF(BE60&gt;1970,5,IF(BE60&gt;1960,6,IF(BE60&gt;1958,7,IF(BE60&gt;1953,8,9)))))))))</f>
        <v>2</v>
      </c>
      <c r="BG60" s="896">
        <v>1.2</v>
      </c>
    </row>
    <row r="61" spans="1:59" ht="11.25" customHeight="1" x14ac:dyDescent="0.2">
      <c r="A61" s="877" t="s">
        <v>439</v>
      </c>
      <c r="B61" s="889" t="s">
        <v>440</v>
      </c>
      <c r="C61" s="946" t="s">
        <v>131</v>
      </c>
      <c r="D61" s="946" t="s">
        <v>4347</v>
      </c>
      <c r="E61" s="746">
        <v>27</v>
      </c>
      <c r="F61" s="1185">
        <v>107</v>
      </c>
      <c r="G61" s="1182" t="s">
        <v>37</v>
      </c>
      <c r="H61" s="1182" t="s">
        <v>37</v>
      </c>
      <c r="I61" s="888">
        <v>36.29</v>
      </c>
      <c r="J61" s="663">
        <f>(M61/I61)*100</f>
        <v>2.7511711215210801</v>
      </c>
      <c r="K61" s="898">
        <v>0.24959999999999999</v>
      </c>
      <c r="L61" s="901">
        <v>4</v>
      </c>
      <c r="M61" s="654">
        <f>K61*L61</f>
        <v>0.99839999999999995</v>
      </c>
      <c r="N61" s="884" t="s">
        <v>441</v>
      </c>
      <c r="O61" s="748">
        <v>0.24590000000000001</v>
      </c>
      <c r="P61" s="875">
        <v>43776</v>
      </c>
      <c r="Q61" s="875">
        <v>43791</v>
      </c>
      <c r="R61" s="654">
        <f>(K61-O61)/O61*100</f>
        <v>1.5046766978446444</v>
      </c>
      <c r="S61" s="714">
        <f>IF(INDEX(Historical!$D$7:$D$1277,MATCH(B61,Historical!$B$7:$B$1301,0))=0,"n/a",(INDEX(Historical!$C$7:$C$1279,MATCH(B61,Historical!$B$7:$B$1301,0))/INDEX(Historical!$D$7:$D$1277,MATCH(B61,Historical!$B$7:$B$1301,0))-1)*100)</f>
        <v>3.0160226201696672</v>
      </c>
      <c r="T61" s="714">
        <f>IF(INDEX(Historical!$F$7:$F$1270,MATCH(B61,Historical!$B$7:$B$1301,0))=0,"n/a",((INDEX(Historical!$C$7:$C$1279,MATCH(B61,Historical!$B$7:$B$1301,0))/INDEX(Historical!$F$7:$F$1270,MATCH(B61,Historical!$B$7:$B$1301,0)))^(1/3)-1)*100)</f>
        <v>3.0200248500614313</v>
      </c>
      <c r="U61" s="714">
        <f>IF(INDEX(Historical!$H$7:$H$1270,MATCH(B61,Historical!$B$7:$B$1301,0))=0,"n/a",((INDEX(Historical!$C$7:$C$1279,MATCH(B61,Historical!$B$7:$B$1301,0))/INDEX(Historical!$H$7:$H$1270,MATCH(B61,Historical!$B$7:$B$1301,0)))^(1/5)-1)*100)</f>
        <v>3.0157448975054457</v>
      </c>
      <c r="V61" s="714">
        <f>IF(INDEX(Historical!$O$7:$O$1270,MATCH(B61,Historical!$B$7:$B$1301,0))=0,"n/a",((INDEX(Historical!$C$7:$C$1279,MATCH(B61,Historical!$B$7:$B$1301,0))/INDEX(Historical!$O$7:$O$1270,MATCH(B61,Historical!$B$7:$B$1301,0)))^(1/10)-1)*100)</f>
        <v>3.1341472411370974</v>
      </c>
      <c r="W61" s="715">
        <f>IF(OR(U61&lt;=0,U61="n/a",V61&lt;=0,V61="n/a"),"n/a",U61/V61)</f>
        <v>0.96222183116429005</v>
      </c>
      <c r="X61" s="716">
        <f>IF(OR(AJ61&lt;=0,AJ61="n/a",U61&lt;=0,U61="n/a"),"n/a",U61/AJ61)</f>
        <v>0.35479351735358183</v>
      </c>
      <c r="Y61" s="890"/>
      <c r="Z61" s="663">
        <f>IF(OR(AC61&lt;0.01,AC61="n/a"),"n/a",M61/AC61*100)</f>
        <v>60.509090909090915</v>
      </c>
      <c r="AA61" s="900">
        <f>IF(OR(AC61&lt;0.01,AC61="n/a"),"n/a",I61/AC61)</f>
        <v>21.993939393939396</v>
      </c>
      <c r="AB61" s="901">
        <v>12</v>
      </c>
      <c r="AC61" s="879">
        <v>1.65</v>
      </c>
      <c r="AD61" s="879">
        <v>5.36</v>
      </c>
      <c r="AE61" s="879">
        <v>3.84</v>
      </c>
      <c r="AF61" s="879">
        <v>2.0299999999999998</v>
      </c>
      <c r="AG61" s="879">
        <v>9.7000000000000011</v>
      </c>
      <c r="AH61" s="879">
        <v>1.7999999999999998</v>
      </c>
      <c r="AI61" s="879" t="s">
        <v>136</v>
      </c>
      <c r="AJ61" s="879">
        <v>8.5</v>
      </c>
      <c r="AK61" s="879">
        <v>4</v>
      </c>
      <c r="AL61" s="892">
        <v>322.68</v>
      </c>
      <c r="AM61" s="886">
        <v>0.70000000000000007</v>
      </c>
      <c r="AN61" s="879">
        <v>0.95</v>
      </c>
      <c r="AO61" s="753">
        <f>IF(U61="n/a","n/a",IF(AA61&lt;0,"n/a",IF(AA61="n/a","n/a",J61+U61-AA61)))</f>
        <v>-16.227023374912868</v>
      </c>
      <c r="AP61" s="754">
        <f>IF(U61="n/a","n/a",J61+U61)</f>
        <v>5.7669160190265263</v>
      </c>
      <c r="AQ61" s="902">
        <f>IF(OR(AC61&lt;0.01,AF61="n/a"),"n/a",(I61/SQRT(22.5*AC61*(I61/AF61))-1)*100)</f>
        <v>40.866677661613338</v>
      </c>
      <c r="AR61" s="663">
        <f>INDEX(Historical!$C$7:$C$1279,MATCH(B61,Historical!$B$7:$B$1301,0))*IF(AH61="n/a",1.03,IF(AH61&lt;0,1.01,IF(AH61&gt;10,1.1,(1+AH61/100))))</f>
        <v>1.0014065999999999</v>
      </c>
      <c r="AS61" s="900">
        <f>IF($AI61="n/a",1.03*AR61,IF($AI61&lt;0,1.01*AR61,IF($AI61&gt;10,1.1*AR61,(1+$AI61/100)*AR61)))</f>
        <v>1.031448798</v>
      </c>
      <c r="AT61" s="900">
        <f>IF($AK61="n/a",1.03*AS61,IF($AK61&lt;0,1.01*AS61,IF($AK61&gt;10,1.1*AS61,(1+$AK61/100)*AS61)))</f>
        <v>1.07270674992</v>
      </c>
      <c r="AU61" s="900">
        <f>IF($AK61="n/a",1.03*AT61,IF($AK61&lt;0,1.01*AT61,IF($AK61&gt;10,1.1*AT61,(1+$AK61/100)*AT61)))</f>
        <v>1.1156150199168</v>
      </c>
      <c r="AV61" s="900">
        <f>IF($AK61="n/a",1.03*AU61,IF($AK61&lt;0,1.01*AU61,IF($AK61&gt;10,1.1*AU61,(1+$AK61/100)*AU61)))</f>
        <v>1.160239620713472</v>
      </c>
      <c r="AW61" s="663">
        <f>SUM(AR61:AV61)</f>
        <v>5.3814167885502719</v>
      </c>
      <c r="AX61" s="761">
        <f>AW61/I61*100</f>
        <v>14.828924741114005</v>
      </c>
      <c r="AY61" s="948">
        <v>-0.06</v>
      </c>
      <c r="AZ61" s="886">
        <v>20.93</v>
      </c>
      <c r="BA61" s="886">
        <v>-8.36</v>
      </c>
      <c r="BB61" s="886">
        <v>4.2</v>
      </c>
      <c r="BC61" s="886">
        <v>0.05</v>
      </c>
      <c r="BE61" s="635">
        <v>1993</v>
      </c>
      <c r="BF61" s="912">
        <f>IF(BE61&gt;2008,0,IF(BE61&gt;2001,1,IF(BE61&gt;1990,2,IF(BE61&gt;1980,3,IF(BE61&gt;1973,4,IF(BE61&gt;1970,5,IF(BE61&gt;1960,6,IF(BE61&gt;1958,7,IF(BE61&gt;1953,8,9)))))))))</f>
        <v>2</v>
      </c>
      <c r="BG61" s="896">
        <v>2.8000000000000003</v>
      </c>
    </row>
    <row r="62" spans="1:59" ht="11.25" customHeight="1" x14ac:dyDescent="0.2">
      <c r="A62" s="877" t="s">
        <v>953</v>
      </c>
      <c r="B62" s="889" t="s">
        <v>954</v>
      </c>
      <c r="C62" s="946" t="s">
        <v>108</v>
      </c>
      <c r="D62" s="946" t="s">
        <v>4345</v>
      </c>
      <c r="E62" s="746">
        <v>8</v>
      </c>
      <c r="F62" s="1185">
        <v>541</v>
      </c>
      <c r="G62" s="1161" t="s">
        <v>115</v>
      </c>
      <c r="H62" s="1161" t="s">
        <v>115</v>
      </c>
      <c r="I62" s="888">
        <v>13.68</v>
      </c>
      <c r="J62" s="663">
        <f>(M62/I62)*100</f>
        <v>5.2631578947368416</v>
      </c>
      <c r="K62" s="891">
        <v>0.18</v>
      </c>
      <c r="L62" s="901">
        <v>4</v>
      </c>
      <c r="M62" s="654">
        <f>K62*L62</f>
        <v>0.72</v>
      </c>
      <c r="N62" s="884" t="s">
        <v>148</v>
      </c>
      <c r="O62" s="747">
        <v>0.17</v>
      </c>
      <c r="P62" s="875">
        <v>43798</v>
      </c>
      <c r="Q62" s="875">
        <v>43815</v>
      </c>
      <c r="R62" s="654">
        <f>(K62-O62)/O62*100</f>
        <v>5.8823529411764595</v>
      </c>
      <c r="S62" s="714">
        <f>IF(INDEX(Historical!$D$7:$D$1277,MATCH(B62,Historical!$B$7:$B$1301,0))=0,"n/a",(INDEX(Historical!$C$7:$C$1279,MATCH(B62,Historical!$B$7:$B$1301,0))/INDEX(Historical!$D$7:$D$1277,MATCH(B62,Historical!$B$7:$B$1301,0))-1)*100)</f>
        <v>11.290322580645151</v>
      </c>
      <c r="T62" s="714">
        <f>IF(INDEX(Historical!$F$7:$F$1270,MATCH(B62,Historical!$B$7:$B$1301,0))=0,"n/a",((INDEX(Historical!$C$7:$C$1279,MATCH(B62,Historical!$B$7:$B$1301,0))/INDEX(Historical!$F$7:$F$1270,MATCH(B62,Historical!$B$7:$B$1301,0)))^(1/3)-1)*100)</f>
        <v>15.313156133323268</v>
      </c>
      <c r="U62" s="714">
        <f>IF(INDEX(Historical!$H$7:$H$1270,MATCH(B62,Historical!$B$7:$B$1301,0))=0,"n/a",((INDEX(Historical!$C$7:$C$1279,MATCH(B62,Historical!$B$7:$B$1301,0))/INDEX(Historical!$H$7:$H$1270,MATCH(B62,Historical!$B$7:$B$1301,0)))^(1/5)-1)*100)</f>
        <v>13.273800857430285</v>
      </c>
      <c r="V62" s="714">
        <f>IF(INDEX(Historical!$O$7:$O$1270,MATCH(B62,Historical!$B$7:$B$1301,0))=0,"n/a",((INDEX(Historical!$C$7:$C$1279,MATCH(B62,Historical!$B$7:$B$1301,0))/INDEX(Historical!$O$7:$O$1270,MATCH(B62,Historical!$B$7:$B$1301,0)))^(1/10)-1)*100)</f>
        <v>3.9142537896643903</v>
      </c>
      <c r="W62" s="715">
        <f>IF(OR(U62&lt;=0,U62="n/a",V62&lt;=0,V62="n/a"),"n/a",U62/V62)</f>
        <v>3.391144665294783</v>
      </c>
      <c r="X62" s="716">
        <f>IF(OR(AJ62&lt;=0,AJ62="n/a",U62&lt;=0,U62="n/a"),"n/a",U62/AJ62)</f>
        <v>1.2641715102314557</v>
      </c>
      <c r="Y62" s="677"/>
      <c r="Z62" s="663">
        <f>IF(OR(AC62&lt;0.01,AC62="n/a"),"n/a",M62/AC62*100)</f>
        <v>42.857142857142854</v>
      </c>
      <c r="AA62" s="900">
        <f>IF(OR(AC62&lt;0.01,AC62="n/a"),"n/a",I62/AC62)</f>
        <v>8.1428571428571423</v>
      </c>
      <c r="AB62" s="901">
        <v>12</v>
      </c>
      <c r="AC62" s="879">
        <v>1.68</v>
      </c>
      <c r="AD62" s="879">
        <v>1.33</v>
      </c>
      <c r="AE62" s="879">
        <v>1.99</v>
      </c>
      <c r="AF62" s="879">
        <v>0.59</v>
      </c>
      <c r="AG62" s="879">
        <v>7.3999999999999995</v>
      </c>
      <c r="AH62" s="879">
        <v>6</v>
      </c>
      <c r="AI62" s="879">
        <v>39.879999999999995</v>
      </c>
      <c r="AJ62" s="879">
        <v>10.5</v>
      </c>
      <c r="AK62" s="879">
        <v>6</v>
      </c>
      <c r="AL62" s="892">
        <v>2240</v>
      </c>
      <c r="AM62" s="886">
        <v>1.5</v>
      </c>
      <c r="AN62" s="879">
        <v>0.16</v>
      </c>
      <c r="AO62" s="753">
        <f>IF(U62="n/a","n/a",IF(AA62&lt;0,"n/a",IF(AA62="n/a","n/a",J62+U62-AA62)))</f>
        <v>10.394101609309985</v>
      </c>
      <c r="AP62" s="754">
        <f>IF(U62="n/a","n/a",J62+U62)</f>
        <v>18.536958752167127</v>
      </c>
      <c r="AQ62" s="902">
        <f>IF(OR(AC62&lt;0.01,AF62="n/a"),"n/a",(I62/SQRT(22.5*AC62*(I62/AF62))-1)*100)</f>
        <v>-53.791363412906293</v>
      </c>
      <c r="AR62" s="663">
        <f>INDEX(Historical!$C$7:$C$1279,MATCH(B62,Historical!$B$7:$B$1301,0))*IF(AH62="n/a",1.03,IF(AH62&lt;0,1.01,IF(AH62&gt;10,1.1,(1+AH62/100))))</f>
        <v>0.73139999999999994</v>
      </c>
      <c r="AS62" s="900">
        <f>IF($AI62="n/a",1.03*AR62,IF($AI62&lt;0,1.01*AR62,IF($AI62&gt;10,1.1*AR62,(1+$AI62/100)*AR62)))</f>
        <v>0.80454000000000003</v>
      </c>
      <c r="AT62" s="900">
        <f>IF($AK62="n/a",1.03*AS62,IF($AK62&lt;0,1.01*AS62,IF($AK62&gt;10,1.1*AS62,(1+$AK62/100)*AS62)))</f>
        <v>0.85281240000000003</v>
      </c>
      <c r="AU62" s="900">
        <f>IF($AK62="n/a",1.03*AT62,IF($AK62&lt;0,1.01*AT62,IF($AK62&gt;10,1.1*AT62,(1+$AK62/100)*AT62)))</f>
        <v>0.90398114400000007</v>
      </c>
      <c r="AV62" s="900">
        <f>IF($AK62="n/a",1.03*AU62,IF($AK62&lt;0,1.01*AU62,IF($AK62&gt;10,1.1*AU62,(1+$AK62/100)*AU62)))</f>
        <v>0.95822001264000012</v>
      </c>
      <c r="AW62" s="663">
        <f>SUM(AR62:AV62)</f>
        <v>4.2509535566399999</v>
      </c>
      <c r="AX62" s="761">
        <f>AW62/I62*100</f>
        <v>31.074221905263155</v>
      </c>
      <c r="AY62" s="948">
        <v>1.29</v>
      </c>
      <c r="AZ62" s="886">
        <v>33.72</v>
      </c>
      <c r="BA62" s="886">
        <v>-39.47</v>
      </c>
      <c r="BB62" s="886">
        <v>-1.02</v>
      </c>
      <c r="BC62" s="886">
        <v>-22.93</v>
      </c>
      <c r="BE62" s="635">
        <v>2012</v>
      </c>
      <c r="BF62" s="912">
        <f>IF(BE62&gt;2008,0,IF(BE62&gt;2001,1,IF(BE62&gt;1990,2,IF(BE62&gt;1980,3,IF(BE62&gt;1973,4,IF(BE62&gt;1970,5,IF(BE62&gt;1960,6,IF(BE62&gt;1958,7,IF(BE62&gt;1953,8,9)))))))))</f>
        <v>0</v>
      </c>
      <c r="BG62" s="896">
        <v>0.8</v>
      </c>
    </row>
    <row r="63" spans="1:59" s="787" customFormat="1" ht="11.25" customHeight="1" x14ac:dyDescent="0.2">
      <c r="A63" s="768" t="s">
        <v>948</v>
      </c>
      <c r="B63" s="795" t="s">
        <v>949</v>
      </c>
      <c r="C63" s="946" t="s">
        <v>123</v>
      </c>
      <c r="D63" s="946" t="s">
        <v>4180</v>
      </c>
      <c r="E63" s="769">
        <v>10</v>
      </c>
      <c r="F63" s="1185">
        <v>338</v>
      </c>
      <c r="G63" s="1198" t="s">
        <v>37</v>
      </c>
      <c r="H63" s="1198" t="s">
        <v>37</v>
      </c>
      <c r="I63" s="770">
        <v>69.099999999999994</v>
      </c>
      <c r="J63" s="771">
        <f>(M63/I63)*100</f>
        <v>1.5918958031837918</v>
      </c>
      <c r="K63" s="772">
        <v>0.27500000000000002</v>
      </c>
      <c r="L63" s="773">
        <v>4</v>
      </c>
      <c r="M63" s="774">
        <f>K63*L63</f>
        <v>1.1000000000000001</v>
      </c>
      <c r="N63" s="775" t="s">
        <v>148</v>
      </c>
      <c r="O63" s="776">
        <v>0.25</v>
      </c>
      <c r="P63" s="791">
        <v>43706</v>
      </c>
      <c r="Q63" s="791">
        <v>43723</v>
      </c>
      <c r="R63" s="774">
        <f>(K63-O63)/O63*100</f>
        <v>10.000000000000009</v>
      </c>
      <c r="S63" s="714">
        <f>IF(INDEX(Historical!$D$7:$D$1277,MATCH(B63,Historical!$B$7:$B$1301,0))=0,"n/a",(INDEX(Historical!$C$7:$C$1279,MATCH(B63,Historical!$B$7:$B$1301,0))/INDEX(Historical!$D$7:$D$1277,MATCH(B63,Historical!$B$7:$B$1301,0))-1)*100)</f>
        <v>10.256410256410264</v>
      </c>
      <c r="T63" s="714">
        <f>IF(INDEX(Historical!$F$7:$F$1270,MATCH(B63,Historical!$B$7:$B$1301,0))=0,"n/a",((INDEX(Historical!$C$7:$C$1279,MATCH(B63,Historical!$B$7:$B$1301,0))/INDEX(Historical!$F$7:$F$1270,MATCH(B63,Historical!$B$7:$B$1301,0)))^(1/3)-1)*100)</f>
        <v>12.091083527802748</v>
      </c>
      <c r="U63" s="714">
        <f>IF(INDEX(Historical!$H$7:$H$1270,MATCH(B63,Historical!$B$7:$B$1301,0))=0,"n/a",((INDEX(Historical!$C$7:$C$1279,MATCH(B63,Historical!$B$7:$B$1301,0))/INDEX(Historical!$H$7:$H$1270,MATCH(B63,Historical!$B$7:$B$1301,0)))^(1/5)-1)*100)</f>
        <v>10.069028564800675</v>
      </c>
      <c r="V63" s="714">
        <f>IF(INDEX(Historical!$O$7:$O$1270,MATCH(B63,Historical!$B$7:$B$1301,0))=0,"n/a",((INDEX(Historical!$C$7:$C$1279,MATCH(B63,Historical!$B$7:$B$1301,0))/INDEX(Historical!$O$7:$O$1270,MATCH(B63,Historical!$B$7:$B$1301,0)))^(1/10)-1)*100)</f>
        <v>22.030457891889867</v>
      </c>
      <c r="W63" s="715">
        <f>IF(OR(U63&lt;=0,U63="n/a",V63&lt;=0,V63="n/a"),"n/a",U63/V63)</f>
        <v>0.45705035338858818</v>
      </c>
      <c r="X63" s="716" t="str">
        <f>IF(OR(AJ63&lt;=0,AJ63="n/a",U63&lt;=0,U63="n/a"),"n/a",U63/AJ63)</f>
        <v>n/a</v>
      </c>
      <c r="Y63" s="1219"/>
      <c r="Z63" s="771" t="str">
        <f>IF(OR(AC63&lt;0.01,AC63="n/a"),"n/a",M63/AC63*100)</f>
        <v>n/a</v>
      </c>
      <c r="AA63" s="779" t="str">
        <f>IF(OR(AC63&lt;0.01,AC63="n/a"),"n/a",I63/AC63)</f>
        <v>n/a</v>
      </c>
      <c r="AB63" s="773">
        <v>9</v>
      </c>
      <c r="AC63" s="780">
        <v>-7.99</v>
      </c>
      <c r="AD63" s="780" t="s">
        <v>136</v>
      </c>
      <c r="AE63" s="780">
        <v>1.77</v>
      </c>
      <c r="AF63" s="780">
        <v>1.4</v>
      </c>
      <c r="AG63" s="780">
        <v>-2.1999999999999997</v>
      </c>
      <c r="AH63" s="780">
        <v>183.4</v>
      </c>
      <c r="AI63" s="780">
        <v>45.03</v>
      </c>
      <c r="AJ63" s="780">
        <v>-1.7999999999999998</v>
      </c>
      <c r="AK63" s="780">
        <v>15.45</v>
      </c>
      <c r="AL63" s="781">
        <v>4240</v>
      </c>
      <c r="AM63" s="782">
        <v>0.43</v>
      </c>
      <c r="AN63" s="780">
        <v>0.67</v>
      </c>
      <c r="AO63" s="783" t="str">
        <f>IF(U63="n/a","n/a",IF(AA63&lt;0,"n/a",IF(AA63="n/a","n/a",J63+U63-AA63)))</f>
        <v>n/a</v>
      </c>
      <c r="AP63" s="784">
        <f>IF(U63="n/a","n/a",J63+U63)</f>
        <v>11.660924367984467</v>
      </c>
      <c r="AQ63" s="785" t="str">
        <f>IF(OR(AC63&lt;0.01,AF63="n/a"),"n/a",(I63/SQRT(22.5*AC63*(I63/AF63))-1)*100)</f>
        <v>n/a</v>
      </c>
      <c r="AR63" s="663">
        <f>INDEX(Historical!$C$7:$C$1279,MATCH(B63,Historical!$B$7:$B$1301,0))*IF(AH63="n/a",1.03,IF(AH63&lt;0,1.01,IF(AH63&gt;10,1.1,(1+AH63/100))))</f>
        <v>1.1825000000000001</v>
      </c>
      <c r="AS63" s="779">
        <f>IF($AI63="n/a",1.03*AR63,IF($AI63&lt;0,1.01*AR63,IF($AI63&gt;10,1.1*AR63,(1+$AI63/100)*AR63)))</f>
        <v>1.3007500000000003</v>
      </c>
      <c r="AT63" s="779">
        <f>IF($AK63="n/a",1.03*AS63,IF($AK63&lt;0,1.01*AS63,IF($AK63&gt;10,1.1*AS63,(1+$AK63/100)*AS63)))</f>
        <v>1.4308250000000005</v>
      </c>
      <c r="AU63" s="779">
        <f>IF($AK63="n/a",1.03*AT63,IF($AK63&lt;0,1.01*AT63,IF($AK63&gt;10,1.1*AT63,(1+$AK63/100)*AT63)))</f>
        <v>1.5739075000000007</v>
      </c>
      <c r="AV63" s="779">
        <f>IF($AK63="n/a",1.03*AU63,IF($AK63&lt;0,1.01*AU63,IF($AK63&gt;10,1.1*AU63,(1+$AK63/100)*AU63)))</f>
        <v>1.7312982500000009</v>
      </c>
      <c r="AW63" s="771">
        <f>SUM(AR63:AV63)</f>
        <v>7.219280750000002</v>
      </c>
      <c r="AX63" s="786">
        <f>AW63/I63*100</f>
        <v>10.447584298118674</v>
      </c>
      <c r="AY63" s="949">
        <v>1.46</v>
      </c>
      <c r="AZ63" s="782">
        <v>77.73</v>
      </c>
      <c r="BA63" s="782">
        <v>-15.55</v>
      </c>
      <c r="BB63" s="782">
        <v>7.7299999999999995</v>
      </c>
      <c r="BC63" s="782">
        <v>-0.52</v>
      </c>
      <c r="BD63" s="922"/>
      <c r="BE63" s="635">
        <v>2010</v>
      </c>
      <c r="BF63" s="912">
        <f>IF(BE63&gt;2008,0,IF(BE63&gt;2001,1,IF(BE63&gt;1990,2,IF(BE63&gt;1980,3,IF(BE63&gt;1973,4,IF(BE63&gt;1970,5,IF(BE63&gt;1960,6,IF(BE63&gt;1958,7,IF(BE63&gt;1953,8,9)))))))))</f>
        <v>0</v>
      </c>
      <c r="BG63" s="838">
        <v>-1</v>
      </c>
    </row>
    <row r="64" spans="1:59" ht="11.25" customHeight="1" x14ac:dyDescent="0.2">
      <c r="A64" s="877" t="s">
        <v>913</v>
      </c>
      <c r="B64" s="889" t="s">
        <v>914</v>
      </c>
      <c r="C64" s="946" t="s">
        <v>108</v>
      </c>
      <c r="D64" s="946" t="s">
        <v>4345</v>
      </c>
      <c r="E64" s="746">
        <v>10</v>
      </c>
      <c r="F64" s="1185">
        <v>406</v>
      </c>
      <c r="G64" s="1176" t="s">
        <v>106</v>
      </c>
      <c r="H64" s="1176" t="s">
        <v>106</v>
      </c>
      <c r="I64" s="888">
        <v>19.739999999999998</v>
      </c>
      <c r="J64" s="663">
        <f>(M64/I64)*100</f>
        <v>5.0658561296859173</v>
      </c>
      <c r="K64" s="891">
        <v>0.25</v>
      </c>
      <c r="L64" s="901">
        <v>4</v>
      </c>
      <c r="M64" s="654">
        <f>K64*L64</f>
        <v>1</v>
      </c>
      <c r="N64" s="884" t="s">
        <v>107</v>
      </c>
      <c r="O64" s="747">
        <v>0.24</v>
      </c>
      <c r="P64" s="875">
        <v>43951</v>
      </c>
      <c r="Q64" s="875">
        <v>43966</v>
      </c>
      <c r="R64" s="654">
        <f>(K64-O64)/O64*100</f>
        <v>4.1666666666666705</v>
      </c>
      <c r="S64" s="714">
        <f>IF(INDEX(Historical!$D$7:$D$1277,MATCH(B64,Historical!$B$7:$B$1301,0))=0,"n/a",(INDEX(Historical!$C$7:$C$1279,MATCH(B64,Historical!$B$7:$B$1301,0))/INDEX(Historical!$D$7:$D$1277,MATCH(B64,Historical!$B$7:$B$1301,0))-1)*100)</f>
        <v>4.39560439560438</v>
      </c>
      <c r="T64" s="714">
        <f>IF(INDEX(Historical!$F$7:$F$1270,MATCH(B64,Historical!$B$7:$B$1301,0))=0,"n/a",((INDEX(Historical!$C$7:$C$1279,MATCH(B64,Historical!$B$7:$B$1301,0))/INDEX(Historical!$F$7:$F$1270,MATCH(B64,Historical!$B$7:$B$1301,0)))^(1/3)-1)*100)</f>
        <v>4.604051127515274</v>
      </c>
      <c r="U64" s="714">
        <f>IF(INDEX(Historical!$H$7:$H$1270,MATCH(B64,Historical!$B$7:$B$1301,0))=0,"n/a",((INDEX(Historical!$C$7:$C$1279,MATCH(B64,Historical!$B$7:$B$1301,0))/INDEX(Historical!$H$7:$H$1270,MATCH(B64,Historical!$B$7:$B$1301,0)))^(1/5)-1)*100)</f>
        <v>6.2980048262344379</v>
      </c>
      <c r="V64" s="714">
        <f>IF(INDEX(Historical!$O$7:$O$1270,MATCH(B64,Historical!$B$7:$B$1301,0))=0,"n/a",((INDEX(Historical!$C$7:$C$1279,MATCH(B64,Historical!$B$7:$B$1301,0))/INDEX(Historical!$O$7:$O$1270,MATCH(B64,Historical!$B$7:$B$1301,0)))^(1/10)-1)*100)</f>
        <v>5.0581045842193584</v>
      </c>
      <c r="W64" s="715">
        <f>IF(OR(U64&lt;=0,U64="n/a",V64&lt;=0,V64="n/a"),"n/a",U64/V64)</f>
        <v>1.245131396824694</v>
      </c>
      <c r="X64" s="716">
        <f>IF(OR(AJ64&lt;=0,AJ64="n/a",U64&lt;=0,U64="n/a"),"n/a",U64/AJ64)</f>
        <v>2.422309548551707</v>
      </c>
      <c r="Y64" s="679" t="s">
        <v>4072</v>
      </c>
      <c r="Z64" s="663">
        <f>IF(OR(AC64&lt;0.01,AC64="n/a"),"n/a",M64/AC64*100)</f>
        <v>55.865921787709496</v>
      </c>
      <c r="AA64" s="900">
        <f>IF(OR(AC64&lt;0.01,AC64="n/a"),"n/a",I64/AC64)</f>
        <v>11.027932960893853</v>
      </c>
      <c r="AB64" s="901">
        <v>12</v>
      </c>
      <c r="AC64" s="879">
        <v>1.79</v>
      </c>
      <c r="AD64" s="879" t="s">
        <v>136</v>
      </c>
      <c r="AE64" s="879">
        <v>3.1</v>
      </c>
      <c r="AF64" s="879">
        <v>0.96</v>
      </c>
      <c r="AG64" s="879">
        <v>8.9</v>
      </c>
      <c r="AH64" s="879">
        <v>1.9</v>
      </c>
      <c r="AI64" s="879" t="s">
        <v>136</v>
      </c>
      <c r="AJ64" s="879">
        <v>2.6</v>
      </c>
      <c r="AK64" s="879" t="s">
        <v>136</v>
      </c>
      <c r="AL64" s="892">
        <v>181.49</v>
      </c>
      <c r="AM64" s="886">
        <v>0.1</v>
      </c>
      <c r="AN64" s="879">
        <v>0</v>
      </c>
      <c r="AO64" s="753">
        <f>IF(U64="n/a","n/a",IF(AA64&lt;0,"n/a",IF(AA64="n/a","n/a",J64+U64-AA64)))</f>
        <v>0.33592799502650195</v>
      </c>
      <c r="AP64" s="754">
        <f>IF(U64="n/a","n/a",J64+U64)</f>
        <v>11.363860955920355</v>
      </c>
      <c r="AQ64" s="902">
        <f>IF(OR(AC64&lt;0.01,AF64="n/a"),"n/a",(I64/SQRT(22.5*AC64*(I64/AF64))-1)*100)</f>
        <v>-31.405164941899276</v>
      </c>
      <c r="AR64" s="663">
        <f>INDEX(Historical!$C$7:$C$1279,MATCH(B64,Historical!$B$7:$B$1301,0))*IF(AH64="n/a",1.03,IF(AH64&lt;0,1.01,IF(AH64&gt;10,1.1,(1+AH64/100))))</f>
        <v>0.96804999999999986</v>
      </c>
      <c r="AS64" s="900">
        <f>IF($AI64="n/a",1.03*AR64,IF($AI64&lt;0,1.01*AR64,IF($AI64&gt;10,1.1*AR64,(1+$AI64/100)*AR64)))</f>
        <v>0.99709149999999991</v>
      </c>
      <c r="AT64" s="900">
        <f>IF($AK64="n/a",1.03*AS64,IF($AK64&lt;0,1.01*AS64,IF($AK64&gt;10,1.1*AS64,(1+$AK64/100)*AS64)))</f>
        <v>1.0270042449999999</v>
      </c>
      <c r="AU64" s="900">
        <f>IF($AK64="n/a",1.03*AT64,IF($AK64&lt;0,1.01*AT64,IF($AK64&gt;10,1.1*AT64,(1+$AK64/100)*AT64)))</f>
        <v>1.05781437235</v>
      </c>
      <c r="AV64" s="900">
        <f>IF($AK64="n/a",1.03*AU64,IF($AK64&lt;0,1.01*AU64,IF($AK64&gt;10,1.1*AU64,(1+$AK64/100)*AU64)))</f>
        <v>1.0895488035205001</v>
      </c>
      <c r="AW64" s="663">
        <f>SUM(AR64:AV64)</f>
        <v>5.1395089208704992</v>
      </c>
      <c r="AX64" s="761">
        <f>AW64/I64*100</f>
        <v>26.036012770367272</v>
      </c>
      <c r="AY64" s="948">
        <v>0.67</v>
      </c>
      <c r="AZ64" s="886">
        <v>14.430000000000001</v>
      </c>
      <c r="BA64" s="886">
        <v>-32.619999999999997</v>
      </c>
      <c r="BB64" s="886">
        <v>1.03</v>
      </c>
      <c r="BC64" s="886">
        <v>-19.350000000000001</v>
      </c>
      <c r="BE64" s="635">
        <v>2011</v>
      </c>
      <c r="BF64" s="912">
        <f>IF(BE64&gt;2008,0,IF(BE64&gt;2001,1,IF(BE64&gt;1990,2,IF(BE64&gt;1980,3,IF(BE64&gt;1973,4,IF(BE64&gt;1970,5,IF(BE64&gt;1960,6,IF(BE64&gt;1958,7,IF(BE64&gt;1953,8,9)))))))))</f>
        <v>0</v>
      </c>
      <c r="BG64" s="896">
        <v>1</v>
      </c>
    </row>
    <row r="65" spans="1:59" ht="11.25" customHeight="1" x14ac:dyDescent="0.2">
      <c r="A65" s="885" t="s">
        <v>140</v>
      </c>
      <c r="B65" s="889" t="s">
        <v>141</v>
      </c>
      <c r="C65" s="946" t="s">
        <v>131</v>
      </c>
      <c r="D65" s="946" t="s">
        <v>4346</v>
      </c>
      <c r="E65" s="746">
        <v>36</v>
      </c>
      <c r="F65" s="1185">
        <v>74</v>
      </c>
      <c r="G65" s="1161" t="s">
        <v>37</v>
      </c>
      <c r="H65" s="1161" t="s">
        <v>37</v>
      </c>
      <c r="I65" s="879">
        <v>99.58</v>
      </c>
      <c r="J65" s="663">
        <f>(M65/I65)*100</f>
        <v>2.3097007431211085</v>
      </c>
      <c r="K65" s="898">
        <v>0.57499999999999996</v>
      </c>
      <c r="L65" s="901">
        <v>4</v>
      </c>
      <c r="M65" s="654">
        <f>K65*L65</f>
        <v>2.2999999999999998</v>
      </c>
      <c r="N65" s="884" t="s">
        <v>142</v>
      </c>
      <c r="O65" s="748">
        <v>0.52500000000000002</v>
      </c>
      <c r="P65" s="875">
        <v>43790</v>
      </c>
      <c r="Q65" s="875">
        <v>43807</v>
      </c>
      <c r="R65" s="654">
        <f>(K65-O65)/O65*100</f>
        <v>9.5238095238095113</v>
      </c>
      <c r="S65" s="714">
        <f>IF(INDEX(Historical!$D$7:$D$1277,MATCH(B65,Historical!$B$7:$B$1301,0))=0,"n/a",(INDEX(Historical!$C$7:$C$1279,MATCH(B65,Historical!$B$7:$B$1301,0))/INDEX(Historical!$D$7:$D$1277,MATCH(B65,Historical!$B$7:$B$1301,0))-1)*100)</f>
        <v>8.5858585858585847</v>
      </c>
      <c r="T65" s="714">
        <f>IF(INDEX(Historical!$F$7:$F$1270,MATCH(B65,Historical!$B$7:$B$1301,0))=0,"n/a",((INDEX(Historical!$C$7:$C$1279,MATCH(B65,Historical!$B$7:$B$1301,0))/INDEX(Historical!$F$7:$F$1270,MATCH(B65,Historical!$B$7:$B$1301,0)))^(1/3)-1)*100)</f>
        <v>7.9313103888733583</v>
      </c>
      <c r="U65" s="714">
        <f>IF(INDEX(Historical!$H$7:$H$1270,MATCH(B65,Historical!$B$7:$B$1301,0))=0,"n/a",((INDEX(Historical!$C$7:$C$1279,MATCH(B65,Historical!$B$7:$B$1301,0))/INDEX(Historical!$H$7:$H$1270,MATCH(B65,Historical!$B$7:$B$1301,0)))^(1/5)-1)*100)</f>
        <v>7.4655931692266808</v>
      </c>
      <c r="V65" s="714">
        <f>IF(INDEX(Historical!$O$7:$O$1270,MATCH(B65,Historical!$B$7:$B$1301,0))=0,"n/a",((INDEX(Historical!$C$7:$C$1279,MATCH(B65,Historical!$B$7:$B$1301,0))/INDEX(Historical!$O$7:$O$1270,MATCH(B65,Historical!$B$7:$B$1301,0)))^(1/10)-1)*100)</f>
        <v>4.9596220462753582</v>
      </c>
      <c r="W65" s="715">
        <f>IF(OR(U65&lt;=0,U65="n/a",V65&lt;=0,V65="n/a"),"n/a",U65/V65)</f>
        <v>1.5052746155996484</v>
      </c>
      <c r="X65" s="716">
        <f>IF(OR(AJ65&lt;=0,AJ65="n/a",U65&lt;=0,U65="n/a"),"n/a",U65/AJ65)</f>
        <v>0.9331991461533351</v>
      </c>
      <c r="Y65" s="889"/>
      <c r="Z65" s="663">
        <f>IF(OR(AC65&lt;0.01,AC65="n/a"),"n/a",M65/AC65*100)</f>
        <v>50.21834061135371</v>
      </c>
      <c r="AA65" s="900">
        <f>IF(OR(AC65&lt;0.01,AC65="n/a"),"n/a",I65/AC65)</f>
        <v>21.742358078602621</v>
      </c>
      <c r="AB65" s="901">
        <v>9</v>
      </c>
      <c r="AC65" s="879">
        <v>4.58</v>
      </c>
      <c r="AD65" s="879">
        <v>3</v>
      </c>
      <c r="AE65" s="879">
        <v>4.3099999999999996</v>
      </c>
      <c r="AF65" s="879">
        <v>1.92</v>
      </c>
      <c r="AG65" s="879">
        <v>9.3000000000000007</v>
      </c>
      <c r="AH65" s="879">
        <v>8.7999999999999989</v>
      </c>
      <c r="AI65" s="879">
        <v>7.46</v>
      </c>
      <c r="AJ65" s="879">
        <v>8</v>
      </c>
      <c r="AK65" s="879">
        <v>7.1499999999999995</v>
      </c>
      <c r="AL65" s="892">
        <v>11980</v>
      </c>
      <c r="AM65" s="886">
        <v>0.5</v>
      </c>
      <c r="AN65" s="879">
        <v>0.72</v>
      </c>
      <c r="AO65" s="753">
        <f>IF(U65="n/a","n/a",IF(AA65&lt;0,"n/a",IF(AA65="n/a","n/a",J65+U65-AA65)))</f>
        <v>-11.967064166254831</v>
      </c>
      <c r="AP65" s="754">
        <f>IF(U65="n/a","n/a",J65+U65)</f>
        <v>9.7752939123477898</v>
      </c>
      <c r="AQ65" s="902">
        <f>IF(OR(AC65&lt;0.01,AF65="n/a"),"n/a",(I65/SQRT(22.5*AC65*(I65/AF65))-1)*100)</f>
        <v>36.211155540729848</v>
      </c>
      <c r="AR65" s="663">
        <f>INDEX(Historical!$C$7:$C$1279,MATCH(B65,Historical!$B$7:$B$1301,0))*IF(AH65="n/a",1.03,IF(AH65&lt;0,1.01,IF(AH65&gt;10,1.1,(1+AH65/100))))</f>
        <v>2.3391999999999999</v>
      </c>
      <c r="AS65" s="900">
        <f>IF($AI65="n/a",1.03*AR65,IF($AI65&lt;0,1.01*AR65,IF($AI65&gt;10,1.1*AR65,(1+$AI65/100)*AR65)))</f>
        <v>2.51370432</v>
      </c>
      <c r="AT65" s="900">
        <f>IF($AK65="n/a",1.03*AS65,IF($AK65&lt;0,1.01*AS65,IF($AK65&gt;10,1.1*AS65,(1+$AK65/100)*AS65)))</f>
        <v>2.6934341788799996</v>
      </c>
      <c r="AU65" s="900">
        <f>IF($AK65="n/a",1.03*AT65,IF($AK65&lt;0,1.01*AT65,IF($AK65&gt;10,1.1*AT65,(1+$AK65/100)*AT65)))</f>
        <v>2.8860147226699193</v>
      </c>
      <c r="AV65" s="900">
        <f>IF($AK65="n/a",1.03*AU65,IF($AK65&lt;0,1.01*AU65,IF($AK65&gt;10,1.1*AU65,(1+$AK65/100)*AU65)))</f>
        <v>3.0923647753408181</v>
      </c>
      <c r="AW65" s="663">
        <f>SUM(AR65:AV65)</f>
        <v>13.524717996890736</v>
      </c>
      <c r="AX65" s="761">
        <f>AW65/I65*100</f>
        <v>13.581761394748682</v>
      </c>
      <c r="AY65" s="948">
        <v>0.31</v>
      </c>
      <c r="AZ65" s="886">
        <v>27.800000000000004</v>
      </c>
      <c r="BA65" s="886">
        <v>-17.760000000000002</v>
      </c>
      <c r="BB65" s="886">
        <v>-0.91999999999999993</v>
      </c>
      <c r="BC65" s="886">
        <v>-7.12</v>
      </c>
      <c r="BE65" s="635">
        <v>1985</v>
      </c>
      <c r="BF65" s="912">
        <f>IF(BE65&gt;2008,0,IF(BE65&gt;2001,1,IF(BE65&gt;1990,2,IF(BE65&gt;1980,3,IF(BE65&gt;1973,4,IF(BE65&gt;1970,5,IF(BE65&gt;1960,6,IF(BE65&gt;1958,7,IF(BE65&gt;1953,8,9)))))))))</f>
        <v>3</v>
      </c>
      <c r="BG65" s="896">
        <v>4</v>
      </c>
    </row>
    <row r="66" spans="1:59" ht="11.25" customHeight="1" x14ac:dyDescent="0.2">
      <c r="A66" s="877" t="s">
        <v>431</v>
      </c>
      <c r="B66" s="889" t="s">
        <v>432</v>
      </c>
      <c r="C66" s="946" t="s">
        <v>123</v>
      </c>
      <c r="D66" s="946" t="s">
        <v>4348</v>
      </c>
      <c r="E66" s="746">
        <v>26</v>
      </c>
      <c r="F66" s="1185">
        <v>116</v>
      </c>
      <c r="G66" s="1162" t="s">
        <v>106</v>
      </c>
      <c r="H66" s="1162" t="s">
        <v>106</v>
      </c>
      <c r="I66" s="879">
        <v>111.98</v>
      </c>
      <c r="J66" s="663">
        <f>(M66/I66)*100</f>
        <v>1.2859439185568851</v>
      </c>
      <c r="K66" s="898">
        <v>0.36</v>
      </c>
      <c r="L66" s="901">
        <v>4</v>
      </c>
      <c r="M66" s="654">
        <f>K66*L66</f>
        <v>1.44</v>
      </c>
      <c r="N66" s="884" t="s">
        <v>433</v>
      </c>
      <c r="O66" s="748">
        <v>0.34</v>
      </c>
      <c r="P66" s="880">
        <v>43585</v>
      </c>
      <c r="Q66" s="880">
        <v>43607</v>
      </c>
      <c r="R66" s="654">
        <f>(K66-O66)/O66*100</f>
        <v>5.8823529411764595</v>
      </c>
      <c r="S66" s="714">
        <f>IF(INDEX(Historical!$D$7:$D$1277,MATCH(B66,Historical!$B$7:$B$1301,0))=0,"n/a",(INDEX(Historical!$C$7:$C$1279,MATCH(B66,Historical!$B$7:$B$1301,0))/INDEX(Historical!$D$7:$D$1277,MATCH(B66,Historical!$B$7:$B$1301,0))-1)*100)</f>
        <v>7.575757575757569</v>
      </c>
      <c r="T66" s="714">
        <f>IF(INDEX(Historical!$F$7:$F$1270,MATCH(B66,Historical!$B$7:$B$1301,0))=0,"n/a",((INDEX(Historical!$C$7:$C$1279,MATCH(B66,Historical!$B$7:$B$1301,0))/INDEX(Historical!$F$7:$F$1270,MATCH(B66,Historical!$B$7:$B$1301,0)))^(1/3)-1)*100)</f>
        <v>5.1904156618667763</v>
      </c>
      <c r="U66" s="714">
        <f>IF(INDEX(Historical!$H$7:$H$1270,MATCH(B66,Historical!$B$7:$B$1301,0))=0,"n/a",((INDEX(Historical!$C$7:$C$1279,MATCH(B66,Historical!$B$7:$B$1301,0))/INDEX(Historical!$H$7:$H$1270,MATCH(B66,Historical!$B$7:$B$1301,0)))^(1/5)-1)*100)</f>
        <v>5.4319816254103426</v>
      </c>
      <c r="V66" s="714">
        <f>IF(INDEX(Historical!$O$7:$O$1270,MATCH(B66,Historical!$B$7:$B$1301,0))=0,"n/a",((INDEX(Historical!$C$7:$C$1279,MATCH(B66,Historical!$B$7:$B$1301,0))/INDEX(Historical!$O$7:$O$1270,MATCH(B66,Historical!$B$7:$B$1301,0)))^(1/10)-1)*100)</f>
        <v>8.996790356615092</v>
      </c>
      <c r="W66" s="715">
        <f>IF(OR(U66&lt;=0,U66="n/a",V66&lt;=0,V66="n/a"),"n/a",U66/V66)</f>
        <v>0.60376883422834859</v>
      </c>
      <c r="X66" s="716">
        <f>IF(OR(AJ66&lt;=0,AJ66="n/a",U66&lt;=0,U66="n/a"),"n/a",U66/AJ66)</f>
        <v>1.0446118510404505</v>
      </c>
      <c r="Y66" s="680"/>
      <c r="Z66" s="663">
        <f>IF(OR(AC66&lt;0.01,AC66="n/a"),"n/a",M66/AC66*100)</f>
        <v>40.677966101694913</v>
      </c>
      <c r="AA66" s="900">
        <f>IF(OR(AC66&lt;0.01,AC66="n/a"),"n/a",I66/AC66)</f>
        <v>31.63276836158192</v>
      </c>
      <c r="AB66" s="901">
        <v>12</v>
      </c>
      <c r="AC66" s="879">
        <v>3.54</v>
      </c>
      <c r="AD66" s="879">
        <v>6.89</v>
      </c>
      <c r="AE66" s="879">
        <v>2.4700000000000002</v>
      </c>
      <c r="AF66" s="879">
        <v>4.41</v>
      </c>
      <c r="AG66" s="879">
        <v>14.899999999999999</v>
      </c>
      <c r="AH66" s="879">
        <v>25.6</v>
      </c>
      <c r="AI66" s="879">
        <v>20.919999999999998</v>
      </c>
      <c r="AJ66" s="879">
        <v>5.2</v>
      </c>
      <c r="AK66" s="879">
        <v>4.49</v>
      </c>
      <c r="AL66" s="892">
        <v>7010</v>
      </c>
      <c r="AM66" s="886">
        <v>0.6</v>
      </c>
      <c r="AN66" s="879">
        <v>0.86</v>
      </c>
      <c r="AO66" s="753">
        <f>IF(U66="n/a","n/a",IF(AA66&lt;0,"n/a",IF(AA66="n/a","n/a",J66+U66-AA66)))</f>
        <v>-24.914842817614691</v>
      </c>
      <c r="AP66" s="754">
        <f>IF(U66="n/a","n/a",J66+U66)</f>
        <v>6.7179255439672279</v>
      </c>
      <c r="AQ66" s="902">
        <f>IF(OR(AC66&lt;0.01,AF66="n/a"),"n/a",(I66/SQRT(22.5*AC66*(I66/AF66))-1)*100)</f>
        <v>148.99844575559217</v>
      </c>
      <c r="AR66" s="663">
        <f>INDEX(Historical!$C$7:$C$1279,MATCH(B66,Historical!$B$7:$B$1301,0))*IF(AH66="n/a",1.03,IF(AH66&lt;0,1.01,IF(AH66&gt;10,1.1,(1+AH66/100))))</f>
        <v>1.5620000000000001</v>
      </c>
      <c r="AS66" s="900">
        <f>IF($AI66="n/a",1.03*AR66,IF($AI66&lt;0,1.01*AR66,IF($AI66&gt;10,1.1*AR66,(1+$AI66/100)*AR66)))</f>
        <v>1.7182000000000002</v>
      </c>
      <c r="AT66" s="900">
        <f>IF($AK66="n/a",1.03*AS66,IF($AK66&lt;0,1.01*AS66,IF($AK66&gt;10,1.1*AS66,(1+$AK66/100)*AS66)))</f>
        <v>1.79534718</v>
      </c>
      <c r="AU66" s="900">
        <f>IF($AK66="n/a",1.03*AT66,IF($AK66&lt;0,1.01*AT66,IF($AK66&gt;10,1.1*AT66,(1+$AK66/100)*AT66)))</f>
        <v>1.875958268382</v>
      </c>
      <c r="AV66" s="900">
        <f>IF($AK66="n/a",1.03*AU66,IF($AK66&lt;0,1.01*AU66,IF($AK66&gt;10,1.1*AU66,(1+$AK66/100)*AU66)))</f>
        <v>1.9601887946323517</v>
      </c>
      <c r="AW66" s="663">
        <f>SUM(AR66:AV66)</f>
        <v>8.9116942430143524</v>
      </c>
      <c r="AX66" s="761">
        <f>AW66/I66*100</f>
        <v>7.9582909832241047</v>
      </c>
      <c r="AY66" s="948">
        <v>0.62</v>
      </c>
      <c r="AZ66" s="886">
        <v>40.26</v>
      </c>
      <c r="BA66" s="886">
        <v>-11.26</v>
      </c>
      <c r="BB66" s="886">
        <v>4.08</v>
      </c>
      <c r="BC66" s="886">
        <v>1.76</v>
      </c>
      <c r="BE66" s="635">
        <v>1994</v>
      </c>
      <c r="BF66" s="912">
        <f>IF(BE66&gt;2008,0,IF(BE66&gt;2001,1,IF(BE66&gt;1990,2,IF(BE66&gt;1980,3,IF(BE66&gt;1973,4,IF(BE66&gt;1970,5,IF(BE66&gt;1960,6,IF(BE66&gt;1958,7,IF(BE66&gt;1953,8,9)))))))))</f>
        <v>2</v>
      </c>
      <c r="BG66" s="896">
        <v>6.5</v>
      </c>
    </row>
    <row r="67" spans="1:59" ht="11.25" customHeight="1" x14ac:dyDescent="0.2">
      <c r="A67" s="885" t="s">
        <v>444</v>
      </c>
      <c r="B67" s="889" t="s">
        <v>445</v>
      </c>
      <c r="C67" s="946" t="s">
        <v>153</v>
      </c>
      <c r="D67" s="946" t="s">
        <v>4330</v>
      </c>
      <c r="E67" s="746">
        <v>17</v>
      </c>
      <c r="F67" s="1185">
        <v>200</v>
      </c>
      <c r="G67" s="1199" t="s">
        <v>106</v>
      </c>
      <c r="H67" s="1199" t="s">
        <v>106</v>
      </c>
      <c r="I67" s="888">
        <v>637.01</v>
      </c>
      <c r="J67" s="663">
        <f>(M67/I67)*100</f>
        <v>0.97329712249415234</v>
      </c>
      <c r="K67" s="891">
        <v>1.55</v>
      </c>
      <c r="L67" s="901">
        <v>4</v>
      </c>
      <c r="M67" s="654">
        <f>K67*L67</f>
        <v>6.2</v>
      </c>
      <c r="N67" s="884" t="s">
        <v>151</v>
      </c>
      <c r="O67" s="747">
        <v>1.35</v>
      </c>
      <c r="P67" s="875">
        <v>43721</v>
      </c>
      <c r="Q67" s="875">
        <v>43738</v>
      </c>
      <c r="R67" s="654">
        <f>(K67-O67)/O67*100</f>
        <v>14.814814814814811</v>
      </c>
      <c r="S67" s="714">
        <f>IF(INDEX(Historical!$D$7:$D$1277,MATCH(B67,Historical!$B$7:$B$1301,0))=0,"n/a",(INDEX(Historical!$C$7:$C$1279,MATCH(B67,Historical!$B$7:$B$1301,0))/INDEX(Historical!$D$7:$D$1277,MATCH(B67,Historical!$B$7:$B$1301,0))-1)*100)</f>
        <v>13.725490196078427</v>
      </c>
      <c r="T67" s="714">
        <f>IF(INDEX(Historical!$F$7:$F$1270,MATCH(B67,Historical!$B$7:$B$1301,0))=0,"n/a",((INDEX(Historical!$C$7:$C$1279,MATCH(B67,Historical!$B$7:$B$1301,0))/INDEX(Historical!$F$7:$F$1270,MATCH(B67,Historical!$B$7:$B$1301,0)))^(1/3)-1)*100)</f>
        <v>14.144361260685523</v>
      </c>
      <c r="U67" s="714">
        <f>IF(INDEX(Historical!$H$7:$H$1270,MATCH(B67,Historical!$B$7:$B$1301,0))=0,"n/a",((INDEX(Historical!$C$7:$C$1279,MATCH(B67,Historical!$B$7:$B$1301,0))/INDEX(Historical!$H$7:$H$1270,MATCH(B67,Historical!$B$7:$B$1301,0)))^(1/5)-1)*100)</f>
        <v>15.844825452846379</v>
      </c>
      <c r="V67" s="714">
        <f>IF(INDEX(Historical!$O$7:$O$1270,MATCH(B67,Historical!$B$7:$B$1301,0))=0,"n/a",((INDEX(Historical!$C$7:$C$1279,MATCH(B67,Historical!$B$7:$B$1301,0))/INDEX(Historical!$O$7:$O$1270,MATCH(B67,Historical!$B$7:$B$1301,0)))^(1/10)-1)*100)</f>
        <v>15.953912263288528</v>
      </c>
      <c r="W67" s="715">
        <f>IF(OR(U67&lt;=0,U67="n/a",V67&lt;=0,V67="n/a"),"n/a",U67/V67)</f>
        <v>0.99316237869170387</v>
      </c>
      <c r="X67" s="716">
        <f>IF(OR(AJ67&lt;=0,AJ67="n/a",U67&lt;=0,U67="n/a"),"n/a",U67/AJ67)</f>
        <v>2.2635464932637683</v>
      </c>
      <c r="Y67" s="676"/>
      <c r="Z67" s="663">
        <f>IF(OR(AC67&lt;0.01,AC67="n/a"),"n/a",M67/AC67*100)</f>
        <v>31.893004115226336</v>
      </c>
      <c r="AA67" s="900">
        <f>IF(OR(AC67&lt;0.01,AC67="n/a"),"n/a",I67/AC67)</f>
        <v>32.768004115226333</v>
      </c>
      <c r="AB67" s="901">
        <v>12</v>
      </c>
      <c r="AC67" s="879">
        <v>19.440000000000001</v>
      </c>
      <c r="AD67" s="879" t="s">
        <v>136</v>
      </c>
      <c r="AE67" s="879">
        <v>7.9</v>
      </c>
      <c r="AF67" s="879">
        <v>4.99</v>
      </c>
      <c r="AG67" s="879">
        <v>15.6</v>
      </c>
      <c r="AH67" s="879">
        <v>7.0000000000000009</v>
      </c>
      <c r="AI67" s="879" t="s">
        <v>136</v>
      </c>
      <c r="AJ67" s="879">
        <v>7.0000000000000009</v>
      </c>
      <c r="AK67" s="879" t="s">
        <v>136</v>
      </c>
      <c r="AL67" s="892">
        <v>1240</v>
      </c>
      <c r="AM67" s="886">
        <v>1.4000000000000001</v>
      </c>
      <c r="AN67" s="879">
        <v>0</v>
      </c>
      <c r="AO67" s="753">
        <f>IF(U67="n/a","n/a",IF(AA67&lt;0,"n/a",IF(AA67="n/a","n/a",J67+U67-AA67)))</f>
        <v>-15.949881539885801</v>
      </c>
      <c r="AP67" s="754">
        <f>IF(U67="n/a","n/a",J67+U67)</f>
        <v>16.818122575340531</v>
      </c>
      <c r="AQ67" s="902">
        <f>IF(OR(AC67&lt;0.01,AF67="n/a"),"n/a",(I67/SQRT(22.5*AC67*(I67/AF67))-1)*100)</f>
        <v>169.57772784278697</v>
      </c>
      <c r="AR67" s="663">
        <f>INDEX(Historical!$C$7:$C$1279,MATCH(B67,Historical!$B$7:$B$1301,0))*IF(AH67="n/a",1.03,IF(AH67&lt;0,1.01,IF(AH67&gt;10,1.1,(1+AH67/100))))</f>
        <v>6.2060000000000004</v>
      </c>
      <c r="AS67" s="900">
        <f>IF($AI67="n/a",1.03*AR67,IF($AI67&lt;0,1.01*AR67,IF($AI67&gt;10,1.1*AR67,(1+$AI67/100)*AR67)))</f>
        <v>6.3921800000000006</v>
      </c>
      <c r="AT67" s="900">
        <f>IF($AK67="n/a",1.03*AS67,IF($AK67&lt;0,1.01*AS67,IF($AK67&gt;10,1.1*AS67,(1+$AK67/100)*AS67)))</f>
        <v>6.5839454000000011</v>
      </c>
      <c r="AU67" s="900">
        <f>IF($AK67="n/a",1.03*AT67,IF($AK67&lt;0,1.01*AT67,IF($AK67&gt;10,1.1*AT67,(1+$AK67/100)*AT67)))</f>
        <v>6.7814637620000013</v>
      </c>
      <c r="AV67" s="900">
        <f>IF($AK67="n/a",1.03*AU67,IF($AK67&lt;0,1.01*AU67,IF($AK67&gt;10,1.1*AU67,(1+$AK67/100)*AU67)))</f>
        <v>6.9849076748600014</v>
      </c>
      <c r="AW67" s="663">
        <f>SUM(AR67:AV67)</f>
        <v>32.948496836860009</v>
      </c>
      <c r="AX67" s="761">
        <f>AW67/I67*100</f>
        <v>5.1723672841650847</v>
      </c>
      <c r="AY67" s="948">
        <v>0.17</v>
      </c>
      <c r="AZ67" s="886">
        <v>10.02</v>
      </c>
      <c r="BA67" s="886">
        <v>-25.900000000000002</v>
      </c>
      <c r="BB67" s="886">
        <v>-2.04</v>
      </c>
      <c r="BC67" s="886">
        <v>-9.44</v>
      </c>
      <c r="BE67" s="635">
        <v>2003</v>
      </c>
      <c r="BF67" s="912">
        <f>IF(BE67&gt;2008,0,IF(BE67&gt;2001,1,IF(BE67&gt;1990,2,IF(BE67&gt;1980,3,IF(BE67&gt;1973,4,IF(BE67&gt;1970,5,IF(BE67&gt;1960,6,IF(BE67&gt;1958,7,IF(BE67&gt;1953,8,9)))))))))</f>
        <v>1</v>
      </c>
      <c r="BG67" s="896">
        <v>14.099999999999998</v>
      </c>
    </row>
    <row r="68" spans="1:59" ht="11.25" customHeight="1" x14ac:dyDescent="0.2">
      <c r="A68" s="877" t="s">
        <v>874</v>
      </c>
      <c r="B68" s="889" t="s">
        <v>875</v>
      </c>
      <c r="C68" s="946" t="s">
        <v>4349</v>
      </c>
      <c r="D68" s="946" t="s">
        <v>1772</v>
      </c>
      <c r="E68" s="746">
        <v>11</v>
      </c>
      <c r="F68" s="1185">
        <v>322</v>
      </c>
      <c r="G68" s="1199" t="s">
        <v>106</v>
      </c>
      <c r="H68" s="1199" t="s">
        <v>106</v>
      </c>
      <c r="I68" s="888">
        <v>75.900000000000006</v>
      </c>
      <c r="J68" s="663">
        <f>(M68/I68)*100</f>
        <v>0.5401844532279314</v>
      </c>
      <c r="K68" s="891">
        <v>0.41</v>
      </c>
      <c r="L68" s="901">
        <v>1</v>
      </c>
      <c r="M68" s="654">
        <f>K68*L68</f>
        <v>0.41</v>
      </c>
      <c r="N68" s="884" t="s">
        <v>876</v>
      </c>
      <c r="O68" s="747">
        <v>0.37</v>
      </c>
      <c r="P68" s="875">
        <v>43935</v>
      </c>
      <c r="Q68" s="875">
        <v>43957</v>
      </c>
      <c r="R68" s="654">
        <f>(K68-O68)/O68*100</f>
        <v>10.810810810810805</v>
      </c>
      <c r="S68" s="714">
        <f>IF(INDEX(Historical!$D$7:$D$1277,MATCH(B68,Historical!$B$7:$B$1301,0))=0,"n/a",(INDEX(Historical!$C$7:$C$1279,MATCH(B68,Historical!$B$7:$B$1301,0))/INDEX(Historical!$D$7:$D$1277,MATCH(B68,Historical!$B$7:$B$1301,0))-1)*100)</f>
        <v>8.8235294117646959</v>
      </c>
      <c r="T68" s="714">
        <f>IF(INDEX(Historical!$F$7:$F$1270,MATCH(B68,Historical!$B$7:$B$1301,0))=0,"n/a",((INDEX(Historical!$C$7:$C$1279,MATCH(B68,Historical!$B$7:$B$1301,0))/INDEX(Historical!$F$7:$F$1270,MATCH(B68,Historical!$B$7:$B$1301,0)))^(1/3)-1)*100)</f>
        <v>12.480211777541573</v>
      </c>
      <c r="U68" s="714">
        <f>IF(INDEX(Historical!$H$7:$H$1270,MATCH(B68,Historical!$B$7:$B$1301,0))=0,"n/a",((INDEX(Historical!$C$7:$C$1279,MATCH(B68,Historical!$B$7:$B$1301,0))/INDEX(Historical!$H$7:$H$1270,MATCH(B68,Historical!$B$7:$B$1301,0)))^(1/5)-1)*100)</f>
        <v>13.09264089979596</v>
      </c>
      <c r="V68" s="714" t="str">
        <f>IF(INDEX(Historical!$O$7:$O$1270,MATCH(B68,Historical!$B$7:$B$1301,0))=0,"n/a",((INDEX(Historical!$C$7:$C$1279,MATCH(B68,Historical!$B$7:$B$1301,0))/INDEX(Historical!$O$7:$O$1270,MATCH(B68,Historical!$B$7:$B$1301,0)))^(1/10)-1)*100)</f>
        <v>n/a</v>
      </c>
      <c r="W68" s="715" t="str">
        <f>IF(OR(U68&lt;=0,U68="n/a",V68&lt;=0,V68="n/a"),"n/a",U68/V68)</f>
        <v>n/a</v>
      </c>
      <c r="X68" s="716">
        <f>IF(OR(AJ68&lt;=0,AJ68="n/a",U68&lt;=0,U68="n/a"),"n/a",U68/AJ68)</f>
        <v>1.2122815647959222</v>
      </c>
      <c r="Y68" s="890"/>
      <c r="Z68" s="663">
        <f>IF(OR(AC68&lt;0.01,AC68="n/a"),"n/a",M68/AC68*100)</f>
        <v>20.297029702970296</v>
      </c>
      <c r="AA68" s="900">
        <f>IF(OR(AC68&lt;0.01,AC68="n/a"),"n/a",I68/AC68)</f>
        <v>37.57425742574258</v>
      </c>
      <c r="AB68" s="901">
        <v>12</v>
      </c>
      <c r="AC68" s="879">
        <v>2.02</v>
      </c>
      <c r="AD68" s="879">
        <v>1.63</v>
      </c>
      <c r="AE68" s="879">
        <v>8.99</v>
      </c>
      <c r="AF68" s="879">
        <v>4.46</v>
      </c>
      <c r="AG68" s="879">
        <v>12.5</v>
      </c>
      <c r="AH68" s="879">
        <v>-0.3</v>
      </c>
      <c r="AI68" s="879">
        <v>10.26</v>
      </c>
      <c r="AJ68" s="879">
        <v>10.8</v>
      </c>
      <c r="AK68" s="879">
        <v>22.96</v>
      </c>
      <c r="AL68" s="892">
        <v>58030</v>
      </c>
      <c r="AM68" s="886">
        <v>0.70000000000000007</v>
      </c>
      <c r="AN68" s="879">
        <v>0.21</v>
      </c>
      <c r="AO68" s="753">
        <f>IF(U68="n/a","n/a",IF(AA68&lt;0,"n/a",IF(AA68="n/a","n/a",J68+U68-AA68)))</f>
        <v>-23.94143207271869</v>
      </c>
      <c r="AP68" s="754">
        <f>IF(U68="n/a","n/a",J68+U68)</f>
        <v>13.632825353023891</v>
      </c>
      <c r="AQ68" s="902">
        <f>IF(OR(AC68&lt;0.01,AF68="n/a"),"n/a",(I68/SQRT(22.5*AC68*(I68/AF68))-1)*100)</f>
        <v>172.91120910069867</v>
      </c>
      <c r="AR68" s="663">
        <f>INDEX(Historical!$C$7:$C$1279,MATCH(B68,Historical!$B$7:$B$1301,0))*IF(AH68="n/a",1.03,IF(AH68&lt;0,1.01,IF(AH68&gt;10,1.1,(1+AH68/100))))</f>
        <v>0.37369999999999998</v>
      </c>
      <c r="AS68" s="900">
        <f>IF($AI68="n/a",1.03*AR68,IF($AI68&lt;0,1.01*AR68,IF($AI68&gt;10,1.1*AR68,(1+$AI68/100)*AR68)))</f>
        <v>0.41106999999999999</v>
      </c>
      <c r="AT68" s="900">
        <f>IF($AK68="n/a",1.03*AS68,IF($AK68&lt;0,1.01*AS68,IF($AK68&gt;10,1.1*AS68,(1+$AK68/100)*AS68)))</f>
        <v>0.45217700000000005</v>
      </c>
      <c r="AU68" s="900">
        <f>IF($AK68="n/a",1.03*AT68,IF($AK68&lt;0,1.01*AT68,IF($AK68&gt;10,1.1*AT68,(1+$AK68/100)*AT68)))</f>
        <v>0.49739470000000008</v>
      </c>
      <c r="AV68" s="900">
        <f>IF($AK68="n/a",1.03*AU68,IF($AK68&lt;0,1.01*AU68,IF($AK68&gt;10,1.1*AU68,(1+$AK68/100)*AU68)))</f>
        <v>0.54713417000000009</v>
      </c>
      <c r="AW68" s="663">
        <f>SUM(AR68:AV68)</f>
        <v>2.2814758700000004</v>
      </c>
      <c r="AX68" s="761">
        <f>AW68/I68*100</f>
        <v>3.0058970619235841</v>
      </c>
      <c r="AY68" s="948">
        <v>0.6</v>
      </c>
      <c r="AZ68" s="886">
        <v>69.38</v>
      </c>
      <c r="BA68" s="886">
        <v>-2.23</v>
      </c>
      <c r="BB68" s="886">
        <v>6.2600000000000007</v>
      </c>
      <c r="BC68" s="886">
        <v>24.46</v>
      </c>
      <c r="BE68" s="635">
        <v>2010</v>
      </c>
      <c r="BF68" s="912">
        <f>IF(BE68&gt;2008,0,IF(BE68&gt;2001,1,IF(BE68&gt;1990,2,IF(BE68&gt;1980,3,IF(BE68&gt;1973,4,IF(BE68&gt;1970,5,IF(BE68&gt;1960,6,IF(BE68&gt;1958,7,IF(BE68&gt;1953,8,9)))))))))</f>
        <v>0</v>
      </c>
      <c r="BG68" s="896">
        <v>8.4</v>
      </c>
    </row>
    <row r="69" spans="1:59" ht="11.25" customHeight="1" x14ac:dyDescent="0.2">
      <c r="A69" s="885" t="s">
        <v>4446</v>
      </c>
      <c r="B69" s="889" t="s">
        <v>4445</v>
      </c>
      <c r="C69" s="946" t="s">
        <v>108</v>
      </c>
      <c r="D69" s="946" t="s">
        <v>4345</v>
      </c>
      <c r="E69" s="746">
        <v>9</v>
      </c>
      <c r="F69" s="1185">
        <v>444</v>
      </c>
      <c r="G69" s="1185" t="s">
        <v>106</v>
      </c>
      <c r="H69" s="1185" t="s">
        <v>106</v>
      </c>
      <c r="I69" s="888">
        <v>23.16</v>
      </c>
      <c r="J69" s="663">
        <f>(M69/I69)*100</f>
        <v>4.3177892918825558</v>
      </c>
      <c r="K69" s="891">
        <v>0.25</v>
      </c>
      <c r="L69" s="901">
        <v>4</v>
      </c>
      <c r="M69" s="654">
        <f>K69*L69</f>
        <v>1</v>
      </c>
      <c r="N69" s="884" t="s">
        <v>467</v>
      </c>
      <c r="O69" s="747">
        <v>0.23</v>
      </c>
      <c r="P69" s="630">
        <v>43678</v>
      </c>
      <c r="Q69" s="630">
        <v>43693</v>
      </c>
      <c r="R69" s="654">
        <f>(K69-O69)/O69*100</f>
        <v>8.6956521739130395</v>
      </c>
      <c r="S69" s="714">
        <f>IF(INDEX(Historical!$D$7:$D$1277,MATCH(B69,Historical!$B$7:$B$1301,0))=0,"n/a",(INDEX(Historical!$C$7:$C$1279,MATCH(B69,Historical!$B$7:$B$1301,0))/INDEX(Historical!$D$7:$D$1277,MATCH(B69,Historical!$B$7:$B$1301,0))-1)*100)</f>
        <v>9.0909090909090828</v>
      </c>
      <c r="T69" s="714">
        <f>IF(INDEX(Historical!$F$7:$F$1270,MATCH(B69,Historical!$B$7:$B$1301,0))=0,"n/a",((INDEX(Historical!$C$7:$C$1279,MATCH(B69,Historical!$B$7:$B$1301,0))/INDEX(Historical!$F$7:$F$1270,MATCH(B69,Historical!$B$7:$B$1301,0)))^(1/3)-1)*100)</f>
        <v>7.6283880644613333</v>
      </c>
      <c r="U69" s="714">
        <f>IF(INDEX(Historical!$H$7:$H$1270,MATCH(B69,Historical!$B$7:$B$1301,0))=0,"n/a",((INDEX(Historical!$C$7:$C$1279,MATCH(B69,Historical!$B$7:$B$1301,0))/INDEX(Historical!$H$7:$H$1270,MATCH(B69,Historical!$B$7:$B$1301,0)))^(1/5)-1)*100)</f>
        <v>10.603443372707044</v>
      </c>
      <c r="V69" s="714">
        <f>IF(INDEX(Historical!$O$7:$O$1270,MATCH(B69,Historical!$B$7:$B$1301,0))=0,"n/a",((INDEX(Historical!$C$7:$C$1279,MATCH(B69,Historical!$B$7:$B$1301,0))/INDEX(Historical!$O$7:$O$1270,MATCH(B69,Historical!$B$7:$B$1301,0)))^(1/10)-1)*100)</f>
        <v>12.334976252295826</v>
      </c>
      <c r="W69" s="715">
        <f>IF(OR(U69&lt;=0,U69="n/a",V69&lt;=0,V69="n/a"),"n/a",U69/V69)</f>
        <v>0.85962414161385159</v>
      </c>
      <c r="X69" s="716">
        <f>IF(OR(AJ69&lt;=0,AJ69="n/a",U69&lt;=0,U69="n/a"),"n/a",U69/AJ69)</f>
        <v>0.64655142516506359</v>
      </c>
      <c r="Y69" s="890"/>
      <c r="Z69" s="663">
        <f>IF(OR(AC69&lt;0.01,AC69="n/a"),"n/a",M69/AC69*100)</f>
        <v>49.26108374384237</v>
      </c>
      <c r="AA69" s="900">
        <f>IF(OR(AC69&lt;0.01,AC69="n/a"),"n/a",I69/AC69)</f>
        <v>11.408866995073893</v>
      </c>
      <c r="AB69" s="901">
        <v>12</v>
      </c>
      <c r="AC69" s="879">
        <v>2.0299999999999998</v>
      </c>
      <c r="AD69" s="879">
        <v>1.4</v>
      </c>
      <c r="AE69" s="879">
        <v>2.7</v>
      </c>
      <c r="AF69" s="879">
        <v>0.74</v>
      </c>
      <c r="AG69" s="879">
        <v>6.6000000000000005</v>
      </c>
      <c r="AH69" s="879">
        <v>6.5</v>
      </c>
      <c r="AI69" s="879">
        <v>37.369999999999997</v>
      </c>
      <c r="AJ69" s="879">
        <v>16.400000000000002</v>
      </c>
      <c r="AK69" s="879">
        <v>8</v>
      </c>
      <c r="AL69" s="892">
        <v>1900</v>
      </c>
      <c r="AM69" s="886">
        <v>1.6</v>
      </c>
      <c r="AN69" s="879">
        <v>0.12</v>
      </c>
      <c r="AO69" s="753">
        <f>IF(U69="n/a","n/a",IF(AA69&lt;0,"n/a",IF(AA69="n/a","n/a",J69+U69-AA69)))</f>
        <v>3.5123656695157059</v>
      </c>
      <c r="AP69" s="754">
        <f>IF(U69="n/a","n/a",J69+U69)</f>
        <v>14.921232664589599</v>
      </c>
      <c r="AQ69" s="902">
        <f>IF(OR(AC69&lt;0.01,AF69="n/a"),"n/a",(I69/SQRT(22.5*AC69*(I69/AF69))-1)*100)</f>
        <v>-38.744391362986455</v>
      </c>
      <c r="AR69" s="663">
        <f>INDEX(Historical!$C$7:$C$1279,MATCH(B69,Historical!$B$7:$B$1301,0))*IF(AH69="n/a",1.03,IF(AH69&lt;0,1.01,IF(AH69&gt;10,1.1,(1+AH69/100))))</f>
        <v>1.0224</v>
      </c>
      <c r="AS69" s="900">
        <f>IF($AI69="n/a",1.03*AR69,IF($AI69&lt;0,1.01*AR69,IF($AI69&gt;10,1.1*AR69,(1+$AI69/100)*AR69)))</f>
        <v>1.1246400000000001</v>
      </c>
      <c r="AT69" s="900">
        <f>IF($AK69="n/a",1.03*AS69,IF($AK69&lt;0,1.01*AS69,IF($AK69&gt;10,1.1*AS69,(1+$AK69/100)*AS69)))</f>
        <v>1.2146112000000002</v>
      </c>
      <c r="AU69" s="900">
        <f>IF($AK69="n/a",1.03*AT69,IF($AK69&lt;0,1.01*AT69,IF($AK69&gt;10,1.1*AT69,(1+$AK69/100)*AT69)))</f>
        <v>1.3117800960000003</v>
      </c>
      <c r="AV69" s="900">
        <f>IF($AK69="n/a",1.03*AU69,IF($AK69&lt;0,1.01*AU69,IF($AK69&gt;10,1.1*AU69,(1+$AK69/100)*AU69)))</f>
        <v>1.4167225036800004</v>
      </c>
      <c r="AW69" s="663">
        <f>SUM(AR69:AV69)</f>
        <v>6.0901537996800013</v>
      </c>
      <c r="AX69" s="761">
        <f>AW69/I69*100</f>
        <v>26.296000862176172</v>
      </c>
      <c r="AY69" s="948">
        <v>1.41</v>
      </c>
      <c r="AZ69" s="886">
        <v>24.85</v>
      </c>
      <c r="BA69" s="886">
        <v>-42.39</v>
      </c>
      <c r="BB69" s="886">
        <v>2.2399999999999998</v>
      </c>
      <c r="BC69" s="886">
        <v>-25.11</v>
      </c>
      <c r="BE69" s="635">
        <v>2011</v>
      </c>
      <c r="BF69" s="912">
        <f>IF(BE69&gt;2008,0,IF(BE69&gt;2001,1,IF(BE69&gt;1990,2,IF(BE69&gt;1980,3,IF(BE69&gt;1973,4,IF(BE69&gt;1970,5,IF(BE69&gt;1960,6,IF(BE69&gt;1958,7,IF(BE69&gt;1953,8,9)))))))))</f>
        <v>0</v>
      </c>
      <c r="BG69" s="896">
        <v>0.89999999999999991</v>
      </c>
    </row>
    <row r="70" spans="1:59" ht="11.25" customHeight="1" x14ac:dyDescent="0.2">
      <c r="A70" s="877" t="s">
        <v>446</v>
      </c>
      <c r="B70" s="889" t="s">
        <v>447</v>
      </c>
      <c r="C70" s="946" t="s">
        <v>108</v>
      </c>
      <c r="D70" s="946" t="s">
        <v>4345</v>
      </c>
      <c r="E70" s="746">
        <v>19</v>
      </c>
      <c r="F70" s="1185">
        <v>170</v>
      </c>
      <c r="G70" s="1185" t="s">
        <v>37</v>
      </c>
      <c r="H70" s="1185" t="s">
        <v>37</v>
      </c>
      <c r="I70" s="888">
        <v>57.09</v>
      </c>
      <c r="J70" s="663">
        <f>(M70/I70)*100</f>
        <v>1.786652653704677</v>
      </c>
      <c r="K70" s="891">
        <v>0.255</v>
      </c>
      <c r="L70" s="901">
        <v>4</v>
      </c>
      <c r="M70" s="654">
        <f>K70*L70</f>
        <v>1.02</v>
      </c>
      <c r="N70" s="884" t="s">
        <v>3953</v>
      </c>
      <c r="O70" s="747">
        <v>0.25</v>
      </c>
      <c r="P70" s="875">
        <v>43899</v>
      </c>
      <c r="Q70" s="875">
        <v>43915</v>
      </c>
      <c r="R70" s="654">
        <f>(K70-O70)/O70*100</f>
        <v>2.0000000000000018</v>
      </c>
      <c r="S70" s="714">
        <f>IF(INDEX(Historical!$D$7:$D$1277,MATCH(B70,Historical!$B$7:$B$1301,0))=0,"n/a",(INDEX(Historical!$C$7:$C$1279,MATCH(B70,Historical!$B$7:$B$1301,0))/INDEX(Historical!$D$7:$D$1277,MATCH(B70,Historical!$B$7:$B$1301,0))-1)*100)</f>
        <v>4.1666666666666741</v>
      </c>
      <c r="T70" s="714">
        <f>IF(INDEX(Historical!$F$7:$F$1270,MATCH(B70,Historical!$B$7:$B$1301,0))=0,"n/a",((INDEX(Historical!$C$7:$C$1279,MATCH(B70,Historical!$B$7:$B$1301,0))/INDEX(Historical!$F$7:$F$1270,MATCH(B70,Historical!$B$7:$B$1301,0)))^(1/3)-1)*100)</f>
        <v>3.5744168651286268</v>
      </c>
      <c r="U70" s="714">
        <f>IF(INDEX(Historical!$H$7:$H$1270,MATCH(B70,Historical!$B$7:$B$1301,0))=0,"n/a",((INDEX(Historical!$C$7:$C$1279,MATCH(B70,Historical!$B$7:$B$1301,0))/INDEX(Historical!$H$7:$H$1270,MATCH(B70,Historical!$B$7:$B$1301,0)))^(1/5)-1)*100)</f>
        <v>3.0624138001266177</v>
      </c>
      <c r="V70" s="714">
        <f>IF(INDEX(Historical!$O$7:$O$1270,MATCH(B70,Historical!$B$7:$B$1301,0))=0,"n/a",((INDEX(Historical!$C$7:$C$1279,MATCH(B70,Historical!$B$7:$B$1301,0))/INDEX(Historical!$O$7:$O$1270,MATCH(B70,Historical!$B$7:$B$1301,0)))^(1/10)-1)*100)</f>
        <v>2.7823731142185171</v>
      </c>
      <c r="W70" s="715">
        <f>IF(OR(U70&lt;=0,U70="n/a",V70&lt;=0,V70="n/a"),"n/a",U70/V70)</f>
        <v>1.100648142579093</v>
      </c>
      <c r="X70" s="716">
        <f>IF(OR(AJ70&lt;=0,AJ70="n/a",U70&lt;=0,U70="n/a"),"n/a",U70/AJ70)</f>
        <v>0.5190531864621386</v>
      </c>
      <c r="Y70" s="889"/>
      <c r="Z70" s="663">
        <f>IF(OR(AC70&lt;0.01,AC70="n/a"),"n/a",M70/AC70*100)</f>
        <v>40.476190476190474</v>
      </c>
      <c r="AA70" s="900">
        <f>IF(OR(AC70&lt;0.01,AC70="n/a"),"n/a",I70/AC70)</f>
        <v>22.654761904761905</v>
      </c>
      <c r="AB70" s="901">
        <v>12</v>
      </c>
      <c r="AC70" s="879">
        <v>2.52</v>
      </c>
      <c r="AD70" s="879" t="s">
        <v>136</v>
      </c>
      <c r="AE70" s="879">
        <v>7.12</v>
      </c>
      <c r="AF70" s="879">
        <v>1.87</v>
      </c>
      <c r="AG70" s="879">
        <v>9.1999999999999993</v>
      </c>
      <c r="AH70" s="879">
        <v>12.2</v>
      </c>
      <c r="AI70" s="879" t="s">
        <v>136</v>
      </c>
      <c r="AJ70" s="879">
        <v>5.8999999999999995</v>
      </c>
      <c r="AK70" s="879" t="s">
        <v>136</v>
      </c>
      <c r="AL70" s="892">
        <v>212.74</v>
      </c>
      <c r="AM70" s="886">
        <v>2</v>
      </c>
      <c r="AN70" s="879">
        <v>0</v>
      </c>
      <c r="AO70" s="753">
        <f>IF(U70="n/a","n/a",IF(AA70&lt;0,"n/a",IF(AA70="n/a","n/a",J70+U70-AA70)))</f>
        <v>-17.80569545093061</v>
      </c>
      <c r="AP70" s="754">
        <f>IF(U70="n/a","n/a",J70+U70)</f>
        <v>4.8490664538312949</v>
      </c>
      <c r="AQ70" s="902">
        <f>IF(OR(AC70&lt;0.01,AF70="n/a"),"n/a",(I70/SQRT(22.5*AC70*(I70/AF70))-1)*100)</f>
        <v>37.21743452864996</v>
      </c>
      <c r="AR70" s="663">
        <f>INDEX(Historical!$C$7:$C$1279,MATCH(B70,Historical!$B$7:$B$1301,0))*IF(AH70="n/a",1.03,IF(AH70&lt;0,1.01,IF(AH70&gt;10,1.1,(1+AH70/100))))</f>
        <v>1.1000000000000001</v>
      </c>
      <c r="AS70" s="900">
        <f>IF($AI70="n/a",1.03*AR70,IF($AI70&lt;0,1.01*AR70,IF($AI70&gt;10,1.1*AR70,(1+$AI70/100)*AR70)))</f>
        <v>1.1330000000000002</v>
      </c>
      <c r="AT70" s="900">
        <f>IF($AK70="n/a",1.03*AS70,IF($AK70&lt;0,1.01*AS70,IF($AK70&gt;10,1.1*AS70,(1+$AK70/100)*AS70)))</f>
        <v>1.1669900000000002</v>
      </c>
      <c r="AU70" s="900">
        <f>IF($AK70="n/a",1.03*AT70,IF($AK70&lt;0,1.01*AT70,IF($AK70&gt;10,1.1*AT70,(1+$AK70/100)*AT70)))</f>
        <v>1.2019997000000002</v>
      </c>
      <c r="AV70" s="900">
        <f>IF($AK70="n/a",1.03*AU70,IF($AK70&lt;0,1.01*AU70,IF($AK70&gt;10,1.1*AU70,(1+$AK70/100)*AU70)))</f>
        <v>1.2380596910000004</v>
      </c>
      <c r="AW70" s="663">
        <f>SUM(AR70:AV70)</f>
        <v>5.8400493910000009</v>
      </c>
      <c r="AX70" s="761">
        <f>AW70/I70*100</f>
        <v>10.229548766859347</v>
      </c>
      <c r="AY70" s="948">
        <v>0.72</v>
      </c>
      <c r="AZ70" s="886">
        <v>153.62</v>
      </c>
      <c r="BA70" s="886">
        <v>-12.91</v>
      </c>
      <c r="BB70" s="886">
        <v>12.43</v>
      </c>
      <c r="BC70" s="886">
        <v>19.7</v>
      </c>
      <c r="BE70" s="635">
        <v>2002</v>
      </c>
      <c r="BF70" s="912">
        <f>IF(BE70&gt;2008,0,IF(BE70&gt;2001,1,IF(BE70&gt;1990,2,IF(BE70&gt;1980,3,IF(BE70&gt;1973,4,IF(BE70&gt;1970,5,IF(BE70&gt;1960,6,IF(BE70&gt;1958,7,IF(BE70&gt;1953,8,9)))))))))</f>
        <v>1</v>
      </c>
      <c r="BG70" s="896">
        <v>1.0999999999999999</v>
      </c>
    </row>
    <row r="71" spans="1:59" ht="11.25" customHeight="1" x14ac:dyDescent="0.2">
      <c r="A71" s="885" t="s">
        <v>448</v>
      </c>
      <c r="B71" s="889" t="s">
        <v>449</v>
      </c>
      <c r="C71" s="946" t="s">
        <v>131</v>
      </c>
      <c r="D71" s="946" t="s">
        <v>4334</v>
      </c>
      <c r="E71" s="746">
        <v>18</v>
      </c>
      <c r="F71" s="1185">
        <v>187</v>
      </c>
      <c r="G71" s="1185" t="s">
        <v>37</v>
      </c>
      <c r="H71" s="1185" t="s">
        <v>37</v>
      </c>
      <c r="I71" s="888">
        <v>36.39</v>
      </c>
      <c r="J71" s="663">
        <f>(M71/I71)*100</f>
        <v>4.451772464962902</v>
      </c>
      <c r="K71" s="891">
        <v>0.40500000000000003</v>
      </c>
      <c r="L71" s="901">
        <v>4</v>
      </c>
      <c r="M71" s="654">
        <f>K71*L71</f>
        <v>1.62</v>
      </c>
      <c r="N71" s="884" t="s">
        <v>148</v>
      </c>
      <c r="O71" s="747">
        <v>0.38750000000000001</v>
      </c>
      <c r="P71" s="875">
        <v>43881</v>
      </c>
      <c r="Q71" s="875">
        <v>43903</v>
      </c>
      <c r="R71" s="654">
        <f>(K71-O71)/O71*100</f>
        <v>4.5161290322580685</v>
      </c>
      <c r="S71" s="714">
        <f>IF(INDEX(Historical!$D$7:$D$1277,MATCH(B71,Historical!$B$7:$B$1301,0))=0,"n/a",(INDEX(Historical!$C$7:$C$1279,MATCH(B71,Historical!$B$7:$B$1301,0))/INDEX(Historical!$D$7:$D$1277,MATCH(B71,Historical!$B$7:$B$1301,0))-1)*100)</f>
        <v>4.0268456375838868</v>
      </c>
      <c r="T71" s="714">
        <f>IF(INDEX(Historical!$F$7:$F$1270,MATCH(B71,Historical!$B$7:$B$1301,0))=0,"n/a",((INDEX(Historical!$C$7:$C$1279,MATCH(B71,Historical!$B$7:$B$1301,0))/INDEX(Historical!$F$7:$F$1270,MATCH(B71,Historical!$B$7:$B$1301,0)))^(1/3)-1)*100)</f>
        <v>4.2006377440747755</v>
      </c>
      <c r="U71" s="714">
        <f>IF(INDEX(Historical!$H$7:$H$1270,MATCH(B71,Historical!$B$7:$B$1301,0))=0,"n/a",((INDEX(Historical!$C$7:$C$1279,MATCH(B71,Historical!$B$7:$B$1301,0))/INDEX(Historical!$H$7:$H$1270,MATCH(B71,Historical!$B$7:$B$1301,0)))^(1/5)-1)*100)</f>
        <v>4.0652173056387353</v>
      </c>
      <c r="V71" s="714">
        <f>IF(INDEX(Historical!$O$7:$O$1270,MATCH(B71,Historical!$B$7:$B$1301,0))=0,"n/a",((INDEX(Historical!$C$7:$C$1279,MATCH(B71,Historical!$B$7:$B$1301,0))/INDEX(Historical!$O$7:$O$1270,MATCH(B71,Historical!$B$7:$B$1301,0)))^(1/10)-1)*100)</f>
        <v>6.7049748866437886</v>
      </c>
      <c r="W71" s="715">
        <f>IF(OR(U71&lt;=0,U71="n/a",V71&lt;=0,V71="n/a"),"n/a",U71/V71)</f>
        <v>0.60629866246577424</v>
      </c>
      <c r="X71" s="716">
        <f>IF(OR(AJ71&lt;=0,AJ71="n/a",U71&lt;=0,U71="n/a"),"n/a",U71/AJ71)</f>
        <v>0.45169081173763725</v>
      </c>
      <c r="Y71" s="680"/>
      <c r="Z71" s="663">
        <f>IF(OR(AC71&lt;0.01,AC71="n/a"),"n/a",M71/AC71*100)</f>
        <v>83.505154639175259</v>
      </c>
      <c r="AA71" s="900">
        <f>IF(OR(AC71&lt;0.01,AC71="n/a"),"n/a",I71/AC71)</f>
        <v>18.757731958762886</v>
      </c>
      <c r="AB71" s="901">
        <v>12</v>
      </c>
      <c r="AC71" s="879">
        <v>1.94</v>
      </c>
      <c r="AD71" s="879">
        <v>3.05</v>
      </c>
      <c r="AE71" s="879">
        <v>1.85</v>
      </c>
      <c r="AF71" s="879">
        <v>1.22</v>
      </c>
      <c r="AG71" s="879">
        <v>6.8000000000000007</v>
      </c>
      <c r="AH71" s="879">
        <v>43.5</v>
      </c>
      <c r="AI71" s="879">
        <v>9.9599999999999991</v>
      </c>
      <c r="AJ71" s="879">
        <v>9</v>
      </c>
      <c r="AK71" s="879">
        <v>6</v>
      </c>
      <c r="AL71" s="892">
        <v>2480</v>
      </c>
      <c r="AM71" s="886">
        <v>1</v>
      </c>
      <c r="AN71" s="879">
        <v>1.1100000000000001</v>
      </c>
      <c r="AO71" s="753">
        <f>IF(U71="n/a","n/a",IF(AA71&lt;0,"n/a",IF(AA71="n/a","n/a",J71+U71-AA71)))</f>
        <v>-10.240742188161249</v>
      </c>
      <c r="AP71" s="754">
        <f>IF(U71="n/a","n/a",J71+U71)</f>
        <v>8.5169897706016364</v>
      </c>
      <c r="AQ71" s="902">
        <f>IF(OR(AC71&lt;0.01,AF71="n/a"),"n/a",(I71/SQRT(22.5*AC71*(I71/AF71))-1)*100)</f>
        <v>0.85067727352756695</v>
      </c>
      <c r="AR71" s="663">
        <f>INDEX(Historical!$C$7:$C$1279,MATCH(B71,Historical!$B$7:$B$1301,0))*IF(AH71="n/a",1.03,IF(AH71&lt;0,1.01,IF(AH71&gt;10,1.1,(1+AH71/100))))</f>
        <v>1.7050000000000003</v>
      </c>
      <c r="AS71" s="900">
        <f>IF($AI71="n/a",1.03*AR71,IF($AI71&lt;0,1.01*AR71,IF($AI71&gt;10,1.1*AR71,(1+$AI71/100)*AR71)))</f>
        <v>1.8748180000000001</v>
      </c>
      <c r="AT71" s="900">
        <f>IF($AK71="n/a",1.03*AS71,IF($AK71&lt;0,1.01*AS71,IF($AK71&gt;10,1.1*AS71,(1+$AK71/100)*AS71)))</f>
        <v>1.9873070800000001</v>
      </c>
      <c r="AU71" s="900">
        <f>IF($AK71="n/a",1.03*AT71,IF($AK71&lt;0,1.01*AT71,IF($AK71&gt;10,1.1*AT71,(1+$AK71/100)*AT71)))</f>
        <v>2.1065455048000001</v>
      </c>
      <c r="AV71" s="900">
        <f>IF($AK71="n/a",1.03*AU71,IF($AK71&lt;0,1.01*AU71,IF($AK71&gt;10,1.1*AU71,(1+$AK71/100)*AU71)))</f>
        <v>2.232938235088</v>
      </c>
      <c r="AW71" s="663">
        <f>SUM(AR71:AV71)</f>
        <v>9.9066088198879996</v>
      </c>
      <c r="AX71" s="761">
        <f>AW71/I71*100</f>
        <v>27.223437262676558</v>
      </c>
      <c r="AY71" s="948">
        <v>0.43</v>
      </c>
      <c r="AZ71" s="886">
        <v>13.4</v>
      </c>
      <c r="BA71" s="886">
        <v>-31.34</v>
      </c>
      <c r="BB71" s="886">
        <v>-6.5299999999999994</v>
      </c>
      <c r="BC71" s="886">
        <v>-19.739999999999998</v>
      </c>
      <c r="BE71" s="635">
        <v>2003</v>
      </c>
      <c r="BF71" s="912">
        <f>IF(BE71&gt;2008,0,IF(BE71&gt;2001,1,IF(BE71&gt;1990,2,IF(BE71&gt;1980,3,IF(BE71&gt;1973,4,IF(BE71&gt;1970,5,IF(BE71&gt;1960,6,IF(BE71&gt;1958,7,IF(BE71&gt;1953,8,9)))))))))</f>
        <v>1</v>
      </c>
      <c r="BG71" s="896">
        <v>2.1999999999999997</v>
      </c>
    </row>
    <row r="72" spans="1:59" s="787" customFormat="1" ht="11.25" customHeight="1" x14ac:dyDescent="0.2">
      <c r="A72" s="658" t="s">
        <v>959</v>
      </c>
      <c r="B72" s="795" t="s">
        <v>960</v>
      </c>
      <c r="C72" s="946" t="s">
        <v>4325</v>
      </c>
      <c r="D72" s="946" t="s">
        <v>4326</v>
      </c>
      <c r="E72" s="769">
        <v>9</v>
      </c>
      <c r="F72" s="1185">
        <v>492</v>
      </c>
      <c r="G72" s="1198" t="s">
        <v>37</v>
      </c>
      <c r="H72" s="1198" t="s">
        <v>37</v>
      </c>
      <c r="I72" s="770">
        <v>154.63999999999999</v>
      </c>
      <c r="J72" s="771">
        <f>(M72/I72)*100</f>
        <v>4.1127780651836527</v>
      </c>
      <c r="K72" s="772">
        <v>1.59</v>
      </c>
      <c r="L72" s="773">
        <v>4</v>
      </c>
      <c r="M72" s="774">
        <f>K72*L72</f>
        <v>6.36</v>
      </c>
      <c r="N72" s="775" t="s">
        <v>218</v>
      </c>
      <c r="O72" s="776">
        <v>1.52</v>
      </c>
      <c r="P72" s="777">
        <v>43920</v>
      </c>
      <c r="Q72" s="777">
        <v>43936</v>
      </c>
      <c r="R72" s="774">
        <f>(K72-O72)/O72*100</f>
        <v>4.6052631578947407</v>
      </c>
      <c r="S72" s="714">
        <f>IF(INDEX(Historical!$D$7:$D$1277,MATCH(B72,Historical!$B$7:$B$1301,0))=0,"n/a",(INDEX(Historical!$C$7:$C$1279,MATCH(B72,Historical!$B$7:$B$1301,0))/INDEX(Historical!$D$7:$D$1277,MATCH(B72,Historical!$B$7:$B$1301,0))-1)*100)</f>
        <v>3.4305317324185181</v>
      </c>
      <c r="T72" s="714">
        <f>IF(INDEX(Historical!$F$7:$F$1270,MATCH(B72,Historical!$B$7:$B$1301,0))=0,"n/a",((INDEX(Historical!$C$7:$C$1279,MATCH(B72,Historical!$B$7:$B$1301,0))/INDEX(Historical!$F$7:$F$1270,MATCH(B72,Historical!$B$7:$B$1301,0)))^(1/3)-1)*100)</f>
        <v>4.3951880295280521</v>
      </c>
      <c r="U72" s="714">
        <f>IF(INDEX(Historical!$H$7:$H$1270,MATCH(B72,Historical!$B$7:$B$1301,0))=0,"n/a",((INDEX(Historical!$C$7:$C$1279,MATCH(B72,Historical!$B$7:$B$1301,0))/INDEX(Historical!$H$7:$H$1270,MATCH(B72,Historical!$B$7:$B$1301,0)))^(1/5)-1)*100)</f>
        <v>5.7940353883425999</v>
      </c>
      <c r="V72" s="714">
        <f>IF(INDEX(Historical!$O$7:$O$1270,MATCH(B72,Historical!$B$7:$B$1301,0))=0,"n/a",((INDEX(Historical!$C$7:$C$1279,MATCH(B72,Historical!$B$7:$B$1301,0))/INDEX(Historical!$O$7:$O$1270,MATCH(B72,Historical!$B$7:$B$1301,0)))^(1/10)-1)*100)</f>
        <v>5.3816294721037883</v>
      </c>
      <c r="W72" s="715">
        <f>IF(OR(U72&lt;=0,U72="n/a",V72&lt;=0,V72="n/a"),"n/a",U72/V72)</f>
        <v>1.076632164733109</v>
      </c>
      <c r="X72" s="716">
        <f>IF(OR(AJ72&lt;=0,AJ72="n/a",U72&lt;=0,U72="n/a"),"n/a",U72/AJ72)</f>
        <v>2.1459390327194812</v>
      </c>
      <c r="Y72" s="1113"/>
      <c r="Z72" s="771">
        <f>IF(OR(AC72&lt;0.01,AC72="n/a"),"n/a",M72/AC72*100)</f>
        <v>114.18312387791742</v>
      </c>
      <c r="AA72" s="779">
        <f>IF(OR(AC72&lt;0.01,AC72="n/a"),"n/a",I72/AC72)</f>
        <v>27.763016157989224</v>
      </c>
      <c r="AB72" s="773">
        <v>12</v>
      </c>
      <c r="AC72" s="780">
        <v>5.57</v>
      </c>
      <c r="AD72" s="780">
        <v>10.81</v>
      </c>
      <c r="AE72" s="780">
        <v>9.24</v>
      </c>
      <c r="AF72" s="780">
        <v>1.97</v>
      </c>
      <c r="AG72" s="780" t="s">
        <v>136</v>
      </c>
      <c r="AH72" s="780">
        <v>-20.100000000000001</v>
      </c>
      <c r="AI72" s="780">
        <v>3.0700000000000003</v>
      </c>
      <c r="AJ72" s="780">
        <v>2.7</v>
      </c>
      <c r="AK72" s="780">
        <v>2.54</v>
      </c>
      <c r="AL72" s="781">
        <v>21810</v>
      </c>
      <c r="AM72" s="782">
        <v>0.3</v>
      </c>
      <c r="AN72" s="780">
        <v>0.74</v>
      </c>
      <c r="AO72" s="783">
        <f>IF(U72="n/a","n/a",IF(AA72&lt;0,"n/a",IF(AA72="n/a","n/a",J72+U72-AA72)))</f>
        <v>-17.856202704462973</v>
      </c>
      <c r="AP72" s="784">
        <f>IF(U72="n/a","n/a",J72+U72)</f>
        <v>9.9068134535262526</v>
      </c>
      <c r="AQ72" s="785">
        <f>IF(OR(AC72&lt;0.01,AF72="n/a"),"n/a",(I72/SQRT(22.5*AC72*(I72/AF72))-1)*100)</f>
        <v>55.910432736575146</v>
      </c>
      <c r="AR72" s="663">
        <f>INDEX(Historical!$C$7:$C$1279,MATCH(B72,Historical!$B$7:$B$1301,0))*IF(AH72="n/a",1.03,IF(AH72&lt;0,1.01,IF(AH72&gt;10,1.1,(1+AH72/100))))</f>
        <v>6.0903</v>
      </c>
      <c r="AS72" s="779">
        <f>IF($AI72="n/a",1.03*AR72,IF($AI72&lt;0,1.01*AR72,IF($AI72&gt;10,1.1*AR72,(1+$AI72/100)*AR72)))</f>
        <v>6.2772722099999996</v>
      </c>
      <c r="AT72" s="779">
        <f>IF($AK72="n/a",1.03*AS72,IF($AK72&lt;0,1.01*AS72,IF($AK72&gt;10,1.1*AS72,(1+$AK72/100)*AS72)))</f>
        <v>6.4367149241339998</v>
      </c>
      <c r="AU72" s="779">
        <f>IF($AK72="n/a",1.03*AT72,IF($AK72&lt;0,1.01*AT72,IF($AK72&gt;10,1.1*AT72,(1+$AK72/100)*AT72)))</f>
        <v>6.6002074832070043</v>
      </c>
      <c r="AV72" s="779">
        <f>IF($AK72="n/a",1.03*AU72,IF($AK72&lt;0,1.01*AU72,IF($AK72&gt;10,1.1*AU72,(1+$AK72/100)*AU72)))</f>
        <v>6.7678527532804624</v>
      </c>
      <c r="AW72" s="771">
        <f>SUM(AR72:AV72)</f>
        <v>32.172347370621466</v>
      </c>
      <c r="AX72" s="786">
        <f>AW72/I72*100</f>
        <v>20.804673674742286</v>
      </c>
      <c r="AY72" s="949">
        <v>0.83</v>
      </c>
      <c r="AZ72" s="782">
        <v>30.86</v>
      </c>
      <c r="BA72" s="782">
        <v>-32.590000000000003</v>
      </c>
      <c r="BB72" s="782">
        <v>-2.93</v>
      </c>
      <c r="BC72" s="782">
        <v>-19.78</v>
      </c>
      <c r="BD72" s="922"/>
      <c r="BE72" s="635">
        <v>2012</v>
      </c>
      <c r="BF72" s="912">
        <f>IF(BE72&gt;2008,0,IF(BE72&gt;2001,1,IF(BE72&gt;1990,2,IF(BE72&gt;1980,3,IF(BE72&gt;1973,4,IF(BE72&gt;1970,5,IF(BE72&gt;1960,6,IF(BE72&gt;1958,7,IF(BE72&gt;1953,8,9)))))))))</f>
        <v>0</v>
      </c>
      <c r="BG72" s="838" t="s">
        <v>136</v>
      </c>
    </row>
    <row r="73" spans="1:59" ht="11.25" customHeight="1" x14ac:dyDescent="0.2">
      <c r="A73" s="877" t="s">
        <v>1009</v>
      </c>
      <c r="B73" s="889" t="s">
        <v>1010</v>
      </c>
      <c r="C73" s="946" t="s">
        <v>4199</v>
      </c>
      <c r="D73" s="946" t="s">
        <v>4332</v>
      </c>
      <c r="E73" s="746">
        <v>10</v>
      </c>
      <c r="F73" s="1185">
        <v>352</v>
      </c>
      <c r="G73" s="1141" t="s">
        <v>106</v>
      </c>
      <c r="H73" s="1141" t="s">
        <v>106</v>
      </c>
      <c r="I73" s="888">
        <v>315.61</v>
      </c>
      <c r="J73" s="663">
        <f>(M73/I73)*100</f>
        <v>4.1190076360064634</v>
      </c>
      <c r="K73" s="891">
        <v>3.25</v>
      </c>
      <c r="L73" s="901">
        <v>4</v>
      </c>
      <c r="M73" s="654">
        <f>K73*L73</f>
        <v>13</v>
      </c>
      <c r="N73" s="884" t="s">
        <v>151</v>
      </c>
      <c r="O73" s="747">
        <v>2.65</v>
      </c>
      <c r="P73" s="875">
        <v>43818</v>
      </c>
      <c r="Q73" s="875">
        <v>43829</v>
      </c>
      <c r="R73" s="654">
        <f>(K73-O73)/O73*100</f>
        <v>22.641509433962266</v>
      </c>
      <c r="S73" s="714">
        <f>IF(INDEX(Historical!$D$7:$D$1277,MATCH(B73,Historical!$B$7:$B$1301,0))=0,"n/a",(INDEX(Historical!$C$7:$C$1279,MATCH(B73,Historical!$B$7:$B$1301,0))/INDEX(Historical!$D$7:$D$1277,MATCH(B73,Historical!$B$7:$B$1301,0))-1)*100)</f>
        <v>41.772151898734158</v>
      </c>
      <c r="T73" s="714">
        <f>IF(INDEX(Historical!$F$7:$F$1270,MATCH(B73,Historical!$B$7:$B$1301,0))=0,"n/a",((INDEX(Historical!$C$7:$C$1279,MATCH(B73,Historical!$B$7:$B$1301,0))/INDEX(Historical!$F$7:$F$1270,MATCH(B73,Historical!$B$7:$B$1301,0)))^(1/3)-1)*100)</f>
        <v>76.412471785105751</v>
      </c>
      <c r="U73" s="714">
        <f>IF(INDEX(Historical!$H$7:$H$1270,MATCH(B73,Historical!$B$7:$B$1301,0))=0,"n/a",((INDEX(Historical!$C$7:$C$1279,MATCH(B73,Historical!$B$7:$B$1301,0))/INDEX(Historical!$H$7:$H$1270,MATCH(B73,Historical!$B$7:$B$1301,0)))^(1/5)-1)*100)</f>
        <v>55.547337695526203</v>
      </c>
      <c r="V73" s="714" t="str">
        <f>IF(INDEX(Historical!$O$7:$O$1270,MATCH(B73,Historical!$B$7:$B$1301,0))=0,"n/a",((INDEX(Historical!$C$7:$C$1279,MATCH(B73,Historical!$B$7:$B$1301,0))/INDEX(Historical!$O$7:$O$1270,MATCH(B73,Historical!$B$7:$B$1301,0)))^(1/10)-1)*100)</f>
        <v>n/a</v>
      </c>
      <c r="W73" s="715" t="str">
        <f>IF(OR(U73&lt;=0,U73="n/a",V73&lt;=0,V73="n/a"),"n/a",U73/V73)</f>
        <v>n/a</v>
      </c>
      <c r="X73" s="716">
        <f>IF(OR(AJ73&lt;=0,AJ73="n/a",U73&lt;=0,U73="n/a"),"n/a",U73/AJ73)</f>
        <v>1.3548131145250293</v>
      </c>
      <c r="Y73" s="890" t="s">
        <v>1011</v>
      </c>
      <c r="Z73" s="663">
        <f>IF(OR(AC73&lt;0.01,AC73="n/a"),"n/a",M73/AC73*100)</f>
        <v>232.55813953488374</v>
      </c>
      <c r="AA73" s="900">
        <f>IF(OR(AC73&lt;0.01,AC73="n/a"),"n/a",I73/AC73)</f>
        <v>56.459749552772813</v>
      </c>
      <c r="AB73" s="901">
        <v>10</v>
      </c>
      <c r="AC73" s="879">
        <v>5.59</v>
      </c>
      <c r="AD73" s="879">
        <v>4.25</v>
      </c>
      <c r="AE73" s="879">
        <v>5.47</v>
      </c>
      <c r="AF73" s="879">
        <v>5.19</v>
      </c>
      <c r="AG73" s="879">
        <v>9.8000000000000007</v>
      </c>
      <c r="AH73" s="881">
        <v>-44.3</v>
      </c>
      <c r="AI73" s="881">
        <v>11.690000000000001</v>
      </c>
      <c r="AJ73" s="879">
        <v>41</v>
      </c>
      <c r="AK73" s="879">
        <v>13.05</v>
      </c>
      <c r="AL73" s="892">
        <v>125170</v>
      </c>
      <c r="AM73" s="886">
        <v>0.2</v>
      </c>
      <c r="AN73" s="879">
        <v>1.92</v>
      </c>
      <c r="AO73" s="753">
        <f>IF(U73="n/a","n/a",IF(AA73&lt;0,"n/a",IF(AA73="n/a","n/a",J73+U73-AA73)))</f>
        <v>3.2065957787598549</v>
      </c>
      <c r="AP73" s="754">
        <f>IF(U73="n/a","n/a",J73+U73)</f>
        <v>59.666345331532668</v>
      </c>
      <c r="AQ73" s="902">
        <f>IF(OR(AC73&lt;0.01,AF73="n/a"),"n/a",(I73/SQRT(22.5*AC73*(I73/AF73))-1)*100)</f>
        <v>260.87923506587259</v>
      </c>
      <c r="AR73" s="663">
        <f>INDEX(Historical!$C$7:$C$1279,MATCH(B73,Historical!$B$7:$B$1301,0))*IF(AH73="n/a",1.03,IF(AH73&lt;0,1.01,IF(AH73&gt;10,1.1,(1+AH73/100))))</f>
        <v>11.311999999999999</v>
      </c>
      <c r="AS73" s="900">
        <f>IF($AI73="n/a",1.03*AR73,IF($AI73&lt;0,1.01*AR73,IF($AI73&gt;10,1.1*AR73,(1+$AI73/100)*AR73)))</f>
        <v>12.443200000000001</v>
      </c>
      <c r="AT73" s="900">
        <f>IF($AK73="n/a",1.03*AS73,IF($AK73&lt;0,1.01*AS73,IF($AK73&gt;10,1.1*AS73,(1+$AK73/100)*AS73)))</f>
        <v>13.687520000000003</v>
      </c>
      <c r="AU73" s="900">
        <f>IF($AK73="n/a",1.03*AT73,IF($AK73&lt;0,1.01*AT73,IF($AK73&gt;10,1.1*AT73,(1+$AK73/100)*AT73)))</f>
        <v>15.056272000000003</v>
      </c>
      <c r="AV73" s="900">
        <f>IF($AK73="n/a",1.03*AU73,IF($AK73&lt;0,1.01*AU73,IF($AK73&gt;10,1.1*AU73,(1+$AK73/100)*AU73)))</f>
        <v>16.561899200000006</v>
      </c>
      <c r="AW73" s="663">
        <f>SUM(AR73:AV73)</f>
        <v>69.060891200000015</v>
      </c>
      <c r="AX73" s="761">
        <f>AW73/I73*100</f>
        <v>21.88171832324705</v>
      </c>
      <c r="AY73" s="948">
        <v>0.91</v>
      </c>
      <c r="AZ73" s="886">
        <v>102.74000000000001</v>
      </c>
      <c r="BA73" s="886">
        <v>-4.82</v>
      </c>
      <c r="BB73" s="886">
        <v>10.42</v>
      </c>
      <c r="BC73" s="886">
        <v>9.56</v>
      </c>
      <c r="BE73" s="635">
        <v>2011</v>
      </c>
      <c r="BF73" s="912">
        <f>IF(BE73&gt;2008,0,IF(BE73&gt;2001,1,IF(BE73&gt;1990,2,IF(BE73&gt;1980,3,IF(BE73&gt;1973,4,IF(BE73&gt;1970,5,IF(BE73&gt;1960,6,IF(BE73&gt;1958,7,IF(BE73&gt;1953,8,9)))))))))</f>
        <v>0</v>
      </c>
      <c r="BG73" s="896">
        <v>3.1</v>
      </c>
    </row>
    <row r="74" spans="1:59" ht="11.25" customHeight="1" x14ac:dyDescent="0.2">
      <c r="A74" s="885" t="s">
        <v>963</v>
      </c>
      <c r="B74" s="889" t="s">
        <v>964</v>
      </c>
      <c r="C74" s="946" t="s">
        <v>4199</v>
      </c>
      <c r="D74" s="946" t="s">
        <v>4344</v>
      </c>
      <c r="E74" s="746">
        <v>7</v>
      </c>
      <c r="F74" s="1185">
        <v>607</v>
      </c>
      <c r="G74" s="1184" t="s">
        <v>106</v>
      </c>
      <c r="H74" s="1184" t="s">
        <v>106</v>
      </c>
      <c r="I74" s="888">
        <v>27.89</v>
      </c>
      <c r="J74" s="663">
        <f>(M74/I74)*100</f>
        <v>3.0118321979204015</v>
      </c>
      <c r="K74" s="891">
        <v>0.21</v>
      </c>
      <c r="L74" s="901">
        <v>4</v>
      </c>
      <c r="M74" s="654">
        <f>K74*L74</f>
        <v>0.84</v>
      </c>
      <c r="N74" s="884" t="s">
        <v>194</v>
      </c>
      <c r="O74" s="747">
        <v>0.2</v>
      </c>
      <c r="P74" s="875">
        <v>43718</v>
      </c>
      <c r="Q74" s="875">
        <v>43733</v>
      </c>
      <c r="R74" s="654">
        <f>(K74-O74)/O74*100</f>
        <v>4.9999999999999902</v>
      </c>
      <c r="S74" s="714">
        <f>IF(INDEX(Historical!$D$7:$D$1277,MATCH(B74,Historical!$B$7:$B$1301,0))=0,"n/a",(INDEX(Historical!$C$7:$C$1279,MATCH(B74,Historical!$B$7:$B$1301,0))/INDEX(Historical!$D$7:$D$1277,MATCH(B74,Historical!$B$7:$B$1301,0))-1)*100)</f>
        <v>5.12820512820511</v>
      </c>
      <c r="T74" s="714">
        <f>IF(INDEX(Historical!$F$7:$F$1270,MATCH(B74,Historical!$B$7:$B$1301,0))=0,"n/a",((INDEX(Historical!$C$7:$C$1279,MATCH(B74,Historical!$B$7:$B$1301,0))/INDEX(Historical!$F$7:$F$1270,MATCH(B74,Historical!$B$7:$B$1301,0)))^(1/3)-1)*100)</f>
        <v>6.4392109888903093</v>
      </c>
      <c r="U74" s="714">
        <f>IF(INDEX(Historical!$H$7:$H$1270,MATCH(B74,Historical!$B$7:$B$1301,0))=0,"n/a",((INDEX(Historical!$C$7:$C$1279,MATCH(B74,Historical!$B$7:$B$1301,0))/INDEX(Historical!$H$7:$H$1270,MATCH(B74,Historical!$B$7:$B$1301,0)))^(1/5)-1)*100)</f>
        <v>5.7509877630735673</v>
      </c>
      <c r="V74" s="714" t="str">
        <f>IF(INDEX(Historical!$O$7:$O$1270,MATCH(B74,Historical!$B$7:$B$1301,0))=0,"n/a",((INDEX(Historical!$C$7:$C$1279,MATCH(B74,Historical!$B$7:$B$1301,0))/INDEX(Historical!$O$7:$O$1270,MATCH(B74,Historical!$B$7:$B$1301,0)))^(1/10)-1)*100)</f>
        <v>n/a</v>
      </c>
      <c r="W74" s="715" t="str">
        <f>IF(OR(U74&lt;=0,U74="n/a",V74&lt;=0,V74="n/a"),"n/a",U74/V74)</f>
        <v>n/a</v>
      </c>
      <c r="X74" s="716" t="str">
        <f>IF(OR(AJ74&lt;=0,AJ74="n/a",U74&lt;=0,U74="n/a"),"n/a",U74/AJ74)</f>
        <v>n/a</v>
      </c>
      <c r="Y74" s="676"/>
      <c r="Z74" s="663" t="str">
        <f>IF(OR(AC74&lt;0.01,AC74="n/a"),"n/a",M74/AC74*100)</f>
        <v>n/a</v>
      </c>
      <c r="AA74" s="900" t="str">
        <f>IF(OR(AC74&lt;0.01,AC74="n/a"),"n/a",I74/AC74)</f>
        <v>n/a</v>
      </c>
      <c r="AB74" s="901">
        <v>6</v>
      </c>
      <c r="AC74" s="879">
        <v>-1.17</v>
      </c>
      <c r="AD74" s="879" t="s">
        <v>136</v>
      </c>
      <c r="AE74" s="879">
        <v>0.15</v>
      </c>
      <c r="AF74" s="879">
        <v>0.73</v>
      </c>
      <c r="AG74" s="879">
        <v>-2.9000000000000004</v>
      </c>
      <c r="AH74" s="881">
        <v>216.7</v>
      </c>
      <c r="AI74" s="881">
        <v>4.84</v>
      </c>
      <c r="AJ74" s="879">
        <v>-15</v>
      </c>
      <c r="AK74" s="879">
        <v>10.4</v>
      </c>
      <c r="AL74" s="892">
        <v>2690</v>
      </c>
      <c r="AM74" s="886">
        <v>0.70000000000000007</v>
      </c>
      <c r="AN74" s="879">
        <v>0.43</v>
      </c>
      <c r="AO74" s="753" t="str">
        <f>IF(U74="n/a","n/a",IF(AA74&lt;0,"n/a",IF(AA74="n/a","n/a",J74+U74-AA74)))</f>
        <v>n/a</v>
      </c>
      <c r="AP74" s="754">
        <f>IF(U74="n/a","n/a",J74+U74)</f>
        <v>8.7628199609939692</v>
      </c>
      <c r="AQ74" s="902" t="str">
        <f>IF(OR(AC74&lt;0.01,AF74="n/a"),"n/a",(I74/SQRT(22.5*AC74*(I74/AF74))-1)*100)</f>
        <v>n/a</v>
      </c>
      <c r="AR74" s="663">
        <f>INDEX(Historical!$C$7:$C$1279,MATCH(B74,Historical!$B$7:$B$1301,0))*IF(AH74="n/a",1.03,IF(AH74&lt;0,1.01,IF(AH74&gt;10,1.1,(1+AH74/100))))</f>
        <v>0.90200000000000002</v>
      </c>
      <c r="AS74" s="900">
        <f>IF($AI74="n/a",1.03*AR74,IF($AI74&lt;0,1.01*AR74,IF($AI74&gt;10,1.1*AR74,(1+$AI74/100)*AR74)))</f>
        <v>0.94565680000000008</v>
      </c>
      <c r="AT74" s="900">
        <f>IF($AK74="n/a",1.03*AS74,IF($AK74&lt;0,1.01*AS74,IF($AK74&gt;10,1.1*AS74,(1+$AK74/100)*AS74)))</f>
        <v>1.0402224800000002</v>
      </c>
      <c r="AU74" s="900">
        <f>IF($AK74="n/a",1.03*AT74,IF($AK74&lt;0,1.01*AT74,IF($AK74&gt;10,1.1*AT74,(1+$AK74/100)*AT74)))</f>
        <v>1.1442447280000003</v>
      </c>
      <c r="AV74" s="900">
        <f>IF($AK74="n/a",1.03*AU74,IF($AK74&lt;0,1.01*AU74,IF($AK74&gt;10,1.1*AU74,(1+$AK74/100)*AU74)))</f>
        <v>1.2586692008000004</v>
      </c>
      <c r="AW74" s="663">
        <f>SUM(AR74:AV74)</f>
        <v>5.2907932088000003</v>
      </c>
      <c r="AX74" s="761">
        <f>AW74/I74*100</f>
        <v>18.970215879526712</v>
      </c>
      <c r="AY74" s="948">
        <v>1.36</v>
      </c>
      <c r="AZ74" s="886">
        <v>56.220000000000006</v>
      </c>
      <c r="BA74" s="886">
        <v>-39.92</v>
      </c>
      <c r="BB74" s="886">
        <v>-0.27999999999999997</v>
      </c>
      <c r="BC74" s="886">
        <v>-20.309999999999999</v>
      </c>
      <c r="BE74" s="635">
        <v>2013</v>
      </c>
      <c r="BF74" s="912">
        <f>IF(BE74&gt;2008,0,IF(BE74&gt;2001,1,IF(BE74&gt;1990,2,IF(BE74&gt;1980,3,IF(BE74&gt;1973,4,IF(BE74&gt;1970,5,IF(BE74&gt;1960,6,IF(BE74&gt;1958,7,IF(BE74&gt;1953,8,9)))))))))</f>
        <v>0</v>
      </c>
      <c r="BG74" s="896">
        <v>-1.4000000000000001</v>
      </c>
    </row>
    <row r="75" spans="1:59" ht="11.25" customHeight="1" x14ac:dyDescent="0.2">
      <c r="A75" s="877" t="s">
        <v>961</v>
      </c>
      <c r="B75" s="889" t="s">
        <v>962</v>
      </c>
      <c r="C75" s="946" t="s">
        <v>123</v>
      </c>
      <c r="D75" s="946" t="s">
        <v>4348</v>
      </c>
      <c r="E75" s="746">
        <v>9</v>
      </c>
      <c r="F75" s="1185">
        <v>435</v>
      </c>
      <c r="G75" s="1197" t="s">
        <v>115</v>
      </c>
      <c r="H75" s="1197" t="s">
        <v>115</v>
      </c>
      <c r="I75" s="888">
        <v>114.09</v>
      </c>
      <c r="J75" s="663">
        <f>(M75/I75)*100</f>
        <v>2.0334823385046894</v>
      </c>
      <c r="K75" s="891">
        <v>0.57999999999999996</v>
      </c>
      <c r="L75" s="901">
        <v>4</v>
      </c>
      <c r="M75" s="654">
        <f>K75*L75</f>
        <v>2.3199999999999998</v>
      </c>
      <c r="N75" s="884" t="s">
        <v>325</v>
      </c>
      <c r="O75" s="747">
        <v>0.52</v>
      </c>
      <c r="P75" s="1200">
        <v>43620</v>
      </c>
      <c r="Q75" s="1200">
        <v>43635</v>
      </c>
      <c r="R75" s="654">
        <f>(K75-O75)/O75*100</f>
        <v>11.538461538461526</v>
      </c>
      <c r="S75" s="714">
        <f>IF(INDEX(Historical!$D$7:$D$1277,MATCH(B75,Historical!$B$7:$B$1301,0))=0,"n/a",(INDEX(Historical!$C$7:$C$1279,MATCH(B75,Historical!$B$7:$B$1301,0))/INDEX(Historical!$D$7:$D$1277,MATCH(B75,Historical!$B$7:$B$1301,0))-1)*100)</f>
        <v>12.437810945273631</v>
      </c>
      <c r="T75" s="714">
        <f>IF(INDEX(Historical!$F$7:$F$1270,MATCH(B75,Historical!$B$7:$B$1301,0))=0,"n/a",((INDEX(Historical!$C$7:$C$1279,MATCH(B75,Historical!$B$7:$B$1301,0))/INDEX(Historical!$F$7:$F$1270,MATCH(B75,Historical!$B$7:$B$1301,0)))^(1/3)-1)*100)</f>
        <v>12.200851329591501</v>
      </c>
      <c r="U75" s="714">
        <f>IF(INDEX(Historical!$H$7:$H$1270,MATCH(B75,Historical!$B$7:$B$1301,0))=0,"n/a",((INDEX(Historical!$C$7:$C$1279,MATCH(B75,Historical!$B$7:$B$1301,0))/INDEX(Historical!$H$7:$H$1270,MATCH(B75,Historical!$B$7:$B$1301,0)))^(1/5)-1)*100)</f>
        <v>11.019873502812839</v>
      </c>
      <c r="V75" s="714">
        <f>IF(INDEX(Historical!$O$7:$O$1270,MATCH(B75,Historical!$B$7:$B$1301,0))=0,"n/a",((INDEX(Historical!$C$7:$C$1279,MATCH(B75,Historical!$B$7:$B$1301,0))/INDEX(Historical!$O$7:$O$1270,MATCH(B75,Historical!$B$7:$B$1301,0)))^(1/10)-1)*100)</f>
        <v>6.3591507259354696</v>
      </c>
      <c r="W75" s="715">
        <f>IF(OR(U75&lt;=0,U75="n/a",V75&lt;=0,V75="n/a"),"n/a",U75/V75)</f>
        <v>1.7329159156220109</v>
      </c>
      <c r="X75" s="716">
        <f>IF(OR(AJ75&lt;=0,AJ75="n/a",U75&lt;=0,U75="n/a"),"n/a",U75/AJ75)</f>
        <v>1.6447572392257968</v>
      </c>
      <c r="Y75" s="677"/>
      <c r="Z75" s="663">
        <f>IF(OR(AC75&lt;0.01,AC75="n/a"),"n/a",M75/AC75*100)</f>
        <v>33.574529667149058</v>
      </c>
      <c r="AA75" s="900">
        <f>IF(OR(AC75&lt;0.01,AC75="n/a"),"n/a",I75/AC75)</f>
        <v>16.51085383502171</v>
      </c>
      <c r="AB75" s="901">
        <v>12</v>
      </c>
      <c r="AC75" s="879">
        <v>6.91</v>
      </c>
      <c r="AD75" s="879">
        <v>2.06</v>
      </c>
      <c r="AE75" s="879">
        <v>1.34</v>
      </c>
      <c r="AF75" s="879">
        <v>7.94</v>
      </c>
      <c r="AG75" s="879">
        <v>52</v>
      </c>
      <c r="AH75" s="879">
        <v>-32.800000000000004</v>
      </c>
      <c r="AI75" s="879">
        <v>13.469999999999999</v>
      </c>
      <c r="AJ75" s="879">
        <v>6.7</v>
      </c>
      <c r="AK75" s="879">
        <v>7.89</v>
      </c>
      <c r="AL75" s="892">
        <v>9460</v>
      </c>
      <c r="AM75" s="886">
        <v>0.6</v>
      </c>
      <c r="AN75" s="879">
        <v>2.4</v>
      </c>
      <c r="AO75" s="753">
        <f>IF(U75="n/a","n/a",IF(AA75&lt;0,"n/a",IF(AA75="n/a","n/a",J75+U75-AA75)))</f>
        <v>-3.4574979937041803</v>
      </c>
      <c r="AP75" s="754">
        <f>IF(U75="n/a","n/a",J75+U75)</f>
        <v>13.053355841317529</v>
      </c>
      <c r="AQ75" s="902">
        <f>IF(OR(AC75&lt;0.01,AF75="n/a"),"n/a",(I75/SQRT(22.5*AC75*(I75/AF75))-1)*100)</f>
        <v>141.38137592713446</v>
      </c>
      <c r="AR75" s="663">
        <f>INDEX(Historical!$C$7:$C$1279,MATCH(B75,Historical!$B$7:$B$1301,0))*IF(AH75="n/a",1.03,IF(AH75&lt;0,1.01,IF(AH75&gt;10,1.1,(1+AH75/100))))</f>
        <v>2.2826</v>
      </c>
      <c r="AS75" s="900">
        <f>IF($AI75="n/a",1.03*AR75,IF($AI75&lt;0,1.01*AR75,IF($AI75&gt;10,1.1*AR75,(1+$AI75/100)*AR75)))</f>
        <v>2.5108600000000001</v>
      </c>
      <c r="AT75" s="900">
        <f>IF($AK75="n/a",1.03*AS75,IF($AK75&lt;0,1.01*AS75,IF($AK75&gt;10,1.1*AS75,(1+$AK75/100)*AS75)))</f>
        <v>2.7089668539999998</v>
      </c>
      <c r="AU75" s="900">
        <f>IF($AK75="n/a",1.03*AT75,IF($AK75&lt;0,1.01*AT75,IF($AK75&gt;10,1.1*AT75,(1+$AK75/100)*AT75)))</f>
        <v>2.9227043387805995</v>
      </c>
      <c r="AV75" s="900">
        <f>IF($AK75="n/a",1.03*AU75,IF($AK75&lt;0,1.01*AU75,IF($AK75&gt;10,1.1*AU75,(1+$AK75/100)*AU75)))</f>
        <v>3.1533057111103888</v>
      </c>
      <c r="AW75" s="663">
        <f>SUM(AR75:AV75)</f>
        <v>13.578436903890989</v>
      </c>
      <c r="AX75" s="761">
        <f>AW75/I75*100</f>
        <v>11.901513633001128</v>
      </c>
      <c r="AY75" s="948">
        <v>1.19</v>
      </c>
      <c r="AZ75" s="886">
        <v>48.25</v>
      </c>
      <c r="BA75" s="886">
        <v>-19.139999999999997</v>
      </c>
      <c r="BB75" s="886">
        <v>2.75</v>
      </c>
      <c r="BC75" s="886">
        <v>-4.3099999999999996</v>
      </c>
      <c r="BE75" s="635">
        <v>2011</v>
      </c>
      <c r="BF75" s="912">
        <f>IF(BE75&gt;2008,0,IF(BE75&gt;2001,1,IF(BE75&gt;1990,2,IF(BE75&gt;1980,3,IF(BE75&gt;1973,4,IF(BE75&gt;1970,5,IF(BE75&gt;1960,6,IF(BE75&gt;1958,7,IF(BE75&gt;1953,8,9)))))))))</f>
        <v>0</v>
      </c>
      <c r="BG75" s="896">
        <v>10.4</v>
      </c>
    </row>
    <row r="76" spans="1:59" ht="11.25" customHeight="1" x14ac:dyDescent="0.2">
      <c r="A76" s="885" t="s">
        <v>412</v>
      </c>
      <c r="B76" s="889" t="s">
        <v>413</v>
      </c>
      <c r="C76" s="946" t="s">
        <v>131</v>
      </c>
      <c r="D76" s="946" t="s">
        <v>4347</v>
      </c>
      <c r="E76" s="746">
        <v>13</v>
      </c>
      <c r="F76" s="1185">
        <v>280</v>
      </c>
      <c r="G76" s="1197" t="s">
        <v>115</v>
      </c>
      <c r="H76" s="1197" t="s">
        <v>115</v>
      </c>
      <c r="I76" s="888">
        <v>128.66</v>
      </c>
      <c r="J76" s="663">
        <f>(M76/I76)*100</f>
        <v>1.7099331571584022</v>
      </c>
      <c r="K76" s="891">
        <v>0.55000000000000004</v>
      </c>
      <c r="L76" s="901">
        <v>4</v>
      </c>
      <c r="M76" s="654">
        <f>K76*L76</f>
        <v>2.2000000000000002</v>
      </c>
      <c r="N76" s="884" t="s">
        <v>119</v>
      </c>
      <c r="O76" s="747">
        <v>0.5</v>
      </c>
      <c r="P76" s="875">
        <v>43962</v>
      </c>
      <c r="Q76" s="875">
        <v>43984</v>
      </c>
      <c r="R76" s="654">
        <f>(K76-O76)/O76*100</f>
        <v>10.000000000000009</v>
      </c>
      <c r="S76" s="714">
        <f>IF(INDEX(Historical!$D$7:$D$1277,MATCH(B76,Historical!$B$7:$B$1301,0))=0,"n/a",(INDEX(Historical!$C$7:$C$1279,MATCH(B76,Historical!$B$7:$B$1301,0))/INDEX(Historical!$D$7:$D$1277,MATCH(B76,Historical!$B$7:$B$1301,0))-1)*100)</f>
        <v>9.8314606741572987</v>
      </c>
      <c r="T76" s="714">
        <f>IF(INDEX(Historical!$F$7:$F$1270,MATCH(B76,Historical!$B$7:$B$1301,0))=0,"n/a",((INDEX(Historical!$C$7:$C$1279,MATCH(B76,Historical!$B$7:$B$1301,0))/INDEX(Historical!$F$7:$F$1270,MATCH(B76,Historical!$B$7:$B$1301,0)))^(1/3)-1)*100)</f>
        <v>10.095536553779105</v>
      </c>
      <c r="U76" s="714">
        <f>IF(INDEX(Historical!$H$7:$H$1270,MATCH(B76,Historical!$B$7:$B$1301,0))=0,"n/a",((INDEX(Historical!$C$7:$C$1279,MATCH(B76,Historical!$B$7:$B$1301,0))/INDEX(Historical!$H$7:$H$1270,MATCH(B76,Historical!$B$7:$B$1301,0)))^(1/5)-1)*100)</f>
        <v>10.07083936603863</v>
      </c>
      <c r="V76" s="714">
        <f>IF(INDEX(Historical!$O$7:$O$1270,MATCH(B76,Historical!$B$7:$B$1301,0))=0,"n/a",((INDEX(Historical!$C$7:$C$1279,MATCH(B76,Historical!$B$7:$B$1301,0))/INDEX(Historical!$O$7:$O$1270,MATCH(B76,Historical!$B$7:$B$1301,0)))^(1/10)-1)*100)</f>
        <v>9.0770266535466391</v>
      </c>
      <c r="W76" s="715">
        <f>IF(OR(U76&lt;=0,U76="n/a",V76&lt;=0,V76="n/a"),"n/a",U76/V76)</f>
        <v>1.109486591857002</v>
      </c>
      <c r="X76" s="716">
        <f>IF(OR(AJ76&lt;=0,AJ76="n/a",U76&lt;=0,U76="n/a"),"n/a",U76/AJ76)</f>
        <v>1.3427785821384839</v>
      </c>
      <c r="Y76" s="673"/>
      <c r="Z76" s="663">
        <f>IF(OR(AC76&lt;0.01,AC76="n/a"),"n/a",M76/AC76*100)</f>
        <v>63.03724928366762</v>
      </c>
      <c r="AA76" s="900">
        <f>IF(OR(AC76&lt;0.01,AC76="n/a"),"n/a",I76/AC76)</f>
        <v>36.865329512893979</v>
      </c>
      <c r="AB76" s="901">
        <v>12</v>
      </c>
      <c r="AC76" s="879">
        <v>3.49</v>
      </c>
      <c r="AD76" s="879">
        <v>4.33</v>
      </c>
      <c r="AE76" s="879">
        <v>6.14</v>
      </c>
      <c r="AF76" s="879">
        <v>3.63</v>
      </c>
      <c r="AG76" s="879">
        <v>10.299999999999999</v>
      </c>
      <c r="AH76" s="879">
        <v>6.7</v>
      </c>
      <c r="AI76" s="879">
        <v>10.050000000000001</v>
      </c>
      <c r="AJ76" s="879">
        <v>7.5</v>
      </c>
      <c r="AK76" s="879">
        <v>8.3000000000000007</v>
      </c>
      <c r="AL76" s="892">
        <v>22350</v>
      </c>
      <c r="AM76" s="886">
        <v>0.3</v>
      </c>
      <c r="AN76" s="879">
        <v>1.65</v>
      </c>
      <c r="AO76" s="753">
        <f>IF(U76="n/a","n/a",IF(AA76&lt;0,"n/a",IF(AA76="n/a","n/a",J76+U76-AA76)))</f>
        <v>-25.084556989696946</v>
      </c>
      <c r="AP76" s="754">
        <f>IF(U76="n/a","n/a",J76+U76)</f>
        <v>11.780772523197033</v>
      </c>
      <c r="AQ76" s="902">
        <f>IF(OR(AC76&lt;0.01,AF76="n/a"),"n/a",(I76/SQRT(22.5*AC76*(I76/AF76))-1)*100)</f>
        <v>143.87715134359956</v>
      </c>
      <c r="AR76" s="663">
        <f>INDEX(Historical!$C$7:$C$1279,MATCH(B76,Historical!$B$7:$B$1301,0))*IF(AH76="n/a",1.03,IF(AH76&lt;0,1.01,IF(AH76&gt;10,1.1,(1+AH76/100))))</f>
        <v>2.085985</v>
      </c>
      <c r="AS76" s="900">
        <f>IF($AI76="n/a",1.03*AR76,IF($AI76&lt;0,1.01*AR76,IF($AI76&gt;10,1.1*AR76,(1+$AI76/100)*AR76)))</f>
        <v>2.2945835000000003</v>
      </c>
      <c r="AT76" s="900">
        <f>IF($AK76="n/a",1.03*AS76,IF($AK76&lt;0,1.01*AS76,IF($AK76&gt;10,1.1*AS76,(1+$AK76/100)*AS76)))</f>
        <v>2.4850339305000002</v>
      </c>
      <c r="AU76" s="900">
        <f>IF($AK76="n/a",1.03*AT76,IF($AK76&lt;0,1.01*AT76,IF($AK76&gt;10,1.1*AT76,(1+$AK76/100)*AT76)))</f>
        <v>2.6912917467315003</v>
      </c>
      <c r="AV76" s="900">
        <f>IF($AK76="n/a",1.03*AU76,IF($AK76&lt;0,1.01*AU76,IF($AK76&gt;10,1.1*AU76,(1+$AK76/100)*AU76)))</f>
        <v>2.9146689617102148</v>
      </c>
      <c r="AW76" s="663">
        <f>SUM(AR76:AV76)</f>
        <v>12.471563138941717</v>
      </c>
      <c r="AX76" s="761">
        <f>AW76/I76*100</f>
        <v>9.6934269694868007</v>
      </c>
      <c r="AY76" s="948">
        <v>0.2</v>
      </c>
      <c r="AZ76" s="886">
        <v>39.85</v>
      </c>
      <c r="BA76" s="886">
        <v>-9.1999999999999993</v>
      </c>
      <c r="BB76" s="886">
        <v>3.3300000000000005</v>
      </c>
      <c r="BC76" s="886">
        <v>3.1199999999999997</v>
      </c>
      <c r="BE76" s="635">
        <v>2008</v>
      </c>
      <c r="BF76" s="912">
        <f>IF(BE76&gt;2008,0,IF(BE76&gt;2001,1,IF(BE76&gt;1990,2,IF(BE76&gt;1980,3,IF(BE76&gt;1973,4,IF(BE76&gt;1970,5,IF(BE76&gt;1960,6,IF(BE76&gt;1958,7,IF(BE76&gt;1953,8,9)))))))))</f>
        <v>1</v>
      </c>
      <c r="BG76" s="896">
        <v>2.8000000000000003</v>
      </c>
    </row>
    <row r="77" spans="1:59" ht="11.25" customHeight="1" x14ac:dyDescent="0.2">
      <c r="A77" s="877" t="s">
        <v>129</v>
      </c>
      <c r="B77" s="889" t="s">
        <v>130</v>
      </c>
      <c r="C77" s="946" t="s">
        <v>131</v>
      </c>
      <c r="D77" s="946" t="s">
        <v>4347</v>
      </c>
      <c r="E77" s="746">
        <v>65</v>
      </c>
      <c r="F77" s="1185">
        <v>1</v>
      </c>
      <c r="G77" s="1185" t="s">
        <v>37</v>
      </c>
      <c r="H77" s="1185" t="s">
        <v>37</v>
      </c>
      <c r="I77" s="879">
        <v>78.63</v>
      </c>
      <c r="J77" s="663">
        <f>(M77/I77)*100</f>
        <v>1.5515706473356226</v>
      </c>
      <c r="K77" s="891">
        <v>0.30499999999999999</v>
      </c>
      <c r="L77" s="901">
        <v>4</v>
      </c>
      <c r="M77" s="654">
        <f>K77*L77</f>
        <v>1.22</v>
      </c>
      <c r="N77" s="884" t="s">
        <v>119</v>
      </c>
      <c r="O77" s="747">
        <v>0.27500000000000002</v>
      </c>
      <c r="P77" s="630">
        <v>43691</v>
      </c>
      <c r="Q77" s="630">
        <v>43711</v>
      </c>
      <c r="R77" s="654">
        <f>(K77-O77)/O77*100</f>
        <v>10.909090909090898</v>
      </c>
      <c r="S77" s="714">
        <f>IF(INDEX(Historical!$D$7:$D$1277,MATCH(B77,Historical!$B$7:$B$1301,0))=0,"n/a",(INDEX(Historical!$C$7:$C$1279,MATCH(B77,Historical!$B$7:$B$1301,0))/INDEX(Historical!$D$7:$D$1277,MATCH(B77,Historical!$B$7:$B$1301,0))-1)*100)</f>
        <v>9.4339622641509422</v>
      </c>
      <c r="T77" s="714">
        <f>IF(INDEX(Historical!$F$7:$F$1270,MATCH(B77,Historical!$B$7:$B$1301,0))=0,"n/a",((INDEX(Historical!$C$7:$C$1279,MATCH(B77,Historical!$B$7:$B$1301,0))/INDEX(Historical!$F$7:$F$1270,MATCH(B77,Historical!$B$7:$B$1301,0)))^(1/3)-1)*100)</f>
        <v>8.2689515415704129</v>
      </c>
      <c r="U77" s="714">
        <f>IF(INDEX(Historical!$H$7:$H$1270,MATCH(B77,Historical!$B$7:$B$1301,0))=0,"n/a",((INDEX(Historical!$C$7:$C$1279,MATCH(B77,Historical!$B$7:$B$1301,0))/INDEX(Historical!$H$7:$H$1270,MATCH(B77,Historical!$B$7:$B$1301,0)))^(1/5)-1)*100)</f>
        <v>6.9241925628751311</v>
      </c>
      <c r="V77" s="714">
        <f>IF(INDEX(Historical!$O$7:$O$1270,MATCH(B77,Historical!$B$7:$B$1301,0))=0,"n/a",((INDEX(Historical!$C$7:$C$1279,MATCH(B77,Historical!$B$7:$B$1301,0))/INDEX(Historical!$O$7:$O$1270,MATCH(B77,Historical!$B$7:$B$1301,0)))^(1/10)-1)*100)</f>
        <v>8.6717500787874648</v>
      </c>
      <c r="W77" s="715">
        <f>IF(OR(U77&lt;=0,U77="n/a",V77&lt;=0,V77="n/a"),"n/a",U77/V77)</f>
        <v>0.79847695101509575</v>
      </c>
      <c r="X77" s="716">
        <f>IF(OR(AJ77&lt;=0,AJ77="n/a",U77&lt;=0,U77="n/a"),"n/a",U77/AJ77)</f>
        <v>0.88771699524040149</v>
      </c>
      <c r="Y77" s="676"/>
      <c r="Z77" s="663">
        <f>IF(OR(AC77&lt;0.01,AC77="n/a"),"n/a",M77/AC77*100)</f>
        <v>52.813852813852812</v>
      </c>
      <c r="AA77" s="900">
        <f>IF(OR(AC77&lt;0.01,AC77="n/a"),"n/a",I77/AC77)</f>
        <v>34.038961038961034</v>
      </c>
      <c r="AB77" s="901">
        <v>12</v>
      </c>
      <c r="AC77" s="879">
        <v>2.31</v>
      </c>
      <c r="AD77" s="879">
        <v>5.57</v>
      </c>
      <c r="AE77" s="879">
        <v>6.07</v>
      </c>
      <c r="AF77" s="879">
        <v>4.71</v>
      </c>
      <c r="AG77" s="879">
        <v>14.299999999999999</v>
      </c>
      <c r="AH77" s="879">
        <v>32.6</v>
      </c>
      <c r="AI77" s="879">
        <v>6.2399999999999993</v>
      </c>
      <c r="AJ77" s="879">
        <v>7.8</v>
      </c>
      <c r="AK77" s="879">
        <v>6</v>
      </c>
      <c r="AL77" s="892">
        <v>2920</v>
      </c>
      <c r="AM77" s="886">
        <v>1</v>
      </c>
      <c r="AN77" s="879">
        <v>0.85</v>
      </c>
      <c r="AO77" s="753">
        <f>IF(U77="n/a","n/a",IF(AA77&lt;0,"n/a",IF(AA77="n/a","n/a",J77+U77-AA77)))</f>
        <v>-25.56319782875028</v>
      </c>
      <c r="AP77" s="754">
        <f>IF(U77="n/a","n/a",J77+U77)</f>
        <v>8.4757632102107543</v>
      </c>
      <c r="AQ77" s="902">
        <f>IF(OR(AC77&lt;0.01,AF77="n/a"),"n/a",(I77/SQRT(22.5*AC77*(I77/AF77))-1)*100)</f>
        <v>166.93611927742521</v>
      </c>
      <c r="AR77" s="663">
        <f>INDEX(Historical!$C$7:$C$1279,MATCH(B77,Historical!$B$7:$B$1301,0))*IF(AH77="n/a",1.03,IF(AH77&lt;0,1.01,IF(AH77&gt;10,1.1,(1+AH77/100))))</f>
        <v>1.276</v>
      </c>
      <c r="AS77" s="900">
        <f>IF($AI77="n/a",1.03*AR77,IF($AI77&lt;0,1.01*AR77,IF($AI77&gt;10,1.1*AR77,(1+$AI77/100)*AR77)))</f>
        <v>1.3556224000000001</v>
      </c>
      <c r="AT77" s="900">
        <f>IF($AK77="n/a",1.03*AS77,IF($AK77&lt;0,1.01*AS77,IF($AK77&gt;10,1.1*AS77,(1+$AK77/100)*AS77)))</f>
        <v>1.4369597440000001</v>
      </c>
      <c r="AU77" s="900">
        <f>IF($AK77="n/a",1.03*AT77,IF($AK77&lt;0,1.01*AT77,IF($AK77&gt;10,1.1*AT77,(1+$AK77/100)*AT77)))</f>
        <v>1.5231773286400003</v>
      </c>
      <c r="AV77" s="900">
        <f>IF($AK77="n/a",1.03*AU77,IF($AK77&lt;0,1.01*AU77,IF($AK77&gt;10,1.1*AU77,(1+$AK77/100)*AU77)))</f>
        <v>1.6145679683584004</v>
      </c>
      <c r="AW77" s="663">
        <f>SUM(AR77:AV77)</f>
        <v>7.2063274409984013</v>
      </c>
      <c r="AX77" s="761">
        <f>AW77/I77*100</f>
        <v>9.164857485690451</v>
      </c>
      <c r="AY77" s="948">
        <v>-0.08</v>
      </c>
      <c r="AZ77" s="886">
        <v>20.76</v>
      </c>
      <c r="BA77" s="886">
        <v>-18.64</v>
      </c>
      <c r="BB77" s="886">
        <v>-0.13999999999999999</v>
      </c>
      <c r="BC77" s="886">
        <v>-7.580000000000001</v>
      </c>
      <c r="BE77" s="635">
        <v>1955</v>
      </c>
      <c r="BF77" s="912">
        <f>IF(BE77&gt;2008,0,IF(BE77&gt;2001,1,IF(BE77&gt;1990,2,IF(BE77&gt;1980,3,IF(BE77&gt;1973,4,IF(BE77&gt;1970,5,IF(BE77&gt;1960,6,IF(BE77&gt;1958,7,IF(BE77&gt;1953,8,9)))))))))</f>
        <v>8</v>
      </c>
      <c r="BG77" s="896">
        <v>5.3</v>
      </c>
    </row>
    <row r="78" spans="1:59" ht="11.25" customHeight="1" x14ac:dyDescent="0.2">
      <c r="A78" s="877" t="s">
        <v>907</v>
      </c>
      <c r="B78" s="889" t="s">
        <v>908</v>
      </c>
      <c r="C78" s="946" t="s">
        <v>108</v>
      </c>
      <c r="D78" s="946" t="s">
        <v>4350</v>
      </c>
      <c r="E78" s="746">
        <v>8</v>
      </c>
      <c r="F78" s="1185">
        <v>533</v>
      </c>
      <c r="G78" s="1182" t="s">
        <v>115</v>
      </c>
      <c r="H78" s="1182" t="s">
        <v>115</v>
      </c>
      <c r="I78" s="888">
        <v>95.2</v>
      </c>
      <c r="J78" s="663">
        <f>(M78/I78)*100</f>
        <v>1.8067226890756301</v>
      </c>
      <c r="K78" s="891">
        <v>0.43</v>
      </c>
      <c r="L78" s="901">
        <v>4</v>
      </c>
      <c r="M78" s="654">
        <f>K78*L78</f>
        <v>1.72</v>
      </c>
      <c r="N78" s="884" t="s">
        <v>692</v>
      </c>
      <c r="O78" s="747">
        <v>0.39</v>
      </c>
      <c r="P78" s="875">
        <v>43741</v>
      </c>
      <c r="Q78" s="875">
        <v>43777</v>
      </c>
      <c r="R78" s="654">
        <f>(K78-O78)/O78*100</f>
        <v>10.25641025641025</v>
      </c>
      <c r="S78" s="714">
        <f>IF(INDEX(Historical!$D$7:$D$1277,MATCH(B78,Historical!$B$7:$B$1301,0))=0,"n/a",(INDEX(Historical!$C$7:$C$1279,MATCH(B78,Historical!$B$7:$B$1301,0))/INDEX(Historical!$D$7:$D$1277,MATCH(B78,Historical!$B$7:$B$1301,0))-1)*100)</f>
        <v>11.111111111111116</v>
      </c>
      <c r="T78" s="714">
        <f>IF(INDEX(Historical!$F$7:$F$1270,MATCH(B78,Historical!$B$7:$B$1301,0))=0,"n/a",((INDEX(Historical!$C$7:$C$1279,MATCH(B78,Historical!$B$7:$B$1301,0))/INDEX(Historical!$F$7:$F$1270,MATCH(B78,Historical!$B$7:$B$1301,0)))^(1/3)-1)*100)</f>
        <v>10.371685242543283</v>
      </c>
      <c r="U78" s="714">
        <f>IF(INDEX(Historical!$H$7:$H$1270,MATCH(B78,Historical!$B$7:$B$1301,0))=0,"n/a",((INDEX(Historical!$C$7:$C$1279,MATCH(B78,Historical!$B$7:$B$1301,0))/INDEX(Historical!$H$7:$H$1270,MATCH(B78,Historical!$B$7:$B$1301,0)))^(1/5)-1)*100)</f>
        <v>10.300830235778413</v>
      </c>
      <c r="V78" s="714">
        <f>IF(INDEX(Historical!$O$7:$O$1270,MATCH(B78,Historical!$B$7:$B$1301,0))=0,"n/a",((INDEX(Historical!$C$7:$C$1279,MATCH(B78,Historical!$B$7:$B$1301,0))/INDEX(Historical!$O$7:$O$1270,MATCH(B78,Historical!$B$7:$B$1301,0)))^(1/10)-1)*100)</f>
        <v>8.3125420397767602</v>
      </c>
      <c r="W78" s="715">
        <f>IF(OR(U78&lt;=0,U78="n/a",V78&lt;=0,V78="n/a"),"n/a",U78/V78)</f>
        <v>1.2391913552421625</v>
      </c>
      <c r="X78" s="716">
        <f>IF(OR(AJ78&lt;=0,AJ78="n/a",U78&lt;=0,U78="n/a"),"n/a",U78/AJ78)</f>
        <v>1.3734440314371217</v>
      </c>
      <c r="Y78" s="676"/>
      <c r="Z78" s="663">
        <f>IF(OR(AC78&lt;0.01,AC78="n/a"),"n/a",M78/AC78*100)</f>
        <v>26.060606060606062</v>
      </c>
      <c r="AA78" s="900">
        <f>IF(OR(AC78&lt;0.01,AC78="n/a"),"n/a",I78/AC78)</f>
        <v>14.424242424242426</v>
      </c>
      <c r="AB78" s="901">
        <v>12</v>
      </c>
      <c r="AC78" s="879">
        <v>6.6</v>
      </c>
      <c r="AD78" s="879">
        <v>1.47</v>
      </c>
      <c r="AE78" s="879">
        <v>1.77</v>
      </c>
      <c r="AF78" s="879">
        <v>3.63</v>
      </c>
      <c r="AG78" s="879">
        <v>24.2</v>
      </c>
      <c r="AH78" s="879">
        <v>9.1</v>
      </c>
      <c r="AI78" s="879">
        <v>154.85999999999999</v>
      </c>
      <c r="AJ78" s="879">
        <v>7.5</v>
      </c>
      <c r="AK78" s="879">
        <v>9.75</v>
      </c>
      <c r="AL78" s="892">
        <v>79690</v>
      </c>
      <c r="AM78" s="886">
        <v>0.1</v>
      </c>
      <c r="AN78" s="879">
        <v>6.38</v>
      </c>
      <c r="AO78" s="753">
        <f>IF(U78="n/a","n/a",IF(AA78&lt;0,"n/a",IF(AA78="n/a","n/a",J78+U78-AA78)))</f>
        <v>-2.3166894993883815</v>
      </c>
      <c r="AP78" s="754">
        <f>IF(U78="n/a","n/a",J78+U78)</f>
        <v>12.107552924854044</v>
      </c>
      <c r="AQ78" s="902">
        <f>IF(OR(AC78&lt;0.01,AF78="n/a"),"n/a",(I78/SQRT(22.5*AC78*(I78/AF78))-1)*100)</f>
        <v>52.548717172944826</v>
      </c>
      <c r="AR78" s="663">
        <f>INDEX(Historical!$C$7:$C$1279,MATCH(B78,Historical!$B$7:$B$1301,0))*IF(AH78="n/a",1.03,IF(AH78&lt;0,1.01,IF(AH78&gt;10,1.1,(1+AH78/100))))</f>
        <v>1.7456</v>
      </c>
      <c r="AS78" s="900">
        <f>IF($AI78="n/a",1.03*AR78,IF($AI78&lt;0,1.01*AR78,IF($AI78&gt;10,1.1*AR78,(1+$AI78/100)*AR78)))</f>
        <v>1.9201600000000001</v>
      </c>
      <c r="AT78" s="900">
        <f>IF($AK78="n/a",1.03*AS78,IF($AK78&lt;0,1.01*AS78,IF($AK78&gt;10,1.1*AS78,(1+$AK78/100)*AS78)))</f>
        <v>2.1073756000000001</v>
      </c>
      <c r="AU78" s="900">
        <f>IF($AK78="n/a",1.03*AT78,IF($AK78&lt;0,1.01*AT78,IF($AK78&gt;10,1.1*AT78,(1+$AK78/100)*AT78)))</f>
        <v>2.3128447209999998</v>
      </c>
      <c r="AV78" s="900">
        <f>IF($AK78="n/a",1.03*AU78,IF($AK78&lt;0,1.01*AU78,IF($AK78&gt;10,1.1*AU78,(1+$AK78/100)*AU78)))</f>
        <v>2.5383470812974998</v>
      </c>
      <c r="AW78" s="663">
        <f>SUM(AR78:AV78)</f>
        <v>10.624327402297499</v>
      </c>
      <c r="AX78" s="761">
        <f>AW78/I78*100</f>
        <v>11.160007775522583</v>
      </c>
      <c r="AY78" s="948">
        <v>1.1100000000000001</v>
      </c>
      <c r="AZ78" s="886">
        <v>42.089999999999996</v>
      </c>
      <c r="BA78" s="886">
        <v>-31.080000000000002</v>
      </c>
      <c r="BB78" s="886">
        <v>1.54</v>
      </c>
      <c r="BC78" s="886">
        <v>-13.41</v>
      </c>
      <c r="BE78" s="635">
        <v>2012</v>
      </c>
      <c r="BF78" s="912">
        <f>IF(BE78&gt;2008,0,IF(BE78&gt;2001,1,IF(BE78&gt;1990,2,IF(BE78&gt;1980,3,IF(BE78&gt;1973,4,IF(BE78&gt;1970,5,IF(BE78&gt;1960,6,IF(BE78&gt;1958,7,IF(BE78&gt;1953,8,9)))))))))</f>
        <v>0</v>
      </c>
      <c r="BG78" s="896">
        <v>2.8000000000000003</v>
      </c>
    </row>
    <row r="79" spans="1:59" ht="11.25" customHeight="1" x14ac:dyDescent="0.2">
      <c r="A79" s="885" t="s">
        <v>450</v>
      </c>
      <c r="B79" s="889" t="s">
        <v>451</v>
      </c>
      <c r="C79" s="946" t="s">
        <v>108</v>
      </c>
      <c r="D79" s="946" t="s">
        <v>118</v>
      </c>
      <c r="E79" s="746">
        <v>18</v>
      </c>
      <c r="F79" s="1185">
        <v>183</v>
      </c>
      <c r="G79" s="1197" t="s">
        <v>106</v>
      </c>
      <c r="H79" s="1197" t="s">
        <v>106</v>
      </c>
      <c r="I79" s="888">
        <v>40.56</v>
      </c>
      <c r="J79" s="663">
        <f>(M79/I79)*100</f>
        <v>4.0433925049309662</v>
      </c>
      <c r="K79" s="891">
        <v>0.41</v>
      </c>
      <c r="L79" s="901">
        <v>4</v>
      </c>
      <c r="M79" s="654">
        <f>K79*L79</f>
        <v>1.64</v>
      </c>
      <c r="N79" s="884" t="s">
        <v>218</v>
      </c>
      <c r="O79" s="747">
        <v>0.4</v>
      </c>
      <c r="P79" s="875">
        <v>43828</v>
      </c>
      <c r="Q79" s="875">
        <v>43844</v>
      </c>
      <c r="R79" s="654">
        <f>(K79-O79)/O79*100</f>
        <v>2.4999999999999885</v>
      </c>
      <c r="S79" s="714">
        <f>IF(INDEX(Historical!$D$7:$D$1277,MATCH(B79,Historical!$B$7:$B$1301,0))=0,"n/a",(INDEX(Historical!$C$7:$C$1279,MATCH(B79,Historical!$B$7:$B$1301,0))/INDEX(Historical!$D$7:$D$1277,MATCH(B79,Historical!$B$7:$B$1301,0))-1)*100)</f>
        <v>2.5641025641025772</v>
      </c>
      <c r="T79" s="714">
        <f>IF(INDEX(Historical!$F$7:$F$1270,MATCH(B79,Historical!$B$7:$B$1301,0))=0,"n/a",((INDEX(Historical!$C$7:$C$1279,MATCH(B79,Historical!$B$7:$B$1301,0))/INDEX(Historical!$F$7:$F$1270,MATCH(B79,Historical!$B$7:$B$1301,0)))^(1/3)-1)*100)</f>
        <v>4.5515917149420382</v>
      </c>
      <c r="U79" s="714">
        <f>IF(INDEX(Historical!$H$7:$H$1270,MATCH(B79,Historical!$B$7:$B$1301,0))=0,"n/a",((INDEX(Historical!$C$7:$C$1279,MATCH(B79,Historical!$B$7:$B$1301,0))/INDEX(Historical!$H$7:$H$1270,MATCH(B79,Historical!$B$7:$B$1301,0)))^(1/5)-1)*100)</f>
        <v>8.1780741066402882</v>
      </c>
      <c r="V79" s="714">
        <f>IF(INDEX(Historical!$O$7:$O$1270,MATCH(B79,Historical!$B$7:$B$1301,0))=0,"n/a",((INDEX(Historical!$C$7:$C$1279,MATCH(B79,Historical!$B$7:$B$1301,0))/INDEX(Historical!$O$7:$O$1270,MATCH(B79,Historical!$B$7:$B$1301,0)))^(1/10)-1)*100)</f>
        <v>7.1773462536293131</v>
      </c>
      <c r="W79" s="715">
        <f>IF(OR(U79&lt;=0,U79="n/a",V79&lt;=0,V79="n/a"),"n/a",U79/V79)</f>
        <v>1.1394286714960902</v>
      </c>
      <c r="X79" s="716" t="str">
        <f>IF(OR(AJ79&lt;=0,AJ79="n/a",U79&lt;=0,U79="n/a"),"n/a",U79/AJ79)</f>
        <v>n/a</v>
      </c>
      <c r="Y79" s="671"/>
      <c r="Z79" s="663" t="str">
        <f>IF(OR(AC79&lt;0.01,AC79="n/a"),"n/a",M79/AC79*100)</f>
        <v>n/a</v>
      </c>
      <c r="AA79" s="900" t="str">
        <f>IF(OR(AC79&lt;0.01,AC79="n/a"),"n/a",I79/AC79)</f>
        <v>n/a</v>
      </c>
      <c r="AB79" s="901">
        <v>12</v>
      </c>
      <c r="AC79" s="879">
        <v>-0.03</v>
      </c>
      <c r="AD79" s="879" t="s">
        <v>136</v>
      </c>
      <c r="AE79" s="879">
        <v>0.72</v>
      </c>
      <c r="AF79" s="881">
        <v>0.8</v>
      </c>
      <c r="AG79" s="879" t="s">
        <v>136</v>
      </c>
      <c r="AH79" s="881">
        <v>-95.6</v>
      </c>
      <c r="AI79" s="881">
        <v>4493.3999999999996</v>
      </c>
      <c r="AJ79" s="879">
        <v>-14.399999999999999</v>
      </c>
      <c r="AK79" s="879">
        <v>12.989999999999998</v>
      </c>
      <c r="AL79" s="892">
        <v>3660</v>
      </c>
      <c r="AM79" s="886">
        <v>2.6</v>
      </c>
      <c r="AN79" s="879">
        <v>0.42</v>
      </c>
      <c r="AO79" s="753" t="str">
        <f>IF(U79="n/a","n/a",IF(AA79&lt;0,"n/a",IF(AA79="n/a","n/a",J79+U79-AA79)))</f>
        <v>n/a</v>
      </c>
      <c r="AP79" s="754">
        <f>IF(U79="n/a","n/a",J79+U79)</f>
        <v>12.221466611571255</v>
      </c>
      <c r="AQ79" s="902" t="str">
        <f>IF(OR(AC79&lt;0.01,AF79="n/a"),"n/a",(I79/SQRT(22.5*AC79*(I79/AF79))-1)*100)</f>
        <v>n/a</v>
      </c>
      <c r="AR79" s="663">
        <f>INDEX(Historical!$C$7:$C$1279,MATCH(B79,Historical!$B$7:$B$1301,0))*IF(AH79="n/a",1.03,IF(AH79&lt;0,1.01,IF(AH79&gt;10,1.1,(1+AH79/100))))</f>
        <v>1.6160000000000001</v>
      </c>
      <c r="AS79" s="900">
        <f>IF($AI79="n/a",1.03*AR79,IF($AI79&lt;0,1.01*AR79,IF($AI79&gt;10,1.1*AR79,(1+$AI79/100)*AR79)))</f>
        <v>1.7776000000000003</v>
      </c>
      <c r="AT79" s="900">
        <f>IF($AK79="n/a",1.03*AS79,IF($AK79&lt;0,1.01*AS79,IF($AK79&gt;10,1.1*AS79,(1+$AK79/100)*AS79)))</f>
        <v>1.9553600000000004</v>
      </c>
      <c r="AU79" s="900">
        <f>IF($AK79="n/a",1.03*AT79,IF($AK79&lt;0,1.01*AT79,IF($AK79&gt;10,1.1*AT79,(1+$AK79/100)*AT79)))</f>
        <v>2.1508960000000008</v>
      </c>
      <c r="AV79" s="900">
        <f>IF($AK79="n/a",1.03*AU79,IF($AK79&lt;0,1.01*AU79,IF($AK79&gt;10,1.1*AU79,(1+$AK79/100)*AU79)))</f>
        <v>2.365985600000001</v>
      </c>
      <c r="AW79" s="663">
        <f>SUM(AR79:AV79)</f>
        <v>9.8658416000000031</v>
      </c>
      <c r="AX79" s="761">
        <f>AW79/I79*100</f>
        <v>24.324067061143992</v>
      </c>
      <c r="AY79" s="948">
        <v>0.62</v>
      </c>
      <c r="AZ79" s="886">
        <v>27.47</v>
      </c>
      <c r="BA79" s="886">
        <v>-39.92</v>
      </c>
      <c r="BB79" s="886">
        <v>5.59</v>
      </c>
      <c r="BC79" s="886">
        <v>-22.82</v>
      </c>
      <c r="BE79" s="635">
        <v>2003</v>
      </c>
      <c r="BF79" s="912">
        <f>IF(BE79&gt;2008,0,IF(BE79&gt;2001,1,IF(BE79&gt;1990,2,IF(BE79&gt;1980,3,IF(BE79&gt;1973,4,IF(BE79&gt;1970,5,IF(BE79&gt;1960,6,IF(BE79&gt;1958,7,IF(BE79&gt;1953,8,9)))))))))</f>
        <v>1</v>
      </c>
      <c r="BG79" s="896" t="s">
        <v>136</v>
      </c>
    </row>
    <row r="80" spans="1:59" ht="11.25" customHeight="1" x14ac:dyDescent="0.2">
      <c r="A80" s="877" t="s">
        <v>985</v>
      </c>
      <c r="B80" s="889" t="s">
        <v>986</v>
      </c>
      <c r="C80" s="946" t="s">
        <v>112</v>
      </c>
      <c r="D80" s="946" t="s">
        <v>211</v>
      </c>
      <c r="E80" s="746">
        <v>9</v>
      </c>
      <c r="F80" s="1185">
        <v>410</v>
      </c>
      <c r="G80" s="1185" t="s">
        <v>115</v>
      </c>
      <c r="H80" s="1185" t="s">
        <v>115</v>
      </c>
      <c r="I80" s="888">
        <v>39.56</v>
      </c>
      <c r="J80" s="663">
        <f>(M80/I80)*100</f>
        <v>1.6177957532861478</v>
      </c>
      <c r="K80" s="891">
        <v>0.16</v>
      </c>
      <c r="L80" s="901">
        <v>4</v>
      </c>
      <c r="M80" s="654">
        <f>K80*L80</f>
        <v>0.64</v>
      </c>
      <c r="N80" s="884" t="s">
        <v>226</v>
      </c>
      <c r="O80" s="747">
        <v>0.14000000000000001</v>
      </c>
      <c r="P80" s="880">
        <v>43244</v>
      </c>
      <c r="Q80" s="880">
        <v>43259</v>
      </c>
      <c r="R80" s="654">
        <f>(K80-O80)/O80*100</f>
        <v>14.285714285714276</v>
      </c>
      <c r="S80" s="714">
        <f>IF(INDEX(Historical!$D$7:$D$1277,MATCH(B80,Historical!$B$7:$B$1301,0))=0,"n/a",(INDEX(Historical!$C$7:$C$1279,MATCH(B80,Historical!$B$7:$B$1301,0))/INDEX(Historical!$D$7:$D$1277,MATCH(B80,Historical!$B$7:$B$1301,0))-1)*100)</f>
        <v>3.2258064516129004</v>
      </c>
      <c r="T80" s="714">
        <f>IF(INDEX(Historical!$F$7:$F$1270,MATCH(B80,Historical!$B$7:$B$1301,0))=0,"n/a",((INDEX(Historical!$C$7:$C$1279,MATCH(B80,Historical!$B$7:$B$1301,0))/INDEX(Historical!$F$7:$F$1270,MATCH(B80,Historical!$B$7:$B$1301,0)))^(1/3)-1)*100)</f>
        <v>7.862363557487706</v>
      </c>
      <c r="U80" s="714">
        <f>IF(INDEX(Historical!$H$7:$H$1270,MATCH(B80,Historical!$B$7:$B$1301,0))=0,"n/a",((INDEX(Historical!$C$7:$C$1279,MATCH(B80,Historical!$B$7:$B$1301,0))/INDEX(Historical!$H$7:$H$1270,MATCH(B80,Historical!$B$7:$B$1301,0)))^(1/5)-1)*100)</f>
        <v>7.2984607999767359</v>
      </c>
      <c r="V80" s="714">
        <f>IF(INDEX(Historical!$O$7:$O$1270,MATCH(B80,Historical!$B$7:$B$1301,0))=0,"n/a",((INDEX(Historical!$C$7:$C$1279,MATCH(B80,Historical!$B$7:$B$1301,0))/INDEX(Historical!$O$7:$O$1270,MATCH(B80,Historical!$B$7:$B$1301,0)))^(1/10)-1)*100)</f>
        <v>2.9186008964760646</v>
      </c>
      <c r="W80" s="715">
        <f>IF(OR(U80&lt;=0,U80="n/a",V80&lt;=0,V80="n/a"),"n/a",U80/V80)</f>
        <v>2.5006710608459484</v>
      </c>
      <c r="X80" s="716">
        <f>IF(OR(AJ80&lt;=0,AJ80="n/a",U80&lt;=0,U80="n/a"),"n/a",U80/AJ80)</f>
        <v>1.0136751111078801</v>
      </c>
      <c r="Y80" s="685" t="s">
        <v>4498</v>
      </c>
      <c r="Z80" s="663">
        <f>IF(OR(AC80&lt;0.01,AC80="n/a"),"n/a",M80/AC80*100)</f>
        <v>21.333333333333336</v>
      </c>
      <c r="AA80" s="900">
        <f>IF(OR(AC80&lt;0.01,AC80="n/a"),"n/a",I80/AC80)</f>
        <v>13.186666666666667</v>
      </c>
      <c r="AB80" s="901">
        <v>12</v>
      </c>
      <c r="AC80" s="879">
        <v>3</v>
      </c>
      <c r="AD80" s="879">
        <v>1.32</v>
      </c>
      <c r="AE80" s="879">
        <v>1.37</v>
      </c>
      <c r="AF80" s="879">
        <v>1.62</v>
      </c>
      <c r="AG80" s="879">
        <v>12.5</v>
      </c>
      <c r="AH80" s="879">
        <v>-4</v>
      </c>
      <c r="AI80" s="879">
        <v>24.66</v>
      </c>
      <c r="AJ80" s="879">
        <v>7.1999999999999993</v>
      </c>
      <c r="AK80" s="879">
        <v>10</v>
      </c>
      <c r="AL80" s="892">
        <v>1980</v>
      </c>
      <c r="AM80" s="887">
        <v>1.6</v>
      </c>
      <c r="AN80" s="879">
        <v>0.65</v>
      </c>
      <c r="AO80" s="753">
        <f>IF(U80="n/a","n/a",IF(AA80&lt;0,"n/a",IF(AA80="n/a","n/a",J80+U80-AA80)))</f>
        <v>-4.2704101134037842</v>
      </c>
      <c r="AP80" s="754">
        <f>IF(U80="n/a","n/a",J80+U80)</f>
        <v>8.9162565532628832</v>
      </c>
      <c r="AQ80" s="902">
        <f>IF(OR(AC80&lt;0.01,AF80="n/a"),"n/a",(I80/SQRT(22.5*AC80*(I80/AF80))-1)*100)</f>
        <v>-2.5607881805276511</v>
      </c>
      <c r="AR80" s="663">
        <f>INDEX(Historical!$C$7:$C$1279,MATCH(B80,Historical!$B$7:$B$1301,0))*IF(AH80="n/a",1.03,IF(AH80&lt;0,1.01,IF(AH80&gt;10,1.1,(1+AH80/100))))</f>
        <v>0.64639999999999997</v>
      </c>
      <c r="AS80" s="900">
        <f>IF($AI80="n/a",1.03*AR80,IF($AI80&lt;0,1.01*AR80,IF($AI80&gt;10,1.1*AR80,(1+$AI80/100)*AR80)))</f>
        <v>0.71104000000000001</v>
      </c>
      <c r="AT80" s="900">
        <f>IF($AK80="n/a",1.03*AS80,IF($AK80&lt;0,1.01*AS80,IF($AK80&gt;10,1.1*AS80,(1+$AK80/100)*AS80)))</f>
        <v>0.78214400000000006</v>
      </c>
      <c r="AU80" s="900">
        <f>IF($AK80="n/a",1.03*AT80,IF($AK80&lt;0,1.01*AT80,IF($AK80&gt;10,1.1*AT80,(1+$AK80/100)*AT80)))</f>
        <v>0.86035840000000019</v>
      </c>
      <c r="AV80" s="900">
        <f>IF($AK80="n/a",1.03*AU80,IF($AK80&lt;0,1.01*AU80,IF($AK80&gt;10,1.1*AU80,(1+$AK80/100)*AU80)))</f>
        <v>0.94639424000000028</v>
      </c>
      <c r="AW80" s="663">
        <f>SUM(AR80:AV80)</f>
        <v>3.9463366400000002</v>
      </c>
      <c r="AX80" s="761">
        <f>AW80/I80*100</f>
        <v>9.975572901921133</v>
      </c>
      <c r="AY80" s="948">
        <v>1.1399999999999999</v>
      </c>
      <c r="AZ80" s="886">
        <v>30.91</v>
      </c>
      <c r="BA80" s="886">
        <v>-42.33</v>
      </c>
      <c r="BB80" s="886">
        <v>3.54</v>
      </c>
      <c r="BC80" s="886">
        <v>-22.62</v>
      </c>
      <c r="BE80" s="635">
        <v>2011</v>
      </c>
      <c r="BF80" s="912">
        <f>IF(BE80&gt;2008,0,IF(BE80&gt;2001,1,IF(BE80&gt;1990,2,IF(BE80&gt;1980,3,IF(BE80&gt;1973,4,IF(BE80&gt;1970,5,IF(BE80&gt;1960,6,IF(BE80&gt;1958,7,IF(BE80&gt;1953,8,9)))))))))</f>
        <v>0</v>
      </c>
      <c r="BG80" s="896">
        <v>5.7</v>
      </c>
    </row>
    <row r="81" spans="1:59" ht="11.25" customHeight="1" x14ac:dyDescent="0.2">
      <c r="A81" s="894" t="s">
        <v>4196</v>
      </c>
      <c r="B81" s="889" t="s">
        <v>1955</v>
      </c>
      <c r="C81" s="946" t="s">
        <v>108</v>
      </c>
      <c r="D81" s="946" t="s">
        <v>4345</v>
      </c>
      <c r="E81" s="746">
        <v>6</v>
      </c>
      <c r="F81" s="1185">
        <v>692</v>
      </c>
      <c r="G81" s="1185" t="s">
        <v>106</v>
      </c>
      <c r="H81" s="1185" t="s">
        <v>106</v>
      </c>
      <c r="I81" s="893">
        <v>23.75</v>
      </c>
      <c r="J81" s="663">
        <f>(M81/I81)*100</f>
        <v>3.0315789473684207</v>
      </c>
      <c r="K81" s="898">
        <v>0.18</v>
      </c>
      <c r="L81" s="1199">
        <v>4</v>
      </c>
      <c r="M81" s="654">
        <f>K81*L81</f>
        <v>0.72</v>
      </c>
      <c r="N81" s="1199" t="s">
        <v>318</v>
      </c>
      <c r="O81" s="748">
        <v>0.15</v>
      </c>
      <c r="P81" s="644">
        <v>43713</v>
      </c>
      <c r="Q81" s="644">
        <v>43735</v>
      </c>
      <c r="R81" s="654">
        <f>(K81-O81)/O81*100</f>
        <v>20</v>
      </c>
      <c r="S81" s="714">
        <f>IF(INDEX(Historical!$D$7:$D$1277,MATCH(B81,Historical!$B$7:$B$1301,0))=0,"n/a",(INDEX(Historical!$C$7:$C$1279,MATCH(B81,Historical!$B$7:$B$1301,0))/INDEX(Historical!$D$7:$D$1277,MATCH(B81,Historical!$B$7:$B$1301,0))-1)*100)</f>
        <v>22.222222222222211</v>
      </c>
      <c r="T81" s="714">
        <f>IF(INDEX(Historical!$F$7:$F$1270,MATCH(B81,Historical!$B$7:$B$1301,0))=0,"n/a",((INDEX(Historical!$C$7:$C$1279,MATCH(B81,Historical!$B$7:$B$1301,0))/INDEX(Historical!$F$7:$F$1270,MATCH(B81,Historical!$B$7:$B$1301,0)))^(1/3)-1)*100)</f>
        <v>38.208464600223692</v>
      </c>
      <c r="U81" s="714">
        <f>IF(INDEX(Historical!$H$7:$H$1270,MATCH(B81,Historical!$B$7:$B$1301,0))=0,"n/a",((INDEX(Historical!$C$7:$C$1279,MATCH(B81,Historical!$B$7:$B$1301,0))/INDEX(Historical!$H$7:$H$1270,MATCH(B81,Historical!$B$7:$B$1301,0)))^(1/5)-1)*100)</f>
        <v>40.628238838763522</v>
      </c>
      <c r="V81" s="714">
        <f>IF(INDEX(Historical!$O$7:$O$1270,MATCH(B81,Historical!$B$7:$B$1301,0))=0,"n/a",((INDEX(Historical!$C$7:$C$1279,MATCH(B81,Historical!$B$7:$B$1301,0))/INDEX(Historical!$O$7:$O$1270,MATCH(B81,Historical!$B$7:$B$1301,0)))^(1/10)-1)*100)</f>
        <v>32.357450906659665</v>
      </c>
      <c r="W81" s="715">
        <f>IF(OR(U81&lt;=0,U81="n/a",V81&lt;=0,V81="n/a"),"n/a",U81/V81)</f>
        <v>1.2556069066120905</v>
      </c>
      <c r="X81" s="716">
        <f>IF(OR(AJ81&lt;=0,AJ81="n/a",U81&lt;=0,U81="n/a"),"n/a",U81/AJ81)</f>
        <v>0.89292832612667083</v>
      </c>
      <c r="Y81" s="889"/>
      <c r="Z81" s="663">
        <f>IF(OR(AC81&lt;0.01,AC81="n/a"),"n/a",M81/AC81*100)</f>
        <v>29.387755102040813</v>
      </c>
      <c r="AA81" s="900">
        <f>IF(OR(AC81&lt;0.01,AC81="n/a"),"n/a",I81/AC81)</f>
        <v>9.6938775510204067</v>
      </c>
      <c r="AB81" s="901">
        <v>12</v>
      </c>
      <c r="AC81" s="893">
        <v>2.4500000000000002</v>
      </c>
      <c r="AD81" s="893">
        <v>3.69</v>
      </c>
      <c r="AE81" s="893">
        <v>3.13</v>
      </c>
      <c r="AF81" s="893">
        <v>0.85</v>
      </c>
      <c r="AG81" s="893">
        <v>9.3000000000000007</v>
      </c>
      <c r="AH81" s="893">
        <v>5.6000000000000005</v>
      </c>
      <c r="AI81" s="893">
        <v>52.459999999999994</v>
      </c>
      <c r="AJ81" s="893">
        <v>45.5</v>
      </c>
      <c r="AK81" s="893">
        <v>2.59</v>
      </c>
      <c r="AL81" s="893">
        <v>216680</v>
      </c>
      <c r="AM81" s="893">
        <v>0.1</v>
      </c>
      <c r="AN81" s="893">
        <v>0</v>
      </c>
      <c r="AO81" s="753">
        <f>IF(U81="n/a","n/a",IF(AA81&lt;0,"n/a",IF(AA81="n/a","n/a",J81+U81-AA81)))</f>
        <v>33.965940235111539</v>
      </c>
      <c r="AP81" s="754">
        <f>IF(U81="n/a","n/a",J81+U81)</f>
        <v>43.659817786131946</v>
      </c>
      <c r="AQ81" s="902">
        <f>IF(OR(AC81&lt;0.01,AF81="n/a"),"n/a",(I81/SQRT(22.5*AC81*(I81/AF81))-1)*100)</f>
        <v>-39.484452251719837</v>
      </c>
      <c r="AR81" s="663">
        <f>INDEX(Historical!$C$7:$C$1279,MATCH(B81,Historical!$B$7:$B$1301,0))*IF(AH81="n/a",1.03,IF(AH81&lt;0,1.01,IF(AH81&gt;10,1.1,(1+AH81/100))))</f>
        <v>0.69696000000000002</v>
      </c>
      <c r="AS81" s="900">
        <f>IF($AI81="n/a",1.03*AR81,IF($AI81&lt;0,1.01*AR81,IF($AI81&gt;10,1.1*AR81,(1+$AI81/100)*AR81)))</f>
        <v>0.76665600000000012</v>
      </c>
      <c r="AT81" s="900">
        <f>IF($AK81="n/a",1.03*AS81,IF($AK81&lt;0,1.01*AS81,IF($AK81&gt;10,1.1*AS81,(1+$AK81/100)*AS81)))</f>
        <v>0.78651239040000009</v>
      </c>
      <c r="AU81" s="900">
        <f>IF($AK81="n/a",1.03*AT81,IF($AK81&lt;0,1.01*AT81,IF($AK81&gt;10,1.1*AT81,(1+$AK81/100)*AT81)))</f>
        <v>0.80688306131136012</v>
      </c>
      <c r="AV81" s="900">
        <f>IF($AK81="n/a",1.03*AU81,IF($AK81&lt;0,1.01*AU81,IF($AK81&gt;10,1.1*AU81,(1+$AK81/100)*AU81)))</f>
        <v>0.8277813325993244</v>
      </c>
      <c r="AW81" s="663">
        <f>SUM(AR81:AV81)</f>
        <v>3.8847927843106844</v>
      </c>
      <c r="AX81" s="761">
        <f>AW81/I81*100</f>
        <v>16.357022249729198</v>
      </c>
      <c r="AY81" s="742">
        <v>1.6</v>
      </c>
      <c r="AZ81" s="896">
        <v>32.31</v>
      </c>
      <c r="BA81" s="896">
        <v>-33.51</v>
      </c>
      <c r="BB81" s="896">
        <v>-0.88</v>
      </c>
      <c r="BC81" s="896">
        <v>-17.349999999999998</v>
      </c>
      <c r="BE81" s="635">
        <v>2014</v>
      </c>
      <c r="BF81" s="912">
        <f>IF(BE81&gt;2008,0,IF(BE81&gt;2001,1,IF(BE81&gt;1990,2,IF(BE81&gt;1980,3,IF(BE81&gt;1973,4,IF(BE81&gt;1970,5,IF(BE81&gt;1960,6,IF(BE81&gt;1958,7,IF(BE81&gt;1953,8,9)))))))))</f>
        <v>0</v>
      </c>
      <c r="BG81" s="896">
        <v>0.89999999999999991</v>
      </c>
    </row>
    <row r="82" spans="1:59" ht="11.25" customHeight="1" x14ac:dyDescent="0.2">
      <c r="A82" s="885" t="s">
        <v>997</v>
      </c>
      <c r="B82" s="889" t="s">
        <v>998</v>
      </c>
      <c r="C82" s="946" t="s">
        <v>4199</v>
      </c>
      <c r="D82" s="946" t="s">
        <v>4331</v>
      </c>
      <c r="E82" s="746">
        <v>9</v>
      </c>
      <c r="F82" s="1185">
        <v>481</v>
      </c>
      <c r="G82" s="1185" t="s">
        <v>106</v>
      </c>
      <c r="H82" s="1185" t="s">
        <v>106</v>
      </c>
      <c r="I82" s="888">
        <v>77.790000000000006</v>
      </c>
      <c r="J82" s="663">
        <f>(M82/I82)*100</f>
        <v>1.5940352230363799</v>
      </c>
      <c r="K82" s="891">
        <v>0.31</v>
      </c>
      <c r="L82" s="901">
        <v>4</v>
      </c>
      <c r="M82" s="654">
        <f>K82*L82</f>
        <v>1.24</v>
      </c>
      <c r="N82" s="884" t="s">
        <v>514</v>
      </c>
      <c r="O82" s="747">
        <v>0.27</v>
      </c>
      <c r="P82" s="875">
        <v>43874</v>
      </c>
      <c r="Q82" s="875">
        <v>43889</v>
      </c>
      <c r="R82" s="654">
        <f>(K82-O82)/O82*100</f>
        <v>14.814814814814806</v>
      </c>
      <c r="S82" s="714">
        <f>IF(INDEX(Historical!$D$7:$D$1277,MATCH(B82,Historical!$B$7:$B$1301,0))=0,"n/a",(INDEX(Historical!$C$7:$C$1279,MATCH(B82,Historical!$B$7:$B$1301,0))/INDEX(Historical!$D$7:$D$1277,MATCH(B82,Historical!$B$7:$B$1301,0))-1)*100)</f>
        <v>26.315789473684205</v>
      </c>
      <c r="T82" s="714">
        <f>IF(INDEX(Historical!$F$7:$F$1270,MATCH(B82,Historical!$B$7:$B$1301,0))=0,"n/a",((INDEX(Historical!$C$7:$C$1279,MATCH(B82,Historical!$B$7:$B$1301,0))/INDEX(Historical!$F$7:$F$1270,MATCH(B82,Historical!$B$7:$B$1301,0)))^(1/3)-1)*100)</f>
        <v>16.960709528514649</v>
      </c>
      <c r="U82" s="714">
        <f>IF(INDEX(Historical!$H$7:$H$1270,MATCH(B82,Historical!$B$7:$B$1301,0))=0,"n/a",((INDEX(Historical!$C$7:$C$1279,MATCH(B82,Historical!$B$7:$B$1301,0))/INDEX(Historical!$H$7:$H$1270,MATCH(B82,Historical!$B$7:$B$1301,0)))^(1/5)-1)*100)</f>
        <v>17.424996386819579</v>
      </c>
      <c r="V82" s="714" t="str">
        <f>IF(INDEX(Historical!$O$7:$O$1270,MATCH(B82,Historical!$B$7:$B$1301,0))=0,"n/a",((INDEX(Historical!$C$7:$C$1279,MATCH(B82,Historical!$B$7:$B$1301,0))/INDEX(Historical!$O$7:$O$1270,MATCH(B82,Historical!$B$7:$B$1301,0)))^(1/10)-1)*100)</f>
        <v>n/a</v>
      </c>
      <c r="W82" s="715" t="str">
        <f>IF(OR(U82&lt;=0,U82="n/a",V82&lt;=0,V82="n/a"),"n/a",U82/V82)</f>
        <v>n/a</v>
      </c>
      <c r="X82" s="716">
        <f>IF(OR(AJ82&lt;=0,AJ82="n/a",U82&lt;=0,U82="n/a"),"n/a",U82/AJ82)</f>
        <v>0.99571407924683308</v>
      </c>
      <c r="Y82" s="890"/>
      <c r="Z82" s="663">
        <f>IF(OR(AC82&lt;0.01,AC82="n/a"),"n/a",M82/AC82*100)</f>
        <v>36.470588235294116</v>
      </c>
      <c r="AA82" s="900">
        <f>IF(OR(AC82&lt;0.01,AC82="n/a"),"n/a",I82/AC82)</f>
        <v>22.879411764705885</v>
      </c>
      <c r="AB82" s="901">
        <v>3</v>
      </c>
      <c r="AC82" s="879">
        <v>3.4</v>
      </c>
      <c r="AD82" s="879">
        <v>1.88</v>
      </c>
      <c r="AE82" s="879">
        <v>1.46</v>
      </c>
      <c r="AF82" s="879">
        <v>12.36</v>
      </c>
      <c r="AG82" s="879">
        <v>57.3</v>
      </c>
      <c r="AH82" s="881">
        <v>25.4</v>
      </c>
      <c r="AI82" s="881">
        <v>13.270000000000001</v>
      </c>
      <c r="AJ82" s="879">
        <v>17.5</v>
      </c>
      <c r="AK82" s="879">
        <v>11.87</v>
      </c>
      <c r="AL82" s="892">
        <v>10890</v>
      </c>
      <c r="AM82" s="886">
        <v>1.0999999999999999</v>
      </c>
      <c r="AN82" s="879">
        <v>2.5499999999999998</v>
      </c>
      <c r="AO82" s="753">
        <f>IF(U82="n/a","n/a",IF(AA82&lt;0,"n/a",IF(AA82="n/a","n/a",J82+U82-AA82)))</f>
        <v>-3.8603801548499277</v>
      </c>
      <c r="AP82" s="754">
        <f>IF(U82="n/a","n/a",J82+U82)</f>
        <v>19.019031609855958</v>
      </c>
      <c r="AQ82" s="902">
        <f>IF(OR(AC82&lt;0.01,AF82="n/a"),"n/a",(I82/SQRT(22.5*AC82*(I82/AF82))-1)*100)</f>
        <v>254.51972483081624</v>
      </c>
      <c r="AR82" s="663">
        <f>INDEX(Historical!$C$7:$C$1279,MATCH(B82,Historical!$B$7:$B$1301,0))*IF(AH82="n/a",1.03,IF(AH82&lt;0,1.01,IF(AH82&gt;10,1.1,(1+AH82/100))))</f>
        <v>1.056</v>
      </c>
      <c r="AS82" s="900">
        <f>IF($AI82="n/a",1.03*AR82,IF($AI82&lt;0,1.01*AR82,IF($AI82&gt;10,1.1*AR82,(1+$AI82/100)*AR82)))</f>
        <v>1.1616000000000002</v>
      </c>
      <c r="AT82" s="900">
        <f>IF($AK82="n/a",1.03*AS82,IF($AK82&lt;0,1.01*AS82,IF($AK82&gt;10,1.1*AS82,(1+$AK82/100)*AS82)))</f>
        <v>1.2777600000000002</v>
      </c>
      <c r="AU82" s="900">
        <f>IF($AK82="n/a",1.03*AT82,IF($AK82&lt;0,1.01*AT82,IF($AK82&gt;10,1.1*AT82,(1+$AK82/100)*AT82)))</f>
        <v>1.4055360000000003</v>
      </c>
      <c r="AV82" s="900">
        <f>IF($AK82="n/a",1.03*AU82,IF($AK82&lt;0,1.01*AU82,IF($AK82&gt;10,1.1*AU82,(1+$AK82/100)*AU82)))</f>
        <v>1.5460896000000004</v>
      </c>
      <c r="AW82" s="663">
        <f>SUM(AR82:AV82)</f>
        <v>6.4469856000000005</v>
      </c>
      <c r="AX82" s="761">
        <f>AW82/I82*100</f>
        <v>8.2876791361357505</v>
      </c>
      <c r="AY82" s="948">
        <v>0.81</v>
      </c>
      <c r="AZ82" s="886">
        <v>43.08</v>
      </c>
      <c r="BA82" s="886">
        <v>-5.3900000000000006</v>
      </c>
      <c r="BB82" s="886">
        <v>2.12</v>
      </c>
      <c r="BC82" s="886">
        <v>6.09</v>
      </c>
      <c r="BE82" s="635">
        <v>2012</v>
      </c>
      <c r="BF82" s="912">
        <f>IF(BE82&gt;2008,0,IF(BE82&gt;2001,1,IF(BE82&gt;1990,2,IF(BE82&gt;1980,3,IF(BE82&gt;1973,4,IF(BE82&gt;1970,5,IF(BE82&gt;1960,6,IF(BE82&gt;1958,7,IF(BE82&gt;1953,8,9)))))))))</f>
        <v>0</v>
      </c>
      <c r="BG82" s="896">
        <v>10.4</v>
      </c>
    </row>
    <row r="83" spans="1:59" ht="11.25" customHeight="1" x14ac:dyDescent="0.2">
      <c r="A83" s="877" t="s">
        <v>1012</v>
      </c>
      <c r="B83" s="889" t="s">
        <v>1013</v>
      </c>
      <c r="C83" s="946" t="s">
        <v>108</v>
      </c>
      <c r="D83" s="946" t="s">
        <v>4341</v>
      </c>
      <c r="E83" s="746">
        <v>9</v>
      </c>
      <c r="F83" s="1185">
        <v>487</v>
      </c>
      <c r="G83" s="1185" t="s">
        <v>106</v>
      </c>
      <c r="H83" s="1185" t="s">
        <v>106</v>
      </c>
      <c r="I83" s="888">
        <v>32.9</v>
      </c>
      <c r="J83" s="663">
        <f>(M83/I83)*100</f>
        <v>1.4589665653495441</v>
      </c>
      <c r="K83" s="891">
        <v>0.12</v>
      </c>
      <c r="L83" s="901">
        <v>4</v>
      </c>
      <c r="M83" s="654">
        <f>K83*L83</f>
        <v>0.48</v>
      </c>
      <c r="N83" s="884" t="s">
        <v>151</v>
      </c>
      <c r="O83" s="751">
        <v>0.1067</v>
      </c>
      <c r="P83" s="875">
        <v>43888</v>
      </c>
      <c r="Q83" s="875">
        <v>43921</v>
      </c>
      <c r="R83" s="654">
        <f>(K83-O83)/O83*100</f>
        <v>12.464854732895962</v>
      </c>
      <c r="S83" s="714">
        <f>IF(INDEX(Historical!$D$7:$D$1277,MATCH(B83,Historical!$B$7:$B$1301,0))=0,"n/a",(INDEX(Historical!$C$7:$C$1279,MATCH(B83,Historical!$B$7:$B$1301,0))/INDEX(Historical!$D$7:$D$1277,MATCH(B83,Historical!$B$7:$B$1301,0))-1)*100)</f>
        <v>6.6666666666666874</v>
      </c>
      <c r="T83" s="714">
        <f>IF(INDEX(Historical!$F$7:$F$1270,MATCH(B83,Historical!$B$7:$B$1301,0))=0,"n/a",((INDEX(Historical!$C$7:$C$1279,MATCH(B83,Historical!$B$7:$B$1301,0))/INDEX(Historical!$F$7:$F$1270,MATCH(B83,Historical!$B$7:$B$1301,0)))^(1/3)-1)*100)</f>
        <v>7.1664579674248774</v>
      </c>
      <c r="U83" s="714">
        <f>IF(INDEX(Historical!$H$7:$H$1270,MATCH(B83,Historical!$B$7:$B$1301,0))=0,"n/a",((INDEX(Historical!$C$7:$C$1279,MATCH(B83,Historical!$B$7:$B$1301,0))/INDEX(Historical!$H$7:$H$1270,MATCH(B83,Historical!$B$7:$B$1301,0)))^(1/5)-1)*100)</f>
        <v>8.4464993376212263</v>
      </c>
      <c r="V83" s="714">
        <f>IF(INDEX(Historical!$O$7:$O$1270,MATCH(B83,Historical!$B$7:$B$1301,0))=0,"n/a",((INDEX(Historical!$C$7:$C$1279,MATCH(B83,Historical!$B$7:$B$1301,0))/INDEX(Historical!$O$7:$O$1270,MATCH(B83,Historical!$B$7:$B$1301,0)))^(1/10)-1)*100)</f>
        <v>7.9174233052805798</v>
      </c>
      <c r="W83" s="715">
        <f>IF(OR(U83&lt;=0,U83="n/a",V83&lt;=0,V83="n/a"),"n/a",U83/V83)</f>
        <v>1.066824269960124</v>
      </c>
      <c r="X83" s="716" t="str">
        <f>IF(OR(AJ83&lt;=0,AJ83="n/a",U83&lt;=0,U83="n/a"),"n/a",U83/AJ83)</f>
        <v>n/a</v>
      </c>
      <c r="Y83" s="686" t="s">
        <v>4186</v>
      </c>
      <c r="Z83" s="663">
        <f>IF(OR(AC83&lt;0.01,AC83="n/a"),"n/a",M83/AC83*100)</f>
        <v>52.747252747252752</v>
      </c>
      <c r="AA83" s="900">
        <f>IF(OR(AC83&lt;0.01,AC83="n/a"),"n/a",I83/AC83)</f>
        <v>36.153846153846153</v>
      </c>
      <c r="AB83" s="901">
        <v>12</v>
      </c>
      <c r="AC83" s="879">
        <v>0.91</v>
      </c>
      <c r="AD83" s="879">
        <v>3.79</v>
      </c>
      <c r="AE83" s="879">
        <v>0.77</v>
      </c>
      <c r="AF83" s="879">
        <v>1.72</v>
      </c>
      <c r="AG83" s="879">
        <v>6.1</v>
      </c>
      <c r="AH83" s="879">
        <v>-49.2</v>
      </c>
      <c r="AI83" s="879">
        <v>82.09</v>
      </c>
      <c r="AJ83" s="879">
        <v>-10.5</v>
      </c>
      <c r="AK83" s="879">
        <v>9.43</v>
      </c>
      <c r="AL83" s="892">
        <v>53050</v>
      </c>
      <c r="AM83" s="886">
        <v>12.9</v>
      </c>
      <c r="AN83" s="879">
        <v>4.92</v>
      </c>
      <c r="AO83" s="753">
        <f>IF(U83="n/a","n/a",IF(AA83&lt;0,"n/a",IF(AA83="n/a","n/a",J83+U83-AA83)))</f>
        <v>-26.248380250875385</v>
      </c>
      <c r="AP83" s="754">
        <f>IF(U83="n/a","n/a",J83+U83)</f>
        <v>9.9054659029707697</v>
      </c>
      <c r="AQ83" s="902">
        <f>IF(OR(AC83&lt;0.01,AF83="n/a"),"n/a",(I83/SQRT(22.5*AC83*(I83/AF83))-1)*100)</f>
        <v>66.245622010346011</v>
      </c>
      <c r="AR83" s="663">
        <f>INDEX(Historical!$C$7:$C$1279,MATCH(B83,Historical!$B$7:$B$1301,0))*IF(AH83="n/a",1.03,IF(AH83&lt;0,1.01,IF(AH83&gt;10,1.1,(1+AH83/100))))</f>
        <v>0.43093333333333339</v>
      </c>
      <c r="AS83" s="900">
        <f>IF($AI83="n/a",1.03*AR83,IF($AI83&lt;0,1.01*AR83,IF($AI83&gt;10,1.1*AR83,(1+$AI83/100)*AR83)))</f>
        <v>0.47402666666666676</v>
      </c>
      <c r="AT83" s="900">
        <f>IF($AK83="n/a",1.03*AS83,IF($AK83&lt;0,1.01*AS83,IF($AK83&gt;10,1.1*AS83,(1+$AK83/100)*AS83)))</f>
        <v>0.51872738133333351</v>
      </c>
      <c r="AU83" s="900">
        <f>IF($AK83="n/a",1.03*AT83,IF($AK83&lt;0,1.01*AT83,IF($AK83&gt;10,1.1*AT83,(1+$AK83/100)*AT83)))</f>
        <v>0.56764337339306692</v>
      </c>
      <c r="AV83" s="900">
        <f>IF($AK83="n/a",1.03*AU83,IF($AK83&lt;0,1.01*AU83,IF($AK83&gt;10,1.1*AU83,(1+$AK83/100)*AU83)))</f>
        <v>0.62117214350403316</v>
      </c>
      <c r="AW83" s="663">
        <f>SUM(AR83:AV83)</f>
        <v>2.6125028982304337</v>
      </c>
      <c r="AX83" s="761">
        <f>AW83/I83*100</f>
        <v>7.9407382924937195</v>
      </c>
      <c r="AY83" s="948">
        <v>1.1399999999999999</v>
      </c>
      <c r="AZ83" s="886">
        <v>52.5</v>
      </c>
      <c r="BA83" s="886">
        <v>-27.860000000000003</v>
      </c>
      <c r="BB83" s="886">
        <v>-0.32</v>
      </c>
      <c r="BC83" s="886">
        <v>-9.01</v>
      </c>
      <c r="BE83" s="635">
        <v>2012</v>
      </c>
      <c r="BF83" s="912">
        <f>IF(BE83&gt;2008,0,IF(BE83&gt;2001,1,IF(BE83&gt;1990,2,IF(BE83&gt;1980,3,IF(BE83&gt;1973,4,IF(BE83&gt;1970,5,IF(BE83&gt;1960,6,IF(BE83&gt;1958,7,IF(BE83&gt;1953,8,9)))))))))</f>
        <v>0</v>
      </c>
      <c r="BG83" s="896">
        <v>0.6</v>
      </c>
    </row>
    <row r="84" spans="1:59" ht="11.25" customHeight="1" x14ac:dyDescent="0.2">
      <c r="A84" s="877" t="s">
        <v>452</v>
      </c>
      <c r="B84" s="889" t="s">
        <v>453</v>
      </c>
      <c r="C84" s="946" t="s">
        <v>108</v>
      </c>
      <c r="D84" s="946" t="s">
        <v>4345</v>
      </c>
      <c r="E84" s="746">
        <v>26</v>
      </c>
      <c r="F84" s="1185">
        <v>121</v>
      </c>
      <c r="G84" s="1184" t="s">
        <v>106</v>
      </c>
      <c r="H84" s="1184" t="s">
        <v>106</v>
      </c>
      <c r="I84" s="879">
        <v>40.57</v>
      </c>
      <c r="J84" s="663">
        <f>(M84/I84)*100</f>
        <v>3.1550406704461422</v>
      </c>
      <c r="K84" s="898">
        <v>0.32</v>
      </c>
      <c r="L84" s="901">
        <v>4</v>
      </c>
      <c r="M84" s="654">
        <f>K84*L84</f>
        <v>1.28</v>
      </c>
      <c r="N84" s="884" t="s">
        <v>239</v>
      </c>
      <c r="O84" s="748">
        <v>0.3</v>
      </c>
      <c r="P84" s="875">
        <v>43735</v>
      </c>
      <c r="Q84" s="875">
        <v>43753</v>
      </c>
      <c r="R84" s="654">
        <f>(K84-O84)/O84*100</f>
        <v>6.6666666666666732</v>
      </c>
      <c r="S84" s="714">
        <f>IF(INDEX(Historical!$D$7:$D$1277,MATCH(B84,Historical!$B$7:$B$1301,0))=0,"n/a",(INDEX(Historical!$C$7:$C$1279,MATCH(B84,Historical!$B$7:$B$1301,0))/INDEX(Historical!$D$7:$D$1277,MATCH(B84,Historical!$B$7:$B$1301,0))-1)*100)</f>
        <v>31.182795698924725</v>
      </c>
      <c r="T84" s="714">
        <f>IF(INDEX(Historical!$F$7:$F$1270,MATCH(B84,Historical!$B$7:$B$1301,0))=0,"n/a",((INDEX(Historical!$C$7:$C$1279,MATCH(B84,Historical!$B$7:$B$1301,0))/INDEX(Historical!$F$7:$F$1270,MATCH(B84,Historical!$B$7:$B$1301,0)))^(1/3)-1)*100)</f>
        <v>18.671288229889061</v>
      </c>
      <c r="U84" s="714">
        <f>IF(INDEX(Historical!$H$7:$H$1270,MATCH(B84,Historical!$B$7:$B$1301,0))=0,"n/a",((INDEX(Historical!$C$7:$C$1279,MATCH(B84,Historical!$B$7:$B$1301,0))/INDEX(Historical!$H$7:$H$1270,MATCH(B84,Historical!$B$7:$B$1301,0)))^(1/5)-1)*100)</f>
        <v>13.950758688841036</v>
      </c>
      <c r="V84" s="714">
        <f>IF(INDEX(Historical!$O$7:$O$1270,MATCH(B84,Historical!$B$7:$B$1301,0))=0,"n/a",((INDEX(Historical!$C$7:$C$1279,MATCH(B84,Historical!$B$7:$B$1301,0))/INDEX(Historical!$O$7:$O$1270,MATCH(B84,Historical!$B$7:$B$1301,0)))^(1/10)-1)*100)</f>
        <v>10.611423629549632</v>
      </c>
      <c r="W84" s="715">
        <f>IF(OR(U84&lt;=0,U84="n/a",V84&lt;=0,V84="n/a"),"n/a",U84/V84)</f>
        <v>1.3146924650140588</v>
      </c>
      <c r="X84" s="716">
        <f>IF(OR(AJ84&lt;=0,AJ84="n/a",U84&lt;=0,U84="n/a"),"n/a",U84/AJ84)</f>
        <v>0.93629252945241859</v>
      </c>
      <c r="Y84" s="673"/>
      <c r="Z84" s="663">
        <f>IF(OR(AC84&lt;0.01,AC84="n/a"),"n/a",M84/AC84*100)</f>
        <v>33.952254641909811</v>
      </c>
      <c r="AA84" s="900">
        <f>IF(OR(AC84&lt;0.01,AC84="n/a"),"n/a",I84/AC84)</f>
        <v>10.761273209549072</v>
      </c>
      <c r="AB84" s="901">
        <v>12</v>
      </c>
      <c r="AC84" s="879">
        <v>3.77</v>
      </c>
      <c r="AD84" s="879">
        <v>1.48</v>
      </c>
      <c r="AE84" s="879">
        <v>3.93</v>
      </c>
      <c r="AF84" s="879">
        <v>1.25</v>
      </c>
      <c r="AG84" s="879">
        <v>12.7</v>
      </c>
      <c r="AH84" s="879">
        <v>7.5</v>
      </c>
      <c r="AI84" s="879">
        <v>6.54</v>
      </c>
      <c r="AJ84" s="879">
        <v>14.899999999999999</v>
      </c>
      <c r="AK84" s="879">
        <v>7.0000000000000009</v>
      </c>
      <c r="AL84" s="892">
        <v>1330</v>
      </c>
      <c r="AM84" s="886">
        <v>50.3</v>
      </c>
      <c r="AN84" s="879">
        <v>0.03</v>
      </c>
      <c r="AO84" s="753">
        <f>IF(U84="n/a","n/a",IF(AA84&lt;0,"n/a",IF(AA84="n/a","n/a",J84+U84-AA84)))</f>
        <v>6.3445261497381065</v>
      </c>
      <c r="AP84" s="754">
        <f>IF(U84="n/a","n/a",J84+U84)</f>
        <v>17.105799359287179</v>
      </c>
      <c r="AQ84" s="902">
        <f>IF(OR(AC84&lt;0.01,AF84="n/a"),"n/a",(I84/SQRT(22.5*AC84*(I84/AF84))-1)*100)</f>
        <v>-22.679335773571175</v>
      </c>
      <c r="AR84" s="663">
        <f>INDEX(Historical!$C$7:$C$1279,MATCH(B84,Historical!$B$7:$B$1301,0))*IF(AH84="n/a",1.03,IF(AH84&lt;0,1.01,IF(AH84&gt;10,1.1,(1+AH84/100))))</f>
        <v>1.3114999999999999</v>
      </c>
      <c r="AS84" s="900">
        <f>IF($AI84="n/a",1.03*AR84,IF($AI84&lt;0,1.01*AR84,IF($AI84&gt;10,1.1*AR84,(1+$AI84/100)*AR84)))</f>
        <v>1.3972720999999997</v>
      </c>
      <c r="AT84" s="900">
        <f>IF($AK84="n/a",1.03*AS84,IF($AK84&lt;0,1.01*AS84,IF($AK84&gt;10,1.1*AS84,(1+$AK84/100)*AS84)))</f>
        <v>1.4950811469999998</v>
      </c>
      <c r="AU84" s="900">
        <f>IF($AK84="n/a",1.03*AT84,IF($AK84&lt;0,1.01*AT84,IF($AK84&gt;10,1.1*AT84,(1+$AK84/100)*AT84)))</f>
        <v>1.5997368272899999</v>
      </c>
      <c r="AV84" s="900">
        <f>IF($AK84="n/a",1.03*AU84,IF($AK84&lt;0,1.01*AU84,IF($AK84&gt;10,1.1*AU84,(1+$AK84/100)*AU84)))</f>
        <v>1.7117184052003001</v>
      </c>
      <c r="AW84" s="663">
        <f>SUM(AR84:AV84)</f>
        <v>7.5153084794903</v>
      </c>
      <c r="AX84" s="761">
        <f>AW84/I84*100</f>
        <v>18.52429992479739</v>
      </c>
      <c r="AY84" s="948">
        <v>1.27</v>
      </c>
      <c r="AZ84" s="886">
        <v>56.04</v>
      </c>
      <c r="BA84" s="886">
        <v>-36.57</v>
      </c>
      <c r="BB84" s="886">
        <v>8.32</v>
      </c>
      <c r="BC84" s="886">
        <v>-18.440000000000001</v>
      </c>
      <c r="BE84" s="635">
        <v>1994</v>
      </c>
      <c r="BF84" s="912">
        <f>IF(BE84&gt;2008,0,IF(BE84&gt;2001,1,IF(BE84&gt;1990,2,IF(BE84&gt;1980,3,IF(BE84&gt;1973,4,IF(BE84&gt;1970,5,IF(BE84&gt;1960,6,IF(BE84&gt;1958,7,IF(BE84&gt;1953,8,9)))))))))</f>
        <v>2</v>
      </c>
      <c r="BG84" s="896">
        <v>1.5</v>
      </c>
    </row>
    <row r="85" spans="1:59" ht="11.25" customHeight="1" x14ac:dyDescent="0.2">
      <c r="A85" s="894" t="s">
        <v>983</v>
      </c>
      <c r="B85" s="889" t="s">
        <v>984</v>
      </c>
      <c r="C85" s="946" t="s">
        <v>108</v>
      </c>
      <c r="D85" s="946" t="s">
        <v>4345</v>
      </c>
      <c r="E85" s="746">
        <v>7</v>
      </c>
      <c r="F85" s="1185">
        <v>595</v>
      </c>
      <c r="G85" s="1197" t="s">
        <v>106</v>
      </c>
      <c r="H85" s="1197" t="s">
        <v>106</v>
      </c>
      <c r="I85" s="888">
        <v>38</v>
      </c>
      <c r="J85" s="663">
        <f>(M85/I85)*100</f>
        <v>4.3157894736842106</v>
      </c>
      <c r="K85" s="891">
        <v>0.41</v>
      </c>
      <c r="L85" s="901">
        <v>4</v>
      </c>
      <c r="M85" s="654">
        <f>K85*L85</f>
        <v>1.64</v>
      </c>
      <c r="N85" s="884" t="s">
        <v>424</v>
      </c>
      <c r="O85" s="747">
        <v>0.38</v>
      </c>
      <c r="P85" s="880">
        <v>43563</v>
      </c>
      <c r="Q85" s="880">
        <v>43573</v>
      </c>
      <c r="R85" s="654">
        <f>(K85-O85)/O85*100</f>
        <v>7.8947368421052557</v>
      </c>
      <c r="S85" s="714">
        <f>IF(INDEX(Historical!$D$7:$D$1277,MATCH(B85,Historical!$B$7:$B$1301,0))=0,"n/a",(INDEX(Historical!$C$7:$C$1279,MATCH(B85,Historical!$B$7:$B$1301,0))/INDEX(Historical!$D$7:$D$1277,MATCH(B85,Historical!$B$7:$B$1301,0))-1)*100)</f>
        <v>21.052631578947366</v>
      </c>
      <c r="T85" s="714">
        <f>IF(INDEX(Historical!$F$7:$F$1270,MATCH(B85,Historical!$B$7:$B$1301,0))=0,"n/a",((INDEX(Historical!$C$7:$C$1279,MATCH(B85,Historical!$B$7:$B$1301,0))/INDEX(Historical!$F$7:$F$1270,MATCH(B85,Historical!$B$7:$B$1301,0)))^(1/3)-1)*100)</f>
        <v>24.71420651239491</v>
      </c>
      <c r="U85" s="714">
        <f>IF(INDEX(Historical!$H$7:$H$1270,MATCH(B85,Historical!$B$7:$B$1301,0))=0,"n/a",((INDEX(Historical!$C$7:$C$1279,MATCH(B85,Historical!$B$7:$B$1301,0))/INDEX(Historical!$H$7:$H$1270,MATCH(B85,Historical!$B$7:$B$1301,0)))^(1/5)-1)*100)</f>
        <v>18.466445254224407</v>
      </c>
      <c r="V85" s="714">
        <f>IF(INDEX(Historical!$O$7:$O$1270,MATCH(B85,Historical!$B$7:$B$1301,0))=0,"n/a",((INDEX(Historical!$C$7:$C$1279,MATCH(B85,Historical!$B$7:$B$1301,0))/INDEX(Historical!$O$7:$O$1270,MATCH(B85,Historical!$B$7:$B$1301,0)))^(1/10)-1)*100)</f>
        <v>35.012378701308975</v>
      </c>
      <c r="W85" s="715">
        <f>IF(OR(U85&lt;=0,U85="n/a",V85&lt;=0,V85="n/a"),"n/a",U85/V85)</f>
        <v>0.52742618294409171</v>
      </c>
      <c r="X85" s="716">
        <f>IF(OR(AJ85&lt;=0,AJ85="n/a",U85&lt;=0,U85="n/a"),"n/a",U85/AJ85)</f>
        <v>2.1725229710852245</v>
      </c>
      <c r="Y85" s="890"/>
      <c r="Z85" s="663">
        <f>IF(OR(AC85&lt;0.01,AC85="n/a"),"n/a",M85/AC85*100)</f>
        <v>44.204851752021561</v>
      </c>
      <c r="AA85" s="900">
        <f>IF(OR(AC85&lt;0.01,AC85="n/a"),"n/a",I85/AC85)</f>
        <v>10.242587601078167</v>
      </c>
      <c r="AB85" s="901">
        <v>12</v>
      </c>
      <c r="AC85" s="879">
        <v>3.71</v>
      </c>
      <c r="AD85" s="879">
        <v>1.44</v>
      </c>
      <c r="AE85" s="879">
        <v>2.57</v>
      </c>
      <c r="AF85" s="879">
        <v>0.83</v>
      </c>
      <c r="AG85" s="879">
        <v>8.3000000000000007</v>
      </c>
      <c r="AH85" s="879">
        <v>4</v>
      </c>
      <c r="AI85" s="879">
        <v>7.89</v>
      </c>
      <c r="AJ85" s="879">
        <v>8.5</v>
      </c>
      <c r="AK85" s="879">
        <v>7.0000000000000009</v>
      </c>
      <c r="AL85" s="892">
        <v>1360</v>
      </c>
      <c r="AM85" s="886">
        <v>2.8000000000000003</v>
      </c>
      <c r="AN85" s="879">
        <v>0.06</v>
      </c>
      <c r="AO85" s="753">
        <f>IF(U85="n/a","n/a",IF(AA85&lt;0,"n/a",IF(AA85="n/a","n/a",J85+U85-AA85)))</f>
        <v>12.539647126830449</v>
      </c>
      <c r="AP85" s="754">
        <f>IF(U85="n/a","n/a",J85+U85)</f>
        <v>22.782234727908616</v>
      </c>
      <c r="AQ85" s="902">
        <f>IF(OR(AC85&lt;0.01,AF85="n/a"),"n/a",(I85/SQRT(22.5*AC85*(I85/AF85))-1)*100)</f>
        <v>-38.531497826050497</v>
      </c>
      <c r="AR85" s="663">
        <f>INDEX(Historical!$C$7:$C$1279,MATCH(B85,Historical!$B$7:$B$1301,0))*IF(AH85="n/a",1.03,IF(AH85&lt;0,1.01,IF(AH85&gt;10,1.1,(1+AH85/100))))</f>
        <v>1.6744000000000001</v>
      </c>
      <c r="AS85" s="900">
        <f>IF($AI85="n/a",1.03*AR85,IF($AI85&lt;0,1.01*AR85,IF($AI85&gt;10,1.1*AR85,(1+$AI85/100)*AR85)))</f>
        <v>1.80651016</v>
      </c>
      <c r="AT85" s="900">
        <f>IF($AK85="n/a",1.03*AS85,IF($AK85&lt;0,1.01*AS85,IF($AK85&gt;10,1.1*AS85,(1+$AK85/100)*AS85)))</f>
        <v>1.9329658712000002</v>
      </c>
      <c r="AU85" s="900">
        <f>IF($AK85="n/a",1.03*AT85,IF($AK85&lt;0,1.01*AT85,IF($AK85&gt;10,1.1*AT85,(1+$AK85/100)*AT85)))</f>
        <v>2.0682734821840003</v>
      </c>
      <c r="AV85" s="900">
        <f>IF($AK85="n/a",1.03*AU85,IF($AK85&lt;0,1.01*AU85,IF($AK85&gt;10,1.1*AU85,(1+$AK85/100)*AU85)))</f>
        <v>2.2130526259368803</v>
      </c>
      <c r="AW85" s="663">
        <f>SUM(AR85:AV85)</f>
        <v>9.6952021393208803</v>
      </c>
      <c r="AX85" s="761">
        <f>AW85/I85*100</f>
        <v>25.513689840318104</v>
      </c>
      <c r="AY85" s="948">
        <v>1.1299999999999999</v>
      </c>
      <c r="AZ85" s="886">
        <v>40.119999999999997</v>
      </c>
      <c r="BA85" s="886">
        <v>-35.74</v>
      </c>
      <c r="BB85" s="886">
        <v>4.92</v>
      </c>
      <c r="BC85" s="886">
        <v>-18.149999999999999</v>
      </c>
      <c r="BE85" s="635">
        <v>2013</v>
      </c>
      <c r="BF85" s="912">
        <f>IF(BE85&gt;2008,0,IF(BE85&gt;2001,1,IF(BE85&gt;1990,2,IF(BE85&gt;1980,3,IF(BE85&gt;1973,4,IF(BE85&gt;1970,5,IF(BE85&gt;1960,6,IF(BE85&gt;1958,7,IF(BE85&gt;1953,8,9)))))))))</f>
        <v>0</v>
      </c>
      <c r="BG85" s="896">
        <v>1.0999999999999999</v>
      </c>
    </row>
    <row r="86" spans="1:59" ht="11.25" customHeight="1" x14ac:dyDescent="0.2">
      <c r="A86" s="885" t="s">
        <v>462</v>
      </c>
      <c r="B86" s="889" t="s">
        <v>463</v>
      </c>
      <c r="C86" s="946" t="s">
        <v>245</v>
      </c>
      <c r="D86" s="946" t="s">
        <v>4323</v>
      </c>
      <c r="E86" s="746">
        <v>17</v>
      </c>
      <c r="F86" s="1185">
        <v>217</v>
      </c>
      <c r="G86" s="1184" t="s">
        <v>115</v>
      </c>
      <c r="H86" s="1184" t="s">
        <v>115</v>
      </c>
      <c r="I86" s="888">
        <v>87.27</v>
      </c>
      <c r="J86" s="663">
        <f>(M86/I86)*100</f>
        <v>2.5209121118368283</v>
      </c>
      <c r="K86" s="891">
        <v>0.55000000000000004</v>
      </c>
      <c r="L86" s="901">
        <v>4</v>
      </c>
      <c r="M86" s="654">
        <f>K86*L86</f>
        <v>2.2000000000000002</v>
      </c>
      <c r="N86" s="884" t="s">
        <v>464</v>
      </c>
      <c r="O86" s="747">
        <v>0.5</v>
      </c>
      <c r="P86" s="875">
        <v>43908</v>
      </c>
      <c r="Q86" s="875">
        <v>43930</v>
      </c>
      <c r="R86" s="654">
        <f>(K86-O86)/O86*100</f>
        <v>10.000000000000009</v>
      </c>
      <c r="S86" s="714">
        <f>IF(INDEX(Historical!$D$7:$D$1277,MATCH(B86,Historical!$B$7:$B$1301,0))=0,"n/a",(INDEX(Historical!$C$7:$C$1279,MATCH(B86,Historical!$B$7:$B$1301,0))/INDEX(Historical!$D$7:$D$1277,MATCH(B86,Historical!$B$7:$B$1301,0))-1)*100)</f>
        <v>8.333333333333325</v>
      </c>
      <c r="T86" s="714">
        <f>IF(INDEX(Historical!$F$7:$F$1270,MATCH(B86,Historical!$B$7:$B$1301,0))=0,"n/a",((INDEX(Historical!$C$7:$C$1279,MATCH(B86,Historical!$B$7:$B$1301,0))/INDEX(Historical!$F$7:$F$1270,MATCH(B86,Historical!$B$7:$B$1301,0)))^(1/3)-1)*100)</f>
        <v>20.30181960303128</v>
      </c>
      <c r="U86" s="714">
        <f>IF(INDEX(Historical!$H$7:$H$1270,MATCH(B86,Historical!$B$7:$B$1301,0))=0,"n/a",((INDEX(Historical!$C$7:$C$1279,MATCH(B86,Historical!$B$7:$B$1301,0))/INDEX(Historical!$H$7:$H$1270,MATCH(B86,Historical!$B$7:$B$1301,0)))^(1/5)-1)*100)</f>
        <v>22.050741707263221</v>
      </c>
      <c r="V86" s="714">
        <f>IF(INDEX(Historical!$O$7:$O$1270,MATCH(B86,Historical!$B$7:$B$1301,0))=0,"n/a",((INDEX(Historical!$C$7:$C$1279,MATCH(B86,Historical!$B$7:$B$1301,0))/INDEX(Historical!$O$7:$O$1270,MATCH(B86,Historical!$B$7:$B$1301,0)))^(1/10)-1)*100)</f>
        <v>13.288195291709037</v>
      </c>
      <c r="W86" s="715">
        <f>IF(OR(U86&lt;=0,U86="n/a",V86&lt;=0,V86="n/a"),"n/a",U86/V86)</f>
        <v>1.6594233621040653</v>
      </c>
      <c r="X86" s="716">
        <f>IF(OR(AJ86&lt;=0,AJ86="n/a",U86&lt;=0,U86="n/a"),"n/a",U86/AJ86)</f>
        <v>2.1408487094430315</v>
      </c>
      <c r="Y86" s="673"/>
      <c r="Z86" s="663">
        <f>IF(OR(AC86&lt;0.01,AC86="n/a"),"n/a",M86/AC86*100)</f>
        <v>40.665434380776347</v>
      </c>
      <c r="AA86" s="900">
        <f>IF(OR(AC86&lt;0.01,AC86="n/a"),"n/a",I86/AC86)</f>
        <v>16.131238447319777</v>
      </c>
      <c r="AB86" s="901">
        <v>2</v>
      </c>
      <c r="AC86" s="879">
        <v>5.41</v>
      </c>
      <c r="AD86" s="879">
        <v>2.02</v>
      </c>
      <c r="AE86" s="879">
        <v>0.52</v>
      </c>
      <c r="AF86" s="879">
        <v>6.54</v>
      </c>
      <c r="AG86" s="879">
        <v>43.2</v>
      </c>
      <c r="AH86" s="881">
        <v>8.7999999999999989</v>
      </c>
      <c r="AI86" s="881">
        <v>19.100000000000001</v>
      </c>
      <c r="AJ86" s="879">
        <v>10.299999999999999</v>
      </c>
      <c r="AK86" s="879">
        <v>7.9</v>
      </c>
      <c r="AL86" s="892">
        <v>22280</v>
      </c>
      <c r="AM86" s="886">
        <v>0.6</v>
      </c>
      <c r="AN86" s="879">
        <v>0.75</v>
      </c>
      <c r="AO86" s="753">
        <f>IF(U86="n/a","n/a",IF(AA86&lt;0,"n/a",IF(AA86="n/a","n/a",J86+U86-AA86)))</f>
        <v>8.4404153717802721</v>
      </c>
      <c r="AP86" s="754">
        <f>IF(U86="n/a","n/a",J86+U86)</f>
        <v>24.57165381910005</v>
      </c>
      <c r="AQ86" s="902">
        <f>IF(OR(AC86&lt;0.01,AF86="n/a"),"n/a",(I86/SQRT(22.5*AC86*(I86/AF86))-1)*100)</f>
        <v>116.53667838700245</v>
      </c>
      <c r="AR86" s="663">
        <f>INDEX(Historical!$C$7:$C$1279,MATCH(B86,Historical!$B$7:$B$1301,0))*IF(AH86="n/a",1.03,IF(AH86&lt;0,1.01,IF(AH86&gt;10,1.1,(1+AH86/100))))</f>
        <v>2.1215999999999999</v>
      </c>
      <c r="AS86" s="900">
        <f>IF($AI86="n/a",1.03*AR86,IF($AI86&lt;0,1.01*AR86,IF($AI86&gt;10,1.1*AR86,(1+$AI86/100)*AR86)))</f>
        <v>2.3337600000000003</v>
      </c>
      <c r="AT86" s="900">
        <f>IF($AK86="n/a",1.03*AS86,IF($AK86&lt;0,1.01*AS86,IF($AK86&gt;10,1.1*AS86,(1+$AK86/100)*AS86)))</f>
        <v>2.5181270400000004</v>
      </c>
      <c r="AU86" s="900">
        <f>IF($AK86="n/a",1.03*AT86,IF($AK86&lt;0,1.01*AT86,IF($AK86&gt;10,1.1*AT86,(1+$AK86/100)*AT86)))</f>
        <v>2.7170590761600004</v>
      </c>
      <c r="AV86" s="900">
        <f>IF($AK86="n/a",1.03*AU86,IF($AK86&lt;0,1.01*AU86,IF($AK86&gt;10,1.1*AU86,(1+$AK86/100)*AU86)))</f>
        <v>2.9317067431766404</v>
      </c>
      <c r="AW86" s="663">
        <f>SUM(AR86:AV86)</f>
        <v>12.622252859336642</v>
      </c>
      <c r="AX86" s="761">
        <f>AW86/I86*100</f>
        <v>14.463450050803992</v>
      </c>
      <c r="AY86" s="948">
        <v>1.48</v>
      </c>
      <c r="AZ86" s="886">
        <v>81.42</v>
      </c>
      <c r="BA86" s="886">
        <v>-5.13</v>
      </c>
      <c r="BB86" s="886">
        <v>10.79</v>
      </c>
      <c r="BC86" s="886">
        <v>13.96</v>
      </c>
      <c r="BE86" s="635">
        <v>2004</v>
      </c>
      <c r="BF86" s="912">
        <f>IF(BE86&gt;2008,0,IF(BE86&gt;2001,1,IF(BE86&gt;1990,2,IF(BE86&gt;1980,3,IF(BE86&gt;1973,4,IF(BE86&gt;1970,5,IF(BE86&gt;1960,6,IF(BE86&gt;1958,7,IF(BE86&gt;1953,8,9)))))))))</f>
        <v>1</v>
      </c>
      <c r="BG86" s="896">
        <v>9.1</v>
      </c>
    </row>
    <row r="87" spans="1:59" ht="11.25" customHeight="1" x14ac:dyDescent="0.2">
      <c r="A87" s="877" t="s">
        <v>1016</v>
      </c>
      <c r="B87" s="889" t="s">
        <v>1017</v>
      </c>
      <c r="C87" s="946" t="s">
        <v>245</v>
      </c>
      <c r="D87" s="946" t="s">
        <v>4352</v>
      </c>
      <c r="E87" s="746">
        <v>7</v>
      </c>
      <c r="F87" s="1185">
        <v>619</v>
      </c>
      <c r="G87" s="1184" t="s">
        <v>115</v>
      </c>
      <c r="H87" s="1184" t="s">
        <v>115</v>
      </c>
      <c r="I87" s="888">
        <v>64.010000000000005</v>
      </c>
      <c r="J87" s="663">
        <f>(M87/I87)*100</f>
        <v>1.4997656616153723</v>
      </c>
      <c r="K87" s="891">
        <v>0.24</v>
      </c>
      <c r="L87" s="901">
        <v>4</v>
      </c>
      <c r="M87" s="654">
        <f>K87*L87</f>
        <v>0.96</v>
      </c>
      <c r="N87" s="884" t="s">
        <v>148</v>
      </c>
      <c r="O87" s="747">
        <v>0.21</v>
      </c>
      <c r="P87" s="875">
        <v>43787</v>
      </c>
      <c r="Q87" s="875">
        <v>43812</v>
      </c>
      <c r="R87" s="654">
        <f>(K87-O87)/O87*100</f>
        <v>14.285714285714285</v>
      </c>
      <c r="S87" s="714">
        <f>IF(INDEX(Historical!$D$7:$D$1277,MATCH(B87,Historical!$B$7:$B$1301,0))=0,"n/a",(INDEX(Historical!$C$7:$C$1279,MATCH(B87,Historical!$B$7:$B$1301,0))/INDEX(Historical!$D$7:$D$1277,MATCH(B87,Historical!$B$7:$B$1301,0))-1)*100)</f>
        <v>11.538461538461542</v>
      </c>
      <c r="T87" s="714">
        <f>IF(INDEX(Historical!$F$7:$F$1270,MATCH(B87,Historical!$B$7:$B$1301,0))=0,"n/a",((INDEX(Historical!$C$7:$C$1279,MATCH(B87,Historical!$B$7:$B$1301,0))/INDEX(Historical!$F$7:$F$1270,MATCH(B87,Historical!$B$7:$B$1301,0)))^(1/3)-1)*100)</f>
        <v>12.257330985276148</v>
      </c>
      <c r="U87" s="714">
        <f>IF(INDEX(Historical!$H$7:$H$1270,MATCH(B87,Historical!$B$7:$B$1301,0))=0,"n/a",((INDEX(Historical!$C$7:$C$1279,MATCH(B87,Historical!$B$7:$B$1301,0))/INDEX(Historical!$H$7:$H$1270,MATCH(B87,Historical!$B$7:$B$1301,0)))^(1/5)-1)*100)</f>
        <v>14.093616842292779</v>
      </c>
      <c r="V87" s="714">
        <f>IF(INDEX(Historical!$O$7:$O$1270,MATCH(B87,Historical!$B$7:$B$1301,0))=0,"n/a",((INDEX(Historical!$C$7:$C$1279,MATCH(B87,Historical!$B$7:$B$1301,0))/INDEX(Historical!$O$7:$O$1270,MATCH(B87,Historical!$B$7:$B$1301,0)))^(1/10)-1)*100)</f>
        <v>33.062268997904496</v>
      </c>
      <c r="W87" s="715">
        <f>IF(OR(U87&lt;=0,U87="n/a",V87&lt;=0,V87="n/a"),"n/a",U87/V87)</f>
        <v>0.42627494329521182</v>
      </c>
      <c r="X87" s="716" t="str">
        <f>IF(OR(AJ87&lt;=0,AJ87="n/a",U87&lt;=0,U87="n/a"),"n/a",U87/AJ87)</f>
        <v>n/a</v>
      </c>
      <c r="Y87" s="666"/>
      <c r="Z87" s="663">
        <f>IF(OR(AC87&lt;0.01,AC87="n/a"),"n/a",M87/AC87*100)</f>
        <v>274.28571428571428</v>
      </c>
      <c r="AA87" s="900">
        <f>IF(OR(AC87&lt;0.01,AC87="n/a"),"n/a",I87/AC87)</f>
        <v>182.8857142857143</v>
      </c>
      <c r="AB87" s="901">
        <v>12</v>
      </c>
      <c r="AC87" s="879">
        <v>0.35</v>
      </c>
      <c r="AD87" s="879">
        <v>12.18</v>
      </c>
      <c r="AE87" s="879">
        <v>1.28</v>
      </c>
      <c r="AF87" s="879">
        <v>3.89</v>
      </c>
      <c r="AG87" s="879">
        <v>-1.7999999999999998</v>
      </c>
      <c r="AH87" s="879">
        <v>-87.9</v>
      </c>
      <c r="AI87" s="879">
        <v>40.380000000000003</v>
      </c>
      <c r="AJ87" s="879">
        <v>-29.5</v>
      </c>
      <c r="AK87" s="879">
        <v>15</v>
      </c>
      <c r="AL87" s="892">
        <v>5150</v>
      </c>
      <c r="AM87" s="886">
        <v>1</v>
      </c>
      <c r="AN87" s="879">
        <v>1.1499999999999999</v>
      </c>
      <c r="AO87" s="753">
        <f>IF(U87="n/a","n/a",IF(AA87&lt;0,"n/a",IF(AA87="n/a","n/a",J87+U87-AA87)))</f>
        <v>-167.29233178180615</v>
      </c>
      <c r="AP87" s="754">
        <f>IF(U87="n/a","n/a",J87+U87)</f>
        <v>15.593382503908151</v>
      </c>
      <c r="AQ87" s="902">
        <f>IF(OR(AC87&lt;0.01,AF87="n/a"),"n/a",(I87/SQRT(22.5*AC87*(I87/AF87))-1)*100)</f>
        <v>462.30692630011185</v>
      </c>
      <c r="AR87" s="663">
        <f>INDEX(Historical!$C$7:$C$1279,MATCH(B87,Historical!$B$7:$B$1301,0))*IF(AH87="n/a",1.03,IF(AH87&lt;0,1.01,IF(AH87&gt;10,1.1,(1+AH87/100))))</f>
        <v>0.87870000000000004</v>
      </c>
      <c r="AS87" s="900">
        <f>IF($AI87="n/a",1.03*AR87,IF($AI87&lt;0,1.01*AR87,IF($AI87&gt;10,1.1*AR87,(1+$AI87/100)*AR87)))</f>
        <v>0.96657000000000015</v>
      </c>
      <c r="AT87" s="900">
        <f>IF($AK87="n/a",1.03*AS87,IF($AK87&lt;0,1.01*AS87,IF($AK87&gt;10,1.1*AS87,(1+$AK87/100)*AS87)))</f>
        <v>1.0632270000000001</v>
      </c>
      <c r="AU87" s="900">
        <f>IF($AK87="n/a",1.03*AT87,IF($AK87&lt;0,1.01*AT87,IF($AK87&gt;10,1.1*AT87,(1+$AK87/100)*AT87)))</f>
        <v>1.1695497000000004</v>
      </c>
      <c r="AV87" s="900">
        <f>IF($AK87="n/a",1.03*AU87,IF($AK87&lt;0,1.01*AU87,IF($AK87&gt;10,1.1*AU87,(1+$AK87/100)*AU87)))</f>
        <v>1.2865046700000005</v>
      </c>
      <c r="AW87" s="663">
        <f>SUM(AR87:AV87)</f>
        <v>5.3645513700000009</v>
      </c>
      <c r="AX87" s="761">
        <f>AW87/I87*100</f>
        <v>8.3808020153101079</v>
      </c>
      <c r="AY87" s="948">
        <v>2.12</v>
      </c>
      <c r="AZ87" s="886">
        <v>153.81</v>
      </c>
      <c r="BA87" s="886">
        <v>-5.0200000000000005</v>
      </c>
      <c r="BB87" s="886">
        <v>19.759999999999998</v>
      </c>
      <c r="BC87" s="886">
        <v>19.66</v>
      </c>
      <c r="BE87" s="635">
        <v>2014</v>
      </c>
      <c r="BF87" s="912">
        <f>IF(BE87&gt;2008,0,IF(BE87&gt;2001,1,IF(BE87&gt;1990,2,IF(BE87&gt;1980,3,IF(BE87&gt;1973,4,IF(BE87&gt;1970,5,IF(BE87&gt;1960,6,IF(BE87&gt;1958,7,IF(BE87&gt;1953,8,9)))))))))</f>
        <v>0</v>
      </c>
      <c r="BG87" s="896">
        <v>-0.70000000000000007</v>
      </c>
    </row>
    <row r="88" spans="1:59" s="787" customFormat="1" ht="11.25" customHeight="1" x14ac:dyDescent="0.2">
      <c r="A88" s="658" t="s">
        <v>972</v>
      </c>
      <c r="B88" s="795" t="s">
        <v>973</v>
      </c>
      <c r="C88" s="946" t="s">
        <v>123</v>
      </c>
      <c r="D88" s="946" t="s">
        <v>4180</v>
      </c>
      <c r="E88" s="769">
        <v>11</v>
      </c>
      <c r="F88" s="1185">
        <v>300</v>
      </c>
      <c r="G88" s="1198" t="s">
        <v>106</v>
      </c>
      <c r="H88" s="1198" t="s">
        <v>106</v>
      </c>
      <c r="I88" s="770">
        <v>94.86</v>
      </c>
      <c r="J88" s="771">
        <f>(M88/I88)*100</f>
        <v>0.54817625975121231</v>
      </c>
      <c r="K88" s="772">
        <v>0.52</v>
      </c>
      <c r="L88" s="773">
        <v>1</v>
      </c>
      <c r="M88" s="774">
        <f>K88*L88</f>
        <v>0.52</v>
      </c>
      <c r="N88" s="775" t="s">
        <v>974</v>
      </c>
      <c r="O88" s="776">
        <v>0.47</v>
      </c>
      <c r="P88" s="777">
        <v>43825</v>
      </c>
      <c r="Q88" s="777">
        <v>43846</v>
      </c>
      <c r="R88" s="774">
        <f>(K88-O88)/O88*100</f>
        <v>10.638297872340436</v>
      </c>
      <c r="S88" s="714">
        <f>IF(INDEX(Historical!$D$7:$D$1277,MATCH(B88,Historical!$B$7:$B$1301,0))=0,"n/a",(INDEX(Historical!$C$7:$C$1279,MATCH(B88,Historical!$B$7:$B$1301,0))/INDEX(Historical!$D$7:$D$1277,MATCH(B88,Historical!$B$7:$B$1301,0))-1)*100)</f>
        <v>11.904761904761907</v>
      </c>
      <c r="T88" s="714">
        <f>IF(INDEX(Historical!$F$7:$F$1270,MATCH(B88,Historical!$B$7:$B$1301,0))=0,"n/a",((INDEX(Historical!$C$7:$C$1279,MATCH(B88,Historical!$B$7:$B$1301,0))/INDEX(Historical!$F$7:$F$1270,MATCH(B88,Historical!$B$7:$B$1301,0)))^(1/3)-1)*100)</f>
        <v>11.396867943116451</v>
      </c>
      <c r="U88" s="714">
        <f>IF(INDEX(Historical!$H$7:$H$1270,MATCH(B88,Historical!$B$7:$B$1301,0))=0,"n/a",((INDEX(Historical!$C$7:$C$1279,MATCH(B88,Historical!$B$7:$B$1301,0))/INDEX(Historical!$H$7:$H$1270,MATCH(B88,Historical!$B$7:$B$1301,0)))^(1/5)-1)*100)</f>
        <v>12.570579552275095</v>
      </c>
      <c r="V88" s="714">
        <f>IF(INDEX(Historical!$O$7:$O$1270,MATCH(B88,Historical!$B$7:$B$1301,0))=0,"n/a",((INDEX(Historical!$C$7:$C$1279,MATCH(B88,Historical!$B$7:$B$1301,0))/INDEX(Historical!$O$7:$O$1270,MATCH(B88,Historical!$B$7:$B$1301,0)))^(1/10)-1)*100)</f>
        <v>20.415284831860415</v>
      </c>
      <c r="W88" s="715">
        <f>IF(OR(U88&lt;=0,U88="n/a",V88&lt;=0,V88="n/a"),"n/a",U88/V88)</f>
        <v>0.61574353019347794</v>
      </c>
      <c r="X88" s="716">
        <f>IF(OR(AJ88&lt;=0,AJ88="n/a",U88&lt;=0,U88="n/a"),"n/a",U88/AJ88)</f>
        <v>1.6325427989967656</v>
      </c>
      <c r="Y88" s="788"/>
      <c r="Z88" s="771">
        <f>IF(OR(AC88&lt;0.01,AC88="n/a"),"n/a",M88/AC88*100)</f>
        <v>20.967741935483872</v>
      </c>
      <c r="AA88" s="779">
        <f>IF(OR(AC88&lt;0.01,AC88="n/a"),"n/a",I88/AC88)</f>
        <v>38.25</v>
      </c>
      <c r="AB88" s="773">
        <v>12</v>
      </c>
      <c r="AC88" s="780">
        <v>2.48</v>
      </c>
      <c r="AD88" s="780">
        <v>1.58</v>
      </c>
      <c r="AE88" s="780">
        <v>4.82</v>
      </c>
      <c r="AF88" s="780">
        <v>3.96</v>
      </c>
      <c r="AG88" s="780">
        <v>10.8</v>
      </c>
      <c r="AH88" s="780">
        <v>2.5</v>
      </c>
      <c r="AI88" s="780">
        <v>9.2299999999999986</v>
      </c>
      <c r="AJ88" s="780">
        <v>7.7</v>
      </c>
      <c r="AK88" s="780">
        <v>24</v>
      </c>
      <c r="AL88" s="892">
        <v>3180</v>
      </c>
      <c r="AM88" s="782">
        <v>0.70000000000000007</v>
      </c>
      <c r="AN88" s="780">
        <v>0.33</v>
      </c>
      <c r="AO88" s="783">
        <f>IF(U88="n/a","n/a",IF(AA88&lt;0,"n/a",IF(AA88="n/a","n/a",J88+U88-AA88)))</f>
        <v>-25.131244187973692</v>
      </c>
      <c r="AP88" s="784">
        <f>IF(U88="n/a","n/a",J88+U88)</f>
        <v>13.118755812026308</v>
      </c>
      <c r="AQ88" s="785">
        <f>IF(OR(AC88&lt;0.01,AF88="n/a"),"n/a",(I88/SQRT(22.5*AC88*(I88/AF88))-1)*100)</f>
        <v>159.46097972527582</v>
      </c>
      <c r="AR88" s="663">
        <f>INDEX(Historical!$C$7:$C$1279,MATCH(B88,Historical!$B$7:$B$1301,0))*IF(AH88="n/a",1.03,IF(AH88&lt;0,1.01,IF(AH88&gt;10,1.1,(1+AH88/100))))</f>
        <v>0.48174999999999996</v>
      </c>
      <c r="AS88" s="779">
        <f>IF($AI88="n/a",1.03*AR88,IF($AI88&lt;0,1.01*AR88,IF($AI88&gt;10,1.1*AR88,(1+$AI88/100)*AR88)))</f>
        <v>0.52621552500000002</v>
      </c>
      <c r="AT88" s="779">
        <f>IF($AK88="n/a",1.03*AS88,IF($AK88&lt;0,1.01*AS88,IF($AK88&gt;10,1.1*AS88,(1+$AK88/100)*AS88)))</f>
        <v>0.57883707750000002</v>
      </c>
      <c r="AU88" s="779">
        <f>IF($AK88="n/a",1.03*AT88,IF($AK88&lt;0,1.01*AT88,IF($AK88&gt;10,1.1*AT88,(1+$AK88/100)*AT88)))</f>
        <v>0.63672078525000009</v>
      </c>
      <c r="AV88" s="779">
        <f>IF($AK88="n/a",1.03*AU88,IF($AK88&lt;0,1.01*AU88,IF($AK88&gt;10,1.1*AU88,(1+$AK88/100)*AU88)))</f>
        <v>0.70039286377500021</v>
      </c>
      <c r="AW88" s="771">
        <f>SUM(AR88:AV88)</f>
        <v>2.9239162515250006</v>
      </c>
      <c r="AX88" s="786">
        <f>AW88/I88*100</f>
        <v>3.0823489895899225</v>
      </c>
      <c r="AY88" s="949">
        <v>0.63</v>
      </c>
      <c r="AZ88" s="782">
        <v>21.15</v>
      </c>
      <c r="BA88" s="782">
        <v>-16.73</v>
      </c>
      <c r="BB88" s="782">
        <v>2.36</v>
      </c>
      <c r="BC88" s="782">
        <v>-4.1900000000000004</v>
      </c>
      <c r="BD88" s="922"/>
      <c r="BE88" s="635">
        <v>2010</v>
      </c>
      <c r="BF88" s="912">
        <f>IF(BE88&gt;2008,0,IF(BE88&gt;2001,1,IF(BE88&gt;1990,2,IF(BE88&gt;1980,3,IF(BE88&gt;1973,4,IF(BE88&gt;1970,5,IF(BE88&gt;1960,6,IF(BE88&gt;1958,7,IF(BE88&gt;1953,8,9)))))))))</f>
        <v>0</v>
      </c>
      <c r="BG88" s="838">
        <v>7.1</v>
      </c>
    </row>
    <row r="89" spans="1:59" ht="11.25" customHeight="1" x14ac:dyDescent="0.2">
      <c r="A89" s="895" t="s">
        <v>4088</v>
      </c>
      <c r="B89" s="889" t="s">
        <v>4089</v>
      </c>
      <c r="C89" s="946" t="s">
        <v>245</v>
      </c>
      <c r="D89" s="946" t="s">
        <v>4359</v>
      </c>
      <c r="E89" s="746">
        <v>6</v>
      </c>
      <c r="F89" s="1185">
        <v>726</v>
      </c>
      <c r="G89" s="1185" t="s">
        <v>106</v>
      </c>
      <c r="H89" s="1185" t="s">
        <v>106</v>
      </c>
      <c r="I89" s="888">
        <v>14.75</v>
      </c>
      <c r="J89" s="663">
        <f>(M89/I89)*100</f>
        <v>2.0338983050847457</v>
      </c>
      <c r="K89" s="891">
        <v>0.3</v>
      </c>
      <c r="L89" s="901">
        <v>1</v>
      </c>
      <c r="M89" s="654">
        <f>K89*L89</f>
        <v>0.3</v>
      </c>
      <c r="N89" s="884" t="s">
        <v>4435</v>
      </c>
      <c r="O89" s="747">
        <v>0.28000000000000003</v>
      </c>
      <c r="P89" s="875">
        <v>43909</v>
      </c>
      <c r="Q89" s="875">
        <v>43924</v>
      </c>
      <c r="R89" s="654">
        <f>(K89-O89)/O89*100</f>
        <v>7.1428571428571281</v>
      </c>
      <c r="S89" s="714">
        <f>IF(INDEX(Historical!$D$7:$D$1277,MATCH(B89,Historical!$B$7:$B$1301,0))=0,"n/a",(INDEX(Historical!$C$7:$C$1279,MATCH(B89,Historical!$B$7:$B$1301,0))/INDEX(Historical!$D$7:$D$1277,MATCH(B89,Historical!$B$7:$B$1301,0))-1)*100)</f>
        <v>12.000000000000011</v>
      </c>
      <c r="T89" s="714">
        <f>IF(INDEX(Historical!$F$7:$F$1270,MATCH(B89,Historical!$B$7:$B$1301,0))=0,"n/a",((INDEX(Historical!$C$7:$C$1279,MATCH(B89,Historical!$B$7:$B$1301,0))/INDEX(Historical!$F$7:$F$1270,MATCH(B89,Historical!$B$7:$B$1301,0)))^(1/3)-1)*100)</f>
        <v>15.867554829548336</v>
      </c>
      <c r="U89" s="714" t="str">
        <f>IF(INDEX(Historical!$H$7:$H$1270,MATCH(B89,Historical!$B$7:$B$1301,0))=0,"n/a",((INDEX(Historical!$C$7:$C$1279,MATCH(B89,Historical!$B$7:$B$1301,0))/INDEX(Historical!$H$7:$H$1270,MATCH(B89,Historical!$B$7:$B$1301,0)))^(1/5)-1)*100)</f>
        <v>n/a</v>
      </c>
      <c r="V89" s="714" t="str">
        <f>IF(INDEX(Historical!$O$7:$O$1270,MATCH(B89,Historical!$B$7:$B$1301,0))=0,"n/a",((INDEX(Historical!$C$7:$C$1279,MATCH(B89,Historical!$B$7:$B$1301,0))/INDEX(Historical!$O$7:$O$1270,MATCH(B89,Historical!$B$7:$B$1301,0)))^(1/10)-1)*100)</f>
        <v>n/a</v>
      </c>
      <c r="W89" s="715" t="str">
        <f>IF(OR(U89&lt;=0,U89="n/a",V89&lt;=0,V89="n/a"),"n/a",U89/V89)</f>
        <v>n/a</v>
      </c>
      <c r="X89" s="716" t="str">
        <f>IF(OR(AJ89&lt;=0,AJ89="n/a",U89&lt;=0,U89="n/a"),"n/a",U89/AJ89)</f>
        <v>n/a</v>
      </c>
      <c r="Y89" s="890"/>
      <c r="Z89" s="663">
        <f>IF(OR(AC89&lt;0.01,AC89="n/a"),"n/a",M89/AC89*100)</f>
        <v>16.129032258064516</v>
      </c>
      <c r="AA89" s="900">
        <f>IF(OR(AC89&lt;0.01,AC89="n/a"),"n/a",I89/AC89)</f>
        <v>7.93010752688172</v>
      </c>
      <c r="AB89" s="901">
        <v>12</v>
      </c>
      <c r="AC89" s="879">
        <v>1.86</v>
      </c>
      <c r="AD89" s="879" t="s">
        <v>136</v>
      </c>
      <c r="AE89" s="879">
        <v>0.24</v>
      </c>
      <c r="AF89" s="879">
        <v>0.69</v>
      </c>
      <c r="AG89" s="879">
        <v>7.9</v>
      </c>
      <c r="AH89" s="879">
        <v>-7.8</v>
      </c>
      <c r="AI89" s="879" t="s">
        <v>136</v>
      </c>
      <c r="AJ89" s="879">
        <v>6</v>
      </c>
      <c r="AK89" s="879" t="s">
        <v>136</v>
      </c>
      <c r="AL89" s="892">
        <v>28.22</v>
      </c>
      <c r="AM89" s="886">
        <v>0.1</v>
      </c>
      <c r="AN89" s="879">
        <v>0.44</v>
      </c>
      <c r="AO89" s="753" t="str">
        <f>IF(U89="n/a","n/a",IF(AA89&lt;0,"n/a",IF(AA89="n/a","n/a",J89+U89-AA89)))</f>
        <v>n/a</v>
      </c>
      <c r="AP89" s="754" t="str">
        <f>IF(U89="n/a","n/a",J89+U89)</f>
        <v>n/a</v>
      </c>
      <c r="AQ89" s="902">
        <f>IF(OR(AC89&lt;0.01,AF89="n/a"),"n/a",(I89/SQRT(22.5*AC89*(I89/AF89))-1)*100)</f>
        <v>-50.68570550462006</v>
      </c>
      <c r="AR89" s="663">
        <f>INDEX(Historical!$C$7:$C$1279,MATCH(B89,Historical!$B$7:$B$1301,0))*IF(AH89="n/a",1.03,IF(AH89&lt;0,1.01,IF(AH89&gt;10,1.1,(1+AH89/100))))</f>
        <v>0.28280000000000005</v>
      </c>
      <c r="AS89" s="900">
        <f>IF($AI89="n/a",1.03*AR89,IF($AI89&lt;0,1.01*AR89,IF($AI89&gt;10,1.1*AR89,(1+$AI89/100)*AR89)))</f>
        <v>0.29128400000000004</v>
      </c>
      <c r="AT89" s="900">
        <f>IF($AK89="n/a",1.03*AS89,IF($AK89&lt;0,1.01*AS89,IF($AK89&gt;10,1.1*AS89,(1+$AK89/100)*AS89)))</f>
        <v>0.30002252000000007</v>
      </c>
      <c r="AU89" s="900">
        <f>IF($AK89="n/a",1.03*AT89,IF($AK89&lt;0,1.01*AT89,IF($AK89&gt;10,1.1*AT89,(1+$AK89/100)*AT89)))</f>
        <v>0.30902319560000008</v>
      </c>
      <c r="AV89" s="900">
        <f>IF($AK89="n/a",1.03*AU89,IF($AK89&lt;0,1.01*AU89,IF($AK89&gt;10,1.1*AU89,(1+$AK89/100)*AU89)))</f>
        <v>0.31829389146800008</v>
      </c>
      <c r="AW89" s="663">
        <f>SUM(AR89:AV89)</f>
        <v>1.5014236070680003</v>
      </c>
      <c r="AX89" s="761">
        <f>AW89/I89*100</f>
        <v>10.179143098766104</v>
      </c>
      <c r="AY89" s="948">
        <v>0.98</v>
      </c>
      <c r="AZ89" s="886">
        <v>73.53</v>
      </c>
      <c r="BA89" s="886">
        <v>-36.83</v>
      </c>
      <c r="BB89" s="886">
        <v>-4.7</v>
      </c>
      <c r="BC89" s="886">
        <v>-22.869999999999997</v>
      </c>
      <c r="BE89" s="635">
        <v>2015</v>
      </c>
      <c r="BF89" s="912">
        <f>IF(BE89&gt;2008,0,IF(BE89&gt;2001,1,IF(BE89&gt;1990,2,IF(BE89&gt;1980,3,IF(BE89&gt;1973,4,IF(BE89&gt;1970,5,IF(BE89&gt;1960,6,IF(BE89&gt;1958,7,IF(BE89&gt;1953,8,9)))))))))</f>
        <v>0</v>
      </c>
      <c r="BG89" s="896">
        <v>3.5999999999999996</v>
      </c>
    </row>
    <row r="90" spans="1:59" ht="11.25" customHeight="1" x14ac:dyDescent="0.2">
      <c r="A90" s="877" t="s">
        <v>149</v>
      </c>
      <c r="B90" s="889" t="s">
        <v>150</v>
      </c>
      <c r="C90" s="946" t="s">
        <v>153</v>
      </c>
      <c r="D90" s="946" t="s">
        <v>4330</v>
      </c>
      <c r="E90" s="746">
        <v>48</v>
      </c>
      <c r="F90" s="1185">
        <v>39</v>
      </c>
      <c r="G90" s="1199" t="s">
        <v>37</v>
      </c>
      <c r="H90" s="1199" t="s">
        <v>37</v>
      </c>
      <c r="I90" s="879">
        <v>239.27</v>
      </c>
      <c r="J90" s="663">
        <f>(M90/I90)*100</f>
        <v>1.3206837463952856</v>
      </c>
      <c r="K90" s="891">
        <v>0.79</v>
      </c>
      <c r="L90" s="901">
        <v>4</v>
      </c>
      <c r="M90" s="654">
        <f>K90*L90</f>
        <v>3.16</v>
      </c>
      <c r="N90" s="884" t="s">
        <v>151</v>
      </c>
      <c r="O90" s="747">
        <v>0.77</v>
      </c>
      <c r="P90" s="875">
        <v>43807</v>
      </c>
      <c r="Q90" s="875">
        <v>43830</v>
      </c>
      <c r="R90" s="654">
        <f>(K90-O90)/O90*100</f>
        <v>2.5974025974025996</v>
      </c>
      <c r="S90" s="714">
        <f>IF(INDEX(Historical!$D$7:$D$1277,MATCH(B90,Historical!$B$7:$B$1301,0))=0,"n/a",(INDEX(Historical!$C$7:$C$1279,MATCH(B90,Historical!$B$7:$B$1301,0))/INDEX(Historical!$D$7:$D$1277,MATCH(B90,Historical!$B$7:$B$1301,0))-1)*100)</f>
        <v>2.6490066225165476</v>
      </c>
      <c r="T90" s="714">
        <f>IF(INDEX(Historical!$F$7:$F$1270,MATCH(B90,Historical!$B$7:$B$1301,0))=0,"n/a",((INDEX(Historical!$C$7:$C$1279,MATCH(B90,Historical!$B$7:$B$1301,0))/INDEX(Historical!$F$7:$F$1270,MATCH(B90,Historical!$B$7:$B$1301,0)))^(1/3)-1)*100)</f>
        <v>4.5837317697531965</v>
      </c>
      <c r="U90" s="714">
        <f>IF(INDEX(Historical!$H$7:$H$1270,MATCH(B90,Historical!$B$7:$B$1301,0))=0,"n/a",((INDEX(Historical!$C$7:$C$1279,MATCH(B90,Historical!$B$7:$B$1301,0))/INDEX(Historical!$H$7:$H$1270,MATCH(B90,Historical!$B$7:$B$1301,0)))^(1/5)-1)*100)</f>
        <v>6.7620325308412221</v>
      </c>
      <c r="V90" s="714">
        <f>IF(INDEX(Historical!$O$7:$O$1270,MATCH(B90,Historical!$B$7:$B$1301,0))=0,"n/a",((INDEX(Historical!$C$7:$C$1279,MATCH(B90,Historical!$B$7:$B$1301,0))/INDEX(Historical!$O$7:$O$1270,MATCH(B90,Historical!$B$7:$B$1301,0)))^(1/10)-1)*100)</f>
        <v>8.912763124201394</v>
      </c>
      <c r="W90" s="715">
        <f>IF(OR(U90&lt;=0,U90="n/a",V90&lt;=0,V90="n/a"),"n/a",U90/V90)</f>
        <v>0.75869092857184139</v>
      </c>
      <c r="X90" s="716" t="str">
        <f>IF(OR(AJ90&lt;=0,AJ90="n/a",U90&lt;=0,U90="n/a"),"n/a",U90/AJ90)</f>
        <v>n/a</v>
      </c>
      <c r="Y90" s="890" t="s">
        <v>152</v>
      </c>
      <c r="Z90" s="663">
        <f>IF(OR(AC90&lt;0.01,AC90="n/a"),"n/a",M90/AC90*100)</f>
        <v>101.93548387096773</v>
      </c>
      <c r="AA90" s="900">
        <f>IF(OR(AC90&lt;0.01,AC90="n/a"),"n/a",I90/AC90)</f>
        <v>77.183870967741939</v>
      </c>
      <c r="AB90" s="901">
        <v>9</v>
      </c>
      <c r="AC90" s="879">
        <v>3.1</v>
      </c>
      <c r="AD90" s="879">
        <v>15.01</v>
      </c>
      <c r="AE90" s="879">
        <v>3.8</v>
      </c>
      <c r="AF90" s="879">
        <v>3.03</v>
      </c>
      <c r="AG90" s="879">
        <v>4.3999999999999995</v>
      </c>
      <c r="AH90" s="879">
        <v>24.4</v>
      </c>
      <c r="AI90" s="879">
        <v>19.79</v>
      </c>
      <c r="AJ90" s="879">
        <v>-8.9</v>
      </c>
      <c r="AK90" s="879">
        <v>5</v>
      </c>
      <c r="AL90" s="892">
        <v>66170</v>
      </c>
      <c r="AM90" s="886">
        <v>0.2</v>
      </c>
      <c r="AN90" s="879">
        <v>1.01</v>
      </c>
      <c r="AO90" s="753">
        <f>IF(U90="n/a","n/a",IF(AA90&lt;0,"n/a",IF(AA90="n/a","n/a",J90+U90-AA90)))</f>
        <v>-69.101154690505439</v>
      </c>
      <c r="AP90" s="754">
        <f>IF(U90="n/a","n/a",J90+U90)</f>
        <v>8.0827162772365071</v>
      </c>
      <c r="AQ90" s="902">
        <f>IF(OR(AC90&lt;0.01,AF90="n/a"),"n/a",(I90/SQRT(22.5*AC90*(I90/AF90))-1)*100)</f>
        <v>222.39873795745407</v>
      </c>
      <c r="AR90" s="663">
        <f>INDEX(Historical!$C$7:$C$1279,MATCH(B90,Historical!$B$7:$B$1301,0))*IF(AH90="n/a",1.03,IF(AH90&lt;0,1.01,IF(AH90&gt;10,1.1,(1+AH90/100))))</f>
        <v>3.4100000000000006</v>
      </c>
      <c r="AS90" s="900">
        <f>IF($AI90="n/a",1.03*AR90,IF($AI90&lt;0,1.01*AR90,IF($AI90&gt;10,1.1*AR90,(1+$AI90/100)*AR90)))</f>
        <v>3.7510000000000008</v>
      </c>
      <c r="AT90" s="900">
        <f>IF($AK90="n/a",1.03*AS90,IF($AK90&lt;0,1.01*AS90,IF($AK90&gt;10,1.1*AS90,(1+$AK90/100)*AS90)))</f>
        <v>3.9385500000000011</v>
      </c>
      <c r="AU90" s="900">
        <f>IF($AK90="n/a",1.03*AT90,IF($AK90&lt;0,1.01*AT90,IF($AK90&gt;10,1.1*AT90,(1+$AK90/100)*AT90)))</f>
        <v>4.1354775000000012</v>
      </c>
      <c r="AV90" s="900">
        <f>IF($AK90="n/a",1.03*AU90,IF($AK90&lt;0,1.01*AU90,IF($AK90&gt;10,1.1*AU90,(1+$AK90/100)*AU90)))</f>
        <v>4.3422513750000018</v>
      </c>
      <c r="AW90" s="663">
        <f>SUM(AR90:AV90)</f>
        <v>19.577278875000005</v>
      </c>
      <c r="AX90" s="761">
        <f>AW90/I90*100</f>
        <v>8.1820867116646472</v>
      </c>
      <c r="AY90" s="948">
        <v>0.94</v>
      </c>
      <c r="AZ90" s="886">
        <v>21</v>
      </c>
      <c r="BA90" s="886">
        <v>-16.55</v>
      </c>
      <c r="BB90" s="886">
        <v>-3.47</v>
      </c>
      <c r="BC90" s="886">
        <v>-5.0999999999999996</v>
      </c>
      <c r="BE90" s="635">
        <v>1973</v>
      </c>
      <c r="BF90" s="912">
        <f>IF(BE90&gt;2008,0,IF(BE90&gt;2001,1,IF(BE90&gt;1990,2,IF(BE90&gt;1980,3,IF(BE90&gt;1973,4,IF(BE90&gt;1970,5,IF(BE90&gt;1960,6,IF(BE90&gt;1958,7,IF(BE90&gt;1953,8,9)))))))))</f>
        <v>5</v>
      </c>
      <c r="BG90" s="896">
        <v>1.7999999999999998</v>
      </c>
    </row>
    <row r="91" spans="1:59" ht="11.25" customHeight="1" x14ac:dyDescent="0.2">
      <c r="A91" s="877" t="s">
        <v>237</v>
      </c>
      <c r="B91" s="889" t="s">
        <v>238</v>
      </c>
      <c r="C91" s="946" t="s">
        <v>108</v>
      </c>
      <c r="D91" s="946" t="s">
        <v>4341</v>
      </c>
      <c r="E91" s="746">
        <v>40</v>
      </c>
      <c r="F91" s="1185">
        <v>64</v>
      </c>
      <c r="G91" s="1184" t="s">
        <v>37</v>
      </c>
      <c r="H91" s="1184" t="s">
        <v>115</v>
      </c>
      <c r="I91" s="879">
        <v>20.97</v>
      </c>
      <c r="J91" s="663">
        <f>(M91/I91)*100</f>
        <v>5.1502145922746791</v>
      </c>
      <c r="K91" s="891">
        <v>0.27</v>
      </c>
      <c r="L91" s="901">
        <v>4</v>
      </c>
      <c r="M91" s="654">
        <f>K91*L91</f>
        <v>1.08</v>
      </c>
      <c r="N91" s="884" t="s">
        <v>127</v>
      </c>
      <c r="O91" s="747">
        <v>0.26</v>
      </c>
      <c r="P91" s="875">
        <v>43828</v>
      </c>
      <c r="Q91" s="875">
        <v>43839</v>
      </c>
      <c r="R91" s="654">
        <f>(K91-O91)/O91*100</f>
        <v>3.8461538461538494</v>
      </c>
      <c r="S91" s="714">
        <f>IF(INDEX(Historical!$D$7:$D$1277,MATCH(B91,Historical!$B$7:$B$1301,0))=0,"n/a",(INDEX(Historical!$C$7:$C$1279,MATCH(B91,Historical!$B$7:$B$1301,0))/INDEX(Historical!$D$7:$D$1277,MATCH(B91,Historical!$B$7:$B$1301,0))-1)*100)</f>
        <v>13.043478260869556</v>
      </c>
      <c r="T91" s="714">
        <f>IF(INDEX(Historical!$F$7:$F$1270,MATCH(B91,Historical!$B$7:$B$1301,0))=0,"n/a",((INDEX(Historical!$C$7:$C$1279,MATCH(B91,Historical!$B$7:$B$1301,0))/INDEX(Historical!$F$7:$F$1270,MATCH(B91,Historical!$B$7:$B$1301,0)))^(1/3)-1)*100)</f>
        <v>13.040381433805571</v>
      </c>
      <c r="U91" s="714">
        <f>IF(INDEX(Historical!$H$7:$H$1270,MATCH(B91,Historical!$B$7:$B$1301,0))=0,"n/a",((INDEX(Historical!$C$7:$C$1279,MATCH(B91,Historical!$B$7:$B$1301,0))/INDEX(Historical!$H$7:$H$1270,MATCH(B91,Historical!$B$7:$B$1301,0)))^(1/5)-1)*100)</f>
        <v>16.723531932969316</v>
      </c>
      <c r="V91" s="714">
        <f>IF(INDEX(Historical!$O$7:$O$1270,MATCH(B91,Historical!$B$7:$B$1301,0))=0,"n/a",((INDEX(Historical!$C$7:$C$1279,MATCH(B91,Historical!$B$7:$B$1301,0))/INDEX(Historical!$O$7:$O$1270,MATCH(B91,Historical!$B$7:$B$1301,0)))^(1/10)-1)*100)</f>
        <v>14.021704985878225</v>
      </c>
      <c r="W91" s="715">
        <f>IF(OR(U91&lt;=0,U91="n/a",V91&lt;=0,V91="n/a"),"n/a",U91/V91)</f>
        <v>1.1926889026557184</v>
      </c>
      <c r="X91" s="716" t="str">
        <f>IF(OR(AJ91&lt;=0,AJ91="n/a",U91&lt;=0,U91="n/a"),"n/a",U91/AJ91)</f>
        <v>n/a</v>
      </c>
      <c r="Y91" s="673"/>
      <c r="Z91" s="663">
        <f>IF(OR(AC91&lt;0.01,AC91="n/a"),"n/a",M91/AC91*100)</f>
        <v>55.384615384615387</v>
      </c>
      <c r="AA91" s="900">
        <f>IF(OR(AC91&lt;0.01,AC91="n/a"),"n/a",I91/AC91)</f>
        <v>10.753846153846153</v>
      </c>
      <c r="AB91" s="901">
        <v>9</v>
      </c>
      <c r="AC91" s="879">
        <v>1.95</v>
      </c>
      <c r="AD91" s="879" t="s">
        <v>136</v>
      </c>
      <c r="AE91" s="879">
        <v>1.87</v>
      </c>
      <c r="AF91" s="879">
        <v>1.01</v>
      </c>
      <c r="AG91" s="879">
        <v>9.8000000000000007</v>
      </c>
      <c r="AH91" s="879">
        <v>-26.3</v>
      </c>
      <c r="AI91" s="879">
        <v>4.5999999999999996</v>
      </c>
      <c r="AJ91" s="879">
        <v>-9.1</v>
      </c>
      <c r="AK91" s="879">
        <v>-4.2299999999999995</v>
      </c>
      <c r="AL91" s="892">
        <v>10650</v>
      </c>
      <c r="AM91" s="886">
        <v>20.8</v>
      </c>
      <c r="AN91" s="879">
        <v>0.13</v>
      </c>
      <c r="AO91" s="753">
        <f>IF(U91="n/a","n/a",IF(AA91&lt;0,"n/a",IF(AA91="n/a","n/a",J91+U91-AA91)))</f>
        <v>11.119900371397842</v>
      </c>
      <c r="AP91" s="754">
        <f>IF(U91="n/a","n/a",J91+U91)</f>
        <v>21.873746525243995</v>
      </c>
      <c r="AQ91" s="902">
        <f>IF(OR(AC91&lt;0.01,AF91="n/a"),"n/a",(I91/SQRT(22.5*AC91*(I91/AF91))-1)*100)</f>
        <v>-30.52135543001684</v>
      </c>
      <c r="AR91" s="663">
        <f>INDEX(Historical!$C$7:$C$1279,MATCH(B91,Historical!$B$7:$B$1301,0))*IF(AH91="n/a",1.03,IF(AH91&lt;0,1.01,IF(AH91&gt;10,1.1,(1+AH91/100))))</f>
        <v>1.0504</v>
      </c>
      <c r="AS91" s="900">
        <f>IF($AI91="n/a",1.03*AR91,IF($AI91&lt;0,1.01*AR91,IF($AI91&gt;10,1.1*AR91,(1+$AI91/100)*AR91)))</f>
        <v>1.0987184000000001</v>
      </c>
      <c r="AT91" s="900">
        <f>IF($AK91="n/a",1.03*AS91,IF($AK91&lt;0,1.01*AS91,IF($AK91&gt;10,1.1*AS91,(1+$AK91/100)*AS91)))</f>
        <v>1.1097055840000001</v>
      </c>
      <c r="AU91" s="900">
        <f>IF($AK91="n/a",1.03*AT91,IF($AK91&lt;0,1.01*AT91,IF($AK91&gt;10,1.1*AT91,(1+$AK91/100)*AT91)))</f>
        <v>1.1208026398400002</v>
      </c>
      <c r="AV91" s="900">
        <f>IF($AK91="n/a",1.03*AU91,IF($AK91&lt;0,1.01*AU91,IF($AK91&gt;10,1.1*AU91,(1+$AK91/100)*AU91)))</f>
        <v>1.1320106662384002</v>
      </c>
      <c r="AW91" s="663">
        <f>SUM(AR91:AV91)</f>
        <v>5.5116372900784008</v>
      </c>
      <c r="AX91" s="761">
        <f>AW91/I91*100</f>
        <v>26.28343962841393</v>
      </c>
      <c r="AY91" s="948">
        <v>1.28</v>
      </c>
      <c r="AZ91" s="886">
        <v>40.64</v>
      </c>
      <c r="BA91" s="886">
        <v>-41.38</v>
      </c>
      <c r="BB91" s="886">
        <v>7.7200000000000006</v>
      </c>
      <c r="BC91" s="886">
        <v>-10.38</v>
      </c>
      <c r="BE91" s="635">
        <v>1981</v>
      </c>
      <c r="BF91" s="912">
        <f>IF(BE91&gt;2008,0,IF(BE91&gt;2001,1,IF(BE91&gt;1990,2,IF(BE91&gt;1980,3,IF(BE91&gt;1973,4,IF(BE91&gt;1970,5,IF(BE91&gt;1960,6,IF(BE91&gt;1958,7,IF(BE91&gt;1953,8,9)))))))))</f>
        <v>3</v>
      </c>
      <c r="BG91" s="896">
        <v>6.6000000000000005</v>
      </c>
    </row>
    <row r="92" spans="1:59" ht="11.25" customHeight="1" x14ac:dyDescent="0.2">
      <c r="A92" s="894" t="s">
        <v>4057</v>
      </c>
      <c r="B92" s="889" t="s">
        <v>4058</v>
      </c>
      <c r="C92" s="946" t="s">
        <v>131</v>
      </c>
      <c r="D92" s="946" t="s">
        <v>4336</v>
      </c>
      <c r="E92" s="746">
        <v>11</v>
      </c>
      <c r="F92" s="1185">
        <v>316</v>
      </c>
      <c r="G92" s="1184" t="s">
        <v>106</v>
      </c>
      <c r="H92" s="1184" t="s">
        <v>106</v>
      </c>
      <c r="I92" s="888">
        <v>47.9</v>
      </c>
      <c r="J92" s="663">
        <f>(M92/I92)*100</f>
        <v>4.5302713987473906</v>
      </c>
      <c r="K92" s="891">
        <v>0.54249999999999998</v>
      </c>
      <c r="L92" s="901">
        <v>4</v>
      </c>
      <c r="M92" s="654">
        <f>K92*L92</f>
        <v>2.17</v>
      </c>
      <c r="N92" s="884" t="s">
        <v>151</v>
      </c>
      <c r="O92" s="747">
        <v>0.51500000000000001</v>
      </c>
      <c r="P92" s="875">
        <v>43888</v>
      </c>
      <c r="Q92" s="875">
        <v>43919</v>
      </c>
      <c r="R92" s="654">
        <f>(K92-O92)/O92*100</f>
        <v>5.3398058252427125</v>
      </c>
      <c r="S92" s="714">
        <f>IF(INDEX(Historical!$D$7:$D$1277,MATCH(B92,Historical!$B$7:$B$1301,0))=0,"n/a",(INDEX(Historical!$C$7:$C$1279,MATCH(B92,Historical!$B$7:$B$1301,0))/INDEX(Historical!$D$7:$D$1277,MATCH(B92,Historical!$B$7:$B$1301,0))-1)*100)</f>
        <v>5.1020408163265252</v>
      </c>
      <c r="T92" s="714">
        <f>IF(INDEX(Historical!$F$7:$F$1270,MATCH(B92,Historical!$B$7:$B$1301,0))=0,"n/a",((INDEX(Historical!$C$7:$C$1279,MATCH(B92,Historical!$B$7:$B$1301,0))/INDEX(Historical!$F$7:$F$1270,MATCH(B92,Historical!$B$7:$B$1301,0)))^(1/3)-1)*100)</f>
        <v>4.9902748600228808</v>
      </c>
      <c r="U92" s="714">
        <f>IF(INDEX(Historical!$H$7:$H$1270,MATCH(B92,Historical!$B$7:$B$1301,0))=0,"n/a",((INDEX(Historical!$C$7:$C$1279,MATCH(B92,Historical!$B$7:$B$1301,0))/INDEX(Historical!$H$7:$H$1270,MATCH(B92,Historical!$B$7:$B$1301,0)))^(1/5)-1)*100)</f>
        <v>6.1987672087406853</v>
      </c>
      <c r="V92" s="714">
        <f>IF(INDEX(Historical!$O$7:$O$1270,MATCH(B92,Historical!$B$7:$B$1301,0))=0,"n/a",((INDEX(Historical!$C$7:$C$1279,MATCH(B92,Historical!$B$7:$B$1301,0))/INDEX(Historical!$O$7:$O$1270,MATCH(B92,Historical!$B$7:$B$1301,0)))^(1/10)-1)*100)</f>
        <v>5.1221733208306253</v>
      </c>
      <c r="W92" s="715">
        <f>IF(OR(U92&lt;=0,U92="n/a",V92&lt;=0,V92="n/a"),"n/a",U92/V92)</f>
        <v>1.2101830259299926</v>
      </c>
      <c r="X92" s="716" t="str">
        <f>IF(OR(AJ92&lt;=0,AJ92="n/a",U92&lt;=0,U92="n/a"),"n/a",U92/AJ92)</f>
        <v>n/a</v>
      </c>
      <c r="Y92" s="889" t="s">
        <v>474</v>
      </c>
      <c r="Z92" s="663" t="str">
        <f>IF(OR(AC92&lt;0.01,AC92="n/a"),"n/a",M92/AC92*100)</f>
        <v>n/a</v>
      </c>
      <c r="AA92" s="900" t="str">
        <f>IF(OR(AC92&lt;0.01,AC92="n/a"),"n/a",I92/AC92)</f>
        <v>n/a</v>
      </c>
      <c r="AB92" s="901">
        <v>12</v>
      </c>
      <c r="AC92" s="879">
        <v>-0.12</v>
      </c>
      <c r="AD92" s="879" t="s">
        <v>136</v>
      </c>
      <c r="AE92" s="879">
        <v>2.88</v>
      </c>
      <c r="AF92" s="879">
        <v>2.1</v>
      </c>
      <c r="AG92" s="879" t="s">
        <v>136</v>
      </c>
      <c r="AH92" s="879" t="s">
        <v>136</v>
      </c>
      <c r="AI92" s="879" t="s">
        <v>136</v>
      </c>
      <c r="AJ92" s="879">
        <v>-86.13</v>
      </c>
      <c r="AK92" s="879" t="s">
        <v>136</v>
      </c>
      <c r="AL92" s="892">
        <v>8490</v>
      </c>
      <c r="AM92" s="886" t="s">
        <v>136</v>
      </c>
      <c r="AN92" s="879" t="s">
        <v>136</v>
      </c>
      <c r="AO92" s="753" t="str">
        <f>IF(U92="n/a","n/a",IF(AA92&lt;0,"n/a",IF(AA92="n/a","n/a",J92+U92-AA92)))</f>
        <v>n/a</v>
      </c>
      <c r="AP92" s="754">
        <f>IF(U92="n/a","n/a",J92+U92)</f>
        <v>10.729038607488075</v>
      </c>
      <c r="AQ92" s="902" t="str">
        <f>IF(OR(AC92&lt;0.01,AF92="n/a"),"n/a",(I92/SQRT(22.5*AC92*(I92/AF92))-1)*100)</f>
        <v>n/a</v>
      </c>
      <c r="AR92" s="663">
        <f>INDEX(Historical!$C$7:$C$1279,MATCH(B92,Historical!$B$7:$B$1301,0))*IF(AH92="n/a",1.03,IF(AH92&lt;0,1.01,IF(AH92&gt;10,1.1,(1+AH92/100))))</f>
        <v>2.1217999999999999</v>
      </c>
      <c r="AS92" s="900">
        <f>IF($AI92="n/a",1.03*AR92,IF($AI92&lt;0,1.01*AR92,IF($AI92&gt;10,1.1*AR92,(1+$AI92/100)*AR92)))</f>
        <v>2.185454</v>
      </c>
      <c r="AT92" s="900">
        <f>IF($AK92="n/a",1.03*AS92,IF($AK92&lt;0,1.01*AS92,IF($AK92&gt;10,1.1*AS92,(1+$AK92/100)*AS92)))</f>
        <v>2.2510176200000003</v>
      </c>
      <c r="AU92" s="900">
        <f>IF($AK92="n/a",1.03*AT92,IF($AK92&lt;0,1.01*AT92,IF($AK92&gt;10,1.1*AT92,(1+$AK92/100)*AT92)))</f>
        <v>2.3185481486000001</v>
      </c>
      <c r="AV92" s="900">
        <f>IF($AK92="n/a",1.03*AU92,IF($AK92&lt;0,1.01*AU92,IF($AK92&gt;10,1.1*AU92,(1+$AK92/100)*AU92)))</f>
        <v>2.3881045930580003</v>
      </c>
      <c r="AW92" s="663">
        <f>SUM(AR92:AV92)</f>
        <v>11.264924361658</v>
      </c>
      <c r="AX92" s="761">
        <f>AW92/I92*100</f>
        <v>23.51758739385804</v>
      </c>
      <c r="AY92" s="948" t="s">
        <v>136</v>
      </c>
      <c r="AZ92" s="886">
        <v>59.19</v>
      </c>
      <c r="BA92" s="886">
        <v>-16.97</v>
      </c>
      <c r="BB92" s="886">
        <v>-0.03</v>
      </c>
      <c r="BC92" s="886">
        <v>4.5999999999999996</v>
      </c>
      <c r="BE92" s="635">
        <v>2010</v>
      </c>
      <c r="BF92" s="912">
        <f>IF(BE92&gt;2008,0,IF(BE92&gt;2001,1,IF(BE92&gt;1990,2,IF(BE92&gt;1980,3,IF(BE92&gt;1973,4,IF(BE92&gt;1970,5,IF(BE92&gt;1960,6,IF(BE92&gt;1958,7,IF(BE92&gt;1953,8,9)))))))))</f>
        <v>0</v>
      </c>
      <c r="BG92" s="896" t="s">
        <v>136</v>
      </c>
    </row>
    <row r="93" spans="1:59" ht="11.25" customHeight="1" x14ac:dyDescent="0.2">
      <c r="A93" s="885" t="s">
        <v>161</v>
      </c>
      <c r="B93" s="889" t="s">
        <v>162</v>
      </c>
      <c r="C93" s="946" t="s">
        <v>128</v>
      </c>
      <c r="D93" s="946" t="s">
        <v>4353</v>
      </c>
      <c r="E93" s="746">
        <v>36</v>
      </c>
      <c r="F93" s="1185">
        <v>75</v>
      </c>
      <c r="G93" s="1197" t="s">
        <v>115</v>
      </c>
      <c r="H93" s="1197" t="s">
        <v>115</v>
      </c>
      <c r="I93" s="879">
        <v>63.66</v>
      </c>
      <c r="J93" s="663">
        <f>(M93/I93)*100</f>
        <v>1.0951932139491047</v>
      </c>
      <c r="K93" s="891">
        <v>0.17430000000000001</v>
      </c>
      <c r="L93" s="901">
        <v>4</v>
      </c>
      <c r="M93" s="654">
        <f>K93*L93</f>
        <v>0.69720000000000004</v>
      </c>
      <c r="N93" s="884" t="s">
        <v>163</v>
      </c>
      <c r="O93" s="747">
        <v>0.16600000000000001</v>
      </c>
      <c r="P93" s="875">
        <v>43802</v>
      </c>
      <c r="Q93" s="875">
        <v>43831</v>
      </c>
      <c r="R93" s="654">
        <f>(K93-O93)/O93*100</f>
        <v>5.0000000000000009</v>
      </c>
      <c r="S93" s="714">
        <f>IF(INDEX(Historical!$D$7:$D$1277,MATCH(B93,Historical!$B$7:$B$1301,0))=0,"n/a",(INDEX(Historical!$C$7:$C$1279,MATCH(B93,Historical!$B$7:$B$1301,0))/INDEX(Historical!$D$7:$D$1277,MATCH(B93,Historical!$B$7:$B$1301,0))-1)*100)</f>
        <v>5.0632911392405111</v>
      </c>
      <c r="T93" s="714">
        <f>IF(INDEX(Historical!$F$7:$F$1270,MATCH(B93,Historical!$B$7:$B$1301,0))=0,"n/a",((INDEX(Historical!$C$7:$C$1279,MATCH(B93,Historical!$B$7:$B$1301,0))/INDEX(Historical!$F$7:$F$1270,MATCH(B93,Historical!$B$7:$B$1301,0)))^(1/3)-1)*100)</f>
        <v>6.8701436680861372</v>
      </c>
      <c r="U93" s="714">
        <f>IF(INDEX(Historical!$H$7:$H$1270,MATCH(B93,Historical!$B$7:$B$1301,0))=0,"n/a",((INDEX(Historical!$C$7:$C$1279,MATCH(B93,Historical!$B$7:$B$1301,0))/INDEX(Historical!$H$7:$H$1270,MATCH(B93,Historical!$B$7:$B$1301,0)))^(1/5)-1)*100)</f>
        <v>7.0644317120605482</v>
      </c>
      <c r="V93" s="714">
        <f>IF(INDEX(Historical!$O$7:$O$1270,MATCH(B93,Historical!$B$7:$B$1301,0))=0,"n/a",((INDEX(Historical!$C$7:$C$1279,MATCH(B93,Historical!$B$7:$B$1301,0))/INDEX(Historical!$O$7:$O$1270,MATCH(B93,Historical!$B$7:$B$1301,0)))^(1/10)-1)*100)</f>
        <v>8.0314364271328653</v>
      </c>
      <c r="W93" s="715">
        <f>IF(OR(U93&lt;=0,U93="n/a",V93&lt;=0,V93="n/a"),"n/a",U93/V93)</f>
        <v>0.87959753851683953</v>
      </c>
      <c r="X93" s="716">
        <f>IF(OR(AJ93&lt;=0,AJ93="n/a",U93&lt;=0,U93="n/a"),"n/a",U93/AJ93)</f>
        <v>1.1774052853434247</v>
      </c>
      <c r="Y93" s="915"/>
      <c r="Z93" s="663">
        <f>IF(OR(AC93&lt;0.01,AC93="n/a"),"n/a",M93/AC93*100)</f>
        <v>40.534883720930239</v>
      </c>
      <c r="AA93" s="900">
        <f>IF(OR(AC93&lt;0.01,AC93="n/a"),"n/a",I93/AC93)</f>
        <v>37.011627906976742</v>
      </c>
      <c r="AB93" s="901">
        <v>4</v>
      </c>
      <c r="AC93" s="879">
        <v>1.72</v>
      </c>
      <c r="AD93" s="879" t="s">
        <v>136</v>
      </c>
      <c r="AE93" s="879">
        <v>8.9700000000000006</v>
      </c>
      <c r="AF93" s="879">
        <v>15.31</v>
      </c>
      <c r="AG93" s="879">
        <v>43.6</v>
      </c>
      <c r="AH93" s="879">
        <v>15.9</v>
      </c>
      <c r="AI93" s="879">
        <v>13.089999999999998</v>
      </c>
      <c r="AJ93" s="879">
        <v>6</v>
      </c>
      <c r="AK93" s="879">
        <v>-0.6</v>
      </c>
      <c r="AL93" s="892">
        <v>30170</v>
      </c>
      <c r="AM93" s="886">
        <v>0.4</v>
      </c>
      <c r="AN93" s="879">
        <v>1.32</v>
      </c>
      <c r="AO93" s="753">
        <f>IF(U93="n/a","n/a",IF(AA93&lt;0,"n/a",IF(AA93="n/a","n/a",J93+U93-AA93)))</f>
        <v>-28.852002980967089</v>
      </c>
      <c r="AP93" s="754">
        <f>IF(U93="n/a","n/a",J93+U93)</f>
        <v>8.1596249260096521</v>
      </c>
      <c r="AQ93" s="902">
        <f>IF(OR(AC93&lt;0.01,AF93="n/a"),"n/a",(I93/SQRT(22.5*AC93*(I93/AF93))-1)*100)</f>
        <v>401.84017963040066</v>
      </c>
      <c r="AR93" s="663">
        <f>INDEX(Historical!$C$7:$C$1279,MATCH(B93,Historical!$B$7:$B$1301,0))*IF(AH93="n/a",1.03,IF(AH93&lt;0,1.01,IF(AH93&gt;10,1.1,(1+AH93/100))))</f>
        <v>0.73040000000000005</v>
      </c>
      <c r="AS93" s="900">
        <f>IF($AI93="n/a",1.03*AR93,IF($AI93&lt;0,1.01*AR93,IF($AI93&gt;10,1.1*AR93,(1+$AI93/100)*AR93)))</f>
        <v>0.80344000000000015</v>
      </c>
      <c r="AT93" s="900">
        <f>IF($AK93="n/a",1.03*AS93,IF($AK93&lt;0,1.01*AS93,IF($AK93&gt;10,1.1*AS93,(1+$AK93/100)*AS93)))</f>
        <v>0.81147440000000015</v>
      </c>
      <c r="AU93" s="900">
        <f>IF($AK93="n/a",1.03*AT93,IF($AK93&lt;0,1.01*AT93,IF($AK93&gt;10,1.1*AT93,(1+$AK93/100)*AT93)))</f>
        <v>0.81958914400000016</v>
      </c>
      <c r="AV93" s="900">
        <f>IF($AK93="n/a",1.03*AU93,IF($AK93&lt;0,1.01*AU93,IF($AK93&gt;10,1.1*AU93,(1+$AK93/100)*AU93)))</f>
        <v>0.82778503544000015</v>
      </c>
      <c r="AW93" s="663">
        <f>SUM(AR93:AV93)</f>
        <v>3.9926885794400007</v>
      </c>
      <c r="AX93" s="761">
        <f>AW93/I93*100</f>
        <v>6.2718953494187897</v>
      </c>
      <c r="AY93" s="948">
        <v>0.77</v>
      </c>
      <c r="AZ93" s="886">
        <v>42.480000000000004</v>
      </c>
      <c r="BA93" s="886">
        <v>-12.61</v>
      </c>
      <c r="BB93" s="886">
        <v>-1.79</v>
      </c>
      <c r="BC93" s="886">
        <v>-0.9900000000000001</v>
      </c>
      <c r="BE93" s="635">
        <v>1985</v>
      </c>
      <c r="BF93" s="912">
        <f>IF(BE93&gt;2008,0,IF(BE93&gt;2001,1,IF(BE93&gt;1990,2,IF(BE93&gt;1980,3,IF(BE93&gt;1973,4,IF(BE93&gt;1970,5,IF(BE93&gt;1960,6,IF(BE93&gt;1958,7,IF(BE93&gt;1953,8,9)))))))))</f>
        <v>3</v>
      </c>
      <c r="BG93" s="896">
        <v>14.899999999999999</v>
      </c>
    </row>
    <row r="94" spans="1:59" ht="11.25" customHeight="1" x14ac:dyDescent="0.2">
      <c r="A94" s="877" t="s">
        <v>3797</v>
      </c>
      <c r="B94" s="889" t="s">
        <v>3798</v>
      </c>
      <c r="C94" s="946" t="s">
        <v>108</v>
      </c>
      <c r="D94" s="946" t="s">
        <v>4337</v>
      </c>
      <c r="E94" s="746">
        <v>6</v>
      </c>
      <c r="F94" s="1185">
        <v>667</v>
      </c>
      <c r="G94" s="1185" t="s">
        <v>106</v>
      </c>
      <c r="H94" s="1185" t="s">
        <v>106</v>
      </c>
      <c r="I94" s="888">
        <v>8.4</v>
      </c>
      <c r="J94" s="663">
        <f>(M94/I94)*100</f>
        <v>4.7619047619047619</v>
      </c>
      <c r="K94" s="891">
        <v>0.1</v>
      </c>
      <c r="L94" s="901">
        <v>4</v>
      </c>
      <c r="M94" s="654">
        <f>K94*L94</f>
        <v>0.4</v>
      </c>
      <c r="N94" s="884" t="s">
        <v>989</v>
      </c>
      <c r="O94" s="747">
        <v>0.09</v>
      </c>
      <c r="P94" s="880">
        <v>43319</v>
      </c>
      <c r="Q94" s="880">
        <v>43336</v>
      </c>
      <c r="R94" s="654">
        <f>(K94-O94)/O94*100</f>
        <v>11.111111111111121</v>
      </c>
      <c r="S94" s="714">
        <f>IF(INDEX(Historical!$D$7:$D$1277,MATCH(B94,Historical!$B$7:$B$1301,0))=0,"n/a",(INDEX(Historical!$C$7:$C$1279,MATCH(B94,Historical!$B$7:$B$1301,0))/INDEX(Historical!$D$7:$D$1277,MATCH(B94,Historical!$B$7:$B$1301,0))-1)*100)</f>
        <v>8.1081081081081141</v>
      </c>
      <c r="T94" s="714">
        <f>IF(INDEX(Historical!$F$7:$F$1270,MATCH(B94,Historical!$B$7:$B$1301,0))=0,"n/a",((INDEX(Historical!$C$7:$C$1279,MATCH(B94,Historical!$B$7:$B$1301,0))/INDEX(Historical!$F$7:$F$1270,MATCH(B94,Historical!$B$7:$B$1301,0)))^(1/3)-1)*100)</f>
        <v>23.959618848218689</v>
      </c>
      <c r="U94" s="714">
        <f>IF(INDEX(Historical!$H$7:$H$1270,MATCH(B94,Historical!$B$7:$B$1301,0))=0,"n/a",((INDEX(Historical!$C$7:$C$1279,MATCH(B94,Historical!$B$7:$B$1301,0))/INDEX(Historical!$H$7:$H$1270,MATCH(B94,Historical!$B$7:$B$1301,0)))^(1/5)-1)*100)</f>
        <v>37.972966146121493</v>
      </c>
      <c r="V94" s="714">
        <f>IF(INDEX(Historical!$O$7:$O$1270,MATCH(B94,Historical!$B$7:$B$1301,0))=0,"n/a",((INDEX(Historical!$C$7:$C$1279,MATCH(B94,Historical!$B$7:$B$1301,0))/INDEX(Historical!$O$7:$O$1270,MATCH(B94,Historical!$B$7:$B$1301,0)))^(1/10)-1)*100)</f>
        <v>3.6311209910314224</v>
      </c>
      <c r="W94" s="715">
        <f>IF(OR(U94&lt;=0,U94="n/a",V94&lt;=0,V94="n/a"),"n/a",U94/V94)</f>
        <v>10.457642760985292</v>
      </c>
      <c r="X94" s="716" t="str">
        <f>IF(OR(AJ94&lt;=0,AJ94="n/a",U94&lt;=0,U94="n/a"),"n/a",U94/AJ94)</f>
        <v>n/a</v>
      </c>
      <c r="Y94" s="685" t="s">
        <v>4497</v>
      </c>
      <c r="Z94" s="663">
        <f>IF(OR(AC94&lt;0.01,AC94="n/a"),"n/a",M94/AC94*100)</f>
        <v>57.971014492753639</v>
      </c>
      <c r="AA94" s="900">
        <f>IF(OR(AC94&lt;0.01,AC94="n/a"),"n/a",I94/AC94)</f>
        <v>12.173913043478262</v>
      </c>
      <c r="AB94" s="901">
        <v>12</v>
      </c>
      <c r="AC94" s="879">
        <v>0.69</v>
      </c>
      <c r="AD94" s="879">
        <v>1.46</v>
      </c>
      <c r="AE94" s="879">
        <v>2.0699999999999998</v>
      </c>
      <c r="AF94" s="879">
        <v>0.71</v>
      </c>
      <c r="AG94" s="879">
        <v>6.1</v>
      </c>
      <c r="AH94" s="879">
        <v>-32.5</v>
      </c>
      <c r="AI94" s="879">
        <v>46.48</v>
      </c>
      <c r="AJ94" s="879">
        <v>-17.899999999999999</v>
      </c>
      <c r="AK94" s="879">
        <v>8</v>
      </c>
      <c r="AL94" s="892">
        <v>131.22</v>
      </c>
      <c r="AM94" s="886">
        <v>11.04</v>
      </c>
      <c r="AN94" s="879">
        <v>0</v>
      </c>
      <c r="AO94" s="753">
        <f>IF(U94="n/a","n/a",IF(AA94&lt;0,"n/a",IF(AA94="n/a","n/a",J94+U94-AA94)))</f>
        <v>30.560957864547991</v>
      </c>
      <c r="AP94" s="754">
        <f>IF(U94="n/a","n/a",J94+U94)</f>
        <v>42.734870908026252</v>
      </c>
      <c r="AQ94" s="902">
        <f>IF(OR(AC94&lt;0.01,AF94="n/a"),"n/a",(I94/SQRT(22.5*AC94*(I94/AF94))-1)*100)</f>
        <v>-38.019794339484427</v>
      </c>
      <c r="AR94" s="663">
        <f>INDEX(Historical!$C$7:$C$1279,MATCH(B94,Historical!$B$7:$B$1301,0))*IF(AH94="n/a",1.03,IF(AH94&lt;0,1.01,IF(AH94&gt;10,1.1,(1+AH94/100))))</f>
        <v>0.40400000000000003</v>
      </c>
      <c r="AS94" s="900">
        <f>IF($AI94="n/a",1.03*AR94,IF($AI94&lt;0,1.01*AR94,IF($AI94&gt;10,1.1*AR94,(1+$AI94/100)*AR94)))</f>
        <v>0.44440000000000007</v>
      </c>
      <c r="AT94" s="900">
        <f>IF($AK94="n/a",1.03*AS94,IF($AK94&lt;0,1.01*AS94,IF($AK94&gt;10,1.1*AS94,(1+$AK94/100)*AS94)))</f>
        <v>0.4799520000000001</v>
      </c>
      <c r="AU94" s="900">
        <f>IF($AK94="n/a",1.03*AT94,IF($AK94&lt;0,1.01*AT94,IF($AK94&gt;10,1.1*AT94,(1+$AK94/100)*AT94)))</f>
        <v>0.51834816000000017</v>
      </c>
      <c r="AV94" s="900">
        <f>IF($AK94="n/a",1.03*AU94,IF($AK94&lt;0,1.01*AU94,IF($AK94&gt;10,1.1*AU94,(1+$AK94/100)*AU94)))</f>
        <v>0.55981601280000026</v>
      </c>
      <c r="AW94" s="663">
        <f>SUM(AR94:AV94)</f>
        <v>2.4065161728000009</v>
      </c>
      <c r="AX94" s="761">
        <f>AW94/I94*100</f>
        <v>28.649002057142862</v>
      </c>
      <c r="AY94" s="948">
        <v>0.56000000000000005</v>
      </c>
      <c r="AZ94" s="886">
        <v>24.81</v>
      </c>
      <c r="BA94" s="886">
        <v>-41.21</v>
      </c>
      <c r="BB94" s="886">
        <v>3.81</v>
      </c>
      <c r="BC94" s="886">
        <v>-22.84</v>
      </c>
      <c r="BE94" s="635">
        <v>2014</v>
      </c>
      <c r="BF94" s="912">
        <f>IF(BE94&gt;2008,0,IF(BE94&gt;2001,1,IF(BE94&gt;1990,2,IF(BE94&gt;1980,3,IF(BE94&gt;1973,4,IF(BE94&gt;1970,5,IF(BE94&gt;1960,6,IF(BE94&gt;1958,7,IF(BE94&gt;1953,8,9)))))))))</f>
        <v>0</v>
      </c>
      <c r="BG94" s="896">
        <v>0.70000000000000007</v>
      </c>
    </row>
    <row r="95" spans="1:59" ht="11.25" customHeight="1" x14ac:dyDescent="0.2">
      <c r="A95" s="885" t="s">
        <v>1826</v>
      </c>
      <c r="B95" s="889" t="s">
        <v>1827</v>
      </c>
      <c r="C95" s="946" t="s">
        <v>4325</v>
      </c>
      <c r="D95" s="946" t="s">
        <v>4326</v>
      </c>
      <c r="E95" s="746">
        <v>6</v>
      </c>
      <c r="F95" s="1185">
        <v>673</v>
      </c>
      <c r="G95" s="1185" t="s">
        <v>106</v>
      </c>
      <c r="H95" s="1185" t="s">
        <v>106</v>
      </c>
      <c r="I95" s="888">
        <v>32.270000000000003</v>
      </c>
      <c r="J95" s="663">
        <f>(M95/I95)*100</f>
        <v>6.5695692593740311</v>
      </c>
      <c r="K95" s="891">
        <v>0.53</v>
      </c>
      <c r="L95" s="901">
        <v>4</v>
      </c>
      <c r="M95" s="654">
        <f>K95*L95</f>
        <v>2.12</v>
      </c>
      <c r="N95" s="884" t="s">
        <v>160</v>
      </c>
      <c r="O95" s="747">
        <v>0.52</v>
      </c>
      <c r="P95" s="880">
        <v>43481</v>
      </c>
      <c r="Q95" s="880">
        <v>43496</v>
      </c>
      <c r="R95" s="654">
        <f>(K95-O95)/O95*100</f>
        <v>1.9230769230769247</v>
      </c>
      <c r="S95" s="714">
        <f>IF(INDEX(Historical!$D$7:$D$1277,MATCH(B95,Historical!$B$7:$B$1301,0))=0,"n/a",(INDEX(Historical!$C$7:$C$1279,MATCH(B95,Historical!$B$7:$B$1301,0))/INDEX(Historical!$D$7:$D$1277,MATCH(B95,Historical!$B$7:$B$1301,0))-1)*100)</f>
        <v>1.9230769230769162</v>
      </c>
      <c r="T95" s="714">
        <f>IF(INDEX(Historical!$F$7:$F$1270,MATCH(B95,Historical!$B$7:$B$1301,0))=0,"n/a",((INDEX(Historical!$C$7:$C$1279,MATCH(B95,Historical!$B$7:$B$1301,0))/INDEX(Historical!$F$7:$F$1270,MATCH(B95,Historical!$B$7:$B$1301,0)))^(1/3)-1)*100)</f>
        <v>4.8349307472692393</v>
      </c>
      <c r="U95" s="714">
        <f>IF(INDEX(Historical!$H$7:$H$1270,MATCH(B95,Historical!$B$7:$B$1301,0))=0,"n/a",((INDEX(Historical!$C$7:$C$1279,MATCH(B95,Historical!$B$7:$B$1301,0))/INDEX(Historical!$H$7:$H$1270,MATCH(B95,Historical!$B$7:$B$1301,0)))^(1/5)-1)*100)</f>
        <v>6.3266797710131994</v>
      </c>
      <c r="V95" s="714">
        <f>IF(INDEX(Historical!$O$7:$O$1270,MATCH(B95,Historical!$B$7:$B$1301,0))=0,"n/a",((INDEX(Historical!$C$7:$C$1279,MATCH(B95,Historical!$B$7:$B$1301,0))/INDEX(Historical!$O$7:$O$1270,MATCH(B95,Historical!$B$7:$B$1301,0)))^(1/10)-1)*100)</f>
        <v>3.3152528741531739</v>
      </c>
      <c r="W95" s="715">
        <f>IF(OR(U95&lt;=0,U95="n/a",V95&lt;=0,V95="n/a"),"n/a",U95/V95)</f>
        <v>1.9083551123168077</v>
      </c>
      <c r="X95" s="716">
        <f>IF(OR(AJ95&lt;=0,AJ95="n/a",U95&lt;=0,U95="n/a"),"n/a",U95/AJ95)</f>
        <v>15.816699427532997</v>
      </c>
      <c r="Y95" s="673"/>
      <c r="Z95" s="663">
        <f>IF(OR(AC95&lt;0.01,AC95="n/a"),"n/a",M95/AC95*100)</f>
        <v>135.89743589743591</v>
      </c>
      <c r="AA95" s="900">
        <f>IF(OR(AC95&lt;0.01,AC95="n/a"),"n/a",I95/AC95)</f>
        <v>20.685897435897438</v>
      </c>
      <c r="AB95" s="901">
        <v>12</v>
      </c>
      <c r="AC95" s="879">
        <v>1.56</v>
      </c>
      <c r="AD95" s="879">
        <v>2.67</v>
      </c>
      <c r="AE95" s="879">
        <v>3.26</v>
      </c>
      <c r="AF95" s="879">
        <v>3.82</v>
      </c>
      <c r="AG95" s="879">
        <v>19.2</v>
      </c>
      <c r="AH95" s="879">
        <v>-1.9</v>
      </c>
      <c r="AI95" s="879" t="s">
        <v>136</v>
      </c>
      <c r="AJ95" s="879">
        <v>0.4</v>
      </c>
      <c r="AK95" s="879">
        <v>7.6</v>
      </c>
      <c r="AL95" s="892">
        <v>748.6</v>
      </c>
      <c r="AM95" s="886">
        <v>0.89999999999999991</v>
      </c>
      <c r="AN95" s="879">
        <v>5.8</v>
      </c>
      <c r="AO95" s="753">
        <f>IF(U95="n/a","n/a",IF(AA95&lt;0,"n/a",IF(AA95="n/a","n/a",J95+U95-AA95)))</f>
        <v>-7.7896484055102064</v>
      </c>
      <c r="AP95" s="754">
        <f>IF(U95="n/a","n/a",J95+U95)</f>
        <v>12.896249030387231</v>
      </c>
      <c r="AQ95" s="902">
        <f>IF(OR(AC95&lt;0.01,AF95="n/a"),"n/a",(I95/SQRT(22.5*AC95*(I95/AF95))-1)*100)</f>
        <v>87.403460427114268</v>
      </c>
      <c r="AR95" s="663">
        <f>INDEX(Historical!$C$7:$C$1279,MATCH(B95,Historical!$B$7:$B$1301,0))*IF(AH95="n/a",1.03,IF(AH95&lt;0,1.01,IF(AH95&gt;10,1.1,(1+AH95/100))))</f>
        <v>2.1412</v>
      </c>
      <c r="AS95" s="900">
        <f>IF($AI95="n/a",1.03*AR95,IF($AI95&lt;0,1.01*AR95,IF($AI95&gt;10,1.1*AR95,(1+$AI95/100)*AR95)))</f>
        <v>2.2054360000000002</v>
      </c>
      <c r="AT95" s="900">
        <f>IF($AK95="n/a",1.03*AS95,IF($AK95&lt;0,1.01*AS95,IF($AK95&gt;10,1.1*AS95,(1+$AK95/100)*AS95)))</f>
        <v>2.3730491360000001</v>
      </c>
      <c r="AU95" s="900">
        <f>IF($AK95="n/a",1.03*AT95,IF($AK95&lt;0,1.01*AT95,IF($AK95&gt;10,1.1*AT95,(1+$AK95/100)*AT95)))</f>
        <v>2.5534008703360005</v>
      </c>
      <c r="AV95" s="900">
        <f>IF($AK95="n/a",1.03*AU95,IF($AK95&lt;0,1.01*AU95,IF($AK95&gt;10,1.1*AU95,(1+$AK95/100)*AU95)))</f>
        <v>2.7474593364815365</v>
      </c>
      <c r="AW95" s="663">
        <f>SUM(AR95:AV95)</f>
        <v>12.020545342817538</v>
      </c>
      <c r="AX95" s="761">
        <f>AW95/I95*100</f>
        <v>37.249908096738572</v>
      </c>
      <c r="AY95" s="948">
        <v>0.97</v>
      </c>
      <c r="AZ95" s="886">
        <v>36.85</v>
      </c>
      <c r="BA95" s="886">
        <v>-43.669999999999995</v>
      </c>
      <c r="BB95" s="886">
        <v>1.6</v>
      </c>
      <c r="BC95" s="886">
        <v>-26.72</v>
      </c>
      <c r="BE95" s="635">
        <v>2014</v>
      </c>
      <c r="BF95" s="912">
        <f>IF(BE95&gt;2008,0,IF(BE95&gt;2001,1,IF(BE95&gt;1990,2,IF(BE95&gt;1980,3,IF(BE95&gt;1973,4,IF(BE95&gt;1970,5,IF(BE95&gt;1960,6,IF(BE95&gt;1958,7,IF(BE95&gt;1953,8,9)))))))))</f>
        <v>0</v>
      </c>
      <c r="BG95" s="896">
        <v>2.1999999999999997</v>
      </c>
    </row>
    <row r="96" spans="1:59" ht="11.25" customHeight="1" x14ac:dyDescent="0.2">
      <c r="A96" s="885" t="s">
        <v>479</v>
      </c>
      <c r="B96" s="889" t="s">
        <v>480</v>
      </c>
      <c r="C96" s="946" t="s">
        <v>128</v>
      </c>
      <c r="D96" s="946" t="s">
        <v>4333</v>
      </c>
      <c r="E96" s="746">
        <v>19</v>
      </c>
      <c r="F96" s="1185">
        <v>167</v>
      </c>
      <c r="G96" s="1184" t="s">
        <v>106</v>
      </c>
      <c r="H96" s="1184" t="s">
        <v>106</v>
      </c>
      <c r="I96" s="888">
        <v>41.13</v>
      </c>
      <c r="J96" s="663">
        <f>(M96/I96)*100</f>
        <v>4.8626306831996109</v>
      </c>
      <c r="K96" s="891">
        <v>0.5</v>
      </c>
      <c r="L96" s="901">
        <v>4</v>
      </c>
      <c r="M96" s="654">
        <f>K96*L96</f>
        <v>2</v>
      </c>
      <c r="N96" s="884" t="s">
        <v>303</v>
      </c>
      <c r="O96" s="747">
        <v>0.46</v>
      </c>
      <c r="P96" s="880">
        <v>43333</v>
      </c>
      <c r="Q96" s="880">
        <v>43348</v>
      </c>
      <c r="R96" s="654">
        <f>(K96-O96)/O96*100</f>
        <v>8.6956521739130395</v>
      </c>
      <c r="S96" s="714">
        <f>IF(INDEX(Historical!$D$7:$D$1277,MATCH(B96,Historical!$B$7:$B$1301,0))=0,"n/a",(INDEX(Historical!$C$7:$C$1279,MATCH(B96,Historical!$B$7:$B$1301,0))/INDEX(Historical!$D$7:$D$1277,MATCH(B96,Historical!$B$7:$B$1301,0))-1)*100)</f>
        <v>4.1666666666666741</v>
      </c>
      <c r="T96" s="714">
        <f>IF(INDEX(Historical!$F$7:$F$1270,MATCH(B96,Historical!$B$7:$B$1301,0))=0,"n/a",((INDEX(Historical!$C$7:$C$1279,MATCH(B96,Historical!$B$7:$B$1301,0))/INDEX(Historical!$F$7:$F$1270,MATCH(B96,Historical!$B$7:$B$1301,0)))^(1/3)-1)*100)</f>
        <v>7.7217345015941907</v>
      </c>
      <c r="U96" s="714">
        <f>IF(INDEX(Historical!$H$7:$H$1270,MATCH(B96,Historical!$B$7:$B$1301,0))=0,"n/a",((INDEX(Historical!$C$7:$C$1279,MATCH(B96,Historical!$B$7:$B$1301,0))/INDEX(Historical!$H$7:$H$1270,MATCH(B96,Historical!$B$7:$B$1301,0)))^(1/5)-1)*100)</f>
        <v>9.3362073943278112</v>
      </c>
      <c r="V96" s="714">
        <f>IF(INDEX(Historical!$O$7:$O$1270,MATCH(B96,Historical!$B$7:$B$1301,0))=0,"n/a",((INDEX(Historical!$C$7:$C$1279,MATCH(B96,Historical!$B$7:$B$1301,0))/INDEX(Historical!$O$7:$O$1270,MATCH(B96,Historical!$B$7:$B$1301,0)))^(1/10)-1)*100)</f>
        <v>9.5958226385217227</v>
      </c>
      <c r="W96" s="715">
        <f>IF(OR(U96&lt;=0,U96="n/a",V96&lt;=0,V96="n/a"),"n/a",U96/V96)</f>
        <v>0.97294497262259672</v>
      </c>
      <c r="X96" s="716" t="str">
        <f>IF(OR(AJ96&lt;=0,AJ96="n/a",U96&lt;=0,U96="n/a"),"n/a",U96/AJ96)</f>
        <v>n/a</v>
      </c>
      <c r="Y96" s="685" t="s">
        <v>4503</v>
      </c>
      <c r="Z96" s="663" t="str">
        <f>IF(OR(AC96&lt;0.01,AC96="n/a"),"n/a",M96/AC96*100)</f>
        <v>n/a</v>
      </c>
      <c r="AA96" s="900" t="str">
        <f>IF(OR(AC96&lt;0.01,AC96="n/a"),"n/a",I96/AC96)</f>
        <v>n/a</v>
      </c>
      <c r="AB96" s="901">
        <v>12</v>
      </c>
      <c r="AC96" s="879">
        <v>-11.16</v>
      </c>
      <c r="AD96" s="879" t="s">
        <v>136</v>
      </c>
      <c r="AE96" s="879">
        <v>0.15</v>
      </c>
      <c r="AF96" s="879">
        <v>1.39</v>
      </c>
      <c r="AG96" s="879">
        <v>-33.300000000000004</v>
      </c>
      <c r="AH96" s="879">
        <v>-833.50000000000011</v>
      </c>
      <c r="AI96" s="879">
        <v>53.52</v>
      </c>
      <c r="AJ96" s="879">
        <v>-39</v>
      </c>
      <c r="AK96" s="879">
        <v>10.100000000000001</v>
      </c>
      <c r="AL96" s="892">
        <v>6130</v>
      </c>
      <c r="AM96" s="886">
        <v>0.6</v>
      </c>
      <c r="AN96" s="879">
        <v>1.2</v>
      </c>
      <c r="AO96" s="753" t="str">
        <f>IF(U96="n/a","n/a",IF(AA96&lt;0,"n/a",IF(AA96="n/a","n/a",J96+U96-AA96)))</f>
        <v>n/a</v>
      </c>
      <c r="AP96" s="754">
        <f>IF(U96="n/a","n/a",J96+U96)</f>
        <v>14.198838077527423</v>
      </c>
      <c r="AQ96" s="902" t="str">
        <f>IF(OR(AC96&lt;0.01,AF96="n/a"),"n/a",(I96/SQRT(22.5*AC96*(I96/AF96))-1)*100)</f>
        <v>n/a</v>
      </c>
      <c r="AR96" s="663">
        <f>INDEX(Historical!$C$7:$C$1279,MATCH(B96,Historical!$B$7:$B$1301,0))*IF(AH96="n/a",1.03,IF(AH96&lt;0,1.01,IF(AH96&gt;10,1.1,(1+AH96/100))))</f>
        <v>2.02</v>
      </c>
      <c r="AS96" s="900">
        <f>IF($AI96="n/a",1.03*AR96,IF($AI96&lt;0,1.01*AR96,IF($AI96&gt;10,1.1*AR96,(1+$AI96/100)*AR96)))</f>
        <v>2.2220000000000004</v>
      </c>
      <c r="AT96" s="900">
        <f>IF($AK96="n/a",1.03*AS96,IF($AK96&lt;0,1.01*AS96,IF($AK96&gt;10,1.1*AS96,(1+$AK96/100)*AS96)))</f>
        <v>2.4442000000000008</v>
      </c>
      <c r="AU96" s="900">
        <f>IF($AK96="n/a",1.03*AT96,IF($AK96&lt;0,1.01*AT96,IF($AK96&gt;10,1.1*AT96,(1+$AK96/100)*AT96)))</f>
        <v>2.6886200000000011</v>
      </c>
      <c r="AV96" s="900">
        <f>IF($AK96="n/a",1.03*AU96,IF($AK96&lt;0,1.01*AU96,IF($AK96&gt;10,1.1*AU96,(1+$AK96/100)*AU96)))</f>
        <v>2.9574820000000015</v>
      </c>
      <c r="AW96" s="663">
        <f>SUM(AR96:AV96)</f>
        <v>12.332302000000006</v>
      </c>
      <c r="AX96" s="761">
        <f>AW96/I96*100</f>
        <v>29.983715049841976</v>
      </c>
      <c r="AY96" s="948">
        <v>0.82</v>
      </c>
      <c r="AZ96" s="886">
        <v>41.83</v>
      </c>
      <c r="BA96" s="886">
        <v>-31.05</v>
      </c>
      <c r="BB96" s="886">
        <v>6.15</v>
      </c>
      <c r="BC96" s="886">
        <v>-14.77</v>
      </c>
      <c r="BE96" s="635">
        <v>2001</v>
      </c>
      <c r="BF96" s="912">
        <f>IF(BE96&gt;2008,0,IF(BE96&gt;2001,1,IF(BE96&gt;1990,2,IF(BE96&gt;1980,3,IF(BE96&gt;1973,4,IF(BE96&gt;1970,5,IF(BE96&gt;1960,6,IF(BE96&gt;1958,7,IF(BE96&gt;1953,8,9)))))))))</f>
        <v>2</v>
      </c>
      <c r="BG96" s="896">
        <v>-8.2000000000000011</v>
      </c>
    </row>
    <row r="97" spans="1:59" s="787" customFormat="1" ht="11.25" customHeight="1" x14ac:dyDescent="0.2">
      <c r="A97" s="658" t="s">
        <v>970</v>
      </c>
      <c r="B97" s="795" t="s">
        <v>971</v>
      </c>
      <c r="C97" s="946" t="s">
        <v>128</v>
      </c>
      <c r="D97" s="946" t="s">
        <v>4333</v>
      </c>
      <c r="E97" s="1163">
        <v>9</v>
      </c>
      <c r="F97" s="1185">
        <v>413</v>
      </c>
      <c r="G97" s="1198" t="s">
        <v>106</v>
      </c>
      <c r="H97" s="1198" t="s">
        <v>106</v>
      </c>
      <c r="I97" s="770">
        <v>24.38</v>
      </c>
      <c r="J97" s="771">
        <f>(M97/I97)*100</f>
        <v>7.7932731747333879</v>
      </c>
      <c r="K97" s="772">
        <v>0.47499999999999998</v>
      </c>
      <c r="L97" s="773">
        <v>4</v>
      </c>
      <c r="M97" s="774">
        <f>K97*L97</f>
        <v>1.9</v>
      </c>
      <c r="N97" s="775" t="s">
        <v>719</v>
      </c>
      <c r="O97" s="776">
        <v>0.46500000000000002</v>
      </c>
      <c r="P97" s="796">
        <v>43279</v>
      </c>
      <c r="Q97" s="796">
        <v>43311</v>
      </c>
      <c r="R97" s="774">
        <f>(K97-O97)/O97*100</f>
        <v>2.1505376344085918</v>
      </c>
      <c r="S97" s="714">
        <f>IF(INDEX(Historical!$D$7:$D$1277,MATCH(B97,Historical!$B$7:$B$1301,0))=0,"n/a",(INDEX(Historical!$C$7:$C$1279,MATCH(B97,Historical!$B$7:$B$1301,0))/INDEX(Historical!$D$7:$D$1277,MATCH(B97,Historical!$B$7:$B$1301,0))-1)*100)</f>
        <v>1.0638297872340496</v>
      </c>
      <c r="T97" s="714">
        <f>IF(INDEX(Historical!$F$7:$F$1270,MATCH(B97,Historical!$B$7:$B$1301,0))=0,"n/a",((INDEX(Historical!$C$7:$C$1279,MATCH(B97,Historical!$B$7:$B$1301,0))/INDEX(Historical!$F$7:$F$1270,MATCH(B97,Historical!$B$7:$B$1301,0)))^(1/3)-1)*100)</f>
        <v>5.6758885818975147</v>
      </c>
      <c r="U97" s="714">
        <f>IF(INDEX(Historical!$H$7:$H$1270,MATCH(B97,Historical!$B$7:$B$1301,0))=0,"n/a",((INDEX(Historical!$C$7:$C$1279,MATCH(B97,Historical!$B$7:$B$1301,0))/INDEX(Historical!$H$7:$H$1270,MATCH(B97,Historical!$B$7:$B$1301,0)))^(1/5)-1)*100)</f>
        <v>7.0739850656267755</v>
      </c>
      <c r="V97" s="714">
        <f>IF(INDEX(Historical!$O$7:$O$1270,MATCH(B97,Historical!$B$7:$B$1301,0))=0,"n/a",((INDEX(Historical!$C$7:$C$1279,MATCH(B97,Historical!$B$7:$B$1301,0))/INDEX(Historical!$O$7:$O$1270,MATCH(B97,Historical!$B$7:$B$1301,0)))^(1/10)-1)*100)</f>
        <v>10.821613467534053</v>
      </c>
      <c r="W97" s="715">
        <f>IF(OR(U97&lt;=0,U97="n/a",V97&lt;=0,V97="n/a"),"n/a",U97/V97)</f>
        <v>0.65369042119730614</v>
      </c>
      <c r="X97" s="716">
        <f>IF(OR(AJ97&lt;=0,AJ97="n/a",U97&lt;=0,U97="n/a"),"n/a",U97/AJ97)</f>
        <v>0.76064355544373929</v>
      </c>
      <c r="Y97" s="947" t="s">
        <v>4498</v>
      </c>
      <c r="Z97" s="771">
        <f>IF(OR(AC97&lt;0.01,AC97="n/a"),"n/a",M97/AC97*100)</f>
        <v>138.68613138686129</v>
      </c>
      <c r="AA97" s="779">
        <f>IF(OR(AC97&lt;0.01,AC97="n/a"),"n/a",I97/AC97)</f>
        <v>17.795620437956202</v>
      </c>
      <c r="AB97" s="773">
        <v>12</v>
      </c>
      <c r="AC97" s="780">
        <v>1.37</v>
      </c>
      <c r="AD97" s="780">
        <v>3.89</v>
      </c>
      <c r="AE97" s="780">
        <v>0.94</v>
      </c>
      <c r="AF97" s="780">
        <v>1.97</v>
      </c>
      <c r="AG97" s="780">
        <v>10.6</v>
      </c>
      <c r="AH97" s="780">
        <v>-53.5</v>
      </c>
      <c r="AI97" s="780">
        <v>-6.8599999999999994</v>
      </c>
      <c r="AJ97" s="780">
        <v>9.3000000000000007</v>
      </c>
      <c r="AK97" s="780">
        <v>4.5999999999999996</v>
      </c>
      <c r="AL97" s="781">
        <v>1590</v>
      </c>
      <c r="AM97" s="782">
        <v>1.9</v>
      </c>
      <c r="AN97" s="780">
        <v>2.4900000000000002</v>
      </c>
      <c r="AO97" s="783">
        <f>IF(U97="n/a","n/a",IF(AA97&lt;0,"n/a",IF(AA97="n/a","n/a",J97+U97-AA97)))</f>
        <v>-2.928362197596039</v>
      </c>
      <c r="AP97" s="784">
        <f>IF(U97="n/a","n/a",J97+U97)</f>
        <v>14.867258240360163</v>
      </c>
      <c r="AQ97" s="785">
        <f>IF(OR(AC97&lt;0.01,AF97="n/a"),"n/a",(I97/SQRT(22.5*AC97*(I97/AF97))-1)*100)</f>
        <v>24.824093583773088</v>
      </c>
      <c r="AR97" s="663">
        <f>INDEX(Historical!$C$7:$C$1279,MATCH(B97,Historical!$B$7:$B$1301,0))*IF(AH97="n/a",1.03,IF(AH97&lt;0,1.01,IF(AH97&gt;10,1.1,(1+AH97/100))))</f>
        <v>1.9189999999999998</v>
      </c>
      <c r="AS97" s="779">
        <f>IF($AI97="n/a",1.03*AR97,IF($AI97&lt;0,1.01*AR97,IF($AI97&gt;10,1.1*AR97,(1+$AI97/100)*AR97)))</f>
        <v>1.9381899999999999</v>
      </c>
      <c r="AT97" s="779">
        <f>IF($AK97="n/a",1.03*AS97,IF($AK97&lt;0,1.01*AS97,IF($AK97&gt;10,1.1*AS97,(1+$AK97/100)*AS97)))</f>
        <v>2.02734674</v>
      </c>
      <c r="AU97" s="779">
        <f>IF($AK97="n/a",1.03*AT97,IF($AK97&lt;0,1.01*AT97,IF($AK97&gt;10,1.1*AT97,(1+$AK97/100)*AT97)))</f>
        <v>2.12060469004</v>
      </c>
      <c r="AV97" s="779">
        <f>IF($AK97="n/a",1.03*AU97,IF($AK97&lt;0,1.01*AU97,IF($AK97&gt;10,1.1*AU97,(1+$AK97/100)*AU97)))</f>
        <v>2.2181525057818399</v>
      </c>
      <c r="AW97" s="771">
        <f>SUM(AR97:AV97)</f>
        <v>10.22329393582184</v>
      </c>
      <c r="AX97" s="786">
        <f>AW97/I97*100</f>
        <v>41.933117046028876</v>
      </c>
      <c r="AY97" s="949">
        <v>0.27</v>
      </c>
      <c r="AZ97" s="782">
        <v>134.65</v>
      </c>
      <c r="BA97" s="782">
        <v>-7.62</v>
      </c>
      <c r="BB97" s="782">
        <v>7.9200000000000008</v>
      </c>
      <c r="BC97" s="782">
        <v>34.58</v>
      </c>
      <c r="BD97" s="922"/>
      <c r="BE97" s="635">
        <v>2011</v>
      </c>
      <c r="BF97" s="912">
        <f>IF(BE97&gt;2008,0,IF(BE97&gt;2001,1,IF(BE97&gt;1990,2,IF(BE97&gt;1980,3,IF(BE97&gt;1973,4,IF(BE97&gt;1970,5,IF(BE97&gt;1960,6,IF(BE97&gt;1958,7,IF(BE97&gt;1953,8,9)))))))))</f>
        <v>0</v>
      </c>
      <c r="BG97" s="838">
        <v>2.6</v>
      </c>
    </row>
    <row r="98" spans="1:59" ht="11.25" customHeight="1" x14ac:dyDescent="0.2">
      <c r="A98" s="885" t="s">
        <v>460</v>
      </c>
      <c r="B98" s="889" t="s">
        <v>461</v>
      </c>
      <c r="C98" s="946" t="s">
        <v>108</v>
      </c>
      <c r="D98" s="946" t="s">
        <v>4345</v>
      </c>
      <c r="E98" s="746">
        <v>16</v>
      </c>
      <c r="F98" s="1185">
        <v>225</v>
      </c>
      <c r="G98" s="1141" t="s">
        <v>115</v>
      </c>
      <c r="H98" s="1141" t="s">
        <v>115</v>
      </c>
      <c r="I98" s="888">
        <v>22.39</v>
      </c>
      <c r="J98" s="663">
        <f>(M98/I98)*100</f>
        <v>3.9303260384100045</v>
      </c>
      <c r="K98" s="891">
        <v>0.22</v>
      </c>
      <c r="L98" s="901">
        <v>4</v>
      </c>
      <c r="M98" s="654">
        <f>K98*L98</f>
        <v>0.88</v>
      </c>
      <c r="N98" s="884" t="s">
        <v>135</v>
      </c>
      <c r="O98" s="747">
        <v>0.2</v>
      </c>
      <c r="P98" s="880">
        <v>43598</v>
      </c>
      <c r="Q98" s="880">
        <v>43630</v>
      </c>
      <c r="R98" s="654">
        <f>(K98-O98)/O98*100</f>
        <v>9.9999999999999947</v>
      </c>
      <c r="S98" s="714">
        <f>IF(INDEX(Historical!$D$7:$D$1277,MATCH(B98,Historical!$B$7:$B$1301,0))=0,"n/a",(INDEX(Historical!$C$7:$C$1279,MATCH(B98,Historical!$B$7:$B$1301,0))/INDEX(Historical!$D$7:$D$1277,MATCH(B98,Historical!$B$7:$B$1301,0))-1)*100)</f>
        <v>9.317401805008263</v>
      </c>
      <c r="T98" s="714">
        <f>IF(INDEX(Historical!$F$7:$F$1270,MATCH(B98,Historical!$B$7:$B$1301,0))=0,"n/a",((INDEX(Historical!$C$7:$C$1279,MATCH(B98,Historical!$B$7:$B$1301,0))/INDEX(Historical!$F$7:$F$1270,MATCH(B98,Historical!$B$7:$B$1301,0)))^(1/3)-1)*100)</f>
        <v>5.7761455592694855</v>
      </c>
      <c r="U98" s="714">
        <f>IF(INDEX(Historical!$H$7:$H$1270,MATCH(B98,Historical!$B$7:$B$1301,0))=0,"n/a",((INDEX(Historical!$C$7:$C$1279,MATCH(B98,Historical!$B$7:$B$1301,0))/INDEX(Historical!$H$7:$H$1270,MATCH(B98,Historical!$B$7:$B$1301,0)))^(1/5)-1)*100)</f>
        <v>7.3662842947329832</v>
      </c>
      <c r="V98" s="714">
        <f>IF(INDEX(Historical!$O$7:$O$1270,MATCH(B98,Historical!$B$7:$B$1301,0))=0,"n/a",((INDEX(Historical!$C$7:$C$1279,MATCH(B98,Historical!$B$7:$B$1301,0))/INDEX(Historical!$O$7:$O$1270,MATCH(B98,Historical!$B$7:$B$1301,0)))^(1/10)-1)*100)</f>
        <v>6.4056681229553769</v>
      </c>
      <c r="W98" s="715">
        <f>IF(OR(U98&lt;=0,U98="n/a",V98&lt;=0,V98="n/a"),"n/a",U98/V98)</f>
        <v>1.1499634625676498</v>
      </c>
      <c r="X98" s="716" t="str">
        <f>IF(OR(AJ98&lt;=0,AJ98="n/a",U98&lt;=0,U98="n/a"),"n/a",U98/AJ98)</f>
        <v>n/a</v>
      </c>
      <c r="Y98" s="676"/>
      <c r="Z98" s="663">
        <f>IF(OR(AC98&lt;0.01,AC98="n/a"),"n/a",M98/AC98*100)</f>
        <v>59.45945945945946</v>
      </c>
      <c r="AA98" s="900">
        <f>IF(OR(AC98&lt;0.01,AC98="n/a"),"n/a",I98/AC98)</f>
        <v>15.128378378378379</v>
      </c>
      <c r="AB98" s="901">
        <v>12</v>
      </c>
      <c r="AC98" s="879">
        <v>1.48</v>
      </c>
      <c r="AD98" s="879" t="s">
        <v>136</v>
      </c>
      <c r="AE98" s="879">
        <v>2.58</v>
      </c>
      <c r="AF98" s="879">
        <v>0.89</v>
      </c>
      <c r="AG98" s="879">
        <v>5.8000000000000007</v>
      </c>
      <c r="AH98" s="879">
        <v>-31.4</v>
      </c>
      <c r="AI98" s="879" t="s">
        <v>136</v>
      </c>
      <c r="AJ98" s="879">
        <v>-2.2999999999999998</v>
      </c>
      <c r="AK98" s="879" t="s">
        <v>136</v>
      </c>
      <c r="AL98" s="892">
        <v>350.09</v>
      </c>
      <c r="AM98" s="886">
        <v>1.3</v>
      </c>
      <c r="AN98" s="879">
        <v>0.15</v>
      </c>
      <c r="AO98" s="753">
        <f>IF(U98="n/a","n/a",IF(AA98&lt;0,"n/a",IF(AA98="n/a","n/a",J98+U98-AA98)))</f>
        <v>-3.8317680452353908</v>
      </c>
      <c r="AP98" s="754">
        <f>IF(U98="n/a","n/a",J98+U98)</f>
        <v>11.296610333142988</v>
      </c>
      <c r="AQ98" s="902">
        <f>IF(OR(AC98&lt;0.01,AF98="n/a"),"n/a",(I98/SQRT(22.5*AC98*(I98/AF98))-1)*100)</f>
        <v>-22.642943992715736</v>
      </c>
      <c r="AR98" s="663">
        <f>INDEX(Historical!$C$7:$C$1279,MATCH(B98,Historical!$B$7:$B$1301,0))*IF(AH98="n/a",1.03,IF(AH98&lt;0,1.01,IF(AH98&gt;10,1.1,(1+AH98/100))))</f>
        <v>0.86860000000000004</v>
      </c>
      <c r="AS98" s="900">
        <f>IF($AI98="n/a",1.03*AR98,IF($AI98&lt;0,1.01*AR98,IF($AI98&gt;10,1.1*AR98,(1+$AI98/100)*AR98)))</f>
        <v>0.89465800000000006</v>
      </c>
      <c r="AT98" s="900">
        <f>IF($AK98="n/a",1.03*AS98,IF($AK98&lt;0,1.01*AS98,IF($AK98&gt;10,1.1*AS98,(1+$AK98/100)*AS98)))</f>
        <v>0.92149774000000007</v>
      </c>
      <c r="AU98" s="900">
        <f>IF($AK98="n/a",1.03*AT98,IF($AK98&lt;0,1.01*AT98,IF($AK98&gt;10,1.1*AT98,(1+$AK98/100)*AT98)))</f>
        <v>0.94914267220000004</v>
      </c>
      <c r="AV98" s="900">
        <f>IF($AK98="n/a",1.03*AU98,IF($AK98&lt;0,1.01*AU98,IF($AK98&gt;10,1.1*AU98,(1+$AK98/100)*AU98)))</f>
        <v>0.9776169523660001</v>
      </c>
      <c r="AW98" s="663">
        <f>SUM(AR98:AV98)</f>
        <v>4.6115153645659994</v>
      </c>
      <c r="AX98" s="761">
        <f>AW98/I98*100</f>
        <v>20.596316947592673</v>
      </c>
      <c r="AY98" s="948">
        <v>0.98</v>
      </c>
      <c r="AZ98" s="886">
        <v>71.569999999999993</v>
      </c>
      <c r="BA98" s="886">
        <v>-15.8</v>
      </c>
      <c r="BB98" s="886">
        <v>15.57</v>
      </c>
      <c r="BC98" s="886">
        <v>1.92</v>
      </c>
      <c r="BE98" s="635">
        <v>2004</v>
      </c>
      <c r="BF98" s="912">
        <f>IF(BE98&gt;2008,0,IF(BE98&gt;2001,1,IF(BE98&gt;1990,2,IF(BE98&gt;1980,3,IF(BE98&gt;1973,4,IF(BE98&gt;1970,5,IF(BE98&gt;1960,6,IF(BE98&gt;1958,7,IF(BE98&gt;1953,8,9)))))))))</f>
        <v>1</v>
      </c>
      <c r="BG98" s="896">
        <v>0.6</v>
      </c>
    </row>
    <row r="99" spans="1:59" ht="11.25" customHeight="1" x14ac:dyDescent="0.2">
      <c r="A99" s="13" t="s">
        <v>4027</v>
      </c>
      <c r="B99" s="990" t="s">
        <v>4026</v>
      </c>
      <c r="C99" s="946" t="s">
        <v>108</v>
      </c>
      <c r="D99" s="946" t="s">
        <v>4345</v>
      </c>
      <c r="E99" s="746">
        <v>6</v>
      </c>
      <c r="F99" s="1185">
        <v>712</v>
      </c>
      <c r="G99" s="1197" t="s">
        <v>106</v>
      </c>
      <c r="H99" s="1197" t="s">
        <v>106</v>
      </c>
      <c r="I99" s="888">
        <v>11.02</v>
      </c>
      <c r="J99" s="663">
        <f>(M99/I99)*100</f>
        <v>8.7114337568058069</v>
      </c>
      <c r="K99" s="891">
        <v>0.24</v>
      </c>
      <c r="L99" s="901">
        <v>4</v>
      </c>
      <c r="M99" s="654">
        <f>K99*L99</f>
        <v>0.96</v>
      </c>
      <c r="N99" s="884" t="s">
        <v>514</v>
      </c>
      <c r="O99" s="747">
        <v>0.23</v>
      </c>
      <c r="P99" s="875">
        <v>43874</v>
      </c>
      <c r="Q99" s="875">
        <v>43889</v>
      </c>
      <c r="R99" s="654">
        <f>(K99-O99)/O99*100</f>
        <v>4.3478260869565135</v>
      </c>
      <c r="S99" s="714">
        <f>IF(INDEX(Historical!$D$7:$D$1277,MATCH(B99,Historical!$B$7:$B$1301,0))=0,"n/a",(INDEX(Historical!$C$7:$C$1279,MATCH(B99,Historical!$B$7:$B$1301,0))/INDEX(Historical!$D$7:$D$1277,MATCH(B99,Historical!$B$7:$B$1301,0))-1)*100)</f>
        <v>4.5454545454545414</v>
      </c>
      <c r="T99" s="714">
        <f>IF(INDEX(Historical!$F$7:$F$1270,MATCH(B99,Historical!$B$7:$B$1301,0))=0,"n/a",((INDEX(Historical!$C$7:$C$1279,MATCH(B99,Historical!$B$7:$B$1301,0))/INDEX(Historical!$F$7:$F$1270,MATCH(B99,Historical!$B$7:$B$1301,0)))^(1/3)-1)*100)</f>
        <v>4.7689553171647248</v>
      </c>
      <c r="U99" s="714">
        <f>IF(INDEX(Historical!$H$7:$H$1270,MATCH(B99,Historical!$B$7:$B$1301,0))=0,"n/a",((INDEX(Historical!$C$7:$C$1279,MATCH(B99,Historical!$B$7:$B$1301,0))/INDEX(Historical!$H$7:$H$1270,MATCH(B99,Historical!$B$7:$B$1301,0)))^(1/5)-1)*100)</f>
        <v>5.0246072638682637</v>
      </c>
      <c r="V99" s="714">
        <f>IF(INDEX(Historical!$O$7:$O$1270,MATCH(B99,Historical!$B$7:$B$1301,0))=0,"n/a",((INDEX(Historical!$C$7:$C$1279,MATCH(B99,Historical!$B$7:$B$1301,0))/INDEX(Historical!$O$7:$O$1270,MATCH(B99,Historical!$B$7:$B$1301,0)))^(1/10)-1)*100)</f>
        <v>3.695708995385627</v>
      </c>
      <c r="W99" s="715">
        <f>IF(OR(U99&lt;=0,U99="n/a",V99&lt;=0,V99="n/a"),"n/a",U99/V99)</f>
        <v>1.3595787087516542</v>
      </c>
      <c r="X99" s="716">
        <f>IF(OR(AJ99&lt;=0,AJ99="n/a",U99&lt;=0,U99="n/a"),"n/a",U99/AJ99)</f>
        <v>0.59816753141288848</v>
      </c>
      <c r="Y99" s="890"/>
      <c r="Z99" s="663">
        <f>IF(OR(AC99&lt;0.01,AC99="n/a"),"n/a",M99/AC99*100)</f>
        <v>75</v>
      </c>
      <c r="AA99" s="900">
        <f>IF(OR(AC99&lt;0.01,AC99="n/a"),"n/a",I99/AC99)</f>
        <v>8.609375</v>
      </c>
      <c r="AB99" s="901">
        <v>12</v>
      </c>
      <c r="AC99" s="879">
        <v>1.28</v>
      </c>
      <c r="AD99" s="879">
        <v>0.86</v>
      </c>
      <c r="AE99" s="879">
        <v>1.1599999999999999</v>
      </c>
      <c r="AF99" s="879">
        <v>0.32</v>
      </c>
      <c r="AG99" s="879">
        <v>3.1</v>
      </c>
      <c r="AH99" s="879">
        <v>-13.100000000000001</v>
      </c>
      <c r="AI99" s="879">
        <v>226.79999999999998</v>
      </c>
      <c r="AJ99" s="879">
        <v>8.4</v>
      </c>
      <c r="AK99" s="879">
        <v>10</v>
      </c>
      <c r="AL99" s="892">
        <v>584.37</v>
      </c>
      <c r="AM99" s="886">
        <v>3.8</v>
      </c>
      <c r="AN99" s="879">
        <v>0.06</v>
      </c>
      <c r="AO99" s="753">
        <f>IF(U99="n/a","n/a",IF(AA99&lt;0,"n/a",IF(AA99="n/a","n/a",J99+U99-AA99)))</f>
        <v>5.1266660206740706</v>
      </c>
      <c r="AP99" s="754">
        <f>IF(U99="n/a","n/a",J99+U99)</f>
        <v>13.736041020674071</v>
      </c>
      <c r="AQ99" s="902">
        <f>IF(OR(AC99&lt;0.01,AF99="n/a"),"n/a",(I99/SQRT(22.5*AC99*(I99/AF99))-1)*100)</f>
        <v>-65.00793740797144</v>
      </c>
      <c r="AR99" s="663">
        <f>INDEX(Historical!$C$7:$C$1279,MATCH(B99,Historical!$B$7:$B$1301,0))*IF(AH99="n/a",1.03,IF(AH99&lt;0,1.01,IF(AH99&gt;10,1.1,(1+AH99/100))))</f>
        <v>0.92920000000000003</v>
      </c>
      <c r="AS99" s="900">
        <f>IF($AI99="n/a",1.03*AR99,IF($AI99&lt;0,1.01*AR99,IF($AI99&gt;10,1.1*AR99,(1+$AI99/100)*AR99)))</f>
        <v>1.0221200000000001</v>
      </c>
      <c r="AT99" s="900">
        <f>IF($AK99="n/a",1.03*AS99,IF($AK99&lt;0,1.01*AS99,IF($AK99&gt;10,1.1*AS99,(1+$AK99/100)*AS99)))</f>
        <v>1.1243320000000003</v>
      </c>
      <c r="AU99" s="900">
        <f>IF($AK99="n/a",1.03*AT99,IF($AK99&lt;0,1.01*AT99,IF($AK99&gt;10,1.1*AT99,(1+$AK99/100)*AT99)))</f>
        <v>1.2367652000000005</v>
      </c>
      <c r="AV99" s="900">
        <f>IF($AK99="n/a",1.03*AU99,IF($AK99&lt;0,1.01*AU99,IF($AK99&gt;10,1.1*AU99,(1+$AK99/100)*AU99)))</f>
        <v>1.3604417200000005</v>
      </c>
      <c r="AW99" s="663">
        <f>SUM(AR99:AV99)</f>
        <v>5.6728589200000021</v>
      </c>
      <c r="AX99" s="761">
        <f>AW99/I99*100</f>
        <v>51.477848638838495</v>
      </c>
      <c r="AY99" s="948">
        <v>1.33</v>
      </c>
      <c r="AZ99" s="886">
        <v>20.440000000000001</v>
      </c>
      <c r="BA99" s="886">
        <v>-67.320000000000007</v>
      </c>
      <c r="BB99" s="886">
        <v>-10.81</v>
      </c>
      <c r="BC99" s="886">
        <v>-53.49</v>
      </c>
      <c r="BE99" s="635">
        <v>2015</v>
      </c>
      <c r="BF99" s="912">
        <f>IF(BE99&gt;2008,0,IF(BE99&gt;2001,1,IF(BE99&gt;1990,2,IF(BE99&gt;1980,3,IF(BE99&gt;1973,4,IF(BE99&gt;1970,5,IF(BE99&gt;1960,6,IF(BE99&gt;1958,7,IF(BE99&gt;1953,8,9)))))))))</f>
        <v>0</v>
      </c>
      <c r="BG99" s="896">
        <v>0.4</v>
      </c>
    </row>
    <row r="100" spans="1:59" ht="11.25" customHeight="1" x14ac:dyDescent="0.2">
      <c r="A100" s="885" t="s">
        <v>472</v>
      </c>
      <c r="B100" s="889" t="s">
        <v>473</v>
      </c>
      <c r="C100" s="946" t="s">
        <v>131</v>
      </c>
      <c r="D100" s="946" t="s">
        <v>4334</v>
      </c>
      <c r="E100" s="746">
        <v>13</v>
      </c>
      <c r="F100" s="1185">
        <v>277</v>
      </c>
      <c r="G100" s="1184" t="s">
        <v>106</v>
      </c>
      <c r="H100" s="1184" t="s">
        <v>106</v>
      </c>
      <c r="I100" s="888">
        <v>41.11</v>
      </c>
      <c r="J100" s="663">
        <f>(M100/I100)*100</f>
        <v>4.7190464607151545</v>
      </c>
      <c r="K100" s="891">
        <v>0.48499999999999999</v>
      </c>
      <c r="L100" s="901">
        <v>4</v>
      </c>
      <c r="M100" s="654">
        <f>K100*L100</f>
        <v>1.94</v>
      </c>
      <c r="N100" s="884" t="s">
        <v>151</v>
      </c>
      <c r="O100" s="751">
        <v>0.45224999999999999</v>
      </c>
      <c r="P100" s="875">
        <v>43888</v>
      </c>
      <c r="Q100" s="875">
        <v>43921</v>
      </c>
      <c r="R100" s="654">
        <f>(K100-O100)/O100*100</f>
        <v>7.2415699281370927</v>
      </c>
      <c r="S100" s="714">
        <f>IF(INDEX(Historical!$D$7:$D$1277,MATCH(B100,Historical!$B$7:$B$1301,0))=0,"n/a",(INDEX(Historical!$C$7:$C$1279,MATCH(B100,Historical!$B$7:$B$1301,0))/INDEX(Historical!$D$7:$D$1277,MATCH(B100,Historical!$B$7:$B$1301,0))-1)*100)</f>
        <v>6.9148936170212671</v>
      </c>
      <c r="T100" s="714">
        <f>IF(INDEX(Historical!$F$7:$F$1270,MATCH(B100,Historical!$B$7:$B$1301,0))=0,"n/a",((INDEX(Historical!$C$7:$C$1279,MATCH(B100,Historical!$B$7:$B$1301,0))/INDEX(Historical!$F$7:$F$1270,MATCH(B100,Historical!$B$7:$B$1301,0)))^(1/3)-1)*100)</f>
        <v>9.2058121609562171</v>
      </c>
      <c r="U100" s="714">
        <f>IF(INDEX(Historical!$H$7:$H$1270,MATCH(B100,Historical!$B$7:$B$1301,0))=0,"n/a",((INDEX(Historical!$C$7:$C$1279,MATCH(B100,Historical!$B$7:$B$1301,0))/INDEX(Historical!$H$7:$H$1270,MATCH(B100,Historical!$B$7:$B$1301,0)))^(1/5)-1)*100)</f>
        <v>9.4453255830372118</v>
      </c>
      <c r="V100" s="714">
        <f>IF(INDEX(Historical!$O$7:$O$1270,MATCH(B100,Historical!$B$7:$B$1301,0))=0,"n/a",((INDEX(Historical!$C$7:$C$1279,MATCH(B100,Historical!$B$7:$B$1301,0))/INDEX(Historical!$O$7:$O$1270,MATCH(B100,Historical!$B$7:$B$1301,0)))^(1/10)-1)*100)</f>
        <v>11.019213196453581</v>
      </c>
      <c r="W100" s="715">
        <f>IF(OR(U100&lt;=0,U100="n/a",V100&lt;=0,V100="n/a"),"n/a",U100/V100)</f>
        <v>0.85716878461677204</v>
      </c>
      <c r="X100" s="716" t="str">
        <f>IF(OR(AJ100&lt;=0,AJ100="n/a",U100&lt;=0,U100="n/a"),"n/a",U100/AJ100)</f>
        <v>n/a</v>
      </c>
      <c r="Y100" s="1186" t="s">
        <v>4394</v>
      </c>
      <c r="Z100" s="663">
        <f>IF(OR(AC100&lt;0.01,AC100="n/a"),"n/a",M100/AC100*100)</f>
        <v>646.66666666666663</v>
      </c>
      <c r="AA100" s="900">
        <f>IF(OR(AC100&lt;0.01,AC100="n/a"),"n/a",I100/AC100)</f>
        <v>137.03333333333333</v>
      </c>
      <c r="AB100" s="901">
        <v>12</v>
      </c>
      <c r="AC100" s="879">
        <v>0.3</v>
      </c>
      <c r="AD100" s="879" t="s">
        <v>136</v>
      </c>
      <c r="AE100" s="879">
        <v>2.4300000000000002</v>
      </c>
      <c r="AF100" s="879">
        <v>2.13</v>
      </c>
      <c r="AG100" s="879">
        <v>1.5</v>
      </c>
      <c r="AH100" s="879">
        <v>-82.199999999999989</v>
      </c>
      <c r="AI100" s="879">
        <v>76.319999999999993</v>
      </c>
      <c r="AJ100" s="879">
        <v>-26.3</v>
      </c>
      <c r="AK100" s="879" t="s">
        <v>136</v>
      </c>
      <c r="AL100" s="892">
        <v>17510</v>
      </c>
      <c r="AM100" s="886">
        <v>42.3</v>
      </c>
      <c r="AN100" s="879">
        <v>3.67</v>
      </c>
      <c r="AO100" s="753">
        <f>IF(U100="n/a","n/a",IF(AA100&lt;0,"n/a",IF(AA100="n/a","n/a",J100+U100-AA100)))</f>
        <v>-122.86896128958097</v>
      </c>
      <c r="AP100" s="754">
        <f>IF(U100="n/a","n/a",J100+U100)</f>
        <v>14.164372043752365</v>
      </c>
      <c r="AQ100" s="902">
        <f>IF(OR(AC100&lt;0.01,AF100="n/a"),"n/a",(I100/SQRT(22.5*AC100*(I100/AF100))-1)*100)</f>
        <v>260.17341502238736</v>
      </c>
      <c r="AR100" s="663">
        <f>INDEX(Historical!$C$7:$C$1279,MATCH(B100,Historical!$B$7:$B$1301,0))*IF(AH100="n/a",1.03,IF(AH100&lt;0,1.01,IF(AH100&gt;10,1.1,(1+AH100/100))))</f>
        <v>1.8270899999999999</v>
      </c>
      <c r="AS100" s="900">
        <f>IF($AI100="n/a",1.03*AR100,IF($AI100&lt;0,1.01*AR100,IF($AI100&gt;10,1.1*AR100,(1+$AI100/100)*AR100)))</f>
        <v>2.0097990000000001</v>
      </c>
      <c r="AT100" s="900">
        <f>IF($AK100="n/a",1.03*AS100,IF($AK100&lt;0,1.01*AS100,IF($AK100&gt;10,1.1*AS100,(1+$AK100/100)*AS100)))</f>
        <v>2.0700929700000001</v>
      </c>
      <c r="AU100" s="900">
        <f>IF($AK100="n/a",1.03*AT100,IF($AK100&lt;0,1.01*AT100,IF($AK100&gt;10,1.1*AT100,(1+$AK100/100)*AT100)))</f>
        <v>2.1321957591</v>
      </c>
      <c r="AV100" s="900">
        <f>IF($AK100="n/a",1.03*AU100,IF($AK100&lt;0,1.01*AU100,IF($AK100&gt;10,1.1*AU100,(1+$AK100/100)*AU100)))</f>
        <v>2.1961616318730002</v>
      </c>
      <c r="AW100" s="663">
        <f>SUM(AR100:AV100)</f>
        <v>10.235339360973001</v>
      </c>
      <c r="AX100" s="761">
        <f>AW100/I100*100</f>
        <v>24.897444322483583</v>
      </c>
      <c r="AY100" s="948">
        <v>0.92</v>
      </c>
      <c r="AZ100" s="886">
        <v>78.849999999999994</v>
      </c>
      <c r="BA100" s="886">
        <v>-18.149999999999999</v>
      </c>
      <c r="BB100" s="886">
        <v>1.66</v>
      </c>
      <c r="BC100" s="886">
        <v>-4.18</v>
      </c>
      <c r="BE100" s="635">
        <v>2008</v>
      </c>
      <c r="BF100" s="912">
        <f>IF(BE100&gt;2008,0,IF(BE100&gt;2001,1,IF(BE100&gt;1990,2,IF(BE100&gt;1980,3,IF(BE100&gt;1973,4,IF(BE100&gt;1970,5,IF(BE100&gt;1960,6,IF(BE100&gt;1958,7,IF(BE100&gt;1953,8,9)))))))))</f>
        <v>1</v>
      </c>
      <c r="BG100" s="896">
        <v>0.2</v>
      </c>
    </row>
    <row r="101" spans="1:59" ht="11.25" customHeight="1" x14ac:dyDescent="0.2">
      <c r="A101" s="877" t="s">
        <v>979</v>
      </c>
      <c r="B101" s="889" t="s">
        <v>980</v>
      </c>
      <c r="C101" s="946" t="s">
        <v>108</v>
      </c>
      <c r="D101" s="946" t="s">
        <v>4341</v>
      </c>
      <c r="E101" s="746">
        <v>9</v>
      </c>
      <c r="F101" s="1185">
        <v>442</v>
      </c>
      <c r="G101" s="1185" t="s">
        <v>37</v>
      </c>
      <c r="H101" s="1185" t="s">
        <v>37</v>
      </c>
      <c r="I101" s="888">
        <v>38.65</v>
      </c>
      <c r="J101" s="663">
        <f>(M101/I101)*100</f>
        <v>3.2082794307891334</v>
      </c>
      <c r="K101" s="891">
        <v>0.31</v>
      </c>
      <c r="L101" s="901">
        <v>4</v>
      </c>
      <c r="M101" s="654">
        <f>K101*L101</f>
        <v>1.24</v>
      </c>
      <c r="N101" s="884" t="s">
        <v>456</v>
      </c>
      <c r="O101" s="747">
        <v>0.28000000000000003</v>
      </c>
      <c r="P101" s="630">
        <v>43672</v>
      </c>
      <c r="Q101" s="630">
        <v>43686</v>
      </c>
      <c r="R101" s="654">
        <f>(K101-O101)/O101*100</f>
        <v>10.714285714285703</v>
      </c>
      <c r="S101" s="714">
        <f>IF(INDEX(Historical!$D$7:$D$1277,MATCH(B101,Historical!$B$7:$B$1301,0))=0,"n/a",(INDEX(Historical!$C$7:$C$1279,MATCH(B101,Historical!$B$7:$B$1301,0))/INDEX(Historical!$D$7:$D$1277,MATCH(B101,Historical!$B$7:$B$1301,0))-1)*100)</f>
        <v>13.461538461538458</v>
      </c>
      <c r="T101" s="714">
        <f>IF(INDEX(Historical!$F$7:$F$1270,MATCH(B101,Historical!$B$7:$B$1301,0))=0,"n/a",((INDEX(Historical!$C$7:$C$1279,MATCH(B101,Historical!$B$7:$B$1301,0))/INDEX(Historical!$F$7:$F$1270,MATCH(B101,Historical!$B$7:$B$1301,0)))^(1/3)-1)*100)</f>
        <v>17.900732585083556</v>
      </c>
      <c r="U101" s="714">
        <f>IF(INDEX(Historical!$H$7:$H$1270,MATCH(B101,Historical!$B$7:$B$1301,0))=0,"n/a",((INDEX(Historical!$C$7:$C$1279,MATCH(B101,Historical!$B$7:$B$1301,0))/INDEX(Historical!$H$7:$H$1270,MATCH(B101,Historical!$B$7:$B$1301,0)))^(1/5)-1)*100)</f>
        <v>12.322720670278752</v>
      </c>
      <c r="V101" s="714">
        <f>IF(INDEX(Historical!$O$7:$O$1270,MATCH(B101,Historical!$B$7:$B$1301,0))=0,"n/a",((INDEX(Historical!$C$7:$C$1279,MATCH(B101,Historical!$B$7:$B$1301,0))/INDEX(Historical!$O$7:$O$1270,MATCH(B101,Historical!$B$7:$B$1301,0)))^(1/10)-1)*100)</f>
        <v>8.7504801533456966</v>
      </c>
      <c r="W101" s="715">
        <f>IF(OR(U101&lt;=0,U101="n/a",V101&lt;=0,V101="n/a"),"n/a",U101/V101)</f>
        <v>1.4082336573916152</v>
      </c>
      <c r="X101" s="716">
        <f>IF(OR(AJ101&lt;=0,AJ101="n/a",U101&lt;=0,U101="n/a"),"n/a",U101/AJ101)</f>
        <v>0.77501387863388371</v>
      </c>
      <c r="Y101" s="676"/>
      <c r="Z101" s="663">
        <f>IF(OR(AC101&lt;0.01,AC101="n/a"),"n/a",M101/AC101*100)</f>
        <v>26.724137931034488</v>
      </c>
      <c r="AA101" s="900">
        <f>IF(OR(AC101&lt;0.01,AC101="n/a"),"n/a",I101/AC101)</f>
        <v>8.3297413793103452</v>
      </c>
      <c r="AB101" s="901">
        <v>12</v>
      </c>
      <c r="AC101" s="879">
        <v>4.6399999999999997</v>
      </c>
      <c r="AD101" s="879" t="s">
        <v>136</v>
      </c>
      <c r="AE101" s="879">
        <v>4.7699999999999996</v>
      </c>
      <c r="AF101" s="879">
        <v>0.88</v>
      </c>
      <c r="AG101" s="879">
        <v>11.4</v>
      </c>
      <c r="AH101" s="879">
        <v>14.6</v>
      </c>
      <c r="AI101" s="879">
        <v>2.93</v>
      </c>
      <c r="AJ101" s="879">
        <v>15.9</v>
      </c>
      <c r="AK101" s="879">
        <v>-0.18</v>
      </c>
      <c r="AL101" s="892">
        <v>34370</v>
      </c>
      <c r="AM101" s="886">
        <v>0.2</v>
      </c>
      <c r="AN101" s="879">
        <v>0.77</v>
      </c>
      <c r="AO101" s="753">
        <f>IF(U101="n/a","n/a",IF(AA101&lt;0,"n/a",IF(AA101="n/a","n/a",J101+U101-AA101)))</f>
        <v>7.2012587217575401</v>
      </c>
      <c r="AP101" s="754">
        <f>IF(U101="n/a","n/a",J101+U101)</f>
        <v>15.531000101067885</v>
      </c>
      <c r="AQ101" s="902">
        <f>IF(OR(AC101&lt;0.01,AF101="n/a"),"n/a",(I101/SQRT(22.5*AC101*(I101/AF101))-1)*100)</f>
        <v>-42.922382616911314</v>
      </c>
      <c r="AR101" s="663">
        <f>INDEX(Historical!$C$7:$C$1279,MATCH(B101,Historical!$B$7:$B$1301,0))*IF(AH101="n/a",1.03,IF(AH101&lt;0,1.01,IF(AH101&gt;10,1.1,(1+AH101/100))))</f>
        <v>1.298</v>
      </c>
      <c r="AS101" s="900">
        <f>IF($AI101="n/a",1.03*AR101,IF($AI101&lt;0,1.01*AR101,IF($AI101&gt;10,1.1*AR101,(1+$AI101/100)*AR101)))</f>
        <v>1.3360314000000002</v>
      </c>
      <c r="AT101" s="900">
        <f>IF($AK101="n/a",1.03*AS101,IF($AK101&lt;0,1.01*AS101,IF($AK101&gt;10,1.1*AS101,(1+$AK101/100)*AS101)))</f>
        <v>1.3493917140000002</v>
      </c>
      <c r="AU101" s="900">
        <f>IF($AK101="n/a",1.03*AT101,IF($AK101&lt;0,1.01*AT101,IF($AK101&gt;10,1.1*AT101,(1+$AK101/100)*AT101)))</f>
        <v>1.3628856311400002</v>
      </c>
      <c r="AV101" s="900">
        <f>IF($AK101="n/a",1.03*AU101,IF($AK101&lt;0,1.01*AU101,IF($AK101&gt;10,1.1*AU101,(1+$AK101/100)*AU101)))</f>
        <v>1.3765144874514001</v>
      </c>
      <c r="AW101" s="663">
        <f>SUM(AR101:AV101)</f>
        <v>6.7228232325914012</v>
      </c>
      <c r="AX101" s="761">
        <f>AW101/I101*100</f>
        <v>17.394109269317987</v>
      </c>
      <c r="AY101" s="948">
        <v>1.08</v>
      </c>
      <c r="AZ101" s="886">
        <v>46.400000000000006</v>
      </c>
      <c r="BA101" s="886">
        <v>-25.1</v>
      </c>
      <c r="BB101" s="886">
        <v>4.84</v>
      </c>
      <c r="BC101" s="886">
        <v>-8.86</v>
      </c>
      <c r="BE101" s="635">
        <v>2011</v>
      </c>
      <c r="BF101" s="912">
        <f>IF(BE101&gt;2008,0,IF(BE101&gt;2001,1,IF(BE101&gt;1990,2,IF(BE101&gt;1980,3,IF(BE101&gt;1973,4,IF(BE101&gt;1970,5,IF(BE101&gt;1960,6,IF(BE101&gt;1958,7,IF(BE101&gt;1953,8,9)))))))))</f>
        <v>0</v>
      </c>
      <c r="BG101" s="896">
        <v>1.0999999999999999</v>
      </c>
    </row>
    <row r="102" spans="1:59" ht="11.25" customHeight="1" x14ac:dyDescent="0.2">
      <c r="A102" s="877" t="s">
        <v>156</v>
      </c>
      <c r="B102" s="889" t="s">
        <v>157</v>
      </c>
      <c r="C102" s="946" t="s">
        <v>131</v>
      </c>
      <c r="D102" s="946" t="s">
        <v>4334</v>
      </c>
      <c r="E102" s="746">
        <v>49</v>
      </c>
      <c r="F102" s="1185">
        <v>31</v>
      </c>
      <c r="G102" s="1184" t="s">
        <v>37</v>
      </c>
      <c r="H102" s="1184" t="s">
        <v>37</v>
      </c>
      <c r="I102" s="879">
        <v>56.66</v>
      </c>
      <c r="J102" s="663">
        <f>(M102/I102)*100</f>
        <v>3.7769149311683727</v>
      </c>
      <c r="K102" s="891">
        <v>0.53500000000000003</v>
      </c>
      <c r="L102" s="901">
        <v>4</v>
      </c>
      <c r="M102" s="654">
        <f>K102*L102</f>
        <v>2.14</v>
      </c>
      <c r="N102" s="884" t="s">
        <v>119</v>
      </c>
      <c r="O102" s="747">
        <v>0.505</v>
      </c>
      <c r="P102" s="875">
        <v>43784</v>
      </c>
      <c r="Q102" s="875">
        <v>43800</v>
      </c>
      <c r="R102" s="654">
        <f>(K102-O102)/O102*100</f>
        <v>5.9405940594059459</v>
      </c>
      <c r="S102" s="714">
        <f>IF(INDEX(Historical!$D$7:$D$1277,MATCH(B102,Historical!$B$7:$B$1301,0))=0,"n/a",(INDEX(Historical!$C$7:$C$1279,MATCH(B102,Historical!$B$7:$B$1301,0))/INDEX(Historical!$D$7:$D$1277,MATCH(B102,Historical!$B$7:$B$1301,0))-1)*100)</f>
        <v>6.2176165803108807</v>
      </c>
      <c r="T102" s="714">
        <f>IF(INDEX(Historical!$F$7:$F$1270,MATCH(B102,Historical!$B$7:$B$1301,0))=0,"n/a",((INDEX(Historical!$C$7:$C$1279,MATCH(B102,Historical!$B$7:$B$1301,0))/INDEX(Historical!$F$7:$F$1270,MATCH(B102,Historical!$B$7:$B$1301,0)))^(1/3)-1)*100)</f>
        <v>6.8599237059249418</v>
      </c>
      <c r="U102" s="714">
        <f>IF(INDEX(Historical!$H$7:$H$1270,MATCH(B102,Historical!$B$7:$B$1301,0))=0,"n/a",((INDEX(Historical!$C$7:$C$1279,MATCH(B102,Historical!$B$7:$B$1301,0))/INDEX(Historical!$H$7:$H$1270,MATCH(B102,Historical!$B$7:$B$1301,0)))^(1/5)-1)*100)</f>
        <v>5.6150605941585052</v>
      </c>
      <c r="V102" s="714">
        <f>IF(INDEX(Historical!$O$7:$O$1270,MATCH(B102,Historical!$B$7:$B$1301,0))=0,"n/a",((INDEX(Historical!$C$7:$C$1279,MATCH(B102,Historical!$B$7:$B$1301,0))/INDEX(Historical!$O$7:$O$1270,MATCH(B102,Historical!$B$7:$B$1301,0)))^(1/10)-1)*100)</f>
        <v>3.7400735743586822</v>
      </c>
      <c r="W102" s="715">
        <f>IF(OR(U102&lt;=0,U102="n/a",V102&lt;=0,V102="n/a"),"n/a",U102/V102)</f>
        <v>1.5013235655721908</v>
      </c>
      <c r="X102" s="716">
        <f>IF(OR(AJ102&lt;=0,AJ102="n/a",U102&lt;=0,U102="n/a"),"n/a",U102/AJ102)</f>
        <v>2.5523002700720481</v>
      </c>
      <c r="Y102" s="889"/>
      <c r="Z102" s="663">
        <f>IF(OR(AC102&lt;0.01,AC102="n/a"),"n/a",M102/AC102*100)</f>
        <v>69.706840390879492</v>
      </c>
      <c r="AA102" s="900">
        <f>IF(OR(AC102&lt;0.01,AC102="n/a"),"n/a",I102/AC102)</f>
        <v>18.45602605863192</v>
      </c>
      <c r="AB102" s="901">
        <v>12</v>
      </c>
      <c r="AC102" s="879">
        <v>3.07</v>
      </c>
      <c r="AD102" s="879">
        <v>3.55</v>
      </c>
      <c r="AE102" s="879">
        <v>2.12</v>
      </c>
      <c r="AF102" s="879">
        <v>1.37</v>
      </c>
      <c r="AG102" s="879">
        <v>7.9</v>
      </c>
      <c r="AH102" s="879">
        <v>-31.4</v>
      </c>
      <c r="AI102" s="879">
        <v>8.6</v>
      </c>
      <c r="AJ102" s="879">
        <v>2.1999999999999997</v>
      </c>
      <c r="AK102" s="879">
        <v>5.1400000000000006</v>
      </c>
      <c r="AL102" s="892">
        <v>3540</v>
      </c>
      <c r="AM102" s="886">
        <v>0.70000000000000007</v>
      </c>
      <c r="AN102" s="879">
        <v>1.37</v>
      </c>
      <c r="AO102" s="753">
        <f>IF(U102="n/a","n/a",IF(AA102&lt;0,"n/a",IF(AA102="n/a","n/a",J102+U102-AA102)))</f>
        <v>-9.0640505333050427</v>
      </c>
      <c r="AP102" s="754">
        <f>IF(U102="n/a","n/a",J102+U102)</f>
        <v>9.3919755253268775</v>
      </c>
      <c r="AQ102" s="902">
        <f>IF(OR(AC102&lt;0.01,AF102="n/a"),"n/a",(I102/SQRT(22.5*AC102*(I102/AF102))-1)*100)</f>
        <v>6.0078732931887924</v>
      </c>
      <c r="AR102" s="663">
        <f>INDEX(Historical!$C$7:$C$1279,MATCH(B102,Historical!$B$7:$B$1301,0))*IF(AH102="n/a",1.03,IF(AH102&lt;0,1.01,IF(AH102&gt;10,1.1,(1+AH102/100))))</f>
        <v>2.0705</v>
      </c>
      <c r="AS102" s="900">
        <f>IF($AI102="n/a",1.03*AR102,IF($AI102&lt;0,1.01*AR102,IF($AI102&gt;10,1.1*AR102,(1+$AI102/100)*AR102)))</f>
        <v>2.2485630000000003</v>
      </c>
      <c r="AT102" s="900">
        <f>IF($AK102="n/a",1.03*AS102,IF($AK102&lt;0,1.01*AS102,IF($AK102&gt;10,1.1*AS102,(1+$AK102/100)*AS102)))</f>
        <v>2.3641391382000005</v>
      </c>
      <c r="AU102" s="900">
        <f>IF($AK102="n/a",1.03*AT102,IF($AK102&lt;0,1.01*AT102,IF($AK102&gt;10,1.1*AT102,(1+$AK102/100)*AT102)))</f>
        <v>2.4856558899034806</v>
      </c>
      <c r="AV102" s="900">
        <f>IF($AK102="n/a",1.03*AU102,IF($AK102&lt;0,1.01*AU102,IF($AK102&gt;10,1.1*AU102,(1+$AK102/100)*AU102)))</f>
        <v>2.6134186026445199</v>
      </c>
      <c r="AW102" s="663">
        <f>SUM(AR102:AV102)</f>
        <v>11.782276630748001</v>
      </c>
      <c r="AX102" s="761">
        <f>AW102/I102*100</f>
        <v>20.794699313003886</v>
      </c>
      <c r="AY102" s="948">
        <v>0.31</v>
      </c>
      <c r="AZ102" s="886">
        <v>17.87</v>
      </c>
      <c r="BA102" s="886">
        <v>-34.96</v>
      </c>
      <c r="BB102" s="886">
        <v>-4.68</v>
      </c>
      <c r="BC102" s="886">
        <v>-20.73</v>
      </c>
      <c r="BE102" s="635">
        <v>1972</v>
      </c>
      <c r="BF102" s="912">
        <f>IF(BE102&gt;2008,0,IF(BE102&gt;2001,1,IF(BE102&gt;1990,2,IF(BE102&gt;1980,3,IF(BE102&gt;1973,4,IF(BE102&gt;1970,5,IF(BE102&gt;1960,6,IF(BE102&gt;1958,7,IF(BE102&gt;1953,8,9)))))))))</f>
        <v>5</v>
      </c>
      <c r="BG102" s="896">
        <v>2.6</v>
      </c>
    </row>
    <row r="103" spans="1:59" ht="11.25" customHeight="1" x14ac:dyDescent="0.2">
      <c r="A103" s="877" t="s">
        <v>981</v>
      </c>
      <c r="B103" s="889" t="s">
        <v>982</v>
      </c>
      <c r="C103" s="946" t="s">
        <v>108</v>
      </c>
      <c r="D103" s="946" t="s">
        <v>4345</v>
      </c>
      <c r="E103" s="746">
        <v>9</v>
      </c>
      <c r="F103" s="1185">
        <v>423</v>
      </c>
      <c r="G103" s="1185" t="s">
        <v>115</v>
      </c>
      <c r="H103" s="1185" t="s">
        <v>115</v>
      </c>
      <c r="I103" s="888">
        <v>16.79</v>
      </c>
      <c r="J103" s="663">
        <f>(M103/I103)*100</f>
        <v>3.8117927337701016</v>
      </c>
      <c r="K103" s="891">
        <v>0.16</v>
      </c>
      <c r="L103" s="901">
        <v>4</v>
      </c>
      <c r="M103" s="654">
        <f>K103*L103</f>
        <v>0.64</v>
      </c>
      <c r="N103" s="884" t="s">
        <v>160</v>
      </c>
      <c r="O103" s="751">
        <v>0.15</v>
      </c>
      <c r="P103" s="880">
        <v>43560</v>
      </c>
      <c r="Q103" s="880">
        <v>43585</v>
      </c>
      <c r="R103" s="654">
        <f>(K103-O103)/O103*100</f>
        <v>6.6666666666666732</v>
      </c>
      <c r="S103" s="714">
        <f>IF(INDEX(Historical!$D$7:$D$1277,MATCH(B103,Historical!$B$7:$B$1301,0))=0,"n/a",(INDEX(Historical!$C$7:$C$1279,MATCH(B103,Historical!$B$7:$B$1301,0))/INDEX(Historical!$D$7:$D$1277,MATCH(B103,Historical!$B$7:$B$1301,0))-1)*100)</f>
        <v>5.0000000000000044</v>
      </c>
      <c r="T103" s="714">
        <f>IF(INDEX(Historical!$F$7:$F$1270,MATCH(B103,Historical!$B$7:$B$1301,0))=0,"n/a",((INDEX(Historical!$C$7:$C$1279,MATCH(B103,Historical!$B$7:$B$1301,0))/INDEX(Historical!$F$7:$F$1270,MATCH(B103,Historical!$B$7:$B$1301,0)))^(1/3)-1)*100)</f>
        <v>9.3500841718187075</v>
      </c>
      <c r="U103" s="714">
        <f>IF(INDEX(Historical!$H$7:$H$1270,MATCH(B103,Historical!$B$7:$B$1301,0))=0,"n/a",((INDEX(Historical!$C$7:$C$1279,MATCH(B103,Historical!$B$7:$B$1301,0))/INDEX(Historical!$H$7:$H$1270,MATCH(B103,Historical!$B$7:$B$1301,0)))^(1/5)-1)*100)</f>
        <v>7.9504644570644212</v>
      </c>
      <c r="V103" s="714">
        <f>IF(INDEX(Historical!$O$7:$O$1270,MATCH(B103,Historical!$B$7:$B$1301,0))=0,"n/a",((INDEX(Historical!$C$7:$C$1279,MATCH(B103,Historical!$B$7:$B$1301,0))/INDEX(Historical!$O$7:$O$1270,MATCH(B103,Historical!$B$7:$B$1301,0)))^(1/10)-1)*100)</f>
        <v>5.7375136291891726</v>
      </c>
      <c r="W103" s="715">
        <f>IF(OR(U103&lt;=0,U103="n/a",V103&lt;=0,V103="n/a"),"n/a",U103/V103)</f>
        <v>1.3856985744865209</v>
      </c>
      <c r="X103" s="716">
        <f>IF(OR(AJ103&lt;=0,AJ103="n/a",U103&lt;=0,U103="n/a"),"n/a",U103/AJ103)</f>
        <v>0.75718709114899252</v>
      </c>
      <c r="Y103" s="686" t="s">
        <v>4403</v>
      </c>
      <c r="Z103" s="663">
        <f>IF(OR(AC103&lt;0.01,AC103="n/a"),"n/a",M103/AC103*100)</f>
        <v>48.854961832061065</v>
      </c>
      <c r="AA103" s="900">
        <f>IF(OR(AC103&lt;0.01,AC103="n/a"),"n/a",I103/AC103)</f>
        <v>12.81679389312977</v>
      </c>
      <c r="AB103" s="901">
        <v>12</v>
      </c>
      <c r="AC103" s="879">
        <v>1.31</v>
      </c>
      <c r="AD103" s="879" t="s">
        <v>136</v>
      </c>
      <c r="AE103" s="879">
        <v>5.18</v>
      </c>
      <c r="AF103" s="879">
        <v>1.81</v>
      </c>
      <c r="AG103" s="879">
        <v>14.799999999999999</v>
      </c>
      <c r="AH103" s="879">
        <v>5.7</v>
      </c>
      <c r="AI103" s="879" t="s">
        <v>136</v>
      </c>
      <c r="AJ103" s="879">
        <v>10.5</v>
      </c>
      <c r="AK103" s="879" t="s">
        <v>136</v>
      </c>
      <c r="AL103" s="892">
        <v>97.94</v>
      </c>
      <c r="AM103" s="886">
        <v>13.100000000000001</v>
      </c>
      <c r="AN103" s="879">
        <v>0</v>
      </c>
      <c r="AO103" s="753">
        <f>IF(U103="n/a","n/a",IF(AA103&lt;0,"n/a",IF(AA103="n/a","n/a",J103+U103-AA103)))</f>
        <v>-1.0545367022952465</v>
      </c>
      <c r="AP103" s="754">
        <f>IF(U103="n/a","n/a",J103+U103)</f>
        <v>11.762257190834523</v>
      </c>
      <c r="AQ103" s="902">
        <f>IF(OR(AC103&lt;0.01,AF103="n/a"),"n/a",(I103/SQRT(22.5*AC103*(I103/AF103))-1)*100)</f>
        <v>1.5401331637777904</v>
      </c>
      <c r="AR103" s="663">
        <f>INDEX(Historical!$C$7:$C$1279,MATCH(B103,Historical!$B$7:$B$1301,0))*IF(AH103="n/a",1.03,IF(AH103&lt;0,1.01,IF(AH103&gt;10,1.1,(1+AH103/100))))</f>
        <v>0.66591</v>
      </c>
      <c r="AS103" s="900">
        <f>IF($AI103="n/a",1.03*AR103,IF($AI103&lt;0,1.01*AR103,IF($AI103&gt;10,1.1*AR103,(1+$AI103/100)*AR103)))</f>
        <v>0.68588729999999998</v>
      </c>
      <c r="AT103" s="900">
        <f>IF($AK103="n/a",1.03*AS103,IF($AK103&lt;0,1.01*AS103,IF($AK103&gt;10,1.1*AS103,(1+$AK103/100)*AS103)))</f>
        <v>0.70646391899999994</v>
      </c>
      <c r="AU103" s="900">
        <f>IF($AK103="n/a",1.03*AT103,IF($AK103&lt;0,1.01*AT103,IF($AK103&gt;10,1.1*AT103,(1+$AK103/100)*AT103)))</f>
        <v>0.72765783656999994</v>
      </c>
      <c r="AV103" s="900">
        <f>IF($AK103="n/a",1.03*AU103,IF($AK103&lt;0,1.01*AU103,IF($AK103&gt;10,1.1*AU103,(1+$AK103/100)*AU103)))</f>
        <v>0.74948757166710001</v>
      </c>
      <c r="AW103" s="663">
        <f>SUM(AR103:AV103)</f>
        <v>3.5354066272371001</v>
      </c>
      <c r="AX103" s="761">
        <f>AW103/I103*100</f>
        <v>21.056620769726624</v>
      </c>
      <c r="AY103" s="948">
        <v>0.52</v>
      </c>
      <c r="AZ103" s="886">
        <v>46.96</v>
      </c>
      <c r="BA103" s="886">
        <v>-14.75</v>
      </c>
      <c r="BB103" s="886">
        <v>1.67</v>
      </c>
      <c r="BC103" s="886">
        <v>-4.2799999999999994</v>
      </c>
      <c r="BE103" s="635">
        <v>2012</v>
      </c>
      <c r="BF103" s="912">
        <f>IF(BE103&gt;2008,0,IF(BE103&gt;2001,1,IF(BE103&gt;1990,2,IF(BE103&gt;1980,3,IF(BE103&gt;1973,4,IF(BE103&gt;1970,5,IF(BE103&gt;1960,6,IF(BE103&gt;1958,7,IF(BE103&gt;1953,8,9)))))))))</f>
        <v>0</v>
      </c>
      <c r="BG103" s="896">
        <v>1.7000000000000002</v>
      </c>
    </row>
    <row r="104" spans="1:59" ht="11.25" customHeight="1" x14ac:dyDescent="0.2">
      <c r="A104" s="877" t="s">
        <v>458</v>
      </c>
      <c r="B104" s="890" t="s">
        <v>459</v>
      </c>
      <c r="C104" s="946" t="s">
        <v>108</v>
      </c>
      <c r="D104" s="946" t="s">
        <v>4345</v>
      </c>
      <c r="E104" s="746">
        <v>20</v>
      </c>
      <c r="F104" s="1185">
        <v>163</v>
      </c>
      <c r="G104" s="1176" t="s">
        <v>106</v>
      </c>
      <c r="H104" s="1176" t="s">
        <v>106</v>
      </c>
      <c r="I104" s="888">
        <v>352.25</v>
      </c>
      <c r="J104" s="663">
        <f>(M104/I104)*100</f>
        <v>4.4002838892831795</v>
      </c>
      <c r="K104" s="898">
        <v>7.75</v>
      </c>
      <c r="L104" s="901">
        <v>2</v>
      </c>
      <c r="M104" s="654">
        <f>K104*L104</f>
        <v>15.5</v>
      </c>
      <c r="N104" s="884" t="s">
        <v>229</v>
      </c>
      <c r="O104" s="748">
        <v>7.5</v>
      </c>
      <c r="P104" s="875">
        <v>43828</v>
      </c>
      <c r="Q104" s="875">
        <v>43843</v>
      </c>
      <c r="R104" s="654">
        <f>(K104-O104)/O104*100</f>
        <v>3.3333333333333335</v>
      </c>
      <c r="S104" s="714">
        <f>IF(INDEX(Historical!$D$7:$D$1277,MATCH(B104,Historical!$B$7:$B$1301,0))=0,"n/a",(INDEX(Historical!$C$7:$C$1279,MATCH(B104,Historical!$B$7:$B$1301,0))/INDEX(Historical!$D$7:$D$1277,MATCH(B104,Historical!$B$7:$B$1301,0))-1)*100)</f>
        <v>4.1666666666666741</v>
      </c>
      <c r="T104" s="714">
        <f>IF(INDEX(Historical!$F$7:$F$1270,MATCH(B104,Historical!$B$7:$B$1301,0))=0,"n/a",((INDEX(Historical!$C$7:$C$1279,MATCH(B104,Historical!$B$7:$B$1301,0))/INDEX(Historical!$F$7:$F$1270,MATCH(B104,Historical!$B$7:$B$1301,0)))^(1/3)-1)*100)</f>
        <v>5.429083162718662</v>
      </c>
      <c r="U104" s="714">
        <f>IF(INDEX(Historical!$H$7:$H$1270,MATCH(B104,Historical!$B$7:$B$1301,0))=0,"n/a",((INDEX(Historical!$C$7:$C$1279,MATCH(B104,Historical!$B$7:$B$1301,0))/INDEX(Historical!$H$7:$H$1270,MATCH(B104,Historical!$B$7:$B$1301,0)))^(1/5)-1)*100)</f>
        <v>5.2753403059961901</v>
      </c>
      <c r="V104" s="714">
        <f>IF(INDEX(Historical!$O$7:$O$1270,MATCH(B104,Historical!$B$7:$B$1301,0))=0,"n/a",((INDEX(Historical!$C$7:$C$1279,MATCH(B104,Historical!$B$7:$B$1301,0))/INDEX(Historical!$O$7:$O$1270,MATCH(B104,Historical!$B$7:$B$1301,0)))^(1/10)-1)*100)</f>
        <v>7.1773462536293131</v>
      </c>
      <c r="W104" s="715">
        <f>IF(OR(U104&lt;=0,U104="n/a",V104&lt;=0,V104="n/a"),"n/a",U104/V104)</f>
        <v>0.7349987195237585</v>
      </c>
      <c r="X104" s="716" t="str">
        <f>IF(OR(AJ104&lt;=0,AJ104="n/a",U104&lt;=0,U104="n/a"),"n/a",U104/AJ104)</f>
        <v>n/a</v>
      </c>
      <c r="Y104" s="890"/>
      <c r="Z104" s="663" t="str">
        <f>IF(OR(AC104&lt;0.01,AC104="n/a"),"n/a",M104/AC104*100)</f>
        <v>n/a</v>
      </c>
      <c r="AA104" s="900" t="str">
        <f>IF(OR(AC104&lt;0.01,AC104="n/a"),"n/a",I104/AC104)</f>
        <v>n/a</v>
      </c>
      <c r="AB104" s="901">
        <v>12</v>
      </c>
      <c r="AC104" s="879" t="s">
        <v>136</v>
      </c>
      <c r="AD104" s="879" t="s">
        <v>136</v>
      </c>
      <c r="AE104" s="879" t="s">
        <v>136</v>
      </c>
      <c r="AF104" s="879" t="s">
        <v>136</v>
      </c>
      <c r="AG104" s="879" t="s">
        <v>136</v>
      </c>
      <c r="AH104" s="879" t="s">
        <v>136</v>
      </c>
      <c r="AI104" s="879" t="s">
        <v>136</v>
      </c>
      <c r="AJ104" s="879" t="s">
        <v>136</v>
      </c>
      <c r="AK104" s="879" t="s">
        <v>136</v>
      </c>
      <c r="AL104" s="892" t="s">
        <v>136</v>
      </c>
      <c r="AM104" s="886" t="s">
        <v>136</v>
      </c>
      <c r="AN104" s="879" t="s">
        <v>136</v>
      </c>
      <c r="AO104" s="753" t="str">
        <f>IF(U104="n/a","n/a",IF(AA104&lt;0,"n/a",IF(AA104="n/a","n/a",J104+U104-AA104)))</f>
        <v>n/a</v>
      </c>
      <c r="AP104" s="754">
        <f>IF(U104="n/a","n/a",J104+U104)</f>
        <v>9.6756241952793687</v>
      </c>
      <c r="AQ104" s="902" t="str">
        <f>IF(OR(AC104&lt;0.01,AF104="n/a"),"n/a",(I104/SQRT(22.5*AC104*(I104/AF104))-1)*100)</f>
        <v>n/a</v>
      </c>
      <c r="AR104" s="663">
        <f>INDEX(Historical!$C$7:$C$1279,MATCH(B104,Historical!$B$7:$B$1301,0))*IF(AH104="n/a",1.03,IF(AH104&lt;0,1.01,IF(AH104&gt;10,1.1,(1+AH104/100))))</f>
        <v>15.450000000000001</v>
      </c>
      <c r="AS104" s="900">
        <f>IF($AI104="n/a",1.03*AR104,IF($AI104&lt;0,1.01*AR104,IF($AI104&gt;10,1.1*AR104,(1+$AI104/100)*AR104)))</f>
        <v>15.913500000000001</v>
      </c>
      <c r="AT104" s="900">
        <f>IF($AK104="n/a",1.03*AS104,IF($AK104&lt;0,1.01*AS104,IF($AK104&gt;10,1.1*AS104,(1+$AK104/100)*AS104)))</f>
        <v>16.390905</v>
      </c>
      <c r="AU104" s="900">
        <f>IF($AK104="n/a",1.03*AT104,IF($AK104&lt;0,1.01*AT104,IF($AK104&gt;10,1.1*AT104,(1+$AK104/100)*AT104)))</f>
        <v>16.882632149999999</v>
      </c>
      <c r="AV104" s="900">
        <f>IF($AK104="n/a",1.03*AU104,IF($AK104&lt;0,1.01*AU104,IF($AK104&gt;10,1.1*AU104,(1+$AK104/100)*AU104)))</f>
        <v>17.3891111145</v>
      </c>
      <c r="AW104" s="663">
        <f>SUM(AR104:AV104)</f>
        <v>82.026148264499994</v>
      </c>
      <c r="AX104" s="761">
        <f>AW104/I104*100</f>
        <v>23.28634443278921</v>
      </c>
      <c r="AY104" s="948" t="s">
        <v>136</v>
      </c>
      <c r="AZ104" s="886" t="s">
        <v>136</v>
      </c>
      <c r="BA104" s="886" t="s">
        <v>136</v>
      </c>
      <c r="BB104" s="886" t="s">
        <v>136</v>
      </c>
      <c r="BC104" s="886" t="s">
        <v>136</v>
      </c>
      <c r="BD104" s="921" t="s">
        <v>4271</v>
      </c>
      <c r="BE104" s="635">
        <v>2001</v>
      </c>
      <c r="BF104" s="912">
        <f>IF(BE104&gt;2008,0,IF(BE104&gt;2001,1,IF(BE104&gt;1990,2,IF(BE104&gt;1980,3,IF(BE104&gt;1973,4,IF(BE104&gt;1970,5,IF(BE104&gt;1960,6,IF(BE104&gt;1958,7,IF(BE104&gt;1953,8,9)))))))))</f>
        <v>2</v>
      </c>
      <c r="BG104" s="896" t="s">
        <v>136</v>
      </c>
    </row>
    <row r="105" spans="1:59" ht="11.25" customHeight="1" x14ac:dyDescent="0.2">
      <c r="A105" s="877" t="s">
        <v>992</v>
      </c>
      <c r="B105" s="889" t="s">
        <v>993</v>
      </c>
      <c r="C105" s="946" t="s">
        <v>108</v>
      </c>
      <c r="D105" s="946" t="s">
        <v>4341</v>
      </c>
      <c r="E105" s="746">
        <v>11</v>
      </c>
      <c r="F105" s="1185">
        <v>313</v>
      </c>
      <c r="G105" s="1197" t="s">
        <v>106</v>
      </c>
      <c r="H105" s="1197" t="s">
        <v>106</v>
      </c>
      <c r="I105" s="888">
        <v>544.09</v>
      </c>
      <c r="J105" s="663">
        <f>(M105/I105)*100</f>
        <v>2.6686761381389106</v>
      </c>
      <c r="K105" s="891">
        <v>3.63</v>
      </c>
      <c r="L105" s="901">
        <v>4</v>
      </c>
      <c r="M105" s="654">
        <f>K105*L105</f>
        <v>14.52</v>
      </c>
      <c r="N105" s="884" t="s">
        <v>605</v>
      </c>
      <c r="O105" s="747">
        <v>3.3</v>
      </c>
      <c r="P105" s="875">
        <v>43894</v>
      </c>
      <c r="Q105" s="875">
        <v>43912</v>
      </c>
      <c r="R105" s="654">
        <f>(K105-O105)/O105*100</f>
        <v>10.000000000000004</v>
      </c>
      <c r="S105" s="714">
        <f>IF(INDEX(Historical!$D$7:$D$1277,MATCH(B105,Historical!$B$7:$B$1301,0))=0,"n/a",(INDEX(Historical!$C$7:$C$1279,MATCH(B105,Historical!$B$7:$B$1301,0))/INDEX(Historical!$D$7:$D$1277,MATCH(B105,Historical!$B$7:$B$1301,0))-1)*100)</f>
        <v>9.8169717138103074</v>
      </c>
      <c r="T105" s="714">
        <f>IF(INDEX(Historical!$F$7:$F$1270,MATCH(B105,Historical!$B$7:$B$1301,0))=0,"n/a",((INDEX(Historical!$C$7:$C$1279,MATCH(B105,Historical!$B$7:$B$1301,0))/INDEX(Historical!$F$7:$F$1270,MATCH(B105,Historical!$B$7:$B$1301,0)))^(1/3)-1)*100)</f>
        <v>12.951712339818444</v>
      </c>
      <c r="U105" s="714">
        <f>IF(INDEX(Historical!$H$7:$H$1270,MATCH(B105,Historical!$B$7:$B$1301,0))=0,"n/a",((INDEX(Historical!$C$7:$C$1279,MATCH(B105,Historical!$B$7:$B$1301,0))/INDEX(Historical!$H$7:$H$1270,MATCH(B105,Historical!$B$7:$B$1301,0)))^(1/5)-1)*100)</f>
        <v>11.324646865576128</v>
      </c>
      <c r="V105" s="714">
        <f>IF(INDEX(Historical!$O$7:$O$1270,MATCH(B105,Historical!$B$7:$B$1301,0))=0,"n/a",((INDEX(Historical!$C$7:$C$1279,MATCH(B105,Historical!$B$7:$B$1301,0))/INDEX(Historical!$O$7:$O$1270,MATCH(B105,Historical!$B$7:$B$1301,0)))^(1/10)-1)*100)</f>
        <v>15.515944582245588</v>
      </c>
      <c r="W105" s="715">
        <f>IF(OR(U105&lt;=0,U105="n/a",V105&lt;=0,V105="n/a"),"n/a",U105/V105)</f>
        <v>0.72987157214615017</v>
      </c>
      <c r="X105" s="716">
        <f>IF(OR(AJ105&lt;=0,AJ105="n/a",U105&lt;=0,U105="n/a"),"n/a",U105/AJ105)</f>
        <v>1.3981045513056949</v>
      </c>
      <c r="Y105" s="889"/>
      <c r="Z105" s="663">
        <f>IF(OR(AC105&lt;0.01,AC105="n/a"),"n/a",M105/AC105*100)</f>
        <v>53.837597330367068</v>
      </c>
      <c r="AA105" s="900">
        <f>IF(OR(AC105&lt;0.01,AC105="n/a"),"n/a",I105/AC105)</f>
        <v>20.17389692250649</v>
      </c>
      <c r="AB105" s="901">
        <v>12</v>
      </c>
      <c r="AC105" s="879">
        <v>26.97</v>
      </c>
      <c r="AD105" s="879">
        <v>5.87</v>
      </c>
      <c r="AE105" s="879">
        <v>5.64</v>
      </c>
      <c r="AF105" s="879">
        <v>2.5099999999999998</v>
      </c>
      <c r="AG105" s="879">
        <v>12.9</v>
      </c>
      <c r="AH105" s="879">
        <v>6.9</v>
      </c>
      <c r="AI105" s="879">
        <v>12.23</v>
      </c>
      <c r="AJ105" s="879">
        <v>8.1</v>
      </c>
      <c r="AK105" s="879">
        <v>3.37</v>
      </c>
      <c r="AL105" s="892">
        <v>84070</v>
      </c>
      <c r="AM105" s="886">
        <v>1.6</v>
      </c>
      <c r="AN105" s="879">
        <v>0.18</v>
      </c>
      <c r="AO105" s="753">
        <f>IF(U105="n/a","n/a",IF(AA105&lt;0,"n/a",IF(AA105="n/a","n/a",J105+U105-AA105)))</f>
        <v>-6.1805739187914526</v>
      </c>
      <c r="AP105" s="754">
        <f>IF(U105="n/a","n/a",J105+U105)</f>
        <v>13.993323003715037</v>
      </c>
      <c r="AQ105" s="902">
        <f>IF(OR(AC105&lt;0.01,AF105="n/a"),"n/a",(I105/SQRT(22.5*AC105*(I105/AF105))-1)*100)</f>
        <v>50.01700833274618</v>
      </c>
      <c r="AR105" s="663">
        <f>INDEX(Historical!$C$7:$C$1279,MATCH(B105,Historical!$B$7:$B$1301,0))*IF(AH105="n/a",1.03,IF(AH105&lt;0,1.01,IF(AH105&gt;10,1.1,(1+AH105/100))))</f>
        <v>14.110799999999999</v>
      </c>
      <c r="AS105" s="900">
        <f>IF($AI105="n/a",1.03*AR105,IF($AI105&lt;0,1.01*AR105,IF($AI105&gt;10,1.1*AR105,(1+$AI105/100)*AR105)))</f>
        <v>15.521880000000001</v>
      </c>
      <c r="AT105" s="900">
        <f>IF($AK105="n/a",1.03*AS105,IF($AK105&lt;0,1.01*AS105,IF($AK105&gt;10,1.1*AS105,(1+$AK105/100)*AS105)))</f>
        <v>16.044967356000001</v>
      </c>
      <c r="AU105" s="900">
        <f>IF($AK105="n/a",1.03*AT105,IF($AK105&lt;0,1.01*AT105,IF($AK105&gt;10,1.1*AT105,(1+$AK105/100)*AT105)))</f>
        <v>16.585682755897203</v>
      </c>
      <c r="AV105" s="900">
        <f>IF($AK105="n/a",1.03*AU105,IF($AK105&lt;0,1.01*AU105,IF($AK105&gt;10,1.1*AU105,(1+$AK105/100)*AU105)))</f>
        <v>17.144620264770939</v>
      </c>
      <c r="AW105" s="663">
        <f>SUM(AR105:AV105)</f>
        <v>79.40795037666814</v>
      </c>
      <c r="AX105" s="761">
        <f>AW105/I105*100</f>
        <v>14.594635147984366</v>
      </c>
      <c r="AY105" s="948">
        <v>1.28</v>
      </c>
      <c r="AZ105" s="886">
        <v>67.94</v>
      </c>
      <c r="BA105" s="886">
        <v>-5.67</v>
      </c>
      <c r="BB105" s="886">
        <v>5.01</v>
      </c>
      <c r="BC105" s="886">
        <v>11.61</v>
      </c>
      <c r="BE105" s="635">
        <v>2010</v>
      </c>
      <c r="BF105" s="912">
        <f>IF(BE105&gt;2008,0,IF(BE105&gt;2001,1,IF(BE105&gt;1990,2,IF(BE105&gt;1980,3,IF(BE105&gt;1973,4,IF(BE105&gt;1970,5,IF(BE105&gt;1960,6,IF(BE105&gt;1958,7,IF(BE105&gt;1953,8,9)))))))))</f>
        <v>0</v>
      </c>
      <c r="BG105" s="896">
        <v>2.6</v>
      </c>
    </row>
    <row r="106" spans="1:59" s="787" customFormat="1" ht="11.25" customHeight="1" x14ac:dyDescent="0.2">
      <c r="A106" s="658" t="s">
        <v>146</v>
      </c>
      <c r="B106" s="795" t="s">
        <v>147</v>
      </c>
      <c r="C106" s="946" t="s">
        <v>4199</v>
      </c>
      <c r="D106" s="946" t="s">
        <v>4344</v>
      </c>
      <c r="E106" s="769">
        <v>27</v>
      </c>
      <c r="F106" s="1185">
        <v>105</v>
      </c>
      <c r="G106" s="1198" t="s">
        <v>37</v>
      </c>
      <c r="H106" s="1198" t="s">
        <v>115</v>
      </c>
      <c r="I106" s="780">
        <v>62.92</v>
      </c>
      <c r="J106" s="771">
        <f>(M106/I106)*100</f>
        <v>1.080737444373808</v>
      </c>
      <c r="K106" s="793">
        <v>0.17</v>
      </c>
      <c r="L106" s="773">
        <v>4</v>
      </c>
      <c r="M106" s="774">
        <f>K106*L106</f>
        <v>0.68</v>
      </c>
      <c r="N106" s="775" t="s">
        <v>148</v>
      </c>
      <c r="O106" s="794">
        <v>0.15</v>
      </c>
      <c r="P106" s="791">
        <v>43706</v>
      </c>
      <c r="Q106" s="791">
        <v>43721</v>
      </c>
      <c r="R106" s="774">
        <f>(K106-O106)/O106*100</f>
        <v>13.333333333333346</v>
      </c>
      <c r="S106" s="714">
        <f>IF(INDEX(Historical!$D$7:$D$1277,MATCH(B106,Historical!$B$7:$B$1301,0))=0,"n/a",(INDEX(Historical!$C$7:$C$1279,MATCH(B106,Historical!$B$7:$B$1301,0))/INDEX(Historical!$D$7:$D$1277,MATCH(B106,Historical!$B$7:$B$1301,0))-1)*100)</f>
        <v>14.285714285714279</v>
      </c>
      <c r="T106" s="714">
        <f>IF(INDEX(Historical!$F$7:$F$1270,MATCH(B106,Historical!$B$7:$B$1301,0))=0,"n/a",((INDEX(Historical!$C$7:$C$1279,MATCH(B106,Historical!$B$7:$B$1301,0))/INDEX(Historical!$F$7:$F$1270,MATCH(B106,Historical!$B$7:$B$1301,0)))^(1/3)-1)*100)</f>
        <v>14.174864832757784</v>
      </c>
      <c r="U106" s="714">
        <f>IF(INDEX(Historical!$H$7:$H$1270,MATCH(B106,Historical!$B$7:$B$1301,0))=0,"n/a",((INDEX(Historical!$C$7:$C$1279,MATCH(B106,Historical!$B$7:$B$1301,0))/INDEX(Historical!$H$7:$H$1270,MATCH(B106,Historical!$B$7:$B$1301,0)))^(1/5)-1)*100)</f>
        <v>11.582387582449961</v>
      </c>
      <c r="V106" s="714">
        <f>IF(INDEX(Historical!$O$7:$O$1270,MATCH(B106,Historical!$B$7:$B$1301,0))=0,"n/a",((INDEX(Historical!$C$7:$C$1279,MATCH(B106,Historical!$B$7:$B$1301,0))/INDEX(Historical!$O$7:$O$1270,MATCH(B106,Historical!$B$7:$B$1301,0)))^(1/10)-1)*100)</f>
        <v>10.775881290145882</v>
      </c>
      <c r="W106" s="715">
        <f>IF(OR(U106&lt;=0,U106="n/a",V106&lt;=0,V106="n/a"),"n/a",U106/V106)</f>
        <v>1.0748436504252878</v>
      </c>
      <c r="X106" s="716">
        <f>IF(OR(AJ106&lt;=0,AJ106="n/a",U106&lt;=0,U106="n/a"),"n/a",U106/AJ106)</f>
        <v>1.2321688917499958</v>
      </c>
      <c r="Y106" s="778"/>
      <c r="Z106" s="771">
        <f>IF(OR(AC106&lt;0.01,AC106="n/a"),"n/a",M106/AC106*100)</f>
        <v>41.212121212121218</v>
      </c>
      <c r="AA106" s="779">
        <f>IF(OR(AC106&lt;0.01,AC106="n/a"),"n/a",I106/AC106)</f>
        <v>38.13333333333334</v>
      </c>
      <c r="AB106" s="773">
        <v>12</v>
      </c>
      <c r="AC106" s="780">
        <v>1.65</v>
      </c>
      <c r="AD106" s="780">
        <v>2.48</v>
      </c>
      <c r="AE106" s="780">
        <v>4.2300000000000004</v>
      </c>
      <c r="AF106" s="780">
        <v>5.28</v>
      </c>
      <c r="AG106" s="780">
        <v>14.799999999999999</v>
      </c>
      <c r="AH106" s="780">
        <v>69.599999999999994</v>
      </c>
      <c r="AI106" s="780">
        <v>12.16</v>
      </c>
      <c r="AJ106" s="780">
        <v>9.4</v>
      </c>
      <c r="AK106" s="780">
        <v>14.899999999999999</v>
      </c>
      <c r="AL106" s="781">
        <v>1810</v>
      </c>
      <c r="AM106" s="782">
        <v>0.70000000000000007</v>
      </c>
      <c r="AN106" s="780">
        <v>0.01</v>
      </c>
      <c r="AO106" s="783">
        <f>IF(U106="n/a","n/a",IF(AA106&lt;0,"n/a",IF(AA106="n/a","n/a",J106+U106-AA106)))</f>
        <v>-25.470208306509569</v>
      </c>
      <c r="AP106" s="784">
        <f>IF(U106="n/a","n/a",J106+U106)</f>
        <v>12.663125026823769</v>
      </c>
      <c r="AQ106" s="785">
        <f>IF(OR(AC106&lt;0.01,AF106="n/a"),"n/a",(I106/SQRT(22.5*AC106*(I106/AF106))-1)*100)</f>
        <v>199.14247813077674</v>
      </c>
      <c r="AR106" s="663">
        <f>INDEX(Historical!$C$7:$C$1279,MATCH(B106,Historical!$B$7:$B$1301,0))*IF(AH106="n/a",1.03,IF(AH106&lt;0,1.01,IF(AH106&gt;10,1.1,(1+AH106/100))))</f>
        <v>0.70400000000000007</v>
      </c>
      <c r="AS106" s="779">
        <f>IF($AI106="n/a",1.03*AR106,IF($AI106&lt;0,1.01*AR106,IF($AI106&gt;10,1.1*AR106,(1+$AI106/100)*AR106)))</f>
        <v>0.77440000000000009</v>
      </c>
      <c r="AT106" s="779">
        <f>IF($AK106="n/a",1.03*AS106,IF($AK106&lt;0,1.01*AS106,IF($AK106&gt;10,1.1*AS106,(1+$AK106/100)*AS106)))</f>
        <v>0.85184000000000015</v>
      </c>
      <c r="AU106" s="779">
        <f>IF($AK106="n/a",1.03*AT106,IF($AK106&lt;0,1.01*AT106,IF($AK106&gt;10,1.1*AT106,(1+$AK106/100)*AT106)))</f>
        <v>0.93702400000000019</v>
      </c>
      <c r="AV106" s="779">
        <f>IF($AK106="n/a",1.03*AU106,IF($AK106&lt;0,1.01*AU106,IF($AK106&gt;10,1.1*AU106,(1+$AK106/100)*AU106)))</f>
        <v>1.0307264000000003</v>
      </c>
      <c r="AW106" s="771">
        <f>SUM(AR106:AV106)</f>
        <v>4.2979904000000007</v>
      </c>
      <c r="AX106" s="786">
        <f>AW106/I106*100</f>
        <v>6.8308811188811198</v>
      </c>
      <c r="AY106" s="949">
        <v>0.81</v>
      </c>
      <c r="AZ106" s="782">
        <v>51.61</v>
      </c>
      <c r="BA106" s="782">
        <v>-11.17</v>
      </c>
      <c r="BB106" s="782">
        <v>3.84</v>
      </c>
      <c r="BC106" s="782">
        <v>5.79</v>
      </c>
      <c r="BD106" s="922"/>
      <c r="BE106" s="635">
        <v>1993</v>
      </c>
      <c r="BF106" s="912">
        <f>IF(BE106&gt;2008,0,IF(BE106&gt;2001,1,IF(BE106&gt;1990,2,IF(BE106&gt;1980,3,IF(BE106&gt;1973,4,IF(BE106&gt;1970,5,IF(BE106&gt;1960,6,IF(BE106&gt;1958,7,IF(BE106&gt;1953,8,9)))))))))</f>
        <v>2</v>
      </c>
      <c r="BG106" s="838">
        <v>11.5</v>
      </c>
    </row>
    <row r="107" spans="1:59" ht="11.25" customHeight="1" x14ac:dyDescent="0.2">
      <c r="A107" s="885" t="s">
        <v>454</v>
      </c>
      <c r="B107" s="889" t="s">
        <v>455</v>
      </c>
      <c r="C107" s="946" t="s">
        <v>108</v>
      </c>
      <c r="D107" s="946" t="s">
        <v>4345</v>
      </c>
      <c r="E107" s="746">
        <v>16</v>
      </c>
      <c r="F107" s="1185">
        <v>235</v>
      </c>
      <c r="G107" s="1182" t="s">
        <v>106</v>
      </c>
      <c r="H107" s="1182" t="s">
        <v>106</v>
      </c>
      <c r="I107" s="888">
        <v>33.33</v>
      </c>
      <c r="J107" s="663">
        <f>(M107/I107)*100</f>
        <v>2.7602760276027603</v>
      </c>
      <c r="K107" s="899">
        <v>0.23</v>
      </c>
      <c r="L107" s="901">
        <v>4</v>
      </c>
      <c r="M107" s="654">
        <f>K107*L107</f>
        <v>0.92</v>
      </c>
      <c r="N107" s="884" t="s">
        <v>236</v>
      </c>
      <c r="O107" s="751">
        <v>0.21</v>
      </c>
      <c r="P107" s="875">
        <v>43867</v>
      </c>
      <c r="Q107" s="875">
        <v>43875</v>
      </c>
      <c r="R107" s="654">
        <f>(K107-O107)/O107*100</f>
        <v>9.5238095238095326</v>
      </c>
      <c r="S107" s="714">
        <f>IF(INDEX(Historical!$D$7:$D$1277,MATCH(B107,Historical!$B$7:$B$1301,0))=0,"n/a",(INDEX(Historical!$C$7:$C$1279,MATCH(B107,Historical!$B$7:$B$1301,0))/INDEX(Historical!$D$7:$D$1277,MATCH(B107,Historical!$B$7:$B$1301,0))-1)*100)</f>
        <v>25.984251968503933</v>
      </c>
      <c r="T107" s="714">
        <f>IF(INDEX(Historical!$F$7:$F$1270,MATCH(B107,Historical!$B$7:$B$1301,0))=0,"n/a",((INDEX(Historical!$C$7:$C$1279,MATCH(B107,Historical!$B$7:$B$1301,0))/INDEX(Historical!$F$7:$F$1270,MATCH(B107,Historical!$B$7:$B$1301,0)))^(1/3)-1)*100)</f>
        <v>16.191208898541198</v>
      </c>
      <c r="U107" s="714">
        <f>IF(INDEX(Historical!$H$7:$H$1270,MATCH(B107,Historical!$B$7:$B$1301,0))=0,"n/a",((INDEX(Historical!$C$7:$C$1279,MATCH(B107,Historical!$B$7:$B$1301,0))/INDEX(Historical!$H$7:$H$1270,MATCH(B107,Historical!$B$7:$B$1301,0)))^(1/5)-1)*100)</f>
        <v>14.869835499703509</v>
      </c>
      <c r="V107" s="714">
        <f>IF(INDEX(Historical!$O$7:$O$1270,MATCH(B107,Historical!$B$7:$B$1301,0))=0,"n/a",((INDEX(Historical!$C$7:$C$1279,MATCH(B107,Historical!$B$7:$B$1301,0))/INDEX(Historical!$O$7:$O$1270,MATCH(B107,Historical!$B$7:$B$1301,0)))^(1/10)-1)*100)</f>
        <v>10.872671660343824</v>
      </c>
      <c r="W107" s="715">
        <f>IF(OR(U107&lt;=0,U107="n/a",V107&lt;=0,V107="n/a"),"n/a",U107/V107)</f>
        <v>1.3676340060868979</v>
      </c>
      <c r="X107" s="716">
        <f>IF(OR(AJ107&lt;=0,AJ107="n/a",U107&lt;=0,U107="n/a"),"n/a",U107/AJ107)</f>
        <v>1.7290506395004082</v>
      </c>
      <c r="Y107" s="686" t="s">
        <v>4186</v>
      </c>
      <c r="Z107" s="663">
        <f>IF(OR(AC107&lt;0.01,AC107="n/a"),"n/a",M107/AC107*100)</f>
        <v>37.096774193548384</v>
      </c>
      <c r="AA107" s="900">
        <f>IF(OR(AC107&lt;0.01,AC107="n/a"),"n/a",I107/AC107)</f>
        <v>13.439516129032258</v>
      </c>
      <c r="AB107" s="901">
        <v>12</v>
      </c>
      <c r="AC107" s="879">
        <v>2.48</v>
      </c>
      <c r="AD107" s="879">
        <v>1.31</v>
      </c>
      <c r="AE107" s="879">
        <v>4.5</v>
      </c>
      <c r="AF107" s="879">
        <v>1.26</v>
      </c>
      <c r="AG107" s="879">
        <v>10.100000000000001</v>
      </c>
      <c r="AH107" s="879">
        <v>6.8000000000000007</v>
      </c>
      <c r="AI107" s="879">
        <v>-4.2299999999999995</v>
      </c>
      <c r="AJ107" s="879">
        <v>8.6</v>
      </c>
      <c r="AK107" s="879">
        <v>10</v>
      </c>
      <c r="AL107" s="892">
        <v>454.05</v>
      </c>
      <c r="AM107" s="886">
        <v>1.3</v>
      </c>
      <c r="AN107" s="879">
        <v>0.01</v>
      </c>
      <c r="AO107" s="753">
        <f>IF(U107="n/a","n/a",IF(AA107&lt;0,"n/a",IF(AA107="n/a","n/a",J107+U107-AA107)))</f>
        <v>4.1905953982740112</v>
      </c>
      <c r="AP107" s="754">
        <f>IF(U107="n/a","n/a",J107+U107)</f>
        <v>17.630111527306269</v>
      </c>
      <c r="AQ107" s="902">
        <f>IF(OR(AC107&lt;0.01,AF107="n/a"),"n/a",(I107/SQRT(22.5*AC107*(I107/AF107))-1)*100)</f>
        <v>-13.246734745843336</v>
      </c>
      <c r="AR107" s="663">
        <f>INDEX(Historical!$C$7:$C$1279,MATCH(B107,Historical!$B$7:$B$1301,0))*IF(AH107="n/a",1.03,IF(AH107&lt;0,1.01,IF(AH107&gt;10,1.1,(1+AH107/100))))</f>
        <v>0.85440000000000005</v>
      </c>
      <c r="AS107" s="900">
        <f>IF($AI107="n/a",1.03*AR107,IF($AI107&lt;0,1.01*AR107,IF($AI107&gt;10,1.1*AR107,(1+$AI107/100)*AR107)))</f>
        <v>0.86294400000000004</v>
      </c>
      <c r="AT107" s="900">
        <f>IF($AK107="n/a",1.03*AS107,IF($AK107&lt;0,1.01*AS107,IF($AK107&gt;10,1.1*AS107,(1+$AK107/100)*AS107)))</f>
        <v>0.94923840000000015</v>
      </c>
      <c r="AU107" s="900">
        <f>IF($AK107="n/a",1.03*AT107,IF($AK107&lt;0,1.01*AT107,IF($AK107&gt;10,1.1*AT107,(1+$AK107/100)*AT107)))</f>
        <v>1.0441622400000004</v>
      </c>
      <c r="AV107" s="900">
        <f>IF($AK107="n/a",1.03*AU107,IF($AK107&lt;0,1.01*AU107,IF($AK107&gt;10,1.1*AU107,(1+$AK107/100)*AU107)))</f>
        <v>1.1485784640000005</v>
      </c>
      <c r="AW107" s="663">
        <f>SUM(AR107:AV107)</f>
        <v>4.8593231040000013</v>
      </c>
      <c r="AX107" s="761">
        <f>AW107/I107*100</f>
        <v>14.579427254725477</v>
      </c>
      <c r="AY107" s="948">
        <v>0.85</v>
      </c>
      <c r="AZ107" s="886">
        <v>40.04</v>
      </c>
      <c r="BA107" s="886">
        <v>-30.23</v>
      </c>
      <c r="BB107" s="886">
        <v>4.54</v>
      </c>
      <c r="BC107" s="886">
        <v>-13.969999999999999</v>
      </c>
      <c r="BE107" s="635">
        <v>2005</v>
      </c>
      <c r="BF107" s="912">
        <f>IF(BE107&gt;2008,0,IF(BE107&gt;2001,1,IF(BE107&gt;1990,2,IF(BE107&gt;1980,3,IF(BE107&gt;1973,4,IF(BE107&gt;1970,5,IF(BE107&gt;1960,6,IF(BE107&gt;1958,7,IF(BE107&gt;1953,8,9)))))))))</f>
        <v>1</v>
      </c>
      <c r="BG107" s="896">
        <v>1.3</v>
      </c>
    </row>
    <row r="108" spans="1:59" ht="11.25" customHeight="1" x14ac:dyDescent="0.2">
      <c r="A108" s="877" t="s">
        <v>1018</v>
      </c>
      <c r="B108" s="889" t="s">
        <v>1019</v>
      </c>
      <c r="C108" s="946" t="s">
        <v>108</v>
      </c>
      <c r="D108" s="946" t="s">
        <v>4345</v>
      </c>
      <c r="E108" s="746">
        <v>9</v>
      </c>
      <c r="F108" s="1185">
        <v>445</v>
      </c>
      <c r="G108" s="1199" t="s">
        <v>115</v>
      </c>
      <c r="H108" s="1199" t="s">
        <v>115</v>
      </c>
      <c r="I108" s="888">
        <v>27.66</v>
      </c>
      <c r="J108" s="663">
        <f>(M108/I108)*100</f>
        <v>3.759942154736081</v>
      </c>
      <c r="K108" s="891">
        <v>0.26</v>
      </c>
      <c r="L108" s="901">
        <v>4</v>
      </c>
      <c r="M108" s="654">
        <f>K108*L108</f>
        <v>1.04</v>
      </c>
      <c r="N108" s="884" t="s">
        <v>119</v>
      </c>
      <c r="O108" s="747">
        <v>0.25</v>
      </c>
      <c r="P108" s="630">
        <v>43677</v>
      </c>
      <c r="Q108" s="630">
        <v>43709</v>
      </c>
      <c r="R108" s="654">
        <f>(K108-O108)/O108*100</f>
        <v>4.0000000000000036</v>
      </c>
      <c r="S108" s="714">
        <f>IF(INDEX(Historical!$D$7:$D$1277,MATCH(B108,Historical!$B$7:$B$1301,0))=0,"n/a",(INDEX(Historical!$C$7:$C$1279,MATCH(B108,Historical!$B$7:$B$1301,0))/INDEX(Historical!$D$7:$D$1277,MATCH(B108,Historical!$B$7:$B$1301,0))-1)*100)</f>
        <v>8.5106382978723527</v>
      </c>
      <c r="T108" s="714">
        <f>IF(INDEX(Historical!$F$7:$F$1270,MATCH(B108,Historical!$B$7:$B$1301,0))=0,"n/a",((INDEX(Historical!$C$7:$C$1279,MATCH(B108,Historical!$B$7:$B$1301,0))/INDEX(Historical!$F$7:$F$1270,MATCH(B108,Historical!$B$7:$B$1301,0)))^(1/3)-1)*100)</f>
        <v>7.5462916267589053</v>
      </c>
      <c r="U108" s="714">
        <f>IF(INDEX(Historical!$H$7:$H$1270,MATCH(B108,Historical!$B$7:$B$1301,0))=0,"n/a",((INDEX(Historical!$C$7:$C$1279,MATCH(B108,Historical!$B$7:$B$1301,0))/INDEX(Historical!$H$7:$H$1270,MATCH(B108,Historical!$B$7:$B$1301,0)))^(1/5)-1)*100)</f>
        <v>6.6285959026347374</v>
      </c>
      <c r="V108" s="714">
        <f>IF(INDEX(Historical!$O$7:$O$1270,MATCH(B108,Historical!$B$7:$B$1301,0))=0,"n/a",((INDEX(Historical!$C$7:$C$1279,MATCH(B108,Historical!$B$7:$B$1301,0))/INDEX(Historical!$O$7:$O$1270,MATCH(B108,Historical!$B$7:$B$1301,0)))^(1/10)-1)*100)</f>
        <v>6.1796316715072797</v>
      </c>
      <c r="W108" s="715">
        <f>IF(OR(U108&lt;=0,U108="n/a",V108&lt;=0,V108="n/a"),"n/a",U108/V108)</f>
        <v>1.0726522639201166</v>
      </c>
      <c r="X108" s="716">
        <f>IF(OR(AJ108&lt;=0,AJ108="n/a",U108&lt;=0,U108="n/a"),"n/a",U108/AJ108)</f>
        <v>0.84981998751727406</v>
      </c>
      <c r="Y108" s="677"/>
      <c r="Z108" s="663">
        <f>IF(OR(AC108&lt;0.01,AC108="n/a"),"n/a",M108/AC108*100)</f>
        <v>56.521739130434781</v>
      </c>
      <c r="AA108" s="900">
        <f>IF(OR(AC108&lt;0.01,AC108="n/a"),"n/a",I108/AC108)</f>
        <v>15.032608695652174</v>
      </c>
      <c r="AB108" s="901">
        <v>12</v>
      </c>
      <c r="AC108" s="879">
        <v>1.84</v>
      </c>
      <c r="AD108" s="879">
        <v>2.09</v>
      </c>
      <c r="AE108" s="879">
        <v>2.89</v>
      </c>
      <c r="AF108" s="879">
        <v>0.91</v>
      </c>
      <c r="AG108" s="879">
        <v>6.2</v>
      </c>
      <c r="AH108" s="879">
        <v>-3.5999999999999996</v>
      </c>
      <c r="AI108" s="879">
        <v>83.07</v>
      </c>
      <c r="AJ108" s="879">
        <v>7.8</v>
      </c>
      <c r="AK108" s="879">
        <v>7.0000000000000009</v>
      </c>
      <c r="AL108" s="892">
        <v>551.04999999999995</v>
      </c>
      <c r="AM108" s="886">
        <v>1.3</v>
      </c>
      <c r="AN108" s="879">
        <v>0.2</v>
      </c>
      <c r="AO108" s="753">
        <f>IF(U108="n/a","n/a",IF(AA108&lt;0,"n/a",IF(AA108="n/a","n/a",J108+U108-AA108)))</f>
        <v>-4.6440706382813559</v>
      </c>
      <c r="AP108" s="754">
        <f>IF(U108="n/a","n/a",J108+U108)</f>
        <v>10.388538057370818</v>
      </c>
      <c r="AQ108" s="902">
        <f>IF(OR(AC108&lt;0.01,AF108="n/a"),"n/a",(I108/SQRT(22.5*AC108*(I108/AF108))-1)*100)</f>
        <v>-22.026574575283874</v>
      </c>
      <c r="AR108" s="663">
        <f>INDEX(Historical!$C$7:$C$1279,MATCH(B108,Historical!$B$7:$B$1301,0))*IF(AH108="n/a",1.03,IF(AH108&lt;0,1.01,IF(AH108&gt;10,1.1,(1+AH108/100))))</f>
        <v>1.0302</v>
      </c>
      <c r="AS108" s="900">
        <f>IF($AI108="n/a",1.03*AR108,IF($AI108&lt;0,1.01*AR108,IF($AI108&gt;10,1.1*AR108,(1+$AI108/100)*AR108)))</f>
        <v>1.1332200000000001</v>
      </c>
      <c r="AT108" s="900">
        <f>IF($AK108="n/a",1.03*AS108,IF($AK108&lt;0,1.01*AS108,IF($AK108&gt;10,1.1*AS108,(1+$AK108/100)*AS108)))</f>
        <v>1.2125454000000002</v>
      </c>
      <c r="AU108" s="900">
        <f>IF($AK108="n/a",1.03*AT108,IF($AK108&lt;0,1.01*AT108,IF($AK108&gt;10,1.1*AT108,(1+$AK108/100)*AT108)))</f>
        <v>1.2974235780000003</v>
      </c>
      <c r="AV108" s="900">
        <f>IF($AK108="n/a",1.03*AU108,IF($AK108&lt;0,1.01*AU108,IF($AK108&gt;10,1.1*AU108,(1+$AK108/100)*AU108)))</f>
        <v>1.3882432284600004</v>
      </c>
      <c r="AW108" s="663">
        <f>SUM(AR108:AV108)</f>
        <v>6.0616322064600014</v>
      </c>
      <c r="AX108" s="761">
        <f>AW108/I108*100</f>
        <v>21.914794672668116</v>
      </c>
      <c r="AY108" s="948">
        <v>0.78</v>
      </c>
      <c r="AZ108" s="886">
        <v>24.59</v>
      </c>
      <c r="BA108" s="886">
        <v>-33.200000000000003</v>
      </c>
      <c r="BB108" s="886">
        <v>2.2800000000000002</v>
      </c>
      <c r="BC108" s="886">
        <v>-18.260000000000002</v>
      </c>
      <c r="BE108" s="635">
        <v>2011</v>
      </c>
      <c r="BF108" s="912">
        <f>IF(BE108&gt;2008,0,IF(BE108&gt;2001,1,IF(BE108&gt;1990,2,IF(BE108&gt;1980,3,IF(BE108&gt;1973,4,IF(BE108&gt;1970,5,IF(BE108&gt;1960,6,IF(BE108&gt;1958,7,IF(BE108&gt;1953,8,9)))))))))</f>
        <v>0</v>
      </c>
      <c r="BG108" s="896">
        <v>0.8</v>
      </c>
    </row>
    <row r="109" spans="1:59" ht="11.25" customHeight="1" x14ac:dyDescent="0.2">
      <c r="A109" s="877" t="s">
        <v>1005</v>
      </c>
      <c r="B109" s="889" t="s">
        <v>1006</v>
      </c>
      <c r="C109" s="946" t="s">
        <v>153</v>
      </c>
      <c r="D109" s="946" t="s">
        <v>4355</v>
      </c>
      <c r="E109" s="746">
        <v>11</v>
      </c>
      <c r="F109" s="1185">
        <v>302</v>
      </c>
      <c r="G109" s="1197" t="s">
        <v>115</v>
      </c>
      <c r="H109" s="1197" t="s">
        <v>115</v>
      </c>
      <c r="I109" s="888">
        <v>58.8</v>
      </c>
      <c r="J109" s="663">
        <f>(M109/I109)*100</f>
        <v>3.0612244897959187</v>
      </c>
      <c r="K109" s="891">
        <v>0.45</v>
      </c>
      <c r="L109" s="901">
        <v>4</v>
      </c>
      <c r="M109" s="654">
        <f>K109*L109</f>
        <v>1.8</v>
      </c>
      <c r="N109" s="884" t="s">
        <v>139</v>
      </c>
      <c r="O109" s="747">
        <v>0.41</v>
      </c>
      <c r="P109" s="875">
        <v>43831</v>
      </c>
      <c r="Q109" s="875">
        <v>43863</v>
      </c>
      <c r="R109" s="654">
        <f>(K109-O109)/O109*100</f>
        <v>9.7560975609756184</v>
      </c>
      <c r="S109" s="714">
        <f>IF(INDEX(Historical!$D$7:$D$1277,MATCH(B109,Historical!$B$7:$B$1301,0))=0,"n/a",(INDEX(Historical!$C$7:$C$1279,MATCH(B109,Historical!$B$7:$B$1301,0))/INDEX(Historical!$D$7:$D$1277,MATCH(B109,Historical!$B$7:$B$1301,0))-1)*100)</f>
        <v>2.4999999999999911</v>
      </c>
      <c r="T109" s="714">
        <f>IF(INDEX(Historical!$F$7:$F$1270,MATCH(B109,Historical!$B$7:$B$1301,0))=0,"n/a",((INDEX(Historical!$C$7:$C$1279,MATCH(B109,Historical!$B$7:$B$1301,0))/INDEX(Historical!$F$7:$F$1270,MATCH(B109,Historical!$B$7:$B$1301,0)))^(1/3)-1)*100)</f>
        <v>2.5652131008858436</v>
      </c>
      <c r="U109" s="714">
        <f>IF(INDEX(Historical!$H$7:$H$1270,MATCH(B109,Historical!$B$7:$B$1301,0))=0,"n/a",((INDEX(Historical!$C$7:$C$1279,MATCH(B109,Historical!$B$7:$B$1301,0))/INDEX(Historical!$H$7:$H$1270,MATCH(B109,Historical!$B$7:$B$1301,0)))^(1/5)-1)*100)</f>
        <v>2.4932274840123947</v>
      </c>
      <c r="V109" s="714">
        <f>IF(INDEX(Historical!$O$7:$O$1270,MATCH(B109,Historical!$B$7:$B$1301,0))=0,"n/a",((INDEX(Historical!$C$7:$C$1279,MATCH(B109,Historical!$B$7:$B$1301,0))/INDEX(Historical!$O$7:$O$1270,MATCH(B109,Historical!$B$7:$B$1301,0)))^(1/10)-1)*100)</f>
        <v>2.8352992717352699</v>
      </c>
      <c r="W109" s="715">
        <f>IF(OR(U109&lt;=0,U109="n/a",V109&lt;=0,V109="n/a"),"n/a",U109/V109)</f>
        <v>0.87935249335654109</v>
      </c>
      <c r="X109" s="716">
        <f>IF(OR(AJ109&lt;=0,AJ109="n/a",U109&lt;=0,U109="n/a"),"n/a",U109/AJ109)</f>
        <v>0.22873646642315548</v>
      </c>
      <c r="Y109" s="673"/>
      <c r="Z109" s="663">
        <f>IF(OR(AC109&lt;0.01,AC109="n/a"),"n/a",M109/AC109*100)</f>
        <v>222.22222222222223</v>
      </c>
      <c r="AA109" s="900">
        <f>IF(OR(AC109&lt;0.01,AC109="n/a"),"n/a",I109/AC109)</f>
        <v>72.592592592592581</v>
      </c>
      <c r="AB109" s="901">
        <v>8</v>
      </c>
      <c r="AC109" s="879">
        <v>0.81</v>
      </c>
      <c r="AD109" s="879">
        <v>3.99</v>
      </c>
      <c r="AE109" s="879">
        <v>4.26</v>
      </c>
      <c r="AF109" s="879">
        <v>2.62</v>
      </c>
      <c r="AG109" s="879">
        <v>2.8000000000000003</v>
      </c>
      <c r="AH109" s="879">
        <v>-33.900000000000006</v>
      </c>
      <c r="AI109" s="879">
        <v>19.75</v>
      </c>
      <c r="AJ109" s="879">
        <v>10.9</v>
      </c>
      <c r="AK109" s="879">
        <v>17.899999999999999</v>
      </c>
      <c r="AL109" s="892">
        <v>132240</v>
      </c>
      <c r="AM109" s="886">
        <v>0.1</v>
      </c>
      <c r="AN109" s="879">
        <v>0.94</v>
      </c>
      <c r="AO109" s="753">
        <f>IF(U109="n/a","n/a",IF(AA109&lt;0,"n/a",IF(AA109="n/a","n/a",J109+U109-AA109)))</f>
        <v>-67.038140618784269</v>
      </c>
      <c r="AP109" s="754">
        <f>IF(U109="n/a","n/a",J109+U109)</f>
        <v>5.5544519738083133</v>
      </c>
      <c r="AQ109" s="902">
        <f>IF(OR(AC109&lt;0.01,AF109="n/a"),"n/a",(I109/SQRT(22.5*AC109*(I109/AF109))-1)*100)</f>
        <v>190.74050483595056</v>
      </c>
      <c r="AR109" s="663">
        <f>INDEX(Historical!$C$7:$C$1279,MATCH(B109,Historical!$B$7:$B$1301,0))*IF(AH109="n/a",1.03,IF(AH109&lt;0,1.01,IF(AH109&gt;10,1.1,(1+AH109/100))))</f>
        <v>1.6563999999999999</v>
      </c>
      <c r="AS109" s="900">
        <f>IF($AI109="n/a",1.03*AR109,IF($AI109&lt;0,1.01*AR109,IF($AI109&gt;10,1.1*AR109,(1+$AI109/100)*AR109)))</f>
        <v>1.8220400000000001</v>
      </c>
      <c r="AT109" s="900">
        <f>IF($AK109="n/a",1.03*AS109,IF($AK109&lt;0,1.01*AS109,IF($AK109&gt;10,1.1*AS109,(1+$AK109/100)*AS109)))</f>
        <v>2.0042440000000004</v>
      </c>
      <c r="AU109" s="900">
        <f>IF($AK109="n/a",1.03*AT109,IF($AK109&lt;0,1.01*AT109,IF($AK109&gt;10,1.1*AT109,(1+$AK109/100)*AT109)))</f>
        <v>2.2046684000000005</v>
      </c>
      <c r="AV109" s="900">
        <f>IF($AK109="n/a",1.03*AU109,IF($AK109&lt;0,1.01*AU109,IF($AK109&gt;10,1.1*AU109,(1+$AK109/100)*AU109)))</f>
        <v>2.4251352400000008</v>
      </c>
      <c r="AW109" s="663">
        <f>SUM(AR109:AV109)</f>
        <v>10.112487640000003</v>
      </c>
      <c r="AX109" s="761">
        <f>AW109/I109*100</f>
        <v>17.198108231292522</v>
      </c>
      <c r="AY109" s="948">
        <v>0.71</v>
      </c>
      <c r="AZ109" s="886">
        <v>38.42</v>
      </c>
      <c r="BA109" s="886">
        <v>-13.96</v>
      </c>
      <c r="BB109" s="886">
        <v>-2.4299999999999997</v>
      </c>
      <c r="BC109" s="886">
        <v>-0.04</v>
      </c>
      <c r="BE109" s="635">
        <v>2010</v>
      </c>
      <c r="BF109" s="912">
        <f>IF(BE109&gt;2008,0,IF(BE109&gt;2001,1,IF(BE109&gt;1990,2,IF(BE109&gt;1980,3,IF(BE109&gt;1973,4,IF(BE109&gt;1970,5,IF(BE109&gt;1960,6,IF(BE109&gt;1958,7,IF(BE109&gt;1953,8,9)))))))))</f>
        <v>0</v>
      </c>
      <c r="BG109" s="896">
        <v>1</v>
      </c>
    </row>
    <row r="110" spans="1:59" ht="11.25" customHeight="1" x14ac:dyDescent="0.2">
      <c r="A110" s="885" t="s">
        <v>465</v>
      </c>
      <c r="B110" s="889" t="s">
        <v>466</v>
      </c>
      <c r="C110" s="946" t="s">
        <v>108</v>
      </c>
      <c r="D110" s="946" t="s">
        <v>4345</v>
      </c>
      <c r="E110" s="746">
        <v>15</v>
      </c>
      <c r="F110" s="1185">
        <v>252</v>
      </c>
      <c r="G110" s="1185" t="s">
        <v>37</v>
      </c>
      <c r="H110" s="1185" t="s">
        <v>37</v>
      </c>
      <c r="I110" s="888">
        <v>56.44</v>
      </c>
      <c r="J110" s="663">
        <f>(M110/I110)*100</f>
        <v>3.6144578313253017</v>
      </c>
      <c r="K110" s="891">
        <v>0.51</v>
      </c>
      <c r="L110" s="901">
        <v>4</v>
      </c>
      <c r="M110" s="654">
        <f>K110*L110</f>
        <v>2.04</v>
      </c>
      <c r="N110" s="884" t="s">
        <v>467</v>
      </c>
      <c r="O110" s="747">
        <v>0.5</v>
      </c>
      <c r="P110" s="875">
        <v>43776</v>
      </c>
      <c r="Q110" s="875">
        <v>43795</v>
      </c>
      <c r="R110" s="654">
        <f>(K110-O110)/O110*100</f>
        <v>2.0000000000000018</v>
      </c>
      <c r="S110" s="714">
        <f>IF(INDEX(Historical!$D$7:$D$1277,MATCH(B110,Historical!$B$7:$B$1301,0))=0,"n/a",(INDEX(Historical!$C$7:$C$1279,MATCH(B110,Historical!$B$7:$B$1301,0))/INDEX(Historical!$D$7:$D$1277,MATCH(B110,Historical!$B$7:$B$1301,0))-1)*100)</f>
        <v>5.7894736842105221</v>
      </c>
      <c r="T110" s="714">
        <f>IF(INDEX(Historical!$F$7:$F$1270,MATCH(B110,Historical!$B$7:$B$1301,0))=0,"n/a",((INDEX(Historical!$C$7:$C$1279,MATCH(B110,Historical!$B$7:$B$1301,0))/INDEX(Historical!$F$7:$F$1270,MATCH(B110,Historical!$B$7:$B$1301,0)))^(1/3)-1)*100)</f>
        <v>5.1275761773769801</v>
      </c>
      <c r="U110" s="714">
        <f>IF(INDEX(Historical!$H$7:$H$1270,MATCH(B110,Historical!$B$7:$B$1301,0))=0,"n/a",((INDEX(Historical!$C$7:$C$1279,MATCH(B110,Historical!$B$7:$B$1301,0))/INDEX(Historical!$H$7:$H$1270,MATCH(B110,Historical!$B$7:$B$1301,0)))^(1/5)-1)*100)</f>
        <v>4.4085846538828521</v>
      </c>
      <c r="V110" s="714">
        <f>IF(INDEX(Historical!$O$7:$O$1270,MATCH(B110,Historical!$B$7:$B$1301,0))=0,"n/a",((INDEX(Historical!$C$7:$C$1279,MATCH(B110,Historical!$B$7:$B$1301,0))/INDEX(Historical!$O$7:$O$1270,MATCH(B110,Historical!$B$7:$B$1301,0)))^(1/10)-1)*100)</f>
        <v>7.8391422634658259</v>
      </c>
      <c r="W110" s="715">
        <f>IF(OR(U110&lt;=0,U110="n/a",V110&lt;=0,V110="n/a"),"n/a",U110/V110)</f>
        <v>0.56238099854737644</v>
      </c>
      <c r="X110" s="716">
        <f>IF(OR(AJ110&lt;=0,AJ110="n/a",U110&lt;=0,U110="n/a"),"n/a",U110/AJ110)</f>
        <v>0.41201725737222922</v>
      </c>
      <c r="Y110" s="890"/>
      <c r="Z110" s="663">
        <f>IF(OR(AC110&lt;0.01,AC110="n/a"),"n/a",M110/AC110*100)</f>
        <v>32.025117739403456</v>
      </c>
      <c r="AA110" s="900">
        <f>IF(OR(AC110&lt;0.01,AC110="n/a"),"n/a",I110/AC110)</f>
        <v>8.8602825745682878</v>
      </c>
      <c r="AB110" s="901">
        <v>12</v>
      </c>
      <c r="AC110" s="879">
        <v>6.37</v>
      </c>
      <c r="AD110" s="879">
        <v>1.23</v>
      </c>
      <c r="AE110" s="879">
        <v>2.73</v>
      </c>
      <c r="AF110" s="879">
        <v>0.76</v>
      </c>
      <c r="AG110" s="879">
        <v>9.3000000000000007</v>
      </c>
      <c r="AH110" s="879">
        <v>6.4</v>
      </c>
      <c r="AI110" s="879">
        <v>2.2599999999999998</v>
      </c>
      <c r="AJ110" s="879">
        <v>10.7</v>
      </c>
      <c r="AK110" s="879">
        <v>7.0000000000000009</v>
      </c>
      <c r="AL110" s="892">
        <v>4100</v>
      </c>
      <c r="AM110" s="886">
        <v>55.1</v>
      </c>
      <c r="AN110" s="879">
        <v>0.06</v>
      </c>
      <c r="AO110" s="753">
        <f>IF(U110="n/a","n/a",IF(AA110&lt;0,"n/a",IF(AA110="n/a","n/a",J110+U110-AA110)))</f>
        <v>-0.83724008936013306</v>
      </c>
      <c r="AP110" s="754">
        <f>IF(U110="n/a","n/a",J110+U110)</f>
        <v>8.0230424852081548</v>
      </c>
      <c r="AQ110" s="902">
        <f>IF(OR(AC110&lt;0.01,AF110="n/a"),"n/a",(I110/SQRT(22.5*AC110*(I110/AF110))-1)*100)</f>
        <v>-45.293450497030577</v>
      </c>
      <c r="AR110" s="663">
        <f>INDEX(Historical!$C$7:$C$1279,MATCH(B110,Historical!$B$7:$B$1301,0))*IF(AH110="n/a",1.03,IF(AH110&lt;0,1.01,IF(AH110&gt;10,1.1,(1+AH110/100))))</f>
        <v>2.1386400000000001</v>
      </c>
      <c r="AS110" s="900">
        <f>IF($AI110="n/a",1.03*AR110,IF($AI110&lt;0,1.01*AR110,IF($AI110&gt;10,1.1*AR110,(1+$AI110/100)*AR110)))</f>
        <v>2.1869732640000001</v>
      </c>
      <c r="AT110" s="900">
        <f>IF($AK110="n/a",1.03*AS110,IF($AK110&lt;0,1.01*AS110,IF($AK110&gt;10,1.1*AS110,(1+$AK110/100)*AS110)))</f>
        <v>2.3400613924800004</v>
      </c>
      <c r="AU110" s="900">
        <f>IF($AK110="n/a",1.03*AT110,IF($AK110&lt;0,1.01*AT110,IF($AK110&gt;10,1.1*AT110,(1+$AK110/100)*AT110)))</f>
        <v>2.5038656899536007</v>
      </c>
      <c r="AV110" s="900">
        <f>IF($AK110="n/a",1.03*AU110,IF($AK110&lt;0,1.01*AU110,IF($AK110&gt;10,1.1*AU110,(1+$AK110/100)*AU110)))</f>
        <v>2.6791362882503531</v>
      </c>
      <c r="AW110" s="663">
        <f>SUM(AR110:AV110)</f>
        <v>11.848676634683954</v>
      </c>
      <c r="AX110" s="761">
        <f>AW110/I110*100</f>
        <v>20.993402967193401</v>
      </c>
      <c r="AY110" s="948">
        <v>1.63</v>
      </c>
      <c r="AZ110" s="886">
        <v>63.260000000000005</v>
      </c>
      <c r="BA110" s="886">
        <v>-36.059999999999995</v>
      </c>
      <c r="BB110" s="886">
        <v>8.16</v>
      </c>
      <c r="BC110" s="886">
        <v>-17.72</v>
      </c>
      <c r="BE110" s="635">
        <v>2005</v>
      </c>
      <c r="BF110" s="912">
        <f>IF(BE110&gt;2008,0,IF(BE110&gt;2001,1,IF(BE110&gt;1990,2,IF(BE110&gt;1980,3,IF(BE110&gt;1973,4,IF(BE110&gt;1970,5,IF(BE110&gt;1960,6,IF(BE110&gt;1958,7,IF(BE110&gt;1953,8,9)))))))))</f>
        <v>1</v>
      </c>
      <c r="BG110" s="896">
        <v>1</v>
      </c>
    </row>
    <row r="111" spans="1:59" ht="11.25" customHeight="1" x14ac:dyDescent="0.2">
      <c r="A111" s="894" t="s">
        <v>977</v>
      </c>
      <c r="B111" s="889" t="s">
        <v>978</v>
      </c>
      <c r="C111" s="946" t="s">
        <v>108</v>
      </c>
      <c r="D111" s="946" t="s">
        <v>4345</v>
      </c>
      <c r="E111" s="746">
        <v>8</v>
      </c>
      <c r="F111" s="1185">
        <v>554</v>
      </c>
      <c r="G111" s="1176" t="s">
        <v>106</v>
      </c>
      <c r="H111" s="1176" t="s">
        <v>106</v>
      </c>
      <c r="I111" s="888">
        <v>24.25</v>
      </c>
      <c r="J111" s="663">
        <f>(M111/I111)*100</f>
        <v>2.8865979381443299</v>
      </c>
      <c r="K111" s="891">
        <v>0.17499999999999999</v>
      </c>
      <c r="L111" s="901">
        <v>4</v>
      </c>
      <c r="M111" s="654">
        <f>K111*L111</f>
        <v>0.7</v>
      </c>
      <c r="N111" s="884" t="s">
        <v>967</v>
      </c>
      <c r="O111" s="747">
        <v>0.16</v>
      </c>
      <c r="P111" s="875">
        <v>43871</v>
      </c>
      <c r="Q111" s="875">
        <v>43879</v>
      </c>
      <c r="R111" s="654">
        <f>(K111-O111)/O111*100</f>
        <v>9.3749999999999911</v>
      </c>
      <c r="S111" s="714">
        <f>IF(INDEX(Historical!$D$7:$D$1277,MATCH(B111,Historical!$B$7:$B$1301,0))=0,"n/a",(INDEX(Historical!$C$7:$C$1279,MATCH(B111,Historical!$B$7:$B$1301,0))/INDEX(Historical!$D$7:$D$1277,MATCH(B111,Historical!$B$7:$B$1301,0))-1)*100)</f>
        <v>6.6666666666666652</v>
      </c>
      <c r="T111" s="714">
        <f>IF(INDEX(Historical!$F$7:$F$1270,MATCH(B111,Historical!$B$7:$B$1301,0))=0,"n/a",((INDEX(Historical!$C$7:$C$1279,MATCH(B111,Historical!$B$7:$B$1301,0))/INDEX(Historical!$F$7:$F$1270,MATCH(B111,Historical!$B$7:$B$1301,0)))^(1/3)-1)*100)</f>
        <v>10.064241629820891</v>
      </c>
      <c r="U111" s="714">
        <f>IF(INDEX(Historical!$H$7:$H$1270,MATCH(B111,Historical!$B$7:$B$1301,0))=0,"n/a",((INDEX(Historical!$C$7:$C$1279,MATCH(B111,Historical!$B$7:$B$1301,0))/INDEX(Historical!$H$7:$H$1270,MATCH(B111,Historical!$B$7:$B$1301,0)))^(1/5)-1)*100)</f>
        <v>26.19146889603865</v>
      </c>
      <c r="V111" s="714" t="str">
        <f>IF(INDEX(Historical!$O$7:$O$1270,MATCH(B111,Historical!$B$7:$B$1301,0))=0,"n/a",((INDEX(Historical!$C$7:$C$1279,MATCH(B111,Historical!$B$7:$B$1301,0))/INDEX(Historical!$O$7:$O$1270,MATCH(B111,Historical!$B$7:$B$1301,0)))^(1/10)-1)*100)</f>
        <v>n/a</v>
      </c>
      <c r="W111" s="715" t="str">
        <f>IF(OR(U111&lt;=0,U111="n/a",V111&lt;=0,V111="n/a"),"n/a",U111/V111)</f>
        <v>n/a</v>
      </c>
      <c r="X111" s="716" t="str">
        <f>IF(OR(AJ111&lt;=0,AJ111="n/a",U111&lt;=0,U111="n/a"),"n/a",U111/AJ111)</f>
        <v>n/a</v>
      </c>
      <c r="Y111" s="890"/>
      <c r="Z111" s="663" t="str">
        <f>IF(OR(AC111&lt;0.01,AC111="n/a"),"n/a",M111/AC111*100)</f>
        <v>n/a</v>
      </c>
      <c r="AA111" s="900" t="str">
        <f>IF(OR(AC111&lt;0.01,AC111="n/a"),"n/a",I111/AC111)</f>
        <v>n/a</v>
      </c>
      <c r="AB111" s="901">
        <v>12</v>
      </c>
      <c r="AC111" s="879" t="s">
        <v>136</v>
      </c>
      <c r="AD111" s="879" t="s">
        <v>136</v>
      </c>
      <c r="AE111" s="879" t="s">
        <v>136</v>
      </c>
      <c r="AF111" s="879" t="s">
        <v>136</v>
      </c>
      <c r="AG111" s="879" t="s">
        <v>136</v>
      </c>
      <c r="AH111" s="879" t="s">
        <v>136</v>
      </c>
      <c r="AI111" s="879" t="s">
        <v>136</v>
      </c>
      <c r="AJ111" s="879" t="s">
        <v>136</v>
      </c>
      <c r="AK111" s="879" t="s">
        <v>136</v>
      </c>
      <c r="AL111" s="892" t="s">
        <v>136</v>
      </c>
      <c r="AM111" s="886" t="s">
        <v>136</v>
      </c>
      <c r="AN111" s="879" t="s">
        <v>136</v>
      </c>
      <c r="AO111" s="753" t="str">
        <f>IF(U111="n/a","n/a",IF(AA111&lt;0,"n/a",IF(AA111="n/a","n/a",J111+U111-AA111)))</f>
        <v>n/a</v>
      </c>
      <c r="AP111" s="754">
        <f>IF(U111="n/a","n/a",J111+U111)</f>
        <v>29.07806683418298</v>
      </c>
      <c r="AQ111" s="902" t="str">
        <f>IF(OR(AC111&lt;0.01,AF111="n/a"),"n/a",(I111/SQRT(22.5*AC111*(I111/AF111))-1)*100)</f>
        <v>n/a</v>
      </c>
      <c r="AR111" s="663">
        <f>INDEX(Historical!$C$7:$C$1279,MATCH(B111,Historical!$B$7:$B$1301,0))*IF(AH111="n/a",1.03,IF(AH111&lt;0,1.01,IF(AH111&gt;10,1.1,(1+AH111/100))))</f>
        <v>0.65920000000000001</v>
      </c>
      <c r="AS111" s="900">
        <f>IF($AI111="n/a",1.03*AR111,IF($AI111&lt;0,1.01*AR111,IF($AI111&gt;10,1.1*AR111,(1+$AI111/100)*AR111)))</f>
        <v>0.67897600000000002</v>
      </c>
      <c r="AT111" s="900">
        <f>IF($AK111="n/a",1.03*AS111,IF($AK111&lt;0,1.01*AS111,IF($AK111&gt;10,1.1*AS111,(1+$AK111/100)*AS111)))</f>
        <v>0.69934528000000007</v>
      </c>
      <c r="AU111" s="900">
        <f>IF($AK111="n/a",1.03*AT111,IF($AK111&lt;0,1.01*AT111,IF($AK111&gt;10,1.1*AT111,(1+$AK111/100)*AT111)))</f>
        <v>0.72032563840000008</v>
      </c>
      <c r="AV111" s="900">
        <f>IF($AK111="n/a",1.03*AU111,IF($AK111&lt;0,1.01*AU111,IF($AK111&gt;10,1.1*AU111,(1+$AK111/100)*AU111)))</f>
        <v>0.74193540755200005</v>
      </c>
      <c r="AW111" s="663">
        <f>SUM(AR111:AV111)</f>
        <v>3.4997823259520002</v>
      </c>
      <c r="AX111" s="761">
        <f>AW111/I111*100</f>
        <v>14.432092065781443</v>
      </c>
      <c r="AY111" s="948" t="s">
        <v>136</v>
      </c>
      <c r="AZ111" s="886" t="s">
        <v>136</v>
      </c>
      <c r="BA111" s="886" t="s">
        <v>136</v>
      </c>
      <c r="BB111" s="886" t="s">
        <v>136</v>
      </c>
      <c r="BC111" s="886" t="s">
        <v>136</v>
      </c>
      <c r="BD111" s="921" t="s">
        <v>4271</v>
      </c>
      <c r="BE111" s="635">
        <v>2013</v>
      </c>
      <c r="BF111" s="912">
        <f>IF(BE111&gt;2008,0,IF(BE111&gt;2001,1,IF(BE111&gt;1990,2,IF(BE111&gt;1980,3,IF(BE111&gt;1973,4,IF(BE111&gt;1970,5,IF(BE111&gt;1960,6,IF(BE111&gt;1958,7,IF(BE111&gt;1953,8,9)))))))))</f>
        <v>0</v>
      </c>
      <c r="BG111" s="896" t="s">
        <v>136</v>
      </c>
    </row>
    <row r="112" spans="1:59" ht="11.25" customHeight="1" x14ac:dyDescent="0.2">
      <c r="A112" s="895" t="s">
        <v>4552</v>
      </c>
      <c r="B112" s="889" t="s">
        <v>4520</v>
      </c>
      <c r="C112" s="946" t="s">
        <v>108</v>
      </c>
      <c r="D112" s="946" t="s">
        <v>4345</v>
      </c>
      <c r="E112" s="746">
        <v>6</v>
      </c>
      <c r="F112" s="1185">
        <v>725</v>
      </c>
      <c r="G112" s="1124" t="s">
        <v>106</v>
      </c>
      <c r="H112" s="1124" t="s">
        <v>106</v>
      </c>
      <c r="I112" s="888">
        <v>37.17</v>
      </c>
      <c r="J112" s="663">
        <f>(M112/I112)*100</f>
        <v>4.304546677428033</v>
      </c>
      <c r="K112" s="891">
        <v>0.4</v>
      </c>
      <c r="L112" s="901">
        <v>4</v>
      </c>
      <c r="M112" s="654">
        <f>K112*L112</f>
        <v>1.6</v>
      </c>
      <c r="N112" s="884" t="s">
        <v>4547</v>
      </c>
      <c r="O112" s="747">
        <v>0.3</v>
      </c>
      <c r="P112" s="875">
        <v>43908</v>
      </c>
      <c r="Q112" s="875">
        <v>43922</v>
      </c>
      <c r="R112" s="654">
        <f>(K112-O112)/O112*100</f>
        <v>33.33333333333335</v>
      </c>
      <c r="S112" s="714">
        <f>IF(INDEX(Historical!$D$7:$D$1277,MATCH(B112,Historical!$B$7:$B$1301,0))=0,"n/a",(INDEX(Historical!$C$7:$C$1279,MATCH(B112,Historical!$B$7:$B$1301,0))/INDEX(Historical!$D$7:$D$1277,MATCH(B112,Historical!$B$7:$B$1301,0))-1)*100)</f>
        <v>19.999999999999996</v>
      </c>
      <c r="T112" s="714">
        <f>IF(INDEX(Historical!$F$7:$F$1270,MATCH(B112,Historical!$B$7:$B$1301,0))=0,"n/a",((INDEX(Historical!$C$7:$C$1279,MATCH(B112,Historical!$B$7:$B$1301,0))/INDEX(Historical!$F$7:$F$1270,MATCH(B112,Historical!$B$7:$B$1301,0)))^(1/3)-1)*100)</f>
        <v>25.99210498948732</v>
      </c>
      <c r="U112" s="714" t="str">
        <f>IF(INDEX(Historical!$H$7:$H$1270,MATCH(B112,Historical!$B$7:$B$1301,0))=0,"n/a",((INDEX(Historical!$C$7:$C$1279,MATCH(B112,Historical!$B$7:$B$1301,0))/INDEX(Historical!$H$7:$H$1270,MATCH(B112,Historical!$B$7:$B$1301,0)))^(1/5)-1)*100)</f>
        <v>n/a</v>
      </c>
      <c r="V112" s="714">
        <f>IF(INDEX(Historical!$O$7:$O$1270,MATCH(B112,Historical!$B$7:$B$1301,0))=0,"n/a",((INDEX(Historical!$C$7:$C$1279,MATCH(B112,Historical!$B$7:$B$1301,0))/INDEX(Historical!$O$7:$O$1270,MATCH(B112,Historical!$B$7:$B$1301,0)))^(1/10)-1)*100)</f>
        <v>19.623119885131544</v>
      </c>
      <c r="W112" s="715" t="str">
        <f>IF(OR(U112&lt;=0,U112="n/a",V112&lt;=0,V112="n/a"),"n/a",U112/V112)</f>
        <v>n/a</v>
      </c>
      <c r="X112" s="716" t="str">
        <f>IF(OR(AJ112&lt;=0,AJ112="n/a",U112&lt;=0,U112="n/a"),"n/a",U112/AJ112)</f>
        <v>n/a</v>
      </c>
      <c r="Y112" s="890"/>
      <c r="Z112" s="663">
        <f>IF(OR(AC112&lt;0.01,AC112="n/a"),"n/a",M112/AC112*100)</f>
        <v>28.776978417266193</v>
      </c>
      <c r="AA112" s="900">
        <f>IF(OR(AC112&lt;0.01,AC112="n/a"),"n/a",I112/AC112)</f>
        <v>6.6852517985611515</v>
      </c>
      <c r="AB112" s="901">
        <v>12</v>
      </c>
      <c r="AC112" s="879">
        <v>5.56</v>
      </c>
      <c r="AD112" s="879">
        <v>1.33</v>
      </c>
      <c r="AE112" s="879">
        <v>1.47</v>
      </c>
      <c r="AF112" s="879">
        <v>0.59</v>
      </c>
      <c r="AG112" s="879">
        <v>9.1999999999999993</v>
      </c>
      <c r="AH112" s="879">
        <v>8.6</v>
      </c>
      <c r="AI112" s="879">
        <v>34.17</v>
      </c>
      <c r="AJ112" s="879">
        <v>41.4</v>
      </c>
      <c r="AK112" s="879">
        <v>5</v>
      </c>
      <c r="AL112" s="892">
        <v>3310</v>
      </c>
      <c r="AM112" s="886">
        <v>1.3</v>
      </c>
      <c r="AN112" s="879">
        <v>0.17</v>
      </c>
      <c r="AO112" s="753" t="str">
        <f>IF(U112="n/a","n/a",IF(AA112&lt;0,"n/a",IF(AA112="n/a","n/a",J112+U112-AA112)))</f>
        <v>n/a</v>
      </c>
      <c r="AP112" s="754" t="str">
        <f>IF(U112="n/a","n/a",J112+U112)</f>
        <v>n/a</v>
      </c>
      <c r="AQ112" s="902">
        <f>IF(OR(AC112&lt;0.01,AF112="n/a"),"n/a",(I112/SQRT(22.5*AC112*(I112/AF112))-1)*100)</f>
        <v>-58.130899427694736</v>
      </c>
      <c r="AR112" s="663">
        <f>INDEX(Historical!$C$7:$C$1279,MATCH(B112,Historical!$B$7:$B$1301,0))*IF(AH112="n/a",1.03,IF(AH112&lt;0,1.01,IF(AH112&gt;10,1.1,(1+AH112/100))))</f>
        <v>1.3032000000000001</v>
      </c>
      <c r="AS112" s="900">
        <f>IF($AI112="n/a",1.03*AR112,IF($AI112&lt;0,1.01*AR112,IF($AI112&gt;10,1.1*AR112,(1+$AI112/100)*AR112)))</f>
        <v>1.4335200000000003</v>
      </c>
      <c r="AT112" s="900">
        <f>IF($AK112="n/a",1.03*AS112,IF($AK112&lt;0,1.01*AS112,IF($AK112&gt;10,1.1*AS112,(1+$AK112/100)*AS112)))</f>
        <v>1.5051960000000004</v>
      </c>
      <c r="AU112" s="900">
        <f>IF($AK112="n/a",1.03*AT112,IF($AK112&lt;0,1.01*AT112,IF($AK112&gt;10,1.1*AT112,(1+$AK112/100)*AT112)))</f>
        <v>1.5804558000000004</v>
      </c>
      <c r="AV112" s="900">
        <f>IF($AK112="n/a",1.03*AU112,IF($AK112&lt;0,1.01*AU112,IF($AK112&gt;10,1.1*AU112,(1+$AK112/100)*AU112)))</f>
        <v>1.6594785900000004</v>
      </c>
      <c r="AW112" s="663">
        <f>SUM(AR112:AV112)</f>
        <v>7.4818503900000017</v>
      </c>
      <c r="AX112" s="761">
        <f>AW112/I112*100</f>
        <v>20.128733898305086</v>
      </c>
      <c r="AY112" s="948">
        <v>1.26</v>
      </c>
      <c r="AZ112" s="886">
        <v>56.899999999999991</v>
      </c>
      <c r="BA112" s="886">
        <v>-39.519999999999996</v>
      </c>
      <c r="BB112" s="886">
        <v>-1.6500000000000001</v>
      </c>
      <c r="BC112" s="886">
        <v>-22.59</v>
      </c>
      <c r="BE112" s="635">
        <v>2015</v>
      </c>
      <c r="BF112" s="912">
        <f>IF(BE112&gt;2008,0,IF(BE112&gt;2001,1,IF(BE112&gt;1990,2,IF(BE112&gt;1980,3,IF(BE112&gt;1973,4,IF(BE112&gt;1970,5,IF(BE112&gt;1960,6,IF(BE112&gt;1958,7,IF(BE112&gt;1953,8,9)))))))))</f>
        <v>0</v>
      </c>
      <c r="BG112" s="896">
        <v>1</v>
      </c>
    </row>
    <row r="113" spans="1:59" ht="11.25" customHeight="1" x14ac:dyDescent="0.2">
      <c r="A113" s="894" t="s">
        <v>1014</v>
      </c>
      <c r="B113" s="889" t="s">
        <v>1015</v>
      </c>
      <c r="C113" s="946" t="s">
        <v>4325</v>
      </c>
      <c r="D113" s="946" t="s">
        <v>4356</v>
      </c>
      <c r="E113" s="746">
        <v>8</v>
      </c>
      <c r="F113" s="1185">
        <v>576</v>
      </c>
      <c r="G113" s="1185" t="s">
        <v>106</v>
      </c>
      <c r="H113" s="1185" t="s">
        <v>106</v>
      </c>
      <c r="I113" s="888">
        <v>9.89</v>
      </c>
      <c r="J113" s="663">
        <f>(M113/I113)*100</f>
        <v>13.447927199191101</v>
      </c>
      <c r="K113" s="891">
        <v>0.33250000000000002</v>
      </c>
      <c r="L113" s="901">
        <v>4</v>
      </c>
      <c r="M113" s="654">
        <f>K113*L113</f>
        <v>1.33</v>
      </c>
      <c r="N113" s="884" t="s">
        <v>151</v>
      </c>
      <c r="O113" s="747">
        <v>0.33</v>
      </c>
      <c r="P113" s="875">
        <v>43888</v>
      </c>
      <c r="Q113" s="875">
        <v>43921</v>
      </c>
      <c r="R113" s="654">
        <f>(K113-O113)/O113*100</f>
        <v>0.75757575757575824</v>
      </c>
      <c r="S113" s="714">
        <f>IF(INDEX(Historical!$D$7:$D$1277,MATCH(B113,Historical!$B$7:$B$1301,0))=0,"n/a",(INDEX(Historical!$C$7:$C$1279,MATCH(B113,Historical!$B$7:$B$1301,0))/INDEX(Historical!$D$7:$D$1277,MATCH(B113,Historical!$B$7:$B$1301,0))-1)*100)</f>
        <v>4.7619047619047672</v>
      </c>
      <c r="T113" s="714">
        <f>IF(INDEX(Historical!$F$7:$F$1270,MATCH(B113,Historical!$B$7:$B$1301,0))=0,"n/a",((INDEX(Historical!$C$7:$C$1279,MATCH(B113,Historical!$B$7:$B$1301,0))/INDEX(Historical!$F$7:$F$1270,MATCH(B113,Historical!$B$7:$B$1301,0)))^(1/3)-1)*100)</f>
        <v>5.6295191645437948</v>
      </c>
      <c r="U113" s="714">
        <f>IF(INDEX(Historical!$H$7:$H$1270,MATCH(B113,Historical!$B$7:$B$1301,0))=0,"n/a",((INDEX(Historical!$C$7:$C$1279,MATCH(B113,Historical!$B$7:$B$1301,0))/INDEX(Historical!$H$7:$H$1270,MATCH(B113,Historical!$B$7:$B$1301,0)))^(1/5)-1)*100)</f>
        <v>5.7096868374616028</v>
      </c>
      <c r="V113" s="714" t="str">
        <f>IF(INDEX(Historical!$O$7:$O$1270,MATCH(B113,Historical!$B$7:$B$1301,0))=0,"n/a",((INDEX(Historical!$C$7:$C$1279,MATCH(B113,Historical!$B$7:$B$1301,0))/INDEX(Historical!$O$7:$O$1270,MATCH(B113,Historical!$B$7:$B$1301,0)))^(1/10)-1)*100)</f>
        <v>n/a</v>
      </c>
      <c r="W113" s="715" t="str">
        <f>IF(OR(U113&lt;=0,U113="n/a",V113&lt;=0,V113="n/a"),"n/a",U113/V113)</f>
        <v>n/a</v>
      </c>
      <c r="X113" s="716" t="str">
        <f>IF(OR(AJ113&lt;=0,AJ113="n/a",U113&lt;=0,U113="n/a"),"n/a",U113/AJ113)</f>
        <v>n/a</v>
      </c>
      <c r="Y113" s="889" t="s">
        <v>474</v>
      </c>
      <c r="Z113" s="663">
        <f>IF(OR(AC113&lt;0.01,AC113="n/a"),"n/a",M113/AC113*100)</f>
        <v>125.47169811320755</v>
      </c>
      <c r="AA113" s="900">
        <f>IF(OR(AC113&lt;0.01,AC113="n/a"),"n/a",I113/AC113)</f>
        <v>9.3301886792452837</v>
      </c>
      <c r="AB113" s="901">
        <v>12</v>
      </c>
      <c r="AC113" s="879">
        <v>1.06</v>
      </c>
      <c r="AD113" s="879" t="s">
        <v>136</v>
      </c>
      <c r="AE113" s="879">
        <v>1.22</v>
      </c>
      <c r="AF113" s="879">
        <v>0.4</v>
      </c>
      <c r="AG113" s="879" t="s">
        <v>136</v>
      </c>
      <c r="AH113" s="879">
        <v>-16.8</v>
      </c>
      <c r="AI113" s="879">
        <v>116.6</v>
      </c>
      <c r="AJ113" s="879">
        <v>-18.7</v>
      </c>
      <c r="AK113" s="879" t="s">
        <v>136</v>
      </c>
      <c r="AL113" s="892">
        <v>9770</v>
      </c>
      <c r="AM113" s="886">
        <v>0.83</v>
      </c>
      <c r="AN113" s="879">
        <v>4.41</v>
      </c>
      <c r="AO113" s="753">
        <f>IF(U113="n/a","n/a",IF(AA113&lt;0,"n/a",IF(AA113="n/a","n/a",J113+U113-AA113)))</f>
        <v>9.8274253574074191</v>
      </c>
      <c r="AP113" s="754">
        <f>IF(U113="n/a","n/a",J113+U113)</f>
        <v>19.157614036652703</v>
      </c>
      <c r="AQ113" s="902">
        <f>IF(OR(AC113&lt;0.01,AF113="n/a"),"n/a",(I113/SQRT(22.5*AC113*(I113/AF113))-1)*100)</f>
        <v>-59.272856598533629</v>
      </c>
      <c r="AR113" s="663">
        <f>INDEX(Historical!$C$7:$C$1279,MATCH(B113,Historical!$B$7:$B$1301,0))*IF(AH113="n/a",1.03,IF(AH113&lt;0,1.01,IF(AH113&gt;10,1.1,(1+AH113/100))))</f>
        <v>1.3332000000000002</v>
      </c>
      <c r="AS113" s="900">
        <f>IF($AI113="n/a",1.03*AR113,IF($AI113&lt;0,1.01*AR113,IF($AI113&gt;10,1.1*AR113,(1+$AI113/100)*AR113)))</f>
        <v>1.4665200000000003</v>
      </c>
      <c r="AT113" s="900">
        <f>IF($AK113="n/a",1.03*AS113,IF($AK113&lt;0,1.01*AS113,IF($AK113&gt;10,1.1*AS113,(1+$AK113/100)*AS113)))</f>
        <v>1.5105156000000004</v>
      </c>
      <c r="AU113" s="900">
        <f>IF($AK113="n/a",1.03*AT113,IF($AK113&lt;0,1.01*AT113,IF($AK113&gt;10,1.1*AT113,(1+$AK113/100)*AT113)))</f>
        <v>1.5558310680000005</v>
      </c>
      <c r="AV113" s="900">
        <f>IF($AK113="n/a",1.03*AU113,IF($AK113&lt;0,1.01*AU113,IF($AK113&gt;10,1.1*AU113,(1+$AK113/100)*AU113)))</f>
        <v>1.6025060000400004</v>
      </c>
      <c r="AW113" s="663">
        <f>SUM(AR113:AV113)</f>
        <v>7.468572668040002</v>
      </c>
      <c r="AX113" s="761">
        <f>AW113/I113*100</f>
        <v>75.516407159150674</v>
      </c>
      <c r="AY113" s="948">
        <v>1.53</v>
      </c>
      <c r="AZ113" s="886">
        <v>39.300000000000004</v>
      </c>
      <c r="BA113" s="886">
        <v>-51.94</v>
      </c>
      <c r="BB113" s="886">
        <v>-1.41</v>
      </c>
      <c r="BC113" s="886">
        <v>-35.46</v>
      </c>
      <c r="BE113" s="635">
        <v>2013</v>
      </c>
      <c r="BF113" s="912">
        <f>IF(BE113&gt;2008,0,IF(BE113&gt;2001,1,IF(BE113&gt;1990,2,IF(BE113&gt;1980,3,IF(BE113&gt;1973,4,IF(BE113&gt;1970,5,IF(BE113&gt;1960,6,IF(BE113&gt;1958,7,IF(BE113&gt;1953,8,9)))))))))</f>
        <v>0</v>
      </c>
      <c r="BG113" s="896" t="s">
        <v>136</v>
      </c>
    </row>
    <row r="114" spans="1:59" ht="11.25" customHeight="1" x14ac:dyDescent="0.2">
      <c r="A114" s="885" t="s">
        <v>470</v>
      </c>
      <c r="B114" s="889" t="s">
        <v>471</v>
      </c>
      <c r="C114" s="946" t="s">
        <v>4199</v>
      </c>
      <c r="D114" s="946" t="s">
        <v>4331</v>
      </c>
      <c r="E114" s="746">
        <v>13</v>
      </c>
      <c r="F114" s="1185">
        <v>271</v>
      </c>
      <c r="G114" s="1197" t="s">
        <v>106</v>
      </c>
      <c r="H114" s="1197" t="s">
        <v>106</v>
      </c>
      <c r="I114" s="888">
        <v>126.19</v>
      </c>
      <c r="J114" s="663">
        <f>(M114/I114)*100</f>
        <v>1.7117045724700848</v>
      </c>
      <c r="K114" s="891">
        <v>0.54</v>
      </c>
      <c r="L114" s="901">
        <v>4</v>
      </c>
      <c r="M114" s="654">
        <f>K114*L114</f>
        <v>2.16</v>
      </c>
      <c r="N114" s="884" t="s">
        <v>188</v>
      </c>
      <c r="O114" s="747">
        <v>0.48499999999999999</v>
      </c>
      <c r="P114" s="875">
        <v>43720</v>
      </c>
      <c r="Q114" s="875">
        <v>43741</v>
      </c>
      <c r="R114" s="654">
        <f>(K114-O114)/O114*100</f>
        <v>11.340206185567022</v>
      </c>
      <c r="S114" s="714">
        <f>IF(INDEX(Historical!$D$7:$D$1277,MATCH(B114,Historical!$B$7:$B$1301,0))=0,"n/a",(INDEX(Historical!$C$7:$C$1279,MATCH(B114,Historical!$B$7:$B$1301,0))/INDEX(Historical!$D$7:$D$1277,MATCH(B114,Historical!$B$7:$B$1301,0))-1)*100)</f>
        <v>26.265822784810133</v>
      </c>
      <c r="T114" s="714">
        <f>IF(INDEX(Historical!$F$7:$F$1270,MATCH(B114,Historical!$B$7:$B$1301,0))=0,"n/a",((INDEX(Historical!$C$7:$C$1279,MATCH(B114,Historical!$B$7:$B$1301,0))/INDEX(Historical!$F$7:$F$1270,MATCH(B114,Historical!$B$7:$B$1301,0)))^(1/3)-1)*100)</f>
        <v>17.493163193867247</v>
      </c>
      <c r="U114" s="714">
        <f>IF(INDEX(Historical!$H$7:$H$1270,MATCH(B114,Historical!$B$7:$B$1301,0))=0,"n/a",((INDEX(Historical!$C$7:$C$1279,MATCH(B114,Historical!$B$7:$B$1301,0))/INDEX(Historical!$H$7:$H$1270,MATCH(B114,Historical!$B$7:$B$1301,0)))^(1/5)-1)*100)</f>
        <v>17.257350851193355</v>
      </c>
      <c r="V114" s="714">
        <f>IF(INDEX(Historical!$O$7:$O$1270,MATCH(B114,Historical!$B$7:$B$1301,0))=0,"n/a",((INDEX(Historical!$C$7:$C$1279,MATCH(B114,Historical!$B$7:$B$1301,0))/INDEX(Historical!$O$7:$O$1270,MATCH(B114,Historical!$B$7:$B$1301,0)))^(1/10)-1)*100)</f>
        <v>19.011104450984995</v>
      </c>
      <c r="W114" s="715">
        <f>IF(OR(U114&lt;=0,U114="n/a",V114&lt;=0,V114="n/a"),"n/a",U114/V114)</f>
        <v>0.9077510933510875</v>
      </c>
      <c r="X114" s="716">
        <f>IF(OR(AJ114&lt;=0,AJ114="n/a",U114&lt;=0,U114="n/a"),"n/a",U114/AJ114)</f>
        <v>1.2415360324599534</v>
      </c>
      <c r="Y114" s="889"/>
      <c r="Z114" s="663">
        <f>IF(OR(AC114&lt;0.01,AC114="n/a"),"n/a",M114/AC114*100)</f>
        <v>60.845070422535215</v>
      </c>
      <c r="AA114" s="900">
        <f>IF(OR(AC114&lt;0.01,AC114="n/a"),"n/a",I114/AC114)</f>
        <v>35.546478873239437</v>
      </c>
      <c r="AB114" s="901">
        <v>12</v>
      </c>
      <c r="AC114" s="879">
        <v>3.55</v>
      </c>
      <c r="AD114" s="879">
        <v>3.54</v>
      </c>
      <c r="AE114" s="879">
        <v>3.3</v>
      </c>
      <c r="AF114" s="879">
        <v>11.99</v>
      </c>
      <c r="AG114" s="879">
        <v>36.199999999999996</v>
      </c>
      <c r="AH114" s="879">
        <v>10.4</v>
      </c>
      <c r="AI114" s="879">
        <v>9.19</v>
      </c>
      <c r="AJ114" s="879">
        <v>13.900000000000002</v>
      </c>
      <c r="AK114" s="879">
        <v>10</v>
      </c>
      <c r="AL114" s="892">
        <v>14460</v>
      </c>
      <c r="AM114" s="886">
        <v>0.6</v>
      </c>
      <c r="AN114" s="879">
        <v>1.73</v>
      </c>
      <c r="AO114" s="753">
        <f>IF(U114="n/a","n/a",IF(AA114&lt;0,"n/a",IF(AA114="n/a","n/a",J114+U114-AA114)))</f>
        <v>-16.577423449575996</v>
      </c>
      <c r="AP114" s="754">
        <f>IF(U114="n/a","n/a",J114+U114)</f>
        <v>18.969055423663441</v>
      </c>
      <c r="AQ114" s="902">
        <f>IF(OR(AC114&lt;0.01,AF114="n/a"),"n/a",(I114/SQRT(22.5*AC114*(I114/AF114))-1)*100)</f>
        <v>335.22779817783845</v>
      </c>
      <c r="AR114" s="663">
        <f>INDEX(Historical!$C$7:$C$1279,MATCH(B114,Historical!$B$7:$B$1301,0))*IF(AH114="n/a",1.03,IF(AH114&lt;0,1.01,IF(AH114&gt;10,1.1,(1+AH114/100))))</f>
        <v>2.1945000000000001</v>
      </c>
      <c r="AS114" s="900">
        <f>IF($AI114="n/a",1.03*AR114,IF($AI114&lt;0,1.01*AR114,IF($AI114&gt;10,1.1*AR114,(1+$AI114/100)*AR114)))</f>
        <v>2.3961745500000005</v>
      </c>
      <c r="AT114" s="900">
        <f>IF($AK114="n/a",1.03*AS114,IF($AK114&lt;0,1.01*AS114,IF($AK114&gt;10,1.1*AS114,(1+$AK114/100)*AS114)))</f>
        <v>2.6357920050000008</v>
      </c>
      <c r="AU114" s="900">
        <f>IF($AK114="n/a",1.03*AT114,IF($AK114&lt;0,1.01*AT114,IF($AK114&gt;10,1.1*AT114,(1+$AK114/100)*AT114)))</f>
        <v>2.8993712055000009</v>
      </c>
      <c r="AV114" s="900">
        <f>IF($AK114="n/a",1.03*AU114,IF($AK114&lt;0,1.01*AU114,IF($AK114&gt;10,1.1*AU114,(1+$AK114/100)*AU114)))</f>
        <v>3.1893083260500013</v>
      </c>
      <c r="AW114" s="663">
        <f>SUM(AR114:AV114)</f>
        <v>13.315146086550005</v>
      </c>
      <c r="AX114" s="761">
        <f>AW114/I114*100</f>
        <v>10.551665018266112</v>
      </c>
      <c r="AY114" s="948">
        <v>0.88</v>
      </c>
      <c r="AZ114" s="886">
        <v>54.08</v>
      </c>
      <c r="BA114" s="886">
        <v>-7.88</v>
      </c>
      <c r="BB114" s="886">
        <v>5.99</v>
      </c>
      <c r="BC114" s="886">
        <v>7.0499999999999989</v>
      </c>
      <c r="BE114" s="635">
        <v>2007</v>
      </c>
      <c r="BF114" s="912">
        <f>IF(BE114&gt;2008,0,IF(BE114&gt;2001,1,IF(BE114&gt;1990,2,IF(BE114&gt;1980,3,IF(BE114&gt;1973,4,IF(BE114&gt;1970,5,IF(BE114&gt;1960,6,IF(BE114&gt;1958,7,IF(BE114&gt;1953,8,9)))))))))</f>
        <v>1</v>
      </c>
      <c r="BG114" s="896">
        <v>9.6</v>
      </c>
    </row>
    <row r="115" spans="1:59" ht="11.25" customHeight="1" x14ac:dyDescent="0.2">
      <c r="A115" s="885" t="s">
        <v>158</v>
      </c>
      <c r="B115" s="889" t="s">
        <v>159</v>
      </c>
      <c r="C115" s="946" t="s">
        <v>112</v>
      </c>
      <c r="D115" s="946" t="s">
        <v>4328</v>
      </c>
      <c r="E115" s="746">
        <v>34</v>
      </c>
      <c r="F115" s="1185">
        <v>78</v>
      </c>
      <c r="G115" s="1197" t="s">
        <v>37</v>
      </c>
      <c r="H115" s="1197" t="s">
        <v>37</v>
      </c>
      <c r="I115" s="879">
        <v>46.82</v>
      </c>
      <c r="J115" s="663">
        <f>(M115/I115)*100</f>
        <v>1.8581802648440837</v>
      </c>
      <c r="K115" s="898">
        <v>0.2175</v>
      </c>
      <c r="L115" s="901">
        <v>4</v>
      </c>
      <c r="M115" s="654">
        <f>K115*L115</f>
        <v>0.87</v>
      </c>
      <c r="N115" s="884" t="s">
        <v>160</v>
      </c>
      <c r="O115" s="748">
        <v>0.21249999999999999</v>
      </c>
      <c r="P115" s="875">
        <v>43747</v>
      </c>
      <c r="Q115" s="875">
        <v>43769</v>
      </c>
      <c r="R115" s="654">
        <f>(K115-O115)/O115*100</f>
        <v>2.3529411764705901</v>
      </c>
      <c r="S115" s="714">
        <f>IF(INDEX(Historical!$D$7:$D$1277,MATCH(B115,Historical!$B$7:$B$1301,0))=0,"n/a",(INDEX(Historical!$C$7:$C$1279,MATCH(B115,Historical!$B$7:$B$1301,0))/INDEX(Historical!$D$7:$D$1277,MATCH(B115,Historical!$B$7:$B$1301,0))-1)*100)</f>
        <v>2.5179856115107979</v>
      </c>
      <c r="T115" s="714">
        <f>IF(INDEX(Historical!$F$7:$F$1270,MATCH(B115,Historical!$B$7:$B$1301,0))=0,"n/a",((INDEX(Historical!$C$7:$C$1279,MATCH(B115,Historical!$B$7:$B$1301,0))/INDEX(Historical!$F$7:$F$1270,MATCH(B115,Historical!$B$7:$B$1301,0)))^(1/3)-1)*100)</f>
        <v>1.7140424691734157</v>
      </c>
      <c r="U115" s="714">
        <f>IF(INDEX(Historical!$H$7:$H$1270,MATCH(B115,Historical!$B$7:$B$1301,0))=0,"n/a",((INDEX(Historical!$C$7:$C$1279,MATCH(B115,Historical!$B$7:$B$1301,0))/INDEX(Historical!$H$7:$H$1270,MATCH(B115,Historical!$B$7:$B$1301,0)))^(1/5)-1)*100)</f>
        <v>1.7230308602011801</v>
      </c>
      <c r="V115" s="714">
        <f>IF(INDEX(Historical!$O$7:$O$1270,MATCH(B115,Historical!$B$7:$B$1301,0))=0,"n/a",((INDEX(Historical!$C$7:$C$1279,MATCH(B115,Historical!$B$7:$B$1301,0))/INDEX(Historical!$O$7:$O$1270,MATCH(B115,Historical!$B$7:$B$1301,0)))^(1/10)-1)*100)</f>
        <v>2.2415804817228269</v>
      </c>
      <c r="W115" s="715">
        <f>IF(OR(U115&lt;=0,U115="n/a",V115&lt;=0,V115="n/a"),"n/a",U115/V115)</f>
        <v>0.76866785477936461</v>
      </c>
      <c r="X115" s="716">
        <f>IF(OR(AJ115&lt;=0,AJ115="n/a",U115&lt;=0,U115="n/a"),"n/a",U115/AJ115)</f>
        <v>4.8399743264078095E-2</v>
      </c>
      <c r="Y115" s="889"/>
      <c r="Z115" s="663">
        <f>IF(OR(AC115&lt;0.01,AC115="n/a"),"n/a",M115/AC115*100)</f>
        <v>38.666666666666664</v>
      </c>
      <c r="AA115" s="900">
        <f>IF(OR(AC115&lt;0.01,AC115="n/a"),"n/a",I115/AC115)</f>
        <v>20.808888888888887</v>
      </c>
      <c r="AB115" s="901">
        <v>7</v>
      </c>
      <c r="AC115" s="879">
        <v>2.25</v>
      </c>
      <c r="AD115" s="879">
        <v>2.97</v>
      </c>
      <c r="AE115" s="879">
        <v>2.2400000000000002</v>
      </c>
      <c r="AF115" s="879">
        <v>3</v>
      </c>
      <c r="AG115" s="879">
        <v>14.000000000000002</v>
      </c>
      <c r="AH115" s="879">
        <v>15.5</v>
      </c>
      <c r="AI115" s="879">
        <v>9.5500000000000007</v>
      </c>
      <c r="AJ115" s="879">
        <v>35.6</v>
      </c>
      <c r="AK115" s="879">
        <v>7.0000000000000009</v>
      </c>
      <c r="AL115" s="892">
        <v>2520</v>
      </c>
      <c r="AM115" s="886">
        <v>1.7000000000000002</v>
      </c>
      <c r="AN115" s="879">
        <v>0</v>
      </c>
      <c r="AO115" s="753">
        <f>IF(U115="n/a","n/a",IF(AA115&lt;0,"n/a",IF(AA115="n/a","n/a",J115+U115-AA115)))</f>
        <v>-17.227677763843623</v>
      </c>
      <c r="AP115" s="754">
        <f>IF(U115="n/a","n/a",J115+U115)</f>
        <v>3.5812111250452636</v>
      </c>
      <c r="AQ115" s="902">
        <f>IF(OR(AC115&lt;0.01,AF115="n/a"),"n/a",(I115/SQRT(22.5*AC115*(I115/AF115))-1)*100)</f>
        <v>66.568860190568586</v>
      </c>
      <c r="AR115" s="663">
        <f>INDEX(Historical!$C$7:$C$1279,MATCH(B115,Historical!$B$7:$B$1301,0))*IF(AH115="n/a",1.03,IF(AH115&lt;0,1.01,IF(AH115&gt;10,1.1,(1+AH115/100))))</f>
        <v>0.9405</v>
      </c>
      <c r="AS115" s="900">
        <f>IF($AI115="n/a",1.03*AR115,IF($AI115&lt;0,1.01*AR115,IF($AI115&gt;10,1.1*AR115,(1+$AI115/100)*AR115)))</f>
        <v>1.03031775</v>
      </c>
      <c r="AT115" s="900">
        <f>IF($AK115="n/a",1.03*AS115,IF($AK115&lt;0,1.01*AS115,IF($AK115&gt;10,1.1*AS115,(1+$AK115/100)*AS115)))</f>
        <v>1.1024399925000001</v>
      </c>
      <c r="AU115" s="900">
        <f>IF($AK115="n/a",1.03*AT115,IF($AK115&lt;0,1.01*AT115,IF($AK115&gt;10,1.1*AT115,(1+$AK115/100)*AT115)))</f>
        <v>1.1796107919750003</v>
      </c>
      <c r="AV115" s="900">
        <f>IF($AK115="n/a",1.03*AU115,IF($AK115&lt;0,1.01*AU115,IF($AK115&gt;10,1.1*AU115,(1+$AK115/100)*AU115)))</f>
        <v>1.2621835474132503</v>
      </c>
      <c r="AW115" s="663">
        <f>SUM(AR115:AV115)</f>
        <v>5.5150520818882507</v>
      </c>
      <c r="AX115" s="761">
        <f>AW115/I115*100</f>
        <v>11.779265446151753</v>
      </c>
      <c r="AY115" s="948">
        <v>0.77</v>
      </c>
      <c r="AZ115" s="886">
        <v>41.88</v>
      </c>
      <c r="BA115" s="886">
        <v>-20.79</v>
      </c>
      <c r="BB115" s="886">
        <v>0.69</v>
      </c>
      <c r="BC115" s="886">
        <v>-8.58</v>
      </c>
      <c r="BE115" s="635">
        <v>1986</v>
      </c>
      <c r="BF115" s="912">
        <f>IF(BE115&gt;2008,0,IF(BE115&gt;2001,1,IF(BE115&gt;1990,2,IF(BE115&gt;1980,3,IF(BE115&gt;1973,4,IF(BE115&gt;1970,5,IF(BE115&gt;1960,6,IF(BE115&gt;1958,7,IF(BE115&gt;1953,8,9)))))))))</f>
        <v>3</v>
      </c>
      <c r="BG115" s="896">
        <v>10.199999999999999</v>
      </c>
    </row>
    <row r="116" spans="1:59" ht="11.25" customHeight="1" x14ac:dyDescent="0.2">
      <c r="A116" s="877" t="s">
        <v>475</v>
      </c>
      <c r="B116" s="889" t="s">
        <v>476</v>
      </c>
      <c r="C116" s="946" t="s">
        <v>108</v>
      </c>
      <c r="D116" s="946" t="s">
        <v>118</v>
      </c>
      <c r="E116" s="746">
        <v>26</v>
      </c>
      <c r="F116" s="1185">
        <v>123</v>
      </c>
      <c r="G116" s="1199" t="s">
        <v>106</v>
      </c>
      <c r="H116" s="1199" t="s">
        <v>106</v>
      </c>
      <c r="I116" s="879">
        <v>40.76</v>
      </c>
      <c r="J116" s="663">
        <f>(M116/I116)*100</f>
        <v>0.83415112855740936</v>
      </c>
      <c r="K116" s="898">
        <v>8.5000000000000006E-2</v>
      </c>
      <c r="L116" s="901">
        <v>4</v>
      </c>
      <c r="M116" s="654">
        <f>K116*L116</f>
        <v>0.34</v>
      </c>
      <c r="N116" s="884" t="s">
        <v>122</v>
      </c>
      <c r="O116" s="748">
        <v>0.08</v>
      </c>
      <c r="P116" s="875">
        <v>43776</v>
      </c>
      <c r="Q116" s="875">
        <v>43789</v>
      </c>
      <c r="R116" s="654">
        <f>(K116-O116)/O116*100</f>
        <v>6.2500000000000053</v>
      </c>
      <c r="S116" s="714">
        <f>IF(INDEX(Historical!$D$7:$D$1277,MATCH(B116,Historical!$B$7:$B$1301,0))=0,"n/a",(INDEX(Historical!$C$7:$C$1279,MATCH(B116,Historical!$B$7:$B$1301,0))/INDEX(Historical!$D$7:$D$1277,MATCH(B116,Historical!$B$7:$B$1301,0))-1)*100)</f>
        <v>6.5573770491803351</v>
      </c>
      <c r="T116" s="714">
        <f>IF(INDEX(Historical!$F$7:$F$1270,MATCH(B116,Historical!$B$7:$B$1301,0))=0,"n/a",((INDEX(Historical!$C$7:$C$1279,MATCH(B116,Historical!$B$7:$B$1301,0))/INDEX(Historical!$F$7:$F$1270,MATCH(B116,Historical!$B$7:$B$1301,0)))^(1/3)-1)*100)</f>
        <v>8.9579934734813627</v>
      </c>
      <c r="U116" s="714">
        <f>IF(INDEX(Historical!$H$7:$H$1270,MATCH(B116,Historical!$B$7:$B$1301,0))=0,"n/a",((INDEX(Historical!$C$7:$C$1279,MATCH(B116,Historical!$B$7:$B$1301,0))/INDEX(Historical!$H$7:$H$1270,MATCH(B116,Historical!$B$7:$B$1301,0)))^(1/5)-1)*100)</f>
        <v>9.6543588673895009</v>
      </c>
      <c r="V116" s="714">
        <f>IF(INDEX(Historical!$O$7:$O$1270,MATCH(B116,Historical!$B$7:$B$1301,0))=0,"n/a",((INDEX(Historical!$C$7:$C$1279,MATCH(B116,Historical!$B$7:$B$1301,0))/INDEX(Historical!$O$7:$O$1270,MATCH(B116,Historical!$B$7:$B$1301,0)))^(1/10)-1)*100)</f>
        <v>7.9490433048294618</v>
      </c>
      <c r="W116" s="715">
        <f>IF(OR(U116&lt;=0,U116="n/a",V116&lt;=0,V116="n/a"),"n/a",U116/V116)</f>
        <v>1.214530918648282</v>
      </c>
      <c r="X116" s="716">
        <f>IF(OR(AJ116&lt;=0,AJ116="n/a",U116&lt;=0,U116="n/a"),"n/a",U116/AJ116)</f>
        <v>0.65675910662513615</v>
      </c>
      <c r="Y116" s="674"/>
      <c r="Z116" s="663">
        <f>IF(OR(AC116&lt;0.01,AC116="n/a"),"n/a",M116/AC116*100)</f>
        <v>22.077922077922079</v>
      </c>
      <c r="AA116" s="900">
        <f>IF(OR(AC116&lt;0.01,AC116="n/a"),"n/a",I116/AC116)</f>
        <v>26.467532467532465</v>
      </c>
      <c r="AB116" s="901">
        <v>12</v>
      </c>
      <c r="AC116" s="879">
        <v>1.54</v>
      </c>
      <c r="AD116" s="879">
        <v>4.12</v>
      </c>
      <c r="AE116" s="879">
        <v>4.6900000000000004</v>
      </c>
      <c r="AF116" s="879">
        <v>3.13</v>
      </c>
      <c r="AG116" s="879" t="s">
        <v>136</v>
      </c>
      <c r="AH116" s="879">
        <v>15.2</v>
      </c>
      <c r="AI116" s="879">
        <v>8.17</v>
      </c>
      <c r="AJ116" s="879">
        <v>14.7</v>
      </c>
      <c r="AK116" s="879">
        <v>6.32</v>
      </c>
      <c r="AL116" s="892">
        <v>11590</v>
      </c>
      <c r="AM116" s="886">
        <v>2.5</v>
      </c>
      <c r="AN116" s="879">
        <v>0.44</v>
      </c>
      <c r="AO116" s="753">
        <f>IF(U116="n/a","n/a",IF(AA116&lt;0,"n/a",IF(AA116="n/a","n/a",J116+U116-AA116)))</f>
        <v>-15.979022471585555</v>
      </c>
      <c r="AP116" s="754">
        <f>IF(U116="n/a","n/a",J116+U116)</f>
        <v>10.488509995946909</v>
      </c>
      <c r="AQ116" s="902">
        <f>IF(OR(AC116&lt;0.01,AF116="n/a"),"n/a",(I116/SQRT(22.5*AC116*(I116/AF116))-1)*100)</f>
        <v>91.883502415602408</v>
      </c>
      <c r="AR116" s="663">
        <f>INDEX(Historical!$C$7:$C$1279,MATCH(B116,Historical!$B$7:$B$1301,0))*IF(AH116="n/a",1.03,IF(AH116&lt;0,1.01,IF(AH116&gt;10,1.1,(1+AH116/100))))</f>
        <v>0.35750000000000004</v>
      </c>
      <c r="AS116" s="900">
        <f>IF($AI116="n/a",1.03*AR116,IF($AI116&lt;0,1.01*AR116,IF($AI116&gt;10,1.1*AR116,(1+$AI116/100)*AR116)))</f>
        <v>0.38670775000000007</v>
      </c>
      <c r="AT116" s="900">
        <f>IF($AK116="n/a",1.03*AS116,IF($AK116&lt;0,1.01*AS116,IF($AK116&gt;10,1.1*AS116,(1+$AK116/100)*AS116)))</f>
        <v>0.41114767980000005</v>
      </c>
      <c r="AU116" s="900">
        <f>IF($AK116="n/a",1.03*AT116,IF($AK116&lt;0,1.01*AT116,IF($AK116&gt;10,1.1*AT116,(1+$AK116/100)*AT116)))</f>
        <v>0.43713221316336004</v>
      </c>
      <c r="AV116" s="900">
        <f>IF($AK116="n/a",1.03*AU116,IF($AK116&lt;0,1.01*AU116,IF($AK116&gt;10,1.1*AU116,(1+$AK116/100)*AU116)))</f>
        <v>0.46475896903528435</v>
      </c>
      <c r="AW116" s="663">
        <f>SUM(AR116:AV116)</f>
        <v>2.0572466119986443</v>
      </c>
      <c r="AX116" s="761">
        <f>AW116/I116*100</f>
        <v>5.0472193621163992</v>
      </c>
      <c r="AY116" s="948">
        <v>0.68</v>
      </c>
      <c r="AZ116" s="886">
        <v>32.769999999999996</v>
      </c>
      <c r="BA116" s="886">
        <v>-16.29</v>
      </c>
      <c r="BB116" s="886">
        <v>4.6500000000000004</v>
      </c>
      <c r="BC116" s="886">
        <v>3.88</v>
      </c>
      <c r="BE116" s="635">
        <v>1995</v>
      </c>
      <c r="BF116" s="912">
        <f>IF(BE116&gt;2008,0,IF(BE116&gt;2001,1,IF(BE116&gt;1990,2,IF(BE116&gt;1980,3,IF(BE116&gt;1973,4,IF(BE116&gt;1970,5,IF(BE116&gt;1960,6,IF(BE116&gt;1958,7,IF(BE116&gt;1953,8,9)))))))))</f>
        <v>2</v>
      </c>
      <c r="BG116" s="896" t="s">
        <v>136</v>
      </c>
    </row>
    <row r="117" spans="1:59" ht="11.25" customHeight="1" x14ac:dyDescent="0.2">
      <c r="A117" s="885" t="s">
        <v>1642</v>
      </c>
      <c r="B117" s="889" t="s">
        <v>1643</v>
      </c>
      <c r="C117" s="946" t="s">
        <v>108</v>
      </c>
      <c r="D117" s="946" t="s">
        <v>4345</v>
      </c>
      <c r="E117" s="746">
        <v>8</v>
      </c>
      <c r="F117" s="1185">
        <v>548</v>
      </c>
      <c r="G117" s="1162" t="s">
        <v>106</v>
      </c>
      <c r="H117" s="1162" t="s">
        <v>106</v>
      </c>
      <c r="I117" s="888">
        <v>18.88</v>
      </c>
      <c r="J117" s="663">
        <f>(M117/I117)*100</f>
        <v>4.2372881355932206</v>
      </c>
      <c r="K117" s="891">
        <v>0.2</v>
      </c>
      <c r="L117" s="901">
        <v>4</v>
      </c>
      <c r="M117" s="654">
        <f>K117*L117</f>
        <v>0.8</v>
      </c>
      <c r="N117" s="884" t="s">
        <v>107</v>
      </c>
      <c r="O117" s="747">
        <v>0.19</v>
      </c>
      <c r="P117" s="875">
        <v>43859</v>
      </c>
      <c r="Q117" s="875">
        <v>43873</v>
      </c>
      <c r="R117" s="654">
        <f>(K117-O117)/O117*100</f>
        <v>5.2631578947368469</v>
      </c>
      <c r="S117" s="714">
        <f>IF(INDEX(Historical!$D$7:$D$1277,MATCH(B117,Historical!$B$7:$B$1301,0))=0,"n/a",(INDEX(Historical!$C$7:$C$1279,MATCH(B117,Historical!$B$7:$B$1301,0))/INDEX(Historical!$D$7:$D$1277,MATCH(B117,Historical!$B$7:$B$1301,0))-1)*100)</f>
        <v>15.625</v>
      </c>
      <c r="T117" s="714">
        <f>IF(INDEX(Historical!$F$7:$F$1270,MATCH(B117,Historical!$B$7:$B$1301,0))=0,"n/a",((INDEX(Historical!$C$7:$C$1279,MATCH(B117,Historical!$B$7:$B$1301,0))/INDEX(Historical!$F$7:$F$1270,MATCH(B117,Historical!$B$7:$B$1301,0)))^(1/3)-1)*100)</f>
        <v>15.521679473813489</v>
      </c>
      <c r="U117" s="714">
        <f>IF(INDEX(Historical!$H$7:$H$1270,MATCH(B117,Historical!$B$7:$B$1301,0))=0,"n/a",((INDEX(Historical!$C$7:$C$1279,MATCH(B117,Historical!$B$7:$B$1301,0))/INDEX(Historical!$H$7:$H$1270,MATCH(B117,Historical!$B$7:$B$1301,0)))^(1/5)-1)*100)</f>
        <v>16.828973416570705</v>
      </c>
      <c r="V117" s="714">
        <f>IF(INDEX(Historical!$O$7:$O$1270,MATCH(B117,Historical!$B$7:$B$1301,0))=0,"n/a",((INDEX(Historical!$C$7:$C$1279,MATCH(B117,Historical!$B$7:$B$1301,0))/INDEX(Historical!$O$7:$O$1270,MATCH(B117,Historical!$B$7:$B$1301,0)))^(1/10)-1)*100)</f>
        <v>6.3450238139030057</v>
      </c>
      <c r="W117" s="715">
        <f>IF(OR(U117&lt;=0,U117="n/a",V117&lt;=0,V117="n/a"),"n/a",U117/V117)</f>
        <v>2.6523105208361262</v>
      </c>
      <c r="X117" s="716">
        <f>IF(OR(AJ117&lt;=0,AJ117="n/a",U117&lt;=0,U117="n/a"),"n/a",U117/AJ117)</f>
        <v>1.0077229590760901</v>
      </c>
      <c r="Y117" s="676"/>
      <c r="Z117" s="663">
        <f>IF(OR(AC117&lt;0.01,AC117="n/a"),"n/a",M117/AC117*100)</f>
        <v>35.398230088495581</v>
      </c>
      <c r="AA117" s="900">
        <f>IF(OR(AC117&lt;0.01,AC117="n/a"),"n/a",I117/AC117)</f>
        <v>8.3539823008849563</v>
      </c>
      <c r="AB117" s="901">
        <v>12</v>
      </c>
      <c r="AC117" s="879">
        <v>2.2599999999999998</v>
      </c>
      <c r="AD117" s="879">
        <v>1</v>
      </c>
      <c r="AE117" s="879">
        <v>2.4700000000000002</v>
      </c>
      <c r="AF117" s="879">
        <v>0.87</v>
      </c>
      <c r="AG117" s="879">
        <v>11.4</v>
      </c>
      <c r="AH117" s="879">
        <v>21.099999999999998</v>
      </c>
      <c r="AI117" s="879">
        <v>-6.8199999999999994</v>
      </c>
      <c r="AJ117" s="879">
        <v>16.7</v>
      </c>
      <c r="AK117" s="879">
        <v>8</v>
      </c>
      <c r="AL117" s="892">
        <v>270.14</v>
      </c>
      <c r="AM117" s="886">
        <v>0.5</v>
      </c>
      <c r="AN117" s="879">
        <v>0.11</v>
      </c>
      <c r="AO117" s="753">
        <f>IF(U117="n/a","n/a",IF(AA117&lt;0,"n/a",IF(AA117="n/a","n/a",J117+U117-AA117)))</f>
        <v>12.71227925127897</v>
      </c>
      <c r="AP117" s="754">
        <f>IF(U117="n/a","n/a",J117+U117)</f>
        <v>21.066261552163926</v>
      </c>
      <c r="AQ117" s="902">
        <f>IF(OR(AC117&lt;0.01,AF117="n/a"),"n/a",(I117/SQRT(22.5*AC117*(I117/AF117))-1)*100)</f>
        <v>-43.165094442978827</v>
      </c>
      <c r="AR117" s="663">
        <f>INDEX(Historical!$C$7:$C$1279,MATCH(B117,Historical!$B$7:$B$1301,0))*IF(AH117="n/a",1.03,IF(AH117&lt;0,1.01,IF(AH117&gt;10,1.1,(1+AH117/100))))</f>
        <v>0.81400000000000006</v>
      </c>
      <c r="AS117" s="900">
        <f>IF($AI117="n/a",1.03*AR117,IF($AI117&lt;0,1.01*AR117,IF($AI117&gt;10,1.1*AR117,(1+$AI117/100)*AR117)))</f>
        <v>0.82214000000000009</v>
      </c>
      <c r="AT117" s="900">
        <f>IF($AK117="n/a",1.03*AS117,IF($AK117&lt;0,1.01*AS117,IF($AK117&gt;10,1.1*AS117,(1+$AK117/100)*AS117)))</f>
        <v>0.88791120000000012</v>
      </c>
      <c r="AU117" s="900">
        <f>IF($AK117="n/a",1.03*AT117,IF($AK117&lt;0,1.01*AT117,IF($AK117&gt;10,1.1*AT117,(1+$AK117/100)*AT117)))</f>
        <v>0.95894409600000019</v>
      </c>
      <c r="AV117" s="900">
        <f>IF($AK117="n/a",1.03*AU117,IF($AK117&lt;0,1.01*AU117,IF($AK117&gt;10,1.1*AU117,(1+$AK117/100)*AU117)))</f>
        <v>1.0356596236800002</v>
      </c>
      <c r="AW117" s="663">
        <f>SUM(AR117:AV117)</f>
        <v>4.5186549196800003</v>
      </c>
      <c r="AX117" s="761">
        <f>AW117/I117*100</f>
        <v>23.933553600000003</v>
      </c>
      <c r="AY117" s="948">
        <v>1.1599999999999999</v>
      </c>
      <c r="AZ117" s="886">
        <v>44.67</v>
      </c>
      <c r="BA117" s="886">
        <v>-37.380000000000003</v>
      </c>
      <c r="BB117" s="886">
        <v>2.81</v>
      </c>
      <c r="BC117" s="886">
        <v>-19.670000000000002</v>
      </c>
      <c r="BE117" s="635">
        <v>2013</v>
      </c>
      <c r="BF117" s="912">
        <f>IF(BE117&gt;2008,0,IF(BE117&gt;2001,1,IF(BE117&gt;1990,2,IF(BE117&gt;1980,3,IF(BE117&gt;1973,4,IF(BE117&gt;1970,5,IF(BE117&gt;1960,6,IF(BE117&gt;1958,7,IF(BE117&gt;1953,8,9)))))))))</f>
        <v>0</v>
      </c>
      <c r="BG117" s="896">
        <v>1.3</v>
      </c>
    </row>
    <row r="118" spans="1:59" ht="11.25" customHeight="1" x14ac:dyDescent="0.2">
      <c r="A118" s="885" t="s">
        <v>3820</v>
      </c>
      <c r="B118" s="889" t="s">
        <v>3821</v>
      </c>
      <c r="C118" s="946" t="s">
        <v>108</v>
      </c>
      <c r="D118" s="946" t="s">
        <v>4345</v>
      </c>
      <c r="E118" s="746">
        <v>7</v>
      </c>
      <c r="F118" s="1185">
        <v>628</v>
      </c>
      <c r="G118" s="1184" t="s">
        <v>106</v>
      </c>
      <c r="H118" s="1184" t="s">
        <v>106</v>
      </c>
      <c r="I118" s="888">
        <v>18.649999999999999</v>
      </c>
      <c r="J118" s="663">
        <f>(M118/I118)*100</f>
        <v>4.7184986595174268</v>
      </c>
      <c r="K118" s="891">
        <v>0.22</v>
      </c>
      <c r="L118" s="901">
        <v>4</v>
      </c>
      <c r="M118" s="654">
        <f>K118*L118</f>
        <v>0.88</v>
      </c>
      <c r="N118" s="884" t="s">
        <v>536</v>
      </c>
      <c r="O118" s="747">
        <v>0.21</v>
      </c>
      <c r="P118" s="875">
        <v>43853</v>
      </c>
      <c r="Q118" s="875">
        <v>43860</v>
      </c>
      <c r="R118" s="654">
        <f>(K118-O118)/O118*100</f>
        <v>4.7619047619047663</v>
      </c>
      <c r="S118" s="714">
        <f>IF(INDEX(Historical!$D$7:$D$1277,MATCH(B118,Historical!$B$7:$B$1301,0))=0,"n/a",(INDEX(Historical!$C$7:$C$1279,MATCH(B118,Historical!$B$7:$B$1301,0))/INDEX(Historical!$D$7:$D$1277,MATCH(B118,Historical!$B$7:$B$1301,0))-1)*100)</f>
        <v>4.9999999999999822</v>
      </c>
      <c r="T118" s="714">
        <f>IF(INDEX(Historical!$F$7:$F$1270,MATCH(B118,Historical!$B$7:$B$1301,0))=0,"n/a",((INDEX(Historical!$C$7:$C$1279,MATCH(B118,Historical!$B$7:$B$1301,0))/INDEX(Historical!$F$7:$F$1270,MATCH(B118,Historical!$B$7:$B$1301,0)))^(1/3)-1)*100)</f>
        <v>7.2976287935406337</v>
      </c>
      <c r="U118" s="714">
        <f>IF(INDEX(Historical!$H$7:$H$1270,MATCH(B118,Historical!$B$7:$B$1301,0))=0,"n/a",((INDEX(Historical!$C$7:$C$1279,MATCH(B118,Historical!$B$7:$B$1301,0))/INDEX(Historical!$H$7:$H$1270,MATCH(B118,Historical!$B$7:$B$1301,0)))^(1/5)-1)*100)</f>
        <v>8.0639619600400216</v>
      </c>
      <c r="V118" s="714">
        <f>IF(INDEX(Historical!$O$7:$O$1270,MATCH(B118,Historical!$B$7:$B$1301,0))=0,"n/a",((INDEX(Historical!$C$7:$C$1279,MATCH(B118,Historical!$B$7:$B$1301,0))/INDEX(Historical!$O$7:$O$1270,MATCH(B118,Historical!$B$7:$B$1301,0)))^(1/10)-1)*100)</f>
        <v>-3.5038904880182353</v>
      </c>
      <c r="W118" s="715" t="str">
        <f>IF(OR(U118&lt;=0,U118="n/a",V118&lt;=0,V118="n/a"),"n/a",U118/V118)</f>
        <v>n/a</v>
      </c>
      <c r="X118" s="716">
        <f>IF(OR(AJ118&lt;=0,AJ118="n/a",U118&lt;=0,U118="n/a"),"n/a",U118/AJ118)</f>
        <v>0.72648305946306502</v>
      </c>
      <c r="Y118" s="676"/>
      <c r="Z118" s="663">
        <f>IF(OR(AC118&lt;0.01,AC118="n/a"),"n/a",M118/AC118*100)</f>
        <v>52.694610778443121</v>
      </c>
      <c r="AA118" s="900">
        <f>IF(OR(AC118&lt;0.01,AC118="n/a"),"n/a",I118/AC118)</f>
        <v>11.167664670658683</v>
      </c>
      <c r="AB118" s="901">
        <v>12</v>
      </c>
      <c r="AC118" s="879">
        <v>1.67</v>
      </c>
      <c r="AD118" s="879">
        <v>1.82</v>
      </c>
      <c r="AE118" s="879">
        <v>2.88</v>
      </c>
      <c r="AF118" s="879">
        <v>0.82</v>
      </c>
      <c r="AG118" s="879">
        <v>7.6</v>
      </c>
      <c r="AH118" s="879">
        <v>-7.1</v>
      </c>
      <c r="AI118" s="879">
        <v>-6.18</v>
      </c>
      <c r="AJ118" s="879">
        <v>11.1</v>
      </c>
      <c r="AK118" s="879">
        <v>6</v>
      </c>
      <c r="AL118" s="892">
        <v>1030</v>
      </c>
      <c r="AM118" s="886">
        <v>3.4000000000000004</v>
      </c>
      <c r="AN118" s="879">
        <v>0.17</v>
      </c>
      <c r="AO118" s="753">
        <f>IF(U118="n/a","n/a",IF(AA118&lt;0,"n/a",IF(AA118="n/a","n/a",J118+U118-AA118)))</f>
        <v>1.6147959488987649</v>
      </c>
      <c r="AP118" s="754">
        <f>IF(U118="n/a","n/a",J118+U118)</f>
        <v>12.782460619557448</v>
      </c>
      <c r="AQ118" s="902">
        <f>IF(OR(AC118&lt;0.01,AF118="n/a"),"n/a",(I118/SQRT(22.5*AC118*(I118/AF118))-1)*100)</f>
        <v>-36.203500514212749</v>
      </c>
      <c r="AR118" s="663">
        <f>INDEX(Historical!$C$7:$C$1279,MATCH(B118,Historical!$B$7:$B$1301,0))*IF(AH118="n/a",1.03,IF(AH118&lt;0,1.01,IF(AH118&gt;10,1.1,(1+AH118/100))))</f>
        <v>0.84839999999999993</v>
      </c>
      <c r="AS118" s="900">
        <f>IF($AI118="n/a",1.03*AR118,IF($AI118&lt;0,1.01*AR118,IF($AI118&gt;10,1.1*AR118,(1+$AI118/100)*AR118)))</f>
        <v>0.85688399999999998</v>
      </c>
      <c r="AT118" s="900">
        <f>IF($AK118="n/a",1.03*AS118,IF($AK118&lt;0,1.01*AS118,IF($AK118&gt;10,1.1*AS118,(1+$AK118/100)*AS118)))</f>
        <v>0.90829704</v>
      </c>
      <c r="AU118" s="900">
        <f>IF($AK118="n/a",1.03*AT118,IF($AK118&lt;0,1.01*AT118,IF($AK118&gt;10,1.1*AT118,(1+$AK118/100)*AT118)))</f>
        <v>0.96279486240000001</v>
      </c>
      <c r="AV118" s="900">
        <f>IF($AK118="n/a",1.03*AU118,IF($AK118&lt;0,1.01*AU118,IF($AK118&gt;10,1.1*AU118,(1+$AK118/100)*AU118)))</f>
        <v>1.020562554144</v>
      </c>
      <c r="AW118" s="663">
        <f>SUM(AR118:AV118)</f>
        <v>4.5969384565439997</v>
      </c>
      <c r="AX118" s="761">
        <f>AW118/I118*100</f>
        <v>24.648463573962466</v>
      </c>
      <c r="AY118" s="948">
        <v>1.1000000000000001</v>
      </c>
      <c r="AZ118" s="886">
        <v>69.55</v>
      </c>
      <c r="BA118" s="886">
        <v>-33.39</v>
      </c>
      <c r="BB118" s="886">
        <v>6.98</v>
      </c>
      <c r="BC118" s="886">
        <v>-17.18</v>
      </c>
      <c r="BE118" s="635">
        <v>2014</v>
      </c>
      <c r="BF118" s="912">
        <f>IF(BE118&gt;2008,0,IF(BE118&gt;2001,1,IF(BE118&gt;1990,2,IF(BE118&gt;1980,3,IF(BE118&gt;1973,4,IF(BE118&gt;1970,5,IF(BE118&gt;1960,6,IF(BE118&gt;1958,7,IF(BE118&gt;1953,8,9)))))))))</f>
        <v>0</v>
      </c>
      <c r="BG118" s="896">
        <v>1</v>
      </c>
    </row>
    <row r="119" spans="1:59" ht="11.25" customHeight="1" x14ac:dyDescent="0.2">
      <c r="A119" s="13" t="s">
        <v>4045</v>
      </c>
      <c r="B119" s="990" t="s">
        <v>4046</v>
      </c>
      <c r="C119" s="946" t="s">
        <v>108</v>
      </c>
      <c r="D119" s="946" t="s">
        <v>4345</v>
      </c>
      <c r="E119" s="746">
        <v>6</v>
      </c>
      <c r="F119" s="1185">
        <v>711</v>
      </c>
      <c r="G119" s="1184" t="s">
        <v>106</v>
      </c>
      <c r="H119" s="1184" t="s">
        <v>106</v>
      </c>
      <c r="I119" s="888">
        <v>15.9</v>
      </c>
      <c r="J119" s="663">
        <f>(M119/I119)*100</f>
        <v>3.5220125786163523</v>
      </c>
      <c r="K119" s="891">
        <v>0.14000000000000001</v>
      </c>
      <c r="L119" s="901">
        <v>4</v>
      </c>
      <c r="M119" s="654">
        <f>K119*L119</f>
        <v>0.56000000000000005</v>
      </c>
      <c r="N119" s="884" t="s">
        <v>989</v>
      </c>
      <c r="O119" s="747">
        <v>0.13</v>
      </c>
      <c r="P119" s="875">
        <v>43874</v>
      </c>
      <c r="Q119" s="875">
        <v>43885</v>
      </c>
      <c r="R119" s="654">
        <f>(K119-O119)/O119*100</f>
        <v>7.6923076923076987</v>
      </c>
      <c r="S119" s="714">
        <f>IF(INDEX(Historical!$D$7:$D$1277,MATCH(B119,Historical!$B$7:$B$1301,0))=0,"n/a",(INDEX(Historical!$C$7:$C$1279,MATCH(B119,Historical!$B$7:$B$1301,0))/INDEX(Historical!$D$7:$D$1277,MATCH(B119,Historical!$B$7:$B$1301,0))-1)*100)</f>
        <v>8.3333333333333481</v>
      </c>
      <c r="T119" s="714">
        <f>IF(INDEX(Historical!$F$7:$F$1270,MATCH(B119,Historical!$B$7:$B$1301,0))=0,"n/a",((INDEX(Historical!$C$7:$C$1279,MATCH(B119,Historical!$B$7:$B$1301,0))/INDEX(Historical!$F$7:$F$1270,MATCH(B119,Historical!$B$7:$B$1301,0)))^(1/3)-1)*100)</f>
        <v>33.206950951121271</v>
      </c>
      <c r="U119" s="714" t="str">
        <f>IF(INDEX(Historical!$H$7:$H$1270,MATCH(B119,Historical!$B$7:$B$1301,0))=0,"n/a",((INDEX(Historical!$C$7:$C$1279,MATCH(B119,Historical!$B$7:$B$1301,0))/INDEX(Historical!$H$7:$H$1270,MATCH(B119,Historical!$B$7:$B$1301,0)))^(1/5)-1)*100)</f>
        <v>n/a</v>
      </c>
      <c r="V119" s="714" t="str">
        <f>IF(INDEX(Historical!$O$7:$O$1270,MATCH(B119,Historical!$B$7:$B$1301,0))=0,"n/a",((INDEX(Historical!$C$7:$C$1279,MATCH(B119,Historical!$B$7:$B$1301,0))/INDEX(Historical!$O$7:$O$1270,MATCH(B119,Historical!$B$7:$B$1301,0)))^(1/10)-1)*100)</f>
        <v>n/a</v>
      </c>
      <c r="W119" s="715" t="str">
        <f>IF(OR(U119&lt;=0,U119="n/a",V119&lt;=0,V119="n/a"),"n/a",U119/V119)</f>
        <v>n/a</v>
      </c>
      <c r="X119" s="716" t="str">
        <f>IF(OR(AJ119&lt;=0,AJ119="n/a",U119&lt;=0,U119="n/a"),"n/a",U119/AJ119)</f>
        <v>n/a</v>
      </c>
      <c r="Y119" s="890"/>
      <c r="Z119" s="663">
        <f>IF(OR(AC119&lt;0.01,AC119="n/a"),"n/a",M119/AC119*100)</f>
        <v>30.434782608695656</v>
      </c>
      <c r="AA119" s="900">
        <f>IF(OR(AC119&lt;0.01,AC119="n/a"),"n/a",I119/AC119)</f>
        <v>8.641304347826086</v>
      </c>
      <c r="AB119" s="901">
        <v>12</v>
      </c>
      <c r="AC119" s="879">
        <v>1.84</v>
      </c>
      <c r="AD119" s="879" t="s">
        <v>136</v>
      </c>
      <c r="AE119" s="879">
        <v>1.46</v>
      </c>
      <c r="AF119" s="879">
        <v>0.73</v>
      </c>
      <c r="AG119" s="879">
        <v>8.1</v>
      </c>
      <c r="AH119" s="879">
        <v>4.5</v>
      </c>
      <c r="AI119" s="879">
        <v>14.35</v>
      </c>
      <c r="AJ119" s="879">
        <v>24.3</v>
      </c>
      <c r="AK119" s="879" t="s">
        <v>136</v>
      </c>
      <c r="AL119" s="892">
        <v>119.2</v>
      </c>
      <c r="AM119" s="886">
        <v>13.8</v>
      </c>
      <c r="AN119" s="879">
        <v>0.15</v>
      </c>
      <c r="AO119" s="753" t="str">
        <f>IF(U119="n/a","n/a",IF(AA119&lt;0,"n/a",IF(AA119="n/a","n/a",J119+U119-AA119)))</f>
        <v>n/a</v>
      </c>
      <c r="AP119" s="754" t="str">
        <f>IF(U119="n/a","n/a",J119+U119)</f>
        <v>n/a</v>
      </c>
      <c r="AQ119" s="902">
        <f>IF(OR(AC119&lt;0.01,AF119="n/a"),"n/a",(I119/SQRT(22.5*AC119*(I119/AF119))-1)*100)</f>
        <v>-47.050748934420263</v>
      </c>
      <c r="AR119" s="663">
        <f>INDEX(Historical!$C$7:$C$1279,MATCH(B119,Historical!$B$7:$B$1301,0))*IF(AH119="n/a",1.03,IF(AH119&lt;0,1.01,IF(AH119&gt;10,1.1,(1+AH119/100))))</f>
        <v>0.54339999999999999</v>
      </c>
      <c r="AS119" s="900">
        <f>IF($AI119="n/a",1.03*AR119,IF($AI119&lt;0,1.01*AR119,IF($AI119&gt;10,1.1*AR119,(1+$AI119/100)*AR119)))</f>
        <v>0.59774000000000005</v>
      </c>
      <c r="AT119" s="900">
        <f>IF($AK119="n/a",1.03*AS119,IF($AK119&lt;0,1.01*AS119,IF($AK119&gt;10,1.1*AS119,(1+$AK119/100)*AS119)))</f>
        <v>0.61567220000000011</v>
      </c>
      <c r="AU119" s="900">
        <f>IF($AK119="n/a",1.03*AT119,IF($AK119&lt;0,1.01*AT119,IF($AK119&gt;10,1.1*AT119,(1+$AK119/100)*AT119)))</f>
        <v>0.63414236600000018</v>
      </c>
      <c r="AV119" s="900">
        <f>IF($AK119="n/a",1.03*AU119,IF($AK119&lt;0,1.01*AU119,IF($AK119&gt;10,1.1*AU119,(1+$AK119/100)*AU119)))</f>
        <v>0.65316663698000021</v>
      </c>
      <c r="AW119" s="663">
        <f>SUM(AR119:AV119)</f>
        <v>3.0441212029800004</v>
      </c>
      <c r="AX119" s="761">
        <f>AW119/I119*100</f>
        <v>19.145416370943398</v>
      </c>
      <c r="AY119" s="948">
        <v>0.76</v>
      </c>
      <c r="AZ119" s="886">
        <v>31.730000000000004</v>
      </c>
      <c r="BA119" s="886">
        <v>-47</v>
      </c>
      <c r="BB119" s="886">
        <v>6.13</v>
      </c>
      <c r="BC119" s="886">
        <v>-31.490000000000002</v>
      </c>
      <c r="BE119" s="635">
        <v>2015</v>
      </c>
      <c r="BF119" s="912">
        <f>IF(BE119&gt;2008,0,IF(BE119&gt;2001,1,IF(BE119&gt;1990,2,IF(BE119&gt;1980,3,IF(BE119&gt;1973,4,IF(BE119&gt;1970,5,IF(BE119&gt;1960,6,IF(BE119&gt;1958,7,IF(BE119&gt;1953,8,9)))))))))</f>
        <v>0</v>
      </c>
      <c r="BG119" s="896">
        <v>0.70000000000000007</v>
      </c>
    </row>
    <row r="120" spans="1:59" ht="11.25" customHeight="1" x14ac:dyDescent="0.2">
      <c r="A120" s="895" t="s">
        <v>4611</v>
      </c>
      <c r="B120" s="889" t="s">
        <v>4093</v>
      </c>
      <c r="C120" s="946" t="s">
        <v>112</v>
      </c>
      <c r="D120" s="946" t="s">
        <v>4351</v>
      </c>
      <c r="E120" s="746">
        <v>5</v>
      </c>
      <c r="F120" s="1185">
        <v>770</v>
      </c>
      <c r="G120" s="1141" t="s">
        <v>106</v>
      </c>
      <c r="H120" s="1141" t="s">
        <v>106</v>
      </c>
      <c r="I120" s="888">
        <v>56.64</v>
      </c>
      <c r="J120" s="663">
        <f>(M120/I120)*100</f>
        <v>1.3418079096045197</v>
      </c>
      <c r="K120" s="891">
        <v>0.19</v>
      </c>
      <c r="L120" s="901">
        <v>4</v>
      </c>
      <c r="M120" s="654">
        <f>K120*L120</f>
        <v>0.76</v>
      </c>
      <c r="N120" s="884" t="s">
        <v>294</v>
      </c>
      <c r="O120" s="747">
        <v>0.17</v>
      </c>
      <c r="P120" s="875">
        <v>43896</v>
      </c>
      <c r="Q120" s="875">
        <v>43916</v>
      </c>
      <c r="R120" s="654">
        <f>(K120-O120)/O120*100</f>
        <v>11.764705882352935</v>
      </c>
      <c r="S120" s="714">
        <f>IF(INDEX(Historical!$D$7:$D$1277,MATCH(B120,Historical!$B$7:$B$1301,0))=0,"n/a",(INDEX(Historical!$C$7:$C$1279,MATCH(B120,Historical!$B$7:$B$1301,0))/INDEX(Historical!$D$7:$D$1277,MATCH(B120,Historical!$B$7:$B$1301,0))-1)*100)</f>
        <v>6.25</v>
      </c>
      <c r="T120" s="714">
        <f>IF(INDEX(Historical!$F$7:$F$1270,MATCH(B120,Historical!$B$7:$B$1301,0))=0,"n/a",((INDEX(Historical!$C$7:$C$1279,MATCH(B120,Historical!$B$7:$B$1301,0))/INDEX(Historical!$F$7:$F$1270,MATCH(B120,Historical!$B$7:$B$1301,0)))^(1/3)-1)*100)</f>
        <v>23.614325642206314</v>
      </c>
      <c r="U120" s="714">
        <f>IF(INDEX(Historical!$H$7:$H$1270,MATCH(B120,Historical!$B$7:$B$1301,0))=0,"n/a",((INDEX(Historical!$C$7:$C$1279,MATCH(B120,Historical!$B$7:$B$1301,0))/INDEX(Historical!$H$7:$H$1270,MATCH(B120,Historical!$B$7:$B$1301,0)))^(1/5)-1)*100)</f>
        <v>11.196158593857874</v>
      </c>
      <c r="V120" s="714" t="str">
        <f>IF(INDEX(Historical!$O$7:$O$1270,MATCH(B120,Historical!$B$7:$B$1301,0))=0,"n/a",((INDEX(Historical!$C$7:$C$1279,MATCH(B120,Historical!$B$7:$B$1301,0))/INDEX(Historical!$O$7:$O$1270,MATCH(B120,Historical!$B$7:$B$1301,0)))^(1/10)-1)*100)</f>
        <v>n/a</v>
      </c>
      <c r="W120" s="715" t="str">
        <f>IF(OR(U120&lt;=0,U120="n/a",V120&lt;=0,V120="n/a"),"n/a",U120/V120)</f>
        <v>n/a</v>
      </c>
      <c r="X120" s="716">
        <f>IF(OR(AJ120&lt;=0,AJ120="n/a",U120&lt;=0,U120="n/a"),"n/a",U120/AJ120)</f>
        <v>1.4065525871680744</v>
      </c>
      <c r="Y120" s="890"/>
      <c r="Z120" s="663">
        <f>IF(OR(AC120&lt;0.01,AC120="n/a"),"n/a",M120/AC120*100)</f>
        <v>26.855123674911663</v>
      </c>
      <c r="AA120" s="900">
        <f>IF(OR(AC120&lt;0.01,AC120="n/a"),"n/a",I120/AC120)</f>
        <v>20.014134275618375</v>
      </c>
      <c r="AB120" s="901">
        <v>12</v>
      </c>
      <c r="AC120" s="879">
        <v>2.83</v>
      </c>
      <c r="AD120" s="879">
        <v>2.34</v>
      </c>
      <c r="AE120" s="879">
        <v>2.69</v>
      </c>
      <c r="AF120" s="879">
        <v>12.47</v>
      </c>
      <c r="AG120" s="879">
        <v>73</v>
      </c>
      <c r="AH120" s="879">
        <v>6.9</v>
      </c>
      <c r="AI120" s="879">
        <v>9.879999999999999</v>
      </c>
      <c r="AJ120" s="879">
        <v>7.9600000000000009</v>
      </c>
      <c r="AK120" s="879">
        <v>8.49</v>
      </c>
      <c r="AL120" s="892">
        <v>5440</v>
      </c>
      <c r="AM120" s="886">
        <v>0.3</v>
      </c>
      <c r="AN120" s="879">
        <v>2.15</v>
      </c>
      <c r="AO120" s="753">
        <f>IF(U120="n/a","n/a",IF(AA120&lt;0,"n/a",IF(AA120="n/a","n/a",J120+U120-AA120)))</f>
        <v>-7.476167772155982</v>
      </c>
      <c r="AP120" s="754">
        <f>IF(U120="n/a","n/a",J120+U120)</f>
        <v>12.537966503462393</v>
      </c>
      <c r="AQ120" s="902">
        <f>IF(OR(AC120&lt;0.01,AF120="n/a"),"n/a",(I120/SQRT(22.5*AC120*(I120/AF120))-1)*100)</f>
        <v>233.05071646953655</v>
      </c>
      <c r="AR120" s="663">
        <f>INDEX(Historical!$C$7:$C$1279,MATCH(B120,Historical!$B$7:$B$1301,0))*IF(AH120="n/a",1.03,IF(AH120&lt;0,1.01,IF(AH120&gt;10,1.1,(1+AH120/100))))</f>
        <v>0.72692000000000001</v>
      </c>
      <c r="AS120" s="900">
        <f>IF($AI120="n/a",1.03*AR120,IF($AI120&lt;0,1.01*AR120,IF($AI120&gt;10,1.1*AR120,(1+$AI120/100)*AR120)))</f>
        <v>0.79873969600000005</v>
      </c>
      <c r="AT120" s="900">
        <f>IF($AK120="n/a",1.03*AS120,IF($AK120&lt;0,1.01*AS120,IF($AK120&gt;10,1.1*AS120,(1+$AK120/100)*AS120)))</f>
        <v>0.86655269619039998</v>
      </c>
      <c r="AU120" s="900">
        <f>IF($AK120="n/a",1.03*AT120,IF($AK120&lt;0,1.01*AT120,IF($AK120&gt;10,1.1*AT120,(1+$AK120/100)*AT120)))</f>
        <v>0.94012302009696491</v>
      </c>
      <c r="AV120" s="900">
        <f>IF($AK120="n/a",1.03*AU120,IF($AK120&lt;0,1.01*AU120,IF($AK120&gt;10,1.1*AU120,(1+$AK120/100)*AU120)))</f>
        <v>1.0199394645031972</v>
      </c>
      <c r="AW120" s="663">
        <f>SUM(AR120:AV120)</f>
        <v>4.3522748767905615</v>
      </c>
      <c r="AX120" s="761">
        <f>AW120/I120*100</f>
        <v>7.6841011242771202</v>
      </c>
      <c r="AY120" s="948">
        <v>1</v>
      </c>
      <c r="AZ120" s="886">
        <v>40.200000000000003</v>
      </c>
      <c r="BA120" s="886">
        <v>-19.739999999999998</v>
      </c>
      <c r="BB120" s="886">
        <v>-0.92999999999999994</v>
      </c>
      <c r="BC120" s="886">
        <v>-2.87</v>
      </c>
      <c r="BE120" s="635">
        <v>2016</v>
      </c>
      <c r="BF120" s="912">
        <f>IF(BE120&gt;2008,0,IF(BE120&gt;2001,1,IF(BE120&gt;1990,2,IF(BE120&gt;1980,3,IF(BE120&gt;1973,4,IF(BE120&gt;1970,5,IF(BE120&gt;1960,6,IF(BE120&gt;1958,7,IF(BE120&gt;1953,8,9)))))))))</f>
        <v>0</v>
      </c>
      <c r="BG120" s="896">
        <v>14.499999999999998</v>
      </c>
    </row>
    <row r="121" spans="1:59" ht="11.25" customHeight="1" x14ac:dyDescent="0.2">
      <c r="A121" s="877" t="s">
        <v>975</v>
      </c>
      <c r="B121" s="889" t="s">
        <v>976</v>
      </c>
      <c r="C121" s="946" t="s">
        <v>108</v>
      </c>
      <c r="D121" s="946" t="s">
        <v>4345</v>
      </c>
      <c r="E121" s="746">
        <v>7</v>
      </c>
      <c r="F121" s="1185">
        <v>609</v>
      </c>
      <c r="G121" s="1185" t="s">
        <v>115</v>
      </c>
      <c r="H121" s="1185" t="s">
        <v>115</v>
      </c>
      <c r="I121" s="888">
        <v>22.74</v>
      </c>
      <c r="J121" s="663">
        <f>(M121/I121)*100</f>
        <v>3.2541776605101145</v>
      </c>
      <c r="K121" s="891">
        <v>0.185</v>
      </c>
      <c r="L121" s="901">
        <v>4</v>
      </c>
      <c r="M121" s="654">
        <f>K121*L121</f>
        <v>0.74</v>
      </c>
      <c r="N121" s="884" t="s">
        <v>163</v>
      </c>
      <c r="O121" s="747">
        <v>0.17</v>
      </c>
      <c r="P121" s="875">
        <v>43720</v>
      </c>
      <c r="Q121" s="875">
        <v>43739</v>
      </c>
      <c r="R121" s="654">
        <f>(K121-O121)/O121*100</f>
        <v>8.8235294117646959</v>
      </c>
      <c r="S121" s="714">
        <f>IF(INDEX(Historical!$D$7:$D$1277,MATCH(B121,Historical!$B$7:$B$1301,0))=0,"n/a",(INDEX(Historical!$C$7:$C$1279,MATCH(B121,Historical!$B$7:$B$1301,0))/INDEX(Historical!$D$7:$D$1277,MATCH(B121,Historical!$B$7:$B$1301,0))-1)*100)</f>
        <v>17.796610169491522</v>
      </c>
      <c r="T121" s="714">
        <f>IF(INDEX(Historical!$F$7:$F$1270,MATCH(B121,Historical!$B$7:$B$1301,0))=0,"n/a",((INDEX(Historical!$C$7:$C$1279,MATCH(B121,Historical!$B$7:$B$1301,0))/INDEX(Historical!$F$7:$F$1270,MATCH(B121,Historical!$B$7:$B$1301,0)))^(1/3)-1)*100)</f>
        <v>17.814467551062641</v>
      </c>
      <c r="U121" s="714">
        <f>IF(INDEX(Historical!$H$7:$H$1270,MATCH(B121,Historical!$B$7:$B$1301,0))=0,"n/a",((INDEX(Historical!$C$7:$C$1279,MATCH(B121,Historical!$B$7:$B$1301,0))/INDEX(Historical!$H$7:$H$1270,MATCH(B121,Historical!$B$7:$B$1301,0)))^(1/5)-1)*100)</f>
        <v>25.302708107860063</v>
      </c>
      <c r="V121" s="714">
        <f>IF(INDEX(Historical!$O$7:$O$1270,MATCH(B121,Historical!$B$7:$B$1301,0))=0,"n/a",((INDEX(Historical!$C$7:$C$1279,MATCH(B121,Historical!$B$7:$B$1301,0))/INDEX(Historical!$O$7:$O$1270,MATCH(B121,Historical!$B$7:$B$1301,0)))^(1/10)-1)*100)</f>
        <v>-2.3324680567078704</v>
      </c>
      <c r="W121" s="715" t="str">
        <f>IF(OR(U121&lt;=0,U121="n/a",V121&lt;=0,V121="n/a"),"n/a",U121/V121)</f>
        <v>n/a</v>
      </c>
      <c r="X121" s="716">
        <f>IF(OR(AJ121&lt;=0,AJ121="n/a",U121&lt;=0,U121="n/a"),"n/a",U121/AJ121)</f>
        <v>1.5428480553573207</v>
      </c>
      <c r="Y121" s="676"/>
      <c r="Z121" s="663">
        <f>IF(OR(AC121&lt;0.01,AC121="n/a"),"n/a",M121/AC121*100)</f>
        <v>37.185929648241206</v>
      </c>
      <c r="AA121" s="900">
        <f>IF(OR(AC121&lt;0.01,AC121="n/a"),"n/a",I121/AC121)</f>
        <v>11.427135678391959</v>
      </c>
      <c r="AB121" s="901">
        <v>12</v>
      </c>
      <c r="AC121" s="879">
        <v>1.99</v>
      </c>
      <c r="AD121" s="879">
        <v>2.21</v>
      </c>
      <c r="AE121" s="879">
        <v>3.08</v>
      </c>
      <c r="AF121" s="879">
        <v>0.92</v>
      </c>
      <c r="AG121" s="879">
        <v>9</v>
      </c>
      <c r="AH121" s="879">
        <v>26.3</v>
      </c>
      <c r="AI121" s="879">
        <v>15.190000000000001</v>
      </c>
      <c r="AJ121" s="879">
        <v>16.400000000000002</v>
      </c>
      <c r="AK121" s="879">
        <v>5</v>
      </c>
      <c r="AL121" s="892">
        <v>2450</v>
      </c>
      <c r="AM121" s="886">
        <v>21.77</v>
      </c>
      <c r="AN121" s="879">
        <v>0.12</v>
      </c>
      <c r="AO121" s="753">
        <f>IF(U121="n/a","n/a",IF(AA121&lt;0,"n/a",IF(AA121="n/a","n/a",J121+U121-AA121)))</f>
        <v>17.12975008997822</v>
      </c>
      <c r="AP121" s="754">
        <f>IF(U121="n/a","n/a",J121+U121)</f>
        <v>28.556885768370179</v>
      </c>
      <c r="AQ121" s="902">
        <f>IF(OR(AC121&lt;0.01,AF121="n/a"),"n/a",(I121/SQRT(22.5*AC121*(I121/AF121))-1)*100)</f>
        <v>-31.64483332826795</v>
      </c>
      <c r="AR121" s="663">
        <f>INDEX(Historical!$C$7:$C$1279,MATCH(B121,Historical!$B$7:$B$1301,0))*IF(AH121="n/a",1.03,IF(AH121&lt;0,1.01,IF(AH121&gt;10,1.1,(1+AH121/100))))</f>
        <v>0.76449999999999996</v>
      </c>
      <c r="AS121" s="900">
        <f>IF($AI121="n/a",1.03*AR121,IF($AI121&lt;0,1.01*AR121,IF($AI121&gt;10,1.1*AR121,(1+$AI121/100)*AR121)))</f>
        <v>0.84094999999999998</v>
      </c>
      <c r="AT121" s="900">
        <f>IF($AK121="n/a",1.03*AS121,IF($AK121&lt;0,1.01*AS121,IF($AK121&gt;10,1.1*AS121,(1+$AK121/100)*AS121)))</f>
        <v>0.88299749999999999</v>
      </c>
      <c r="AU121" s="900">
        <f>IF($AK121="n/a",1.03*AT121,IF($AK121&lt;0,1.01*AT121,IF($AK121&gt;10,1.1*AT121,(1+$AK121/100)*AT121)))</f>
        <v>0.927147375</v>
      </c>
      <c r="AV121" s="900">
        <f>IF($AK121="n/a",1.03*AU121,IF($AK121&lt;0,1.01*AU121,IF($AK121&gt;10,1.1*AU121,(1+$AK121/100)*AU121)))</f>
        <v>0.97350474375000007</v>
      </c>
      <c r="AW121" s="663">
        <f>SUM(AR121:AV121)</f>
        <v>4.3890996187500004</v>
      </c>
      <c r="AX121" s="761">
        <f>AW121/I121*100</f>
        <v>19.301229633905017</v>
      </c>
      <c r="AY121" s="948">
        <v>1.47</v>
      </c>
      <c r="AZ121" s="886">
        <v>32.129999999999995</v>
      </c>
      <c r="BA121" s="886">
        <v>-31.03</v>
      </c>
      <c r="BB121" s="886">
        <v>5.91</v>
      </c>
      <c r="BC121" s="886">
        <v>-13.94</v>
      </c>
      <c r="BE121" s="635">
        <v>2013</v>
      </c>
      <c r="BF121" s="912">
        <f>IF(BE121&gt;2008,0,IF(BE121&gt;2001,1,IF(BE121&gt;1990,2,IF(BE121&gt;1980,3,IF(BE121&gt;1973,4,IF(BE121&gt;1970,5,IF(BE121&gt;1960,6,IF(BE121&gt;1958,7,IF(BE121&gt;1953,8,9)))))))))</f>
        <v>0</v>
      </c>
      <c r="BG121" s="896">
        <v>1.0999999999999999</v>
      </c>
    </row>
    <row r="122" spans="1:59" s="787" customFormat="1" ht="11.25" customHeight="1" x14ac:dyDescent="0.2">
      <c r="A122" s="942" t="s">
        <v>4463</v>
      </c>
      <c r="B122" s="795" t="s">
        <v>4464</v>
      </c>
      <c r="C122" s="946" t="s">
        <v>108</v>
      </c>
      <c r="D122" s="946" t="s">
        <v>4345</v>
      </c>
      <c r="E122" s="769">
        <v>5</v>
      </c>
      <c r="F122" s="1185">
        <v>744</v>
      </c>
      <c r="G122" s="1198" t="s">
        <v>106</v>
      </c>
      <c r="H122" s="1198" t="s">
        <v>106</v>
      </c>
      <c r="I122" s="770">
        <v>51.1</v>
      </c>
      <c r="J122" s="771">
        <f>(M122/I122)*100</f>
        <v>3.9921722113502938</v>
      </c>
      <c r="K122" s="772">
        <v>0.51</v>
      </c>
      <c r="L122" s="773">
        <v>4</v>
      </c>
      <c r="M122" s="774">
        <f>K122*L122</f>
        <v>2.04</v>
      </c>
      <c r="N122" s="775" t="s">
        <v>989</v>
      </c>
      <c r="O122" s="776">
        <v>0.45</v>
      </c>
      <c r="P122" s="791">
        <v>43679</v>
      </c>
      <c r="Q122" s="791">
        <v>43700</v>
      </c>
      <c r="R122" s="774">
        <f>(K122-O122)/O122*100</f>
        <v>13.333333333333334</v>
      </c>
      <c r="S122" s="714">
        <f>IF(INDEX(Historical!$D$7:$D$1277,MATCH(B122,Historical!$B$7:$B$1301,0))=0,"n/a",(INDEX(Historical!$C$7:$C$1279,MATCH(B122,Historical!$B$7:$B$1301,0))/INDEX(Historical!$D$7:$D$1277,MATCH(B122,Historical!$B$7:$B$1301,0))-1)*100)</f>
        <v>24.675324675324674</v>
      </c>
      <c r="T122" s="714">
        <f>IF(INDEX(Historical!$F$7:$F$1270,MATCH(B122,Historical!$B$7:$B$1301,0))=0,"n/a",((INDEX(Historical!$C$7:$C$1279,MATCH(B122,Historical!$B$7:$B$1301,0))/INDEX(Historical!$F$7:$F$1270,MATCH(B122,Historical!$B$7:$B$1301,0)))^(1/3)-1)*100)</f>
        <v>65.965306673248676</v>
      </c>
      <c r="U122" s="714">
        <f>IF(INDEX(Historical!$H$7:$H$1270,MATCH(B122,Historical!$B$7:$B$1301,0))=0,"n/a",((INDEX(Historical!$C$7:$C$1279,MATCH(B122,Historical!$B$7:$B$1301,0))/INDEX(Historical!$H$7:$H$1270,MATCH(B122,Historical!$B$7:$B$1301,0)))^(1/5)-1)*100)</f>
        <v>116.89435423953975</v>
      </c>
      <c r="V122" s="714">
        <f>IF(INDEX(Historical!$O$7:$O$1270,MATCH(B122,Historical!$B$7:$B$1301,0))=0,"n/a",((INDEX(Historical!$C$7:$C$1279,MATCH(B122,Historical!$B$7:$B$1301,0))/INDEX(Historical!$O$7:$O$1270,MATCH(B122,Historical!$B$7:$B$1301,0)))^(1/10)-1)*100)</f>
        <v>34.378603315217894</v>
      </c>
      <c r="W122" s="715">
        <f>IF(OR(U122&lt;=0,U122="n/a",V122&lt;=0,V122="n/a"),"n/a",U122/V122)</f>
        <v>3.4002066101328721</v>
      </c>
      <c r="X122" s="716">
        <f>IF(OR(AJ122&lt;=0,AJ122="n/a",U122&lt;=0,U122="n/a"),"n/a",U122/AJ122)</f>
        <v>3.9625204826962626</v>
      </c>
      <c r="Y122" s="788"/>
      <c r="Z122" s="771">
        <f>IF(OR(AC122&lt;0.01,AC122="n/a"),"n/a",M122/AC122*100)</f>
        <v>27.792915531335151</v>
      </c>
      <c r="AA122" s="779">
        <f>IF(OR(AC122&lt;0.01,AC122="n/a"),"n/a",I122/AC122)</f>
        <v>6.9618528610354229</v>
      </c>
      <c r="AB122" s="773">
        <v>12</v>
      </c>
      <c r="AC122" s="780">
        <v>7.34</v>
      </c>
      <c r="AD122" s="780" t="s">
        <v>136</v>
      </c>
      <c r="AE122" s="780">
        <v>1.49</v>
      </c>
      <c r="AF122" s="780">
        <v>0.61</v>
      </c>
      <c r="AG122" s="780" t="s">
        <v>136</v>
      </c>
      <c r="AH122" s="780">
        <v>20.9</v>
      </c>
      <c r="AI122" s="780">
        <v>107.77000000000001</v>
      </c>
      <c r="AJ122" s="780">
        <v>29.5</v>
      </c>
      <c r="AK122" s="780">
        <v>-10.58</v>
      </c>
      <c r="AL122" s="781">
        <v>111240</v>
      </c>
      <c r="AM122" s="782">
        <v>0.1</v>
      </c>
      <c r="AN122" s="780">
        <v>1.43</v>
      </c>
      <c r="AO122" s="783">
        <f>IF(U122="n/a","n/a",IF(AA122&lt;0,"n/a",IF(AA122="n/a","n/a",J122+U122-AA122)))</f>
        <v>113.92467358985462</v>
      </c>
      <c r="AP122" s="784">
        <f>IF(U122="n/a","n/a",J122+U122)</f>
        <v>120.88652645089005</v>
      </c>
      <c r="AQ122" s="785">
        <f>IF(OR(AC122&lt;0.01,AF122="n/a"),"n/a",(I122/SQRT(22.5*AC122*(I122/AF122))-1)*100)</f>
        <v>-56.555372431710481</v>
      </c>
      <c r="AR122" s="663">
        <f>INDEX(Historical!$C$7:$C$1279,MATCH(B122,Historical!$B$7:$B$1301,0))*IF(AH122="n/a",1.03,IF(AH122&lt;0,1.01,IF(AH122&gt;10,1.1,(1+AH122/100))))</f>
        <v>2.1120000000000001</v>
      </c>
      <c r="AS122" s="779">
        <f>IF($AI122="n/a",1.03*AR122,IF($AI122&lt;0,1.01*AR122,IF($AI122&gt;10,1.1*AR122,(1+$AI122/100)*AR122)))</f>
        <v>2.3232000000000004</v>
      </c>
      <c r="AT122" s="779">
        <f>IF($AK122="n/a",1.03*AS122,IF($AK122&lt;0,1.01*AS122,IF($AK122&gt;10,1.1*AS122,(1+$AK122/100)*AS122)))</f>
        <v>2.3464320000000005</v>
      </c>
      <c r="AU122" s="779">
        <f>IF($AK122="n/a",1.03*AT122,IF($AK122&lt;0,1.01*AT122,IF($AK122&gt;10,1.1*AT122,(1+$AK122/100)*AT122)))</f>
        <v>2.3698963200000005</v>
      </c>
      <c r="AV122" s="779">
        <f>IF($AK122="n/a",1.03*AU122,IF($AK122&lt;0,1.01*AU122,IF($AK122&gt;10,1.1*AU122,(1+$AK122/100)*AU122)))</f>
        <v>2.3935952832000007</v>
      </c>
      <c r="AW122" s="771">
        <f>SUM(AR122:AV122)</f>
        <v>11.5451236032</v>
      </c>
      <c r="AX122" s="786">
        <f>AW122/I122*100</f>
        <v>22.59319687514677</v>
      </c>
      <c r="AY122" s="949">
        <v>1.82</v>
      </c>
      <c r="AZ122" s="782">
        <v>59.69</v>
      </c>
      <c r="BA122" s="782">
        <v>-38.519999999999996</v>
      </c>
      <c r="BB122" s="782">
        <v>5.24</v>
      </c>
      <c r="BC122" s="782">
        <v>-19.28</v>
      </c>
      <c r="BD122" s="922"/>
      <c r="BE122" s="635">
        <v>2015</v>
      </c>
      <c r="BF122" s="912">
        <f>IF(BE122&gt;2008,0,IF(BE122&gt;2001,1,IF(BE122&gt;1990,2,IF(BE122&gt;1980,3,IF(BE122&gt;1973,4,IF(BE122&gt;1970,5,IF(BE122&gt;1960,6,IF(BE122&gt;1958,7,IF(BE122&gt;1953,8,9)))))))))</f>
        <v>0</v>
      </c>
      <c r="BG122" s="838" t="s">
        <v>136</v>
      </c>
    </row>
    <row r="123" spans="1:59" ht="11.25" customHeight="1" x14ac:dyDescent="0.2">
      <c r="A123" s="895" t="s">
        <v>4550</v>
      </c>
      <c r="B123" s="889" t="s">
        <v>4518</v>
      </c>
      <c r="C123" s="946" t="s">
        <v>4349</v>
      </c>
      <c r="D123" s="946" t="s">
        <v>520</v>
      </c>
      <c r="E123" s="746">
        <v>5</v>
      </c>
      <c r="F123" s="1185">
        <v>745</v>
      </c>
      <c r="G123" s="1162" t="s">
        <v>106</v>
      </c>
      <c r="H123" s="1162" t="s">
        <v>106</v>
      </c>
      <c r="I123" s="888">
        <v>1774.85</v>
      </c>
      <c r="J123" s="663">
        <f>(M123/I123)*100</f>
        <v>0.50708510578358734</v>
      </c>
      <c r="K123" s="891">
        <v>2.25</v>
      </c>
      <c r="L123" s="901">
        <v>4</v>
      </c>
      <c r="M123" s="654">
        <f>K123*L123</f>
        <v>9</v>
      </c>
      <c r="N123" s="884" t="s">
        <v>4546</v>
      </c>
      <c r="O123" s="747">
        <v>2</v>
      </c>
      <c r="P123" s="630">
        <v>43696</v>
      </c>
      <c r="Q123" s="630">
        <v>43714</v>
      </c>
      <c r="R123" s="654">
        <f>(K123-O123)/O123*100</f>
        <v>12.5</v>
      </c>
      <c r="S123" s="714">
        <f>IF(INDEX(Historical!$D$7:$D$1277,MATCH(B123,Historical!$B$7:$B$1301,0))=0,"n/a",(INDEX(Historical!$C$7:$C$1279,MATCH(B123,Historical!$B$7:$B$1301,0))/INDEX(Historical!$D$7:$D$1277,MATCH(B123,Historical!$B$7:$B$1301,0))-1)*100)</f>
        <v>13.33333333333333</v>
      </c>
      <c r="T123" s="714">
        <f>IF(INDEX(Historical!$F$7:$F$1270,MATCH(B123,Historical!$B$7:$B$1301,0))=0,"n/a",((INDEX(Historical!$C$7:$C$1279,MATCH(B123,Historical!$B$7:$B$1301,0))/INDEX(Historical!$F$7:$F$1270,MATCH(B123,Historical!$B$7:$B$1301,0)))^(1/3)-1)*100)</f>
        <v>12.311068346755549</v>
      </c>
      <c r="U123" s="714" t="str">
        <f>IF(INDEX(Historical!$H$7:$H$1270,MATCH(B123,Historical!$B$7:$B$1301,0))=0,"n/a",((INDEX(Historical!$C$7:$C$1279,MATCH(B123,Historical!$B$7:$B$1301,0))/INDEX(Historical!$H$7:$H$1270,MATCH(B123,Historical!$B$7:$B$1301,0)))^(1/5)-1)*100)</f>
        <v>n/a</v>
      </c>
      <c r="V123" s="714" t="str">
        <f>IF(INDEX(Historical!$O$7:$O$1270,MATCH(B123,Historical!$B$7:$B$1301,0))=0,"n/a",((INDEX(Historical!$C$7:$C$1279,MATCH(B123,Historical!$B$7:$B$1301,0))/INDEX(Historical!$O$7:$O$1270,MATCH(B123,Historical!$B$7:$B$1301,0)))^(1/10)-1)*100)</f>
        <v>n/a</v>
      </c>
      <c r="W123" s="715" t="str">
        <f>IF(OR(U123&lt;=0,U123="n/a",V123&lt;=0,V123="n/a"),"n/a",U123/V123)</f>
        <v>n/a</v>
      </c>
      <c r="X123" s="716" t="str">
        <f>IF(OR(AJ123&lt;=0,AJ123="n/a",U123&lt;=0,U123="n/a"),"n/a",U123/AJ123)</f>
        <v>n/a</v>
      </c>
      <c r="Y123" s="890"/>
      <c r="Z123" s="663">
        <f>IF(OR(AC123&lt;0.01,AC123="n/a"),"n/a",M123/AC123*100)</f>
        <v>24.725274725274726</v>
      </c>
      <c r="AA123" s="900">
        <f>IF(OR(AC123&lt;0.01,AC123="n/a"),"n/a",I123/AC123)</f>
        <v>48.759615384615387</v>
      </c>
      <c r="AB123" s="901">
        <v>12</v>
      </c>
      <c r="AC123" s="879">
        <v>36.4</v>
      </c>
      <c r="AD123" s="879">
        <v>2.87</v>
      </c>
      <c r="AE123" s="879">
        <v>8.9</v>
      </c>
      <c r="AF123" s="879">
        <v>12.35</v>
      </c>
      <c r="AG123" s="879">
        <v>26.200000000000003</v>
      </c>
      <c r="AH123" s="879">
        <v>8.2000000000000011</v>
      </c>
      <c r="AI123" s="879">
        <v>5.01</v>
      </c>
      <c r="AJ123" s="879">
        <v>4.3</v>
      </c>
      <c r="AK123" s="879">
        <v>16.8</v>
      </c>
      <c r="AL123" s="892">
        <v>10770</v>
      </c>
      <c r="AM123" s="886">
        <v>0.70000000000000007</v>
      </c>
      <c r="AN123" s="879">
        <v>2.27</v>
      </c>
      <c r="AO123" s="753" t="str">
        <f>IF(U123="n/a","n/a",IF(AA123&lt;0,"n/a",IF(AA123="n/a","n/a",J123+U123-AA123)))</f>
        <v>n/a</v>
      </c>
      <c r="AP123" s="754" t="str">
        <f>IF(U123="n/a","n/a",J123+U123)</f>
        <v>n/a</v>
      </c>
      <c r="AQ123" s="902">
        <f>IF(OR(AC123&lt;0.01,AF123="n/a"),"n/a",(I123/SQRT(22.5*AC123*(I123/AF123))-1)*100)</f>
        <v>417.33558848305717</v>
      </c>
      <c r="AR123" s="663">
        <f>INDEX(Historical!$C$7:$C$1279,MATCH(B123,Historical!$B$7:$B$1301,0))*IF(AH123="n/a",1.03,IF(AH123&lt;0,1.01,IF(AH123&gt;10,1.1,(1+AH123/100))))</f>
        <v>9.197000000000001</v>
      </c>
      <c r="AS123" s="900">
        <f>IF($AI123="n/a",1.03*AR123,IF($AI123&lt;0,1.01*AR123,IF($AI123&gt;10,1.1*AR123,(1+$AI123/100)*AR123)))</f>
        <v>9.6577697000000011</v>
      </c>
      <c r="AT123" s="900">
        <f>IF($AK123="n/a",1.03*AS123,IF($AK123&lt;0,1.01*AS123,IF($AK123&gt;10,1.1*AS123,(1+$AK123/100)*AS123)))</f>
        <v>10.623546670000001</v>
      </c>
      <c r="AU123" s="900">
        <f>IF($AK123="n/a",1.03*AT123,IF($AK123&lt;0,1.01*AT123,IF($AK123&gt;10,1.1*AT123,(1+$AK123/100)*AT123)))</f>
        <v>11.685901337000002</v>
      </c>
      <c r="AV123" s="900">
        <f>IF($AK123="n/a",1.03*AU123,IF($AK123&lt;0,1.01*AU123,IF($AK123&gt;10,1.1*AU123,(1+$AK123/100)*AU123)))</f>
        <v>12.854491470700003</v>
      </c>
      <c r="AW123" s="663">
        <f>SUM(AR123:AV123)</f>
        <v>54.018709177700011</v>
      </c>
      <c r="AX123" s="761">
        <f>AW123/I123*100</f>
        <v>3.0435647619629838</v>
      </c>
      <c r="AY123" s="948">
        <v>0.44</v>
      </c>
      <c r="AZ123" s="886">
        <v>72.08</v>
      </c>
      <c r="BA123" s="886">
        <v>-13.19</v>
      </c>
      <c r="BB123" s="886">
        <v>-2.5299999999999998</v>
      </c>
      <c r="BC123" s="886">
        <v>12.41</v>
      </c>
      <c r="BE123" s="635">
        <v>2015</v>
      </c>
      <c r="BF123" s="912">
        <f>IF(BE123&gt;2008,0,IF(BE123&gt;2001,1,IF(BE123&gt;1990,2,IF(BE123&gt;1980,3,IF(BE123&gt;1973,4,IF(BE123&gt;1970,5,IF(BE123&gt;1960,6,IF(BE123&gt;1958,7,IF(BE123&gt;1953,8,9)))))))))</f>
        <v>0</v>
      </c>
      <c r="BG123" s="896">
        <v>7.1999999999999993</v>
      </c>
    </row>
    <row r="124" spans="1:59" ht="11.25" customHeight="1" x14ac:dyDescent="0.2">
      <c r="A124" s="877" t="s">
        <v>488</v>
      </c>
      <c r="B124" s="889" t="s">
        <v>489</v>
      </c>
      <c r="C124" s="946" t="s">
        <v>153</v>
      </c>
      <c r="D124" s="946" t="s">
        <v>4327</v>
      </c>
      <c r="E124" s="746">
        <v>24</v>
      </c>
      <c r="F124" s="1185">
        <v>143</v>
      </c>
      <c r="G124" s="1141" t="s">
        <v>106</v>
      </c>
      <c r="H124" s="1141" t="s">
        <v>106</v>
      </c>
      <c r="I124" s="879">
        <v>52.19</v>
      </c>
      <c r="J124" s="663">
        <f>(M124/I124)*100</f>
        <v>3.7240850737689213</v>
      </c>
      <c r="K124" s="898">
        <v>0.4859</v>
      </c>
      <c r="L124" s="901">
        <v>4</v>
      </c>
      <c r="M124" s="654">
        <f>K124*L124</f>
        <v>1.9436</v>
      </c>
      <c r="N124" s="884" t="s">
        <v>490</v>
      </c>
      <c r="O124" s="748">
        <v>0.48110000000000003</v>
      </c>
      <c r="P124" s="875">
        <v>44012</v>
      </c>
      <c r="Q124" s="875">
        <v>44027</v>
      </c>
      <c r="R124" s="654">
        <f>(K124-O124)/O124*100</f>
        <v>0.99771357306172748</v>
      </c>
      <c r="S124" s="714">
        <f>IF(INDEX(Historical!$D$7:$D$1277,MATCH(B124,Historical!$B$7:$B$1301,0))=0,"n/a",(INDEX(Historical!$C$7:$C$1279,MATCH(B124,Historical!$B$7:$B$1301,0))/INDEX(Historical!$D$7:$D$1277,MATCH(B124,Historical!$B$7:$B$1301,0))-1)*100)</f>
        <v>2.068230277185501</v>
      </c>
      <c r="T124" s="714">
        <f>IF(INDEX(Historical!$F$7:$F$1270,MATCH(B124,Historical!$B$7:$B$1301,0))=0,"n/a",((INDEX(Historical!$C$7:$C$1279,MATCH(B124,Historical!$B$7:$B$1301,0))/INDEX(Historical!$F$7:$F$1270,MATCH(B124,Historical!$B$7:$B$1301,0)))^(1/3)-1)*100)</f>
        <v>4.6276247180517815</v>
      </c>
      <c r="U124" s="714">
        <f>IF(INDEX(Historical!$H$7:$H$1270,MATCH(B124,Historical!$B$7:$B$1301,0))=0,"n/a",((INDEX(Historical!$C$7:$C$1279,MATCH(B124,Historical!$B$7:$B$1301,0))/INDEX(Historical!$H$7:$H$1270,MATCH(B124,Historical!$B$7:$B$1301,0)))^(1/5)-1)*100)</f>
        <v>8.2198036681065965</v>
      </c>
      <c r="V124" s="714">
        <f>IF(INDEX(Historical!$O$7:$O$1270,MATCH(B124,Historical!$B$7:$B$1301,0))=0,"n/a",((INDEX(Historical!$C$7:$C$1279,MATCH(B124,Historical!$B$7:$B$1301,0))/INDEX(Historical!$O$7:$O$1270,MATCH(B124,Historical!$B$7:$B$1301,0)))^(1/10)-1)*100)</f>
        <v>14.332034524685522</v>
      </c>
      <c r="W124" s="715">
        <f>IF(OR(U124&lt;=0,U124="n/a",V124&lt;=0,V124="n/a"),"n/a",U124/V124)</f>
        <v>0.57352664438177237</v>
      </c>
      <c r="X124" s="716">
        <f>IF(OR(AJ124&lt;=0,AJ124="n/a",U124&lt;=0,U124="n/a"),"n/a",U124/AJ124)</f>
        <v>1.3475087980502618</v>
      </c>
      <c r="Y124" s="890"/>
      <c r="Z124" s="663" t="str">
        <f>IF(OR(AC124&lt;0.01,AC124="n/a"),"n/a",M124/AC124*100)</f>
        <v>n/a</v>
      </c>
      <c r="AA124" s="900" t="str">
        <f>IF(OR(AC124&lt;0.01,AC124="n/a"),"n/a",I124/AC124)</f>
        <v>n/a</v>
      </c>
      <c r="AB124" s="901">
        <v>6</v>
      </c>
      <c r="AC124" s="879">
        <v>-14.04</v>
      </c>
      <c r="AD124" s="879" t="s">
        <v>136</v>
      </c>
      <c r="AE124" s="879">
        <v>0.1</v>
      </c>
      <c r="AF124" s="879">
        <v>12.61</v>
      </c>
      <c r="AG124" s="879">
        <v>-176.4</v>
      </c>
      <c r="AH124" s="879">
        <v>308.40000000000003</v>
      </c>
      <c r="AI124" s="879">
        <v>4.42</v>
      </c>
      <c r="AJ124" s="879">
        <v>6.1</v>
      </c>
      <c r="AK124" s="879">
        <v>4.7300000000000004</v>
      </c>
      <c r="AL124" s="892">
        <v>15570</v>
      </c>
      <c r="AM124" s="886">
        <v>0.16</v>
      </c>
      <c r="AN124" s="879">
        <v>6.04</v>
      </c>
      <c r="AO124" s="753" t="str">
        <f>IF(U124="n/a","n/a",IF(AA124&lt;0,"n/a",IF(AA124="n/a","n/a",J124+U124-AA124)))</f>
        <v>n/a</v>
      </c>
      <c r="AP124" s="754">
        <f>IF(U124="n/a","n/a",J124+U124)</f>
        <v>11.943888741875519</v>
      </c>
      <c r="AQ124" s="902" t="str">
        <f>IF(OR(AC124&lt;0.01,AF124="n/a"),"n/a",(I124/SQRT(22.5*AC124*(I124/AF124))-1)*100)</f>
        <v>n/a</v>
      </c>
      <c r="AR124" s="663">
        <f>INDEX(Historical!$C$7:$C$1279,MATCH(B124,Historical!$B$7:$B$1301,0))*IF(AH124="n/a",1.03,IF(AH124&lt;0,1.01,IF(AH124&gt;10,1.1,(1+AH124/100))))</f>
        <v>2.1062800000000004</v>
      </c>
      <c r="AS124" s="900">
        <f>IF($AI124="n/a",1.03*AR124,IF($AI124&lt;0,1.01*AR124,IF($AI124&gt;10,1.1*AR124,(1+$AI124/100)*AR124)))</f>
        <v>2.1993775760000003</v>
      </c>
      <c r="AT124" s="900">
        <f>IF($AK124="n/a",1.03*AS124,IF($AK124&lt;0,1.01*AS124,IF($AK124&gt;10,1.1*AS124,(1+$AK124/100)*AS124)))</f>
        <v>2.3034081353447999</v>
      </c>
      <c r="AU124" s="900">
        <f>IF($AK124="n/a",1.03*AT124,IF($AK124&lt;0,1.01*AT124,IF($AK124&gt;10,1.1*AT124,(1+$AK124/100)*AT124)))</f>
        <v>2.4123593401466086</v>
      </c>
      <c r="AV124" s="900">
        <f>IF($AK124="n/a",1.03*AU124,IF($AK124&lt;0,1.01*AU124,IF($AK124&gt;10,1.1*AU124,(1+$AK124/100)*AU124)))</f>
        <v>2.5264639369355431</v>
      </c>
      <c r="AW124" s="663">
        <f>SUM(AR124:AV124)</f>
        <v>11.547888988426951</v>
      </c>
      <c r="AX124" s="761">
        <f>AW124/I124*100</f>
        <v>22.126631516434088</v>
      </c>
      <c r="AY124" s="948">
        <v>1</v>
      </c>
      <c r="AZ124" s="886">
        <v>33.650000000000006</v>
      </c>
      <c r="BA124" s="886">
        <v>-14.01</v>
      </c>
      <c r="BB124" s="886">
        <v>0.11</v>
      </c>
      <c r="BC124" s="886">
        <v>1.4000000000000001</v>
      </c>
      <c r="BE124" s="635">
        <v>1997</v>
      </c>
      <c r="BF124" s="912">
        <f>IF(BE124&gt;2008,0,IF(BE124&gt;2001,1,IF(BE124&gt;1990,2,IF(BE124&gt;1980,3,IF(BE124&gt;1973,4,IF(BE124&gt;1970,5,IF(BE124&gt;1960,6,IF(BE124&gt;1958,7,IF(BE124&gt;1953,8,9)))))))))</f>
        <v>2</v>
      </c>
      <c r="BG124" s="896">
        <v>-10.199999999999999</v>
      </c>
    </row>
    <row r="125" spans="1:59" ht="11.25" customHeight="1" x14ac:dyDescent="0.2">
      <c r="A125" s="885" t="s">
        <v>493</v>
      </c>
      <c r="B125" s="889" t="s">
        <v>494</v>
      </c>
      <c r="C125" s="946" t="s">
        <v>4199</v>
      </c>
      <c r="D125" s="946" t="s">
        <v>4331</v>
      </c>
      <c r="E125" s="746">
        <v>18</v>
      </c>
      <c r="F125" s="1185">
        <v>181</v>
      </c>
      <c r="G125" s="1185" t="s">
        <v>115</v>
      </c>
      <c r="H125" s="1185" t="s">
        <v>115</v>
      </c>
      <c r="I125" s="888">
        <v>39.03</v>
      </c>
      <c r="J125" s="663">
        <f>(M125/I125)*100</f>
        <v>2.7671022290545735</v>
      </c>
      <c r="K125" s="891">
        <v>0.27</v>
      </c>
      <c r="L125" s="901">
        <v>4</v>
      </c>
      <c r="M125" s="654">
        <f>K125*L125</f>
        <v>1.08</v>
      </c>
      <c r="N125" s="884" t="s">
        <v>148</v>
      </c>
      <c r="O125" s="749">
        <v>0.26</v>
      </c>
      <c r="P125" s="875">
        <v>43801</v>
      </c>
      <c r="Q125" s="875">
        <v>43812</v>
      </c>
      <c r="R125" s="654">
        <f>(K125-O125)/O125*100</f>
        <v>3.8461538461538494</v>
      </c>
      <c r="S125" s="714">
        <f>IF(INDEX(Historical!$D$7:$D$1277,MATCH(B125,Historical!$B$7:$B$1301,0))=0,"n/a",(INDEX(Historical!$C$7:$C$1279,MATCH(B125,Historical!$B$7:$B$1301,0))/INDEX(Historical!$D$7:$D$1277,MATCH(B125,Historical!$B$7:$B$1301,0))-1)*100)</f>
        <v>23.529411764705888</v>
      </c>
      <c r="T125" s="714">
        <f>IF(INDEX(Historical!$F$7:$F$1270,MATCH(B125,Historical!$B$7:$B$1301,0))=0,"n/a",((INDEX(Historical!$C$7:$C$1279,MATCH(B125,Historical!$B$7:$B$1301,0))/INDEX(Historical!$F$7:$F$1270,MATCH(B125,Historical!$B$7:$B$1301,0)))^(1/3)-1)*100)</f>
        <v>15.910934674420997</v>
      </c>
      <c r="U125" s="714">
        <f>IF(INDEX(Historical!$H$7:$H$1270,MATCH(B125,Historical!$B$7:$B$1301,0))=0,"n/a",((INDEX(Historical!$C$7:$C$1279,MATCH(B125,Historical!$B$7:$B$1301,0))/INDEX(Historical!$H$7:$H$1270,MATCH(B125,Historical!$B$7:$B$1301,0)))^(1/5)-1)*100)</f>
        <v>11.341134521344642</v>
      </c>
      <c r="V125" s="714">
        <f>IF(INDEX(Historical!$O$7:$O$1270,MATCH(B125,Historical!$B$7:$B$1301,0))=0,"n/a",((INDEX(Historical!$C$7:$C$1279,MATCH(B125,Historical!$B$7:$B$1301,0))/INDEX(Historical!$O$7:$O$1270,MATCH(B125,Historical!$B$7:$B$1301,0)))^(1/10)-1)*100)</f>
        <v>12.208891773792651</v>
      </c>
      <c r="W125" s="715">
        <f>IF(OR(U125&lt;=0,U125="n/a",V125&lt;=0,V125="n/a"),"n/a",U125/V125)</f>
        <v>0.92892415884046764</v>
      </c>
      <c r="X125" s="716">
        <f>IF(OR(AJ125&lt;=0,AJ125="n/a",U125&lt;=0,U125="n/a"),"n/a",U125/AJ125)</f>
        <v>1.9553680209214899</v>
      </c>
      <c r="Y125" s="681" t="s">
        <v>438</v>
      </c>
      <c r="Z125" s="663">
        <f>IF(OR(AC125&lt;0.01,AC125="n/a"),"n/a",M125/AC125*100)</f>
        <v>53.201970443349765</v>
      </c>
      <c r="AA125" s="900">
        <f>IF(OR(AC125&lt;0.01,AC125="n/a"),"n/a",I125/AC125)</f>
        <v>19.226600985221676</v>
      </c>
      <c r="AB125" s="901">
        <v>12</v>
      </c>
      <c r="AC125" s="879">
        <v>2.0299999999999998</v>
      </c>
      <c r="AD125" s="879" t="s">
        <v>136</v>
      </c>
      <c r="AE125" s="879">
        <v>3.56</v>
      </c>
      <c r="AF125" s="879">
        <v>2.2999999999999998</v>
      </c>
      <c r="AG125" s="879">
        <v>12.3</v>
      </c>
      <c r="AH125" s="879">
        <v>2.1999999999999997</v>
      </c>
      <c r="AI125" s="879" t="s">
        <v>136</v>
      </c>
      <c r="AJ125" s="879">
        <v>5.8000000000000007</v>
      </c>
      <c r="AK125" s="879" t="s">
        <v>136</v>
      </c>
      <c r="AL125" s="892">
        <v>577.91999999999996</v>
      </c>
      <c r="AM125" s="886">
        <v>2.2999999999999998</v>
      </c>
      <c r="AN125" s="879">
        <v>1.82</v>
      </c>
      <c r="AO125" s="753">
        <f>IF(U125="n/a","n/a",IF(AA125&lt;0,"n/a",IF(AA125="n/a","n/a",J125+U125-AA125)))</f>
        <v>-5.1183642348224598</v>
      </c>
      <c r="AP125" s="754">
        <f>IF(U125="n/a","n/a",J125+U125)</f>
        <v>14.108236750399216</v>
      </c>
      <c r="AQ125" s="902">
        <f>IF(OR(AC125&lt;0.01,AF125="n/a"),"n/a",(I125/SQRT(22.5*AC125*(I125/AF125))-1)*100)</f>
        <v>40.192220843002801</v>
      </c>
      <c r="AR125" s="663">
        <f>INDEX(Historical!$C$7:$C$1279,MATCH(B125,Historical!$B$7:$B$1301,0))*IF(AH125="n/a",1.03,IF(AH125&lt;0,1.01,IF(AH125&gt;10,1.1,(1+AH125/100))))</f>
        <v>1.0731000000000002</v>
      </c>
      <c r="AS125" s="900">
        <f>IF($AI125="n/a",1.03*AR125,IF($AI125&lt;0,1.01*AR125,IF($AI125&gt;10,1.1*AR125,(1+$AI125/100)*AR125)))</f>
        <v>1.1052930000000003</v>
      </c>
      <c r="AT125" s="900">
        <f>IF($AK125="n/a",1.03*AS125,IF($AK125&lt;0,1.01*AS125,IF($AK125&gt;10,1.1*AS125,(1+$AK125/100)*AS125)))</f>
        <v>1.1384517900000004</v>
      </c>
      <c r="AU125" s="900">
        <f>IF($AK125="n/a",1.03*AT125,IF($AK125&lt;0,1.01*AT125,IF($AK125&gt;10,1.1*AT125,(1+$AK125/100)*AT125)))</f>
        <v>1.1726053437000004</v>
      </c>
      <c r="AV125" s="900">
        <f>IF($AK125="n/a",1.03*AU125,IF($AK125&lt;0,1.01*AU125,IF($AK125&gt;10,1.1*AU125,(1+$AK125/100)*AU125)))</f>
        <v>1.2077835040110003</v>
      </c>
      <c r="AW125" s="663">
        <f>SUM(AR125:AV125)</f>
        <v>5.697233637711002</v>
      </c>
      <c r="AX125" s="761">
        <f>AW125/I125*100</f>
        <v>14.597062868847047</v>
      </c>
      <c r="AY125" s="948">
        <v>0.92</v>
      </c>
      <c r="AZ125" s="886">
        <v>35.29</v>
      </c>
      <c r="BA125" s="886">
        <v>-35.980000000000004</v>
      </c>
      <c r="BB125" s="886">
        <v>1.43</v>
      </c>
      <c r="BC125" s="886">
        <v>-18.5</v>
      </c>
      <c r="BE125" s="635">
        <v>2002</v>
      </c>
      <c r="BF125" s="912">
        <f>IF(BE125&gt;2008,0,IF(BE125&gt;2001,1,IF(BE125&gt;1990,2,IF(BE125&gt;1980,3,IF(BE125&gt;1973,4,IF(BE125&gt;1970,5,IF(BE125&gt;1960,6,IF(BE125&gt;1958,7,IF(BE125&gt;1953,8,9)))))))))</f>
        <v>1</v>
      </c>
      <c r="BG125" s="896">
        <v>1.7000000000000002</v>
      </c>
    </row>
    <row r="126" spans="1:59" ht="11.25" customHeight="1" x14ac:dyDescent="0.2">
      <c r="A126" s="877" t="s">
        <v>491</v>
      </c>
      <c r="B126" s="889" t="s">
        <v>492</v>
      </c>
      <c r="C126" s="946" t="s">
        <v>128</v>
      </c>
      <c r="D126" s="946" t="s">
        <v>4342</v>
      </c>
      <c r="E126" s="746">
        <v>20</v>
      </c>
      <c r="F126" s="1185">
        <v>160</v>
      </c>
      <c r="G126" s="1185" t="s">
        <v>37</v>
      </c>
      <c r="H126" s="1185" t="s">
        <v>37</v>
      </c>
      <c r="I126" s="888">
        <v>149.52000000000001</v>
      </c>
      <c r="J126" s="663">
        <f>(M126/I126)*100</f>
        <v>0.85607276618512562</v>
      </c>
      <c r="K126" s="898">
        <v>0.32</v>
      </c>
      <c r="L126" s="901">
        <v>4</v>
      </c>
      <c r="M126" s="654">
        <f>K126*L126</f>
        <v>1.28</v>
      </c>
      <c r="N126" s="884" t="s">
        <v>107</v>
      </c>
      <c r="O126" s="748">
        <v>0.28999999999999998</v>
      </c>
      <c r="P126" s="630">
        <v>43677</v>
      </c>
      <c r="Q126" s="630">
        <v>43692</v>
      </c>
      <c r="R126" s="654">
        <f>(K126-O126)/O126*100</f>
        <v>10.344827586206906</v>
      </c>
      <c r="S126" s="714">
        <f>IF(INDEX(Historical!$D$7:$D$1277,MATCH(B126,Historical!$B$7:$B$1301,0))=0,"n/a",(INDEX(Historical!$C$7:$C$1279,MATCH(B126,Historical!$B$7:$B$1301,0))/INDEX(Historical!$D$7:$D$1277,MATCH(B126,Historical!$B$7:$B$1301,0))-1)*100)</f>
        <v>10.909090909090891</v>
      </c>
      <c r="T126" s="714">
        <f>IF(INDEX(Historical!$F$7:$F$1270,MATCH(B126,Historical!$B$7:$B$1301,0))=0,"n/a",((INDEX(Historical!$C$7:$C$1279,MATCH(B126,Historical!$B$7:$B$1301,0))/INDEX(Historical!$F$7:$F$1270,MATCH(B126,Historical!$B$7:$B$1301,0)))^(1/3)-1)*100)</f>
        <v>9.8644875762156303</v>
      </c>
      <c r="U126" s="714">
        <f>IF(INDEX(Historical!$H$7:$H$1270,MATCH(B126,Historical!$B$7:$B$1301,0))=0,"n/a",((INDEX(Historical!$C$7:$C$1279,MATCH(B126,Historical!$B$7:$B$1301,0))/INDEX(Historical!$H$7:$H$1270,MATCH(B126,Historical!$B$7:$B$1301,0)))^(1/5)-1)*100)</f>
        <v>9.9282331408265136</v>
      </c>
      <c r="V126" s="714">
        <f>IF(INDEX(Historical!$O$7:$O$1270,MATCH(B126,Historical!$B$7:$B$1301,0))=0,"n/a",((INDEX(Historical!$C$7:$C$1279,MATCH(B126,Historical!$B$7:$B$1301,0))/INDEX(Historical!$O$7:$O$1270,MATCH(B126,Historical!$B$7:$B$1301,0)))^(1/10)-1)*100)</f>
        <v>14.319676081578937</v>
      </c>
      <c r="W126" s="715">
        <f>IF(OR(U126&lt;=0,U126="n/a",V126&lt;=0,V126="n/a"),"n/a",U126/V126)</f>
        <v>0.69332805325103364</v>
      </c>
      <c r="X126" s="716">
        <f>IF(OR(AJ126&lt;=0,AJ126="n/a",U126&lt;=0,U126="n/a"),"n/a",U126/AJ126)</f>
        <v>0.89443541809247873</v>
      </c>
      <c r="Y126" s="889"/>
      <c r="Z126" s="663">
        <f>IF(OR(AC126&lt;0.01,AC126="n/a"),"n/a",M126/AC126*100)</f>
        <v>20.915032679738562</v>
      </c>
      <c r="AA126" s="900">
        <f>IF(OR(AC126&lt;0.01,AC126="n/a"),"n/a",I126/AC126)</f>
        <v>24.43137254901961</v>
      </c>
      <c r="AB126" s="901">
        <v>12</v>
      </c>
      <c r="AC126" s="879">
        <v>6.12</v>
      </c>
      <c r="AD126" s="879">
        <v>2.41</v>
      </c>
      <c r="AE126" s="879">
        <v>0.59</v>
      </c>
      <c r="AF126" s="879">
        <v>3.45</v>
      </c>
      <c r="AG126" s="879">
        <v>15</v>
      </c>
      <c r="AH126" s="879">
        <v>45.1</v>
      </c>
      <c r="AI126" s="879">
        <v>14.81</v>
      </c>
      <c r="AJ126" s="879">
        <v>11.1</v>
      </c>
      <c r="AK126" s="879">
        <v>10.059999999999999</v>
      </c>
      <c r="AL126" s="892">
        <v>5610</v>
      </c>
      <c r="AM126" s="886">
        <v>0.2</v>
      </c>
      <c r="AN126" s="879">
        <v>0.86</v>
      </c>
      <c r="AO126" s="753">
        <f>IF(U126="n/a","n/a",IF(AA126&lt;0,"n/a",IF(AA126="n/a","n/a",J126+U126-AA126)))</f>
        <v>-13.647066642007971</v>
      </c>
      <c r="AP126" s="754">
        <f>IF(U126="n/a","n/a",J126+U126)</f>
        <v>10.784305907011639</v>
      </c>
      <c r="AQ126" s="902">
        <f>IF(OR(AC126&lt;0.01,AF126="n/a"),"n/a",(I126/SQRT(22.5*AC126*(I126/AF126))-1)*100)</f>
        <v>93.549574808359466</v>
      </c>
      <c r="AR126" s="663">
        <f>INDEX(Historical!$C$7:$C$1279,MATCH(B126,Historical!$B$7:$B$1301,0))*IF(AH126="n/a",1.03,IF(AH126&lt;0,1.01,IF(AH126&gt;10,1.1,(1+AH126/100))))</f>
        <v>1.3420000000000001</v>
      </c>
      <c r="AS126" s="900">
        <f>IF($AI126="n/a",1.03*AR126,IF($AI126&lt;0,1.01*AR126,IF($AI126&gt;10,1.1*AR126,(1+$AI126/100)*AR126)))</f>
        <v>1.4762000000000002</v>
      </c>
      <c r="AT126" s="900">
        <f>IF($AK126="n/a",1.03*AS126,IF($AK126&lt;0,1.01*AS126,IF($AK126&gt;10,1.1*AS126,(1+$AK126/100)*AS126)))</f>
        <v>1.6238200000000003</v>
      </c>
      <c r="AU126" s="900">
        <f>IF($AK126="n/a",1.03*AT126,IF($AK126&lt;0,1.01*AT126,IF($AK126&gt;10,1.1*AT126,(1+$AK126/100)*AT126)))</f>
        <v>1.7862020000000005</v>
      </c>
      <c r="AV126" s="900">
        <f>IF($AK126="n/a",1.03*AU126,IF($AK126&lt;0,1.01*AU126,IF($AK126&gt;10,1.1*AU126,(1+$AK126/100)*AU126)))</f>
        <v>1.9648222000000006</v>
      </c>
      <c r="AW126" s="663">
        <f>SUM(AR126:AV126)</f>
        <v>8.193044200000001</v>
      </c>
      <c r="AX126" s="761">
        <f>AW126/I126*100</f>
        <v>5.4795640716960943</v>
      </c>
      <c r="AY126" s="948">
        <v>0.77</v>
      </c>
      <c r="AZ126" s="886">
        <v>31.15</v>
      </c>
      <c r="BA126" s="886">
        <v>-17.84</v>
      </c>
      <c r="BB126" s="886">
        <v>-2.5</v>
      </c>
      <c r="BC126" s="886">
        <v>-6.4</v>
      </c>
      <c r="BE126" s="635">
        <v>2000</v>
      </c>
      <c r="BF126" s="912">
        <f>IF(BE126&gt;2008,0,IF(BE126&gt;2001,1,IF(BE126&gt;1990,2,IF(BE126&gt;1980,3,IF(BE126&gt;1973,4,IF(BE126&gt;1970,5,IF(BE126&gt;1960,6,IF(BE126&gt;1958,7,IF(BE126&gt;1953,8,9)))))))))</f>
        <v>2</v>
      </c>
      <c r="BG126" s="896">
        <v>5.8999999999999995</v>
      </c>
    </row>
    <row r="127" spans="1:59" ht="11.25" customHeight="1" x14ac:dyDescent="0.2">
      <c r="A127" s="877" t="s">
        <v>495</v>
      </c>
      <c r="B127" s="889" t="s">
        <v>496</v>
      </c>
      <c r="C127" s="946" t="s">
        <v>112</v>
      </c>
      <c r="D127" s="946" t="s">
        <v>211</v>
      </c>
      <c r="E127" s="746">
        <v>26</v>
      </c>
      <c r="F127" s="1185">
        <v>120</v>
      </c>
      <c r="G127" s="1182" t="s">
        <v>37</v>
      </c>
      <c r="H127" s="1182" t="s">
        <v>115</v>
      </c>
      <c r="I127" s="879">
        <v>126.5</v>
      </c>
      <c r="J127" s="663">
        <f>(M127/I127)*100</f>
        <v>3.2569169960474307</v>
      </c>
      <c r="K127" s="898">
        <v>1.03</v>
      </c>
      <c r="L127" s="901">
        <v>4</v>
      </c>
      <c r="M127" s="654">
        <f>K127*L127</f>
        <v>4.12</v>
      </c>
      <c r="N127" s="884" t="s">
        <v>418</v>
      </c>
      <c r="O127" s="748">
        <v>0.86</v>
      </c>
      <c r="P127" s="630">
        <v>43665</v>
      </c>
      <c r="Q127" s="630">
        <v>43697</v>
      </c>
      <c r="R127" s="654">
        <f>(K127-O127)/O127*100</f>
        <v>19.767441860465119</v>
      </c>
      <c r="S127" s="714">
        <f>IF(INDEX(Historical!$D$7:$D$1277,MATCH(B127,Historical!$B$7:$B$1301,0))=0,"n/a",(INDEX(Historical!$C$7:$C$1279,MATCH(B127,Historical!$B$7:$B$1301,0))/INDEX(Historical!$D$7:$D$1277,MATCH(B127,Historical!$B$7:$B$1301,0))-1)*100)</f>
        <v>15.243902439024382</v>
      </c>
      <c r="T127" s="714">
        <f>IF(INDEX(Historical!$F$7:$F$1270,MATCH(B127,Historical!$B$7:$B$1301,0))=0,"n/a",((INDEX(Historical!$C$7:$C$1279,MATCH(B127,Historical!$B$7:$B$1301,0))/INDEX(Historical!$F$7:$F$1270,MATCH(B127,Historical!$B$7:$B$1301,0)))^(1/3)-1)*100)</f>
        <v>7.0648783255412129</v>
      </c>
      <c r="U127" s="714">
        <f>IF(INDEX(Historical!$H$7:$H$1270,MATCH(B127,Historical!$B$7:$B$1301,0))=0,"n/a",((INDEX(Historical!$C$7:$C$1279,MATCH(B127,Historical!$B$7:$B$1301,0))/INDEX(Historical!$H$7:$H$1270,MATCH(B127,Historical!$B$7:$B$1301,0)))^(1/5)-1)*100)</f>
        <v>7.7714411424242513</v>
      </c>
      <c r="V127" s="714">
        <f>IF(INDEX(Historical!$O$7:$O$1270,MATCH(B127,Historical!$B$7:$B$1301,0))=0,"n/a",((INDEX(Historical!$C$7:$C$1279,MATCH(B127,Historical!$B$7:$B$1301,0))/INDEX(Historical!$O$7:$O$1270,MATCH(B127,Historical!$B$7:$B$1301,0)))^(1/10)-1)*100)</f>
        <v>8.4471771197698544</v>
      </c>
      <c r="W127" s="715">
        <f>IF(OR(U127&lt;=0,U127="n/a",V127&lt;=0,V127="n/a"),"n/a",U127/V127)</f>
        <v>0.9200045213016661</v>
      </c>
      <c r="X127" s="716">
        <f>IF(OR(AJ127&lt;=0,AJ127="n/a",U127&lt;=0,U127="n/a"),"n/a",U127/AJ127)</f>
        <v>0.35813092822231574</v>
      </c>
      <c r="Y127" s="676"/>
      <c r="Z127" s="663">
        <f>IF(OR(AC127&lt;0.01,AC127="n/a"),"n/a",M127/AC127*100)</f>
        <v>43.690349946977733</v>
      </c>
      <c r="AA127" s="900">
        <f>IF(OR(AC127&lt;0.01,AC127="n/a"),"n/a",I127/AC127)</f>
        <v>13.414634146341465</v>
      </c>
      <c r="AB127" s="901">
        <v>12</v>
      </c>
      <c r="AC127" s="879">
        <v>9.43</v>
      </c>
      <c r="AD127" s="879" t="s">
        <v>136</v>
      </c>
      <c r="AE127" s="879">
        <v>1.36</v>
      </c>
      <c r="AF127" s="879">
        <v>4.82</v>
      </c>
      <c r="AG127" s="879">
        <v>36.199999999999996</v>
      </c>
      <c r="AH127" s="881">
        <v>3.4000000000000004</v>
      </c>
      <c r="AI127" s="881">
        <v>42.54</v>
      </c>
      <c r="AJ127" s="879">
        <v>21.7</v>
      </c>
      <c r="AK127" s="879">
        <v>-6.92</v>
      </c>
      <c r="AL127" s="892">
        <v>69080</v>
      </c>
      <c r="AM127" s="886">
        <v>0.1</v>
      </c>
      <c r="AN127" s="879">
        <v>2.61</v>
      </c>
      <c r="AO127" s="753">
        <f>IF(U127="n/a","n/a",IF(AA127&lt;0,"n/a",IF(AA127="n/a","n/a",J127+U127-AA127)))</f>
        <v>-2.3862760078697836</v>
      </c>
      <c r="AP127" s="754">
        <f>IF(U127="n/a","n/a",J127+U127)</f>
        <v>11.028358138471681</v>
      </c>
      <c r="AQ127" s="902">
        <f>IF(OR(AC127&lt;0.01,AF127="n/a"),"n/a",(I127/SQRT(22.5*AC127*(I127/AF127))-1)*100)</f>
        <v>69.520286016965287</v>
      </c>
      <c r="AR127" s="663">
        <f>INDEX(Historical!$C$7:$C$1279,MATCH(B127,Historical!$B$7:$B$1301,0))*IF(AH127="n/a",1.03,IF(AH127&lt;0,1.01,IF(AH127&gt;10,1.1,(1+AH127/100))))</f>
        <v>3.9085199999999998</v>
      </c>
      <c r="AS127" s="900">
        <f>IF($AI127="n/a",1.03*AR127,IF($AI127&lt;0,1.01*AR127,IF($AI127&gt;10,1.1*AR127,(1+$AI127/100)*AR127)))</f>
        <v>4.299372</v>
      </c>
      <c r="AT127" s="900">
        <f>IF($AK127="n/a",1.03*AS127,IF($AK127&lt;0,1.01*AS127,IF($AK127&gt;10,1.1*AS127,(1+$AK127/100)*AS127)))</f>
        <v>4.3423657200000001</v>
      </c>
      <c r="AU127" s="900">
        <f>IF($AK127="n/a",1.03*AT127,IF($AK127&lt;0,1.01*AT127,IF($AK127&gt;10,1.1*AT127,(1+$AK127/100)*AT127)))</f>
        <v>4.3857893772000001</v>
      </c>
      <c r="AV127" s="900">
        <f>IF($AK127="n/a",1.03*AU127,IF($AK127&lt;0,1.01*AU127,IF($AK127&gt;10,1.1*AU127,(1+$AK127/100)*AU127)))</f>
        <v>4.4296472709720005</v>
      </c>
      <c r="AW127" s="663">
        <f>SUM(AR127:AV127)</f>
        <v>21.365694368172001</v>
      </c>
      <c r="AX127" s="761">
        <f>AW127/I127*100</f>
        <v>16.889876970886959</v>
      </c>
      <c r="AY127" s="948">
        <v>1.08</v>
      </c>
      <c r="AZ127" s="886">
        <v>44.57</v>
      </c>
      <c r="BA127" s="886">
        <v>-15.97</v>
      </c>
      <c r="BB127" s="886">
        <v>6.6000000000000005</v>
      </c>
      <c r="BC127" s="886">
        <v>-1.72</v>
      </c>
      <c r="BE127" s="635">
        <v>1994</v>
      </c>
      <c r="BF127" s="912">
        <f>IF(BE127&gt;2008,0,IF(BE127&gt;2001,1,IF(BE127&gt;1990,2,IF(BE127&gt;1980,3,IF(BE127&gt;1973,4,IF(BE127&gt;1970,5,IF(BE127&gt;1960,6,IF(BE127&gt;1958,7,IF(BE127&gt;1953,8,9)))))))))</f>
        <v>2</v>
      </c>
      <c r="BG127" s="896">
        <v>6.8000000000000007</v>
      </c>
    </row>
    <row r="128" spans="1:59" ht="11.25" customHeight="1" x14ac:dyDescent="0.2">
      <c r="A128" s="877" t="s">
        <v>483</v>
      </c>
      <c r="B128" s="889" t="s">
        <v>484</v>
      </c>
      <c r="C128" s="946" t="s">
        <v>108</v>
      </c>
      <c r="D128" s="946" t="s">
        <v>4345</v>
      </c>
      <c r="E128" s="746">
        <v>22</v>
      </c>
      <c r="F128" s="1185">
        <v>153</v>
      </c>
      <c r="G128" s="1176" t="s">
        <v>106</v>
      </c>
      <c r="H128" s="1176" t="s">
        <v>106</v>
      </c>
      <c r="I128" s="888">
        <v>59.24</v>
      </c>
      <c r="J128" s="663">
        <f>(M128/I128)*100</f>
        <v>3.5786630654962863</v>
      </c>
      <c r="K128" s="891">
        <v>0.53</v>
      </c>
      <c r="L128" s="901">
        <v>4</v>
      </c>
      <c r="M128" s="654">
        <f>K128*L128</f>
        <v>2.12</v>
      </c>
      <c r="N128" s="884" t="s">
        <v>441</v>
      </c>
      <c r="O128" s="747">
        <v>0.51</v>
      </c>
      <c r="P128" s="875">
        <v>43866</v>
      </c>
      <c r="Q128" s="875">
        <v>43880</v>
      </c>
      <c r="R128" s="654">
        <f>(K128-O128)/O128*100</f>
        <v>3.9215686274509838</v>
      </c>
      <c r="S128" s="714">
        <f>IF(INDEX(Historical!$D$7:$D$1277,MATCH(B128,Historical!$B$7:$B$1301,0))=0,"n/a",(INDEX(Historical!$C$7:$C$1279,MATCH(B128,Historical!$B$7:$B$1301,0))/INDEX(Historical!$D$7:$D$1277,MATCH(B128,Historical!$B$7:$B$1301,0))-1)*100)</f>
        <v>4.081632653061229</v>
      </c>
      <c r="T128" s="714">
        <f>IF(INDEX(Historical!$F$7:$F$1270,MATCH(B128,Historical!$B$7:$B$1301,0))=0,"n/a",((INDEX(Historical!$C$7:$C$1279,MATCH(B128,Historical!$B$7:$B$1301,0))/INDEX(Historical!$F$7:$F$1270,MATCH(B128,Historical!$B$7:$B$1301,0)))^(1/3)-1)*100)</f>
        <v>3.4993084871816738</v>
      </c>
      <c r="U128" s="714">
        <f>IF(INDEX(Historical!$H$7:$H$1270,MATCH(B128,Historical!$B$7:$B$1301,0))=0,"n/a",((INDEX(Historical!$C$7:$C$1279,MATCH(B128,Historical!$B$7:$B$1301,0))/INDEX(Historical!$H$7:$H$1270,MATCH(B128,Historical!$B$7:$B$1301,0)))^(1/5)-1)*100)</f>
        <v>3.9594988207552584</v>
      </c>
      <c r="V128" s="714">
        <f>IF(INDEX(Historical!$O$7:$O$1270,MATCH(B128,Historical!$B$7:$B$1301,0))=0,"n/a",((INDEX(Historical!$C$7:$C$1279,MATCH(B128,Historical!$B$7:$B$1301,0))/INDEX(Historical!$O$7:$O$1270,MATCH(B128,Historical!$B$7:$B$1301,0)))^(1/10)-1)*100)</f>
        <v>4.2923700426578781</v>
      </c>
      <c r="W128" s="715">
        <f>IF(OR(U128&lt;=0,U128="n/a",V128&lt;=0,V128="n/a"),"n/a",U128/V128)</f>
        <v>0.92245048339390079</v>
      </c>
      <c r="X128" s="716" t="str">
        <f>IF(OR(AJ128&lt;=0,AJ128="n/a",U128&lt;=0,U128="n/a"),"n/a",U128/AJ128)</f>
        <v>n/a</v>
      </c>
      <c r="Y128" s="890"/>
      <c r="Z128" s="663">
        <f>IF(OR(AC128&lt;0.01,AC128="n/a"),"n/a",M128/AC128*100)</f>
        <v>40.458015267175576</v>
      </c>
      <c r="AA128" s="900">
        <f>IF(OR(AC128&lt;0.01,AC128="n/a"),"n/a",I128/AC128)</f>
        <v>11.305343511450381</v>
      </c>
      <c r="AB128" s="901">
        <v>12</v>
      </c>
      <c r="AC128" s="879">
        <v>5.24</v>
      </c>
      <c r="AD128" s="879" t="s">
        <v>136</v>
      </c>
      <c r="AE128" s="879">
        <v>2.33</v>
      </c>
      <c r="AF128" s="879">
        <v>1.33</v>
      </c>
      <c r="AG128" s="879">
        <v>11.19</v>
      </c>
      <c r="AH128" s="879" t="s">
        <v>136</v>
      </c>
      <c r="AI128" s="879" t="s">
        <v>136</v>
      </c>
      <c r="AJ128" s="879" t="s">
        <v>136</v>
      </c>
      <c r="AK128" s="879" t="s">
        <v>136</v>
      </c>
      <c r="AL128" s="892">
        <v>394.88</v>
      </c>
      <c r="AM128" s="886">
        <v>8.7200000000000006</v>
      </c>
      <c r="AN128" s="879" t="s">
        <v>136</v>
      </c>
      <c r="AO128" s="753">
        <f>IF(U128="n/a","n/a",IF(AA128&lt;0,"n/a",IF(AA128="n/a","n/a",J128+U128-AA128)))</f>
        <v>-3.7671816251988366</v>
      </c>
      <c r="AP128" s="754">
        <f>IF(U128="n/a","n/a",J128+U128)</f>
        <v>7.5381618862515447</v>
      </c>
      <c r="AQ128" s="902">
        <f>IF(OR(AC128&lt;0.01,AF128="n/a"),"n/a",(I128/SQRT(22.5*AC128*(I128/AF128))-1)*100)</f>
        <v>-18.252130519834175</v>
      </c>
      <c r="AR128" s="663">
        <f>INDEX(Historical!$C$7:$C$1279,MATCH(B128,Historical!$B$7:$B$1301,0))*IF(AH128="n/a",1.03,IF(AH128&lt;0,1.01,IF(AH128&gt;10,1.1,(1+AH128/100))))</f>
        <v>2.1012</v>
      </c>
      <c r="AS128" s="900">
        <f>IF($AI128="n/a",1.03*AR128,IF($AI128&lt;0,1.01*AR128,IF($AI128&gt;10,1.1*AR128,(1+$AI128/100)*AR128)))</f>
        <v>2.1642359999999998</v>
      </c>
      <c r="AT128" s="900">
        <f>IF($AK128="n/a",1.03*AS128,IF($AK128&lt;0,1.01*AS128,IF($AK128&gt;10,1.1*AS128,(1+$AK128/100)*AS128)))</f>
        <v>2.2291630799999997</v>
      </c>
      <c r="AU128" s="900">
        <f>IF($AK128="n/a",1.03*AT128,IF($AK128&lt;0,1.01*AT128,IF($AK128&gt;10,1.1*AT128,(1+$AK128/100)*AT128)))</f>
        <v>2.2960379723999997</v>
      </c>
      <c r="AV128" s="900">
        <f>IF($AK128="n/a",1.03*AU128,IF($AK128&lt;0,1.01*AU128,IF($AK128&gt;10,1.1*AU128,(1+$AK128/100)*AU128)))</f>
        <v>2.3649191115719996</v>
      </c>
      <c r="AW128" s="663">
        <f>SUM(AR128:AV128)</f>
        <v>11.155556163971998</v>
      </c>
      <c r="AX128" s="761">
        <f>AW128/I128*100</f>
        <v>18.831121141073595</v>
      </c>
      <c r="AY128" s="948">
        <v>0.55000000000000004</v>
      </c>
      <c r="AZ128" s="886">
        <v>34.027149321266961</v>
      </c>
      <c r="BA128" s="886">
        <v>-28.454106280193237</v>
      </c>
      <c r="BB128" s="886">
        <v>8.1219200584048181</v>
      </c>
      <c r="BC128" s="886">
        <v>-4.4670214481535186</v>
      </c>
      <c r="BE128" s="635">
        <v>1999</v>
      </c>
      <c r="BF128" s="912">
        <f>IF(BE128&gt;2008,0,IF(BE128&gt;2001,1,IF(BE128&gt;1990,2,IF(BE128&gt;1980,3,IF(BE128&gt;1973,4,IF(BE128&gt;1970,5,IF(BE128&gt;1960,6,IF(BE128&gt;1958,7,IF(BE128&gt;1953,8,9)))))))))</f>
        <v>2</v>
      </c>
      <c r="BG128" s="896">
        <v>1.05</v>
      </c>
    </row>
    <row r="129" spans="1:59" s="787" customFormat="1" ht="11.25" customHeight="1" x14ac:dyDescent="0.2">
      <c r="A129" s="768" t="s">
        <v>1034</v>
      </c>
      <c r="B129" s="795" t="s">
        <v>1035</v>
      </c>
      <c r="C129" s="946" t="s">
        <v>108</v>
      </c>
      <c r="D129" s="946" t="s">
        <v>4345</v>
      </c>
      <c r="E129" s="769">
        <v>7</v>
      </c>
      <c r="F129" s="1185">
        <v>592</v>
      </c>
      <c r="G129" s="1198" t="s">
        <v>115</v>
      </c>
      <c r="H129" s="1198" t="s">
        <v>115</v>
      </c>
      <c r="I129" s="770">
        <v>26.3</v>
      </c>
      <c r="J129" s="771">
        <f>(M129/I129)*100</f>
        <v>4.7148288973384034</v>
      </c>
      <c r="K129" s="772">
        <v>0.31</v>
      </c>
      <c r="L129" s="773">
        <v>4</v>
      </c>
      <c r="M129" s="774">
        <f>K129*L129</f>
        <v>1.24</v>
      </c>
      <c r="N129" s="775" t="s">
        <v>142</v>
      </c>
      <c r="O129" s="776">
        <v>0.24</v>
      </c>
      <c r="P129" s="796">
        <v>43434</v>
      </c>
      <c r="Q129" s="796">
        <v>43447</v>
      </c>
      <c r="R129" s="774">
        <f>(K129-O129)/O129*100</f>
        <v>29.166666666666668</v>
      </c>
      <c r="S129" s="714">
        <f>IF(INDEX(Historical!$D$7:$D$1277,MATCH(B129,Historical!$B$7:$B$1301,0))=0,"n/a",(INDEX(Historical!$C$7:$C$1279,MATCH(B129,Historical!$B$7:$B$1301,0))/INDEX(Historical!$D$7:$D$1277,MATCH(B129,Historical!$B$7:$B$1301,0))-1)*100)</f>
        <v>20.388349514563096</v>
      </c>
      <c r="T129" s="714">
        <f>IF(INDEX(Historical!$F$7:$F$1270,MATCH(B129,Historical!$B$7:$B$1301,0))=0,"n/a",((INDEX(Historical!$C$7:$C$1279,MATCH(B129,Historical!$B$7:$B$1301,0))/INDEX(Historical!$F$7:$F$1270,MATCH(B129,Historical!$B$7:$B$1301,0)))^(1/3)-1)*100)</f>
        <v>18.24609497320364</v>
      </c>
      <c r="U129" s="714">
        <f>IF(INDEX(Historical!$H$7:$H$1270,MATCH(B129,Historical!$B$7:$B$1301,0))=0,"n/a",((INDEX(Historical!$C$7:$C$1279,MATCH(B129,Historical!$B$7:$B$1301,0))/INDEX(Historical!$H$7:$H$1270,MATCH(B129,Historical!$B$7:$B$1301,0)))^(1/5)-1)*100)</f>
        <v>33.722577017822132</v>
      </c>
      <c r="V129" s="714">
        <f>IF(INDEX(Historical!$O$7:$O$1270,MATCH(B129,Historical!$B$7:$B$1301,0))=0,"n/a",((INDEX(Historical!$C$7:$C$1279,MATCH(B129,Historical!$B$7:$B$1301,0))/INDEX(Historical!$O$7:$O$1270,MATCH(B129,Historical!$B$7:$B$1301,0)))^(1/10)-1)*100)</f>
        <v>19.720020466095111</v>
      </c>
      <c r="W129" s="715">
        <f>IF(OR(U129&lt;=0,U129="n/a",V129&lt;=0,V129="n/a"),"n/a",U129/V129)</f>
        <v>1.7100680537224493</v>
      </c>
      <c r="X129" s="716">
        <f>IF(OR(AJ129&lt;=0,AJ129="n/a",U129&lt;=0,U129="n/a"),"n/a",U129/AJ129)</f>
        <v>2.2332832462133863</v>
      </c>
      <c r="Y129" s="947" t="s">
        <v>4496</v>
      </c>
      <c r="Z129" s="771">
        <f>IF(OR(AC129&lt;0.01,AC129="n/a"),"n/a",M129/AC129*100)</f>
        <v>38.271604938271601</v>
      </c>
      <c r="AA129" s="779">
        <f>IF(OR(AC129&lt;0.01,AC129="n/a"),"n/a",I129/AC129)</f>
        <v>8.1172839506172831</v>
      </c>
      <c r="AB129" s="773">
        <v>12</v>
      </c>
      <c r="AC129" s="780">
        <v>3.24</v>
      </c>
      <c r="AD129" s="780">
        <v>1</v>
      </c>
      <c r="AE129" s="780">
        <v>2.82</v>
      </c>
      <c r="AF129" s="780">
        <v>0.89</v>
      </c>
      <c r="AG129" s="780">
        <v>11.5</v>
      </c>
      <c r="AH129" s="780">
        <v>4.3999999999999995</v>
      </c>
      <c r="AI129" s="780">
        <v>9.56</v>
      </c>
      <c r="AJ129" s="780">
        <v>15.1</v>
      </c>
      <c r="AK129" s="780">
        <v>8</v>
      </c>
      <c r="AL129" s="781">
        <v>2160</v>
      </c>
      <c r="AM129" s="782">
        <v>1.0999999999999999</v>
      </c>
      <c r="AN129" s="780">
        <v>7.0000000000000007E-2</v>
      </c>
      <c r="AO129" s="783">
        <f>IF(U129="n/a","n/a",IF(AA129&lt;0,"n/a",IF(AA129="n/a","n/a",J129+U129-AA129)))</f>
        <v>30.320121964543254</v>
      </c>
      <c r="AP129" s="784">
        <f>IF(U129="n/a","n/a",J129+U129)</f>
        <v>38.437405915160539</v>
      </c>
      <c r="AQ129" s="785">
        <f>IF(OR(AC129&lt;0.01,AF129="n/a"),"n/a",(I129/SQRT(22.5*AC129*(I129/AF129))-1)*100)</f>
        <v>-43.33575410641545</v>
      </c>
      <c r="AR129" s="663">
        <f>INDEX(Historical!$C$7:$C$1279,MATCH(B129,Historical!$B$7:$B$1301,0))*IF(AH129="n/a",1.03,IF(AH129&lt;0,1.01,IF(AH129&gt;10,1.1,(1+AH129/100))))</f>
        <v>1.2945599999999999</v>
      </c>
      <c r="AS129" s="779">
        <f>IF($AI129="n/a",1.03*AR129,IF($AI129&lt;0,1.01*AR129,IF($AI129&gt;10,1.1*AR129,(1+$AI129/100)*AR129)))</f>
        <v>1.4183199359999998</v>
      </c>
      <c r="AT129" s="779">
        <f>IF($AK129="n/a",1.03*AS129,IF($AK129&lt;0,1.01*AS129,IF($AK129&gt;10,1.1*AS129,(1+$AK129/100)*AS129)))</f>
        <v>1.5317855308799999</v>
      </c>
      <c r="AU129" s="779">
        <f>IF($AK129="n/a",1.03*AT129,IF($AK129&lt;0,1.01*AT129,IF($AK129&gt;10,1.1*AT129,(1+$AK129/100)*AT129)))</f>
        <v>1.6543283733503999</v>
      </c>
      <c r="AV129" s="779">
        <f>IF($AK129="n/a",1.03*AU129,IF($AK129&lt;0,1.01*AU129,IF($AK129&gt;10,1.1*AU129,(1+$AK129/100)*AU129)))</f>
        <v>1.7866746432184322</v>
      </c>
      <c r="AW129" s="771">
        <f>SUM(AR129:AV129)</f>
        <v>7.6856684834488318</v>
      </c>
      <c r="AX129" s="786">
        <f>AW129/I129*100</f>
        <v>29.223074081554497</v>
      </c>
      <c r="AY129" s="949">
        <v>1.51</v>
      </c>
      <c r="AZ129" s="782">
        <v>49.6</v>
      </c>
      <c r="BA129" s="782">
        <v>-32.409999999999997</v>
      </c>
      <c r="BB129" s="782">
        <v>1.0699999999999998</v>
      </c>
      <c r="BC129" s="782">
        <v>-16.850000000000001</v>
      </c>
      <c r="BD129" s="922"/>
      <c r="BE129" s="635">
        <v>2014</v>
      </c>
      <c r="BF129" s="912">
        <f>IF(BE129&gt;2008,0,IF(BE129&gt;2001,1,IF(BE129&gt;1990,2,IF(BE129&gt;1980,3,IF(BE129&gt;1973,4,IF(BE129&gt;1970,5,IF(BE129&gt;1960,6,IF(BE129&gt;1958,7,IF(BE129&gt;1953,8,9)))))))))</f>
        <v>0</v>
      </c>
      <c r="BG129" s="838">
        <v>1.4000000000000001</v>
      </c>
    </row>
    <row r="130" spans="1:59" ht="11.25" customHeight="1" x14ac:dyDescent="0.2">
      <c r="A130" s="885" t="s">
        <v>504</v>
      </c>
      <c r="B130" s="889" t="s">
        <v>505</v>
      </c>
      <c r="C130" s="946" t="s">
        <v>108</v>
      </c>
      <c r="D130" s="946" t="s">
        <v>118</v>
      </c>
      <c r="E130" s="746">
        <v>27</v>
      </c>
      <c r="F130" s="1185">
        <v>113</v>
      </c>
      <c r="G130" s="1185" t="s">
        <v>37</v>
      </c>
      <c r="H130" s="1185" t="s">
        <v>37</v>
      </c>
      <c r="I130" s="879">
        <v>126.62</v>
      </c>
      <c r="J130" s="663">
        <f>(M130/I130)*100</f>
        <v>2.4640657084188913</v>
      </c>
      <c r="K130" s="898">
        <v>0.78</v>
      </c>
      <c r="L130" s="901">
        <v>4</v>
      </c>
      <c r="M130" s="654">
        <f>K130*L130</f>
        <v>3.12</v>
      </c>
      <c r="N130" s="884" t="s">
        <v>506</v>
      </c>
      <c r="O130" s="748">
        <v>0.75</v>
      </c>
      <c r="P130" s="875">
        <v>44000</v>
      </c>
      <c r="Q130" s="875">
        <v>44022</v>
      </c>
      <c r="R130" s="654">
        <f>(K130-O130)/O130*100</f>
        <v>4.0000000000000036</v>
      </c>
      <c r="S130" s="714">
        <f>IF(INDEX(Historical!$D$7:$D$1277,MATCH(B130,Historical!$B$7:$B$1301,0))=0,"n/a",(INDEX(Historical!$C$7:$C$1279,MATCH(B130,Historical!$B$7:$B$1301,0))/INDEX(Historical!$D$7:$D$1277,MATCH(B130,Historical!$B$7:$B$1301,0))-1)*100)</f>
        <v>2.7777777777777901</v>
      </c>
      <c r="T130" s="714">
        <f>IF(INDEX(Historical!$F$7:$F$1270,MATCH(B130,Historical!$B$7:$B$1301,0))=0,"n/a",((INDEX(Historical!$C$7:$C$1279,MATCH(B130,Historical!$B$7:$B$1301,0))/INDEX(Historical!$F$7:$F$1270,MATCH(B130,Historical!$B$7:$B$1301,0)))^(1/3)-1)*100)</f>
        <v>2.8586773986917446</v>
      </c>
      <c r="U130" s="714">
        <f>IF(INDEX(Historical!$H$7:$H$1270,MATCH(B130,Historical!$B$7:$B$1301,0))=0,"n/a",((INDEX(Historical!$C$7:$C$1279,MATCH(B130,Historical!$B$7:$B$1301,0))/INDEX(Historical!$H$7:$H$1270,MATCH(B130,Historical!$B$7:$B$1301,0)))^(1/5)-1)*100)</f>
        <v>2.9462068239258565</v>
      </c>
      <c r="V130" s="714">
        <f>IF(INDEX(Historical!$O$7:$O$1270,MATCH(B130,Historical!$B$7:$B$1301,0))=0,"n/a",((INDEX(Historical!$C$7:$C$1279,MATCH(B130,Historical!$B$7:$B$1301,0))/INDEX(Historical!$O$7:$O$1270,MATCH(B130,Historical!$B$7:$B$1301,0)))^(1/10)-1)*100)</f>
        <v>9.9156131924449156</v>
      </c>
      <c r="W130" s="715">
        <f>IF(OR(U130&lt;=0,U130="n/a",V130&lt;=0,V130="n/a"),"n/a",U130/V130)</f>
        <v>0.29712805115982982</v>
      </c>
      <c r="X130" s="716">
        <f>IF(OR(AJ130&lt;=0,AJ130="n/a",U130&lt;=0,U130="n/a"),"n/a",U130/AJ130)</f>
        <v>1.01593338756064</v>
      </c>
      <c r="Y130" s="890" t="s">
        <v>507</v>
      </c>
      <c r="Z130" s="663">
        <f>IF(OR(AC130&lt;0.01,AC130="n/a"),"n/a",M130/AC130*100)</f>
        <v>38.951310861423224</v>
      </c>
      <c r="AA130" s="900">
        <f>IF(OR(AC130&lt;0.01,AC130="n/a"),"n/a",I130/AC130)</f>
        <v>15.807740324594258</v>
      </c>
      <c r="AB130" s="901">
        <v>12</v>
      </c>
      <c r="AC130" s="879">
        <v>8.01</v>
      </c>
      <c r="AD130" s="879">
        <v>4.33</v>
      </c>
      <c r="AE130" s="879">
        <v>1.73</v>
      </c>
      <c r="AF130" s="879">
        <v>1.0900000000000001</v>
      </c>
      <c r="AG130" s="879">
        <v>6.8000000000000007</v>
      </c>
      <c r="AH130" s="879">
        <v>15.1</v>
      </c>
      <c r="AI130" s="879">
        <v>15.27</v>
      </c>
      <c r="AJ130" s="879">
        <v>2.9000000000000004</v>
      </c>
      <c r="AK130" s="879">
        <v>3.62</v>
      </c>
      <c r="AL130" s="892">
        <v>58840</v>
      </c>
      <c r="AM130" s="886">
        <v>0.5</v>
      </c>
      <c r="AN130" s="879">
        <v>0.28999999999999998</v>
      </c>
      <c r="AO130" s="753">
        <f>IF(U130="n/a","n/a",IF(AA130&lt;0,"n/a",IF(AA130="n/a","n/a",J130+U130-AA130)))</f>
        <v>-10.397467792249511</v>
      </c>
      <c r="AP130" s="754">
        <f>IF(U130="n/a","n/a",J130+U130)</f>
        <v>5.4102725323447478</v>
      </c>
      <c r="AQ130" s="902">
        <f>IF(OR(AC130&lt;0.01,AF130="n/a"),"n/a",(I130/SQRT(22.5*AC130*(I130/AF130))-1)*100)</f>
        <v>-12.490160670527406</v>
      </c>
      <c r="AR130" s="663">
        <f>INDEX(Historical!$C$7:$C$1279,MATCH(B130,Historical!$B$7:$B$1301,0))*IF(AH130="n/a",1.03,IF(AH130&lt;0,1.01,IF(AH130&gt;10,1.1,(1+AH130/100))))</f>
        <v>3.2560000000000002</v>
      </c>
      <c r="AS130" s="900">
        <f>IF($AI130="n/a",1.03*AR130,IF($AI130&lt;0,1.01*AR130,IF($AI130&gt;10,1.1*AR130,(1+$AI130/100)*AR130)))</f>
        <v>3.5816000000000003</v>
      </c>
      <c r="AT130" s="900">
        <f>IF($AK130="n/a",1.03*AS130,IF($AK130&lt;0,1.01*AS130,IF($AK130&gt;10,1.1*AS130,(1+$AK130/100)*AS130)))</f>
        <v>3.7112539200000003</v>
      </c>
      <c r="AU130" s="900">
        <f>IF($AK130="n/a",1.03*AT130,IF($AK130&lt;0,1.01*AT130,IF($AK130&gt;10,1.1*AT130,(1+$AK130/100)*AT130)))</f>
        <v>3.8456013119040002</v>
      </c>
      <c r="AV130" s="900">
        <f>IF($AK130="n/a",1.03*AU130,IF($AK130&lt;0,1.01*AU130,IF($AK130&gt;10,1.1*AU130,(1+$AK130/100)*AU130)))</f>
        <v>3.9848120793949251</v>
      </c>
      <c r="AW130" s="663">
        <f>SUM(AR130:AV130)</f>
        <v>18.379267311298925</v>
      </c>
      <c r="AX130" s="761">
        <f>AW130/I130*100</f>
        <v>14.515295617832036</v>
      </c>
      <c r="AY130" s="948">
        <v>0.72</v>
      </c>
      <c r="AZ130" s="886">
        <v>44.96</v>
      </c>
      <c r="BA130" s="886">
        <v>-24.51</v>
      </c>
      <c r="BB130" s="886">
        <v>8.92</v>
      </c>
      <c r="BC130" s="886">
        <v>-8.7999999999999989</v>
      </c>
      <c r="BE130" s="635">
        <v>1994</v>
      </c>
      <c r="BF130" s="912">
        <f>IF(BE130&gt;2008,0,IF(BE130&gt;2001,1,IF(BE130&gt;1990,2,IF(BE130&gt;1980,3,IF(BE130&gt;1973,4,IF(BE130&gt;1970,5,IF(BE130&gt;1960,6,IF(BE130&gt;1958,7,IF(BE130&gt;1953,8,9)))))))))</f>
        <v>2</v>
      </c>
      <c r="BG130" s="896">
        <v>2.1</v>
      </c>
    </row>
    <row r="131" spans="1:59" ht="11.25" customHeight="1" x14ac:dyDescent="0.2">
      <c r="A131" s="877" t="s">
        <v>1036</v>
      </c>
      <c r="B131" s="889" t="s">
        <v>1037</v>
      </c>
      <c r="C131" s="946" t="s">
        <v>108</v>
      </c>
      <c r="D131" s="946" t="s">
        <v>4341</v>
      </c>
      <c r="E131" s="746">
        <v>10</v>
      </c>
      <c r="F131" s="1185">
        <v>337</v>
      </c>
      <c r="G131" s="1185" t="s">
        <v>106</v>
      </c>
      <c r="H131" s="1185" t="s">
        <v>106</v>
      </c>
      <c r="I131" s="888">
        <v>93.28</v>
      </c>
      <c r="J131" s="663">
        <f>(M131/I131)*100</f>
        <v>1.543739279588336</v>
      </c>
      <c r="K131" s="891">
        <v>0.36</v>
      </c>
      <c r="L131" s="901">
        <v>4</v>
      </c>
      <c r="M131" s="654">
        <f>K131*L131</f>
        <v>1.44</v>
      </c>
      <c r="N131" s="884" t="s">
        <v>148</v>
      </c>
      <c r="O131" s="747">
        <v>0.31</v>
      </c>
      <c r="P131" s="630">
        <v>43706</v>
      </c>
      <c r="Q131" s="630">
        <v>43721</v>
      </c>
      <c r="R131" s="654">
        <f>(K131-O131)/O131*100</f>
        <v>16.129032258064512</v>
      </c>
      <c r="S131" s="714">
        <f>IF(INDEX(Historical!$D$7:$D$1277,MATCH(B131,Historical!$B$7:$B$1301,0))=0,"n/a",(INDEX(Historical!$C$7:$C$1279,MATCH(B131,Historical!$B$7:$B$1301,0))/INDEX(Historical!$D$7:$D$1277,MATCH(B131,Historical!$B$7:$B$1301,0))-1)*100)</f>
        <v>15.517241379310365</v>
      </c>
      <c r="T131" s="714">
        <f>IF(INDEX(Historical!$F$7:$F$1270,MATCH(B131,Historical!$B$7:$B$1301,0))=0,"n/a",((INDEX(Historical!$C$7:$C$1279,MATCH(B131,Historical!$B$7:$B$1301,0))/INDEX(Historical!$F$7:$F$1270,MATCH(B131,Historical!$B$7:$B$1301,0)))^(1/3)-1)*100)</f>
        <v>11.757802879648338</v>
      </c>
      <c r="U131" s="714">
        <f>IF(INDEX(Historical!$H$7:$H$1270,MATCH(B131,Historical!$B$7:$B$1301,0))=0,"n/a",((INDEX(Historical!$C$7:$C$1279,MATCH(B131,Historical!$B$7:$B$1301,0))/INDEX(Historical!$H$7:$H$1270,MATCH(B131,Historical!$B$7:$B$1301,0)))^(1/5)-1)*100)</f>
        <v>11.429976553057063</v>
      </c>
      <c r="V131" s="714" t="str">
        <f>IF(INDEX(Historical!$O$7:$O$1270,MATCH(B131,Historical!$B$7:$B$1301,0))=0,"n/a",((INDEX(Historical!$C$7:$C$1279,MATCH(B131,Historical!$B$7:$B$1301,0))/INDEX(Historical!$O$7:$O$1270,MATCH(B131,Historical!$B$7:$B$1301,0)))^(1/10)-1)*100)</f>
        <v>n/a</v>
      </c>
      <c r="W131" s="715" t="str">
        <f>IF(OR(U131&lt;=0,U131="n/a",V131&lt;=0,V131="n/a"),"n/a",U131/V131)</f>
        <v>n/a</v>
      </c>
      <c r="X131" s="716">
        <f>IF(OR(AJ131&lt;=0,AJ131="n/a",U131&lt;=0,U131="n/a"),"n/a",U131/AJ131)</f>
        <v>0.53236965780424139</v>
      </c>
      <c r="Y131" s="889"/>
      <c r="Z131" s="663">
        <f>IF(OR(AC131&lt;0.01,AC131="n/a"),"n/a",M131/AC131*100)</f>
        <v>31.578947368421055</v>
      </c>
      <c r="AA131" s="900">
        <f>IF(OR(AC131&lt;0.01,AC131="n/a"),"n/a",I131/AC131)</f>
        <v>20.456140350877195</v>
      </c>
      <c r="AB131" s="901">
        <v>12</v>
      </c>
      <c r="AC131" s="879">
        <v>4.5599999999999996</v>
      </c>
      <c r="AD131" s="879">
        <v>6.25</v>
      </c>
      <c r="AE131" s="879">
        <v>3.62</v>
      </c>
      <c r="AF131" s="879">
        <v>3.3</v>
      </c>
      <c r="AG131" s="881" t="s">
        <v>136</v>
      </c>
      <c r="AH131" s="879">
        <v>10.6</v>
      </c>
      <c r="AI131" s="879">
        <v>-1.7000000000000002</v>
      </c>
      <c r="AJ131" s="879">
        <v>21.47</v>
      </c>
      <c r="AK131" s="879">
        <v>3.26</v>
      </c>
      <c r="AL131" s="892">
        <v>10180</v>
      </c>
      <c r="AM131" s="886">
        <v>0.52</v>
      </c>
      <c r="AN131" s="879" t="s">
        <v>136</v>
      </c>
      <c r="AO131" s="753">
        <f>IF(U131="n/a","n/a",IF(AA131&lt;0,"n/a",IF(AA131="n/a","n/a",J131+U131-AA131)))</f>
        <v>-7.4824245182317952</v>
      </c>
      <c r="AP131" s="754">
        <f>IF(U131="n/a","n/a",J131+U131)</f>
        <v>12.9737158326454</v>
      </c>
      <c r="AQ131" s="902">
        <f>IF(OR(AC131&lt;0.01,AF131="n/a"),"n/a",(I131/SQRT(22.5*AC131*(I131/AF131))-1)*100)</f>
        <v>73.211833259989916</v>
      </c>
      <c r="AR131" s="663">
        <f>INDEX(Historical!$C$7:$C$1279,MATCH(B131,Historical!$B$7:$B$1301,0))*IF(AH131="n/a",1.03,IF(AH131&lt;0,1.01,IF(AH131&gt;10,1.1,(1+AH131/100))))</f>
        <v>1.4740000000000002</v>
      </c>
      <c r="AS131" s="900">
        <f>IF($AI131="n/a",1.03*AR131,IF($AI131&lt;0,1.01*AR131,IF($AI131&gt;10,1.1*AR131,(1+$AI131/100)*AR131)))</f>
        <v>1.4887400000000002</v>
      </c>
      <c r="AT131" s="900">
        <f>IF($AK131="n/a",1.03*AS131,IF($AK131&lt;0,1.01*AS131,IF($AK131&gt;10,1.1*AS131,(1+$AK131/100)*AS131)))</f>
        <v>1.537272924</v>
      </c>
      <c r="AU131" s="900">
        <f>IF($AK131="n/a",1.03*AT131,IF($AK131&lt;0,1.01*AT131,IF($AK131&gt;10,1.1*AT131,(1+$AK131/100)*AT131)))</f>
        <v>1.5873880213224001</v>
      </c>
      <c r="AV131" s="900">
        <f>IF($AK131="n/a",1.03*AU131,IF($AK131&lt;0,1.01*AU131,IF($AK131&gt;10,1.1*AU131,(1+$AK131/100)*AU131)))</f>
        <v>1.6391368708175102</v>
      </c>
      <c r="AW131" s="663">
        <f>SUM(AR131:AV131)</f>
        <v>7.7265378161399108</v>
      </c>
      <c r="AX131" s="761">
        <f>AW131/I131*100</f>
        <v>8.2831666124999046</v>
      </c>
      <c r="AY131" s="948" t="s">
        <v>136</v>
      </c>
      <c r="AZ131" s="886">
        <v>29.54</v>
      </c>
      <c r="BA131" s="886">
        <v>-27.089999999999996</v>
      </c>
      <c r="BB131" s="886">
        <v>-6.21</v>
      </c>
      <c r="BC131" s="886">
        <v>-14.979999999999999</v>
      </c>
      <c r="BE131" s="635">
        <v>2010</v>
      </c>
      <c r="BF131" s="912">
        <f>IF(BE131&gt;2008,0,IF(BE131&gt;2001,1,IF(BE131&gt;1990,2,IF(BE131&gt;1980,3,IF(BE131&gt;1973,4,IF(BE131&gt;1970,5,IF(BE131&gt;1960,6,IF(BE131&gt;1958,7,IF(BE131&gt;1953,8,9)))))))))</f>
        <v>0</v>
      </c>
      <c r="BG131" s="896" t="s">
        <v>136</v>
      </c>
    </row>
    <row r="132" spans="1:59" ht="11.25" customHeight="1" x14ac:dyDescent="0.2">
      <c r="A132" s="877" t="s">
        <v>192</v>
      </c>
      <c r="B132" s="889" t="s">
        <v>193</v>
      </c>
      <c r="C132" s="946" t="s">
        <v>108</v>
      </c>
      <c r="D132" s="946" t="s">
        <v>4345</v>
      </c>
      <c r="E132" s="746">
        <v>52</v>
      </c>
      <c r="F132" s="1185">
        <v>26</v>
      </c>
      <c r="G132" s="1197" t="s">
        <v>106</v>
      </c>
      <c r="H132" s="1197" t="s">
        <v>106</v>
      </c>
      <c r="I132" s="879">
        <v>59.47</v>
      </c>
      <c r="J132" s="663">
        <f>(M132/I132)*100</f>
        <v>1.8160417016983355</v>
      </c>
      <c r="K132" s="891">
        <v>0.27</v>
      </c>
      <c r="L132" s="901">
        <v>4</v>
      </c>
      <c r="M132" s="654">
        <f>K132*L132</f>
        <v>1.08</v>
      </c>
      <c r="N132" s="884" t="s">
        <v>3953</v>
      </c>
      <c r="O132" s="749">
        <v>0.26</v>
      </c>
      <c r="P132" s="875">
        <v>43895</v>
      </c>
      <c r="Q132" s="875">
        <v>43913</v>
      </c>
      <c r="R132" s="654">
        <f>(K132-O132)/O132*100</f>
        <v>3.8461538461538494</v>
      </c>
      <c r="S132" s="714">
        <f>IF(INDEX(Historical!$D$7:$D$1277,MATCH(B132,Historical!$B$7:$B$1301,0))=0,"n/a",(INDEX(Historical!$C$7:$C$1279,MATCH(B132,Historical!$B$7:$B$1301,0))/INDEX(Historical!$D$7:$D$1277,MATCH(B132,Historical!$B$7:$B$1301,0))-1)*100)</f>
        <v>16.170212765957469</v>
      </c>
      <c r="T132" s="714">
        <f>IF(INDEX(Historical!$F$7:$F$1270,MATCH(B132,Historical!$B$7:$B$1301,0))=0,"n/a",((INDEX(Historical!$C$7:$C$1279,MATCH(B132,Historical!$B$7:$B$1301,0))/INDEX(Historical!$F$7:$F$1270,MATCH(B132,Historical!$B$7:$B$1301,0)))^(1/3)-1)*100)</f>
        <v>10.184264164201039</v>
      </c>
      <c r="U132" s="714">
        <f>IF(INDEX(Historical!$H$7:$H$1270,MATCH(B132,Historical!$B$7:$B$1301,0))=0,"n/a",((INDEX(Historical!$C$7:$C$1279,MATCH(B132,Historical!$B$7:$B$1301,0))/INDEX(Historical!$H$7:$H$1270,MATCH(B132,Historical!$B$7:$B$1301,0)))^(1/5)-1)*100)</f>
        <v>8.0805298384026827</v>
      </c>
      <c r="V132" s="714">
        <f>IF(INDEX(Historical!$O$7:$O$1270,MATCH(B132,Historical!$B$7:$B$1301,0))=0,"n/a",((INDEX(Historical!$C$7:$C$1279,MATCH(B132,Historical!$B$7:$B$1301,0))/INDEX(Historical!$O$7:$O$1270,MATCH(B132,Historical!$B$7:$B$1301,0)))^(1/10)-1)*100)</f>
        <v>6.3625752307909123</v>
      </c>
      <c r="W132" s="715">
        <f>IF(OR(U132&lt;=0,U132="n/a",V132&lt;=0,V132="n/a"),"n/a",U132/V132)</f>
        <v>1.2700093193865807</v>
      </c>
      <c r="X132" s="716">
        <f>IF(OR(AJ132&lt;=0,AJ132="n/a",U132&lt;=0,U132="n/a"),"n/a",U132/AJ132)</f>
        <v>0.68479066427141388</v>
      </c>
      <c r="Y132" s="681" t="s">
        <v>438</v>
      </c>
      <c r="Z132" s="663">
        <f>IF(OR(AC132&lt;0.01,AC132="n/a"),"n/a",M132/AC132*100)</f>
        <v>33.644859813084118</v>
      </c>
      <c r="AA132" s="900">
        <f>IF(OR(AC132&lt;0.01,AC132="n/a"),"n/a",I132/AC132)</f>
        <v>18.526479750778815</v>
      </c>
      <c r="AB132" s="901">
        <v>12</v>
      </c>
      <c r="AC132" s="879">
        <v>3.21</v>
      </c>
      <c r="AD132" s="879" t="s">
        <v>136</v>
      </c>
      <c r="AE132" s="879">
        <v>7.38</v>
      </c>
      <c r="AF132" s="879">
        <v>2.09</v>
      </c>
      <c r="AG132" s="879">
        <v>12</v>
      </c>
      <c r="AH132" s="879">
        <v>-0.5</v>
      </c>
      <c r="AI132" s="879">
        <v>22.24</v>
      </c>
      <c r="AJ132" s="879">
        <v>11.799999999999999</v>
      </c>
      <c r="AK132" s="879" t="s">
        <v>136</v>
      </c>
      <c r="AL132" s="892">
        <v>6770</v>
      </c>
      <c r="AM132" s="886">
        <v>2.4</v>
      </c>
      <c r="AN132" s="879">
        <v>0.24</v>
      </c>
      <c r="AO132" s="753">
        <f>IF(U132="n/a","n/a",IF(AA132&lt;0,"n/a",IF(AA132="n/a","n/a",J132+U132-AA132)))</f>
        <v>-8.6299082106777973</v>
      </c>
      <c r="AP132" s="754">
        <f>IF(U132="n/a","n/a",J132+U132)</f>
        <v>9.8965715401010179</v>
      </c>
      <c r="AQ132" s="902">
        <f>IF(OR(AC132&lt;0.01,AF132="n/a"),"n/a",(I132/SQRT(22.5*AC132*(I132/AF132))-1)*100)</f>
        <v>31.183235174024549</v>
      </c>
      <c r="AR132" s="663">
        <f>INDEX(Historical!$C$7:$C$1279,MATCH(B132,Historical!$B$7:$B$1301,0))*IF(AH132="n/a",1.03,IF(AH132&lt;0,1.01,IF(AH132&gt;10,1.1,(1+AH132/100))))</f>
        <v>1.0504</v>
      </c>
      <c r="AS132" s="900">
        <f>IF($AI132="n/a",1.03*AR132,IF($AI132&lt;0,1.01*AR132,IF($AI132&gt;10,1.1*AR132,(1+$AI132/100)*AR132)))</f>
        <v>1.15544</v>
      </c>
      <c r="AT132" s="900">
        <f>IF($AK132="n/a",1.03*AS132,IF($AK132&lt;0,1.01*AS132,IF($AK132&gt;10,1.1*AS132,(1+$AK132/100)*AS132)))</f>
        <v>1.1901032</v>
      </c>
      <c r="AU132" s="900">
        <f>IF($AK132="n/a",1.03*AT132,IF($AK132&lt;0,1.01*AT132,IF($AK132&gt;10,1.1*AT132,(1+$AK132/100)*AT132)))</f>
        <v>1.225806296</v>
      </c>
      <c r="AV132" s="900">
        <f>IF($AK132="n/a",1.03*AU132,IF($AK132&lt;0,1.01*AU132,IF($AK132&gt;10,1.1*AU132,(1+$AK132/100)*AU132)))</f>
        <v>1.26258048488</v>
      </c>
      <c r="AW132" s="663">
        <f>SUM(AR132:AV132)</f>
        <v>5.8843299808800005</v>
      </c>
      <c r="AX132" s="761">
        <f>AW132/I132*100</f>
        <v>9.894619103548008</v>
      </c>
      <c r="AY132" s="948">
        <v>1.04</v>
      </c>
      <c r="AZ132" s="886">
        <v>30.669999999999998</v>
      </c>
      <c r="BA132" s="886">
        <v>-17.309999999999999</v>
      </c>
      <c r="BB132" s="886">
        <v>-1.0999999999999999</v>
      </c>
      <c r="BC132" s="886">
        <v>-3.2199999999999998</v>
      </c>
      <c r="BE132" s="635">
        <v>1969</v>
      </c>
      <c r="BF132" s="912">
        <f>IF(BE132&gt;2008,0,IF(BE132&gt;2001,1,IF(BE132&gt;1990,2,IF(BE132&gt;1980,3,IF(BE132&gt;1973,4,IF(BE132&gt;1970,5,IF(BE132&gt;1960,6,IF(BE132&gt;1958,7,IF(BE132&gt;1953,8,9)))))))))</f>
        <v>6</v>
      </c>
      <c r="BG132" s="896">
        <v>1.4000000000000001</v>
      </c>
    </row>
    <row r="133" spans="1:59" ht="11.25" customHeight="1" x14ac:dyDescent="0.2">
      <c r="A133" s="885" t="s">
        <v>1024</v>
      </c>
      <c r="B133" s="889" t="s">
        <v>1025</v>
      </c>
      <c r="C133" s="946" t="s">
        <v>123</v>
      </c>
      <c r="D133" s="946" t="s">
        <v>4180</v>
      </c>
      <c r="E133" s="746">
        <v>8</v>
      </c>
      <c r="F133" s="1185">
        <v>512</v>
      </c>
      <c r="G133" s="1197" t="s">
        <v>106</v>
      </c>
      <c r="H133" s="1197" t="s">
        <v>106</v>
      </c>
      <c r="I133" s="888">
        <v>37.049999999999997</v>
      </c>
      <c r="J133" s="663">
        <f>(M133/I133)*100</f>
        <v>3.7786774628879893</v>
      </c>
      <c r="K133" s="891">
        <v>0.35</v>
      </c>
      <c r="L133" s="901">
        <v>4</v>
      </c>
      <c r="M133" s="654">
        <f>K133*L133</f>
        <v>1.4</v>
      </c>
      <c r="N133" s="884" t="s">
        <v>226</v>
      </c>
      <c r="O133" s="747">
        <v>0.33</v>
      </c>
      <c r="P133" s="880">
        <v>43615</v>
      </c>
      <c r="Q133" s="880">
        <v>43630</v>
      </c>
      <c r="R133" s="654">
        <f>(K133-O133)/O133*100</f>
        <v>6.060606060606049</v>
      </c>
      <c r="S133" s="714">
        <f>IF(INDEX(Historical!$D$7:$D$1277,MATCH(B133,Historical!$B$7:$B$1301,0))=0,"n/a",(INDEX(Historical!$C$7:$C$1279,MATCH(B133,Historical!$B$7:$B$1301,0))/INDEX(Historical!$D$7:$D$1277,MATCH(B133,Historical!$B$7:$B$1301,0))-1)*100)</f>
        <v>5.7471264367816133</v>
      </c>
      <c r="T133" s="714">
        <f>IF(INDEX(Historical!$F$7:$F$1270,MATCH(B133,Historical!$B$7:$B$1301,0))=0,"n/a",((INDEX(Historical!$C$7:$C$1279,MATCH(B133,Historical!$B$7:$B$1301,0))/INDEX(Historical!$F$7:$F$1270,MATCH(B133,Historical!$B$7:$B$1301,0)))^(1/3)-1)*100)</f>
        <v>7.2063116185391296</v>
      </c>
      <c r="U133" s="714">
        <f>IF(INDEX(Historical!$H$7:$H$1270,MATCH(B133,Historical!$B$7:$B$1301,0))=0,"n/a",((INDEX(Historical!$C$7:$C$1279,MATCH(B133,Historical!$B$7:$B$1301,0))/INDEX(Historical!$H$7:$H$1270,MATCH(B133,Historical!$B$7:$B$1301,0)))^(1/5)-1)*100)</f>
        <v>9.9198499917058527</v>
      </c>
      <c r="V133" s="714">
        <f>IF(INDEX(Historical!$O$7:$O$1270,MATCH(B133,Historical!$B$7:$B$1301,0))=0,"n/a",((INDEX(Historical!$C$7:$C$1279,MATCH(B133,Historical!$B$7:$B$1301,0))/INDEX(Historical!$O$7:$O$1270,MATCH(B133,Historical!$B$7:$B$1301,0)))^(1/10)-1)*100)</f>
        <v>6.7221728877321363</v>
      </c>
      <c r="W133" s="715">
        <f>IF(OR(U133&lt;=0,U133="n/a",V133&lt;=0,V133="n/a"),"n/a",U133/V133)</f>
        <v>1.4756909941738376</v>
      </c>
      <c r="X133" s="716" t="str">
        <f>IF(OR(AJ133&lt;=0,AJ133="n/a",U133&lt;=0,U133="n/a"),"n/a",U133/AJ133)</f>
        <v>n/a</v>
      </c>
      <c r="Y133" s="673"/>
      <c r="Z133" s="663">
        <f>IF(OR(AC133&lt;0.01,AC133="n/a"),"n/a",M133/AC133*100)</f>
        <v>71.065989847715727</v>
      </c>
      <c r="AA133" s="900">
        <f>IF(OR(AC133&lt;0.01,AC133="n/a"),"n/a",I133/AC133)</f>
        <v>18.80710659898477</v>
      </c>
      <c r="AB133" s="901">
        <v>9</v>
      </c>
      <c r="AC133" s="879">
        <v>1.97</v>
      </c>
      <c r="AD133" s="879">
        <v>3.34</v>
      </c>
      <c r="AE133" s="879">
        <v>0.68</v>
      </c>
      <c r="AF133" s="879">
        <v>2.2400000000000002</v>
      </c>
      <c r="AG133" s="879">
        <v>10.4</v>
      </c>
      <c r="AH133" s="879">
        <v>261.39999999999998</v>
      </c>
      <c r="AI133" s="879">
        <v>45.07</v>
      </c>
      <c r="AJ133" s="879">
        <v>-2.5</v>
      </c>
      <c r="AK133" s="879">
        <v>5.54</v>
      </c>
      <c r="AL133" s="892">
        <v>2130</v>
      </c>
      <c r="AM133" s="886">
        <v>0.8</v>
      </c>
      <c r="AN133" s="879">
        <v>1.29</v>
      </c>
      <c r="AO133" s="753">
        <f>IF(U133="n/a","n/a",IF(AA133&lt;0,"n/a",IF(AA133="n/a","n/a",J133+U133-AA133)))</f>
        <v>-5.1085791443909283</v>
      </c>
      <c r="AP133" s="754">
        <f>IF(U133="n/a","n/a",J133+U133)</f>
        <v>13.698527454593842</v>
      </c>
      <c r="AQ133" s="902">
        <f>IF(OR(AC133&lt;0.01,AF133="n/a"),"n/a",(I133/SQRT(22.5*AC133*(I133/AF133))-1)*100)</f>
        <v>36.833911946362321</v>
      </c>
      <c r="AR133" s="663">
        <f>INDEX(Historical!$C$7:$C$1279,MATCH(B133,Historical!$B$7:$B$1301,0))*IF(AH133="n/a",1.03,IF(AH133&lt;0,1.01,IF(AH133&gt;10,1.1,(1+AH133/100))))</f>
        <v>1.518</v>
      </c>
      <c r="AS133" s="900">
        <f>IF($AI133="n/a",1.03*AR133,IF($AI133&lt;0,1.01*AR133,IF($AI133&gt;10,1.1*AR133,(1+$AI133/100)*AR133)))</f>
        <v>1.6698000000000002</v>
      </c>
      <c r="AT133" s="900">
        <f>IF($AK133="n/a",1.03*AS133,IF($AK133&lt;0,1.01*AS133,IF($AK133&gt;10,1.1*AS133,(1+$AK133/100)*AS133)))</f>
        <v>1.7623069200000001</v>
      </c>
      <c r="AU133" s="900">
        <f>IF($AK133="n/a",1.03*AT133,IF($AK133&lt;0,1.01*AT133,IF($AK133&gt;10,1.1*AT133,(1+$AK133/100)*AT133)))</f>
        <v>1.859938723368</v>
      </c>
      <c r="AV133" s="900">
        <f>IF($AK133="n/a",1.03*AU133,IF($AK133&lt;0,1.01*AU133,IF($AK133&gt;10,1.1*AU133,(1+$AK133/100)*AU133)))</f>
        <v>1.962979328642587</v>
      </c>
      <c r="AW133" s="663">
        <f>SUM(AR133:AV133)</f>
        <v>8.7730249720105871</v>
      </c>
      <c r="AX133" s="761">
        <f>AW133/I133*100</f>
        <v>23.678879816492817</v>
      </c>
      <c r="AY133" s="948">
        <v>1.75</v>
      </c>
      <c r="AZ133" s="886">
        <v>85.25</v>
      </c>
      <c r="BA133" s="886">
        <v>-26.75</v>
      </c>
      <c r="BB133" s="886">
        <v>7.1499999999999995</v>
      </c>
      <c r="BC133" s="886">
        <v>-6.74</v>
      </c>
      <c r="BE133" s="635">
        <v>2012</v>
      </c>
      <c r="BF133" s="912">
        <f>IF(BE133&gt;2008,0,IF(BE133&gt;2001,1,IF(BE133&gt;1990,2,IF(BE133&gt;1980,3,IF(BE133&gt;1973,4,IF(BE133&gt;1970,5,IF(BE133&gt;1960,6,IF(BE133&gt;1958,7,IF(BE133&gt;1953,8,9)))))))))</f>
        <v>0</v>
      </c>
      <c r="BG133" s="896">
        <v>3.4000000000000004</v>
      </c>
    </row>
    <row r="134" spans="1:59" ht="11.25" customHeight="1" x14ac:dyDescent="0.2">
      <c r="A134" s="877" t="s">
        <v>195</v>
      </c>
      <c r="B134" s="889" t="s">
        <v>196</v>
      </c>
      <c r="C134" s="946" t="s">
        <v>108</v>
      </c>
      <c r="D134" s="946" t="s">
        <v>4345</v>
      </c>
      <c r="E134" s="746">
        <v>28</v>
      </c>
      <c r="F134" s="1185">
        <v>96</v>
      </c>
      <c r="G134" s="1184" t="s">
        <v>37</v>
      </c>
      <c r="H134" s="1184" t="s">
        <v>37</v>
      </c>
      <c r="I134" s="879">
        <v>57.02</v>
      </c>
      <c r="J134" s="663">
        <f>(M134/I134)*100</f>
        <v>2.876183795159593</v>
      </c>
      <c r="K134" s="898">
        <v>0.41</v>
      </c>
      <c r="L134" s="901">
        <v>4</v>
      </c>
      <c r="M134" s="654">
        <f>K134*L134</f>
        <v>1.64</v>
      </c>
      <c r="N134" s="884" t="s">
        <v>119</v>
      </c>
      <c r="O134" s="748">
        <v>0.38</v>
      </c>
      <c r="P134" s="875">
        <v>43721</v>
      </c>
      <c r="Q134" s="875">
        <v>43748</v>
      </c>
      <c r="R134" s="654">
        <f>(K134-O134)/O134*100</f>
        <v>7.8947368421052557</v>
      </c>
      <c r="S134" s="714">
        <f>IF(INDEX(Historical!$D$7:$D$1277,MATCH(B134,Historical!$B$7:$B$1301,0))=0,"n/a",(INDEX(Historical!$C$7:$C$1279,MATCH(B134,Historical!$B$7:$B$1301,0))/INDEX(Historical!$D$7:$D$1277,MATCH(B134,Historical!$B$7:$B$1301,0))-1)*100)</f>
        <v>10.714285714285721</v>
      </c>
      <c r="T134" s="714">
        <f>IF(INDEX(Historical!$F$7:$F$1270,MATCH(B134,Historical!$B$7:$B$1301,0))=0,"n/a",((INDEX(Historical!$C$7:$C$1279,MATCH(B134,Historical!$B$7:$B$1301,0))/INDEX(Historical!$F$7:$F$1270,MATCH(B134,Historical!$B$7:$B$1301,0)))^(1/3)-1)*100)</f>
        <v>7.4337070988966358</v>
      </c>
      <c r="U134" s="714">
        <f>IF(INDEX(Historical!$H$7:$H$1270,MATCH(B134,Historical!$B$7:$B$1301,0))=0,"n/a",((INDEX(Historical!$C$7:$C$1279,MATCH(B134,Historical!$B$7:$B$1301,0))/INDEX(Historical!$H$7:$H$1270,MATCH(B134,Historical!$B$7:$B$1301,0)))^(1/5)-1)*100)</f>
        <v>6.3372364312462404</v>
      </c>
      <c r="V134" s="714">
        <f>IF(INDEX(Historical!$O$7:$O$1270,MATCH(B134,Historical!$B$7:$B$1301,0))=0,"n/a",((INDEX(Historical!$C$7:$C$1279,MATCH(B134,Historical!$B$7:$B$1301,0))/INDEX(Historical!$O$7:$O$1270,MATCH(B134,Historical!$B$7:$B$1301,0)))^(1/10)-1)*100)</f>
        <v>5.8241777244472548</v>
      </c>
      <c r="W134" s="715">
        <f>IF(OR(U134&lt;=0,U134="n/a",V134&lt;=0,V134="n/a"),"n/a",U134/V134)</f>
        <v>1.0880911831803137</v>
      </c>
      <c r="X134" s="716">
        <f>IF(OR(AJ134&lt;=0,AJ134="n/a",U134&lt;=0,U134="n/a"),"n/a",U134/AJ134)</f>
        <v>0.81246620913413337</v>
      </c>
      <c r="Y134" s="889"/>
      <c r="Z134" s="663">
        <f>IF(OR(AC134&lt;0.01,AC134="n/a"),"n/a",M134/AC134*100)</f>
        <v>51.572327044025158</v>
      </c>
      <c r="AA134" s="900">
        <f>IF(OR(AC134&lt;0.01,AC134="n/a"),"n/a",I134/AC134)</f>
        <v>17.930817610062892</v>
      </c>
      <c r="AB134" s="901">
        <v>12</v>
      </c>
      <c r="AC134" s="879">
        <v>3.18</v>
      </c>
      <c r="AD134" s="879">
        <v>2.19</v>
      </c>
      <c r="AE134" s="879">
        <v>8.02</v>
      </c>
      <c r="AF134" s="879">
        <v>1.47</v>
      </c>
      <c r="AG134" s="879" t="s">
        <v>136</v>
      </c>
      <c r="AH134" s="879">
        <v>-0.5</v>
      </c>
      <c r="AI134" s="879">
        <v>-1.3599999999999999</v>
      </c>
      <c r="AJ134" s="879">
        <v>7.8</v>
      </c>
      <c r="AK134" s="879">
        <v>8</v>
      </c>
      <c r="AL134" s="892">
        <v>3130</v>
      </c>
      <c r="AM134" s="886">
        <v>1</v>
      </c>
      <c r="AN134" s="879">
        <v>0.05</v>
      </c>
      <c r="AO134" s="753">
        <f>IF(U134="n/a","n/a",IF(AA134&lt;0,"n/a",IF(AA134="n/a","n/a",J134+U134-AA134)))</f>
        <v>-8.7173973836570582</v>
      </c>
      <c r="AP134" s="754">
        <f>IF(U134="n/a","n/a",J134+U134)</f>
        <v>9.2134202264058338</v>
      </c>
      <c r="AQ134" s="902">
        <f>IF(OR(AC134&lt;0.01,AF134="n/a"),"n/a",(I134/SQRT(22.5*AC134*(I134/AF134))-1)*100)</f>
        <v>8.234933540767809</v>
      </c>
      <c r="AR134" s="663">
        <f>INDEX(Historical!$C$7:$C$1279,MATCH(B134,Historical!$B$7:$B$1301,0))*IF(AH134="n/a",1.03,IF(AH134&lt;0,1.01,IF(AH134&gt;10,1.1,(1+AH134/100))))</f>
        <v>1.5655000000000001</v>
      </c>
      <c r="AS134" s="900">
        <f>IF($AI134="n/a",1.03*AR134,IF($AI134&lt;0,1.01*AR134,IF($AI134&gt;10,1.1*AR134,(1+$AI134/100)*AR134)))</f>
        <v>1.5811550000000001</v>
      </c>
      <c r="AT134" s="900">
        <f>IF($AK134="n/a",1.03*AS134,IF($AK134&lt;0,1.01*AS134,IF($AK134&gt;10,1.1*AS134,(1+$AK134/100)*AS134)))</f>
        <v>1.7076474000000001</v>
      </c>
      <c r="AU134" s="900">
        <f>IF($AK134="n/a",1.03*AT134,IF($AK134&lt;0,1.01*AT134,IF($AK134&gt;10,1.1*AT134,(1+$AK134/100)*AT134)))</f>
        <v>1.8442591920000002</v>
      </c>
      <c r="AV134" s="900">
        <f>IF($AK134="n/a",1.03*AU134,IF($AK134&lt;0,1.01*AU134,IF($AK134&gt;10,1.1*AU134,(1+$AK134/100)*AU134)))</f>
        <v>1.9917999273600004</v>
      </c>
      <c r="AW134" s="663">
        <f>SUM(AR134:AV134)</f>
        <v>8.6903615193599997</v>
      </c>
      <c r="AX134" s="761">
        <f>AW134/I134*100</f>
        <v>15.240900595159593</v>
      </c>
      <c r="AY134" s="948">
        <v>0.79</v>
      </c>
      <c r="AZ134" s="886">
        <v>21.29</v>
      </c>
      <c r="BA134" s="886">
        <v>-21.490000000000002</v>
      </c>
      <c r="BB134" s="886">
        <v>-2.2599999999999998</v>
      </c>
      <c r="BC134" s="886">
        <v>-10.32</v>
      </c>
      <c r="BE134" s="635">
        <v>1993</v>
      </c>
      <c r="BF134" s="912">
        <f>IF(BE134&gt;2008,0,IF(BE134&gt;2001,1,IF(BE134&gt;1990,2,IF(BE134&gt;1980,3,IF(BE134&gt;1973,4,IF(BE134&gt;1970,5,IF(BE134&gt;1960,6,IF(BE134&gt;1958,7,IF(BE134&gt;1953,8,9)))))))))</f>
        <v>2</v>
      </c>
      <c r="BG134" s="896" t="s">
        <v>136</v>
      </c>
    </row>
    <row r="135" spans="1:59" ht="11.25" customHeight="1" x14ac:dyDescent="0.2">
      <c r="A135" s="894" t="s">
        <v>3803</v>
      </c>
      <c r="B135" s="889" t="s">
        <v>3804</v>
      </c>
      <c r="C135" s="946" t="s">
        <v>108</v>
      </c>
      <c r="D135" s="946" t="s">
        <v>4345</v>
      </c>
      <c r="E135" s="746">
        <v>7</v>
      </c>
      <c r="F135" s="1185">
        <v>649</v>
      </c>
      <c r="G135" s="1185" t="s">
        <v>106</v>
      </c>
      <c r="H135" s="1185" t="s">
        <v>106</v>
      </c>
      <c r="I135" s="888">
        <v>20.95</v>
      </c>
      <c r="J135" s="663">
        <f>(M135/I135)*100</f>
        <v>2.6730310262529833</v>
      </c>
      <c r="K135" s="891">
        <v>0.14000000000000001</v>
      </c>
      <c r="L135" s="901">
        <v>4</v>
      </c>
      <c r="M135" s="654">
        <f>K135*L135</f>
        <v>0.56000000000000005</v>
      </c>
      <c r="N135" s="884" t="s">
        <v>517</v>
      </c>
      <c r="O135" s="747">
        <v>0.13</v>
      </c>
      <c r="P135" s="875">
        <v>43896</v>
      </c>
      <c r="Q135" s="875">
        <v>43913</v>
      </c>
      <c r="R135" s="654">
        <f>(K135-O135)/O135*100</f>
        <v>7.6923076923076987</v>
      </c>
      <c r="S135" s="714">
        <f>IF(INDEX(Historical!$D$7:$D$1277,MATCH(B135,Historical!$B$7:$B$1301,0))=0,"n/a",(INDEX(Historical!$C$7:$C$1279,MATCH(B135,Historical!$B$7:$B$1301,0))/INDEX(Historical!$D$7:$D$1277,MATCH(B135,Historical!$B$7:$B$1301,0))-1)*100)</f>
        <v>50</v>
      </c>
      <c r="T135" s="714">
        <f>IF(INDEX(Historical!$F$7:$F$1270,MATCH(B135,Historical!$B$7:$B$1301,0))=0,"n/a",((INDEX(Historical!$C$7:$C$1279,MATCH(B135,Historical!$B$7:$B$1301,0))/INDEX(Historical!$F$7:$F$1270,MATCH(B135,Historical!$B$7:$B$1301,0)))^(1/3)-1)*100)</f>
        <v>41.339680526158595</v>
      </c>
      <c r="U135" s="714">
        <f>IF(INDEX(Historical!$H$7:$H$1270,MATCH(B135,Historical!$B$7:$B$1301,0))=0,"n/a",((INDEX(Historical!$C$7:$C$1279,MATCH(B135,Historical!$B$7:$B$1301,0))/INDEX(Historical!$H$7:$H$1270,MATCH(B135,Historical!$B$7:$B$1301,0)))^(1/5)-1)*100)</f>
        <v>39.76542375431584</v>
      </c>
      <c r="V135" s="714">
        <f>IF(INDEX(Historical!$O$7:$O$1270,MATCH(B135,Historical!$B$7:$B$1301,0))=0,"n/a",((INDEX(Historical!$C$7:$C$1279,MATCH(B135,Historical!$B$7:$B$1301,0))/INDEX(Historical!$O$7:$O$1270,MATCH(B135,Historical!$B$7:$B$1301,0)))^(1/10)-1)*100)</f>
        <v>-4.4913372258047808</v>
      </c>
      <c r="W135" s="715" t="str">
        <f>IF(OR(U135&lt;=0,U135="n/a",V135&lt;=0,V135="n/a"),"n/a",U135/V135)</f>
        <v>n/a</v>
      </c>
      <c r="X135" s="716">
        <f>IF(OR(AJ135&lt;=0,AJ135="n/a",U135&lt;=0,U135="n/a"),"n/a",U135/AJ135)</f>
        <v>1.4101214097275123</v>
      </c>
      <c r="Y135" s="673"/>
      <c r="Z135" s="663">
        <f>IF(OR(AC135&lt;0.01,AC135="n/a"),"n/a",M135/AC135*100)</f>
        <v>32.941176470588239</v>
      </c>
      <c r="AA135" s="900">
        <f>IF(OR(AC135&lt;0.01,AC135="n/a"),"n/a",I135/AC135)</f>
        <v>12.323529411764707</v>
      </c>
      <c r="AB135" s="901">
        <v>12</v>
      </c>
      <c r="AC135" s="879">
        <v>1.7</v>
      </c>
      <c r="AD135" s="879">
        <v>1.99</v>
      </c>
      <c r="AE135" s="879">
        <v>3.07</v>
      </c>
      <c r="AF135" s="879">
        <v>1.02</v>
      </c>
      <c r="AG135" s="879">
        <v>8.7999999999999989</v>
      </c>
      <c r="AH135" s="879">
        <v>38.200000000000003</v>
      </c>
      <c r="AI135" s="879">
        <v>0.72</v>
      </c>
      <c r="AJ135" s="879">
        <v>28.199999999999996</v>
      </c>
      <c r="AK135" s="879">
        <v>6</v>
      </c>
      <c r="AL135" s="892">
        <v>345.2</v>
      </c>
      <c r="AM135" s="886">
        <v>17</v>
      </c>
      <c r="AN135" s="879">
        <v>0.16</v>
      </c>
      <c r="AO135" s="753">
        <f>IF(U135="n/a","n/a",IF(AA135&lt;0,"n/a",IF(AA135="n/a","n/a",J135+U135-AA135)))</f>
        <v>30.114925368804119</v>
      </c>
      <c r="AP135" s="754">
        <f>IF(U135="n/a","n/a",J135+U135)</f>
        <v>42.438454780568826</v>
      </c>
      <c r="AQ135" s="902">
        <f>IF(OR(AC135&lt;0.01,AF135="n/a"),"n/a",(I135/SQRT(22.5*AC135*(I135/AF135))-1)*100)</f>
        <v>-25.255992436405538</v>
      </c>
      <c r="AR135" s="663">
        <f>INDEX(Historical!$C$7:$C$1279,MATCH(B135,Historical!$B$7:$B$1301,0))*IF(AH135="n/a",1.03,IF(AH135&lt;0,1.01,IF(AH135&gt;10,1.1,(1+AH135/100))))</f>
        <v>0.52800000000000002</v>
      </c>
      <c r="AS135" s="900">
        <f>IF($AI135="n/a",1.03*AR135,IF($AI135&lt;0,1.01*AR135,IF($AI135&gt;10,1.1*AR135,(1+$AI135/100)*AR135)))</f>
        <v>0.5318016000000001</v>
      </c>
      <c r="AT135" s="900">
        <f>IF($AK135="n/a",1.03*AS135,IF($AK135&lt;0,1.01*AS135,IF($AK135&gt;10,1.1*AS135,(1+$AK135/100)*AS135)))</f>
        <v>0.56370969600000009</v>
      </c>
      <c r="AU135" s="900">
        <f>IF($AK135="n/a",1.03*AT135,IF($AK135&lt;0,1.01*AT135,IF($AK135&gt;10,1.1*AT135,(1+$AK135/100)*AT135)))</f>
        <v>0.59753227776000017</v>
      </c>
      <c r="AV135" s="900">
        <f>IF($AK135="n/a",1.03*AU135,IF($AK135&lt;0,1.01*AU135,IF($AK135&gt;10,1.1*AU135,(1+$AK135/100)*AU135)))</f>
        <v>0.63338421442560022</v>
      </c>
      <c r="AW135" s="663">
        <f>SUM(AR135:AV135)</f>
        <v>2.8544277881856006</v>
      </c>
      <c r="AX135" s="761">
        <f>AW135/I135*100</f>
        <v>13.624953642890695</v>
      </c>
      <c r="AY135" s="948">
        <v>0.92</v>
      </c>
      <c r="AZ135" s="886">
        <v>34.21</v>
      </c>
      <c r="BA135" s="886">
        <v>-32.31</v>
      </c>
      <c r="BB135" s="886">
        <v>5.4899999999999993</v>
      </c>
      <c r="BC135" s="886">
        <v>-16.329999999999998</v>
      </c>
      <c r="BE135" s="635">
        <v>2014</v>
      </c>
      <c r="BF135" s="912">
        <f>IF(BE135&gt;2008,0,IF(BE135&gt;2001,1,IF(BE135&gt;1990,2,IF(BE135&gt;1980,3,IF(BE135&gt;1973,4,IF(BE135&gt;1970,5,IF(BE135&gt;1960,6,IF(BE135&gt;1958,7,IF(BE135&gt;1953,8,9)))))))))</f>
        <v>0</v>
      </c>
      <c r="BG135" s="896">
        <v>0.89999999999999991</v>
      </c>
    </row>
    <row r="136" spans="1:59" ht="11.25" customHeight="1" x14ac:dyDescent="0.2">
      <c r="A136" s="877" t="s">
        <v>497</v>
      </c>
      <c r="B136" s="889" t="s">
        <v>498</v>
      </c>
      <c r="C136" s="946" t="s">
        <v>108</v>
      </c>
      <c r="D136" s="946" t="s">
        <v>4345</v>
      </c>
      <c r="E136" s="746">
        <v>23</v>
      </c>
      <c r="F136" s="1185">
        <v>147</v>
      </c>
      <c r="G136" s="1184" t="s">
        <v>115</v>
      </c>
      <c r="H136" s="1184" t="s">
        <v>115</v>
      </c>
      <c r="I136" s="879">
        <v>42.5</v>
      </c>
      <c r="J136" s="663">
        <f>(M136/I136)*100</f>
        <v>3.7647058823529416</v>
      </c>
      <c r="K136" s="898">
        <v>0.4</v>
      </c>
      <c r="L136" s="901">
        <v>4</v>
      </c>
      <c r="M136" s="654">
        <f>K136*L136</f>
        <v>1.6</v>
      </c>
      <c r="N136" s="884" t="s">
        <v>148</v>
      </c>
      <c r="O136" s="748">
        <v>0.39</v>
      </c>
      <c r="P136" s="875">
        <v>43973</v>
      </c>
      <c r="Q136" s="875">
        <v>43993</v>
      </c>
      <c r="R136" s="654">
        <f>(K136-O136)/O136*100</f>
        <v>2.5641025641025665</v>
      </c>
      <c r="S136" s="714">
        <f>IF(INDEX(Historical!$D$7:$D$1277,MATCH(B136,Historical!$B$7:$B$1301,0))=0,"n/a",(INDEX(Historical!$C$7:$C$1279,MATCH(B136,Historical!$B$7:$B$1301,0))/INDEX(Historical!$D$7:$D$1277,MATCH(B136,Historical!$B$7:$B$1301,0))-1)*100)</f>
        <v>2.6490066225165476</v>
      </c>
      <c r="T136" s="714">
        <f>IF(INDEX(Historical!$F$7:$F$1270,MATCH(B136,Historical!$B$7:$B$1301,0))=0,"n/a",((INDEX(Historical!$C$7:$C$1279,MATCH(B136,Historical!$B$7:$B$1301,0))/INDEX(Historical!$F$7:$F$1270,MATCH(B136,Historical!$B$7:$B$1301,0)))^(1/3)-1)*100)</f>
        <v>2.6029700213918705</v>
      </c>
      <c r="U136" s="714">
        <f>IF(INDEX(Historical!$H$7:$H$1270,MATCH(B136,Historical!$B$7:$B$1301,0))=0,"n/a",((INDEX(Historical!$C$7:$C$1279,MATCH(B136,Historical!$B$7:$B$1301,0))/INDEX(Historical!$H$7:$H$1270,MATCH(B136,Historical!$B$7:$B$1301,0)))^(1/5)-1)*100)</f>
        <v>2.424959287881534</v>
      </c>
      <c r="V136" s="714">
        <f>IF(INDEX(Historical!$O$7:$O$1270,MATCH(B136,Historical!$B$7:$B$1301,0))=0,"n/a",((INDEX(Historical!$C$7:$C$1279,MATCH(B136,Historical!$B$7:$B$1301,0))/INDEX(Historical!$O$7:$O$1270,MATCH(B136,Historical!$B$7:$B$1301,0)))^(1/10)-1)*100)</f>
        <v>4.1716270294247515</v>
      </c>
      <c r="W136" s="715">
        <f>IF(OR(U136&lt;=0,U136="n/a",V136&lt;=0,V136="n/a"),"n/a",U136/V136)</f>
        <v>0.58129820110402464</v>
      </c>
      <c r="X136" s="716" t="str">
        <f>IF(OR(AJ136&lt;=0,AJ136="n/a",U136&lt;=0,U136="n/a"),"n/a",U136/AJ136)</f>
        <v>n/a</v>
      </c>
      <c r="Y136" s="889"/>
      <c r="Z136" s="663" t="str">
        <f>IF(OR(AC136&lt;0.01,AC136="n/a"),"n/a",M136/AC136*100)</f>
        <v>n/a</v>
      </c>
      <c r="AA136" s="900" t="str">
        <f>IF(OR(AC136&lt;0.01,AC136="n/a"),"n/a",I136/AC136)</f>
        <v>n/a</v>
      </c>
      <c r="AB136" s="901">
        <v>12</v>
      </c>
      <c r="AC136" s="879" t="s">
        <v>136</v>
      </c>
      <c r="AD136" s="879" t="s">
        <v>136</v>
      </c>
      <c r="AE136" s="879" t="s">
        <v>136</v>
      </c>
      <c r="AF136" s="879" t="s">
        <v>136</v>
      </c>
      <c r="AG136" s="879" t="s">
        <v>136</v>
      </c>
      <c r="AH136" s="879" t="s">
        <v>136</v>
      </c>
      <c r="AI136" s="879" t="s">
        <v>136</v>
      </c>
      <c r="AJ136" s="879" t="s">
        <v>136</v>
      </c>
      <c r="AK136" s="879" t="s">
        <v>136</v>
      </c>
      <c r="AL136" s="892" t="s">
        <v>136</v>
      </c>
      <c r="AM136" s="886" t="s">
        <v>136</v>
      </c>
      <c r="AN136" s="879" t="s">
        <v>136</v>
      </c>
      <c r="AO136" s="753" t="str">
        <f>IF(U136="n/a","n/a",IF(AA136&lt;0,"n/a",IF(AA136="n/a","n/a",J136+U136-AA136)))</f>
        <v>n/a</v>
      </c>
      <c r="AP136" s="754">
        <f>IF(U136="n/a","n/a",J136+U136)</f>
        <v>6.1896651702344752</v>
      </c>
      <c r="AQ136" s="902" t="str">
        <f>IF(OR(AC136&lt;0.01,AF136="n/a"),"n/a",(I136/SQRT(22.5*AC136*(I136/AF136))-1)*100)</f>
        <v>n/a</v>
      </c>
      <c r="AR136" s="663">
        <f>INDEX(Historical!$C$7:$C$1279,MATCH(B136,Historical!$B$7:$B$1301,0))*IF(AH136="n/a",1.03,IF(AH136&lt;0,1.01,IF(AH136&gt;10,1.1,(1+AH136/100))))</f>
        <v>1.5965</v>
      </c>
      <c r="AS136" s="900">
        <f>IF($AI136="n/a",1.03*AR136,IF($AI136&lt;0,1.01*AR136,IF($AI136&gt;10,1.1*AR136,(1+$AI136/100)*AR136)))</f>
        <v>1.6443950000000001</v>
      </c>
      <c r="AT136" s="900">
        <f>IF($AK136="n/a",1.03*AS136,IF($AK136&lt;0,1.01*AS136,IF($AK136&gt;10,1.1*AS136,(1+$AK136/100)*AS136)))</f>
        <v>1.69372685</v>
      </c>
      <c r="AU136" s="900">
        <f>IF($AK136="n/a",1.03*AT136,IF($AK136&lt;0,1.01*AT136,IF($AK136&gt;10,1.1*AT136,(1+$AK136/100)*AT136)))</f>
        <v>1.7445386555</v>
      </c>
      <c r="AV136" s="900">
        <f>IF($AK136="n/a",1.03*AU136,IF($AK136&lt;0,1.01*AU136,IF($AK136&gt;10,1.1*AU136,(1+$AK136/100)*AU136)))</f>
        <v>1.796874815165</v>
      </c>
      <c r="AW136" s="663">
        <f>SUM(AR136:AV136)</f>
        <v>8.4760353206649999</v>
      </c>
      <c r="AX136" s="761">
        <f>AW136/I136*100</f>
        <v>19.943612519211765</v>
      </c>
      <c r="AY136" s="948" t="s">
        <v>136</v>
      </c>
      <c r="AZ136" s="886" t="s">
        <v>136</v>
      </c>
      <c r="BA136" s="886" t="s">
        <v>136</v>
      </c>
      <c r="BB136" s="886" t="s">
        <v>136</v>
      </c>
      <c r="BC136" s="886" t="s">
        <v>136</v>
      </c>
      <c r="BD136" s="921" t="s">
        <v>4271</v>
      </c>
      <c r="BE136" s="635">
        <v>1998</v>
      </c>
      <c r="BF136" s="912">
        <f>IF(BE136&gt;2008,0,IF(BE136&gt;2001,1,IF(BE136&gt;1990,2,IF(BE136&gt;1980,3,IF(BE136&gt;1973,4,IF(BE136&gt;1970,5,IF(BE136&gt;1960,6,IF(BE136&gt;1958,7,IF(BE136&gt;1953,8,9)))))))))</f>
        <v>2</v>
      </c>
      <c r="BG136" s="896" t="s">
        <v>136</v>
      </c>
    </row>
    <row r="137" spans="1:59" s="787" customFormat="1" ht="11.25" customHeight="1" x14ac:dyDescent="0.2">
      <c r="A137" s="790" t="s">
        <v>4308</v>
      </c>
      <c r="B137" s="971" t="s">
        <v>3810</v>
      </c>
      <c r="C137" s="946" t="s">
        <v>4325</v>
      </c>
      <c r="D137" s="946" t="s">
        <v>4326</v>
      </c>
      <c r="E137" s="769">
        <v>6</v>
      </c>
      <c r="F137" s="1185">
        <v>704</v>
      </c>
      <c r="G137" s="1198" t="s">
        <v>106</v>
      </c>
      <c r="H137" s="1198" t="s">
        <v>106</v>
      </c>
      <c r="I137" s="770">
        <v>167.35</v>
      </c>
      <c r="J137" s="771">
        <f>(M137/I137)*100</f>
        <v>2.868240215118016</v>
      </c>
      <c r="K137" s="772">
        <v>1.2</v>
      </c>
      <c r="L137" s="773">
        <v>4</v>
      </c>
      <c r="M137" s="774">
        <f>K137*L137</f>
        <v>4.8</v>
      </c>
      <c r="N137" s="775" t="s">
        <v>318</v>
      </c>
      <c r="O137" s="776">
        <v>1.125</v>
      </c>
      <c r="P137" s="777">
        <v>43811</v>
      </c>
      <c r="Q137" s="777">
        <v>43830</v>
      </c>
      <c r="R137" s="774">
        <f>(K137-O137)/O137*100</f>
        <v>6.6666666666666625</v>
      </c>
      <c r="S137" s="714">
        <f>IF(INDEX(Historical!$D$7:$D$1277,MATCH(B137,Historical!$B$7:$B$1301,0))=0,"n/a",(INDEX(Historical!$C$7:$C$1279,MATCH(B137,Historical!$B$7:$B$1301,0))/INDEX(Historical!$D$7:$D$1277,MATCH(B137,Historical!$B$7:$B$1301,0))-1)*100)</f>
        <v>7.0175438596491224</v>
      </c>
      <c r="T137" s="714">
        <f>IF(INDEX(Historical!$F$7:$F$1270,MATCH(B137,Historical!$B$7:$B$1301,0))=0,"n/a",((INDEX(Historical!$C$7:$C$1279,MATCH(B137,Historical!$B$7:$B$1301,0))/INDEX(Historical!$F$7:$F$1270,MATCH(B137,Historical!$B$7:$B$1301,0)))^(1/3)-1)*100)</f>
        <v>8.266793955739038</v>
      </c>
      <c r="U137" s="714">
        <f>IF(INDEX(Historical!$H$7:$H$1270,MATCH(B137,Historical!$B$7:$B$1301,0))=0,"n/a",((INDEX(Historical!$C$7:$C$1279,MATCH(B137,Historical!$B$7:$B$1301,0))/INDEX(Historical!$H$7:$H$1270,MATCH(B137,Historical!$B$7:$B$1301,0)))^(1/5)-1)*100)</f>
        <v>19.594139509622366</v>
      </c>
      <c r="V137" s="714" t="str">
        <f>IF(INDEX(Historical!$O$7:$O$1270,MATCH(B137,Historical!$B$7:$B$1301,0))=0,"n/a",((INDEX(Historical!$C$7:$C$1279,MATCH(B137,Historical!$B$7:$B$1301,0))/INDEX(Historical!$O$7:$O$1270,MATCH(B137,Historical!$B$7:$B$1301,0)))^(1/10)-1)*100)</f>
        <v>n/a</v>
      </c>
      <c r="W137" s="715" t="str">
        <f>IF(OR(U137&lt;=0,U137="n/a",V137&lt;=0,V137="n/a"),"n/a",U137/V137)</f>
        <v>n/a</v>
      </c>
      <c r="X137" s="716">
        <f>IF(OR(AJ137&lt;=0,AJ137="n/a",U137&lt;=0,U137="n/a"),"n/a",U137/AJ137)</f>
        <v>1.351319966180853</v>
      </c>
      <c r="Y137" s="778"/>
      <c r="Z137" s="771">
        <f>IF(OR(AC137&lt;0.01,AC137="n/a"),"n/a",M137/AC137*100)</f>
        <v>271.18644067796606</v>
      </c>
      <c r="AA137" s="779">
        <f>IF(OR(AC137&lt;0.01,AC137="n/a"),"n/a",I137/AC137)</f>
        <v>94.548022598870048</v>
      </c>
      <c r="AB137" s="773">
        <v>12</v>
      </c>
      <c r="AC137" s="780">
        <v>1.77</v>
      </c>
      <c r="AD137" s="780">
        <v>4.71</v>
      </c>
      <c r="AE137" s="780">
        <v>11.96</v>
      </c>
      <c r="AF137" s="780">
        <v>6.67</v>
      </c>
      <c r="AG137" s="780">
        <v>7.0000000000000009</v>
      </c>
      <c r="AH137" s="780">
        <v>45.7</v>
      </c>
      <c r="AI137" s="780">
        <v>26.369999999999997</v>
      </c>
      <c r="AJ137" s="780">
        <v>14.499999999999998</v>
      </c>
      <c r="AK137" s="780">
        <v>19.5</v>
      </c>
      <c r="AL137" s="780">
        <v>69060</v>
      </c>
      <c r="AM137" s="782">
        <v>0.5</v>
      </c>
      <c r="AN137" s="780">
        <v>1.85</v>
      </c>
      <c r="AO137" s="783">
        <f>IF(U137="n/a","n/a",IF(AA137&lt;0,"n/a",IF(AA137="n/a","n/a",J137+U137-AA137)))</f>
        <v>-72.085642874129661</v>
      </c>
      <c r="AP137" s="784">
        <f>IF(U137="n/a","n/a",J137+U137)</f>
        <v>22.46237972474038</v>
      </c>
      <c r="AQ137" s="785">
        <f>IF(OR(AC137&lt;0.01,AF137="n/a"),"n/a",(I137/SQRT(22.5*AC137*(I137/AF137))-1)*100)</f>
        <v>429.41700041312242</v>
      </c>
      <c r="AR137" s="663">
        <f>INDEX(Historical!$C$7:$C$1279,MATCH(B137,Historical!$B$7:$B$1301,0))*IF(AH137="n/a",1.03,IF(AH137&lt;0,1.01,IF(AH137&gt;10,1.1,(1+AH137/100))))</f>
        <v>5.0325000000000006</v>
      </c>
      <c r="AS137" s="779">
        <f>IF($AI137="n/a",1.03*AR137,IF($AI137&lt;0,1.01*AR137,IF($AI137&gt;10,1.1*AR137,(1+$AI137/100)*AR137)))</f>
        <v>5.5357500000000011</v>
      </c>
      <c r="AT137" s="779">
        <f>IF($AK137="n/a",1.03*AS137,IF($AK137&lt;0,1.01*AS137,IF($AK137&gt;10,1.1*AS137,(1+$AK137/100)*AS137)))</f>
        <v>6.0893250000000014</v>
      </c>
      <c r="AU137" s="779">
        <f>IF($AK137="n/a",1.03*AT137,IF($AK137&lt;0,1.01*AT137,IF($AK137&gt;10,1.1*AT137,(1+$AK137/100)*AT137)))</f>
        <v>6.6982575000000022</v>
      </c>
      <c r="AV137" s="779">
        <f>IF($AK137="n/a",1.03*AU137,IF($AK137&lt;0,1.01*AU137,IF($AK137&gt;10,1.1*AU137,(1+$AK137/100)*AU137)))</f>
        <v>7.3680832500000033</v>
      </c>
      <c r="AW137" s="771">
        <f>SUM(AR137:AV137)</f>
        <v>30.72391575000001</v>
      </c>
      <c r="AX137" s="786">
        <f>AW137/I137*100</f>
        <v>18.359077233343299</v>
      </c>
      <c r="AY137" s="949">
        <v>0.37</v>
      </c>
      <c r="AZ137" s="782">
        <v>46.57</v>
      </c>
      <c r="BA137" s="782">
        <v>-5.37</v>
      </c>
      <c r="BB137" s="782">
        <v>3.06</v>
      </c>
      <c r="BC137" s="782">
        <v>12.93</v>
      </c>
      <c r="BD137" s="922"/>
      <c r="BE137" s="635">
        <v>2014</v>
      </c>
      <c r="BF137" s="912">
        <f>IF(BE137&gt;2008,0,IF(BE137&gt;2001,1,IF(BE137&gt;1990,2,IF(BE137&gt;1980,3,IF(BE137&gt;1973,4,IF(BE137&gt;1970,5,IF(BE137&gt;1960,6,IF(BE137&gt;1958,7,IF(BE137&gt;1953,8,9)))))))))</f>
        <v>0</v>
      </c>
      <c r="BG137" s="838">
        <v>1.9</v>
      </c>
    </row>
    <row r="138" spans="1:59" ht="11.25" customHeight="1" x14ac:dyDescent="0.2">
      <c r="A138" s="895" t="s">
        <v>4612</v>
      </c>
      <c r="B138" s="889" t="s">
        <v>4606</v>
      </c>
      <c r="C138" s="946" t="s">
        <v>4199</v>
      </c>
      <c r="D138" s="946" t="s">
        <v>4332</v>
      </c>
      <c r="E138" s="746">
        <v>5</v>
      </c>
      <c r="F138" s="1185">
        <v>774</v>
      </c>
      <c r="G138" s="1185" t="s">
        <v>106</v>
      </c>
      <c r="H138" s="1185" t="s">
        <v>106</v>
      </c>
      <c r="I138" s="888">
        <v>139.54</v>
      </c>
      <c r="J138" s="663">
        <f>(M138/I138)*100</f>
        <v>1.2612870861401748</v>
      </c>
      <c r="K138" s="891">
        <v>0.44</v>
      </c>
      <c r="L138" s="901">
        <v>4</v>
      </c>
      <c r="M138" s="654">
        <f>K138*L138</f>
        <v>1.76</v>
      </c>
      <c r="N138" s="884" t="s">
        <v>719</v>
      </c>
      <c r="O138" s="747">
        <v>0.42</v>
      </c>
      <c r="P138" s="875">
        <v>43913</v>
      </c>
      <c r="Q138" s="875">
        <v>43945</v>
      </c>
      <c r="R138" s="654">
        <f>(K138-O138)/O138*100</f>
        <v>4.7619047619047663</v>
      </c>
      <c r="S138" s="714">
        <f>IF(INDEX(Historical!$D$7:$D$1277,MATCH(B138,Historical!$B$7:$B$1301,0))=0,"n/a",(INDEX(Historical!$C$7:$C$1279,MATCH(B138,Historical!$B$7:$B$1301,0))/INDEX(Historical!$D$7:$D$1277,MATCH(B138,Historical!$B$7:$B$1301,0))-1)*100)</f>
        <v>4.9999999999999822</v>
      </c>
      <c r="T138" s="714">
        <f>IF(INDEX(Historical!$F$7:$F$1270,MATCH(B138,Historical!$B$7:$B$1301,0))=0,"n/a",((INDEX(Historical!$C$7:$C$1279,MATCH(B138,Historical!$B$7:$B$1301,0))/INDEX(Historical!$F$7:$F$1270,MATCH(B138,Historical!$B$7:$B$1301,0)))^(1/3)-1)*100)</f>
        <v>32.63524026321307</v>
      </c>
      <c r="U138" s="714" t="str">
        <f>IF(INDEX(Historical!$H$7:$H$1270,MATCH(B138,Historical!$B$7:$B$1301,0))=0,"n/a",((INDEX(Historical!$C$7:$C$1279,MATCH(B138,Historical!$B$7:$B$1301,0))/INDEX(Historical!$H$7:$H$1270,MATCH(B138,Historical!$B$7:$B$1301,0)))^(1/5)-1)*100)</f>
        <v>n/a</v>
      </c>
      <c r="V138" s="714" t="str">
        <f>IF(INDEX(Historical!$O$7:$O$1270,MATCH(B138,Historical!$B$7:$B$1301,0))=0,"n/a",((INDEX(Historical!$C$7:$C$1279,MATCH(B138,Historical!$B$7:$B$1301,0))/INDEX(Historical!$O$7:$O$1270,MATCH(B138,Historical!$B$7:$B$1301,0)))^(1/10)-1)*100)</f>
        <v>n/a</v>
      </c>
      <c r="W138" s="715" t="str">
        <f>IF(OR(U138&lt;=0,U138="n/a",V138&lt;=0,V138="n/a"),"n/a",U138/V138)</f>
        <v>n/a</v>
      </c>
      <c r="X138" s="716" t="str">
        <f>IF(OR(AJ138&lt;=0,AJ138="n/a",U138&lt;=0,U138="n/a"),"n/a",U138/AJ138)</f>
        <v>n/a</v>
      </c>
      <c r="Y138" s="890"/>
      <c r="Z138" s="663">
        <f>IF(OR(AC138&lt;0.01,AC138="n/a"),"n/a",M138/AC138*100)</f>
        <v>66.165413533834581</v>
      </c>
      <c r="AA138" s="900">
        <f>IF(OR(AC138&lt;0.01,AC138="n/a"),"n/a",I138/AC138)</f>
        <v>52.458646616541344</v>
      </c>
      <c r="AB138" s="901">
        <v>9</v>
      </c>
      <c r="AC138" s="879">
        <v>2.66</v>
      </c>
      <c r="AD138" s="879">
        <v>3.87</v>
      </c>
      <c r="AE138" s="879">
        <v>3.71</v>
      </c>
      <c r="AF138" s="879">
        <v>3.88</v>
      </c>
      <c r="AG138" s="879">
        <v>6.9</v>
      </c>
      <c r="AH138" s="879">
        <v>-66.100000000000009</v>
      </c>
      <c r="AI138" s="879">
        <v>1.48</v>
      </c>
      <c r="AJ138" s="879">
        <v>-4.1000000000000005</v>
      </c>
      <c r="AK138" s="879">
        <v>13</v>
      </c>
      <c r="AL138" s="892">
        <v>4140</v>
      </c>
      <c r="AM138" s="886">
        <v>0.89999999999999991</v>
      </c>
      <c r="AN138" s="879">
        <v>1.07</v>
      </c>
      <c r="AO138" s="753" t="str">
        <f>IF(U138="n/a","n/a",IF(AA138&lt;0,"n/a",IF(AA138="n/a","n/a",J138+U138-AA138)))</f>
        <v>n/a</v>
      </c>
      <c r="AP138" s="754" t="str">
        <f>IF(U138="n/a","n/a",J138+U138)</f>
        <v>n/a</v>
      </c>
      <c r="AQ138" s="902">
        <f>IF(OR(AC138&lt;0.01,AF138="n/a"),"n/a",(I138/SQRT(22.5*AC138*(I138/AF138))-1)*100)</f>
        <v>200.7690504705713</v>
      </c>
      <c r="AR138" s="663">
        <f>INDEX(Historical!$C$7:$C$1279,MATCH(B138,Historical!$B$7:$B$1301,0))*IF(AH138="n/a",1.03,IF(AH138&lt;0,1.01,IF(AH138&gt;10,1.1,(1+AH138/100))))</f>
        <v>1.6967999999999999</v>
      </c>
      <c r="AS138" s="900">
        <f>IF($AI138="n/a",1.03*AR138,IF($AI138&lt;0,1.01*AR138,IF($AI138&gt;10,1.1*AR138,(1+$AI138/100)*AR138)))</f>
        <v>1.7219126399999998</v>
      </c>
      <c r="AT138" s="900">
        <f>IF($AK138="n/a",1.03*AS138,IF($AK138&lt;0,1.01*AS138,IF($AK138&gt;10,1.1*AS138,(1+$AK138/100)*AS138)))</f>
        <v>1.8941039039999998</v>
      </c>
      <c r="AU138" s="900">
        <f>IF($AK138="n/a",1.03*AT138,IF($AK138&lt;0,1.01*AT138,IF($AK138&gt;10,1.1*AT138,(1+$AK138/100)*AT138)))</f>
        <v>2.0835142944</v>
      </c>
      <c r="AV138" s="900">
        <f>IF($AK138="n/a",1.03*AU138,IF($AK138&lt;0,1.01*AU138,IF($AK138&gt;10,1.1*AU138,(1+$AK138/100)*AU138)))</f>
        <v>2.2918657238400004</v>
      </c>
      <c r="AW138" s="663">
        <f>SUM(AR138:AV138)</f>
        <v>9.6881965622399999</v>
      </c>
      <c r="AX138" s="761">
        <f>AW138/I138*100</f>
        <v>6.942952961330084</v>
      </c>
      <c r="AY138" s="948">
        <v>1.28</v>
      </c>
      <c r="AZ138" s="886">
        <v>63.660000000000004</v>
      </c>
      <c r="BA138" s="886">
        <v>-17.5</v>
      </c>
      <c r="BB138" s="886">
        <v>4.96</v>
      </c>
      <c r="BC138" s="886">
        <v>1.66</v>
      </c>
      <c r="BE138" s="635">
        <v>2016</v>
      </c>
      <c r="BF138" s="912">
        <f>IF(BE138&gt;2008,0,IF(BE138&gt;2001,1,IF(BE138&gt;1990,2,IF(BE138&gt;1980,3,IF(BE138&gt;1973,4,IF(BE138&gt;1970,5,IF(BE138&gt;1960,6,IF(BE138&gt;1958,7,IF(BE138&gt;1953,8,9)))))))))</f>
        <v>0</v>
      </c>
      <c r="BG138" s="896">
        <v>3</v>
      </c>
    </row>
    <row r="139" spans="1:59" ht="11.25" customHeight="1" x14ac:dyDescent="0.2">
      <c r="A139" s="894" t="s">
        <v>1079</v>
      </c>
      <c r="B139" s="889" t="s">
        <v>1080</v>
      </c>
      <c r="C139" s="946" t="s">
        <v>4349</v>
      </c>
      <c r="D139" s="946" t="s">
        <v>4358</v>
      </c>
      <c r="E139" s="746">
        <v>9</v>
      </c>
      <c r="F139" s="1185">
        <v>499</v>
      </c>
      <c r="G139" s="1185" t="s">
        <v>106</v>
      </c>
      <c r="H139" s="1185" t="s">
        <v>106</v>
      </c>
      <c r="I139" s="888">
        <v>77.36</v>
      </c>
      <c r="J139" s="663">
        <f>(M139/I139)*100</f>
        <v>3.5160289555325757</v>
      </c>
      <c r="K139" s="891">
        <v>0.68</v>
      </c>
      <c r="L139" s="901">
        <v>4</v>
      </c>
      <c r="M139" s="654">
        <f>K139*L139</f>
        <v>2.72</v>
      </c>
      <c r="N139" s="884" t="s">
        <v>3953</v>
      </c>
      <c r="O139" s="747">
        <v>0.66</v>
      </c>
      <c r="P139" s="875">
        <v>43972</v>
      </c>
      <c r="Q139" s="875">
        <v>43987</v>
      </c>
      <c r="R139" s="654">
        <f>(K139-O139)/O139*100</f>
        <v>3.0303030303030329</v>
      </c>
      <c r="S139" s="714">
        <f>IF(INDEX(Historical!$D$7:$D$1277,MATCH(B139,Historical!$B$7:$B$1301,0))=0,"n/a",(INDEX(Historical!$C$7:$C$1279,MATCH(B139,Historical!$B$7:$B$1301,0))/INDEX(Historical!$D$7:$D$1277,MATCH(B139,Historical!$B$7:$B$1301,0))-1)*100)</f>
        <v>15.094339622641506</v>
      </c>
      <c r="T139" s="714">
        <f>IF(INDEX(Historical!$F$7:$F$1270,MATCH(B139,Historical!$B$7:$B$1301,0))=0,"n/a",((INDEX(Historical!$C$7:$C$1279,MATCH(B139,Historical!$B$7:$B$1301,0))/INDEX(Historical!$F$7:$F$1270,MATCH(B139,Historical!$B$7:$B$1301,0)))^(1/3)-1)*100)</f>
        <v>17.346721269258715</v>
      </c>
      <c r="U139" s="714">
        <f>IF(INDEX(Historical!$H$7:$H$1270,MATCH(B139,Historical!$B$7:$B$1301,0))=0,"n/a",((INDEX(Historical!$C$7:$C$1279,MATCH(B139,Historical!$B$7:$B$1301,0))/INDEX(Historical!$H$7:$H$1270,MATCH(B139,Historical!$B$7:$B$1301,0)))^(1/5)-1)*100)</f>
        <v>15.835264030516516</v>
      </c>
      <c r="V139" s="714" t="str">
        <f>IF(INDEX(Historical!$O$7:$O$1270,MATCH(B139,Historical!$B$7:$B$1301,0))=0,"n/a",((INDEX(Historical!$C$7:$C$1279,MATCH(B139,Historical!$B$7:$B$1301,0))/INDEX(Historical!$O$7:$O$1270,MATCH(B139,Historical!$B$7:$B$1301,0)))^(1/10)-1)*100)</f>
        <v>n/a</v>
      </c>
      <c r="W139" s="715" t="str">
        <f>IF(OR(U139&lt;=0,U139="n/a",V139&lt;=0,V139="n/a"),"n/a",U139/V139)</f>
        <v>n/a</v>
      </c>
      <c r="X139" s="716">
        <f>IF(OR(AJ139&lt;=0,AJ139="n/a",U139&lt;=0,U139="n/a"),"n/a",U139/AJ139)</f>
        <v>0.1361587620852667</v>
      </c>
      <c r="Y139" s="890"/>
      <c r="Z139" s="663">
        <f>IF(OR(AC139&lt;0.01,AC139="n/a"),"n/a",M139/AC139*100)</f>
        <v>335.80246913580243</v>
      </c>
      <c r="AA139" s="900">
        <f>IF(OR(AC139&lt;0.01,AC139="n/a"),"n/a",I139/AC139)</f>
        <v>95.506172839506164</v>
      </c>
      <c r="AB139" s="901">
        <v>12</v>
      </c>
      <c r="AC139" s="879">
        <v>0.81</v>
      </c>
      <c r="AD139" s="879">
        <v>2.16</v>
      </c>
      <c r="AE139" s="879">
        <v>6.92</v>
      </c>
      <c r="AF139" s="881" t="s">
        <v>136</v>
      </c>
      <c r="AG139" s="879" t="s">
        <v>136</v>
      </c>
      <c r="AH139" s="879">
        <v>29.5</v>
      </c>
      <c r="AI139" s="879">
        <v>34.4</v>
      </c>
      <c r="AJ139" s="879">
        <v>116.3</v>
      </c>
      <c r="AK139" s="879">
        <v>44.61</v>
      </c>
      <c r="AL139" s="892">
        <v>3830</v>
      </c>
      <c r="AM139" s="886">
        <v>10.5</v>
      </c>
      <c r="AN139" s="879" t="s">
        <v>136</v>
      </c>
      <c r="AO139" s="753">
        <f>IF(U139="n/a","n/a",IF(AA139&lt;0,"n/a",IF(AA139="n/a","n/a",J139+U139-AA139)))</f>
        <v>-76.154879853457075</v>
      </c>
      <c r="AP139" s="754">
        <f>IF(U139="n/a","n/a",J139+U139)</f>
        <v>19.351292986049092</v>
      </c>
      <c r="AQ139" s="902" t="str">
        <f>IF(OR(AC139&lt;0.01,AF139="n/a"),"n/a",(I139/SQRT(22.5*AC139*(I139/AF139))-1)*100)</f>
        <v>n/a</v>
      </c>
      <c r="AR139" s="663">
        <f>INDEX(Historical!$C$7:$C$1279,MATCH(B139,Historical!$B$7:$B$1301,0))*IF(AH139="n/a",1.03,IF(AH139&lt;0,1.01,IF(AH139&gt;10,1.1,(1+AH139/100))))</f>
        <v>2.6840000000000002</v>
      </c>
      <c r="AS139" s="900">
        <f>IF($AI139="n/a",1.03*AR139,IF($AI139&lt;0,1.01*AR139,IF($AI139&gt;10,1.1*AR139,(1+$AI139/100)*AR139)))</f>
        <v>2.9524000000000004</v>
      </c>
      <c r="AT139" s="900">
        <f>IF($AK139="n/a",1.03*AS139,IF($AK139&lt;0,1.01*AS139,IF($AK139&gt;10,1.1*AS139,(1+$AK139/100)*AS139)))</f>
        <v>3.2476400000000005</v>
      </c>
      <c r="AU139" s="900">
        <f>IF($AK139="n/a",1.03*AT139,IF($AK139&lt;0,1.01*AT139,IF($AK139&gt;10,1.1*AT139,(1+$AK139/100)*AT139)))</f>
        <v>3.572404000000001</v>
      </c>
      <c r="AV139" s="900">
        <f>IF($AK139="n/a",1.03*AU139,IF($AK139&lt;0,1.01*AU139,IF($AK139&gt;10,1.1*AU139,(1+$AK139/100)*AU139)))</f>
        <v>3.9296444000000013</v>
      </c>
      <c r="AW139" s="663">
        <f>SUM(AR139:AV139)</f>
        <v>16.386088400000002</v>
      </c>
      <c r="AX139" s="761">
        <f>AW139/I139*100</f>
        <v>21.181603412616344</v>
      </c>
      <c r="AY139" s="948">
        <v>0.24</v>
      </c>
      <c r="AZ139" s="886">
        <v>45.300000000000004</v>
      </c>
      <c r="BA139" s="886">
        <v>-16.78</v>
      </c>
      <c r="BB139" s="886">
        <v>-3.17</v>
      </c>
      <c r="BC139" s="886">
        <v>8.6199999999999992</v>
      </c>
      <c r="BD139" s="1061"/>
      <c r="BE139" s="635">
        <v>2012</v>
      </c>
      <c r="BF139" s="912">
        <f>IF(BE139&gt;2008,0,IF(BE139&gt;2001,1,IF(BE139&gt;1990,2,IF(BE139&gt;1980,3,IF(BE139&gt;1973,4,IF(BE139&gt;1970,5,IF(BE139&gt;1960,6,IF(BE139&gt;1958,7,IF(BE139&gt;1953,8,9)))))))))</f>
        <v>0</v>
      </c>
      <c r="BG139" s="896" t="s">
        <v>136</v>
      </c>
    </row>
    <row r="140" spans="1:59" ht="11.25" customHeight="1" x14ac:dyDescent="0.2">
      <c r="A140" s="877" t="s">
        <v>1040</v>
      </c>
      <c r="B140" s="889" t="s">
        <v>1041</v>
      </c>
      <c r="C140" s="946" t="s">
        <v>4199</v>
      </c>
      <c r="D140" s="946" t="s">
        <v>4344</v>
      </c>
      <c r="E140" s="746">
        <v>7</v>
      </c>
      <c r="F140" s="1185">
        <v>618</v>
      </c>
      <c r="G140" s="1185" t="s">
        <v>106</v>
      </c>
      <c r="H140" s="1185" t="s">
        <v>106</v>
      </c>
      <c r="I140" s="888">
        <v>116.18</v>
      </c>
      <c r="J140" s="663">
        <f>(M140/I140)*100</f>
        <v>1.3083146841108624</v>
      </c>
      <c r="K140" s="891">
        <v>0.38</v>
      </c>
      <c r="L140" s="901">
        <v>4</v>
      </c>
      <c r="M140" s="654">
        <f>K140*L140</f>
        <v>1.52</v>
      </c>
      <c r="N140" s="884" t="s">
        <v>142</v>
      </c>
      <c r="O140" s="747">
        <v>0.29499999999999998</v>
      </c>
      <c r="P140" s="875">
        <v>43790</v>
      </c>
      <c r="Q140" s="875">
        <v>43808</v>
      </c>
      <c r="R140" s="654">
        <f>(K140-O140)/O140*100</f>
        <v>28.813559322033903</v>
      </c>
      <c r="S140" s="714">
        <f>IF(INDEX(Historical!$D$7:$D$1277,MATCH(B140,Historical!$B$7:$B$1301,0))=0,"n/a",(INDEX(Historical!$C$7:$C$1279,MATCH(B140,Historical!$B$7:$B$1301,0))/INDEX(Historical!$D$7:$D$1277,MATCH(B140,Historical!$B$7:$B$1301,0))-1)*100)</f>
        <v>36.756756756756737</v>
      </c>
      <c r="T140" s="714">
        <f>IF(INDEX(Historical!$F$7:$F$1270,MATCH(B140,Historical!$B$7:$B$1301,0))=0,"n/a",((INDEX(Historical!$C$7:$C$1279,MATCH(B140,Historical!$B$7:$B$1301,0))/INDEX(Historical!$F$7:$F$1270,MATCH(B140,Historical!$B$7:$B$1301,0)))^(1/3)-1)*100)</f>
        <v>37.889459508382096</v>
      </c>
      <c r="U140" s="714">
        <f>IF(INDEX(Historical!$H$7:$H$1270,MATCH(B140,Historical!$B$7:$B$1301,0))=0,"n/a",((INDEX(Historical!$C$7:$C$1279,MATCH(B140,Historical!$B$7:$B$1301,0))/INDEX(Historical!$H$7:$H$1270,MATCH(B140,Historical!$B$7:$B$1301,0)))^(1/5)-1)*100)</f>
        <v>45.348710388250304</v>
      </c>
      <c r="V140" s="714" t="str">
        <f>IF(INDEX(Historical!$O$7:$O$1270,MATCH(B140,Historical!$B$7:$B$1301,0))=0,"n/a",((INDEX(Historical!$C$7:$C$1279,MATCH(B140,Historical!$B$7:$B$1301,0))/INDEX(Historical!$O$7:$O$1270,MATCH(B140,Historical!$B$7:$B$1301,0)))^(1/10)-1)*100)</f>
        <v>n/a</v>
      </c>
      <c r="W140" s="715" t="str">
        <f>IF(OR(U140&lt;=0,U140="n/a",V140&lt;=0,V140="n/a"),"n/a",U140/V140)</f>
        <v>n/a</v>
      </c>
      <c r="X140" s="716">
        <f>IF(OR(AJ140&lt;=0,AJ140="n/a",U140&lt;=0,U140="n/a"),"n/a",U140/AJ140)</f>
        <v>1.5856192443444164</v>
      </c>
      <c r="Y140" s="667"/>
      <c r="Z140" s="663">
        <f>IF(OR(AC140&lt;0.01,AC140="n/a"),"n/a",M140/AC140*100)</f>
        <v>29.6875</v>
      </c>
      <c r="AA140" s="900">
        <f>IF(OR(AC140&lt;0.01,AC140="n/a"),"n/a",I140/AC140)</f>
        <v>22.69140625</v>
      </c>
      <c r="AB140" s="901">
        <v>12</v>
      </c>
      <c r="AC140" s="879">
        <v>5.12</v>
      </c>
      <c r="AD140" s="879">
        <v>2.4500000000000002</v>
      </c>
      <c r="AE140" s="879">
        <v>0.91</v>
      </c>
      <c r="AF140" s="879">
        <v>18.3</v>
      </c>
      <c r="AG140" s="879">
        <v>80.800000000000011</v>
      </c>
      <c r="AH140" s="879">
        <v>19.400000000000002</v>
      </c>
      <c r="AI140" s="879">
        <v>11.690000000000001</v>
      </c>
      <c r="AJ140" s="879">
        <v>28.599999999999998</v>
      </c>
      <c r="AK140" s="879">
        <v>9.1</v>
      </c>
      <c r="AL140" s="892">
        <v>16820</v>
      </c>
      <c r="AM140" s="886">
        <v>0.6</v>
      </c>
      <c r="AN140" s="879">
        <v>3.9</v>
      </c>
      <c r="AO140" s="753">
        <f>IF(U140="n/a","n/a",IF(AA140&lt;0,"n/a",IF(AA140="n/a","n/a",J140+U140-AA140)))</f>
        <v>23.965618822361165</v>
      </c>
      <c r="AP140" s="754">
        <f>IF(U140="n/a","n/a",J140+U140)</f>
        <v>46.657025072361165</v>
      </c>
      <c r="AQ140" s="902">
        <f>IF(OR(AC140&lt;0.01,AF140="n/a"),"n/a",(I140/SQRT(22.5*AC140*(I140/AF140))-1)*100)</f>
        <v>329.60071093206233</v>
      </c>
      <c r="AR140" s="663">
        <f>INDEX(Historical!$C$7:$C$1279,MATCH(B140,Historical!$B$7:$B$1301,0))*IF(AH140="n/a",1.03,IF(AH140&lt;0,1.01,IF(AH140&gt;10,1.1,(1+AH140/100))))</f>
        <v>1.3915</v>
      </c>
      <c r="AS140" s="900">
        <f>IF($AI140="n/a",1.03*AR140,IF($AI140&lt;0,1.01*AR140,IF($AI140&gt;10,1.1*AR140,(1+$AI140/100)*AR140)))</f>
        <v>1.5306500000000001</v>
      </c>
      <c r="AT140" s="900">
        <f>IF($AK140="n/a",1.03*AS140,IF($AK140&lt;0,1.01*AS140,IF($AK140&gt;10,1.1*AS140,(1+$AK140/100)*AS140)))</f>
        <v>1.66993915</v>
      </c>
      <c r="AU140" s="900">
        <f>IF($AK140="n/a",1.03*AT140,IF($AK140&lt;0,1.01*AT140,IF($AK140&gt;10,1.1*AT140,(1+$AK140/100)*AT140)))</f>
        <v>1.8219036126499999</v>
      </c>
      <c r="AV140" s="900">
        <f>IF($AK140="n/a",1.03*AU140,IF($AK140&lt;0,1.01*AU140,IF($AK140&gt;10,1.1*AU140,(1+$AK140/100)*AU140)))</f>
        <v>1.9876968414011498</v>
      </c>
      <c r="AW140" s="663">
        <f>SUM(AR140:AV140)</f>
        <v>8.4016896040511497</v>
      </c>
      <c r="AX140" s="761">
        <f>AW140/I140*100</f>
        <v>7.231614394948485</v>
      </c>
      <c r="AY140" s="948">
        <v>1.19</v>
      </c>
      <c r="AZ140" s="886">
        <v>58.3</v>
      </c>
      <c r="BA140" s="886">
        <v>-20.47</v>
      </c>
      <c r="BB140" s="886">
        <v>5.33</v>
      </c>
      <c r="BC140" s="886">
        <v>-3.9800000000000004</v>
      </c>
      <c r="BE140" s="635">
        <v>2014</v>
      </c>
      <c r="BF140" s="912">
        <f>IF(BE140&gt;2008,0,IF(BE140&gt;2001,1,IF(BE140&gt;1990,2,IF(BE140&gt;1980,3,IF(BE140&gt;1973,4,IF(BE140&gt;1970,5,IF(BE140&gt;1960,6,IF(BE140&gt;1958,7,IF(BE140&gt;1953,8,9)))))))))</f>
        <v>0</v>
      </c>
      <c r="BG140" s="896">
        <v>9.4</v>
      </c>
    </row>
    <row r="141" spans="1:59" ht="11.25" customHeight="1" x14ac:dyDescent="0.2">
      <c r="A141" s="877" t="s">
        <v>1044</v>
      </c>
      <c r="B141" s="889" t="s">
        <v>1045</v>
      </c>
      <c r="C141" s="946" t="s">
        <v>123</v>
      </c>
      <c r="D141" s="946" t="s">
        <v>4180</v>
      </c>
      <c r="E141" s="746">
        <v>10</v>
      </c>
      <c r="F141" s="1185">
        <v>325</v>
      </c>
      <c r="G141" s="1197" t="s">
        <v>106</v>
      </c>
      <c r="H141" s="1197" t="s">
        <v>106</v>
      </c>
      <c r="I141" s="888">
        <v>86.34</v>
      </c>
      <c r="J141" s="663">
        <f>(M141/I141)*100</f>
        <v>2.8723650683344917</v>
      </c>
      <c r="K141" s="891">
        <v>0.62</v>
      </c>
      <c r="L141" s="901">
        <v>4</v>
      </c>
      <c r="M141" s="654">
        <f>K141*L141</f>
        <v>2.48</v>
      </c>
      <c r="N141" s="884" t="s">
        <v>692</v>
      </c>
      <c r="O141" s="747">
        <v>0.54</v>
      </c>
      <c r="P141" s="880">
        <v>43581</v>
      </c>
      <c r="Q141" s="880">
        <v>43594</v>
      </c>
      <c r="R141" s="654">
        <f>(K141-O141)/O141*100</f>
        <v>14.814814814814806</v>
      </c>
      <c r="S141" s="714">
        <f>IF(INDEX(Historical!$D$7:$D$1277,MATCH(B141,Historical!$B$7:$B$1301,0))=0,"n/a",(INDEX(Historical!$C$7:$C$1279,MATCH(B141,Historical!$B$7:$B$1301,0))/INDEX(Historical!$D$7:$D$1277,MATCH(B141,Historical!$B$7:$B$1301,0))-1)*100)</f>
        <v>15.384615384615374</v>
      </c>
      <c r="T141" s="714">
        <f>IF(INDEX(Historical!$F$7:$F$1270,MATCH(B141,Historical!$B$7:$B$1301,0))=0,"n/a",((INDEX(Historical!$C$7:$C$1279,MATCH(B141,Historical!$B$7:$B$1301,0))/INDEX(Historical!$F$7:$F$1270,MATCH(B141,Historical!$B$7:$B$1301,0)))^(1/3)-1)*100)</f>
        <v>20.25709773288682</v>
      </c>
      <c r="U141" s="714">
        <f>IF(INDEX(Historical!$H$7:$H$1270,MATCH(B141,Historical!$B$7:$B$1301,0))=0,"n/a",((INDEX(Historical!$C$7:$C$1279,MATCH(B141,Historical!$B$7:$B$1301,0))/INDEX(Historical!$H$7:$H$1270,MATCH(B141,Historical!$B$7:$B$1301,0)))^(1/5)-1)*100)</f>
        <v>20.877552695710587</v>
      </c>
      <c r="V141" s="714">
        <f>IF(INDEX(Historical!$O$7:$O$1270,MATCH(B141,Historical!$B$7:$B$1301,0))=0,"n/a",((INDEX(Historical!$C$7:$C$1279,MATCH(B141,Historical!$B$7:$B$1301,0))/INDEX(Historical!$O$7:$O$1270,MATCH(B141,Historical!$B$7:$B$1301,0)))^(1/10)-1)*100)</f>
        <v>31.101942303974983</v>
      </c>
      <c r="W141" s="715">
        <f>IF(OR(U141&lt;=0,U141="n/a",V141&lt;=0,V141="n/a"),"n/a",U141/V141)</f>
        <v>0.67126202253427536</v>
      </c>
      <c r="X141" s="716">
        <f>IF(OR(AJ141&lt;=0,AJ141="n/a",U141&lt;=0,U141="n/a"),"n/a",U141/AJ141)</f>
        <v>1.8640672049741593</v>
      </c>
      <c r="Y141" s="673"/>
      <c r="Z141" s="663">
        <f>IF(OR(AC141&lt;0.01,AC141="n/a"),"n/a",M141/AC141*100)</f>
        <v>40.789473684210527</v>
      </c>
      <c r="AA141" s="900">
        <f>IF(OR(AC141&lt;0.01,AC141="n/a"),"n/a",I141/AC141)</f>
        <v>14.200657894736842</v>
      </c>
      <c r="AB141" s="901">
        <v>12</v>
      </c>
      <c r="AC141" s="879">
        <v>6.08</v>
      </c>
      <c r="AD141" s="879">
        <v>3.06</v>
      </c>
      <c r="AE141" s="879">
        <v>1.71</v>
      </c>
      <c r="AF141" s="879">
        <v>4.16</v>
      </c>
      <c r="AG141" s="879">
        <v>27.700000000000003</v>
      </c>
      <c r="AH141" s="879">
        <v>-22.6</v>
      </c>
      <c r="AI141" s="879">
        <v>30.990000000000002</v>
      </c>
      <c r="AJ141" s="879">
        <v>11.200000000000001</v>
      </c>
      <c r="AK141" s="879">
        <v>4.5999999999999996</v>
      </c>
      <c r="AL141" s="892">
        <v>10380</v>
      </c>
      <c r="AM141" s="886">
        <v>0.89999999999999991</v>
      </c>
      <c r="AN141" s="879">
        <v>1.68</v>
      </c>
      <c r="AO141" s="753">
        <f>IF(U141="n/a","n/a",IF(AA141&lt;0,"n/a",IF(AA141="n/a","n/a",J141+U141-AA141)))</f>
        <v>9.5492598693082371</v>
      </c>
      <c r="AP141" s="754">
        <f>IF(U141="n/a","n/a",J141+U141)</f>
        <v>23.74991776404508</v>
      </c>
      <c r="AQ141" s="902">
        <f>IF(OR(AC141&lt;0.01,AF141="n/a"),"n/a",(I141/SQRT(22.5*AC141*(I141/AF141))-1)*100)</f>
        <v>62.035300464100196</v>
      </c>
      <c r="AR141" s="663">
        <f>INDEX(Historical!$C$7:$C$1279,MATCH(B141,Historical!$B$7:$B$1301,0))*IF(AH141="n/a",1.03,IF(AH141&lt;0,1.01,IF(AH141&gt;10,1.1,(1+AH141/100))))</f>
        <v>2.4239999999999999</v>
      </c>
      <c r="AS141" s="900">
        <f>IF($AI141="n/a",1.03*AR141,IF($AI141&lt;0,1.01*AR141,IF($AI141&gt;10,1.1*AR141,(1+$AI141/100)*AR141)))</f>
        <v>2.6664000000000003</v>
      </c>
      <c r="AT141" s="900">
        <f>IF($AK141="n/a",1.03*AS141,IF($AK141&lt;0,1.01*AS141,IF($AK141&gt;10,1.1*AS141,(1+$AK141/100)*AS141)))</f>
        <v>2.7890544000000004</v>
      </c>
      <c r="AU141" s="900">
        <f>IF($AK141="n/a",1.03*AT141,IF($AK141&lt;0,1.01*AT141,IF($AK141&gt;10,1.1*AT141,(1+$AK141/100)*AT141)))</f>
        <v>2.9173509024000004</v>
      </c>
      <c r="AV141" s="900">
        <f>IF($AK141="n/a",1.03*AU141,IF($AK141&lt;0,1.01*AU141,IF($AK141&gt;10,1.1*AU141,(1+$AK141/100)*AU141)))</f>
        <v>3.0515490439104007</v>
      </c>
      <c r="AW141" s="663">
        <f>SUM(AR141:AV141)</f>
        <v>13.848354346310401</v>
      </c>
      <c r="AX141" s="761">
        <f>AW141/I141*100</f>
        <v>16.039326321879084</v>
      </c>
      <c r="AY141" s="948">
        <v>1.36</v>
      </c>
      <c r="AZ141" s="886">
        <v>63.83</v>
      </c>
      <c r="BA141" s="886">
        <v>-33</v>
      </c>
      <c r="BB141" s="886">
        <v>1.4000000000000001</v>
      </c>
      <c r="BC141" s="886">
        <v>-16.38</v>
      </c>
      <c r="BE141" s="635">
        <v>2010</v>
      </c>
      <c r="BF141" s="912">
        <f>IF(BE141&gt;2008,0,IF(BE141&gt;2001,1,IF(BE141&gt;1990,2,IF(BE141&gt;1980,3,IF(BE141&gt;1973,4,IF(BE141&gt;1970,5,IF(BE141&gt;1960,6,IF(BE141&gt;1958,7,IF(BE141&gt;1953,8,9)))))))))</f>
        <v>0</v>
      </c>
      <c r="BG141" s="896">
        <v>7.7</v>
      </c>
    </row>
    <row r="142" spans="1:59" ht="11.25" customHeight="1" x14ac:dyDescent="0.2">
      <c r="A142" s="877" t="s">
        <v>1022</v>
      </c>
      <c r="B142" s="889" t="s">
        <v>1023</v>
      </c>
      <c r="C142" s="946" t="s">
        <v>108</v>
      </c>
      <c r="D142" s="946" t="s">
        <v>4345</v>
      </c>
      <c r="E142" s="746">
        <v>8</v>
      </c>
      <c r="F142" s="1185">
        <v>542</v>
      </c>
      <c r="G142" s="1182" t="s">
        <v>37</v>
      </c>
      <c r="H142" s="1182" t="s">
        <v>37</v>
      </c>
      <c r="I142" s="888">
        <v>33.25</v>
      </c>
      <c r="J142" s="663">
        <f>(M142/I142)*100</f>
        <v>4.5714285714285712</v>
      </c>
      <c r="K142" s="891">
        <v>0.38</v>
      </c>
      <c r="L142" s="901">
        <v>4</v>
      </c>
      <c r="M142" s="654">
        <f>K142*L142</f>
        <v>1.52</v>
      </c>
      <c r="N142" s="884" t="s">
        <v>145</v>
      </c>
      <c r="O142" s="747">
        <v>0.37</v>
      </c>
      <c r="P142" s="875">
        <v>43810</v>
      </c>
      <c r="Q142" s="875">
        <v>43830</v>
      </c>
      <c r="R142" s="654">
        <f>(K142-O142)/O142*100</f>
        <v>2.7027027027027053</v>
      </c>
      <c r="S142" s="714">
        <f>IF(INDEX(Historical!$D$7:$D$1277,MATCH(B142,Historical!$B$7:$B$1301,0))=0,"n/a",(INDEX(Historical!$C$7:$C$1279,MATCH(B142,Historical!$B$7:$B$1301,0))/INDEX(Historical!$D$7:$D$1277,MATCH(B142,Historical!$B$7:$B$1301,0))-1)*100)</f>
        <v>7.2463768115942129</v>
      </c>
      <c r="T142" s="714">
        <f>IF(INDEX(Historical!$F$7:$F$1270,MATCH(B142,Historical!$B$7:$B$1301,0))=0,"n/a",((INDEX(Historical!$C$7:$C$1279,MATCH(B142,Historical!$B$7:$B$1301,0))/INDEX(Historical!$F$7:$F$1270,MATCH(B142,Historical!$B$7:$B$1301,0)))^(1/3)-1)*100)</f>
        <v>4.9584113452102008</v>
      </c>
      <c r="U142" s="714">
        <f>IF(INDEX(Historical!$H$7:$H$1270,MATCH(B142,Historical!$B$7:$B$1301,0))=0,"n/a",((INDEX(Historical!$C$7:$C$1279,MATCH(B142,Historical!$B$7:$B$1301,0))/INDEX(Historical!$H$7:$H$1270,MATCH(B142,Historical!$B$7:$B$1301,0)))^(1/5)-1)*100)</f>
        <v>4.6347501481522668</v>
      </c>
      <c r="V142" s="714">
        <f>IF(INDEX(Historical!$O$7:$O$1270,MATCH(B142,Historical!$B$7:$B$1301,0))=0,"n/a",((INDEX(Historical!$C$7:$C$1279,MATCH(B142,Historical!$B$7:$B$1301,0))/INDEX(Historical!$O$7:$O$1270,MATCH(B142,Historical!$B$7:$B$1301,0)))^(1/10)-1)*100)</f>
        <v>2.8263379797903054</v>
      </c>
      <c r="W142" s="715">
        <f>IF(OR(U142&lt;=0,U142="n/a",V142&lt;=0,V142="n/a"),"n/a",U142/V142)</f>
        <v>1.6398428571858674</v>
      </c>
      <c r="X142" s="716">
        <f>IF(OR(AJ142&lt;=0,AJ142="n/a",U142&lt;=0,U142="n/a"),"n/a",U142/AJ142)</f>
        <v>0.52667615319912131</v>
      </c>
      <c r="Y142" s="673"/>
      <c r="Z142" s="663">
        <f>IF(OR(AC142&lt;0.01,AC142="n/a"),"n/a",M142/AC142*100)</f>
        <v>28.517823639774857</v>
      </c>
      <c r="AA142" s="900">
        <f>IF(OR(AC142&lt;0.01,AC142="n/a"),"n/a",I142/AC142)</f>
        <v>6.2382739212007507</v>
      </c>
      <c r="AB142" s="901">
        <v>12</v>
      </c>
      <c r="AC142" s="879">
        <v>5.33</v>
      </c>
      <c r="AD142" s="879" t="s">
        <v>136</v>
      </c>
      <c r="AE142" s="879">
        <v>1.39</v>
      </c>
      <c r="AF142" s="879">
        <v>0.69</v>
      </c>
      <c r="AG142" s="879">
        <v>11.200000000000001</v>
      </c>
      <c r="AH142" s="879">
        <v>6.2</v>
      </c>
      <c r="AI142" s="879" t="s">
        <v>136</v>
      </c>
      <c r="AJ142" s="879">
        <v>8.7999999999999989</v>
      </c>
      <c r="AK142" s="879" t="s">
        <v>136</v>
      </c>
      <c r="AL142" s="892">
        <v>134.96</v>
      </c>
      <c r="AM142" s="886">
        <v>5.5</v>
      </c>
      <c r="AN142" s="879">
        <v>0.79</v>
      </c>
      <c r="AO142" s="753">
        <f>IF(U142="n/a","n/a",IF(AA142&lt;0,"n/a",IF(AA142="n/a","n/a",J142+U142-AA142)))</f>
        <v>2.9679047983800864</v>
      </c>
      <c r="AP142" s="754">
        <f>IF(U142="n/a","n/a",J142+U142)</f>
        <v>9.2061787195808371</v>
      </c>
      <c r="AQ142" s="902">
        <f>IF(OR(AC142&lt;0.01,AF142="n/a"),"n/a",(I142/SQRT(22.5*AC142*(I142/AF142))-1)*100)</f>
        <v>-56.261336678309078</v>
      </c>
      <c r="AR142" s="663">
        <f>INDEX(Historical!$C$7:$C$1279,MATCH(B142,Historical!$B$7:$B$1301,0))*IF(AH142="n/a",1.03,IF(AH142&lt;0,1.01,IF(AH142&gt;10,1.1,(1+AH142/100))))</f>
        <v>1.57176</v>
      </c>
      <c r="AS142" s="900">
        <f>IF($AI142="n/a",1.03*AR142,IF($AI142&lt;0,1.01*AR142,IF($AI142&gt;10,1.1*AR142,(1+$AI142/100)*AR142)))</f>
        <v>1.6189128000000002</v>
      </c>
      <c r="AT142" s="900">
        <f>IF($AK142="n/a",1.03*AS142,IF($AK142&lt;0,1.01*AS142,IF($AK142&gt;10,1.1*AS142,(1+$AK142/100)*AS142)))</f>
        <v>1.6674801840000002</v>
      </c>
      <c r="AU142" s="900">
        <f>IF($AK142="n/a",1.03*AT142,IF($AK142&lt;0,1.01*AT142,IF($AK142&gt;10,1.1*AT142,(1+$AK142/100)*AT142)))</f>
        <v>1.7175045895200003</v>
      </c>
      <c r="AV142" s="900">
        <f>IF($AK142="n/a",1.03*AU142,IF($AK142&lt;0,1.01*AU142,IF($AK142&gt;10,1.1*AU142,(1+$AK142/100)*AU142)))</f>
        <v>1.7690297272056004</v>
      </c>
      <c r="AW142" s="663">
        <f>SUM(AR142:AV142)</f>
        <v>8.3446873007256013</v>
      </c>
      <c r="AX142" s="761">
        <f>AW142/I142*100</f>
        <v>25.096803911956695</v>
      </c>
      <c r="AY142" s="948">
        <v>0.49</v>
      </c>
      <c r="AZ142" s="886">
        <v>18.75</v>
      </c>
      <c r="BA142" s="886">
        <v>-42.28</v>
      </c>
      <c r="BB142" s="886">
        <v>-2.44</v>
      </c>
      <c r="BC142" s="886">
        <v>-26.419999999999998</v>
      </c>
      <c r="BE142" s="635">
        <v>2012</v>
      </c>
      <c r="BF142" s="912">
        <f>IF(BE142&gt;2008,0,IF(BE142&gt;2001,1,IF(BE142&gt;1990,2,IF(BE142&gt;1980,3,IF(BE142&gt;1973,4,IF(BE142&gt;1970,5,IF(BE142&gt;1960,6,IF(BE142&gt;1958,7,IF(BE142&gt;1953,8,9)))))))))</f>
        <v>0</v>
      </c>
      <c r="BG142" s="896">
        <v>1.0999999999999999</v>
      </c>
    </row>
    <row r="143" spans="1:59" ht="11.25" customHeight="1" x14ac:dyDescent="0.2">
      <c r="A143" s="885" t="s">
        <v>3808</v>
      </c>
      <c r="B143" s="889" t="s">
        <v>3809</v>
      </c>
      <c r="C143" s="946" t="s">
        <v>108</v>
      </c>
      <c r="D143" s="946" t="s">
        <v>4345</v>
      </c>
      <c r="E143" s="746">
        <v>7</v>
      </c>
      <c r="F143" s="1185">
        <v>630</v>
      </c>
      <c r="G143" s="1182" t="s">
        <v>106</v>
      </c>
      <c r="H143" s="1182" t="s">
        <v>106</v>
      </c>
      <c r="I143" s="888">
        <v>25.24</v>
      </c>
      <c r="J143" s="663">
        <f>(M143/I143)*100</f>
        <v>6.1806656101426309</v>
      </c>
      <c r="K143" s="891">
        <v>0.39</v>
      </c>
      <c r="L143" s="901">
        <v>4</v>
      </c>
      <c r="M143" s="654">
        <f>K143*L143</f>
        <v>1.56</v>
      </c>
      <c r="N143" s="884" t="s">
        <v>107</v>
      </c>
      <c r="O143" s="747">
        <v>0.36</v>
      </c>
      <c r="P143" s="875">
        <v>43858</v>
      </c>
      <c r="Q143" s="875">
        <v>43872</v>
      </c>
      <c r="R143" s="654">
        <f>(K143-O143)/O143*100</f>
        <v>8.333333333333341</v>
      </c>
      <c r="S143" s="714">
        <f>IF(INDEX(Historical!$D$7:$D$1277,MATCH(B143,Historical!$B$7:$B$1301,0))=0,"n/a",(INDEX(Historical!$C$7:$C$1279,MATCH(B143,Historical!$B$7:$B$1301,0))/INDEX(Historical!$D$7:$D$1277,MATCH(B143,Historical!$B$7:$B$1301,0))-1)*100)</f>
        <v>38.775510204081655</v>
      </c>
      <c r="T143" s="714">
        <f>IF(INDEX(Historical!$F$7:$F$1270,MATCH(B143,Historical!$B$7:$B$1301,0))=0,"n/a",((INDEX(Historical!$C$7:$C$1279,MATCH(B143,Historical!$B$7:$B$1301,0))/INDEX(Historical!$F$7:$F$1270,MATCH(B143,Historical!$B$7:$B$1301,0)))^(1/3)-1)*100)</f>
        <v>43.524824854163491</v>
      </c>
      <c r="U143" s="714">
        <f>IF(INDEX(Historical!$H$7:$H$1270,MATCH(B143,Historical!$B$7:$B$1301,0))=0,"n/a",((INDEX(Historical!$C$7:$C$1279,MATCH(B143,Historical!$B$7:$B$1301,0))/INDEX(Historical!$H$7:$H$1270,MATCH(B143,Historical!$B$7:$B$1301,0)))^(1/5)-1)*100)</f>
        <v>68.541859713027975</v>
      </c>
      <c r="V143" s="714" t="str">
        <f>IF(INDEX(Historical!$O$7:$O$1270,MATCH(B143,Historical!$B$7:$B$1301,0))=0,"n/a",((INDEX(Historical!$C$7:$C$1279,MATCH(B143,Historical!$B$7:$B$1301,0))/INDEX(Historical!$O$7:$O$1270,MATCH(B143,Historical!$B$7:$B$1301,0)))^(1/10)-1)*100)</f>
        <v>n/a</v>
      </c>
      <c r="W143" s="715" t="str">
        <f>IF(OR(U143&lt;=0,U143="n/a",V143&lt;=0,V143="n/a"),"n/a",U143/V143)</f>
        <v>n/a</v>
      </c>
      <c r="X143" s="716">
        <f>IF(OR(AJ143&lt;=0,AJ143="n/a",U143&lt;=0,U143="n/a"),"n/a",U143/AJ143)</f>
        <v>3.4792822189354302</v>
      </c>
      <c r="Y143" s="890"/>
      <c r="Z143" s="663">
        <f>IF(OR(AC143&lt;0.01,AC143="n/a"),"n/a",M143/AC143*100)</f>
        <v>53.424657534246577</v>
      </c>
      <c r="AA143" s="900">
        <f>IF(OR(AC143&lt;0.01,AC143="n/a"),"n/a",I143/AC143)</f>
        <v>8.6438356164383556</v>
      </c>
      <c r="AB143" s="901">
        <v>12</v>
      </c>
      <c r="AC143" s="879">
        <v>2.92</v>
      </c>
      <c r="AD143" s="879">
        <v>3.32</v>
      </c>
      <c r="AE143" s="879">
        <v>1.8</v>
      </c>
      <c r="AF143" s="879">
        <v>0.49</v>
      </c>
      <c r="AG143" s="879">
        <v>6.3</v>
      </c>
      <c r="AH143" s="879">
        <v>10</v>
      </c>
      <c r="AI143" s="879">
        <v>213.12000000000003</v>
      </c>
      <c r="AJ143" s="879">
        <v>19.7</v>
      </c>
      <c r="AK143" s="879">
        <v>2.4299999999999997</v>
      </c>
      <c r="AL143" s="892">
        <v>10950</v>
      </c>
      <c r="AM143" s="886">
        <v>0.5</v>
      </c>
      <c r="AN143" s="879">
        <v>0.41</v>
      </c>
      <c r="AO143" s="753">
        <f>IF(U143="n/a","n/a",IF(AA143&lt;0,"n/a",IF(AA143="n/a","n/a",J143+U143-AA143)))</f>
        <v>66.078689706732249</v>
      </c>
      <c r="AP143" s="754">
        <f>IF(U143="n/a","n/a",J143+U143)</f>
        <v>74.722525323170601</v>
      </c>
      <c r="AQ143" s="902">
        <f>IF(OR(AC143&lt;0.01,AF143="n/a"),"n/a",(I143/SQRT(22.5*AC143*(I143/AF143))-1)*100)</f>
        <v>-56.612959169535969</v>
      </c>
      <c r="AR143" s="663">
        <f>INDEX(Historical!$C$7:$C$1279,MATCH(B143,Historical!$B$7:$B$1301,0))*IF(AH143="n/a",1.03,IF(AH143&lt;0,1.01,IF(AH143&gt;10,1.1,(1+AH143/100))))</f>
        <v>1.4960000000000002</v>
      </c>
      <c r="AS143" s="900">
        <f>IF($AI143="n/a",1.03*AR143,IF($AI143&lt;0,1.01*AR143,IF($AI143&gt;10,1.1*AR143,(1+$AI143/100)*AR143)))</f>
        <v>1.6456000000000004</v>
      </c>
      <c r="AT143" s="900">
        <f>IF($AK143="n/a",1.03*AS143,IF($AK143&lt;0,1.01*AS143,IF($AK143&gt;10,1.1*AS143,(1+$AK143/100)*AS143)))</f>
        <v>1.6855880800000005</v>
      </c>
      <c r="AU143" s="900">
        <f>IF($AK143="n/a",1.03*AT143,IF($AK143&lt;0,1.01*AT143,IF($AK143&gt;10,1.1*AT143,(1+$AK143/100)*AT143)))</f>
        <v>1.7265478703440005</v>
      </c>
      <c r="AV143" s="900">
        <f>IF($AK143="n/a",1.03*AU143,IF($AK143&lt;0,1.01*AU143,IF($AK143&gt;10,1.1*AU143,(1+$AK143/100)*AU143)))</f>
        <v>1.7685029835933597</v>
      </c>
      <c r="AW143" s="663">
        <f>SUM(AR143:AV143)</f>
        <v>8.3222389339373617</v>
      </c>
      <c r="AX143" s="761">
        <f>AW143/I143*100</f>
        <v>32.972420498959437</v>
      </c>
      <c r="AY143" s="948">
        <v>1.82</v>
      </c>
      <c r="AZ143" s="886">
        <v>78.75</v>
      </c>
      <c r="BA143" s="886">
        <v>-38.869999999999997</v>
      </c>
      <c r="BB143" s="886">
        <v>7.4399999999999995</v>
      </c>
      <c r="BC143" s="886">
        <v>-19.29</v>
      </c>
      <c r="BE143" s="635">
        <v>2014</v>
      </c>
      <c r="BF143" s="912">
        <f>IF(BE143&gt;2008,0,IF(BE143&gt;2001,1,IF(BE143&gt;1990,2,IF(BE143&gt;1980,3,IF(BE143&gt;1973,4,IF(BE143&gt;1970,5,IF(BE143&gt;1960,6,IF(BE143&gt;1958,7,IF(BE143&gt;1953,8,9)))))))))</f>
        <v>0</v>
      </c>
      <c r="BG143" s="896">
        <v>0.8</v>
      </c>
    </row>
    <row r="144" spans="1:59" ht="11.25" customHeight="1" x14ac:dyDescent="0.2">
      <c r="A144" s="877" t="s">
        <v>530</v>
      </c>
      <c r="B144" s="889" t="s">
        <v>531</v>
      </c>
      <c r="C144" s="946" t="s">
        <v>108</v>
      </c>
      <c r="D144" s="946" t="s">
        <v>4345</v>
      </c>
      <c r="E144" s="746">
        <v>26</v>
      </c>
      <c r="F144" s="1185">
        <v>117</v>
      </c>
      <c r="G144" s="1185" t="s">
        <v>106</v>
      </c>
      <c r="H144" s="1185" t="s">
        <v>106</v>
      </c>
      <c r="I144" s="879">
        <v>74.709999999999994</v>
      </c>
      <c r="J144" s="663">
        <f>(M144/I144)*100</f>
        <v>3.8013652790791062</v>
      </c>
      <c r="K144" s="898">
        <v>0.71</v>
      </c>
      <c r="L144" s="901">
        <v>4</v>
      </c>
      <c r="M144" s="654">
        <f>K144*L144</f>
        <v>2.84</v>
      </c>
      <c r="N144" s="884" t="s">
        <v>148</v>
      </c>
      <c r="O144" s="748">
        <v>0.67</v>
      </c>
      <c r="P144" s="880">
        <v>43615</v>
      </c>
      <c r="Q144" s="880">
        <v>43630</v>
      </c>
      <c r="R144" s="654">
        <f>(K144-O144)/O144*100</f>
        <v>5.9701492537313312</v>
      </c>
      <c r="S144" s="714">
        <f>IF(INDEX(Historical!$D$7:$D$1277,MATCH(B144,Historical!$B$7:$B$1301,0))=0,"n/a",(INDEX(Historical!$C$7:$C$1279,MATCH(B144,Historical!$B$7:$B$1301,0))/INDEX(Historical!$D$7:$D$1277,MATCH(B144,Historical!$B$7:$B$1301,0))-1)*100)</f>
        <v>8.5271317829457303</v>
      </c>
      <c r="T144" s="714">
        <f>IF(INDEX(Historical!$F$7:$F$1270,MATCH(B144,Historical!$B$7:$B$1301,0))=0,"n/a",((INDEX(Historical!$C$7:$C$1279,MATCH(B144,Historical!$B$7:$B$1301,0))/INDEX(Historical!$F$7:$F$1270,MATCH(B144,Historical!$B$7:$B$1301,0)))^(1/3)-1)*100)</f>
        <v>9.2043296137024999</v>
      </c>
      <c r="U144" s="714">
        <f>IF(INDEX(Historical!$H$7:$H$1270,MATCH(B144,Historical!$B$7:$B$1301,0))=0,"n/a",((INDEX(Historical!$C$7:$C$1279,MATCH(B144,Historical!$B$7:$B$1301,0))/INDEX(Historical!$H$7:$H$1270,MATCH(B144,Historical!$B$7:$B$1301,0)))^(1/5)-1)*100)</f>
        <v>6.6430110168431922</v>
      </c>
      <c r="V144" s="714">
        <f>IF(INDEX(Historical!$O$7:$O$1270,MATCH(B144,Historical!$B$7:$B$1301,0))=0,"n/a",((INDEX(Historical!$C$7:$C$1279,MATCH(B144,Historical!$B$7:$B$1301,0))/INDEX(Historical!$O$7:$O$1270,MATCH(B144,Historical!$B$7:$B$1301,0)))^(1/10)-1)*100)</f>
        <v>5.054870584268456</v>
      </c>
      <c r="W144" s="715">
        <f>IF(OR(U144&lt;=0,U144="n/a",V144&lt;=0,V144="n/a"),"n/a",U144/V144)</f>
        <v>1.3141802358931356</v>
      </c>
      <c r="X144" s="716">
        <f>IF(OR(AJ144&lt;=0,AJ144="n/a",U144&lt;=0,U144="n/a"),"n/a",U144/AJ144)</f>
        <v>0.67785826702481544</v>
      </c>
      <c r="Y144" s="889"/>
      <c r="Z144" s="663">
        <f>IF(OR(AC144&lt;0.01,AC144="n/a"),"n/a",M144/AC144*100)</f>
        <v>49.134948096885807</v>
      </c>
      <c r="AA144" s="900">
        <f>IF(OR(AC144&lt;0.01,AC144="n/a"),"n/a",I144/AC144)</f>
        <v>12.925605536332178</v>
      </c>
      <c r="AB144" s="901">
        <v>12</v>
      </c>
      <c r="AC144" s="879">
        <v>5.78</v>
      </c>
      <c r="AD144" s="879">
        <v>1.25</v>
      </c>
      <c r="AE144" s="879">
        <v>4.26</v>
      </c>
      <c r="AF144" s="879">
        <v>1.2</v>
      </c>
      <c r="AG144" s="879">
        <v>9.8000000000000007</v>
      </c>
      <c r="AH144" s="879">
        <v>-0.70000000000000007</v>
      </c>
      <c r="AI144" s="879">
        <v>20.380000000000003</v>
      </c>
      <c r="AJ144" s="879">
        <v>9.8000000000000007</v>
      </c>
      <c r="AK144" s="879">
        <v>10.02</v>
      </c>
      <c r="AL144" s="892">
        <v>4760</v>
      </c>
      <c r="AM144" s="886">
        <v>1</v>
      </c>
      <c r="AN144" s="879">
        <v>0.06</v>
      </c>
      <c r="AO144" s="753">
        <f>IF(U144="n/a","n/a",IF(AA144&lt;0,"n/a",IF(AA144="n/a","n/a",J144+U144-AA144)))</f>
        <v>-2.4812292404098795</v>
      </c>
      <c r="AP144" s="754">
        <f>IF(U144="n/a","n/a",J144+U144)</f>
        <v>10.444376295922298</v>
      </c>
      <c r="AQ144" s="902">
        <f>IF(OR(AC144&lt;0.01,AF144="n/a"),"n/a",(I144/SQRT(22.5*AC144*(I144/AF144))-1)*100)</f>
        <v>-16.971954822217896</v>
      </c>
      <c r="AR144" s="663">
        <f>INDEX(Historical!$C$7:$C$1279,MATCH(B144,Historical!$B$7:$B$1301,0))*IF(AH144="n/a",1.03,IF(AH144&lt;0,1.01,IF(AH144&gt;10,1.1,(1+AH144/100))))</f>
        <v>2.8279999999999998</v>
      </c>
      <c r="AS144" s="900">
        <f>IF($AI144="n/a",1.03*AR144,IF($AI144&lt;0,1.01*AR144,IF($AI144&gt;10,1.1*AR144,(1+$AI144/100)*AR144)))</f>
        <v>3.1108000000000002</v>
      </c>
      <c r="AT144" s="900">
        <f>IF($AK144="n/a",1.03*AS144,IF($AK144&lt;0,1.01*AS144,IF($AK144&gt;10,1.1*AS144,(1+$AK144/100)*AS144)))</f>
        <v>3.4218800000000007</v>
      </c>
      <c r="AU144" s="900">
        <f>IF($AK144="n/a",1.03*AT144,IF($AK144&lt;0,1.01*AT144,IF($AK144&gt;10,1.1*AT144,(1+$AK144/100)*AT144)))</f>
        <v>3.7640680000000009</v>
      </c>
      <c r="AV144" s="900">
        <f>IF($AK144="n/a",1.03*AU144,IF($AK144&lt;0,1.01*AU144,IF($AK144&gt;10,1.1*AU144,(1+$AK144/100)*AU144)))</f>
        <v>4.1404748000000016</v>
      </c>
      <c r="AW144" s="663">
        <f>SUM(AR144:AV144)</f>
        <v>17.265222800000004</v>
      </c>
      <c r="AX144" s="761">
        <f>AW144/I144*100</f>
        <v>23.109654397001748</v>
      </c>
      <c r="AY144" s="948">
        <v>1.67</v>
      </c>
      <c r="AZ144" s="886">
        <v>56.66</v>
      </c>
      <c r="BA144" s="886">
        <v>-25.88</v>
      </c>
      <c r="BB144" s="886">
        <v>4.29</v>
      </c>
      <c r="BC144" s="886">
        <v>-8.7900000000000009</v>
      </c>
      <c r="BE144" s="635">
        <v>1994</v>
      </c>
      <c r="BF144" s="912">
        <f>IF(BE144&gt;2008,0,IF(BE144&gt;2001,1,IF(BE144&gt;1990,2,IF(BE144&gt;1980,3,IF(BE144&gt;1973,4,IF(BE144&gt;1970,5,IF(BE144&gt;1960,6,IF(BE144&gt;1958,7,IF(BE144&gt;1953,8,9)))))))))</f>
        <v>2</v>
      </c>
      <c r="BG144" s="896">
        <v>1.0999999999999999</v>
      </c>
    </row>
    <row r="145" spans="1:59" ht="11.25" customHeight="1" x14ac:dyDescent="0.2">
      <c r="A145" s="895" t="s">
        <v>4549</v>
      </c>
      <c r="B145" s="889" t="s">
        <v>4517</v>
      </c>
      <c r="C145" s="946" t="s">
        <v>4199</v>
      </c>
      <c r="D145" s="946" t="s">
        <v>4344</v>
      </c>
      <c r="E145" s="746">
        <v>5</v>
      </c>
      <c r="F145" s="1185">
        <v>749</v>
      </c>
      <c r="G145" s="1197" t="s">
        <v>106</v>
      </c>
      <c r="H145" s="1197" t="s">
        <v>106</v>
      </c>
      <c r="I145" s="888">
        <v>59.72</v>
      </c>
      <c r="J145" s="663">
        <f>(M145/I145)*100</f>
        <v>0.36838580040187546</v>
      </c>
      <c r="K145" s="891">
        <v>5.5E-2</v>
      </c>
      <c r="L145" s="901">
        <v>4</v>
      </c>
      <c r="M145" s="654">
        <f>K145*L145</f>
        <v>0.22</v>
      </c>
      <c r="N145" s="884" t="s">
        <v>517</v>
      </c>
      <c r="O145" s="747">
        <v>0.05</v>
      </c>
      <c r="P145" s="875">
        <v>43783</v>
      </c>
      <c r="Q145" s="875">
        <v>43798</v>
      </c>
      <c r="R145" s="654">
        <f>(K145-O145)/O145*100</f>
        <v>9.9999999999999947</v>
      </c>
      <c r="S145" s="714">
        <f>IF(INDEX(Historical!$D$7:$D$1277,MATCH(B145,Historical!$B$7:$B$1301,0))=0,"n/a",(INDEX(Historical!$C$7:$C$1279,MATCH(B145,Historical!$B$7:$B$1301,0))/INDEX(Historical!$D$7:$D$1277,MATCH(B145,Historical!$B$7:$B$1301,0))-1)*100)</f>
        <v>10.810810810810811</v>
      </c>
      <c r="T145" s="714">
        <f>IF(INDEX(Historical!$F$7:$F$1270,MATCH(B145,Historical!$B$7:$B$1301,0))=0,"n/a",((INDEX(Historical!$C$7:$C$1279,MATCH(B145,Historical!$B$7:$B$1301,0))/INDEX(Historical!$F$7:$F$1270,MATCH(B145,Historical!$B$7:$B$1301,0)))^(1/3)-1)*100)</f>
        <v>11.5973666981678</v>
      </c>
      <c r="U145" s="714" t="str">
        <f>IF(INDEX(Historical!$H$7:$H$1270,MATCH(B145,Historical!$B$7:$B$1301,0))=0,"n/a",((INDEX(Historical!$C$7:$C$1279,MATCH(B145,Historical!$B$7:$B$1301,0))/INDEX(Historical!$H$7:$H$1270,MATCH(B145,Historical!$B$7:$B$1301,0)))^(1/5)-1)*100)</f>
        <v>n/a</v>
      </c>
      <c r="V145" s="714">
        <f>IF(INDEX(Historical!$O$7:$O$1270,MATCH(B145,Historical!$B$7:$B$1301,0))=0,"n/a",((INDEX(Historical!$C$7:$C$1279,MATCH(B145,Historical!$B$7:$B$1301,0))/INDEX(Historical!$O$7:$O$1270,MATCH(B145,Historical!$B$7:$B$1301,0)))^(1/10)-1)*100)</f>
        <v>10.57813471231912</v>
      </c>
      <c r="W145" s="715" t="str">
        <f>IF(OR(U145&lt;=0,U145="n/a",V145&lt;=0,V145="n/a"),"n/a",U145/V145)</f>
        <v>n/a</v>
      </c>
      <c r="X145" s="716" t="str">
        <f>IF(OR(AJ145&lt;=0,AJ145="n/a",U145&lt;=0,U145="n/a"),"n/a",U145/AJ145)</f>
        <v>n/a</v>
      </c>
      <c r="Y145" s="890"/>
      <c r="Z145" s="663">
        <f>IF(OR(AC145&lt;0.01,AC145="n/a"),"n/a",M145/AC145*100)</f>
        <v>20.183486238532108</v>
      </c>
      <c r="AA145" s="900">
        <f>IF(OR(AC145&lt;0.01,AC145="n/a"),"n/a",I145/AC145)</f>
        <v>54.788990825688067</v>
      </c>
      <c r="AB145" s="901">
        <v>12</v>
      </c>
      <c r="AC145" s="879">
        <v>1.0900000000000001</v>
      </c>
      <c r="AD145" s="879">
        <v>3.59</v>
      </c>
      <c r="AE145" s="879">
        <v>14.65</v>
      </c>
      <c r="AF145" s="879">
        <v>7.62</v>
      </c>
      <c r="AG145" s="879">
        <v>15</v>
      </c>
      <c r="AH145" s="879">
        <v>-10.4</v>
      </c>
      <c r="AI145" s="879">
        <v>62.8</v>
      </c>
      <c r="AJ145" s="879">
        <v>13.3</v>
      </c>
      <c r="AK145" s="879">
        <v>15</v>
      </c>
      <c r="AL145" s="892">
        <v>10540</v>
      </c>
      <c r="AM145" s="886">
        <v>3.5000000000000004</v>
      </c>
      <c r="AN145" s="879">
        <v>0</v>
      </c>
      <c r="AO145" s="753" t="str">
        <f>IF(U145="n/a","n/a",IF(AA145&lt;0,"n/a",IF(AA145="n/a","n/a",J145+U145-AA145)))</f>
        <v>n/a</v>
      </c>
      <c r="AP145" s="754" t="str">
        <f>IF(U145="n/a","n/a",J145+U145)</f>
        <v>n/a</v>
      </c>
      <c r="AQ145" s="902">
        <f>IF(OR(AC145&lt;0.01,AF145="n/a"),"n/a",(I145/SQRT(22.5*AC145*(I145/AF145))-1)*100)</f>
        <v>330.75752916189822</v>
      </c>
      <c r="AR145" s="663">
        <f>INDEX(Historical!$C$7:$C$1279,MATCH(B145,Historical!$B$7:$B$1301,0))*IF(AH145="n/a",1.03,IF(AH145&lt;0,1.01,IF(AH145&gt;10,1.1,(1+AH145/100))))</f>
        <v>0.20705000000000001</v>
      </c>
      <c r="AS145" s="900">
        <f>IF($AI145="n/a",1.03*AR145,IF($AI145&lt;0,1.01*AR145,IF($AI145&gt;10,1.1*AR145,(1+$AI145/100)*AR145)))</f>
        <v>0.22775500000000004</v>
      </c>
      <c r="AT145" s="900">
        <f>IF($AK145="n/a",1.03*AS145,IF($AK145&lt;0,1.01*AS145,IF($AK145&gt;10,1.1*AS145,(1+$AK145/100)*AS145)))</f>
        <v>0.25053050000000004</v>
      </c>
      <c r="AU145" s="900">
        <f>IF($AK145="n/a",1.03*AT145,IF($AK145&lt;0,1.01*AT145,IF($AK145&gt;10,1.1*AT145,(1+$AK145/100)*AT145)))</f>
        <v>0.27558355000000007</v>
      </c>
      <c r="AV145" s="900">
        <f>IF($AK145="n/a",1.03*AU145,IF($AK145&lt;0,1.01*AU145,IF($AK145&gt;10,1.1*AU145,(1+$AK145/100)*AU145)))</f>
        <v>0.3031419050000001</v>
      </c>
      <c r="AW145" s="663">
        <f>SUM(AR145:AV145)</f>
        <v>1.2640609550000004</v>
      </c>
      <c r="AX145" s="761">
        <f>AW145/I145*100</f>
        <v>2.1166459393837918</v>
      </c>
      <c r="AY145" s="948">
        <v>1.78</v>
      </c>
      <c r="AZ145" s="886">
        <v>69.66</v>
      </c>
      <c r="BA145" s="886">
        <v>-7.0900000000000007</v>
      </c>
      <c r="BB145" s="886">
        <v>5.58</v>
      </c>
      <c r="BC145" s="886">
        <v>15.25</v>
      </c>
      <c r="BE145" s="635">
        <v>2015</v>
      </c>
      <c r="BF145" s="912">
        <f>IF(BE145&gt;2008,0,IF(BE145&gt;2001,1,IF(BE145&gt;1990,2,IF(BE145&gt;1980,3,IF(BE145&gt;1973,4,IF(BE145&gt;1970,5,IF(BE145&gt;1960,6,IF(BE145&gt;1958,7,IF(BE145&gt;1953,8,9)))))))))</f>
        <v>0</v>
      </c>
      <c r="BG145" s="896">
        <v>11.700000000000001</v>
      </c>
    </row>
    <row r="146" spans="1:59" s="787" customFormat="1" ht="11.25" customHeight="1" x14ac:dyDescent="0.2">
      <c r="A146" s="768" t="s">
        <v>1067</v>
      </c>
      <c r="B146" s="795" t="s">
        <v>1068</v>
      </c>
      <c r="C146" s="946" t="s">
        <v>108</v>
      </c>
      <c r="D146" s="946" t="s">
        <v>4345</v>
      </c>
      <c r="E146" s="769">
        <v>8</v>
      </c>
      <c r="F146" s="1185">
        <v>532</v>
      </c>
      <c r="G146" s="1198" t="s">
        <v>37</v>
      </c>
      <c r="H146" s="1198" t="s">
        <v>37</v>
      </c>
      <c r="I146" s="770">
        <v>65.17</v>
      </c>
      <c r="J146" s="771">
        <f>(M146/I146)*100</f>
        <v>3.4985422740524776</v>
      </c>
      <c r="K146" s="772">
        <v>0.56999999999999995</v>
      </c>
      <c r="L146" s="773">
        <v>4</v>
      </c>
      <c r="M146" s="774">
        <f>K146*L146</f>
        <v>2.2799999999999998</v>
      </c>
      <c r="N146" s="775" t="s">
        <v>160</v>
      </c>
      <c r="O146" s="776">
        <v>0.53</v>
      </c>
      <c r="P146" s="777">
        <v>43752</v>
      </c>
      <c r="Q146" s="777">
        <v>43769</v>
      </c>
      <c r="R146" s="774">
        <f>(K146-O146)/O146*100</f>
        <v>7.5471698113207406</v>
      </c>
      <c r="S146" s="714">
        <f>IF(INDEX(Historical!$D$7:$D$1277,MATCH(B146,Historical!$B$7:$B$1301,0))=0,"n/a",(INDEX(Historical!$C$7:$C$1279,MATCH(B146,Historical!$B$7:$B$1301,0))/INDEX(Historical!$D$7:$D$1277,MATCH(B146,Historical!$B$7:$B$1301,0))-1)*100)</f>
        <v>13.089005235602102</v>
      </c>
      <c r="T146" s="714">
        <f>IF(INDEX(Historical!$F$7:$F$1270,MATCH(B146,Historical!$B$7:$B$1301,0))=0,"n/a",((INDEX(Historical!$C$7:$C$1279,MATCH(B146,Historical!$B$7:$B$1301,0))/INDEX(Historical!$F$7:$F$1270,MATCH(B146,Historical!$B$7:$B$1301,0)))^(1/3)-1)*100)</f>
        <v>8.0983869874452274</v>
      </c>
      <c r="U146" s="714">
        <f>IF(INDEX(Historical!$H$7:$H$1270,MATCH(B146,Historical!$B$7:$B$1301,0))=0,"n/a",((INDEX(Historical!$C$7:$C$1279,MATCH(B146,Historical!$B$7:$B$1301,0))/INDEX(Historical!$H$7:$H$1270,MATCH(B146,Historical!$B$7:$B$1301,0)))^(1/5)-1)*100)</f>
        <v>6.5886151655180969</v>
      </c>
      <c r="V146" s="714">
        <f>IF(INDEX(Historical!$O$7:$O$1270,MATCH(B146,Historical!$B$7:$B$1301,0))=0,"n/a",((INDEX(Historical!$C$7:$C$1279,MATCH(B146,Historical!$B$7:$B$1301,0))/INDEX(Historical!$O$7:$O$1270,MATCH(B146,Historical!$B$7:$B$1301,0)))^(1/10)-1)*100)</f>
        <v>4.7349149264305668</v>
      </c>
      <c r="W146" s="715">
        <f>IF(OR(U146&lt;=0,U146="n/a",V146&lt;=0,V146="n/a"),"n/a",U146/V146)</f>
        <v>1.3914959968425344</v>
      </c>
      <c r="X146" s="716">
        <f>IF(OR(AJ146&lt;=0,AJ146="n/a",U146&lt;=0,U146="n/a"),"n/a",U146/AJ146)</f>
        <v>0.66551668338566627</v>
      </c>
      <c r="Y146" s="778"/>
      <c r="Z146" s="771">
        <f>IF(OR(AC146&lt;0.01,AC146="n/a"),"n/a",M146/AC146*100)</f>
        <v>38.513513513513509</v>
      </c>
      <c r="AA146" s="779">
        <f>IF(OR(AC146&lt;0.01,AC146="n/a"),"n/a",I146/AC146)</f>
        <v>11.008445945945946</v>
      </c>
      <c r="AB146" s="773">
        <v>12</v>
      </c>
      <c r="AC146" s="780">
        <v>5.92</v>
      </c>
      <c r="AD146" s="780">
        <v>1.34</v>
      </c>
      <c r="AE146" s="780">
        <v>5.35</v>
      </c>
      <c r="AF146" s="780">
        <v>1.49</v>
      </c>
      <c r="AG146" s="780" t="s">
        <v>136</v>
      </c>
      <c r="AH146" s="780">
        <v>20.7</v>
      </c>
      <c r="AI146" s="780">
        <v>-2.85</v>
      </c>
      <c r="AJ146" s="780">
        <v>9.9</v>
      </c>
      <c r="AK146" s="780">
        <v>8</v>
      </c>
      <c r="AL146" s="781">
        <v>1050</v>
      </c>
      <c r="AM146" s="782">
        <v>2.1</v>
      </c>
      <c r="AN146" s="780">
        <v>0</v>
      </c>
      <c r="AO146" s="783">
        <f>IF(U146="n/a","n/a",IF(AA146&lt;0,"n/a",IF(AA146="n/a","n/a",J146+U146-AA146)))</f>
        <v>-0.92128850637537063</v>
      </c>
      <c r="AP146" s="784">
        <f>IF(U146="n/a","n/a",J146+U146)</f>
        <v>10.087157439570575</v>
      </c>
      <c r="AQ146" s="785">
        <f>IF(OR(AC146&lt;0.01,AF146="n/a"),"n/a",(I146/SQRT(22.5*AC146*(I146/AF146))-1)*100)</f>
        <v>-14.618283353298999</v>
      </c>
      <c r="AR146" s="663">
        <f>INDEX(Historical!$C$7:$C$1279,MATCH(B146,Historical!$B$7:$B$1301,0))*IF(AH146="n/a",1.03,IF(AH146&lt;0,1.01,IF(AH146&gt;10,1.1,(1+AH146/100))))</f>
        <v>2.3760000000000003</v>
      </c>
      <c r="AS146" s="779">
        <f>IF($AI146="n/a",1.03*AR146,IF($AI146&lt;0,1.01*AR146,IF($AI146&gt;10,1.1*AR146,(1+$AI146/100)*AR146)))</f>
        <v>2.3997600000000006</v>
      </c>
      <c r="AT146" s="779">
        <f>IF($AK146="n/a",1.03*AS146,IF($AK146&lt;0,1.01*AS146,IF($AK146&gt;10,1.1*AS146,(1+$AK146/100)*AS146)))</f>
        <v>2.5917408000000006</v>
      </c>
      <c r="AU146" s="779">
        <f>IF($AK146="n/a",1.03*AT146,IF($AK146&lt;0,1.01*AT146,IF($AK146&gt;10,1.1*AT146,(1+$AK146/100)*AT146)))</f>
        <v>2.7990800640000009</v>
      </c>
      <c r="AV146" s="779">
        <f>IF($AK146="n/a",1.03*AU146,IF($AK146&lt;0,1.01*AU146,IF($AK146&gt;10,1.1*AU146,(1+$AK146/100)*AU146)))</f>
        <v>3.0230064691200011</v>
      </c>
      <c r="AW146" s="771">
        <f>SUM(AR146:AV146)</f>
        <v>13.189587333120006</v>
      </c>
      <c r="AX146" s="786">
        <f>AW146/I146*100</f>
        <v>20.238740729047116</v>
      </c>
      <c r="AY146" s="949">
        <v>0.59</v>
      </c>
      <c r="AZ146" s="782">
        <v>22.82</v>
      </c>
      <c r="BA146" s="782">
        <v>-21.55</v>
      </c>
      <c r="BB146" s="782">
        <v>3.83</v>
      </c>
      <c r="BC146" s="782">
        <v>-10.11</v>
      </c>
      <c r="BD146" s="922"/>
      <c r="BE146" s="635">
        <v>2012</v>
      </c>
      <c r="BF146" s="912">
        <f>IF(BE146&gt;2008,0,IF(BE146&gt;2001,1,IF(BE146&gt;1990,2,IF(BE146&gt;1980,3,IF(BE146&gt;1973,4,IF(BE146&gt;1970,5,IF(BE146&gt;1960,6,IF(BE146&gt;1958,7,IF(BE146&gt;1953,8,9)))))))))</f>
        <v>0</v>
      </c>
      <c r="BG146" s="838" t="s">
        <v>136</v>
      </c>
    </row>
    <row r="147" spans="1:59" ht="11.25" customHeight="1" x14ac:dyDescent="0.2">
      <c r="A147" s="156" t="s">
        <v>4049</v>
      </c>
      <c r="B147" s="607" t="s">
        <v>4050</v>
      </c>
      <c r="C147" s="946" t="s">
        <v>4325</v>
      </c>
      <c r="D147" s="946" t="s">
        <v>4326</v>
      </c>
      <c r="E147" s="746">
        <v>6</v>
      </c>
      <c r="F147" s="1185">
        <v>732</v>
      </c>
      <c r="G147" s="1185" t="s">
        <v>106</v>
      </c>
      <c r="H147" s="1185" t="s">
        <v>106</v>
      </c>
      <c r="I147" s="888">
        <v>40.9</v>
      </c>
      <c r="J147" s="663">
        <f>(M147/I147)*100</f>
        <v>4.1075794621026898</v>
      </c>
      <c r="K147" s="891">
        <v>0.42</v>
      </c>
      <c r="L147" s="901">
        <v>4</v>
      </c>
      <c r="M147" s="654">
        <f>K147*L147</f>
        <v>1.68</v>
      </c>
      <c r="N147" s="884" t="s">
        <v>4311</v>
      </c>
      <c r="O147" s="747">
        <v>0.41749999999999998</v>
      </c>
      <c r="P147" s="875">
        <v>43965</v>
      </c>
      <c r="Q147" s="875">
        <v>43980</v>
      </c>
      <c r="R147" s="654">
        <f>(K147-O147)/O147*100</f>
        <v>0.59880239520958134</v>
      </c>
      <c r="S147" s="714">
        <f>IF(INDEX(Historical!$D$7:$D$1277,MATCH(B147,Historical!$B$7:$B$1301,0))=0,"n/a",(INDEX(Historical!$C$7:$C$1279,MATCH(B147,Historical!$B$7:$B$1301,0))/INDEX(Historical!$D$7:$D$1277,MATCH(B147,Historical!$B$7:$B$1301,0))-1)*100)</f>
        <v>2.4922118380062308</v>
      </c>
      <c r="T147" s="714">
        <f>IF(INDEX(Historical!$F$7:$F$1270,MATCH(B147,Historical!$B$7:$B$1301,0))=0,"n/a",((INDEX(Historical!$C$7:$C$1279,MATCH(B147,Historical!$B$7:$B$1301,0))/INDEX(Historical!$F$7:$F$1270,MATCH(B147,Historical!$B$7:$B$1301,0)))^(1/3)-1)*100)</f>
        <v>2.5570105086323069</v>
      </c>
      <c r="U147" s="714" t="str">
        <f>IF(INDEX(Historical!$H$7:$H$1270,MATCH(B147,Historical!$B$7:$B$1301,0))=0,"n/a",((INDEX(Historical!$C$7:$C$1279,MATCH(B147,Historical!$B$7:$B$1301,0))/INDEX(Historical!$H$7:$H$1270,MATCH(B147,Historical!$B$7:$B$1301,0)))^(1/5)-1)*100)</f>
        <v>n/a</v>
      </c>
      <c r="V147" s="714" t="str">
        <f>IF(INDEX(Historical!$O$7:$O$1270,MATCH(B147,Historical!$B$7:$B$1301,0))=0,"n/a",((INDEX(Historical!$C$7:$C$1279,MATCH(B147,Historical!$B$7:$B$1301,0))/INDEX(Historical!$O$7:$O$1270,MATCH(B147,Historical!$B$7:$B$1301,0)))^(1/10)-1)*100)</f>
        <v>n/a</v>
      </c>
      <c r="W147" s="715" t="str">
        <f>IF(OR(U147&lt;=0,U147="n/a",V147&lt;=0,V147="n/a"),"n/a",U147/V147)</f>
        <v>n/a</v>
      </c>
      <c r="X147" s="716" t="str">
        <f>IF(OR(AJ147&lt;=0,AJ147="n/a",U147&lt;=0,U147="n/a"),"n/a",U147/AJ147)</f>
        <v>n/a</v>
      </c>
      <c r="Y147" s="890"/>
      <c r="Z147" s="663">
        <f>IF(OR(AC147&lt;0.01,AC147="n/a"),"n/a",M147/AC147*100)</f>
        <v>299.99999999999994</v>
      </c>
      <c r="AA147" s="900">
        <f>IF(OR(AC147&lt;0.01,AC147="n/a"),"n/a",I147/AC147)</f>
        <v>73.035714285714278</v>
      </c>
      <c r="AB147" s="901">
        <v>12</v>
      </c>
      <c r="AC147" s="879">
        <v>0.56000000000000005</v>
      </c>
      <c r="AD147" s="879" t="s">
        <v>136</v>
      </c>
      <c r="AE147" s="879">
        <v>14.61</v>
      </c>
      <c r="AF147" s="879">
        <v>2.3199999999999998</v>
      </c>
      <c r="AG147" s="879">
        <v>3.4000000000000004</v>
      </c>
      <c r="AH147" s="879">
        <v>79.900000000000006</v>
      </c>
      <c r="AI147" s="879">
        <v>13.919999999999998</v>
      </c>
      <c r="AJ147" s="879">
        <v>-13.200000000000001</v>
      </c>
      <c r="AK147" s="879" t="s">
        <v>136</v>
      </c>
      <c r="AL147" s="892">
        <v>954.09</v>
      </c>
      <c r="AM147" s="886">
        <v>5.8999999999999995</v>
      </c>
      <c r="AN147" s="879">
        <v>0.55000000000000004</v>
      </c>
      <c r="AO147" s="753" t="str">
        <f>IF(U147="n/a","n/a",IF(AA147&lt;0,"n/a",IF(AA147="n/a","n/a",J147+U147-AA147)))</f>
        <v>n/a</v>
      </c>
      <c r="AP147" s="754" t="str">
        <f>IF(U147="n/a","n/a",J147+U147)</f>
        <v>n/a</v>
      </c>
      <c r="AQ147" s="902">
        <f>IF(OR(AC147&lt;0.01,AF147="n/a"),"n/a",(I147/SQRT(22.5*AC147*(I147/AF147))-1)*100)</f>
        <v>174.42291542059033</v>
      </c>
      <c r="AR147" s="663">
        <f>INDEX(Historical!$C$7:$C$1279,MATCH(B147,Historical!$B$7:$B$1301,0))*IF(AH147="n/a",1.03,IF(AH147&lt;0,1.01,IF(AH147&gt;10,1.1,(1+AH147/100))))</f>
        <v>1.8095000000000001</v>
      </c>
      <c r="AS147" s="900">
        <f>IF($AI147="n/a",1.03*AR147,IF($AI147&lt;0,1.01*AR147,IF($AI147&gt;10,1.1*AR147,(1+$AI147/100)*AR147)))</f>
        <v>1.9904500000000003</v>
      </c>
      <c r="AT147" s="900">
        <f>IF($AK147="n/a",1.03*AS147,IF($AK147&lt;0,1.01*AS147,IF($AK147&gt;10,1.1*AS147,(1+$AK147/100)*AS147)))</f>
        <v>2.0501635000000005</v>
      </c>
      <c r="AU147" s="900">
        <f>IF($AK147="n/a",1.03*AT147,IF($AK147&lt;0,1.01*AT147,IF($AK147&gt;10,1.1*AT147,(1+$AK147/100)*AT147)))</f>
        <v>2.1116684050000005</v>
      </c>
      <c r="AV147" s="900">
        <f>IF($AK147="n/a",1.03*AU147,IF($AK147&lt;0,1.01*AU147,IF($AK147&gt;10,1.1*AU147,(1+$AK147/100)*AU147)))</f>
        <v>2.1750184571500006</v>
      </c>
      <c r="AW147" s="663">
        <f>SUM(AR147:AV147)</f>
        <v>10.136800362150002</v>
      </c>
      <c r="AX147" s="761">
        <f>AW147/I147*100</f>
        <v>24.784352963691937</v>
      </c>
      <c r="AY147" s="948">
        <v>0.6</v>
      </c>
      <c r="AZ147" s="886">
        <v>103.3</v>
      </c>
      <c r="BA147" s="886">
        <v>-21.84</v>
      </c>
      <c r="BB147" s="886">
        <v>6.75</v>
      </c>
      <c r="BC147" s="886">
        <v>-3.2</v>
      </c>
      <c r="BE147" s="635">
        <v>2015</v>
      </c>
      <c r="BF147" s="912">
        <f>IF(BE147&gt;2008,0,IF(BE147&gt;2001,1,IF(BE147&gt;1990,2,IF(BE147&gt;1980,3,IF(BE147&gt;1973,4,IF(BE147&gt;1970,5,IF(BE147&gt;1960,6,IF(BE147&gt;1958,7,IF(BE147&gt;1953,8,9)))))))))</f>
        <v>0</v>
      </c>
      <c r="BG147" s="896">
        <v>2</v>
      </c>
    </row>
    <row r="148" spans="1:59" ht="11.25" customHeight="1" x14ac:dyDescent="0.2">
      <c r="A148" s="877" t="s">
        <v>508</v>
      </c>
      <c r="B148" s="889" t="s">
        <v>509</v>
      </c>
      <c r="C148" s="946" t="s">
        <v>128</v>
      </c>
      <c r="D148" s="946" t="s">
        <v>4360</v>
      </c>
      <c r="E148" s="746">
        <v>24</v>
      </c>
      <c r="F148" s="1185">
        <v>141</v>
      </c>
      <c r="G148" s="1199" t="s">
        <v>115</v>
      </c>
      <c r="H148" s="1199" t="s">
        <v>115</v>
      </c>
      <c r="I148" s="888">
        <v>77.3</v>
      </c>
      <c r="J148" s="663">
        <f>(M148/I148)*100</f>
        <v>1.241914618369987</v>
      </c>
      <c r="K148" s="898">
        <v>0.24</v>
      </c>
      <c r="L148" s="901">
        <v>4</v>
      </c>
      <c r="M148" s="654">
        <f>K148*L148</f>
        <v>0.96</v>
      </c>
      <c r="N148" s="884" t="s">
        <v>119</v>
      </c>
      <c r="O148" s="748">
        <v>0.22750000000000001</v>
      </c>
      <c r="P148" s="875">
        <v>43874</v>
      </c>
      <c r="Q148" s="875">
        <v>43892</v>
      </c>
      <c r="R148" s="654">
        <f>(K148-O148)/O148*100</f>
        <v>5.4945054945054865</v>
      </c>
      <c r="S148" s="714">
        <f>IF(INDEX(Historical!$D$7:$D$1277,MATCH(B148,Historical!$B$7:$B$1301,0))=0,"n/a",(INDEX(Historical!$C$7:$C$1279,MATCH(B148,Historical!$B$7:$B$1301,0))/INDEX(Historical!$D$7:$D$1277,MATCH(B148,Historical!$B$7:$B$1301,0))-1)*100)</f>
        <v>4.3577981651376163</v>
      </c>
      <c r="T148" s="714">
        <f>IF(INDEX(Historical!$F$7:$F$1270,MATCH(B148,Historical!$B$7:$B$1301,0))=0,"n/a",((INDEX(Historical!$C$7:$C$1279,MATCH(B148,Historical!$B$7:$B$1301,0))/INDEX(Historical!$F$7:$F$1270,MATCH(B148,Historical!$B$7:$B$1301,0)))^(1/3)-1)*100)</f>
        <v>8.6244726878486055</v>
      </c>
      <c r="U148" s="714">
        <f>IF(INDEX(Historical!$H$7:$H$1270,MATCH(B148,Historical!$B$7:$B$1301,0))=0,"n/a",((INDEX(Historical!$C$7:$C$1279,MATCH(B148,Historical!$B$7:$B$1301,0))/INDEX(Historical!$H$7:$H$1270,MATCH(B148,Historical!$B$7:$B$1301,0)))^(1/5)-1)*100)</f>
        <v>7.9766727007235971</v>
      </c>
      <c r="V148" s="714">
        <f>IF(INDEX(Historical!$O$7:$O$1270,MATCH(B148,Historical!$B$7:$B$1301,0))=0,"n/a",((INDEX(Historical!$C$7:$C$1279,MATCH(B148,Historical!$B$7:$B$1301,0))/INDEX(Historical!$O$7:$O$1270,MATCH(B148,Historical!$B$7:$B$1301,0)))^(1/10)-1)*100)</f>
        <v>22.97996219319074</v>
      </c>
      <c r="W148" s="715">
        <f>IF(OR(U148&lt;=0,U148="n/a",V148&lt;=0,V148="n/a"),"n/a",U148/V148)</f>
        <v>0.34711426562255998</v>
      </c>
      <c r="X148" s="716">
        <f>IF(OR(AJ148&lt;=0,AJ148="n/a",U148&lt;=0,U148="n/a"),"n/a",U148/AJ148)</f>
        <v>0.78202673536505862</v>
      </c>
      <c r="Y148" s="673"/>
      <c r="Z148" s="663">
        <f>IF(OR(AC148&lt;0.01,AC148="n/a"),"n/a",M148/AC148*100)</f>
        <v>36.090225563909769</v>
      </c>
      <c r="AA148" s="900">
        <f>IF(OR(AC148&lt;0.01,AC148="n/a"),"n/a",I148/AC148)</f>
        <v>29.060150375939848</v>
      </c>
      <c r="AB148" s="901">
        <v>12</v>
      </c>
      <c r="AC148" s="879">
        <v>2.66</v>
      </c>
      <c r="AD148" s="879">
        <v>3.4</v>
      </c>
      <c r="AE148" s="879">
        <v>4.25</v>
      </c>
      <c r="AF148" s="879">
        <v>6.69</v>
      </c>
      <c r="AG148" s="879">
        <v>25.2</v>
      </c>
      <c r="AH148" s="879">
        <v>7.7</v>
      </c>
      <c r="AI148" s="879">
        <v>6.68</v>
      </c>
      <c r="AJ148" s="879">
        <v>10.199999999999999</v>
      </c>
      <c r="AK148" s="879">
        <v>8.49</v>
      </c>
      <c r="AL148" s="892">
        <v>19010</v>
      </c>
      <c r="AM148" s="886">
        <v>0.1</v>
      </c>
      <c r="AN148" s="879">
        <v>0.99</v>
      </c>
      <c r="AO148" s="753">
        <f>IF(U148="n/a","n/a",IF(AA148&lt;0,"n/a",IF(AA148="n/a","n/a",J148+U148-AA148)))</f>
        <v>-19.841563056846262</v>
      </c>
      <c r="AP148" s="754">
        <f>IF(U148="n/a","n/a",J148+U148)</f>
        <v>9.2185873190935848</v>
      </c>
      <c r="AQ148" s="902">
        <f>IF(OR(AC148&lt;0.01,AF148="n/a"),"n/a",(I148/SQRT(22.5*AC148*(I148/AF148))-1)*100)</f>
        <v>193.94814812218351</v>
      </c>
      <c r="AR148" s="663">
        <f>INDEX(Historical!$C$7:$C$1279,MATCH(B148,Historical!$B$7:$B$1301,0))*IF(AH148="n/a",1.03,IF(AH148&lt;0,1.01,IF(AH148&gt;10,1.1,(1+AH148/100))))</f>
        <v>0.98007</v>
      </c>
      <c r="AS148" s="900">
        <f>IF($AI148="n/a",1.03*AR148,IF($AI148&lt;0,1.01*AR148,IF($AI148&gt;10,1.1*AR148,(1+$AI148/100)*AR148)))</f>
        <v>1.0455386760000001</v>
      </c>
      <c r="AT148" s="900">
        <f>IF($AK148="n/a",1.03*AS148,IF($AK148&lt;0,1.01*AS148,IF($AK148&gt;10,1.1*AS148,(1+$AK148/100)*AS148)))</f>
        <v>1.1343049095924</v>
      </c>
      <c r="AU148" s="900">
        <f>IF($AK148="n/a",1.03*AT148,IF($AK148&lt;0,1.01*AT148,IF($AK148&gt;10,1.1*AT148,(1+$AK148/100)*AT148)))</f>
        <v>1.2306073964167947</v>
      </c>
      <c r="AV148" s="900">
        <f>IF($AK148="n/a",1.03*AU148,IF($AK148&lt;0,1.01*AU148,IF($AK148&gt;10,1.1*AU148,(1+$AK148/100)*AU148)))</f>
        <v>1.3350859643725805</v>
      </c>
      <c r="AW148" s="663">
        <f>SUM(AR148:AV148)</f>
        <v>5.7256069463817747</v>
      </c>
      <c r="AX148" s="761">
        <f>AW148/I148*100</f>
        <v>7.4069947559919473</v>
      </c>
      <c r="AY148" s="948">
        <v>0.32</v>
      </c>
      <c r="AZ148" s="886">
        <v>61.11</v>
      </c>
      <c r="BA148" s="886">
        <v>-4.5600000000000005</v>
      </c>
      <c r="BB148" s="886">
        <v>5.12</v>
      </c>
      <c r="BC148" s="886">
        <v>7.84</v>
      </c>
      <c r="BE148" s="635">
        <v>1997</v>
      </c>
      <c r="BF148" s="912">
        <f>IF(BE148&gt;2008,0,IF(BE148&gt;2001,1,IF(BE148&gt;1990,2,IF(BE148&gt;1980,3,IF(BE148&gt;1973,4,IF(BE148&gt;1970,5,IF(BE148&gt;1960,6,IF(BE148&gt;1958,7,IF(BE148&gt;1953,8,9)))))))))</f>
        <v>2</v>
      </c>
      <c r="BG148" s="896">
        <v>9.8000000000000007</v>
      </c>
    </row>
    <row r="149" spans="1:59" ht="11.25" customHeight="1" x14ac:dyDescent="0.2">
      <c r="A149" s="885" t="s">
        <v>1061</v>
      </c>
      <c r="B149" s="889" t="s">
        <v>1062</v>
      </c>
      <c r="C149" s="946" t="s">
        <v>245</v>
      </c>
      <c r="D149" s="946" t="s">
        <v>4359</v>
      </c>
      <c r="E149" s="746">
        <v>9</v>
      </c>
      <c r="F149" s="1185">
        <v>468</v>
      </c>
      <c r="G149" s="1185" t="s">
        <v>106</v>
      </c>
      <c r="H149" s="1185" t="s">
        <v>106</v>
      </c>
      <c r="I149" s="888">
        <v>133.15</v>
      </c>
      <c r="J149" s="663">
        <f>(M149/I149)*100</f>
        <v>0.43634998122418317</v>
      </c>
      <c r="K149" s="899">
        <v>0.58099999999999996</v>
      </c>
      <c r="L149" s="901">
        <v>1</v>
      </c>
      <c r="M149" s="654">
        <f>K149*L149</f>
        <v>0.58099999999999996</v>
      </c>
      <c r="N149" s="884" t="s">
        <v>974</v>
      </c>
      <c r="O149" s="751">
        <v>0.54333333333333333</v>
      </c>
      <c r="P149" s="875">
        <v>43803</v>
      </c>
      <c r="Q149" s="875">
        <v>43832</v>
      </c>
      <c r="R149" s="654">
        <f>(K149-O149)/O149*100</f>
        <v>6.9325153374233048</v>
      </c>
      <c r="S149" s="714">
        <f>IF(INDEX(Historical!$D$7:$D$1277,MATCH(B149,Historical!$B$7:$B$1301,0))=0,"n/a",(INDEX(Historical!$C$7:$C$1279,MATCH(B149,Historical!$B$7:$B$1301,0))/INDEX(Historical!$D$7:$D$1277,MATCH(B149,Historical!$B$7:$B$1301,0))-1)*100)</f>
        <v>6.9325153374232951</v>
      </c>
      <c r="T149" s="714">
        <f>IF(INDEX(Historical!$F$7:$F$1270,MATCH(B149,Historical!$B$7:$B$1301,0))=0,"n/a",((INDEX(Historical!$C$7:$C$1279,MATCH(B149,Historical!$B$7:$B$1301,0))/INDEX(Historical!$F$7:$F$1270,MATCH(B149,Historical!$B$7:$B$1301,0)))^(1/3)-1)*100)</f>
        <v>9.7087209869069149</v>
      </c>
      <c r="U149" s="714">
        <f>IF(INDEX(Historical!$H$7:$H$1270,MATCH(B149,Historical!$B$7:$B$1301,0))=0,"n/a",((INDEX(Historical!$C$7:$C$1279,MATCH(B149,Historical!$B$7:$B$1301,0))/INDEX(Historical!$H$7:$H$1270,MATCH(B149,Historical!$B$7:$B$1301,0)))^(1/5)-1)*100)</f>
        <v>11.753073815646054</v>
      </c>
      <c r="V149" s="714">
        <f>IF(INDEX(Historical!$O$7:$O$1270,MATCH(B149,Historical!$B$7:$B$1301,0))=0,"n/a",((INDEX(Historical!$C$7:$C$1279,MATCH(B149,Historical!$B$7:$B$1301,0))/INDEX(Historical!$O$7:$O$1270,MATCH(B149,Historical!$B$7:$B$1301,0)))^(1/10)-1)*100)</f>
        <v>13.300737887224212</v>
      </c>
      <c r="W149" s="715">
        <f>IF(OR(U149&lt;=0,U149="n/a",V149&lt;=0,V149="n/a"),"n/a",U149/V149)</f>
        <v>0.88364073597264559</v>
      </c>
      <c r="X149" s="716">
        <f>IF(OR(AJ149&lt;=0,AJ149="n/a",U149&lt;=0,U149="n/a"),"n/a",U149/AJ149)</f>
        <v>0.35615375198927435</v>
      </c>
      <c r="Y149" s="686" t="s">
        <v>4394</v>
      </c>
      <c r="Z149" s="663">
        <f>IF(OR(AC149&lt;0.01,AC149="n/a"),"n/a",M149/AC149*100)</f>
        <v>20.82437275985663</v>
      </c>
      <c r="AA149" s="900">
        <f>IF(OR(AC149&lt;0.01,AC149="n/a"),"n/a",I149/AC149)</f>
        <v>47.724014336917563</v>
      </c>
      <c r="AB149" s="901">
        <v>12</v>
      </c>
      <c r="AC149" s="879">
        <v>2.79</v>
      </c>
      <c r="AD149" s="879">
        <v>3.97</v>
      </c>
      <c r="AE149" s="879">
        <v>4.2300000000000004</v>
      </c>
      <c r="AF149" s="879">
        <v>12.17</v>
      </c>
      <c r="AG149" s="879">
        <v>20</v>
      </c>
      <c r="AH149" s="879">
        <v>-16.8</v>
      </c>
      <c r="AI149" s="879">
        <v>210.41</v>
      </c>
      <c r="AJ149" s="879">
        <v>33</v>
      </c>
      <c r="AK149" s="879">
        <v>12</v>
      </c>
      <c r="AL149" s="892">
        <v>5570</v>
      </c>
      <c r="AM149" s="886">
        <v>2.8000000000000003</v>
      </c>
      <c r="AN149" s="879">
        <v>4.99</v>
      </c>
      <c r="AO149" s="753">
        <f>IF(U149="n/a","n/a",IF(AA149&lt;0,"n/a",IF(AA149="n/a","n/a",J149+U149-AA149)))</f>
        <v>-35.534590540047326</v>
      </c>
      <c r="AP149" s="754">
        <f>IF(U149="n/a","n/a",J149+U149)</f>
        <v>12.189423796870237</v>
      </c>
      <c r="AQ149" s="902">
        <f>IF(OR(AC149&lt;0.01,AF149="n/a"),"n/a",(I149/SQRT(22.5*AC149*(I149/AF149))-1)*100)</f>
        <v>408.06878557940109</v>
      </c>
      <c r="AR149" s="663">
        <f>INDEX(Historical!$C$7:$C$1279,MATCH(B149,Historical!$B$7:$B$1301,0))*IF(AH149="n/a",1.03,IF(AH149&lt;0,1.01,IF(AH149&gt;10,1.1,(1+AH149/100))))</f>
        <v>0.58680999999999994</v>
      </c>
      <c r="AS149" s="900">
        <f>IF($AI149="n/a",1.03*AR149,IF($AI149&lt;0,1.01*AR149,IF($AI149&gt;10,1.1*AR149,(1+$AI149/100)*AR149)))</f>
        <v>0.64549100000000004</v>
      </c>
      <c r="AT149" s="900">
        <f>IF($AK149="n/a",1.03*AS149,IF($AK149&lt;0,1.01*AS149,IF($AK149&gt;10,1.1*AS149,(1+$AK149/100)*AS149)))</f>
        <v>0.71004010000000006</v>
      </c>
      <c r="AU149" s="900">
        <f>IF($AK149="n/a",1.03*AT149,IF($AK149&lt;0,1.01*AT149,IF($AK149&gt;10,1.1*AT149,(1+$AK149/100)*AT149)))</f>
        <v>0.78104411000000018</v>
      </c>
      <c r="AV149" s="900">
        <f>IF($AK149="n/a",1.03*AU149,IF($AK149&lt;0,1.01*AU149,IF($AK149&gt;10,1.1*AU149,(1+$AK149/100)*AU149)))</f>
        <v>0.85914852100000028</v>
      </c>
      <c r="AW149" s="663">
        <f>SUM(AR149:AV149)</f>
        <v>3.5825337310000007</v>
      </c>
      <c r="AX149" s="761">
        <f>AW149/I149*100</f>
        <v>2.6905998730754792</v>
      </c>
      <c r="AY149" s="948">
        <v>1.1599999999999999</v>
      </c>
      <c r="AZ149" s="886">
        <v>151.69999999999999</v>
      </c>
      <c r="BA149" s="886">
        <v>-20.52</v>
      </c>
      <c r="BB149" s="886">
        <v>11.91</v>
      </c>
      <c r="BC149" s="886">
        <v>7.1400000000000006</v>
      </c>
      <c r="BE149" s="635">
        <v>2012</v>
      </c>
      <c r="BF149" s="912">
        <f>IF(BE149&gt;2008,0,IF(BE149&gt;2001,1,IF(BE149&gt;1990,2,IF(BE149&gt;1980,3,IF(BE149&gt;1973,4,IF(BE149&gt;1970,5,IF(BE149&gt;1960,6,IF(BE149&gt;1958,7,IF(BE149&gt;1953,8,9)))))))))</f>
        <v>0</v>
      </c>
      <c r="BG149" s="896">
        <v>3.8</v>
      </c>
    </row>
    <row r="150" spans="1:59" ht="11.25" customHeight="1" x14ac:dyDescent="0.2">
      <c r="A150" s="877" t="s">
        <v>1055</v>
      </c>
      <c r="B150" s="889" t="s">
        <v>1056</v>
      </c>
      <c r="C150" s="946" t="s">
        <v>153</v>
      </c>
      <c r="D150" s="946" t="s">
        <v>4327</v>
      </c>
      <c r="E150" s="746">
        <v>11</v>
      </c>
      <c r="F150" s="1185">
        <v>297</v>
      </c>
      <c r="G150" s="1185" t="s">
        <v>37</v>
      </c>
      <c r="H150" s="1185" t="s">
        <v>37</v>
      </c>
      <c r="I150" s="888">
        <v>451.07</v>
      </c>
      <c r="J150" s="663">
        <f>(M150/I150)*100</f>
        <v>0.2837697031502871</v>
      </c>
      <c r="K150" s="891">
        <v>0.32</v>
      </c>
      <c r="L150" s="901">
        <v>4</v>
      </c>
      <c r="M150" s="654">
        <f>K150*L150</f>
        <v>1.28</v>
      </c>
      <c r="N150" s="884" t="s">
        <v>119</v>
      </c>
      <c r="O150" s="747">
        <v>0.3</v>
      </c>
      <c r="P150" s="630">
        <v>43686</v>
      </c>
      <c r="Q150" s="630">
        <v>43711</v>
      </c>
      <c r="R150" s="654">
        <f>(K150-O150)/O150*100</f>
        <v>6.6666666666666732</v>
      </c>
      <c r="S150" s="714">
        <f>IF(INDEX(Historical!$D$7:$D$1277,MATCH(B150,Historical!$B$7:$B$1301,0))=0,"n/a",(INDEX(Historical!$C$7:$C$1279,MATCH(B150,Historical!$B$7:$B$1301,0))/INDEX(Historical!$D$7:$D$1277,MATCH(B150,Historical!$B$7:$B$1301,0))-1)*100)</f>
        <v>6.8965517241379448</v>
      </c>
      <c r="T150" s="714">
        <f>IF(INDEX(Historical!$F$7:$F$1270,MATCH(B150,Historical!$B$7:$B$1301,0))=0,"n/a",((INDEX(Historical!$C$7:$C$1279,MATCH(B150,Historical!$B$7:$B$1301,0))/INDEX(Historical!$F$7:$F$1270,MATCH(B150,Historical!$B$7:$B$1301,0)))^(1/3)-1)*100)</f>
        <v>7.4337070988966358</v>
      </c>
      <c r="U150" s="714">
        <f>IF(INDEX(Historical!$H$7:$H$1270,MATCH(B150,Historical!$B$7:$B$1301,0))=0,"n/a",((INDEX(Historical!$C$7:$C$1279,MATCH(B150,Historical!$B$7:$B$1301,0))/INDEX(Historical!$H$7:$H$1270,MATCH(B150,Historical!$B$7:$B$1301,0)))^(1/5)-1)*100)</f>
        <v>8.1006934307831244</v>
      </c>
      <c r="V150" s="714">
        <f>IF(INDEX(Historical!$O$7:$O$1270,MATCH(B150,Historical!$B$7:$B$1301,0))=0,"n/a",((INDEX(Historical!$C$7:$C$1279,MATCH(B150,Historical!$B$7:$B$1301,0))/INDEX(Historical!$O$7:$O$1270,MATCH(B150,Historical!$B$7:$B$1301,0)))^(1/10)-1)*100)</f>
        <v>13.164945456892996</v>
      </c>
      <c r="W150" s="715">
        <f>IF(OR(U150&lt;=0,U150="n/a",V150&lt;=0,V150="n/a"),"n/a",U150/V150)</f>
        <v>0.61532297701557936</v>
      </c>
      <c r="X150" s="716">
        <f>IF(OR(AJ150&lt;=0,AJ150="n/a",U150&lt;=0,U150="n/a"),"n/a",U150/AJ150)</f>
        <v>0.42635228583069074</v>
      </c>
      <c r="Y150" s="680"/>
      <c r="Z150" s="663">
        <f>IF(OR(AC150&lt;0.01,AC150="n/a"),"n/a",M150/AC150*100)</f>
        <v>9.1493924231593997</v>
      </c>
      <c r="AA150" s="900">
        <f>IF(OR(AC150&lt;0.01,AC150="n/a"),"n/a",I150/AC150)</f>
        <v>32.242315939957109</v>
      </c>
      <c r="AB150" s="901">
        <v>12</v>
      </c>
      <c r="AC150" s="879">
        <v>13.99</v>
      </c>
      <c r="AD150" s="879">
        <v>3.24</v>
      </c>
      <c r="AE150" s="879">
        <v>3.57</v>
      </c>
      <c r="AF150" s="879">
        <v>10.37</v>
      </c>
      <c r="AG150" s="879">
        <v>34.200000000000003</v>
      </c>
      <c r="AH150" s="879">
        <v>8.7999999999999989</v>
      </c>
      <c r="AI150" s="879">
        <v>8.68</v>
      </c>
      <c r="AJ150" s="879">
        <v>19</v>
      </c>
      <c r="AK150" s="879">
        <v>9.8000000000000007</v>
      </c>
      <c r="AL150" s="892">
        <v>7120</v>
      </c>
      <c r="AM150" s="886">
        <v>1.7999999999999998</v>
      </c>
      <c r="AN150" s="879">
        <v>0.23</v>
      </c>
      <c r="AO150" s="753">
        <f>IF(U150="n/a","n/a",IF(AA150&lt;0,"n/a",IF(AA150="n/a","n/a",J150+U150-AA150)))</f>
        <v>-23.857852806023697</v>
      </c>
      <c r="AP150" s="754">
        <f>IF(U150="n/a","n/a",J150+U150)</f>
        <v>8.3844631339334121</v>
      </c>
      <c r="AQ150" s="902">
        <f>IF(OR(AC150&lt;0.01,AF150="n/a"),"n/a",(I150/SQRT(22.5*AC150*(I150/AF150))-1)*100)</f>
        <v>285.488328860568</v>
      </c>
      <c r="AR150" s="663">
        <f>INDEX(Historical!$C$7:$C$1279,MATCH(B150,Historical!$B$7:$B$1301,0))*IF(AH150="n/a",1.03,IF(AH150&lt;0,1.01,IF(AH150&gt;10,1.1,(1+AH150/100))))</f>
        <v>1.3491200000000001</v>
      </c>
      <c r="AS150" s="900">
        <f>IF($AI150="n/a",1.03*AR150,IF($AI150&lt;0,1.01*AR150,IF($AI150&gt;10,1.1*AR150,(1+$AI150/100)*AR150)))</f>
        <v>1.4662236160000002</v>
      </c>
      <c r="AT150" s="900">
        <f>IF($AK150="n/a",1.03*AS150,IF($AK150&lt;0,1.01*AS150,IF($AK150&gt;10,1.1*AS150,(1+$AK150/100)*AS150)))</f>
        <v>1.6099135303680003</v>
      </c>
      <c r="AU150" s="900">
        <f>IF($AK150="n/a",1.03*AT150,IF($AK150&lt;0,1.01*AT150,IF($AK150&gt;10,1.1*AT150,(1+$AK150/100)*AT150)))</f>
        <v>1.7676850563440645</v>
      </c>
      <c r="AV150" s="900">
        <f>IF($AK150="n/a",1.03*AU150,IF($AK150&lt;0,1.01*AU150,IF($AK150&gt;10,1.1*AU150,(1+$AK150/100)*AU150)))</f>
        <v>1.940918191865783</v>
      </c>
      <c r="AW150" s="663">
        <f>SUM(AR150:AV150)</f>
        <v>8.133860394577848</v>
      </c>
      <c r="AX150" s="761">
        <f>AW150/I150*100</f>
        <v>1.8032368356525257</v>
      </c>
      <c r="AY150" s="948">
        <v>0.71</v>
      </c>
      <c r="AZ150" s="886">
        <v>36.68</v>
      </c>
      <c r="BA150" s="886">
        <v>-12.2</v>
      </c>
      <c r="BB150" s="886">
        <v>0.76</v>
      </c>
      <c r="BC150" s="886">
        <v>3.29</v>
      </c>
      <c r="BE150" s="635">
        <v>2009</v>
      </c>
      <c r="BF150" s="912">
        <f>IF(BE150&gt;2008,0,IF(BE150&gt;2001,1,IF(BE150&gt;1990,2,IF(BE150&gt;1980,3,IF(BE150&gt;1973,4,IF(BE150&gt;1970,5,IF(BE150&gt;1960,6,IF(BE150&gt;1958,7,IF(BE150&gt;1953,8,9)))))))))</f>
        <v>0</v>
      </c>
      <c r="BG150" s="896">
        <v>19</v>
      </c>
    </row>
    <row r="151" spans="1:59" ht="11.25" customHeight="1" x14ac:dyDescent="0.2">
      <c r="A151" s="877" t="s">
        <v>481</v>
      </c>
      <c r="B151" s="889" t="s">
        <v>482</v>
      </c>
      <c r="C151" s="946" t="s">
        <v>112</v>
      </c>
      <c r="D151" s="946" t="s">
        <v>4361</v>
      </c>
      <c r="E151" s="746">
        <v>22</v>
      </c>
      <c r="F151" s="1185">
        <v>149</v>
      </c>
      <c r="G151" s="1197" t="s">
        <v>106</v>
      </c>
      <c r="H151" s="1197" t="s">
        <v>106</v>
      </c>
      <c r="I151" s="888">
        <v>79.06</v>
      </c>
      <c r="J151" s="663">
        <f>(M151/I151)*100</f>
        <v>2.5803187452567671</v>
      </c>
      <c r="K151" s="898">
        <v>0.51</v>
      </c>
      <c r="L151" s="901">
        <v>4</v>
      </c>
      <c r="M151" s="654">
        <f>K151*L151</f>
        <v>2.04</v>
      </c>
      <c r="N151" s="884" t="s">
        <v>151</v>
      </c>
      <c r="O151" s="748">
        <v>0.5</v>
      </c>
      <c r="P151" s="875">
        <v>43811</v>
      </c>
      <c r="Q151" s="875">
        <v>43829</v>
      </c>
      <c r="R151" s="654">
        <f>(K151-O151)/O151*100</f>
        <v>2.0000000000000018</v>
      </c>
      <c r="S151" s="714">
        <f>IF(INDEX(Historical!$D$7:$D$1277,MATCH(B151,Historical!$B$7:$B$1301,0))=0,"n/a",(INDEX(Historical!$C$7:$C$1279,MATCH(B151,Historical!$B$7:$B$1301,0))/INDEX(Historical!$D$7:$D$1277,MATCH(B151,Historical!$B$7:$B$1301,0))-1)*100)</f>
        <v>6.9148936170212671</v>
      </c>
      <c r="T151" s="714">
        <f>IF(INDEX(Historical!$F$7:$F$1270,MATCH(B151,Historical!$B$7:$B$1301,0))=0,"n/a",((INDEX(Historical!$C$7:$C$1279,MATCH(B151,Historical!$B$7:$B$1301,0))/INDEX(Historical!$F$7:$F$1270,MATCH(B151,Historical!$B$7:$B$1301,0)))^(1/3)-1)*100)</f>
        <v>4.9257953047803449</v>
      </c>
      <c r="U151" s="714">
        <f>IF(INDEX(Historical!$H$7:$H$1270,MATCH(B151,Historical!$B$7:$B$1301,0))=0,"n/a",((INDEX(Historical!$C$7:$C$1279,MATCH(B151,Historical!$B$7:$B$1301,0))/INDEX(Historical!$H$7:$H$1270,MATCH(B151,Historical!$B$7:$B$1301,0)))^(1/5)-1)*100)</f>
        <v>7.0463846091870952</v>
      </c>
      <c r="V151" s="714">
        <f>IF(INDEX(Historical!$O$7:$O$1270,MATCH(B151,Historical!$B$7:$B$1301,0))=0,"n/a",((INDEX(Historical!$C$7:$C$1279,MATCH(B151,Historical!$B$7:$B$1301,0))/INDEX(Historical!$O$7:$O$1270,MATCH(B151,Historical!$B$7:$B$1301,0)))^(1/10)-1)*100)</f>
        <v>7.6694469888754169</v>
      </c>
      <c r="W151" s="715">
        <f>IF(OR(U151&lt;=0,U151="n/a",V151&lt;=0,V151="n/a"),"n/a",U151/V151)</f>
        <v>0.9187604555332245</v>
      </c>
      <c r="X151" s="716">
        <f>IF(OR(AJ151&lt;=0,AJ151="n/a",U151&lt;=0,U151="n/a"),"n/a",U151/AJ151)</f>
        <v>1.0676340316950144</v>
      </c>
      <c r="Y151" s="676"/>
      <c r="Z151" s="663">
        <f>IF(OR(AC151&lt;0.01,AC151="n/a"),"n/a",M151/AC151*100)</f>
        <v>56.666666666666664</v>
      </c>
      <c r="AA151" s="900">
        <f>IF(OR(AC151&lt;0.01,AC151="n/a"),"n/a",I151/AC151)</f>
        <v>21.961111111111112</v>
      </c>
      <c r="AB151" s="901">
        <v>12</v>
      </c>
      <c r="AC151" s="879">
        <v>3.6</v>
      </c>
      <c r="AD151" s="879">
        <v>4.12</v>
      </c>
      <c r="AE151" s="879">
        <v>0.69</v>
      </c>
      <c r="AF151" s="879">
        <v>6.63</v>
      </c>
      <c r="AG151" s="879">
        <v>29.9</v>
      </c>
      <c r="AH151" s="879">
        <v>-11.899999999999999</v>
      </c>
      <c r="AI151" s="879">
        <v>28.46</v>
      </c>
      <c r="AJ151" s="879">
        <v>6.6000000000000005</v>
      </c>
      <c r="AK151" s="879">
        <v>5.25</v>
      </c>
      <c r="AL151" s="892">
        <v>10560</v>
      </c>
      <c r="AM151" s="886">
        <v>0.6</v>
      </c>
      <c r="AN151" s="879">
        <v>0.92</v>
      </c>
      <c r="AO151" s="753">
        <f>IF(U151="n/a","n/a",IF(AA151&lt;0,"n/a",IF(AA151="n/a","n/a",J151+U151-AA151)))</f>
        <v>-12.33440775666725</v>
      </c>
      <c r="AP151" s="754">
        <f>IF(U151="n/a","n/a",J151+U151)</f>
        <v>9.6267033544438618</v>
      </c>
      <c r="AQ151" s="902">
        <f>IF(OR(AC151&lt;0.01,AF151="n/a"),"n/a",(I151/SQRT(22.5*AC151*(I151/AF151))-1)*100)</f>
        <v>154.38567977398822</v>
      </c>
      <c r="AR151" s="663">
        <f>INDEX(Historical!$C$7:$C$1279,MATCH(B151,Historical!$B$7:$B$1301,0))*IF(AH151="n/a",1.03,IF(AH151&lt;0,1.01,IF(AH151&gt;10,1.1,(1+AH151/100))))</f>
        <v>2.0301</v>
      </c>
      <c r="AS151" s="900">
        <f>IF($AI151="n/a",1.03*AR151,IF($AI151&lt;0,1.01*AR151,IF($AI151&gt;10,1.1*AR151,(1+$AI151/100)*AR151)))</f>
        <v>2.2331100000000004</v>
      </c>
      <c r="AT151" s="900">
        <f>IF($AK151="n/a",1.03*AS151,IF($AK151&lt;0,1.01*AS151,IF($AK151&gt;10,1.1*AS151,(1+$AK151/100)*AS151)))</f>
        <v>2.3503482750000004</v>
      </c>
      <c r="AU151" s="900">
        <f>IF($AK151="n/a",1.03*AT151,IF($AK151&lt;0,1.01*AT151,IF($AK151&gt;10,1.1*AT151,(1+$AK151/100)*AT151)))</f>
        <v>2.4737415594375003</v>
      </c>
      <c r="AV151" s="900">
        <f>IF($AK151="n/a",1.03*AU151,IF($AK151&lt;0,1.01*AU151,IF($AK151&gt;10,1.1*AU151,(1+$AK151/100)*AU151)))</f>
        <v>2.6036129913079691</v>
      </c>
      <c r="AW151" s="663">
        <f>SUM(AR151:AV151)</f>
        <v>11.690912825745471</v>
      </c>
      <c r="AX151" s="761">
        <f>AW151/I151*100</f>
        <v>14.787392898742057</v>
      </c>
      <c r="AY151" s="948">
        <v>0.59</v>
      </c>
      <c r="AZ151" s="886">
        <v>38.85</v>
      </c>
      <c r="BA151" s="886">
        <v>-13.34</v>
      </c>
      <c r="BB151" s="886">
        <v>3.45</v>
      </c>
      <c r="BC151" s="886">
        <v>3.71</v>
      </c>
      <c r="BE151" s="635">
        <v>1999</v>
      </c>
      <c r="BF151" s="912">
        <f>IF(BE151&gt;2008,0,IF(BE151&gt;2001,1,IF(BE151&gt;1990,2,IF(BE151&gt;1980,3,IF(BE151&gt;1973,4,IF(BE151&gt;1970,5,IF(BE151&gt;1960,6,IF(BE151&gt;1958,7,IF(BE151&gt;1953,8,9)))))))))</f>
        <v>2</v>
      </c>
      <c r="BG151" s="896">
        <v>10.5</v>
      </c>
    </row>
    <row r="152" spans="1:59" ht="11.25" customHeight="1" x14ac:dyDescent="0.2">
      <c r="A152" s="877" t="s">
        <v>179</v>
      </c>
      <c r="B152" s="889" t="s">
        <v>180</v>
      </c>
      <c r="C152" s="946" t="s">
        <v>108</v>
      </c>
      <c r="D152" s="946" t="s">
        <v>118</v>
      </c>
      <c r="E152" s="746">
        <v>60</v>
      </c>
      <c r="F152" s="1185">
        <v>9</v>
      </c>
      <c r="G152" s="1199" t="s">
        <v>37</v>
      </c>
      <c r="H152" s="1199" t="s">
        <v>37</v>
      </c>
      <c r="I152" s="879">
        <v>64.03</v>
      </c>
      <c r="J152" s="663">
        <f>(M152/I152)*100</f>
        <v>3.7482430110885518</v>
      </c>
      <c r="K152" s="891">
        <v>0.6</v>
      </c>
      <c r="L152" s="901">
        <v>4</v>
      </c>
      <c r="M152" s="654">
        <f>K152*L152</f>
        <v>2.4</v>
      </c>
      <c r="N152" s="884" t="s">
        <v>218</v>
      </c>
      <c r="O152" s="747">
        <v>0.56000000000000005</v>
      </c>
      <c r="P152" s="875">
        <v>43907</v>
      </c>
      <c r="Q152" s="875">
        <v>43936</v>
      </c>
      <c r="R152" s="654">
        <f>(K152-O152)/O152*100</f>
        <v>7.1428571428571281</v>
      </c>
      <c r="S152" s="714">
        <f>IF(INDEX(Historical!$D$7:$D$1277,MATCH(B152,Historical!$B$7:$B$1301,0))=0,"n/a",(INDEX(Historical!$C$7:$C$1279,MATCH(B152,Historical!$B$7:$B$1301,0))/INDEX(Historical!$D$7:$D$1277,MATCH(B152,Historical!$B$7:$B$1301,0))-1)*100)</f>
        <v>5.741626794258381</v>
      </c>
      <c r="T152" s="714">
        <f>IF(INDEX(Historical!$F$7:$F$1270,MATCH(B152,Historical!$B$7:$B$1301,0))=0,"n/a",((INDEX(Historical!$C$7:$C$1279,MATCH(B152,Historical!$B$7:$B$1301,0))/INDEX(Historical!$F$7:$F$1270,MATCH(B152,Historical!$B$7:$B$1301,0)))^(1/3)-1)*100)</f>
        <v>5.1670174815897862</v>
      </c>
      <c r="U152" s="714">
        <f>IF(INDEX(Historical!$H$7:$H$1270,MATCH(B152,Historical!$B$7:$B$1301,0))=0,"n/a",((INDEX(Historical!$C$7:$C$1279,MATCH(B152,Historical!$B$7:$B$1301,0))/INDEX(Historical!$H$7:$H$1270,MATCH(B152,Historical!$B$7:$B$1301,0)))^(1/5)-1)*100)</f>
        <v>4.8983374579510519</v>
      </c>
      <c r="V152" s="714">
        <f>IF(INDEX(Historical!$O$7:$O$1270,MATCH(B152,Historical!$B$7:$B$1301,0))=0,"n/a",((INDEX(Historical!$C$7:$C$1279,MATCH(B152,Historical!$B$7:$B$1301,0))/INDEX(Historical!$O$7:$O$1270,MATCH(B152,Historical!$B$7:$B$1301,0)))^(1/10)-1)*100)</f>
        <v>3.5113072097720188</v>
      </c>
      <c r="W152" s="715">
        <f>IF(OR(U152&lt;=0,U152="n/a",V152&lt;=0,V152="n/a"),"n/a",U152/V152)</f>
        <v>1.3950181984415684</v>
      </c>
      <c r="X152" s="716">
        <f>IF(OR(AJ152&lt;=0,AJ152="n/a",U152&lt;=0,U152="n/a"),"n/a",U152/AJ152)</f>
        <v>0.15903693045295622</v>
      </c>
      <c r="Y152" s="677"/>
      <c r="Z152" s="663">
        <f>IF(OR(AC152&lt;0.01,AC152="n/a"),"n/a",M152/AC152*100)</f>
        <v>750</v>
      </c>
      <c r="AA152" s="900">
        <f>IF(OR(AC152&lt;0.01,AC152="n/a"),"n/a",I152/AC152)</f>
        <v>200.09375</v>
      </c>
      <c r="AB152" s="901">
        <v>12</v>
      </c>
      <c r="AC152" s="879">
        <v>0.32</v>
      </c>
      <c r="AD152" s="879" t="s">
        <v>136</v>
      </c>
      <c r="AE152" s="879">
        <v>1.86</v>
      </c>
      <c r="AF152" s="879">
        <v>1.29</v>
      </c>
      <c r="AG152" s="879">
        <v>0.8</v>
      </c>
      <c r="AH152" s="879">
        <v>593.29999999999995</v>
      </c>
      <c r="AI152" s="879">
        <v>7.07</v>
      </c>
      <c r="AJ152" s="879">
        <v>30.8</v>
      </c>
      <c r="AK152" s="879">
        <v>-5.7799999999999994</v>
      </c>
      <c r="AL152" s="892">
        <v>10540</v>
      </c>
      <c r="AM152" s="886">
        <v>1.7999999999999998</v>
      </c>
      <c r="AN152" s="879">
        <v>0.12</v>
      </c>
      <c r="AO152" s="753">
        <f>IF(U152="n/a","n/a",IF(AA152&lt;0,"n/a",IF(AA152="n/a","n/a",J152+U152-AA152)))</f>
        <v>-191.44716953096039</v>
      </c>
      <c r="AP152" s="754">
        <f>IF(U152="n/a","n/a",J152+U152)</f>
        <v>8.6465804690396038</v>
      </c>
      <c r="AQ152" s="902">
        <f>IF(OR(AC152&lt;0.01,AF152="n/a"),"n/a",(I152/SQRT(22.5*AC152*(I152/AF152))-1)*100)</f>
        <v>238.7040251704527</v>
      </c>
      <c r="AR152" s="663">
        <f>INDEX(Historical!$C$7:$C$1279,MATCH(B152,Historical!$B$7:$B$1301,0))*IF(AH152="n/a",1.03,IF(AH152&lt;0,1.01,IF(AH152&gt;10,1.1,(1+AH152/100))))</f>
        <v>2.431</v>
      </c>
      <c r="AS152" s="900">
        <f>IF($AI152="n/a",1.03*AR152,IF($AI152&lt;0,1.01*AR152,IF($AI152&gt;10,1.1*AR152,(1+$AI152/100)*AR152)))</f>
        <v>2.6028717000000001</v>
      </c>
      <c r="AT152" s="900">
        <f>IF($AK152="n/a",1.03*AS152,IF($AK152&lt;0,1.01*AS152,IF($AK152&gt;10,1.1*AS152,(1+$AK152/100)*AS152)))</f>
        <v>2.6289004170000001</v>
      </c>
      <c r="AU152" s="900">
        <f>IF($AK152="n/a",1.03*AT152,IF($AK152&lt;0,1.01*AT152,IF($AK152&gt;10,1.1*AT152,(1+$AK152/100)*AT152)))</f>
        <v>2.6551894211700002</v>
      </c>
      <c r="AV152" s="900">
        <f>IF($AK152="n/a",1.03*AU152,IF($AK152&lt;0,1.01*AU152,IF($AK152&gt;10,1.1*AU152,(1+$AK152/100)*AU152)))</f>
        <v>2.6817413153817005</v>
      </c>
      <c r="AW152" s="663">
        <f>SUM(AR152:AV152)</f>
        <v>12.999702853551701</v>
      </c>
      <c r="AX152" s="761">
        <f>AW152/I152*100</f>
        <v>20.302518902938779</v>
      </c>
      <c r="AY152" s="948">
        <v>0.52</v>
      </c>
      <c r="AZ152" s="886">
        <v>38.979999999999997</v>
      </c>
      <c r="BA152" s="886">
        <v>-45.82</v>
      </c>
      <c r="BB152" s="886">
        <v>2.12</v>
      </c>
      <c r="BC152" s="886">
        <v>-31.319999999999997</v>
      </c>
      <c r="BE152" s="635">
        <v>1961</v>
      </c>
      <c r="BF152" s="912">
        <f>IF(BE152&gt;2008,0,IF(BE152&gt;2001,1,IF(BE152&gt;1990,2,IF(BE152&gt;1980,3,IF(BE152&gt;1973,4,IF(BE152&gt;1970,5,IF(BE152&gt;1960,6,IF(BE152&gt;1958,7,IF(BE152&gt;1953,8,9)))))))))</f>
        <v>6</v>
      </c>
      <c r="BG152" s="896">
        <v>0.3</v>
      </c>
    </row>
    <row r="153" spans="1:59" s="787" customFormat="1" ht="11.25" customHeight="1" x14ac:dyDescent="0.2">
      <c r="A153" s="942" t="s">
        <v>1069</v>
      </c>
      <c r="B153" s="795" t="s">
        <v>1070</v>
      </c>
      <c r="C153" s="946" t="s">
        <v>108</v>
      </c>
      <c r="D153" s="946" t="s">
        <v>4345</v>
      </c>
      <c r="E153" s="769">
        <v>9</v>
      </c>
      <c r="F153" s="1185">
        <v>459</v>
      </c>
      <c r="G153" s="1198" t="s">
        <v>106</v>
      </c>
      <c r="H153" s="1198" t="s">
        <v>106</v>
      </c>
      <c r="I153" s="770">
        <v>15.4</v>
      </c>
      <c r="J153" s="771">
        <f>(M153/I153)*100</f>
        <v>2.8571428571428572</v>
      </c>
      <c r="K153" s="772">
        <v>0.11</v>
      </c>
      <c r="L153" s="773">
        <v>4</v>
      </c>
      <c r="M153" s="774">
        <f>K153*L153</f>
        <v>0.44</v>
      </c>
      <c r="N153" s="775" t="s">
        <v>139</v>
      </c>
      <c r="O153" s="776">
        <v>0.09</v>
      </c>
      <c r="P153" s="777">
        <v>43759</v>
      </c>
      <c r="Q153" s="777">
        <v>43770</v>
      </c>
      <c r="R153" s="774">
        <f>(K153-O153)/O153*100</f>
        <v>22.222222222222225</v>
      </c>
      <c r="S153" s="714">
        <f>IF(INDEX(Historical!$D$7:$D$1277,MATCH(B153,Historical!$B$7:$B$1301,0))=0,"n/a",(INDEX(Historical!$C$7:$C$1279,MATCH(B153,Historical!$B$7:$B$1301,0))/INDEX(Historical!$D$7:$D$1277,MATCH(B153,Historical!$B$7:$B$1301,0))-1)*100)</f>
        <v>31.25</v>
      </c>
      <c r="T153" s="714">
        <f>IF(INDEX(Historical!$F$7:$F$1270,MATCH(B153,Historical!$B$7:$B$1301,0))=0,"n/a",((INDEX(Historical!$C$7:$C$1279,MATCH(B153,Historical!$B$7:$B$1301,0))/INDEX(Historical!$F$7:$F$1270,MATCH(B153,Historical!$B$7:$B$1301,0)))^(1/3)-1)*100)</f>
        <v>24.053456597035684</v>
      </c>
      <c r="U153" s="714">
        <f>IF(INDEX(Historical!$H$7:$H$1270,MATCH(B153,Historical!$B$7:$B$1301,0))=0,"n/a",((INDEX(Historical!$C$7:$C$1279,MATCH(B153,Historical!$B$7:$B$1301,0))/INDEX(Historical!$H$7:$H$1270,MATCH(B153,Historical!$B$7:$B$1301,0)))^(1/5)-1)*100)</f>
        <v>17.192316229445325</v>
      </c>
      <c r="V153" s="714">
        <f>IF(INDEX(Historical!$O$7:$O$1270,MATCH(B153,Historical!$B$7:$B$1301,0))=0,"n/a",((INDEX(Historical!$C$7:$C$1279,MATCH(B153,Historical!$B$7:$B$1301,0))/INDEX(Historical!$O$7:$O$1270,MATCH(B153,Historical!$B$7:$B$1301,0)))^(1/10)-1)*100)</f>
        <v>5.3248691300327167</v>
      </c>
      <c r="W153" s="715">
        <f>IF(OR(U153&lt;=0,U153="n/a",V153&lt;=0,V153="n/a"),"n/a",U153/V153)</f>
        <v>3.2286833365498491</v>
      </c>
      <c r="X153" s="716">
        <f>IF(OR(AJ153&lt;=0,AJ153="n/a",U153&lt;=0,U153="n/a"),"n/a",U153/AJ153)</f>
        <v>0.73471436877971463</v>
      </c>
      <c r="Y153" s="792"/>
      <c r="Z153" s="771">
        <f>IF(OR(AC153&lt;0.01,AC153="n/a"),"n/a",M153/AC153*100)</f>
        <v>23.03664921465969</v>
      </c>
      <c r="AA153" s="779">
        <f>IF(OR(AC153&lt;0.01,AC153="n/a"),"n/a",I153/AC153)</f>
        <v>8.0628272251308903</v>
      </c>
      <c r="AB153" s="773">
        <v>12</v>
      </c>
      <c r="AC153" s="780">
        <v>1.91</v>
      </c>
      <c r="AD153" s="780">
        <v>0.97</v>
      </c>
      <c r="AE153" s="780">
        <v>2.57</v>
      </c>
      <c r="AF153" s="780">
        <v>0.74</v>
      </c>
      <c r="AG153" s="780">
        <v>9.8000000000000007</v>
      </c>
      <c r="AH153" s="780">
        <v>97</v>
      </c>
      <c r="AI153" s="780">
        <v>-6.02</v>
      </c>
      <c r="AJ153" s="780">
        <v>23.400000000000002</v>
      </c>
      <c r="AK153" s="780">
        <v>8</v>
      </c>
      <c r="AL153" s="781">
        <v>252.76</v>
      </c>
      <c r="AM153" s="782">
        <v>1.2</v>
      </c>
      <c r="AN153" s="780">
        <v>0.09</v>
      </c>
      <c r="AO153" s="783">
        <f>IF(U153="n/a","n/a",IF(AA153&lt;0,"n/a",IF(AA153="n/a","n/a",J153+U153-AA153)))</f>
        <v>11.986631861457292</v>
      </c>
      <c r="AP153" s="784">
        <f>IF(U153="n/a","n/a",J153+U153)</f>
        <v>20.049459086588183</v>
      </c>
      <c r="AQ153" s="785">
        <f>IF(OR(AC153&lt;0.01,AF153="n/a"),"n/a",(I153/SQRT(22.5*AC153*(I153/AF153))-1)*100)</f>
        <v>-48.504618776278761</v>
      </c>
      <c r="AR153" s="663">
        <f>INDEX(Historical!$C$7:$C$1279,MATCH(B153,Historical!$B$7:$B$1301,0))*IF(AH153="n/a",1.03,IF(AH153&lt;0,1.01,IF(AH153&gt;10,1.1,(1+AH153/100))))</f>
        <v>0.46200000000000002</v>
      </c>
      <c r="AS153" s="779">
        <f>IF($AI153="n/a",1.03*AR153,IF($AI153&lt;0,1.01*AR153,IF($AI153&gt;10,1.1*AR153,(1+$AI153/100)*AR153)))</f>
        <v>0.46662000000000003</v>
      </c>
      <c r="AT153" s="779">
        <f>IF($AK153="n/a",1.03*AS153,IF($AK153&lt;0,1.01*AS153,IF($AK153&gt;10,1.1*AS153,(1+$AK153/100)*AS153)))</f>
        <v>0.50394960000000011</v>
      </c>
      <c r="AU153" s="779">
        <f>IF($AK153="n/a",1.03*AT153,IF($AK153&lt;0,1.01*AT153,IF($AK153&gt;10,1.1*AT153,(1+$AK153/100)*AT153)))</f>
        <v>0.54426556800000014</v>
      </c>
      <c r="AV153" s="779">
        <f>IF($AK153="n/a",1.03*AU153,IF($AK153&lt;0,1.01*AU153,IF($AK153&gt;10,1.1*AU153,(1+$AK153/100)*AU153)))</f>
        <v>0.58780681344000019</v>
      </c>
      <c r="AW153" s="771">
        <f>SUM(AR153:AV153)</f>
        <v>2.5646419814400003</v>
      </c>
      <c r="AX153" s="786">
        <f>AW153/I153*100</f>
        <v>16.653519360000001</v>
      </c>
      <c r="AY153" s="949">
        <v>0.95</v>
      </c>
      <c r="AZ153" s="782">
        <v>32.53</v>
      </c>
      <c r="BA153" s="782">
        <v>-36.68</v>
      </c>
      <c r="BB153" s="782">
        <v>4.07</v>
      </c>
      <c r="BC153" s="782">
        <v>-19.62</v>
      </c>
      <c r="BD153" s="922"/>
      <c r="BE153" s="635">
        <v>2011</v>
      </c>
      <c r="BF153" s="912">
        <f>IF(BE153&gt;2008,0,IF(BE153&gt;2001,1,IF(BE153&gt;1990,2,IF(BE153&gt;1980,3,IF(BE153&gt;1973,4,IF(BE153&gt;1970,5,IF(BE153&gt;1960,6,IF(BE153&gt;1958,7,IF(BE153&gt;1953,8,9)))))))))</f>
        <v>0</v>
      </c>
      <c r="BG153" s="838">
        <v>1.3</v>
      </c>
    </row>
    <row r="154" spans="1:59" ht="11.25" customHeight="1" x14ac:dyDescent="0.2">
      <c r="A154" s="877" t="s">
        <v>189</v>
      </c>
      <c r="B154" s="889" t="s">
        <v>190</v>
      </c>
      <c r="C154" s="946" t="s">
        <v>128</v>
      </c>
      <c r="D154" s="946" t="s">
        <v>4360</v>
      </c>
      <c r="E154" s="746">
        <v>57</v>
      </c>
      <c r="F154" s="1185">
        <v>14</v>
      </c>
      <c r="G154" s="1143" t="s">
        <v>115</v>
      </c>
      <c r="H154" s="1143" t="s">
        <v>115</v>
      </c>
      <c r="I154" s="879">
        <v>73.260000000000005</v>
      </c>
      <c r="J154" s="663">
        <f>(M154/I154)*100</f>
        <v>2.4024024024024024</v>
      </c>
      <c r="K154" s="891">
        <v>0.44</v>
      </c>
      <c r="L154" s="901">
        <v>4</v>
      </c>
      <c r="M154" s="654">
        <f>K154*L154</f>
        <v>1.76</v>
      </c>
      <c r="N154" s="884" t="s">
        <v>107</v>
      </c>
      <c r="O154" s="747">
        <v>0.43</v>
      </c>
      <c r="P154" s="875">
        <v>43938</v>
      </c>
      <c r="Q154" s="875">
        <v>43966</v>
      </c>
      <c r="R154" s="654">
        <f>(K154-O154)/O154*100</f>
        <v>2.3255813953488391</v>
      </c>
      <c r="S154" s="714">
        <f>IF(INDEX(Historical!$D$7:$D$1277,MATCH(B154,Historical!$B$7:$B$1301,0))=0,"n/a",(INDEX(Historical!$C$7:$C$1279,MATCH(B154,Historical!$B$7:$B$1301,0))/INDEX(Historical!$D$7:$D$1277,MATCH(B154,Historical!$B$7:$B$1301,0))-1)*100)</f>
        <v>3.0120481927710774</v>
      </c>
      <c r="T154" s="714">
        <f>IF(INDEX(Historical!$F$7:$F$1270,MATCH(B154,Historical!$B$7:$B$1301,0))=0,"n/a",((INDEX(Historical!$C$7:$C$1279,MATCH(B154,Historical!$B$7:$B$1301,0))/INDEX(Historical!$F$7:$F$1270,MATCH(B154,Historical!$B$7:$B$1301,0)))^(1/3)-1)*100)</f>
        <v>3.3288202147229384</v>
      </c>
      <c r="U154" s="714">
        <f>IF(INDEX(Historical!$H$7:$H$1270,MATCH(B154,Historical!$B$7:$B$1301,0))=0,"n/a",((INDEX(Historical!$C$7:$C$1279,MATCH(B154,Historical!$B$7:$B$1301,0))/INDEX(Historical!$H$7:$H$1270,MATCH(B154,Historical!$B$7:$B$1301,0)))^(1/5)-1)*100)</f>
        <v>3.786664117545846</v>
      </c>
      <c r="V154" s="714">
        <f>IF(INDEX(Historical!$O$7:$O$1270,MATCH(B154,Historical!$B$7:$B$1301,0))=0,"n/a",((INDEX(Historical!$C$7:$C$1279,MATCH(B154,Historical!$B$7:$B$1301,0))/INDEX(Historical!$O$7:$O$1270,MATCH(B154,Historical!$B$7:$B$1301,0)))^(1/10)-1)*100)</f>
        <v>7.1148702135272801</v>
      </c>
      <c r="W154" s="715">
        <f>IF(OR(U154&lt;=0,U154="n/a",V154&lt;=0,V154="n/a"),"n/a",U154/V154)</f>
        <v>0.53221829828271217</v>
      </c>
      <c r="X154" s="716">
        <f>IF(OR(AJ154&lt;=0,AJ154="n/a",U154&lt;=0,U154="n/a"),"n/a",U154/AJ154)</f>
        <v>1.2215045540470471</v>
      </c>
      <c r="Y154" s="676"/>
      <c r="Z154" s="663">
        <f>IF(OR(AC154&lt;0.01,AC154="n/a"),"n/a",M154/AC154*100)</f>
        <v>60.06825938566552</v>
      </c>
      <c r="AA154" s="900">
        <f>IF(OR(AC154&lt;0.01,AC154="n/a"),"n/a",I154/AC154)</f>
        <v>25.003412969283278</v>
      </c>
      <c r="AB154" s="901">
        <v>12</v>
      </c>
      <c r="AC154" s="879">
        <v>2.93</v>
      </c>
      <c r="AD154" s="879">
        <v>5.58</v>
      </c>
      <c r="AE154" s="879">
        <v>3.96</v>
      </c>
      <c r="AF154" s="881" t="s">
        <v>136</v>
      </c>
      <c r="AG154" s="882" t="s">
        <v>136</v>
      </c>
      <c r="AH154" s="879">
        <v>-3.2</v>
      </c>
      <c r="AI154" s="879">
        <v>5.52</v>
      </c>
      <c r="AJ154" s="879">
        <v>3.1</v>
      </c>
      <c r="AK154" s="879">
        <v>4.43</v>
      </c>
      <c r="AL154" s="892">
        <v>63010</v>
      </c>
      <c r="AM154" s="886">
        <v>0.2</v>
      </c>
      <c r="AN154" s="881" t="s">
        <v>136</v>
      </c>
      <c r="AO154" s="753">
        <f>IF(U154="n/a","n/a",IF(AA154&lt;0,"n/a",IF(AA154="n/a","n/a",J154+U154-AA154)))</f>
        <v>-18.81434644933503</v>
      </c>
      <c r="AP154" s="754">
        <f>IF(U154="n/a","n/a",J154+U154)</f>
        <v>6.1890665199482484</v>
      </c>
      <c r="AQ154" s="902" t="str">
        <f>IF(OR(AC154&lt;0.01,AF154="n/a"),"n/a",(I154/SQRT(22.5*AC154*(I154/AF154))-1)*100)</f>
        <v>n/a</v>
      </c>
      <c r="AR154" s="663">
        <f>INDEX(Historical!$C$7:$C$1279,MATCH(B154,Historical!$B$7:$B$1301,0))*IF(AH154="n/a",1.03,IF(AH154&lt;0,1.01,IF(AH154&gt;10,1.1,(1+AH154/100))))</f>
        <v>1.7271000000000001</v>
      </c>
      <c r="AS154" s="900">
        <f>IF($AI154="n/a",1.03*AR154,IF($AI154&lt;0,1.01*AR154,IF($AI154&gt;10,1.1*AR154,(1+$AI154/100)*AR154)))</f>
        <v>1.82243592</v>
      </c>
      <c r="AT154" s="900">
        <f>IF($AK154="n/a",1.03*AS154,IF($AK154&lt;0,1.01*AS154,IF($AK154&gt;10,1.1*AS154,(1+$AK154/100)*AS154)))</f>
        <v>1.9031698312559999</v>
      </c>
      <c r="AU154" s="900">
        <f>IF($AK154="n/a",1.03*AT154,IF($AK154&lt;0,1.01*AT154,IF($AK154&gt;10,1.1*AT154,(1+$AK154/100)*AT154)))</f>
        <v>1.9874802547806407</v>
      </c>
      <c r="AV154" s="900">
        <f>IF($AK154="n/a",1.03*AU154,IF($AK154&lt;0,1.01*AU154,IF($AK154&gt;10,1.1*AU154,(1+$AK154/100)*AU154)))</f>
        <v>2.075525630067423</v>
      </c>
      <c r="AW154" s="663">
        <f>SUM(AR154:AV154)</f>
        <v>9.515711636104065</v>
      </c>
      <c r="AX154" s="761">
        <f>AW154/I154*100</f>
        <v>12.988959372241421</v>
      </c>
      <c r="AY154" s="948">
        <v>0.59</v>
      </c>
      <c r="AZ154" s="886">
        <v>25.25</v>
      </c>
      <c r="BA154" s="886">
        <v>-5.36</v>
      </c>
      <c r="BB154" s="886">
        <v>2.91</v>
      </c>
      <c r="BC154" s="886">
        <v>4.68</v>
      </c>
      <c r="BE154" s="635">
        <v>1964</v>
      </c>
      <c r="BF154" s="912">
        <f>IF(BE154&gt;2008,0,IF(BE154&gt;2001,1,IF(BE154&gt;1990,2,IF(BE154&gt;1980,3,IF(BE154&gt;1973,4,IF(BE154&gt;1970,5,IF(BE154&gt;1960,6,IF(BE154&gt;1958,7,IF(BE154&gt;1953,8,9)))))))))</f>
        <v>6</v>
      </c>
      <c r="BG154" s="896">
        <v>17.299999999999997</v>
      </c>
    </row>
    <row r="155" spans="1:59" ht="11.25" customHeight="1" x14ac:dyDescent="0.2">
      <c r="A155" s="877" t="s">
        <v>1097</v>
      </c>
      <c r="B155" s="889" t="s">
        <v>1098</v>
      </c>
      <c r="C155" s="946" t="s">
        <v>108</v>
      </c>
      <c r="D155" s="946" t="s">
        <v>4345</v>
      </c>
      <c r="E155" s="746">
        <v>9</v>
      </c>
      <c r="F155" s="1185">
        <v>482</v>
      </c>
      <c r="G155" s="1197" t="s">
        <v>106</v>
      </c>
      <c r="H155" s="1197" t="s">
        <v>106</v>
      </c>
      <c r="I155" s="888">
        <v>12.79</v>
      </c>
      <c r="J155" s="663">
        <f>(M155/I155)*100</f>
        <v>4.3784206411258806</v>
      </c>
      <c r="K155" s="891">
        <v>0.14000000000000001</v>
      </c>
      <c r="L155" s="901">
        <v>4</v>
      </c>
      <c r="M155" s="654">
        <f>K155*L155</f>
        <v>0.56000000000000005</v>
      </c>
      <c r="N155" s="884" t="s">
        <v>119</v>
      </c>
      <c r="O155" s="747">
        <v>0.12</v>
      </c>
      <c r="P155" s="875">
        <v>43868</v>
      </c>
      <c r="Q155" s="875">
        <v>43891</v>
      </c>
      <c r="R155" s="654">
        <f>(K155-O155)/O155*100</f>
        <v>16.666666666666682</v>
      </c>
      <c r="S155" s="714">
        <f>IF(INDEX(Historical!$D$7:$D$1277,MATCH(B155,Historical!$B$7:$B$1301,0))=0,"n/a",(INDEX(Historical!$C$7:$C$1279,MATCH(B155,Historical!$B$7:$B$1301,0))/INDEX(Historical!$D$7:$D$1277,MATCH(B155,Historical!$B$7:$B$1301,0))-1)*100)</f>
        <v>2.2727272727272707</v>
      </c>
      <c r="T155" s="714">
        <f>IF(INDEX(Historical!$F$7:$F$1270,MATCH(B155,Historical!$B$7:$B$1301,0))=0,"n/a",((INDEX(Historical!$C$7:$C$1279,MATCH(B155,Historical!$B$7:$B$1301,0))/INDEX(Historical!$F$7:$F$1270,MATCH(B155,Historical!$B$7:$B$1301,0)))^(1/3)-1)*100)</f>
        <v>17.134499842861995</v>
      </c>
      <c r="U155" s="714">
        <f>IF(INDEX(Historical!$H$7:$H$1270,MATCH(B155,Historical!$B$7:$B$1301,0))=0,"n/a",((INDEX(Historical!$C$7:$C$1279,MATCH(B155,Historical!$B$7:$B$1301,0))/INDEX(Historical!$H$7:$H$1270,MATCH(B155,Historical!$B$7:$B$1301,0)))^(1/5)-1)*100)</f>
        <v>20.112443398143132</v>
      </c>
      <c r="V155" s="714" t="str">
        <f>IF(INDEX(Historical!$O$7:$O$1270,MATCH(B155,Historical!$B$7:$B$1301,0))=0,"n/a",((INDEX(Historical!$C$7:$C$1279,MATCH(B155,Historical!$B$7:$B$1301,0))/INDEX(Historical!$O$7:$O$1270,MATCH(B155,Historical!$B$7:$B$1301,0)))^(1/10)-1)*100)</f>
        <v>n/a</v>
      </c>
      <c r="W155" s="715" t="str">
        <f>IF(OR(U155&lt;=0,U155="n/a",V155&lt;=0,V155="n/a"),"n/a",U155/V155)</f>
        <v>n/a</v>
      </c>
      <c r="X155" s="716" t="str">
        <f>IF(OR(AJ155&lt;=0,AJ155="n/a",U155&lt;=0,U155="n/a"),"n/a",U155/AJ155)</f>
        <v>n/a</v>
      </c>
      <c r="Y155" s="890"/>
      <c r="Z155" s="663" t="str">
        <f>IF(OR(AC155&lt;0.01,AC155="n/a"),"n/a",M155/AC155*100)</f>
        <v>n/a</v>
      </c>
      <c r="AA155" s="900" t="str">
        <f>IF(OR(AC155&lt;0.01,AC155="n/a"),"n/a",I155/AC155)</f>
        <v>n/a</v>
      </c>
      <c r="AB155" s="901">
        <v>12</v>
      </c>
      <c r="AC155" s="879" t="s">
        <v>136</v>
      </c>
      <c r="AD155" s="879" t="s">
        <v>136</v>
      </c>
      <c r="AE155" s="879" t="s">
        <v>136</v>
      </c>
      <c r="AF155" s="879" t="s">
        <v>136</v>
      </c>
      <c r="AG155" s="879" t="s">
        <v>136</v>
      </c>
      <c r="AH155" s="879" t="s">
        <v>136</v>
      </c>
      <c r="AI155" s="879" t="s">
        <v>136</v>
      </c>
      <c r="AJ155" s="879" t="s">
        <v>136</v>
      </c>
      <c r="AK155" s="879" t="s">
        <v>136</v>
      </c>
      <c r="AL155" s="892" t="s">
        <v>136</v>
      </c>
      <c r="AM155" s="886" t="s">
        <v>136</v>
      </c>
      <c r="AN155" s="879" t="s">
        <v>136</v>
      </c>
      <c r="AO155" s="753" t="str">
        <f>IF(U155="n/a","n/a",IF(AA155&lt;0,"n/a",IF(AA155="n/a","n/a",J155+U155-AA155)))</f>
        <v>n/a</v>
      </c>
      <c r="AP155" s="754">
        <f>IF(U155="n/a","n/a",J155+U155)</f>
        <v>24.490864039269013</v>
      </c>
      <c r="AQ155" s="902" t="str">
        <f>IF(OR(AC155&lt;0.01,AF155="n/a"),"n/a",(I155/SQRT(22.5*AC155*(I155/AF155))-1)*100)</f>
        <v>n/a</v>
      </c>
      <c r="AR155" s="663">
        <f>INDEX(Historical!$C$7:$C$1279,MATCH(B155,Historical!$B$7:$B$1301,0))*IF(AH155="n/a",1.03,IF(AH155&lt;0,1.01,IF(AH155&gt;10,1.1,(1+AH155/100))))</f>
        <v>0.46350000000000002</v>
      </c>
      <c r="AS155" s="900">
        <f>IF($AI155="n/a",1.03*AR155,IF($AI155&lt;0,1.01*AR155,IF($AI155&gt;10,1.1*AR155,(1+$AI155/100)*AR155)))</f>
        <v>0.47740500000000002</v>
      </c>
      <c r="AT155" s="900">
        <f>IF($AK155="n/a",1.03*AS155,IF($AK155&lt;0,1.01*AS155,IF($AK155&gt;10,1.1*AS155,(1+$AK155/100)*AS155)))</f>
        <v>0.49172715000000006</v>
      </c>
      <c r="AU155" s="900">
        <f>IF($AK155="n/a",1.03*AT155,IF($AK155&lt;0,1.01*AT155,IF($AK155&gt;10,1.1*AT155,(1+$AK155/100)*AT155)))</f>
        <v>0.50647896450000007</v>
      </c>
      <c r="AV155" s="900">
        <f>IF($AK155="n/a",1.03*AU155,IF($AK155&lt;0,1.01*AU155,IF($AK155&gt;10,1.1*AU155,(1+$AK155/100)*AU155)))</f>
        <v>0.52167333343500011</v>
      </c>
      <c r="AW155" s="663">
        <f>SUM(AR155:AV155)</f>
        <v>2.4607844479350005</v>
      </c>
      <c r="AX155" s="761">
        <f>AW155/I155*100</f>
        <v>19.239909678928857</v>
      </c>
      <c r="AY155" s="948" t="s">
        <v>136</v>
      </c>
      <c r="AZ155" s="886" t="s">
        <v>136</v>
      </c>
      <c r="BA155" s="886" t="s">
        <v>136</v>
      </c>
      <c r="BB155" s="886" t="s">
        <v>136</v>
      </c>
      <c r="BC155" s="886" t="s">
        <v>136</v>
      </c>
      <c r="BD155" s="921" t="s">
        <v>4271</v>
      </c>
      <c r="BE155" s="635">
        <v>2012</v>
      </c>
      <c r="BF155" s="912">
        <f>IF(BE155&gt;2008,0,IF(BE155&gt;2001,1,IF(BE155&gt;1990,2,IF(BE155&gt;1980,3,IF(BE155&gt;1973,4,IF(BE155&gt;1970,5,IF(BE155&gt;1960,6,IF(BE155&gt;1958,7,IF(BE155&gt;1953,8,9)))))))))</f>
        <v>0</v>
      </c>
      <c r="BG155" s="896" t="s">
        <v>136</v>
      </c>
    </row>
    <row r="156" spans="1:59" ht="11.25" customHeight="1" x14ac:dyDescent="0.2">
      <c r="A156" s="877" t="s">
        <v>184</v>
      </c>
      <c r="B156" s="889" t="s">
        <v>185</v>
      </c>
      <c r="C156" s="946" t="s">
        <v>128</v>
      </c>
      <c r="D156" s="946" t="s">
        <v>4360</v>
      </c>
      <c r="E156" s="746">
        <v>43</v>
      </c>
      <c r="F156" s="1185">
        <v>62</v>
      </c>
      <c r="G156" s="1185" t="s">
        <v>37</v>
      </c>
      <c r="H156" s="1185" t="s">
        <v>115</v>
      </c>
      <c r="I156" s="879">
        <v>219.37</v>
      </c>
      <c r="J156" s="663">
        <f>(M156/I156)*100</f>
        <v>2.023977754478735</v>
      </c>
      <c r="K156" s="891">
        <v>1.1100000000000001</v>
      </c>
      <c r="L156" s="901">
        <v>4</v>
      </c>
      <c r="M156" s="654">
        <f>K156*L156</f>
        <v>4.4400000000000004</v>
      </c>
      <c r="N156" s="884" t="s">
        <v>456</v>
      </c>
      <c r="O156" s="747">
        <v>1.06</v>
      </c>
      <c r="P156" s="875">
        <v>44040</v>
      </c>
      <c r="Q156" s="875">
        <v>44057</v>
      </c>
      <c r="R156" s="654">
        <f>(K156-O156)/O156*100</f>
        <v>4.7169811320754755</v>
      </c>
      <c r="S156" s="714">
        <f>IF(INDEX(Historical!$D$7:$D$1277,MATCH(B156,Historical!$B$7:$B$1301,0))=0,"n/a",(INDEX(Historical!$C$7:$C$1279,MATCH(B156,Historical!$B$7:$B$1301,0))/INDEX(Historical!$D$7:$D$1277,MATCH(B156,Historical!$B$7:$B$1301,0))-1)*100)</f>
        <v>8.602150537634401</v>
      </c>
      <c r="T156" s="714">
        <f>IF(INDEX(Historical!$F$7:$F$1270,MATCH(B156,Historical!$B$7:$B$1301,0))=0,"n/a",((INDEX(Historical!$C$7:$C$1279,MATCH(B156,Historical!$B$7:$B$1301,0))/INDEX(Historical!$F$7:$F$1270,MATCH(B156,Historical!$B$7:$B$1301,0)))^(1/3)-1)*100)</f>
        <v>8.7636830647543462</v>
      </c>
      <c r="U156" s="714">
        <f>IF(INDEX(Historical!$H$7:$H$1270,MATCH(B156,Historical!$B$7:$B$1301,0))=0,"n/a",((INDEX(Historical!$C$7:$C$1279,MATCH(B156,Historical!$B$7:$B$1301,0))/INDEX(Historical!$H$7:$H$1270,MATCH(B156,Historical!$B$7:$B$1301,0)))^(1/5)-1)*100)</f>
        <v>6.855448978091383</v>
      </c>
      <c r="V156" s="714">
        <f>IF(INDEX(Historical!$O$7:$O$1270,MATCH(B156,Historical!$B$7:$B$1301,0))=0,"n/a",((INDEX(Historical!$C$7:$C$1279,MATCH(B156,Historical!$B$7:$B$1301,0))/INDEX(Historical!$O$7:$O$1270,MATCH(B156,Historical!$B$7:$B$1301,0)))^(1/10)-1)*100)</f>
        <v>7.7228943285717611</v>
      </c>
      <c r="W156" s="715">
        <f>IF(OR(U156&lt;=0,U156="n/a",V156&lt;=0,V156="n/a"),"n/a",U156/V156)</f>
        <v>0.88767872334195208</v>
      </c>
      <c r="X156" s="716">
        <f>IF(OR(AJ156&lt;=0,AJ156="n/a",U156&lt;=0,U156="n/a"),"n/a",U156/AJ156)</f>
        <v>0.91405986374551773</v>
      </c>
      <c r="Y156" s="676"/>
      <c r="Z156" s="663">
        <f>IF(OR(AC156&lt;0.01,AC156="n/a"),"n/a",M156/AC156*100)</f>
        <v>65.102639296187675</v>
      </c>
      <c r="AA156" s="900">
        <f>IF(OR(AC156&lt;0.01,AC156="n/a"),"n/a",I156/AC156)</f>
        <v>32.165689149560116</v>
      </c>
      <c r="AB156" s="901">
        <v>6</v>
      </c>
      <c r="AC156" s="879">
        <v>6.82</v>
      </c>
      <c r="AD156" s="879">
        <v>5.86</v>
      </c>
      <c r="AE156" s="879">
        <v>4.3</v>
      </c>
      <c r="AF156" s="881">
        <v>39.35</v>
      </c>
      <c r="AG156" s="881">
        <v>147.5</v>
      </c>
      <c r="AH156" s="879">
        <v>12</v>
      </c>
      <c r="AI156" s="879">
        <v>3.6799999999999997</v>
      </c>
      <c r="AJ156" s="879">
        <v>7.5</v>
      </c>
      <c r="AK156" s="879">
        <v>5.45</v>
      </c>
      <c r="AL156" s="892">
        <v>27350</v>
      </c>
      <c r="AM156" s="886">
        <v>0.2</v>
      </c>
      <c r="AN156" s="881">
        <v>4.2300000000000004</v>
      </c>
      <c r="AO156" s="753">
        <f>IF(U156="n/a","n/a",IF(AA156&lt;0,"n/a",IF(AA156="n/a","n/a",J156+U156-AA156)))</f>
        <v>-23.286262416989999</v>
      </c>
      <c r="AP156" s="754">
        <f>IF(U156="n/a","n/a",J156+U156)</f>
        <v>8.8794267325701171</v>
      </c>
      <c r="AQ156" s="902">
        <f>IF(OR(AC156&lt;0.01,AF156="n/a"),"n/a",(I156/SQRT(22.5*AC156*(I156/AF156))-1)*100)</f>
        <v>650.02810852073787</v>
      </c>
      <c r="AR156" s="663">
        <f>INDEX(Historical!$C$7:$C$1279,MATCH(B156,Historical!$B$7:$B$1301,0))*IF(AH156="n/a",1.03,IF(AH156&lt;0,1.01,IF(AH156&gt;10,1.1,(1+AH156/100))))</f>
        <v>4.4440000000000008</v>
      </c>
      <c r="AS156" s="900">
        <f>IF($AI156="n/a",1.03*AR156,IF($AI156&lt;0,1.01*AR156,IF($AI156&gt;10,1.1*AR156,(1+$AI156/100)*AR156)))</f>
        <v>4.6075392000000006</v>
      </c>
      <c r="AT156" s="900">
        <f>IF($AK156="n/a",1.03*AS156,IF($AK156&lt;0,1.01*AS156,IF($AK156&gt;10,1.1*AS156,(1+$AK156/100)*AS156)))</f>
        <v>4.8586500864000008</v>
      </c>
      <c r="AU156" s="900">
        <f>IF($AK156="n/a",1.03*AT156,IF($AK156&lt;0,1.01*AT156,IF($AK156&gt;10,1.1*AT156,(1+$AK156/100)*AT156)))</f>
        <v>5.1234465161088005</v>
      </c>
      <c r="AV156" s="900">
        <f>IF($AK156="n/a",1.03*AU156,IF($AK156&lt;0,1.01*AU156,IF($AK156&gt;10,1.1*AU156,(1+$AK156/100)*AU156)))</f>
        <v>5.4026743512367306</v>
      </c>
      <c r="AW156" s="663">
        <f>SUM(AR156:AV156)</f>
        <v>24.436310153745531</v>
      </c>
      <c r="AX156" s="761">
        <f>AW156/I156*100</f>
        <v>11.139312647009861</v>
      </c>
      <c r="AY156" s="948">
        <v>0.24</v>
      </c>
      <c r="AZ156" s="886">
        <v>52.21</v>
      </c>
      <c r="BA156" s="886">
        <v>0</v>
      </c>
      <c r="BB156" s="886">
        <v>8.15</v>
      </c>
      <c r="BC156" s="886">
        <v>28.99</v>
      </c>
      <c r="BE156" s="635">
        <v>1978</v>
      </c>
      <c r="BF156" s="912">
        <f>IF(BE156&gt;2008,0,IF(BE156&gt;2001,1,IF(BE156&gt;1990,2,IF(BE156&gt;1980,3,IF(BE156&gt;1973,4,IF(BE156&gt;1970,5,IF(BE156&gt;1960,6,IF(BE156&gt;1958,7,IF(BE156&gt;1953,8,9)))))))))</f>
        <v>4</v>
      </c>
      <c r="BG156" s="896">
        <v>15.9</v>
      </c>
    </row>
    <row r="157" spans="1:59" ht="11.25" customHeight="1" x14ac:dyDescent="0.2">
      <c r="A157" s="877" t="s">
        <v>1085</v>
      </c>
      <c r="B157" s="889" t="s">
        <v>1086</v>
      </c>
      <c r="C157" s="946" t="s">
        <v>108</v>
      </c>
      <c r="D157" s="946" t="s">
        <v>4345</v>
      </c>
      <c r="E157" s="746">
        <v>11</v>
      </c>
      <c r="F157" s="1185">
        <v>317</v>
      </c>
      <c r="G157" s="1185" t="s">
        <v>37</v>
      </c>
      <c r="H157" s="1185" t="s">
        <v>37</v>
      </c>
      <c r="I157" s="888">
        <v>38.1</v>
      </c>
      <c r="J157" s="663">
        <f>(M157/I157)*100</f>
        <v>7.1391076115485568</v>
      </c>
      <c r="K157" s="891">
        <v>0.68</v>
      </c>
      <c r="L157" s="901">
        <v>4</v>
      </c>
      <c r="M157" s="654">
        <f>K157*L157</f>
        <v>2.72</v>
      </c>
      <c r="N157" s="884" t="s">
        <v>145</v>
      </c>
      <c r="O157" s="747">
        <v>0.67</v>
      </c>
      <c r="P157" s="875">
        <v>43902</v>
      </c>
      <c r="Q157" s="875">
        <v>43921</v>
      </c>
      <c r="R157" s="654">
        <f>(K157-O157)/O157*100</f>
        <v>1.492537313432837</v>
      </c>
      <c r="S157" s="714">
        <f>IF(INDEX(Historical!$D$7:$D$1277,MATCH(B157,Historical!$B$7:$B$1301,0))=0,"n/a",(INDEX(Historical!$C$7:$C$1279,MATCH(B157,Historical!$B$7:$B$1301,0))/INDEX(Historical!$D$7:$D$1277,MATCH(B157,Historical!$B$7:$B$1301,0))-1)*100)</f>
        <v>41.847826086956516</v>
      </c>
      <c r="T157" s="714">
        <f>IF(INDEX(Historical!$F$7:$F$1270,MATCH(B157,Historical!$B$7:$B$1301,0))=0,"n/a",((INDEX(Historical!$C$7:$C$1279,MATCH(B157,Historical!$B$7:$B$1301,0))/INDEX(Historical!$F$7:$F$1270,MATCH(B157,Historical!$B$7:$B$1301,0)))^(1/3)-1)*100)</f>
        <v>44.224957030740832</v>
      </c>
      <c r="U157" s="714">
        <f>IF(INDEX(Historical!$H$7:$H$1270,MATCH(B157,Historical!$B$7:$B$1301,0))=0,"n/a",((INDEX(Historical!$C$7:$C$1279,MATCH(B157,Historical!$B$7:$B$1301,0))/INDEX(Historical!$H$7:$H$1270,MATCH(B157,Historical!$B$7:$B$1301,0)))^(1/5)-1)*100)</f>
        <v>27.98685961543277</v>
      </c>
      <c r="V157" s="714">
        <f>IF(INDEX(Historical!$O$7:$O$1270,MATCH(B157,Historical!$B$7:$B$1301,0))=0,"n/a",((INDEX(Historical!$C$7:$C$1279,MATCH(B157,Historical!$B$7:$B$1301,0))/INDEX(Historical!$O$7:$O$1270,MATCH(B157,Historical!$B$7:$B$1301,0)))^(1/10)-1)*100)</f>
        <v>18.451326058107465</v>
      </c>
      <c r="W157" s="715">
        <f>IF(OR(U157&lt;=0,U157="n/a",V157&lt;=0,V157="n/a"),"n/a",U157/V157)</f>
        <v>1.5167939435515756</v>
      </c>
      <c r="X157" s="716">
        <f>IF(OR(AJ157&lt;=0,AJ157="n/a",U157&lt;=0,U157="n/a"),"n/a",U157/AJ157)</f>
        <v>1.3993429807716384</v>
      </c>
      <c r="Y157" s="890"/>
      <c r="Z157" s="663">
        <f>IF(OR(AC157&lt;0.01,AC157="n/a"),"n/a",M157/AC157*100)</f>
        <v>51.417769376181475</v>
      </c>
      <c r="AA157" s="900">
        <f>IF(OR(AC157&lt;0.01,AC157="n/a"),"n/a",I157/AC157)</f>
        <v>7.2022684310018903</v>
      </c>
      <c r="AB157" s="901">
        <v>12</v>
      </c>
      <c r="AC157" s="879">
        <v>5.29</v>
      </c>
      <c r="AD157" s="879" t="s">
        <v>136</v>
      </c>
      <c r="AE157" s="879">
        <v>2.08</v>
      </c>
      <c r="AF157" s="879">
        <v>0.7</v>
      </c>
      <c r="AG157" s="879">
        <v>10.8</v>
      </c>
      <c r="AH157" s="879">
        <v>10.6</v>
      </c>
      <c r="AI157" s="879">
        <v>219.54</v>
      </c>
      <c r="AJ157" s="879">
        <v>20</v>
      </c>
      <c r="AK157" s="879" t="s">
        <v>136</v>
      </c>
      <c r="AL157" s="892">
        <v>5630</v>
      </c>
      <c r="AM157" s="886">
        <v>0.89999999999999991</v>
      </c>
      <c r="AN157" s="879">
        <v>0.49</v>
      </c>
      <c r="AO157" s="753">
        <f>IF(U157="n/a","n/a",IF(AA157&lt;0,"n/a",IF(AA157="n/a","n/a",J157+U157-AA157)))</f>
        <v>27.92369879597944</v>
      </c>
      <c r="AP157" s="754">
        <f>IF(U157="n/a","n/a",J157+U157)</f>
        <v>35.125967226981331</v>
      </c>
      <c r="AQ157" s="902">
        <f>IF(OR(AC157&lt;0.01,AF157="n/a"),"n/a",(I157/SQRT(22.5*AC157*(I157/AF157))-1)*100)</f>
        <v>-52.66390664525138</v>
      </c>
      <c r="AR157" s="663">
        <f>INDEX(Historical!$C$7:$C$1279,MATCH(B157,Historical!$B$7:$B$1301,0))*IF(AH157="n/a",1.03,IF(AH157&lt;0,1.01,IF(AH157&gt;10,1.1,(1+AH157/100))))</f>
        <v>2.871</v>
      </c>
      <c r="AS157" s="900">
        <f>IF($AI157="n/a",1.03*AR157,IF($AI157&lt;0,1.01*AR157,IF($AI157&gt;10,1.1*AR157,(1+$AI157/100)*AR157)))</f>
        <v>3.1581000000000001</v>
      </c>
      <c r="AT157" s="900">
        <f>IF($AK157="n/a",1.03*AS157,IF($AK157&lt;0,1.01*AS157,IF($AK157&gt;10,1.1*AS157,(1+$AK157/100)*AS157)))</f>
        <v>3.2528430000000004</v>
      </c>
      <c r="AU157" s="900">
        <f>IF($AK157="n/a",1.03*AT157,IF($AK157&lt;0,1.01*AT157,IF($AK157&gt;10,1.1*AT157,(1+$AK157/100)*AT157)))</f>
        <v>3.3504282900000004</v>
      </c>
      <c r="AV157" s="900">
        <f>IF($AK157="n/a",1.03*AU157,IF($AK157&lt;0,1.01*AU157,IF($AK157&gt;10,1.1*AU157,(1+$AK157/100)*AU157)))</f>
        <v>3.4509411387000006</v>
      </c>
      <c r="AW157" s="663">
        <f>SUM(AR157:AV157)</f>
        <v>16.083312428700001</v>
      </c>
      <c r="AX157" s="761">
        <f>AW157/I157*100</f>
        <v>42.213418448031497</v>
      </c>
      <c r="AY157" s="948">
        <v>1.86</v>
      </c>
      <c r="AZ157" s="886">
        <v>56.92</v>
      </c>
      <c r="BA157" s="886">
        <v>-48.59</v>
      </c>
      <c r="BB157" s="886">
        <v>5.74</v>
      </c>
      <c r="BC157" s="886">
        <v>-28.84</v>
      </c>
      <c r="BE157" s="635">
        <v>2010</v>
      </c>
      <c r="BF157" s="912">
        <f>IF(BE157&gt;2008,0,IF(BE157&gt;2001,1,IF(BE157&gt;1990,2,IF(BE157&gt;1980,3,IF(BE157&gt;1973,4,IF(BE157&gt;1970,5,IF(BE157&gt;1960,6,IF(BE157&gt;1958,7,IF(BE157&gt;1953,8,9)))))))))</f>
        <v>0</v>
      </c>
      <c r="BG157" s="896">
        <v>1.0999999999999999</v>
      </c>
    </row>
    <row r="158" spans="1:59" ht="11.25" customHeight="1" x14ac:dyDescent="0.2">
      <c r="A158" s="885" t="s">
        <v>518</v>
      </c>
      <c r="B158" s="889" t="s">
        <v>519</v>
      </c>
      <c r="C158" s="946" t="s">
        <v>4349</v>
      </c>
      <c r="D158" s="946" t="s">
        <v>520</v>
      </c>
      <c r="E158" s="746">
        <v>13</v>
      </c>
      <c r="F158" s="1185">
        <v>279</v>
      </c>
      <c r="G158" s="1106" t="s">
        <v>106</v>
      </c>
      <c r="H158" s="1106" t="s">
        <v>106</v>
      </c>
      <c r="I158" s="888">
        <v>38.979999999999997</v>
      </c>
      <c r="J158" s="663">
        <f>(M158/I158)*100</f>
        <v>2.360184710107748</v>
      </c>
      <c r="K158" s="891">
        <v>0.23</v>
      </c>
      <c r="L158" s="901">
        <v>4</v>
      </c>
      <c r="M158" s="654">
        <f>K158*L158</f>
        <v>0.92</v>
      </c>
      <c r="N158" s="884" t="s">
        <v>411</v>
      </c>
      <c r="O158" s="747">
        <v>0.21</v>
      </c>
      <c r="P158" s="875">
        <v>43921</v>
      </c>
      <c r="Q158" s="875">
        <v>43942</v>
      </c>
      <c r="R158" s="654">
        <f>(K158-O158)/O158*100</f>
        <v>9.5238095238095326</v>
      </c>
      <c r="S158" s="714">
        <f>IF(INDEX(Historical!$D$7:$D$1277,MATCH(B158,Historical!$B$7:$B$1301,0))=0,"n/a",(INDEX(Historical!$C$7:$C$1279,MATCH(B158,Historical!$B$7:$B$1301,0))/INDEX(Historical!$D$7:$D$1277,MATCH(B158,Historical!$B$7:$B$1301,0))-1)*100)</f>
        <v>12.714776632302382</v>
      </c>
      <c r="T158" s="714">
        <f>IF(INDEX(Historical!$F$7:$F$1270,MATCH(B158,Historical!$B$7:$B$1301,0))=0,"n/a",((INDEX(Historical!$C$7:$C$1279,MATCH(B158,Historical!$B$7:$B$1301,0))/INDEX(Historical!$F$7:$F$1270,MATCH(B158,Historical!$B$7:$B$1301,0)))^(1/3)-1)*100)</f>
        <v>15.11850154963601</v>
      </c>
      <c r="U158" s="714">
        <f>IF(INDEX(Historical!$H$7:$H$1270,MATCH(B158,Historical!$B$7:$B$1301,0))=0,"n/a",((INDEX(Historical!$C$7:$C$1279,MATCH(B158,Historical!$B$7:$B$1301,0))/INDEX(Historical!$H$7:$H$1270,MATCH(B158,Historical!$B$7:$B$1301,0)))^(1/5)-1)*100)</f>
        <v>13.518049172182756</v>
      </c>
      <c r="V158" s="714">
        <f>IF(INDEX(Historical!$O$7:$O$1270,MATCH(B158,Historical!$B$7:$B$1301,0))=0,"n/a",((INDEX(Historical!$C$7:$C$1279,MATCH(B158,Historical!$B$7:$B$1301,0))/INDEX(Historical!$O$7:$O$1270,MATCH(B158,Historical!$B$7:$B$1301,0)))^(1/10)-1)*100)</f>
        <v>19.99407366905368</v>
      </c>
      <c r="W158" s="715">
        <f>IF(OR(U158&lt;=0,U158="n/a",V158&lt;=0,V158="n/a"),"n/a",U158/V158)</f>
        <v>0.67610279905618487</v>
      </c>
      <c r="X158" s="716">
        <f>IF(OR(AJ158&lt;=0,AJ158="n/a",U158&lt;=0,U158="n/a"),"n/a",U158/AJ158)</f>
        <v>1.1171941464613848</v>
      </c>
      <c r="Y158" s="673"/>
      <c r="Z158" s="663">
        <f>IF(OR(AC158&lt;0.01,AC158="n/a"),"n/a",M158/AC158*100)</f>
        <v>36.507936507936513</v>
      </c>
      <c r="AA158" s="900">
        <f>IF(OR(AC158&lt;0.01,AC158="n/a"),"n/a",I158/AC158)</f>
        <v>15.468253968253967</v>
      </c>
      <c r="AB158" s="901">
        <v>12</v>
      </c>
      <c r="AC158" s="879">
        <v>2.52</v>
      </c>
      <c r="AD158" s="879">
        <v>2.46</v>
      </c>
      <c r="AE158" s="879">
        <v>1.63</v>
      </c>
      <c r="AF158" s="879">
        <v>2.1800000000000002</v>
      </c>
      <c r="AG158" s="879">
        <v>14.6</v>
      </c>
      <c r="AH158" s="879">
        <v>11.799999999999999</v>
      </c>
      <c r="AI158" s="879">
        <v>25.540000000000003</v>
      </c>
      <c r="AJ158" s="879">
        <v>12.1</v>
      </c>
      <c r="AK158" s="879">
        <v>6.2799999999999994</v>
      </c>
      <c r="AL158" s="892">
        <v>177360</v>
      </c>
      <c r="AM158" s="886">
        <v>0.1</v>
      </c>
      <c r="AN158" s="879">
        <v>1.33</v>
      </c>
      <c r="AO158" s="753">
        <f>IF(U158="n/a","n/a",IF(AA158&lt;0,"n/a",IF(AA158="n/a","n/a",J158+U158-AA158)))</f>
        <v>0.40997991403653877</v>
      </c>
      <c r="AP158" s="754">
        <f>IF(U158="n/a","n/a",J158+U158)</f>
        <v>15.878233882290505</v>
      </c>
      <c r="AQ158" s="902">
        <f>IF(OR(AC158&lt;0.01,AF158="n/a"),"n/a",(I158/SQRT(22.5*AC158*(I158/AF158))-1)*100)</f>
        <v>22.421482593345242</v>
      </c>
      <c r="AR158" s="663">
        <f>INDEX(Historical!$C$7:$C$1279,MATCH(B158,Historical!$B$7:$B$1301,0))*IF(AH158="n/a",1.03,IF(AH158&lt;0,1.01,IF(AH158&gt;10,1.1,(1+AH158/100))))</f>
        <v>0.90200000000000002</v>
      </c>
      <c r="AS158" s="900">
        <f>IF($AI158="n/a",1.03*AR158,IF($AI158&lt;0,1.01*AR158,IF($AI158&gt;10,1.1*AR158,(1+$AI158/100)*AR158)))</f>
        <v>0.99220000000000008</v>
      </c>
      <c r="AT158" s="900">
        <f>IF($AK158="n/a",1.03*AS158,IF($AK158&lt;0,1.01*AS158,IF($AK158&gt;10,1.1*AS158,(1+$AK158/100)*AS158)))</f>
        <v>1.05451016</v>
      </c>
      <c r="AU158" s="900">
        <f>IF($AK158="n/a",1.03*AT158,IF($AK158&lt;0,1.01*AT158,IF($AK158&gt;10,1.1*AT158,(1+$AK158/100)*AT158)))</f>
        <v>1.1207333980479999</v>
      </c>
      <c r="AV158" s="900">
        <f>IF($AK158="n/a",1.03*AU158,IF($AK158&lt;0,1.01*AU158,IF($AK158&gt;10,1.1*AU158,(1+$AK158/100)*AU158)))</f>
        <v>1.1911154554454142</v>
      </c>
      <c r="AW158" s="663">
        <f>SUM(AR158:AV158)</f>
        <v>5.260559013493415</v>
      </c>
      <c r="AX158" s="761">
        <f>AW158/I158*100</f>
        <v>13.495533641594189</v>
      </c>
      <c r="AY158" s="948">
        <v>0.98</v>
      </c>
      <c r="AZ158" s="886">
        <v>22.95</v>
      </c>
      <c r="BA158" s="886">
        <v>-18.350000000000001</v>
      </c>
      <c r="BB158" s="886">
        <v>1.41</v>
      </c>
      <c r="BC158" s="886">
        <v>-6.94</v>
      </c>
      <c r="BE158" s="635">
        <v>2008</v>
      </c>
      <c r="BF158" s="912">
        <f>IF(BE158&gt;2008,0,IF(BE158&gt;2001,1,IF(BE158&gt;1990,2,IF(BE158&gt;1980,3,IF(BE158&gt;1973,4,IF(BE158&gt;1970,5,IF(BE158&gt;1960,6,IF(BE158&gt;1958,7,IF(BE158&gt;1953,8,9)))))))))</f>
        <v>1</v>
      </c>
      <c r="BG158" s="896">
        <v>4.5</v>
      </c>
    </row>
    <row r="159" spans="1:59" ht="11.25" customHeight="1" x14ac:dyDescent="0.2">
      <c r="A159" s="877" t="s">
        <v>1071</v>
      </c>
      <c r="B159" s="889" t="s">
        <v>1072</v>
      </c>
      <c r="C159" s="946" t="s">
        <v>108</v>
      </c>
      <c r="D159" s="946" t="s">
        <v>4341</v>
      </c>
      <c r="E159" s="746">
        <v>10</v>
      </c>
      <c r="F159" s="1185">
        <v>381</v>
      </c>
      <c r="G159" s="1197" t="s">
        <v>106</v>
      </c>
      <c r="H159" s="1197" t="s">
        <v>106</v>
      </c>
      <c r="I159" s="888">
        <v>162.54</v>
      </c>
      <c r="J159" s="663">
        <f>(M159/I159)*100</f>
        <v>2.0917927894672084</v>
      </c>
      <c r="K159" s="891">
        <v>0.85</v>
      </c>
      <c r="L159" s="901">
        <v>4</v>
      </c>
      <c r="M159" s="654">
        <f>K159*L159</f>
        <v>3.4</v>
      </c>
      <c r="N159" s="884" t="s">
        <v>3953</v>
      </c>
      <c r="O159" s="747">
        <v>0.75</v>
      </c>
      <c r="P159" s="875">
        <v>43899</v>
      </c>
      <c r="Q159" s="875">
        <v>43915</v>
      </c>
      <c r="R159" s="654">
        <f>(K159-O159)/O159*100</f>
        <v>13.33333333333333</v>
      </c>
      <c r="S159" s="714">
        <f>IF(INDEX(Historical!$D$7:$D$1277,MATCH(B159,Historical!$B$7:$B$1301,0))=0,"n/a",(INDEX(Historical!$C$7:$C$1279,MATCH(B159,Historical!$B$7:$B$1301,0))/INDEX(Historical!$D$7:$D$1277,MATCH(B159,Historical!$B$7:$B$1301,0))-1)*100)</f>
        <v>7.1428571428571397</v>
      </c>
      <c r="T159" s="714">
        <f>IF(INDEX(Historical!$F$7:$F$1270,MATCH(B159,Historical!$B$7:$B$1301,0))=0,"n/a",((INDEX(Historical!$C$7:$C$1279,MATCH(B159,Historical!$B$7:$B$1301,0))/INDEX(Historical!$F$7:$F$1270,MATCH(B159,Historical!$B$7:$B$1301,0)))^(1/3)-1)*100)</f>
        <v>7.7217345015941907</v>
      </c>
      <c r="U159" s="714">
        <f>IF(INDEX(Historical!$H$7:$H$1270,MATCH(B159,Historical!$B$7:$B$1301,0))=0,"n/a",((INDEX(Historical!$C$7:$C$1279,MATCH(B159,Historical!$B$7:$B$1301,0))/INDEX(Historical!$H$7:$H$1270,MATCH(B159,Historical!$B$7:$B$1301,0)))^(1/5)-1)*100)</f>
        <v>9.7975579958707435</v>
      </c>
      <c r="V159" s="714">
        <f>IF(INDEX(Historical!$O$7:$O$1270,MATCH(B159,Historical!$B$7:$B$1301,0))=0,"n/a",((INDEX(Historical!$C$7:$C$1279,MATCH(B159,Historical!$B$7:$B$1301,0))/INDEX(Historical!$O$7:$O$1270,MATCH(B159,Historical!$B$7:$B$1301,0)))^(1/10)-1)*100)</f>
        <v>12.546849589069975</v>
      </c>
      <c r="W159" s="715">
        <f>IF(OR(U159&lt;=0,U159="n/a",V159&lt;=0,V159="n/a"),"n/a",U159/V159)</f>
        <v>0.78087793484077139</v>
      </c>
      <c r="X159" s="716">
        <f>IF(OR(AJ159&lt;=0,AJ159="n/a",U159&lt;=0,U159="n/a"),"n/a",U159/AJ159)</f>
        <v>0.816463166322562</v>
      </c>
      <c r="Y159" s="677"/>
      <c r="Z159" s="663">
        <f>IF(OR(AC159&lt;0.01,AC159="n/a"),"n/a",M159/AC159*100)</f>
        <v>51.051051051051047</v>
      </c>
      <c r="AA159" s="900">
        <f>IF(OR(AC159&lt;0.01,AC159="n/a"),"n/a",I159/AC159)</f>
        <v>24.405405405405403</v>
      </c>
      <c r="AB159" s="901">
        <v>12</v>
      </c>
      <c r="AC159" s="879">
        <v>6.66</v>
      </c>
      <c r="AD159" s="879">
        <v>4.8600000000000003</v>
      </c>
      <c r="AE159" s="879">
        <v>11.58</v>
      </c>
      <c r="AF159" s="879">
        <v>2.1800000000000002</v>
      </c>
      <c r="AG159" s="879">
        <v>9</v>
      </c>
      <c r="AH159" s="879">
        <v>3.5000000000000004</v>
      </c>
      <c r="AI159" s="879">
        <v>-0.85000000000000009</v>
      </c>
      <c r="AJ159" s="879">
        <v>12</v>
      </c>
      <c r="AK159" s="879">
        <v>5.01</v>
      </c>
      <c r="AL159" s="892">
        <v>60330</v>
      </c>
      <c r="AM159" s="886">
        <v>0.2</v>
      </c>
      <c r="AN159" s="879">
        <v>0.14000000000000001</v>
      </c>
      <c r="AO159" s="753">
        <f>IF(U159="n/a","n/a",IF(AA159&lt;0,"n/a",IF(AA159="n/a","n/a",J159+U159-AA159)))</f>
        <v>-12.516054620067452</v>
      </c>
      <c r="AP159" s="754">
        <f>IF(U159="n/a","n/a",J159+U159)</f>
        <v>11.889350785337951</v>
      </c>
      <c r="AQ159" s="902">
        <f>IF(OR(AC159&lt;0.01,AF159="n/a"),"n/a",(I159/SQRT(22.5*AC159*(I159/AF159))-1)*100)</f>
        <v>53.772969426118998</v>
      </c>
      <c r="AR159" s="663">
        <f>INDEX(Historical!$C$7:$C$1279,MATCH(B159,Historical!$B$7:$B$1301,0))*IF(AH159="n/a",1.03,IF(AH159&lt;0,1.01,IF(AH159&gt;10,1.1,(1+AH159/100))))</f>
        <v>3.1049999999999995</v>
      </c>
      <c r="AS159" s="900">
        <f>IF($AI159="n/a",1.03*AR159,IF($AI159&lt;0,1.01*AR159,IF($AI159&gt;10,1.1*AR159,(1+$AI159/100)*AR159)))</f>
        <v>3.1360499999999996</v>
      </c>
      <c r="AT159" s="900">
        <f>IF($AK159="n/a",1.03*AS159,IF($AK159&lt;0,1.01*AS159,IF($AK159&gt;10,1.1*AS159,(1+$AK159/100)*AS159)))</f>
        <v>3.2931661049999996</v>
      </c>
      <c r="AU159" s="900">
        <f>IF($AK159="n/a",1.03*AT159,IF($AK159&lt;0,1.01*AT159,IF($AK159&gt;10,1.1*AT159,(1+$AK159/100)*AT159)))</f>
        <v>3.4581537268604996</v>
      </c>
      <c r="AV159" s="900">
        <f>IF($AK159="n/a",1.03*AU159,IF($AK159&lt;0,1.01*AU159,IF($AK159&gt;10,1.1*AU159,(1+$AK159/100)*AU159)))</f>
        <v>3.6314072285762107</v>
      </c>
      <c r="AW159" s="663">
        <f>SUM(AR159:AV159)</f>
        <v>16.623777060436709</v>
      </c>
      <c r="AX159" s="761">
        <f>AW159/I159*100</f>
        <v>10.227499114332907</v>
      </c>
      <c r="AY159" s="948">
        <v>0.31</v>
      </c>
      <c r="AZ159" s="886">
        <v>23.32</v>
      </c>
      <c r="BA159" s="886">
        <v>-27.88</v>
      </c>
      <c r="BB159" s="886">
        <v>-9.26</v>
      </c>
      <c r="BC159" s="886">
        <v>-16.57</v>
      </c>
      <c r="BE159" s="635">
        <v>2011</v>
      </c>
      <c r="BF159" s="912">
        <f>IF(BE159&gt;2008,0,IF(BE159&gt;2001,1,IF(BE159&gt;1990,2,IF(BE159&gt;1980,3,IF(BE159&gt;1973,4,IF(BE159&gt;1970,5,IF(BE159&gt;1960,6,IF(BE159&gt;1958,7,IF(BE159&gt;1953,8,9)))))))))</f>
        <v>0</v>
      </c>
      <c r="BG159" s="896">
        <v>2.6</v>
      </c>
    </row>
    <row r="160" spans="1:59" ht="11.25" customHeight="1" x14ac:dyDescent="0.2">
      <c r="A160" s="885" t="s">
        <v>532</v>
      </c>
      <c r="B160" s="889" t="s">
        <v>533</v>
      </c>
      <c r="C160" s="946" t="s">
        <v>112</v>
      </c>
      <c r="D160" s="946" t="s">
        <v>211</v>
      </c>
      <c r="E160" s="746">
        <v>14</v>
      </c>
      <c r="F160" s="1185">
        <v>263</v>
      </c>
      <c r="G160" s="1182" t="s">
        <v>37</v>
      </c>
      <c r="H160" s="1182" t="s">
        <v>37</v>
      </c>
      <c r="I160" s="888">
        <v>173.26</v>
      </c>
      <c r="J160" s="663">
        <f>(M160/I160)*100</f>
        <v>3.0266651275539651</v>
      </c>
      <c r="K160" s="891">
        <v>1.3109999999999999</v>
      </c>
      <c r="L160" s="901">
        <v>4</v>
      </c>
      <c r="M160" s="654">
        <f>K160*L160</f>
        <v>5.2439999999999998</v>
      </c>
      <c r="N160" s="884" t="s">
        <v>119</v>
      </c>
      <c r="O160" s="747">
        <v>1.1399999999999999</v>
      </c>
      <c r="P160" s="630">
        <v>43697</v>
      </c>
      <c r="Q160" s="630">
        <v>43711</v>
      </c>
      <c r="R160" s="654">
        <f>(K160-O160)/O160*100</f>
        <v>15.000000000000005</v>
      </c>
      <c r="S160" s="714">
        <f>IF(INDEX(Historical!$D$7:$D$1277,MATCH(B160,Historical!$B$7:$B$1301,0))=0,"n/a",(INDEX(Historical!$C$7:$C$1279,MATCH(B160,Historical!$B$7:$B$1301,0))/INDEX(Historical!$D$7:$D$1277,MATCH(B160,Historical!$B$7:$B$1301,0))-1)*100)</f>
        <v>10.4054054054054</v>
      </c>
      <c r="T160" s="714">
        <f>IF(INDEX(Historical!$F$7:$F$1270,MATCH(B160,Historical!$B$7:$B$1301,0))=0,"n/a",((INDEX(Historical!$C$7:$C$1279,MATCH(B160,Historical!$B$7:$B$1301,0))/INDEX(Historical!$F$7:$F$1270,MATCH(B160,Historical!$B$7:$B$1301,0)))^(1/3)-1)*100)</f>
        <v>7.0133037291207234</v>
      </c>
      <c r="U160" s="714">
        <f>IF(INDEX(Historical!$H$7:$H$1270,MATCH(B160,Historical!$B$7:$B$1301,0))=0,"n/a",((INDEX(Historical!$C$7:$C$1279,MATCH(B160,Historical!$B$7:$B$1301,0))/INDEX(Historical!$H$7:$H$1270,MATCH(B160,Historical!$B$7:$B$1301,0)))^(1/5)-1)*100)</f>
        <v>11.772096594910986</v>
      </c>
      <c r="V160" s="714">
        <f>IF(INDEX(Historical!$O$7:$O$1270,MATCH(B160,Historical!$B$7:$B$1301,0))=0,"n/a",((INDEX(Historical!$C$7:$C$1279,MATCH(B160,Historical!$B$7:$B$1301,0))/INDEX(Historical!$O$7:$O$1270,MATCH(B160,Historical!$B$7:$B$1301,0)))^(1/10)-1)*100)</f>
        <v>21.486361918080533</v>
      </c>
      <c r="W160" s="715">
        <f>IF(OR(U160&lt;=0,U160="n/a",V160&lt;=0,V160="n/a"),"n/a",U160/V160)</f>
        <v>0.5478869172823948</v>
      </c>
      <c r="X160" s="716">
        <f>IF(OR(AJ160&lt;=0,AJ160="n/a",U160&lt;=0,U160="n/a"),"n/a",U160/AJ160)</f>
        <v>1.1891006661526249</v>
      </c>
      <c r="Y160" s="889"/>
      <c r="Z160" s="663">
        <f>IF(OR(AC160&lt;0.01,AC160="n/a"),"n/a",M160/AC160*100)</f>
        <v>38.473954512105649</v>
      </c>
      <c r="AA160" s="900">
        <f>IF(OR(AC160&lt;0.01,AC160="n/a"),"n/a",I160/AC160)</f>
        <v>12.711665443873807</v>
      </c>
      <c r="AB160" s="901">
        <v>12</v>
      </c>
      <c r="AC160" s="879">
        <v>13.63</v>
      </c>
      <c r="AD160" s="879" t="s">
        <v>136</v>
      </c>
      <c r="AE160" s="879">
        <v>1.1399999999999999</v>
      </c>
      <c r="AF160" s="879">
        <v>3.66</v>
      </c>
      <c r="AG160" s="879">
        <v>27.500000000000004</v>
      </c>
      <c r="AH160" s="879">
        <v>9.5</v>
      </c>
      <c r="AI160" s="879">
        <v>42.059999999999995</v>
      </c>
      <c r="AJ160" s="879">
        <v>9.9</v>
      </c>
      <c r="AK160" s="879">
        <v>-7.37</v>
      </c>
      <c r="AL160" s="892">
        <v>25680</v>
      </c>
      <c r="AM160" s="886">
        <v>0.3</v>
      </c>
      <c r="AN160" s="879">
        <v>0.47</v>
      </c>
      <c r="AO160" s="753">
        <f>IF(U160="n/a","n/a",IF(AA160&lt;0,"n/a",IF(AA160="n/a","n/a",J160+U160-AA160)))</f>
        <v>2.0870962785911438</v>
      </c>
      <c r="AP160" s="754">
        <f>IF(U160="n/a","n/a",J160+U160)</f>
        <v>14.798761722464951</v>
      </c>
      <c r="AQ160" s="902">
        <f>IF(OR(AC160&lt;0.01,AF160="n/a"),"n/a",(I160/SQRT(22.5*AC160*(I160/AF160))-1)*100)</f>
        <v>43.797226869533404</v>
      </c>
      <c r="AR160" s="663">
        <f>INDEX(Historical!$C$7:$C$1279,MATCH(B160,Historical!$B$7:$B$1301,0))*IF(AH160="n/a",1.03,IF(AH160&lt;0,1.01,IF(AH160&gt;10,1.1,(1+AH160/100))))</f>
        <v>5.3676899999999996</v>
      </c>
      <c r="AS160" s="900">
        <f>IF($AI160="n/a",1.03*AR160,IF($AI160&lt;0,1.01*AR160,IF($AI160&gt;10,1.1*AR160,(1+$AI160/100)*AR160)))</f>
        <v>5.9044590000000001</v>
      </c>
      <c r="AT160" s="900">
        <f>IF($AK160="n/a",1.03*AS160,IF($AK160&lt;0,1.01*AS160,IF($AK160&gt;10,1.1*AS160,(1+$AK160/100)*AS160)))</f>
        <v>5.9635035900000002</v>
      </c>
      <c r="AU160" s="900">
        <f>IF($AK160="n/a",1.03*AT160,IF($AK160&lt;0,1.01*AT160,IF($AK160&gt;10,1.1*AT160,(1+$AK160/100)*AT160)))</f>
        <v>6.0231386259000006</v>
      </c>
      <c r="AV160" s="900">
        <f>IF($AK160="n/a",1.03*AU160,IF($AK160&lt;0,1.01*AU160,IF($AK160&gt;10,1.1*AU160,(1+$AK160/100)*AU160)))</f>
        <v>6.0833700121590004</v>
      </c>
      <c r="AW160" s="663">
        <f>SUM(AR160:AV160)</f>
        <v>29.342161228059002</v>
      </c>
      <c r="AX160" s="761">
        <f>AW160/I160*100</f>
        <v>16.935334888640774</v>
      </c>
      <c r="AY160" s="948">
        <v>1.1499999999999999</v>
      </c>
      <c r="AZ160" s="886">
        <v>71.5</v>
      </c>
      <c r="BA160" s="886">
        <v>-7.21</v>
      </c>
      <c r="BB160" s="886">
        <v>5.9499999999999993</v>
      </c>
      <c r="BC160" s="886">
        <v>5.74</v>
      </c>
      <c r="BE160" s="635">
        <v>2006</v>
      </c>
      <c r="BF160" s="912">
        <f>IF(BE160&gt;2008,0,IF(BE160&gt;2001,1,IF(BE160&gt;1990,2,IF(BE160&gt;1980,3,IF(BE160&gt;1973,4,IF(BE160&gt;1970,5,IF(BE160&gt;1960,6,IF(BE160&gt;1958,7,IF(BE160&gt;1953,8,9)))))))))</f>
        <v>1</v>
      </c>
      <c r="BG160" s="896">
        <v>10.5</v>
      </c>
    </row>
    <row r="161" spans="1:59" ht="11.25" customHeight="1" x14ac:dyDescent="0.2">
      <c r="A161" s="885" t="s">
        <v>512</v>
      </c>
      <c r="B161" s="889" t="s">
        <v>513</v>
      </c>
      <c r="C161" s="946" t="s">
        <v>131</v>
      </c>
      <c r="D161" s="946" t="s">
        <v>4334</v>
      </c>
      <c r="E161" s="746">
        <v>14</v>
      </c>
      <c r="F161" s="1185">
        <v>267</v>
      </c>
      <c r="G161" s="1185" t="s">
        <v>37</v>
      </c>
      <c r="H161" s="1185" t="s">
        <v>37</v>
      </c>
      <c r="I161" s="888">
        <v>58.42</v>
      </c>
      <c r="J161" s="663">
        <f>(M161/I161)*100</f>
        <v>2.7901403628894212</v>
      </c>
      <c r="K161" s="891">
        <v>0.40749999999999997</v>
      </c>
      <c r="L161" s="901">
        <v>4</v>
      </c>
      <c r="M161" s="654">
        <f>K161*L161</f>
        <v>1.63</v>
      </c>
      <c r="N161" s="884" t="s">
        <v>514</v>
      </c>
      <c r="O161" s="747">
        <v>0.38250000000000001</v>
      </c>
      <c r="P161" s="875">
        <v>43867</v>
      </c>
      <c r="Q161" s="875">
        <v>43888</v>
      </c>
      <c r="R161" s="654">
        <f>(K161-O161)/O161*100</f>
        <v>6.5359477124182916</v>
      </c>
      <c r="S161" s="714">
        <f>IF(INDEX(Historical!$D$7:$D$1277,MATCH(B161,Historical!$B$7:$B$1301,0))=0,"n/a",(INDEX(Historical!$C$7:$C$1279,MATCH(B161,Historical!$B$7:$B$1301,0))/INDEX(Historical!$D$7:$D$1277,MATCH(B161,Historical!$B$7:$B$1301,0))-1)*100)</f>
        <v>7.1428571428571397</v>
      </c>
      <c r="T161" s="714">
        <f>IF(INDEX(Historical!$F$7:$F$1270,MATCH(B161,Historical!$B$7:$B$1301,0))=0,"n/a",((INDEX(Historical!$C$7:$C$1279,MATCH(B161,Historical!$B$7:$B$1301,0))/INDEX(Historical!$F$7:$F$1270,MATCH(B161,Historical!$B$7:$B$1301,0)))^(1/3)-1)*100)</f>
        <v>7.256408033128503</v>
      </c>
      <c r="U161" s="714">
        <f>IF(INDEX(Historical!$H$7:$H$1270,MATCH(B161,Historical!$B$7:$B$1301,0))=0,"n/a",((INDEX(Historical!$C$7:$C$1279,MATCH(B161,Historical!$B$7:$B$1301,0))/INDEX(Historical!$H$7:$H$1270,MATCH(B161,Historical!$B$7:$B$1301,0)))^(1/5)-1)*100)</f>
        <v>7.2145025900850923</v>
      </c>
      <c r="V161" s="714">
        <f>IF(INDEX(Historical!$O$7:$O$1270,MATCH(B161,Historical!$B$7:$B$1301,0))=0,"n/a",((INDEX(Historical!$C$7:$C$1279,MATCH(B161,Historical!$B$7:$B$1301,0))/INDEX(Historical!$O$7:$O$1270,MATCH(B161,Historical!$B$7:$B$1301,0)))^(1/10)-1)*100)</f>
        <v>11.833558100765806</v>
      </c>
      <c r="W161" s="715">
        <f>IF(OR(U161&lt;=0,U161="n/a",V161&lt;=0,V161="n/a"),"n/a",U161/V161)</f>
        <v>0.60966469498452935</v>
      </c>
      <c r="X161" s="716">
        <f>IF(OR(AJ161&lt;=0,AJ161="n/a",U161&lt;=0,U161="n/a"),"n/a",U161/AJ161)</f>
        <v>1.2883040339437664</v>
      </c>
      <c r="Y161" s="889"/>
      <c r="Z161" s="663">
        <f>IF(OR(AC161&lt;0.01,AC161="n/a"),"n/a",M161/AC161*100)</f>
        <v>68.487394957983199</v>
      </c>
      <c r="AA161" s="900">
        <f>IF(OR(AC161&lt;0.01,AC161="n/a"),"n/a",I161/AC161)</f>
        <v>24.54621848739496</v>
      </c>
      <c r="AB161" s="901">
        <v>12</v>
      </c>
      <c r="AC161" s="879">
        <v>2.38</v>
      </c>
      <c r="AD161" s="879">
        <v>3.37</v>
      </c>
      <c r="AE161" s="879">
        <v>2.4900000000000002</v>
      </c>
      <c r="AF161" s="879">
        <v>3.14</v>
      </c>
      <c r="AG161" s="879">
        <v>14.2</v>
      </c>
      <c r="AH161" s="879">
        <v>3</v>
      </c>
      <c r="AI161" s="879">
        <v>8.01</v>
      </c>
      <c r="AJ161" s="879">
        <v>5.6000000000000005</v>
      </c>
      <c r="AK161" s="879">
        <v>7.16</v>
      </c>
      <c r="AL161" s="892">
        <v>16550</v>
      </c>
      <c r="AM161" s="886">
        <v>0.5</v>
      </c>
      <c r="AN161" s="879">
        <v>2.77</v>
      </c>
      <c r="AO161" s="753">
        <f>IF(U161="n/a","n/a",IF(AA161&lt;0,"n/a",IF(AA161="n/a","n/a",J161+U161-AA161)))</f>
        <v>-14.541575534420446</v>
      </c>
      <c r="AP161" s="754">
        <f>IF(U161="n/a","n/a",J161+U161)</f>
        <v>10.004642952974514</v>
      </c>
      <c r="AQ161" s="902">
        <f>IF(OR(AC161&lt;0.01,AF161="n/a"),"n/a",(I161/SQRT(22.5*AC161*(I161/AF161))-1)*100)</f>
        <v>85.082715503000244</v>
      </c>
      <c r="AR161" s="663">
        <f>INDEX(Historical!$C$7:$C$1279,MATCH(B161,Historical!$B$7:$B$1301,0))*IF(AH161="n/a",1.03,IF(AH161&lt;0,1.01,IF(AH161&gt;10,1.1,(1+AH161/100))))</f>
        <v>1.5759000000000001</v>
      </c>
      <c r="AS161" s="900">
        <f>IF($AI161="n/a",1.03*AR161,IF($AI161&lt;0,1.01*AR161,IF($AI161&gt;10,1.1*AR161,(1+$AI161/100)*AR161)))</f>
        <v>1.7021295900000002</v>
      </c>
      <c r="AT161" s="900">
        <f>IF($AK161="n/a",1.03*AS161,IF($AK161&lt;0,1.01*AS161,IF($AK161&gt;10,1.1*AS161,(1+$AK161/100)*AS161)))</f>
        <v>1.8240020686440004</v>
      </c>
      <c r="AU161" s="900">
        <f>IF($AK161="n/a",1.03*AT161,IF($AK161&lt;0,1.01*AT161,IF($AK161&gt;10,1.1*AT161,(1+$AK161/100)*AT161)))</f>
        <v>1.9546006167589109</v>
      </c>
      <c r="AV161" s="900">
        <f>IF($AK161="n/a",1.03*AU161,IF($AK161&lt;0,1.01*AU161,IF($AK161&gt;10,1.1*AU161,(1+$AK161/100)*AU161)))</f>
        <v>2.0945500209188492</v>
      </c>
      <c r="AW161" s="663">
        <f>SUM(AR161:AV161)</f>
        <v>9.1511822963217604</v>
      </c>
      <c r="AX161" s="761">
        <f>AW161/I161*100</f>
        <v>15.664468155292296</v>
      </c>
      <c r="AY161" s="948">
        <v>0.19</v>
      </c>
      <c r="AZ161" s="886">
        <v>26.919999999999998</v>
      </c>
      <c r="BA161" s="886">
        <v>-15.540000000000001</v>
      </c>
      <c r="BB161" s="886">
        <v>1.63</v>
      </c>
      <c r="BC161" s="886">
        <v>-5.0500000000000007</v>
      </c>
      <c r="BE161" s="635">
        <v>2007</v>
      </c>
      <c r="BF161" s="912">
        <f>IF(BE161&gt;2008,0,IF(BE161&gt;2001,1,IF(BE161&gt;1990,2,IF(BE161&gt;1980,3,IF(BE161&gt;1973,4,IF(BE161&gt;1970,5,IF(BE161&gt;1960,6,IF(BE161&gt;1958,7,IF(BE161&gt;1953,8,9)))))))))</f>
        <v>1</v>
      </c>
      <c r="BG161" s="896">
        <v>2.7</v>
      </c>
    </row>
    <row r="162" spans="1:59" ht="11.25" customHeight="1" x14ac:dyDescent="0.2">
      <c r="A162" s="877" t="s">
        <v>485</v>
      </c>
      <c r="B162" s="889" t="s">
        <v>486</v>
      </c>
      <c r="C162" s="946" t="s">
        <v>112</v>
      </c>
      <c r="D162" s="946" t="s">
        <v>4363</v>
      </c>
      <c r="E162" s="746">
        <v>25</v>
      </c>
      <c r="F162" s="1185">
        <v>135</v>
      </c>
      <c r="G162" s="1185" t="s">
        <v>106</v>
      </c>
      <c r="H162" s="1185" t="s">
        <v>106</v>
      </c>
      <c r="I162" s="888">
        <v>88.57</v>
      </c>
      <c r="J162" s="663">
        <f>(M162/I162)*100</f>
        <v>1.9645478152873435</v>
      </c>
      <c r="K162" s="898">
        <v>0.435</v>
      </c>
      <c r="L162" s="901">
        <v>4</v>
      </c>
      <c r="M162" s="654">
        <f>K162*L162</f>
        <v>1.74</v>
      </c>
      <c r="N162" s="884" t="s">
        <v>151</v>
      </c>
      <c r="O162" s="748">
        <v>0.40500000000000003</v>
      </c>
      <c r="P162" s="875">
        <v>43899</v>
      </c>
      <c r="Q162" s="875">
        <v>43921</v>
      </c>
      <c r="R162" s="654">
        <f>(K162-O162)/O162*100</f>
        <v>7.4074074074074003</v>
      </c>
      <c r="S162" s="714">
        <f>IF(INDEX(Historical!$D$7:$D$1277,MATCH(B162,Historical!$B$7:$B$1301,0))=0,"n/a",(INDEX(Historical!$C$7:$C$1279,MATCH(B162,Historical!$B$7:$B$1301,0))/INDEX(Historical!$D$7:$D$1277,MATCH(B162,Historical!$B$7:$B$1301,0))-1)*100)</f>
        <v>16.376707404744796</v>
      </c>
      <c r="T162" s="714">
        <f>IF(INDEX(Historical!$F$7:$F$1270,MATCH(B162,Historical!$B$7:$B$1301,0))=0,"n/a",((INDEX(Historical!$C$7:$C$1279,MATCH(B162,Historical!$B$7:$B$1301,0))/INDEX(Historical!$F$7:$F$1270,MATCH(B162,Historical!$B$7:$B$1301,0)))^(1/3)-1)*100)</f>
        <v>12.506431822920483</v>
      </c>
      <c r="U162" s="714">
        <f>IF(INDEX(Historical!$H$7:$H$1270,MATCH(B162,Historical!$B$7:$B$1301,0))=0,"n/a",((INDEX(Historical!$C$7:$C$1279,MATCH(B162,Historical!$B$7:$B$1301,0))/INDEX(Historical!$H$7:$H$1270,MATCH(B162,Historical!$B$7:$B$1301,0)))^(1/5)-1)*100)</f>
        <v>12.33340502046758</v>
      </c>
      <c r="V162" s="714">
        <f>IF(INDEX(Historical!$O$7:$O$1270,MATCH(B162,Historical!$B$7:$B$1301,0))=0,"n/a",((INDEX(Historical!$C$7:$C$1279,MATCH(B162,Historical!$B$7:$B$1301,0))/INDEX(Historical!$O$7:$O$1270,MATCH(B162,Historical!$B$7:$B$1301,0)))^(1/10)-1)*100)</f>
        <v>13.771778926809986</v>
      </c>
      <c r="W162" s="715">
        <f>IF(OR(U162&lt;=0,U162="n/a",V162&lt;=0,V162="n/a"),"n/a",U162/V162)</f>
        <v>0.89555641910993244</v>
      </c>
      <c r="X162" s="716">
        <f>IF(OR(AJ162&lt;=0,AJ162="n/a",U162&lt;=0,U162="n/a"),"n/a",U162/AJ162)</f>
        <v>1.4176327609732853</v>
      </c>
      <c r="Y162" s="890" t="s">
        <v>487</v>
      </c>
      <c r="Z162" s="663">
        <f>IF(OR(AC162&lt;0.01,AC162="n/a"),"n/a",M162/AC162*100)</f>
        <v>38.410596026490062</v>
      </c>
      <c r="AA162" s="900">
        <f>IF(OR(AC162&lt;0.01,AC162="n/a"),"n/a",I162/AC162)</f>
        <v>19.551876379690945</v>
      </c>
      <c r="AB162" s="901">
        <v>12</v>
      </c>
      <c r="AC162" s="879">
        <v>4.53</v>
      </c>
      <c r="AD162" s="879">
        <v>4.17</v>
      </c>
      <c r="AE162" s="879">
        <v>5.68</v>
      </c>
      <c r="AF162" s="879">
        <v>4.4800000000000004</v>
      </c>
      <c r="AG162" s="879">
        <v>24.2</v>
      </c>
      <c r="AH162" s="879">
        <v>-0.6</v>
      </c>
      <c r="AI162" s="879">
        <v>17.849999999999998</v>
      </c>
      <c r="AJ162" s="879">
        <v>8.6999999999999993</v>
      </c>
      <c r="AK162" s="879">
        <v>4.6100000000000003</v>
      </c>
      <c r="AL162" s="892">
        <v>62170</v>
      </c>
      <c r="AM162" s="886">
        <v>0.2</v>
      </c>
      <c r="AN162" s="879">
        <v>0.81</v>
      </c>
      <c r="AO162" s="753">
        <f>IF(U162="n/a","n/a",IF(AA162&lt;0,"n/a",IF(AA162="n/a","n/a",J162+U162-AA162)))</f>
        <v>-5.2539235439360219</v>
      </c>
      <c r="AP162" s="754">
        <f>IF(U162="n/a","n/a",J162+U162)</f>
        <v>14.297952835754923</v>
      </c>
      <c r="AQ162" s="902">
        <f>IF(OR(AC162&lt;0.01,AF162="n/a"),"n/a",(I162/SQRT(22.5*AC162*(I162/AF162))-1)*100)</f>
        <v>97.306761928408164</v>
      </c>
      <c r="AR162" s="663">
        <f>INDEX(Historical!$C$7:$C$1279,MATCH(B162,Historical!$B$7:$B$1301,0))*IF(AH162="n/a",1.03,IF(AH162&lt;0,1.01,IF(AH162&gt;10,1.1,(1+AH162/100))))</f>
        <v>1.6349880000000001</v>
      </c>
      <c r="AS162" s="900">
        <f>IF($AI162="n/a",1.03*AR162,IF($AI162&lt;0,1.01*AR162,IF($AI162&gt;10,1.1*AR162,(1+$AI162/100)*AR162)))</f>
        <v>1.7984868000000003</v>
      </c>
      <c r="AT162" s="900">
        <f>IF($AK162="n/a",1.03*AS162,IF($AK162&lt;0,1.01*AS162,IF($AK162&gt;10,1.1*AS162,(1+$AK162/100)*AS162)))</f>
        <v>1.8813970414800003</v>
      </c>
      <c r="AU162" s="900">
        <f>IF($AK162="n/a",1.03*AT162,IF($AK162&lt;0,1.01*AT162,IF($AK162&gt;10,1.1*AT162,(1+$AK162/100)*AT162)))</f>
        <v>1.9681294450922284</v>
      </c>
      <c r="AV162" s="900">
        <f>IF($AK162="n/a",1.03*AU162,IF($AK162&lt;0,1.01*AU162,IF($AK162&gt;10,1.1*AU162,(1+$AK162/100)*AU162)))</f>
        <v>2.0588602125109801</v>
      </c>
      <c r="AW162" s="663">
        <f>SUM(AR162:AV162)</f>
        <v>9.3418614990832083</v>
      </c>
      <c r="AX162" s="761">
        <f>AW162/I162*100</f>
        <v>10.547433102724636</v>
      </c>
      <c r="AY162" s="948">
        <v>0.89</v>
      </c>
      <c r="AZ162" s="886">
        <v>35.99</v>
      </c>
      <c r="BA162" s="886">
        <v>-8.25</v>
      </c>
      <c r="BB162" s="886">
        <v>5.1100000000000003</v>
      </c>
      <c r="BC162" s="886">
        <v>1.8399999999999999</v>
      </c>
      <c r="BE162" s="635">
        <v>1998</v>
      </c>
      <c r="BF162" s="912">
        <f>IF(BE162&gt;2008,0,IF(BE162&gt;2001,1,IF(BE162&gt;1990,2,IF(BE162&gt;1980,3,IF(BE162&gt;1973,4,IF(BE162&gt;1970,5,IF(BE162&gt;1960,6,IF(BE162&gt;1958,7,IF(BE162&gt;1953,8,9)))))))))</f>
        <v>2</v>
      </c>
      <c r="BG162" s="896">
        <v>10</v>
      </c>
    </row>
    <row r="163" spans="1:59" ht="11.25" customHeight="1" x14ac:dyDescent="0.2">
      <c r="A163" s="885" t="s">
        <v>1073</v>
      </c>
      <c r="B163" s="889" t="s">
        <v>1074</v>
      </c>
      <c r="C163" s="946" t="s">
        <v>108</v>
      </c>
      <c r="D163" s="946" t="s">
        <v>118</v>
      </c>
      <c r="E163" s="746">
        <v>9</v>
      </c>
      <c r="F163" s="1185">
        <v>500</v>
      </c>
      <c r="G163" s="1185" t="s">
        <v>106</v>
      </c>
      <c r="H163" s="1185" t="s">
        <v>106</v>
      </c>
      <c r="I163" s="888">
        <v>15.57</v>
      </c>
      <c r="J163" s="663">
        <f>(M163/I163)*100</f>
        <v>3.0828516377649327</v>
      </c>
      <c r="K163" s="891">
        <v>0.12</v>
      </c>
      <c r="L163" s="901">
        <v>4</v>
      </c>
      <c r="M163" s="654">
        <f>K163*L163</f>
        <v>0.48</v>
      </c>
      <c r="N163" s="884" t="s">
        <v>595</v>
      </c>
      <c r="O163" s="747">
        <v>0.11</v>
      </c>
      <c r="P163" s="875">
        <v>43991</v>
      </c>
      <c r="Q163" s="875">
        <v>44006</v>
      </c>
      <c r="R163" s="654">
        <f>(K163-O163)/O163*100</f>
        <v>9.0909090909090864</v>
      </c>
      <c r="S163" s="714">
        <f>IF(INDEX(Historical!$D$7:$D$1277,MATCH(B163,Historical!$B$7:$B$1301,0))=0,"n/a",(INDEX(Historical!$C$7:$C$1279,MATCH(B163,Historical!$B$7:$B$1301,0))/INDEX(Historical!$D$7:$D$1277,MATCH(B163,Historical!$B$7:$B$1301,0))-1)*100)</f>
        <v>10.256410256410241</v>
      </c>
      <c r="T163" s="714">
        <f>IF(INDEX(Historical!$F$7:$F$1270,MATCH(B163,Historical!$B$7:$B$1301,0))=0,"n/a",((INDEX(Historical!$C$7:$C$1279,MATCH(B163,Historical!$B$7:$B$1301,0))/INDEX(Historical!$F$7:$F$1270,MATCH(B163,Historical!$B$7:$B$1301,0)))^(1/3)-1)*100)</f>
        <v>11.524149667113504</v>
      </c>
      <c r="U163" s="714">
        <f>IF(INDEX(Historical!$H$7:$H$1270,MATCH(B163,Historical!$B$7:$B$1301,0))=0,"n/a",((INDEX(Historical!$C$7:$C$1279,MATCH(B163,Historical!$B$7:$B$1301,0))/INDEX(Historical!$H$7:$H$1270,MATCH(B163,Historical!$B$7:$B$1301,0)))^(1/5)-1)*100)</f>
        <v>12.370274760425982</v>
      </c>
      <c r="V163" s="714" t="str">
        <f>IF(INDEX(Historical!$O$7:$O$1270,MATCH(B163,Historical!$B$7:$B$1301,0))=0,"n/a",((INDEX(Historical!$C$7:$C$1279,MATCH(B163,Historical!$B$7:$B$1301,0))/INDEX(Historical!$O$7:$O$1270,MATCH(B163,Historical!$B$7:$B$1301,0)))^(1/10)-1)*100)</f>
        <v>n/a</v>
      </c>
      <c r="W163" s="715" t="str">
        <f>IF(OR(U163&lt;=0,U163="n/a",V163&lt;=0,V163="n/a"),"n/a",U163/V163)</f>
        <v>n/a</v>
      </c>
      <c r="X163" s="716">
        <f>IF(OR(AJ163&lt;=0,AJ163="n/a",U163&lt;=0,U163="n/a"),"n/a",U163/AJ163)</f>
        <v>0.20081614870821399</v>
      </c>
      <c r="Y163" s="676"/>
      <c r="Z163" s="663">
        <f>IF(OR(AC163&lt;0.01,AC163="n/a"),"n/a",M163/AC163*100)</f>
        <v>21.818181818181813</v>
      </c>
      <c r="AA163" s="900">
        <f>IF(OR(AC163&lt;0.01,AC163="n/a"),"n/a",I163/AC163)</f>
        <v>7.0772727272727272</v>
      </c>
      <c r="AB163" s="901">
        <v>12</v>
      </c>
      <c r="AC163" s="879">
        <v>2.2000000000000002</v>
      </c>
      <c r="AD163" s="879">
        <v>0.69</v>
      </c>
      <c r="AE163" s="879">
        <v>0.61</v>
      </c>
      <c r="AF163" s="879">
        <v>0.59</v>
      </c>
      <c r="AG163" s="879">
        <v>7.8</v>
      </c>
      <c r="AH163" s="879">
        <v>236.79999999999998</v>
      </c>
      <c r="AI163" s="879">
        <v>10.96</v>
      </c>
      <c r="AJ163" s="879">
        <v>61.6</v>
      </c>
      <c r="AK163" s="879">
        <v>10</v>
      </c>
      <c r="AL163" s="892">
        <v>2290</v>
      </c>
      <c r="AM163" s="886">
        <v>1.3</v>
      </c>
      <c r="AN163" s="879">
        <v>1.01</v>
      </c>
      <c r="AO163" s="753">
        <f>IF(U163="n/a","n/a",IF(AA163&lt;0,"n/a",IF(AA163="n/a","n/a",J163+U163-AA163)))</f>
        <v>8.3758536709181861</v>
      </c>
      <c r="AP163" s="754">
        <f>IF(U163="n/a","n/a",J163+U163)</f>
        <v>15.453126398190914</v>
      </c>
      <c r="AQ163" s="902">
        <f>IF(OR(AC163&lt;0.01,AF163="n/a"),"n/a",(I163/SQRT(22.5*AC163*(I163/AF163))-1)*100)</f>
        <v>-56.920791768903392</v>
      </c>
      <c r="AR163" s="663">
        <f>INDEX(Historical!$C$7:$C$1279,MATCH(B163,Historical!$B$7:$B$1301,0))*IF(AH163="n/a",1.03,IF(AH163&lt;0,1.01,IF(AH163&gt;10,1.1,(1+AH163/100))))</f>
        <v>0.47300000000000003</v>
      </c>
      <c r="AS163" s="900">
        <f>IF($AI163="n/a",1.03*AR163,IF($AI163&lt;0,1.01*AR163,IF($AI163&gt;10,1.1*AR163,(1+$AI163/100)*AR163)))</f>
        <v>0.5203000000000001</v>
      </c>
      <c r="AT163" s="900">
        <f>IF($AK163="n/a",1.03*AS163,IF($AK163&lt;0,1.01*AS163,IF($AK163&gt;10,1.1*AS163,(1+$AK163/100)*AS163)))</f>
        <v>0.57233000000000012</v>
      </c>
      <c r="AU163" s="900">
        <f>IF($AK163="n/a",1.03*AT163,IF($AK163&lt;0,1.01*AT163,IF($AK163&gt;10,1.1*AT163,(1+$AK163/100)*AT163)))</f>
        <v>0.62956300000000021</v>
      </c>
      <c r="AV163" s="900">
        <f>IF($AK163="n/a",1.03*AU163,IF($AK163&lt;0,1.01*AU163,IF($AK163&gt;10,1.1*AU163,(1+$AK163/100)*AU163)))</f>
        <v>0.69251930000000028</v>
      </c>
      <c r="AW163" s="663">
        <f>SUM(AR163:AV163)</f>
        <v>2.8877123000000005</v>
      </c>
      <c r="AX163" s="761">
        <f>AW163/I163*100</f>
        <v>18.546642903018629</v>
      </c>
      <c r="AY163" s="948">
        <v>1.33</v>
      </c>
      <c r="AZ163" s="886">
        <v>77.13</v>
      </c>
      <c r="BA163" s="886">
        <v>-25.61</v>
      </c>
      <c r="BB163" s="886">
        <v>10.100000000000001</v>
      </c>
      <c r="BC163" s="886">
        <v>-1.1499999999999999</v>
      </c>
      <c r="BE163" s="635">
        <v>2012</v>
      </c>
      <c r="BF163" s="912">
        <f>IF(BE163&gt;2008,0,IF(BE163&gt;2001,1,IF(BE163&gt;1990,2,IF(BE163&gt;1980,3,IF(BE163&gt;1973,4,IF(BE163&gt;1970,5,IF(BE163&gt;1960,6,IF(BE163&gt;1958,7,IF(BE163&gt;1953,8,9)))))))))</f>
        <v>0</v>
      </c>
      <c r="BG163" s="896">
        <v>1</v>
      </c>
    </row>
    <row r="164" spans="1:59" ht="11.25" customHeight="1" x14ac:dyDescent="0.2">
      <c r="A164" s="877" t="s">
        <v>1081</v>
      </c>
      <c r="B164" s="889" t="s">
        <v>1082</v>
      </c>
      <c r="C164" s="946" t="s">
        <v>108</v>
      </c>
      <c r="D164" s="946" t="s">
        <v>4341</v>
      </c>
      <c r="E164" s="746">
        <v>11</v>
      </c>
      <c r="F164" s="1185">
        <v>307</v>
      </c>
      <c r="G164" s="1162" t="s">
        <v>106</v>
      </c>
      <c r="H164" s="1162" t="s">
        <v>106</v>
      </c>
      <c r="I164" s="888">
        <v>68.05</v>
      </c>
      <c r="J164" s="663">
        <f>(M164/I164)*100</f>
        <v>2.2924320352681855</v>
      </c>
      <c r="K164" s="891">
        <v>0.39</v>
      </c>
      <c r="L164" s="901">
        <v>4</v>
      </c>
      <c r="M164" s="654">
        <f>K164*L164</f>
        <v>1.56</v>
      </c>
      <c r="N164" s="884" t="s">
        <v>605</v>
      </c>
      <c r="O164" s="747">
        <v>0.36</v>
      </c>
      <c r="P164" s="875">
        <v>43889</v>
      </c>
      <c r="Q164" s="875">
        <v>43902</v>
      </c>
      <c r="R164" s="654">
        <f>(K164-O164)/O164*100</f>
        <v>8.333333333333341</v>
      </c>
      <c r="S164" s="714">
        <f>IF(INDEX(Historical!$D$7:$D$1277,MATCH(B164,Historical!$B$7:$B$1301,0))=0,"n/a",(INDEX(Historical!$C$7:$C$1279,MATCH(B164,Historical!$B$7:$B$1301,0))/INDEX(Historical!$D$7:$D$1277,MATCH(B164,Historical!$B$7:$B$1301,0))-1)*100)</f>
        <v>14.285714285714279</v>
      </c>
      <c r="T164" s="714">
        <f>IF(INDEX(Historical!$F$7:$F$1270,MATCH(B164,Historical!$B$7:$B$1301,0))=0,"n/a",((INDEX(Historical!$C$7:$C$1279,MATCH(B164,Historical!$B$7:$B$1301,0))/INDEX(Historical!$F$7:$F$1270,MATCH(B164,Historical!$B$7:$B$1301,0)))^(1/3)-1)*100)</f>
        <v>11.457607795906144</v>
      </c>
      <c r="U164" s="714">
        <f>IF(INDEX(Historical!$H$7:$H$1270,MATCH(B164,Historical!$B$7:$B$1301,0))=0,"n/a",((INDEX(Historical!$C$7:$C$1279,MATCH(B164,Historical!$B$7:$B$1301,0))/INDEX(Historical!$H$7:$H$1270,MATCH(B164,Historical!$B$7:$B$1301,0)))^(1/5)-1)*100)</f>
        <v>10.859472602645347</v>
      </c>
      <c r="V164" s="714">
        <f>IF(INDEX(Historical!$O$7:$O$1270,MATCH(B164,Historical!$B$7:$B$1301,0))=0,"n/a",((INDEX(Historical!$C$7:$C$1279,MATCH(B164,Historical!$B$7:$B$1301,0))/INDEX(Historical!$O$7:$O$1270,MATCH(B164,Historical!$B$7:$B$1301,0)))^(1/10)-1)*100)</f>
        <v>21.824110663778651</v>
      </c>
      <c r="W164" s="715">
        <f>IF(OR(U164&lt;=0,U164="n/a",V164&lt;=0,V164="n/a"),"n/a",U164/V164)</f>
        <v>0.49759061296682072</v>
      </c>
      <c r="X164" s="716">
        <f>IF(OR(AJ164&lt;=0,AJ164="n/a",U164&lt;=0,U164="n/a"),"n/a",U164/AJ164)</f>
        <v>0.98722478205866793</v>
      </c>
      <c r="Y164" s="676"/>
      <c r="Z164" s="663">
        <f>IF(OR(AC164&lt;0.01,AC164="n/a"),"n/a",M164/AC164*100)</f>
        <v>61.660079051383413</v>
      </c>
      <c r="AA164" s="900">
        <f>IF(OR(AC164&lt;0.01,AC164="n/a"),"n/a",I164/AC164)</f>
        <v>26.897233201581027</v>
      </c>
      <c r="AB164" s="901">
        <v>12</v>
      </c>
      <c r="AC164" s="879">
        <v>2.5299999999999998</v>
      </c>
      <c r="AD164" s="879" t="s">
        <v>136</v>
      </c>
      <c r="AE164" s="879">
        <v>8.1300000000000008</v>
      </c>
      <c r="AF164" s="879">
        <v>16.329999999999998</v>
      </c>
      <c r="AG164" s="879">
        <v>51.9</v>
      </c>
      <c r="AH164" s="879">
        <v>16.100000000000001</v>
      </c>
      <c r="AI164" s="879">
        <v>20.18</v>
      </c>
      <c r="AJ164" s="879">
        <v>11</v>
      </c>
      <c r="AK164" s="879">
        <v>-7.3</v>
      </c>
      <c r="AL164" s="892">
        <v>3430</v>
      </c>
      <c r="AM164" s="886">
        <v>8.6999999999999993</v>
      </c>
      <c r="AN164" s="879">
        <v>0</v>
      </c>
      <c r="AO164" s="753">
        <f>IF(U164="n/a","n/a",IF(AA164&lt;0,"n/a",IF(AA164="n/a","n/a",J164+U164-AA164)))</f>
        <v>-13.745328563667496</v>
      </c>
      <c r="AP164" s="754">
        <f>IF(U164="n/a","n/a",J164+U164)</f>
        <v>13.151904637913532</v>
      </c>
      <c r="AQ164" s="902">
        <f>IF(OR(AC164&lt;0.01,AF164="n/a"),"n/a",(I164/SQRT(22.5*AC164*(I164/AF164))-1)*100)</f>
        <v>341.83044419114151</v>
      </c>
      <c r="AR164" s="663">
        <f>INDEX(Historical!$C$7:$C$1279,MATCH(B164,Historical!$B$7:$B$1301,0))*IF(AH164="n/a",1.03,IF(AH164&lt;0,1.01,IF(AH164&gt;10,1.1,(1+AH164/100))))</f>
        <v>1.5840000000000001</v>
      </c>
      <c r="AS164" s="900">
        <f>IF($AI164="n/a",1.03*AR164,IF($AI164&lt;0,1.01*AR164,IF($AI164&gt;10,1.1*AR164,(1+$AI164/100)*AR164)))</f>
        <v>1.7424000000000002</v>
      </c>
      <c r="AT164" s="900">
        <f>IF($AK164="n/a",1.03*AS164,IF($AK164&lt;0,1.01*AS164,IF($AK164&gt;10,1.1*AS164,(1+$AK164/100)*AS164)))</f>
        <v>1.7598240000000003</v>
      </c>
      <c r="AU164" s="900">
        <f>IF($AK164="n/a",1.03*AT164,IF($AK164&lt;0,1.01*AT164,IF($AK164&gt;10,1.1*AT164,(1+$AK164/100)*AT164)))</f>
        <v>1.7774222400000004</v>
      </c>
      <c r="AV164" s="900">
        <f>IF($AK164="n/a",1.03*AU164,IF($AK164&lt;0,1.01*AU164,IF($AK164&gt;10,1.1*AU164,(1+$AK164/100)*AU164)))</f>
        <v>1.7951964624000003</v>
      </c>
      <c r="AW164" s="663">
        <f>SUM(AR164:AV164)</f>
        <v>8.6588427024000012</v>
      </c>
      <c r="AX164" s="761">
        <f>AW164/I164*100</f>
        <v>12.724236153416607</v>
      </c>
      <c r="AY164" s="948">
        <v>1.35</v>
      </c>
      <c r="AZ164" s="886">
        <v>103.01</v>
      </c>
      <c r="BA164" s="886">
        <v>-13.01</v>
      </c>
      <c r="BB164" s="886">
        <v>6.9099999999999993</v>
      </c>
      <c r="BC164" s="886">
        <v>10.9</v>
      </c>
      <c r="BE164" s="635">
        <v>2010</v>
      </c>
      <c r="BF164" s="912">
        <f>IF(BE164&gt;2008,0,IF(BE164&gt;2001,1,IF(BE164&gt;1990,2,IF(BE164&gt;1980,3,IF(BE164&gt;1973,4,IF(BE164&gt;1970,5,IF(BE164&gt;1960,6,IF(BE164&gt;1958,7,IF(BE164&gt;1953,8,9)))))))))</f>
        <v>0</v>
      </c>
      <c r="BG164" s="896">
        <v>30.7</v>
      </c>
    </row>
    <row r="165" spans="1:59" ht="11.25" customHeight="1" x14ac:dyDescent="0.2">
      <c r="A165" s="885" t="s">
        <v>1083</v>
      </c>
      <c r="B165" s="889" t="s">
        <v>1084</v>
      </c>
      <c r="C165" s="946" t="s">
        <v>108</v>
      </c>
      <c r="D165" s="946" t="s">
        <v>4345</v>
      </c>
      <c r="E165" s="746">
        <v>9</v>
      </c>
      <c r="F165" s="1185">
        <v>419</v>
      </c>
      <c r="G165" s="1197" t="s">
        <v>106</v>
      </c>
      <c r="H165" s="1197" t="s">
        <v>106</v>
      </c>
      <c r="I165" s="888">
        <v>28.34</v>
      </c>
      <c r="J165" s="663">
        <f>(M165/I165)*100</f>
        <v>3.952011291460833</v>
      </c>
      <c r="K165" s="891">
        <v>0.28000000000000003</v>
      </c>
      <c r="L165" s="901">
        <v>4</v>
      </c>
      <c r="M165" s="654">
        <f>K165*L165</f>
        <v>1.1200000000000001</v>
      </c>
      <c r="N165" s="884" t="s">
        <v>433</v>
      </c>
      <c r="O165" s="747">
        <v>0.26</v>
      </c>
      <c r="P165" s="880">
        <v>43501</v>
      </c>
      <c r="Q165" s="880">
        <v>43516</v>
      </c>
      <c r="R165" s="654">
        <f>(K165-O165)/O165*100</f>
        <v>7.6923076923076987</v>
      </c>
      <c r="S165" s="714">
        <f>IF(INDEX(Historical!$D$7:$D$1277,MATCH(B165,Historical!$B$7:$B$1301,0))=0,"n/a",(INDEX(Historical!$C$7:$C$1279,MATCH(B165,Historical!$B$7:$B$1301,0))/INDEX(Historical!$D$7:$D$1277,MATCH(B165,Historical!$B$7:$B$1301,0))-1)*100)</f>
        <v>12.000000000000011</v>
      </c>
      <c r="T165" s="714">
        <f>IF(INDEX(Historical!$F$7:$F$1270,MATCH(B165,Historical!$B$7:$B$1301,0))=0,"n/a",((INDEX(Historical!$C$7:$C$1279,MATCH(B165,Historical!$B$7:$B$1301,0))/INDEX(Historical!$F$7:$F$1270,MATCH(B165,Historical!$B$7:$B$1301,0)))^(1/3)-1)*100)</f>
        <v>13.30326698854094</v>
      </c>
      <c r="U165" s="714">
        <f>IF(INDEX(Historical!$H$7:$H$1270,MATCH(B165,Historical!$B$7:$B$1301,0))=0,"n/a",((INDEX(Historical!$C$7:$C$1279,MATCH(B165,Historical!$B$7:$B$1301,0))/INDEX(Historical!$H$7:$H$1270,MATCH(B165,Historical!$B$7:$B$1301,0)))^(1/5)-1)*100)</f>
        <v>15.708390490417855</v>
      </c>
      <c r="V165" s="714">
        <f>IF(INDEX(Historical!$O$7:$O$1270,MATCH(B165,Historical!$B$7:$B$1301,0))=0,"n/a",((INDEX(Historical!$C$7:$C$1279,MATCH(B165,Historical!$B$7:$B$1301,0))/INDEX(Historical!$O$7:$O$1270,MATCH(B165,Historical!$B$7:$B$1301,0)))^(1/10)-1)*100)</f>
        <v>31.95079107728942</v>
      </c>
      <c r="W165" s="715">
        <f>IF(OR(U165&lt;=0,U165="n/a",V165&lt;=0,V165="n/a"),"n/a",U165/V165)</f>
        <v>0.49164324139640342</v>
      </c>
      <c r="X165" s="716">
        <f>IF(OR(AJ165&lt;=0,AJ165="n/a",U165&lt;=0,U165="n/a"),"n/a",U165/AJ165)</f>
        <v>1.2982140901171781</v>
      </c>
      <c r="Y165" s="890"/>
      <c r="Z165" s="663">
        <f>IF(OR(AC165&lt;0.01,AC165="n/a"),"n/a",M165/AC165*100)</f>
        <v>49.557522123893818</v>
      </c>
      <c r="AA165" s="900">
        <f>IF(OR(AC165&lt;0.01,AC165="n/a"),"n/a",I165/AC165)</f>
        <v>12.539823008849559</v>
      </c>
      <c r="AB165" s="901">
        <v>12</v>
      </c>
      <c r="AC165" s="879">
        <v>2.2599999999999998</v>
      </c>
      <c r="AD165" s="879">
        <v>1.53</v>
      </c>
      <c r="AE165" s="879">
        <v>3.9</v>
      </c>
      <c r="AF165" s="879">
        <v>0.89</v>
      </c>
      <c r="AG165" s="879" t="s">
        <v>136</v>
      </c>
      <c r="AH165" s="879">
        <v>13.4</v>
      </c>
      <c r="AI165" s="879">
        <v>20.04</v>
      </c>
      <c r="AJ165" s="879">
        <v>12.1</v>
      </c>
      <c r="AK165" s="879">
        <v>8</v>
      </c>
      <c r="AL165" s="892">
        <v>2070</v>
      </c>
      <c r="AM165" s="886">
        <v>0.5</v>
      </c>
      <c r="AN165" s="879">
        <v>0.02</v>
      </c>
      <c r="AO165" s="753">
        <f>IF(U165="n/a","n/a",IF(AA165&lt;0,"n/a",IF(AA165="n/a","n/a",J165+U165-AA165)))</f>
        <v>7.1205787730291306</v>
      </c>
      <c r="AP165" s="754">
        <f>IF(U165="n/a","n/a",J165+U165)</f>
        <v>19.66040178187869</v>
      </c>
      <c r="AQ165" s="902">
        <f>IF(OR(AC165&lt;0.01,AF165="n/a"),"n/a",(I165/SQRT(22.5*AC165*(I165/AF165))-1)*100)</f>
        <v>-29.571336397502012</v>
      </c>
      <c r="AR165" s="663">
        <f>INDEX(Historical!$C$7:$C$1279,MATCH(B165,Historical!$B$7:$B$1301,0))*IF(AH165="n/a",1.03,IF(AH165&lt;0,1.01,IF(AH165&gt;10,1.1,(1+AH165/100))))</f>
        <v>1.2320000000000002</v>
      </c>
      <c r="AS165" s="900">
        <f>IF($AI165="n/a",1.03*AR165,IF($AI165&lt;0,1.01*AR165,IF($AI165&gt;10,1.1*AR165,(1+$AI165/100)*AR165)))</f>
        <v>1.3552000000000004</v>
      </c>
      <c r="AT165" s="900">
        <f>IF($AK165="n/a",1.03*AS165,IF($AK165&lt;0,1.01*AS165,IF($AK165&gt;10,1.1*AS165,(1+$AK165/100)*AS165)))</f>
        <v>1.4636160000000005</v>
      </c>
      <c r="AU165" s="900">
        <f>IF($AK165="n/a",1.03*AT165,IF($AK165&lt;0,1.01*AT165,IF($AK165&gt;10,1.1*AT165,(1+$AK165/100)*AT165)))</f>
        <v>1.5807052800000005</v>
      </c>
      <c r="AV165" s="900">
        <f>IF($AK165="n/a",1.03*AU165,IF($AK165&lt;0,1.01*AU165,IF($AK165&gt;10,1.1*AU165,(1+$AK165/100)*AU165)))</f>
        <v>1.7071617024000008</v>
      </c>
      <c r="AW165" s="663">
        <f>SUM(AR165:AV165)</f>
        <v>7.3386829824000017</v>
      </c>
      <c r="AX165" s="761">
        <f>AW165/I165*100</f>
        <v>25.89514108115738</v>
      </c>
      <c r="AY165" s="948">
        <v>0.99</v>
      </c>
      <c r="AZ165" s="886">
        <v>48.33</v>
      </c>
      <c r="BA165" s="886">
        <v>-31.15</v>
      </c>
      <c r="BB165" s="886">
        <v>11.57</v>
      </c>
      <c r="BC165" s="886">
        <v>-15.03</v>
      </c>
      <c r="BE165" s="635">
        <v>2011</v>
      </c>
      <c r="BF165" s="912">
        <f>IF(BE165&gt;2008,0,IF(BE165&gt;2001,1,IF(BE165&gt;1990,2,IF(BE165&gt;1980,3,IF(BE165&gt;1973,4,IF(BE165&gt;1970,5,IF(BE165&gt;1960,6,IF(BE165&gt;1958,7,IF(BE165&gt;1953,8,9)))))))))</f>
        <v>0</v>
      </c>
      <c r="BG165" s="896" t="s">
        <v>136</v>
      </c>
    </row>
    <row r="166" spans="1:59" s="787" customFormat="1" ht="11.25" customHeight="1" x14ac:dyDescent="0.2">
      <c r="A166" s="768" t="s">
        <v>1105</v>
      </c>
      <c r="B166" s="795" t="s">
        <v>1106</v>
      </c>
      <c r="C166" s="946" t="s">
        <v>4325</v>
      </c>
      <c r="D166" s="946" t="s">
        <v>4326</v>
      </c>
      <c r="E166" s="769">
        <v>7</v>
      </c>
      <c r="F166" s="1185">
        <v>612</v>
      </c>
      <c r="G166" s="1198" t="s">
        <v>106</v>
      </c>
      <c r="H166" s="1198" t="s">
        <v>106</v>
      </c>
      <c r="I166" s="770">
        <v>72.75</v>
      </c>
      <c r="J166" s="771">
        <f>(M166/I166)*100</f>
        <v>2.7491408934707904</v>
      </c>
      <c r="K166" s="772">
        <v>0.5</v>
      </c>
      <c r="L166" s="773">
        <v>4</v>
      </c>
      <c r="M166" s="774">
        <f>K166*L166</f>
        <v>2</v>
      </c>
      <c r="N166" s="775" t="s">
        <v>239</v>
      </c>
      <c r="O166" s="776">
        <v>0.46</v>
      </c>
      <c r="P166" s="777">
        <v>43734</v>
      </c>
      <c r="Q166" s="777">
        <v>43749</v>
      </c>
      <c r="R166" s="774">
        <f>(K166-O166)/O166*100</f>
        <v>8.6956521739130395</v>
      </c>
      <c r="S166" s="714">
        <f>IF(INDEX(Historical!$D$7:$D$1277,MATCH(B166,Historical!$B$7:$B$1301,0))=0,"n/a",(INDEX(Historical!$C$7:$C$1279,MATCH(B166,Historical!$B$7:$B$1301,0))/INDEX(Historical!$D$7:$D$1277,MATCH(B166,Historical!$B$7:$B$1301,0))-1)*100)</f>
        <v>6.6666666666666652</v>
      </c>
      <c r="T166" s="714">
        <f>IF(INDEX(Historical!$F$7:$F$1270,MATCH(B166,Historical!$B$7:$B$1301,0))=0,"n/a",((INDEX(Historical!$C$7:$C$1279,MATCH(B166,Historical!$B$7:$B$1301,0))/INDEX(Historical!$F$7:$F$1270,MATCH(B166,Historical!$B$7:$B$1301,0)))^(1/3)-1)*100)</f>
        <v>9.684706748314742</v>
      </c>
      <c r="U166" s="714">
        <f>IF(INDEX(Historical!$H$7:$H$1270,MATCH(B166,Historical!$B$7:$B$1301,0))=0,"n/a",((INDEX(Historical!$C$7:$C$1279,MATCH(B166,Historical!$B$7:$B$1301,0))/INDEX(Historical!$H$7:$H$1270,MATCH(B166,Historical!$B$7:$B$1301,0)))^(1/5)-1)*100)</f>
        <v>19.435883770712081</v>
      </c>
      <c r="V166" s="714" t="str">
        <f>IF(INDEX(Historical!$O$7:$O$1270,MATCH(B166,Historical!$B$7:$B$1301,0))=0,"n/a",((INDEX(Historical!$C$7:$C$1279,MATCH(B166,Historical!$B$7:$B$1301,0))/INDEX(Historical!$O$7:$O$1270,MATCH(B166,Historical!$B$7:$B$1301,0)))^(1/10)-1)*100)</f>
        <v>n/a</v>
      </c>
      <c r="W166" s="715" t="str">
        <f>IF(OR(U166&lt;=0,U166="n/a",V166&lt;=0,V166="n/a"),"n/a",U166/V166)</f>
        <v>n/a</v>
      </c>
      <c r="X166" s="716">
        <f>IF(OR(AJ166&lt;=0,AJ166="n/a",U166&lt;=0,U166="n/a"),"n/a",U166/AJ166)</f>
        <v>0.73620771858757883</v>
      </c>
      <c r="Y166" s="778"/>
      <c r="Z166" s="771" t="str">
        <f>IF(OR(AC166&lt;0.01,AC166="n/a"),"n/a",M166/AC166*100)</f>
        <v>n/a</v>
      </c>
      <c r="AA166" s="779" t="str">
        <f>IF(OR(AC166&lt;0.01,AC166="n/a"),"n/a",I166/AC166)</f>
        <v>n/a</v>
      </c>
      <c r="AB166" s="773">
        <v>12</v>
      </c>
      <c r="AC166" s="780">
        <v>-0.3</v>
      </c>
      <c r="AD166" s="780" t="s">
        <v>136</v>
      </c>
      <c r="AE166" s="780">
        <v>8.84</v>
      </c>
      <c r="AF166" s="780">
        <v>3.62</v>
      </c>
      <c r="AG166" s="780">
        <v>-1.4000000000000001</v>
      </c>
      <c r="AH166" s="789">
        <v>-63.9</v>
      </c>
      <c r="AI166" s="789">
        <v>67.190000000000012</v>
      </c>
      <c r="AJ166" s="780">
        <v>26.400000000000002</v>
      </c>
      <c r="AK166" s="780" t="s">
        <v>136</v>
      </c>
      <c r="AL166" s="781">
        <v>8860</v>
      </c>
      <c r="AM166" s="782">
        <v>0.5</v>
      </c>
      <c r="AN166" s="780">
        <v>1.3</v>
      </c>
      <c r="AO166" s="783" t="str">
        <f>IF(U166="n/a","n/a",IF(AA166&lt;0,"n/a",IF(AA166="n/a","n/a",J166+U166-AA166)))</f>
        <v>n/a</v>
      </c>
      <c r="AP166" s="784">
        <f>IF(U166="n/a","n/a",J166+U166)</f>
        <v>22.185024664182873</v>
      </c>
      <c r="AQ166" s="785" t="str">
        <f>IF(OR(AC166&lt;0.01,AF166="n/a"),"n/a",(I166/SQRT(22.5*AC166*(I166/AF166))-1)*100)</f>
        <v>n/a</v>
      </c>
      <c r="AR166" s="663">
        <f>INDEX(Historical!$C$7:$C$1279,MATCH(B166,Historical!$B$7:$B$1301,0))*IF(AH166="n/a",1.03,IF(AH166&lt;0,1.01,IF(AH166&gt;10,1.1,(1+AH166/100))))</f>
        <v>1.9392</v>
      </c>
      <c r="AS166" s="779">
        <f>IF($AI166="n/a",1.03*AR166,IF($AI166&lt;0,1.01*AR166,IF($AI166&gt;10,1.1*AR166,(1+$AI166/100)*AR166)))</f>
        <v>2.1331200000000003</v>
      </c>
      <c r="AT166" s="779">
        <f>IF($AK166="n/a",1.03*AS166,IF($AK166&lt;0,1.01*AS166,IF($AK166&gt;10,1.1*AS166,(1+$AK166/100)*AS166)))</f>
        <v>2.1971136000000002</v>
      </c>
      <c r="AU166" s="779">
        <f>IF($AK166="n/a",1.03*AT166,IF($AK166&lt;0,1.01*AT166,IF($AK166&gt;10,1.1*AT166,(1+$AK166/100)*AT166)))</f>
        <v>2.2630270080000003</v>
      </c>
      <c r="AV166" s="779">
        <f>IF($AK166="n/a",1.03*AU166,IF($AK166&lt;0,1.01*AU166,IF($AK166&gt;10,1.1*AU166,(1+$AK166/100)*AU166)))</f>
        <v>2.3309178182400005</v>
      </c>
      <c r="AW166" s="771">
        <f>SUM(AR166:AV166)</f>
        <v>10.863378426240001</v>
      </c>
      <c r="AX166" s="786">
        <f>AW166/I166*100</f>
        <v>14.932478936412371</v>
      </c>
      <c r="AY166" s="949">
        <v>0.43</v>
      </c>
      <c r="AZ166" s="782">
        <v>66.400000000000006</v>
      </c>
      <c r="BA166" s="782">
        <v>-8.75</v>
      </c>
      <c r="BB166" s="782">
        <v>-0.19</v>
      </c>
      <c r="BC166" s="782">
        <v>7.7</v>
      </c>
      <c r="BD166" s="922"/>
      <c r="BE166" s="635">
        <v>2013</v>
      </c>
      <c r="BF166" s="912">
        <f>IF(BE166&gt;2008,0,IF(BE166&gt;2001,1,IF(BE166&gt;1990,2,IF(BE166&gt;1980,3,IF(BE166&gt;1973,4,IF(BE166&gt;1970,5,IF(BE166&gt;1960,6,IF(BE166&gt;1958,7,IF(BE166&gt;1953,8,9)))))))))</f>
        <v>0</v>
      </c>
      <c r="BG166" s="838">
        <v>-0.6</v>
      </c>
    </row>
    <row r="167" spans="1:59" ht="11.25" customHeight="1" x14ac:dyDescent="0.2">
      <c r="A167" s="885" t="s">
        <v>1093</v>
      </c>
      <c r="B167" s="889" t="s">
        <v>1094</v>
      </c>
      <c r="C167" s="946" t="s">
        <v>4325</v>
      </c>
      <c r="D167" s="946" t="s">
        <v>4326</v>
      </c>
      <c r="E167" s="746">
        <v>10</v>
      </c>
      <c r="F167" s="1185">
        <v>331</v>
      </c>
      <c r="G167" s="1157" t="s">
        <v>106</v>
      </c>
      <c r="H167" s="1157" t="s">
        <v>106</v>
      </c>
      <c r="I167" s="888">
        <v>121.06</v>
      </c>
      <c r="J167" s="663">
        <f>(M167/I167)*100</f>
        <v>4.0310589790186677</v>
      </c>
      <c r="K167" s="891">
        <v>1.22</v>
      </c>
      <c r="L167" s="901">
        <v>4</v>
      </c>
      <c r="M167" s="654">
        <f>K167*L167</f>
        <v>4.88</v>
      </c>
      <c r="N167" s="884" t="s">
        <v>218</v>
      </c>
      <c r="O167" s="747">
        <v>1.1000000000000001</v>
      </c>
      <c r="P167" s="1200">
        <v>43643</v>
      </c>
      <c r="Q167" s="1200">
        <v>43661</v>
      </c>
      <c r="R167" s="654">
        <f>(K167-O167)/O167*100</f>
        <v>10.909090909090898</v>
      </c>
      <c r="S167" s="714">
        <f>IF(INDEX(Historical!$D$7:$D$1277,MATCH(B167,Historical!$B$7:$B$1301,0))=0,"n/a",(INDEX(Historical!$C$7:$C$1279,MATCH(B167,Historical!$B$7:$B$1301,0))/INDEX(Historical!$D$7:$D$1277,MATCH(B167,Historical!$B$7:$B$1301,0))-1)*100)</f>
        <v>15.422885572139311</v>
      </c>
      <c r="T167" s="714">
        <f>IF(INDEX(Historical!$F$7:$F$1270,MATCH(B167,Historical!$B$7:$B$1301,0))=0,"n/a",((INDEX(Historical!$C$7:$C$1279,MATCH(B167,Historical!$B$7:$B$1301,0))/INDEX(Historical!$F$7:$F$1270,MATCH(B167,Historical!$B$7:$B$1301,0)))^(1/3)-1)*100)</f>
        <v>29.835674924168252</v>
      </c>
      <c r="U167" s="714">
        <f>IF(INDEX(Historical!$H$7:$H$1270,MATCH(B167,Historical!$B$7:$B$1301,0))=0,"n/a",((INDEX(Historical!$C$7:$C$1279,MATCH(B167,Historical!$B$7:$B$1301,0))/INDEX(Historical!$H$7:$H$1270,MATCH(B167,Historical!$B$7:$B$1301,0)))^(1/5)-1)*100)</f>
        <v>27.08022906319836</v>
      </c>
      <c r="V167" s="714" t="str">
        <f>IF(INDEX(Historical!$O$7:$O$1270,MATCH(B167,Historical!$B$7:$B$1301,0))=0,"n/a",((INDEX(Historical!$C$7:$C$1279,MATCH(B167,Historical!$B$7:$B$1301,0))/INDEX(Historical!$O$7:$O$1270,MATCH(B167,Historical!$B$7:$B$1301,0)))^(1/10)-1)*100)</f>
        <v>n/a</v>
      </c>
      <c r="W167" s="715" t="str">
        <f>IF(OR(U167&lt;=0,U167="n/a",V167&lt;=0,V167="n/a"),"n/a",U167/V167)</f>
        <v>n/a</v>
      </c>
      <c r="X167" s="716">
        <f>IF(OR(AJ167&lt;=0,AJ167="n/a",U167&lt;=0,U167="n/a"),"n/a",U167/AJ167)</f>
        <v>1.0703647851066544</v>
      </c>
      <c r="Y167" s="673"/>
      <c r="Z167" s="663">
        <f>IF(OR(AC167&lt;0.01,AC167="n/a"),"n/a",M167/AC167*100)</f>
        <v>245.22613065326632</v>
      </c>
      <c r="AA167" s="900">
        <f>IF(OR(AC167&lt;0.01,AC167="n/a"),"n/a",I167/AC167)</f>
        <v>60.834170854271356</v>
      </c>
      <c r="AB167" s="901">
        <v>12</v>
      </c>
      <c r="AC167" s="879">
        <v>1.99</v>
      </c>
      <c r="AD167" s="879">
        <v>3.99</v>
      </c>
      <c r="AE167" s="879">
        <v>7.85</v>
      </c>
      <c r="AF167" s="879">
        <v>36.79</v>
      </c>
      <c r="AG167" s="879">
        <v>45</v>
      </c>
      <c r="AH167" s="879">
        <v>-7.3999999999999995</v>
      </c>
      <c r="AI167" s="879">
        <v>9.6199999999999992</v>
      </c>
      <c r="AJ167" s="879">
        <v>25.3</v>
      </c>
      <c r="AK167" s="879">
        <v>14.95</v>
      </c>
      <c r="AL167" s="892">
        <v>4560</v>
      </c>
      <c r="AM167" s="886">
        <v>1.3</v>
      </c>
      <c r="AN167" s="879">
        <v>13.05</v>
      </c>
      <c r="AO167" s="753">
        <f>IF(U167="n/a","n/a",IF(AA167&lt;0,"n/a",IF(AA167="n/a","n/a",J167+U167-AA167)))</f>
        <v>-29.72288281205433</v>
      </c>
      <c r="AP167" s="754">
        <f>IF(U167="n/a","n/a",J167+U167)</f>
        <v>31.111288042217026</v>
      </c>
      <c r="AQ167" s="902">
        <f>IF(OR(AC167&lt;0.01,AF167="n/a"),"n/a",(I167/SQRT(22.5*AC167*(I167/AF167))-1)*100)</f>
        <v>897.34963126804632</v>
      </c>
      <c r="AR167" s="663">
        <f>INDEX(Historical!$C$7:$C$1279,MATCH(B167,Historical!$B$7:$B$1301,0))*IF(AH167="n/a",1.03,IF(AH167&lt;0,1.01,IF(AH167&gt;10,1.1,(1+AH167/100))))</f>
        <v>4.6863999999999999</v>
      </c>
      <c r="AS167" s="900">
        <f>IF($AI167="n/a",1.03*AR167,IF($AI167&lt;0,1.01*AR167,IF($AI167&gt;10,1.1*AR167,(1+$AI167/100)*AR167)))</f>
        <v>5.1372316800000002</v>
      </c>
      <c r="AT167" s="900">
        <f>IF($AK167="n/a",1.03*AS167,IF($AK167&lt;0,1.01*AS167,IF($AK167&gt;10,1.1*AS167,(1+$AK167/100)*AS167)))</f>
        <v>5.6509548480000005</v>
      </c>
      <c r="AU167" s="900">
        <f>IF($AK167="n/a",1.03*AT167,IF($AK167&lt;0,1.01*AT167,IF($AK167&gt;10,1.1*AT167,(1+$AK167/100)*AT167)))</f>
        <v>6.216050332800001</v>
      </c>
      <c r="AV167" s="900">
        <f>IF($AK167="n/a",1.03*AU167,IF($AK167&lt;0,1.01*AU167,IF($AK167&gt;10,1.1*AU167,(1+$AK167/100)*AU167)))</f>
        <v>6.8376553660800017</v>
      </c>
      <c r="AW167" s="663">
        <f>SUM(AR167:AV167)</f>
        <v>28.528292226880005</v>
      </c>
      <c r="AX167" s="761">
        <f>AW167/I167*100</f>
        <v>23.565415683859246</v>
      </c>
      <c r="AY167" s="948">
        <v>0.3</v>
      </c>
      <c r="AZ167" s="886">
        <v>34.410000000000004</v>
      </c>
      <c r="BA167" s="886">
        <v>-5.7700000000000005</v>
      </c>
      <c r="BB167" s="886">
        <v>-6.9999999999999993E-2</v>
      </c>
      <c r="BC167" s="886">
        <v>4.49</v>
      </c>
      <c r="BE167" s="635">
        <v>2010</v>
      </c>
      <c r="BF167" s="912">
        <f>IF(BE167&gt;2008,0,IF(BE167&gt;2001,1,IF(BE167&gt;1990,2,IF(BE167&gt;1980,3,IF(BE167&gt;1973,4,IF(BE167&gt;1970,5,IF(BE167&gt;1960,6,IF(BE167&gt;1958,7,IF(BE167&gt;1953,8,9)))))))))</f>
        <v>0</v>
      </c>
      <c r="BG167" s="896">
        <v>3.5999999999999996</v>
      </c>
    </row>
    <row r="168" spans="1:59" ht="11.25" customHeight="1" x14ac:dyDescent="0.2">
      <c r="A168" s="885" t="s">
        <v>1091</v>
      </c>
      <c r="B168" s="889" t="s">
        <v>1092</v>
      </c>
      <c r="C168" s="946" t="s">
        <v>245</v>
      </c>
      <c r="D168" s="946" t="s">
        <v>4365</v>
      </c>
      <c r="E168" s="746">
        <v>9</v>
      </c>
      <c r="F168" s="1185">
        <v>464</v>
      </c>
      <c r="G168" s="1185" t="s">
        <v>106</v>
      </c>
      <c r="H168" s="1185" t="s">
        <v>106</v>
      </c>
      <c r="I168" s="888">
        <v>24.95</v>
      </c>
      <c r="J168" s="663">
        <f>(M168/I168)*100</f>
        <v>1.9238476953907815</v>
      </c>
      <c r="K168" s="891">
        <v>0.12</v>
      </c>
      <c r="L168" s="901">
        <v>4</v>
      </c>
      <c r="M168" s="654">
        <f>K168*L168</f>
        <v>0.48</v>
      </c>
      <c r="N168" s="884" t="s">
        <v>605</v>
      </c>
      <c r="O168" s="747">
        <v>0.11</v>
      </c>
      <c r="P168" s="875">
        <v>43786</v>
      </c>
      <c r="Q168" s="875">
        <v>43811</v>
      </c>
      <c r="R168" s="654">
        <f>(K168-O168)/O168*100</f>
        <v>9.0909090909090864</v>
      </c>
      <c r="S168" s="714">
        <f>IF(INDEX(Historical!$D$7:$D$1277,MATCH(B168,Historical!$B$7:$B$1301,0))=0,"n/a",(INDEX(Historical!$C$7:$C$1279,MATCH(B168,Historical!$B$7:$B$1301,0))/INDEX(Historical!$D$7:$D$1277,MATCH(B168,Historical!$B$7:$B$1301,0))-1)*100)</f>
        <v>9.7560975609756184</v>
      </c>
      <c r="T168" s="714">
        <f>IF(INDEX(Historical!$F$7:$F$1270,MATCH(B168,Historical!$B$7:$B$1301,0))=0,"n/a",((INDEX(Historical!$C$7:$C$1279,MATCH(B168,Historical!$B$7:$B$1301,0))/INDEX(Historical!$F$7:$F$1270,MATCH(B168,Historical!$B$7:$B$1301,0)))^(1/3)-1)*100)</f>
        <v>10.891823393038823</v>
      </c>
      <c r="U168" s="714">
        <f>IF(INDEX(Historical!$H$7:$H$1270,MATCH(B168,Historical!$B$7:$B$1301,0))=0,"n/a",((INDEX(Historical!$C$7:$C$1279,MATCH(B168,Historical!$B$7:$B$1301,0))/INDEX(Historical!$H$7:$H$1270,MATCH(B168,Historical!$B$7:$B$1301,0)))^(1/5)-1)*100)</f>
        <v>14.366001004286112</v>
      </c>
      <c r="V168" s="714" t="str">
        <f>IF(INDEX(Historical!$O$7:$O$1270,MATCH(B168,Historical!$B$7:$B$1301,0))=0,"n/a",((INDEX(Historical!$C$7:$C$1279,MATCH(B168,Historical!$B$7:$B$1301,0))/INDEX(Historical!$O$7:$O$1270,MATCH(B168,Historical!$B$7:$B$1301,0)))^(1/10)-1)*100)</f>
        <v>n/a</v>
      </c>
      <c r="W168" s="715" t="str">
        <f>IF(OR(U168&lt;=0,U168="n/a",V168&lt;=0,V168="n/a"),"n/a",U168/V168)</f>
        <v>n/a</v>
      </c>
      <c r="X168" s="716">
        <f>IF(OR(AJ168&lt;=0,AJ168="n/a",U168&lt;=0,U168="n/a"),"n/a",U168/AJ168)</f>
        <v>2.2101540006594016</v>
      </c>
      <c r="Y168" s="889"/>
      <c r="Z168" s="663">
        <f>IF(OR(AC168&lt;0.01,AC168="n/a"),"n/a",M168/AC168*100)</f>
        <v>36.36363636363636</v>
      </c>
      <c r="AA168" s="900">
        <f>IF(OR(AC168&lt;0.01,AC168="n/a"),"n/a",I168/AC168)</f>
        <v>18.901515151515149</v>
      </c>
      <c r="AB168" s="901">
        <v>12</v>
      </c>
      <c r="AC168" s="879">
        <v>1.32</v>
      </c>
      <c r="AD168" s="879">
        <v>5.21</v>
      </c>
      <c r="AE168" s="879">
        <v>7.0000000000000007E-2</v>
      </c>
      <c r="AF168" s="879">
        <v>1.93</v>
      </c>
      <c r="AG168" s="879">
        <v>10.299999999999999</v>
      </c>
      <c r="AH168" s="879">
        <v>27.1</v>
      </c>
      <c r="AI168" s="879">
        <v>26.08</v>
      </c>
      <c r="AJ168" s="879">
        <v>6.5</v>
      </c>
      <c r="AK168" s="879">
        <v>3.5999999999999996</v>
      </c>
      <c r="AL168" s="892">
        <v>1140</v>
      </c>
      <c r="AM168" s="886">
        <v>2</v>
      </c>
      <c r="AN168" s="879">
        <v>0.71</v>
      </c>
      <c r="AO168" s="753">
        <f>IF(U168="n/a","n/a",IF(AA168&lt;0,"n/a",IF(AA168="n/a","n/a",J168+U168-AA168)))</f>
        <v>-2.6116664518382571</v>
      </c>
      <c r="AP168" s="754">
        <f>IF(U168="n/a","n/a",J168+U168)</f>
        <v>16.289848699676892</v>
      </c>
      <c r="AQ168" s="902">
        <f>IF(OR(AC168&lt;0.01,AF168="n/a"),"n/a",(I168/SQRT(22.5*AC168*(I168/AF168))-1)*100)</f>
        <v>27.331455906620583</v>
      </c>
      <c r="AR168" s="663">
        <f>INDEX(Historical!$C$7:$C$1279,MATCH(B168,Historical!$B$7:$B$1301,0))*IF(AH168="n/a",1.03,IF(AH168&lt;0,1.01,IF(AH168&gt;10,1.1,(1+AH168/100))))</f>
        <v>0.49500000000000005</v>
      </c>
      <c r="AS168" s="900">
        <f>IF($AI168="n/a",1.03*AR168,IF($AI168&lt;0,1.01*AR168,IF($AI168&gt;10,1.1*AR168,(1+$AI168/100)*AR168)))</f>
        <v>0.5445000000000001</v>
      </c>
      <c r="AT168" s="900">
        <f>IF($AK168="n/a",1.03*AS168,IF($AK168&lt;0,1.01*AS168,IF($AK168&gt;10,1.1*AS168,(1+$AK168/100)*AS168)))</f>
        <v>0.5641020000000001</v>
      </c>
      <c r="AU168" s="900">
        <f>IF($AK168="n/a",1.03*AT168,IF($AK168&lt;0,1.01*AT168,IF($AK168&gt;10,1.1*AT168,(1+$AK168/100)*AT168)))</f>
        <v>0.58440967200000016</v>
      </c>
      <c r="AV168" s="900">
        <f>IF($AK168="n/a",1.03*AU168,IF($AK168&lt;0,1.01*AU168,IF($AK168&gt;10,1.1*AU168,(1+$AK168/100)*AU168)))</f>
        <v>0.60544842019200018</v>
      </c>
      <c r="AW168" s="663">
        <f>SUM(AR168:AV168)</f>
        <v>2.7934600921920008</v>
      </c>
      <c r="AX168" s="761">
        <f>AW168/I168*100</f>
        <v>11.196232834436877</v>
      </c>
      <c r="AY168" s="948">
        <v>0.25</v>
      </c>
      <c r="AZ168" s="886">
        <v>19.2</v>
      </c>
      <c r="BA168" s="886">
        <v>-39.06</v>
      </c>
      <c r="BB168" s="886">
        <v>-6.2</v>
      </c>
      <c r="BC168" s="886">
        <v>-6.65</v>
      </c>
      <c r="BE168" s="635">
        <v>2012</v>
      </c>
      <c r="BF168" s="912">
        <f>IF(BE168&gt;2008,0,IF(BE168&gt;2001,1,IF(BE168&gt;1990,2,IF(BE168&gt;1980,3,IF(BE168&gt;1973,4,IF(BE168&gt;1970,5,IF(BE168&gt;1960,6,IF(BE168&gt;1958,7,IF(BE168&gt;1953,8,9)))))))))</f>
        <v>0</v>
      </c>
      <c r="BG168" s="896">
        <v>3.1</v>
      </c>
    </row>
    <row r="169" spans="1:59" ht="11.25" customHeight="1" x14ac:dyDescent="0.2">
      <c r="A169" s="885" t="s">
        <v>523</v>
      </c>
      <c r="B169" s="889" t="s">
        <v>524</v>
      </c>
      <c r="C169" s="946" t="s">
        <v>128</v>
      </c>
      <c r="D169" s="946" t="s">
        <v>4342</v>
      </c>
      <c r="E169" s="746">
        <v>17</v>
      </c>
      <c r="F169" s="1185">
        <v>220</v>
      </c>
      <c r="G169" s="1185" t="s">
        <v>115</v>
      </c>
      <c r="H169" s="1185" t="s">
        <v>115</v>
      </c>
      <c r="I169" s="888">
        <v>303.20999999999998</v>
      </c>
      <c r="J169" s="663">
        <f>(M169/I169)*100</f>
        <v>0.92345239273111046</v>
      </c>
      <c r="K169" s="891">
        <v>0.7</v>
      </c>
      <c r="L169" s="901">
        <v>4</v>
      </c>
      <c r="M169" s="654">
        <f>K169*L169</f>
        <v>2.8</v>
      </c>
      <c r="N169" s="884" t="s">
        <v>525</v>
      </c>
      <c r="O169" s="747">
        <v>0.65</v>
      </c>
      <c r="P169" s="875">
        <v>43951</v>
      </c>
      <c r="Q169" s="875">
        <v>43966</v>
      </c>
      <c r="R169" s="654">
        <f>(K169-O169)/O169*100</f>
        <v>7.6923076923076819</v>
      </c>
      <c r="S169" s="714">
        <f>IF(INDEX(Historical!$D$7:$D$1277,MATCH(B169,Historical!$B$7:$B$1301,0))=0,"n/a",(INDEX(Historical!$C$7:$C$1279,MATCH(B169,Historical!$B$7:$B$1301,0))/INDEX(Historical!$D$7:$D$1277,MATCH(B169,Historical!$B$7:$B$1301,0))-1)*100)</f>
        <v>14.027149321266963</v>
      </c>
      <c r="T169" s="714">
        <f>IF(INDEX(Historical!$F$7:$F$1270,MATCH(B169,Historical!$B$7:$B$1301,0))=0,"n/a",((INDEX(Historical!$C$7:$C$1279,MATCH(B169,Historical!$B$7:$B$1301,0))/INDEX(Historical!$F$7:$F$1270,MATCH(B169,Historical!$B$7:$B$1301,0)))^(1/3)-1)*100)</f>
        <v>12.924323465723408</v>
      </c>
      <c r="U169" s="714">
        <f>IF(INDEX(Historical!$H$7:$H$1270,MATCH(B169,Historical!$B$7:$B$1301,0))=0,"n/a",((INDEX(Historical!$C$7:$C$1279,MATCH(B169,Historical!$B$7:$B$1301,0))/INDEX(Historical!$H$7:$H$1270,MATCH(B169,Historical!$B$7:$B$1301,0)))^(1/5)-1)*100)</f>
        <v>12.880667407737722</v>
      </c>
      <c r="V169" s="714">
        <f>IF(INDEX(Historical!$O$7:$O$1270,MATCH(B169,Historical!$B$7:$B$1301,0))=0,"n/a",((INDEX(Historical!$C$7:$C$1279,MATCH(B169,Historical!$B$7:$B$1301,0))/INDEX(Historical!$O$7:$O$1270,MATCH(B169,Historical!$B$7:$B$1301,0)))^(1/10)-1)*100)</f>
        <v>13.665914413936475</v>
      </c>
      <c r="W169" s="715">
        <f>IF(OR(U169&lt;=0,U169="n/a",V169&lt;=0,V169="n/a"),"n/a",U169/V169)</f>
        <v>0.94253973920706247</v>
      </c>
      <c r="X169" s="716">
        <f>IF(OR(AJ169&lt;=0,AJ169="n/a",U169&lt;=0,U169="n/a"),"n/a",U169/AJ169)</f>
        <v>1.1298831059419054</v>
      </c>
      <c r="Y169" s="673"/>
      <c r="Z169" s="663">
        <f>IF(OR(AC169&lt;0.01,AC169="n/a"),"n/a",M169/AC169*100)</f>
        <v>33.09692671394798</v>
      </c>
      <c r="AA169" s="900">
        <f>IF(OR(AC169&lt;0.01,AC169="n/a"),"n/a",I169/AC169)</f>
        <v>35.840425531914889</v>
      </c>
      <c r="AB169" s="901">
        <v>8</v>
      </c>
      <c r="AC169" s="879">
        <v>8.4600000000000009</v>
      </c>
      <c r="AD169" s="879">
        <v>5.1100000000000003</v>
      </c>
      <c r="AE169" s="879">
        <v>0.84</v>
      </c>
      <c r="AF169" s="879">
        <v>7.94</v>
      </c>
      <c r="AG169" s="879">
        <v>23</v>
      </c>
      <c r="AH169" s="879">
        <v>11.899999999999999</v>
      </c>
      <c r="AI169" s="879">
        <v>9.99</v>
      </c>
      <c r="AJ169" s="879">
        <v>11.4</v>
      </c>
      <c r="AK169" s="879">
        <v>6.97</v>
      </c>
      <c r="AL169" s="892">
        <v>134940</v>
      </c>
      <c r="AM169" s="886">
        <v>0.1</v>
      </c>
      <c r="AN169" s="879">
        <v>0.57999999999999996</v>
      </c>
      <c r="AO169" s="753">
        <f>IF(U169="n/a","n/a",IF(AA169&lt;0,"n/a",IF(AA169="n/a","n/a",J169+U169-AA169)))</f>
        <v>-22.036305731446056</v>
      </c>
      <c r="AP169" s="754">
        <f>IF(U169="n/a","n/a",J169+U169)</f>
        <v>13.804119800468833</v>
      </c>
      <c r="AQ169" s="902">
        <f>IF(OR(AC169&lt;0.01,AF169="n/a"),"n/a",(I169/SQRT(22.5*AC169*(I169/AF169))-1)*100)</f>
        <v>255.63588040666554</v>
      </c>
      <c r="AR169" s="663">
        <f>INDEX(Historical!$C$7:$C$1279,MATCH(B169,Historical!$B$7:$B$1301,0))*IF(AH169="n/a",1.03,IF(AH169&lt;0,1.01,IF(AH169&gt;10,1.1,(1+AH169/100))))</f>
        <v>2.7720000000000002</v>
      </c>
      <c r="AS169" s="900">
        <f>IF($AI169="n/a",1.03*AR169,IF($AI169&lt;0,1.01*AR169,IF($AI169&gt;10,1.1*AR169,(1+$AI169/100)*AR169)))</f>
        <v>3.0489228000000006</v>
      </c>
      <c r="AT169" s="900">
        <f>IF($AK169="n/a",1.03*AS169,IF($AK169&lt;0,1.01*AS169,IF($AK169&gt;10,1.1*AS169,(1+$AK169/100)*AS169)))</f>
        <v>3.261432719160001</v>
      </c>
      <c r="AU169" s="900">
        <f>IF($AK169="n/a",1.03*AT169,IF($AK169&lt;0,1.01*AT169,IF($AK169&gt;10,1.1*AT169,(1+$AK169/100)*AT169)))</f>
        <v>3.4887545796854535</v>
      </c>
      <c r="AV169" s="900">
        <f>IF($AK169="n/a",1.03*AU169,IF($AK169&lt;0,1.01*AU169,IF($AK169&gt;10,1.1*AU169,(1+$AK169/100)*AU169)))</f>
        <v>3.7319207738895299</v>
      </c>
      <c r="AW169" s="663">
        <f>SUM(AR169:AV169)</f>
        <v>16.303030872734986</v>
      </c>
      <c r="AX169" s="761">
        <f>AW169/I169*100</f>
        <v>5.3768117386415311</v>
      </c>
      <c r="AY169" s="948">
        <v>0.68</v>
      </c>
      <c r="AZ169" s="886">
        <v>15.870000000000001</v>
      </c>
      <c r="BA169" s="886">
        <v>-6.78</v>
      </c>
      <c r="BB169" s="886">
        <v>-0.38</v>
      </c>
      <c r="BC169" s="886">
        <v>0.8</v>
      </c>
      <c r="BE169" s="635">
        <v>2004</v>
      </c>
      <c r="BF169" s="912">
        <f>IF(BE169&gt;2008,0,IF(BE169&gt;2001,1,IF(BE169&gt;1990,2,IF(BE169&gt;1980,3,IF(BE169&gt;1973,4,IF(BE169&gt;1970,5,IF(BE169&gt;1960,6,IF(BE169&gt;1958,7,IF(BE169&gt;1953,8,9)))))))))</f>
        <v>1</v>
      </c>
      <c r="BG169" s="896">
        <v>7.5</v>
      </c>
    </row>
    <row r="170" spans="1:59" ht="11.25" customHeight="1" x14ac:dyDescent="0.2">
      <c r="A170" s="877" t="s">
        <v>1046</v>
      </c>
      <c r="B170" s="889" t="s">
        <v>1047</v>
      </c>
      <c r="C170" s="946" t="s">
        <v>108</v>
      </c>
      <c r="D170" s="946" t="s">
        <v>4345</v>
      </c>
      <c r="E170" s="746">
        <v>7</v>
      </c>
      <c r="F170" s="1185">
        <v>601</v>
      </c>
      <c r="G170" s="1182" t="s">
        <v>106</v>
      </c>
      <c r="H170" s="1182" t="s">
        <v>106</v>
      </c>
      <c r="I170" s="888">
        <v>16.03</v>
      </c>
      <c r="J170" s="663">
        <f>(M170/I170)*100</f>
        <v>5.7392389270118525</v>
      </c>
      <c r="K170" s="891">
        <v>0.23</v>
      </c>
      <c r="L170" s="901">
        <v>4</v>
      </c>
      <c r="M170" s="654">
        <f>K170*L170</f>
        <v>0.92</v>
      </c>
      <c r="N170" s="884" t="s">
        <v>148</v>
      </c>
      <c r="O170" s="747">
        <v>0.21</v>
      </c>
      <c r="P170" s="880">
        <v>43615</v>
      </c>
      <c r="Q170" s="880">
        <v>43633</v>
      </c>
      <c r="R170" s="654">
        <f>(K170-O170)/O170*100</f>
        <v>9.5238095238095326</v>
      </c>
      <c r="S170" s="714">
        <f>IF(INDEX(Historical!$D$7:$D$1277,MATCH(B170,Historical!$B$7:$B$1301,0))=0,"n/a",(INDEX(Historical!$C$7:$C$1279,MATCH(B170,Historical!$B$7:$B$1301,0))/INDEX(Historical!$D$7:$D$1277,MATCH(B170,Historical!$B$7:$B$1301,0))-1)*100)</f>
        <v>9.7560975609756184</v>
      </c>
      <c r="T170" s="714">
        <f>IF(INDEX(Historical!$F$7:$F$1270,MATCH(B170,Historical!$B$7:$B$1301,0))=0,"n/a",((INDEX(Historical!$C$7:$C$1279,MATCH(B170,Historical!$B$7:$B$1301,0))/INDEX(Historical!$F$7:$F$1270,MATCH(B170,Historical!$B$7:$B$1301,0)))^(1/3)-1)*100)</f>
        <v>14.471424255333186</v>
      </c>
      <c r="U170" s="714">
        <f>IF(INDEX(Historical!$H$7:$H$1270,MATCH(B170,Historical!$B$7:$B$1301,0))=0,"n/a",((INDEX(Historical!$C$7:$C$1279,MATCH(B170,Historical!$B$7:$B$1301,0))/INDEX(Historical!$H$7:$H$1270,MATCH(B170,Historical!$B$7:$B$1301,0)))^(1/5)-1)*100)</f>
        <v>20.112443398143132</v>
      </c>
      <c r="V170" s="714" t="str">
        <f>IF(INDEX(Historical!$O$7:$O$1270,MATCH(B170,Historical!$B$7:$B$1301,0))=0,"n/a",((INDEX(Historical!$C$7:$C$1279,MATCH(B170,Historical!$B$7:$B$1301,0))/INDEX(Historical!$O$7:$O$1270,MATCH(B170,Historical!$B$7:$B$1301,0)))^(1/10)-1)*100)</f>
        <v>n/a</v>
      </c>
      <c r="W170" s="715" t="str">
        <f>IF(OR(U170&lt;=0,U170="n/a",V170&lt;=0,V170="n/a"),"n/a",U170/V170)</f>
        <v>n/a</v>
      </c>
      <c r="X170" s="716">
        <f>IF(OR(AJ170&lt;=0,AJ170="n/a",U170&lt;=0,U170="n/a"),"n/a",U170/AJ170)</f>
        <v>1.457423434648053</v>
      </c>
      <c r="Y170" s="890"/>
      <c r="Z170" s="663">
        <f>IF(OR(AC170&lt;0.01,AC170="n/a"),"n/a",M170/AC170*100)</f>
        <v>51.977401129943502</v>
      </c>
      <c r="AA170" s="900">
        <f>IF(OR(AC170&lt;0.01,AC170="n/a"),"n/a",I170/AC170)</f>
        <v>9.056497175141244</v>
      </c>
      <c r="AB170" s="901">
        <v>12</v>
      </c>
      <c r="AC170" s="879">
        <v>1.77</v>
      </c>
      <c r="AD170" s="879">
        <v>1.1100000000000001</v>
      </c>
      <c r="AE170" s="879">
        <v>2.09</v>
      </c>
      <c r="AF170" s="879">
        <v>0.83</v>
      </c>
      <c r="AG170" s="879">
        <v>9.6</v>
      </c>
      <c r="AH170" s="879">
        <v>3.6999999999999997</v>
      </c>
      <c r="AI170" s="879">
        <v>-22.55</v>
      </c>
      <c r="AJ170" s="879">
        <v>13.8</v>
      </c>
      <c r="AK170" s="879">
        <v>8</v>
      </c>
      <c r="AL170" s="892">
        <v>452.97</v>
      </c>
      <c r="AM170" s="886">
        <v>1.2</v>
      </c>
      <c r="AN170" s="879">
        <v>0.19</v>
      </c>
      <c r="AO170" s="753">
        <f>IF(U170="n/a","n/a",IF(AA170&lt;0,"n/a",IF(AA170="n/a","n/a",J170+U170-AA170)))</f>
        <v>16.795185150013737</v>
      </c>
      <c r="AP170" s="754">
        <f>IF(U170="n/a","n/a",J170+U170)</f>
        <v>25.851682325154982</v>
      </c>
      <c r="AQ170" s="902">
        <f>IF(OR(AC170&lt;0.01,AF170="n/a"),"n/a",(I170/SQRT(22.5*AC170*(I170/AF170))-1)*100)</f>
        <v>-42.199989790976566</v>
      </c>
      <c r="AR170" s="663">
        <f>INDEX(Historical!$C$7:$C$1279,MATCH(B170,Historical!$B$7:$B$1301,0))*IF(AH170="n/a",1.03,IF(AH170&lt;0,1.01,IF(AH170&gt;10,1.1,(1+AH170/100))))</f>
        <v>0.93329999999999991</v>
      </c>
      <c r="AS170" s="900">
        <f>IF($AI170="n/a",1.03*AR170,IF($AI170&lt;0,1.01*AR170,IF($AI170&gt;10,1.1*AR170,(1+$AI170/100)*AR170)))</f>
        <v>0.94263299999999994</v>
      </c>
      <c r="AT170" s="900">
        <f>IF($AK170="n/a",1.03*AS170,IF($AK170&lt;0,1.01*AS170,IF($AK170&gt;10,1.1*AS170,(1+$AK170/100)*AS170)))</f>
        <v>1.0180436399999999</v>
      </c>
      <c r="AU170" s="900">
        <f>IF($AK170="n/a",1.03*AT170,IF($AK170&lt;0,1.01*AT170,IF($AK170&gt;10,1.1*AT170,(1+$AK170/100)*AT170)))</f>
        <v>1.0994871312000001</v>
      </c>
      <c r="AV170" s="900">
        <f>IF($AK170="n/a",1.03*AU170,IF($AK170&lt;0,1.01*AU170,IF($AK170&gt;10,1.1*AU170,(1+$AK170/100)*AU170)))</f>
        <v>1.1874461016960001</v>
      </c>
      <c r="AW170" s="663">
        <f>SUM(AR170:AV170)</f>
        <v>5.1809098728960006</v>
      </c>
      <c r="AX170" s="761">
        <f>AW170/I170*100</f>
        <v>32.320086543331257</v>
      </c>
      <c r="AY170" s="948">
        <v>1.26</v>
      </c>
      <c r="AZ170" s="886">
        <v>29.270000000000003</v>
      </c>
      <c r="BA170" s="886">
        <v>-47.55</v>
      </c>
      <c r="BB170" s="886">
        <v>-0.55999999999999994</v>
      </c>
      <c r="BC170" s="886">
        <v>-32.14</v>
      </c>
      <c r="BE170" s="635">
        <v>2013</v>
      </c>
      <c r="BF170" s="912">
        <f>IF(BE170&gt;2008,0,IF(BE170&gt;2001,1,IF(BE170&gt;1990,2,IF(BE170&gt;1980,3,IF(BE170&gt;1973,4,IF(BE170&gt;1970,5,IF(BE170&gt;1960,6,IF(BE170&gt;1958,7,IF(BE170&gt;1953,8,9)))))))))</f>
        <v>0</v>
      </c>
      <c r="BG170" s="896">
        <v>0.8</v>
      </c>
    </row>
    <row r="171" spans="1:59" ht="11.25" customHeight="1" x14ac:dyDescent="0.2">
      <c r="A171" s="885" t="s">
        <v>501</v>
      </c>
      <c r="B171" s="889" t="s">
        <v>502</v>
      </c>
      <c r="C171" s="946" t="s">
        <v>131</v>
      </c>
      <c r="D171" s="946" t="s">
        <v>4346</v>
      </c>
      <c r="E171" s="746">
        <v>17</v>
      </c>
      <c r="F171" s="1185">
        <v>222</v>
      </c>
      <c r="G171" s="1185" t="s">
        <v>37</v>
      </c>
      <c r="H171" s="1185" t="s">
        <v>37</v>
      </c>
      <c r="I171" s="888">
        <v>84</v>
      </c>
      <c r="J171" s="663">
        <f>(M171/I171)*100</f>
        <v>2.0952380952380953</v>
      </c>
      <c r="K171" s="891">
        <v>0.44</v>
      </c>
      <c r="L171" s="901">
        <v>4</v>
      </c>
      <c r="M171" s="654">
        <f>K171*L171</f>
        <v>1.76</v>
      </c>
      <c r="N171" s="884" t="s">
        <v>503</v>
      </c>
      <c r="O171" s="747">
        <v>0.40500000000000003</v>
      </c>
      <c r="P171" s="875">
        <v>43994</v>
      </c>
      <c r="Q171" s="875">
        <v>44018</v>
      </c>
      <c r="R171" s="654">
        <f>(K171-O171)/O171*100</f>
        <v>8.6419753086419693</v>
      </c>
      <c r="S171" s="714">
        <f>IF(INDEX(Historical!$D$7:$D$1277,MATCH(B171,Historical!$B$7:$B$1301,0))=0,"n/a",(INDEX(Historical!$C$7:$C$1279,MATCH(B171,Historical!$B$7:$B$1301,0))/INDEX(Historical!$D$7:$D$1277,MATCH(B171,Historical!$B$7:$B$1301,0))-1)*100)</f>
        <v>11.510791366906492</v>
      </c>
      <c r="T171" s="714">
        <f>IF(INDEX(Historical!$F$7:$F$1270,MATCH(B171,Historical!$B$7:$B$1301,0))=0,"n/a",((INDEX(Historical!$C$7:$C$1279,MATCH(B171,Historical!$B$7:$B$1301,0))/INDEX(Historical!$F$7:$F$1270,MATCH(B171,Historical!$B$7:$B$1301,0)))^(1/3)-1)*100)</f>
        <v>9.3631764824708696</v>
      </c>
      <c r="U171" s="714">
        <f>IF(INDEX(Historical!$H$7:$H$1270,MATCH(B171,Historical!$B$7:$B$1301,0))=0,"n/a",((INDEX(Historical!$C$7:$C$1279,MATCH(B171,Historical!$B$7:$B$1301,0))/INDEX(Historical!$H$7:$H$1270,MATCH(B171,Historical!$B$7:$B$1301,0)))^(1/5)-1)*100)</f>
        <v>8.0321885003120421</v>
      </c>
      <c r="V171" s="714">
        <f>IF(INDEX(Historical!$O$7:$O$1270,MATCH(B171,Historical!$B$7:$B$1301,0))=0,"n/a",((INDEX(Historical!$C$7:$C$1279,MATCH(B171,Historical!$B$7:$B$1301,0))/INDEX(Historical!$O$7:$O$1270,MATCH(B171,Historical!$B$7:$B$1301,0)))^(1/10)-1)*100)</f>
        <v>6.4878668033606202</v>
      </c>
      <c r="W171" s="715">
        <f>IF(OR(U171&lt;=0,U171="n/a",V171&lt;=0,V171="n/a"),"n/a",U171/V171)</f>
        <v>1.2380322752852271</v>
      </c>
      <c r="X171" s="716" t="str">
        <f>IF(OR(AJ171&lt;=0,AJ171="n/a",U171&lt;=0,U171="n/a"),"n/a",U171/AJ171)</f>
        <v>n/a</v>
      </c>
      <c r="Y171" s="676"/>
      <c r="Z171" s="663">
        <f>IF(OR(AC171&lt;0.01,AC171="n/a"),"n/a",M171/AC171*100)</f>
        <v>44.110275689223059</v>
      </c>
      <c r="AA171" s="900">
        <f>IF(OR(AC171&lt;0.01,AC171="n/a"),"n/a",I171/AC171)</f>
        <v>21.052631578947366</v>
      </c>
      <c r="AB171" s="901">
        <v>12</v>
      </c>
      <c r="AC171" s="879">
        <v>3.99</v>
      </c>
      <c r="AD171" s="879" t="s">
        <v>136</v>
      </c>
      <c r="AE171" s="879">
        <v>2.97</v>
      </c>
      <c r="AF171" s="879">
        <v>2.5299999999999998</v>
      </c>
      <c r="AG171" s="879">
        <v>10.879999999999999</v>
      </c>
      <c r="AH171" s="879" t="s">
        <v>136</v>
      </c>
      <c r="AI171" s="879" t="s">
        <v>136</v>
      </c>
      <c r="AJ171" s="879" t="s">
        <v>136</v>
      </c>
      <c r="AK171" s="879" t="s">
        <v>136</v>
      </c>
      <c r="AL171" s="892">
        <v>1381</v>
      </c>
      <c r="AM171" s="886">
        <v>4.22</v>
      </c>
      <c r="AN171" s="879">
        <v>1.23</v>
      </c>
      <c r="AO171" s="753">
        <f>IF(U171="n/a","n/a",IF(AA171&lt;0,"n/a",IF(AA171="n/a","n/a",J171+U171-AA171)))</f>
        <v>-10.925204983397229</v>
      </c>
      <c r="AP171" s="754">
        <f>IF(U171="n/a","n/a",J171+U171)</f>
        <v>10.127426595550137</v>
      </c>
      <c r="AQ171" s="902">
        <f>IF(OR(AC171&lt;0.01,AF171="n/a"),"n/a",(I171/SQRT(22.5*AC171*(I171/AF171))-1)*100)</f>
        <v>53.858748922129983</v>
      </c>
      <c r="AR171" s="663">
        <f>INDEX(Historical!$C$7:$C$1279,MATCH(B171,Historical!$B$7:$B$1301,0))*IF(AH171="n/a",1.03,IF(AH171&lt;0,1.01,IF(AH171&gt;10,1.1,(1+AH171/100))))</f>
        <v>1.5965</v>
      </c>
      <c r="AS171" s="900">
        <f>IF($AI171="n/a",1.03*AR171,IF($AI171&lt;0,1.01*AR171,IF($AI171&gt;10,1.1*AR171,(1+$AI171/100)*AR171)))</f>
        <v>1.6443950000000001</v>
      </c>
      <c r="AT171" s="900">
        <f>IF($AK171="n/a",1.03*AS171,IF($AK171&lt;0,1.01*AS171,IF($AK171&gt;10,1.1*AS171,(1+$AK171/100)*AS171)))</f>
        <v>1.69372685</v>
      </c>
      <c r="AU171" s="900">
        <f>IF($AK171="n/a",1.03*AT171,IF($AK171&lt;0,1.01*AT171,IF($AK171&gt;10,1.1*AT171,(1+$AK171/100)*AT171)))</f>
        <v>1.7445386555</v>
      </c>
      <c r="AV171" s="900">
        <f>IF($AK171="n/a",1.03*AU171,IF($AK171&lt;0,1.01*AU171,IF($AK171&gt;10,1.1*AU171,(1+$AK171/100)*AU171)))</f>
        <v>1.796874815165</v>
      </c>
      <c r="AW171" s="663">
        <f>SUM(AR171:AV171)</f>
        <v>8.4760353206649999</v>
      </c>
      <c r="AX171" s="761">
        <f>AW171/I171*100</f>
        <v>10.090518238886904</v>
      </c>
      <c r="AY171" s="948">
        <v>0.28999999999999998</v>
      </c>
      <c r="AZ171" s="886">
        <v>20.915503094861098</v>
      </c>
      <c r="BA171" s="886">
        <v>-17.069799585348999</v>
      </c>
      <c r="BB171" s="886">
        <v>-3.270382312298481</v>
      </c>
      <c r="BC171" s="886">
        <v>-7.1001990710019891</v>
      </c>
      <c r="BE171" s="635">
        <v>2004</v>
      </c>
      <c r="BF171" s="912">
        <f>IF(BE171&gt;2008,0,IF(BE171&gt;2001,1,IF(BE171&gt;1990,2,IF(BE171&gt;1980,3,IF(BE171&gt;1973,4,IF(BE171&gt;1970,5,IF(BE171&gt;1960,6,IF(BE171&gt;1958,7,IF(BE171&gt;1953,8,9)))))))))</f>
        <v>1</v>
      </c>
      <c r="BG171" s="896">
        <v>3.66</v>
      </c>
    </row>
    <row r="172" spans="1:59" ht="11.25" customHeight="1" x14ac:dyDescent="0.2">
      <c r="A172" s="885" t="s">
        <v>174</v>
      </c>
      <c r="B172" s="889" t="s">
        <v>175</v>
      </c>
      <c r="C172" s="946" t="s">
        <v>108</v>
      </c>
      <c r="D172" s="946" t="s">
        <v>4345</v>
      </c>
      <c r="E172" s="746">
        <v>28</v>
      </c>
      <c r="F172" s="1185">
        <v>97</v>
      </c>
      <c r="G172" s="1141" t="s">
        <v>106</v>
      </c>
      <c r="H172" s="1141" t="s">
        <v>106</v>
      </c>
      <c r="I172" s="888">
        <v>18.3</v>
      </c>
      <c r="J172" s="663">
        <f>(M172/I172)*100</f>
        <v>2.7322404371584699</v>
      </c>
      <c r="K172" s="891">
        <v>0.125</v>
      </c>
      <c r="L172" s="901">
        <v>4</v>
      </c>
      <c r="M172" s="654">
        <f>K172*L172</f>
        <v>0.5</v>
      </c>
      <c r="N172" s="884" t="s">
        <v>148</v>
      </c>
      <c r="O172" s="751">
        <v>0.12083333333333333</v>
      </c>
      <c r="P172" s="875">
        <v>43795</v>
      </c>
      <c r="Q172" s="875">
        <v>43811</v>
      </c>
      <c r="R172" s="654">
        <f>(K172-O172)/O172*100</f>
        <v>3.4482758620689649</v>
      </c>
      <c r="S172" s="714">
        <f>IF(INDEX(Historical!$D$7:$D$1277,MATCH(B172,Historical!$B$7:$B$1301,0))=0,"n/a",(INDEX(Historical!$C$7:$C$1279,MATCH(B172,Historical!$B$7:$B$1301,0))/INDEX(Historical!$D$7:$D$1277,MATCH(B172,Historical!$B$7:$B$1301,0))-1)*100)</f>
        <v>6.3636363636363713</v>
      </c>
      <c r="T172" s="714">
        <f>IF(INDEX(Historical!$F$7:$F$1270,MATCH(B172,Historical!$B$7:$B$1301,0))=0,"n/a",((INDEX(Historical!$C$7:$C$1279,MATCH(B172,Historical!$B$7:$B$1301,0))/INDEX(Historical!$F$7:$F$1270,MATCH(B172,Historical!$B$7:$B$1301,0)))^(1/3)-1)*100)</f>
        <v>6.0848244434812182</v>
      </c>
      <c r="U172" s="714">
        <f>IF(INDEX(Historical!$H$7:$H$1270,MATCH(B172,Historical!$B$7:$B$1301,0))=0,"n/a",((INDEX(Historical!$C$7:$C$1279,MATCH(B172,Historical!$B$7:$B$1301,0))/INDEX(Historical!$H$7:$H$1270,MATCH(B172,Historical!$B$7:$B$1301,0)))^(1/5)-1)*100)</f>
        <v>5.387395206178347</v>
      </c>
      <c r="V172" s="714">
        <f>IF(INDEX(Historical!$O$7:$O$1270,MATCH(B172,Historical!$B$7:$B$1301,0))=0,"n/a",((INDEX(Historical!$C$7:$C$1279,MATCH(B172,Historical!$B$7:$B$1301,0))/INDEX(Historical!$O$7:$O$1270,MATCH(B172,Historical!$B$7:$B$1301,0)))^(1/10)-1)*100)</f>
        <v>7.207929052384876</v>
      </c>
      <c r="W172" s="715">
        <f>IF(OR(U172&lt;=0,U172="n/a",V172&lt;=0,V172="n/a"),"n/a",U172/V172)</f>
        <v>0.74742622562243843</v>
      </c>
      <c r="X172" s="716" t="str">
        <f>IF(OR(AJ172&lt;=0,AJ172="n/a",U172&lt;=0,U172="n/a"),"n/a",U172/AJ172)</f>
        <v>n/a</v>
      </c>
      <c r="Y172" s="681" t="s">
        <v>438</v>
      </c>
      <c r="Z172" s="663" t="str">
        <f>IF(OR(AC172&lt;0.01,AC172="n/a"),"n/a",M172/AC172*100)</f>
        <v>n/a</v>
      </c>
      <c r="AA172" s="900" t="str">
        <f>IF(OR(AC172&lt;0.01,AC172="n/a"),"n/a",I172/AC172)</f>
        <v>n/a</v>
      </c>
      <c r="AB172" s="901">
        <v>12</v>
      </c>
      <c r="AC172" s="879" t="s">
        <v>136</v>
      </c>
      <c r="AD172" s="879" t="s">
        <v>136</v>
      </c>
      <c r="AE172" s="879" t="s">
        <v>136</v>
      </c>
      <c r="AF172" s="879" t="s">
        <v>136</v>
      </c>
      <c r="AG172" s="879" t="s">
        <v>136</v>
      </c>
      <c r="AH172" s="879" t="s">
        <v>136</v>
      </c>
      <c r="AI172" s="879" t="s">
        <v>136</v>
      </c>
      <c r="AJ172" s="879" t="s">
        <v>136</v>
      </c>
      <c r="AK172" s="879" t="s">
        <v>136</v>
      </c>
      <c r="AL172" s="892" t="s">
        <v>136</v>
      </c>
      <c r="AM172" s="886" t="s">
        <v>136</v>
      </c>
      <c r="AN172" s="879" t="s">
        <v>136</v>
      </c>
      <c r="AO172" s="753" t="str">
        <f>IF(U172="n/a","n/a",IF(AA172&lt;0,"n/a",IF(AA172="n/a","n/a",J172+U172-AA172)))</f>
        <v>n/a</v>
      </c>
      <c r="AP172" s="754">
        <f>IF(U172="n/a","n/a",J172+U172)</f>
        <v>8.1196356433368173</v>
      </c>
      <c r="AQ172" s="902" t="str">
        <f>IF(OR(AC172&lt;0.01,AF172="n/a"),"n/a",(I172/SQRT(22.5*AC172*(I172/AF172))-1)*100)</f>
        <v>n/a</v>
      </c>
      <c r="AR172" s="663">
        <f>INDEX(Historical!$C$7:$C$1279,MATCH(B172,Historical!$B$7:$B$1301,0))*IF(AH172="n/a",1.03,IF(AH172&lt;0,1.01,IF(AH172&gt;10,1.1,(1+AH172/100))))</f>
        <v>0.50212500000000004</v>
      </c>
      <c r="AS172" s="900">
        <f>IF($AI172="n/a",1.03*AR172,IF($AI172&lt;0,1.01*AR172,IF($AI172&gt;10,1.1*AR172,(1+$AI172/100)*AR172)))</f>
        <v>0.51718875000000009</v>
      </c>
      <c r="AT172" s="900">
        <f>IF($AK172="n/a",1.03*AS172,IF($AK172&lt;0,1.01*AS172,IF($AK172&gt;10,1.1*AS172,(1+$AK172/100)*AS172)))</f>
        <v>0.53270441250000011</v>
      </c>
      <c r="AU172" s="900">
        <f>IF($AK172="n/a",1.03*AT172,IF($AK172&lt;0,1.01*AT172,IF($AK172&gt;10,1.1*AT172,(1+$AK172/100)*AT172)))</f>
        <v>0.5486855448750001</v>
      </c>
      <c r="AV172" s="900">
        <f>IF($AK172="n/a",1.03*AU172,IF($AK172&lt;0,1.01*AU172,IF($AK172&gt;10,1.1*AU172,(1+$AK172/100)*AU172)))</f>
        <v>0.56514611122125014</v>
      </c>
      <c r="AW172" s="663">
        <f>SUM(AR172:AV172)</f>
        <v>2.6658498185962509</v>
      </c>
      <c r="AX172" s="761">
        <f>AW172/I172*100</f>
        <v>14.567485347520496</v>
      </c>
      <c r="AY172" s="948" t="s">
        <v>136</v>
      </c>
      <c r="AZ172" s="886" t="s">
        <v>136</v>
      </c>
      <c r="BA172" s="886" t="s">
        <v>136</v>
      </c>
      <c r="BB172" s="886" t="s">
        <v>136</v>
      </c>
      <c r="BC172" s="886" t="s">
        <v>136</v>
      </c>
      <c r="BD172" s="921" t="s">
        <v>4271</v>
      </c>
      <c r="BE172" s="635">
        <v>1992</v>
      </c>
      <c r="BF172" s="912">
        <f>IF(BE172&gt;2008,0,IF(BE172&gt;2001,1,IF(BE172&gt;1990,2,IF(BE172&gt;1980,3,IF(BE172&gt;1973,4,IF(BE172&gt;1970,5,IF(BE172&gt;1960,6,IF(BE172&gt;1958,7,IF(BE172&gt;1953,8,9)))))))))</f>
        <v>2</v>
      </c>
      <c r="BG172" s="896" t="s">
        <v>136</v>
      </c>
    </row>
    <row r="173" spans="1:59" ht="11.25" customHeight="1" x14ac:dyDescent="0.2">
      <c r="A173" s="877" t="s">
        <v>1028</v>
      </c>
      <c r="B173" s="889" t="s">
        <v>1029</v>
      </c>
      <c r="C173" s="946" t="s">
        <v>4325</v>
      </c>
      <c r="D173" s="946" t="s">
        <v>4326</v>
      </c>
      <c r="E173" s="746">
        <v>10</v>
      </c>
      <c r="F173" s="1185">
        <v>400</v>
      </c>
      <c r="G173" s="1185" t="s">
        <v>37</v>
      </c>
      <c r="H173" s="1185" t="s">
        <v>37</v>
      </c>
      <c r="I173" s="888">
        <v>91.22</v>
      </c>
      <c r="J173" s="663">
        <f>(M173/I173)*100</f>
        <v>3.6395527296645467</v>
      </c>
      <c r="K173" s="891">
        <v>0.83</v>
      </c>
      <c r="L173" s="901">
        <v>4</v>
      </c>
      <c r="M173" s="654">
        <f>K173*L173</f>
        <v>3.32</v>
      </c>
      <c r="N173" s="884" t="s">
        <v>569</v>
      </c>
      <c r="O173" s="747">
        <v>0.8</v>
      </c>
      <c r="P173" s="875">
        <v>43920</v>
      </c>
      <c r="Q173" s="875">
        <v>43938</v>
      </c>
      <c r="R173" s="654">
        <f>(K173-O173)/O173*100</f>
        <v>3.7499999999999893</v>
      </c>
      <c r="S173" s="714">
        <f>IF(INDEX(Historical!$D$7:$D$1277,MATCH(B173,Historical!$B$7:$B$1301,0))=0,"n/a",(INDEX(Historical!$C$7:$C$1279,MATCH(B173,Historical!$B$7:$B$1301,0))/INDEX(Historical!$D$7:$D$1277,MATCH(B173,Historical!$B$7:$B$1301,0))-1)*100)</f>
        <v>3.5947712418300526</v>
      </c>
      <c r="T173" s="714">
        <f>IF(INDEX(Historical!$F$7:$F$1270,MATCH(B173,Historical!$B$7:$B$1301,0))=0,"n/a",((INDEX(Historical!$C$7:$C$1279,MATCH(B173,Historical!$B$7:$B$1301,0))/INDEX(Historical!$F$7:$F$1270,MATCH(B173,Historical!$B$7:$B$1301,0)))^(1/3)-1)*100)</f>
        <v>2.4265194930742418</v>
      </c>
      <c r="U173" s="714">
        <f>IF(INDEX(Historical!$H$7:$H$1270,MATCH(B173,Historical!$B$7:$B$1301,0))=0,"n/a",((INDEX(Historical!$C$7:$C$1279,MATCH(B173,Historical!$B$7:$B$1301,0))/INDEX(Historical!$H$7:$H$1270,MATCH(B173,Historical!$B$7:$B$1301,0)))^(1/5)-1)*100)</f>
        <v>3.9641844249037828</v>
      </c>
      <c r="V173" s="714">
        <f>IF(INDEX(Historical!$O$7:$O$1270,MATCH(B173,Historical!$B$7:$B$1301,0))=0,"n/a",((INDEX(Historical!$C$7:$C$1279,MATCH(B173,Historical!$B$7:$B$1301,0))/INDEX(Historical!$O$7:$O$1270,MATCH(B173,Historical!$B$7:$B$1301,0)))^(1/10)-1)*100)</f>
        <v>3.2602429743698647</v>
      </c>
      <c r="W173" s="715">
        <f>IF(OR(U173&lt;=0,U173="n/a",V173&lt;=0,V173="n/a"),"n/a",U173/V173)</f>
        <v>1.2159168675672019</v>
      </c>
      <c r="X173" s="716" t="str">
        <f>IF(OR(AJ173&lt;=0,AJ173="n/a",U173&lt;=0,U173="n/a"),"n/a",U173/AJ173)</f>
        <v>n/a</v>
      </c>
      <c r="Y173" s="676"/>
      <c r="Z173" s="663">
        <f>IF(OR(AC173&lt;0.01,AC173="n/a"),"n/a",M173/AC173*100)</f>
        <v>148.21428571428569</v>
      </c>
      <c r="AA173" s="900">
        <f>IF(OR(AC173&lt;0.01,AC173="n/a"),"n/a",I173/AC173)</f>
        <v>40.723214285714285</v>
      </c>
      <c r="AB173" s="901">
        <v>12</v>
      </c>
      <c r="AC173" s="879">
        <v>2.2400000000000002</v>
      </c>
      <c r="AD173" s="879">
        <v>11.14</v>
      </c>
      <c r="AE173" s="879">
        <v>8.4700000000000006</v>
      </c>
      <c r="AF173" s="879">
        <v>2.48</v>
      </c>
      <c r="AG173" s="879" t="s">
        <v>136</v>
      </c>
      <c r="AH173" s="879">
        <v>36.6</v>
      </c>
      <c r="AI173" s="879">
        <v>10.42</v>
      </c>
      <c r="AJ173" s="879">
        <v>-6.2</v>
      </c>
      <c r="AK173" s="879">
        <v>3.5999999999999996</v>
      </c>
      <c r="AL173" s="879">
        <v>8850</v>
      </c>
      <c r="AM173" s="886">
        <v>1.0999999999999999</v>
      </c>
      <c r="AN173" s="879">
        <v>0.72</v>
      </c>
      <c r="AO173" s="753">
        <f>IF(U173="n/a","n/a",IF(AA173&lt;0,"n/a",IF(AA173="n/a","n/a",J173+U173-AA173)))</f>
        <v>-33.119477131145956</v>
      </c>
      <c r="AP173" s="754">
        <f>IF(U173="n/a","n/a",J173+U173)</f>
        <v>7.6037371545683294</v>
      </c>
      <c r="AQ173" s="902">
        <f>IF(OR(AC173&lt;0.01,AF173="n/a"),"n/a",(I173/SQRT(22.5*AC173*(I173/AF173))-1)*100)</f>
        <v>111.86323830724322</v>
      </c>
      <c r="AR173" s="663">
        <f>INDEX(Historical!$C$7:$C$1279,MATCH(B173,Historical!$B$7:$B$1301,0))*IF(AH173="n/a",1.03,IF(AH173&lt;0,1.01,IF(AH173&gt;10,1.1,(1+AH173/100))))</f>
        <v>3.4870000000000001</v>
      </c>
      <c r="AS173" s="900">
        <f>IF($AI173="n/a",1.03*AR173,IF($AI173&lt;0,1.01*AR173,IF($AI173&gt;10,1.1*AR173,(1+$AI173/100)*AR173)))</f>
        <v>3.8357000000000006</v>
      </c>
      <c r="AT173" s="900">
        <f>IF($AK173="n/a",1.03*AS173,IF($AK173&lt;0,1.01*AS173,IF($AK173&gt;10,1.1*AS173,(1+$AK173/100)*AS173)))</f>
        <v>3.9737852000000009</v>
      </c>
      <c r="AU173" s="900">
        <f>IF($AK173="n/a",1.03*AT173,IF($AK173&lt;0,1.01*AT173,IF($AK173&gt;10,1.1*AT173,(1+$AK173/100)*AT173)))</f>
        <v>4.1168414672000013</v>
      </c>
      <c r="AV173" s="900">
        <f>IF($AK173="n/a",1.03*AU173,IF($AK173&lt;0,1.01*AU173,IF($AK173&gt;10,1.1*AU173,(1+$AK173/100)*AU173)))</f>
        <v>4.2650477600192014</v>
      </c>
      <c r="AW173" s="663">
        <f>SUM(AR173:AV173)</f>
        <v>19.678374427219204</v>
      </c>
      <c r="AX173" s="761">
        <f>AW173/I173*100</f>
        <v>21.572434145164664</v>
      </c>
      <c r="AY173" s="948">
        <v>0.79</v>
      </c>
      <c r="AZ173" s="886">
        <v>46</v>
      </c>
      <c r="BA173" s="886">
        <v>-24.44</v>
      </c>
      <c r="BB173" s="886">
        <v>1.4500000000000002</v>
      </c>
      <c r="BC173" s="886">
        <v>-10.299999999999999</v>
      </c>
      <c r="BE173" s="635">
        <v>2011</v>
      </c>
      <c r="BF173" s="912">
        <f>IF(BE173&gt;2008,0,IF(BE173&gt;2001,1,IF(BE173&gt;1990,2,IF(BE173&gt;1980,3,IF(BE173&gt;1973,4,IF(BE173&gt;1970,5,IF(BE173&gt;1960,6,IF(BE173&gt;1958,7,IF(BE173&gt;1953,8,9)))))))))</f>
        <v>0</v>
      </c>
      <c r="BG173" s="896" t="s">
        <v>136</v>
      </c>
    </row>
    <row r="174" spans="1:59" ht="11.25" customHeight="1" x14ac:dyDescent="0.2">
      <c r="A174" s="877" t="s">
        <v>1063</v>
      </c>
      <c r="B174" s="889" t="s">
        <v>1064</v>
      </c>
      <c r="C174" s="946" t="s">
        <v>4199</v>
      </c>
      <c r="D174" s="946" t="s">
        <v>4366</v>
      </c>
      <c r="E174" s="746">
        <v>10</v>
      </c>
      <c r="F174" s="1185">
        <v>402</v>
      </c>
      <c r="G174" s="1199" t="s">
        <v>115</v>
      </c>
      <c r="H174" s="1199" t="s">
        <v>115</v>
      </c>
      <c r="I174" s="888">
        <v>46.64</v>
      </c>
      <c r="J174" s="663">
        <f>(M174/I174)*100</f>
        <v>3.087478559176672</v>
      </c>
      <c r="K174" s="891">
        <v>0.36</v>
      </c>
      <c r="L174" s="901">
        <v>4</v>
      </c>
      <c r="M174" s="654">
        <f>K174*L174</f>
        <v>1.44</v>
      </c>
      <c r="N174" s="884" t="s">
        <v>411</v>
      </c>
      <c r="O174" s="747">
        <v>0.35</v>
      </c>
      <c r="P174" s="875">
        <v>43923</v>
      </c>
      <c r="Q174" s="875">
        <v>43943</v>
      </c>
      <c r="R174" s="654">
        <f>(K174-O174)/O174*100</f>
        <v>2.8571428571428599</v>
      </c>
      <c r="S174" s="714">
        <f>IF(INDEX(Historical!$D$7:$D$1277,MATCH(B174,Historical!$B$7:$B$1301,0))=0,"n/a",(INDEX(Historical!$C$7:$C$1279,MATCH(B174,Historical!$B$7:$B$1301,0))/INDEX(Historical!$D$7:$D$1277,MATCH(B174,Historical!$B$7:$B$1301,0))-1)*100)</f>
        <v>7.8125</v>
      </c>
      <c r="T174" s="714">
        <f>IF(INDEX(Historical!$F$7:$F$1270,MATCH(B174,Historical!$B$7:$B$1301,0))=0,"n/a",((INDEX(Historical!$C$7:$C$1279,MATCH(B174,Historical!$B$7:$B$1301,0))/INDEX(Historical!$F$7:$F$1270,MATCH(B174,Historical!$B$7:$B$1301,0)))^(1/3)-1)*100)</f>
        <v>11.707233731169708</v>
      </c>
      <c r="U174" s="714">
        <f>IF(INDEX(Historical!$H$7:$H$1270,MATCH(B174,Historical!$B$7:$B$1301,0))=0,"n/a",((INDEX(Historical!$C$7:$C$1279,MATCH(B174,Historical!$B$7:$B$1301,0))/INDEX(Historical!$H$7:$H$1270,MATCH(B174,Historical!$B$7:$B$1301,0)))^(1/5)-1)*100)</f>
        <v>13.273800857430285</v>
      </c>
      <c r="V174" s="714" t="str">
        <f>IF(INDEX(Historical!$O$7:$O$1270,MATCH(B174,Historical!$B$7:$B$1301,0))=0,"n/a",((INDEX(Historical!$C$7:$C$1279,MATCH(B174,Historical!$B$7:$B$1301,0))/INDEX(Historical!$O$7:$O$1270,MATCH(B174,Historical!$B$7:$B$1301,0)))^(1/10)-1)*100)</f>
        <v>n/a</v>
      </c>
      <c r="W174" s="715" t="str">
        <f>IF(OR(U174&lt;=0,U174="n/a",V174&lt;=0,V174="n/a"),"n/a",U174/V174)</f>
        <v>n/a</v>
      </c>
      <c r="X174" s="716">
        <f>IF(OR(AJ174&lt;=0,AJ174="n/a",U174&lt;=0,U174="n/a"),"n/a",U174/AJ174)</f>
        <v>0.98324450795779883</v>
      </c>
      <c r="Y174" s="673"/>
      <c r="Z174" s="663">
        <f>IF(OR(AC174&lt;0.01,AC174="n/a"),"n/a",M174/AC174*100)</f>
        <v>52.941176470588225</v>
      </c>
      <c r="AA174" s="900">
        <f>IF(OR(AC174&lt;0.01,AC174="n/a"),"n/a",I174/AC174)</f>
        <v>17.147058823529409</v>
      </c>
      <c r="AB174" s="901">
        <v>7</v>
      </c>
      <c r="AC174" s="879">
        <v>2.72</v>
      </c>
      <c r="AD174" s="879">
        <v>2.75</v>
      </c>
      <c r="AE174" s="879">
        <v>3.76</v>
      </c>
      <c r="AF174" s="879">
        <v>5.47</v>
      </c>
      <c r="AG174" s="879">
        <v>31</v>
      </c>
      <c r="AH174" s="879">
        <v>30.3</v>
      </c>
      <c r="AI174" s="879">
        <v>0.22</v>
      </c>
      <c r="AJ174" s="879">
        <v>13.5</v>
      </c>
      <c r="AK174" s="879">
        <v>6.18</v>
      </c>
      <c r="AL174" s="892">
        <v>190270</v>
      </c>
      <c r="AM174" s="886">
        <v>0.04</v>
      </c>
      <c r="AN174" s="879">
        <v>0.45</v>
      </c>
      <c r="AO174" s="753">
        <f>IF(U174="n/a","n/a",IF(AA174&lt;0,"n/a",IF(AA174="n/a","n/a",J174+U174-AA174)))</f>
        <v>-0.78577940692245463</v>
      </c>
      <c r="AP174" s="754">
        <f>IF(U174="n/a","n/a",J174+U174)</f>
        <v>16.361279416606955</v>
      </c>
      <c r="AQ174" s="902">
        <f>IF(OR(AC174&lt;0.01,AF174="n/a"),"n/a",(I174/SQRT(22.5*AC174*(I174/AF174))-1)*100)</f>
        <v>104.17248891258137</v>
      </c>
      <c r="AR174" s="663">
        <f>INDEX(Historical!$C$7:$C$1279,MATCH(B174,Historical!$B$7:$B$1301,0))*IF(AH174="n/a",1.03,IF(AH174&lt;0,1.01,IF(AH174&gt;10,1.1,(1+AH174/100))))</f>
        <v>1.518</v>
      </c>
      <c r="AS174" s="900">
        <f>IF($AI174="n/a",1.03*AR174,IF($AI174&lt;0,1.01*AR174,IF($AI174&gt;10,1.1*AR174,(1+$AI174/100)*AR174)))</f>
        <v>1.5213395999999999</v>
      </c>
      <c r="AT174" s="900">
        <f>IF($AK174="n/a",1.03*AS174,IF($AK174&lt;0,1.01*AS174,IF($AK174&gt;10,1.1*AS174,(1+$AK174/100)*AS174)))</f>
        <v>1.6153583872799999</v>
      </c>
      <c r="AU174" s="900">
        <f>IF($AK174="n/a",1.03*AT174,IF($AK174&lt;0,1.01*AT174,IF($AK174&gt;10,1.1*AT174,(1+$AK174/100)*AT174)))</f>
        <v>1.7151875356139041</v>
      </c>
      <c r="AV174" s="900">
        <f>IF($AK174="n/a",1.03*AU174,IF($AK174&lt;0,1.01*AU174,IF($AK174&gt;10,1.1*AU174,(1+$AK174/100)*AU174)))</f>
        <v>1.8211861253148436</v>
      </c>
      <c r="AW174" s="663">
        <f>SUM(AR174:AV174)</f>
        <v>8.191071648208748</v>
      </c>
      <c r="AX174" s="761">
        <f>AW174/I174*100</f>
        <v>17.562332007308637</v>
      </c>
      <c r="AY174" s="948">
        <v>0.96</v>
      </c>
      <c r="AZ174" s="886">
        <v>43.95</v>
      </c>
      <c r="BA174" s="886">
        <v>-19.950000000000003</v>
      </c>
      <c r="BB174" s="886">
        <v>4.84</v>
      </c>
      <c r="BC174" s="886">
        <v>3.5999999999999996</v>
      </c>
      <c r="BE174" s="635">
        <v>2011</v>
      </c>
      <c r="BF174" s="912">
        <f>IF(BE174&gt;2008,0,IF(BE174&gt;2001,1,IF(BE174&gt;1990,2,IF(BE174&gt;1980,3,IF(BE174&gt;1973,4,IF(BE174&gt;1970,5,IF(BE174&gt;1960,6,IF(BE174&gt;1958,7,IF(BE174&gt;1953,8,9)))))))))</f>
        <v>0</v>
      </c>
      <c r="BG174" s="896">
        <v>11.600000000000001</v>
      </c>
    </row>
    <row r="175" spans="1:59" ht="11.25" customHeight="1" x14ac:dyDescent="0.2">
      <c r="A175" s="885" t="s">
        <v>1099</v>
      </c>
      <c r="B175" s="889" t="s">
        <v>1100</v>
      </c>
      <c r="C175" s="946" t="s">
        <v>4199</v>
      </c>
      <c r="D175" s="946" t="s">
        <v>4331</v>
      </c>
      <c r="E175" s="746">
        <v>8</v>
      </c>
      <c r="F175" s="1185">
        <v>570</v>
      </c>
      <c r="G175" s="1185" t="s">
        <v>106</v>
      </c>
      <c r="H175" s="1185" t="s">
        <v>106</v>
      </c>
      <c r="I175" s="888">
        <v>41.39</v>
      </c>
      <c r="J175" s="663">
        <f>(M175/I175)*100</f>
        <v>2.2710799710074894</v>
      </c>
      <c r="K175" s="891">
        <v>0.23499999999999999</v>
      </c>
      <c r="L175" s="901">
        <v>4</v>
      </c>
      <c r="M175" s="654">
        <f>K175*L175</f>
        <v>0.94</v>
      </c>
      <c r="N175" s="884" t="s">
        <v>151</v>
      </c>
      <c r="O175" s="747">
        <v>0.2225</v>
      </c>
      <c r="P175" s="875">
        <v>43895</v>
      </c>
      <c r="Q175" s="875">
        <v>43915</v>
      </c>
      <c r="R175" s="654">
        <f>(K175-O175)/O175*100</f>
        <v>5.61797752808988</v>
      </c>
      <c r="S175" s="714">
        <f>IF(INDEX(Historical!$D$7:$D$1277,MATCH(B175,Historical!$B$7:$B$1301,0))=0,"n/a",(INDEX(Historical!$C$7:$C$1279,MATCH(B175,Historical!$B$7:$B$1301,0))/INDEX(Historical!$D$7:$D$1277,MATCH(B175,Historical!$B$7:$B$1301,0))-1)*100)</f>
        <v>5.9523809523809534</v>
      </c>
      <c r="T175" s="714">
        <f>IF(INDEX(Historical!$F$7:$F$1270,MATCH(B175,Historical!$B$7:$B$1301,0))=0,"n/a",((INDEX(Historical!$C$7:$C$1279,MATCH(B175,Historical!$B$7:$B$1301,0))/INDEX(Historical!$F$7:$F$1270,MATCH(B175,Historical!$B$7:$B$1301,0)))^(1/3)-1)*100)</f>
        <v>6.345576270678932</v>
      </c>
      <c r="U175" s="714">
        <f>IF(INDEX(Historical!$H$7:$H$1270,MATCH(B175,Historical!$B$7:$B$1301,0))=0,"n/a",((INDEX(Historical!$C$7:$C$1279,MATCH(B175,Historical!$B$7:$B$1301,0))/INDEX(Historical!$H$7:$H$1270,MATCH(B175,Historical!$B$7:$B$1301,0)))^(1/5)-1)*100)</f>
        <v>7.4113389014488718</v>
      </c>
      <c r="V175" s="714" t="str">
        <f>IF(INDEX(Historical!$O$7:$O$1270,MATCH(B175,Historical!$B$7:$B$1301,0))=0,"n/a",((INDEX(Historical!$C$7:$C$1279,MATCH(B175,Historical!$B$7:$B$1301,0))/INDEX(Historical!$O$7:$O$1270,MATCH(B175,Historical!$B$7:$B$1301,0)))^(1/10)-1)*100)</f>
        <v>n/a</v>
      </c>
      <c r="W175" s="715" t="str">
        <f>IF(OR(U175&lt;=0,U175="n/a",V175&lt;=0,V175="n/a"),"n/a",U175/V175)</f>
        <v>n/a</v>
      </c>
      <c r="X175" s="716">
        <f>IF(OR(AJ175&lt;=0,AJ175="n/a",U175&lt;=0,U175="n/a"),"n/a",U175/AJ175)</f>
        <v>0.38600723445046209</v>
      </c>
      <c r="Y175" s="676"/>
      <c r="Z175" s="663">
        <f>IF(OR(AC175&lt;0.01,AC175="n/a"),"n/a",M175/AC175*100)</f>
        <v>35.877862595419849</v>
      </c>
      <c r="AA175" s="900">
        <f>IF(OR(AC175&lt;0.01,AC175="n/a"),"n/a",I175/AC175)</f>
        <v>15.797709923664122</v>
      </c>
      <c r="AB175" s="901">
        <v>12</v>
      </c>
      <c r="AC175" s="879">
        <v>2.62</v>
      </c>
      <c r="AD175" s="879" t="s">
        <v>136</v>
      </c>
      <c r="AE175" s="879">
        <v>1.43</v>
      </c>
      <c r="AF175" s="879">
        <v>3.46</v>
      </c>
      <c r="AG175" s="879">
        <v>22.1</v>
      </c>
      <c r="AH175" s="879">
        <v>26.700000000000003</v>
      </c>
      <c r="AI175" s="879">
        <v>11.799999999999999</v>
      </c>
      <c r="AJ175" s="879">
        <v>19.2</v>
      </c>
      <c r="AK175" s="879">
        <v>-5</v>
      </c>
      <c r="AL175" s="892">
        <v>1420</v>
      </c>
      <c r="AM175" s="886">
        <v>1.9</v>
      </c>
      <c r="AN175" s="879">
        <v>0.92</v>
      </c>
      <c r="AO175" s="753">
        <f>IF(U175="n/a","n/a",IF(AA175&lt;0,"n/a",IF(AA175="n/a","n/a",J175+U175-AA175)))</f>
        <v>-6.1152910512077607</v>
      </c>
      <c r="AP175" s="754">
        <f>IF(U175="n/a","n/a",J175+U175)</f>
        <v>9.6824188724563616</v>
      </c>
      <c r="AQ175" s="902">
        <f>IF(OR(AC175&lt;0.01,AF175="n/a"),"n/a",(I175/SQRT(22.5*AC175*(I175/AF175))-1)*100)</f>
        <v>55.863296707050814</v>
      </c>
      <c r="AR175" s="663">
        <f>INDEX(Historical!$C$7:$C$1279,MATCH(B175,Historical!$B$7:$B$1301,0))*IF(AH175="n/a",1.03,IF(AH175&lt;0,1.01,IF(AH175&gt;10,1.1,(1+AH175/100))))</f>
        <v>0.97900000000000009</v>
      </c>
      <c r="AS175" s="900">
        <f>IF($AI175="n/a",1.03*AR175,IF($AI175&lt;0,1.01*AR175,IF($AI175&gt;10,1.1*AR175,(1+$AI175/100)*AR175)))</f>
        <v>1.0769000000000002</v>
      </c>
      <c r="AT175" s="900">
        <f>IF($AK175="n/a",1.03*AS175,IF($AK175&lt;0,1.01*AS175,IF($AK175&gt;10,1.1*AS175,(1+$AK175/100)*AS175)))</f>
        <v>1.0876690000000002</v>
      </c>
      <c r="AU175" s="900">
        <f>IF($AK175="n/a",1.03*AT175,IF($AK175&lt;0,1.01*AT175,IF($AK175&gt;10,1.1*AT175,(1+$AK175/100)*AT175)))</f>
        <v>1.0985456900000001</v>
      </c>
      <c r="AV175" s="900">
        <f>IF($AK175="n/a",1.03*AU175,IF($AK175&lt;0,1.01*AU175,IF($AK175&gt;10,1.1*AU175,(1+$AK175/100)*AU175)))</f>
        <v>1.1095311469000002</v>
      </c>
      <c r="AW175" s="663">
        <f>SUM(AR175:AV175)</f>
        <v>5.3516458369000004</v>
      </c>
      <c r="AX175" s="761">
        <f>AW175/I175*100</f>
        <v>12.929803906499155</v>
      </c>
      <c r="AY175" s="948">
        <v>0.9</v>
      </c>
      <c r="AZ175" s="886">
        <v>13.930000000000001</v>
      </c>
      <c r="BA175" s="886">
        <v>-29.48</v>
      </c>
      <c r="BB175" s="886">
        <v>-10.209999999999999</v>
      </c>
      <c r="BC175" s="886">
        <v>-16.189999999999998</v>
      </c>
      <c r="BE175" s="635">
        <v>2013</v>
      </c>
      <c r="BF175" s="912">
        <f>IF(BE175&gt;2008,0,IF(BE175&gt;2001,1,IF(BE175&gt;1990,2,IF(BE175&gt;1980,3,IF(BE175&gt;1973,4,IF(BE175&gt;1970,5,IF(BE175&gt;1960,6,IF(BE175&gt;1958,7,IF(BE175&gt;1953,8,9)))))))))</f>
        <v>0</v>
      </c>
      <c r="BG175" s="896">
        <v>6.9</v>
      </c>
    </row>
    <row r="176" spans="1:59" ht="11.25" customHeight="1" x14ac:dyDescent="0.2">
      <c r="A176" s="877" t="s">
        <v>172</v>
      </c>
      <c r="B176" s="889" t="s">
        <v>173</v>
      </c>
      <c r="C176" s="946" t="s">
        <v>112</v>
      </c>
      <c r="D176" s="946" t="s">
        <v>4367</v>
      </c>
      <c r="E176" s="746">
        <v>43</v>
      </c>
      <c r="F176" s="1185">
        <v>60</v>
      </c>
      <c r="G176" s="1185" t="s">
        <v>37</v>
      </c>
      <c r="H176" s="1185" t="s">
        <v>37</v>
      </c>
      <c r="I176" s="879">
        <v>119.67</v>
      </c>
      <c r="J176" s="663">
        <f>(M176/I176)*100</f>
        <v>1.6712626389237069</v>
      </c>
      <c r="K176" s="891">
        <v>0.5</v>
      </c>
      <c r="L176" s="901">
        <v>4</v>
      </c>
      <c r="M176" s="654">
        <f>K176*L176</f>
        <v>2</v>
      </c>
      <c r="N176" s="884" t="s">
        <v>119</v>
      </c>
      <c r="O176" s="747">
        <v>0.4</v>
      </c>
      <c r="P176" s="630">
        <v>43696</v>
      </c>
      <c r="Q176" s="630">
        <v>43711</v>
      </c>
      <c r="R176" s="654">
        <f>(K176-O176)/O176*100</f>
        <v>24.999999999999993</v>
      </c>
      <c r="S176" s="714">
        <f>IF(INDEX(Historical!$D$7:$D$1277,MATCH(B176,Historical!$B$7:$B$1301,0))=0,"n/a",(INDEX(Historical!$C$7:$C$1279,MATCH(B176,Historical!$B$7:$B$1301,0))/INDEX(Historical!$D$7:$D$1277,MATCH(B176,Historical!$B$7:$B$1301,0))-1)*100)</f>
        <v>16.883116883116877</v>
      </c>
      <c r="T176" s="714">
        <f>IF(INDEX(Historical!$F$7:$F$1270,MATCH(B176,Historical!$B$7:$B$1301,0))=0,"n/a",((INDEX(Historical!$C$7:$C$1279,MATCH(B176,Historical!$B$7:$B$1301,0))/INDEX(Historical!$F$7:$F$1270,MATCH(B176,Historical!$B$7:$B$1301,0)))^(1/3)-1)*100)</f>
        <v>11.457607795906144</v>
      </c>
      <c r="U176" s="714">
        <f>IF(INDEX(Historical!$H$7:$H$1270,MATCH(B176,Historical!$B$7:$B$1301,0))=0,"n/a",((INDEX(Historical!$C$7:$C$1279,MATCH(B176,Historical!$B$7:$B$1301,0))/INDEX(Historical!$H$7:$H$1270,MATCH(B176,Historical!$B$7:$B$1301,0)))^(1/5)-1)*100)</f>
        <v>13.875141675620807</v>
      </c>
      <c r="V176" s="714">
        <f>IF(INDEX(Historical!$O$7:$O$1270,MATCH(B176,Historical!$B$7:$B$1301,0))=0,"n/a",((INDEX(Historical!$C$7:$C$1279,MATCH(B176,Historical!$B$7:$B$1301,0))/INDEX(Historical!$O$7:$O$1270,MATCH(B176,Historical!$B$7:$B$1301,0)))^(1/10)-1)*100)</f>
        <v>11.069085371075271</v>
      </c>
      <c r="W176" s="715">
        <f>IF(OR(U176&lt;=0,U176="n/a",V176&lt;=0,V176="n/a"),"n/a",U176/V176)</f>
        <v>1.253503899416845</v>
      </c>
      <c r="X176" s="716">
        <f>IF(OR(AJ176&lt;=0,AJ176="n/a",U176&lt;=0,U176="n/a"),"n/a",U176/AJ176)</f>
        <v>0.84091767731035194</v>
      </c>
      <c r="Y176" s="889"/>
      <c r="Z176" s="663">
        <f>IF(OR(AC176&lt;0.01,AC176="n/a"),"n/a",M176/AC176*100)</f>
        <v>25</v>
      </c>
      <c r="AA176" s="900">
        <f>IF(OR(AC176&lt;0.01,AC176="n/a"),"n/a",I176/AC176)</f>
        <v>14.95875</v>
      </c>
      <c r="AB176" s="901">
        <v>12</v>
      </c>
      <c r="AC176" s="879">
        <v>8</v>
      </c>
      <c r="AD176" s="879">
        <v>0.99</v>
      </c>
      <c r="AE176" s="879">
        <v>1.35</v>
      </c>
      <c r="AF176" s="879">
        <v>2.64</v>
      </c>
      <c r="AG176" s="879">
        <v>17.399999999999999</v>
      </c>
      <c r="AH176" s="879">
        <v>41.199999999999996</v>
      </c>
      <c r="AI176" s="879">
        <v>27.750000000000004</v>
      </c>
      <c r="AJ176" s="879">
        <v>16.5</v>
      </c>
      <c r="AK176" s="879">
        <v>15</v>
      </c>
      <c r="AL176" s="892">
        <v>6420</v>
      </c>
      <c r="AM176" s="886">
        <v>0.8</v>
      </c>
      <c r="AN176" s="879">
        <v>1.02</v>
      </c>
      <c r="AO176" s="753">
        <f>IF(U176="n/a","n/a",IF(AA176&lt;0,"n/a",IF(AA176="n/a","n/a",J176+U176-AA176)))</f>
        <v>0.58765431454451367</v>
      </c>
      <c r="AP176" s="754">
        <f>IF(U176="n/a","n/a",J176+U176)</f>
        <v>15.546404314544514</v>
      </c>
      <c r="AQ176" s="902">
        <f>IF(OR(AC176&lt;0.01,AF176="n/a"),"n/a",(I176/SQRT(22.5*AC176*(I176/AF176))-1)*100)</f>
        <v>32.482451668136036</v>
      </c>
      <c r="AR176" s="663">
        <f>INDEX(Historical!$C$7:$C$1279,MATCH(B176,Historical!$B$7:$B$1301,0))*IF(AH176="n/a",1.03,IF(AH176&lt;0,1.01,IF(AH176&gt;10,1.1,(1+AH176/100))))</f>
        <v>1.9800000000000002</v>
      </c>
      <c r="AS176" s="900">
        <f>IF($AI176="n/a",1.03*AR176,IF($AI176&lt;0,1.01*AR176,IF($AI176&gt;10,1.1*AR176,(1+$AI176/100)*AR176)))</f>
        <v>2.1780000000000004</v>
      </c>
      <c r="AT176" s="900">
        <f>IF($AK176="n/a",1.03*AS176,IF($AK176&lt;0,1.01*AS176,IF($AK176&gt;10,1.1*AS176,(1+$AK176/100)*AS176)))</f>
        <v>2.3958000000000008</v>
      </c>
      <c r="AU176" s="900">
        <f>IF($AK176="n/a",1.03*AT176,IF($AK176&lt;0,1.01*AT176,IF($AK176&gt;10,1.1*AT176,(1+$AK176/100)*AT176)))</f>
        <v>2.6353800000000009</v>
      </c>
      <c r="AV176" s="900">
        <f>IF($AK176="n/a",1.03*AU176,IF($AK176&lt;0,1.01*AU176,IF($AK176&gt;10,1.1*AU176,(1+$AK176/100)*AU176)))</f>
        <v>2.8989180000000014</v>
      </c>
      <c r="AW176" s="663">
        <f>SUM(AR176:AV176)</f>
        <v>12.088098000000004</v>
      </c>
      <c r="AX176" s="761">
        <f>AW176/I176*100</f>
        <v>10.101193281524194</v>
      </c>
      <c r="AY176" s="948">
        <v>0.83</v>
      </c>
      <c r="AZ176" s="886">
        <v>22.68</v>
      </c>
      <c r="BA176" s="886">
        <v>-29.549999999999997</v>
      </c>
      <c r="BB176" s="886">
        <v>-0.27</v>
      </c>
      <c r="BC176" s="886">
        <v>-15.310000000000002</v>
      </c>
      <c r="BE176" s="635">
        <v>1977</v>
      </c>
      <c r="BF176" s="912">
        <f>IF(BE176&gt;2008,0,IF(BE176&gt;2001,1,IF(BE176&gt;1990,2,IF(BE176&gt;1980,3,IF(BE176&gt;1973,4,IF(BE176&gt;1970,5,IF(BE176&gt;1960,6,IF(BE176&gt;1958,7,IF(BE176&gt;1953,8,9)))))))))</f>
        <v>4</v>
      </c>
      <c r="BG176" s="896">
        <v>8</v>
      </c>
    </row>
    <row r="177" spans="1:59" ht="11.25" customHeight="1" x14ac:dyDescent="0.2">
      <c r="A177" s="885" t="s">
        <v>199</v>
      </c>
      <c r="B177" s="889" t="s">
        <v>200</v>
      </c>
      <c r="C177" s="946" t="s">
        <v>4199</v>
      </c>
      <c r="D177" s="946" t="s">
        <v>4331</v>
      </c>
      <c r="E177" s="746">
        <v>48</v>
      </c>
      <c r="F177" s="1185">
        <v>38</v>
      </c>
      <c r="G177" s="1136" t="s">
        <v>106</v>
      </c>
      <c r="H177" s="1136" t="s">
        <v>106</v>
      </c>
      <c r="I177" s="888">
        <v>53.5</v>
      </c>
      <c r="J177" s="663">
        <f>(M177/I177)*100</f>
        <v>1.5700934579439254</v>
      </c>
      <c r="K177" s="891">
        <v>0.21</v>
      </c>
      <c r="L177" s="901">
        <v>4</v>
      </c>
      <c r="M177" s="654">
        <f>K177*L177</f>
        <v>0.84</v>
      </c>
      <c r="N177" s="884" t="s">
        <v>201</v>
      </c>
      <c r="O177" s="747">
        <v>0.18</v>
      </c>
      <c r="P177" s="630">
        <v>43707</v>
      </c>
      <c r="Q177" s="630">
        <v>43733</v>
      </c>
      <c r="R177" s="654">
        <f>(K177-O177)/O177*100</f>
        <v>16.666666666666664</v>
      </c>
      <c r="S177" s="714">
        <f>IF(INDEX(Historical!$D$7:$D$1277,MATCH(B177,Historical!$B$7:$B$1301,0))=0,"n/a",(INDEX(Historical!$C$7:$C$1279,MATCH(B177,Historical!$B$7:$B$1301,0))/INDEX(Historical!$D$7:$D$1277,MATCH(B177,Historical!$B$7:$B$1301,0))-1)*100)</f>
        <v>16.417910447761198</v>
      </c>
      <c r="T177" s="714">
        <f>IF(INDEX(Historical!$F$7:$F$1270,MATCH(B177,Historical!$B$7:$B$1301,0))=0,"n/a",((INDEX(Historical!$C$7:$C$1279,MATCH(B177,Historical!$B$7:$B$1301,0))/INDEX(Historical!$F$7:$F$1270,MATCH(B177,Historical!$B$7:$B$1301,0)))^(1/3)-1)*100)</f>
        <v>13.746902159841756</v>
      </c>
      <c r="U177" s="714">
        <f>IF(INDEX(Historical!$H$7:$H$1270,MATCH(B177,Historical!$B$7:$B$1301,0))=0,"n/a",((INDEX(Historical!$C$7:$C$1279,MATCH(B177,Historical!$B$7:$B$1301,0))/INDEX(Historical!$H$7:$H$1270,MATCH(B177,Historical!$B$7:$B$1301,0)))^(1/5)-1)*100)</f>
        <v>15.468148270605052</v>
      </c>
      <c r="V177" s="714">
        <f>IF(INDEX(Historical!$O$7:$O$1270,MATCH(B177,Historical!$B$7:$B$1301,0))=0,"n/a",((INDEX(Historical!$C$7:$C$1279,MATCH(B177,Historical!$B$7:$B$1301,0))/INDEX(Historical!$O$7:$O$1270,MATCH(B177,Historical!$B$7:$B$1301,0)))^(1/10)-1)*100)</f>
        <v>15.792974364097635</v>
      </c>
      <c r="W177" s="715">
        <f>IF(OR(U177&lt;=0,U177="n/a",V177&lt;=0,V177="n/a"),"n/a",U177/V177)</f>
        <v>0.97943224081772629</v>
      </c>
      <c r="X177" s="716" t="str">
        <f>IF(OR(AJ177&lt;=0,AJ177="n/a",U177&lt;=0,U177="n/a"),"n/a",U177/AJ177)</f>
        <v>n/a</v>
      </c>
      <c r="Y177" s="952" t="s">
        <v>4394</v>
      </c>
      <c r="Z177" s="663">
        <f>IF(OR(AC177&lt;0.01,AC177="n/a"),"n/a",M177/AC177*100)</f>
        <v>43.97905759162304</v>
      </c>
      <c r="AA177" s="900">
        <f>IF(OR(AC177&lt;0.01,AC177="n/a"),"n/a",I177/AC177)</f>
        <v>28.010471204188484</v>
      </c>
      <c r="AB177" s="901">
        <v>2</v>
      </c>
      <c r="AC177" s="879">
        <v>1.91</v>
      </c>
      <c r="AD177" s="879" t="s">
        <v>136</v>
      </c>
      <c r="AE177" s="879">
        <v>5.17</v>
      </c>
      <c r="AF177" s="879">
        <v>5.87</v>
      </c>
      <c r="AG177" s="879">
        <v>23.21</v>
      </c>
      <c r="AH177" s="879" t="s">
        <v>136</v>
      </c>
      <c r="AI177" s="879" t="s">
        <v>136</v>
      </c>
      <c r="AJ177" s="879" t="s">
        <v>136</v>
      </c>
      <c r="AK177" s="879" t="s">
        <v>136</v>
      </c>
      <c r="AL177" s="896">
        <v>1470</v>
      </c>
      <c r="AM177" s="886" t="s">
        <v>136</v>
      </c>
      <c r="AN177" s="879">
        <v>3.1699999999999999E-2</v>
      </c>
      <c r="AO177" s="753">
        <f>IF(U177="n/a","n/a",IF(AA177&lt;0,"n/a",IF(AA177="n/a","n/a",J177+U177-AA177)))</f>
        <v>-10.972229475639505</v>
      </c>
      <c r="AP177" s="754">
        <f>IF(U177="n/a","n/a",J177+U177)</f>
        <v>17.038241728548979</v>
      </c>
      <c r="AQ177" s="902">
        <f>IF(OR(AC177&lt;0.01,AF177="n/a"),"n/a",(I177/SQRT(22.5*AC177*(I177/AF177))-1)*100)</f>
        <v>170.32611249590653</v>
      </c>
      <c r="AR177" s="663">
        <f>INDEX(Historical!$C$7:$C$1279,MATCH(B177,Historical!$B$7:$B$1301,0))*IF(AH177="n/a",1.03,IF(AH177&lt;0,1.01,IF(AH177&gt;10,1.1,(1+AH177/100))))</f>
        <v>0.8034</v>
      </c>
      <c r="AS177" s="900">
        <f>IF($AI177="n/a",1.03*AR177,IF($AI177&lt;0,1.01*AR177,IF($AI177&gt;10,1.1*AR177,(1+$AI177/100)*AR177)))</f>
        <v>0.82750200000000007</v>
      </c>
      <c r="AT177" s="900">
        <f>IF($AK177="n/a",1.03*AS177,IF($AK177&lt;0,1.01*AS177,IF($AK177&gt;10,1.1*AS177,(1+$AK177/100)*AS177)))</f>
        <v>0.85232706000000014</v>
      </c>
      <c r="AU177" s="900">
        <f>IF($AK177="n/a",1.03*AT177,IF($AK177&lt;0,1.01*AT177,IF($AK177&gt;10,1.1*AT177,(1+$AK177/100)*AT177)))</f>
        <v>0.8778968718000002</v>
      </c>
      <c r="AV177" s="900">
        <f>IF($AK177="n/a",1.03*AU177,IF($AK177&lt;0,1.01*AU177,IF($AK177&gt;10,1.1*AU177,(1+$AK177/100)*AU177)))</f>
        <v>0.90423377795400028</v>
      </c>
      <c r="AW177" s="663">
        <f>SUM(AR177:AV177)</f>
        <v>4.2653597097540006</v>
      </c>
      <c r="AX177" s="761">
        <f>AW177/I177*100</f>
        <v>7.9726349715028055</v>
      </c>
      <c r="AY177" s="948">
        <v>0.54</v>
      </c>
      <c r="AZ177" s="886">
        <v>48.158404873996119</v>
      </c>
      <c r="BA177" s="886">
        <v>-2.7272727272727226</v>
      </c>
      <c r="BB177" s="886">
        <v>7.2789252055343923</v>
      </c>
      <c r="BC177" s="886">
        <v>13.636363636363647</v>
      </c>
      <c r="BD177" s="921" t="s">
        <v>4271</v>
      </c>
      <c r="BE177" s="635">
        <v>1972</v>
      </c>
      <c r="BF177" s="912">
        <f>IF(BE177&gt;2008,0,IF(BE177&gt;2001,1,IF(BE177&gt;1990,2,IF(BE177&gt;1980,3,IF(BE177&gt;1973,4,IF(BE177&gt;1970,5,IF(BE177&gt;1960,6,IF(BE177&gt;1958,7,IF(BE177&gt;1953,8,9)))))))))</f>
        <v>5</v>
      </c>
      <c r="BG177" s="896" t="s">
        <v>136</v>
      </c>
    </row>
    <row r="178" spans="1:59" ht="11.25" customHeight="1" x14ac:dyDescent="0.2">
      <c r="A178" s="885" t="s">
        <v>528</v>
      </c>
      <c r="B178" s="889" t="s">
        <v>529</v>
      </c>
      <c r="C178" s="946" t="s">
        <v>112</v>
      </c>
      <c r="D178" s="946" t="s">
        <v>4363</v>
      </c>
      <c r="E178" s="746">
        <v>16</v>
      </c>
      <c r="F178" s="1185">
        <v>238</v>
      </c>
      <c r="G178" s="1182" t="s">
        <v>37</v>
      </c>
      <c r="H178" s="1182" t="s">
        <v>37</v>
      </c>
      <c r="I178" s="888">
        <v>69.739999999999995</v>
      </c>
      <c r="J178" s="663">
        <f>(M178/I178)*100</f>
        <v>1.4912532262689993</v>
      </c>
      <c r="K178" s="891">
        <v>0.26</v>
      </c>
      <c r="L178" s="901">
        <v>4</v>
      </c>
      <c r="M178" s="654">
        <f>K178*L178</f>
        <v>1.04</v>
      </c>
      <c r="N178" s="884" t="s">
        <v>148</v>
      </c>
      <c r="O178" s="747">
        <v>0.24</v>
      </c>
      <c r="P178" s="875">
        <v>43888</v>
      </c>
      <c r="Q178" s="875">
        <v>43903</v>
      </c>
      <c r="R178" s="654">
        <f>(K178-O178)/O178*100</f>
        <v>8.333333333333341</v>
      </c>
      <c r="S178" s="714">
        <f>IF(INDEX(Historical!$D$7:$D$1277,MATCH(B178,Historical!$B$7:$B$1301,0))=0,"n/a",(INDEX(Historical!$C$7:$C$1279,MATCH(B178,Historical!$B$7:$B$1301,0))/INDEX(Historical!$D$7:$D$1277,MATCH(B178,Historical!$B$7:$B$1301,0))-1)*100)</f>
        <v>9.0909090909090828</v>
      </c>
      <c r="T178" s="714">
        <f>IF(INDEX(Historical!$F$7:$F$1270,MATCH(B178,Historical!$B$7:$B$1301,0))=0,"n/a",((INDEX(Historical!$C$7:$C$1279,MATCH(B178,Historical!$B$7:$B$1301,0))/INDEX(Historical!$F$7:$F$1270,MATCH(B178,Historical!$B$7:$B$1301,0)))^(1/3)-1)*100)</f>
        <v>10.064241629820891</v>
      </c>
      <c r="U178" s="714">
        <f>IF(INDEX(Historical!$H$7:$H$1270,MATCH(B178,Historical!$B$7:$B$1301,0))=0,"n/a",((INDEX(Historical!$C$7:$C$1279,MATCH(B178,Historical!$B$7:$B$1301,0))/INDEX(Historical!$H$7:$H$1270,MATCH(B178,Historical!$B$7:$B$1301,0)))^(1/5)-1)*100)</f>
        <v>8.7892885777757002</v>
      </c>
      <c r="V178" s="714">
        <f>IF(INDEX(Historical!$O$7:$O$1270,MATCH(B178,Historical!$B$7:$B$1301,0))=0,"n/a",((INDEX(Historical!$C$7:$C$1279,MATCH(B178,Historical!$B$7:$B$1301,0))/INDEX(Historical!$O$7:$O$1270,MATCH(B178,Historical!$B$7:$B$1301,0)))^(1/10)-1)*100)</f>
        <v>12.587708899995608</v>
      </c>
      <c r="W178" s="715">
        <f>IF(OR(U178&lt;=0,U178="n/a",V178&lt;=0,V178="n/a"),"n/a",U178/V178)</f>
        <v>0.69824371119503459</v>
      </c>
      <c r="X178" s="716">
        <f>IF(OR(AJ178&lt;=0,AJ178="n/a",U178&lt;=0,U178="n/a"),"n/a",U178/AJ178)</f>
        <v>0.5231719391533155</v>
      </c>
      <c r="Y178" s="676"/>
      <c r="Z178" s="663">
        <f>IF(OR(AC178&lt;0.01,AC178="n/a"),"n/a",M178/AC178*100)</f>
        <v>25.060240963855417</v>
      </c>
      <c r="AA178" s="900">
        <f>IF(OR(AC178&lt;0.01,AC178="n/a"),"n/a",I178/AC178)</f>
        <v>16.804819277108432</v>
      </c>
      <c r="AB178" s="901">
        <v>12</v>
      </c>
      <c r="AC178" s="879">
        <v>4.1500000000000004</v>
      </c>
      <c r="AD178" s="879">
        <v>3.36</v>
      </c>
      <c r="AE178" s="879">
        <v>4.6100000000000003</v>
      </c>
      <c r="AF178" s="879">
        <v>4.45</v>
      </c>
      <c r="AG178" s="879">
        <v>27.3</v>
      </c>
      <c r="AH178" s="879">
        <v>8.6</v>
      </c>
      <c r="AI178" s="879">
        <v>18.490000000000002</v>
      </c>
      <c r="AJ178" s="879">
        <v>16.8</v>
      </c>
      <c r="AK178" s="879">
        <v>4.92</v>
      </c>
      <c r="AL178" s="892">
        <v>54270</v>
      </c>
      <c r="AM178" s="886">
        <v>0.1</v>
      </c>
      <c r="AN178" s="879">
        <v>1.41</v>
      </c>
      <c r="AO178" s="753">
        <f>IF(U178="n/a","n/a",IF(AA178&lt;0,"n/a",IF(AA178="n/a","n/a",J178+U178-AA178)))</f>
        <v>-6.5242774730637336</v>
      </c>
      <c r="AP178" s="754">
        <f>IF(U178="n/a","n/a",J178+U178)</f>
        <v>10.280541804044699</v>
      </c>
      <c r="AQ178" s="902">
        <f>IF(OR(AC178&lt;0.01,AF178="n/a"),"n/a",(I178/SQRT(22.5*AC178*(I178/AF178))-1)*100)</f>
        <v>82.307976034612039</v>
      </c>
      <c r="AR178" s="663">
        <f>INDEX(Historical!$C$7:$C$1279,MATCH(B178,Historical!$B$7:$B$1301,0))*IF(AH178="n/a",1.03,IF(AH178&lt;0,1.01,IF(AH178&gt;10,1.1,(1+AH178/100))))</f>
        <v>1.0425599999999999</v>
      </c>
      <c r="AS178" s="900">
        <f>IF($AI178="n/a",1.03*AR178,IF($AI178&lt;0,1.01*AR178,IF($AI178&gt;10,1.1*AR178,(1+$AI178/100)*AR178)))</f>
        <v>1.1468160000000001</v>
      </c>
      <c r="AT178" s="900">
        <f>IF($AK178="n/a",1.03*AS178,IF($AK178&lt;0,1.01*AS178,IF($AK178&gt;10,1.1*AS178,(1+$AK178/100)*AS178)))</f>
        <v>1.2032393472</v>
      </c>
      <c r="AU178" s="900">
        <f>IF($AK178="n/a",1.03*AT178,IF($AK178&lt;0,1.01*AT178,IF($AK178&gt;10,1.1*AT178,(1+$AK178/100)*AT178)))</f>
        <v>1.26243872308224</v>
      </c>
      <c r="AV178" s="900">
        <f>IF($AK178="n/a",1.03*AU178,IF($AK178&lt;0,1.01*AU178,IF($AK178&gt;10,1.1*AU178,(1+$AK178/100)*AU178)))</f>
        <v>1.3245507082578862</v>
      </c>
      <c r="AW178" s="663">
        <f>SUM(AR178:AV178)</f>
        <v>5.9796047785401267</v>
      </c>
      <c r="AX178" s="761">
        <f>AW178/I178*100</f>
        <v>8.5741393440495077</v>
      </c>
      <c r="AY178" s="948">
        <v>1.23</v>
      </c>
      <c r="AZ178" s="886">
        <v>48.99</v>
      </c>
      <c r="BA178" s="886">
        <v>-13.5</v>
      </c>
      <c r="BB178" s="886">
        <v>3.0300000000000002</v>
      </c>
      <c r="BC178" s="886">
        <v>0.80999999999999994</v>
      </c>
      <c r="BE178" s="635">
        <v>2005</v>
      </c>
      <c r="BF178" s="912">
        <f>IF(BE178&gt;2008,0,IF(BE178&gt;2001,1,IF(BE178&gt;1990,2,IF(BE178&gt;1980,3,IF(BE178&gt;1973,4,IF(BE178&gt;1970,5,IF(BE178&gt;1960,6,IF(BE178&gt;1958,7,IF(BE178&gt;1953,8,9)))))))))</f>
        <v>1</v>
      </c>
      <c r="BG178" s="896">
        <v>8.5</v>
      </c>
    </row>
    <row r="179" spans="1:59" ht="11.25" customHeight="1" x14ac:dyDescent="0.2">
      <c r="A179" s="877" t="s">
        <v>182</v>
      </c>
      <c r="B179" s="889" t="s">
        <v>183</v>
      </c>
      <c r="C179" s="946" t="s">
        <v>112</v>
      </c>
      <c r="D179" s="946" t="s">
        <v>4328</v>
      </c>
      <c r="E179" s="746">
        <v>37</v>
      </c>
      <c r="F179" s="1185">
        <v>73</v>
      </c>
      <c r="G179" s="1176" t="s">
        <v>106</v>
      </c>
      <c r="H179" s="1176" t="s">
        <v>106</v>
      </c>
      <c r="I179" s="879">
        <v>266.36</v>
      </c>
      <c r="J179" s="663">
        <f>(M179/I179)*100</f>
        <v>0.95735095359663602</v>
      </c>
      <c r="K179" s="891">
        <v>2.5499999999999998</v>
      </c>
      <c r="L179" s="901">
        <v>1</v>
      </c>
      <c r="M179" s="654">
        <f>K179*L179</f>
        <v>2.5499999999999998</v>
      </c>
      <c r="N179" s="884" t="s">
        <v>171</v>
      </c>
      <c r="O179" s="747">
        <v>2.0499999999999998</v>
      </c>
      <c r="P179" s="875">
        <v>43776</v>
      </c>
      <c r="Q179" s="875">
        <v>43805</v>
      </c>
      <c r="R179" s="654">
        <f>(K179-O179)/O179*100</f>
        <v>24.390243902439028</v>
      </c>
      <c r="S179" s="714">
        <f>IF(INDEX(Historical!$D$7:$D$1277,MATCH(B179,Historical!$B$7:$B$1301,0))=0,"n/a",(INDEX(Historical!$C$7:$C$1279,MATCH(B179,Historical!$B$7:$B$1301,0))/INDEX(Historical!$D$7:$D$1277,MATCH(B179,Historical!$B$7:$B$1301,0))-1)*100)</f>
        <v>24.390243902439025</v>
      </c>
      <c r="T179" s="714">
        <f>IF(INDEX(Historical!$F$7:$F$1270,MATCH(B179,Historical!$B$7:$B$1301,0))=0,"n/a",((INDEX(Historical!$C$7:$C$1279,MATCH(B179,Historical!$B$7:$B$1301,0))/INDEX(Historical!$F$7:$F$1270,MATCH(B179,Historical!$B$7:$B$1301,0)))^(1/3)-1)*100)</f>
        <v>24.230866143863096</v>
      </c>
      <c r="U179" s="714">
        <f>IF(INDEX(Historical!$H$7:$H$1270,MATCH(B179,Historical!$B$7:$B$1301,0))=0,"n/a",((INDEX(Historical!$C$7:$C$1279,MATCH(B179,Historical!$B$7:$B$1301,0))/INDEX(Historical!$H$7:$H$1270,MATCH(B179,Historical!$B$7:$B$1301,0)))^(1/5)-1)*100)</f>
        <v>24.573093961551741</v>
      </c>
      <c r="V179" s="714">
        <f>IF(INDEX(Historical!$O$7:$O$1270,MATCH(B179,Historical!$B$7:$B$1301,0))=0,"n/a",((INDEX(Historical!$C$7:$C$1279,MATCH(B179,Historical!$B$7:$B$1301,0))/INDEX(Historical!$O$7:$O$1270,MATCH(B179,Historical!$B$7:$B$1301,0)))^(1/10)-1)*100)</f>
        <v>18.425228740845533</v>
      </c>
      <c r="W179" s="715">
        <f>IF(OR(U179&lt;=0,U179="n/a",V179&lt;=0,V179="n/a"),"n/a",U179/V179)</f>
        <v>1.3336656118182924</v>
      </c>
      <c r="X179" s="716">
        <f>IF(OR(AJ179&lt;=0,AJ179="n/a",U179&lt;=0,U179="n/a"),"n/a",U179/AJ179)</f>
        <v>1.1591082057335726</v>
      </c>
      <c r="Y179" s="890"/>
      <c r="Z179" s="663">
        <f>IF(OR(AC179&lt;0.01,AC179="n/a"),"n/a",M179/AC179*100)</f>
        <v>28.911564625850339</v>
      </c>
      <c r="AA179" s="900">
        <f>IF(OR(AC179&lt;0.01,AC179="n/a"),"n/a",I179/AC179)</f>
        <v>30.199546485260772</v>
      </c>
      <c r="AB179" s="901">
        <v>5</v>
      </c>
      <c r="AC179" s="879">
        <v>8.82</v>
      </c>
      <c r="AD179" s="879">
        <v>3.08</v>
      </c>
      <c r="AE179" s="879">
        <v>3.87</v>
      </c>
      <c r="AF179" s="879">
        <v>8.27</v>
      </c>
      <c r="AG179" s="879">
        <v>31.2</v>
      </c>
      <c r="AH179" s="879">
        <v>43.6</v>
      </c>
      <c r="AI179" s="879">
        <v>-11.700000000000001</v>
      </c>
      <c r="AJ179" s="879">
        <v>21.2</v>
      </c>
      <c r="AK179" s="879">
        <v>9.7000000000000011</v>
      </c>
      <c r="AL179" s="892">
        <v>28080</v>
      </c>
      <c r="AM179" s="886">
        <v>15.58</v>
      </c>
      <c r="AN179" s="879">
        <v>0.82</v>
      </c>
      <c r="AO179" s="753">
        <f>IF(U179="n/a","n/a",IF(AA179&lt;0,"n/a",IF(AA179="n/a","n/a",J179+U179-AA179)))</f>
        <v>-4.6691015701123959</v>
      </c>
      <c r="AP179" s="754">
        <f>IF(U179="n/a","n/a",J179+U179)</f>
        <v>25.530444915148376</v>
      </c>
      <c r="AQ179" s="902">
        <f>IF(OR(AC179&lt;0.01,AF179="n/a"),"n/a",(I179/SQRT(22.5*AC179*(I179/AF179))-1)*100)</f>
        <v>233.16679135105659</v>
      </c>
      <c r="AR179" s="663">
        <f>INDEX(Historical!$C$7:$C$1279,MATCH(B179,Historical!$B$7:$B$1301,0))*IF(AH179="n/a",1.03,IF(AH179&lt;0,1.01,IF(AH179&gt;10,1.1,(1+AH179/100))))</f>
        <v>2.8050000000000002</v>
      </c>
      <c r="AS179" s="900">
        <f>IF($AI179="n/a",1.03*AR179,IF($AI179&lt;0,1.01*AR179,IF($AI179&gt;10,1.1*AR179,(1+$AI179/100)*AR179)))</f>
        <v>2.8330500000000001</v>
      </c>
      <c r="AT179" s="900">
        <f>IF($AK179="n/a",1.03*AS179,IF($AK179&lt;0,1.01*AS179,IF($AK179&gt;10,1.1*AS179,(1+$AK179/100)*AS179)))</f>
        <v>3.10785585</v>
      </c>
      <c r="AU179" s="900">
        <f>IF($AK179="n/a",1.03*AT179,IF($AK179&lt;0,1.01*AT179,IF($AK179&gt;10,1.1*AT179,(1+$AK179/100)*AT179)))</f>
        <v>3.40931786745</v>
      </c>
      <c r="AV179" s="900">
        <f>IF($AK179="n/a",1.03*AU179,IF($AK179&lt;0,1.01*AU179,IF($AK179&gt;10,1.1*AU179,(1+$AK179/100)*AU179)))</f>
        <v>3.7400217005926497</v>
      </c>
      <c r="AW179" s="663">
        <f>SUM(AR179:AV179)</f>
        <v>15.895245418042649</v>
      </c>
      <c r="AX179" s="761">
        <f>AW179/I179*100</f>
        <v>5.9675797484767408</v>
      </c>
      <c r="AY179" s="948">
        <v>1.43</v>
      </c>
      <c r="AZ179" s="886">
        <v>72.59</v>
      </c>
      <c r="BA179" s="886">
        <v>-12.61</v>
      </c>
      <c r="BB179" s="886">
        <v>10.25</v>
      </c>
      <c r="BC179" s="886">
        <v>5.66</v>
      </c>
      <c r="BE179" s="635">
        <v>1984</v>
      </c>
      <c r="BF179" s="912">
        <f>IF(BE179&gt;2008,0,IF(BE179&gt;2001,1,IF(BE179&gt;1990,2,IF(BE179&gt;1980,3,IF(BE179&gt;1973,4,IF(BE179&gt;1970,5,IF(BE179&gt;1960,6,IF(BE179&gt;1958,7,IF(BE179&gt;1953,8,9)))))))))</f>
        <v>3</v>
      </c>
      <c r="BG179" s="896">
        <v>12.6</v>
      </c>
    </row>
    <row r="180" spans="1:59" ht="11.25" customHeight="1" x14ac:dyDescent="0.2">
      <c r="A180" s="877" t="s">
        <v>197</v>
      </c>
      <c r="B180" s="889" t="s">
        <v>198</v>
      </c>
      <c r="C180" s="946" t="s">
        <v>108</v>
      </c>
      <c r="D180" s="946" t="s">
        <v>4345</v>
      </c>
      <c r="E180" s="746">
        <v>39</v>
      </c>
      <c r="F180" s="1185">
        <v>65</v>
      </c>
      <c r="G180" s="1184" t="s">
        <v>37</v>
      </c>
      <c r="H180" s="1184" t="s">
        <v>106</v>
      </c>
      <c r="I180" s="879">
        <v>32.76</v>
      </c>
      <c r="J180" s="663">
        <f>(M180/I180)*100</f>
        <v>4.6398046398046402</v>
      </c>
      <c r="K180" s="891">
        <v>0.38</v>
      </c>
      <c r="L180" s="901">
        <v>4</v>
      </c>
      <c r="M180" s="654">
        <f>K180*L180</f>
        <v>1.52</v>
      </c>
      <c r="N180" s="884" t="s">
        <v>145</v>
      </c>
      <c r="O180" s="747">
        <v>0.36</v>
      </c>
      <c r="P180" s="875">
        <v>43721</v>
      </c>
      <c r="Q180" s="875">
        <v>43739</v>
      </c>
      <c r="R180" s="654">
        <f>(K180-O180)/O180*100</f>
        <v>5.5555555555555607</v>
      </c>
      <c r="S180" s="714">
        <f>IF(INDEX(Historical!$D$7:$D$1277,MATCH(B180,Historical!$B$7:$B$1301,0))=0,"n/a",(INDEX(Historical!$C$7:$C$1279,MATCH(B180,Historical!$B$7:$B$1301,0))/INDEX(Historical!$D$7:$D$1277,MATCH(B180,Historical!$B$7:$B$1301,0))-1)*100)</f>
        <v>9.6296296296296102</v>
      </c>
      <c r="T180" s="714">
        <f>IF(INDEX(Historical!$F$7:$F$1270,MATCH(B180,Historical!$B$7:$B$1301,0))=0,"n/a",((INDEX(Historical!$C$7:$C$1279,MATCH(B180,Historical!$B$7:$B$1301,0))/INDEX(Historical!$F$7:$F$1270,MATCH(B180,Historical!$B$7:$B$1301,0)))^(1/3)-1)*100)</f>
        <v>5.7914494538841454</v>
      </c>
      <c r="U180" s="714">
        <f>IF(INDEX(Historical!$H$7:$H$1270,MATCH(B180,Historical!$B$7:$B$1301,0))=0,"n/a",((INDEX(Historical!$C$7:$C$1279,MATCH(B180,Historical!$B$7:$B$1301,0))/INDEX(Historical!$H$7:$H$1270,MATCH(B180,Historical!$B$7:$B$1301,0)))^(1/5)-1)*100)</f>
        <v>4.7641602147354689</v>
      </c>
      <c r="V180" s="714">
        <f>IF(INDEX(Historical!$O$7:$O$1270,MATCH(B180,Historical!$B$7:$B$1301,0))=0,"n/a",((INDEX(Historical!$C$7:$C$1279,MATCH(B180,Historical!$B$7:$B$1301,0))/INDEX(Historical!$O$7:$O$1270,MATCH(B180,Historical!$B$7:$B$1301,0)))^(1/10)-1)*100)</f>
        <v>3.0973056243249752</v>
      </c>
      <c r="W180" s="715">
        <f>IF(OR(U180&lt;=0,U180="n/a",V180&lt;=0,V180="n/a"),"n/a",U180/V180)</f>
        <v>1.5381627751939291</v>
      </c>
      <c r="X180" s="716">
        <f>IF(OR(AJ180&lt;=0,AJ180="n/a",U180&lt;=0,U180="n/a"),"n/a",U180/AJ180)</f>
        <v>0.60305825502980615</v>
      </c>
      <c r="Y180" s="672"/>
      <c r="Z180" s="663">
        <f>IF(OR(AC180&lt;0.01,AC180="n/a"),"n/a",M180/AC180*100)</f>
        <v>47.949526813880126</v>
      </c>
      <c r="AA180" s="900">
        <f>IF(OR(AC180&lt;0.01,AC180="n/a"),"n/a",I180/AC180)</f>
        <v>10.334384858044164</v>
      </c>
      <c r="AB180" s="901">
        <v>12</v>
      </c>
      <c r="AC180" s="879">
        <v>3.17</v>
      </c>
      <c r="AD180" s="879">
        <v>2.0299999999999998</v>
      </c>
      <c r="AE180" s="879">
        <v>3.24</v>
      </c>
      <c r="AF180" s="879">
        <v>0.93</v>
      </c>
      <c r="AG180" s="879">
        <v>9.3000000000000007</v>
      </c>
      <c r="AH180" s="879">
        <v>8.6999999999999993</v>
      </c>
      <c r="AI180" s="879">
        <v>18.3</v>
      </c>
      <c r="AJ180" s="879">
        <v>7.9</v>
      </c>
      <c r="AK180" s="879">
        <v>5</v>
      </c>
      <c r="AL180" s="896">
        <v>597.16999999999996</v>
      </c>
      <c r="AM180" s="886">
        <v>1.3</v>
      </c>
      <c r="AN180" s="879">
        <v>0.1</v>
      </c>
      <c r="AO180" s="753">
        <f>IF(U180="n/a","n/a",IF(AA180&lt;0,"n/a",IF(AA180="n/a","n/a",J180+U180-AA180)))</f>
        <v>-0.93042000350405374</v>
      </c>
      <c r="AP180" s="754">
        <f>IF(U180="n/a","n/a",J180+U180)</f>
        <v>9.40396485454011</v>
      </c>
      <c r="AQ180" s="902">
        <f>IF(OR(AC180&lt;0.01,AF180="n/a"),"n/a",(I180/SQRT(22.5*AC180*(I180/AF180))-1)*100)</f>
        <v>-34.642936561340811</v>
      </c>
      <c r="AR180" s="663">
        <f>INDEX(Historical!$C$7:$C$1279,MATCH(B180,Historical!$B$7:$B$1301,0))*IF(AH180="n/a",1.03,IF(AH180&lt;0,1.01,IF(AH180&gt;10,1.1,(1+AH180/100))))</f>
        <v>1.60876</v>
      </c>
      <c r="AS180" s="900">
        <f>IF($AI180="n/a",1.03*AR180,IF($AI180&lt;0,1.01*AR180,IF($AI180&gt;10,1.1*AR180,(1+$AI180/100)*AR180)))</f>
        <v>1.7696360000000002</v>
      </c>
      <c r="AT180" s="900">
        <f>IF($AK180="n/a",1.03*AS180,IF($AK180&lt;0,1.01*AS180,IF($AK180&gt;10,1.1*AS180,(1+$AK180/100)*AS180)))</f>
        <v>1.8581178000000003</v>
      </c>
      <c r="AU180" s="900">
        <f>IF($AK180="n/a",1.03*AT180,IF($AK180&lt;0,1.01*AT180,IF($AK180&gt;10,1.1*AT180,(1+$AK180/100)*AT180)))</f>
        <v>1.9510236900000004</v>
      </c>
      <c r="AV180" s="900">
        <f>IF($AK180="n/a",1.03*AU180,IF($AK180&lt;0,1.01*AU180,IF($AK180&gt;10,1.1*AU180,(1+$AK180/100)*AU180)))</f>
        <v>2.0485748745000003</v>
      </c>
      <c r="AW180" s="663">
        <f>SUM(AR180:AV180)</f>
        <v>9.2361123645000021</v>
      </c>
      <c r="AX180" s="761">
        <f>AW180/I180*100</f>
        <v>28.193261185897445</v>
      </c>
      <c r="AY180" s="948">
        <v>0.8</v>
      </c>
      <c r="AZ180" s="886">
        <v>23.86</v>
      </c>
      <c r="BA180" s="886">
        <v>-31.09</v>
      </c>
      <c r="BB180" s="886">
        <v>1.9</v>
      </c>
      <c r="BC180" s="886">
        <v>-16.559999999999999</v>
      </c>
      <c r="BE180" s="635">
        <v>1981</v>
      </c>
      <c r="BF180" s="912">
        <f>IF(BE180&gt;2008,0,IF(BE180&gt;2001,1,IF(BE180&gt;1990,2,IF(BE180&gt;1980,3,IF(BE180&gt;1973,4,IF(BE180&gt;1970,5,IF(BE180&gt;1960,6,IF(BE180&gt;1958,7,IF(BE180&gt;1953,8,9)))))))))</f>
        <v>3</v>
      </c>
      <c r="BG180" s="896">
        <v>1.3</v>
      </c>
    </row>
    <row r="181" spans="1:59" ht="11.25" customHeight="1" x14ac:dyDescent="0.2">
      <c r="A181" s="717" t="s">
        <v>4173</v>
      </c>
      <c r="B181" s="799" t="s">
        <v>4170</v>
      </c>
      <c r="C181" s="946" t="s">
        <v>4325</v>
      </c>
      <c r="D181" s="946" t="s">
        <v>4356</v>
      </c>
      <c r="E181" s="746">
        <v>8</v>
      </c>
      <c r="F181" s="1185">
        <v>559</v>
      </c>
      <c r="G181" s="1197" t="s">
        <v>106</v>
      </c>
      <c r="H181" s="1197" t="s">
        <v>106</v>
      </c>
      <c r="I181" s="897">
        <v>39.5</v>
      </c>
      <c r="J181" s="663">
        <f>(M181/I181)*100</f>
        <v>2.5316455696202533</v>
      </c>
      <c r="K181" s="877">
        <v>0.25</v>
      </c>
      <c r="L181" s="1199">
        <v>4</v>
      </c>
      <c r="M181" s="654">
        <f>K181*L181</f>
        <v>1</v>
      </c>
      <c r="N181" s="1199" t="s">
        <v>514</v>
      </c>
      <c r="O181" s="615">
        <v>0.13</v>
      </c>
      <c r="P181" s="644">
        <v>43882</v>
      </c>
      <c r="Q181" s="644">
        <v>43889</v>
      </c>
      <c r="R181" s="654">
        <f>(K181-O181)/O181*100</f>
        <v>92.307692307692307</v>
      </c>
      <c r="S181" s="714">
        <f>IF(INDEX(Historical!$D$7:$D$1277,MATCH(B181,Historical!$B$7:$B$1301,0))=0,"n/a",(INDEX(Historical!$C$7:$C$1279,MATCH(B181,Historical!$B$7:$B$1301,0))/INDEX(Historical!$D$7:$D$1277,MATCH(B181,Historical!$B$7:$B$1301,0))-1)*100)</f>
        <v>62.962962962962955</v>
      </c>
      <c r="T181" s="714">
        <f>IF(INDEX(Historical!$F$7:$F$1270,MATCH(B181,Historical!$B$7:$B$1301,0))=0,"n/a",((INDEX(Historical!$C$7:$C$1279,MATCH(B181,Historical!$B$7:$B$1301,0))/INDEX(Historical!$F$7:$F$1270,MATCH(B181,Historical!$B$7:$B$1301,0)))^(1/3)-1)*100)</f>
        <v>40.10196653276936</v>
      </c>
      <c r="U181" s="714">
        <f>IF(INDEX(Historical!$H$7:$H$1270,MATCH(B181,Historical!$B$7:$B$1301,0))=0,"n/a",((INDEX(Historical!$C$7:$C$1279,MATCH(B181,Historical!$B$7:$B$1301,0))/INDEX(Historical!$H$7:$H$1270,MATCH(B181,Historical!$B$7:$B$1301,0)))^(1/5)-1)*100)</f>
        <v>44.43449499839565</v>
      </c>
      <c r="V181" s="714">
        <f>IF(INDEX(Historical!$O$7:$O$1270,MATCH(B181,Historical!$B$7:$B$1301,0))=0,"n/a",((INDEX(Historical!$C$7:$C$1279,MATCH(B181,Historical!$B$7:$B$1301,0))/INDEX(Historical!$O$7:$O$1270,MATCH(B181,Historical!$B$7:$B$1301,0)))^(1/10)-1)*100)</f>
        <v>3.904209397242564</v>
      </c>
      <c r="W181" s="715">
        <f>IF(OR(U181&lt;=0,U181="n/a",V181&lt;=0,V181="n/a"),"n/a",U181/V181)</f>
        <v>11.381176181220843</v>
      </c>
      <c r="X181" s="716">
        <f>IF(OR(AJ181&lt;=0,AJ181="n/a",U181&lt;=0,U181="n/a"),"n/a",U181/AJ181)</f>
        <v>1.7989674088419292</v>
      </c>
      <c r="Y181" s="664"/>
      <c r="Z181" s="663" t="str">
        <f>IF(OR(AC181&lt;0.01,AC181="n/a"),"n/a",M181/AC181*100)</f>
        <v>n/a</v>
      </c>
      <c r="AA181" s="900" t="str">
        <f>IF(OR(AC181&lt;0.01,AC181="n/a"),"n/a",I181/AC181)</f>
        <v>n/a</v>
      </c>
      <c r="AB181" s="901">
        <v>12</v>
      </c>
      <c r="AC181" s="896">
        <v>-0.6</v>
      </c>
      <c r="AD181" s="896" t="s">
        <v>136</v>
      </c>
      <c r="AE181" s="879">
        <v>4.28</v>
      </c>
      <c r="AF181" s="879">
        <v>0.69</v>
      </c>
      <c r="AG181" s="879">
        <v>40.300000000000004</v>
      </c>
      <c r="AH181" s="879">
        <v>22.6</v>
      </c>
      <c r="AI181" s="879">
        <v>362.5</v>
      </c>
      <c r="AJ181" s="694">
        <v>24.7</v>
      </c>
      <c r="AK181" s="694" t="s">
        <v>136</v>
      </c>
      <c r="AL181" s="896">
        <v>186.24</v>
      </c>
      <c r="AM181" s="896">
        <v>4.7</v>
      </c>
      <c r="AN181" s="896">
        <v>1.1499999999999999</v>
      </c>
      <c r="AO181" s="753" t="str">
        <f>IF(U181="n/a","n/a",IF(AA181&lt;0,"n/a",IF(AA181="n/a","n/a",J181+U181-AA181)))</f>
        <v>n/a</v>
      </c>
      <c r="AP181" s="754">
        <f>IF(U181="n/a","n/a",J181+U181)</f>
        <v>46.966140568015902</v>
      </c>
      <c r="AQ181" s="902" t="str">
        <f>IF(OR(AC181&lt;0.01,AF181="n/a"),"n/a",(I181/SQRT(22.5*AC181*(I181/AF181))-1)*100)</f>
        <v>n/a</v>
      </c>
      <c r="AR181" s="663">
        <f>INDEX(Historical!$C$7:$C$1279,MATCH(B181,Historical!$B$7:$B$1301,0))*IF(AH181="n/a",1.03,IF(AH181&lt;0,1.01,IF(AH181&gt;10,1.1,(1+AH181/100))))</f>
        <v>0.48400000000000004</v>
      </c>
      <c r="AS181" s="900">
        <f>IF($AI181="n/a",1.03*AR181,IF($AI181&lt;0,1.01*AR181,IF($AI181&gt;10,1.1*AR181,(1+$AI181/100)*AR181)))</f>
        <v>0.5324000000000001</v>
      </c>
      <c r="AT181" s="900">
        <f>IF($AK181="n/a",1.03*AS181,IF($AK181&lt;0,1.01*AS181,IF($AK181&gt;10,1.1*AS181,(1+$AK181/100)*AS181)))</f>
        <v>0.54837200000000008</v>
      </c>
      <c r="AU181" s="900">
        <f>IF($AK181="n/a",1.03*AT181,IF($AK181&lt;0,1.01*AT181,IF($AK181&gt;10,1.1*AT181,(1+$AK181/100)*AT181)))</f>
        <v>0.5648231600000001</v>
      </c>
      <c r="AV181" s="900">
        <f>IF($AK181="n/a",1.03*AU181,IF($AK181&lt;0,1.01*AU181,IF($AK181&gt;10,1.1*AU181,(1+$AK181/100)*AU181)))</f>
        <v>0.58176785480000015</v>
      </c>
      <c r="AW181" s="663">
        <f>SUM(AR181:AV181)</f>
        <v>2.7113630148000007</v>
      </c>
      <c r="AX181" s="761">
        <f>AW181/I181*100</f>
        <v>6.8642101640506352</v>
      </c>
      <c r="AY181" s="742">
        <v>0.74</v>
      </c>
      <c r="AZ181" s="879">
        <v>13.87</v>
      </c>
      <c r="BA181" s="879">
        <v>-42.46</v>
      </c>
      <c r="BB181" s="879">
        <v>-2.93</v>
      </c>
      <c r="BC181" s="879">
        <v>-27.800000000000004</v>
      </c>
      <c r="BE181" s="635">
        <v>2013</v>
      </c>
      <c r="BF181" s="912">
        <f>IF(BE181&gt;2008,0,IF(BE181&gt;2001,1,IF(BE181&gt;1990,2,IF(BE181&gt;1980,3,IF(BE181&gt;1973,4,IF(BE181&gt;1970,5,IF(BE181&gt;1960,6,IF(BE181&gt;1958,7,IF(BE181&gt;1953,8,9)))))))))</f>
        <v>0</v>
      </c>
      <c r="BG181" s="896">
        <v>14.899999999999999</v>
      </c>
    </row>
    <row r="182" spans="1:59" ht="11.25" customHeight="1" x14ac:dyDescent="0.2">
      <c r="A182" s="717" t="s">
        <v>4112</v>
      </c>
      <c r="B182" s="799" t="s">
        <v>4113</v>
      </c>
      <c r="C182" s="946" t="s">
        <v>4325</v>
      </c>
      <c r="D182" s="946" t="s">
        <v>4326</v>
      </c>
      <c r="E182" s="746">
        <v>7</v>
      </c>
      <c r="F182" s="1185">
        <v>658</v>
      </c>
      <c r="G182" s="1182" t="s">
        <v>106</v>
      </c>
      <c r="H182" s="1182" t="s">
        <v>106</v>
      </c>
      <c r="I182" s="897">
        <v>17.16</v>
      </c>
      <c r="J182" s="663">
        <f>(M182/I182)*100</f>
        <v>5.8275058275058269</v>
      </c>
      <c r="K182" s="877">
        <v>0.25</v>
      </c>
      <c r="L182" s="1199">
        <v>4</v>
      </c>
      <c r="M182" s="654">
        <f>K182*L182</f>
        <v>1</v>
      </c>
      <c r="N182" s="1199" t="s">
        <v>318</v>
      </c>
      <c r="O182" s="615">
        <v>0.22500000000000001</v>
      </c>
      <c r="P182" s="644">
        <v>43920</v>
      </c>
      <c r="Q182" s="644">
        <v>43936</v>
      </c>
      <c r="R182" s="654">
        <f>(K182-O182)/O182*100</f>
        <v>11.111111111111107</v>
      </c>
      <c r="S182" s="714">
        <f>IF(INDEX(Historical!$D$7:$D$1277,MATCH(B182,Historical!$B$7:$B$1301,0))=0,"n/a",(INDEX(Historical!$C$7:$C$1279,MATCH(B182,Historical!$B$7:$B$1301,0))/INDEX(Historical!$D$7:$D$1277,MATCH(B182,Historical!$B$7:$B$1301,0))-1)*100)</f>
        <v>9.9999999999999858</v>
      </c>
      <c r="T182" s="714">
        <f>IF(INDEX(Historical!$F$7:$F$1270,MATCH(B182,Historical!$B$7:$B$1301,0))=0,"n/a",((INDEX(Historical!$C$7:$C$1279,MATCH(B182,Historical!$B$7:$B$1301,0))/INDEX(Historical!$F$7:$F$1270,MATCH(B182,Historical!$B$7:$B$1301,0)))^(1/3)-1)*100)</f>
        <v>8.9744250818549531</v>
      </c>
      <c r="U182" s="714">
        <f>IF(INDEX(Historical!$H$7:$H$1270,MATCH(B182,Historical!$B$7:$B$1301,0))=0,"n/a",((INDEX(Historical!$C$7:$C$1279,MATCH(B182,Historical!$B$7:$B$1301,0))/INDEX(Historical!$H$7:$H$1270,MATCH(B182,Historical!$B$7:$B$1301,0)))^(1/5)-1)*100)</f>
        <v>47.745591757738445</v>
      </c>
      <c r="V182" s="714" t="str">
        <f>IF(INDEX(Historical!$O$7:$O$1270,MATCH(B182,Historical!$B$7:$B$1301,0))=0,"n/a",((INDEX(Historical!$C$7:$C$1279,MATCH(B182,Historical!$B$7:$B$1301,0))/INDEX(Historical!$O$7:$O$1270,MATCH(B182,Historical!$B$7:$B$1301,0)))^(1/10)-1)*100)</f>
        <v>n/a</v>
      </c>
      <c r="W182" s="715" t="str">
        <f>IF(OR(U182&lt;=0,U182="n/a",V182&lt;=0,V182="n/a"),"n/a",U182/V182)</f>
        <v>n/a</v>
      </c>
      <c r="X182" s="716">
        <f>IF(OR(AJ182&lt;=0,AJ182="n/a",U182&lt;=0,U182="n/a"),"n/a",U182/AJ182)</f>
        <v>1.7299127448455958</v>
      </c>
      <c r="Y182" s="664"/>
      <c r="Z182" s="663">
        <f>IF(OR(AC182&lt;0.01,AC182="n/a"),"n/a",M182/AC182*100)</f>
        <v>192.30769230769229</v>
      </c>
      <c r="AA182" s="900">
        <f>IF(OR(AC182&lt;0.01,AC182="n/a"),"n/a",I182/AC182)</f>
        <v>33</v>
      </c>
      <c r="AB182" s="901">
        <v>12</v>
      </c>
      <c r="AC182" s="896">
        <v>0.52</v>
      </c>
      <c r="AD182" s="896">
        <v>5.49</v>
      </c>
      <c r="AE182" s="879">
        <v>9.92</v>
      </c>
      <c r="AF182" s="879">
        <v>1.77</v>
      </c>
      <c r="AG182" s="879">
        <v>5.3</v>
      </c>
      <c r="AH182" s="879">
        <v>-31.8</v>
      </c>
      <c r="AI182" s="879">
        <v>1.67</v>
      </c>
      <c r="AJ182" s="694">
        <v>27.6</v>
      </c>
      <c r="AK182" s="694">
        <v>6</v>
      </c>
      <c r="AL182" s="896">
        <v>1670</v>
      </c>
      <c r="AM182" s="896">
        <v>1</v>
      </c>
      <c r="AN182" s="896">
        <v>0.62</v>
      </c>
      <c r="AO182" s="753">
        <f>IF(U182="n/a","n/a",IF(AA182&lt;0,"n/a",IF(AA182="n/a","n/a",J182+U182-AA182)))</f>
        <v>20.57309758524427</v>
      </c>
      <c r="AP182" s="754">
        <f>IF(U182="n/a","n/a",J182+U182)</f>
        <v>53.57309758524427</v>
      </c>
      <c r="AQ182" s="902">
        <f>IF(OR(AC182&lt;0.01,AF182="n/a"),"n/a",(I182/SQRT(22.5*AC182*(I182/AF182))-1)*100)</f>
        <v>61.12107248898262</v>
      </c>
      <c r="AR182" s="663">
        <f>INDEX(Historical!$C$7:$C$1279,MATCH(B182,Historical!$B$7:$B$1301,0))*IF(AH182="n/a",1.03,IF(AH182&lt;0,1.01,IF(AH182&gt;10,1.1,(1+AH182/100))))</f>
        <v>0.88880000000000003</v>
      </c>
      <c r="AS182" s="900">
        <f>IF($AI182="n/a",1.03*AR182,IF($AI182&lt;0,1.01*AR182,IF($AI182&gt;10,1.1*AR182,(1+$AI182/100)*AR182)))</f>
        <v>0.90364296</v>
      </c>
      <c r="AT182" s="900">
        <f>IF($AK182="n/a",1.03*AS182,IF($AK182&lt;0,1.01*AS182,IF($AK182&gt;10,1.1*AS182,(1+$AK182/100)*AS182)))</f>
        <v>0.95786153760000003</v>
      </c>
      <c r="AU182" s="900">
        <f>IF($AK182="n/a",1.03*AT182,IF($AK182&lt;0,1.01*AT182,IF($AK182&gt;10,1.1*AT182,(1+$AK182/100)*AT182)))</f>
        <v>1.0153332298560001</v>
      </c>
      <c r="AV182" s="900">
        <f>IF($AK182="n/a",1.03*AU182,IF($AK182&lt;0,1.01*AU182,IF($AK182&gt;10,1.1*AU182,(1+$AK182/100)*AU182)))</f>
        <v>1.0762532236473601</v>
      </c>
      <c r="AW182" s="663">
        <f>SUM(AR182:AV182)</f>
        <v>4.8418909511033608</v>
      </c>
      <c r="AX182" s="761">
        <f>AW182/I182*100</f>
        <v>28.216147733702567</v>
      </c>
      <c r="AY182" s="742">
        <v>1.06</v>
      </c>
      <c r="AZ182" s="879">
        <v>139.66</v>
      </c>
      <c r="BA182" s="879">
        <v>-30.37</v>
      </c>
      <c r="BB182" s="879">
        <v>-3.42</v>
      </c>
      <c r="BC182" s="879">
        <v>-14.04</v>
      </c>
      <c r="BE182" s="635">
        <v>2014</v>
      </c>
      <c r="BF182" s="912">
        <f>IF(BE182&gt;2008,0,IF(BE182&gt;2001,1,IF(BE182&gt;1990,2,IF(BE182&gt;1980,3,IF(BE182&gt;1973,4,IF(BE182&gt;1970,5,IF(BE182&gt;1960,6,IF(BE182&gt;1958,7,IF(BE182&gt;1953,8,9)))))))))</f>
        <v>0</v>
      </c>
      <c r="BG182" s="896">
        <v>3.2</v>
      </c>
    </row>
    <row r="183" spans="1:59" s="787" customFormat="1" ht="11.25" customHeight="1" x14ac:dyDescent="0.2">
      <c r="A183" s="658" t="s">
        <v>1101</v>
      </c>
      <c r="B183" s="795" t="s">
        <v>1102</v>
      </c>
      <c r="C183" s="946" t="s">
        <v>4325</v>
      </c>
      <c r="D183" s="946" t="s">
        <v>4326</v>
      </c>
      <c r="E183" s="769">
        <v>10</v>
      </c>
      <c r="F183" s="1185">
        <v>360</v>
      </c>
      <c r="G183" s="1198" t="s">
        <v>106</v>
      </c>
      <c r="H183" s="1198" t="s">
        <v>106</v>
      </c>
      <c r="I183" s="770">
        <v>26.99</v>
      </c>
      <c r="J183" s="771">
        <f>(M183/I183)*100</f>
        <v>4.8907002593553166</v>
      </c>
      <c r="K183" s="772">
        <v>0.33</v>
      </c>
      <c r="L183" s="773">
        <v>4</v>
      </c>
      <c r="M183" s="774">
        <f>K183*L183</f>
        <v>1.32</v>
      </c>
      <c r="N183" s="775" t="s">
        <v>218</v>
      </c>
      <c r="O183" s="776">
        <v>0.32</v>
      </c>
      <c r="P183" s="777">
        <v>43829</v>
      </c>
      <c r="Q183" s="777">
        <v>43844</v>
      </c>
      <c r="R183" s="774">
        <f>(K183-O183)/O183*100</f>
        <v>3.1250000000000027</v>
      </c>
      <c r="S183" s="714">
        <f>IF(INDEX(Historical!$D$7:$D$1277,MATCH(B183,Historical!$B$7:$B$1301,0))=0,"n/a",(INDEX(Historical!$C$7:$C$1279,MATCH(B183,Historical!$B$7:$B$1301,0))/INDEX(Historical!$D$7:$D$1277,MATCH(B183,Historical!$B$7:$B$1301,0))-1)*100)</f>
        <v>6.6666666666666652</v>
      </c>
      <c r="T183" s="714">
        <f>IF(INDEX(Historical!$F$7:$F$1270,MATCH(B183,Historical!$B$7:$B$1301,0))=0,"n/a",((INDEX(Historical!$C$7:$C$1279,MATCH(B183,Historical!$B$7:$B$1301,0))/INDEX(Historical!$F$7:$F$1270,MATCH(B183,Historical!$B$7:$B$1301,0)))^(1/3)-1)*100)</f>
        <v>15.073916532957622</v>
      </c>
      <c r="U183" s="714">
        <f>IF(INDEX(Historical!$H$7:$H$1270,MATCH(B183,Historical!$B$7:$B$1301,0))=0,"n/a",((INDEX(Historical!$C$7:$C$1279,MATCH(B183,Historical!$B$7:$B$1301,0))/INDEX(Historical!$H$7:$H$1270,MATCH(B183,Historical!$B$7:$B$1301,0)))^(1/5)-1)*100)</f>
        <v>19.740571108299566</v>
      </c>
      <c r="V183" s="714">
        <f>IF(INDEX(Historical!$O$7:$O$1270,MATCH(B183,Historical!$B$7:$B$1301,0))=0,"n/a",((INDEX(Historical!$C$7:$C$1279,MATCH(B183,Historical!$B$7:$B$1301,0))/INDEX(Historical!$O$7:$O$1270,MATCH(B183,Historical!$B$7:$B$1301,0)))^(1/10)-1)*100)</f>
        <v>29.03900242964319</v>
      </c>
      <c r="W183" s="715">
        <f>IF(OR(U183&lt;=0,U183="n/a",V183&lt;=0,V183="n/a"),"n/a",U183/V183)</f>
        <v>0.67979508442577463</v>
      </c>
      <c r="X183" s="716">
        <f>IF(OR(AJ183&lt;=0,AJ183="n/a",U183&lt;=0,U183="n/a"),"n/a",U183/AJ183)</f>
        <v>0.4282119546268886</v>
      </c>
      <c r="Y183" s="778"/>
      <c r="Z183" s="771">
        <f>IF(OR(AC183&lt;0.01,AC183="n/a"),"n/a",M183/AC183*100)</f>
        <v>148.31460674157304</v>
      </c>
      <c r="AA183" s="779">
        <f>IF(OR(AC183&lt;0.01,AC183="n/a"),"n/a",I183/AC183)</f>
        <v>30.325842696629213</v>
      </c>
      <c r="AB183" s="773">
        <v>12</v>
      </c>
      <c r="AC183" s="780">
        <v>0.89</v>
      </c>
      <c r="AD183" s="780">
        <v>5.0599999999999996</v>
      </c>
      <c r="AE183" s="780">
        <v>8.17</v>
      </c>
      <c r="AF183" s="780">
        <v>2.93</v>
      </c>
      <c r="AG183" s="780">
        <v>9.6</v>
      </c>
      <c r="AH183" s="780">
        <v>-0.1</v>
      </c>
      <c r="AI183" s="780">
        <v>0.77999999999999992</v>
      </c>
      <c r="AJ183" s="780">
        <v>46.1</v>
      </c>
      <c r="AK183" s="780">
        <v>6</v>
      </c>
      <c r="AL183" s="781">
        <v>5360</v>
      </c>
      <c r="AM183" s="782">
        <v>0.6</v>
      </c>
      <c r="AN183" s="780">
        <v>1.08</v>
      </c>
      <c r="AO183" s="783">
        <f>IF(U183="n/a","n/a",IF(AA183&lt;0,"n/a",IF(AA183="n/a","n/a",J183+U183-AA183)))</f>
        <v>-5.6945713289743303</v>
      </c>
      <c r="AP183" s="784">
        <f>IF(U183="n/a","n/a",J183+U183)</f>
        <v>24.631271367654882</v>
      </c>
      <c r="AQ183" s="785">
        <f>IF(OR(AC183&lt;0.01,AF183="n/a"),"n/a",(I183/SQRT(22.5*AC183*(I183/AF183))-1)*100)</f>
        <v>98.72339134376216</v>
      </c>
      <c r="AR183" s="663">
        <f>INDEX(Historical!$C$7:$C$1279,MATCH(B183,Historical!$B$7:$B$1301,0))*IF(AH183="n/a",1.03,IF(AH183&lt;0,1.01,IF(AH183&gt;10,1.1,(1+AH183/100))))</f>
        <v>1.2927999999999999</v>
      </c>
      <c r="AS183" s="779">
        <f>IF($AI183="n/a",1.03*AR183,IF($AI183&lt;0,1.01*AR183,IF($AI183&gt;10,1.1*AR183,(1+$AI183/100)*AR183)))</f>
        <v>1.30288384</v>
      </c>
      <c r="AT183" s="779">
        <f>IF($AK183="n/a",1.03*AS183,IF($AK183&lt;0,1.01*AS183,IF($AK183&gt;10,1.1*AS183,(1+$AK183/100)*AS183)))</f>
        <v>1.3810568704000001</v>
      </c>
      <c r="AU183" s="779">
        <f>IF($AK183="n/a",1.03*AT183,IF($AK183&lt;0,1.01*AT183,IF($AK183&gt;10,1.1*AT183,(1+$AK183/100)*AT183)))</f>
        <v>1.4639202826240003</v>
      </c>
      <c r="AV183" s="779">
        <f>IF($AK183="n/a",1.03*AU183,IF($AK183&lt;0,1.01*AU183,IF($AK183&gt;10,1.1*AU183,(1+$AK183/100)*AU183)))</f>
        <v>1.5517554995814404</v>
      </c>
      <c r="AW183" s="771">
        <f>SUM(AR183:AV183)</f>
        <v>6.9924164926054404</v>
      </c>
      <c r="AX183" s="786">
        <f>AW183/I183*100</f>
        <v>25.907434207504409</v>
      </c>
      <c r="AY183" s="949">
        <v>0.3</v>
      </c>
      <c r="AZ183" s="782">
        <v>37.630000000000003</v>
      </c>
      <c r="BA183" s="782">
        <v>-25.69</v>
      </c>
      <c r="BB183" s="782">
        <v>1.8900000000000001</v>
      </c>
      <c r="BC183" s="782">
        <v>-9.7000000000000011</v>
      </c>
      <c r="BD183" s="922"/>
      <c r="BE183" s="635">
        <v>2011</v>
      </c>
      <c r="BF183" s="912">
        <f>IF(BE183&gt;2008,0,IF(BE183&gt;2001,1,IF(BE183&gt;1990,2,IF(BE183&gt;1980,3,IF(BE183&gt;1973,4,IF(BE183&gt;1970,5,IF(BE183&gt;1960,6,IF(BE183&gt;1958,7,IF(BE183&gt;1953,8,9)))))))))</f>
        <v>0</v>
      </c>
      <c r="BG183" s="838">
        <v>4.3</v>
      </c>
    </row>
    <row r="184" spans="1:59" ht="11.25" customHeight="1" x14ac:dyDescent="0.2">
      <c r="A184" s="877" t="s">
        <v>1103</v>
      </c>
      <c r="B184" s="889" t="s">
        <v>1104</v>
      </c>
      <c r="C184" s="946" t="s">
        <v>245</v>
      </c>
      <c r="D184" s="946" t="s">
        <v>4364</v>
      </c>
      <c r="E184" s="746">
        <v>9</v>
      </c>
      <c r="F184" s="1185">
        <v>471</v>
      </c>
      <c r="G184" s="1182" t="s">
        <v>106</v>
      </c>
      <c r="H184" s="1182" t="s">
        <v>106</v>
      </c>
      <c r="I184" s="888">
        <v>8.61</v>
      </c>
      <c r="J184" s="663">
        <f>(M184/I184)*100</f>
        <v>4.8780487804878048</v>
      </c>
      <c r="K184" s="891">
        <v>0.105</v>
      </c>
      <c r="L184" s="901">
        <v>4</v>
      </c>
      <c r="M184" s="654">
        <f>K184*L184</f>
        <v>0.42</v>
      </c>
      <c r="N184" s="884" t="s">
        <v>218</v>
      </c>
      <c r="O184" s="747">
        <v>0.1</v>
      </c>
      <c r="P184" s="875">
        <v>43836</v>
      </c>
      <c r="Q184" s="875">
        <v>43846</v>
      </c>
      <c r="R184" s="654">
        <f>(K184-O184)/O184*100</f>
        <v>4.9999999999999902</v>
      </c>
      <c r="S184" s="714">
        <f>IF(INDEX(Historical!$D$7:$D$1277,MATCH(B184,Historical!$B$7:$B$1301,0))=0,"n/a",(INDEX(Historical!$C$7:$C$1279,MATCH(B184,Historical!$B$7:$B$1301,0))/INDEX(Historical!$D$7:$D$1277,MATCH(B184,Historical!$B$7:$B$1301,0))-1)*100)</f>
        <v>11.111111111111116</v>
      </c>
      <c r="T184" s="714">
        <f>IF(INDEX(Historical!$F$7:$F$1270,MATCH(B184,Historical!$B$7:$B$1301,0))=0,"n/a",((INDEX(Historical!$C$7:$C$1279,MATCH(B184,Historical!$B$7:$B$1301,0))/INDEX(Historical!$F$7:$F$1270,MATCH(B184,Historical!$B$7:$B$1301,0)))^(1/3)-1)*100)</f>
        <v>12.624788044360603</v>
      </c>
      <c r="U184" s="714">
        <f>IF(INDEX(Historical!$H$7:$H$1270,MATCH(B184,Historical!$B$7:$B$1301,0))=0,"n/a",((INDEX(Historical!$C$7:$C$1279,MATCH(B184,Historical!$B$7:$B$1301,0))/INDEX(Historical!$H$7:$H$1270,MATCH(B184,Historical!$B$7:$B$1301,0)))^(1/5)-1)*100)</f>
        <v>14.869835499703509</v>
      </c>
      <c r="V184" s="714" t="str">
        <f>IF(INDEX(Historical!$O$7:$O$1270,MATCH(B184,Historical!$B$7:$B$1301,0))=0,"n/a",((INDEX(Historical!$C$7:$C$1279,MATCH(B184,Historical!$B$7:$B$1301,0))/INDEX(Historical!$O$7:$O$1270,MATCH(B184,Historical!$B$7:$B$1301,0)))^(1/10)-1)*100)</f>
        <v>n/a</v>
      </c>
      <c r="W184" s="715" t="str">
        <f>IF(OR(U184&lt;=0,U184="n/a",V184&lt;=0,V184="n/a"),"n/a",U184/V184)</f>
        <v>n/a</v>
      </c>
      <c r="X184" s="716" t="str">
        <f>IF(OR(AJ184&lt;=0,AJ184="n/a",U184&lt;=0,U184="n/a"),"n/a",U184/AJ184)</f>
        <v>n/a</v>
      </c>
      <c r="Y184" s="673"/>
      <c r="Z184" s="663">
        <f>IF(OR(AC184&lt;0.01,AC184="n/a"),"n/a",M184/AC184*100)</f>
        <v>233.33333333333334</v>
      </c>
      <c r="AA184" s="900">
        <f>IF(OR(AC184&lt;0.01,AC184="n/a"),"n/a",I184/AC184)</f>
        <v>47.833333333333329</v>
      </c>
      <c r="AB184" s="901">
        <v>4</v>
      </c>
      <c r="AC184" s="879">
        <v>0.18</v>
      </c>
      <c r="AD184" s="879">
        <v>5.85</v>
      </c>
      <c r="AE184" s="879">
        <v>0.38</v>
      </c>
      <c r="AF184" s="879">
        <v>0.73</v>
      </c>
      <c r="AG184" s="879">
        <v>1.4000000000000001</v>
      </c>
      <c r="AH184" s="879">
        <v>-72.599999999999994</v>
      </c>
      <c r="AI184" s="879">
        <v>2200</v>
      </c>
      <c r="AJ184" s="879">
        <v>-21.9</v>
      </c>
      <c r="AK184" s="879">
        <v>9</v>
      </c>
      <c r="AL184" s="892">
        <v>111.32</v>
      </c>
      <c r="AM184" s="886">
        <v>2.9000000000000004</v>
      </c>
      <c r="AN184" s="879">
        <v>0.01</v>
      </c>
      <c r="AO184" s="753">
        <f>IF(U184="n/a","n/a",IF(AA184&lt;0,"n/a",IF(AA184="n/a","n/a",J184+U184-AA184)))</f>
        <v>-28.085449053142014</v>
      </c>
      <c r="AP184" s="754">
        <f>IF(U184="n/a","n/a",J184+U184)</f>
        <v>19.747884280191315</v>
      </c>
      <c r="AQ184" s="902">
        <f>IF(OR(AC184&lt;0.01,AF184="n/a"),"n/a",(I184/SQRT(22.5*AC184*(I184/AF184))-1)*100)</f>
        <v>24.576319014727922</v>
      </c>
      <c r="AR184" s="663">
        <f>INDEX(Historical!$C$7:$C$1279,MATCH(B184,Historical!$B$7:$B$1301,0))*IF(AH184="n/a",1.03,IF(AH184&lt;0,1.01,IF(AH184&gt;10,1.1,(1+AH184/100))))</f>
        <v>0.40400000000000003</v>
      </c>
      <c r="AS184" s="900">
        <f>IF($AI184="n/a",1.03*AR184,IF($AI184&lt;0,1.01*AR184,IF($AI184&gt;10,1.1*AR184,(1+$AI184/100)*AR184)))</f>
        <v>0.44440000000000007</v>
      </c>
      <c r="AT184" s="900">
        <f>IF($AK184="n/a",1.03*AS184,IF($AK184&lt;0,1.01*AS184,IF($AK184&gt;10,1.1*AS184,(1+$AK184/100)*AS184)))</f>
        <v>0.4843960000000001</v>
      </c>
      <c r="AU184" s="900">
        <f>IF($AK184="n/a",1.03*AT184,IF($AK184&lt;0,1.01*AT184,IF($AK184&gt;10,1.1*AT184,(1+$AK184/100)*AT184)))</f>
        <v>0.52799164000000021</v>
      </c>
      <c r="AV184" s="900">
        <f>IF($AK184="n/a",1.03*AU184,IF($AK184&lt;0,1.01*AU184,IF($AK184&gt;10,1.1*AU184,(1+$AK184/100)*AU184)))</f>
        <v>0.57551088760000024</v>
      </c>
      <c r="AW184" s="663">
        <f>SUM(AR184:AV184)</f>
        <v>2.4362985276000004</v>
      </c>
      <c r="AX184" s="761">
        <f>AW184/I184*100</f>
        <v>28.296150146341471</v>
      </c>
      <c r="AY184" s="948">
        <v>0.89</v>
      </c>
      <c r="AZ184" s="886">
        <v>63.070000000000007</v>
      </c>
      <c r="BA184" s="886">
        <v>-56.13</v>
      </c>
      <c r="BB184" s="886">
        <v>21.14</v>
      </c>
      <c r="BC184" s="886">
        <v>-24.92</v>
      </c>
      <c r="BE184" s="635">
        <v>2012</v>
      </c>
      <c r="BF184" s="912">
        <f>IF(BE184&gt;2008,0,IF(BE184&gt;2001,1,IF(BE184&gt;1990,2,IF(BE184&gt;1980,3,IF(BE184&gt;1973,4,IF(BE184&gt;1970,5,IF(BE184&gt;1960,6,IF(BE184&gt;1958,7,IF(BE184&gt;1953,8,9)))))))))</f>
        <v>0</v>
      </c>
      <c r="BG184" s="896">
        <v>1</v>
      </c>
    </row>
    <row r="185" spans="1:59" ht="11.25" customHeight="1" x14ac:dyDescent="0.2">
      <c r="A185" s="895" t="s">
        <v>4453</v>
      </c>
      <c r="B185" s="889" t="s">
        <v>4448</v>
      </c>
      <c r="C185" s="946" t="s">
        <v>108</v>
      </c>
      <c r="D185" s="946" t="s">
        <v>4345</v>
      </c>
      <c r="E185" s="746">
        <v>7</v>
      </c>
      <c r="F185" s="1185">
        <v>594</v>
      </c>
      <c r="G185" s="1157" t="s">
        <v>106</v>
      </c>
      <c r="H185" s="1157" t="s">
        <v>106</v>
      </c>
      <c r="I185" s="888">
        <v>18.739999999999998</v>
      </c>
      <c r="J185" s="663">
        <f>(M185/I185)*100</f>
        <v>3.8420490928495199</v>
      </c>
      <c r="K185" s="891">
        <v>0.18</v>
      </c>
      <c r="L185" s="901">
        <v>4</v>
      </c>
      <c r="M185" s="654">
        <f>K185*L185</f>
        <v>0.72</v>
      </c>
      <c r="N185" s="884" t="s">
        <v>457</v>
      </c>
      <c r="O185" s="747">
        <v>0.14000000000000001</v>
      </c>
      <c r="P185" s="880">
        <v>43557</v>
      </c>
      <c r="Q185" s="880">
        <v>43572</v>
      </c>
      <c r="R185" s="654">
        <f>(K185-O185)/O185*100</f>
        <v>28.571428571428552</v>
      </c>
      <c r="S185" s="714">
        <f>IF(INDEX(Historical!$D$7:$D$1277,MATCH(B185,Historical!$B$7:$B$1301,0))=0,"n/a",(INDEX(Historical!$C$7:$C$1279,MATCH(B185,Historical!$B$7:$B$1301,0))/INDEX(Historical!$D$7:$D$1277,MATCH(B185,Historical!$B$7:$B$1301,0))-1)*100)</f>
        <v>21.42857142857142</v>
      </c>
      <c r="T185" s="714">
        <f>IF(INDEX(Historical!$F$7:$F$1270,MATCH(B185,Historical!$B$7:$B$1301,0))=0,"n/a",((INDEX(Historical!$C$7:$C$1279,MATCH(B185,Historical!$B$7:$B$1301,0))/INDEX(Historical!$F$7:$F$1270,MATCH(B185,Historical!$B$7:$B$1301,0)))^(1/3)-1)*100)</f>
        <v>12.311068346755549</v>
      </c>
      <c r="U185" s="714">
        <f>IF(INDEX(Historical!$H$7:$H$1270,MATCH(B185,Historical!$B$7:$B$1301,0))=0,"n/a",((INDEX(Historical!$C$7:$C$1279,MATCH(B185,Historical!$B$7:$B$1301,0))/INDEX(Historical!$H$7:$H$1270,MATCH(B185,Historical!$B$7:$B$1301,0)))^(1/5)-1)*100)</f>
        <v>11.196158593857874</v>
      </c>
      <c r="V185" s="714">
        <f>IF(INDEX(Historical!$O$7:$O$1270,MATCH(B185,Historical!$B$7:$B$1301,0))=0,"n/a",((INDEX(Historical!$C$7:$C$1279,MATCH(B185,Historical!$B$7:$B$1301,0))/INDEX(Historical!$O$7:$O$1270,MATCH(B185,Historical!$B$7:$B$1301,0)))^(1/10)-1)*100)</f>
        <v>7.1773462536293131</v>
      </c>
      <c r="W185" s="715">
        <f>IF(OR(U185&lt;=0,U185="n/a",V185&lt;=0,V185="n/a"),"n/a",U185/V185)</f>
        <v>1.5599301187672809</v>
      </c>
      <c r="X185" s="716">
        <f>IF(OR(AJ185&lt;=0,AJ185="n/a",U185&lt;=0,U185="n/a"),"n/a",U185/AJ185)</f>
        <v>1.286914780903204</v>
      </c>
      <c r="Y185" s="890"/>
      <c r="Z185" s="663">
        <f>IF(OR(AC185&lt;0.01,AC185="n/a"),"n/a",M185/AC185*100)</f>
        <v>52.173913043478258</v>
      </c>
      <c r="AA185" s="900">
        <f>IF(OR(AC185&lt;0.01,AC185="n/a"),"n/a",I185/AC185)</f>
        <v>13.579710144927537</v>
      </c>
      <c r="AB185" s="901">
        <v>12</v>
      </c>
      <c r="AC185" s="879">
        <v>1.38</v>
      </c>
      <c r="AD185" s="879">
        <v>1.33</v>
      </c>
      <c r="AE185" s="879">
        <v>5.66</v>
      </c>
      <c r="AF185" s="879">
        <v>1.32</v>
      </c>
      <c r="AG185" s="879">
        <v>9.9</v>
      </c>
      <c r="AH185" s="879">
        <v>19.2</v>
      </c>
      <c r="AI185" s="879">
        <v>-5.3199999999999994</v>
      </c>
      <c r="AJ185" s="879">
        <v>8.6999999999999993</v>
      </c>
      <c r="AK185" s="879">
        <v>10</v>
      </c>
      <c r="AL185" s="892">
        <v>2550</v>
      </c>
      <c r="AM185" s="886">
        <v>0.4</v>
      </c>
      <c r="AN185" s="879">
        <v>0.01</v>
      </c>
      <c r="AO185" s="753">
        <f>IF(U185="n/a","n/a",IF(AA185&lt;0,"n/a",IF(AA185="n/a","n/a",J185+U185-AA185)))</f>
        <v>1.458497541779856</v>
      </c>
      <c r="AP185" s="754">
        <f>IF(U185="n/a","n/a",J185+U185)</f>
        <v>15.038207686707393</v>
      </c>
      <c r="AQ185" s="902">
        <f>IF(OR(AC185&lt;0.01,AF185="n/a"),"n/a",(I185/SQRT(22.5*AC185*(I185/AF185))-1)*100)</f>
        <v>-10.743273166532962</v>
      </c>
      <c r="AR185" s="663">
        <f>INDEX(Historical!$C$7:$C$1279,MATCH(B185,Historical!$B$7:$B$1301,0))*IF(AH185="n/a",1.03,IF(AH185&lt;0,1.01,IF(AH185&gt;10,1.1,(1+AH185/100))))</f>
        <v>0.74800000000000011</v>
      </c>
      <c r="AS185" s="900">
        <f>IF($AI185="n/a",1.03*AR185,IF($AI185&lt;0,1.01*AR185,IF($AI185&gt;10,1.1*AR185,(1+$AI185/100)*AR185)))</f>
        <v>0.75548000000000015</v>
      </c>
      <c r="AT185" s="900">
        <f>IF($AK185="n/a",1.03*AS185,IF($AK185&lt;0,1.01*AS185,IF($AK185&gt;10,1.1*AS185,(1+$AK185/100)*AS185)))</f>
        <v>0.83102800000000021</v>
      </c>
      <c r="AU185" s="900">
        <f>IF($AK185="n/a",1.03*AT185,IF($AK185&lt;0,1.01*AT185,IF($AK185&gt;10,1.1*AT185,(1+$AK185/100)*AT185)))</f>
        <v>0.91413080000000035</v>
      </c>
      <c r="AV185" s="900">
        <f>IF($AK185="n/a",1.03*AU185,IF($AK185&lt;0,1.01*AU185,IF($AK185&gt;10,1.1*AU185,(1+$AK185/100)*AU185)))</f>
        <v>1.0055438800000005</v>
      </c>
      <c r="AW185" s="663">
        <f>SUM(AR185:AV185)</f>
        <v>4.2541826800000013</v>
      </c>
      <c r="AX185" s="761">
        <f>AW185/I185*100</f>
        <v>22.701081536819643</v>
      </c>
      <c r="AY185" s="948">
        <v>0.67</v>
      </c>
      <c r="AZ185" s="886">
        <v>25.650000000000002</v>
      </c>
      <c r="BA185" s="886">
        <v>-15.68</v>
      </c>
      <c r="BB185" s="886">
        <v>-1.51</v>
      </c>
      <c r="BC185" s="886">
        <v>-7.28</v>
      </c>
      <c r="BE185" s="635">
        <v>2015</v>
      </c>
      <c r="BF185" s="912">
        <f>IF(BE185&gt;2008,0,IF(BE185&gt;2001,1,IF(BE185&gt;1990,2,IF(BE185&gt;1980,3,IF(BE185&gt;1973,4,IF(BE185&gt;1970,5,IF(BE185&gt;1960,6,IF(BE185&gt;1958,7,IF(BE185&gt;1953,8,9)))))))))</f>
        <v>0</v>
      </c>
      <c r="BG185" s="896">
        <v>1.7000000000000002</v>
      </c>
    </row>
    <row r="186" spans="1:59" ht="11.25" customHeight="1" x14ac:dyDescent="0.2">
      <c r="A186" s="877" t="s">
        <v>1026</v>
      </c>
      <c r="B186" s="889" t="s">
        <v>1027</v>
      </c>
      <c r="C186" s="946" t="s">
        <v>128</v>
      </c>
      <c r="D186" s="946" t="s">
        <v>4333</v>
      </c>
      <c r="E186" s="746">
        <v>8</v>
      </c>
      <c r="F186" s="1185">
        <v>538</v>
      </c>
      <c r="G186" s="1185" t="s">
        <v>106</v>
      </c>
      <c r="H186" s="1185" t="s">
        <v>106</v>
      </c>
      <c r="I186" s="888">
        <v>62.91</v>
      </c>
      <c r="J186" s="663">
        <f>(M186/I186)*100</f>
        <v>1.7485296455253541</v>
      </c>
      <c r="K186" s="891">
        <v>1.1000000000000001</v>
      </c>
      <c r="L186" s="901">
        <v>1</v>
      </c>
      <c r="M186" s="654">
        <f>K186*L186</f>
        <v>1.1000000000000001</v>
      </c>
      <c r="N186" s="884" t="s">
        <v>171</v>
      </c>
      <c r="O186" s="747">
        <v>1</v>
      </c>
      <c r="P186" s="875">
        <v>43783</v>
      </c>
      <c r="Q186" s="875">
        <v>43805</v>
      </c>
      <c r="R186" s="654">
        <f>(K186-O186)/O186*100</f>
        <v>10.000000000000009</v>
      </c>
      <c r="S186" s="714">
        <f>IF(INDEX(Historical!$D$7:$D$1277,MATCH(B186,Historical!$B$7:$B$1301,0))=0,"n/a",(INDEX(Historical!$C$7:$C$1279,MATCH(B186,Historical!$B$7:$B$1301,0))/INDEX(Historical!$D$7:$D$1277,MATCH(B186,Historical!$B$7:$B$1301,0))-1)*100)</f>
        <v>10.000000000000009</v>
      </c>
      <c r="T186" s="714">
        <f>IF(INDEX(Historical!$F$7:$F$1270,MATCH(B186,Historical!$B$7:$B$1301,0))=0,"n/a",((INDEX(Historical!$C$7:$C$1279,MATCH(B186,Historical!$B$7:$B$1301,0))/INDEX(Historical!$F$7:$F$1270,MATCH(B186,Historical!$B$7:$B$1301,0)))^(1/3)-1)*100)</f>
        <v>6.917810999860885</v>
      </c>
      <c r="U186" s="714">
        <f>IF(INDEX(Historical!$H$7:$H$1270,MATCH(B186,Historical!$B$7:$B$1301,0))=0,"n/a",((INDEX(Historical!$C$7:$C$1279,MATCH(B186,Historical!$B$7:$B$1301,0))/INDEX(Historical!$H$7:$H$1270,MATCH(B186,Historical!$B$7:$B$1301,0)))^(1/5)-1)*100)</f>
        <v>7.9608473046602901</v>
      </c>
      <c r="V186" s="714">
        <f>IF(INDEX(Historical!$O$7:$O$1270,MATCH(B186,Historical!$B$7:$B$1301,0))=0,"n/a",((INDEX(Historical!$C$7:$C$1279,MATCH(B186,Historical!$B$7:$B$1301,0))/INDEX(Historical!$O$7:$O$1270,MATCH(B186,Historical!$B$7:$B$1301,0)))^(1/10)-1)*100)</f>
        <v>8.2037389818342845</v>
      </c>
      <c r="W186" s="715">
        <f>IF(OR(U186&lt;=0,U186="n/a",V186&lt;=0,V186="n/a"),"n/a",U186/V186)</f>
        <v>0.97039256396237927</v>
      </c>
      <c r="X186" s="716">
        <f>IF(OR(AJ186&lt;=0,AJ186="n/a",U186&lt;=0,U186="n/a"),"n/a",U186/AJ186)</f>
        <v>3.5178291226956655E-2</v>
      </c>
      <c r="Y186" s="890"/>
      <c r="Z186" s="663">
        <f>IF(OR(AC186&lt;0.01,AC186="n/a"),"n/a",M186/AC186*100)</f>
        <v>166.66666666666669</v>
      </c>
      <c r="AA186" s="900">
        <f>IF(OR(AC186&lt;0.01,AC186="n/a"),"n/a",I186/AC186)</f>
        <v>95.318181818181813</v>
      </c>
      <c r="AB186" s="901">
        <v>10</v>
      </c>
      <c r="AC186" s="879">
        <v>0.66</v>
      </c>
      <c r="AD186" s="879">
        <v>6.54</v>
      </c>
      <c r="AE186" s="879">
        <v>0.94</v>
      </c>
      <c r="AF186" s="879">
        <v>3.82</v>
      </c>
      <c r="AG186" s="879">
        <v>4</v>
      </c>
      <c r="AH186" s="879">
        <v>7.7</v>
      </c>
      <c r="AI186" s="879">
        <v>66.84</v>
      </c>
      <c r="AJ186" s="879">
        <v>226.29999999999998</v>
      </c>
      <c r="AK186" s="879">
        <v>14.299999999999999</v>
      </c>
      <c r="AL186" s="892">
        <v>1130</v>
      </c>
      <c r="AM186" s="886">
        <v>3.9</v>
      </c>
      <c r="AN186" s="879">
        <v>0.18</v>
      </c>
      <c r="AO186" s="753">
        <f>IF(U186="n/a","n/a",IF(AA186&lt;0,"n/a",IF(AA186="n/a","n/a",J186+U186-AA186)))</f>
        <v>-85.60880486799617</v>
      </c>
      <c r="AP186" s="754">
        <f>IF(U186="n/a","n/a",J186+U186)</f>
        <v>9.7093769501856446</v>
      </c>
      <c r="AQ186" s="902">
        <f>IF(OR(AC186&lt;0.01,AF186="n/a"),"n/a",(I186/SQRT(22.5*AC186*(I186/AF186))-1)*100)</f>
        <v>302.27986639787343</v>
      </c>
      <c r="AR186" s="663">
        <f>INDEX(Historical!$C$7:$C$1279,MATCH(B186,Historical!$B$7:$B$1301,0))*IF(AH186="n/a",1.03,IF(AH186&lt;0,1.01,IF(AH186&gt;10,1.1,(1+AH186/100))))</f>
        <v>1.1847000000000001</v>
      </c>
      <c r="AS186" s="900">
        <f>IF($AI186="n/a",1.03*AR186,IF($AI186&lt;0,1.01*AR186,IF($AI186&gt;10,1.1*AR186,(1+$AI186/100)*AR186)))</f>
        <v>1.3031700000000002</v>
      </c>
      <c r="AT186" s="900">
        <f>IF($AK186="n/a",1.03*AS186,IF($AK186&lt;0,1.01*AS186,IF($AK186&gt;10,1.1*AS186,(1+$AK186/100)*AS186)))</f>
        <v>1.4334870000000004</v>
      </c>
      <c r="AU186" s="900">
        <f>IF($AK186="n/a",1.03*AT186,IF($AK186&lt;0,1.01*AT186,IF($AK186&gt;10,1.1*AT186,(1+$AK186/100)*AT186)))</f>
        <v>1.5768357000000006</v>
      </c>
      <c r="AV186" s="900">
        <f>IF($AK186="n/a",1.03*AU186,IF($AK186&lt;0,1.01*AU186,IF($AK186&gt;10,1.1*AU186,(1+$AK186/100)*AU186)))</f>
        <v>1.7345192700000007</v>
      </c>
      <c r="AW186" s="663">
        <f>SUM(AR186:AV186)</f>
        <v>7.2327119700000013</v>
      </c>
      <c r="AX186" s="761">
        <f>AW186/I186*100</f>
        <v>11.496919360991896</v>
      </c>
      <c r="AY186" s="948">
        <v>1.01</v>
      </c>
      <c r="AZ186" s="886">
        <v>30.220000000000002</v>
      </c>
      <c r="BA186" s="886">
        <v>-36.909999999999997</v>
      </c>
      <c r="BB186" s="886">
        <v>5.87</v>
      </c>
      <c r="BC186" s="886">
        <v>-15.8</v>
      </c>
      <c r="BE186" s="635">
        <v>2013</v>
      </c>
      <c r="BF186" s="912">
        <f>IF(BE186&gt;2008,0,IF(BE186&gt;2001,1,IF(BE186&gt;1990,2,IF(BE186&gt;1980,3,IF(BE186&gt;1973,4,IF(BE186&gt;1970,5,IF(BE186&gt;1960,6,IF(BE186&gt;1958,7,IF(BE186&gt;1953,8,9)))))))))</f>
        <v>0</v>
      </c>
      <c r="BG186" s="896">
        <v>2.7</v>
      </c>
    </row>
    <row r="187" spans="1:59" ht="11.25" customHeight="1" x14ac:dyDescent="0.2">
      <c r="A187" s="885" t="s">
        <v>1077</v>
      </c>
      <c r="B187" s="889" t="s">
        <v>1078</v>
      </c>
      <c r="C187" s="946" t="s">
        <v>108</v>
      </c>
      <c r="D187" s="946" t="s">
        <v>4345</v>
      </c>
      <c r="E187" s="746">
        <v>9</v>
      </c>
      <c r="F187" s="1185">
        <v>418</v>
      </c>
      <c r="G187" s="1176" t="s">
        <v>37</v>
      </c>
      <c r="H187" s="1176" t="s">
        <v>37</v>
      </c>
      <c r="I187" s="888">
        <v>13.83</v>
      </c>
      <c r="J187" s="663">
        <f>(M187/I187)*100</f>
        <v>4.6276211135213305</v>
      </c>
      <c r="K187" s="891">
        <v>0.16</v>
      </c>
      <c r="L187" s="901">
        <v>4</v>
      </c>
      <c r="M187" s="654">
        <f>K187*L187</f>
        <v>0.64</v>
      </c>
      <c r="N187" s="884" t="s">
        <v>811</v>
      </c>
      <c r="O187" s="747">
        <v>0.155</v>
      </c>
      <c r="P187" s="880">
        <v>43483</v>
      </c>
      <c r="Q187" s="880">
        <v>43508</v>
      </c>
      <c r="R187" s="654">
        <f>(K187-O187)/O187*100</f>
        <v>3.2258064516129057</v>
      </c>
      <c r="S187" s="714">
        <f>IF(INDEX(Historical!$D$7:$D$1277,MATCH(B187,Historical!$B$7:$B$1301,0))=0,"n/a",(INDEX(Historical!$C$7:$C$1279,MATCH(B187,Historical!$B$7:$B$1301,0))/INDEX(Historical!$D$7:$D$1277,MATCH(B187,Historical!$B$7:$B$1301,0))-1)*100)</f>
        <v>8.3870967741935587</v>
      </c>
      <c r="T187" s="714">
        <f>IF(INDEX(Historical!$F$7:$F$1270,MATCH(B187,Historical!$B$7:$B$1301,0))=0,"n/a",((INDEX(Historical!$C$7:$C$1279,MATCH(B187,Historical!$B$7:$B$1301,0))/INDEX(Historical!$F$7:$F$1270,MATCH(B187,Historical!$B$7:$B$1301,0)))^(1/3)-1)*100)</f>
        <v>12.524780865796114</v>
      </c>
      <c r="U187" s="714">
        <f>IF(INDEX(Historical!$H$7:$H$1270,MATCH(B187,Historical!$B$7:$B$1301,0))=0,"n/a",((INDEX(Historical!$C$7:$C$1279,MATCH(B187,Historical!$B$7:$B$1301,0))/INDEX(Historical!$H$7:$H$1270,MATCH(B187,Historical!$B$7:$B$1301,0)))^(1/5)-1)*100)</f>
        <v>10.760798461148347</v>
      </c>
      <c r="V187" s="714">
        <f>IF(INDEX(Historical!$O$7:$O$1270,MATCH(B187,Historical!$B$7:$B$1301,0))=0,"n/a",((INDEX(Historical!$C$7:$C$1279,MATCH(B187,Historical!$B$7:$B$1301,0))/INDEX(Historical!$O$7:$O$1270,MATCH(B187,Historical!$B$7:$B$1301,0)))^(1/10)-1)*100)</f>
        <v>13.227826810437104</v>
      </c>
      <c r="W187" s="715">
        <f>IF(OR(U187&lt;=0,U187="n/a",V187&lt;=0,V187="n/a"),"n/a",U187/V187)</f>
        <v>0.81349707819411377</v>
      </c>
      <c r="X187" s="716">
        <f>IF(OR(AJ187&lt;=0,AJ187="n/a",U187&lt;=0,U187="n/a"),"n/a",U187/AJ187)</f>
        <v>3.1649407238671605</v>
      </c>
      <c r="Y187" s="681"/>
      <c r="Z187" s="663">
        <f>IF(OR(AC187&lt;0.01,AC187="n/a"),"n/a",M187/AC187*100)</f>
        <v>52.459016393442624</v>
      </c>
      <c r="AA187" s="900">
        <f>IF(OR(AC187&lt;0.01,AC187="n/a"),"n/a",I187/AC187)</f>
        <v>11.336065573770492</v>
      </c>
      <c r="AB187" s="901">
        <v>12</v>
      </c>
      <c r="AC187" s="879">
        <v>1.22</v>
      </c>
      <c r="AD187" s="879" t="s">
        <v>136</v>
      </c>
      <c r="AE187" s="879">
        <v>1.57</v>
      </c>
      <c r="AF187" s="879">
        <v>0.7</v>
      </c>
      <c r="AG187" s="879">
        <v>6.1</v>
      </c>
      <c r="AH187" s="879">
        <v>-4.2</v>
      </c>
      <c r="AI187" s="879" t="s">
        <v>136</v>
      </c>
      <c r="AJ187" s="879">
        <v>3.4000000000000004</v>
      </c>
      <c r="AK187" s="879" t="s">
        <v>136</v>
      </c>
      <c r="AL187" s="892">
        <v>133.13</v>
      </c>
      <c r="AM187" s="886">
        <v>4</v>
      </c>
      <c r="AN187" s="879">
        <v>0.06</v>
      </c>
      <c r="AO187" s="753">
        <f>IF(U187="n/a","n/a",IF(AA187&lt;0,"n/a",IF(AA187="n/a","n/a",J187+U187-AA187)))</f>
        <v>4.0523540008991858</v>
      </c>
      <c r="AP187" s="754">
        <f>IF(U187="n/a","n/a",J187+U187)</f>
        <v>15.388419574669678</v>
      </c>
      <c r="AQ187" s="902">
        <f>IF(OR(AC187&lt;0.01,AF187="n/a"),"n/a",(I187/SQRT(22.5*AC187*(I187/AF187))-1)*100)</f>
        <v>-40.613335198176415</v>
      </c>
      <c r="AR187" s="663">
        <f>INDEX(Historical!$C$7:$C$1279,MATCH(B187,Historical!$B$7:$B$1301,0))*IF(AH187="n/a",1.03,IF(AH187&lt;0,1.01,IF(AH187&gt;10,1.1,(1+AH187/100))))</f>
        <v>0.64639999999999997</v>
      </c>
      <c r="AS187" s="900">
        <f>IF($AI187="n/a",1.03*AR187,IF($AI187&lt;0,1.01*AR187,IF($AI187&gt;10,1.1*AR187,(1+$AI187/100)*AR187)))</f>
        <v>0.66579199999999994</v>
      </c>
      <c r="AT187" s="900">
        <f>IF($AK187="n/a",1.03*AS187,IF($AK187&lt;0,1.01*AS187,IF($AK187&gt;10,1.1*AS187,(1+$AK187/100)*AS187)))</f>
        <v>0.68576576</v>
      </c>
      <c r="AU187" s="900">
        <f>IF($AK187="n/a",1.03*AT187,IF($AK187&lt;0,1.01*AT187,IF($AK187&gt;10,1.1*AT187,(1+$AK187/100)*AT187)))</f>
        <v>0.70633873280000004</v>
      </c>
      <c r="AV187" s="900">
        <f>IF($AK187="n/a",1.03*AU187,IF($AK187&lt;0,1.01*AU187,IF($AK187&gt;10,1.1*AU187,(1+$AK187/100)*AU187)))</f>
        <v>0.72752889478400007</v>
      </c>
      <c r="AW187" s="663">
        <f>SUM(AR187:AV187)</f>
        <v>3.4318253875840004</v>
      </c>
      <c r="AX187" s="761">
        <f>AW187/I187*100</f>
        <v>24.814355658597254</v>
      </c>
      <c r="AY187" s="948">
        <v>0.59</v>
      </c>
      <c r="AZ187" s="886">
        <v>30.23</v>
      </c>
      <c r="BA187" s="886">
        <v>-41.4</v>
      </c>
      <c r="BB187" s="886">
        <v>5.09</v>
      </c>
      <c r="BC187" s="886">
        <v>-26.51</v>
      </c>
      <c r="BE187" s="635">
        <v>2011</v>
      </c>
      <c r="BF187" s="912">
        <f>IF(BE187&gt;2008,0,IF(BE187&gt;2001,1,IF(BE187&gt;1990,2,IF(BE187&gt;1980,3,IF(BE187&gt;1973,4,IF(BE187&gt;1970,5,IF(BE187&gt;1960,6,IF(BE187&gt;1958,7,IF(BE187&gt;1953,8,9)))))))))</f>
        <v>0</v>
      </c>
      <c r="BG187" s="896">
        <v>0.6</v>
      </c>
    </row>
    <row r="188" spans="1:59" ht="11.25" customHeight="1" x14ac:dyDescent="0.2">
      <c r="A188" s="885" t="s">
        <v>176</v>
      </c>
      <c r="B188" s="889" t="s">
        <v>177</v>
      </c>
      <c r="C188" s="946" t="s">
        <v>178</v>
      </c>
      <c r="D188" s="946" t="s">
        <v>4343</v>
      </c>
      <c r="E188" s="746">
        <v>33</v>
      </c>
      <c r="F188" s="1185">
        <v>86</v>
      </c>
      <c r="G188" s="1184" t="s">
        <v>115</v>
      </c>
      <c r="H188" s="1184" t="s">
        <v>115</v>
      </c>
      <c r="I188" s="879">
        <v>89.23</v>
      </c>
      <c r="J188" s="663">
        <f>(M188/I188)*100</f>
        <v>5.7828084724868321</v>
      </c>
      <c r="K188" s="898">
        <v>1.29</v>
      </c>
      <c r="L188" s="901">
        <v>4</v>
      </c>
      <c r="M188" s="654">
        <f>K188*L188</f>
        <v>5.16</v>
      </c>
      <c r="N188" s="884" t="s">
        <v>111</v>
      </c>
      <c r="O188" s="748">
        <v>1.19</v>
      </c>
      <c r="P188" s="875">
        <v>43875</v>
      </c>
      <c r="Q188" s="875">
        <v>43900</v>
      </c>
      <c r="R188" s="654">
        <f>(K188-O188)/O188*100</f>
        <v>8.4033613445378226</v>
      </c>
      <c r="S188" s="714">
        <f>IF(INDEX(Historical!$D$7:$D$1277,MATCH(B188,Historical!$B$7:$B$1301,0))=0,"n/a",(INDEX(Historical!$C$7:$C$1279,MATCH(B188,Historical!$B$7:$B$1301,0))/INDEX(Historical!$D$7:$D$1277,MATCH(B188,Historical!$B$7:$B$1301,0))-1)*100)</f>
        <v>6.2499999999999778</v>
      </c>
      <c r="T188" s="714">
        <f>IF(INDEX(Historical!$F$7:$F$1270,MATCH(B188,Historical!$B$7:$B$1301,0))=0,"n/a",((INDEX(Historical!$C$7:$C$1279,MATCH(B188,Historical!$B$7:$B$1301,0))/INDEX(Historical!$F$7:$F$1270,MATCH(B188,Historical!$B$7:$B$1301,0)))^(1/3)-1)*100)</f>
        <v>3.5261078950306501</v>
      </c>
      <c r="U188" s="714">
        <f>IF(INDEX(Historical!$H$7:$H$1270,MATCH(B188,Historical!$B$7:$B$1301,0))=0,"n/a",((INDEX(Historical!$C$7:$C$1279,MATCH(B188,Historical!$B$7:$B$1301,0))/INDEX(Historical!$H$7:$H$1270,MATCH(B188,Historical!$B$7:$B$1301,0)))^(1/5)-1)*100)</f>
        <v>2.4861010731696886</v>
      </c>
      <c r="V188" s="714">
        <f>IF(INDEX(Historical!$O$7:$O$1270,MATCH(B188,Historical!$B$7:$B$1301,0))=0,"n/a",((INDEX(Historical!$C$7:$C$1279,MATCH(B188,Historical!$B$7:$B$1301,0))/INDEX(Historical!$O$7:$O$1270,MATCH(B188,Historical!$B$7:$B$1301,0)))^(1/10)-1)*100)</f>
        <v>5.9918644328465609</v>
      </c>
      <c r="W188" s="715">
        <f>IF(OR(U188&lt;=0,U188="n/a",V188&lt;=0,V188="n/a"),"n/a",U188/V188)</f>
        <v>0.41491277064635024</v>
      </c>
      <c r="X188" s="716" t="str">
        <f>IF(OR(AJ188&lt;=0,AJ188="n/a",U188&lt;=0,U188="n/a"),"n/a",U188/AJ188)</f>
        <v>n/a</v>
      </c>
      <c r="Y188" s="676"/>
      <c r="Z188" s="663">
        <f>IF(OR(AC188&lt;0.01,AC188="n/a"),"n/a",M188/AC188*100)</f>
        <v>255.44554455445544</v>
      </c>
      <c r="AA188" s="900">
        <f>IF(OR(AC188&lt;0.01,AC188="n/a"),"n/a",I188/AC188)</f>
        <v>44.173267326732677</v>
      </c>
      <c r="AB188" s="901">
        <v>12</v>
      </c>
      <c r="AC188" s="879">
        <v>2.02</v>
      </c>
      <c r="AD188" s="879">
        <v>7.9</v>
      </c>
      <c r="AE188" s="879">
        <v>1.25</v>
      </c>
      <c r="AF188" s="879">
        <v>1.1299999999999999</v>
      </c>
      <c r="AG188" s="879">
        <v>2.6</v>
      </c>
      <c r="AH188" s="881">
        <v>-80</v>
      </c>
      <c r="AI188" s="881">
        <v>37033.33</v>
      </c>
      <c r="AJ188" s="879">
        <v>-31.4</v>
      </c>
      <c r="AK188" s="879">
        <v>5.5</v>
      </c>
      <c r="AL188" s="892">
        <v>168880</v>
      </c>
      <c r="AM188" s="886">
        <v>0.05</v>
      </c>
      <c r="AN188" s="879">
        <v>0.22</v>
      </c>
      <c r="AO188" s="753">
        <f>IF(U188="n/a","n/a",IF(AA188&lt;0,"n/a",IF(AA188="n/a","n/a",J188+U188-AA188)))</f>
        <v>-35.904357781076158</v>
      </c>
      <c r="AP188" s="754">
        <f>IF(U188="n/a","n/a",J188+U188)</f>
        <v>8.2689095456565198</v>
      </c>
      <c r="AQ188" s="902">
        <f>IF(OR(AC188&lt;0.01,AF188="n/a"),"n/a",(I188/SQRT(22.5*AC188*(I188/AF188))-1)*100)</f>
        <v>48.945615845676912</v>
      </c>
      <c r="AR188" s="663">
        <f>INDEX(Historical!$C$7:$C$1279,MATCH(B188,Historical!$B$7:$B$1301,0))*IF(AH188="n/a",1.03,IF(AH188&lt;0,1.01,IF(AH188&gt;10,1.1,(1+AH188/100))))</f>
        <v>4.8075999999999999</v>
      </c>
      <c r="AS188" s="900">
        <f>IF($AI188="n/a",1.03*AR188,IF($AI188&lt;0,1.01*AR188,IF($AI188&gt;10,1.1*AR188,(1+$AI188/100)*AR188)))</f>
        <v>5.2883599999999999</v>
      </c>
      <c r="AT188" s="900">
        <f>IF($AK188="n/a",1.03*AS188,IF($AK188&lt;0,1.01*AS188,IF($AK188&gt;10,1.1*AS188,(1+$AK188/100)*AS188)))</f>
        <v>5.5792197999999997</v>
      </c>
      <c r="AU188" s="900">
        <f>IF($AK188="n/a",1.03*AT188,IF($AK188&lt;0,1.01*AT188,IF($AK188&gt;10,1.1*AT188,(1+$AK188/100)*AT188)))</f>
        <v>5.886076888999999</v>
      </c>
      <c r="AV188" s="900">
        <f>IF($AK188="n/a",1.03*AU188,IF($AK188&lt;0,1.01*AU188,IF($AK188&gt;10,1.1*AU188,(1+$AK188/100)*AU188)))</f>
        <v>6.2098111178949988</v>
      </c>
      <c r="AW188" s="663">
        <f>SUM(AR188:AV188)</f>
        <v>27.771067806894997</v>
      </c>
      <c r="AX188" s="761">
        <f>AW188/I188*100</f>
        <v>31.123016706147034</v>
      </c>
      <c r="AY188" s="948">
        <v>1.3</v>
      </c>
      <c r="AZ188" s="886">
        <v>72.929999999999993</v>
      </c>
      <c r="BA188" s="886">
        <v>-29.74</v>
      </c>
      <c r="BB188" s="886">
        <v>-2.6</v>
      </c>
      <c r="BC188" s="886">
        <v>-13.73</v>
      </c>
      <c r="BE188" s="635">
        <v>1988</v>
      </c>
      <c r="BF188" s="912">
        <f>IF(BE188&gt;2008,0,IF(BE188&gt;2001,1,IF(BE188&gt;1990,2,IF(BE188&gt;1980,3,IF(BE188&gt;1973,4,IF(BE188&gt;1970,5,IF(BE188&gt;1960,6,IF(BE188&gt;1958,7,IF(BE188&gt;1953,8,9)))))))))</f>
        <v>3</v>
      </c>
      <c r="BG188" s="896">
        <v>1.6</v>
      </c>
    </row>
    <row r="189" spans="1:59" ht="11.25" customHeight="1" x14ac:dyDescent="0.2">
      <c r="A189" s="877" t="s">
        <v>166</v>
      </c>
      <c r="B189" s="889" t="s">
        <v>167</v>
      </c>
      <c r="C189" s="946" t="s">
        <v>131</v>
      </c>
      <c r="D189" s="946" t="s">
        <v>4347</v>
      </c>
      <c r="E189" s="746">
        <v>53</v>
      </c>
      <c r="F189" s="1185">
        <v>19</v>
      </c>
      <c r="G189" s="1197" t="s">
        <v>37</v>
      </c>
      <c r="H189" s="1197" t="s">
        <v>37</v>
      </c>
      <c r="I189" s="879">
        <v>47.7</v>
      </c>
      <c r="J189" s="663">
        <f>(M189/I189)*100</f>
        <v>1.7819706498951779</v>
      </c>
      <c r="K189" s="891">
        <v>0.21249999999999999</v>
      </c>
      <c r="L189" s="901">
        <v>4</v>
      </c>
      <c r="M189" s="654">
        <f>K189*L189</f>
        <v>0.85</v>
      </c>
      <c r="N189" s="884" t="s">
        <v>433</v>
      </c>
      <c r="O189" s="747">
        <v>0.19750000000000001</v>
      </c>
      <c r="P189" s="875">
        <v>43868</v>
      </c>
      <c r="Q189" s="875">
        <v>43881</v>
      </c>
      <c r="R189" s="654">
        <f>(K189-O189)/O189*100</f>
        <v>7.5949367088607511</v>
      </c>
      <c r="S189" s="714">
        <f>IF(INDEX(Historical!$D$7:$D$1277,MATCH(B189,Historical!$B$7:$B$1301,0))=0,"n/a",(INDEX(Historical!$C$7:$C$1279,MATCH(B189,Historical!$B$7:$B$1301,0))/INDEX(Historical!$D$7:$D$1277,MATCH(B189,Historical!$B$7:$B$1301,0))-1)*100)</f>
        <v>5.0531914893616969</v>
      </c>
      <c r="T189" s="714">
        <f>IF(INDEX(Historical!$F$7:$F$1270,MATCH(B189,Historical!$B$7:$B$1301,0))=0,"n/a",((INDEX(Historical!$C$7:$C$1279,MATCH(B189,Historical!$B$7:$B$1301,0))/INDEX(Historical!$F$7:$F$1270,MATCH(B189,Historical!$B$7:$B$1301,0)))^(1/3)-1)*100)</f>
        <v>4.6146886474063287</v>
      </c>
      <c r="U189" s="714">
        <f>IF(INDEX(Historical!$H$7:$H$1270,MATCH(B189,Historical!$B$7:$B$1301,0))=0,"n/a",((INDEX(Historical!$C$7:$C$1279,MATCH(B189,Historical!$B$7:$B$1301,0))/INDEX(Historical!$H$7:$H$1270,MATCH(B189,Historical!$B$7:$B$1301,0)))^(1/5)-1)*100)</f>
        <v>3.9783082120392388</v>
      </c>
      <c r="V189" s="714">
        <f>IF(INDEX(Historical!$O$7:$O$1270,MATCH(B189,Historical!$B$7:$B$1301,0))=0,"n/a",((INDEX(Historical!$C$7:$C$1279,MATCH(B189,Historical!$B$7:$B$1301,0))/INDEX(Historical!$O$7:$O$1270,MATCH(B189,Historical!$B$7:$B$1301,0)))^(1/10)-1)*100)</f>
        <v>2.9621275417430537</v>
      </c>
      <c r="W189" s="715">
        <f>IF(OR(U189&lt;=0,U189="n/a",V189&lt;=0,V189="n/a"),"n/a",U189/V189)</f>
        <v>1.3430577029435462</v>
      </c>
      <c r="X189" s="716" t="str">
        <f>IF(OR(AJ189&lt;=0,AJ189="n/a",U189&lt;=0,U189="n/a"),"n/a",U189/AJ189)</f>
        <v>n/a</v>
      </c>
      <c r="Y189" s="676"/>
      <c r="Z189" s="663" t="str">
        <f>IF(OR(AC189&lt;0.01,AC189="n/a"),"n/a",M189/AC189*100)</f>
        <v>n/a</v>
      </c>
      <c r="AA189" s="900" t="str">
        <f>IF(OR(AC189&lt;0.01,AC189="n/a"),"n/a",I189/AC189)</f>
        <v>n/a</v>
      </c>
      <c r="AB189" s="901">
        <v>12</v>
      </c>
      <c r="AC189" s="879">
        <v>-1.45</v>
      </c>
      <c r="AD189" s="879" t="s">
        <v>136</v>
      </c>
      <c r="AE189" s="879">
        <v>3.24</v>
      </c>
      <c r="AF189" s="879">
        <v>2.99</v>
      </c>
      <c r="AG189" s="879">
        <v>6.7</v>
      </c>
      <c r="AH189" s="879">
        <v>-153.69999999999999</v>
      </c>
      <c r="AI189" s="879">
        <v>17.75</v>
      </c>
      <c r="AJ189" s="879">
        <v>-24.7</v>
      </c>
      <c r="AK189" s="879">
        <v>9.8000000000000007</v>
      </c>
      <c r="AL189" s="892">
        <v>2320</v>
      </c>
      <c r="AM189" s="886">
        <v>0.89999999999999991</v>
      </c>
      <c r="AN189" s="879">
        <v>1.51</v>
      </c>
      <c r="AO189" s="753" t="str">
        <f>IF(U189="n/a","n/a",IF(AA189&lt;0,"n/a",IF(AA189="n/a","n/a",J189+U189-AA189)))</f>
        <v>n/a</v>
      </c>
      <c r="AP189" s="754">
        <f>IF(U189="n/a","n/a",J189+U189)</f>
        <v>5.7602788619344167</v>
      </c>
      <c r="AQ189" s="902" t="str">
        <f>IF(OR(AC189&lt;0.01,AF189="n/a"),"n/a",(I189/SQRT(22.5*AC189*(I189/AF189))-1)*100)</f>
        <v>n/a</v>
      </c>
      <c r="AR189" s="663">
        <f>INDEX(Historical!$C$7:$C$1279,MATCH(B189,Historical!$B$7:$B$1301,0))*IF(AH189="n/a",1.03,IF(AH189&lt;0,1.01,IF(AH189&gt;10,1.1,(1+AH189/100))))</f>
        <v>0.79790000000000005</v>
      </c>
      <c r="AS189" s="900">
        <f>IF($AI189="n/a",1.03*AR189,IF($AI189&lt;0,1.01*AR189,IF($AI189&gt;10,1.1*AR189,(1+$AI189/100)*AR189)))</f>
        <v>0.87769000000000008</v>
      </c>
      <c r="AT189" s="900">
        <f>IF($AK189="n/a",1.03*AS189,IF($AK189&lt;0,1.01*AS189,IF($AK189&gt;10,1.1*AS189,(1+$AK189/100)*AS189)))</f>
        <v>0.96370362000000021</v>
      </c>
      <c r="AU189" s="900">
        <f>IF($AK189="n/a",1.03*AT189,IF($AK189&lt;0,1.01*AT189,IF($AK189&gt;10,1.1*AT189,(1+$AK189/100)*AT189)))</f>
        <v>1.0581465747600003</v>
      </c>
      <c r="AV189" s="900">
        <f>IF($AK189="n/a",1.03*AU189,IF($AK189&lt;0,1.01*AU189,IF($AK189&gt;10,1.1*AU189,(1+$AK189/100)*AU189)))</f>
        <v>1.1618449390864805</v>
      </c>
      <c r="AW189" s="663">
        <f>SUM(AR189:AV189)</f>
        <v>4.8592851338464804</v>
      </c>
      <c r="AX189" s="761">
        <f>AW189/I189*100</f>
        <v>10.187180574101635</v>
      </c>
      <c r="AY189" s="948">
        <v>0</v>
      </c>
      <c r="AZ189" s="886">
        <v>20.03</v>
      </c>
      <c r="BA189" s="886">
        <v>-17.010000000000002</v>
      </c>
      <c r="BB189" s="886">
        <v>2.77</v>
      </c>
      <c r="BC189" s="886">
        <v>-5.81</v>
      </c>
      <c r="BE189" s="635">
        <v>1968</v>
      </c>
      <c r="BF189" s="912">
        <f>IF(BE189&gt;2008,0,IF(BE189&gt;2001,1,IF(BE189&gt;1990,2,IF(BE189&gt;1980,3,IF(BE189&gt;1973,4,IF(BE189&gt;1970,5,IF(BE189&gt;1960,6,IF(BE189&gt;1958,7,IF(BE189&gt;1953,8,9)))))))))</f>
        <v>6</v>
      </c>
      <c r="BG189" s="896">
        <v>1.6</v>
      </c>
    </row>
    <row r="190" spans="1:59" ht="11.25" customHeight="1" x14ac:dyDescent="0.2">
      <c r="A190" s="877" t="s">
        <v>510</v>
      </c>
      <c r="B190" s="889" t="s">
        <v>511</v>
      </c>
      <c r="C190" s="946" t="s">
        <v>108</v>
      </c>
      <c r="D190" s="946" t="s">
        <v>4345</v>
      </c>
      <c r="E190" s="746">
        <v>22</v>
      </c>
      <c r="F190" s="1185">
        <v>154</v>
      </c>
      <c r="G190" s="1197" t="s">
        <v>106</v>
      </c>
      <c r="H190" s="1197" t="s">
        <v>106</v>
      </c>
      <c r="I190" s="888">
        <v>49.75</v>
      </c>
      <c r="J190" s="663">
        <f>(M190/I190)*100</f>
        <v>3.658291457286432</v>
      </c>
      <c r="K190" s="898">
        <v>0.45500000000000002</v>
      </c>
      <c r="L190" s="901">
        <v>4</v>
      </c>
      <c r="M190" s="654">
        <f>K190*L190</f>
        <v>1.82</v>
      </c>
      <c r="N190" s="884" t="s">
        <v>318</v>
      </c>
      <c r="O190" s="748">
        <v>0.45</v>
      </c>
      <c r="P190" s="875">
        <v>43993</v>
      </c>
      <c r="Q190" s="875">
        <v>44008</v>
      </c>
      <c r="R190" s="654">
        <f>(K190-O190)/O190*100</f>
        <v>1.111111111111112</v>
      </c>
      <c r="S190" s="714">
        <f>IF(INDEX(Historical!$D$7:$D$1277,MATCH(B190,Historical!$B$7:$B$1301,0))=0,"n/a",(INDEX(Historical!$C$7:$C$1279,MATCH(B190,Historical!$B$7:$B$1301,0))/INDEX(Historical!$D$7:$D$1277,MATCH(B190,Historical!$B$7:$B$1301,0))-1)*100)</f>
        <v>2.2857142857142909</v>
      </c>
      <c r="T190" s="714">
        <f>IF(INDEX(Historical!$F$7:$F$1270,MATCH(B190,Historical!$B$7:$B$1301,0))=0,"n/a",((INDEX(Historical!$C$7:$C$1279,MATCH(B190,Historical!$B$7:$B$1301,0))/INDEX(Historical!$F$7:$F$1270,MATCH(B190,Historical!$B$7:$B$1301,0)))^(1/3)-1)*100)</f>
        <v>2.4240983937142913</v>
      </c>
      <c r="U190" s="714">
        <f>IF(INDEX(Historical!$H$7:$H$1270,MATCH(B190,Historical!$B$7:$B$1301,0))=0,"n/a",((INDEX(Historical!$C$7:$C$1279,MATCH(B190,Historical!$B$7:$B$1301,0))/INDEX(Historical!$H$7:$H$1270,MATCH(B190,Historical!$B$7:$B$1301,0)))^(1/5)-1)*100)</f>
        <v>2.7574885149268979</v>
      </c>
      <c r="V190" s="714">
        <f>IF(INDEX(Historical!$O$7:$O$1270,MATCH(B190,Historical!$B$7:$B$1301,0))=0,"n/a",((INDEX(Historical!$C$7:$C$1279,MATCH(B190,Historical!$B$7:$B$1301,0))/INDEX(Historical!$O$7:$O$1270,MATCH(B190,Historical!$B$7:$B$1301,0)))^(1/10)-1)*100)</f>
        <v>6.9933152697144729</v>
      </c>
      <c r="W190" s="715">
        <f>IF(OR(U190&lt;=0,U190="n/a",V190&lt;=0,V190="n/a"),"n/a",U190/V190)</f>
        <v>0.39430347533001786</v>
      </c>
      <c r="X190" s="716" t="str">
        <f>IF(OR(AJ190&lt;=0,AJ190="n/a",U190&lt;=0,U190="n/a"),"n/a",U190/AJ190)</f>
        <v>n/a</v>
      </c>
      <c r="Y190" s="890"/>
      <c r="Z190" s="663" t="str">
        <f>IF(OR(AC190&lt;0.01,AC190="n/a"),"n/a",M190/AC190*100)</f>
        <v>n/a</v>
      </c>
      <c r="AA190" s="900" t="str">
        <f>IF(OR(AC190&lt;0.01,AC190="n/a"),"n/a",I190/AC190)</f>
        <v>n/a</v>
      </c>
      <c r="AB190" s="901">
        <v>12</v>
      </c>
      <c r="AC190" s="879" t="s">
        <v>136</v>
      </c>
      <c r="AD190" s="879" t="s">
        <v>136</v>
      </c>
      <c r="AE190" s="879" t="s">
        <v>136</v>
      </c>
      <c r="AF190" s="879" t="s">
        <v>136</v>
      </c>
      <c r="AG190" s="879" t="s">
        <v>136</v>
      </c>
      <c r="AH190" s="879" t="s">
        <v>136</v>
      </c>
      <c r="AI190" s="879" t="s">
        <v>136</v>
      </c>
      <c r="AJ190" s="879" t="s">
        <v>136</v>
      </c>
      <c r="AK190" s="879" t="s">
        <v>136</v>
      </c>
      <c r="AL190" s="892" t="s">
        <v>136</v>
      </c>
      <c r="AM190" s="886" t="s">
        <v>136</v>
      </c>
      <c r="AN190" s="879" t="s">
        <v>136</v>
      </c>
      <c r="AO190" s="753" t="str">
        <f>IF(U190="n/a","n/a",IF(AA190&lt;0,"n/a",IF(AA190="n/a","n/a",J190+U190-AA190)))</f>
        <v>n/a</v>
      </c>
      <c r="AP190" s="754">
        <f>IF(U190="n/a","n/a",J190+U190)</f>
        <v>6.41577997221333</v>
      </c>
      <c r="AQ190" s="902" t="str">
        <f>IF(OR(AC190&lt;0.01,AF190="n/a"),"n/a",(I190/SQRT(22.5*AC190*(I190/AF190))-1)*100)</f>
        <v>n/a</v>
      </c>
      <c r="AR190" s="663">
        <f>INDEX(Historical!$C$7:$C$1279,MATCH(B190,Historical!$B$7:$B$1301,0))*IF(AH190="n/a",1.03,IF(AH190&lt;0,1.01,IF(AH190&gt;10,1.1,(1+AH190/100))))</f>
        <v>1.8437000000000001</v>
      </c>
      <c r="AS190" s="900">
        <f>IF($AI190="n/a",1.03*AR190,IF($AI190&lt;0,1.01*AR190,IF($AI190&gt;10,1.1*AR190,(1+$AI190/100)*AR190)))</f>
        <v>1.8990110000000002</v>
      </c>
      <c r="AT190" s="900">
        <f>IF($AK190="n/a",1.03*AS190,IF($AK190&lt;0,1.01*AS190,IF($AK190&gt;10,1.1*AS190,(1+$AK190/100)*AS190)))</f>
        <v>1.9559813300000002</v>
      </c>
      <c r="AU190" s="900">
        <f>IF($AK190="n/a",1.03*AT190,IF($AK190&lt;0,1.01*AT190,IF($AK190&gt;10,1.1*AT190,(1+$AK190/100)*AT190)))</f>
        <v>2.0146607699000003</v>
      </c>
      <c r="AV190" s="900">
        <f>IF($AK190="n/a",1.03*AU190,IF($AK190&lt;0,1.01*AU190,IF($AK190&gt;10,1.1*AU190,(1+$AK190/100)*AU190)))</f>
        <v>2.0751005929970003</v>
      </c>
      <c r="AW190" s="663">
        <f>SUM(AR190:AV190)</f>
        <v>9.7884536928970007</v>
      </c>
      <c r="AX190" s="761">
        <f>AW190/I190*100</f>
        <v>19.675283804818093</v>
      </c>
      <c r="AY190" s="948" t="s">
        <v>136</v>
      </c>
      <c r="AZ190" s="886" t="s">
        <v>136</v>
      </c>
      <c r="BA190" s="886" t="s">
        <v>136</v>
      </c>
      <c r="BB190" s="886" t="s">
        <v>136</v>
      </c>
      <c r="BC190" s="886" t="s">
        <v>136</v>
      </c>
      <c r="BD190" s="921" t="s">
        <v>4271</v>
      </c>
      <c r="BE190" s="635">
        <v>1999</v>
      </c>
      <c r="BF190" s="912">
        <f>IF(BE190&gt;2008,0,IF(BE190&gt;2001,1,IF(BE190&gt;1990,2,IF(BE190&gt;1980,3,IF(BE190&gt;1973,4,IF(BE190&gt;1970,5,IF(BE190&gt;1960,6,IF(BE190&gt;1958,7,IF(BE190&gt;1953,8,9)))))))))</f>
        <v>2</v>
      </c>
      <c r="BG190" s="896" t="s">
        <v>136</v>
      </c>
    </row>
    <row r="191" spans="1:59" ht="11.25" customHeight="1" x14ac:dyDescent="0.2">
      <c r="A191" s="885" t="s">
        <v>539</v>
      </c>
      <c r="B191" s="889" t="s">
        <v>540</v>
      </c>
      <c r="C191" s="946" t="s">
        <v>131</v>
      </c>
      <c r="D191" s="946" t="s">
        <v>4334</v>
      </c>
      <c r="E191" s="746">
        <v>17</v>
      </c>
      <c r="F191" s="1185">
        <v>214</v>
      </c>
      <c r="G191" s="1182" t="s">
        <v>37</v>
      </c>
      <c r="H191" s="1182" t="s">
        <v>115</v>
      </c>
      <c r="I191" s="888">
        <v>81.180000000000007</v>
      </c>
      <c r="J191" s="663">
        <f>(M191/I191)*100</f>
        <v>4.6316826804631681</v>
      </c>
      <c r="K191" s="891">
        <v>0.94</v>
      </c>
      <c r="L191" s="901">
        <v>4</v>
      </c>
      <c r="M191" s="654">
        <f>K191*L191</f>
        <v>3.76</v>
      </c>
      <c r="N191" s="884" t="s">
        <v>325</v>
      </c>
      <c r="O191" s="747">
        <v>0.91749999999999998</v>
      </c>
      <c r="P191" s="875">
        <v>43888</v>
      </c>
      <c r="Q191" s="875">
        <v>43909</v>
      </c>
      <c r="R191" s="654">
        <f>(K191-O191)/O191*100</f>
        <v>2.4523160762942742</v>
      </c>
      <c r="S191" s="714">
        <f>IF(INDEX(Historical!$D$7:$D$1277,MATCH(B191,Historical!$B$7:$B$1301,0))=0,"n/a",(INDEX(Historical!$C$7:$C$1279,MATCH(B191,Historical!$B$7:$B$1301,0))/INDEX(Historical!$D$7:$D$1277,MATCH(B191,Historical!$B$7:$B$1301,0))-1)*100)</f>
        <v>9.8802395209580887</v>
      </c>
      <c r="T191" s="714">
        <f>IF(INDEX(Historical!$F$7:$F$1270,MATCH(B191,Historical!$B$7:$B$1301,0))=0,"n/a",((INDEX(Historical!$C$7:$C$1279,MATCH(B191,Historical!$B$7:$B$1301,0))/INDEX(Historical!$F$7:$F$1270,MATCH(B191,Historical!$B$7:$B$1301,0)))^(1/3)-1)*100)</f>
        <v>9.43830154913603</v>
      </c>
      <c r="U191" s="714">
        <f>IF(INDEX(Historical!$H$7:$H$1270,MATCH(B191,Historical!$B$7:$B$1301,0))=0,"n/a",((INDEX(Historical!$C$7:$C$1279,MATCH(B191,Historical!$B$7:$B$1301,0))/INDEX(Historical!$H$7:$H$1270,MATCH(B191,Historical!$B$7:$B$1301,0)))^(1/5)-1)*100)</f>
        <v>8.8656737051164392</v>
      </c>
      <c r="V191" s="714">
        <f>IF(INDEX(Historical!$O$7:$O$1270,MATCH(B191,Historical!$B$7:$B$1301,0))=0,"n/a",((INDEX(Historical!$C$7:$C$1279,MATCH(B191,Historical!$B$7:$B$1301,0))/INDEX(Historical!$O$7:$O$1270,MATCH(B191,Historical!$B$7:$B$1301,0)))^(1/10)-1)*100)</f>
        <v>7.686881780010979</v>
      </c>
      <c r="W191" s="715">
        <f>IF(OR(U191&lt;=0,U191="n/a",V191&lt;=0,V191="n/a"),"n/a",U191/V191)</f>
        <v>1.1533511193278396</v>
      </c>
      <c r="X191" s="716" t="str">
        <f>IF(OR(AJ191&lt;=0,AJ191="n/a",U191&lt;=0,U191="n/a"),"n/a",U191/AJ191)</f>
        <v>n/a</v>
      </c>
      <c r="Y191" s="683"/>
      <c r="Z191" s="663">
        <f>IF(OR(AC191&lt;0.01,AC191="n/a"),"n/a",M191/AC191*100)</f>
        <v>174.88372093023256</v>
      </c>
      <c r="AA191" s="900">
        <f>IF(OR(AC191&lt;0.01,AC191="n/a"),"n/a",I191/AC191)</f>
        <v>37.758139534883725</v>
      </c>
      <c r="AB191" s="901">
        <v>12</v>
      </c>
      <c r="AC191" s="879">
        <v>2.15</v>
      </c>
      <c r="AD191" s="879">
        <v>7.95</v>
      </c>
      <c r="AE191" s="879">
        <v>4</v>
      </c>
      <c r="AF191" s="879">
        <v>2.38</v>
      </c>
      <c r="AG191" s="879">
        <v>6.3</v>
      </c>
      <c r="AH191" s="879">
        <v>-56.499999999999993</v>
      </c>
      <c r="AI191" s="879">
        <v>6.419999999999999</v>
      </c>
      <c r="AJ191" s="879">
        <v>-5.8999999999999995</v>
      </c>
      <c r="AK191" s="879">
        <v>4.72</v>
      </c>
      <c r="AL191" s="892">
        <v>68910</v>
      </c>
      <c r="AM191" s="886">
        <v>0.2</v>
      </c>
      <c r="AN191" s="879">
        <v>1.4</v>
      </c>
      <c r="AO191" s="753">
        <f>IF(U191="n/a","n/a",IF(AA191&lt;0,"n/a",IF(AA191="n/a","n/a",J191+U191-AA191)))</f>
        <v>-24.260783149304118</v>
      </c>
      <c r="AP191" s="754">
        <f>IF(U191="n/a","n/a",J191+U191)</f>
        <v>13.497356385579607</v>
      </c>
      <c r="AQ191" s="902">
        <f>IF(OR(AC191&lt;0.01,AF191="n/a"),"n/a",(I191/SQRT(22.5*AC191*(I191/AF191))-1)*100)</f>
        <v>99.849245508289471</v>
      </c>
      <c r="AR191" s="663">
        <f>INDEX(Historical!$C$7:$C$1279,MATCH(B191,Historical!$B$7:$B$1301,0))*IF(AH191="n/a",1.03,IF(AH191&lt;0,1.01,IF(AH191&gt;10,1.1,(1+AH191/100))))</f>
        <v>3.7067000000000001</v>
      </c>
      <c r="AS191" s="900">
        <f>IF($AI191="n/a",1.03*AR191,IF($AI191&lt;0,1.01*AR191,IF($AI191&gt;10,1.1*AR191,(1+$AI191/100)*AR191)))</f>
        <v>3.9446701400000004</v>
      </c>
      <c r="AT191" s="900">
        <f>IF($AK191="n/a",1.03*AS191,IF($AK191&lt;0,1.01*AS191,IF($AK191&gt;10,1.1*AS191,(1+$AK191/100)*AS191)))</f>
        <v>4.1308585706079999</v>
      </c>
      <c r="AU191" s="900">
        <f>IF($AK191="n/a",1.03*AT191,IF($AK191&lt;0,1.01*AT191,IF($AK191&gt;10,1.1*AT191,(1+$AK191/100)*AT191)))</f>
        <v>4.3258350951406968</v>
      </c>
      <c r="AV191" s="900">
        <f>IF($AK191="n/a",1.03*AU191,IF($AK191&lt;0,1.01*AU191,IF($AK191&gt;10,1.1*AU191,(1+$AK191/100)*AU191)))</f>
        <v>4.5300145116313368</v>
      </c>
      <c r="AW191" s="663">
        <f>SUM(AR191:AV191)</f>
        <v>20.638078317380035</v>
      </c>
      <c r="AX191" s="761">
        <f>AW191/I191*100</f>
        <v>25.422614335279668</v>
      </c>
      <c r="AY191" s="948">
        <v>0.43</v>
      </c>
      <c r="AZ191" s="886">
        <v>40.47</v>
      </c>
      <c r="BA191" s="886">
        <v>-10.68</v>
      </c>
      <c r="BB191" s="886">
        <v>0.15</v>
      </c>
      <c r="BC191" s="886">
        <v>0.06</v>
      </c>
      <c r="BE191" s="635">
        <v>2004</v>
      </c>
      <c r="BF191" s="912">
        <f>IF(BE191&gt;2008,0,IF(BE191&gt;2001,1,IF(BE191&gt;1990,2,IF(BE191&gt;1980,3,IF(BE191&gt;1973,4,IF(BE191&gt;1970,5,IF(BE191&gt;1960,6,IF(BE191&gt;1958,7,IF(BE191&gt;1953,8,9)))))))))</f>
        <v>1</v>
      </c>
      <c r="BG191" s="896">
        <v>1.7000000000000002</v>
      </c>
    </row>
    <row r="192" spans="1:59" ht="11.25" customHeight="1" x14ac:dyDescent="0.2">
      <c r="A192" s="877" t="s">
        <v>206</v>
      </c>
      <c r="B192" s="889" t="s">
        <v>207</v>
      </c>
      <c r="C192" s="946" t="s">
        <v>112</v>
      </c>
      <c r="D192" s="946" t="s">
        <v>211</v>
      </c>
      <c r="E192" s="746">
        <v>33</v>
      </c>
      <c r="F192" s="1185">
        <v>81</v>
      </c>
      <c r="G192" s="1185" t="s">
        <v>37</v>
      </c>
      <c r="H192" s="1185" t="s">
        <v>37</v>
      </c>
      <c r="I192" s="879">
        <v>46.52</v>
      </c>
      <c r="J192" s="663">
        <f>(M192/I192)*100</f>
        <v>1.805674978503869</v>
      </c>
      <c r="K192" s="898">
        <v>0.21</v>
      </c>
      <c r="L192" s="901">
        <v>4</v>
      </c>
      <c r="M192" s="654">
        <f>K192*L192</f>
        <v>0.84</v>
      </c>
      <c r="N192" s="884" t="s">
        <v>208</v>
      </c>
      <c r="O192" s="748">
        <v>0.19</v>
      </c>
      <c r="P192" s="1200">
        <v>43628</v>
      </c>
      <c r="Q192" s="1200">
        <v>43644</v>
      </c>
      <c r="R192" s="654">
        <f>(K192-O192)/O192*100</f>
        <v>10.52631578947368</v>
      </c>
      <c r="S192" s="714">
        <f>IF(INDEX(Historical!$D$7:$D$1277,MATCH(B192,Historical!$B$7:$B$1301,0))=0,"n/a",(INDEX(Historical!$C$7:$C$1279,MATCH(B192,Historical!$B$7:$B$1301,0))/INDEX(Historical!$D$7:$D$1277,MATCH(B192,Historical!$B$7:$B$1301,0))-1)*100)</f>
        <v>9.3333333333333268</v>
      </c>
      <c r="T192" s="714">
        <f>IF(INDEX(Historical!$F$7:$F$1270,MATCH(B192,Historical!$B$7:$B$1301,0))=0,"n/a",((INDEX(Historical!$C$7:$C$1279,MATCH(B192,Historical!$B$7:$B$1301,0))/INDEX(Historical!$F$7:$F$1270,MATCH(B192,Historical!$B$7:$B$1301,0)))^(1/3)-1)*100)</f>
        <v>5.6678852579815864</v>
      </c>
      <c r="U192" s="714">
        <f>IF(INDEX(Historical!$H$7:$H$1270,MATCH(B192,Historical!$B$7:$B$1301,0))=0,"n/a",((INDEX(Historical!$C$7:$C$1279,MATCH(B192,Historical!$B$7:$B$1301,0))/INDEX(Historical!$H$7:$H$1270,MATCH(B192,Historical!$B$7:$B$1301,0)))^(1/5)-1)*100)</f>
        <v>5.2465880290959443</v>
      </c>
      <c r="V192" s="714">
        <f>IF(INDEX(Historical!$O$7:$O$1270,MATCH(B192,Historical!$B$7:$B$1301,0))=0,"n/a",((INDEX(Historical!$C$7:$C$1279,MATCH(B192,Historical!$B$7:$B$1301,0))/INDEX(Historical!$O$7:$O$1270,MATCH(B192,Historical!$B$7:$B$1301,0)))^(1/10)-1)*100)</f>
        <v>13.555611844396509</v>
      </c>
      <c r="W192" s="715">
        <f>IF(OR(U192&lt;=0,U192="n/a",V192&lt;=0,V192="n/a"),"n/a",U192/V192)</f>
        <v>0.38704177202187517</v>
      </c>
      <c r="X192" s="716">
        <f>IF(OR(AJ192&lt;=0,AJ192="n/a",U192&lt;=0,U192="n/a"),"n/a",U192/AJ192)</f>
        <v>1.1659084509102098</v>
      </c>
      <c r="Y192" s="890"/>
      <c r="Z192" s="663">
        <f>IF(OR(AC192&lt;0.01,AC192="n/a"),"n/a",M192/AC192*100)</f>
        <v>40</v>
      </c>
      <c r="AA192" s="900">
        <f>IF(OR(AC192&lt;0.01,AC192="n/a"),"n/a",I192/AC192)</f>
        <v>22.152380952380952</v>
      </c>
      <c r="AB192" s="901">
        <v>7</v>
      </c>
      <c r="AC192" s="879">
        <v>2.1</v>
      </c>
      <c r="AD192" s="879">
        <v>2.74</v>
      </c>
      <c r="AE192" s="879">
        <v>2.09</v>
      </c>
      <c r="AF192" s="879">
        <v>6.2</v>
      </c>
      <c r="AG192" s="879">
        <v>27.3</v>
      </c>
      <c r="AH192" s="879">
        <v>9.7000000000000011</v>
      </c>
      <c r="AI192" s="879">
        <v>2.42</v>
      </c>
      <c r="AJ192" s="879">
        <v>4.5</v>
      </c>
      <c r="AK192" s="879">
        <v>8</v>
      </c>
      <c r="AL192" s="892">
        <v>5620</v>
      </c>
      <c r="AM192" s="886">
        <v>0.4</v>
      </c>
      <c r="AN192" s="879">
        <v>0.84</v>
      </c>
      <c r="AO192" s="753">
        <f>IF(U192="n/a","n/a",IF(AA192&lt;0,"n/a",IF(AA192="n/a","n/a",J192+U192-AA192)))</f>
        <v>-15.10011794478114</v>
      </c>
      <c r="AP192" s="754">
        <f>IF(U192="n/a","n/a",J192+U192)</f>
        <v>7.0522630075998132</v>
      </c>
      <c r="AQ192" s="902">
        <f>IF(OR(AC192&lt;0.01,AF192="n/a"),"n/a",(I192/SQRT(22.5*AC192*(I192/AF192))-1)*100)</f>
        <v>147.06702815656402</v>
      </c>
      <c r="AR192" s="663">
        <f>INDEX(Historical!$C$7:$C$1279,MATCH(B192,Historical!$B$7:$B$1301,0))*IF(AH192="n/a",1.03,IF(AH192&lt;0,1.01,IF(AH192&gt;10,1.1,(1+AH192/100))))</f>
        <v>0.8995399999999999</v>
      </c>
      <c r="AS192" s="900">
        <f>IF($AI192="n/a",1.03*AR192,IF($AI192&lt;0,1.01*AR192,IF($AI192&gt;10,1.1*AR192,(1+$AI192/100)*AR192)))</f>
        <v>0.92130886799999989</v>
      </c>
      <c r="AT192" s="900">
        <f>IF($AK192="n/a",1.03*AS192,IF($AK192&lt;0,1.01*AS192,IF($AK192&gt;10,1.1*AS192,(1+$AK192/100)*AS192)))</f>
        <v>0.99501357743999996</v>
      </c>
      <c r="AU192" s="900">
        <f>IF($AK192="n/a",1.03*AT192,IF($AK192&lt;0,1.01*AT192,IF($AK192&gt;10,1.1*AT192,(1+$AK192/100)*AT192)))</f>
        <v>1.0746146636352001</v>
      </c>
      <c r="AV192" s="900">
        <f>IF($AK192="n/a",1.03*AU192,IF($AK192&lt;0,1.01*AU192,IF($AK192&gt;10,1.1*AU192,(1+$AK192/100)*AU192)))</f>
        <v>1.1605838367260162</v>
      </c>
      <c r="AW192" s="663">
        <f>SUM(AR192:AV192)</f>
        <v>5.0510609458012157</v>
      </c>
      <c r="AX192" s="761">
        <f>AW192/I192*100</f>
        <v>10.857826624680172</v>
      </c>
      <c r="AY192" s="948">
        <v>1.41</v>
      </c>
      <c r="AZ192" s="886">
        <v>49.68</v>
      </c>
      <c r="BA192" s="886">
        <v>-20.23</v>
      </c>
      <c r="BB192" s="886">
        <v>2.85</v>
      </c>
      <c r="BC192" s="886">
        <v>-5.84</v>
      </c>
      <c r="BE192" s="635">
        <v>1987</v>
      </c>
      <c r="BF192" s="912">
        <f>IF(BE192&gt;2008,0,IF(BE192&gt;2001,1,IF(BE192&gt;1990,2,IF(BE192&gt;1980,3,IF(BE192&gt;1973,4,IF(BE192&gt;1970,5,IF(BE192&gt;1960,6,IF(BE192&gt;1958,7,IF(BE192&gt;1953,8,9)))))))))</f>
        <v>3</v>
      </c>
      <c r="BG192" s="896">
        <v>11.1</v>
      </c>
    </row>
    <row r="193" spans="1:59" s="550" customFormat="1" ht="11.25" customHeight="1" x14ac:dyDescent="0.2">
      <c r="A193" s="877" t="s">
        <v>1113</v>
      </c>
      <c r="B193" s="889" t="s">
        <v>1114</v>
      </c>
      <c r="C193" s="946" t="s">
        <v>245</v>
      </c>
      <c r="D193" s="946" t="s">
        <v>4354</v>
      </c>
      <c r="E193" s="746">
        <v>9</v>
      </c>
      <c r="F193" s="1185">
        <v>460</v>
      </c>
      <c r="G193" s="1199" t="s">
        <v>106</v>
      </c>
      <c r="H193" s="1199" t="s">
        <v>106</v>
      </c>
      <c r="I193" s="888">
        <v>25.79</v>
      </c>
      <c r="J193" s="663">
        <f>(M193/I193)*100</f>
        <v>2.3264831329972857</v>
      </c>
      <c r="K193" s="891">
        <v>0.15</v>
      </c>
      <c r="L193" s="901">
        <v>4</v>
      </c>
      <c r="M193" s="654">
        <f>K193*L193</f>
        <v>0.6</v>
      </c>
      <c r="N193" s="884" t="s">
        <v>719</v>
      </c>
      <c r="O193" s="747">
        <v>0.1</v>
      </c>
      <c r="P193" s="875">
        <v>43735</v>
      </c>
      <c r="Q193" s="875">
        <v>43773</v>
      </c>
      <c r="R193" s="654">
        <f>(K193-O193)/O193*100</f>
        <v>49.999999999999986</v>
      </c>
      <c r="S193" s="714">
        <f>IF(INDEX(Historical!$D$7:$D$1277,MATCH(B193,Historical!$B$7:$B$1301,0))=0,"n/a",(INDEX(Historical!$C$7:$C$1279,MATCH(B193,Historical!$B$7:$B$1301,0))/INDEX(Historical!$D$7:$D$1277,MATCH(B193,Historical!$B$7:$B$1301,0))-1)*100)</f>
        <v>12.5</v>
      </c>
      <c r="T193" s="714">
        <f>IF(INDEX(Historical!$F$7:$F$1270,MATCH(B193,Historical!$B$7:$B$1301,0))=0,"n/a",((INDEX(Historical!$C$7:$C$1279,MATCH(B193,Historical!$B$7:$B$1301,0))/INDEX(Historical!$F$7:$F$1270,MATCH(B193,Historical!$B$7:$B$1301,0)))^(1/3)-1)*100)</f>
        <v>17.134499842861995</v>
      </c>
      <c r="U193" s="714">
        <f>IF(INDEX(Historical!$H$7:$H$1270,MATCH(B193,Historical!$B$7:$B$1301,0))=0,"n/a",((INDEX(Historical!$C$7:$C$1279,MATCH(B193,Historical!$B$7:$B$1301,0))/INDEX(Historical!$H$7:$H$1270,MATCH(B193,Historical!$B$7:$B$1301,0)))^(1/5)-1)*100)</f>
        <v>13.396657763302722</v>
      </c>
      <c r="V193" s="714">
        <f>IF(INDEX(Historical!$O$7:$O$1270,MATCH(B193,Historical!$B$7:$B$1301,0))=0,"n/a",((INDEX(Historical!$C$7:$C$1279,MATCH(B193,Historical!$B$7:$B$1301,0))/INDEX(Historical!$O$7:$O$1270,MATCH(B193,Historical!$B$7:$B$1301,0)))^(1/10)-1)*100)</f>
        <v>10.894307469981591</v>
      </c>
      <c r="W193" s="715">
        <f>IF(OR(U193&lt;=0,U193="n/a",V193&lt;=0,V193="n/a"),"n/a",U193/V193)</f>
        <v>1.2296933788784794</v>
      </c>
      <c r="X193" s="716" t="str">
        <f>IF(OR(AJ193&lt;=0,AJ193="n/a",U193&lt;=0,U193="n/a"),"n/a",U193/AJ193)</f>
        <v>n/a</v>
      </c>
      <c r="Y193" s="685" t="s">
        <v>4400</v>
      </c>
      <c r="Z193" s="663" t="str">
        <f>IF(OR(AC193&lt;0.01,AC193="n/a"),"n/a",M193/AC193*100)</f>
        <v>n/a</v>
      </c>
      <c r="AA193" s="900" t="str">
        <f>IF(OR(AC193&lt;0.01,AC193="n/a"),"n/a",I193/AC193)</f>
        <v>n/a</v>
      </c>
      <c r="AB193" s="901">
        <v>1</v>
      </c>
      <c r="AC193" s="879">
        <v>-5.56</v>
      </c>
      <c r="AD193" s="879" t="s">
        <v>136</v>
      </c>
      <c r="AE193" s="879">
        <v>0.11</v>
      </c>
      <c r="AF193" s="879">
        <v>0.44</v>
      </c>
      <c r="AG193" s="879">
        <v>-8.3000000000000007</v>
      </c>
      <c r="AH193" s="879">
        <v>-28.499999999999996</v>
      </c>
      <c r="AI193" s="879">
        <v>86.5</v>
      </c>
      <c r="AJ193" s="879">
        <v>-10.9</v>
      </c>
      <c r="AK193" s="879" t="s">
        <v>136</v>
      </c>
      <c r="AL193" s="892">
        <v>615.83000000000004</v>
      </c>
      <c r="AM193" s="886">
        <v>19.8</v>
      </c>
      <c r="AN193" s="879">
        <v>0.41</v>
      </c>
      <c r="AO193" s="753" t="str">
        <f>IF(U193="n/a","n/a",IF(AA193&lt;0,"n/a",IF(AA193="n/a","n/a",J193+U193-AA193)))</f>
        <v>n/a</v>
      </c>
      <c r="AP193" s="754">
        <f>IF(U193="n/a","n/a",J193+U193)</f>
        <v>15.723140896300007</v>
      </c>
      <c r="AQ193" s="902" t="str">
        <f>IF(OR(AC193&lt;0.01,AF193="n/a"),"n/a",(I193/SQRT(22.5*AC193*(I193/AF193))-1)*100)</f>
        <v>n/a</v>
      </c>
      <c r="AR193" s="663">
        <f>INDEX(Historical!$C$7:$C$1279,MATCH(B193,Historical!$B$7:$B$1301,0))*IF(AH193="n/a",1.03,IF(AH193&lt;0,1.01,IF(AH193&gt;10,1.1,(1+AH193/100))))</f>
        <v>0.45450000000000002</v>
      </c>
      <c r="AS193" s="900">
        <f>IF($AI193="n/a",1.03*AR193,IF($AI193&lt;0,1.01*AR193,IF($AI193&gt;10,1.1*AR193,(1+$AI193/100)*AR193)))</f>
        <v>0.49995000000000006</v>
      </c>
      <c r="AT193" s="900">
        <f>IF($AK193="n/a",1.03*AS193,IF($AK193&lt;0,1.01*AS193,IF($AK193&gt;10,1.1*AS193,(1+$AK193/100)*AS193)))</f>
        <v>0.51494850000000003</v>
      </c>
      <c r="AU193" s="900">
        <f>IF($AK193="n/a",1.03*AT193,IF($AK193&lt;0,1.01*AT193,IF($AK193&gt;10,1.1*AT193,(1+$AK193/100)*AT193)))</f>
        <v>0.53039695500000006</v>
      </c>
      <c r="AV193" s="900">
        <f>IF($AK193="n/a",1.03*AU193,IF($AK193&lt;0,1.01*AU193,IF($AK193&gt;10,1.1*AU193,(1+$AK193/100)*AU193)))</f>
        <v>0.54630886365000009</v>
      </c>
      <c r="AW193" s="663">
        <f>SUM(AR193:AV193)</f>
        <v>2.5461043186500003</v>
      </c>
      <c r="AX193" s="761">
        <f>AW193/I193*100</f>
        <v>9.8724479203179545</v>
      </c>
      <c r="AY193" s="948">
        <v>0.92</v>
      </c>
      <c r="AZ193" s="886">
        <v>19.950000000000003</v>
      </c>
      <c r="BA193" s="886">
        <v>-70.260000000000005</v>
      </c>
      <c r="BB193" s="886">
        <v>-8.07</v>
      </c>
      <c r="BC193" s="886">
        <v>-51.580000000000005</v>
      </c>
      <c r="BD193" s="921"/>
      <c r="BE193" s="635">
        <v>2012</v>
      </c>
      <c r="BF193" s="912">
        <f>IF(BE193&gt;2008,0,IF(BE193&gt;2001,1,IF(BE193&gt;1990,2,IF(BE193&gt;1980,3,IF(BE193&gt;1973,4,IF(BE193&gt;1970,5,IF(BE193&gt;1960,6,IF(BE193&gt;1958,7,IF(BE193&gt;1953,8,9)))))))))</f>
        <v>0</v>
      </c>
      <c r="BG193" s="896">
        <v>-3.6999999999999997</v>
      </c>
    </row>
    <row r="194" spans="1:59" ht="11.25" customHeight="1" x14ac:dyDescent="0.2">
      <c r="A194" s="877" t="s">
        <v>1123</v>
      </c>
      <c r="B194" s="889" t="s">
        <v>1124</v>
      </c>
      <c r="C194" s="946" t="s">
        <v>4325</v>
      </c>
      <c r="D194" s="946" t="s">
        <v>4326</v>
      </c>
      <c r="E194" s="746">
        <v>10</v>
      </c>
      <c r="F194" s="1185">
        <v>361</v>
      </c>
      <c r="G194" s="1185" t="s">
        <v>106</v>
      </c>
      <c r="H194" s="1185" t="s">
        <v>106</v>
      </c>
      <c r="I194" s="888">
        <v>30.66</v>
      </c>
      <c r="J194" s="663">
        <f>(M194/I194)*100</f>
        <v>3.6529680365296811</v>
      </c>
      <c r="K194" s="891">
        <v>0.28000000000000003</v>
      </c>
      <c r="L194" s="901">
        <v>4</v>
      </c>
      <c r="M194" s="654">
        <f>K194*L194</f>
        <v>1.1200000000000001</v>
      </c>
      <c r="N194" s="884" t="s">
        <v>490</v>
      </c>
      <c r="O194" s="747">
        <v>0.26</v>
      </c>
      <c r="P194" s="875">
        <v>43828</v>
      </c>
      <c r="Q194" s="875">
        <v>43844</v>
      </c>
      <c r="R194" s="654">
        <f>(K194-O194)/O194*100</f>
        <v>7.6923076923076987</v>
      </c>
      <c r="S194" s="714">
        <f>IF(INDEX(Historical!$D$7:$D$1277,MATCH(B194,Historical!$B$7:$B$1301,0))=0,"n/a",(INDEX(Historical!$C$7:$C$1279,MATCH(B194,Historical!$B$7:$B$1301,0))/INDEX(Historical!$D$7:$D$1277,MATCH(B194,Historical!$B$7:$B$1301,0))-1)*100)</f>
        <v>6.0000000000000053</v>
      </c>
      <c r="T194" s="714">
        <f>IF(INDEX(Historical!$F$7:$F$1270,MATCH(B194,Historical!$B$7:$B$1301,0))=0,"n/a",((INDEX(Historical!$C$7:$C$1279,MATCH(B194,Historical!$B$7:$B$1301,0))/INDEX(Historical!$F$7:$F$1270,MATCH(B194,Historical!$B$7:$B$1301,0)))^(1/3)-1)*100)</f>
        <v>6.3998619239407528</v>
      </c>
      <c r="U194" s="714">
        <f>IF(INDEX(Historical!$H$7:$H$1270,MATCH(B194,Historical!$B$7:$B$1301,0))=0,"n/a",((INDEX(Historical!$C$7:$C$1279,MATCH(B194,Historical!$B$7:$B$1301,0))/INDEX(Historical!$H$7:$H$1270,MATCH(B194,Historical!$B$7:$B$1301,0)))^(1/5)-1)*100)</f>
        <v>5.7896488705653448</v>
      </c>
      <c r="V194" s="714">
        <f>IF(INDEX(Historical!$O$7:$O$1270,MATCH(B194,Historical!$B$7:$B$1301,0))=0,"n/a",((INDEX(Historical!$C$7:$C$1279,MATCH(B194,Historical!$B$7:$B$1301,0))/INDEX(Historical!$O$7:$O$1270,MATCH(B194,Historical!$B$7:$B$1301,0)))^(1/10)-1)*100)</f>
        <v>8.0769610496056909</v>
      </c>
      <c r="W194" s="715">
        <f>IF(OR(U194&lt;=0,U194="n/a",V194&lt;=0,V194="n/a"),"n/a",U194/V194)</f>
        <v>0.71681029969161358</v>
      </c>
      <c r="X194" s="716">
        <f>IF(OR(AJ194&lt;=0,AJ194="n/a",U194&lt;=0,U194="n/a"),"n/a",U194/AJ194)</f>
        <v>0.12240272453626523</v>
      </c>
      <c r="Y194" s="673"/>
      <c r="Z194" s="663">
        <f>IF(OR(AC194&lt;0.01,AC194="n/a"),"n/a",M194/AC194*100)</f>
        <v>54.368932038834963</v>
      </c>
      <c r="AA194" s="900">
        <f>IF(OR(AC194&lt;0.01,AC194="n/a"),"n/a",I194/AC194)</f>
        <v>14.883495145631068</v>
      </c>
      <c r="AB194" s="901">
        <v>12</v>
      </c>
      <c r="AC194" s="879">
        <v>2.06</v>
      </c>
      <c r="AD194" s="879">
        <v>1.86</v>
      </c>
      <c r="AE194" s="879">
        <v>5.68</v>
      </c>
      <c r="AF194" s="879">
        <v>2.11</v>
      </c>
      <c r="AG194" s="879">
        <v>14.099999999999998</v>
      </c>
      <c r="AH194" s="879">
        <v>207.20000000000002</v>
      </c>
      <c r="AI194" s="879">
        <v>16.100000000000001</v>
      </c>
      <c r="AJ194" s="879">
        <v>47.3</v>
      </c>
      <c r="AK194" s="879">
        <v>8</v>
      </c>
      <c r="AL194" s="892">
        <v>5470</v>
      </c>
      <c r="AM194" s="886">
        <v>1.4000000000000001</v>
      </c>
      <c r="AN194" s="879">
        <v>1.82</v>
      </c>
      <c r="AO194" s="753">
        <f>IF(U194="n/a","n/a",IF(AA194&lt;0,"n/a",IF(AA194="n/a","n/a",J194+U194-AA194)))</f>
        <v>-5.4408782385360421</v>
      </c>
      <c r="AP194" s="754">
        <f>IF(U194="n/a","n/a",J194+U194)</f>
        <v>9.4426169070950259</v>
      </c>
      <c r="AQ194" s="902">
        <f>IF(OR(AC194&lt;0.01,AF194="n/a"),"n/a",(I194/SQRT(22.5*AC194*(I194/AF194))-1)*100)</f>
        <v>18.141487222889864</v>
      </c>
      <c r="AR194" s="663">
        <f>INDEX(Historical!$C$7:$C$1279,MATCH(B194,Historical!$B$7:$B$1301,0))*IF(AH194="n/a",1.03,IF(AH194&lt;0,1.01,IF(AH194&gt;10,1.1,(1+AH194/100))))</f>
        <v>1.1660000000000001</v>
      </c>
      <c r="AS194" s="900">
        <f>IF($AI194="n/a",1.03*AR194,IF($AI194&lt;0,1.01*AR194,IF($AI194&gt;10,1.1*AR194,(1+$AI194/100)*AR194)))</f>
        <v>1.2826000000000002</v>
      </c>
      <c r="AT194" s="900">
        <f>IF($AK194="n/a",1.03*AS194,IF($AK194&lt;0,1.01*AS194,IF($AK194&gt;10,1.1*AS194,(1+$AK194/100)*AS194)))</f>
        <v>1.3852080000000002</v>
      </c>
      <c r="AU194" s="900">
        <f>IF($AK194="n/a",1.03*AT194,IF($AK194&lt;0,1.01*AT194,IF($AK194&gt;10,1.1*AT194,(1+$AK194/100)*AT194)))</f>
        <v>1.4960246400000003</v>
      </c>
      <c r="AV194" s="900">
        <f>IF($AK194="n/a",1.03*AU194,IF($AK194&lt;0,1.01*AU194,IF($AK194&gt;10,1.1*AU194,(1+$AK194/100)*AU194)))</f>
        <v>1.6157066112000005</v>
      </c>
      <c r="AW194" s="663">
        <f>SUM(AR194:AV194)</f>
        <v>6.9455392512000014</v>
      </c>
      <c r="AX194" s="761">
        <f>AW194/I194*100</f>
        <v>22.653422215264193</v>
      </c>
      <c r="AY194" s="948">
        <v>0.73</v>
      </c>
      <c r="AZ194" s="886">
        <v>32.379999999999995</v>
      </c>
      <c r="BA194" s="886">
        <v>-32.75</v>
      </c>
      <c r="BB194" s="886">
        <v>2.5700000000000003</v>
      </c>
      <c r="BC194" s="886">
        <v>-18.75</v>
      </c>
      <c r="BE194" s="635">
        <v>2011</v>
      </c>
      <c r="BF194" s="912">
        <f>IF(BE194&gt;2008,0,IF(BE194&gt;2001,1,IF(BE194&gt;1990,2,IF(BE194&gt;1980,3,IF(BE194&gt;1973,4,IF(BE194&gt;1970,5,IF(BE194&gt;1960,6,IF(BE194&gt;1958,7,IF(BE194&gt;1953,8,9)))))))))</f>
        <v>0</v>
      </c>
      <c r="BG194" s="896">
        <v>4</v>
      </c>
    </row>
    <row r="195" spans="1:59" ht="11.25" customHeight="1" x14ac:dyDescent="0.2">
      <c r="A195" s="877" t="s">
        <v>1115</v>
      </c>
      <c r="B195" s="889" t="s">
        <v>1116</v>
      </c>
      <c r="C195" s="946" t="s">
        <v>108</v>
      </c>
      <c r="D195" s="946" t="s">
        <v>4350</v>
      </c>
      <c r="E195" s="746">
        <v>9</v>
      </c>
      <c r="F195" s="1185">
        <v>448</v>
      </c>
      <c r="G195" s="1135" t="s">
        <v>37</v>
      </c>
      <c r="H195" s="1135" t="s">
        <v>115</v>
      </c>
      <c r="I195" s="888">
        <v>50.09</v>
      </c>
      <c r="J195" s="663">
        <f>(M195/I195)*100</f>
        <v>3.5136753843082449</v>
      </c>
      <c r="K195" s="891">
        <v>0.44</v>
      </c>
      <c r="L195" s="901">
        <v>4</v>
      </c>
      <c r="M195" s="654">
        <f>K195*L195</f>
        <v>1.76</v>
      </c>
      <c r="N195" s="884" t="s">
        <v>427</v>
      </c>
      <c r="O195" s="747">
        <v>0.4</v>
      </c>
      <c r="P195" s="630">
        <v>43698</v>
      </c>
      <c r="Q195" s="630">
        <v>43713</v>
      </c>
      <c r="R195" s="654">
        <f>(K195-O195)/O195*100</f>
        <v>9.9999999999999947</v>
      </c>
      <c r="S195" s="714">
        <f>IF(INDEX(Historical!$D$7:$D$1277,MATCH(B195,Historical!$B$7:$B$1301,0))=0,"n/a",(INDEX(Historical!$C$7:$C$1279,MATCH(B195,Historical!$B$7:$B$1301,0))/INDEX(Historical!$D$7:$D$1277,MATCH(B195,Historical!$B$7:$B$1301,0))-1)*100)</f>
        <v>11.999999999999989</v>
      </c>
      <c r="T195" s="714">
        <f>IF(INDEX(Historical!$F$7:$F$1270,MATCH(B195,Historical!$B$7:$B$1301,0))=0,"n/a",((INDEX(Historical!$C$7:$C$1279,MATCH(B195,Historical!$B$7:$B$1301,0))/INDEX(Historical!$F$7:$F$1270,MATCH(B195,Historical!$B$7:$B$1301,0)))^(1/3)-1)*100)</f>
        <v>13.140240479934251</v>
      </c>
      <c r="U195" s="714">
        <f>IF(INDEX(Historical!$H$7:$H$1270,MATCH(B195,Historical!$B$7:$B$1301,0))=0,"n/a",((INDEX(Historical!$C$7:$C$1279,MATCH(B195,Historical!$B$7:$B$1301,0))/INDEX(Historical!$H$7:$H$1270,MATCH(B195,Historical!$B$7:$B$1301,0)))^(1/5)-1)*100)</f>
        <v>12.79875101706811</v>
      </c>
      <c r="V195" s="714">
        <f>IF(INDEX(Historical!$O$7:$O$1270,MATCH(B195,Historical!$B$7:$B$1301,0))=0,"n/a",((INDEX(Historical!$C$7:$C$1279,MATCH(B195,Historical!$B$7:$B$1301,0))/INDEX(Historical!$O$7:$O$1270,MATCH(B195,Historical!$B$7:$B$1301,0)))^(1/10)-1)*100)</f>
        <v>30.200545431746772</v>
      </c>
      <c r="W195" s="715">
        <f>IF(OR(U195&lt;=0,U195="n/a",V195&lt;=0,V195="n/a"),"n/a",U195/V195)</f>
        <v>0.42379204859042313</v>
      </c>
      <c r="X195" s="716">
        <f>IF(OR(AJ195&lt;=0,AJ195="n/a",U195&lt;=0,U195="n/a"),"n/a",U195/AJ195)</f>
        <v>0.97700389443267999</v>
      </c>
      <c r="Y195" s="676"/>
      <c r="Z195" s="663">
        <f>IF(OR(AC195&lt;0.01,AC195="n/a"),"n/a",M195/AC195*100)</f>
        <v>26.307922272047829</v>
      </c>
      <c r="AA195" s="900">
        <f>IF(OR(AC195&lt;0.01,AC195="n/a"),"n/a",I195/AC195)</f>
        <v>7.4872944693572494</v>
      </c>
      <c r="AB195" s="901">
        <v>12</v>
      </c>
      <c r="AC195" s="879">
        <v>6.69</v>
      </c>
      <c r="AD195" s="879">
        <v>0.73</v>
      </c>
      <c r="AE195" s="879">
        <v>1.34</v>
      </c>
      <c r="AF195" s="879">
        <v>1.67</v>
      </c>
      <c r="AG195" s="879">
        <v>20</v>
      </c>
      <c r="AH195" s="879">
        <v>16.600000000000001</v>
      </c>
      <c r="AI195" s="879">
        <v>209.01000000000002</v>
      </c>
      <c r="AJ195" s="879">
        <v>13.100000000000001</v>
      </c>
      <c r="AK195" s="879">
        <v>10.050000000000001</v>
      </c>
      <c r="AL195" s="892">
        <v>16160</v>
      </c>
      <c r="AM195" s="886">
        <v>0.70000000000000007</v>
      </c>
      <c r="AN195" s="879">
        <v>2.87</v>
      </c>
      <c r="AO195" s="753">
        <f>IF(U195="n/a","n/a",IF(AA195&lt;0,"n/a",IF(AA195="n/a","n/a",J195+U195-AA195)))</f>
        <v>8.8251319320191079</v>
      </c>
      <c r="AP195" s="754">
        <f>IF(U195="n/a","n/a",J195+U195)</f>
        <v>16.312426401376356</v>
      </c>
      <c r="AQ195" s="902">
        <f>IF(OR(AC195&lt;0.01,AF195="n/a"),"n/a",(I195/SQRT(22.5*AC195*(I195/AF195))-1)*100)</f>
        <v>-25.453126561347382</v>
      </c>
      <c r="AR195" s="663">
        <f>INDEX(Historical!$C$7:$C$1279,MATCH(B195,Historical!$B$7:$B$1301,0))*IF(AH195="n/a",1.03,IF(AH195&lt;0,1.01,IF(AH195&gt;10,1.1,(1+AH195/100))))</f>
        <v>1.8480000000000001</v>
      </c>
      <c r="AS195" s="900">
        <f>IF($AI195="n/a",1.03*AR195,IF($AI195&lt;0,1.01*AR195,IF($AI195&gt;10,1.1*AR195,(1+$AI195/100)*AR195)))</f>
        <v>2.0328000000000004</v>
      </c>
      <c r="AT195" s="900">
        <f>IF($AK195="n/a",1.03*AS195,IF($AK195&lt;0,1.01*AS195,IF($AK195&gt;10,1.1*AS195,(1+$AK195/100)*AS195)))</f>
        <v>2.2360800000000007</v>
      </c>
      <c r="AU195" s="900">
        <f>IF($AK195="n/a",1.03*AT195,IF($AK195&lt;0,1.01*AT195,IF($AK195&gt;10,1.1*AT195,(1+$AK195/100)*AT195)))</f>
        <v>2.4596880000000012</v>
      </c>
      <c r="AV195" s="900">
        <f>IF($AK195="n/a",1.03*AU195,IF($AK195&lt;0,1.01*AU195,IF($AK195&gt;10,1.1*AU195,(1+$AK195/100)*AU195)))</f>
        <v>2.7056568000000016</v>
      </c>
      <c r="AW195" s="663">
        <f>SUM(AR195:AV195)</f>
        <v>11.282224800000005</v>
      </c>
      <c r="AX195" s="761">
        <f>AW195/I195*100</f>
        <v>22.523906568177292</v>
      </c>
      <c r="AY195" s="948">
        <v>1.88</v>
      </c>
      <c r="AZ195" s="886">
        <v>115.44000000000001</v>
      </c>
      <c r="BA195" s="886">
        <v>-46.129999999999995</v>
      </c>
      <c r="BB195" s="886">
        <v>8.24</v>
      </c>
      <c r="BC195" s="886">
        <v>-23.54</v>
      </c>
      <c r="BE195" s="635">
        <v>2011</v>
      </c>
      <c r="BF195" s="912">
        <f>IF(BE195&gt;2008,0,IF(BE195&gt;2001,1,IF(BE195&gt;1990,2,IF(BE195&gt;1980,3,IF(BE195&gt;1973,4,IF(BE195&gt;1970,5,IF(BE195&gt;1960,6,IF(BE195&gt;1958,7,IF(BE195&gt;1953,8,9)))))))))</f>
        <v>0</v>
      </c>
      <c r="BG195" s="896">
        <v>1.9</v>
      </c>
    </row>
    <row r="196" spans="1:59" ht="11.25" customHeight="1" x14ac:dyDescent="0.2">
      <c r="A196" s="156" t="s">
        <v>4108</v>
      </c>
      <c r="B196" s="607" t="s">
        <v>4109</v>
      </c>
      <c r="C196" s="946" t="s">
        <v>245</v>
      </c>
      <c r="D196" s="946" t="s">
        <v>4354</v>
      </c>
      <c r="E196" s="746">
        <v>6</v>
      </c>
      <c r="F196" s="1185">
        <v>730</v>
      </c>
      <c r="G196" s="1182" t="s">
        <v>106</v>
      </c>
      <c r="H196" s="1182" t="s">
        <v>106</v>
      </c>
      <c r="I196" s="888">
        <v>190.51</v>
      </c>
      <c r="J196" s="663">
        <f>(M196/I196)*100</f>
        <v>0.7558658338144979</v>
      </c>
      <c r="K196" s="891">
        <v>0.36</v>
      </c>
      <c r="L196" s="901">
        <v>4</v>
      </c>
      <c r="M196" s="654">
        <f>K196*L196</f>
        <v>1.44</v>
      </c>
      <c r="N196" s="884" t="s">
        <v>223</v>
      </c>
      <c r="O196" s="747">
        <v>0.32</v>
      </c>
      <c r="P196" s="875">
        <v>43927</v>
      </c>
      <c r="Q196" s="875">
        <v>43942</v>
      </c>
      <c r="R196" s="654">
        <f>(K196-O196)/O196*100</f>
        <v>12.499999999999993</v>
      </c>
      <c r="S196" s="714">
        <f>IF(INDEX(Historical!$D$7:$D$1277,MATCH(B196,Historical!$B$7:$B$1301,0))=0,"n/a",(INDEX(Historical!$C$7:$C$1279,MATCH(B196,Historical!$B$7:$B$1301,0))/INDEX(Historical!$D$7:$D$1277,MATCH(B196,Historical!$B$7:$B$1301,0))-1)*100)</f>
        <v>10.619469026548689</v>
      </c>
      <c r="T196" s="714">
        <f>IF(INDEX(Historical!$F$7:$F$1270,MATCH(B196,Historical!$B$7:$B$1301,0))=0,"n/a",((INDEX(Historical!$C$7:$C$1279,MATCH(B196,Historical!$B$7:$B$1301,0))/INDEX(Historical!$F$7:$F$1270,MATCH(B196,Historical!$B$7:$B$1301,0)))^(1/3)-1)*100)</f>
        <v>8.82101179818644</v>
      </c>
      <c r="U196" s="714" t="str">
        <f>IF(INDEX(Historical!$H$7:$H$1270,MATCH(B196,Historical!$B$7:$B$1301,0))=0,"n/a",((INDEX(Historical!$C$7:$C$1279,MATCH(B196,Historical!$B$7:$B$1301,0))/INDEX(Historical!$H$7:$H$1270,MATCH(B196,Historical!$B$7:$B$1301,0)))^(1/5)-1)*100)</f>
        <v>n/a</v>
      </c>
      <c r="V196" s="714" t="str">
        <f>IF(INDEX(Historical!$O$7:$O$1270,MATCH(B196,Historical!$B$7:$B$1301,0))=0,"n/a",((INDEX(Historical!$C$7:$C$1279,MATCH(B196,Historical!$B$7:$B$1301,0))/INDEX(Historical!$O$7:$O$1270,MATCH(B196,Historical!$B$7:$B$1301,0)))^(1/10)-1)*100)</f>
        <v>n/a</v>
      </c>
      <c r="W196" s="715" t="str">
        <f>IF(OR(U196&lt;=0,U196="n/a",V196&lt;=0,V196="n/a"),"n/a",U196/V196)</f>
        <v>n/a</v>
      </c>
      <c r="X196" s="716" t="str">
        <f>IF(OR(AJ196&lt;=0,AJ196="n/a",U196&lt;=0,U196="n/a"),"n/a",U196/AJ196)</f>
        <v>n/a</v>
      </c>
      <c r="Y196" s="890"/>
      <c r="Z196" s="663">
        <f>IF(OR(AC196&lt;0.01,AC196="n/a"),"n/a",M196/AC196*100)</f>
        <v>18.628719275549805</v>
      </c>
      <c r="AA196" s="900">
        <f>IF(OR(AC196&lt;0.01,AC196="n/a"),"n/a",I196/AC196)</f>
        <v>24.64553686934023</v>
      </c>
      <c r="AB196" s="901">
        <v>1</v>
      </c>
      <c r="AC196" s="879">
        <v>7.73</v>
      </c>
      <c r="AD196" s="879">
        <v>2.06</v>
      </c>
      <c r="AE196" s="879">
        <v>1.63</v>
      </c>
      <c r="AF196" s="879">
        <v>6.64</v>
      </c>
      <c r="AG196" s="879">
        <v>28.999999999999996</v>
      </c>
      <c r="AH196" s="879">
        <v>12</v>
      </c>
      <c r="AI196" s="879">
        <v>0.13999999999999999</v>
      </c>
      <c r="AJ196" s="879">
        <v>13.700000000000001</v>
      </c>
      <c r="AK196" s="879">
        <v>11.959999999999999</v>
      </c>
      <c r="AL196" s="892">
        <v>48150</v>
      </c>
      <c r="AM196" s="886">
        <v>0.2</v>
      </c>
      <c r="AN196" s="879">
        <v>0.55000000000000004</v>
      </c>
      <c r="AO196" s="753" t="str">
        <f>IF(U196="n/a","n/a",IF(AA196&lt;0,"n/a",IF(AA196="n/a","n/a",J196+U196-AA196)))</f>
        <v>n/a</v>
      </c>
      <c r="AP196" s="754" t="str">
        <f>IF(U196="n/a","n/a",J196+U196)</f>
        <v>n/a</v>
      </c>
      <c r="AQ196" s="902">
        <f>IF(OR(AC196&lt;0.01,AF196="n/a"),"n/a",(I196/SQRT(22.5*AC196*(I196/AF196))-1)*100)</f>
        <v>169.68818604901568</v>
      </c>
      <c r="AR196" s="663">
        <f>INDEX(Historical!$C$7:$C$1279,MATCH(B196,Historical!$B$7:$B$1301,0))*IF(AH196="n/a",1.03,IF(AH196&lt;0,1.01,IF(AH196&gt;10,1.1,(1+AH196/100))))</f>
        <v>1.375</v>
      </c>
      <c r="AS196" s="900">
        <f>IF($AI196="n/a",1.03*AR196,IF($AI196&lt;0,1.01*AR196,IF($AI196&gt;10,1.1*AR196,(1+$AI196/100)*AR196)))</f>
        <v>1.3769250000000002</v>
      </c>
      <c r="AT196" s="900">
        <f>IF($AK196="n/a",1.03*AS196,IF($AK196&lt;0,1.01*AS196,IF($AK196&gt;10,1.1*AS196,(1+$AK196/100)*AS196)))</f>
        <v>1.5146175000000004</v>
      </c>
      <c r="AU196" s="900">
        <f>IF($AK196="n/a",1.03*AT196,IF($AK196&lt;0,1.01*AT196,IF($AK196&gt;10,1.1*AT196,(1+$AK196/100)*AT196)))</f>
        <v>1.6660792500000006</v>
      </c>
      <c r="AV196" s="900">
        <f>IF($AK196="n/a",1.03*AU196,IF($AK196&lt;0,1.01*AU196,IF($AK196&gt;10,1.1*AU196,(1+$AK196/100)*AU196)))</f>
        <v>1.8326871750000007</v>
      </c>
      <c r="AW196" s="663">
        <f>SUM(AR196:AV196)</f>
        <v>7.7653089250000011</v>
      </c>
      <c r="AX196" s="761">
        <f>AW196/I196*100</f>
        <v>4.0760636843210341</v>
      </c>
      <c r="AY196" s="948">
        <v>0.53</v>
      </c>
      <c r="AZ196" s="886">
        <v>52.410000000000004</v>
      </c>
      <c r="BA196" s="886">
        <v>-2.2200000000000002</v>
      </c>
      <c r="BB196" s="886">
        <v>3.8899999999999997</v>
      </c>
      <c r="BC196" s="886">
        <v>16.07</v>
      </c>
      <c r="BE196" s="635">
        <v>2015</v>
      </c>
      <c r="BF196" s="912">
        <f>IF(BE196&gt;2008,0,IF(BE196&gt;2001,1,IF(BE196&gt;1990,2,IF(BE196&gt;1980,3,IF(BE196&gt;1973,4,IF(BE196&gt;1970,5,IF(BE196&gt;1960,6,IF(BE196&gt;1958,7,IF(BE196&gt;1953,8,9)))))))))</f>
        <v>0</v>
      </c>
      <c r="BG196" s="896">
        <v>8.6</v>
      </c>
    </row>
    <row r="197" spans="1:59" s="787" customFormat="1" ht="11.25" customHeight="1" x14ac:dyDescent="0.2">
      <c r="A197" s="768" t="s">
        <v>541</v>
      </c>
      <c r="B197" s="795" t="s">
        <v>542</v>
      </c>
      <c r="C197" s="946" t="s">
        <v>108</v>
      </c>
      <c r="D197" s="946" t="s">
        <v>118</v>
      </c>
      <c r="E197" s="769">
        <v>18</v>
      </c>
      <c r="F197" s="1185">
        <v>190</v>
      </c>
      <c r="G197" s="1198" t="s">
        <v>37</v>
      </c>
      <c r="H197" s="1198" t="s">
        <v>37</v>
      </c>
      <c r="I197" s="770">
        <v>14.22</v>
      </c>
      <c r="J197" s="771">
        <f>(M197/I197)*100</f>
        <v>4.2194092827004219</v>
      </c>
      <c r="K197" s="772">
        <v>0.15</v>
      </c>
      <c r="L197" s="773">
        <v>4</v>
      </c>
      <c r="M197" s="774">
        <f>K197*L197</f>
        <v>0.6</v>
      </c>
      <c r="N197" s="775" t="s">
        <v>107</v>
      </c>
      <c r="O197" s="776">
        <v>0.14499999999999999</v>
      </c>
      <c r="P197" s="777">
        <v>43951</v>
      </c>
      <c r="Q197" s="777">
        <v>43966</v>
      </c>
      <c r="R197" s="774">
        <f>(K197-O197)/O197*100</f>
        <v>3.4482758620689689</v>
      </c>
      <c r="S197" s="714">
        <f>IF(INDEX(Historical!$D$7:$D$1277,MATCH(B197,Historical!$B$7:$B$1301,0))=0,"n/a",(INDEX(Historical!$C$7:$C$1279,MATCH(B197,Historical!$B$7:$B$1301,0))/INDEX(Historical!$D$7:$D$1277,MATCH(B197,Historical!$B$7:$B$1301,0))-1)*100)</f>
        <v>1.7621145374449254</v>
      </c>
      <c r="T197" s="714">
        <f>IF(INDEX(Historical!$F$7:$F$1270,MATCH(B197,Historical!$B$7:$B$1301,0))=0,"n/a",((INDEX(Historical!$C$7:$C$1279,MATCH(B197,Historical!$B$7:$B$1301,0))/INDEX(Historical!$F$7:$F$1270,MATCH(B197,Historical!$B$7:$B$1301,0)))^(1/3)-1)*100)</f>
        <v>1.7941034505813303</v>
      </c>
      <c r="U197" s="714">
        <f>IF(INDEX(Historical!$H$7:$H$1270,MATCH(B197,Historical!$B$7:$B$1301,0))=0,"n/a",((INDEX(Historical!$C$7:$C$1279,MATCH(B197,Historical!$B$7:$B$1301,0))/INDEX(Historical!$H$7:$H$1270,MATCH(B197,Historical!$B$7:$B$1301,0)))^(1/5)-1)*100)</f>
        <v>2.0413738367416334</v>
      </c>
      <c r="V197" s="714">
        <f>IF(INDEX(Historical!$O$7:$O$1270,MATCH(B197,Historical!$B$7:$B$1301,0))=0,"n/a",((INDEX(Historical!$C$7:$C$1279,MATCH(B197,Historical!$B$7:$B$1301,0))/INDEX(Historical!$O$7:$O$1270,MATCH(B197,Historical!$B$7:$B$1301,0)))^(1/10)-1)*100)</f>
        <v>2.6984458370878706</v>
      </c>
      <c r="W197" s="715">
        <f>IF(OR(U197&lt;=0,U197="n/a",V197&lt;=0,V197="n/a"),"n/a",U197/V197)</f>
        <v>0.75649983730807757</v>
      </c>
      <c r="X197" s="716">
        <f>IF(OR(AJ197&lt;=0,AJ197="n/a",U197&lt;=0,U197="n/a"),"n/a",U197/AJ197)</f>
        <v>8.1329634929945549E-2</v>
      </c>
      <c r="Y197" s="795"/>
      <c r="Z197" s="771">
        <f>IF(OR(AC197&lt;0.01,AC197="n/a"),"n/a",M197/AC197*100)</f>
        <v>62.5</v>
      </c>
      <c r="AA197" s="779">
        <f>IF(OR(AC197&lt;0.01,AC197="n/a"),"n/a",I197/AC197)</f>
        <v>14.812500000000002</v>
      </c>
      <c r="AB197" s="773">
        <v>12</v>
      </c>
      <c r="AC197" s="780">
        <v>0.96</v>
      </c>
      <c r="AD197" s="780">
        <v>1.44</v>
      </c>
      <c r="AE197" s="780">
        <v>0.51</v>
      </c>
      <c r="AF197" s="780">
        <v>0.87</v>
      </c>
      <c r="AG197" s="780">
        <v>6.2</v>
      </c>
      <c r="AH197" s="780">
        <v>241.5</v>
      </c>
      <c r="AI197" s="780">
        <v>-2.48</v>
      </c>
      <c r="AJ197" s="780">
        <v>25.1</v>
      </c>
      <c r="AK197" s="780">
        <v>10</v>
      </c>
      <c r="AL197" s="781">
        <v>396.93</v>
      </c>
      <c r="AM197" s="782">
        <v>1</v>
      </c>
      <c r="AN197" s="780">
        <v>0.2</v>
      </c>
      <c r="AO197" s="783">
        <f>IF(U197="n/a","n/a",IF(AA197&lt;0,"n/a",IF(AA197="n/a","n/a",J197+U197-AA197)))</f>
        <v>-8.5517168805579473</v>
      </c>
      <c r="AP197" s="784">
        <f>IF(U197="n/a","n/a",J197+U197)</f>
        <v>6.2607831194420553</v>
      </c>
      <c r="AQ197" s="785">
        <f>IF(OR(AC197&lt;0.01,AF197="n/a"),"n/a",(I197/SQRT(22.5*AC197*(I197/AF197))-1)*100)</f>
        <v>-24.319751586031369</v>
      </c>
      <c r="AR197" s="663">
        <f>INDEX(Historical!$C$7:$C$1279,MATCH(B197,Historical!$B$7:$B$1301,0))*IF(AH197="n/a",1.03,IF(AH197&lt;0,1.01,IF(AH197&gt;10,1.1,(1+AH197/100))))</f>
        <v>0.63525000000000009</v>
      </c>
      <c r="AS197" s="779">
        <f>IF($AI197="n/a",1.03*AR197,IF($AI197&lt;0,1.01*AR197,IF($AI197&gt;10,1.1*AR197,(1+$AI197/100)*AR197)))</f>
        <v>0.64160250000000008</v>
      </c>
      <c r="AT197" s="779">
        <f>IF($AK197="n/a",1.03*AS197,IF($AK197&lt;0,1.01*AS197,IF($AK197&gt;10,1.1*AS197,(1+$AK197/100)*AS197)))</f>
        <v>0.70576275000000011</v>
      </c>
      <c r="AU197" s="779">
        <f>IF($AK197="n/a",1.03*AT197,IF($AK197&lt;0,1.01*AT197,IF($AK197&gt;10,1.1*AT197,(1+$AK197/100)*AT197)))</f>
        <v>0.77633902500000018</v>
      </c>
      <c r="AV197" s="779">
        <f>IF($AK197="n/a",1.03*AU197,IF($AK197&lt;0,1.01*AU197,IF($AK197&gt;10,1.1*AU197,(1+$AK197/100)*AU197)))</f>
        <v>0.85397292750000031</v>
      </c>
      <c r="AW197" s="771">
        <f>SUM(AR197:AV197)</f>
        <v>3.6129272025000008</v>
      </c>
      <c r="AX197" s="786">
        <f>AW197/I197*100</f>
        <v>25.407364293248953</v>
      </c>
      <c r="AY197" s="949">
        <v>0.04</v>
      </c>
      <c r="AZ197" s="782">
        <v>26.72</v>
      </c>
      <c r="BA197" s="782">
        <v>-12.17</v>
      </c>
      <c r="BB197" s="782">
        <v>0.33999999999999997</v>
      </c>
      <c r="BC197" s="782">
        <v>-0.94000000000000006</v>
      </c>
      <c r="BD197" s="922"/>
      <c r="BE197" s="635">
        <v>2003</v>
      </c>
      <c r="BF197" s="912">
        <f>IF(BE197&gt;2008,0,IF(BE197&gt;2001,1,IF(BE197&gt;1990,2,IF(BE197&gt;1980,3,IF(BE197&gt;1973,4,IF(BE197&gt;1970,5,IF(BE197&gt;1960,6,IF(BE197&gt;1958,7,IF(BE197&gt;1953,8,9)))))))))</f>
        <v>1</v>
      </c>
      <c r="BG197" s="838">
        <v>1.4000000000000001</v>
      </c>
    </row>
    <row r="198" spans="1:59" ht="11.25" customHeight="1" x14ac:dyDescent="0.2">
      <c r="A198" s="885" t="s">
        <v>543</v>
      </c>
      <c r="B198" s="890" t="s">
        <v>544</v>
      </c>
      <c r="C198" s="946" t="s">
        <v>108</v>
      </c>
      <c r="D198" s="946" t="s">
        <v>118</v>
      </c>
      <c r="E198" s="746">
        <v>18</v>
      </c>
      <c r="F198" s="1185">
        <v>191</v>
      </c>
      <c r="G198" s="1143" t="s">
        <v>106</v>
      </c>
      <c r="H198" s="1143" t="s">
        <v>106</v>
      </c>
      <c r="I198" s="888">
        <v>11.41</v>
      </c>
      <c r="J198" s="663">
        <f>(M198/I198)*100</f>
        <v>4.6450482033304121</v>
      </c>
      <c r="K198" s="891">
        <v>0.13250000000000001</v>
      </c>
      <c r="L198" s="901">
        <v>4</v>
      </c>
      <c r="M198" s="654">
        <f>K198*L198</f>
        <v>0.53</v>
      </c>
      <c r="N198" s="884" t="s">
        <v>107</v>
      </c>
      <c r="O198" s="747">
        <v>0.1275</v>
      </c>
      <c r="P198" s="875">
        <v>43951</v>
      </c>
      <c r="Q198" s="875">
        <v>43966</v>
      </c>
      <c r="R198" s="654">
        <f>(K198-O198)/O198*100</f>
        <v>3.9215686274509838</v>
      </c>
      <c r="S198" s="714">
        <f>IF(INDEX(Historical!$D$7:$D$1277,MATCH(B198,Historical!$B$7:$B$1301,0))=0,"n/a",(INDEX(Historical!$C$7:$C$1279,MATCH(B198,Historical!$B$7:$B$1301,0))/INDEX(Historical!$D$7:$D$1277,MATCH(B198,Historical!$B$7:$B$1301,0))-1)*100)</f>
        <v>2.0100502512562679</v>
      </c>
      <c r="T198" s="714">
        <f>IF(INDEX(Historical!$F$7:$F$1270,MATCH(B198,Historical!$B$7:$B$1301,0))=0,"n/a",((INDEX(Historical!$C$7:$C$1279,MATCH(B198,Historical!$B$7:$B$1301,0))/INDEX(Historical!$F$7:$F$1270,MATCH(B198,Historical!$B$7:$B$1301,0)))^(1/3)-1)*100)</f>
        <v>2.0518519246802258</v>
      </c>
      <c r="U198" s="714">
        <f>IF(INDEX(Historical!$H$7:$H$1270,MATCH(B198,Historical!$B$7:$B$1301,0))=0,"n/a",((INDEX(Historical!$C$7:$C$1279,MATCH(B198,Historical!$B$7:$B$1301,0))/INDEX(Historical!$H$7:$H$1270,MATCH(B198,Historical!$B$7:$B$1301,0)))^(1/5)-1)*100)</f>
        <v>1.8523399981623223</v>
      </c>
      <c r="V198" s="714">
        <f>IF(INDEX(Historical!$O$7:$O$1270,MATCH(B198,Historical!$B$7:$B$1301,0))=0,"n/a",((INDEX(Historical!$C$7:$C$1279,MATCH(B198,Historical!$B$7:$B$1301,0))/INDEX(Historical!$O$7:$O$1270,MATCH(B198,Historical!$B$7:$B$1301,0)))^(1/10)-1)*100)</f>
        <v>2.6029006066917937</v>
      </c>
      <c r="W198" s="715">
        <f>IF(OR(U198&lt;=0,U198="n/a",V198&lt;=0,V198="n/a"),"n/a",U198/V198)</f>
        <v>0.71164453740574796</v>
      </c>
      <c r="X198" s="716" t="str">
        <f>IF(OR(AJ198&lt;=0,AJ198="n/a",U198&lt;=0,U198="n/a"),"n/a",U198/AJ198)</f>
        <v>n/a</v>
      </c>
      <c r="Y198" s="889"/>
      <c r="Z198" s="663" t="str">
        <f>IF(OR(AC198&lt;0.01,AC198="n/a"),"n/a",M198/AC198*100)</f>
        <v>n/a</v>
      </c>
      <c r="AA198" s="900" t="str">
        <f>IF(OR(AC198&lt;0.01,AC198="n/a"),"n/a",I198/AC198)</f>
        <v>n/a</v>
      </c>
      <c r="AB198" s="901">
        <v>12</v>
      </c>
      <c r="AC198" s="879" t="s">
        <v>136</v>
      </c>
      <c r="AD198" s="879" t="s">
        <v>136</v>
      </c>
      <c r="AE198" s="879" t="s">
        <v>136</v>
      </c>
      <c r="AF198" s="879" t="s">
        <v>136</v>
      </c>
      <c r="AG198" s="879" t="s">
        <v>136</v>
      </c>
      <c r="AH198" s="879" t="s">
        <v>136</v>
      </c>
      <c r="AI198" s="879" t="s">
        <v>136</v>
      </c>
      <c r="AJ198" s="879" t="s">
        <v>136</v>
      </c>
      <c r="AK198" s="879" t="s">
        <v>136</v>
      </c>
      <c r="AL198" s="892" t="s">
        <v>136</v>
      </c>
      <c r="AM198" s="886" t="s">
        <v>136</v>
      </c>
      <c r="AN198" s="879" t="s">
        <v>136</v>
      </c>
      <c r="AO198" s="753" t="str">
        <f>IF(U198="n/a","n/a",IF(AA198&lt;0,"n/a",IF(AA198="n/a","n/a",J198+U198-AA198)))</f>
        <v>n/a</v>
      </c>
      <c r="AP198" s="754">
        <f>IF(U198="n/a","n/a",J198+U198)</f>
        <v>6.4973882014927344</v>
      </c>
      <c r="AQ198" s="902" t="str">
        <f>IF(OR(AC198&lt;0.01,AF198="n/a"),"n/a",(I198/SQRT(22.5*AC198*(I198/AF198))-1)*100)</f>
        <v>n/a</v>
      </c>
      <c r="AR198" s="663">
        <f>INDEX(Historical!$C$7:$C$1279,MATCH(B198,Historical!$B$7:$B$1301,0))*IF(AH198="n/a",1.03,IF(AH198&lt;0,1.01,IF(AH198&gt;10,1.1,(1+AH198/100))))</f>
        <v>0.522725</v>
      </c>
      <c r="AS198" s="900">
        <f>IF($AI198="n/a",1.03*AR198,IF($AI198&lt;0,1.01*AR198,IF($AI198&gt;10,1.1*AR198,(1+$AI198/100)*AR198)))</f>
        <v>0.53840675000000005</v>
      </c>
      <c r="AT198" s="900">
        <f>IF($AK198="n/a",1.03*AS198,IF($AK198&lt;0,1.01*AS198,IF($AK198&gt;10,1.1*AS198,(1+$AK198/100)*AS198)))</f>
        <v>0.55455895250000009</v>
      </c>
      <c r="AU198" s="900">
        <f>IF($AK198="n/a",1.03*AT198,IF($AK198&lt;0,1.01*AT198,IF($AK198&gt;10,1.1*AT198,(1+$AK198/100)*AT198)))</f>
        <v>0.57119572107500016</v>
      </c>
      <c r="AV198" s="900">
        <f>IF($AK198="n/a",1.03*AU198,IF($AK198&lt;0,1.01*AU198,IF($AK198&gt;10,1.1*AU198,(1+$AK198/100)*AU198)))</f>
        <v>0.58833159270725022</v>
      </c>
      <c r="AW198" s="663">
        <f>SUM(AR198:AV198)</f>
        <v>2.7752180162822504</v>
      </c>
      <c r="AX198" s="761">
        <f>AW198/I198*100</f>
        <v>24.322682000720864</v>
      </c>
      <c r="AY198" s="948" t="s">
        <v>136</v>
      </c>
      <c r="AZ198" s="886" t="s">
        <v>136</v>
      </c>
      <c r="BA198" s="886" t="s">
        <v>136</v>
      </c>
      <c r="BB198" s="886" t="s">
        <v>136</v>
      </c>
      <c r="BC198" s="886" t="s">
        <v>136</v>
      </c>
      <c r="BE198" s="635">
        <v>2003</v>
      </c>
      <c r="BF198" s="912">
        <f>IF(BE198&gt;2008,0,IF(BE198&gt;2001,1,IF(BE198&gt;1990,2,IF(BE198&gt;1980,3,IF(BE198&gt;1973,4,IF(BE198&gt;1970,5,IF(BE198&gt;1960,6,IF(BE198&gt;1958,7,IF(BE198&gt;1953,8,9)))))))))</f>
        <v>1</v>
      </c>
      <c r="BG198" s="896" t="s">
        <v>136</v>
      </c>
    </row>
    <row r="199" spans="1:59" ht="11.25" customHeight="1" x14ac:dyDescent="0.2">
      <c r="A199" s="885" t="s">
        <v>1592</v>
      </c>
      <c r="B199" s="889" t="s">
        <v>1593</v>
      </c>
      <c r="C199" s="946" t="s">
        <v>153</v>
      </c>
      <c r="D199" s="946" t="s">
        <v>4327</v>
      </c>
      <c r="E199" s="746">
        <v>9</v>
      </c>
      <c r="F199" s="1185">
        <v>494</v>
      </c>
      <c r="G199" s="1156" t="s">
        <v>106</v>
      </c>
      <c r="H199" s="1156" t="s">
        <v>106</v>
      </c>
      <c r="I199" s="888">
        <v>113.96</v>
      </c>
      <c r="J199" s="663">
        <f>(M199/I199)*100</f>
        <v>1.9656019656019659</v>
      </c>
      <c r="K199" s="891">
        <v>0.56000000000000005</v>
      </c>
      <c r="L199" s="901">
        <v>4</v>
      </c>
      <c r="M199" s="654">
        <f>K199*L199</f>
        <v>2.2400000000000002</v>
      </c>
      <c r="N199" s="884" t="s">
        <v>620</v>
      </c>
      <c r="O199" s="747">
        <v>0.53</v>
      </c>
      <c r="P199" s="875">
        <v>43927</v>
      </c>
      <c r="Q199" s="875">
        <v>43942</v>
      </c>
      <c r="R199" s="654">
        <f>(K199-O199)/O199*100</f>
        <v>5.660377358490571</v>
      </c>
      <c r="S199" s="714">
        <f>IF(INDEX(Historical!$D$7:$D$1277,MATCH(B199,Historical!$B$7:$B$1301,0))=0,"n/a",(INDEX(Historical!$C$7:$C$1279,MATCH(B199,Historical!$B$7:$B$1301,0))/INDEX(Historical!$D$7:$D$1277,MATCH(B199,Historical!$B$7:$B$1301,0))-1)*100)</f>
        <v>8.7179487179487314</v>
      </c>
      <c r="T199" s="714">
        <f>IF(INDEX(Historical!$F$7:$F$1270,MATCH(B199,Historical!$B$7:$B$1301,0))=0,"n/a",((INDEX(Historical!$C$7:$C$1279,MATCH(B199,Historical!$B$7:$B$1301,0))/INDEX(Historical!$F$7:$F$1270,MATCH(B199,Historical!$B$7:$B$1301,0)))^(1/3)-1)*100)</f>
        <v>9.8344617513870922</v>
      </c>
      <c r="U199" s="714">
        <f>IF(INDEX(Historical!$H$7:$H$1270,MATCH(B199,Historical!$B$7:$B$1301,0))=0,"n/a",((INDEX(Historical!$C$7:$C$1279,MATCH(B199,Historical!$B$7:$B$1301,0))/INDEX(Historical!$H$7:$H$1270,MATCH(B199,Historical!$B$7:$B$1301,0)))^(1/5)-1)*100)</f>
        <v>10.44580631344374</v>
      </c>
      <c r="V199" s="714">
        <f>IF(INDEX(Historical!$O$7:$O$1270,MATCH(B199,Historical!$B$7:$B$1301,0))=0,"n/a",((INDEX(Historical!$C$7:$C$1279,MATCH(B199,Historical!$B$7:$B$1301,0))/INDEX(Historical!$O$7:$O$1270,MATCH(B199,Historical!$B$7:$B$1301,0)))^(1/10)-1)*100)</f>
        <v>18.148329891961556</v>
      </c>
      <c r="W199" s="715">
        <f>IF(OR(U199&lt;=0,U199="n/a",V199&lt;=0,V199="n/a"),"n/a",U199/V199)</f>
        <v>0.57557948172798556</v>
      </c>
      <c r="X199" s="716">
        <f>IF(OR(AJ199&lt;=0,AJ199="n/a",U199&lt;=0,U199="n/a"),"n/a",U199/AJ199)</f>
        <v>1.024098658180759</v>
      </c>
      <c r="Y199" s="673"/>
      <c r="Z199" s="663">
        <f>IF(OR(AC199&lt;0.01,AC199="n/a"),"n/a",M199/AC199*100)</f>
        <v>39.575971731448767</v>
      </c>
      <c r="AA199" s="900">
        <f>IF(OR(AC199&lt;0.01,AC199="n/a"),"n/a",I199/AC199)</f>
        <v>20.134275618374556</v>
      </c>
      <c r="AB199" s="901">
        <v>12</v>
      </c>
      <c r="AC199" s="879">
        <v>5.66</v>
      </c>
      <c r="AD199" s="879">
        <v>3.72</v>
      </c>
      <c r="AE199" s="879">
        <v>1.89</v>
      </c>
      <c r="AF199" s="879">
        <v>2.62</v>
      </c>
      <c r="AG199" s="879">
        <v>14.099999999999998</v>
      </c>
      <c r="AH199" s="879">
        <v>18.7</v>
      </c>
      <c r="AI199" s="879">
        <v>37.840000000000003</v>
      </c>
      <c r="AJ199" s="879">
        <v>10.199999999999999</v>
      </c>
      <c r="AK199" s="879">
        <v>5.24</v>
      </c>
      <c r="AL199" s="892">
        <v>14510</v>
      </c>
      <c r="AM199" s="886">
        <v>0.5</v>
      </c>
      <c r="AN199" s="879">
        <v>0.71</v>
      </c>
      <c r="AO199" s="753">
        <f>IF(U199="n/a","n/a",IF(AA199&lt;0,"n/a",IF(AA199="n/a","n/a",J199+U199-AA199)))</f>
        <v>-7.7228673393288503</v>
      </c>
      <c r="AP199" s="754">
        <f>IF(U199="n/a","n/a",J199+U199)</f>
        <v>12.411408279045705</v>
      </c>
      <c r="AQ199" s="902">
        <f>IF(OR(AC199&lt;0.01,AF199="n/a"),"n/a",(I199/SQRT(22.5*AC199*(I199/AF199))-1)*100)</f>
        <v>53.118403161505981</v>
      </c>
      <c r="AR199" s="663">
        <f>INDEX(Historical!$C$7:$C$1279,MATCH(B199,Historical!$B$7:$B$1301,0))*IF(AH199="n/a",1.03,IF(AH199&lt;0,1.01,IF(AH199&gt;10,1.1,(1+AH199/100))))</f>
        <v>2.3320000000000003</v>
      </c>
      <c r="AS199" s="900">
        <f>IF($AI199="n/a",1.03*AR199,IF($AI199&lt;0,1.01*AR199,IF($AI199&gt;10,1.1*AR199,(1+$AI199/100)*AR199)))</f>
        <v>2.5652000000000004</v>
      </c>
      <c r="AT199" s="900">
        <f>IF($AK199="n/a",1.03*AS199,IF($AK199&lt;0,1.01*AS199,IF($AK199&gt;10,1.1*AS199,(1+$AK199/100)*AS199)))</f>
        <v>2.6996164800000004</v>
      </c>
      <c r="AU199" s="900">
        <f>IF($AK199="n/a",1.03*AT199,IF($AK199&lt;0,1.01*AT199,IF($AK199&gt;10,1.1*AT199,(1+$AK199/100)*AT199)))</f>
        <v>2.8410763835520005</v>
      </c>
      <c r="AV199" s="900">
        <f>IF($AK199="n/a",1.03*AU199,IF($AK199&lt;0,1.01*AU199,IF($AK199&gt;10,1.1*AU199,(1+$AK199/100)*AU199)))</f>
        <v>2.9899487860501255</v>
      </c>
      <c r="AW199" s="663">
        <f>SUM(AR199:AV199)</f>
        <v>13.427841649602126</v>
      </c>
      <c r="AX199" s="761">
        <f>AW199/I199*100</f>
        <v>11.782942830468697</v>
      </c>
      <c r="AY199" s="948">
        <v>1.36</v>
      </c>
      <c r="AZ199" s="886">
        <v>56.07</v>
      </c>
      <c r="BA199" s="886">
        <v>-8.83</v>
      </c>
      <c r="BB199" s="886">
        <v>2.7199999999999998</v>
      </c>
      <c r="BC199" s="886">
        <v>8.870000000000001</v>
      </c>
      <c r="BE199" s="635">
        <v>2012</v>
      </c>
      <c r="BF199" s="912">
        <f>IF(BE199&gt;2008,0,IF(BE199&gt;2001,1,IF(BE199&gt;1990,2,IF(BE199&gt;1980,3,IF(BE199&gt;1973,4,IF(BE199&gt;1970,5,IF(BE199&gt;1960,6,IF(BE199&gt;1958,7,IF(BE199&gt;1953,8,9)))))))))</f>
        <v>0</v>
      </c>
      <c r="BG199" s="896">
        <v>6.5</v>
      </c>
    </row>
    <row r="200" spans="1:59" ht="11.25" customHeight="1" x14ac:dyDescent="0.2">
      <c r="A200" s="895" t="s">
        <v>4391</v>
      </c>
      <c r="B200" s="889" t="s">
        <v>3811</v>
      </c>
      <c r="C200" s="946" t="s">
        <v>245</v>
      </c>
      <c r="D200" s="946" t="s">
        <v>4357</v>
      </c>
      <c r="E200" s="746">
        <v>6</v>
      </c>
      <c r="F200" s="1185">
        <v>702</v>
      </c>
      <c r="G200" s="1182" t="s">
        <v>106</v>
      </c>
      <c r="H200" s="1182" t="s">
        <v>106</v>
      </c>
      <c r="I200" s="888">
        <v>55.45</v>
      </c>
      <c r="J200" s="663">
        <f>(M200/I200)*100</f>
        <v>1.2623985572587915</v>
      </c>
      <c r="K200" s="891">
        <v>0.17499999999999999</v>
      </c>
      <c r="L200" s="901">
        <v>4</v>
      </c>
      <c r="M200" s="654">
        <f>K200*L200</f>
        <v>0.7</v>
      </c>
      <c r="N200" s="884" t="s">
        <v>148</v>
      </c>
      <c r="O200" s="747">
        <v>0.15</v>
      </c>
      <c r="P200" s="875">
        <v>43794</v>
      </c>
      <c r="Q200" s="875">
        <v>43809</v>
      </c>
      <c r="R200" s="654">
        <f>(K200-O200)/O200*100</f>
        <v>16.666666666666664</v>
      </c>
      <c r="S200" s="714">
        <f>IF(INDEX(Historical!$D$7:$D$1277,MATCH(B200,Historical!$B$7:$B$1301,0))=0,"n/a",(INDEX(Historical!$C$7:$C$1279,MATCH(B200,Historical!$B$7:$B$1301,0))/INDEX(Historical!$D$7:$D$1277,MATCH(B200,Historical!$B$7:$B$1301,0))-1)*100)</f>
        <v>19.047619047619047</v>
      </c>
      <c r="T200" s="714">
        <f>IF(INDEX(Historical!$F$7:$F$1270,MATCH(B200,Historical!$B$7:$B$1301,0))=0,"n/a",((INDEX(Historical!$C$7:$C$1279,MATCH(B200,Historical!$B$7:$B$1301,0))/INDEX(Historical!$F$7:$F$1270,MATCH(B200,Historical!$B$7:$B$1301,0)))^(1/3)-1)*100)</f>
        <v>22.499326257411155</v>
      </c>
      <c r="U200" s="714">
        <f>IF(INDEX(Historical!$H$7:$H$1270,MATCH(B200,Historical!$B$7:$B$1301,0))=0,"n/a",((INDEX(Historical!$C$7:$C$1279,MATCH(B200,Historical!$B$7:$B$1301,0))/INDEX(Historical!$H$7:$H$1270,MATCH(B200,Historical!$B$7:$B$1301,0)))^(1/5)-1)*100)</f>
        <v>25.594321575479007</v>
      </c>
      <c r="V200" s="714">
        <f>IF(INDEX(Historical!$O$7:$O$1270,MATCH(B200,Historical!$B$7:$B$1301,0))=0,"n/a",((INDEX(Historical!$C$7:$C$1279,MATCH(B200,Historical!$B$7:$B$1301,0))/INDEX(Historical!$O$7:$O$1270,MATCH(B200,Historical!$B$7:$B$1301,0)))^(1/10)-1)*100)</f>
        <v>15.339715498651451</v>
      </c>
      <c r="W200" s="715">
        <f>IF(OR(U200&lt;=0,U200="n/a",V200&lt;=0,V200="n/a"),"n/a",U200/V200)</f>
        <v>1.6685004084807871</v>
      </c>
      <c r="X200" s="716">
        <f>IF(OR(AJ200&lt;=0,AJ200="n/a",U200&lt;=0,U200="n/a"),"n/a",U200/AJ200)</f>
        <v>1.062005044625685</v>
      </c>
      <c r="Y200" s="890"/>
      <c r="Z200" s="663">
        <f>IF(OR(AC200&lt;0.01,AC200="n/a"),"n/a",M200/AC200*100)</f>
        <v>13.80670611439842</v>
      </c>
      <c r="AA200" s="900">
        <f>IF(OR(AC200&lt;0.01,AC200="n/a"),"n/a",I200/AC200)</f>
        <v>10.936883629191321</v>
      </c>
      <c r="AB200" s="901">
        <v>9</v>
      </c>
      <c r="AC200" s="879">
        <v>5.07</v>
      </c>
      <c r="AD200" s="879">
        <v>1.0900000000000001</v>
      </c>
      <c r="AE200" s="879">
        <v>1.1000000000000001</v>
      </c>
      <c r="AF200" s="879">
        <v>1.91</v>
      </c>
      <c r="AG200" s="879">
        <v>18.8</v>
      </c>
      <c r="AH200" s="879">
        <v>4.8</v>
      </c>
      <c r="AI200" s="879">
        <v>-0.19</v>
      </c>
      <c r="AJ200" s="879">
        <v>24.099999999999998</v>
      </c>
      <c r="AK200" s="879">
        <v>9.9</v>
      </c>
      <c r="AL200" s="892">
        <v>20260</v>
      </c>
      <c r="AM200" s="886">
        <v>6.7</v>
      </c>
      <c r="AN200" s="879">
        <v>0.41</v>
      </c>
      <c r="AO200" s="753">
        <f>IF(U200="n/a","n/a",IF(AA200&lt;0,"n/a",IF(AA200="n/a","n/a",J200+U200-AA200)))</f>
        <v>15.919836503546478</v>
      </c>
      <c r="AP200" s="754">
        <f>IF(U200="n/a","n/a",J200+U200)</f>
        <v>26.856720132737799</v>
      </c>
      <c r="AQ200" s="902">
        <f>IF(OR(AC200&lt;0.01,AF200="n/a"),"n/a",(I200/SQRT(22.5*AC200*(I200/AF200))-1)*100)</f>
        <v>-3.6454516284192273</v>
      </c>
      <c r="AR200" s="663">
        <f>INDEX(Historical!$C$7:$C$1279,MATCH(B200,Historical!$B$7:$B$1301,0))*IF(AH200="n/a",1.03,IF(AH200&lt;0,1.01,IF(AH200&gt;10,1.1,(1+AH200/100))))</f>
        <v>0.65500000000000003</v>
      </c>
      <c r="AS200" s="900">
        <f>IF($AI200="n/a",1.03*AR200,IF($AI200&lt;0,1.01*AR200,IF($AI200&gt;10,1.1*AR200,(1+$AI200/100)*AR200)))</f>
        <v>0.66155000000000008</v>
      </c>
      <c r="AT200" s="900">
        <f>IF($AK200="n/a",1.03*AS200,IF($AK200&lt;0,1.01*AS200,IF($AK200&gt;10,1.1*AS200,(1+$AK200/100)*AS200)))</f>
        <v>0.72704345000000004</v>
      </c>
      <c r="AU200" s="900">
        <f>IF($AK200="n/a",1.03*AT200,IF($AK200&lt;0,1.01*AT200,IF($AK200&gt;10,1.1*AT200,(1+$AK200/100)*AT200)))</f>
        <v>0.79902075155000007</v>
      </c>
      <c r="AV200" s="900">
        <f>IF($AK200="n/a",1.03*AU200,IF($AK200&lt;0,1.01*AU200,IF($AK200&gt;10,1.1*AU200,(1+$AK200/100)*AU200)))</f>
        <v>0.87812380595345008</v>
      </c>
      <c r="AW200" s="663">
        <f>SUM(AR200:AV200)</f>
        <v>3.7207380075034506</v>
      </c>
      <c r="AX200" s="761">
        <f>AW200/I200*100</f>
        <v>6.7100775608718672</v>
      </c>
      <c r="AY200" s="948">
        <v>1.62</v>
      </c>
      <c r="AZ200" s="886">
        <v>117.36999999999999</v>
      </c>
      <c r="BA200" s="886">
        <v>-11.34</v>
      </c>
      <c r="BB200" s="886">
        <v>8.66</v>
      </c>
      <c r="BC200" s="886">
        <v>8.19</v>
      </c>
      <c r="BE200" s="635">
        <v>2014</v>
      </c>
      <c r="BF200" s="912">
        <f>IF(BE200&gt;2008,0,IF(BE200&gt;2001,1,IF(BE200&gt;1990,2,IF(BE200&gt;1980,3,IF(BE200&gt;1973,4,IF(BE200&gt;1970,5,IF(BE200&gt;1960,6,IF(BE200&gt;1958,7,IF(BE200&gt;1953,8,9)))))))))</f>
        <v>0</v>
      </c>
      <c r="BG200" s="896">
        <v>11.799999999999999</v>
      </c>
    </row>
    <row r="201" spans="1:59" ht="11.25" customHeight="1" x14ac:dyDescent="0.2">
      <c r="A201" s="895" t="s">
        <v>3813</v>
      </c>
      <c r="B201" s="889" t="s">
        <v>3814</v>
      </c>
      <c r="C201" s="946" t="s">
        <v>108</v>
      </c>
      <c r="D201" s="946" t="s">
        <v>4341</v>
      </c>
      <c r="E201" s="746">
        <v>6</v>
      </c>
      <c r="F201" s="1185">
        <v>701</v>
      </c>
      <c r="G201" s="1185" t="s">
        <v>106</v>
      </c>
      <c r="H201" s="1185" t="s">
        <v>106</v>
      </c>
      <c r="I201" s="888">
        <v>113.67</v>
      </c>
      <c r="J201" s="663">
        <f>(M201/I201)*100</f>
        <v>7.9176563737133803</v>
      </c>
      <c r="K201" s="891">
        <v>9</v>
      </c>
      <c r="L201" s="901">
        <v>1</v>
      </c>
      <c r="M201" s="654">
        <f>K201*L201</f>
        <v>9</v>
      </c>
      <c r="N201" s="884" t="s">
        <v>171</v>
      </c>
      <c r="O201" s="747">
        <v>8</v>
      </c>
      <c r="P201" s="875">
        <v>43797</v>
      </c>
      <c r="Q201" s="875">
        <v>43808</v>
      </c>
      <c r="R201" s="654">
        <f>(K201-O201)/O201*100</f>
        <v>12.5</v>
      </c>
      <c r="S201" s="714">
        <f>IF(INDEX(Historical!$D$7:$D$1277,MATCH(B201,Historical!$B$7:$B$1301,0))=0,"n/a",(INDEX(Historical!$C$7:$C$1279,MATCH(B201,Historical!$B$7:$B$1301,0))/INDEX(Historical!$D$7:$D$1277,MATCH(B201,Historical!$B$7:$B$1301,0))-1)*100)</f>
        <v>12.5</v>
      </c>
      <c r="T201" s="714">
        <f>IF(INDEX(Historical!$F$7:$F$1270,MATCH(B201,Historical!$B$7:$B$1301,0))=0,"n/a",((INDEX(Historical!$C$7:$C$1279,MATCH(B201,Historical!$B$7:$B$1301,0))/INDEX(Historical!$F$7:$F$1270,MATCH(B201,Historical!$B$7:$B$1301,0)))^(1/3)-1)*100)</f>
        <v>14.471424255333186</v>
      </c>
      <c r="U201" s="714">
        <f>IF(INDEX(Historical!$H$7:$H$1270,MATCH(B201,Historical!$B$7:$B$1301,0))=0,"n/a",((INDEX(Historical!$C$7:$C$1279,MATCH(B201,Historical!$B$7:$B$1301,0))/INDEX(Historical!$H$7:$H$1270,MATCH(B201,Historical!$B$7:$B$1301,0)))^(1/5)-1)*100)</f>
        <v>17.607902252467355</v>
      </c>
      <c r="V201" s="714">
        <f>IF(INDEX(Historical!$O$7:$O$1270,MATCH(B201,Historical!$B$7:$B$1301,0))=0,"n/a",((INDEX(Historical!$C$7:$C$1279,MATCH(B201,Historical!$B$7:$B$1301,0))/INDEX(Historical!$O$7:$O$1270,MATCH(B201,Historical!$B$7:$B$1301,0)))^(1/10)-1)*100)</f>
        <v>-1.0480741793785553</v>
      </c>
      <c r="W201" s="715" t="str">
        <f>IF(OR(U201&lt;=0,U201="n/a",V201&lt;=0,V201="n/a"),"n/a",U201/V201)</f>
        <v>n/a</v>
      </c>
      <c r="X201" s="716">
        <f>IF(OR(AJ201&lt;=0,AJ201="n/a",U201&lt;=0,U201="n/a"),"n/a",U201/AJ201)</f>
        <v>1.6611228540063543</v>
      </c>
      <c r="Y201" s="890"/>
      <c r="Z201" s="663">
        <f>IF(OR(AC201&lt;0.01,AC201="n/a"),"n/a",M201/AC201*100)</f>
        <v>77.58620689655173</v>
      </c>
      <c r="AA201" s="900">
        <f>IF(OR(AC201&lt;0.01,AC201="n/a"),"n/a",I201/AC201)</f>
        <v>9.7991379310344833</v>
      </c>
      <c r="AB201" s="901">
        <v>12</v>
      </c>
      <c r="AC201" s="879">
        <v>11.6</v>
      </c>
      <c r="AD201" s="879" t="s">
        <v>136</v>
      </c>
      <c r="AE201" s="879">
        <v>2.7</v>
      </c>
      <c r="AF201" s="879">
        <v>1.9</v>
      </c>
      <c r="AG201" s="879">
        <v>19.2</v>
      </c>
      <c r="AH201" s="879">
        <v>21</v>
      </c>
      <c r="AI201" s="879" t="s">
        <v>136</v>
      </c>
      <c r="AJ201" s="879">
        <v>10.6</v>
      </c>
      <c r="AK201" s="879" t="s">
        <v>136</v>
      </c>
      <c r="AL201" s="892">
        <v>366.65</v>
      </c>
      <c r="AM201" s="886">
        <v>2.6</v>
      </c>
      <c r="AN201" s="879">
        <v>0</v>
      </c>
      <c r="AO201" s="753">
        <f>IF(U201="n/a","n/a",IF(AA201&lt;0,"n/a",IF(AA201="n/a","n/a",J201+U201-AA201)))</f>
        <v>15.726420695146253</v>
      </c>
      <c r="AP201" s="754">
        <f>IF(U201="n/a","n/a",J201+U201)</f>
        <v>25.525558626180736</v>
      </c>
      <c r="AQ201" s="902">
        <f>IF(OR(AC201&lt;0.01,AF201="n/a"),"n/a",(I201/SQRT(22.5*AC201*(I201/AF201))-1)*100)</f>
        <v>-9.033920683548768</v>
      </c>
      <c r="AR201" s="663">
        <f>INDEX(Historical!$C$7:$C$1279,MATCH(B201,Historical!$B$7:$B$1301,0))*IF(AH201="n/a",1.03,IF(AH201&lt;0,1.01,IF(AH201&gt;10,1.1,(1+AH201/100))))</f>
        <v>9.9</v>
      </c>
      <c r="AS201" s="900">
        <f>IF($AI201="n/a",1.03*AR201,IF($AI201&lt;0,1.01*AR201,IF($AI201&gt;10,1.1*AR201,(1+$AI201/100)*AR201)))</f>
        <v>10.197000000000001</v>
      </c>
      <c r="AT201" s="900">
        <f>IF($AK201="n/a",1.03*AS201,IF($AK201&lt;0,1.01*AS201,IF($AK201&gt;10,1.1*AS201,(1+$AK201/100)*AS201)))</f>
        <v>10.502910000000002</v>
      </c>
      <c r="AU201" s="900">
        <f>IF($AK201="n/a",1.03*AT201,IF($AK201&lt;0,1.01*AT201,IF($AK201&gt;10,1.1*AT201,(1+$AK201/100)*AT201)))</f>
        <v>10.817997300000002</v>
      </c>
      <c r="AV201" s="900">
        <f>IF($AK201="n/a",1.03*AU201,IF($AK201&lt;0,1.01*AU201,IF($AK201&gt;10,1.1*AU201,(1+$AK201/100)*AU201)))</f>
        <v>11.142537219000003</v>
      </c>
      <c r="AW201" s="663">
        <f>SUM(AR201:AV201)</f>
        <v>52.560444519000008</v>
      </c>
      <c r="AX201" s="761">
        <f>AW201/I201*100</f>
        <v>46.239504283452106</v>
      </c>
      <c r="AY201" s="948">
        <v>1.02</v>
      </c>
      <c r="AZ201" s="886">
        <v>51.559999999999995</v>
      </c>
      <c r="BA201" s="886">
        <v>-22.21</v>
      </c>
      <c r="BB201" s="886">
        <v>5.82</v>
      </c>
      <c r="BC201" s="886">
        <v>-6.99</v>
      </c>
      <c r="BE201" s="635">
        <v>2014</v>
      </c>
      <c r="BF201" s="912">
        <f>IF(BE201&gt;2008,0,IF(BE201&gt;2001,1,IF(BE201&gt;1990,2,IF(BE201&gt;1980,3,IF(BE201&gt;1973,4,IF(BE201&gt;1970,5,IF(BE201&gt;1960,6,IF(BE201&gt;1958,7,IF(BE201&gt;1953,8,9)))))))))</f>
        <v>0</v>
      </c>
      <c r="BG201" s="896">
        <v>14.299999999999999</v>
      </c>
    </row>
    <row r="202" spans="1:59" ht="11.25" customHeight="1" x14ac:dyDescent="0.2">
      <c r="A202" s="885" t="s">
        <v>2157</v>
      </c>
      <c r="B202" s="889" t="s">
        <v>2158</v>
      </c>
      <c r="C202" s="946" t="s">
        <v>153</v>
      </c>
      <c r="D202" s="946" t="s">
        <v>4330</v>
      </c>
      <c r="E202" s="746">
        <v>7</v>
      </c>
      <c r="F202" s="1185">
        <v>660</v>
      </c>
      <c r="G202" s="1185" t="s">
        <v>106</v>
      </c>
      <c r="H202" s="1185" t="s">
        <v>106</v>
      </c>
      <c r="I202" s="888">
        <v>176.83</v>
      </c>
      <c r="J202" s="663">
        <f>(M202/I202)*100</f>
        <v>0.40717072894870776</v>
      </c>
      <c r="K202" s="891">
        <v>0.18</v>
      </c>
      <c r="L202" s="901">
        <v>4</v>
      </c>
      <c r="M202" s="654">
        <f>K202*L202</f>
        <v>0.72</v>
      </c>
      <c r="N202" s="884" t="s">
        <v>4062</v>
      </c>
      <c r="O202" s="747">
        <v>0.17</v>
      </c>
      <c r="P202" s="875">
        <v>43916</v>
      </c>
      <c r="Q202" s="875">
        <v>43945</v>
      </c>
      <c r="R202" s="654">
        <f>(K202-O202)/O202*100</f>
        <v>5.8823529411764595</v>
      </c>
      <c r="S202" s="714">
        <f>IF(INDEX(Historical!$D$7:$D$1277,MATCH(B202,Historical!$B$7:$B$1301,0))=0,"n/a",(INDEX(Historical!$C$7:$C$1279,MATCH(B202,Historical!$B$7:$B$1301,0))/INDEX(Historical!$D$7:$D$1277,MATCH(B202,Historical!$B$7:$B$1301,0))-1)*100)</f>
        <v>8.064516129032274</v>
      </c>
      <c r="T202" s="714">
        <f>IF(INDEX(Historical!$F$7:$F$1270,MATCH(B202,Historical!$B$7:$B$1301,0))=0,"n/a",((INDEX(Historical!$C$7:$C$1279,MATCH(B202,Historical!$B$7:$B$1301,0))/INDEX(Historical!$F$7:$F$1270,MATCH(B202,Historical!$B$7:$B$1301,0)))^(1/3)-1)*100)</f>
        <v>11.074581546227691</v>
      </c>
      <c r="U202" s="714">
        <f>IF(INDEX(Historical!$H$7:$H$1270,MATCH(B202,Historical!$B$7:$B$1301,0))=0,"n/a",((INDEX(Historical!$C$7:$C$1279,MATCH(B202,Historical!$B$7:$B$1301,0))/INDEX(Historical!$H$7:$H$1270,MATCH(B202,Historical!$B$7:$B$1301,0)))^(1/5)-1)*100)</f>
        <v>29.101787054492334</v>
      </c>
      <c r="V202" s="714">
        <f>IF(INDEX(Historical!$O$7:$O$1270,MATCH(B202,Historical!$B$7:$B$1301,0))=0,"n/a",((INDEX(Historical!$C$7:$C$1279,MATCH(B202,Historical!$B$7:$B$1301,0))/INDEX(Historical!$O$7:$O$1270,MATCH(B202,Historical!$B$7:$B$1301,0)))^(1/10)-1)*100)</f>
        <v>34.539532489705934</v>
      </c>
      <c r="W202" s="715">
        <f>IF(OR(U202&lt;=0,U202="n/a",V202&lt;=0,V202="n/a"),"n/a",U202/V202)</f>
        <v>0.84256459068071488</v>
      </c>
      <c r="X202" s="716">
        <f>IF(OR(AJ202&lt;=0,AJ202="n/a",U202&lt;=0,U202="n/a"),"n/a",U202/AJ202)</f>
        <v>3.829182507170044</v>
      </c>
      <c r="Y202" s="684"/>
      <c r="Z202" s="663">
        <f>IF(OR(AC202&lt;0.01,AC202="n/a"),"n/a",M202/AC202*100)</f>
        <v>19.834710743801654</v>
      </c>
      <c r="AA202" s="900">
        <f>IF(OR(AC202&lt;0.01,AC202="n/a"),"n/a",I202/AC202)</f>
        <v>48.713498622589533</v>
      </c>
      <c r="AB202" s="901">
        <v>12</v>
      </c>
      <c r="AC202" s="879">
        <v>3.63</v>
      </c>
      <c r="AD202" s="879">
        <v>4.6100000000000003</v>
      </c>
      <c r="AE202" s="879">
        <v>7.04</v>
      </c>
      <c r="AF202" s="879">
        <v>4.08</v>
      </c>
      <c r="AG202" s="879">
        <v>10.7</v>
      </c>
      <c r="AH202" s="879">
        <v>-2.1999999999999997</v>
      </c>
      <c r="AI202" s="879">
        <v>18.7</v>
      </c>
      <c r="AJ202" s="879">
        <v>7.6</v>
      </c>
      <c r="AK202" s="879">
        <v>10.31</v>
      </c>
      <c r="AL202" s="892">
        <v>122350</v>
      </c>
      <c r="AM202" s="886">
        <v>0.5</v>
      </c>
      <c r="AN202" s="879">
        <v>0.88</v>
      </c>
      <c r="AO202" s="753">
        <f>IF(U202="n/a","n/a",IF(AA202&lt;0,"n/a",IF(AA202="n/a","n/a",J202+U202-AA202)))</f>
        <v>-19.204540839148493</v>
      </c>
      <c r="AP202" s="754">
        <f>IF(U202="n/a","n/a",J202+U202)</f>
        <v>29.508957783441041</v>
      </c>
      <c r="AQ202" s="902">
        <f>IF(OR(AC202&lt;0.01,AF202="n/a"),"n/a",(I202/SQRT(22.5*AC202*(I202/AF202))-1)*100)</f>
        <v>197.21004497767066</v>
      </c>
      <c r="AR202" s="663">
        <f>INDEX(Historical!$C$7:$C$1279,MATCH(B202,Historical!$B$7:$B$1301,0))*IF(AH202="n/a",1.03,IF(AH202&lt;0,1.01,IF(AH202&gt;10,1.1,(1+AH202/100))))</f>
        <v>0.67670000000000008</v>
      </c>
      <c r="AS202" s="900">
        <f>IF($AI202="n/a",1.03*AR202,IF($AI202&lt;0,1.01*AR202,IF($AI202&gt;10,1.1*AR202,(1+$AI202/100)*AR202)))</f>
        <v>0.7443700000000002</v>
      </c>
      <c r="AT202" s="900">
        <f>IF($AK202="n/a",1.03*AS202,IF($AK202&lt;0,1.01*AS202,IF($AK202&gt;10,1.1*AS202,(1+$AK202/100)*AS202)))</f>
        <v>0.81880700000000028</v>
      </c>
      <c r="AU202" s="900">
        <f>IF($AK202="n/a",1.03*AT202,IF($AK202&lt;0,1.01*AT202,IF($AK202&gt;10,1.1*AT202,(1+$AK202/100)*AT202)))</f>
        <v>0.90068770000000042</v>
      </c>
      <c r="AV202" s="900">
        <f>IF($AK202="n/a",1.03*AU202,IF($AK202&lt;0,1.01*AU202,IF($AK202&gt;10,1.1*AU202,(1+$AK202/100)*AU202)))</f>
        <v>0.99075647000000056</v>
      </c>
      <c r="AW202" s="663">
        <f>SUM(AR202:AV202)</f>
        <v>4.1313211700000023</v>
      </c>
      <c r="AX202" s="761">
        <f>AW202/I202*100</f>
        <v>2.3363236837640686</v>
      </c>
      <c r="AY202" s="948">
        <v>0.92</v>
      </c>
      <c r="AZ202" s="886">
        <v>47.85</v>
      </c>
      <c r="BA202" s="886">
        <v>-1.06</v>
      </c>
      <c r="BB202" s="886">
        <v>6.67</v>
      </c>
      <c r="BC202" s="886">
        <v>16.75</v>
      </c>
      <c r="BE202" s="635">
        <v>2014</v>
      </c>
      <c r="BF202" s="912">
        <f>IF(BE202&gt;2008,0,IF(BE202&gt;2001,1,IF(BE202&gt;1990,2,IF(BE202&gt;1980,3,IF(BE202&gt;1973,4,IF(BE202&gt;1970,5,IF(BE202&gt;1960,6,IF(BE202&gt;1958,7,IF(BE202&gt;1953,8,9)))))))))</f>
        <v>0</v>
      </c>
      <c r="BG202" s="896">
        <v>5.2</v>
      </c>
    </row>
    <row r="203" spans="1:59" ht="11.25" customHeight="1" x14ac:dyDescent="0.2">
      <c r="A203" s="885" t="s">
        <v>1107</v>
      </c>
      <c r="B203" s="889" t="s">
        <v>1108</v>
      </c>
      <c r="C203" s="946" t="s">
        <v>178</v>
      </c>
      <c r="D203" s="946" t="s">
        <v>4343</v>
      </c>
      <c r="E203" s="746">
        <v>8</v>
      </c>
      <c r="F203" s="1185">
        <v>583</v>
      </c>
      <c r="G203" s="1185" t="s">
        <v>106</v>
      </c>
      <c r="H203" s="1185" t="s">
        <v>106</v>
      </c>
      <c r="I203" s="888">
        <v>22.93</v>
      </c>
      <c r="J203" s="663">
        <f>(M203/I203)*100</f>
        <v>15.52551242913214</v>
      </c>
      <c r="K203" s="891">
        <v>0.89</v>
      </c>
      <c r="L203" s="901">
        <v>4</v>
      </c>
      <c r="M203" s="654">
        <f>K203*L203</f>
        <v>3.56</v>
      </c>
      <c r="N203" s="884" t="s">
        <v>107</v>
      </c>
      <c r="O203" s="747">
        <v>0.88500000000000001</v>
      </c>
      <c r="P203" s="875">
        <v>43955</v>
      </c>
      <c r="Q203" s="875">
        <v>43963</v>
      </c>
      <c r="R203" s="654">
        <f>(K203-O203)/O203*100</f>
        <v>0.56497175141242995</v>
      </c>
      <c r="S203" s="714">
        <f>IF(INDEX(Historical!$D$7:$D$1277,MATCH(B203,Historical!$B$7:$B$1301,0))=0,"n/a",(INDEX(Historical!$C$7:$C$1279,MATCH(B203,Historical!$B$7:$B$1301,0))/INDEX(Historical!$D$7:$D$1277,MATCH(B203,Historical!$B$7:$B$1301,0))-1)*100)</f>
        <v>10.708401976935743</v>
      </c>
      <c r="T203" s="714">
        <f>IF(INDEX(Historical!$F$7:$F$1270,MATCH(B203,Historical!$B$7:$B$1301,0))=0,"n/a",((INDEX(Historical!$C$7:$C$1279,MATCH(B203,Historical!$B$7:$B$1301,0))/INDEX(Historical!$F$7:$F$1270,MATCH(B203,Historical!$B$7:$B$1301,0)))^(1/3)-1)*100)</f>
        <v>10.578567985792864</v>
      </c>
      <c r="U203" s="714">
        <f>IF(INDEX(Historical!$H$7:$H$1270,MATCH(B203,Historical!$B$7:$B$1301,0))=0,"n/a",((INDEX(Historical!$C$7:$C$1279,MATCH(B203,Historical!$B$7:$B$1301,0))/INDEX(Historical!$H$7:$H$1270,MATCH(B203,Historical!$B$7:$B$1301,0)))^(1/5)-1)*100)</f>
        <v>13.232843705273689</v>
      </c>
      <c r="V203" s="714" t="str">
        <f>IF(INDEX(Historical!$O$7:$O$1270,MATCH(B203,Historical!$B$7:$B$1301,0))=0,"n/a",((INDEX(Historical!$C$7:$C$1279,MATCH(B203,Historical!$B$7:$B$1301,0))/INDEX(Historical!$O$7:$O$1270,MATCH(B203,Historical!$B$7:$B$1301,0)))^(1/10)-1)*100)</f>
        <v>n/a</v>
      </c>
      <c r="W203" s="715" t="str">
        <f>IF(OR(U203&lt;=0,U203="n/a",V203&lt;=0,V203="n/a"),"n/a",U203/V203)</f>
        <v>n/a</v>
      </c>
      <c r="X203" s="716" t="str">
        <f>IF(OR(AJ203&lt;=0,AJ203="n/a",U203&lt;=0,U203="n/a"),"n/a",U203/AJ203)</f>
        <v>n/a</v>
      </c>
      <c r="Y203" s="890"/>
      <c r="Z203" s="663">
        <f>IF(OR(AC203&lt;0.01,AC203="n/a"),"n/a",M203/AC203*100)</f>
        <v>124.47552447552448</v>
      </c>
      <c r="AA203" s="900">
        <f>IF(OR(AC203&lt;0.01,AC203="n/a"),"n/a",I203/AC203)</f>
        <v>8.0174825174825184</v>
      </c>
      <c r="AB203" s="901">
        <v>12</v>
      </c>
      <c r="AC203" s="879">
        <v>2.86</v>
      </c>
      <c r="AD203" s="879" t="s">
        <v>136</v>
      </c>
      <c r="AE203" s="879">
        <v>1.26</v>
      </c>
      <c r="AF203" s="879" t="s">
        <v>136</v>
      </c>
      <c r="AG203" s="879">
        <v>-60.3</v>
      </c>
      <c r="AH203" s="879">
        <v>-1.6</v>
      </c>
      <c r="AI203" s="879">
        <v>17.61</v>
      </c>
      <c r="AJ203" s="879">
        <v>-1.3</v>
      </c>
      <c r="AK203" s="879">
        <v>-2.6100000000000003</v>
      </c>
      <c r="AL203" s="892">
        <v>747.4</v>
      </c>
      <c r="AM203" s="886">
        <v>0.3</v>
      </c>
      <c r="AN203" s="879" t="s">
        <v>136</v>
      </c>
      <c r="AO203" s="753">
        <f>IF(U203="n/a","n/a",IF(AA203&lt;0,"n/a",IF(AA203="n/a","n/a",J203+U203-AA203)))</f>
        <v>20.740873616923309</v>
      </c>
      <c r="AP203" s="754">
        <f>IF(U203="n/a","n/a",J203+U203)</f>
        <v>28.75835613440583</v>
      </c>
      <c r="AQ203" s="902" t="str">
        <f>IF(OR(AC203&lt;0.01,AF203="n/a"),"n/a",(I203/SQRT(22.5*AC203*(I203/AF203))-1)*100)</f>
        <v>n/a</v>
      </c>
      <c r="AR203" s="663">
        <f>INDEX(Historical!$C$7:$C$1279,MATCH(B203,Historical!$B$7:$B$1301,0))*IF(AH203="n/a",1.03,IF(AH203&lt;0,1.01,IF(AH203&gt;10,1.1,(1+AH203/100))))</f>
        <v>3.3935999999999997</v>
      </c>
      <c r="AS203" s="900">
        <f>IF($AI203="n/a",1.03*AR203,IF($AI203&lt;0,1.01*AR203,IF($AI203&gt;10,1.1*AR203,(1+$AI203/100)*AR203)))</f>
        <v>3.7329599999999998</v>
      </c>
      <c r="AT203" s="900">
        <f>IF($AK203="n/a",1.03*AS203,IF($AK203&lt;0,1.01*AS203,IF($AK203&gt;10,1.1*AS203,(1+$AK203/100)*AS203)))</f>
        <v>3.7702895999999999</v>
      </c>
      <c r="AU203" s="900">
        <f>IF($AK203="n/a",1.03*AT203,IF($AK203&lt;0,1.01*AT203,IF($AK203&gt;10,1.1*AT203,(1+$AK203/100)*AT203)))</f>
        <v>3.8079924959999998</v>
      </c>
      <c r="AV203" s="900">
        <f>IF($AK203="n/a",1.03*AU203,IF($AK203&lt;0,1.01*AU203,IF($AK203&gt;10,1.1*AU203,(1+$AK203/100)*AU203)))</f>
        <v>3.8460724209599997</v>
      </c>
      <c r="AW203" s="663">
        <f>SUM(AR203:AV203)</f>
        <v>18.550914516959999</v>
      </c>
      <c r="AX203" s="761">
        <f>AW203/I203*100</f>
        <v>80.90237469236807</v>
      </c>
      <c r="AY203" s="948">
        <v>2.92</v>
      </c>
      <c r="AZ203" s="886">
        <v>316.15000000000003</v>
      </c>
      <c r="BA203" s="886">
        <v>-31.94</v>
      </c>
      <c r="BB203" s="886">
        <v>4.0199999999999996</v>
      </c>
      <c r="BC203" s="886">
        <v>-10.31</v>
      </c>
      <c r="BE203" s="635">
        <v>2013</v>
      </c>
      <c r="BF203" s="912">
        <f>IF(BE203&gt;2008,0,IF(BE203&gt;2001,1,IF(BE203&gt;1990,2,IF(BE203&gt;1980,3,IF(BE203&gt;1973,4,IF(BE203&gt;1970,5,IF(BE203&gt;1960,6,IF(BE203&gt;1958,7,IF(BE203&gt;1953,8,9)))))))))</f>
        <v>0</v>
      </c>
      <c r="BG203" s="896">
        <v>8.6999999999999993</v>
      </c>
    </row>
    <row r="204" spans="1:59" ht="11.25" customHeight="1" x14ac:dyDescent="0.2">
      <c r="A204" s="895" t="s">
        <v>4068</v>
      </c>
      <c r="B204" s="889" t="s">
        <v>4069</v>
      </c>
      <c r="C204" s="946" t="s">
        <v>245</v>
      </c>
      <c r="D204" s="946" t="s">
        <v>4323</v>
      </c>
      <c r="E204" s="746">
        <v>6</v>
      </c>
      <c r="F204" s="1185">
        <v>719</v>
      </c>
      <c r="G204" s="1185" t="s">
        <v>106</v>
      </c>
      <c r="H204" s="1185" t="s">
        <v>106</v>
      </c>
      <c r="I204" s="888">
        <v>41.26</v>
      </c>
      <c r="J204" s="663">
        <f>(M204/I204)*100</f>
        <v>3.029568589432865</v>
      </c>
      <c r="K204" s="891">
        <v>0.3125</v>
      </c>
      <c r="L204" s="901">
        <v>4</v>
      </c>
      <c r="M204" s="654">
        <f>K204*L204</f>
        <v>1.25</v>
      </c>
      <c r="N204" s="884" t="s">
        <v>318</v>
      </c>
      <c r="O204" s="747">
        <v>0.27500000000000002</v>
      </c>
      <c r="P204" s="875">
        <v>43909</v>
      </c>
      <c r="Q204" s="875">
        <v>43917</v>
      </c>
      <c r="R204" s="654">
        <f>(K204-O204)/O204*100</f>
        <v>13.636363636363628</v>
      </c>
      <c r="S204" s="714">
        <f>IF(INDEX(Historical!$D$7:$D$1277,MATCH(B204,Historical!$B$7:$B$1301,0))=0,"n/a",(INDEX(Historical!$C$7:$C$1279,MATCH(B204,Historical!$B$7:$B$1301,0))/INDEX(Historical!$D$7:$D$1277,MATCH(B204,Historical!$B$7:$B$1301,0))-1)*100)</f>
        <v>22.222222222222232</v>
      </c>
      <c r="T204" s="714">
        <f>IF(INDEX(Historical!$F$7:$F$1270,MATCH(B204,Historical!$B$7:$B$1301,0))=0,"n/a",((INDEX(Historical!$C$7:$C$1279,MATCH(B204,Historical!$B$7:$B$1301,0))/INDEX(Historical!$F$7:$F$1270,MATCH(B204,Historical!$B$7:$B$1301,0)))^(1/3)-1)*100)</f>
        <v>22.052244447028492</v>
      </c>
      <c r="U204" s="714">
        <f>IF(INDEX(Historical!$H$7:$H$1270,MATCH(B204,Historical!$B$7:$B$1301,0))=0,"n/a",((INDEX(Historical!$C$7:$C$1279,MATCH(B204,Historical!$B$7:$B$1301,0))/INDEX(Historical!$H$7:$H$1270,MATCH(B204,Historical!$B$7:$B$1301,0)))^(1/5)-1)*100)</f>
        <v>17.080491296489232</v>
      </c>
      <c r="V204" s="714" t="str">
        <f>IF(INDEX(Historical!$O$7:$O$1270,MATCH(B204,Historical!$B$7:$B$1301,0))=0,"n/a",((INDEX(Historical!$C$7:$C$1279,MATCH(B204,Historical!$B$7:$B$1301,0))/INDEX(Historical!$O$7:$O$1270,MATCH(B204,Historical!$B$7:$B$1301,0)))^(1/10)-1)*100)</f>
        <v>n/a</v>
      </c>
      <c r="W204" s="715" t="str">
        <f>IF(OR(U204&lt;=0,U204="n/a",V204&lt;=0,V204="n/a"),"n/a",U204/V204)</f>
        <v>n/a</v>
      </c>
      <c r="X204" s="716">
        <f>IF(OR(AJ204&lt;=0,AJ204="n/a",U204&lt;=0,U204="n/a"),"n/a",U204/AJ204)</f>
        <v>5.1759064534815851</v>
      </c>
      <c r="Y204" s="890"/>
      <c r="Z204" s="663">
        <f>IF(OR(AC204&lt;0.01,AC204="n/a"),"n/a",M204/AC204*100)</f>
        <v>122.54901960784315</v>
      </c>
      <c r="AA204" s="900">
        <f>IF(OR(AC204&lt;0.01,AC204="n/a"),"n/a",I204/AC204)</f>
        <v>40.450980392156858</v>
      </c>
      <c r="AB204" s="901">
        <v>1</v>
      </c>
      <c r="AC204" s="879">
        <v>1.02</v>
      </c>
      <c r="AD204" s="879">
        <v>12.3</v>
      </c>
      <c r="AE204" s="879">
        <v>0.46</v>
      </c>
      <c r="AF204" s="879">
        <v>2.08</v>
      </c>
      <c r="AG204" s="879">
        <v>5.6000000000000005</v>
      </c>
      <c r="AH204" s="879">
        <v>3.1</v>
      </c>
      <c r="AI204" s="879">
        <v>613.29000000000008</v>
      </c>
      <c r="AJ204" s="879">
        <v>3.3000000000000003</v>
      </c>
      <c r="AK204" s="879">
        <v>3.3000000000000003</v>
      </c>
      <c r="AL204" s="892">
        <v>3780</v>
      </c>
      <c r="AM204" s="886">
        <v>14.399999999999999</v>
      </c>
      <c r="AN204" s="879">
        <v>0</v>
      </c>
      <c r="AO204" s="753">
        <f>IF(U204="n/a","n/a",IF(AA204&lt;0,"n/a",IF(AA204="n/a","n/a",J204+U204-AA204)))</f>
        <v>-20.34092050623476</v>
      </c>
      <c r="AP204" s="754">
        <f>IF(U204="n/a","n/a",J204+U204)</f>
        <v>20.110059885922098</v>
      </c>
      <c r="AQ204" s="902">
        <f>IF(OR(AC204&lt;0.01,AF204="n/a"),"n/a",(I204/SQRT(22.5*AC204*(I204/AF204))-1)*100)</f>
        <v>93.377051626765081</v>
      </c>
      <c r="AR204" s="663">
        <f>INDEX(Historical!$C$7:$C$1279,MATCH(B204,Historical!$B$7:$B$1301,0))*IF(AH204="n/a",1.03,IF(AH204&lt;0,1.01,IF(AH204&gt;10,1.1,(1+AH204/100))))</f>
        <v>1.1341000000000001</v>
      </c>
      <c r="AS204" s="900">
        <f>IF($AI204="n/a",1.03*AR204,IF($AI204&lt;0,1.01*AR204,IF($AI204&gt;10,1.1*AR204,(1+$AI204/100)*AR204)))</f>
        <v>1.2475100000000001</v>
      </c>
      <c r="AT204" s="900">
        <f>IF($AK204="n/a",1.03*AS204,IF($AK204&lt;0,1.01*AS204,IF($AK204&gt;10,1.1*AS204,(1+$AK204/100)*AS204)))</f>
        <v>1.2886778299999999</v>
      </c>
      <c r="AU204" s="900">
        <f>IF($AK204="n/a",1.03*AT204,IF($AK204&lt;0,1.01*AT204,IF($AK204&gt;10,1.1*AT204,(1+$AK204/100)*AT204)))</f>
        <v>1.3312041983899998</v>
      </c>
      <c r="AV204" s="900">
        <f>IF($AK204="n/a",1.03*AU204,IF($AK204&lt;0,1.01*AU204,IF($AK204&gt;10,1.1*AU204,(1+$AK204/100)*AU204)))</f>
        <v>1.3751339369368698</v>
      </c>
      <c r="AW204" s="663">
        <f>SUM(AR204:AV204)</f>
        <v>6.3766259653268698</v>
      </c>
      <c r="AX204" s="761">
        <f>AW204/I204*100</f>
        <v>15.454740584893045</v>
      </c>
      <c r="AY204" s="948">
        <v>1.61</v>
      </c>
      <c r="AZ204" s="886">
        <v>206.54</v>
      </c>
      <c r="BA204" s="886">
        <v>-17.150000000000002</v>
      </c>
      <c r="BB204" s="886">
        <v>22.99</v>
      </c>
      <c r="BC204" s="886">
        <v>9.64</v>
      </c>
      <c r="BE204" s="635">
        <v>2015</v>
      </c>
      <c r="BF204" s="912">
        <f>IF(BE204&gt;2008,0,IF(BE204&gt;2001,1,IF(BE204&gt;1990,2,IF(BE204&gt;1980,3,IF(BE204&gt;1973,4,IF(BE204&gt;1970,5,IF(BE204&gt;1960,6,IF(BE204&gt;1958,7,IF(BE204&gt;1953,8,9)))))))))</f>
        <v>0</v>
      </c>
      <c r="BG204" s="896">
        <v>1.3</v>
      </c>
    </row>
    <row r="205" spans="1:59" s="787" customFormat="1" ht="11.25" customHeight="1" x14ac:dyDescent="0.2">
      <c r="A205" s="790" t="s">
        <v>4309</v>
      </c>
      <c r="B205" s="971" t="s">
        <v>3815</v>
      </c>
      <c r="C205" s="946" t="s">
        <v>4199</v>
      </c>
      <c r="D205" s="946" t="s">
        <v>4344</v>
      </c>
      <c r="E205" s="769">
        <v>6</v>
      </c>
      <c r="F205" s="1185">
        <v>700</v>
      </c>
      <c r="G205" s="1198" t="s">
        <v>106</v>
      </c>
      <c r="H205" s="1198" t="s">
        <v>106</v>
      </c>
      <c r="I205" s="770">
        <v>65.87</v>
      </c>
      <c r="J205" s="771">
        <f>(M205/I205)*100</f>
        <v>1.3359647791103688</v>
      </c>
      <c r="K205" s="772">
        <v>0.22</v>
      </c>
      <c r="L205" s="773">
        <v>4</v>
      </c>
      <c r="M205" s="774">
        <f>K205*L205</f>
        <v>0.88</v>
      </c>
      <c r="N205" s="775" t="s">
        <v>107</v>
      </c>
      <c r="O205" s="776">
        <v>0.19</v>
      </c>
      <c r="P205" s="777">
        <v>43793</v>
      </c>
      <c r="Q205" s="777">
        <v>43802</v>
      </c>
      <c r="R205" s="774">
        <f>(K205-O205)/O205*100</f>
        <v>15.789473684210526</v>
      </c>
      <c r="S205" s="714">
        <f>IF(INDEX(Historical!$D$7:$D$1277,MATCH(B205,Historical!$B$7:$B$1301,0))=0,"n/a",(INDEX(Historical!$C$7:$C$1279,MATCH(B205,Historical!$B$7:$B$1301,0))/INDEX(Historical!$D$7:$D$1277,MATCH(B205,Historical!$B$7:$B$1301,0))-1)*100)</f>
        <v>17.910447761194035</v>
      </c>
      <c r="T205" s="714">
        <f>IF(INDEX(Historical!$F$7:$F$1270,MATCH(B205,Historical!$B$7:$B$1301,0))=0,"n/a",((INDEX(Historical!$C$7:$C$1279,MATCH(B205,Historical!$B$7:$B$1301,0))/INDEX(Historical!$F$7:$F$1270,MATCH(B205,Historical!$B$7:$B$1301,0)))^(1/3)-1)*100)</f>
        <v>16.471328451175495</v>
      </c>
      <c r="U205" s="714">
        <f>IF(INDEX(Historical!$H$7:$H$1270,MATCH(B205,Historical!$B$7:$B$1301,0))=0,"n/a",((INDEX(Historical!$C$7:$C$1279,MATCH(B205,Historical!$B$7:$B$1301,0))/INDEX(Historical!$H$7:$H$1270,MATCH(B205,Historical!$B$7:$B$1301,0)))^(1/5)-1)*100)</f>
        <v>51.190818528332002</v>
      </c>
      <c r="V205" s="714" t="str">
        <f>IF(INDEX(Historical!$O$7:$O$1270,MATCH(B205,Historical!$B$7:$B$1301,0))=0,"n/a",((INDEX(Historical!$C$7:$C$1279,MATCH(B205,Historical!$B$7:$B$1301,0))/INDEX(Historical!$O$7:$O$1270,MATCH(B205,Historical!$B$7:$B$1301,0)))^(1/10)-1)*100)</f>
        <v>n/a</v>
      </c>
      <c r="W205" s="715" t="str">
        <f>IF(OR(U205&lt;=0,U205="n/a",V205&lt;=0,V205="n/a"),"n/a",U205/V205)</f>
        <v>n/a</v>
      </c>
      <c r="X205" s="716">
        <f>IF(OR(AJ205&lt;=0,AJ205="n/a",U205&lt;=0,U205="n/a"),"n/a",U205/AJ205)</f>
        <v>4.4904226779238599</v>
      </c>
      <c r="Y205" s="778"/>
      <c r="Z205" s="771">
        <f>IF(OR(AC205&lt;0.01,AC205="n/a"),"n/a",M205/AC205*100)</f>
        <v>28.115015974440894</v>
      </c>
      <c r="AA205" s="779">
        <f>IF(OR(AC205&lt;0.01,AC205="n/a"),"n/a",I205/AC205)</f>
        <v>21.044728434504794</v>
      </c>
      <c r="AB205" s="773">
        <v>12</v>
      </c>
      <c r="AC205" s="780">
        <v>3.13</v>
      </c>
      <c r="AD205" s="780">
        <v>1.32</v>
      </c>
      <c r="AE205" s="780">
        <v>5.39</v>
      </c>
      <c r="AF205" s="780">
        <v>2.82</v>
      </c>
      <c r="AG205" s="780">
        <v>9.5</v>
      </c>
      <c r="AH205" s="780">
        <v>124</v>
      </c>
      <c r="AI205" s="780">
        <v>30.34</v>
      </c>
      <c r="AJ205" s="780">
        <v>11.4</v>
      </c>
      <c r="AK205" s="780">
        <v>16</v>
      </c>
      <c r="AL205" s="781">
        <v>6700</v>
      </c>
      <c r="AM205" s="782">
        <v>1</v>
      </c>
      <c r="AN205" s="780">
        <v>0</v>
      </c>
      <c r="AO205" s="783">
        <f>IF(U205="n/a","n/a",IF(AA205&lt;0,"n/a",IF(AA205="n/a","n/a",J205+U205-AA205)))</f>
        <v>31.482054872937578</v>
      </c>
      <c r="AP205" s="784">
        <f>IF(U205="n/a","n/a",J205+U205)</f>
        <v>52.526783307442372</v>
      </c>
      <c r="AQ205" s="785">
        <f>IF(OR(AC205&lt;0.01,AF205="n/a"),"n/a",(I205/SQRT(22.5*AC205*(I205/AF205))-1)*100)</f>
        <v>62.40708001165676</v>
      </c>
      <c r="AR205" s="663">
        <f>INDEX(Historical!$C$7:$C$1279,MATCH(B205,Historical!$B$7:$B$1301,0))*IF(AH205="n/a",1.03,IF(AH205&lt;0,1.01,IF(AH205&gt;10,1.1,(1+AH205/100))))</f>
        <v>0.86900000000000011</v>
      </c>
      <c r="AS205" s="779">
        <f>IF($AI205="n/a",1.03*AR205,IF($AI205&lt;0,1.01*AR205,IF($AI205&gt;10,1.1*AR205,(1+$AI205/100)*AR205)))</f>
        <v>0.95590000000000019</v>
      </c>
      <c r="AT205" s="779">
        <f>IF($AK205="n/a",1.03*AS205,IF($AK205&lt;0,1.01*AS205,IF($AK205&gt;10,1.1*AS205,(1+$AK205/100)*AS205)))</f>
        <v>1.0514900000000003</v>
      </c>
      <c r="AU205" s="779">
        <f>IF($AK205="n/a",1.03*AT205,IF($AK205&lt;0,1.01*AT205,IF($AK205&gt;10,1.1*AT205,(1+$AK205/100)*AT205)))</f>
        <v>1.1566390000000004</v>
      </c>
      <c r="AV205" s="779">
        <f>IF($AK205="n/a",1.03*AU205,IF($AK205&lt;0,1.01*AU205,IF($AK205&gt;10,1.1*AU205,(1+$AK205/100)*AU205)))</f>
        <v>1.2723029000000006</v>
      </c>
      <c r="AW205" s="771">
        <f>SUM(AR205:AV205)</f>
        <v>5.3053319000000014</v>
      </c>
      <c r="AX205" s="786">
        <f>AW205/I205*100</f>
        <v>8.054246090784881</v>
      </c>
      <c r="AY205" s="949">
        <v>0.87</v>
      </c>
      <c r="AZ205" s="782">
        <v>47.43</v>
      </c>
      <c r="BA205" s="782">
        <v>-10.01</v>
      </c>
      <c r="BB205" s="782">
        <v>8.41</v>
      </c>
      <c r="BC205" s="782">
        <v>3.2</v>
      </c>
      <c r="BD205" s="922"/>
      <c r="BE205" s="635">
        <v>2014</v>
      </c>
      <c r="BF205" s="912">
        <f>IF(BE205&gt;2008,0,IF(BE205&gt;2001,1,IF(BE205&gt;1990,2,IF(BE205&gt;1980,3,IF(BE205&gt;1973,4,IF(BE205&gt;1970,5,IF(BE205&gt;1960,6,IF(BE205&gt;1958,7,IF(BE205&gt;1953,8,9)))))))))</f>
        <v>0</v>
      </c>
      <c r="BG205" s="838">
        <v>7.7</v>
      </c>
    </row>
    <row r="206" spans="1:59" ht="11.25" customHeight="1" x14ac:dyDescent="0.2">
      <c r="A206" s="885" t="s">
        <v>537</v>
      </c>
      <c r="B206" s="889" t="s">
        <v>538</v>
      </c>
      <c r="C206" s="946" t="s">
        <v>4325</v>
      </c>
      <c r="D206" s="946" t="s">
        <v>4326</v>
      </c>
      <c r="E206" s="746">
        <v>16</v>
      </c>
      <c r="F206" s="1185">
        <v>239</v>
      </c>
      <c r="G206" s="1143" t="s">
        <v>106</v>
      </c>
      <c r="H206" s="1143" t="s">
        <v>106</v>
      </c>
      <c r="I206" s="888">
        <v>142.11000000000001</v>
      </c>
      <c r="J206" s="663">
        <f>(M206/I206)*100</f>
        <v>3.1524875096756033</v>
      </c>
      <c r="K206" s="891">
        <v>1.1200000000000001</v>
      </c>
      <c r="L206" s="901">
        <v>4</v>
      </c>
      <c r="M206" s="654">
        <f>K206*L206</f>
        <v>4.4800000000000004</v>
      </c>
      <c r="N206" s="884" t="s">
        <v>318</v>
      </c>
      <c r="O206" s="747">
        <v>1.08</v>
      </c>
      <c r="P206" s="875">
        <v>43906</v>
      </c>
      <c r="Q206" s="875">
        <v>43921</v>
      </c>
      <c r="R206" s="654">
        <f>(K206-O206)/O206*100</f>
        <v>3.7037037037037068</v>
      </c>
      <c r="S206" s="714">
        <f>IF(INDEX(Historical!$D$7:$D$1277,MATCH(B206,Historical!$B$7:$B$1301,0))=0,"n/a",(INDEX(Historical!$C$7:$C$1279,MATCH(B206,Historical!$B$7:$B$1301,0))/INDEX(Historical!$D$7:$D$1277,MATCH(B206,Historical!$B$7:$B$1301,0))-1)*100)</f>
        <v>7.3232323232323315</v>
      </c>
      <c r="T206" s="714">
        <f>IF(INDEX(Historical!$F$7:$F$1270,MATCH(B206,Historical!$B$7:$B$1301,0))=0,"n/a",((INDEX(Historical!$C$7:$C$1279,MATCH(B206,Historical!$B$7:$B$1301,0))/INDEX(Historical!$F$7:$F$1270,MATCH(B206,Historical!$B$7:$B$1301,0)))^(1/3)-1)*100)</f>
        <v>6.4834439393990806</v>
      </c>
      <c r="U206" s="714">
        <f>IF(INDEX(Historical!$H$7:$H$1270,MATCH(B206,Historical!$B$7:$B$1301,0))=0,"n/a",((INDEX(Historical!$C$7:$C$1279,MATCH(B206,Historical!$B$7:$B$1301,0))/INDEX(Historical!$H$7:$H$1270,MATCH(B206,Historical!$B$7:$B$1301,0)))^(1/5)-1)*100)</f>
        <v>5.0630899087708903</v>
      </c>
      <c r="V206" s="714">
        <f>IF(INDEX(Historical!$O$7:$O$1270,MATCH(B206,Historical!$B$7:$B$1301,0))=0,"n/a",((INDEX(Historical!$C$7:$C$1279,MATCH(B206,Historical!$B$7:$B$1301,0))/INDEX(Historical!$O$7:$O$1270,MATCH(B206,Historical!$B$7:$B$1301,0)))^(1/10)-1)*100)</f>
        <v>12.151610942073333</v>
      </c>
      <c r="W206" s="715">
        <f>IF(OR(U206&lt;=0,U206="n/a",V206&lt;=0,V206="n/a"),"n/a",U206/V206)</f>
        <v>0.4166599747890723</v>
      </c>
      <c r="X206" s="716">
        <f>IF(OR(AJ206&lt;=0,AJ206="n/a",U206&lt;=0,U206="n/a"),"n/a",U206/AJ206)</f>
        <v>0.26931329301972817</v>
      </c>
      <c r="Y206" s="889"/>
      <c r="Z206" s="663">
        <f>IF(OR(AC206&lt;0.01,AC206="n/a"),"n/a",M206/AC206*100)</f>
        <v>160.57347670250897</v>
      </c>
      <c r="AA206" s="900">
        <f>IF(OR(AC206&lt;0.01,AC206="n/a"),"n/a",I206/AC206)</f>
        <v>50.935483870967744</v>
      </c>
      <c r="AB206" s="901">
        <v>12</v>
      </c>
      <c r="AC206" s="879">
        <v>2.79</v>
      </c>
      <c r="AD206" s="879">
        <v>3.01</v>
      </c>
      <c r="AE206" s="879">
        <v>11.89</v>
      </c>
      <c r="AF206" s="879">
        <v>2.0699999999999998</v>
      </c>
      <c r="AG206" s="879">
        <v>6</v>
      </c>
      <c r="AH206" s="879">
        <v>94.6</v>
      </c>
      <c r="AI206" s="879">
        <v>-5.4399999999999995</v>
      </c>
      <c r="AJ206" s="879">
        <v>18.8</v>
      </c>
      <c r="AK206" s="879">
        <v>16.66</v>
      </c>
      <c r="AL206" s="892">
        <v>38260</v>
      </c>
      <c r="AM206" s="886">
        <v>0.3</v>
      </c>
      <c r="AN206" s="879">
        <v>0.82</v>
      </c>
      <c r="AO206" s="753">
        <f>IF(U206="n/a","n/a",IF(AA206&lt;0,"n/a",IF(AA206="n/a","n/a",J206+U206-AA206)))</f>
        <v>-42.719906452521251</v>
      </c>
      <c r="AP206" s="754">
        <f>IF(U206="n/a","n/a",J206+U206)</f>
        <v>8.2155774184464931</v>
      </c>
      <c r="AQ206" s="902">
        <f>IF(OR(AC206&lt;0.01,AF206="n/a"),"n/a",(I206/SQRT(22.5*AC206*(I206/AF206))-1)*100)</f>
        <v>116.47319732772998</v>
      </c>
      <c r="AR206" s="663">
        <f>INDEX(Historical!$C$7:$C$1279,MATCH(B206,Historical!$B$7:$B$1301,0))*IF(AH206="n/a",1.03,IF(AH206&lt;0,1.01,IF(AH206&gt;10,1.1,(1+AH206/100))))</f>
        <v>4.6750000000000007</v>
      </c>
      <c r="AS206" s="900">
        <f>IF($AI206="n/a",1.03*AR206,IF($AI206&lt;0,1.01*AR206,IF($AI206&gt;10,1.1*AR206,(1+$AI206/100)*AR206)))</f>
        <v>4.721750000000001</v>
      </c>
      <c r="AT206" s="900">
        <f>IF($AK206="n/a",1.03*AS206,IF($AK206&lt;0,1.01*AS206,IF($AK206&gt;10,1.1*AS206,(1+$AK206/100)*AS206)))</f>
        <v>5.1939250000000019</v>
      </c>
      <c r="AU206" s="900">
        <f>IF($AK206="n/a",1.03*AT206,IF($AK206&lt;0,1.01*AT206,IF($AK206&gt;10,1.1*AT206,(1+$AK206/100)*AT206)))</f>
        <v>5.7133175000000023</v>
      </c>
      <c r="AV206" s="900">
        <f>IF($AK206="n/a",1.03*AU206,IF($AK206&lt;0,1.01*AU206,IF($AK206&gt;10,1.1*AU206,(1+$AK206/100)*AU206)))</f>
        <v>6.2846492500000029</v>
      </c>
      <c r="AW206" s="663">
        <f>SUM(AR206:AV206)</f>
        <v>26.588641750000008</v>
      </c>
      <c r="AX206" s="761">
        <f>AW206/I206*100</f>
        <v>18.709902012525511</v>
      </c>
      <c r="AY206" s="948">
        <v>0.21</v>
      </c>
      <c r="AZ206" s="886">
        <v>35.339999999999996</v>
      </c>
      <c r="BA206" s="886">
        <v>-10.26</v>
      </c>
      <c r="BB206" s="886">
        <v>0.37</v>
      </c>
      <c r="BC206" s="886">
        <v>9.06</v>
      </c>
      <c r="BE206" s="635">
        <v>2005</v>
      </c>
      <c r="BF206" s="912">
        <f>IF(BE206&gt;2008,0,IF(BE206&gt;2001,1,IF(BE206&gt;1990,2,IF(BE206&gt;1980,3,IF(BE206&gt;1973,4,IF(BE206&gt;1970,5,IF(BE206&gt;1960,6,IF(BE206&gt;1958,7,IF(BE206&gt;1953,8,9)))))))))</f>
        <v>1</v>
      </c>
      <c r="BG206" s="896">
        <v>2.2999999999999998</v>
      </c>
    </row>
    <row r="207" spans="1:59" ht="11.25" customHeight="1" x14ac:dyDescent="0.2">
      <c r="A207" s="877" t="s">
        <v>209</v>
      </c>
      <c r="B207" s="889" t="s">
        <v>210</v>
      </c>
      <c r="C207" s="946" t="s">
        <v>112</v>
      </c>
      <c r="D207" s="946" t="s">
        <v>211</v>
      </c>
      <c r="E207" s="746">
        <v>64</v>
      </c>
      <c r="F207" s="1185">
        <v>2</v>
      </c>
      <c r="G207" s="1199" t="s">
        <v>115</v>
      </c>
      <c r="H207" s="1199" t="s">
        <v>37</v>
      </c>
      <c r="I207" s="879">
        <v>96.56</v>
      </c>
      <c r="J207" s="663">
        <f>(M207/I207)*100</f>
        <v>2.0298260149130076</v>
      </c>
      <c r="K207" s="891">
        <v>0.49</v>
      </c>
      <c r="L207" s="901">
        <v>4</v>
      </c>
      <c r="M207" s="654">
        <f>K207*L207</f>
        <v>1.96</v>
      </c>
      <c r="N207" s="884" t="s">
        <v>148</v>
      </c>
      <c r="O207" s="747">
        <v>0.48</v>
      </c>
      <c r="P207" s="630">
        <v>43706</v>
      </c>
      <c r="Q207" s="630">
        <v>43724</v>
      </c>
      <c r="R207" s="654">
        <f>(K207-O207)/O207*100</f>
        <v>2.0833333333333353</v>
      </c>
      <c r="S207" s="714">
        <f>IF(INDEX(Historical!$D$7:$D$1277,MATCH(B207,Historical!$B$7:$B$1301,0))=0,"n/a",(INDEX(Historical!$C$7:$C$1279,MATCH(B207,Historical!$B$7:$B$1301,0))/INDEX(Historical!$D$7:$D$1277,MATCH(B207,Historical!$B$7:$B$1301,0))-1)*100)</f>
        <v>2.1052631578947434</v>
      </c>
      <c r="T207" s="714">
        <f>IF(INDEX(Historical!$F$7:$F$1270,MATCH(B207,Historical!$B$7:$B$1301,0))=0,"n/a",((INDEX(Historical!$C$7:$C$1279,MATCH(B207,Historical!$B$7:$B$1301,0))/INDEX(Historical!$F$7:$F$1270,MATCH(B207,Historical!$B$7:$B$1301,0)))^(1/3)-1)*100)</f>
        <v>4.0936956641970834</v>
      </c>
      <c r="U207" s="714">
        <f>IF(INDEX(Historical!$H$7:$H$1270,MATCH(B207,Historical!$B$7:$B$1301,0))=0,"n/a",((INDEX(Historical!$C$7:$C$1279,MATCH(B207,Historical!$B$7:$B$1301,0))/INDEX(Historical!$H$7:$H$1270,MATCH(B207,Historical!$B$7:$B$1301,0)))^(1/5)-1)*100)</f>
        <v>4.5909255890655087</v>
      </c>
      <c r="V207" s="714">
        <f>IF(INDEX(Historical!$O$7:$O$1270,MATCH(B207,Historical!$B$7:$B$1301,0))=0,"n/a",((INDEX(Historical!$C$7:$C$1279,MATCH(B207,Historical!$B$7:$B$1301,0))/INDEX(Historical!$O$7:$O$1270,MATCH(B207,Historical!$B$7:$B$1301,0)))^(1/10)-1)*100)</f>
        <v>8.5765174403783728</v>
      </c>
      <c r="W207" s="715">
        <f>IF(OR(U207&lt;=0,U207="n/a",V207&lt;=0,V207="n/a"),"n/a",U207/V207)</f>
        <v>0.5352901828720551</v>
      </c>
      <c r="X207" s="716" t="str">
        <f>IF(OR(AJ207&lt;=0,AJ207="n/a",U207&lt;=0,U207="n/a"),"n/a",U207/AJ207)</f>
        <v>n/a</v>
      </c>
      <c r="Y207" s="890"/>
      <c r="Z207" s="663">
        <f>IF(OR(AC207&lt;0.01,AC207="n/a"),"n/a",M207/AC207*100)</f>
        <v>38.431372549019613</v>
      </c>
      <c r="AA207" s="900">
        <f>IF(OR(AC207&lt;0.01,AC207="n/a"),"n/a",I207/AC207)</f>
        <v>18.933333333333334</v>
      </c>
      <c r="AB207" s="901">
        <v>12</v>
      </c>
      <c r="AC207" s="879">
        <v>5.0999999999999996</v>
      </c>
      <c r="AD207" s="879">
        <v>2.57</v>
      </c>
      <c r="AE207" s="879">
        <v>1.92</v>
      </c>
      <c r="AF207" s="879">
        <v>4.58</v>
      </c>
      <c r="AG207" s="879">
        <v>25</v>
      </c>
      <c r="AH207" s="879">
        <v>19.5</v>
      </c>
      <c r="AI207" s="879">
        <v>15.32</v>
      </c>
      <c r="AJ207" s="879">
        <v>0</v>
      </c>
      <c r="AK207" s="879">
        <v>7.1999999999999993</v>
      </c>
      <c r="AL207" s="892">
        <v>13560</v>
      </c>
      <c r="AM207" s="886">
        <v>0.5</v>
      </c>
      <c r="AN207" s="879">
        <v>1.1599999999999999</v>
      </c>
      <c r="AO207" s="753">
        <f>IF(U207="n/a","n/a",IF(AA207&lt;0,"n/a",IF(AA207="n/a","n/a",J207+U207-AA207)))</f>
        <v>-12.312581729354818</v>
      </c>
      <c r="AP207" s="754">
        <f>IF(U207="n/a","n/a",J207+U207)</f>
        <v>6.6207516039785164</v>
      </c>
      <c r="AQ207" s="902">
        <f>IF(OR(AC207&lt;0.01,AF207="n/a"),"n/a",(I207/SQRT(22.5*AC207*(I207/AF207))-1)*100)</f>
        <v>96.315694359498053</v>
      </c>
      <c r="AR207" s="663">
        <f>INDEX(Historical!$C$7:$C$1279,MATCH(B207,Historical!$B$7:$B$1301,0))*IF(AH207="n/a",1.03,IF(AH207&lt;0,1.01,IF(AH207&gt;10,1.1,(1+AH207/100))))</f>
        <v>2.1339999999999999</v>
      </c>
      <c r="AS207" s="900">
        <f>IF($AI207="n/a",1.03*AR207,IF($AI207&lt;0,1.01*AR207,IF($AI207&gt;10,1.1*AR207,(1+$AI207/100)*AR207)))</f>
        <v>2.3473999999999999</v>
      </c>
      <c r="AT207" s="900">
        <f>IF($AK207="n/a",1.03*AS207,IF($AK207&lt;0,1.01*AS207,IF($AK207&gt;10,1.1*AS207,(1+$AK207/100)*AS207)))</f>
        <v>2.5164127999999999</v>
      </c>
      <c r="AU207" s="900">
        <f>IF($AK207="n/a",1.03*AT207,IF($AK207&lt;0,1.01*AT207,IF($AK207&gt;10,1.1*AT207,(1+$AK207/100)*AT207)))</f>
        <v>2.6975945216000001</v>
      </c>
      <c r="AV207" s="900">
        <f>IF($AK207="n/a",1.03*AU207,IF($AK207&lt;0,1.01*AU207,IF($AK207&gt;10,1.1*AU207,(1+$AK207/100)*AU207)))</f>
        <v>2.8918213271552005</v>
      </c>
      <c r="AW207" s="663">
        <f>SUM(AR207:AV207)</f>
        <v>12.587228648755202</v>
      </c>
      <c r="AX207" s="761">
        <f>AW207/I207*100</f>
        <v>13.035655187194701</v>
      </c>
      <c r="AY207" s="948">
        <v>1.39</v>
      </c>
      <c r="AZ207" s="886">
        <v>53.39</v>
      </c>
      <c r="BA207" s="886">
        <v>-19.71</v>
      </c>
      <c r="BB207" s="886">
        <v>2.7</v>
      </c>
      <c r="BC207" s="886">
        <v>-5.0500000000000007</v>
      </c>
      <c r="BE207" s="635">
        <v>1956</v>
      </c>
      <c r="BF207" s="912">
        <f>IF(BE207&gt;2008,0,IF(BE207&gt;2001,1,IF(BE207&gt;1990,2,IF(BE207&gt;1980,3,IF(BE207&gt;1973,4,IF(BE207&gt;1970,5,IF(BE207&gt;1960,6,IF(BE207&gt;1958,7,IF(BE207&gt;1953,8,9)))))))))</f>
        <v>8</v>
      </c>
      <c r="BG207" s="896">
        <v>8.5</v>
      </c>
    </row>
    <row r="208" spans="1:59" ht="11.25" customHeight="1" x14ac:dyDescent="0.2">
      <c r="A208" s="894" t="s">
        <v>898</v>
      </c>
      <c r="B208" s="889" t="s">
        <v>899</v>
      </c>
      <c r="C208" s="946" t="s">
        <v>4199</v>
      </c>
      <c r="D208" s="946" t="s">
        <v>4331</v>
      </c>
      <c r="E208" s="746">
        <v>9</v>
      </c>
      <c r="F208" s="1185">
        <v>495</v>
      </c>
      <c r="G208" s="1182" t="s">
        <v>106</v>
      </c>
      <c r="H208" s="1182" t="s">
        <v>106</v>
      </c>
      <c r="I208" s="888">
        <v>60.88</v>
      </c>
      <c r="J208" s="663">
        <f>(M208/I208)*100</f>
        <v>2.1517739816031538</v>
      </c>
      <c r="K208" s="891">
        <v>0.32750000000000001</v>
      </c>
      <c r="L208" s="901">
        <v>4</v>
      </c>
      <c r="M208" s="654">
        <f>K208*L208</f>
        <v>1.31</v>
      </c>
      <c r="N208" s="884" t="s">
        <v>457</v>
      </c>
      <c r="O208" s="747">
        <v>0.28499999999999998</v>
      </c>
      <c r="P208" s="875">
        <v>43920</v>
      </c>
      <c r="Q208" s="875">
        <v>43945</v>
      </c>
      <c r="R208" s="654">
        <f>(K208-O208)/O208*100</f>
        <v>14.912280701754401</v>
      </c>
      <c r="S208" s="714">
        <f>IF(INDEX(Historical!$D$7:$D$1277,MATCH(B208,Historical!$B$7:$B$1301,0))=0,"n/a",(INDEX(Historical!$C$7:$C$1279,MATCH(B208,Historical!$B$7:$B$1301,0))/INDEX(Historical!$D$7:$D$1277,MATCH(B208,Historical!$B$7:$B$1301,0))-1)*100)</f>
        <v>13.917525773195871</v>
      </c>
      <c r="T208" s="714">
        <f>IF(INDEX(Historical!$F$7:$F$1270,MATCH(B208,Historical!$B$7:$B$1301,0))=0,"n/a",((INDEX(Historical!$C$7:$C$1279,MATCH(B208,Historical!$B$7:$B$1301,0))/INDEX(Historical!$F$7:$F$1270,MATCH(B208,Historical!$B$7:$B$1301,0)))^(1/3)-1)*100)</f>
        <v>13.537268617702747</v>
      </c>
      <c r="U208" s="714">
        <f>IF(INDEX(Historical!$H$7:$H$1270,MATCH(B208,Historical!$B$7:$B$1301,0))=0,"n/a",((INDEX(Historical!$C$7:$C$1279,MATCH(B208,Historical!$B$7:$B$1301,0))/INDEX(Historical!$H$7:$H$1270,MATCH(B208,Historical!$B$7:$B$1301,0)))^(1/5)-1)*100)</f>
        <v>13.179836563100178</v>
      </c>
      <c r="V208" s="714" t="str">
        <f>IF(INDEX(Historical!$O$7:$O$1270,MATCH(B208,Historical!$B$7:$B$1301,0))=0,"n/a",((INDEX(Historical!$C$7:$C$1279,MATCH(B208,Historical!$B$7:$B$1301,0))/INDEX(Historical!$O$7:$O$1270,MATCH(B208,Historical!$B$7:$B$1301,0)))^(1/10)-1)*100)</f>
        <v>n/a</v>
      </c>
      <c r="W208" s="715" t="str">
        <f>IF(OR(U208&lt;=0,U208="n/a",V208&lt;=0,V208="n/a"),"n/a",U208/V208)</f>
        <v>n/a</v>
      </c>
      <c r="X208" s="716">
        <f>IF(OR(AJ208&lt;=0,AJ208="n/a",U208&lt;=0,U208="n/a"),"n/a",U208/AJ208)</f>
        <v>2.2723856143276167</v>
      </c>
      <c r="Y208" s="675" t="s">
        <v>900</v>
      </c>
      <c r="Z208" s="663">
        <f>IF(OR(AC208&lt;0.01,AC208="n/a"),"n/a",M208/AC208*100)</f>
        <v>35.890410958904113</v>
      </c>
      <c r="AA208" s="900">
        <f>IF(OR(AC208&lt;0.01,AC208="n/a"),"n/a",I208/AC208)</f>
        <v>16.67945205479452</v>
      </c>
      <c r="AB208" s="901">
        <v>9</v>
      </c>
      <c r="AC208" s="879">
        <v>3.65</v>
      </c>
      <c r="AD208" s="879">
        <v>4.12</v>
      </c>
      <c r="AE208" s="879">
        <v>1.94</v>
      </c>
      <c r="AF208" s="879">
        <v>2.27</v>
      </c>
      <c r="AG208" s="879">
        <v>14.000000000000002</v>
      </c>
      <c r="AH208" s="879">
        <v>38.299999999999997</v>
      </c>
      <c r="AI208" s="879">
        <v>7.79</v>
      </c>
      <c r="AJ208" s="879">
        <v>5.8000000000000007</v>
      </c>
      <c r="AK208" s="879">
        <v>4</v>
      </c>
      <c r="AL208" s="892">
        <v>8050.0000000000009</v>
      </c>
      <c r="AM208" s="886">
        <v>4.8</v>
      </c>
      <c r="AN208" s="879">
        <v>0.1</v>
      </c>
      <c r="AO208" s="753">
        <f>IF(U208="n/a","n/a",IF(AA208&lt;0,"n/a",IF(AA208="n/a","n/a",J208+U208-AA208)))</f>
        <v>-1.3478415100911896</v>
      </c>
      <c r="AP208" s="754">
        <f>IF(U208="n/a","n/a",J208+U208)</f>
        <v>15.331610544703331</v>
      </c>
      <c r="AQ208" s="902">
        <f>IF(OR(AC208&lt;0.01,AF208="n/a"),"n/a",(I208/SQRT(22.5*AC208*(I208/AF208))-1)*100)</f>
        <v>29.721678415125119</v>
      </c>
      <c r="AR208" s="663">
        <f>INDEX(Historical!$C$7:$C$1279,MATCH(B208,Historical!$B$7:$B$1301,0))*IF(AH208="n/a",1.03,IF(AH208&lt;0,1.01,IF(AH208&gt;10,1.1,(1+AH208/100))))</f>
        <v>1.2155</v>
      </c>
      <c r="AS208" s="900">
        <f>IF($AI208="n/a",1.03*AR208,IF($AI208&lt;0,1.01*AR208,IF($AI208&gt;10,1.1*AR208,(1+$AI208/100)*AR208)))</f>
        <v>1.3101874500000001</v>
      </c>
      <c r="AT208" s="900">
        <f>IF($AK208="n/a",1.03*AS208,IF($AK208&lt;0,1.01*AS208,IF($AK208&gt;10,1.1*AS208,(1+$AK208/100)*AS208)))</f>
        <v>1.3625949480000001</v>
      </c>
      <c r="AU208" s="900">
        <f>IF($AK208="n/a",1.03*AT208,IF($AK208&lt;0,1.01*AT208,IF($AK208&gt;10,1.1*AT208,(1+$AK208/100)*AT208)))</f>
        <v>1.4170987459200002</v>
      </c>
      <c r="AV208" s="900">
        <f>IF($AK208="n/a",1.03*AU208,IF($AK208&lt;0,1.01*AU208,IF($AK208&gt;10,1.1*AU208,(1+$AK208/100)*AU208)))</f>
        <v>1.4737826957568003</v>
      </c>
      <c r="AW208" s="663">
        <f>SUM(AR208:AV208)</f>
        <v>6.7791638396768006</v>
      </c>
      <c r="AX208" s="761">
        <f>AW208/I208*100</f>
        <v>11.135288829955323</v>
      </c>
      <c r="AY208" s="948">
        <v>0.69</v>
      </c>
      <c r="AZ208" s="886">
        <v>38.21</v>
      </c>
      <c r="BA208" s="886">
        <v>-21.23</v>
      </c>
      <c r="BB208" s="886">
        <v>-2.78</v>
      </c>
      <c r="BC208" s="886">
        <v>-7.33</v>
      </c>
      <c r="BE208" s="635">
        <v>2012</v>
      </c>
      <c r="BF208" s="912">
        <f>IF(BE208&gt;2008,0,IF(BE208&gt;2001,1,IF(BE208&gt;1990,2,IF(BE208&gt;1980,3,IF(BE208&gt;1973,4,IF(BE208&gt;1970,5,IF(BE208&gt;1960,6,IF(BE208&gt;1958,7,IF(BE208&gt;1953,8,9)))))))))</f>
        <v>0</v>
      </c>
      <c r="BG208" s="896">
        <v>8.9</v>
      </c>
    </row>
    <row r="209" spans="1:59" ht="12" customHeight="1" x14ac:dyDescent="0.2">
      <c r="A209" s="885" t="s">
        <v>1117</v>
      </c>
      <c r="B209" s="889" t="s">
        <v>1118</v>
      </c>
      <c r="C209" s="946" t="s">
        <v>245</v>
      </c>
      <c r="D209" s="946" t="s">
        <v>4359</v>
      </c>
      <c r="E209" s="746">
        <v>8</v>
      </c>
      <c r="F209" s="1185">
        <v>574</v>
      </c>
      <c r="G209" s="1184" t="s">
        <v>115</v>
      </c>
      <c r="H209" s="1184" t="s">
        <v>115</v>
      </c>
      <c r="I209" s="888">
        <v>369.44</v>
      </c>
      <c r="J209" s="663">
        <f>(M209/I209)*100</f>
        <v>0.84452143785188394</v>
      </c>
      <c r="K209" s="891">
        <v>0.78</v>
      </c>
      <c r="L209" s="901">
        <v>4</v>
      </c>
      <c r="M209" s="654">
        <f>K209*L209</f>
        <v>3.12</v>
      </c>
      <c r="N209" s="884" t="s">
        <v>318</v>
      </c>
      <c r="O209" s="747">
        <v>0.65</v>
      </c>
      <c r="P209" s="875">
        <v>43902</v>
      </c>
      <c r="Q209" s="875">
        <v>43920</v>
      </c>
      <c r="R209" s="654">
        <f>(K209-O209)/O209*100</f>
        <v>20</v>
      </c>
      <c r="S209" s="714">
        <f>IF(INDEX(Historical!$D$7:$D$1277,MATCH(B209,Historical!$B$7:$B$1301,0))=0,"n/a",(INDEX(Historical!$C$7:$C$1279,MATCH(B209,Historical!$B$7:$B$1301,0))/INDEX(Historical!$D$7:$D$1277,MATCH(B209,Historical!$B$7:$B$1301,0))-1)*100)</f>
        <v>18.181818181818166</v>
      </c>
      <c r="T209" s="714">
        <f>IF(INDEX(Historical!$F$7:$F$1270,MATCH(B209,Historical!$B$7:$B$1301,0))=0,"n/a",((INDEX(Historical!$C$7:$C$1279,MATCH(B209,Historical!$B$7:$B$1301,0))/INDEX(Historical!$F$7:$F$1270,MATCH(B209,Historical!$B$7:$B$1301,0)))^(1/3)-1)*100)</f>
        <v>19.59414546750984</v>
      </c>
      <c r="U209" s="714">
        <f>IF(INDEX(Historical!$H$7:$H$1270,MATCH(B209,Historical!$B$7:$B$1301,0))=0,"n/a",((INDEX(Historical!$C$7:$C$1279,MATCH(B209,Historical!$B$7:$B$1301,0))/INDEX(Historical!$H$7:$H$1270,MATCH(B209,Historical!$B$7:$B$1301,0)))^(1/5)-1)*100)</f>
        <v>21.058327510759469</v>
      </c>
      <c r="V209" s="714" t="str">
        <f>IF(INDEX(Historical!$O$7:$O$1270,MATCH(B209,Historical!$B$7:$B$1301,0))=0,"n/a",((INDEX(Historical!$C$7:$C$1279,MATCH(B209,Historical!$B$7:$B$1301,0))/INDEX(Historical!$O$7:$O$1270,MATCH(B209,Historical!$B$7:$B$1301,0)))^(1/10)-1)*100)</f>
        <v>n/a</v>
      </c>
      <c r="W209" s="715" t="str">
        <f>IF(OR(U209&lt;=0,U209="n/a",V209&lt;=0,V209="n/a"),"n/a",U209/V209)</f>
        <v>n/a</v>
      </c>
      <c r="X209" s="716">
        <f>IF(OR(AJ209&lt;=0,AJ209="n/a",U209&lt;=0,U209="n/a"),"n/a",U209/AJ209)</f>
        <v>0.77136730808642739</v>
      </c>
      <c r="Y209" s="673"/>
      <c r="Z209" s="663">
        <f>IF(OR(AC209&lt;0.01,AC209="n/a"),"n/a",M209/AC209*100)</f>
        <v>29.856459330143544</v>
      </c>
      <c r="AA209" s="900">
        <f>IF(OR(AC209&lt;0.01,AC209="n/a"),"n/a",I209/AC209)</f>
        <v>35.35311004784689</v>
      </c>
      <c r="AB209" s="901">
        <v>12</v>
      </c>
      <c r="AC209" s="879">
        <v>10.45</v>
      </c>
      <c r="AD209" s="879">
        <v>2.87</v>
      </c>
      <c r="AE209" s="879">
        <v>4.04</v>
      </c>
      <c r="AF209" s="879" t="s">
        <v>136</v>
      </c>
      <c r="AG209" s="879">
        <v>-13.600000000000001</v>
      </c>
      <c r="AH209" s="879">
        <v>14.399999999999999</v>
      </c>
      <c r="AI209" s="879">
        <v>6.93</v>
      </c>
      <c r="AJ209" s="879">
        <v>27.3</v>
      </c>
      <c r="AK209" s="879">
        <v>12.3</v>
      </c>
      <c r="AL209" s="892">
        <v>14750</v>
      </c>
      <c r="AM209" s="886">
        <v>0.5</v>
      </c>
      <c r="AN209" s="879" t="s">
        <v>136</v>
      </c>
      <c r="AO209" s="753">
        <f>IF(U209="n/a","n/a",IF(AA209&lt;0,"n/a",IF(AA209="n/a","n/a",J209+U209-AA209)))</f>
        <v>-13.450261099235536</v>
      </c>
      <c r="AP209" s="754">
        <f>IF(U209="n/a","n/a",J209+U209)</f>
        <v>21.902848948611354</v>
      </c>
      <c r="AQ209" s="902" t="str">
        <f>IF(OR(AC209&lt;0.01,AF209="n/a"),"n/a",(I209/SQRT(22.5*AC209*(I209/AF209))-1)*100)</f>
        <v>n/a</v>
      </c>
      <c r="AR209" s="663">
        <f>INDEX(Historical!$C$7:$C$1279,MATCH(B209,Historical!$B$7:$B$1301,0))*IF(AH209="n/a",1.03,IF(AH209&lt;0,1.01,IF(AH209&gt;10,1.1,(1+AH209/100))))</f>
        <v>2.8600000000000003</v>
      </c>
      <c r="AS209" s="900">
        <f>IF($AI209="n/a",1.03*AR209,IF($AI209&lt;0,1.01*AR209,IF($AI209&gt;10,1.1*AR209,(1+$AI209/100)*AR209)))</f>
        <v>3.058198</v>
      </c>
      <c r="AT209" s="900">
        <f>IF($AK209="n/a",1.03*AS209,IF($AK209&lt;0,1.01*AS209,IF($AK209&gt;10,1.1*AS209,(1+$AK209/100)*AS209)))</f>
        <v>3.3640178000000001</v>
      </c>
      <c r="AU209" s="900">
        <f>IF($AK209="n/a",1.03*AT209,IF($AK209&lt;0,1.01*AT209,IF($AK209&gt;10,1.1*AT209,(1+$AK209/100)*AT209)))</f>
        <v>3.7004195800000002</v>
      </c>
      <c r="AV209" s="900">
        <f>IF($AK209="n/a",1.03*AU209,IF($AK209&lt;0,1.01*AU209,IF($AK209&gt;10,1.1*AU209,(1+$AK209/100)*AU209)))</f>
        <v>4.0704615380000009</v>
      </c>
      <c r="AW209" s="663">
        <f>SUM(AR209:AV209)</f>
        <v>17.053096918000001</v>
      </c>
      <c r="AX209" s="761">
        <f>AW209/I209*100</f>
        <v>4.6159313875054142</v>
      </c>
      <c r="AY209" s="948">
        <v>0.38</v>
      </c>
      <c r="AZ209" s="886">
        <v>67.239999999999995</v>
      </c>
      <c r="BA209" s="886">
        <v>-6.47</v>
      </c>
      <c r="BB209" s="886">
        <v>-1.1900000000000002</v>
      </c>
      <c r="BC209" s="886">
        <v>18.16</v>
      </c>
      <c r="BE209" s="635">
        <v>2013</v>
      </c>
      <c r="BF209" s="912">
        <f>IF(BE209&gt;2008,0,IF(BE209&gt;2001,1,IF(BE209&gt;1990,2,IF(BE209&gt;1980,3,IF(BE209&gt;1973,4,IF(BE209&gt;1970,5,IF(BE209&gt;1960,6,IF(BE209&gt;1958,7,IF(BE209&gt;1953,8,9)))))))))</f>
        <v>0</v>
      </c>
      <c r="BG209" s="896">
        <v>33.6</v>
      </c>
    </row>
    <row r="210" spans="1:59" ht="11.25" customHeight="1" x14ac:dyDescent="0.2">
      <c r="A210" s="895" t="s">
        <v>4537</v>
      </c>
      <c r="B210" s="889" t="s">
        <v>4516</v>
      </c>
      <c r="C210" s="946" t="s">
        <v>4325</v>
      </c>
      <c r="D210" s="946" t="s">
        <v>4326</v>
      </c>
      <c r="E210" s="746">
        <v>5</v>
      </c>
      <c r="F210" s="1185">
        <v>750</v>
      </c>
      <c r="G210" s="1184" t="s">
        <v>106</v>
      </c>
      <c r="H210" s="1184" t="s">
        <v>106</v>
      </c>
      <c r="I210" s="888">
        <v>35.39</v>
      </c>
      <c r="J210" s="663">
        <f>(M210/I210)*100</f>
        <v>2.656117547329754</v>
      </c>
      <c r="K210" s="891">
        <v>0.23499999999999999</v>
      </c>
      <c r="L210" s="901">
        <v>4</v>
      </c>
      <c r="M210" s="654">
        <f>K210*L210</f>
        <v>0.94</v>
      </c>
      <c r="N210" s="884" t="s">
        <v>517</v>
      </c>
      <c r="O210" s="747">
        <v>0.215</v>
      </c>
      <c r="P210" s="875">
        <v>43782</v>
      </c>
      <c r="Q210" s="875">
        <v>43798</v>
      </c>
      <c r="R210" s="654">
        <f>(K210-O210)/O210*100</f>
        <v>9.302325581395344</v>
      </c>
      <c r="S210" s="714">
        <f>IF(INDEX(Historical!$D$7:$D$1277,MATCH(B210,Historical!$B$7:$B$1301,0))=0,"n/a",(INDEX(Historical!$C$7:$C$1279,MATCH(B210,Historical!$B$7:$B$1301,0))/INDEX(Historical!$D$7:$D$1277,MATCH(B210,Historical!$B$7:$B$1301,0))-1)*100)</f>
        <v>7.9754601226993849</v>
      </c>
      <c r="T210" s="714">
        <f>IF(INDEX(Historical!$F$7:$F$1270,MATCH(B210,Historical!$B$7:$B$1301,0))=0,"n/a",((INDEX(Historical!$C$7:$C$1279,MATCH(B210,Historical!$B$7:$B$1301,0))/INDEX(Historical!$F$7:$F$1270,MATCH(B210,Historical!$B$7:$B$1301,0)))^(1/3)-1)*100)</f>
        <v>6.4273554295375179</v>
      </c>
      <c r="U210" s="714">
        <f>IF(INDEX(Historical!$H$7:$H$1270,MATCH(B210,Historical!$B$7:$B$1301,0))=0,"n/a",((INDEX(Historical!$C$7:$C$1279,MATCH(B210,Historical!$B$7:$B$1301,0))/INDEX(Historical!$H$7:$H$1270,MATCH(B210,Historical!$B$7:$B$1301,0)))^(1/5)-1)*100)</f>
        <v>5.291848906511043</v>
      </c>
      <c r="V210" s="714">
        <f>IF(INDEX(Historical!$O$7:$O$1270,MATCH(B210,Historical!$B$7:$B$1301,0))=0,"n/a",((INDEX(Historical!$C$7:$C$1279,MATCH(B210,Historical!$B$7:$B$1301,0))/INDEX(Historical!$O$7:$O$1270,MATCH(B210,Historical!$B$7:$B$1301,0)))^(1/10)-1)*100)</f>
        <v>1.4768337390565822</v>
      </c>
      <c r="W210" s="715">
        <f>IF(OR(U210&lt;=0,U210="n/a",V210&lt;=0,V210="n/a"),"n/a",U210/V210)</f>
        <v>3.5832394443341569</v>
      </c>
      <c r="X210" s="716">
        <f>IF(OR(AJ210&lt;=0,AJ210="n/a",U210&lt;=0,U210="n/a"),"n/a",U210/AJ210)</f>
        <v>0.29236734290116262</v>
      </c>
      <c r="Y210" s="890"/>
      <c r="Z210" s="663">
        <f>IF(OR(AC210&lt;0.01,AC210="n/a"),"n/a",M210/AC210*100)</f>
        <v>85.454545454545439</v>
      </c>
      <c r="AA210" s="900">
        <f>IF(OR(AC210&lt;0.01,AC210="n/a"),"n/a",I210/AC210)</f>
        <v>32.172727272727272</v>
      </c>
      <c r="AB210" s="901">
        <v>12</v>
      </c>
      <c r="AC210" s="879">
        <v>1.1000000000000001</v>
      </c>
      <c r="AD210" s="879">
        <v>5.22</v>
      </c>
      <c r="AE210" s="879">
        <v>13.8</v>
      </c>
      <c r="AF210" s="879">
        <v>2.57</v>
      </c>
      <c r="AG210" s="879">
        <v>8.2000000000000011</v>
      </c>
      <c r="AH210" s="879">
        <v>11.5</v>
      </c>
      <c r="AI210" s="879">
        <v>18.87</v>
      </c>
      <c r="AJ210" s="879">
        <v>18.099999999999998</v>
      </c>
      <c r="AK210" s="879">
        <v>6</v>
      </c>
      <c r="AL210" s="892">
        <v>12910</v>
      </c>
      <c r="AM210" s="886">
        <v>0.2</v>
      </c>
      <c r="AN210" s="879">
        <v>0.63</v>
      </c>
      <c r="AO210" s="753">
        <f>IF(U210="n/a","n/a",IF(AA210&lt;0,"n/a",IF(AA210="n/a","n/a",J210+U210-AA210)))</f>
        <v>-24.224760818886473</v>
      </c>
      <c r="AP210" s="754">
        <f>IF(U210="n/a","n/a",J210+U210)</f>
        <v>7.947966453840797</v>
      </c>
      <c r="AQ210" s="902">
        <f>IF(OR(AC210&lt;0.01,AF210="n/a"),"n/a",(I210/SQRT(22.5*AC210*(I210/AF210))-1)*100)</f>
        <v>91.698732495559355</v>
      </c>
      <c r="AR210" s="663">
        <f>INDEX(Historical!$C$7:$C$1279,MATCH(B210,Historical!$B$7:$B$1301,0))*IF(AH210="n/a",1.03,IF(AH210&lt;0,1.01,IF(AH210&gt;10,1.1,(1+AH210/100))))</f>
        <v>0.96800000000000008</v>
      </c>
      <c r="AS210" s="900">
        <f>IF($AI210="n/a",1.03*AR210,IF($AI210&lt;0,1.01*AR210,IF($AI210&gt;10,1.1*AR210,(1+$AI210/100)*AR210)))</f>
        <v>1.0648000000000002</v>
      </c>
      <c r="AT210" s="900">
        <f>IF($AK210="n/a",1.03*AS210,IF($AK210&lt;0,1.01*AS210,IF($AK210&gt;10,1.1*AS210,(1+$AK210/100)*AS210)))</f>
        <v>1.1286880000000004</v>
      </c>
      <c r="AU210" s="900">
        <f>IF($AK210="n/a",1.03*AT210,IF($AK210&lt;0,1.01*AT210,IF($AK210&gt;10,1.1*AT210,(1+$AK210/100)*AT210)))</f>
        <v>1.1964092800000004</v>
      </c>
      <c r="AV210" s="900">
        <f>IF($AK210="n/a",1.03*AU210,IF($AK210&lt;0,1.01*AU210,IF($AK210&gt;10,1.1*AU210,(1+$AK210/100)*AU210)))</f>
        <v>1.2681938368000005</v>
      </c>
      <c r="AW210" s="663">
        <f>SUM(AR210:AV210)</f>
        <v>5.6260911168000014</v>
      </c>
      <c r="AX210" s="761">
        <f>AW210/I210*100</f>
        <v>15.897403551285677</v>
      </c>
      <c r="AY210" s="948">
        <v>0.64</v>
      </c>
      <c r="AZ210" s="886">
        <v>40.489999999999995</v>
      </c>
      <c r="BA210" s="886">
        <v>-8.98</v>
      </c>
      <c r="BB210" s="886">
        <v>2.87</v>
      </c>
      <c r="BC210" s="886">
        <v>3.32</v>
      </c>
      <c r="BE210" s="635">
        <v>2015</v>
      </c>
      <c r="BF210" s="912">
        <f>IF(BE210&gt;2008,0,IF(BE210&gt;2001,1,IF(BE210&gt;1990,2,IF(BE210&gt;1980,3,IF(BE210&gt;1973,4,IF(BE210&gt;1970,5,IF(BE210&gt;1960,6,IF(BE210&gt;1958,7,IF(BE210&gt;1953,8,9)))))))))</f>
        <v>0</v>
      </c>
      <c r="BG210" s="896">
        <v>4.8</v>
      </c>
    </row>
    <row r="211" spans="1:59" ht="11.25" customHeight="1" x14ac:dyDescent="0.2">
      <c r="A211" s="877" t="s">
        <v>1125</v>
      </c>
      <c r="B211" s="889" t="s">
        <v>1126</v>
      </c>
      <c r="C211" s="946" t="s">
        <v>131</v>
      </c>
      <c r="D211" s="946" t="s">
        <v>4334</v>
      </c>
      <c r="E211" s="746">
        <v>11</v>
      </c>
      <c r="F211" s="1185">
        <v>299</v>
      </c>
      <c r="G211" s="1197" t="s">
        <v>115</v>
      </c>
      <c r="H211" s="1197" t="s">
        <v>115</v>
      </c>
      <c r="I211" s="888">
        <v>107.5</v>
      </c>
      <c r="J211" s="663">
        <f>(M211/I211)*100</f>
        <v>3.7674418604651163</v>
      </c>
      <c r="K211" s="891">
        <v>1.0125</v>
      </c>
      <c r="L211" s="901">
        <v>4</v>
      </c>
      <c r="M211" s="654">
        <f>K211*L211</f>
        <v>4.05</v>
      </c>
      <c r="N211" s="884" t="s">
        <v>490</v>
      </c>
      <c r="O211" s="747">
        <v>0.94499999999999995</v>
      </c>
      <c r="P211" s="875">
        <v>43812</v>
      </c>
      <c r="Q211" s="875">
        <v>43845</v>
      </c>
      <c r="R211" s="654">
        <f>(K211-O211)/O211*100</f>
        <v>7.1428571428571441</v>
      </c>
      <c r="S211" s="714">
        <f>IF(INDEX(Historical!$D$7:$D$1277,MATCH(B211,Historical!$B$7:$B$1301,0))=0,"n/a",(INDEX(Historical!$C$7:$C$1279,MATCH(B211,Historical!$B$7:$B$1301,0))/INDEX(Historical!$D$7:$D$1277,MATCH(B211,Historical!$B$7:$B$1301,0))-1)*100)</f>
        <v>7.1428571428571397</v>
      </c>
      <c r="T211" s="714">
        <f>IF(INDEX(Historical!$F$7:$F$1270,MATCH(B211,Historical!$B$7:$B$1301,0))=0,"n/a",((INDEX(Historical!$C$7:$C$1279,MATCH(B211,Historical!$B$7:$B$1301,0))/INDEX(Historical!$F$7:$F$1270,MATCH(B211,Historical!$B$7:$B$1301,0)))^(1/3)-1)*100)</f>
        <v>7.0648783255412129</v>
      </c>
      <c r="U211" s="714">
        <f>IF(INDEX(Historical!$H$7:$H$1270,MATCH(B211,Historical!$B$7:$B$1301,0))=0,"n/a",((INDEX(Historical!$C$7:$C$1279,MATCH(B211,Historical!$B$7:$B$1301,0))/INDEX(Historical!$H$7:$H$1270,MATCH(B211,Historical!$B$7:$B$1301,0)))^(1/5)-1)*100)</f>
        <v>7.3211838983298305</v>
      </c>
      <c r="V211" s="714">
        <f>IF(INDEX(Historical!$O$7:$O$1270,MATCH(B211,Historical!$B$7:$B$1301,0))=0,"n/a",((INDEX(Historical!$C$7:$C$1279,MATCH(B211,Historical!$B$7:$B$1301,0))/INDEX(Historical!$O$7:$O$1270,MATCH(B211,Historical!$B$7:$B$1301,0)))^(1/10)-1)*100)</f>
        <v>5.9535698725370789</v>
      </c>
      <c r="W211" s="715">
        <f>IF(OR(U211&lt;=0,U211="n/a",V211&lt;=0,V211="n/a"),"n/a",U211/V211)</f>
        <v>1.2297132737286496</v>
      </c>
      <c r="X211" s="716">
        <f>IF(OR(AJ211&lt;=0,AJ211="n/a",U211&lt;=0,U211="n/a"),"n/a",U211/AJ211)</f>
        <v>1.7026009065883327</v>
      </c>
      <c r="Y211" s="673"/>
      <c r="Z211" s="663">
        <f>IF(OR(AC211&lt;0.01,AC211="n/a"),"n/a",M211/AC211*100)</f>
        <v>68.877551020408163</v>
      </c>
      <c r="AA211" s="900">
        <f>IF(OR(AC211&lt;0.01,AC211="n/a"),"n/a",I211/AC211)</f>
        <v>18.282312925170068</v>
      </c>
      <c r="AB211" s="901">
        <v>12</v>
      </c>
      <c r="AC211" s="879">
        <v>5.88</v>
      </c>
      <c r="AD211" s="879">
        <v>3.1</v>
      </c>
      <c r="AE211" s="879">
        <v>1.7</v>
      </c>
      <c r="AF211" s="879">
        <v>1.73</v>
      </c>
      <c r="AG211" s="879">
        <v>9.9</v>
      </c>
      <c r="AH211" s="879">
        <v>0.2</v>
      </c>
      <c r="AI211" s="879">
        <v>7.75</v>
      </c>
      <c r="AJ211" s="879">
        <v>4.3</v>
      </c>
      <c r="AK211" s="879">
        <v>5.84</v>
      </c>
      <c r="AL211" s="892">
        <v>20680</v>
      </c>
      <c r="AM211" s="886">
        <v>0.3</v>
      </c>
      <c r="AN211" s="879">
        <v>1.57</v>
      </c>
      <c r="AO211" s="753">
        <f>IF(U211="n/a","n/a",IF(AA211&lt;0,"n/a",IF(AA211="n/a","n/a",J211+U211-AA211)))</f>
        <v>-7.1936871663751205</v>
      </c>
      <c r="AP211" s="754">
        <f>IF(U211="n/a","n/a",J211+U211)</f>
        <v>11.088625758794947</v>
      </c>
      <c r="AQ211" s="902">
        <f>IF(OR(AC211&lt;0.01,AF211="n/a"),"n/a",(I211/SQRT(22.5*AC211*(I211/AF211))-1)*100)</f>
        <v>18.562503648299298</v>
      </c>
      <c r="AR211" s="663">
        <f>INDEX(Historical!$C$7:$C$1279,MATCH(B211,Historical!$B$7:$B$1301,0))*IF(AH211="n/a",1.03,IF(AH211&lt;0,1.01,IF(AH211&gt;10,1.1,(1+AH211/100))))</f>
        <v>3.7875599999999996</v>
      </c>
      <c r="AS211" s="900">
        <f>IF($AI211="n/a",1.03*AR211,IF($AI211&lt;0,1.01*AR211,IF($AI211&gt;10,1.1*AR211,(1+$AI211/100)*AR211)))</f>
        <v>4.0810958999999993</v>
      </c>
      <c r="AT211" s="900">
        <f>IF($AK211="n/a",1.03*AS211,IF($AK211&lt;0,1.01*AS211,IF($AK211&gt;10,1.1*AS211,(1+$AK211/100)*AS211)))</f>
        <v>4.3194319005599997</v>
      </c>
      <c r="AU211" s="900">
        <f>IF($AK211="n/a",1.03*AT211,IF($AK211&lt;0,1.01*AT211,IF($AK211&gt;10,1.1*AT211,(1+$AK211/100)*AT211)))</f>
        <v>4.5716867235527037</v>
      </c>
      <c r="AV211" s="900">
        <f>IF($AK211="n/a",1.03*AU211,IF($AK211&lt;0,1.01*AU211,IF($AK211&gt;10,1.1*AU211,(1+$AK211/100)*AU211)))</f>
        <v>4.8386732282081812</v>
      </c>
      <c r="AW211" s="663">
        <f>SUM(AR211:AV211)</f>
        <v>21.59844775232088</v>
      </c>
      <c r="AX211" s="761">
        <f>AW211/I211*100</f>
        <v>20.09157930448454</v>
      </c>
      <c r="AY211" s="948">
        <v>0.61</v>
      </c>
      <c r="AZ211" s="886">
        <v>50.960000000000008</v>
      </c>
      <c r="BA211" s="886">
        <v>-20.76</v>
      </c>
      <c r="BB211" s="886">
        <v>2.5700000000000003</v>
      </c>
      <c r="BC211" s="886">
        <v>-8.6199999999999992</v>
      </c>
      <c r="BE211" s="635">
        <v>2010</v>
      </c>
      <c r="BF211" s="912">
        <f>IF(BE211&gt;2008,0,IF(BE211&gt;2001,1,IF(BE211&gt;1990,2,IF(BE211&gt;1980,3,IF(BE211&gt;1973,4,IF(BE211&gt;1970,5,IF(BE211&gt;1960,6,IF(BE211&gt;1958,7,IF(BE211&gt;1953,8,9)))))))))</f>
        <v>0</v>
      </c>
      <c r="BG211" s="896">
        <v>2.8000000000000003</v>
      </c>
    </row>
    <row r="212" spans="1:59" ht="11.25" customHeight="1" x14ac:dyDescent="0.2">
      <c r="A212" s="885" t="s">
        <v>545</v>
      </c>
      <c r="B212" s="889" t="s">
        <v>546</v>
      </c>
      <c r="C212" s="946" t="s">
        <v>131</v>
      </c>
      <c r="D212" s="946" t="s">
        <v>4335</v>
      </c>
      <c r="E212" s="746">
        <v>15</v>
      </c>
      <c r="F212" s="1185">
        <v>247</v>
      </c>
      <c r="G212" s="1185" t="s">
        <v>37</v>
      </c>
      <c r="H212" s="1185" t="s">
        <v>37</v>
      </c>
      <c r="I212" s="888">
        <v>79.89</v>
      </c>
      <c r="J212" s="663">
        <f>(M212/I212)*100</f>
        <v>4.7315058205031919</v>
      </c>
      <c r="K212" s="891">
        <v>0.94499999999999995</v>
      </c>
      <c r="L212" s="901">
        <v>4</v>
      </c>
      <c r="M212" s="654">
        <f>K212*L212</f>
        <v>3.78</v>
      </c>
      <c r="N212" s="884" t="s">
        <v>378</v>
      </c>
      <c r="O212" s="747">
        <v>0.92749999999999999</v>
      </c>
      <c r="P212" s="630">
        <v>43692</v>
      </c>
      <c r="Q212" s="630">
        <v>43724</v>
      </c>
      <c r="R212" s="654">
        <f>(K212-O212)/O212*100</f>
        <v>1.8867924528301845</v>
      </c>
      <c r="S212" s="714">
        <f>IF(INDEX(Historical!$D$7:$D$1277,MATCH(B212,Historical!$B$7:$B$1301,0))=0,"n/a",(INDEX(Historical!$C$7:$C$1279,MATCH(B212,Historical!$B$7:$B$1301,0))/INDEX(Historical!$D$7:$D$1277,MATCH(B212,Historical!$B$7:$B$1301,0))-1)*100)</f>
        <v>2.9977997799780054</v>
      </c>
      <c r="T212" s="714">
        <f>IF(INDEX(Historical!$F$7:$F$1270,MATCH(B212,Historical!$B$7:$B$1301,0))=0,"n/a",((INDEX(Historical!$C$7:$C$1279,MATCH(B212,Historical!$B$7:$B$1301,0))/INDEX(Historical!$F$7:$F$1270,MATCH(B212,Historical!$B$7:$B$1301,0)))^(1/3)-1)*100)</f>
        <v>3.6821946919695536</v>
      </c>
      <c r="U212" s="714">
        <f>IF(INDEX(Historical!$H$7:$H$1270,MATCH(B212,Historical!$B$7:$B$1301,0))=0,"n/a",((INDEX(Historical!$C$7:$C$1279,MATCH(B212,Historical!$B$7:$B$1301,0))/INDEX(Historical!$H$7:$H$1270,MATCH(B212,Historical!$B$7:$B$1301,0)))^(1/5)-1)*100)</f>
        <v>3.5209511525301718</v>
      </c>
      <c r="V212" s="714">
        <f>IF(INDEX(Historical!$O$7:$O$1270,MATCH(B212,Historical!$B$7:$B$1301,0))=0,"n/a",((INDEX(Historical!$C$7:$C$1279,MATCH(B212,Historical!$B$7:$B$1301,0))/INDEX(Historical!$O$7:$O$1270,MATCH(B212,Historical!$B$7:$B$1301,0)))^(1/10)-1)*100)</f>
        <v>2.8774690494602906</v>
      </c>
      <c r="W212" s="715">
        <f>IF(OR(U212&lt;=0,U212="n/a",V212&lt;=0,V212="n/a"),"n/a",U212/V212)</f>
        <v>1.2236278104157454</v>
      </c>
      <c r="X212" s="716">
        <f>IF(OR(AJ212&lt;=0,AJ212="n/a",U212&lt;=0,U212="n/a"),"n/a",U212/AJ212)</f>
        <v>0.48232207568906466</v>
      </c>
      <c r="Y212" s="680"/>
      <c r="Z212" s="663">
        <f>IF(OR(AC212&lt;0.01,AC212="n/a"),"n/a",M212/AC212*100)</f>
        <v>74.40944881889763</v>
      </c>
      <c r="AA212" s="900">
        <f>IF(OR(AC212&lt;0.01,AC212="n/a"),"n/a",I212/AC212)</f>
        <v>15.726377952755906</v>
      </c>
      <c r="AB212" s="901">
        <v>12</v>
      </c>
      <c r="AC212" s="879">
        <v>5.08</v>
      </c>
      <c r="AD212" s="879">
        <v>3.85</v>
      </c>
      <c r="AE212" s="879">
        <v>2.39</v>
      </c>
      <c r="AF212" s="879">
        <v>1.31</v>
      </c>
      <c r="AG212" s="879">
        <v>8.3000000000000007</v>
      </c>
      <c r="AH212" s="879">
        <v>35.199999999999996</v>
      </c>
      <c r="AI212" s="879">
        <v>5.91</v>
      </c>
      <c r="AJ212" s="879">
        <v>7.3</v>
      </c>
      <c r="AK212" s="879">
        <v>4.1099999999999994</v>
      </c>
      <c r="AL212" s="892">
        <v>59360</v>
      </c>
      <c r="AM212" s="886">
        <v>0.1</v>
      </c>
      <c r="AN212" s="879">
        <v>1.43</v>
      </c>
      <c r="AO212" s="753">
        <f>IF(U212="n/a","n/a",IF(AA212&lt;0,"n/a",IF(AA212="n/a","n/a",J212+U212-AA212)))</f>
        <v>-7.473920979722541</v>
      </c>
      <c r="AP212" s="754">
        <f>IF(U212="n/a","n/a",J212+U212)</f>
        <v>8.2524569730333646</v>
      </c>
      <c r="AQ212" s="902">
        <f>IF(OR(AC212&lt;0.01,AF212="n/a"),"n/a",(I212/SQRT(22.5*AC212*(I212/AF212))-1)*100)</f>
        <v>-4.3117210983492189</v>
      </c>
      <c r="AR212" s="663">
        <f>INDEX(Historical!$C$7:$C$1279,MATCH(B212,Historical!$B$7:$B$1301,0))*IF(AH212="n/a",1.03,IF(AH212&lt;0,1.01,IF(AH212&gt;10,1.1,(1+AH212/100))))</f>
        <v>4.1195000000000004</v>
      </c>
      <c r="AS212" s="900">
        <f>IF($AI212="n/a",1.03*AR212,IF($AI212&lt;0,1.01*AR212,IF($AI212&gt;10,1.1*AR212,(1+$AI212/100)*AR212)))</f>
        <v>4.3629624500000004</v>
      </c>
      <c r="AT212" s="900">
        <f>IF($AK212="n/a",1.03*AS212,IF($AK212&lt;0,1.01*AS212,IF($AK212&gt;10,1.1*AS212,(1+$AK212/100)*AS212)))</f>
        <v>4.5422802066949997</v>
      </c>
      <c r="AU212" s="900">
        <f>IF($AK212="n/a",1.03*AT212,IF($AK212&lt;0,1.01*AT212,IF($AK212&gt;10,1.1*AT212,(1+$AK212/100)*AT212)))</f>
        <v>4.7289679231901633</v>
      </c>
      <c r="AV212" s="900">
        <f>IF($AK212="n/a",1.03*AU212,IF($AK212&lt;0,1.01*AU212,IF($AK212&gt;10,1.1*AU212,(1+$AK212/100)*AU212)))</f>
        <v>4.9233285048332789</v>
      </c>
      <c r="AW212" s="663">
        <f>SUM(AR212:AV212)</f>
        <v>22.677039084718444</v>
      </c>
      <c r="AX212" s="761">
        <f>AW212/I212*100</f>
        <v>28.385328682836956</v>
      </c>
      <c r="AY212" s="948">
        <v>0.33</v>
      </c>
      <c r="AZ212" s="886">
        <v>28.59</v>
      </c>
      <c r="BA212" s="886">
        <v>-23.03</v>
      </c>
      <c r="BB212" s="886">
        <v>-5.57</v>
      </c>
      <c r="BC212" s="886">
        <v>-10.97</v>
      </c>
      <c r="BE212" s="635">
        <v>2005</v>
      </c>
      <c r="BF212" s="912">
        <f>IF(BE212&gt;2008,0,IF(BE212&gt;2001,1,IF(BE212&gt;1990,2,IF(BE212&gt;1980,3,IF(BE212&gt;1973,4,IF(BE212&gt;1970,5,IF(BE212&gt;1960,6,IF(BE212&gt;1958,7,IF(BE212&gt;1953,8,9)))))))))</f>
        <v>1</v>
      </c>
      <c r="BG212" s="896">
        <v>2.4</v>
      </c>
    </row>
    <row r="213" spans="1:59" ht="11.25" customHeight="1" x14ac:dyDescent="0.2">
      <c r="A213" s="877" t="s">
        <v>549</v>
      </c>
      <c r="B213" s="889" t="s">
        <v>550</v>
      </c>
      <c r="C213" s="946" t="s">
        <v>108</v>
      </c>
      <c r="D213" s="946" t="s">
        <v>4345</v>
      </c>
      <c r="E213" s="746">
        <v>20</v>
      </c>
      <c r="F213" s="1185">
        <v>161</v>
      </c>
      <c r="G213" s="1199" t="s">
        <v>106</v>
      </c>
      <c r="H213" s="1199" t="s">
        <v>106</v>
      </c>
      <c r="I213" s="879">
        <v>17.38</v>
      </c>
      <c r="J213" s="663">
        <f>(M213/I213)*100</f>
        <v>2.186421173762946</v>
      </c>
      <c r="K213" s="898">
        <v>9.5000000000000001E-2</v>
      </c>
      <c r="L213" s="901">
        <v>4</v>
      </c>
      <c r="M213" s="654">
        <f>K213*L213</f>
        <v>0.38</v>
      </c>
      <c r="N213" s="884" t="s">
        <v>119</v>
      </c>
      <c r="O213" s="748">
        <v>9.2499999999999999E-2</v>
      </c>
      <c r="P213" s="630">
        <v>43692</v>
      </c>
      <c r="Q213" s="630">
        <v>43714</v>
      </c>
      <c r="R213" s="654">
        <f>(K213-O213)/O213*100</f>
        <v>2.7027027027027053</v>
      </c>
      <c r="S213" s="714">
        <f>IF(INDEX(Historical!$D$7:$D$1277,MATCH(B213,Historical!$B$7:$B$1301,0))=0,"n/a",(INDEX(Historical!$C$7:$C$1279,MATCH(B213,Historical!$B$7:$B$1301,0))/INDEX(Historical!$D$7:$D$1277,MATCH(B213,Historical!$B$7:$B$1301,0))-1)*100)</f>
        <v>2.7397260273972712</v>
      </c>
      <c r="T213" s="714">
        <f>IF(INDEX(Historical!$F$7:$F$1270,MATCH(B213,Historical!$B$7:$B$1301,0))=0,"n/a",((INDEX(Historical!$C$7:$C$1279,MATCH(B213,Historical!$B$7:$B$1301,0))/INDEX(Historical!$F$7:$F$1270,MATCH(B213,Historical!$B$7:$B$1301,0)))^(1/3)-1)*100)</f>
        <v>5.983983294832651</v>
      </c>
      <c r="U213" s="714">
        <f>IF(INDEX(Historical!$H$7:$H$1270,MATCH(B213,Historical!$B$7:$B$1301,0))=0,"n/a",((INDEX(Historical!$C$7:$C$1279,MATCH(B213,Historical!$B$7:$B$1301,0))/INDEX(Historical!$H$7:$H$1270,MATCH(B213,Historical!$B$7:$B$1301,0)))^(1/5)-1)*100)</f>
        <v>4.9160304180333236</v>
      </c>
      <c r="V213" s="714">
        <f>IF(INDEX(Historical!$O$7:$O$1270,MATCH(B213,Historical!$B$7:$B$1301,0))=0,"n/a",((INDEX(Historical!$C$7:$C$1279,MATCH(B213,Historical!$B$7:$B$1301,0))/INDEX(Historical!$O$7:$O$1270,MATCH(B213,Historical!$B$7:$B$1301,0)))^(1/10)-1)*100)</f>
        <v>3.3013976968387926</v>
      </c>
      <c r="W213" s="715">
        <f>IF(OR(U213&lt;=0,U213="n/a",V213&lt;=0,V213="n/a"),"n/a",U213/V213)</f>
        <v>1.48907549755081</v>
      </c>
      <c r="X213" s="716">
        <f>IF(OR(AJ213&lt;=0,AJ213="n/a",U213&lt;=0,U213="n/a"),"n/a",U213/AJ213)</f>
        <v>0.10526831730264076</v>
      </c>
      <c r="Y213" s="676"/>
      <c r="Z213" s="663">
        <f>IF(OR(AC213&lt;0.01,AC213="n/a"),"n/a",M213/AC213*100)</f>
        <v>18.181818181818183</v>
      </c>
      <c r="AA213" s="900">
        <f>IF(OR(AC213&lt;0.01,AC213="n/a"),"n/a",I213/AC213)</f>
        <v>8.3157894736842106</v>
      </c>
      <c r="AB213" s="901">
        <v>6</v>
      </c>
      <c r="AC213" s="879">
        <v>2.09</v>
      </c>
      <c r="AD213" s="879">
        <v>0.83</v>
      </c>
      <c r="AE213" s="879">
        <v>2.62</v>
      </c>
      <c r="AF213" s="881">
        <v>0.88</v>
      </c>
      <c r="AG213" s="879">
        <v>11.1</v>
      </c>
      <c r="AH213" s="879">
        <v>86.1</v>
      </c>
      <c r="AI213" s="879">
        <v>-4.29</v>
      </c>
      <c r="AJ213" s="879">
        <v>46.7</v>
      </c>
      <c r="AK213" s="879">
        <v>10</v>
      </c>
      <c r="AL213" s="892">
        <v>125.54</v>
      </c>
      <c r="AM213" s="886">
        <v>4.3</v>
      </c>
      <c r="AN213" s="879">
        <v>0.19</v>
      </c>
      <c r="AO213" s="753">
        <f>IF(U213="n/a","n/a",IF(AA213&lt;0,"n/a",IF(AA213="n/a","n/a",J213+U213-AA213)))</f>
        <v>-1.2133378818879414</v>
      </c>
      <c r="AP213" s="754">
        <f>IF(U213="n/a","n/a",J213+U213)</f>
        <v>7.1024515917962692</v>
      </c>
      <c r="AQ213" s="902">
        <f>IF(OR(AC213&lt;0.01,AF213="n/a"),"n/a",(I213/SQRT(22.5*AC213*(I213/AF213))-1)*100)</f>
        <v>-42.970203745597047</v>
      </c>
      <c r="AR213" s="663">
        <f>INDEX(Historical!$C$7:$C$1279,MATCH(B213,Historical!$B$7:$B$1301,0))*IF(AH213="n/a",1.03,IF(AH213&lt;0,1.01,IF(AH213&gt;10,1.1,(1+AH213/100))))</f>
        <v>0.41250000000000003</v>
      </c>
      <c r="AS213" s="900">
        <f>IF($AI213="n/a",1.03*AR213,IF($AI213&lt;0,1.01*AR213,IF($AI213&gt;10,1.1*AR213,(1+$AI213/100)*AR213)))</f>
        <v>0.41662500000000002</v>
      </c>
      <c r="AT213" s="900">
        <f>IF($AK213="n/a",1.03*AS213,IF($AK213&lt;0,1.01*AS213,IF($AK213&gt;10,1.1*AS213,(1+$AK213/100)*AS213)))</f>
        <v>0.45828750000000007</v>
      </c>
      <c r="AU213" s="900">
        <f>IF($AK213="n/a",1.03*AT213,IF($AK213&lt;0,1.01*AT213,IF($AK213&gt;10,1.1*AT213,(1+$AK213/100)*AT213)))</f>
        <v>0.50411625000000015</v>
      </c>
      <c r="AV213" s="900">
        <f>IF($AK213="n/a",1.03*AU213,IF($AK213&lt;0,1.01*AU213,IF($AK213&gt;10,1.1*AU213,(1+$AK213/100)*AU213)))</f>
        <v>0.55452787500000023</v>
      </c>
      <c r="AW213" s="663">
        <f>SUM(AR213:AV213)</f>
        <v>2.3460566250000006</v>
      </c>
      <c r="AX213" s="761">
        <f>AW213/I213*100</f>
        <v>13.498599683544308</v>
      </c>
      <c r="AY213" s="948">
        <v>0.7</v>
      </c>
      <c r="AZ213" s="886">
        <v>48.04</v>
      </c>
      <c r="BA213" s="886">
        <v>-24.37</v>
      </c>
      <c r="BB213" s="886">
        <v>0.32</v>
      </c>
      <c r="BC213" s="886">
        <v>-6.74</v>
      </c>
      <c r="BE213" s="635">
        <v>2000</v>
      </c>
      <c r="BF213" s="912">
        <f>IF(BE213&gt;2008,0,IF(BE213&gt;2001,1,IF(BE213&gt;1990,2,IF(BE213&gt;1980,3,IF(BE213&gt;1973,4,IF(BE213&gt;1970,5,IF(BE213&gt;1960,6,IF(BE213&gt;1958,7,IF(BE213&gt;1953,8,9)))))))))</f>
        <v>2</v>
      </c>
      <c r="BG213" s="896">
        <v>1.3</v>
      </c>
    </row>
    <row r="214" spans="1:59" s="787" customFormat="1" ht="11.25" customHeight="1" x14ac:dyDescent="0.2">
      <c r="A214" s="942" t="s">
        <v>4561</v>
      </c>
      <c r="B214" s="795" t="s">
        <v>3862</v>
      </c>
      <c r="C214" s="946" t="s">
        <v>108</v>
      </c>
      <c r="D214" s="946" t="s">
        <v>4337</v>
      </c>
      <c r="E214" s="769">
        <v>6</v>
      </c>
      <c r="F214" s="1185">
        <v>705</v>
      </c>
      <c r="G214" s="1198" t="s">
        <v>106</v>
      </c>
      <c r="H214" s="1198" t="s">
        <v>106</v>
      </c>
      <c r="I214" s="770">
        <v>11.6</v>
      </c>
      <c r="J214" s="771">
        <f>(M214/I214)*100</f>
        <v>2.7586206896551726</v>
      </c>
      <c r="K214" s="772">
        <v>0.08</v>
      </c>
      <c r="L214" s="773">
        <v>4</v>
      </c>
      <c r="M214" s="774">
        <f>K214*L214</f>
        <v>0.32</v>
      </c>
      <c r="N214" s="775" t="s">
        <v>4177</v>
      </c>
      <c r="O214" s="776">
        <v>7.0000000000000007E-2</v>
      </c>
      <c r="P214" s="777">
        <v>43817</v>
      </c>
      <c r="Q214" s="777">
        <v>43832</v>
      </c>
      <c r="R214" s="774">
        <f>(K214-O214)/O214*100</f>
        <v>14.285714285714276</v>
      </c>
      <c r="S214" s="714">
        <f>IF(INDEX(Historical!$D$7:$D$1277,MATCH(B214,Historical!$B$7:$B$1301,0))=0,"n/a",(INDEX(Historical!$C$7:$C$1279,MATCH(B214,Historical!$B$7:$B$1301,0))/INDEX(Historical!$D$7:$D$1277,MATCH(B214,Historical!$B$7:$B$1301,0))-1)*100)</f>
        <v>31.818181818181813</v>
      </c>
      <c r="T214" s="714">
        <f>IF(INDEX(Historical!$F$7:$F$1270,MATCH(B214,Historical!$B$7:$B$1301,0))=0,"n/a",((INDEX(Historical!$C$7:$C$1279,MATCH(B214,Historical!$B$7:$B$1301,0))/INDEX(Historical!$F$7:$F$1270,MATCH(B214,Historical!$B$7:$B$1301,0)))^(1/3)-1)*100)</f>
        <v>34.195798019989645</v>
      </c>
      <c r="U214" s="714" t="str">
        <f>IF(INDEX(Historical!$H$7:$H$1270,MATCH(B214,Historical!$B$7:$B$1301,0))=0,"n/a",((INDEX(Historical!$C$7:$C$1279,MATCH(B214,Historical!$B$7:$B$1301,0))/INDEX(Historical!$H$7:$H$1270,MATCH(B214,Historical!$B$7:$B$1301,0)))^(1/5)-1)*100)</f>
        <v>n/a</v>
      </c>
      <c r="V214" s="714" t="str">
        <f>IF(INDEX(Historical!$O$7:$O$1270,MATCH(B214,Historical!$B$7:$B$1301,0))=0,"n/a",((INDEX(Historical!$C$7:$C$1279,MATCH(B214,Historical!$B$7:$B$1301,0))/INDEX(Historical!$O$7:$O$1270,MATCH(B214,Historical!$B$7:$B$1301,0)))^(1/10)-1)*100)</f>
        <v>n/a</v>
      </c>
      <c r="W214" s="715" t="str">
        <f>IF(OR(U214&lt;=0,U214="n/a",V214&lt;=0,V214="n/a"),"n/a",U214/V214)</f>
        <v>n/a</v>
      </c>
      <c r="X214" s="716" t="str">
        <f>IF(OR(AJ214&lt;=0,AJ214="n/a",U214&lt;=0,U214="n/a"),"n/a",U214/AJ214)</f>
        <v>n/a</v>
      </c>
      <c r="Y214" s="788"/>
      <c r="Z214" s="771">
        <f>IF(OR(AC214&lt;0.01,AC214="n/a"),"n/a",M214/AC214*100)</f>
        <v>25.396825396825395</v>
      </c>
      <c r="AA214" s="779">
        <f>IF(OR(AC214&lt;0.01,AC214="n/a"),"n/a",I214/AC214)</f>
        <v>9.2063492063492056</v>
      </c>
      <c r="AB214" s="773">
        <v>12</v>
      </c>
      <c r="AC214" s="780">
        <v>1.26</v>
      </c>
      <c r="AD214" s="780">
        <v>0.75</v>
      </c>
      <c r="AE214" s="780">
        <v>2.2599999999999998</v>
      </c>
      <c r="AF214" s="780">
        <v>0.8</v>
      </c>
      <c r="AG214" s="780">
        <v>9.1</v>
      </c>
      <c r="AH214" s="780">
        <v>22.900000000000002</v>
      </c>
      <c r="AI214" s="780">
        <v>-12.24</v>
      </c>
      <c r="AJ214" s="780">
        <v>25.6</v>
      </c>
      <c r="AK214" s="780">
        <v>12</v>
      </c>
      <c r="AL214" s="781">
        <v>604.58000000000004</v>
      </c>
      <c r="AM214" s="782">
        <v>0.6</v>
      </c>
      <c r="AN214" s="780">
        <v>0</v>
      </c>
      <c r="AO214" s="783" t="str">
        <f>IF(U214="n/a","n/a",IF(AA214&lt;0,"n/a",IF(AA214="n/a","n/a",J214+U214-AA214)))</f>
        <v>n/a</v>
      </c>
      <c r="AP214" s="784" t="str">
        <f>IF(U214="n/a","n/a",J214+U214)</f>
        <v>n/a</v>
      </c>
      <c r="AQ214" s="785">
        <f>IF(OR(AC214&lt;0.01,AF214="n/a"),"n/a",(I214/SQRT(22.5*AC214*(I214/AF214))-1)*100)</f>
        <v>-42.786639613618739</v>
      </c>
      <c r="AR214" s="663">
        <f>INDEX(Historical!$C$7:$C$1279,MATCH(B214,Historical!$B$7:$B$1301,0))*IF(AH214="n/a",1.03,IF(AH214&lt;0,1.01,IF(AH214&gt;10,1.1,(1+AH214/100))))</f>
        <v>0.31900000000000001</v>
      </c>
      <c r="AS214" s="779">
        <f>IF($AI214="n/a",1.03*AR214,IF($AI214&lt;0,1.01*AR214,IF($AI214&gt;10,1.1*AR214,(1+$AI214/100)*AR214)))</f>
        <v>0.32219000000000003</v>
      </c>
      <c r="AT214" s="779">
        <f>IF($AK214="n/a",1.03*AS214,IF($AK214&lt;0,1.01*AS214,IF($AK214&gt;10,1.1*AS214,(1+$AK214/100)*AS214)))</f>
        <v>0.35440900000000009</v>
      </c>
      <c r="AU214" s="779">
        <f>IF($AK214="n/a",1.03*AT214,IF($AK214&lt;0,1.01*AT214,IF($AK214&gt;10,1.1*AT214,(1+$AK214/100)*AT214)))</f>
        <v>0.38984990000000014</v>
      </c>
      <c r="AV214" s="779">
        <f>IF($AK214="n/a",1.03*AU214,IF($AK214&lt;0,1.01*AU214,IF($AK214&gt;10,1.1*AU214,(1+$AK214/100)*AU214)))</f>
        <v>0.42883489000000019</v>
      </c>
      <c r="AW214" s="771">
        <f>SUM(AR214:AV214)</f>
        <v>1.8142837900000006</v>
      </c>
      <c r="AX214" s="786">
        <f>AW214/I214*100</f>
        <v>15.640377500000005</v>
      </c>
      <c r="AY214" s="949">
        <v>0.91</v>
      </c>
      <c r="AZ214" s="782">
        <v>30.630000000000003</v>
      </c>
      <c r="BA214" s="782">
        <v>-44.39</v>
      </c>
      <c r="BB214" s="782">
        <v>3.4799999999999995</v>
      </c>
      <c r="BC214" s="782">
        <v>-27.35</v>
      </c>
      <c r="BD214" s="922"/>
      <c r="BE214" s="635">
        <v>2014</v>
      </c>
      <c r="BF214" s="912">
        <f>IF(BE214&gt;2008,0,IF(BE214&gt;2001,1,IF(BE214&gt;1990,2,IF(BE214&gt;1980,3,IF(BE214&gt;1973,4,IF(BE214&gt;1970,5,IF(BE214&gt;1960,6,IF(BE214&gt;1958,7,IF(BE214&gt;1953,8,9)))))))))</f>
        <v>0</v>
      </c>
      <c r="BG214" s="838">
        <v>1</v>
      </c>
    </row>
    <row r="215" spans="1:59" ht="11.25" customHeight="1" x14ac:dyDescent="0.2">
      <c r="A215" s="885" t="s">
        <v>560</v>
      </c>
      <c r="B215" s="889" t="s">
        <v>561</v>
      </c>
      <c r="C215" s="946" t="s">
        <v>108</v>
      </c>
      <c r="D215" s="946" t="s">
        <v>4345</v>
      </c>
      <c r="E215" s="746">
        <v>26</v>
      </c>
      <c r="F215" s="1185">
        <v>125</v>
      </c>
      <c r="G215" s="1185" t="s">
        <v>37</v>
      </c>
      <c r="H215" s="1185" t="s">
        <v>106</v>
      </c>
      <c r="I215" s="888">
        <v>23.82</v>
      </c>
      <c r="J215" s="663">
        <f>(M215/I215)*100</f>
        <v>2.9387069689336691</v>
      </c>
      <c r="K215" s="891">
        <v>0.17499999999999999</v>
      </c>
      <c r="L215" s="901">
        <v>4</v>
      </c>
      <c r="M215" s="654">
        <f>K215*L215</f>
        <v>0.7</v>
      </c>
      <c r="N215" s="884" t="s">
        <v>119</v>
      </c>
      <c r="O215" s="747">
        <v>0.16</v>
      </c>
      <c r="P215" s="875">
        <v>43868</v>
      </c>
      <c r="Q215" s="875">
        <v>43891</v>
      </c>
      <c r="R215" s="654">
        <f>(K215-O215)/O215*100</f>
        <v>9.3749999999999911</v>
      </c>
      <c r="S215" s="714">
        <f>IF(INDEX(Historical!$D$7:$D$1277,MATCH(B215,Historical!$B$7:$B$1301,0))=0,"n/a",(INDEX(Historical!$C$7:$C$1279,MATCH(B215,Historical!$B$7:$B$1301,0))/INDEX(Historical!$D$7:$D$1277,MATCH(B215,Historical!$B$7:$B$1301,0))-1)*100)</f>
        <v>10.344827586206918</v>
      </c>
      <c r="T215" s="714">
        <f>IF(INDEX(Historical!$F$7:$F$1270,MATCH(B215,Historical!$B$7:$B$1301,0))=0,"n/a",((INDEX(Historical!$C$7:$C$1279,MATCH(B215,Historical!$B$7:$B$1301,0))/INDEX(Historical!$F$7:$F$1270,MATCH(B215,Historical!$B$7:$B$1301,0)))^(1/3)-1)*100)</f>
        <v>7.1664579674248774</v>
      </c>
      <c r="U215" s="714">
        <f>IF(INDEX(Historical!$H$7:$H$1270,MATCH(B215,Historical!$B$7:$B$1301,0))=0,"n/a",((INDEX(Historical!$C$7:$C$1279,MATCH(B215,Historical!$B$7:$B$1301,0))/INDEX(Historical!$H$7:$H$1270,MATCH(B215,Historical!$B$7:$B$1301,0)))^(1/5)-1)*100)</f>
        <v>5.9223841048812176</v>
      </c>
      <c r="V215" s="714">
        <f>IF(INDEX(Historical!$O$7:$O$1270,MATCH(B215,Historical!$B$7:$B$1301,0))=0,"n/a",((INDEX(Historical!$C$7:$C$1279,MATCH(B215,Historical!$B$7:$B$1301,0))/INDEX(Historical!$O$7:$O$1270,MATCH(B215,Historical!$B$7:$B$1301,0)))^(1/10)-1)*100)</f>
        <v>5.3512366162214775</v>
      </c>
      <c r="W215" s="715">
        <f>IF(OR(U215&lt;=0,U215="n/a",V215&lt;=0,V215="n/a"),"n/a",U215/V215)</f>
        <v>1.1067318695884969</v>
      </c>
      <c r="X215" s="716">
        <f>IF(OR(AJ215&lt;=0,AJ215="n/a",U215&lt;=0,U215="n/a"),"n/a",U215/AJ215)</f>
        <v>0.39482560699208119</v>
      </c>
      <c r="Y215" s="889"/>
      <c r="Z215" s="663">
        <f>IF(OR(AC215&lt;0.01,AC215="n/a"),"n/a",M215/AC215*100)</f>
        <v>28.112449799196781</v>
      </c>
      <c r="AA215" s="900">
        <f>IF(OR(AC215&lt;0.01,AC215="n/a"),"n/a",I215/AC215)</f>
        <v>9.5662650602409638</v>
      </c>
      <c r="AB215" s="901">
        <v>12</v>
      </c>
      <c r="AC215" s="879">
        <v>2.4900000000000002</v>
      </c>
      <c r="AD215" s="879" t="s">
        <v>136</v>
      </c>
      <c r="AE215" s="879">
        <v>2.19</v>
      </c>
      <c r="AF215" s="879">
        <v>0.95</v>
      </c>
      <c r="AG215" s="879">
        <v>10.100000000000001</v>
      </c>
      <c r="AH215" s="879">
        <v>17.599999999999998</v>
      </c>
      <c r="AI215" s="879" t="s">
        <v>136</v>
      </c>
      <c r="AJ215" s="879">
        <v>15</v>
      </c>
      <c r="AK215" s="879" t="s">
        <v>136</v>
      </c>
      <c r="AL215" s="892">
        <v>303.64</v>
      </c>
      <c r="AM215" s="886">
        <v>12.5</v>
      </c>
      <c r="AN215" s="879">
        <v>0.05</v>
      </c>
      <c r="AO215" s="753">
        <f>IF(U215="n/a","n/a",IF(AA215&lt;0,"n/a",IF(AA215="n/a","n/a",J215+U215-AA215)))</f>
        <v>-0.70517398642607709</v>
      </c>
      <c r="AP215" s="754">
        <f>IF(U215="n/a","n/a",J215+U215)</f>
        <v>8.8610910738148867</v>
      </c>
      <c r="AQ215" s="902">
        <f>IF(OR(AC215&lt;0.01,AF215="n/a"),"n/a",(I215/SQRT(22.5*AC215*(I215/AF215))-1)*100)</f>
        <v>-36.446166975533735</v>
      </c>
      <c r="AR215" s="663">
        <f>INDEX(Historical!$C$7:$C$1279,MATCH(B215,Historical!$B$7:$B$1301,0))*IF(AH215="n/a",1.03,IF(AH215&lt;0,1.01,IF(AH215&gt;10,1.1,(1+AH215/100))))</f>
        <v>0.70400000000000007</v>
      </c>
      <c r="AS215" s="900">
        <f>IF($AI215="n/a",1.03*AR215,IF($AI215&lt;0,1.01*AR215,IF($AI215&gt;10,1.1*AR215,(1+$AI215/100)*AR215)))</f>
        <v>0.7251200000000001</v>
      </c>
      <c r="AT215" s="900">
        <f>IF($AK215="n/a",1.03*AS215,IF($AK215&lt;0,1.01*AS215,IF($AK215&gt;10,1.1*AS215,(1+$AK215/100)*AS215)))</f>
        <v>0.74687360000000014</v>
      </c>
      <c r="AU215" s="900">
        <f>IF($AK215="n/a",1.03*AT215,IF($AK215&lt;0,1.01*AT215,IF($AK215&gt;10,1.1*AT215,(1+$AK215/100)*AT215)))</f>
        <v>0.76927980800000018</v>
      </c>
      <c r="AV215" s="900">
        <f>IF($AK215="n/a",1.03*AU215,IF($AK215&lt;0,1.01*AU215,IF($AK215&gt;10,1.1*AU215,(1+$AK215/100)*AU215)))</f>
        <v>0.7923582022400002</v>
      </c>
      <c r="AW215" s="663">
        <f>SUM(AR215:AV215)</f>
        <v>3.7376316102400011</v>
      </c>
      <c r="AX215" s="761">
        <f>AW215/I215*100</f>
        <v>15.69114865759866</v>
      </c>
      <c r="AY215" s="948">
        <v>0.51</v>
      </c>
      <c r="AZ215" s="886">
        <v>23.580000000000002</v>
      </c>
      <c r="BA215" s="886">
        <v>-31.45</v>
      </c>
      <c r="BB215" s="886">
        <v>4.21</v>
      </c>
      <c r="BC215" s="886">
        <v>-15.329999999999998</v>
      </c>
      <c r="BE215" s="635">
        <v>1995</v>
      </c>
      <c r="BF215" s="912">
        <f>IF(BE215&gt;2008,0,IF(BE215&gt;2001,1,IF(BE215&gt;1990,2,IF(BE215&gt;1980,3,IF(BE215&gt;1973,4,IF(BE215&gt;1970,5,IF(BE215&gt;1960,6,IF(BE215&gt;1958,7,IF(BE215&gt;1953,8,9)))))))))</f>
        <v>2</v>
      </c>
      <c r="BG215" s="896">
        <v>0.89999999999999991</v>
      </c>
    </row>
    <row r="216" spans="1:59" ht="11.25" customHeight="1" x14ac:dyDescent="0.2">
      <c r="A216" s="885" t="s">
        <v>216</v>
      </c>
      <c r="B216" s="889" t="s">
        <v>217</v>
      </c>
      <c r="C216" s="946" t="s">
        <v>123</v>
      </c>
      <c r="D216" s="946" t="s">
        <v>4180</v>
      </c>
      <c r="E216" s="746">
        <v>28</v>
      </c>
      <c r="F216" s="1185">
        <v>100</v>
      </c>
      <c r="G216" s="1199" t="s">
        <v>37</v>
      </c>
      <c r="H216" s="1199" t="s">
        <v>37</v>
      </c>
      <c r="I216" s="879">
        <v>198.95</v>
      </c>
      <c r="J216" s="663">
        <f>(M216/I216)*100</f>
        <v>0.94496104548881621</v>
      </c>
      <c r="K216" s="898">
        <v>0.47</v>
      </c>
      <c r="L216" s="901">
        <v>4</v>
      </c>
      <c r="M216" s="654">
        <f>K216*L216</f>
        <v>1.88</v>
      </c>
      <c r="N216" s="884" t="s">
        <v>218</v>
      </c>
      <c r="O216" s="748">
        <v>0.46</v>
      </c>
      <c r="P216" s="875">
        <v>43814</v>
      </c>
      <c r="Q216" s="875">
        <v>43844</v>
      </c>
      <c r="R216" s="654">
        <f>(K216-O216)/O216*100</f>
        <v>2.1739130434782505</v>
      </c>
      <c r="S216" s="714">
        <f>IF(INDEX(Historical!$D$7:$D$1277,MATCH(B216,Historical!$B$7:$B$1301,0))=0,"n/a",(INDEX(Historical!$C$7:$C$1279,MATCH(B216,Historical!$B$7:$B$1301,0))/INDEX(Historical!$D$7:$D$1277,MATCH(B216,Historical!$B$7:$B$1301,0))-1)*100)</f>
        <v>12.195121951219523</v>
      </c>
      <c r="T216" s="714">
        <f>IF(INDEX(Historical!$F$7:$F$1270,MATCH(B216,Historical!$B$7:$B$1301,0))=0,"n/a",((INDEX(Historical!$C$7:$C$1279,MATCH(B216,Historical!$B$7:$B$1301,0))/INDEX(Historical!$F$7:$F$1270,MATCH(B216,Historical!$B$7:$B$1301,0)))^(1/3)-1)*100)</f>
        <v>9.5376104072121279</v>
      </c>
      <c r="U216" s="714">
        <f>IF(INDEX(Historical!$H$7:$H$1270,MATCH(B216,Historical!$B$7:$B$1301,0))=0,"n/a",((INDEX(Historical!$C$7:$C$1279,MATCH(B216,Historical!$B$7:$B$1301,0))/INDEX(Historical!$H$7:$H$1270,MATCH(B216,Historical!$B$7:$B$1301,0)))^(1/5)-1)*100)</f>
        <v>10.837067695276769</v>
      </c>
      <c r="V216" s="714">
        <f>IF(INDEX(Historical!$O$7:$O$1270,MATCH(B216,Historical!$B$7:$B$1301,0))=0,"n/a",((INDEX(Historical!$C$7:$C$1279,MATCH(B216,Historical!$B$7:$B$1301,0))/INDEX(Historical!$O$7:$O$1270,MATCH(B216,Historical!$B$7:$B$1301,0)))^(1/10)-1)*100)</f>
        <v>12.632306980651853</v>
      </c>
      <c r="W216" s="715">
        <f>IF(OR(U216&lt;=0,U216="n/a",V216&lt;=0,V216="n/a"),"n/a",U216/V216)</f>
        <v>0.85788508083877757</v>
      </c>
      <c r="X216" s="716">
        <f>IF(OR(AJ216&lt;=0,AJ216="n/a",U216&lt;=0,U216="n/a"),"n/a",U216/AJ216)</f>
        <v>1.7479141443994788</v>
      </c>
      <c r="Y216" s="671"/>
      <c r="Z216" s="663">
        <f>IF(OR(AC216&lt;0.01,AC216="n/a"),"n/a",M216/AC216*100)</f>
        <v>35.404896421845578</v>
      </c>
      <c r="AA216" s="900">
        <f>IF(OR(AC216&lt;0.01,AC216="n/a"),"n/a",I216/AC216)</f>
        <v>37.467043314500941</v>
      </c>
      <c r="AB216" s="901">
        <v>12</v>
      </c>
      <c r="AC216" s="879">
        <v>5.31</v>
      </c>
      <c r="AD216" s="879">
        <v>5.6</v>
      </c>
      <c r="AE216" s="879">
        <v>3.86</v>
      </c>
      <c r="AF216" s="879">
        <v>6.4</v>
      </c>
      <c r="AG216" s="879">
        <v>18</v>
      </c>
      <c r="AH216" s="879">
        <v>1.7999999999999998</v>
      </c>
      <c r="AI216" s="879">
        <v>18.78</v>
      </c>
      <c r="AJ216" s="879">
        <v>6.2</v>
      </c>
      <c r="AK216" s="879">
        <v>6.58</v>
      </c>
      <c r="AL216" s="892">
        <v>57840</v>
      </c>
      <c r="AM216" s="886">
        <v>0.5</v>
      </c>
      <c r="AN216" s="879">
        <v>0.88</v>
      </c>
      <c r="AO216" s="753">
        <f>IF(U216="n/a","n/a",IF(AA216&lt;0,"n/a",IF(AA216="n/a","n/a",J216+U216-AA216)))</f>
        <v>-25.685014573735359</v>
      </c>
      <c r="AP216" s="754">
        <f>IF(U216="n/a","n/a",J216+U216)</f>
        <v>11.782028740765584</v>
      </c>
      <c r="AQ216" s="902">
        <f>IF(OR(AC216&lt;0.01,AF216="n/a"),"n/a",(I216/SQRT(22.5*AC216*(I216/AF216))-1)*100)</f>
        <v>226.45508604659784</v>
      </c>
      <c r="AR216" s="663">
        <f>INDEX(Historical!$C$7:$C$1279,MATCH(B216,Historical!$B$7:$B$1301,0))*IF(AH216="n/a",1.03,IF(AH216&lt;0,1.01,IF(AH216&gt;10,1.1,(1+AH216/100))))</f>
        <v>1.8731200000000001</v>
      </c>
      <c r="AS216" s="900">
        <f>IF($AI216="n/a",1.03*AR216,IF($AI216&lt;0,1.01*AR216,IF($AI216&gt;10,1.1*AR216,(1+$AI216/100)*AR216)))</f>
        <v>2.0604320000000005</v>
      </c>
      <c r="AT216" s="900">
        <f>IF($AK216="n/a",1.03*AS216,IF($AK216&lt;0,1.01*AS216,IF($AK216&gt;10,1.1*AS216,(1+$AK216/100)*AS216)))</f>
        <v>2.1960084256000005</v>
      </c>
      <c r="AU216" s="900">
        <f>IF($AK216="n/a",1.03*AT216,IF($AK216&lt;0,1.01*AT216,IF($AK216&gt;10,1.1*AT216,(1+$AK216/100)*AT216)))</f>
        <v>2.3405057800044808</v>
      </c>
      <c r="AV216" s="900">
        <f>IF($AK216="n/a",1.03*AU216,IF($AK216&lt;0,1.01*AU216,IF($AK216&gt;10,1.1*AU216,(1+$AK216/100)*AU216)))</f>
        <v>2.4945110603287759</v>
      </c>
      <c r="AW216" s="663">
        <f>SUM(AR216:AV216)</f>
        <v>10.964577265933258</v>
      </c>
      <c r="AX216" s="761">
        <f>AW216/I216*100</f>
        <v>5.5112225513612758</v>
      </c>
      <c r="AY216" s="948">
        <v>1.01</v>
      </c>
      <c r="AZ216" s="886">
        <v>59.67</v>
      </c>
      <c r="BA216" s="886">
        <v>-14.01</v>
      </c>
      <c r="BB216" s="886">
        <v>-0.57000000000000006</v>
      </c>
      <c r="BC216" s="886">
        <v>4.29</v>
      </c>
      <c r="BE216" s="635">
        <v>1993</v>
      </c>
      <c r="BF216" s="912">
        <f>IF(BE216&gt;2008,0,IF(BE216&gt;2001,1,IF(BE216&gt;1990,2,IF(BE216&gt;1980,3,IF(BE216&gt;1973,4,IF(BE216&gt;1970,5,IF(BE216&gt;1960,6,IF(BE216&gt;1958,7,IF(BE216&gt;1953,8,9)))))))))</f>
        <v>2</v>
      </c>
      <c r="BG216" s="896">
        <v>7.3</v>
      </c>
    </row>
    <row r="217" spans="1:59" ht="11.25" customHeight="1" x14ac:dyDescent="0.2">
      <c r="A217" s="877" t="s">
        <v>204</v>
      </c>
      <c r="B217" s="889" t="s">
        <v>205</v>
      </c>
      <c r="C217" s="946" t="s">
        <v>131</v>
      </c>
      <c r="D217" s="946" t="s">
        <v>4334</v>
      </c>
      <c r="E217" s="746">
        <v>46</v>
      </c>
      <c r="F217" s="1185">
        <v>49</v>
      </c>
      <c r="G217" s="1199" t="s">
        <v>37</v>
      </c>
      <c r="H217" s="1199" t="s">
        <v>115</v>
      </c>
      <c r="I217" s="879">
        <v>71.930000000000007</v>
      </c>
      <c r="J217" s="663">
        <f>(M217/I217)*100</f>
        <v>4.2541359655220354</v>
      </c>
      <c r="K217" s="891">
        <v>0.76500000000000001</v>
      </c>
      <c r="L217" s="901">
        <v>4</v>
      </c>
      <c r="M217" s="654">
        <f>K217*L217</f>
        <v>3.06</v>
      </c>
      <c r="N217" s="884" t="s">
        <v>148</v>
      </c>
      <c r="O217" s="747">
        <v>0.74</v>
      </c>
      <c r="P217" s="875">
        <v>43879</v>
      </c>
      <c r="Q217" s="875">
        <v>43905</v>
      </c>
      <c r="R217" s="654">
        <f>(K217-O217)/O217*100</f>
        <v>3.3783783783783812</v>
      </c>
      <c r="S217" s="714">
        <f>IF(INDEX(Historical!$D$7:$D$1277,MATCH(B217,Historical!$B$7:$B$1301,0))=0,"n/a",(INDEX(Historical!$C$7:$C$1279,MATCH(B217,Historical!$B$7:$B$1301,0))/INDEX(Historical!$D$7:$D$1277,MATCH(B217,Historical!$B$7:$B$1301,0))-1)*100)</f>
        <v>3.4965034965035002</v>
      </c>
      <c r="T217" s="714">
        <f>IF(INDEX(Historical!$F$7:$F$1270,MATCH(B217,Historical!$B$7:$B$1301,0))=0,"n/a",((INDEX(Historical!$C$7:$C$1279,MATCH(B217,Historical!$B$7:$B$1301,0))/INDEX(Historical!$F$7:$F$1270,MATCH(B217,Historical!$B$7:$B$1301,0)))^(1/3)-1)*100)</f>
        <v>3.3678870711322473</v>
      </c>
      <c r="U217" s="714">
        <f>IF(INDEX(Historical!$H$7:$H$1270,MATCH(B217,Historical!$B$7:$B$1301,0))=0,"n/a",((INDEX(Historical!$C$7:$C$1279,MATCH(B217,Historical!$B$7:$B$1301,0))/INDEX(Historical!$H$7:$H$1270,MATCH(B217,Historical!$B$7:$B$1301,0)))^(1/5)-1)*100)</f>
        <v>3.2709647184887336</v>
      </c>
      <c r="V217" s="714">
        <f>IF(INDEX(Historical!$O$7:$O$1270,MATCH(B217,Historical!$B$7:$B$1301,0))=0,"n/a",((INDEX(Historical!$C$7:$C$1279,MATCH(B217,Historical!$B$7:$B$1301,0))/INDEX(Historical!$O$7:$O$1270,MATCH(B217,Historical!$B$7:$B$1301,0)))^(1/10)-1)*100)</f>
        <v>2.2911287200176877</v>
      </c>
      <c r="W217" s="715">
        <f>IF(OR(U217&lt;=0,U217="n/a",V217&lt;=0,V217="n/a"),"n/a",U217/V217)</f>
        <v>1.4276651896116432</v>
      </c>
      <c r="X217" s="716">
        <f>IF(OR(AJ217&lt;=0,AJ217="n/a",U217&lt;=0,U217="n/a"),"n/a",U217/AJ217)</f>
        <v>1.7215603781519651</v>
      </c>
      <c r="Y217" s="889"/>
      <c r="Z217" s="663">
        <f>IF(OR(AC217&lt;0.01,AC217="n/a"),"n/a",M217/AC217*100)</f>
        <v>78.663239074550134</v>
      </c>
      <c r="AA217" s="900">
        <f>IF(OR(AC217&lt;0.01,AC217="n/a"),"n/a",I217/AC217)</f>
        <v>18.491002570694089</v>
      </c>
      <c r="AB217" s="901">
        <v>12</v>
      </c>
      <c r="AC217" s="879">
        <v>3.89</v>
      </c>
      <c r="AD217" s="879">
        <v>7.06</v>
      </c>
      <c r="AE217" s="879">
        <v>1.96</v>
      </c>
      <c r="AF217" s="879">
        <v>1.33</v>
      </c>
      <c r="AG217" s="879">
        <v>7.1999999999999993</v>
      </c>
      <c r="AH217" s="879">
        <v>-10.4</v>
      </c>
      <c r="AI217" s="879">
        <v>6.45</v>
      </c>
      <c r="AJ217" s="879">
        <v>1.9</v>
      </c>
      <c r="AK217" s="879">
        <v>2.65</v>
      </c>
      <c r="AL217" s="892">
        <v>24060</v>
      </c>
      <c r="AM217" s="886">
        <v>0.2</v>
      </c>
      <c r="AN217" s="879">
        <v>1.24</v>
      </c>
      <c r="AO217" s="753">
        <f>IF(U217="n/a","n/a",IF(AA217&lt;0,"n/a",IF(AA217="n/a","n/a",J217+U217-AA217)))</f>
        <v>-10.965901886683319</v>
      </c>
      <c r="AP217" s="754">
        <f>IF(U217="n/a","n/a",J217+U217)</f>
        <v>7.525100684010769</v>
      </c>
      <c r="AQ217" s="902">
        <f>IF(OR(AC217&lt;0.01,AF217="n/a"),"n/a",(I217/SQRT(22.5*AC217*(I217/AF217))-1)*100)</f>
        <v>4.5477741280099959</v>
      </c>
      <c r="AR217" s="663">
        <f>INDEX(Historical!$C$7:$C$1279,MATCH(B217,Historical!$B$7:$B$1301,0))*IF(AH217="n/a",1.03,IF(AH217&lt;0,1.01,IF(AH217&gt;10,1.1,(1+AH217/100))))</f>
        <v>2.9895999999999998</v>
      </c>
      <c r="AS217" s="900">
        <f>IF($AI217="n/a",1.03*AR217,IF($AI217&lt;0,1.01*AR217,IF($AI217&gt;10,1.1*AR217,(1+$AI217/100)*AR217)))</f>
        <v>3.1824291999999996</v>
      </c>
      <c r="AT217" s="900">
        <f>IF($AK217="n/a",1.03*AS217,IF($AK217&lt;0,1.01*AS217,IF($AK217&gt;10,1.1*AS217,(1+$AK217/100)*AS217)))</f>
        <v>3.2667635737999996</v>
      </c>
      <c r="AU217" s="900">
        <f>IF($AK217="n/a",1.03*AT217,IF($AK217&lt;0,1.01*AT217,IF($AK217&gt;10,1.1*AT217,(1+$AK217/100)*AT217)))</f>
        <v>3.3533328085056997</v>
      </c>
      <c r="AV217" s="900">
        <f>IF($AK217="n/a",1.03*AU217,IF($AK217&lt;0,1.01*AU217,IF($AK217&gt;10,1.1*AU217,(1+$AK217/100)*AU217)))</f>
        <v>3.4421961279311009</v>
      </c>
      <c r="AW217" s="663">
        <f>SUM(AR217:AV217)</f>
        <v>16.234321710236799</v>
      </c>
      <c r="AX217" s="761">
        <f>AW217/I217*100</f>
        <v>22.569611720056717</v>
      </c>
      <c r="AY217" s="948">
        <v>0.2</v>
      </c>
      <c r="AZ217" s="886">
        <v>15.959999999999999</v>
      </c>
      <c r="BA217" s="886">
        <v>-24.36</v>
      </c>
      <c r="BB217" s="886">
        <v>-4.3499999999999996</v>
      </c>
      <c r="BC217" s="886">
        <v>-15.61</v>
      </c>
      <c r="BE217" s="635">
        <v>1975</v>
      </c>
      <c r="BF217" s="912">
        <f>IF(BE217&gt;2008,0,IF(BE217&gt;2001,1,IF(BE217&gt;1990,2,IF(BE217&gt;1980,3,IF(BE217&gt;1973,4,IF(BE217&gt;1970,5,IF(BE217&gt;1960,6,IF(BE217&gt;1958,7,IF(BE217&gt;1953,8,9)))))))))</f>
        <v>4</v>
      </c>
      <c r="BG217" s="896">
        <v>2.2999999999999998</v>
      </c>
    </row>
    <row r="218" spans="1:59" ht="11.25" customHeight="1" x14ac:dyDescent="0.2">
      <c r="A218" s="877" t="s">
        <v>1137</v>
      </c>
      <c r="B218" s="889" t="s">
        <v>1138</v>
      </c>
      <c r="C218" s="946" t="s">
        <v>131</v>
      </c>
      <c r="D218" s="946" t="s">
        <v>4335</v>
      </c>
      <c r="E218" s="746">
        <v>9</v>
      </c>
      <c r="F218" s="1185">
        <v>436</v>
      </c>
      <c r="G218" s="1199" t="s">
        <v>106</v>
      </c>
      <c r="H218" s="1199" t="s">
        <v>106</v>
      </c>
      <c r="I218" s="888">
        <v>67</v>
      </c>
      <c r="J218" s="663">
        <f>(M218/I218)*100</f>
        <v>2.2985074626865671</v>
      </c>
      <c r="K218" s="891">
        <v>0.38500000000000001</v>
      </c>
      <c r="L218" s="901">
        <v>4</v>
      </c>
      <c r="M218" s="654">
        <f>K218*L218</f>
        <v>1.54</v>
      </c>
      <c r="N218" s="884" t="s">
        <v>318</v>
      </c>
      <c r="O218" s="747">
        <v>0.36</v>
      </c>
      <c r="P218" s="1200">
        <v>43629</v>
      </c>
      <c r="Q218" s="1200">
        <v>43644</v>
      </c>
      <c r="R218" s="654">
        <f>(K218-O218)/O218*100</f>
        <v>6.94444444444445</v>
      </c>
      <c r="S218" s="714">
        <f>IF(INDEX(Historical!$D$7:$D$1277,MATCH(B218,Historical!$B$7:$B$1301,0))=0,"n/a",(INDEX(Historical!$C$7:$C$1279,MATCH(B218,Historical!$B$7:$B$1301,0))/INDEX(Historical!$D$7:$D$1277,MATCH(B218,Historical!$B$7:$B$1301,0))-1)*100)</f>
        <v>7.0671378091872628</v>
      </c>
      <c r="T218" s="714">
        <f>IF(INDEX(Historical!$F$7:$F$1270,MATCH(B218,Historical!$B$7:$B$1301,0))=0,"n/a",((INDEX(Historical!$C$7:$C$1279,MATCH(B218,Historical!$B$7:$B$1301,0))/INDEX(Historical!$F$7:$F$1270,MATCH(B218,Historical!$B$7:$B$1301,0)))^(1/3)-1)*100)</f>
        <v>7.3393220671338355</v>
      </c>
      <c r="U218" s="714">
        <f>IF(INDEX(Historical!$H$7:$H$1270,MATCH(B218,Historical!$B$7:$B$1301,0))=0,"n/a",((INDEX(Historical!$C$7:$C$1279,MATCH(B218,Historical!$B$7:$B$1301,0))/INDEX(Historical!$H$7:$H$1270,MATCH(B218,Historical!$B$7:$B$1301,0)))^(1/5)-1)*100)</f>
        <v>6.5148281365083216</v>
      </c>
      <c r="V218" s="714" t="str">
        <f>IF(INDEX(Historical!$O$7:$O$1270,MATCH(B218,Historical!$B$7:$B$1301,0))=0,"n/a",((INDEX(Historical!$C$7:$C$1279,MATCH(B218,Historical!$B$7:$B$1301,0))/INDEX(Historical!$O$7:$O$1270,MATCH(B218,Historical!$B$7:$B$1301,0)))^(1/10)-1)*100)</f>
        <v>n/a</v>
      </c>
      <c r="W218" s="715" t="str">
        <f>IF(OR(U218&lt;=0,U218="n/a",V218&lt;=0,V218="n/a"),"n/a",U218/V218)</f>
        <v>n/a</v>
      </c>
      <c r="X218" s="716">
        <f>IF(OR(AJ218&lt;=0,AJ218="n/a",U218&lt;=0,U218="n/a"),"n/a",U218/AJ218)</f>
        <v>1.1042081587302242</v>
      </c>
      <c r="Y218" s="889"/>
      <c r="Z218" s="663">
        <f>IF(OR(AC218&lt;0.01,AC218="n/a"),"n/a",M218/AC218*100)</f>
        <v>77</v>
      </c>
      <c r="AA218" s="900">
        <f>IF(OR(AC218&lt;0.01,AC218="n/a"),"n/a",I218/AC218)</f>
        <v>33.5</v>
      </c>
      <c r="AB218" s="901">
        <v>12</v>
      </c>
      <c r="AC218" s="879">
        <v>2</v>
      </c>
      <c r="AD218" s="879">
        <v>7.42</v>
      </c>
      <c r="AE218" s="879">
        <v>3.23</v>
      </c>
      <c r="AF218" s="879">
        <v>2.33</v>
      </c>
      <c r="AG218" s="879" t="s">
        <v>136</v>
      </c>
      <c r="AH218" s="879">
        <v>45.800000000000004</v>
      </c>
      <c r="AI218" s="879">
        <v>6.12</v>
      </c>
      <c r="AJ218" s="879">
        <v>5.8999999999999995</v>
      </c>
      <c r="AK218" s="879">
        <v>4.5</v>
      </c>
      <c r="AL218" s="892">
        <v>2730</v>
      </c>
      <c r="AM218" s="886">
        <v>0.5</v>
      </c>
      <c r="AN218" s="879">
        <v>1.4</v>
      </c>
      <c r="AO218" s="753">
        <f>IF(U218="n/a","n/a",IF(AA218&lt;0,"n/a",IF(AA218="n/a","n/a",J218+U218-AA218)))</f>
        <v>-24.68666440080511</v>
      </c>
      <c r="AP218" s="754">
        <f>IF(U218="n/a","n/a",J218+U218)</f>
        <v>8.8133355991948896</v>
      </c>
      <c r="AQ218" s="902">
        <f>IF(OR(AC218&lt;0.01,AF218="n/a"),"n/a",(I218/SQRT(22.5*AC218*(I218/AF218))-1)*100)</f>
        <v>86.255499545949291</v>
      </c>
      <c r="AR218" s="663">
        <f>INDEX(Historical!$C$7:$C$1279,MATCH(B218,Historical!$B$7:$B$1301,0))*IF(AH218="n/a",1.03,IF(AH218&lt;0,1.01,IF(AH218&gt;10,1.1,(1+AH218/100))))</f>
        <v>1.6665000000000001</v>
      </c>
      <c r="AS218" s="900">
        <f>IF($AI218="n/a",1.03*AR218,IF($AI218&lt;0,1.01*AR218,IF($AI218&gt;10,1.1*AR218,(1+$AI218/100)*AR218)))</f>
        <v>1.7684898</v>
      </c>
      <c r="AT218" s="900">
        <f>IF($AK218="n/a",1.03*AS218,IF($AK218&lt;0,1.01*AS218,IF($AK218&gt;10,1.1*AS218,(1+$AK218/100)*AS218)))</f>
        <v>1.8480718409999999</v>
      </c>
      <c r="AU218" s="900">
        <f>IF($AK218="n/a",1.03*AT218,IF($AK218&lt;0,1.01*AT218,IF($AK218&gt;10,1.1*AT218,(1+$AK218/100)*AT218)))</f>
        <v>1.9312350738449997</v>
      </c>
      <c r="AV218" s="900">
        <f>IF($AK218="n/a",1.03*AU218,IF($AK218&lt;0,1.01*AU218,IF($AK218&gt;10,1.1*AU218,(1+$AK218/100)*AU218)))</f>
        <v>2.0181406521680247</v>
      </c>
      <c r="AW218" s="663">
        <f>SUM(AR218:AV218)</f>
        <v>9.2324373670130235</v>
      </c>
      <c r="AX218" s="761">
        <f>AW218/I218*100</f>
        <v>13.779757264198542</v>
      </c>
      <c r="AY218" s="948">
        <v>0.38</v>
      </c>
      <c r="AZ218" s="886">
        <v>8.52</v>
      </c>
      <c r="BA218" s="886">
        <v>-9.99</v>
      </c>
      <c r="BB218" s="886">
        <v>-0.95</v>
      </c>
      <c r="BC218" s="886">
        <v>-0.83</v>
      </c>
      <c r="BE218" s="635">
        <v>2011</v>
      </c>
      <c r="BF218" s="912">
        <f>IF(BE218&gt;2008,0,IF(BE218&gt;2001,1,IF(BE218&gt;1990,2,IF(BE218&gt;1980,3,IF(BE218&gt;1973,4,IF(BE218&gt;1970,5,IF(BE218&gt;1960,6,IF(BE218&gt;1958,7,IF(BE218&gt;1953,8,9)))))))))</f>
        <v>0</v>
      </c>
      <c r="BG218" s="896" t="s">
        <v>136</v>
      </c>
    </row>
    <row r="219" spans="1:59" ht="11.25" customHeight="1" x14ac:dyDescent="0.2">
      <c r="A219" s="895" t="s">
        <v>4452</v>
      </c>
      <c r="B219" s="889" t="s">
        <v>4449</v>
      </c>
      <c r="C219" s="946" t="s">
        <v>108</v>
      </c>
      <c r="D219" s="946" t="s">
        <v>4345</v>
      </c>
      <c r="E219" s="746">
        <v>6</v>
      </c>
      <c r="F219" s="1185">
        <v>720</v>
      </c>
      <c r="G219" s="1184" t="s">
        <v>106</v>
      </c>
      <c r="H219" s="1184" t="s">
        <v>106</v>
      </c>
      <c r="I219" s="888">
        <v>31.12</v>
      </c>
      <c r="J219" s="663">
        <f>(M219/I219)*100</f>
        <v>2.3136246786632388</v>
      </c>
      <c r="K219" s="891">
        <v>0.18</v>
      </c>
      <c r="L219" s="901">
        <v>4</v>
      </c>
      <c r="M219" s="654">
        <f>K219*L219</f>
        <v>0.72</v>
      </c>
      <c r="N219" s="884" t="s">
        <v>318</v>
      </c>
      <c r="O219" s="747">
        <v>0.17</v>
      </c>
      <c r="P219" s="875">
        <v>43903</v>
      </c>
      <c r="Q219" s="875">
        <v>43920</v>
      </c>
      <c r="R219" s="654">
        <f>(K219-O219)/O219*100</f>
        <v>5.8823529411764595</v>
      </c>
      <c r="S219" s="714">
        <f>IF(INDEX(Historical!$D$7:$D$1277,MATCH(B219,Historical!$B$7:$B$1301,0))=0,"n/a",(INDEX(Historical!$C$7:$C$1279,MATCH(B219,Historical!$B$7:$B$1301,0))/INDEX(Historical!$D$7:$D$1277,MATCH(B219,Historical!$B$7:$B$1301,0))-1)*100)</f>
        <v>31.914893617021288</v>
      </c>
      <c r="T219" s="714">
        <f>IF(INDEX(Historical!$F$7:$F$1270,MATCH(B219,Historical!$B$7:$B$1301,0))=0,"n/a",((INDEX(Historical!$C$7:$C$1279,MATCH(B219,Historical!$B$7:$B$1301,0))/INDEX(Historical!$F$7:$F$1270,MATCH(B219,Historical!$B$7:$B$1301,0)))^(1/3)-1)*100)</f>
        <v>14.780807987640143</v>
      </c>
      <c r="U219" s="714">
        <f>IF(INDEX(Historical!$H$7:$H$1270,MATCH(B219,Historical!$B$7:$B$1301,0))=0,"n/a",((INDEX(Historical!$C$7:$C$1279,MATCH(B219,Historical!$B$7:$B$1301,0))/INDEX(Historical!$H$7:$H$1270,MATCH(B219,Historical!$B$7:$B$1301,0)))^(1/5)-1)*100)</f>
        <v>24.175088717979378</v>
      </c>
      <c r="V219" s="714">
        <f>IF(INDEX(Historical!$O$7:$O$1270,MATCH(B219,Historical!$B$7:$B$1301,0))=0,"n/a",((INDEX(Historical!$C$7:$C$1279,MATCH(B219,Historical!$B$7:$B$1301,0))/INDEX(Historical!$O$7:$O$1270,MATCH(B219,Historical!$B$7:$B$1301,0)))^(1/10)-1)*100)</f>
        <v>11.433876679391975</v>
      </c>
      <c r="W219" s="715">
        <f>IF(OR(U219&lt;=0,U219="n/a",V219&lt;=0,V219="n/a"),"n/a",U219/V219)</f>
        <v>2.1143387667939191</v>
      </c>
      <c r="X219" s="716">
        <f>IF(OR(AJ219&lt;=0,AJ219="n/a",U219&lt;=0,U219="n/a"),"n/a",U219/AJ219)</f>
        <v>1.1403343734895934</v>
      </c>
      <c r="Y219" s="890"/>
      <c r="Z219" s="663">
        <f>IF(OR(AC219&lt;0.01,AC219="n/a"),"n/a",M219/AC219*100)</f>
        <v>21.556886227544911</v>
      </c>
      <c r="AA219" s="900">
        <f>IF(OR(AC219&lt;0.01,AC219="n/a"),"n/a",I219/AC219)</f>
        <v>9.317365269461078</v>
      </c>
      <c r="AB219" s="901">
        <v>12</v>
      </c>
      <c r="AC219" s="879">
        <v>3.34</v>
      </c>
      <c r="AD219" s="879">
        <v>0.99</v>
      </c>
      <c r="AE219" s="879">
        <v>2.72</v>
      </c>
      <c r="AF219" s="879">
        <v>0.93</v>
      </c>
      <c r="AG219" s="879">
        <v>10.6</v>
      </c>
      <c r="AH219" s="879">
        <v>-7.5</v>
      </c>
      <c r="AI219" s="879">
        <v>-7.59</v>
      </c>
      <c r="AJ219" s="879">
        <v>21.2</v>
      </c>
      <c r="AK219" s="879">
        <v>9</v>
      </c>
      <c r="AL219" s="892">
        <v>854.87</v>
      </c>
      <c r="AM219" s="886">
        <v>0.70000000000000007</v>
      </c>
      <c r="AN219" s="879">
        <v>0.17</v>
      </c>
      <c r="AO219" s="753">
        <f>IF(U219="n/a","n/a",IF(AA219&lt;0,"n/a",IF(AA219="n/a","n/a",J219+U219-AA219)))</f>
        <v>17.171348127181538</v>
      </c>
      <c r="AP219" s="754">
        <f>IF(U219="n/a","n/a",J219+U219)</f>
        <v>26.488713396642616</v>
      </c>
      <c r="AQ219" s="902">
        <f>IF(OR(AC219&lt;0.01,AF219="n/a"),"n/a",(I219/SQRT(22.5*AC219*(I219/AF219))-1)*100)</f>
        <v>-37.942142764106165</v>
      </c>
      <c r="AR219" s="663">
        <f>INDEX(Historical!$C$7:$C$1279,MATCH(B219,Historical!$B$7:$B$1301,0))*IF(AH219="n/a",1.03,IF(AH219&lt;0,1.01,IF(AH219&gt;10,1.1,(1+AH219/100))))</f>
        <v>0.62619999999999998</v>
      </c>
      <c r="AS219" s="900">
        <f>IF($AI219="n/a",1.03*AR219,IF($AI219&lt;0,1.01*AR219,IF($AI219&gt;10,1.1*AR219,(1+$AI219/100)*AR219)))</f>
        <v>0.63246199999999997</v>
      </c>
      <c r="AT219" s="900">
        <f>IF($AK219="n/a",1.03*AS219,IF($AK219&lt;0,1.01*AS219,IF($AK219&gt;10,1.1*AS219,(1+$AK219/100)*AS219)))</f>
        <v>0.68938358</v>
      </c>
      <c r="AU219" s="900">
        <f>IF($AK219="n/a",1.03*AT219,IF($AK219&lt;0,1.01*AT219,IF($AK219&gt;10,1.1*AT219,(1+$AK219/100)*AT219)))</f>
        <v>0.7514281022</v>
      </c>
      <c r="AV219" s="900">
        <f>IF($AK219="n/a",1.03*AU219,IF($AK219&lt;0,1.01*AU219,IF($AK219&gt;10,1.1*AU219,(1+$AK219/100)*AU219)))</f>
        <v>0.81905663139800011</v>
      </c>
      <c r="AW219" s="663">
        <f>SUM(AR219:AV219)</f>
        <v>3.5185303135980002</v>
      </c>
      <c r="AX219" s="761">
        <f>AW219/I219*100</f>
        <v>11.306331341895886</v>
      </c>
      <c r="AY219" s="948">
        <v>1.31</v>
      </c>
      <c r="AZ219" s="886">
        <v>43.41</v>
      </c>
      <c r="BA219" s="886">
        <v>-36.24</v>
      </c>
      <c r="BB219" s="886">
        <v>5.9499999999999993</v>
      </c>
      <c r="BC219" s="886">
        <v>-18.41</v>
      </c>
      <c r="BE219" s="635">
        <v>2015</v>
      </c>
      <c r="BF219" s="912">
        <f>IF(BE219&gt;2008,0,IF(BE219&gt;2001,1,IF(BE219&gt;1990,2,IF(BE219&gt;1980,3,IF(BE219&gt;1973,4,IF(BE219&gt;1970,5,IF(BE219&gt;1960,6,IF(BE219&gt;1958,7,IF(BE219&gt;1953,8,9)))))))))</f>
        <v>0</v>
      </c>
      <c r="BG219" s="896">
        <v>1.2</v>
      </c>
    </row>
    <row r="220" spans="1:59" ht="11.25" customHeight="1" x14ac:dyDescent="0.2">
      <c r="A220" s="885" t="s">
        <v>212</v>
      </c>
      <c r="B220" s="889" t="s">
        <v>213</v>
      </c>
      <c r="C220" s="946" t="s">
        <v>108</v>
      </c>
      <c r="D220" s="946" t="s">
        <v>4345</v>
      </c>
      <c r="E220" s="746">
        <v>33</v>
      </c>
      <c r="F220" s="1185">
        <v>82</v>
      </c>
      <c r="G220" s="1185" t="s">
        <v>106</v>
      </c>
      <c r="H220" s="1185" t="s">
        <v>106</v>
      </c>
      <c r="I220" s="888">
        <v>25.71</v>
      </c>
      <c r="J220" s="663">
        <f>(M220/I220)*100</f>
        <v>4.045118630882925</v>
      </c>
      <c r="K220" s="891">
        <v>0.26</v>
      </c>
      <c r="L220" s="901">
        <v>4</v>
      </c>
      <c r="M220" s="654">
        <f>K220*L220</f>
        <v>1.04</v>
      </c>
      <c r="N220" s="884" t="s">
        <v>967</v>
      </c>
      <c r="O220" s="747">
        <v>0.25</v>
      </c>
      <c r="P220" s="875">
        <v>43769</v>
      </c>
      <c r="Q220" s="875">
        <v>43784</v>
      </c>
      <c r="R220" s="654">
        <f>(K220-O220)/O220*100</f>
        <v>4.0000000000000036</v>
      </c>
      <c r="S220" s="714">
        <f>IF(INDEX(Historical!$D$7:$D$1277,MATCH(B220,Historical!$B$7:$B$1301,0))=0,"n/a",(INDEX(Historical!$C$7:$C$1279,MATCH(B220,Historical!$B$7:$B$1301,0))/INDEX(Historical!$D$7:$D$1277,MATCH(B220,Historical!$B$7:$B$1301,0))-1)*100)</f>
        <v>6.3829787234042534</v>
      </c>
      <c r="T220" s="714">
        <f>IF(INDEX(Historical!$F$7:$F$1270,MATCH(B220,Historical!$B$7:$B$1301,0))=0,"n/a",((INDEX(Historical!$C$7:$C$1279,MATCH(B220,Historical!$B$7:$B$1301,0))/INDEX(Historical!$F$7:$F$1270,MATCH(B220,Historical!$B$7:$B$1301,0)))^(1/3)-1)*100)</f>
        <v>6.8387297498542221</v>
      </c>
      <c r="U220" s="714">
        <f>IF(INDEX(Historical!$H$7:$H$1270,MATCH(B220,Historical!$B$7:$B$1301,0))=0,"n/a",((INDEX(Historical!$C$7:$C$1279,MATCH(B220,Historical!$B$7:$B$1301,0))/INDEX(Historical!$H$7:$H$1270,MATCH(B220,Historical!$B$7:$B$1301,0)))^(1/5)-1)*100)</f>
        <v>5.3663303643578519</v>
      </c>
      <c r="V220" s="714">
        <f>IF(INDEX(Historical!$O$7:$O$1270,MATCH(B220,Historical!$B$7:$B$1301,0))=0,"n/a",((INDEX(Historical!$C$7:$C$1279,MATCH(B220,Historical!$B$7:$B$1301,0))/INDEX(Historical!$O$7:$O$1270,MATCH(B220,Historical!$B$7:$B$1301,0)))^(1/10)-1)*100)</f>
        <v>3.9319579005208327</v>
      </c>
      <c r="W220" s="715">
        <f>IF(OR(U220&lt;=0,U220="n/a",V220&lt;=0,V220="n/a"),"n/a",U220/V220)</f>
        <v>1.3647985304336601</v>
      </c>
      <c r="X220" s="716" t="str">
        <f>IF(OR(AJ220&lt;=0,AJ220="n/a",U220&lt;=0,U220="n/a"),"n/a",U220/AJ220)</f>
        <v>n/a</v>
      </c>
      <c r="Y220" s="676"/>
      <c r="Z220" s="663" t="str">
        <f>IF(OR(AC220&lt;0.01,AC220="n/a"),"n/a",M220/AC220*100)</f>
        <v>n/a</v>
      </c>
      <c r="AA220" s="900" t="str">
        <f>IF(OR(AC220&lt;0.01,AC220="n/a"),"n/a",I220/AC220)</f>
        <v>n/a</v>
      </c>
      <c r="AB220" s="901">
        <v>12</v>
      </c>
      <c r="AC220" s="879" t="s">
        <v>136</v>
      </c>
      <c r="AD220" s="879" t="s">
        <v>136</v>
      </c>
      <c r="AE220" s="879" t="s">
        <v>136</v>
      </c>
      <c r="AF220" s="879" t="s">
        <v>136</v>
      </c>
      <c r="AG220" s="879" t="s">
        <v>136</v>
      </c>
      <c r="AH220" s="879" t="s">
        <v>136</v>
      </c>
      <c r="AI220" s="879" t="s">
        <v>136</v>
      </c>
      <c r="AJ220" s="879" t="s">
        <v>136</v>
      </c>
      <c r="AK220" s="879" t="s">
        <v>136</v>
      </c>
      <c r="AL220" s="892" t="s">
        <v>136</v>
      </c>
      <c r="AM220" s="886" t="s">
        <v>136</v>
      </c>
      <c r="AN220" s="879" t="s">
        <v>136</v>
      </c>
      <c r="AO220" s="753" t="str">
        <f>IF(U220="n/a","n/a",IF(AA220&lt;0,"n/a",IF(AA220="n/a","n/a",J220+U220-AA220)))</f>
        <v>n/a</v>
      </c>
      <c r="AP220" s="754">
        <f>IF(U220="n/a","n/a",J220+U220)</f>
        <v>9.4114489952407769</v>
      </c>
      <c r="AQ220" s="902" t="str">
        <f>IF(OR(AC220&lt;0.01,AF220="n/a"),"n/a",(I220/SQRT(22.5*AC220*(I220/AF220))-1)*100)</f>
        <v>n/a</v>
      </c>
      <c r="AR220" s="663">
        <f>INDEX(Historical!$C$7:$C$1279,MATCH(B220,Historical!$B$7:$B$1301,0))*IF(AH220="n/a",1.03,IF(AH220&lt;0,1.01,IF(AH220&gt;10,1.1,(1+AH220/100))))</f>
        <v>1.03</v>
      </c>
      <c r="AS220" s="900">
        <f>IF($AI220="n/a",1.03*AR220,IF($AI220&lt;0,1.01*AR220,IF($AI220&gt;10,1.1*AR220,(1+$AI220/100)*AR220)))</f>
        <v>1.0609</v>
      </c>
      <c r="AT220" s="900">
        <f>IF($AK220="n/a",1.03*AS220,IF($AK220&lt;0,1.01*AS220,IF($AK220&gt;10,1.1*AS220,(1+$AK220/100)*AS220)))</f>
        <v>1.092727</v>
      </c>
      <c r="AU220" s="900">
        <f>IF($AK220="n/a",1.03*AT220,IF($AK220&lt;0,1.01*AT220,IF($AK220&gt;10,1.1*AT220,(1+$AK220/100)*AT220)))</f>
        <v>1.1255088100000001</v>
      </c>
      <c r="AV220" s="900">
        <f>IF($AK220="n/a",1.03*AU220,IF($AK220&lt;0,1.01*AU220,IF($AK220&gt;10,1.1*AU220,(1+$AK220/100)*AU220)))</f>
        <v>1.1592740743000001</v>
      </c>
      <c r="AW220" s="663">
        <f>SUM(AR220:AV220)</f>
        <v>5.4684098842999997</v>
      </c>
      <c r="AX220" s="761">
        <f>AW220/I220*100</f>
        <v>21.269583369506027</v>
      </c>
      <c r="AY220" s="948" t="s">
        <v>136</v>
      </c>
      <c r="AZ220" s="886" t="s">
        <v>136</v>
      </c>
      <c r="BA220" s="886" t="s">
        <v>136</v>
      </c>
      <c r="BB220" s="886" t="s">
        <v>136</v>
      </c>
      <c r="BC220" s="886" t="s">
        <v>136</v>
      </c>
      <c r="BD220" s="921" t="s">
        <v>4271</v>
      </c>
      <c r="BE220" s="635">
        <v>1987</v>
      </c>
      <c r="BF220" s="912">
        <f>IF(BE220&gt;2008,0,IF(BE220&gt;2001,1,IF(BE220&gt;1990,2,IF(BE220&gt;1980,3,IF(BE220&gt;1973,4,IF(BE220&gt;1970,5,IF(BE220&gt;1960,6,IF(BE220&gt;1958,7,IF(BE220&gt;1953,8,9)))))))))</f>
        <v>3</v>
      </c>
      <c r="BG220" s="896" t="s">
        <v>136</v>
      </c>
    </row>
    <row r="221" spans="1:59" ht="11.25" customHeight="1" x14ac:dyDescent="0.2">
      <c r="A221" s="885" t="s">
        <v>1129</v>
      </c>
      <c r="B221" s="889" t="s">
        <v>1130</v>
      </c>
      <c r="C221" s="946" t="s">
        <v>4325</v>
      </c>
      <c r="D221" s="946" t="s">
        <v>4326</v>
      </c>
      <c r="E221" s="746">
        <v>8</v>
      </c>
      <c r="F221" s="1185">
        <v>529</v>
      </c>
      <c r="G221" s="1185" t="s">
        <v>106</v>
      </c>
      <c r="H221" s="1185" t="s">
        <v>106</v>
      </c>
      <c r="I221" s="888">
        <v>118.61</v>
      </c>
      <c r="J221" s="663">
        <f>(M221/I221)*100</f>
        <v>2.5292976983390947</v>
      </c>
      <c r="K221" s="891">
        <v>0.75</v>
      </c>
      <c r="L221" s="901">
        <v>4</v>
      </c>
      <c r="M221" s="654">
        <f>K221*L221</f>
        <v>3</v>
      </c>
      <c r="N221" s="884" t="s">
        <v>151</v>
      </c>
      <c r="O221" s="747">
        <v>0.72</v>
      </c>
      <c r="P221" s="875">
        <v>43735</v>
      </c>
      <c r="Q221" s="875">
        <v>43753</v>
      </c>
      <c r="R221" s="654">
        <f>(K221-O221)/O221*100</f>
        <v>4.1666666666666705</v>
      </c>
      <c r="S221" s="714">
        <f>IF(INDEX(Historical!$D$7:$D$1277,MATCH(B221,Historical!$B$7:$B$1301,0))=0,"n/a",(INDEX(Historical!$C$7:$C$1279,MATCH(B221,Historical!$B$7:$B$1301,0))/INDEX(Historical!$D$7:$D$1277,MATCH(B221,Historical!$B$7:$B$1301,0))-1)*100)</f>
        <v>10.22727272727273</v>
      </c>
      <c r="T221" s="714">
        <f>IF(INDEX(Historical!$F$7:$F$1270,MATCH(B221,Historical!$B$7:$B$1301,0))=0,"n/a",((INDEX(Historical!$C$7:$C$1279,MATCH(B221,Historical!$B$7:$B$1301,0))/INDEX(Historical!$F$7:$F$1270,MATCH(B221,Historical!$B$7:$B$1301,0)))^(1/3)-1)*100)</f>
        <v>6.0476512592605669</v>
      </c>
      <c r="U221" s="714">
        <f>IF(INDEX(Historical!$H$7:$H$1270,MATCH(B221,Historical!$B$7:$B$1301,0))=0,"n/a",((INDEX(Historical!$C$7:$C$1279,MATCH(B221,Historical!$B$7:$B$1301,0))/INDEX(Historical!$H$7:$H$1270,MATCH(B221,Historical!$B$7:$B$1301,0)))^(1/5)-1)*100)</f>
        <v>5.5620955359358959</v>
      </c>
      <c r="V221" s="714">
        <f>IF(INDEX(Historical!$O$7:$O$1270,MATCH(B221,Historical!$B$7:$B$1301,0))=0,"n/a",((INDEX(Historical!$C$7:$C$1279,MATCH(B221,Historical!$B$7:$B$1301,0))/INDEX(Historical!$O$7:$O$1270,MATCH(B221,Historical!$B$7:$B$1301,0)))^(1/10)-1)*100)</f>
        <v>3.4148640593987922</v>
      </c>
      <c r="W221" s="715">
        <f>IF(OR(U221&lt;=0,U221="n/a",V221&lt;=0,V221="n/a"),"n/a",U221/V221)</f>
        <v>1.6287897378014915</v>
      </c>
      <c r="X221" s="716">
        <f>IF(OR(AJ221&lt;=0,AJ221="n/a",U221&lt;=0,U221="n/a"),"n/a",U221/AJ221)</f>
        <v>0.34123285496539235</v>
      </c>
      <c r="Y221" s="677"/>
      <c r="Z221" s="663">
        <f>IF(OR(AC221&lt;0.01,AC221="n/a"),"n/a",M221/AC221*100)</f>
        <v>93.45794392523365</v>
      </c>
      <c r="AA221" s="900">
        <f>IF(OR(AC221&lt;0.01,AC221="n/a"),"n/a",I221/AC221)</f>
        <v>36.950155763239877</v>
      </c>
      <c r="AB221" s="901">
        <v>12</v>
      </c>
      <c r="AC221" s="879">
        <v>3.21</v>
      </c>
      <c r="AD221" s="879">
        <v>4.72</v>
      </c>
      <c r="AE221" s="879">
        <v>13.74</v>
      </c>
      <c r="AF221" s="879">
        <v>3.81</v>
      </c>
      <c r="AG221" s="879">
        <v>10.9</v>
      </c>
      <c r="AH221" s="879">
        <v>30.099999999999998</v>
      </c>
      <c r="AI221" s="879">
        <v>4.7</v>
      </c>
      <c r="AJ221" s="879">
        <v>16.3</v>
      </c>
      <c r="AK221" s="879">
        <v>7.7</v>
      </c>
      <c r="AL221" s="892">
        <v>4690</v>
      </c>
      <c r="AM221" s="886">
        <v>1.9</v>
      </c>
      <c r="AN221" s="879">
        <v>1.07</v>
      </c>
      <c r="AO221" s="753">
        <f>IF(U221="n/a","n/a",IF(AA221&lt;0,"n/a",IF(AA221="n/a","n/a",J221+U221-AA221)))</f>
        <v>-28.858762528964888</v>
      </c>
      <c r="AP221" s="754">
        <f>IF(U221="n/a","n/a",J221+U221)</f>
        <v>8.0913932342749906</v>
      </c>
      <c r="AQ221" s="902">
        <f>IF(OR(AC221&lt;0.01,AF221="n/a"),"n/a",(I221/SQRT(22.5*AC221*(I221/AF221))-1)*100)</f>
        <v>150.13782286122361</v>
      </c>
      <c r="AR221" s="663">
        <f>INDEX(Historical!$C$7:$C$1279,MATCH(B221,Historical!$B$7:$B$1301,0))*IF(AH221="n/a",1.03,IF(AH221&lt;0,1.01,IF(AH221&gt;10,1.1,(1+AH221/100))))</f>
        <v>3.2010000000000005</v>
      </c>
      <c r="AS221" s="900">
        <f>IF($AI221="n/a",1.03*AR221,IF($AI221&lt;0,1.01*AR221,IF($AI221&gt;10,1.1*AR221,(1+$AI221/100)*AR221)))</f>
        <v>3.3514470000000003</v>
      </c>
      <c r="AT221" s="900">
        <f>IF($AK221="n/a",1.03*AS221,IF($AK221&lt;0,1.01*AS221,IF($AK221&gt;10,1.1*AS221,(1+$AK221/100)*AS221)))</f>
        <v>3.609508419</v>
      </c>
      <c r="AU221" s="900">
        <f>IF($AK221="n/a",1.03*AT221,IF($AK221&lt;0,1.01*AT221,IF($AK221&gt;10,1.1*AT221,(1+$AK221/100)*AT221)))</f>
        <v>3.8874405672629999</v>
      </c>
      <c r="AV221" s="900">
        <f>IF($AK221="n/a",1.03*AU221,IF($AK221&lt;0,1.01*AU221,IF($AK221&gt;10,1.1*AU221,(1+$AK221/100)*AU221)))</f>
        <v>4.1867734909422509</v>
      </c>
      <c r="AW221" s="663">
        <f>SUM(AR221:AV221)</f>
        <v>18.236169477205252</v>
      </c>
      <c r="AX221" s="761">
        <f>AW221/I221*100</f>
        <v>15.374900495072296</v>
      </c>
      <c r="AY221" s="948">
        <v>0.83</v>
      </c>
      <c r="AZ221" s="886">
        <v>42.22</v>
      </c>
      <c r="BA221" s="886">
        <v>-16.88</v>
      </c>
      <c r="BB221" s="886">
        <v>5.99</v>
      </c>
      <c r="BC221" s="886">
        <v>-3.54</v>
      </c>
      <c r="BE221" s="635">
        <v>2012</v>
      </c>
      <c r="BF221" s="912">
        <f>IF(BE221&gt;2008,0,IF(BE221&gt;2001,1,IF(BE221&gt;1990,2,IF(BE221&gt;1980,3,IF(BE221&gt;1973,4,IF(BE221&gt;1970,5,IF(BE221&gt;1960,6,IF(BE221&gt;1958,7,IF(BE221&gt;1953,8,9)))))))))</f>
        <v>0</v>
      </c>
      <c r="BG221" s="896">
        <v>5</v>
      </c>
    </row>
    <row r="222" spans="1:59" ht="11.25" customHeight="1" x14ac:dyDescent="0.2">
      <c r="A222" s="885" t="s">
        <v>4001</v>
      </c>
      <c r="B222" s="889" t="s">
        <v>4000</v>
      </c>
      <c r="C222" s="946" t="s">
        <v>153</v>
      </c>
      <c r="D222" s="946" t="s">
        <v>4327</v>
      </c>
      <c r="E222" s="746">
        <v>7</v>
      </c>
      <c r="F222" s="1185">
        <v>613</v>
      </c>
      <c r="G222" s="1197" t="s">
        <v>106</v>
      </c>
      <c r="H222" s="1197" t="s">
        <v>106</v>
      </c>
      <c r="I222" s="888">
        <v>61.93</v>
      </c>
      <c r="J222" s="663">
        <f>(M222/I222)*100</f>
        <v>1.8084934603584693</v>
      </c>
      <c r="K222" s="891">
        <v>0.28000000000000003</v>
      </c>
      <c r="L222" s="901">
        <v>4</v>
      </c>
      <c r="M222" s="654">
        <f>K222*L222</f>
        <v>1.1200000000000001</v>
      </c>
      <c r="N222" s="884" t="s">
        <v>218</v>
      </c>
      <c r="O222" s="747">
        <v>0.27</v>
      </c>
      <c r="P222" s="875">
        <v>43738</v>
      </c>
      <c r="Q222" s="875">
        <v>43753</v>
      </c>
      <c r="R222" s="654">
        <f>(K222-O222)/O222*100</f>
        <v>3.7037037037037068</v>
      </c>
      <c r="S222" s="714">
        <f>IF(INDEX(Historical!$D$7:$D$1277,MATCH(B222,Historical!$B$7:$B$1301,0))=0,"n/a",(INDEX(Historical!$C$7:$C$1279,MATCH(B222,Historical!$B$7:$B$1301,0))/INDEX(Historical!$D$7:$D$1277,MATCH(B222,Historical!$B$7:$B$1301,0))-1)*100)</f>
        <v>4.8076923076923128</v>
      </c>
      <c r="T222" s="714">
        <f>IF(INDEX(Historical!$F$7:$F$1270,MATCH(B222,Historical!$B$7:$B$1301,0))=0,"n/a",((INDEX(Historical!$C$7:$C$1279,MATCH(B222,Historical!$B$7:$B$1301,0))/INDEX(Historical!$F$7:$F$1270,MATCH(B222,Historical!$B$7:$B$1301,0)))^(1/3)-1)*100)</f>
        <v>5.4341213488661833</v>
      </c>
      <c r="U222" s="714">
        <f>IF(INDEX(Historical!$H$7:$H$1270,MATCH(B222,Historical!$B$7:$B$1301,0))=0,"n/a",((INDEX(Historical!$C$7:$C$1279,MATCH(B222,Historical!$B$7:$B$1301,0))/INDEX(Historical!$H$7:$H$1270,MATCH(B222,Historical!$B$7:$B$1301,0)))^(1/5)-1)*100)</f>
        <v>7.7638371459368694</v>
      </c>
      <c r="V222" s="714" t="str">
        <f>IF(INDEX(Historical!$O$7:$O$1270,MATCH(B222,Historical!$B$7:$B$1301,0))=0,"n/a",((INDEX(Historical!$C$7:$C$1279,MATCH(B222,Historical!$B$7:$B$1301,0))/INDEX(Historical!$O$7:$O$1270,MATCH(B222,Historical!$B$7:$B$1301,0)))^(1/10)-1)*100)</f>
        <v>n/a</v>
      </c>
      <c r="W222" s="715" t="str">
        <f>IF(OR(U222&lt;=0,U222="n/a",V222&lt;=0,V222="n/a"),"n/a",U222/V222)</f>
        <v>n/a</v>
      </c>
      <c r="X222" s="716">
        <f>IF(OR(AJ222&lt;=0,AJ222="n/a",U222&lt;=0,U222="n/a"),"n/a",U222/AJ222)</f>
        <v>0.76869674712246217</v>
      </c>
      <c r="Y222" s="951" t="s">
        <v>4002</v>
      </c>
      <c r="Z222" s="663">
        <f>IF(OR(AC222&lt;0.01,AC222="n/a"),"n/a",M222/AC222*100)</f>
        <v>32.369942196531795</v>
      </c>
      <c r="AA222" s="900">
        <f>IF(OR(AC222&lt;0.01,AC222="n/a"),"n/a",I222/AC222)</f>
        <v>17.898843930635838</v>
      </c>
      <c r="AB222" s="901">
        <v>12</v>
      </c>
      <c r="AC222" s="879">
        <v>3.46</v>
      </c>
      <c r="AD222" s="879">
        <v>3.32</v>
      </c>
      <c r="AE222" s="879">
        <v>1.32</v>
      </c>
      <c r="AF222" s="879">
        <v>4.13</v>
      </c>
      <c r="AG222" s="879">
        <v>25.3</v>
      </c>
      <c r="AH222" s="879">
        <v>24.3</v>
      </c>
      <c r="AI222" s="879">
        <v>28.29</v>
      </c>
      <c r="AJ222" s="879">
        <v>10.100000000000001</v>
      </c>
      <c r="AK222" s="879">
        <v>5.29</v>
      </c>
      <c r="AL222" s="892">
        <v>6160</v>
      </c>
      <c r="AM222" s="886">
        <v>1.7999999999999998</v>
      </c>
      <c r="AN222" s="879">
        <v>2.33</v>
      </c>
      <c r="AO222" s="753">
        <f>IF(U222="n/a","n/a",IF(AA222&lt;0,"n/a",IF(AA222="n/a","n/a",J222+U222-AA222)))</f>
        <v>-8.3265133243404996</v>
      </c>
      <c r="AP222" s="754">
        <f>IF(U222="n/a","n/a",J222+U222)</f>
        <v>9.5723306062953384</v>
      </c>
      <c r="AQ222" s="902">
        <f>IF(OR(AC222&lt;0.01,AF222="n/a"),"n/a",(I222/SQRT(22.5*AC222*(I222/AF222))-1)*100)</f>
        <v>81.257613398445841</v>
      </c>
      <c r="AR222" s="663">
        <f>INDEX(Historical!$C$7:$C$1279,MATCH(B222,Historical!$B$7:$B$1301,0))*IF(AH222="n/a",1.03,IF(AH222&lt;0,1.01,IF(AH222&gt;10,1.1,(1+AH222/100))))</f>
        <v>1.1990000000000003</v>
      </c>
      <c r="AS222" s="900">
        <f>IF($AI222="n/a",1.03*AR222,IF($AI222&lt;0,1.01*AR222,IF($AI222&gt;10,1.1*AR222,(1+$AI222/100)*AR222)))</f>
        <v>1.3189000000000004</v>
      </c>
      <c r="AT222" s="900">
        <f>IF($AK222="n/a",1.03*AS222,IF($AK222&lt;0,1.01*AS222,IF($AK222&gt;10,1.1*AS222,(1+$AK222/100)*AS222)))</f>
        <v>1.3886698100000003</v>
      </c>
      <c r="AU222" s="900">
        <f>IF($AK222="n/a",1.03*AT222,IF($AK222&lt;0,1.01*AT222,IF($AK222&gt;10,1.1*AT222,(1+$AK222/100)*AT222)))</f>
        <v>1.4621304429490003</v>
      </c>
      <c r="AV222" s="900">
        <f>IF($AK222="n/a",1.03*AU222,IF($AK222&lt;0,1.01*AU222,IF($AK222&gt;10,1.1*AU222,(1+$AK222/100)*AU222)))</f>
        <v>1.5394771433810024</v>
      </c>
      <c r="AW222" s="663">
        <f>SUM(AR222:AV222)</f>
        <v>6.9081773963300037</v>
      </c>
      <c r="AX222" s="761">
        <f>AW222/I222*100</f>
        <v>11.154815753802687</v>
      </c>
      <c r="AY222" s="948">
        <v>0.89</v>
      </c>
      <c r="AZ222" s="886">
        <v>28.99</v>
      </c>
      <c r="BA222" s="886">
        <v>-25.650000000000002</v>
      </c>
      <c r="BB222" s="886">
        <v>-9.1</v>
      </c>
      <c r="BC222" s="886">
        <v>-10.459999999999999</v>
      </c>
      <c r="BE222" s="635">
        <v>2013</v>
      </c>
      <c r="BF222" s="912">
        <f>IF(BE222&gt;2008,0,IF(BE222&gt;2001,1,IF(BE222&gt;1990,2,IF(BE222&gt;1980,3,IF(BE222&gt;1973,4,IF(BE222&gt;1970,5,IF(BE222&gt;1960,6,IF(BE222&gt;1958,7,IF(BE222&gt;1953,8,9)))))))))</f>
        <v>0</v>
      </c>
      <c r="BG222" s="896">
        <v>5.6000000000000005</v>
      </c>
    </row>
    <row r="223" spans="1:59" ht="11.25" customHeight="1" x14ac:dyDescent="0.2">
      <c r="A223" s="895" t="s">
        <v>4614</v>
      </c>
      <c r="B223" s="889" t="s">
        <v>4608</v>
      </c>
      <c r="C223" s="946" t="s">
        <v>108</v>
      </c>
      <c r="D223" s="946" t="s">
        <v>118</v>
      </c>
      <c r="E223" s="746">
        <v>5</v>
      </c>
      <c r="F223" s="1185">
        <v>769</v>
      </c>
      <c r="G223" s="1184" t="s">
        <v>106</v>
      </c>
      <c r="H223" s="1184" t="s">
        <v>106</v>
      </c>
      <c r="I223" s="888">
        <v>30.15</v>
      </c>
      <c r="J223" s="663">
        <f>(M223/I223)*100</f>
        <v>3.3167495854063018</v>
      </c>
      <c r="K223" s="891">
        <v>0.25</v>
      </c>
      <c r="L223" s="901">
        <v>4</v>
      </c>
      <c r="M223" s="654">
        <f>K223*L223</f>
        <v>1</v>
      </c>
      <c r="N223" s="884" t="s">
        <v>1240</v>
      </c>
      <c r="O223" s="747">
        <v>0.22</v>
      </c>
      <c r="P223" s="875">
        <v>43893</v>
      </c>
      <c r="Q223" s="875">
        <v>43908</v>
      </c>
      <c r="R223" s="654">
        <f>(K223-O223)/O223*100</f>
        <v>13.636363636363635</v>
      </c>
      <c r="S223" s="714">
        <f>IF(INDEX(Historical!$D$7:$D$1277,MATCH(B223,Historical!$B$7:$B$1301,0))=0,"n/a",(INDEX(Historical!$C$7:$C$1279,MATCH(B223,Historical!$B$7:$B$1301,0))/INDEX(Historical!$D$7:$D$1277,MATCH(B223,Historical!$B$7:$B$1301,0))-1)*100)</f>
        <v>9.9999999999999858</v>
      </c>
      <c r="T223" s="714">
        <f>IF(INDEX(Historical!$F$7:$F$1270,MATCH(B223,Historical!$B$7:$B$1301,0))=0,"n/a",((INDEX(Historical!$C$7:$C$1279,MATCH(B223,Historical!$B$7:$B$1301,0))/INDEX(Historical!$F$7:$F$1270,MATCH(B223,Historical!$B$7:$B$1301,0)))^(1/3)-1)*100)</f>
        <v>34.70800068740634</v>
      </c>
      <c r="U223" s="714">
        <f>IF(INDEX(Historical!$H$7:$H$1270,MATCH(B223,Historical!$B$7:$B$1301,0))=0,"n/a",((INDEX(Historical!$C$7:$C$1279,MATCH(B223,Historical!$B$7:$B$1301,0))/INDEX(Historical!$H$7:$H$1270,MATCH(B223,Historical!$B$7:$B$1301,0)))^(1/5)-1)*100)</f>
        <v>29.674411610965823</v>
      </c>
      <c r="V223" s="714">
        <f>IF(INDEX(Historical!$O$7:$O$1270,MATCH(B223,Historical!$B$7:$B$1301,0))=0,"n/a",((INDEX(Historical!$C$7:$C$1279,MATCH(B223,Historical!$B$7:$B$1301,0))/INDEX(Historical!$O$7:$O$1270,MATCH(B223,Historical!$B$7:$B$1301,0)))^(1/10)-1)*100)</f>
        <v>13.874673044960195</v>
      </c>
      <c r="W223" s="715">
        <f>IF(OR(U223&lt;=0,U223="n/a",V223&lt;=0,V223="n/a"),"n/a",U223/V223)</f>
        <v>2.1387467304496006</v>
      </c>
      <c r="X223" s="716">
        <f>IF(OR(AJ223&lt;=0,AJ223="n/a",U223&lt;=0,U223="n/a"),"n/a",U223/AJ223)</f>
        <v>3.2971568456628693</v>
      </c>
      <c r="Y223" s="890"/>
      <c r="Z223" s="663">
        <f>IF(OR(AC223&lt;0.01,AC223="n/a"),"n/a",M223/AC223*100)</f>
        <v>47.393364928909953</v>
      </c>
      <c r="AA223" s="900">
        <f>IF(OR(AC223&lt;0.01,AC223="n/a"),"n/a",I223/AC223)</f>
        <v>14.289099526066352</v>
      </c>
      <c r="AB223" s="901">
        <v>12</v>
      </c>
      <c r="AC223" s="879">
        <v>2.11</v>
      </c>
      <c r="AD223" s="879">
        <v>1.43</v>
      </c>
      <c r="AE223" s="879">
        <v>1.23</v>
      </c>
      <c r="AF223" s="879">
        <v>0.87</v>
      </c>
      <c r="AG223" s="879">
        <v>6.2</v>
      </c>
      <c r="AH223" s="879">
        <v>14.099999999999998</v>
      </c>
      <c r="AI223" s="879">
        <v>25</v>
      </c>
      <c r="AJ223" s="879">
        <v>9</v>
      </c>
      <c r="AK223" s="879">
        <v>10</v>
      </c>
      <c r="AL223" s="892">
        <v>913.24</v>
      </c>
      <c r="AM223" s="886">
        <v>2.4</v>
      </c>
      <c r="AN223" s="879">
        <v>0.02</v>
      </c>
      <c r="AO223" s="753">
        <f>IF(U223="n/a","n/a",IF(AA223&lt;0,"n/a",IF(AA223="n/a","n/a",J223+U223-AA223)))</f>
        <v>18.702061670305774</v>
      </c>
      <c r="AP223" s="754">
        <f>IF(U223="n/a","n/a",J223+U223)</f>
        <v>32.991161196372126</v>
      </c>
      <c r="AQ223" s="902">
        <f>IF(OR(AC223&lt;0.01,AF223="n/a"),"n/a",(I223/SQRT(22.5*AC223*(I223/AF223))-1)*100)</f>
        <v>-25.668859262000275</v>
      </c>
      <c r="AR223" s="663">
        <f>INDEX(Historical!$C$7:$C$1279,MATCH(B223,Historical!$B$7:$B$1301,0))*IF(AH223="n/a",1.03,IF(AH223&lt;0,1.01,IF(AH223&gt;10,1.1,(1+AH223/100))))</f>
        <v>0.96800000000000008</v>
      </c>
      <c r="AS223" s="900">
        <f>IF($AI223="n/a",1.03*AR223,IF($AI223&lt;0,1.01*AR223,IF($AI223&gt;10,1.1*AR223,(1+$AI223/100)*AR223)))</f>
        <v>1.0648000000000002</v>
      </c>
      <c r="AT223" s="900">
        <f>IF($AK223="n/a",1.03*AS223,IF($AK223&lt;0,1.01*AS223,IF($AK223&gt;10,1.1*AS223,(1+$AK223/100)*AS223)))</f>
        <v>1.1712800000000003</v>
      </c>
      <c r="AU223" s="900">
        <f>IF($AK223="n/a",1.03*AT223,IF($AK223&lt;0,1.01*AT223,IF($AK223&gt;10,1.1*AT223,(1+$AK223/100)*AT223)))</f>
        <v>1.2884080000000004</v>
      </c>
      <c r="AV223" s="900">
        <f>IF($AK223="n/a",1.03*AU223,IF($AK223&lt;0,1.01*AU223,IF($AK223&gt;10,1.1*AU223,(1+$AK223/100)*AU223)))</f>
        <v>1.4172488000000005</v>
      </c>
      <c r="AW223" s="663">
        <f>SUM(AR223:AV223)</f>
        <v>5.9097368000000019</v>
      </c>
      <c r="AX223" s="761">
        <f>AW223/I223*100</f>
        <v>19.601117081260373</v>
      </c>
      <c r="AY223" s="948">
        <v>0.14000000000000001</v>
      </c>
      <c r="AZ223" s="886">
        <v>18.099999999999998</v>
      </c>
      <c r="BA223" s="886">
        <v>-33.339999999999996</v>
      </c>
      <c r="BB223" s="886">
        <v>0.98</v>
      </c>
      <c r="BC223" s="886">
        <v>-21.58</v>
      </c>
      <c r="BE223" s="635">
        <v>2016</v>
      </c>
      <c r="BF223" s="912">
        <f>IF(BE223&gt;2008,0,IF(BE223&gt;2001,1,IF(BE223&gt;1990,2,IF(BE223&gt;1980,3,IF(BE223&gt;1973,4,IF(BE223&gt;1970,5,IF(BE223&gt;1960,6,IF(BE223&gt;1958,7,IF(BE223&gt;1953,8,9)))))))))</f>
        <v>0</v>
      </c>
      <c r="BG223" s="896">
        <v>1.7999999999999998</v>
      </c>
    </row>
    <row r="224" spans="1:59" s="787" customFormat="1" ht="11.25" customHeight="1" x14ac:dyDescent="0.2">
      <c r="A224" s="768" t="s">
        <v>551</v>
      </c>
      <c r="B224" s="795" t="s">
        <v>552</v>
      </c>
      <c r="C224" s="946" t="s">
        <v>131</v>
      </c>
      <c r="D224" s="946" t="s">
        <v>4335</v>
      </c>
      <c r="E224" s="769">
        <v>17</v>
      </c>
      <c r="F224" s="1185">
        <v>209</v>
      </c>
      <c r="G224" s="1196" t="s">
        <v>37</v>
      </c>
      <c r="H224" s="1196" t="s">
        <v>37</v>
      </c>
      <c r="I224" s="770">
        <v>54.31</v>
      </c>
      <c r="J224" s="771">
        <f>(M224/I224)*100</f>
        <v>4.6952679064628979</v>
      </c>
      <c r="K224" s="772">
        <v>0.63749999999999996</v>
      </c>
      <c r="L224" s="773">
        <v>4</v>
      </c>
      <c r="M224" s="774">
        <f>K224*L224</f>
        <v>2.5499999999999998</v>
      </c>
      <c r="N224" s="775" t="s">
        <v>160</v>
      </c>
      <c r="O224" s="776">
        <v>0.61250000000000004</v>
      </c>
      <c r="P224" s="777">
        <v>43828</v>
      </c>
      <c r="Q224" s="777">
        <v>43860</v>
      </c>
      <c r="R224" s="774">
        <f>(K224-O224)/O224*100</f>
        <v>4.0816326530612095</v>
      </c>
      <c r="S224" s="714">
        <f>IF(INDEX(Historical!$D$7:$D$1277,MATCH(B224,Historical!$B$7:$B$1301,0))=0,"n/a",(INDEX(Historical!$C$7:$C$1279,MATCH(B224,Historical!$B$7:$B$1301,0))/INDEX(Historical!$D$7:$D$1277,MATCH(B224,Historical!$B$7:$B$1301,0))-1)*100)</f>
        <v>1.2396694214876103</v>
      </c>
      <c r="T224" s="714">
        <f>IF(INDEX(Historical!$F$7:$F$1270,MATCH(B224,Historical!$B$7:$B$1301,0))=0,"n/a",((INDEX(Historical!$C$7:$C$1279,MATCH(B224,Historical!$B$7:$B$1301,0))/INDEX(Historical!$F$7:$F$1270,MATCH(B224,Historical!$B$7:$B$1301,0)))^(1/3)-1)*100)</f>
        <v>8.4646664921913519</v>
      </c>
      <c r="U224" s="714">
        <f>IF(INDEX(Historical!$H$7:$H$1270,MATCH(B224,Historical!$B$7:$B$1301,0))=0,"n/a",((INDEX(Historical!$C$7:$C$1279,MATCH(B224,Historical!$B$7:$B$1301,0))/INDEX(Historical!$H$7:$H$1270,MATCH(B224,Historical!$B$7:$B$1301,0)))^(1/5)-1)*100)</f>
        <v>11.525851559353995</v>
      </c>
      <c r="V224" s="714">
        <f>IF(INDEX(Historical!$O$7:$O$1270,MATCH(B224,Historical!$B$7:$B$1301,0))=0,"n/a",((INDEX(Historical!$C$7:$C$1279,MATCH(B224,Historical!$B$7:$B$1301,0))/INDEX(Historical!$O$7:$O$1270,MATCH(B224,Historical!$B$7:$B$1301,0)))^(1/10)-1)*100)</f>
        <v>7.0469850269916368</v>
      </c>
      <c r="W224" s="715">
        <f>IF(OR(U224&lt;=0,U224="n/a",V224&lt;=0,V224="n/a"),"n/a",U224/V224)</f>
        <v>1.6355720233840756</v>
      </c>
      <c r="X224" s="716" t="str">
        <f>IF(OR(AJ224&lt;=0,AJ224="n/a",U224&lt;=0,U224="n/a"),"n/a",U224/AJ224)</f>
        <v>n/a</v>
      </c>
      <c r="Y224" s="1164"/>
      <c r="Z224" s="771">
        <f>IF(OR(AC224&lt;0.01,AC224="n/a"),"n/a",M224/AC224*100)</f>
        <v>73.91304347826086</v>
      </c>
      <c r="AA224" s="779">
        <f>IF(OR(AC224&lt;0.01,AC224="n/a"),"n/a",I224/AC224)</f>
        <v>15.742028985507247</v>
      </c>
      <c r="AB224" s="773">
        <v>12</v>
      </c>
      <c r="AC224" s="780">
        <v>3.45</v>
      </c>
      <c r="AD224" s="780">
        <v>12.35</v>
      </c>
      <c r="AE224" s="780">
        <v>1.7</v>
      </c>
      <c r="AF224" s="780">
        <v>1.5</v>
      </c>
      <c r="AG224" s="780">
        <v>9.4</v>
      </c>
      <c r="AH224" s="789">
        <v>368.6</v>
      </c>
      <c r="AI224" s="789">
        <v>3.62</v>
      </c>
      <c r="AJ224" s="780">
        <v>-2.8000000000000003</v>
      </c>
      <c r="AK224" s="780">
        <v>1.3</v>
      </c>
      <c r="AL224" s="781">
        <v>20940</v>
      </c>
      <c r="AM224" s="782">
        <v>0.06</v>
      </c>
      <c r="AN224" s="780">
        <v>1.6</v>
      </c>
      <c r="AO224" s="783">
        <f>IF(U224="n/a","n/a",IF(AA224&lt;0,"n/a",IF(AA224="n/a","n/a",J224+U224-AA224)))</f>
        <v>0.4790904803096474</v>
      </c>
      <c r="AP224" s="784">
        <f>IF(U224="n/a","n/a",J224+U224)</f>
        <v>16.221119465816894</v>
      </c>
      <c r="AQ224" s="785">
        <f>IF(OR(AC224&lt;0.01,AF224="n/a"),"n/a",(I224/SQRT(22.5*AC224*(I224/AF224))-1)*100)</f>
        <v>2.4435746659504431</v>
      </c>
      <c r="AR224" s="663">
        <f>INDEX(Historical!$C$7:$C$1279,MATCH(B224,Historical!$B$7:$B$1301,0))*IF(AH224="n/a",1.03,IF(AH224&lt;0,1.01,IF(AH224&gt;10,1.1,(1+AH224/100))))</f>
        <v>2.6950000000000003</v>
      </c>
      <c r="AS224" s="779">
        <f>IF($AI224="n/a",1.03*AR224,IF($AI224&lt;0,1.01*AR224,IF($AI224&gt;10,1.1*AR224,(1+$AI224/100)*AR224)))</f>
        <v>2.7925590000000002</v>
      </c>
      <c r="AT224" s="779">
        <f>IF($AK224="n/a",1.03*AS224,IF($AK224&lt;0,1.01*AS224,IF($AK224&gt;10,1.1*AS224,(1+$AK224/100)*AS224)))</f>
        <v>2.8288622669999999</v>
      </c>
      <c r="AU224" s="779">
        <f>IF($AK224="n/a",1.03*AT224,IF($AK224&lt;0,1.01*AT224,IF($AK224&gt;10,1.1*AT224,(1+$AK224/100)*AT224)))</f>
        <v>2.8656374764709995</v>
      </c>
      <c r="AV224" s="779">
        <f>IF($AK224="n/a",1.03*AU224,IF($AK224&lt;0,1.01*AU224,IF($AK224&gt;10,1.1*AU224,(1+$AK224/100)*AU224)))</f>
        <v>2.9028907636651224</v>
      </c>
      <c r="AW224" s="771">
        <f>SUM(AR224:AV224)</f>
        <v>14.084949507136123</v>
      </c>
      <c r="AX224" s="786">
        <f>AW224/I224*100</f>
        <v>25.93435740588496</v>
      </c>
      <c r="AY224" s="949">
        <v>0.51</v>
      </c>
      <c r="AZ224" s="782">
        <v>24.48</v>
      </c>
      <c r="BA224" s="782">
        <v>-31.19</v>
      </c>
      <c r="BB224" s="782">
        <v>-6.17</v>
      </c>
      <c r="BC224" s="782">
        <v>-18.21</v>
      </c>
      <c r="BD224" s="922"/>
      <c r="BE224" s="635">
        <v>2004</v>
      </c>
      <c r="BF224" s="912">
        <f>IF(BE224&gt;2008,0,IF(BE224&gt;2001,1,IF(BE224&gt;1990,2,IF(BE224&gt;1980,3,IF(BE224&gt;1973,4,IF(BE224&gt;1970,5,IF(BE224&gt;1960,6,IF(BE224&gt;1958,7,IF(BE224&gt;1953,8,9)))))))))</f>
        <v>1</v>
      </c>
      <c r="BG224" s="838">
        <v>1.9</v>
      </c>
    </row>
    <row r="225" spans="1:59" ht="11.25" customHeight="1" x14ac:dyDescent="0.2">
      <c r="A225" s="885" t="s">
        <v>565</v>
      </c>
      <c r="B225" s="889" t="s">
        <v>566</v>
      </c>
      <c r="C225" s="946" t="s">
        <v>4325</v>
      </c>
      <c r="D225" s="946" t="s">
        <v>4326</v>
      </c>
      <c r="E225" s="746">
        <v>16</v>
      </c>
      <c r="F225" s="1185">
        <v>241</v>
      </c>
      <c r="G225" s="1143" t="s">
        <v>37</v>
      </c>
      <c r="H225" s="1143" t="s">
        <v>37</v>
      </c>
      <c r="I225" s="888">
        <v>62.48</v>
      </c>
      <c r="J225" s="663">
        <f>(M225/I225)*100</f>
        <v>2.1927016645326507</v>
      </c>
      <c r="K225" s="891">
        <v>0.34250000000000003</v>
      </c>
      <c r="L225" s="901">
        <v>4</v>
      </c>
      <c r="M225" s="654">
        <f>K225*L225</f>
        <v>1.37</v>
      </c>
      <c r="N225" s="884" t="s">
        <v>239</v>
      </c>
      <c r="O225" s="751">
        <v>0.30625000000000002</v>
      </c>
      <c r="P225" s="875">
        <v>43916</v>
      </c>
      <c r="Q225" s="875">
        <v>43931</v>
      </c>
      <c r="R225" s="654">
        <f>(K225-O225)/O225*100</f>
        <v>11.836734693877551</v>
      </c>
      <c r="S225" s="714">
        <f>IF(INDEX(Historical!$D$7:$D$1277,MATCH(B225,Historical!$B$7:$B$1301,0))=0,"n/a",(INDEX(Historical!$C$7:$C$1279,MATCH(B225,Historical!$B$7:$B$1301,0))/INDEX(Historical!$D$7:$D$1277,MATCH(B225,Historical!$B$7:$B$1301,0))-1)*100)</f>
        <v>11.669784845650156</v>
      </c>
      <c r="T225" s="714">
        <f>IF(INDEX(Historical!$F$7:$F$1270,MATCH(B225,Historical!$B$7:$B$1301,0))=0,"n/a",((INDEX(Historical!$C$7:$C$1279,MATCH(B225,Historical!$B$7:$B$1301,0))/INDEX(Historical!$F$7:$F$1270,MATCH(B225,Historical!$B$7:$B$1301,0)))^(1/3)-1)*100)</f>
        <v>13.106217430886979</v>
      </c>
      <c r="U225" s="714">
        <f>IF(INDEX(Historical!$H$7:$H$1270,MATCH(B225,Historical!$B$7:$B$1301,0))=0,"n/a",((INDEX(Historical!$C$7:$C$1279,MATCH(B225,Historical!$B$7:$B$1301,0))/INDEX(Historical!$H$7:$H$1270,MATCH(B225,Historical!$B$7:$B$1301,0)))^(1/5)-1)*100)</f>
        <v>14.277691395982206</v>
      </c>
      <c r="V225" s="714">
        <f>IF(INDEX(Historical!$O$7:$O$1270,MATCH(B225,Historical!$B$7:$B$1301,0))=0,"n/a",((INDEX(Historical!$C$7:$C$1279,MATCH(B225,Historical!$B$7:$B$1301,0))/INDEX(Historical!$O$7:$O$1270,MATCH(B225,Historical!$B$7:$B$1301,0)))^(1/10)-1)*100)</f>
        <v>16.922296698288953</v>
      </c>
      <c r="W225" s="715">
        <f>IF(OR(U225&lt;=0,U225="n/a",V225&lt;=0,V225="n/a"),"n/a",U225/V225)</f>
        <v>0.8437206633675115</v>
      </c>
      <c r="X225" s="716">
        <f>IF(OR(AJ225&lt;=0,AJ225="n/a",U225&lt;=0,U225="n/a"),"n/a",U225/AJ225)</f>
        <v>0.92114138038594873</v>
      </c>
      <c r="Y225" s="686" t="s">
        <v>4394</v>
      </c>
      <c r="Z225" s="663">
        <f>IF(OR(AC225&lt;0.01,AC225="n/a"),"n/a",M225/AC225*100)</f>
        <v>113.2231404958678</v>
      </c>
      <c r="AA225" s="900">
        <f>IF(OR(AC225&lt;0.01,AC225="n/a"),"n/a",I225/AC225)</f>
        <v>51.636363636363633</v>
      </c>
      <c r="AB225" s="901">
        <v>12</v>
      </c>
      <c r="AC225" s="879">
        <v>1.21</v>
      </c>
      <c r="AD225" s="879">
        <v>4.3899999999999997</v>
      </c>
      <c r="AE225" s="879">
        <v>10.92</v>
      </c>
      <c r="AF225" s="879">
        <v>8.9700000000000006</v>
      </c>
      <c r="AG225" s="879">
        <v>18.7</v>
      </c>
      <c r="AH225" s="879">
        <v>30</v>
      </c>
      <c r="AI225" s="879">
        <v>11.33</v>
      </c>
      <c r="AJ225" s="879">
        <v>15.5</v>
      </c>
      <c r="AK225" s="879">
        <v>11.600000000000001</v>
      </c>
      <c r="AL225" s="892">
        <v>11460</v>
      </c>
      <c r="AM225" s="886">
        <v>1.0999999999999999</v>
      </c>
      <c r="AN225" s="879">
        <v>1.97</v>
      </c>
      <c r="AO225" s="753">
        <f>IF(U225="n/a","n/a",IF(AA225&lt;0,"n/a",IF(AA225="n/a","n/a",J225+U225-AA225)))</f>
        <v>-35.165970575848775</v>
      </c>
      <c r="AP225" s="754">
        <f>IF(U225="n/a","n/a",J225+U225)</f>
        <v>16.470393060514859</v>
      </c>
      <c r="AQ225" s="902">
        <f>IF(OR(AC225&lt;0.01,AF225="n/a"),"n/a",(I225/SQRT(22.5*AC225*(I225/AF225))-1)*100)</f>
        <v>353.71463465152823</v>
      </c>
      <c r="AR225" s="663">
        <f>INDEX(Historical!$C$7:$C$1279,MATCH(B225,Historical!$B$7:$B$1301,0))*IF(AH225="n/a",1.03,IF(AH225&lt;0,1.01,IF(AH225&gt;10,1.1,(1+AH225/100))))</f>
        <v>1.3131250000000001</v>
      </c>
      <c r="AS225" s="900">
        <f>IF($AI225="n/a",1.03*AR225,IF($AI225&lt;0,1.01*AR225,IF($AI225&gt;10,1.1*AR225,(1+$AI225/100)*AR225)))</f>
        <v>1.4444375000000003</v>
      </c>
      <c r="AT225" s="900">
        <f>IF($AK225="n/a",1.03*AS225,IF($AK225&lt;0,1.01*AS225,IF($AK225&gt;10,1.1*AS225,(1+$AK225/100)*AS225)))</f>
        <v>1.5888812500000005</v>
      </c>
      <c r="AU225" s="900">
        <f>IF($AK225="n/a",1.03*AT225,IF($AK225&lt;0,1.01*AT225,IF($AK225&gt;10,1.1*AT225,(1+$AK225/100)*AT225)))</f>
        <v>1.7477693750000007</v>
      </c>
      <c r="AV225" s="900">
        <f>IF($AK225="n/a",1.03*AU225,IF($AK225&lt;0,1.01*AU225,IF($AK225&gt;10,1.1*AU225,(1+$AK225/100)*AU225)))</f>
        <v>1.9225463125000009</v>
      </c>
      <c r="AW225" s="663">
        <f>SUM(AR225:AV225)</f>
        <v>8.0167594375000029</v>
      </c>
      <c r="AX225" s="761">
        <f>AW225/I225*100</f>
        <v>12.830920994718314</v>
      </c>
      <c r="AY225" s="948">
        <v>0.46</v>
      </c>
      <c r="AZ225" s="886">
        <v>48.89</v>
      </c>
      <c r="BA225" s="886">
        <v>-19.43</v>
      </c>
      <c r="BB225" s="886">
        <v>0.92999999999999994</v>
      </c>
      <c r="BC225" s="886">
        <v>-5.96</v>
      </c>
      <c r="BE225" s="635">
        <v>2005</v>
      </c>
      <c r="BF225" s="912">
        <f>IF(BE225&gt;2008,0,IF(BE225&gt;2001,1,IF(BE225&gt;1990,2,IF(BE225&gt;1980,3,IF(BE225&gt;1973,4,IF(BE225&gt;1970,5,IF(BE225&gt;1960,6,IF(BE225&gt;1958,7,IF(BE225&gt;1953,8,9)))))))))</f>
        <v>1</v>
      </c>
      <c r="BG225" s="896">
        <v>5.6000000000000005</v>
      </c>
    </row>
    <row r="226" spans="1:59" ht="11.25" customHeight="1" x14ac:dyDescent="0.2">
      <c r="A226" s="877" t="s">
        <v>1141</v>
      </c>
      <c r="B226" s="889" t="s">
        <v>1142</v>
      </c>
      <c r="C226" s="946" t="s">
        <v>108</v>
      </c>
      <c r="D226" s="946" t="s">
        <v>4345</v>
      </c>
      <c r="E226" s="746">
        <v>10</v>
      </c>
      <c r="F226" s="1185">
        <v>380</v>
      </c>
      <c r="G226" s="1182" t="s">
        <v>37</v>
      </c>
      <c r="H226" s="1182" t="s">
        <v>37</v>
      </c>
      <c r="I226" s="888">
        <v>20.010000000000002</v>
      </c>
      <c r="J226" s="663">
        <f>(M226/I226)*100</f>
        <v>5.9970014992503744</v>
      </c>
      <c r="K226" s="891">
        <v>0.3</v>
      </c>
      <c r="L226" s="901">
        <v>4</v>
      </c>
      <c r="M226" s="654">
        <f>K226*L226</f>
        <v>1.2</v>
      </c>
      <c r="N226" s="884" t="s">
        <v>595</v>
      </c>
      <c r="O226" s="747">
        <v>0.28999999999999998</v>
      </c>
      <c r="P226" s="875">
        <v>43889</v>
      </c>
      <c r="Q226" s="875">
        <v>43910</v>
      </c>
      <c r="R226" s="654">
        <f>(K226-O226)/O226*100</f>
        <v>3.4482758620689689</v>
      </c>
      <c r="S226" s="714">
        <f>IF(INDEX(Historical!$D$7:$D$1277,MATCH(B226,Historical!$B$7:$B$1301,0))=0,"n/a",(INDEX(Historical!$C$7:$C$1279,MATCH(B226,Historical!$B$7:$B$1301,0))/INDEX(Historical!$D$7:$D$1277,MATCH(B226,Historical!$B$7:$B$1301,0))-1)*100)</f>
        <v>3.5714285714285587</v>
      </c>
      <c r="T226" s="714">
        <f>IF(INDEX(Historical!$F$7:$F$1270,MATCH(B226,Historical!$B$7:$B$1301,0))=0,"n/a",((INDEX(Historical!$C$7:$C$1279,MATCH(B226,Historical!$B$7:$B$1301,0))/INDEX(Historical!$F$7:$F$1270,MATCH(B226,Historical!$B$7:$B$1301,0)))^(1/3)-1)*100)</f>
        <v>3.7070347012313709</v>
      </c>
      <c r="U226" s="714">
        <f>IF(INDEX(Historical!$H$7:$H$1270,MATCH(B226,Historical!$B$7:$B$1301,0))=0,"n/a",((INDEX(Historical!$C$7:$C$1279,MATCH(B226,Historical!$B$7:$B$1301,0))/INDEX(Historical!$H$7:$H$1270,MATCH(B226,Historical!$B$7:$B$1301,0)))^(1/5)-1)*100)</f>
        <v>5.6805496536407318</v>
      </c>
      <c r="V226" s="714">
        <f>IF(INDEX(Historical!$O$7:$O$1270,MATCH(B226,Historical!$B$7:$B$1301,0))=0,"n/a",((INDEX(Historical!$C$7:$C$1279,MATCH(B226,Historical!$B$7:$B$1301,0))/INDEX(Historical!$O$7:$O$1270,MATCH(B226,Historical!$B$7:$B$1301,0)))^(1/10)-1)*100)</f>
        <v>4.5978185005758787</v>
      </c>
      <c r="W226" s="715">
        <f>IF(OR(U226&lt;=0,U226="n/a",V226&lt;=0,V226="n/a"),"n/a",U226/V226)</f>
        <v>1.2354880152248813</v>
      </c>
      <c r="X226" s="716">
        <f>IF(OR(AJ226&lt;=0,AJ226="n/a",U226&lt;=0,U226="n/a"),"n/a",U226/AJ226)</f>
        <v>1.0519536395630984</v>
      </c>
      <c r="Y226" s="890"/>
      <c r="Z226" s="663">
        <f>IF(OR(AC226&lt;0.01,AC226="n/a"),"n/a",M226/AC226*100)</f>
        <v>47.430830039525695</v>
      </c>
      <c r="AA226" s="900">
        <f>IF(OR(AC226&lt;0.01,AC226="n/a"),"n/a",I226/AC226)</f>
        <v>7.9090909090909101</v>
      </c>
      <c r="AB226" s="901">
        <v>12</v>
      </c>
      <c r="AC226" s="879">
        <v>2.5299999999999998</v>
      </c>
      <c r="AD226" s="879" t="s">
        <v>136</v>
      </c>
      <c r="AE226" s="879">
        <v>1.66</v>
      </c>
      <c r="AF226" s="879">
        <v>0.72</v>
      </c>
      <c r="AG226" s="879">
        <v>8.4</v>
      </c>
      <c r="AH226" s="879">
        <v>161.4</v>
      </c>
      <c r="AI226" s="879" t="s">
        <v>136</v>
      </c>
      <c r="AJ226" s="879">
        <v>5.4</v>
      </c>
      <c r="AK226" s="879" t="s">
        <v>136</v>
      </c>
      <c r="AL226" s="892">
        <v>59.92</v>
      </c>
      <c r="AM226" s="886">
        <v>4.3</v>
      </c>
      <c r="AN226" s="879">
        <v>0.02</v>
      </c>
      <c r="AO226" s="753">
        <f>IF(U226="n/a","n/a",IF(AA226&lt;0,"n/a",IF(AA226="n/a","n/a",J226+U226-AA226)))</f>
        <v>3.7684602438001953</v>
      </c>
      <c r="AP226" s="754">
        <f>IF(U226="n/a","n/a",J226+U226)</f>
        <v>11.677551152891105</v>
      </c>
      <c r="AQ226" s="902">
        <f>IF(OR(AC226&lt;0.01,AF226="n/a"),"n/a",(I226/SQRT(22.5*AC226*(I226/AF226))-1)*100)</f>
        <v>-49.691858602119964</v>
      </c>
      <c r="AR226" s="663">
        <f>INDEX(Historical!$C$7:$C$1279,MATCH(B226,Historical!$B$7:$B$1301,0))*IF(AH226="n/a",1.03,IF(AH226&lt;0,1.01,IF(AH226&gt;10,1.1,(1+AH226/100))))</f>
        <v>1.276</v>
      </c>
      <c r="AS226" s="900">
        <f>IF($AI226="n/a",1.03*AR226,IF($AI226&lt;0,1.01*AR226,IF($AI226&gt;10,1.1*AR226,(1+$AI226/100)*AR226)))</f>
        <v>1.3142800000000001</v>
      </c>
      <c r="AT226" s="900">
        <f>IF($AK226="n/a",1.03*AS226,IF($AK226&lt;0,1.01*AS226,IF($AK226&gt;10,1.1*AS226,(1+$AK226/100)*AS226)))</f>
        <v>1.3537084000000001</v>
      </c>
      <c r="AU226" s="900">
        <f>IF($AK226="n/a",1.03*AT226,IF($AK226&lt;0,1.01*AT226,IF($AK226&gt;10,1.1*AT226,(1+$AK226/100)*AT226)))</f>
        <v>1.3943196520000001</v>
      </c>
      <c r="AV226" s="900">
        <f>IF($AK226="n/a",1.03*AU226,IF($AK226&lt;0,1.01*AU226,IF($AK226&gt;10,1.1*AU226,(1+$AK226/100)*AU226)))</f>
        <v>1.4361492415600001</v>
      </c>
      <c r="AW226" s="663">
        <f>SUM(AR226:AV226)</f>
        <v>6.7744572935600003</v>
      </c>
      <c r="AX226" s="761">
        <f>AW226/I226*100</f>
        <v>33.855358788405795</v>
      </c>
      <c r="AY226" s="948">
        <v>0.54</v>
      </c>
      <c r="AZ226" s="886">
        <v>16</v>
      </c>
      <c r="BA226" s="886">
        <v>-46.989999999999995</v>
      </c>
      <c r="BB226" s="886">
        <v>-10.059999999999999</v>
      </c>
      <c r="BC226" s="886">
        <v>-30.880000000000003</v>
      </c>
      <c r="BE226" s="635">
        <v>2011</v>
      </c>
      <c r="BF226" s="912">
        <f>IF(BE226&gt;2008,0,IF(BE226&gt;2001,1,IF(BE226&gt;1990,2,IF(BE226&gt;1980,3,IF(BE226&gt;1973,4,IF(BE226&gt;1970,5,IF(BE226&gt;1960,6,IF(BE226&gt;1958,7,IF(BE226&gt;1953,8,9)))))))))</f>
        <v>0</v>
      </c>
      <c r="BG226" s="896">
        <v>0.70000000000000007</v>
      </c>
    </row>
    <row r="227" spans="1:59" ht="11.25" customHeight="1" x14ac:dyDescent="0.2">
      <c r="A227" s="877" t="s">
        <v>1131</v>
      </c>
      <c r="B227" s="889" t="s">
        <v>1132</v>
      </c>
      <c r="C227" s="946" t="s">
        <v>123</v>
      </c>
      <c r="D227" s="946" t="s">
        <v>4180</v>
      </c>
      <c r="E227" s="746">
        <v>10</v>
      </c>
      <c r="F227" s="1185">
        <v>357</v>
      </c>
      <c r="G227" s="1185" t="s">
        <v>115</v>
      </c>
      <c r="H227" s="1185" t="s">
        <v>115</v>
      </c>
      <c r="I227" s="888">
        <v>69.64</v>
      </c>
      <c r="J227" s="663">
        <f>(M227/I227)*100</f>
        <v>3.7909247558874211</v>
      </c>
      <c r="K227" s="891">
        <v>0.66</v>
      </c>
      <c r="L227" s="901">
        <v>4</v>
      </c>
      <c r="M227" s="654">
        <f>K227*L227</f>
        <v>2.64</v>
      </c>
      <c r="N227" s="884" t="s">
        <v>503</v>
      </c>
      <c r="O227" s="747">
        <v>0.62</v>
      </c>
      <c r="P227" s="875">
        <v>43811</v>
      </c>
      <c r="Q227" s="875">
        <v>43832</v>
      </c>
      <c r="R227" s="654">
        <f>(K227-O227)/O227*100</f>
        <v>6.4516129032258114</v>
      </c>
      <c r="S227" s="714">
        <f>IF(INDEX(Historical!$D$7:$D$1277,MATCH(B227,Historical!$B$7:$B$1301,0))=0,"n/a",(INDEX(Historical!$C$7:$C$1279,MATCH(B227,Historical!$B$7:$B$1301,0))/INDEX(Historical!$D$7:$D$1277,MATCH(B227,Historical!$B$7:$B$1301,0))-1)*100)</f>
        <v>12.5</v>
      </c>
      <c r="T227" s="714">
        <f>IF(INDEX(Historical!$F$7:$F$1270,MATCH(B227,Historical!$B$7:$B$1301,0))=0,"n/a",((INDEX(Historical!$C$7:$C$1279,MATCH(B227,Historical!$B$7:$B$1301,0))/INDEX(Historical!$F$7:$F$1270,MATCH(B227,Historical!$B$7:$B$1301,0)))^(1/3)-1)*100)</f>
        <v>11.052303824457699</v>
      </c>
      <c r="U227" s="714">
        <f>IF(INDEX(Historical!$H$7:$H$1270,MATCH(B227,Historical!$B$7:$B$1301,0))=0,"n/a",((INDEX(Historical!$C$7:$C$1279,MATCH(B227,Historical!$B$7:$B$1301,0))/INDEX(Historical!$H$7:$H$1270,MATCH(B227,Historical!$B$7:$B$1301,0)))^(1/5)-1)*100)</f>
        <v>12.474611314209483</v>
      </c>
      <c r="V227" s="714">
        <f>IF(INDEX(Historical!$O$7:$O$1270,MATCH(B227,Historical!$B$7:$B$1301,0))=0,"n/a",((INDEX(Historical!$C$7:$C$1279,MATCH(B227,Historical!$B$7:$B$1301,0))/INDEX(Historical!$O$7:$O$1270,MATCH(B227,Historical!$B$7:$B$1301,0)))^(1/10)-1)*100)</f>
        <v>11.094302565444591</v>
      </c>
      <c r="W227" s="715">
        <f>IF(OR(U227&lt;=0,U227="n/a",V227&lt;=0,V227="n/a"),"n/a",U227/V227)</f>
        <v>1.124416000070535</v>
      </c>
      <c r="X227" s="716">
        <f>IF(OR(AJ227&lt;=0,AJ227="n/a",U227&lt;=0,U227="n/a"),"n/a",U227/AJ227)</f>
        <v>6.2373056571047414</v>
      </c>
      <c r="Y227" s="673"/>
      <c r="Z227" s="663">
        <f>IF(OR(AC227&lt;0.01,AC227="n/a"),"n/a",M227/AC227*100)</f>
        <v>44.974446337308351</v>
      </c>
      <c r="AA227" s="900">
        <f>IF(OR(AC227&lt;0.01,AC227="n/a"),"n/a",I227/AC227)</f>
        <v>11.863713798977853</v>
      </c>
      <c r="AB227" s="901">
        <v>12</v>
      </c>
      <c r="AC227" s="879">
        <v>5.87</v>
      </c>
      <c r="AD227" s="879">
        <v>4.53</v>
      </c>
      <c r="AE227" s="879">
        <v>1.04</v>
      </c>
      <c r="AF227" s="879">
        <v>1.54</v>
      </c>
      <c r="AG227" s="879">
        <v>13.5</v>
      </c>
      <c r="AH227" s="881">
        <v>-26.1</v>
      </c>
      <c r="AI227" s="881">
        <v>16.98</v>
      </c>
      <c r="AJ227" s="879">
        <v>2</v>
      </c>
      <c r="AK227" s="879">
        <v>2.6100000000000003</v>
      </c>
      <c r="AL227" s="892">
        <v>9480</v>
      </c>
      <c r="AM227" s="886">
        <v>0.5</v>
      </c>
      <c r="AN227" s="879">
        <v>1.03</v>
      </c>
      <c r="AO227" s="753">
        <f>IF(U227="n/a","n/a",IF(AA227&lt;0,"n/a",IF(AA227="n/a","n/a",J227+U227-AA227)))</f>
        <v>4.40182227111905</v>
      </c>
      <c r="AP227" s="754">
        <f>IF(U227="n/a","n/a",J227+U227)</f>
        <v>16.265536070096903</v>
      </c>
      <c r="AQ227" s="902">
        <f>IF(OR(AC227&lt;0.01,AF227="n/a"),"n/a",(I227/SQRT(22.5*AC227*(I227/AF227))-1)*100)</f>
        <v>-9.8886633092745146</v>
      </c>
      <c r="AR227" s="663">
        <f>INDEX(Historical!$C$7:$C$1279,MATCH(B227,Historical!$B$7:$B$1301,0))*IF(AH227="n/a",1.03,IF(AH227&lt;0,1.01,IF(AH227&gt;10,1.1,(1+AH227/100))))</f>
        <v>2.5451999999999999</v>
      </c>
      <c r="AS227" s="900">
        <f>IF($AI227="n/a",1.03*AR227,IF($AI227&lt;0,1.01*AR227,IF($AI227&gt;10,1.1*AR227,(1+$AI227/100)*AR227)))</f>
        <v>2.7997200000000002</v>
      </c>
      <c r="AT227" s="900">
        <f>IF($AK227="n/a",1.03*AS227,IF($AK227&lt;0,1.01*AS227,IF($AK227&gt;10,1.1*AS227,(1+$AK227/100)*AS227)))</f>
        <v>2.8727926920000004</v>
      </c>
      <c r="AU227" s="900">
        <f>IF($AK227="n/a",1.03*AT227,IF($AK227&lt;0,1.01*AT227,IF($AK227&gt;10,1.1*AT227,(1+$AK227/100)*AT227)))</f>
        <v>2.9477725812612006</v>
      </c>
      <c r="AV227" s="900">
        <f>IF($AK227="n/a",1.03*AU227,IF($AK227&lt;0,1.01*AU227,IF($AK227&gt;10,1.1*AU227,(1+$AK227/100)*AU227)))</f>
        <v>3.024709445632118</v>
      </c>
      <c r="AW227" s="663">
        <f>SUM(AR227:AV227)</f>
        <v>14.190194718893318</v>
      </c>
      <c r="AX227" s="761">
        <f>AW227/I227*100</f>
        <v>20.376500170725613</v>
      </c>
      <c r="AY227" s="948">
        <v>1.67</v>
      </c>
      <c r="AZ227" s="886">
        <v>102.21000000000001</v>
      </c>
      <c r="BA227" s="886">
        <v>-17.09</v>
      </c>
      <c r="BB227" s="886">
        <v>6.4600000000000009</v>
      </c>
      <c r="BC227" s="886">
        <v>1.83</v>
      </c>
      <c r="BE227" s="635">
        <v>2011</v>
      </c>
      <c r="BF227" s="912">
        <f>IF(BE227&gt;2008,0,IF(BE227&gt;2001,1,IF(BE227&gt;1990,2,IF(BE227&gt;1980,3,IF(BE227&gt;1973,4,IF(BE227&gt;1970,5,IF(BE227&gt;1960,6,IF(BE227&gt;1958,7,IF(BE227&gt;1953,8,9)))))))))</f>
        <v>0</v>
      </c>
      <c r="BG227" s="896">
        <v>5</v>
      </c>
    </row>
    <row r="228" spans="1:59" ht="11.25" customHeight="1" x14ac:dyDescent="0.2">
      <c r="A228" s="877" t="s">
        <v>219</v>
      </c>
      <c r="B228" s="889" t="s">
        <v>220</v>
      </c>
      <c r="C228" s="946" t="s">
        <v>112</v>
      </c>
      <c r="D228" s="946" t="s">
        <v>4369</v>
      </c>
      <c r="E228" s="746">
        <v>63</v>
      </c>
      <c r="F228" s="1185">
        <v>7</v>
      </c>
      <c r="G228" s="1185" t="s">
        <v>37</v>
      </c>
      <c r="H228" s="1185" t="s">
        <v>37</v>
      </c>
      <c r="I228" s="879">
        <v>62.03</v>
      </c>
      <c r="J228" s="663">
        <f>(M228/I228)*100</f>
        <v>3.2242463324197965</v>
      </c>
      <c r="K228" s="891">
        <v>0.5</v>
      </c>
      <c r="L228" s="901">
        <v>4</v>
      </c>
      <c r="M228" s="654">
        <f>K228*L228</f>
        <v>2</v>
      </c>
      <c r="N228" s="884" t="s">
        <v>142</v>
      </c>
      <c r="O228" s="747">
        <v>0.49</v>
      </c>
      <c r="P228" s="875">
        <v>43782</v>
      </c>
      <c r="Q228" s="875">
        <v>43808</v>
      </c>
      <c r="R228" s="654">
        <f>(K228-O228)/O228*100</f>
        <v>2.0408163265306141</v>
      </c>
      <c r="S228" s="714">
        <f>IF(INDEX(Historical!$D$7:$D$1277,MATCH(B228,Historical!$B$7:$B$1301,0))=0,"n/a",(INDEX(Historical!$C$7:$C$1279,MATCH(B228,Historical!$B$7:$B$1301,0))/INDEX(Historical!$D$7:$D$1277,MATCH(B228,Historical!$B$7:$B$1301,0))-1)*100)</f>
        <v>1.2853470437018011</v>
      </c>
      <c r="T228" s="714">
        <f>IF(INDEX(Historical!$F$7:$F$1270,MATCH(B228,Historical!$B$7:$B$1301,0))=0,"n/a",((INDEX(Historical!$C$7:$C$1279,MATCH(B228,Historical!$B$7:$B$1301,0))/INDEX(Historical!$F$7:$F$1270,MATCH(B228,Historical!$B$7:$B$1301,0)))^(1/3)-1)*100)</f>
        <v>1.1246617711334395</v>
      </c>
      <c r="U228" s="714">
        <f>IF(INDEX(Historical!$H$7:$H$1270,MATCH(B228,Historical!$B$7:$B$1301,0))=0,"n/a",((INDEX(Historical!$C$7:$C$1279,MATCH(B228,Historical!$B$7:$B$1301,0))/INDEX(Historical!$H$7:$H$1270,MATCH(B228,Historical!$B$7:$B$1301,0)))^(1/5)-1)*100)</f>
        <v>2.2799981901628685</v>
      </c>
      <c r="V228" s="714">
        <f>IF(INDEX(Historical!$O$7:$O$1270,MATCH(B228,Historical!$B$7:$B$1301,0))=0,"n/a",((INDEX(Historical!$C$7:$C$1279,MATCH(B228,Historical!$B$7:$B$1301,0))/INDEX(Historical!$O$7:$O$1270,MATCH(B228,Historical!$B$7:$B$1301,0)))^(1/10)-1)*100)</f>
        <v>4.0459152311358881</v>
      </c>
      <c r="W228" s="715">
        <f>IF(OR(U228&lt;=0,U228="n/a",V228&lt;=0,V228="n/a"),"n/a",U228/V228)</f>
        <v>0.56353088483338309</v>
      </c>
      <c r="X228" s="716">
        <f>IF(OR(AJ228&lt;=0,AJ228="n/a",U228&lt;=0,U228="n/a"),"n/a",U228/AJ228)</f>
        <v>0.65142805433224804</v>
      </c>
      <c r="Y228" s="680"/>
      <c r="Z228" s="663">
        <f>IF(OR(AC228&lt;0.01,AC228="n/a"),"n/a",M228/AC228*100)</f>
        <v>54.347826086956516</v>
      </c>
      <c r="AA228" s="900">
        <f>IF(OR(AC228&lt;0.01,AC228="n/a"),"n/a",I228/AC228)</f>
        <v>16.855978260869566</v>
      </c>
      <c r="AB228" s="901">
        <v>9</v>
      </c>
      <c r="AC228" s="879">
        <v>3.68</v>
      </c>
      <c r="AD228" s="879">
        <v>11.13</v>
      </c>
      <c r="AE228" s="879">
        <v>2.06</v>
      </c>
      <c r="AF228" s="879">
        <v>4.96</v>
      </c>
      <c r="AG228" s="879">
        <v>26.3</v>
      </c>
      <c r="AH228" s="879">
        <v>17.2</v>
      </c>
      <c r="AI228" s="879">
        <v>6.32</v>
      </c>
      <c r="AJ228" s="879">
        <v>3.5000000000000004</v>
      </c>
      <c r="AK228" s="879">
        <v>1.5</v>
      </c>
      <c r="AL228" s="892">
        <v>36970</v>
      </c>
      <c r="AM228" s="886">
        <v>0.4</v>
      </c>
      <c r="AN228" s="879">
        <v>1.02</v>
      </c>
      <c r="AO228" s="753">
        <f>IF(U228="n/a","n/a",IF(AA228&lt;0,"n/a",IF(AA228="n/a","n/a",J228+U228-AA228)))</f>
        <v>-11.351733738286901</v>
      </c>
      <c r="AP228" s="754">
        <f>IF(U228="n/a","n/a",J228+U228)</f>
        <v>5.5042445225826651</v>
      </c>
      <c r="AQ228" s="902">
        <f>IF(OR(AC228&lt;0.01,AF228="n/a"),"n/a",(I228/SQRT(22.5*AC228*(I228/AF228))-1)*100)</f>
        <v>92.764279971290946</v>
      </c>
      <c r="AR228" s="663">
        <f>INDEX(Historical!$C$7:$C$1279,MATCH(B228,Historical!$B$7:$B$1301,0))*IF(AH228="n/a",1.03,IF(AH228&lt;0,1.01,IF(AH228&gt;10,1.1,(1+AH228/100))))</f>
        <v>2.1670000000000003</v>
      </c>
      <c r="AS228" s="900">
        <f>IF($AI228="n/a",1.03*AR228,IF($AI228&lt;0,1.01*AR228,IF($AI228&gt;10,1.1*AR228,(1+$AI228/100)*AR228)))</f>
        <v>2.3039544000000003</v>
      </c>
      <c r="AT228" s="900">
        <f>IF($AK228="n/a",1.03*AS228,IF($AK228&lt;0,1.01*AS228,IF($AK228&gt;10,1.1*AS228,(1+$AK228/100)*AS228)))</f>
        <v>2.338513716</v>
      </c>
      <c r="AU228" s="900">
        <f>IF($AK228="n/a",1.03*AT228,IF($AK228&lt;0,1.01*AT228,IF($AK228&gt;10,1.1*AT228,(1+$AK228/100)*AT228)))</f>
        <v>2.3735914217399996</v>
      </c>
      <c r="AV228" s="900">
        <f>IF($AK228="n/a",1.03*AU228,IF($AK228&lt;0,1.01*AU228,IF($AK228&gt;10,1.1*AU228,(1+$AK228/100)*AU228)))</f>
        <v>2.4091952930660994</v>
      </c>
      <c r="AW228" s="663">
        <f>SUM(AR228:AV228)</f>
        <v>11.5922548308061</v>
      </c>
      <c r="AX228" s="761">
        <f>AW228/I228*100</f>
        <v>18.688142561351121</v>
      </c>
      <c r="AY228" s="948">
        <v>1.51</v>
      </c>
      <c r="AZ228" s="886">
        <v>64.319999999999993</v>
      </c>
      <c r="BA228" s="886">
        <v>-20.86</v>
      </c>
      <c r="BB228" s="886">
        <v>5.99</v>
      </c>
      <c r="BC228" s="886">
        <v>-4.5199999999999996</v>
      </c>
      <c r="BE228" s="635">
        <v>1958</v>
      </c>
      <c r="BF228" s="912">
        <f>IF(BE228&gt;2008,0,IF(BE228&gt;2001,1,IF(BE228&gt;1990,2,IF(BE228&gt;1980,3,IF(BE228&gt;1973,4,IF(BE228&gt;1970,5,IF(BE228&gt;1960,6,IF(BE228&gt;1958,7,IF(BE228&gt;1953,8,9)))))))))</f>
        <v>8</v>
      </c>
      <c r="BG228" s="896">
        <v>10.199999999999999</v>
      </c>
    </row>
    <row r="229" spans="1:59" ht="11.25" customHeight="1" x14ac:dyDescent="0.2">
      <c r="A229" s="885" t="s">
        <v>553</v>
      </c>
      <c r="B229" s="889" t="s">
        <v>554</v>
      </c>
      <c r="C229" s="946" t="s">
        <v>178</v>
      </c>
      <c r="D229" s="946" t="s">
        <v>4343</v>
      </c>
      <c r="E229" s="746">
        <v>24</v>
      </c>
      <c r="F229" s="1185">
        <v>140</v>
      </c>
      <c r="G229" s="1197" t="s">
        <v>37</v>
      </c>
      <c r="H229" s="1197" t="s">
        <v>37</v>
      </c>
      <c r="I229" s="879">
        <v>30.42</v>
      </c>
      <c r="J229" s="663">
        <f>(M229/I229)*100</f>
        <v>8.021038790269559</v>
      </c>
      <c r="K229" s="898">
        <v>0.61</v>
      </c>
      <c r="L229" s="901">
        <v>4</v>
      </c>
      <c r="M229" s="654">
        <f>K229*L229</f>
        <v>2.44</v>
      </c>
      <c r="N229" s="884" t="s">
        <v>119</v>
      </c>
      <c r="O229" s="748">
        <v>0.5575</v>
      </c>
      <c r="P229" s="875">
        <v>43873</v>
      </c>
      <c r="Q229" s="875">
        <v>43891</v>
      </c>
      <c r="R229" s="654">
        <f>(K229-O229)/O229*100</f>
        <v>9.4170403587443925</v>
      </c>
      <c r="S229" s="714">
        <f>IF(INDEX(Historical!$D$7:$D$1277,MATCH(B229,Historical!$B$7:$B$1301,0))=0,"n/a",(INDEX(Historical!$C$7:$C$1279,MATCH(B229,Historical!$B$7:$B$1301,0))/INDEX(Historical!$D$7:$D$1277,MATCH(B229,Historical!$B$7:$B$1301,0))-1)*100)</f>
        <v>6.827386692381876</v>
      </c>
      <c r="T229" s="714">
        <f>IF(INDEX(Historical!$F$7:$F$1270,MATCH(B229,Historical!$B$7:$B$1301,0))=0,"n/a",((INDEX(Historical!$C$7:$C$1279,MATCH(B229,Historical!$B$7:$B$1301,0))/INDEX(Historical!$F$7:$F$1270,MATCH(B229,Historical!$B$7:$B$1301,0)))^(1/3)-1)*100)</f>
        <v>11.672634470284638</v>
      </c>
      <c r="U229" s="714">
        <f>IF(INDEX(Historical!$H$7:$H$1270,MATCH(B229,Historical!$B$7:$B$1301,0))=0,"n/a",((INDEX(Historical!$C$7:$C$1279,MATCH(B229,Historical!$B$7:$B$1301,0))/INDEX(Historical!$H$7:$H$1270,MATCH(B229,Historical!$B$7:$B$1301,0)))^(1/5)-1)*100)</f>
        <v>11.808396886552131</v>
      </c>
      <c r="V229" s="714">
        <f>IF(INDEX(Historical!$O$7:$O$1270,MATCH(B229,Historical!$B$7:$B$1301,0))=0,"n/a",((INDEX(Historical!$C$7:$C$1279,MATCH(B229,Historical!$B$7:$B$1301,0))/INDEX(Historical!$O$7:$O$1270,MATCH(B229,Historical!$B$7:$B$1301,0)))^(1/10)-1)*100)</f>
        <v>13.029299688690244</v>
      </c>
      <c r="W229" s="715">
        <f>IF(OR(U229&lt;=0,U229="n/a",V229&lt;=0,V229="n/a"),"n/a",U229/V229)</f>
        <v>0.90629559290911954</v>
      </c>
      <c r="X229" s="716">
        <f>IF(OR(AJ229&lt;=0,AJ229="n/a",U229&lt;=0,U229="n/a"),"n/a",U229/AJ229)</f>
        <v>0.79786465449676569</v>
      </c>
      <c r="Y229" s="890" t="s">
        <v>487</v>
      </c>
      <c r="Z229" s="663">
        <f>IF(OR(AC229&lt;0.01,AC229="n/a"),"n/a",M229/AC229*100)</f>
        <v>334.24657534246575</v>
      </c>
      <c r="AA229" s="900">
        <f>IF(OR(AC229&lt;0.01,AC229="n/a"),"n/a",I229/AC229)</f>
        <v>41.671232876712331</v>
      </c>
      <c r="AB229" s="901">
        <v>12</v>
      </c>
      <c r="AC229" s="879">
        <v>0.73</v>
      </c>
      <c r="AD229" s="879">
        <v>6.74</v>
      </c>
      <c r="AE229" s="879">
        <v>1.74</v>
      </c>
      <c r="AF229" s="879">
        <v>1.37</v>
      </c>
      <c r="AG229" s="879">
        <v>3.3000000000000003</v>
      </c>
      <c r="AH229" s="881">
        <v>81.100000000000009</v>
      </c>
      <c r="AI229" s="881">
        <v>9.8699999999999992</v>
      </c>
      <c r="AJ229" s="879">
        <v>14.799999999999999</v>
      </c>
      <c r="AK229" s="879">
        <v>6.1899999999999995</v>
      </c>
      <c r="AL229" s="892">
        <v>62820</v>
      </c>
      <c r="AM229" s="886">
        <v>9.1999999999999993</v>
      </c>
      <c r="AN229" s="879">
        <v>1.1200000000000001</v>
      </c>
      <c r="AO229" s="753">
        <f>IF(U229="n/a","n/a",IF(AA229&lt;0,"n/a",IF(AA229="n/a","n/a",J229+U229-AA229)))</f>
        <v>-21.841797199890642</v>
      </c>
      <c r="AP229" s="754">
        <f>IF(U229="n/a","n/a",J229+U229)</f>
        <v>19.829435676821689</v>
      </c>
      <c r="AQ229" s="902">
        <f>IF(OR(AC229&lt;0.01,AF229="n/a"),"n/a",(I229/SQRT(22.5*AC229*(I229/AF229))-1)*100)</f>
        <v>59.289518440264978</v>
      </c>
      <c r="AR229" s="663">
        <f>INDEX(Historical!$C$7:$C$1279,MATCH(B229,Historical!$B$7:$B$1301,0))*IF(AH229="n/a",1.03,IF(AH229&lt;0,1.01,IF(AH229&gt;10,1.1,(1+AH229/100))))</f>
        <v>2.43716</v>
      </c>
      <c r="AS229" s="900">
        <f>IF($AI229="n/a",1.03*AR229,IF($AI229&lt;0,1.01*AR229,IF($AI229&gt;10,1.1*AR229,(1+$AI229/100)*AR229)))</f>
        <v>2.6777076919999998</v>
      </c>
      <c r="AT229" s="900">
        <f>IF($AK229="n/a",1.03*AS229,IF($AK229&lt;0,1.01*AS229,IF($AK229&gt;10,1.1*AS229,(1+$AK229/100)*AS229)))</f>
        <v>2.8434577981347999</v>
      </c>
      <c r="AU229" s="900">
        <f>IF($AK229="n/a",1.03*AT229,IF($AK229&lt;0,1.01*AT229,IF($AK229&gt;10,1.1*AT229,(1+$AK229/100)*AT229)))</f>
        <v>3.0194678358393441</v>
      </c>
      <c r="AV229" s="900">
        <f>IF($AK229="n/a",1.03*AU229,IF($AK229&lt;0,1.01*AU229,IF($AK229&gt;10,1.1*AU229,(1+$AK229/100)*AU229)))</f>
        <v>3.2063728948777999</v>
      </c>
      <c r="AW229" s="663">
        <f>SUM(AR229:AV229)</f>
        <v>14.184166220851944</v>
      </c>
      <c r="AX229" s="761">
        <f>AW229/I229*100</f>
        <v>46.627765354542881</v>
      </c>
      <c r="AY229" s="948">
        <v>0.85</v>
      </c>
      <c r="AZ229" s="886">
        <v>34.78</v>
      </c>
      <c r="BA229" s="886">
        <v>-29.5</v>
      </c>
      <c r="BB229" s="886">
        <v>-2.76</v>
      </c>
      <c r="BC229" s="886">
        <v>-13.3</v>
      </c>
      <c r="BE229" s="635">
        <v>1997</v>
      </c>
      <c r="BF229" s="912">
        <f>IF(BE229&gt;2008,0,IF(BE229&gt;2001,1,IF(BE229&gt;1990,2,IF(BE229&gt;1980,3,IF(BE229&gt;1973,4,IF(BE229&gt;1970,5,IF(BE229&gt;1960,6,IF(BE229&gt;1958,7,IF(BE229&gt;1953,8,9)))))))))</f>
        <v>2</v>
      </c>
      <c r="BG229" s="896">
        <v>1.2</v>
      </c>
    </row>
    <row r="230" spans="1:59" ht="11.25" customHeight="1" x14ac:dyDescent="0.2">
      <c r="A230" s="895" t="s">
        <v>4553</v>
      </c>
      <c r="B230" s="889" t="s">
        <v>4521</v>
      </c>
      <c r="C230" s="946" t="s">
        <v>128</v>
      </c>
      <c r="D230" s="946" t="s">
        <v>4360</v>
      </c>
      <c r="E230" s="746">
        <v>5</v>
      </c>
      <c r="F230" s="1185">
        <v>737</v>
      </c>
      <c r="G230" s="1185" t="s">
        <v>106</v>
      </c>
      <c r="H230" s="1185" t="s">
        <v>106</v>
      </c>
      <c r="I230" s="888">
        <v>47.49</v>
      </c>
      <c r="J230" s="663">
        <f>(M230/I230)*100</f>
        <v>2.5268477574226149</v>
      </c>
      <c r="K230" s="891">
        <v>0.3</v>
      </c>
      <c r="L230" s="901">
        <v>4</v>
      </c>
      <c r="M230" s="654">
        <f>K230*L230</f>
        <v>1.2</v>
      </c>
      <c r="N230" s="884" t="s">
        <v>294</v>
      </c>
      <c r="O230" s="747">
        <v>0.28999999999999998</v>
      </c>
      <c r="P230" s="880">
        <v>43433</v>
      </c>
      <c r="Q230" s="880">
        <v>43447</v>
      </c>
      <c r="R230" s="654">
        <f>(K230-O230)/O230*100</f>
        <v>3.4482758620689689</v>
      </c>
      <c r="S230" s="714">
        <f>IF(INDEX(Historical!$D$7:$D$1277,MATCH(B230,Historical!$B$7:$B$1301,0))=0,"n/a",(INDEX(Historical!$C$7:$C$1279,MATCH(B230,Historical!$B$7:$B$1301,0))/INDEX(Historical!$D$7:$D$1277,MATCH(B230,Historical!$B$7:$B$1301,0))-1)*100)</f>
        <v>2.5641025641025772</v>
      </c>
      <c r="T230" s="714">
        <f>IF(INDEX(Historical!$F$7:$F$1270,MATCH(B230,Historical!$B$7:$B$1301,0))=0,"n/a",((INDEX(Historical!$C$7:$C$1279,MATCH(B230,Historical!$B$7:$B$1301,0))/INDEX(Historical!$F$7:$F$1270,MATCH(B230,Historical!$B$7:$B$1301,0)))^(1/3)-1)*100)</f>
        <v>5.3947861260882135</v>
      </c>
      <c r="U230" s="714" t="str">
        <f>IF(INDEX(Historical!$H$7:$H$1270,MATCH(B230,Historical!$B$7:$B$1301,0))=0,"n/a",((INDEX(Historical!$C$7:$C$1279,MATCH(B230,Historical!$B$7:$B$1301,0))/INDEX(Historical!$H$7:$H$1270,MATCH(B230,Historical!$B$7:$B$1301,0)))^(1/5)-1)*100)</f>
        <v>n/a</v>
      </c>
      <c r="V230" s="714" t="str">
        <f>IF(INDEX(Historical!$O$7:$O$1270,MATCH(B230,Historical!$B$7:$B$1301,0))=0,"n/a",((INDEX(Historical!$C$7:$C$1279,MATCH(B230,Historical!$B$7:$B$1301,0))/INDEX(Historical!$O$7:$O$1270,MATCH(B230,Historical!$B$7:$B$1301,0)))^(1/10)-1)*100)</f>
        <v>n/a</v>
      </c>
      <c r="W230" s="715" t="str">
        <f>IF(OR(U230&lt;=0,U230="n/a",V230&lt;=0,V230="n/a"),"n/a",U230/V230)</f>
        <v>n/a</v>
      </c>
      <c r="X230" s="716" t="str">
        <f>IF(OR(AJ230&lt;=0,AJ230="n/a",U230&lt;=0,U230="n/a"),"n/a",U230/AJ230)</f>
        <v>n/a</v>
      </c>
      <c r="Y230" s="685" t="s">
        <v>4575</v>
      </c>
      <c r="Z230" s="663">
        <f>IF(OR(AC230&lt;0.01,AC230="n/a"),"n/a",M230/AC230*100)</f>
        <v>88.235294117647044</v>
      </c>
      <c r="AA230" s="900">
        <f>IF(OR(AC230&lt;0.01,AC230="n/a"),"n/a",I230/AC230)</f>
        <v>34.919117647058826</v>
      </c>
      <c r="AB230" s="901">
        <v>9</v>
      </c>
      <c r="AC230" s="879">
        <v>1.36</v>
      </c>
      <c r="AD230" s="879">
        <v>3.35</v>
      </c>
      <c r="AE230" s="879">
        <v>1.21</v>
      </c>
      <c r="AF230" s="879">
        <v>8.5399999999999991</v>
      </c>
      <c r="AG230" s="879">
        <v>-6.7</v>
      </c>
      <c r="AH230" s="879">
        <v>-64</v>
      </c>
      <c r="AI230" s="879">
        <v>18.899999999999999</v>
      </c>
      <c r="AJ230" s="879">
        <v>-21</v>
      </c>
      <c r="AK230" s="879">
        <v>10.100000000000001</v>
      </c>
      <c r="AL230" s="892">
        <v>3260</v>
      </c>
      <c r="AM230" s="886">
        <v>0.3</v>
      </c>
      <c r="AN230" s="879">
        <v>8.8000000000000007</v>
      </c>
      <c r="AO230" s="753" t="str">
        <f>IF(U230="n/a","n/a",IF(AA230&lt;0,"n/a",IF(AA230="n/a","n/a",J230+U230-AA230)))</f>
        <v>n/a</v>
      </c>
      <c r="AP230" s="754" t="str">
        <f>IF(U230="n/a","n/a",J230+U230)</f>
        <v>n/a</v>
      </c>
      <c r="AQ230" s="902">
        <f>IF(OR(AC230&lt;0.01,AF230="n/a"),"n/a",(I230/SQRT(22.5*AC230*(I230/AF230))-1)*100)</f>
        <v>264.05693370734218</v>
      </c>
      <c r="AR230" s="663">
        <f>INDEX(Historical!$C$7:$C$1279,MATCH(B230,Historical!$B$7:$B$1301,0))*IF(AH230="n/a",1.03,IF(AH230&lt;0,1.01,IF(AH230&gt;10,1.1,(1+AH230/100))))</f>
        <v>1.212</v>
      </c>
      <c r="AS230" s="900">
        <f>IF($AI230="n/a",1.03*AR230,IF($AI230&lt;0,1.01*AR230,IF($AI230&gt;10,1.1*AR230,(1+$AI230/100)*AR230)))</f>
        <v>1.3332000000000002</v>
      </c>
      <c r="AT230" s="900">
        <f>IF($AK230="n/a",1.03*AS230,IF($AK230&lt;0,1.01*AS230,IF($AK230&gt;10,1.1*AS230,(1+$AK230/100)*AS230)))</f>
        <v>1.4665200000000003</v>
      </c>
      <c r="AU230" s="900">
        <f>IF($AK230="n/a",1.03*AT230,IF($AK230&lt;0,1.01*AT230,IF($AK230&gt;10,1.1*AT230,(1+$AK230/100)*AT230)))</f>
        <v>1.6131720000000005</v>
      </c>
      <c r="AV230" s="900">
        <f>IF($AK230="n/a",1.03*AU230,IF($AK230&lt;0,1.01*AU230,IF($AK230&gt;10,1.1*AU230,(1+$AK230/100)*AU230)))</f>
        <v>1.7744892000000008</v>
      </c>
      <c r="AW230" s="663">
        <f>SUM(AR230:AV230)</f>
        <v>7.3993812000000014</v>
      </c>
      <c r="AX230" s="761">
        <f>AW230/I230*100</f>
        <v>15.580924826279219</v>
      </c>
      <c r="AY230" s="948">
        <v>1.22</v>
      </c>
      <c r="AZ230" s="886">
        <v>78.53</v>
      </c>
      <c r="BA230" s="886">
        <v>-11.790000000000001</v>
      </c>
      <c r="BB230" s="886">
        <v>11.05</v>
      </c>
      <c r="BC230" s="886">
        <v>7.870000000000001</v>
      </c>
      <c r="BE230" s="635">
        <v>2015</v>
      </c>
      <c r="BF230" s="912">
        <f>IF(BE230&gt;2008,0,IF(BE230&gt;2001,1,IF(BE230&gt;1990,2,IF(BE230&gt;1980,3,IF(BE230&gt;1973,4,IF(BE230&gt;1970,5,IF(BE230&gt;1960,6,IF(BE230&gt;1958,7,IF(BE230&gt;1953,8,9)))))))))</f>
        <v>0</v>
      </c>
      <c r="BG230" s="896">
        <v>-0.70000000000000007</v>
      </c>
    </row>
    <row r="231" spans="1:59" ht="11.25" customHeight="1" x14ac:dyDescent="0.2">
      <c r="A231" s="885" t="s">
        <v>558</v>
      </c>
      <c r="B231" s="889" t="s">
        <v>559</v>
      </c>
      <c r="C231" s="946" t="s">
        <v>153</v>
      </c>
      <c r="D231" s="946" t="s">
        <v>4327</v>
      </c>
      <c r="E231" s="746">
        <v>13</v>
      </c>
      <c r="F231" s="1185">
        <v>276</v>
      </c>
      <c r="G231" s="1184" t="s">
        <v>106</v>
      </c>
      <c r="H231" s="1184" t="s">
        <v>106</v>
      </c>
      <c r="I231" s="888">
        <v>41.85</v>
      </c>
      <c r="J231" s="663">
        <f>(M231/I231)*100</f>
        <v>0.47789725209080047</v>
      </c>
      <c r="K231" s="891">
        <v>0.05</v>
      </c>
      <c r="L231" s="901">
        <v>4</v>
      </c>
      <c r="M231" s="654">
        <f>K231*L231</f>
        <v>0.2</v>
      </c>
      <c r="N231" s="884" t="s">
        <v>160</v>
      </c>
      <c r="O231" s="747">
        <v>4.7500000000000001E-2</v>
      </c>
      <c r="P231" s="875">
        <v>43828</v>
      </c>
      <c r="Q231" s="875">
        <v>43860</v>
      </c>
      <c r="R231" s="654">
        <f>(K231-O231)/O231*100</f>
        <v>5.2631578947368469</v>
      </c>
      <c r="S231" s="714">
        <f>IF(INDEX(Historical!$D$7:$D$1277,MATCH(B231,Historical!$B$7:$B$1301,0))=0,"n/a",(INDEX(Historical!$C$7:$C$1279,MATCH(B231,Historical!$B$7:$B$1301,0))/INDEX(Historical!$D$7:$D$1277,MATCH(B231,Historical!$B$7:$B$1301,0))-1)*100)</f>
        <v>4.1095890410958846</v>
      </c>
      <c r="T231" s="714">
        <f>IF(INDEX(Historical!$F$7:$F$1270,MATCH(B231,Historical!$B$7:$B$1301,0))=0,"n/a",((INDEX(Historical!$C$7:$C$1279,MATCH(B231,Historical!$B$7:$B$1301,0))/INDEX(Historical!$F$7:$F$1270,MATCH(B231,Historical!$B$7:$B$1301,0)))^(1/3)-1)*100)</f>
        <v>5.8955896063723312</v>
      </c>
      <c r="U231" s="714">
        <f>IF(INDEX(Historical!$H$7:$H$1270,MATCH(B231,Historical!$B$7:$B$1301,0))=0,"n/a",((INDEX(Historical!$C$7:$C$1279,MATCH(B231,Historical!$B$7:$B$1301,0))/INDEX(Historical!$H$7:$H$1270,MATCH(B231,Historical!$B$7:$B$1301,0)))^(1/5)-1)*100)</f>
        <v>11.921441754115868</v>
      </c>
      <c r="V231" s="714">
        <f>IF(INDEX(Historical!$O$7:$O$1270,MATCH(B231,Historical!$B$7:$B$1301,0))=0,"n/a",((INDEX(Historical!$C$7:$C$1279,MATCH(B231,Historical!$B$7:$B$1301,0))/INDEX(Historical!$O$7:$O$1270,MATCH(B231,Historical!$B$7:$B$1301,0)))^(1/10)-1)*100)</f>
        <v>14.066458518384106</v>
      </c>
      <c r="W231" s="715">
        <f>IF(OR(U231&lt;=0,U231="n/a",V231&lt;=0,V231="n/a"),"n/a",U231/V231)</f>
        <v>0.84750840010903838</v>
      </c>
      <c r="X231" s="716">
        <f>IF(OR(AJ231&lt;=0,AJ231="n/a",U231&lt;=0,U231="n/a"),"n/a",U231/AJ231)</f>
        <v>0.74509010963224176</v>
      </c>
      <c r="Y231" s="671"/>
      <c r="Z231" s="663">
        <f>IF(OR(AC231&lt;0.01,AC231="n/a"),"n/a",M231/AC231*100)</f>
        <v>10.638297872340427</v>
      </c>
      <c r="AA231" s="900">
        <f>IF(OR(AC231&lt;0.01,AC231="n/a"),"n/a",I231/AC231)</f>
        <v>22.260638297872344</v>
      </c>
      <c r="AB231" s="901">
        <v>12</v>
      </c>
      <c r="AC231" s="879">
        <v>1.88</v>
      </c>
      <c r="AD231" s="879">
        <v>1.44</v>
      </c>
      <c r="AE231" s="879">
        <v>1.1000000000000001</v>
      </c>
      <c r="AF231" s="879">
        <v>3.21</v>
      </c>
      <c r="AG231" s="879">
        <v>18.5</v>
      </c>
      <c r="AH231" s="879">
        <v>49.8</v>
      </c>
      <c r="AI231" s="879">
        <v>9.5500000000000007</v>
      </c>
      <c r="AJ231" s="879">
        <v>16</v>
      </c>
      <c r="AK231" s="879">
        <v>15</v>
      </c>
      <c r="AL231" s="892">
        <v>2280</v>
      </c>
      <c r="AM231" s="886">
        <v>1.5</v>
      </c>
      <c r="AN231" s="879">
        <v>0.51</v>
      </c>
      <c r="AO231" s="753">
        <f>IF(U231="n/a","n/a",IF(AA231&lt;0,"n/a",IF(AA231="n/a","n/a",J231+U231-AA231)))</f>
        <v>-9.8612992916656754</v>
      </c>
      <c r="AP231" s="754">
        <f>IF(U231="n/a","n/a",J231+U231)</f>
        <v>12.399339006206668</v>
      </c>
      <c r="AQ231" s="902">
        <f>IF(OR(AC231&lt;0.01,AF231="n/a"),"n/a",(I231/SQRT(22.5*AC231*(I231/AF231))-1)*100)</f>
        <v>78.209176638852924</v>
      </c>
      <c r="AR231" s="663">
        <f>INDEX(Historical!$C$7:$C$1279,MATCH(B231,Historical!$B$7:$B$1301,0))*IF(AH231="n/a",1.03,IF(AH231&lt;0,1.01,IF(AH231&gt;10,1.1,(1+AH231/100))))</f>
        <v>0.20900000000000002</v>
      </c>
      <c r="AS231" s="900">
        <f>IF($AI231="n/a",1.03*AR231,IF($AI231&lt;0,1.01*AR231,IF($AI231&gt;10,1.1*AR231,(1+$AI231/100)*AR231)))</f>
        <v>0.22895950000000001</v>
      </c>
      <c r="AT231" s="900">
        <f>IF($AK231="n/a",1.03*AS231,IF($AK231&lt;0,1.01*AS231,IF($AK231&gt;10,1.1*AS231,(1+$AK231/100)*AS231)))</f>
        <v>0.25185545000000004</v>
      </c>
      <c r="AU231" s="900">
        <f>IF($AK231="n/a",1.03*AT231,IF($AK231&lt;0,1.01*AT231,IF($AK231&gt;10,1.1*AT231,(1+$AK231/100)*AT231)))</f>
        <v>0.27704099500000007</v>
      </c>
      <c r="AV231" s="900">
        <f>IF($AK231="n/a",1.03*AU231,IF($AK231&lt;0,1.01*AU231,IF($AK231&gt;10,1.1*AU231,(1+$AK231/100)*AU231)))</f>
        <v>0.30474509450000009</v>
      </c>
      <c r="AW231" s="663">
        <f>SUM(AR231:AV231)</f>
        <v>1.2716010395000004</v>
      </c>
      <c r="AX231" s="761">
        <f>AW231/I231*100</f>
        <v>3.0384732126642779</v>
      </c>
      <c r="AY231" s="948">
        <v>0.83</v>
      </c>
      <c r="AZ231" s="886">
        <v>73.94</v>
      </c>
      <c r="BA231" s="886">
        <v>-28.970000000000002</v>
      </c>
      <c r="BB231" s="886">
        <v>2.9899999999999998</v>
      </c>
      <c r="BC231" s="886">
        <v>-0.65</v>
      </c>
      <c r="BE231" s="635">
        <v>2008</v>
      </c>
      <c r="BF231" s="912">
        <f>IF(BE231&gt;2008,0,IF(BE231&gt;2001,1,IF(BE231&gt;1990,2,IF(BE231&gt;1980,3,IF(BE231&gt;1973,4,IF(BE231&gt;1970,5,IF(BE231&gt;1960,6,IF(BE231&gt;1958,7,IF(BE231&gt;1953,8,9)))))))))</f>
        <v>1</v>
      </c>
      <c r="BG231" s="896">
        <v>5.3</v>
      </c>
    </row>
    <row r="232" spans="1:59" s="787" customFormat="1" ht="11.25" customHeight="1" x14ac:dyDescent="0.2">
      <c r="A232" s="658" t="s">
        <v>562</v>
      </c>
      <c r="B232" s="795" t="s">
        <v>563</v>
      </c>
      <c r="C232" s="946" t="s">
        <v>178</v>
      </c>
      <c r="D232" s="946" t="s">
        <v>4343</v>
      </c>
      <c r="E232" s="769">
        <v>23</v>
      </c>
      <c r="F232" s="1185">
        <v>145</v>
      </c>
      <c r="G232" s="1198" t="s">
        <v>37</v>
      </c>
      <c r="H232" s="1198" t="s">
        <v>106</v>
      </c>
      <c r="I232" s="770">
        <v>18.170000000000002</v>
      </c>
      <c r="J232" s="771">
        <f>(M232/I232)*100</f>
        <v>9.7963676389653269</v>
      </c>
      <c r="K232" s="793">
        <v>0.44500000000000001</v>
      </c>
      <c r="L232" s="773">
        <v>4</v>
      </c>
      <c r="M232" s="774">
        <f>K232*L232</f>
        <v>1.78</v>
      </c>
      <c r="N232" s="775" t="s">
        <v>122</v>
      </c>
      <c r="O232" s="794">
        <v>0.4425</v>
      </c>
      <c r="P232" s="777">
        <v>43860</v>
      </c>
      <c r="Q232" s="777">
        <v>43872</v>
      </c>
      <c r="R232" s="774">
        <f>(K232-O232)/O232*100</f>
        <v>0.56497175141242995</v>
      </c>
      <c r="S232" s="714">
        <f>IF(INDEX(Historical!$D$7:$D$1277,MATCH(B232,Historical!$B$7:$B$1301,0))=0,"n/a",(INDEX(Historical!$C$7:$C$1279,MATCH(B232,Historical!$B$7:$B$1301,0))/INDEX(Historical!$D$7:$D$1277,MATCH(B232,Historical!$B$7:$B$1301,0))-1)*100)</f>
        <v>2.2727272727272707</v>
      </c>
      <c r="T232" s="714">
        <f>IF(INDEX(Historical!$F$7:$F$1270,MATCH(B232,Historical!$B$7:$B$1301,0))=0,"n/a",((INDEX(Historical!$C$7:$C$1279,MATCH(B232,Historical!$B$7:$B$1301,0))/INDEX(Historical!$F$7:$F$1270,MATCH(B232,Historical!$B$7:$B$1301,0)))^(1/3)-1)*100)</f>
        <v>3.3459191427555268</v>
      </c>
      <c r="U232" s="714">
        <f>IF(INDEX(Historical!$H$7:$H$1270,MATCH(B232,Historical!$B$7:$B$1301,0))=0,"n/a",((INDEX(Historical!$C$7:$C$1279,MATCH(B232,Historical!$B$7:$B$1301,0))/INDEX(Historical!$H$7:$H$1270,MATCH(B232,Historical!$B$7:$B$1301,0)))^(1/5)-1)*100)</f>
        <v>4.1809268102644292</v>
      </c>
      <c r="V232" s="714">
        <f>IF(INDEX(Historical!$O$7:$O$1270,MATCH(B232,Historical!$B$7:$B$1301,0))=0,"n/a",((INDEX(Historical!$C$7:$C$1279,MATCH(B232,Historical!$B$7:$B$1301,0))/INDEX(Historical!$O$7:$O$1270,MATCH(B232,Historical!$B$7:$B$1301,0)))^(1/10)-1)*100)</f>
        <v>4.95059898534016</v>
      </c>
      <c r="W232" s="715">
        <f>IF(OR(U232&lt;=0,U232="n/a",V232&lt;=0,V232="n/a"),"n/a",U232/V232)</f>
        <v>0.84452948474418876</v>
      </c>
      <c r="X232" s="716">
        <f>IF(OR(AJ232&lt;=0,AJ232="n/a",U232&lt;=0,U232="n/a"),"n/a",U232/AJ232)</f>
        <v>0.58886293102315912</v>
      </c>
      <c r="Y232" s="788"/>
      <c r="Z232" s="771">
        <f>IF(OR(AC232&lt;0.01,AC232="n/a"),"n/a",M232/AC232*100)</f>
        <v>84.360189573459721</v>
      </c>
      <c r="AA232" s="779">
        <f>IF(OR(AC232&lt;0.01,AC232="n/a"),"n/a",I232/AC232)</f>
        <v>8.6113744075829395</v>
      </c>
      <c r="AB232" s="773">
        <v>12</v>
      </c>
      <c r="AC232" s="780">
        <v>2.11</v>
      </c>
      <c r="AD232" s="780" t="s">
        <v>136</v>
      </c>
      <c r="AE232" s="780">
        <v>1.24</v>
      </c>
      <c r="AF232" s="780">
        <v>1.53</v>
      </c>
      <c r="AG232" s="780">
        <v>18.8</v>
      </c>
      <c r="AH232" s="780">
        <v>9.1999999999999993</v>
      </c>
      <c r="AI232" s="780">
        <v>-5.33</v>
      </c>
      <c r="AJ232" s="780">
        <v>7.1</v>
      </c>
      <c r="AK232" s="780">
        <v>-3.81</v>
      </c>
      <c r="AL232" s="781">
        <v>39380</v>
      </c>
      <c r="AM232" s="782">
        <v>0.3</v>
      </c>
      <c r="AN232" s="780">
        <v>1.18</v>
      </c>
      <c r="AO232" s="783">
        <f>IF(U232="n/a","n/a",IF(AA232&lt;0,"n/a",IF(AA232="n/a","n/a",J232+U232-AA232)))</f>
        <v>5.3659200416468167</v>
      </c>
      <c r="AP232" s="784">
        <f>IF(U232="n/a","n/a",J232+U232)</f>
        <v>13.977294449229756</v>
      </c>
      <c r="AQ232" s="785">
        <f>IF(OR(AC232&lt;0.01,AF232="n/a"),"n/a",(I232/SQRT(22.5*AC232*(I232/AF232))-1)*100)</f>
        <v>-23.477228244421266</v>
      </c>
      <c r="AR232" s="663">
        <f>INDEX(Historical!$C$7:$C$1279,MATCH(B232,Historical!$B$7:$B$1301,0))*IF(AH232="n/a",1.03,IF(AH232&lt;0,1.01,IF(AH232&gt;10,1.1,(1+AH232/100))))</f>
        <v>1.9164600000000001</v>
      </c>
      <c r="AS232" s="779">
        <f>IF($AI232="n/a",1.03*AR232,IF($AI232&lt;0,1.01*AR232,IF($AI232&gt;10,1.1*AR232,(1+$AI232/100)*AR232)))</f>
        <v>1.9356246000000001</v>
      </c>
      <c r="AT232" s="779">
        <f>IF($AK232="n/a",1.03*AS232,IF($AK232&lt;0,1.01*AS232,IF($AK232&gt;10,1.1*AS232,(1+$AK232/100)*AS232)))</f>
        <v>1.9549808460000002</v>
      </c>
      <c r="AU232" s="779">
        <f>IF($AK232="n/a",1.03*AT232,IF($AK232&lt;0,1.01*AT232,IF($AK232&gt;10,1.1*AT232,(1+$AK232/100)*AT232)))</f>
        <v>1.9745306544600003</v>
      </c>
      <c r="AV232" s="779">
        <f>IF($AK232="n/a",1.03*AU232,IF($AK232&lt;0,1.01*AU232,IF($AK232&gt;10,1.1*AU232,(1+$AK232/100)*AU232)))</f>
        <v>1.9942759610046004</v>
      </c>
      <c r="AW232" s="771">
        <f>SUM(AR232:AV232)</f>
        <v>9.775872061464602</v>
      </c>
      <c r="AX232" s="786">
        <f>AW232/I232*100</f>
        <v>53.802267812133195</v>
      </c>
      <c r="AY232" s="949">
        <v>1.39</v>
      </c>
      <c r="AZ232" s="782">
        <v>76.92</v>
      </c>
      <c r="BA232" s="782">
        <v>-41.13</v>
      </c>
      <c r="BB232" s="782">
        <v>-1.55</v>
      </c>
      <c r="BC232" s="782">
        <v>-21.5</v>
      </c>
      <c r="BD232" s="922"/>
      <c r="BE232" s="635">
        <v>1998</v>
      </c>
      <c r="BF232" s="912">
        <f>IF(BE232&gt;2008,0,IF(BE232&gt;2001,1,IF(BE232&gt;1990,2,IF(BE232&gt;1980,3,IF(BE232&gt;1973,4,IF(BE232&gt;1970,5,IF(BE232&gt;1960,6,IF(BE232&gt;1958,7,IF(BE232&gt;1953,8,9)))))))))</f>
        <v>2</v>
      </c>
      <c r="BG232" s="838">
        <v>7.6</v>
      </c>
    </row>
    <row r="233" spans="1:59" ht="11.25" customHeight="1" x14ac:dyDescent="0.2">
      <c r="A233" s="13" t="s">
        <v>4066</v>
      </c>
      <c r="B233" s="607" t="s">
        <v>4067</v>
      </c>
      <c r="C233" s="946" t="s">
        <v>4325</v>
      </c>
      <c r="D233" s="946" t="s">
        <v>4326</v>
      </c>
      <c r="E233" s="746">
        <v>6</v>
      </c>
      <c r="F233" s="1185">
        <v>716</v>
      </c>
      <c r="G233" s="1157" t="s">
        <v>106</v>
      </c>
      <c r="H233" s="1157" t="s">
        <v>106</v>
      </c>
      <c r="I233" s="888">
        <v>702.3</v>
      </c>
      <c r="J233" s="663">
        <f>(M233/I233)*100</f>
        <v>1.5150220703403106</v>
      </c>
      <c r="K233" s="891">
        <v>2.66</v>
      </c>
      <c r="L233" s="901">
        <v>4</v>
      </c>
      <c r="M233" s="654">
        <f>K233*L233</f>
        <v>10.64</v>
      </c>
      <c r="N233" s="884" t="s">
        <v>325</v>
      </c>
      <c r="O233" s="747">
        <v>2.46</v>
      </c>
      <c r="P233" s="875">
        <v>43886</v>
      </c>
      <c r="Q233" s="875">
        <v>43908</v>
      </c>
      <c r="R233" s="654">
        <f>(K233-O233)/O233*100</f>
        <v>8.1300813008130142</v>
      </c>
      <c r="S233" s="714">
        <f>IF(INDEX(Historical!$D$7:$D$1277,MATCH(B233,Historical!$B$7:$B$1301,0))=0,"n/a",(INDEX(Historical!$C$7:$C$1279,MATCH(B233,Historical!$B$7:$B$1301,0))/INDEX(Historical!$D$7:$D$1277,MATCH(B233,Historical!$B$7:$B$1301,0))-1)*100)</f>
        <v>7.8947368421052655</v>
      </c>
      <c r="T233" s="714">
        <f>IF(INDEX(Historical!$F$7:$F$1270,MATCH(B233,Historical!$B$7:$B$1301,0))=0,"n/a",((INDEX(Historical!$C$7:$C$1279,MATCH(B233,Historical!$B$7:$B$1301,0))/INDEX(Historical!$F$7:$F$1270,MATCH(B233,Historical!$B$7:$B$1301,0)))^(1/3)-1)*100)</f>
        <v>12.020890175248811</v>
      </c>
      <c r="U233" s="714" t="str">
        <f>IF(INDEX(Historical!$H$7:$H$1270,MATCH(B233,Historical!$B$7:$B$1301,0))=0,"n/a",((INDEX(Historical!$C$7:$C$1279,MATCH(B233,Historical!$B$7:$B$1301,0))/INDEX(Historical!$H$7:$H$1270,MATCH(B233,Historical!$B$7:$B$1301,0)))^(1/5)-1)*100)</f>
        <v>n/a</v>
      </c>
      <c r="V233" s="714" t="str">
        <f>IF(INDEX(Historical!$O$7:$O$1270,MATCH(B233,Historical!$B$7:$B$1301,0))=0,"n/a",((INDEX(Historical!$C$7:$C$1279,MATCH(B233,Historical!$B$7:$B$1301,0))/INDEX(Historical!$O$7:$O$1270,MATCH(B233,Historical!$B$7:$B$1301,0)))^(1/10)-1)*100)</f>
        <v>n/a</v>
      </c>
      <c r="W233" s="715" t="str">
        <f>IF(OR(U233&lt;=0,U233="n/a",V233&lt;=0,V233="n/a"),"n/a",U233/V233)</f>
        <v>n/a</v>
      </c>
      <c r="X233" s="716" t="str">
        <f>IF(OR(AJ233&lt;=0,AJ233="n/a",U233&lt;=0,U233="n/a"),"n/a",U233/AJ233)</f>
        <v>n/a</v>
      </c>
      <c r="Y233" s="890"/>
      <c r="Z233" s="663">
        <f>IF(OR(AC233&lt;0.01,AC233="n/a"),"n/a",M233/AC233*100)</f>
        <v>179.12457912457913</v>
      </c>
      <c r="AA233" s="900">
        <f>IF(OR(AC233&lt;0.01,AC233="n/a"),"n/a",I233/AC233)</f>
        <v>118.23232323232321</v>
      </c>
      <c r="AB233" s="901">
        <v>12</v>
      </c>
      <c r="AC233" s="879">
        <v>5.94</v>
      </c>
      <c r="AD233" s="879">
        <v>5.2</v>
      </c>
      <c r="AE233" s="879">
        <v>10.97</v>
      </c>
      <c r="AF233" s="879">
        <v>6.8</v>
      </c>
      <c r="AG233" s="879">
        <v>5.8000000000000007</v>
      </c>
      <c r="AH233" s="879">
        <v>33.900000000000006</v>
      </c>
      <c r="AI233" s="879">
        <v>30.459999999999997</v>
      </c>
      <c r="AJ233" s="879">
        <v>26.5</v>
      </c>
      <c r="AK233" s="879">
        <v>22.3</v>
      </c>
      <c r="AL233" s="892">
        <v>61890</v>
      </c>
      <c r="AM233" s="886">
        <v>0.3</v>
      </c>
      <c r="AN233" s="879">
        <v>1.35</v>
      </c>
      <c r="AO233" s="753" t="str">
        <f>IF(U233="n/a","n/a",IF(AA233&lt;0,"n/a",IF(AA233="n/a","n/a",J233+U233-AA233)))</f>
        <v>n/a</v>
      </c>
      <c r="AP233" s="754" t="str">
        <f>IF(U233="n/a","n/a",J233+U233)</f>
        <v>n/a</v>
      </c>
      <c r="AQ233" s="902">
        <f>IF(OR(AC233&lt;0.01,AF233="n/a"),"n/a",(I233/SQRT(22.5*AC233*(I233/AF233))-1)*100)</f>
        <v>497.76613709517522</v>
      </c>
      <c r="AR233" s="663">
        <f>INDEX(Historical!$C$7:$C$1279,MATCH(B233,Historical!$B$7:$B$1301,0))*IF(AH233="n/a",1.03,IF(AH233&lt;0,1.01,IF(AH233&gt;10,1.1,(1+AH233/100))))</f>
        <v>10.824</v>
      </c>
      <c r="AS233" s="900">
        <f>IF($AI233="n/a",1.03*AR233,IF($AI233&lt;0,1.01*AR233,IF($AI233&gt;10,1.1*AR233,(1+$AI233/100)*AR233)))</f>
        <v>11.906400000000001</v>
      </c>
      <c r="AT233" s="900">
        <f>IF($AK233="n/a",1.03*AS233,IF($AK233&lt;0,1.01*AS233,IF($AK233&gt;10,1.1*AS233,(1+$AK233/100)*AS233)))</f>
        <v>13.097040000000003</v>
      </c>
      <c r="AU233" s="900">
        <f>IF($AK233="n/a",1.03*AT233,IF($AK233&lt;0,1.01*AT233,IF($AK233&gt;10,1.1*AT233,(1+$AK233/100)*AT233)))</f>
        <v>14.406744000000005</v>
      </c>
      <c r="AV233" s="900">
        <f>IF($AK233="n/a",1.03*AU233,IF($AK233&lt;0,1.01*AU233,IF($AK233&gt;10,1.1*AU233,(1+$AK233/100)*AU233)))</f>
        <v>15.847418400000008</v>
      </c>
      <c r="AW233" s="663">
        <f>SUM(AR233:AV233)</f>
        <v>66.081602400000023</v>
      </c>
      <c r="AX233" s="761">
        <f>AW233/I233*100</f>
        <v>9.409312601452374</v>
      </c>
      <c r="AY233" s="948">
        <v>0.42</v>
      </c>
      <c r="AZ233" s="886">
        <v>46.96</v>
      </c>
      <c r="BA233" s="886">
        <v>-2.23</v>
      </c>
      <c r="BB233" s="886">
        <v>3.15</v>
      </c>
      <c r="BC233" s="886">
        <v>15.340000000000002</v>
      </c>
      <c r="BE233" s="635">
        <v>2015</v>
      </c>
      <c r="BF233" s="912">
        <f>IF(BE233&gt;2008,0,IF(BE233&gt;2001,1,IF(BE233&gt;1990,2,IF(BE233&gt;1980,3,IF(BE233&gt;1973,4,IF(BE233&gt;1970,5,IF(BE233&gt;1960,6,IF(BE233&gt;1958,7,IF(BE233&gt;1953,8,9)))))))))</f>
        <v>0</v>
      </c>
      <c r="BG233" s="896">
        <v>2.1999999999999997</v>
      </c>
    </row>
    <row r="234" spans="1:59" ht="11.25" customHeight="1" x14ac:dyDescent="0.2">
      <c r="A234" s="885" t="s">
        <v>221</v>
      </c>
      <c r="B234" s="889" t="s">
        <v>222</v>
      </c>
      <c r="C234" s="946" t="s">
        <v>108</v>
      </c>
      <c r="D234" s="946" t="s">
        <v>118</v>
      </c>
      <c r="E234" s="746">
        <v>30</v>
      </c>
      <c r="F234" s="1185">
        <v>91</v>
      </c>
      <c r="G234" s="1199" t="s">
        <v>106</v>
      </c>
      <c r="H234" s="1199" t="s">
        <v>106</v>
      </c>
      <c r="I234" s="879">
        <v>191.9</v>
      </c>
      <c r="J234" s="663">
        <f>(M234/I234)*100</f>
        <v>2.0114643043251692</v>
      </c>
      <c r="K234" s="898">
        <v>0.96499999999999997</v>
      </c>
      <c r="L234" s="901">
        <v>4</v>
      </c>
      <c r="M234" s="654">
        <f>K234*L234</f>
        <v>3.86</v>
      </c>
      <c r="N234" s="884" t="s">
        <v>223</v>
      </c>
      <c r="O234" s="748">
        <v>0.9</v>
      </c>
      <c r="P234" s="875">
        <v>43835</v>
      </c>
      <c r="Q234" s="875">
        <v>43851</v>
      </c>
      <c r="R234" s="654">
        <f>(K234-O234)/O234*100</f>
        <v>7.2222222222222161</v>
      </c>
      <c r="S234" s="714">
        <f>IF(INDEX(Historical!$D$7:$D$1277,MATCH(B234,Historical!$B$7:$B$1301,0))=0,"n/a",(INDEX(Historical!$C$7:$C$1279,MATCH(B234,Historical!$B$7:$B$1301,0))/INDEX(Historical!$D$7:$D$1277,MATCH(B234,Historical!$B$7:$B$1301,0))-1)*100)</f>
        <v>7.1428571428571397</v>
      </c>
      <c r="T234" s="714">
        <f>IF(INDEX(Historical!$F$7:$F$1270,MATCH(B234,Historical!$B$7:$B$1301,0))=0,"n/a",((INDEX(Historical!$C$7:$C$1279,MATCH(B234,Historical!$B$7:$B$1301,0))/INDEX(Historical!$F$7:$F$1270,MATCH(B234,Historical!$B$7:$B$1301,0)))^(1/3)-1)*100)</f>
        <v>7.2275911569341433</v>
      </c>
      <c r="U234" s="714">
        <f>IF(INDEX(Historical!$H$7:$H$1270,MATCH(B234,Historical!$B$7:$B$1301,0))=0,"n/a",((INDEX(Historical!$C$7:$C$1279,MATCH(B234,Historical!$B$7:$B$1301,0))/INDEX(Historical!$H$7:$H$1270,MATCH(B234,Historical!$B$7:$B$1301,0)))^(1/5)-1)*100)</f>
        <v>7.2244326173546369</v>
      </c>
      <c r="V234" s="714">
        <f>IF(INDEX(Historical!$O$7:$O$1270,MATCH(B234,Historical!$B$7:$B$1301,0))=0,"n/a",((INDEX(Historical!$C$7:$C$1279,MATCH(B234,Historical!$B$7:$B$1301,0))/INDEX(Historical!$O$7:$O$1270,MATCH(B234,Historical!$B$7:$B$1301,0)))^(1/10)-1)*100)</f>
        <v>7.1773462536293131</v>
      </c>
      <c r="W234" s="715">
        <f>IF(OR(U234&lt;=0,U234="n/a",V234&lt;=0,V234="n/a"),"n/a",U234/V234)</f>
        <v>1.0065604141226312</v>
      </c>
      <c r="X234" s="716">
        <f>IF(OR(AJ234&lt;=0,AJ234="n/a",U234&lt;=0,U234="n/a"),"n/a",U234/AJ234)</f>
        <v>0.52733084798209029</v>
      </c>
      <c r="Y234" s="673"/>
      <c r="Z234" s="663">
        <f>IF(OR(AC234&lt;0.01,AC234="n/a"),"n/a",M234/AC234*100)</f>
        <v>74.951456310679603</v>
      </c>
      <c r="AA234" s="900">
        <f>IF(OR(AC234&lt;0.01,AC234="n/a"),"n/a",I234/AC234)</f>
        <v>37.262135922330096</v>
      </c>
      <c r="AB234" s="901">
        <v>12</v>
      </c>
      <c r="AC234" s="879">
        <v>5.15</v>
      </c>
      <c r="AD234" s="879">
        <v>3.66</v>
      </c>
      <c r="AE234" s="879">
        <v>3.52</v>
      </c>
      <c r="AF234" s="879">
        <v>8.82</v>
      </c>
      <c r="AG234" s="879">
        <v>27.1</v>
      </c>
      <c r="AH234" s="879">
        <v>9.9</v>
      </c>
      <c r="AI234" s="879">
        <v>10.47</v>
      </c>
      <c r="AJ234" s="879">
        <v>13.700000000000001</v>
      </c>
      <c r="AK234" s="879">
        <v>10</v>
      </c>
      <c r="AL234" s="892">
        <v>8800</v>
      </c>
      <c r="AM234" s="886">
        <v>0.8</v>
      </c>
      <c r="AN234" s="879">
        <v>0.09</v>
      </c>
      <c r="AO234" s="753">
        <f>IF(U234="n/a","n/a",IF(AA234&lt;0,"n/a",IF(AA234="n/a","n/a",J234+U234-AA234)))</f>
        <v>-28.026239000650289</v>
      </c>
      <c r="AP234" s="754">
        <f>IF(U234="n/a","n/a",J234+U234)</f>
        <v>9.2358969216798066</v>
      </c>
      <c r="AQ234" s="902">
        <f>IF(OR(AC234&lt;0.01,AF234="n/a"),"n/a",(I234/SQRT(22.5*AC234*(I234/AF234))-1)*100)</f>
        <v>282.18787633248388</v>
      </c>
      <c r="AR234" s="663">
        <f>INDEX(Historical!$C$7:$C$1279,MATCH(B234,Historical!$B$7:$B$1301,0))*IF(AH234="n/a",1.03,IF(AH234&lt;0,1.01,IF(AH234&gt;10,1.1,(1+AH234/100))))</f>
        <v>3.9563999999999999</v>
      </c>
      <c r="AS234" s="900">
        <f>IF($AI234="n/a",1.03*AR234,IF($AI234&lt;0,1.01*AR234,IF($AI234&gt;10,1.1*AR234,(1+$AI234/100)*AR234)))</f>
        <v>4.3520400000000006</v>
      </c>
      <c r="AT234" s="900">
        <f>IF($AK234="n/a",1.03*AS234,IF($AK234&lt;0,1.01*AS234,IF($AK234&gt;10,1.1*AS234,(1+$AK234/100)*AS234)))</f>
        <v>4.7872440000000012</v>
      </c>
      <c r="AU234" s="900">
        <f>IF($AK234="n/a",1.03*AT234,IF($AK234&lt;0,1.01*AT234,IF($AK234&gt;10,1.1*AT234,(1+$AK234/100)*AT234)))</f>
        <v>5.265968400000002</v>
      </c>
      <c r="AV234" s="900">
        <f>IF($AK234="n/a",1.03*AU234,IF($AK234&lt;0,1.01*AU234,IF($AK234&gt;10,1.1*AU234,(1+$AK234/100)*AU234)))</f>
        <v>5.7925652400000027</v>
      </c>
      <c r="AW234" s="663">
        <f>SUM(AR234:AV234)</f>
        <v>24.154217640000006</v>
      </c>
      <c r="AX234" s="761">
        <f>AW234/I234*100</f>
        <v>12.586877352787912</v>
      </c>
      <c r="AY234" s="948">
        <v>0.53</v>
      </c>
      <c r="AZ234" s="886">
        <v>47.39</v>
      </c>
      <c r="BA234" s="886">
        <v>-28.99</v>
      </c>
      <c r="BB234" s="886">
        <v>7.75</v>
      </c>
      <c r="BC234" s="886">
        <v>11.12</v>
      </c>
      <c r="BE234" s="635">
        <v>1991</v>
      </c>
      <c r="BF234" s="912">
        <f>IF(BE234&gt;2008,0,IF(BE234&gt;2001,1,IF(BE234&gt;1990,2,IF(BE234&gt;1980,3,IF(BE234&gt;1973,4,IF(BE234&gt;1970,5,IF(BE234&gt;1960,6,IF(BE234&gt;1958,7,IF(BE234&gt;1953,8,9)))))))))</f>
        <v>2</v>
      </c>
      <c r="BG234" s="896">
        <v>15.4</v>
      </c>
    </row>
    <row r="235" spans="1:59" ht="11.25" customHeight="1" x14ac:dyDescent="0.2">
      <c r="A235" s="877" t="s">
        <v>572</v>
      </c>
      <c r="B235" s="889" t="s">
        <v>573</v>
      </c>
      <c r="C235" s="946" t="s">
        <v>131</v>
      </c>
      <c r="D235" s="946" t="s">
        <v>4335</v>
      </c>
      <c r="E235" s="746">
        <v>22</v>
      </c>
      <c r="F235" s="1185">
        <v>155</v>
      </c>
      <c r="G235" s="1157" t="s">
        <v>37</v>
      </c>
      <c r="H235" s="1157" t="s">
        <v>115</v>
      </c>
      <c r="I235" s="888">
        <v>83.27</v>
      </c>
      <c r="J235" s="663">
        <f>(M235/I235)*100</f>
        <v>2.7260718145790803</v>
      </c>
      <c r="K235" s="898">
        <v>0.5675</v>
      </c>
      <c r="L235" s="901">
        <v>4</v>
      </c>
      <c r="M235" s="654">
        <f>K235*L235</f>
        <v>2.27</v>
      </c>
      <c r="N235" s="884" t="s">
        <v>355</v>
      </c>
      <c r="O235" s="748">
        <v>0.53500000000000003</v>
      </c>
      <c r="P235" s="875">
        <v>43893</v>
      </c>
      <c r="Q235" s="875">
        <v>43921</v>
      </c>
      <c r="R235" s="654">
        <f>(K235-O235)/O235*100</f>
        <v>6.0747663551401816</v>
      </c>
      <c r="S235" s="714">
        <f>IF(INDEX(Historical!$D$7:$D$1277,MATCH(B235,Historical!$B$7:$B$1301,0))=0,"n/a",(INDEX(Historical!$C$7:$C$1279,MATCH(B235,Historical!$B$7:$B$1301,0))/INDEX(Historical!$D$7:$D$1277,MATCH(B235,Historical!$B$7:$B$1301,0))-1)*100)</f>
        <v>5.9405940594059459</v>
      </c>
      <c r="T235" s="714">
        <f>IF(INDEX(Historical!$F$7:$F$1270,MATCH(B235,Historical!$B$7:$B$1301,0))=0,"n/a",((INDEX(Historical!$C$7:$C$1279,MATCH(B235,Historical!$B$7:$B$1301,0))/INDEX(Historical!$F$7:$F$1270,MATCH(B235,Historical!$B$7:$B$1301,0)))^(1/3)-1)*100)</f>
        <v>6.3321487987848757</v>
      </c>
      <c r="U235" s="714">
        <f>IF(INDEX(Historical!$H$7:$H$1270,MATCH(B235,Historical!$B$7:$B$1301,0))=0,"n/a",((INDEX(Historical!$C$7:$C$1279,MATCH(B235,Historical!$B$7:$B$1301,0))/INDEX(Historical!$H$7:$H$1270,MATCH(B235,Historical!$B$7:$B$1301,0)))^(1/5)-1)*100)</f>
        <v>6.3904936927190237</v>
      </c>
      <c r="V235" s="714">
        <f>IF(INDEX(Historical!$O$7:$O$1270,MATCH(B235,Historical!$B$7:$B$1301,0))=0,"n/a",((INDEX(Historical!$C$7:$C$1279,MATCH(B235,Historical!$B$7:$B$1301,0))/INDEX(Historical!$O$7:$O$1270,MATCH(B235,Historical!$B$7:$B$1301,0)))^(1/10)-1)*100)</f>
        <v>8.4598543293490369</v>
      </c>
      <c r="W235" s="715">
        <f>IF(OR(U235&lt;=0,U235="n/a",V235&lt;=0,V235="n/a"),"n/a",U235/V235)</f>
        <v>0.75539051193222551</v>
      </c>
      <c r="X235" s="716">
        <f>IF(OR(AJ235&lt;=0,AJ235="n/a",U235&lt;=0,U235="n/a"),"n/a",U235/AJ235)</f>
        <v>3.7591139368935429</v>
      </c>
      <c r="Y235" s="670"/>
      <c r="Z235" s="663">
        <f>IF(OR(AC235&lt;0.01,AC235="n/a"),"n/a",M235/AC235*100)</f>
        <v>79.649122807017548</v>
      </c>
      <c r="AA235" s="900">
        <f>IF(OR(AC235&lt;0.01,AC235="n/a"),"n/a",I235/AC235)</f>
        <v>29.217543859649119</v>
      </c>
      <c r="AB235" s="901">
        <v>12</v>
      </c>
      <c r="AC235" s="879">
        <v>2.85</v>
      </c>
      <c r="AD235" s="879">
        <v>4.93</v>
      </c>
      <c r="AE235" s="879">
        <v>3.38</v>
      </c>
      <c r="AF235" s="879">
        <v>2.08</v>
      </c>
      <c r="AG235" s="879">
        <v>7.5</v>
      </c>
      <c r="AH235" s="881">
        <v>-13.8</v>
      </c>
      <c r="AI235" s="881">
        <v>6.52</v>
      </c>
      <c r="AJ235" s="879">
        <v>1.7000000000000002</v>
      </c>
      <c r="AK235" s="879">
        <v>5.92</v>
      </c>
      <c r="AL235" s="892">
        <v>28640</v>
      </c>
      <c r="AM235" s="886">
        <v>0.3</v>
      </c>
      <c r="AN235" s="879">
        <v>1.19</v>
      </c>
      <c r="AO235" s="753">
        <f>IF(U235="n/a","n/a",IF(AA235&lt;0,"n/a",IF(AA235="n/a","n/a",J235+U235-AA235)))</f>
        <v>-20.100978352351014</v>
      </c>
      <c r="AP235" s="754">
        <f>IF(U235="n/a","n/a",J235+U235)</f>
        <v>9.1165655072981036</v>
      </c>
      <c r="AQ235" s="902">
        <f>IF(OR(AC235&lt;0.01,AF235="n/a"),"n/a",(I235/SQRT(22.5*AC235*(I235/AF235))-1)*100)</f>
        <v>64.347181604566998</v>
      </c>
      <c r="AR235" s="663">
        <f>INDEX(Historical!$C$7:$C$1279,MATCH(B235,Historical!$B$7:$B$1301,0))*IF(AH235="n/a",1.03,IF(AH235&lt;0,1.01,IF(AH235&gt;10,1.1,(1+AH235/100))))</f>
        <v>2.1614</v>
      </c>
      <c r="AS235" s="900">
        <f>IF($AI235="n/a",1.03*AR235,IF($AI235&lt;0,1.01*AR235,IF($AI235&gt;10,1.1*AR235,(1+$AI235/100)*AR235)))</f>
        <v>2.30232328</v>
      </c>
      <c r="AT235" s="900">
        <f>IF($AK235="n/a",1.03*AS235,IF($AK235&lt;0,1.01*AS235,IF($AK235&gt;10,1.1*AS235,(1+$AK235/100)*AS235)))</f>
        <v>2.4386208181759996</v>
      </c>
      <c r="AU235" s="900">
        <f>IF($AK235="n/a",1.03*AT235,IF($AK235&lt;0,1.01*AT235,IF($AK235&gt;10,1.1*AT235,(1+$AK235/100)*AT235)))</f>
        <v>2.5829871706120184</v>
      </c>
      <c r="AV235" s="900">
        <f>IF($AK235="n/a",1.03*AU235,IF($AK235&lt;0,1.01*AU235,IF($AK235&gt;10,1.1*AU235,(1+$AK235/100)*AU235)))</f>
        <v>2.7359000111122498</v>
      </c>
      <c r="AW235" s="663">
        <f>SUM(AR235:AV235)</f>
        <v>12.221231279900268</v>
      </c>
      <c r="AX235" s="761">
        <f>AW235/I235*100</f>
        <v>14.676631776030105</v>
      </c>
      <c r="AY235" s="948">
        <v>0.36</v>
      </c>
      <c r="AZ235" s="886">
        <v>37.21</v>
      </c>
      <c r="BA235" s="886">
        <v>-16.239999999999998</v>
      </c>
      <c r="BB235" s="886">
        <v>1.06</v>
      </c>
      <c r="BC235" s="886">
        <v>-1.46</v>
      </c>
      <c r="BE235" s="635">
        <v>1999</v>
      </c>
      <c r="BF235" s="912">
        <f>IF(BE235&gt;2008,0,IF(BE235&gt;2001,1,IF(BE235&gt;1990,2,IF(BE235&gt;1980,3,IF(BE235&gt;1973,4,IF(BE235&gt;1970,5,IF(BE235&gt;1960,6,IF(BE235&gt;1958,7,IF(BE235&gt;1953,8,9)))))))))</f>
        <v>2</v>
      </c>
      <c r="BG235" s="896">
        <v>2.2999999999999998</v>
      </c>
    </row>
    <row r="236" spans="1:59" ht="11.25" customHeight="1" x14ac:dyDescent="0.2">
      <c r="A236" s="877" t="s">
        <v>567</v>
      </c>
      <c r="B236" s="889" t="s">
        <v>568</v>
      </c>
      <c r="C236" s="946" t="s">
        <v>4325</v>
      </c>
      <c r="D236" s="946" t="s">
        <v>4326</v>
      </c>
      <c r="E236" s="746">
        <v>26</v>
      </c>
      <c r="F236" s="1185">
        <v>128</v>
      </c>
      <c r="G236" s="1182" t="s">
        <v>37</v>
      </c>
      <c r="H236" s="1182" t="s">
        <v>115</v>
      </c>
      <c r="I236" s="879">
        <v>229.17</v>
      </c>
      <c r="J236" s="663">
        <f>(M236/I236)*100</f>
        <v>3.6261290744861894</v>
      </c>
      <c r="K236" s="898">
        <v>2.0775000000000001</v>
      </c>
      <c r="L236" s="901">
        <v>4</v>
      </c>
      <c r="M236" s="654">
        <f>K236*L236</f>
        <v>8.31</v>
      </c>
      <c r="N236" s="884" t="s">
        <v>218</v>
      </c>
      <c r="O236" s="748">
        <v>1.95</v>
      </c>
      <c r="P236" s="875">
        <v>43920</v>
      </c>
      <c r="Q236" s="875">
        <v>43936</v>
      </c>
      <c r="R236" s="654">
        <f>(K236-O236)/O236*100</f>
        <v>6.5384615384615472</v>
      </c>
      <c r="S236" s="714">
        <f>IF(INDEX(Historical!$D$7:$D$1277,MATCH(B236,Historical!$B$7:$B$1301,0))=0,"n/a",(INDEX(Historical!$C$7:$C$1279,MATCH(B236,Historical!$B$7:$B$1301,0))/INDEX(Historical!$D$7:$D$1277,MATCH(B236,Historical!$B$7:$B$1301,0))-1)*100)</f>
        <v>5.184174624829474</v>
      </c>
      <c r="T236" s="714">
        <f>IF(INDEX(Historical!$F$7:$F$1270,MATCH(B236,Historical!$B$7:$B$1301,0))=0,"n/a",((INDEX(Historical!$C$7:$C$1279,MATCH(B236,Historical!$B$7:$B$1301,0))/INDEX(Historical!$F$7:$F$1270,MATCH(B236,Historical!$B$7:$B$1301,0)))^(1/3)-1)*100)</f>
        <v>7.3058163272460952</v>
      </c>
      <c r="U236" s="714">
        <f>IF(INDEX(Historical!$H$7:$H$1270,MATCH(B236,Historical!$B$7:$B$1301,0))=0,"n/a",((INDEX(Historical!$C$7:$C$1279,MATCH(B236,Historical!$B$7:$B$1301,0))/INDEX(Historical!$H$7:$H$1270,MATCH(B236,Historical!$B$7:$B$1301,0)))^(1/5)-1)*100)</f>
        <v>8.9607621082625766</v>
      </c>
      <c r="V236" s="714">
        <f>IF(INDEX(Historical!$O$7:$O$1270,MATCH(B236,Historical!$B$7:$B$1301,0))=0,"n/a",((INDEX(Historical!$C$7:$C$1279,MATCH(B236,Historical!$B$7:$B$1301,0))/INDEX(Historical!$O$7:$O$1270,MATCH(B236,Historical!$B$7:$B$1301,0)))^(1/10)-1)*100)</f>
        <v>6.4930475603180993</v>
      </c>
      <c r="W236" s="715">
        <f>IF(OR(U236&lt;=0,U236="n/a",V236&lt;=0,V236="n/a"),"n/a",U236/V236)</f>
        <v>1.3800549010338039</v>
      </c>
      <c r="X236" s="716">
        <f>IF(OR(AJ236&lt;=0,AJ236="n/a",U236&lt;=0,U236="n/a"),"n/a",U236/AJ236)</f>
        <v>0.33942280713115819</v>
      </c>
      <c r="Y236" s="889"/>
      <c r="Z236" s="663">
        <f>IF(OR(AC236&lt;0.01,AC236="n/a"),"n/a",M236/AC236*100)</f>
        <v>86.382536382536387</v>
      </c>
      <c r="AA236" s="900">
        <f>IF(OR(AC236&lt;0.01,AC236="n/a"),"n/a",I236/AC236)</f>
        <v>23.822245322245323</v>
      </c>
      <c r="AB236" s="901">
        <v>12</v>
      </c>
      <c r="AC236" s="879">
        <v>9.6199999999999992</v>
      </c>
      <c r="AD236" s="879">
        <v>2.98</v>
      </c>
      <c r="AE236" s="879">
        <v>10.1</v>
      </c>
      <c r="AF236" s="879">
        <v>2.4</v>
      </c>
      <c r="AG236" s="879">
        <v>10.199999999999999</v>
      </c>
      <c r="AH236" s="879">
        <v>12.8</v>
      </c>
      <c r="AI236" s="879">
        <v>-42.74</v>
      </c>
      <c r="AJ236" s="879">
        <v>26.400000000000002</v>
      </c>
      <c r="AK236" s="879">
        <v>7.9</v>
      </c>
      <c r="AL236" s="892">
        <v>15110</v>
      </c>
      <c r="AM236" s="886">
        <v>0.1</v>
      </c>
      <c r="AN236" s="879">
        <v>1.04</v>
      </c>
      <c r="AO236" s="753">
        <f>IF(U236="n/a","n/a",IF(AA236&lt;0,"n/a",IF(AA236="n/a","n/a",J236+U236-AA236)))</f>
        <v>-11.235354139496557</v>
      </c>
      <c r="AP236" s="754">
        <f>IF(U236="n/a","n/a",J236+U236)</f>
        <v>12.586891182748765</v>
      </c>
      <c r="AQ236" s="902">
        <f>IF(OR(AC236&lt;0.01,AF236="n/a"),"n/a",(I236/SQRT(22.5*AC236*(I236/AF236))-1)*100)</f>
        <v>59.406383217219407</v>
      </c>
      <c r="AR236" s="663">
        <f>INDEX(Historical!$C$7:$C$1279,MATCH(B236,Historical!$B$7:$B$1301,0))*IF(AH236="n/a",1.03,IF(AH236&lt;0,1.01,IF(AH236&gt;10,1.1,(1+AH236/100))))</f>
        <v>8.4809999999999999</v>
      </c>
      <c r="AS236" s="900">
        <f>IF($AI236="n/a",1.03*AR236,IF($AI236&lt;0,1.01*AR236,IF($AI236&gt;10,1.1*AR236,(1+$AI236/100)*AR236)))</f>
        <v>8.5658100000000008</v>
      </c>
      <c r="AT236" s="900">
        <f>IF($AK236="n/a",1.03*AS236,IF($AK236&lt;0,1.01*AS236,IF($AK236&gt;10,1.1*AS236,(1+$AK236/100)*AS236)))</f>
        <v>9.242508990000001</v>
      </c>
      <c r="AU236" s="900">
        <f>IF($AK236="n/a",1.03*AT236,IF($AK236&lt;0,1.01*AT236,IF($AK236&gt;10,1.1*AT236,(1+$AK236/100)*AT236)))</f>
        <v>9.972667200210001</v>
      </c>
      <c r="AV236" s="900">
        <f>IF($AK236="n/a",1.03*AU236,IF($AK236&lt;0,1.01*AU236,IF($AK236&gt;10,1.1*AU236,(1+$AK236/100)*AU236)))</f>
        <v>10.760507909026591</v>
      </c>
      <c r="AW236" s="663">
        <f>SUM(AR236:AV236)</f>
        <v>47.022494099236596</v>
      </c>
      <c r="AX236" s="761">
        <f>AW236/I236*100</f>
        <v>20.518608063549593</v>
      </c>
      <c r="AY236" s="948">
        <v>0.69</v>
      </c>
      <c r="AZ236" s="886">
        <v>30.349999999999998</v>
      </c>
      <c r="BA236" s="886">
        <v>-31.419999999999998</v>
      </c>
      <c r="BB236" s="886">
        <v>-5.56</v>
      </c>
      <c r="BC236" s="886">
        <v>-19.34</v>
      </c>
      <c r="BE236" s="635">
        <v>1995</v>
      </c>
      <c r="BF236" s="912">
        <f>IF(BE236&gt;2008,0,IF(BE236&gt;2001,1,IF(BE236&gt;1990,2,IF(BE236&gt;1980,3,IF(BE236&gt;1973,4,IF(BE236&gt;1970,5,IF(BE236&gt;1960,6,IF(BE236&gt;1958,7,IF(BE236&gt;1953,8,9)))))))))</f>
        <v>2</v>
      </c>
      <c r="BG236" s="896">
        <v>4.9000000000000004</v>
      </c>
    </row>
    <row r="237" spans="1:59" ht="11.25" customHeight="1" x14ac:dyDescent="0.2">
      <c r="A237" s="877" t="s">
        <v>1133</v>
      </c>
      <c r="B237" s="889" t="s">
        <v>1134</v>
      </c>
      <c r="C237" s="946" t="s">
        <v>112</v>
      </c>
      <c r="D237" s="946" t="s">
        <v>4369</v>
      </c>
      <c r="E237" s="746">
        <v>11</v>
      </c>
      <c r="F237" s="1185">
        <v>315</v>
      </c>
      <c r="G237" s="1185" t="s">
        <v>115</v>
      </c>
      <c r="H237" s="1185" t="s">
        <v>115</v>
      </c>
      <c r="I237" s="888">
        <v>87.48</v>
      </c>
      <c r="J237" s="663">
        <f>(M237/I237)*100</f>
        <v>3.3379058070416092</v>
      </c>
      <c r="K237" s="891">
        <v>0.73</v>
      </c>
      <c r="L237" s="901">
        <v>4</v>
      </c>
      <c r="M237" s="654">
        <f>K237*L237</f>
        <v>2.92</v>
      </c>
      <c r="N237" s="884" t="s">
        <v>595</v>
      </c>
      <c r="O237" s="747">
        <v>0.71</v>
      </c>
      <c r="P237" s="875">
        <v>43902</v>
      </c>
      <c r="Q237" s="875">
        <v>43917</v>
      </c>
      <c r="R237" s="654">
        <f>(K237-O237)/O237*100</f>
        <v>2.8169014084507067</v>
      </c>
      <c r="S237" s="714">
        <f>IF(INDEX(Historical!$D$7:$D$1277,MATCH(B237,Historical!$B$7:$B$1301,0))=0,"n/a",(INDEX(Historical!$C$7:$C$1279,MATCH(B237,Historical!$B$7:$B$1301,0))/INDEX(Historical!$D$7:$D$1277,MATCH(B237,Historical!$B$7:$B$1301,0))-1)*100)</f>
        <v>7.575757575757569</v>
      </c>
      <c r="T237" s="714">
        <f>IF(INDEX(Historical!$F$7:$F$1270,MATCH(B237,Historical!$B$7:$B$1301,0))=0,"n/a",((INDEX(Historical!$C$7:$C$1279,MATCH(B237,Historical!$B$7:$B$1301,0))/INDEX(Historical!$F$7:$F$1270,MATCH(B237,Historical!$B$7:$B$1301,0)))^(1/3)-1)*100)</f>
        <v>7.5955965238099665</v>
      </c>
      <c r="U237" s="714">
        <f>IF(INDEX(Historical!$H$7:$H$1270,MATCH(B237,Historical!$B$7:$B$1301,0))=0,"n/a",((INDEX(Historical!$C$7:$C$1279,MATCH(B237,Historical!$B$7:$B$1301,0))/INDEX(Historical!$H$7:$H$1270,MATCH(B237,Historical!$B$7:$B$1301,0)))^(1/5)-1)*100)</f>
        <v>7.6991941498149918</v>
      </c>
      <c r="V237" s="714">
        <f>IF(INDEX(Historical!$O$7:$O$1270,MATCH(B237,Historical!$B$7:$B$1301,0))=0,"n/a",((INDEX(Historical!$C$7:$C$1279,MATCH(B237,Historical!$B$7:$B$1301,0))/INDEX(Historical!$O$7:$O$1270,MATCH(B237,Historical!$B$7:$B$1301,0)))^(1/10)-1)*100)</f>
        <v>11.002263301204774</v>
      </c>
      <c r="W237" s="715">
        <f>IF(OR(U237&lt;=0,U237="n/a",V237&lt;=0,V237="n/a"),"n/a",U237/V237)</f>
        <v>0.69978275733247641</v>
      </c>
      <c r="X237" s="716">
        <f>IF(OR(AJ237&lt;=0,AJ237="n/a",U237&lt;=0,U237="n/a"),"n/a",U237/AJ237)</f>
        <v>1.1158252391036219</v>
      </c>
      <c r="Y237" s="675" t="s">
        <v>284</v>
      </c>
      <c r="Z237" s="663">
        <f>IF(OR(AC237&lt;0.01,AC237="n/a"),"n/a",M237/AC237*100)</f>
        <v>57.367387033398821</v>
      </c>
      <c r="AA237" s="900">
        <f>IF(OR(AC237&lt;0.01,AC237="n/a"),"n/a",I237/AC237)</f>
        <v>17.186640471512771</v>
      </c>
      <c r="AB237" s="901">
        <v>12</v>
      </c>
      <c r="AC237" s="879">
        <v>5.09</v>
      </c>
      <c r="AD237" s="879">
        <v>3.64</v>
      </c>
      <c r="AE237" s="879">
        <v>1.66</v>
      </c>
      <c r="AF237" s="879">
        <v>2.5</v>
      </c>
      <c r="AG237" s="879">
        <v>13.600000000000001</v>
      </c>
      <c r="AH237" s="879">
        <v>7.0000000000000009</v>
      </c>
      <c r="AI237" s="879">
        <v>29.270000000000003</v>
      </c>
      <c r="AJ237" s="879">
        <v>6.9</v>
      </c>
      <c r="AK237" s="879">
        <v>4.7</v>
      </c>
      <c r="AL237" s="892">
        <v>34750</v>
      </c>
      <c r="AM237" s="886">
        <v>0.2</v>
      </c>
      <c r="AN237" s="879">
        <v>0.59</v>
      </c>
      <c r="AO237" s="753">
        <f>IF(U237="n/a","n/a",IF(AA237&lt;0,"n/a",IF(AA237="n/a","n/a",J237+U237-AA237)))</f>
        <v>-6.1495405146561701</v>
      </c>
      <c r="AP237" s="754">
        <f>IF(U237="n/a","n/a",J237+U237)</f>
        <v>11.037099956856601</v>
      </c>
      <c r="AQ237" s="902">
        <f>IF(OR(AC237&lt;0.01,AF237="n/a"),"n/a",(I237/SQRT(22.5*AC237*(I237/AF237))-1)*100)</f>
        <v>38.189244120408091</v>
      </c>
      <c r="AR237" s="663">
        <f>INDEX(Historical!$C$7:$C$1279,MATCH(B237,Historical!$B$7:$B$1301,0))*IF(AH237="n/a",1.03,IF(AH237&lt;0,1.01,IF(AH237&gt;10,1.1,(1+AH237/100))))</f>
        <v>3.0388000000000002</v>
      </c>
      <c r="AS237" s="900">
        <f>IF($AI237="n/a",1.03*AR237,IF($AI237&lt;0,1.01*AR237,IF($AI237&gt;10,1.1*AR237,(1+$AI237/100)*AR237)))</f>
        <v>3.3426800000000005</v>
      </c>
      <c r="AT237" s="900">
        <f>IF($AK237="n/a",1.03*AS237,IF($AK237&lt;0,1.01*AS237,IF($AK237&gt;10,1.1*AS237,(1+$AK237/100)*AS237)))</f>
        <v>3.4997859600000005</v>
      </c>
      <c r="AU237" s="900">
        <f>IF($AK237="n/a",1.03*AT237,IF($AK237&lt;0,1.01*AT237,IF($AK237&gt;10,1.1*AT237,(1+$AK237/100)*AT237)))</f>
        <v>3.6642759001200003</v>
      </c>
      <c r="AV237" s="900">
        <f>IF($AK237="n/a",1.03*AU237,IF($AK237&lt;0,1.01*AU237,IF($AK237&gt;10,1.1*AU237,(1+$AK237/100)*AU237)))</f>
        <v>3.8364968674256401</v>
      </c>
      <c r="AW237" s="663">
        <f>SUM(AR237:AV237)</f>
        <v>17.382038727545641</v>
      </c>
      <c r="AX237" s="761">
        <f>AW237/I237*100</f>
        <v>19.869728769485185</v>
      </c>
      <c r="AY237" s="948">
        <v>1.1399999999999999</v>
      </c>
      <c r="AZ237" s="886">
        <v>55.069999999999993</v>
      </c>
      <c r="BA237" s="886">
        <v>-17.299999999999997</v>
      </c>
      <c r="BB237" s="886">
        <v>4.7300000000000004</v>
      </c>
      <c r="BC237" s="886">
        <v>0.12</v>
      </c>
      <c r="BE237" s="635">
        <v>2010</v>
      </c>
      <c r="BF237" s="912">
        <f>IF(BE237&gt;2008,0,IF(BE237&gt;2001,1,IF(BE237&gt;1990,2,IF(BE237&gt;1980,3,IF(BE237&gt;1973,4,IF(BE237&gt;1970,5,IF(BE237&gt;1960,6,IF(BE237&gt;1958,7,IF(BE237&gt;1953,8,9)))))))))</f>
        <v>0</v>
      </c>
      <c r="BG237" s="896">
        <v>6.7</v>
      </c>
    </row>
    <row r="238" spans="1:59" ht="11.25" customHeight="1" x14ac:dyDescent="0.2">
      <c r="A238" s="895" t="s">
        <v>4487</v>
      </c>
      <c r="B238" s="889" t="s">
        <v>4485</v>
      </c>
      <c r="C238" s="946" t="s">
        <v>131</v>
      </c>
      <c r="D238" s="946" t="s">
        <v>4335</v>
      </c>
      <c r="E238" s="746">
        <v>5</v>
      </c>
      <c r="F238" s="1185">
        <v>752</v>
      </c>
      <c r="G238" s="1141" t="s">
        <v>106</v>
      </c>
      <c r="H238" s="1141" t="s">
        <v>106</v>
      </c>
      <c r="I238" s="888">
        <v>93.81</v>
      </c>
      <c r="J238" s="663">
        <f>(M238/I238)*100</f>
        <v>3.9654621042532776</v>
      </c>
      <c r="K238" s="891">
        <v>0.93</v>
      </c>
      <c r="L238" s="901">
        <v>4</v>
      </c>
      <c r="M238" s="654">
        <f>K238*L238</f>
        <v>3.72</v>
      </c>
      <c r="N238" s="884" t="s">
        <v>4311</v>
      </c>
      <c r="O238" s="747">
        <v>0.91</v>
      </c>
      <c r="P238" s="875">
        <v>43775</v>
      </c>
      <c r="Q238" s="875">
        <v>43801</v>
      </c>
      <c r="R238" s="654">
        <f>(K238-O238)/O238*100</f>
        <v>2.1978021978021998</v>
      </c>
      <c r="S238" s="714">
        <f>IF(INDEX(Historical!$D$7:$D$1277,MATCH(B238,Historical!$B$7:$B$1301,0))=0,"n/a",(INDEX(Historical!$C$7:$C$1279,MATCH(B238,Historical!$B$7:$B$1301,0))/INDEX(Historical!$D$7:$D$1277,MATCH(B238,Historical!$B$7:$B$1301,0))-1)*100)</f>
        <v>2.2346368715083775</v>
      </c>
      <c r="T238" s="714">
        <f>IF(INDEX(Historical!$F$7:$F$1270,MATCH(B238,Historical!$B$7:$B$1301,0))=0,"n/a",((INDEX(Historical!$C$7:$C$1279,MATCH(B238,Historical!$B$7:$B$1301,0))/INDEX(Historical!$F$7:$F$1270,MATCH(B238,Historical!$B$7:$B$1301,0)))^(1/3)-1)*100)</f>
        <v>2.2865019087619176</v>
      </c>
      <c r="U238" s="714">
        <f>IF(INDEX(Historical!$H$7:$H$1270,MATCH(B238,Historical!$B$7:$B$1301,0))=0,"n/a",((INDEX(Historical!$C$7:$C$1279,MATCH(B238,Historical!$B$7:$B$1301,0))/INDEX(Historical!$H$7:$H$1270,MATCH(B238,Historical!$B$7:$B$1301,0)))^(1/5)-1)*100)</f>
        <v>1.9691033316582951</v>
      </c>
      <c r="V238" s="714">
        <f>IF(INDEX(Historical!$O$7:$O$1270,MATCH(B238,Historical!$B$7:$B$1301,0))=0,"n/a",((INDEX(Historical!$C$7:$C$1279,MATCH(B238,Historical!$B$7:$B$1301,0))/INDEX(Historical!$O$7:$O$1270,MATCH(B238,Historical!$B$7:$B$1301,0)))^(1/10)-1)*100)</f>
        <v>2.0084111217701706</v>
      </c>
      <c r="W238" s="715">
        <f>IF(OR(U238&lt;=0,U238="n/a",V238&lt;=0,V238="n/a"),"n/a",U238/V238)</f>
        <v>0.98042841443875772</v>
      </c>
      <c r="X238" s="716">
        <f>IF(OR(AJ238&lt;=0,AJ238="n/a",U238&lt;=0,U238="n/a"),"n/a",U238/AJ238)</f>
        <v>0.51818508727849877</v>
      </c>
      <c r="Y238" s="890"/>
      <c r="Z238" s="663">
        <f>IF(OR(AC238&lt;0.01,AC238="n/a"),"n/a",M238/AC238*100)</f>
        <v>67.027027027027032</v>
      </c>
      <c r="AA238" s="900">
        <f>IF(OR(AC238&lt;0.01,AC238="n/a"),"n/a",I238/AC238)</f>
        <v>16.902702702702705</v>
      </c>
      <c r="AB238" s="901">
        <v>12</v>
      </c>
      <c r="AC238" s="879">
        <v>5.55</v>
      </c>
      <c r="AD238" s="879">
        <v>2.72</v>
      </c>
      <c r="AE238" s="879">
        <v>1.77</v>
      </c>
      <c r="AF238" s="879">
        <v>1.83</v>
      </c>
      <c r="AG238" s="879">
        <v>11</v>
      </c>
      <c r="AH238" s="879">
        <v>36.1</v>
      </c>
      <c r="AI238" s="879">
        <v>6.7299999999999995</v>
      </c>
      <c r="AJ238" s="879">
        <v>3.8</v>
      </c>
      <c r="AK238" s="879">
        <v>6.2</v>
      </c>
      <c r="AL238" s="892">
        <v>18910</v>
      </c>
      <c r="AM238" s="886">
        <v>0.3</v>
      </c>
      <c r="AN238" s="879">
        <v>2.09</v>
      </c>
      <c r="AO238" s="753">
        <f>IF(U238="n/a","n/a",IF(AA238&lt;0,"n/a",IF(AA238="n/a","n/a",J238+U238-AA238)))</f>
        <v>-10.968137266791132</v>
      </c>
      <c r="AP238" s="754">
        <f>IF(U238="n/a","n/a",J238+U238)</f>
        <v>5.9345654359115727</v>
      </c>
      <c r="AQ238" s="902">
        <f>IF(OR(AC238&lt;0.01,AF238="n/a"),"n/a",(I238/SQRT(22.5*AC238*(I238/AF238))-1)*100)</f>
        <v>17.249867938226426</v>
      </c>
      <c r="AR238" s="663">
        <f>INDEX(Historical!$C$7:$C$1279,MATCH(B238,Historical!$B$7:$B$1301,0))*IF(AH238="n/a",1.03,IF(AH238&lt;0,1.01,IF(AH238&gt;10,1.1,(1+AH238/100))))</f>
        <v>4.0260000000000007</v>
      </c>
      <c r="AS238" s="900">
        <f>IF($AI238="n/a",1.03*AR238,IF($AI238&lt;0,1.01*AR238,IF($AI238&gt;10,1.1*AR238,(1+$AI238/100)*AR238)))</f>
        <v>4.2969498000000002</v>
      </c>
      <c r="AT238" s="900">
        <f>IF($AK238="n/a",1.03*AS238,IF($AK238&lt;0,1.01*AS238,IF($AK238&gt;10,1.1*AS238,(1+$AK238/100)*AS238)))</f>
        <v>4.5633606876000004</v>
      </c>
      <c r="AU238" s="900">
        <f>IF($AK238="n/a",1.03*AT238,IF($AK238&lt;0,1.01*AT238,IF($AK238&gt;10,1.1*AT238,(1+$AK238/100)*AT238)))</f>
        <v>4.846289050231201</v>
      </c>
      <c r="AV238" s="900">
        <f>IF($AK238="n/a",1.03*AU238,IF($AK238&lt;0,1.01*AU238,IF($AK238&gt;10,1.1*AU238,(1+$AK238/100)*AU238)))</f>
        <v>5.1467589713455357</v>
      </c>
      <c r="AW238" s="663">
        <f>SUM(AR238:AV238)</f>
        <v>22.879358509176733</v>
      </c>
      <c r="AX238" s="761">
        <f>AW238/I238*100</f>
        <v>24.389040090797071</v>
      </c>
      <c r="AY238" s="948">
        <v>0.56000000000000005</v>
      </c>
      <c r="AZ238" s="886">
        <v>24.759999999999998</v>
      </c>
      <c r="BA238" s="886">
        <v>-30.79</v>
      </c>
      <c r="BB238" s="886">
        <v>-3.94</v>
      </c>
      <c r="BC238" s="886">
        <v>-15.870000000000001</v>
      </c>
      <c r="BE238" s="635">
        <v>2015</v>
      </c>
      <c r="BF238" s="912">
        <f>IF(BE238&gt;2008,0,IF(BE238&gt;2001,1,IF(BE238&gt;1990,2,IF(BE238&gt;1980,3,IF(BE238&gt;1973,4,IF(BE238&gt;1970,5,IF(BE238&gt;1960,6,IF(BE238&gt;1958,7,IF(BE238&gt;1953,8,9)))))))))</f>
        <v>0</v>
      </c>
      <c r="BG238" s="896">
        <v>2.1999999999999997</v>
      </c>
    </row>
    <row r="239" spans="1:59" ht="11.25" customHeight="1" x14ac:dyDescent="0.2">
      <c r="A239" s="877" t="s">
        <v>214</v>
      </c>
      <c r="B239" s="889" t="s">
        <v>215</v>
      </c>
      <c r="C239" s="946" t="s">
        <v>108</v>
      </c>
      <c r="D239" s="946" t="s">
        <v>4341</v>
      </c>
      <c r="E239" s="746">
        <v>39</v>
      </c>
      <c r="F239" s="1185">
        <v>66</v>
      </c>
      <c r="G239" s="1199" t="s">
        <v>106</v>
      </c>
      <c r="H239" s="1199" t="s">
        <v>106</v>
      </c>
      <c r="I239" s="879">
        <v>38.6</v>
      </c>
      <c r="J239" s="663">
        <f>(M239/I239)*100</f>
        <v>3.8860103626943006</v>
      </c>
      <c r="K239" s="891">
        <v>0.375</v>
      </c>
      <c r="L239" s="901">
        <v>4</v>
      </c>
      <c r="M239" s="654">
        <f>K239*L239</f>
        <v>1.5</v>
      </c>
      <c r="N239" s="884" t="s">
        <v>107</v>
      </c>
      <c r="O239" s="747">
        <v>0.35</v>
      </c>
      <c r="P239" s="875">
        <v>43768</v>
      </c>
      <c r="Q239" s="875">
        <v>43784</v>
      </c>
      <c r="R239" s="654">
        <f>(K239-O239)/O239*100</f>
        <v>7.1428571428571495</v>
      </c>
      <c r="S239" s="714">
        <f>IF(INDEX(Historical!$D$7:$D$1277,MATCH(B239,Historical!$B$7:$B$1301,0))=0,"n/a",(INDEX(Historical!$C$7:$C$1279,MATCH(B239,Historical!$B$7:$B$1301,0))/INDEX(Historical!$D$7:$D$1277,MATCH(B239,Historical!$B$7:$B$1301,0))-1)*100)</f>
        <v>11.328125</v>
      </c>
      <c r="T239" s="714">
        <f>IF(INDEX(Historical!$F$7:$F$1270,MATCH(B239,Historical!$B$7:$B$1301,0))=0,"n/a",((INDEX(Historical!$C$7:$C$1279,MATCH(B239,Historical!$B$7:$B$1301,0))/INDEX(Historical!$F$7:$F$1270,MATCH(B239,Historical!$B$7:$B$1301,0)))^(1/3)-1)*100)</f>
        <v>9.8505241180611556</v>
      </c>
      <c r="U239" s="714">
        <f>IF(INDEX(Historical!$H$7:$H$1270,MATCH(B239,Historical!$B$7:$B$1301,0))=0,"n/a",((INDEX(Historical!$C$7:$C$1279,MATCH(B239,Historical!$B$7:$B$1301,0))/INDEX(Historical!$H$7:$H$1270,MATCH(B239,Historical!$B$7:$B$1301,0)))^(1/5)-1)*100)</f>
        <v>9.3842250709028399</v>
      </c>
      <c r="V239" s="714">
        <f>IF(INDEX(Historical!$O$7:$O$1270,MATCH(B239,Historical!$B$7:$B$1301,0))=0,"n/a",((INDEX(Historical!$C$7:$C$1279,MATCH(B239,Historical!$B$7:$B$1301,0))/INDEX(Historical!$O$7:$O$1270,MATCH(B239,Historical!$B$7:$B$1301,0)))^(1/10)-1)*100)</f>
        <v>8.5909130346304643</v>
      </c>
      <c r="W239" s="715">
        <f>IF(OR(U239&lt;=0,U239="n/a",V239&lt;=0,V239="n/a"),"n/a",U239/V239)</f>
        <v>1.0923431575985567</v>
      </c>
      <c r="X239" s="716">
        <f>IF(OR(AJ239&lt;=0,AJ239="n/a",U239&lt;=0,U239="n/a"),"n/a",U239/AJ239)</f>
        <v>1.2512300094537119</v>
      </c>
      <c r="Y239" s="676"/>
      <c r="Z239" s="663">
        <f>IF(OR(AC239&lt;0.01,AC239="n/a"),"n/a",M239/AC239*100)</f>
        <v>43.988269794721404</v>
      </c>
      <c r="AA239" s="900">
        <f>IF(OR(AC239&lt;0.01,AC239="n/a"),"n/a",I239/AC239)</f>
        <v>11.319648093841643</v>
      </c>
      <c r="AB239" s="901">
        <v>10</v>
      </c>
      <c r="AC239" s="879">
        <v>3.41</v>
      </c>
      <c r="AD239" s="879">
        <v>6.37</v>
      </c>
      <c r="AE239" s="879">
        <v>2.65</v>
      </c>
      <c r="AF239" s="879">
        <v>3.21</v>
      </c>
      <c r="AG239" s="879">
        <v>32.1</v>
      </c>
      <c r="AH239" s="879">
        <v>5.8000000000000007</v>
      </c>
      <c r="AI239" s="879">
        <v>-1.18</v>
      </c>
      <c r="AJ239" s="879">
        <v>7.5</v>
      </c>
      <c r="AK239" s="879">
        <v>1.73</v>
      </c>
      <c r="AL239" s="892">
        <v>4560</v>
      </c>
      <c r="AM239" s="886">
        <v>0.3</v>
      </c>
      <c r="AN239" s="879">
        <v>0</v>
      </c>
      <c r="AO239" s="753">
        <f>IF(U239="n/a","n/a",IF(AA239&lt;0,"n/a",IF(AA239="n/a","n/a",J239+U239-AA239)))</f>
        <v>1.9505873397554971</v>
      </c>
      <c r="AP239" s="754">
        <f>IF(U239="n/a","n/a",J239+U239)</f>
        <v>13.27023543359714</v>
      </c>
      <c r="AQ239" s="902">
        <f>IF(OR(AC239&lt;0.01,AF239="n/a"),"n/a",(I239/SQRT(22.5*AC239*(I239/AF239))-1)*100)</f>
        <v>27.08015035354947</v>
      </c>
      <c r="AR239" s="663">
        <f>INDEX(Historical!$C$7:$C$1279,MATCH(B239,Historical!$B$7:$B$1301,0))*IF(AH239="n/a",1.03,IF(AH239&lt;0,1.01,IF(AH239&gt;10,1.1,(1+AH239/100))))</f>
        <v>1.5076500000000002</v>
      </c>
      <c r="AS239" s="900">
        <f>IF($AI239="n/a",1.03*AR239,IF($AI239&lt;0,1.01*AR239,IF($AI239&gt;10,1.1*AR239,(1+$AI239/100)*AR239)))</f>
        <v>1.5227265000000001</v>
      </c>
      <c r="AT239" s="900">
        <f>IF($AK239="n/a",1.03*AS239,IF($AK239&lt;0,1.01*AS239,IF($AK239&gt;10,1.1*AS239,(1+$AK239/100)*AS239)))</f>
        <v>1.5490696684500003</v>
      </c>
      <c r="AU239" s="900">
        <f>IF($AK239="n/a",1.03*AT239,IF($AK239&lt;0,1.01*AT239,IF($AK239&gt;10,1.1*AT239,(1+$AK239/100)*AT239)))</f>
        <v>1.5758685737141853</v>
      </c>
      <c r="AV239" s="900">
        <f>IF($AK239="n/a",1.03*AU239,IF($AK239&lt;0,1.01*AU239,IF($AK239&gt;10,1.1*AU239,(1+$AK239/100)*AU239)))</f>
        <v>1.6031311000394408</v>
      </c>
      <c r="AW239" s="663">
        <f>SUM(AR239:AV239)</f>
        <v>7.7584458422036269</v>
      </c>
      <c r="AX239" s="761">
        <f>AW239/I239*100</f>
        <v>20.099600627470533</v>
      </c>
      <c r="AY239" s="948">
        <v>1.46</v>
      </c>
      <c r="AZ239" s="886">
        <v>63.629999999999995</v>
      </c>
      <c r="BA239" s="886">
        <v>-25.47</v>
      </c>
      <c r="BB239" s="886">
        <v>3.7199999999999998</v>
      </c>
      <c r="BC239" s="886">
        <v>-7.99</v>
      </c>
      <c r="BE239" s="635">
        <v>1982</v>
      </c>
      <c r="BF239" s="912">
        <f>IF(BE239&gt;2008,0,IF(BE239&gt;2001,1,IF(BE239&gt;1990,2,IF(BE239&gt;1980,3,IF(BE239&gt;1973,4,IF(BE239&gt;1970,5,IF(BE239&gt;1960,6,IF(BE239&gt;1958,7,IF(BE239&gt;1953,8,9)))))))))</f>
        <v>3</v>
      </c>
      <c r="BG239" s="896">
        <v>9.5</v>
      </c>
    </row>
    <row r="240" spans="1:59" ht="11.25" customHeight="1" x14ac:dyDescent="0.2">
      <c r="A240" s="13" t="s">
        <v>4040</v>
      </c>
      <c r="B240" s="607" t="s">
        <v>4041</v>
      </c>
      <c r="C240" s="946" t="s">
        <v>178</v>
      </c>
      <c r="D240" s="946" t="s">
        <v>4343</v>
      </c>
      <c r="E240" s="746">
        <v>6</v>
      </c>
      <c r="F240" s="1185">
        <v>733</v>
      </c>
      <c r="G240" s="1162" t="s">
        <v>106</v>
      </c>
      <c r="H240" s="1162" t="s">
        <v>106</v>
      </c>
      <c r="I240" s="888">
        <v>36.04</v>
      </c>
      <c r="J240" s="663">
        <f>(M240/I240)*100</f>
        <v>7.5471698113207557</v>
      </c>
      <c r="K240" s="891">
        <v>0.68</v>
      </c>
      <c r="L240" s="901">
        <v>4</v>
      </c>
      <c r="M240" s="654">
        <f>K240*L240</f>
        <v>2.72</v>
      </c>
      <c r="N240" s="884" t="s">
        <v>514</v>
      </c>
      <c r="O240" s="747">
        <v>0.67500000000000004</v>
      </c>
      <c r="P240" s="875">
        <v>43965</v>
      </c>
      <c r="Q240" s="875">
        <v>43980</v>
      </c>
      <c r="R240" s="654">
        <f>(K240-O240)/O240*100</f>
        <v>0.74074074074074137</v>
      </c>
      <c r="S240" s="714">
        <f>IF(INDEX(Historical!$D$7:$D$1277,MATCH(B240,Historical!$B$7:$B$1301,0))=0,"n/a",(INDEX(Historical!$C$7:$C$1279,MATCH(B240,Historical!$B$7:$B$1301,0))/INDEX(Historical!$D$7:$D$1277,MATCH(B240,Historical!$B$7:$B$1301,0))-1)*100)</f>
        <v>4.1832669322709348</v>
      </c>
      <c r="T240" s="714">
        <f>IF(INDEX(Historical!$F$7:$F$1270,MATCH(B240,Historical!$B$7:$B$1301,0))=0,"n/a",((INDEX(Historical!$C$7:$C$1279,MATCH(B240,Historical!$B$7:$B$1301,0))/INDEX(Historical!$F$7:$F$1270,MATCH(B240,Historical!$B$7:$B$1301,0)))^(1/3)-1)*100)</f>
        <v>8.8969096471943629</v>
      </c>
      <c r="U240" s="714" t="str">
        <f>IF(INDEX(Historical!$H$7:$H$1270,MATCH(B240,Historical!$B$7:$B$1301,0))=0,"n/a",((INDEX(Historical!$C$7:$C$1279,MATCH(B240,Historical!$B$7:$B$1301,0))/INDEX(Historical!$H$7:$H$1270,MATCH(B240,Historical!$B$7:$B$1301,0)))^(1/5)-1)*100)</f>
        <v>n/a</v>
      </c>
      <c r="V240" s="714" t="str">
        <f>IF(INDEX(Historical!$O$7:$O$1270,MATCH(B240,Historical!$B$7:$B$1301,0))=0,"n/a",((INDEX(Historical!$C$7:$C$1279,MATCH(B240,Historical!$B$7:$B$1301,0))/INDEX(Historical!$O$7:$O$1270,MATCH(B240,Historical!$B$7:$B$1301,0)))^(1/10)-1)*100)</f>
        <v>n/a</v>
      </c>
      <c r="W240" s="715" t="str">
        <f>IF(OR(U240&lt;=0,U240="n/a",V240&lt;=0,V240="n/a"),"n/a",U240/V240)</f>
        <v>n/a</v>
      </c>
      <c r="X240" s="716" t="str">
        <f>IF(OR(AJ240&lt;=0,AJ240="n/a",U240&lt;=0,U240="n/a"),"n/a",U240/AJ240)</f>
        <v>n/a</v>
      </c>
      <c r="Y240" s="890"/>
      <c r="Z240" s="663">
        <f>IF(OR(AC240&lt;0.01,AC240="n/a"),"n/a",M240/AC240*100)</f>
        <v>697.43589743589746</v>
      </c>
      <c r="AA240" s="900">
        <f>IF(OR(AC240&lt;0.01,AC240="n/a"),"n/a",I240/AC240)</f>
        <v>92.410256410256409</v>
      </c>
      <c r="AB240" s="901">
        <v>12</v>
      </c>
      <c r="AC240" s="879">
        <v>0.39</v>
      </c>
      <c r="AD240" s="879" t="s">
        <v>136</v>
      </c>
      <c r="AE240" s="879">
        <v>1.66</v>
      </c>
      <c r="AF240" s="879">
        <v>3.28</v>
      </c>
      <c r="AG240" s="879">
        <v>3.5000000000000004</v>
      </c>
      <c r="AH240" s="879">
        <v>-136.5</v>
      </c>
      <c r="AI240" s="879">
        <v>25.540000000000003</v>
      </c>
      <c r="AJ240" s="879">
        <v>-59.599999999999994</v>
      </c>
      <c r="AK240" s="879" t="s">
        <v>136</v>
      </c>
      <c r="AL240" s="892">
        <v>1210</v>
      </c>
      <c r="AM240" s="886">
        <v>1.3</v>
      </c>
      <c r="AN240" s="879">
        <v>1.85</v>
      </c>
      <c r="AO240" s="753" t="str">
        <f>IF(U240="n/a","n/a",IF(AA240&lt;0,"n/a",IF(AA240="n/a","n/a",J240+U240-AA240)))</f>
        <v>n/a</v>
      </c>
      <c r="AP240" s="754" t="str">
        <f>IF(U240="n/a","n/a",J240+U240)</f>
        <v>n/a</v>
      </c>
      <c r="AQ240" s="902">
        <f>IF(OR(AC240&lt;0.01,AF240="n/a"),"n/a",(I240/SQRT(22.5*AC240*(I240/AF240))-1)*100)</f>
        <v>267.03353829536923</v>
      </c>
      <c r="AR240" s="663">
        <f>INDEX(Historical!$C$7:$C$1279,MATCH(B240,Historical!$B$7:$B$1301,0))*IF(AH240="n/a",1.03,IF(AH240&lt;0,1.01,IF(AH240&gt;10,1.1,(1+AH240/100))))</f>
        <v>2.6411500000000001</v>
      </c>
      <c r="AS240" s="900">
        <f>IF($AI240="n/a",1.03*AR240,IF($AI240&lt;0,1.01*AR240,IF($AI240&gt;10,1.1*AR240,(1+$AI240/100)*AR240)))</f>
        <v>2.9052650000000004</v>
      </c>
      <c r="AT240" s="900">
        <f>IF($AK240="n/a",1.03*AS240,IF($AK240&lt;0,1.01*AS240,IF($AK240&gt;10,1.1*AS240,(1+$AK240/100)*AS240)))</f>
        <v>2.9924229500000004</v>
      </c>
      <c r="AU240" s="900">
        <f>IF($AK240="n/a",1.03*AT240,IF($AK240&lt;0,1.01*AT240,IF($AK240&gt;10,1.1*AT240,(1+$AK240/100)*AT240)))</f>
        <v>3.0821956385000004</v>
      </c>
      <c r="AV240" s="900">
        <f>IF($AK240="n/a",1.03*AU240,IF($AK240&lt;0,1.01*AU240,IF($AK240&gt;10,1.1*AU240,(1+$AK240/100)*AU240)))</f>
        <v>3.1746615076550007</v>
      </c>
      <c r="AW240" s="663">
        <f>SUM(AR240:AV240)</f>
        <v>14.795695096155002</v>
      </c>
      <c r="AX240" s="761">
        <f>AW240/I240*100</f>
        <v>41.053538002649844</v>
      </c>
      <c r="AY240" s="948">
        <v>1.24</v>
      </c>
      <c r="AZ240" s="886">
        <v>74.7</v>
      </c>
      <c r="BA240" s="886">
        <v>-8.3099999999999987</v>
      </c>
      <c r="BB240" s="886">
        <v>5.4899999999999993</v>
      </c>
      <c r="BC240" s="886">
        <v>6.4799999999999995</v>
      </c>
      <c r="BE240" s="635">
        <v>2015</v>
      </c>
      <c r="BF240" s="912">
        <f>IF(BE240&gt;2008,0,IF(BE240&gt;2001,1,IF(BE240&gt;1990,2,IF(BE240&gt;1980,3,IF(BE240&gt;1973,4,IF(BE240&gt;1970,5,IF(BE240&gt;1960,6,IF(BE240&gt;1958,7,IF(BE240&gt;1953,8,9)))))))))</f>
        <v>0</v>
      </c>
      <c r="BG240" s="896">
        <v>1.4000000000000001</v>
      </c>
    </row>
    <row r="241" spans="1:59" ht="11.25" customHeight="1" x14ac:dyDescent="0.2">
      <c r="A241" s="894" t="s">
        <v>1157</v>
      </c>
      <c r="B241" s="889" t="s">
        <v>1158</v>
      </c>
      <c r="C241" s="946" t="s">
        <v>108</v>
      </c>
      <c r="D241" s="946" t="s">
        <v>4345</v>
      </c>
      <c r="E241" s="746">
        <v>9</v>
      </c>
      <c r="F241" s="1185">
        <v>490</v>
      </c>
      <c r="G241" s="1182" t="s">
        <v>106</v>
      </c>
      <c r="H241" s="1182" t="s">
        <v>106</v>
      </c>
      <c r="I241" s="888">
        <v>23.26</v>
      </c>
      <c r="J241" s="663">
        <f>(M241/I241)*100</f>
        <v>4.9871023215821149</v>
      </c>
      <c r="K241" s="891">
        <v>0.57999999999999996</v>
      </c>
      <c r="L241" s="901">
        <v>2</v>
      </c>
      <c r="M241" s="654">
        <f>K241*L241</f>
        <v>1.1599999999999999</v>
      </c>
      <c r="N241" s="884" t="s">
        <v>610</v>
      </c>
      <c r="O241" s="747">
        <v>0.52</v>
      </c>
      <c r="P241" s="875">
        <v>43901</v>
      </c>
      <c r="Q241" s="875">
        <v>43923</v>
      </c>
      <c r="R241" s="654">
        <f>(K241-O241)/O241*100</f>
        <v>11.538461538461526</v>
      </c>
      <c r="S241" s="714">
        <f>IF(INDEX(Historical!$D$7:$D$1277,MATCH(B241,Historical!$B$7:$B$1301,0))=0,"n/a",(INDEX(Historical!$C$7:$C$1279,MATCH(B241,Historical!$B$7:$B$1301,0))/INDEX(Historical!$D$7:$D$1277,MATCH(B241,Historical!$B$7:$B$1301,0))-1)*100)</f>
        <v>13.043478260869556</v>
      </c>
      <c r="T241" s="714">
        <f>IF(INDEX(Historical!$F$7:$F$1270,MATCH(B241,Historical!$B$7:$B$1301,0))=0,"n/a",((INDEX(Historical!$C$7:$C$1279,MATCH(B241,Historical!$B$7:$B$1301,0))/INDEX(Historical!$F$7:$F$1270,MATCH(B241,Historical!$B$7:$B$1301,0)))^(1/3)-1)*100)</f>
        <v>11.021370033491195</v>
      </c>
      <c r="U241" s="714">
        <f>IF(INDEX(Historical!$H$7:$H$1270,MATCH(B241,Historical!$B$7:$B$1301,0))=0,"n/a",((INDEX(Historical!$C$7:$C$1279,MATCH(B241,Historical!$B$7:$B$1301,0))/INDEX(Historical!$H$7:$H$1270,MATCH(B241,Historical!$B$7:$B$1301,0)))^(1/5)-1)*100)</f>
        <v>9.8560543306117854</v>
      </c>
      <c r="V241" s="714">
        <f>IF(INDEX(Historical!$O$7:$O$1270,MATCH(B241,Historical!$B$7:$B$1301,0))=0,"n/a",((INDEX(Historical!$C$7:$C$1279,MATCH(B241,Historical!$B$7:$B$1301,0))/INDEX(Historical!$O$7:$O$1270,MATCH(B241,Historical!$B$7:$B$1301,0)))^(1/10)-1)*100)</f>
        <v>5.4800556934348377</v>
      </c>
      <c r="W241" s="715">
        <f>IF(OR(U241&lt;=0,U241="n/a",V241&lt;=0,V241="n/a"),"n/a",U241/V241)</f>
        <v>1.7985317817881739</v>
      </c>
      <c r="X241" s="716">
        <f>IF(OR(AJ241&lt;=0,AJ241="n/a",U241&lt;=0,U241="n/a"),"n/a",U241/AJ241)</f>
        <v>0.80130523013103938</v>
      </c>
      <c r="Y241" s="890"/>
      <c r="Z241" s="663">
        <f>IF(OR(AC241&lt;0.01,AC241="n/a"),"n/a",M241/AC241*100)</f>
        <v>42.804428044280442</v>
      </c>
      <c r="AA241" s="900">
        <f>IF(OR(AC241&lt;0.01,AC241="n/a"),"n/a",I241/AC241)</f>
        <v>8.583025830258304</v>
      </c>
      <c r="AB241" s="901">
        <v>12</v>
      </c>
      <c r="AC241" s="879">
        <v>2.71</v>
      </c>
      <c r="AD241" s="879" t="s">
        <v>136</v>
      </c>
      <c r="AE241" s="879">
        <v>1.84</v>
      </c>
      <c r="AF241" s="879">
        <v>0.77</v>
      </c>
      <c r="AG241" s="879">
        <v>9.3000000000000007</v>
      </c>
      <c r="AH241" s="879">
        <v>3.3000000000000003</v>
      </c>
      <c r="AI241" s="879">
        <v>65.09</v>
      </c>
      <c r="AJ241" s="879">
        <v>12.3</v>
      </c>
      <c r="AK241" s="879" t="s">
        <v>136</v>
      </c>
      <c r="AL241" s="892">
        <v>119.32</v>
      </c>
      <c r="AM241" s="886">
        <v>4.3</v>
      </c>
      <c r="AN241" s="879">
        <v>0.08</v>
      </c>
      <c r="AO241" s="753">
        <f>IF(U241="n/a","n/a",IF(AA241&lt;0,"n/a",IF(AA241="n/a","n/a",J241+U241-AA241)))</f>
        <v>6.2601308219355971</v>
      </c>
      <c r="AP241" s="754">
        <f>IF(U241="n/a","n/a",J241+U241)</f>
        <v>14.843156652193901</v>
      </c>
      <c r="AQ241" s="902">
        <f>IF(OR(AC241&lt;0.01,AF241="n/a"),"n/a",(I241/SQRT(22.5*AC241*(I241/AF241))-1)*100)</f>
        <v>-45.803116574643056</v>
      </c>
      <c r="AR241" s="663">
        <f>INDEX(Historical!$C$7:$C$1279,MATCH(B241,Historical!$B$7:$B$1301,0))*IF(AH241="n/a",1.03,IF(AH241&lt;0,1.01,IF(AH241&gt;10,1.1,(1+AH241/100))))</f>
        <v>1.0743199999999999</v>
      </c>
      <c r="AS241" s="900">
        <f>IF($AI241="n/a",1.03*AR241,IF($AI241&lt;0,1.01*AR241,IF($AI241&gt;10,1.1*AR241,(1+$AI241/100)*AR241)))</f>
        <v>1.1817520000000001</v>
      </c>
      <c r="AT241" s="900">
        <f>IF($AK241="n/a",1.03*AS241,IF($AK241&lt;0,1.01*AS241,IF($AK241&gt;10,1.1*AS241,(1+$AK241/100)*AS241)))</f>
        <v>1.2172045600000001</v>
      </c>
      <c r="AU241" s="900">
        <f>IF($AK241="n/a",1.03*AT241,IF($AK241&lt;0,1.01*AT241,IF($AK241&gt;10,1.1*AT241,(1+$AK241/100)*AT241)))</f>
        <v>1.2537206968000001</v>
      </c>
      <c r="AV241" s="900">
        <f>IF($AK241="n/a",1.03*AU241,IF($AK241&lt;0,1.01*AU241,IF($AK241&gt;10,1.1*AU241,(1+$AK241/100)*AU241)))</f>
        <v>1.2913323177040001</v>
      </c>
      <c r="AW241" s="663">
        <f>SUM(AR241:AV241)</f>
        <v>6.0183295745040013</v>
      </c>
      <c r="AX241" s="761">
        <f>AW241/I241*100</f>
        <v>25.874159821599317</v>
      </c>
      <c r="AY241" s="948">
        <v>1.1000000000000001</v>
      </c>
      <c r="AZ241" s="886">
        <v>13.459999999999999</v>
      </c>
      <c r="BA241" s="886">
        <v>-44.29</v>
      </c>
      <c r="BB241" s="886">
        <v>-4.93</v>
      </c>
      <c r="BC241" s="886">
        <v>-30.049999999999997</v>
      </c>
      <c r="BE241" s="635">
        <v>2012</v>
      </c>
      <c r="BF241" s="912">
        <f>IF(BE241&gt;2008,0,IF(BE241&gt;2001,1,IF(BE241&gt;1990,2,IF(BE241&gt;1980,3,IF(BE241&gt;1973,4,IF(BE241&gt;1970,5,IF(BE241&gt;1960,6,IF(BE241&gt;1958,7,IF(BE241&gt;1953,8,9)))))))))</f>
        <v>0</v>
      </c>
      <c r="BG241" s="896">
        <v>0.89999999999999991</v>
      </c>
    </row>
    <row r="242" spans="1:59" ht="11.25" customHeight="1" x14ac:dyDescent="0.2">
      <c r="A242" s="885" t="s">
        <v>570</v>
      </c>
      <c r="B242" s="889" t="s">
        <v>571</v>
      </c>
      <c r="C242" s="946" t="s">
        <v>108</v>
      </c>
      <c r="D242" s="946" t="s">
        <v>4341</v>
      </c>
      <c r="E242" s="746">
        <v>13</v>
      </c>
      <c r="F242" s="1185">
        <v>269</v>
      </c>
      <c r="G242" s="1184" t="s">
        <v>106</v>
      </c>
      <c r="H242" s="1184" t="s">
        <v>106</v>
      </c>
      <c r="I242" s="888">
        <v>58.92</v>
      </c>
      <c r="J242" s="663">
        <f>(M242/I242)*100</f>
        <v>3.9375424304141204</v>
      </c>
      <c r="K242" s="891">
        <v>0.57999999999999996</v>
      </c>
      <c r="L242" s="901">
        <v>4</v>
      </c>
      <c r="M242" s="654">
        <f>K242*L242</f>
        <v>2.3199999999999998</v>
      </c>
      <c r="N242" s="884" t="s">
        <v>248</v>
      </c>
      <c r="O242" s="747">
        <v>0.5</v>
      </c>
      <c r="P242" s="880">
        <v>43615</v>
      </c>
      <c r="Q242" s="880">
        <v>43630</v>
      </c>
      <c r="R242" s="654">
        <f>(K242-O242)/O242*100</f>
        <v>15.999999999999993</v>
      </c>
      <c r="S242" s="714">
        <f>IF(INDEX(Historical!$D$7:$D$1277,MATCH(B242,Historical!$B$7:$B$1301,0))=0,"n/a",(INDEX(Historical!$C$7:$C$1279,MATCH(B242,Historical!$B$7:$B$1301,0))/INDEX(Historical!$D$7:$D$1277,MATCH(B242,Historical!$B$7:$B$1301,0))-1)*100)</f>
        <v>17.894736842105274</v>
      </c>
      <c r="T242" s="714">
        <f>IF(INDEX(Historical!$F$7:$F$1270,MATCH(B242,Historical!$B$7:$B$1301,0))=0,"n/a",((INDEX(Historical!$C$7:$C$1279,MATCH(B242,Historical!$B$7:$B$1301,0))/INDEX(Historical!$F$7:$F$1270,MATCH(B242,Historical!$B$7:$B$1301,0)))^(1/3)-1)*100)</f>
        <v>20.822578295256712</v>
      </c>
      <c r="U242" s="714">
        <f>IF(INDEX(Historical!$H$7:$H$1270,MATCH(B242,Historical!$B$7:$B$1301,0))=0,"n/a",((INDEX(Historical!$C$7:$C$1279,MATCH(B242,Historical!$B$7:$B$1301,0))/INDEX(Historical!$H$7:$H$1270,MATCH(B242,Historical!$B$7:$B$1301,0)))^(1/5)-1)*100)</f>
        <v>16.810574186288953</v>
      </c>
      <c r="V242" s="714">
        <f>IF(INDEX(Historical!$O$7:$O$1270,MATCH(B242,Historical!$B$7:$B$1301,0))=0,"n/a",((INDEX(Historical!$C$7:$C$1279,MATCH(B242,Historical!$B$7:$B$1301,0))/INDEX(Historical!$O$7:$O$1270,MATCH(B242,Historical!$B$7:$B$1301,0)))^(1/10)-1)*100)</f>
        <v>15.949207391655239</v>
      </c>
      <c r="W242" s="715">
        <f>IF(OR(U242&lt;=0,U242="n/a",V242&lt;=0,V242="n/a"),"n/a",U242/V242)</f>
        <v>1.0540068715317095</v>
      </c>
      <c r="X242" s="716">
        <f>IF(OR(AJ242&lt;=0,AJ242="n/a",U242&lt;=0,U242="n/a"),"n/a",U242/AJ242)</f>
        <v>0.62031639063796873</v>
      </c>
      <c r="Y242" s="889"/>
      <c r="Z242" s="663">
        <f>IF(OR(AC242&lt;0.01,AC242="n/a"),"n/a",M242/AC242*100)</f>
        <v>37.97054009819967</v>
      </c>
      <c r="AA242" s="900">
        <f>IF(OR(AC242&lt;0.01,AC242="n/a"),"n/a",I242/AC242)</f>
        <v>9.643207855973813</v>
      </c>
      <c r="AB242" s="901">
        <v>12</v>
      </c>
      <c r="AC242" s="879">
        <v>6.11</v>
      </c>
      <c r="AD242" s="879" t="s">
        <v>136</v>
      </c>
      <c r="AE242" s="879">
        <v>1.39</v>
      </c>
      <c r="AF242" s="879">
        <v>2.81</v>
      </c>
      <c r="AG242" s="879">
        <v>32.800000000000004</v>
      </c>
      <c r="AH242" s="879">
        <v>-17.399999999999999</v>
      </c>
      <c r="AI242" s="879">
        <v>90.68</v>
      </c>
      <c r="AJ242" s="879">
        <v>27.1</v>
      </c>
      <c r="AK242" s="879">
        <v>-4</v>
      </c>
      <c r="AL242" s="892">
        <v>2830</v>
      </c>
      <c r="AM242" s="886">
        <v>4.5</v>
      </c>
      <c r="AN242" s="879">
        <v>0.48</v>
      </c>
      <c r="AO242" s="753">
        <f>IF(U242="n/a","n/a",IF(AA242&lt;0,"n/a",IF(AA242="n/a","n/a",J242+U242-AA242)))</f>
        <v>11.104908760729259</v>
      </c>
      <c r="AP242" s="754">
        <f>IF(U242="n/a","n/a",J242+U242)</f>
        <v>20.748116616703072</v>
      </c>
      <c r="AQ242" s="902">
        <f>IF(OR(AC242&lt;0.01,AF242="n/a"),"n/a",(I242/SQRT(22.5*AC242*(I242/AF242))-1)*100)</f>
        <v>9.7419479714650592</v>
      </c>
      <c r="AR242" s="663">
        <f>INDEX(Historical!$C$7:$C$1279,MATCH(B242,Historical!$B$7:$B$1301,0))*IF(AH242="n/a",1.03,IF(AH242&lt;0,1.01,IF(AH242&gt;10,1.1,(1+AH242/100))))</f>
        <v>2.2624000000000004</v>
      </c>
      <c r="AS242" s="900">
        <f>IF($AI242="n/a",1.03*AR242,IF($AI242&lt;0,1.01*AR242,IF($AI242&gt;10,1.1*AR242,(1+$AI242/100)*AR242)))</f>
        <v>2.4886400000000006</v>
      </c>
      <c r="AT242" s="900">
        <f>IF($AK242="n/a",1.03*AS242,IF($AK242&lt;0,1.01*AS242,IF($AK242&gt;10,1.1*AS242,(1+$AK242/100)*AS242)))</f>
        <v>2.5135264000000008</v>
      </c>
      <c r="AU242" s="900">
        <f>IF($AK242="n/a",1.03*AT242,IF($AK242&lt;0,1.01*AT242,IF($AK242&gt;10,1.1*AT242,(1+$AK242/100)*AT242)))</f>
        <v>2.538661664000001</v>
      </c>
      <c r="AV242" s="900">
        <f>IF($AK242="n/a",1.03*AU242,IF($AK242&lt;0,1.01*AU242,IF($AK242&gt;10,1.1*AU242,(1+$AK242/100)*AU242)))</f>
        <v>2.5640482806400011</v>
      </c>
      <c r="AW242" s="663">
        <f>SUM(AR242:AV242)</f>
        <v>12.367276344640004</v>
      </c>
      <c r="AX242" s="761">
        <f>AW242/I242*100</f>
        <v>20.989946273998651</v>
      </c>
      <c r="AY242" s="948">
        <v>1.91</v>
      </c>
      <c r="AZ242" s="886">
        <v>77.2</v>
      </c>
      <c r="BA242" s="886">
        <v>-35.67</v>
      </c>
      <c r="BB242" s="886">
        <v>7.17</v>
      </c>
      <c r="BC242" s="886">
        <v>-11.99</v>
      </c>
      <c r="BE242" s="635">
        <v>2007</v>
      </c>
      <c r="BF242" s="912">
        <f>IF(BE242&gt;2008,0,IF(BE242&gt;2001,1,IF(BE242&gt;1990,2,IF(BE242&gt;1980,3,IF(BE242&gt;1973,4,IF(BE242&gt;1970,5,IF(BE242&gt;1960,6,IF(BE242&gt;1958,7,IF(BE242&gt;1953,8,9)))))))))</f>
        <v>1</v>
      </c>
      <c r="BG242" s="896">
        <v>11.700000000000001</v>
      </c>
    </row>
    <row r="243" spans="1:59" ht="11.25" customHeight="1" x14ac:dyDescent="0.2">
      <c r="A243" s="894" t="s">
        <v>4269</v>
      </c>
      <c r="B243" s="889" t="s">
        <v>4268</v>
      </c>
      <c r="C243" s="946" t="s">
        <v>131</v>
      </c>
      <c r="D243" s="946" t="s">
        <v>4335</v>
      </c>
      <c r="E243" s="914">
        <v>15</v>
      </c>
      <c r="F243" s="1185">
        <v>254</v>
      </c>
      <c r="G243" s="1185" t="s">
        <v>106</v>
      </c>
      <c r="H243" s="1185" t="s">
        <v>106</v>
      </c>
      <c r="I243" s="888">
        <v>59.29</v>
      </c>
      <c r="J243" s="663">
        <f>(M243/I243)*100</f>
        <v>3.4069826277618489</v>
      </c>
      <c r="K243" s="891">
        <v>0.505</v>
      </c>
      <c r="L243" s="901">
        <v>4</v>
      </c>
      <c r="M243" s="654">
        <f>K243*L243</f>
        <v>2.02</v>
      </c>
      <c r="N243" s="645" t="s">
        <v>111</v>
      </c>
      <c r="O243" s="747">
        <v>0.47499999999999998</v>
      </c>
      <c r="P243" s="875">
        <v>43794</v>
      </c>
      <c r="Q243" s="875">
        <v>43818</v>
      </c>
      <c r="R243" s="654">
        <f>(K243-O243)/O243*100</f>
        <v>6.3157894736842159</v>
      </c>
      <c r="S243" s="714">
        <f>IF(INDEX(Historical!$D$7:$D$1277,MATCH(B243,Historical!$B$7:$B$1301,0))=0,"n/a",(INDEX(Historical!$C$7:$C$1279,MATCH(B243,Historical!$B$7:$B$1301,0))/INDEX(Historical!$D$7:$D$1277,MATCH(B243,Historical!$B$7:$B$1301,0))-1)*100)</f>
        <v>11.239193083573484</v>
      </c>
      <c r="T243" s="714">
        <f>IF(INDEX(Historical!$F$7:$F$1270,MATCH(B243,Historical!$B$7:$B$1301,0))=0,"n/a",((INDEX(Historical!$C$7:$C$1279,MATCH(B243,Historical!$B$7:$B$1301,0))/INDEX(Historical!$F$7:$F$1270,MATCH(B243,Historical!$B$7:$B$1301,0)))^(1/3)-1)*100)</f>
        <v>8.7648795717572661</v>
      </c>
      <c r="U243" s="714">
        <f>IF(INDEX(Historical!$H$7:$H$1270,MATCH(B243,Historical!$B$7:$B$1301,0))=0,"n/a",((INDEX(Historical!$C$7:$C$1279,MATCH(B243,Historical!$B$7:$B$1301,0))/INDEX(Historical!$H$7:$H$1270,MATCH(B243,Historical!$B$7:$B$1301,0)))^(1/5)-1)*100)</f>
        <v>6.7845696486658724</v>
      </c>
      <c r="V243" s="714">
        <f>IF(INDEX(Historical!$O$7:$O$1270,MATCH(B243,Historical!$B$7:$B$1301,0))=0,"n/a",((INDEX(Historical!$C$7:$C$1279,MATCH(B243,Historical!$B$7:$B$1301,0))/INDEX(Historical!$O$7:$O$1270,MATCH(B243,Historical!$B$7:$B$1301,0)))^(1/10)-1)*100)</f>
        <v>4.9544929322863362</v>
      </c>
      <c r="W243" s="715">
        <f>IF(OR(U243&lt;=0,U243="n/a",V243&lt;=0,V243="n/a"),"n/a",U243/V243)</f>
        <v>1.3693771979073175</v>
      </c>
      <c r="X243" s="716">
        <f>IF(OR(AJ243&lt;=0,AJ243="n/a",U243&lt;=0,U243="n/a"),"n/a",U243/AJ243)</f>
        <v>2.2615232162219576</v>
      </c>
      <c r="Y243" s="890" t="s">
        <v>4270</v>
      </c>
      <c r="Z243" s="663">
        <f>IF(OR(AC243&lt;0.01,AC243="n/a"),"n/a",M243/AC243*100)</f>
        <v>74.264705882352928</v>
      </c>
      <c r="AA243" s="900">
        <f>IF(OR(AC243&lt;0.01,AC243="n/a"),"n/a",I243/AC243)</f>
        <v>21.797794117647058</v>
      </c>
      <c r="AB243" s="901">
        <v>12</v>
      </c>
      <c r="AC243" s="879">
        <v>2.72</v>
      </c>
      <c r="AD243" s="879">
        <v>5.58</v>
      </c>
      <c r="AE243" s="879">
        <v>2.7</v>
      </c>
      <c r="AF243" s="879">
        <v>1.58</v>
      </c>
      <c r="AG243" s="879">
        <v>7.3999999999999995</v>
      </c>
      <c r="AH243" s="879">
        <v>11.600000000000001</v>
      </c>
      <c r="AI243" s="879">
        <v>5.5</v>
      </c>
      <c r="AJ243" s="879">
        <v>3</v>
      </c>
      <c r="AK243" s="879">
        <v>3.9</v>
      </c>
      <c r="AL243" s="892">
        <v>13620</v>
      </c>
      <c r="AM243" s="886">
        <v>0.3</v>
      </c>
      <c r="AN243" s="879">
        <v>1.22</v>
      </c>
      <c r="AO243" s="753">
        <f>IF(U243="n/a","n/a",IF(AA243&lt;0,"n/a",IF(AA243="n/a","n/a",J243+U243-AA243)))</f>
        <v>-11.606241841219337</v>
      </c>
      <c r="AP243" s="754">
        <f>IF(U243="n/a","n/a",J243+U243)</f>
        <v>10.191552276427721</v>
      </c>
      <c r="AQ243" s="902">
        <f>IF(OR(AC243&lt;0.01,AF243="n/a"),"n/a",(I243/SQRT(22.5*AC243*(I243/AF243))-1)*100)</f>
        <v>23.721038731642572</v>
      </c>
      <c r="AR243" s="663">
        <f>INDEX(Historical!$C$7:$C$1279,MATCH(B243,Historical!$B$7:$B$1301,0))*IF(AH243="n/a",1.03,IF(AH243&lt;0,1.01,IF(AH243&gt;10,1.1,(1+AH243/100))))</f>
        <v>2.1230000000000002</v>
      </c>
      <c r="AS243" s="900">
        <f>IF($AI243="n/a",1.03*AR243,IF($AI243&lt;0,1.01*AR243,IF($AI243&gt;10,1.1*AR243,(1+$AI243/100)*AR243)))</f>
        <v>2.2397650000000002</v>
      </c>
      <c r="AT243" s="900">
        <f>IF($AK243="n/a",1.03*AS243,IF($AK243&lt;0,1.01*AS243,IF($AK243&gt;10,1.1*AS243,(1+$AK243/100)*AS243)))</f>
        <v>2.3271158349999999</v>
      </c>
      <c r="AU243" s="900">
        <f>IF($AK243="n/a",1.03*AT243,IF($AK243&lt;0,1.01*AT243,IF($AK243&gt;10,1.1*AT243,(1+$AK243/100)*AT243)))</f>
        <v>2.4178733525649996</v>
      </c>
      <c r="AV243" s="900">
        <f>IF($AK243="n/a",1.03*AU243,IF($AK243&lt;0,1.01*AU243,IF($AK243&gt;10,1.1*AU243,(1+$AK243/100)*AU243)))</f>
        <v>2.5121704133150344</v>
      </c>
      <c r="AW243" s="663">
        <f>SUM(AR243:AV243)</f>
        <v>11.619924600880035</v>
      </c>
      <c r="AX243" s="761">
        <f>AW243/I243*100</f>
        <v>19.598456064901391</v>
      </c>
      <c r="AY243" s="948">
        <v>0.49</v>
      </c>
      <c r="AZ243" s="886">
        <v>41.13</v>
      </c>
      <c r="BA243" s="886">
        <v>-22.57</v>
      </c>
      <c r="BB243" s="886">
        <v>-0.24</v>
      </c>
      <c r="BC243" s="886">
        <v>-6.02</v>
      </c>
      <c r="BE243" s="635">
        <v>2005</v>
      </c>
      <c r="BF243" s="912">
        <f>IF(BE243&gt;2008,0,IF(BE243&gt;2001,1,IF(BE243&gt;1990,2,IF(BE243&gt;1980,3,IF(BE243&gt;1973,4,IF(BE243&gt;1970,5,IF(BE243&gt;1960,6,IF(BE243&gt;1958,7,IF(BE243&gt;1953,8,9)))))))))</f>
        <v>1</v>
      </c>
      <c r="BG243" s="896">
        <v>2.5</v>
      </c>
    </row>
    <row r="244" spans="1:59" ht="11.25" customHeight="1" x14ac:dyDescent="0.2">
      <c r="A244" s="895" t="s">
        <v>4583</v>
      </c>
      <c r="B244" s="889" t="s">
        <v>4578</v>
      </c>
      <c r="C244" s="946" t="s">
        <v>131</v>
      </c>
      <c r="D244" s="946" t="s">
        <v>4335</v>
      </c>
      <c r="E244" s="746">
        <v>5</v>
      </c>
      <c r="F244" s="1185">
        <v>765</v>
      </c>
      <c r="G244" s="1182" t="s">
        <v>106</v>
      </c>
      <c r="H244" s="1182" t="s">
        <v>106</v>
      </c>
      <c r="I244" s="888">
        <v>36.29</v>
      </c>
      <c r="J244" s="663">
        <f>(M244/I244)*100</f>
        <v>4.2160374758886743</v>
      </c>
      <c r="K244" s="891">
        <v>0.38250000000000001</v>
      </c>
      <c r="L244" s="901">
        <v>4</v>
      </c>
      <c r="M244" s="654">
        <f>K244*L244</f>
        <v>1.53</v>
      </c>
      <c r="N244" s="884" t="s">
        <v>294</v>
      </c>
      <c r="O244" s="747">
        <v>0.36249999999999999</v>
      </c>
      <c r="P244" s="875">
        <v>43880</v>
      </c>
      <c r="Q244" s="875">
        <v>43900</v>
      </c>
      <c r="R244" s="654">
        <f>(K244-O244)/O244*100</f>
        <v>5.5172413793103496</v>
      </c>
      <c r="S244" s="714">
        <f>IF(INDEX(Historical!$D$7:$D$1277,MATCH(B244,Historical!$B$7:$B$1301,0))=0,"n/a",(INDEX(Historical!$C$7:$C$1279,MATCH(B244,Historical!$B$7:$B$1301,0))/INDEX(Historical!$D$7:$D$1277,MATCH(B244,Historical!$B$7:$B$1301,0))-1)*100)</f>
        <v>5.0724637681159424</v>
      </c>
      <c r="T244" s="714">
        <f>IF(INDEX(Historical!$F$7:$F$1270,MATCH(B244,Historical!$B$7:$B$1301,0))=0,"n/a",((INDEX(Historical!$C$7:$C$1279,MATCH(B244,Historical!$B$7:$B$1301,0))/INDEX(Historical!$F$7:$F$1270,MATCH(B244,Historical!$B$7:$B$1301,0)))^(1/3)-1)*100)</f>
        <v>4.6823932105689803</v>
      </c>
      <c r="U244" s="714">
        <f>IF(INDEX(Historical!$H$7:$H$1270,MATCH(B244,Historical!$B$7:$B$1301,0))=0,"n/a",((INDEX(Historical!$C$7:$C$1279,MATCH(B244,Historical!$B$7:$B$1301,0))/INDEX(Historical!$H$7:$H$1270,MATCH(B244,Historical!$B$7:$B$1301,0)))^(1/5)-1)*100)</f>
        <v>3.1785127261889867</v>
      </c>
      <c r="V244" s="714">
        <f>IF(INDEX(Historical!$O$7:$O$1270,MATCH(B244,Historical!$B$7:$B$1301,0))=0,"n/a",((INDEX(Historical!$C$7:$C$1279,MATCH(B244,Historical!$B$7:$B$1301,0))/INDEX(Historical!$O$7:$O$1270,MATCH(B244,Historical!$B$7:$B$1301,0)))^(1/10)-1)*100)</f>
        <v>-3.6359885063880881</v>
      </c>
      <c r="W244" s="715" t="str">
        <f>IF(OR(U244&lt;=0,U244="n/a",V244&lt;=0,V244="n/a"),"n/a",U244/V244)</f>
        <v>n/a</v>
      </c>
      <c r="X244" s="716">
        <f>IF(OR(AJ244&lt;=0,AJ244="n/a",U244&lt;=0,U244="n/a"),"n/a",U244/AJ244)</f>
        <v>0.32106189153424108</v>
      </c>
      <c r="Y244" s="890"/>
      <c r="Z244" s="663">
        <f>IF(OR(AC244&lt;0.01,AC244="n/a"),"n/a",M244/AC244*100)</f>
        <v>48.264984227129339</v>
      </c>
      <c r="AA244" s="900">
        <f>IF(OR(AC244&lt;0.01,AC244="n/a"),"n/a",I244/AC244)</f>
        <v>11.447949526813881</v>
      </c>
      <c r="AB244" s="901">
        <v>12</v>
      </c>
      <c r="AC244" s="879">
        <v>3.17</v>
      </c>
      <c r="AD244" s="879" t="s">
        <v>136</v>
      </c>
      <c r="AE244" s="879">
        <v>1.06</v>
      </c>
      <c r="AF244" s="879">
        <v>1.08</v>
      </c>
      <c r="AG244" s="879">
        <v>9.7000000000000011</v>
      </c>
      <c r="AH244" s="879">
        <v>45.7</v>
      </c>
      <c r="AI244" s="879">
        <v>-0.41000000000000003</v>
      </c>
      <c r="AJ244" s="879">
        <v>9.9</v>
      </c>
      <c r="AK244" s="879">
        <v>-3.5999999999999996</v>
      </c>
      <c r="AL244" s="892">
        <v>35790</v>
      </c>
      <c r="AM244" s="886">
        <v>0.2</v>
      </c>
      <c r="AN244" s="879">
        <v>1.23</v>
      </c>
      <c r="AO244" s="753">
        <f>IF(U244="n/a","n/a",IF(AA244&lt;0,"n/a",IF(AA244="n/a","n/a",J244+U244-AA244)))</f>
        <v>-4.0533993247362199</v>
      </c>
      <c r="AP244" s="754">
        <f>IF(U244="n/a","n/a",J244+U244)</f>
        <v>7.394550202077661</v>
      </c>
      <c r="AQ244" s="902">
        <f>IF(OR(AC244&lt;0.01,AF244="n/a"),"n/a",(I244/SQRT(22.5*AC244*(I244/AF244))-1)*100)</f>
        <v>-25.871626398047397</v>
      </c>
      <c r="AR244" s="663">
        <f>INDEX(Historical!$C$7:$C$1279,MATCH(B244,Historical!$B$7:$B$1301,0))*IF(AH244="n/a",1.03,IF(AH244&lt;0,1.01,IF(AH244&gt;10,1.1,(1+AH244/100))))</f>
        <v>1.595</v>
      </c>
      <c r="AS244" s="900">
        <f>IF($AI244="n/a",1.03*AR244,IF($AI244&lt;0,1.01*AR244,IF($AI244&gt;10,1.1*AR244,(1+$AI244/100)*AR244)))</f>
        <v>1.6109499999999999</v>
      </c>
      <c r="AT244" s="900">
        <f>IF($AK244="n/a",1.03*AS244,IF($AK244&lt;0,1.01*AS244,IF($AK244&gt;10,1.1*AS244,(1+$AK244/100)*AS244)))</f>
        <v>1.6270594999999999</v>
      </c>
      <c r="AU244" s="900">
        <f>IF($AK244="n/a",1.03*AT244,IF($AK244&lt;0,1.01*AT244,IF($AK244&gt;10,1.1*AT244,(1+$AK244/100)*AT244)))</f>
        <v>1.6433300949999998</v>
      </c>
      <c r="AV244" s="900">
        <f>IF($AK244="n/a",1.03*AU244,IF($AK244&lt;0,1.01*AU244,IF($AK244&gt;10,1.1*AU244,(1+$AK244/100)*AU244)))</f>
        <v>1.6597633959499998</v>
      </c>
      <c r="AW244" s="663">
        <f>SUM(AR244:AV244)</f>
        <v>8.1361029909499987</v>
      </c>
      <c r="AX244" s="761">
        <f>AW244/I244*100</f>
        <v>22.419683083356293</v>
      </c>
      <c r="AY244" s="948">
        <v>0.43</v>
      </c>
      <c r="AZ244" s="886">
        <v>23.94</v>
      </c>
      <c r="BA244" s="886">
        <v>-28.199999999999996</v>
      </c>
      <c r="BB244" s="886">
        <v>-2.9499999999999997</v>
      </c>
      <c r="BC244" s="886">
        <v>-14.87</v>
      </c>
      <c r="BE244" s="635">
        <v>2016</v>
      </c>
      <c r="BF244" s="912">
        <f>IF(BE244&gt;2008,0,IF(BE244&gt;2001,1,IF(BE244&gt;1990,2,IF(BE244&gt;1980,3,IF(BE244&gt;1973,4,IF(BE244&gt;1970,5,IF(BE244&gt;1960,6,IF(BE244&gt;1958,7,IF(BE244&gt;1953,8,9)))))))))</f>
        <v>0</v>
      </c>
      <c r="BG244" s="896">
        <v>2.5</v>
      </c>
    </row>
    <row r="245" spans="1:59" ht="11.25" customHeight="1" x14ac:dyDescent="0.2">
      <c r="A245" s="877" t="s">
        <v>574</v>
      </c>
      <c r="B245" s="889" t="s">
        <v>575</v>
      </c>
      <c r="C245" s="946" t="s">
        <v>112</v>
      </c>
      <c r="D245" s="946" t="s">
        <v>4361</v>
      </c>
      <c r="E245" s="746">
        <v>26</v>
      </c>
      <c r="F245" s="1185">
        <v>129</v>
      </c>
      <c r="G245" s="1197" t="s">
        <v>106</v>
      </c>
      <c r="H245" s="1197" t="s">
        <v>106</v>
      </c>
      <c r="I245" s="879">
        <v>76.040000000000006</v>
      </c>
      <c r="J245" s="663">
        <f>(M245/I245)*100</f>
        <v>1.3677012098895318</v>
      </c>
      <c r="K245" s="898">
        <v>0.52</v>
      </c>
      <c r="L245" s="901">
        <v>2</v>
      </c>
      <c r="M245" s="654">
        <f>K245*L245</f>
        <v>1.04</v>
      </c>
      <c r="N245" s="884" t="s">
        <v>576</v>
      </c>
      <c r="O245" s="748">
        <v>0.5</v>
      </c>
      <c r="P245" s="875">
        <v>43980</v>
      </c>
      <c r="Q245" s="875">
        <v>43997</v>
      </c>
      <c r="R245" s="654">
        <f>(K245-O245)/O245*100</f>
        <v>4.0000000000000036</v>
      </c>
      <c r="S245" s="714">
        <f>IF(INDEX(Historical!$D$7:$D$1277,MATCH(B245,Historical!$B$7:$B$1301,0))=0,"n/a",(INDEX(Historical!$C$7:$C$1279,MATCH(B245,Historical!$B$7:$B$1301,0))/INDEX(Historical!$D$7:$D$1277,MATCH(B245,Historical!$B$7:$B$1301,0))-1)*100)</f>
        <v>11.111111111111116</v>
      </c>
      <c r="T245" s="714">
        <f>IF(INDEX(Historical!$F$7:$F$1270,MATCH(B245,Historical!$B$7:$B$1301,0))=0,"n/a",((INDEX(Historical!$C$7:$C$1279,MATCH(B245,Historical!$B$7:$B$1301,0))/INDEX(Historical!$F$7:$F$1270,MATCH(B245,Historical!$B$7:$B$1301,0)))^(1/3)-1)*100)</f>
        <v>7.7217345015941907</v>
      </c>
      <c r="U245" s="714">
        <f>IF(INDEX(Historical!$H$7:$H$1270,MATCH(B245,Historical!$B$7:$B$1301,0))=0,"n/a",((INDEX(Historical!$C$7:$C$1279,MATCH(B245,Historical!$B$7:$B$1301,0))/INDEX(Historical!$H$7:$H$1270,MATCH(B245,Historical!$B$7:$B$1301,0)))^(1/5)-1)*100)</f>
        <v>9.3362073943278112</v>
      </c>
      <c r="V245" s="714">
        <f>IF(INDEX(Historical!$O$7:$O$1270,MATCH(B245,Historical!$B$7:$B$1301,0))=0,"n/a",((INDEX(Historical!$C$7:$C$1279,MATCH(B245,Historical!$B$7:$B$1301,0))/INDEX(Historical!$O$7:$O$1270,MATCH(B245,Historical!$B$7:$B$1301,0)))^(1/10)-1)*100)</f>
        <v>10.159419920323188</v>
      </c>
      <c r="W245" s="715">
        <f>IF(OR(U245&lt;=0,U245="n/a",V245&lt;=0,V245="n/a"),"n/a",U245/V245)</f>
        <v>0.91897051874501223</v>
      </c>
      <c r="X245" s="716">
        <f>IF(OR(AJ245&lt;=0,AJ245="n/a",U245&lt;=0,U245="n/a"),"n/a",U245/AJ245)</f>
        <v>0.77158738796097615</v>
      </c>
      <c r="Y245" s="890"/>
      <c r="Z245" s="663">
        <f>IF(OR(AC245&lt;0.01,AC245="n/a"),"n/a",M245/AC245*100)</f>
        <v>31.419939577039273</v>
      </c>
      <c r="AA245" s="900">
        <f>IF(OR(AC245&lt;0.01,AC245="n/a"),"n/a",I245/AC245)</f>
        <v>22.972809667673719</v>
      </c>
      <c r="AB245" s="901">
        <v>12</v>
      </c>
      <c r="AC245" s="879">
        <v>3.31</v>
      </c>
      <c r="AD245" s="879">
        <v>5.07</v>
      </c>
      <c r="AE245" s="879">
        <v>1.52</v>
      </c>
      <c r="AF245" s="879">
        <v>6.16</v>
      </c>
      <c r="AG245" s="879">
        <v>27</v>
      </c>
      <c r="AH245" s="879">
        <v>-5.4</v>
      </c>
      <c r="AI245" s="879">
        <v>15.629999999999999</v>
      </c>
      <c r="AJ245" s="879">
        <v>12.1</v>
      </c>
      <c r="AK245" s="879">
        <v>4.43</v>
      </c>
      <c r="AL245" s="892">
        <v>12270</v>
      </c>
      <c r="AM245" s="886">
        <v>0.2</v>
      </c>
      <c r="AN245" s="879">
        <v>0</v>
      </c>
      <c r="AO245" s="753">
        <f>IF(U245="n/a","n/a",IF(AA245&lt;0,"n/a",IF(AA245="n/a","n/a",J245+U245-AA245)))</f>
        <v>-12.268901063456376</v>
      </c>
      <c r="AP245" s="754">
        <f>IF(U245="n/a","n/a",J245+U245)</f>
        <v>10.703908604217343</v>
      </c>
      <c r="AQ245" s="902">
        <f>IF(OR(AC245&lt;0.01,AF245="n/a"),"n/a",(I245/SQRT(22.5*AC245*(I245/AF245))-1)*100)</f>
        <v>150.78765480237578</v>
      </c>
      <c r="AR245" s="663">
        <f>INDEX(Historical!$C$7:$C$1279,MATCH(B245,Historical!$B$7:$B$1301,0))*IF(AH245="n/a",1.03,IF(AH245&lt;0,1.01,IF(AH245&gt;10,1.1,(1+AH245/100))))</f>
        <v>1.01</v>
      </c>
      <c r="AS245" s="900">
        <f>IF($AI245="n/a",1.03*AR245,IF($AI245&lt;0,1.01*AR245,IF($AI245&gt;10,1.1*AR245,(1+$AI245/100)*AR245)))</f>
        <v>1.1110000000000002</v>
      </c>
      <c r="AT245" s="900">
        <f>IF($AK245="n/a",1.03*AS245,IF($AK245&lt;0,1.01*AS245,IF($AK245&gt;10,1.1*AS245,(1+$AK245/100)*AS245)))</f>
        <v>1.1602173000000002</v>
      </c>
      <c r="AU245" s="900">
        <f>IF($AK245="n/a",1.03*AT245,IF($AK245&lt;0,1.01*AT245,IF($AK245&gt;10,1.1*AT245,(1+$AK245/100)*AT245)))</f>
        <v>1.2116149263900002</v>
      </c>
      <c r="AV245" s="900">
        <f>IF($AK245="n/a",1.03*AU245,IF($AK245&lt;0,1.01*AU245,IF($AK245&gt;10,1.1*AU245,(1+$AK245/100)*AU245)))</f>
        <v>1.2652894676290773</v>
      </c>
      <c r="AW245" s="663">
        <f>SUM(AR245:AV245)</f>
        <v>5.7581216940190778</v>
      </c>
      <c r="AX245" s="761">
        <f>AW245/I245*100</f>
        <v>7.5724903919240889</v>
      </c>
      <c r="AY245" s="948">
        <v>0.76</v>
      </c>
      <c r="AZ245" s="886">
        <v>44.7</v>
      </c>
      <c r="BA245" s="886">
        <v>-6.8599999999999994</v>
      </c>
      <c r="BB245" s="886">
        <v>3.02</v>
      </c>
      <c r="BC245" s="886">
        <v>3.94</v>
      </c>
      <c r="BE245" s="635">
        <v>1995</v>
      </c>
      <c r="BF245" s="912">
        <f>IF(BE245&gt;2008,0,IF(BE245&gt;2001,1,IF(BE245&gt;1990,2,IF(BE245&gt;1980,3,IF(BE245&gt;1973,4,IF(BE245&gt;1970,5,IF(BE245&gt;1960,6,IF(BE245&gt;1958,7,IF(BE245&gt;1953,8,9)))))))))</f>
        <v>2</v>
      </c>
      <c r="BG245" s="896">
        <v>15.7</v>
      </c>
    </row>
    <row r="246" spans="1:59" ht="11.25" customHeight="1" x14ac:dyDescent="0.2">
      <c r="A246" s="885" t="s">
        <v>1165</v>
      </c>
      <c r="B246" s="889" t="s">
        <v>1166</v>
      </c>
      <c r="C246" s="946" t="s">
        <v>112</v>
      </c>
      <c r="D246" s="946" t="s">
        <v>4368</v>
      </c>
      <c r="E246" s="746">
        <v>8</v>
      </c>
      <c r="F246" s="1185">
        <v>573</v>
      </c>
      <c r="G246" s="1197" t="s">
        <v>106</v>
      </c>
      <c r="H246" s="1197" t="s">
        <v>106</v>
      </c>
      <c r="I246" s="888">
        <v>80.930000000000007</v>
      </c>
      <c r="J246" s="663">
        <f>(M246/I246)*100</f>
        <v>0.93908315828493749</v>
      </c>
      <c r="K246" s="899">
        <v>0.19</v>
      </c>
      <c r="L246" s="901">
        <v>4</v>
      </c>
      <c r="M246" s="654">
        <f>K246*L246</f>
        <v>0.76</v>
      </c>
      <c r="N246" s="884" t="s">
        <v>595</v>
      </c>
      <c r="O246" s="751">
        <v>0.16</v>
      </c>
      <c r="P246" s="875">
        <v>43902</v>
      </c>
      <c r="Q246" s="875">
        <v>43917</v>
      </c>
      <c r="R246" s="654">
        <f>(K246-O246)/O246*100</f>
        <v>18.75</v>
      </c>
      <c r="S246" s="714">
        <f>IF(INDEX(Historical!$D$7:$D$1277,MATCH(B246,Historical!$B$7:$B$1301,0))=0,"n/a",(INDEX(Historical!$C$7:$C$1279,MATCH(B246,Historical!$B$7:$B$1301,0))/INDEX(Historical!$D$7:$D$1277,MATCH(B246,Historical!$B$7:$B$1301,0))-1)*100)</f>
        <v>23.076923076923084</v>
      </c>
      <c r="T246" s="714">
        <f>IF(INDEX(Historical!$F$7:$F$1270,MATCH(B246,Historical!$B$7:$B$1301,0))=0,"n/a",((INDEX(Historical!$C$7:$C$1279,MATCH(B246,Historical!$B$7:$B$1301,0))/INDEX(Historical!$F$7:$F$1270,MATCH(B246,Historical!$B$7:$B$1301,0)))^(1/3)-1)*100)</f>
        <v>21.141372855475971</v>
      </c>
      <c r="U246" s="714">
        <f>IF(INDEX(Historical!$H$7:$H$1270,MATCH(B246,Historical!$B$7:$B$1301,0))=0,"n/a",((INDEX(Historical!$C$7:$C$1279,MATCH(B246,Historical!$B$7:$B$1301,0))/INDEX(Historical!$H$7:$H$1270,MATCH(B246,Historical!$B$7:$B$1301,0)))^(1/5)-1)*100)</f>
        <v>20.683526730903257</v>
      </c>
      <c r="V246" s="714" t="str">
        <f>IF(INDEX(Historical!$O$7:$O$1270,MATCH(B246,Historical!$B$7:$B$1301,0))=0,"n/a",((INDEX(Historical!$C$7:$C$1279,MATCH(B246,Historical!$B$7:$B$1301,0))/INDEX(Historical!$O$7:$O$1270,MATCH(B246,Historical!$B$7:$B$1301,0)))^(1/10)-1)*100)</f>
        <v>n/a</v>
      </c>
      <c r="W246" s="715" t="str">
        <f>IF(OR(U246&lt;=0,U246="n/a",V246&lt;=0,V246="n/a"),"n/a",U246/V246)</f>
        <v>n/a</v>
      </c>
      <c r="X246" s="716">
        <f>IF(OR(AJ246&lt;=0,AJ246="n/a",U246&lt;=0,U246="n/a"),"n/a",U246/AJ246)</f>
        <v>1.3090839703103327</v>
      </c>
      <c r="Y246" s="686" t="s">
        <v>4186</v>
      </c>
      <c r="Z246" s="663">
        <f>IF(OR(AC246&lt;0.01,AC246="n/a"),"n/a",M246/AC246*100)</f>
        <v>47.5</v>
      </c>
      <c r="AA246" s="900">
        <f>IF(OR(AC246&lt;0.01,AC246="n/a"),"n/a",I246/AC246)</f>
        <v>50.581250000000004</v>
      </c>
      <c r="AB246" s="901">
        <v>12</v>
      </c>
      <c r="AC246" s="879">
        <v>1.6</v>
      </c>
      <c r="AD246" s="879">
        <v>3.3</v>
      </c>
      <c r="AE246" s="879">
        <v>9.75</v>
      </c>
      <c r="AF246" s="879">
        <v>12.88</v>
      </c>
      <c r="AG246" s="879">
        <v>25</v>
      </c>
      <c r="AH246" s="879">
        <v>14.7</v>
      </c>
      <c r="AI246" s="879">
        <v>22.97</v>
      </c>
      <c r="AJ246" s="879">
        <v>15.8</v>
      </c>
      <c r="AK246" s="879">
        <v>15</v>
      </c>
      <c r="AL246" s="892">
        <v>4140</v>
      </c>
      <c r="AM246" s="886">
        <v>1.3</v>
      </c>
      <c r="AN246" s="879">
        <v>0</v>
      </c>
      <c r="AO246" s="753">
        <f>IF(U246="n/a","n/a",IF(AA246&lt;0,"n/a",IF(AA246="n/a","n/a",J246+U246-AA246)))</f>
        <v>-28.95864011081181</v>
      </c>
      <c r="AP246" s="754">
        <f>IF(U246="n/a","n/a",J246+U246)</f>
        <v>21.622609889188194</v>
      </c>
      <c r="AQ246" s="902">
        <f>IF(OR(AC246&lt;0.01,AF246="n/a"),"n/a",(I246/SQRT(22.5*AC246*(I246/AF246))-1)*100)</f>
        <v>438.09809101645732</v>
      </c>
      <c r="AR246" s="663">
        <f>INDEX(Historical!$C$7:$C$1279,MATCH(B246,Historical!$B$7:$B$1301,0))*IF(AH246="n/a",1.03,IF(AH246&lt;0,1.01,IF(AH246&gt;10,1.1,(1+AH246/100))))</f>
        <v>0.70400000000000007</v>
      </c>
      <c r="AS246" s="900">
        <f>IF($AI246="n/a",1.03*AR246,IF($AI246&lt;0,1.01*AR246,IF($AI246&gt;10,1.1*AR246,(1+$AI246/100)*AR246)))</f>
        <v>0.77440000000000009</v>
      </c>
      <c r="AT246" s="900">
        <f>IF($AK246="n/a",1.03*AS246,IF($AK246&lt;0,1.01*AS246,IF($AK246&gt;10,1.1*AS246,(1+$AK246/100)*AS246)))</f>
        <v>0.85184000000000015</v>
      </c>
      <c r="AU246" s="900">
        <f>IF($AK246="n/a",1.03*AT246,IF($AK246&lt;0,1.01*AT246,IF($AK246&gt;10,1.1*AT246,(1+$AK246/100)*AT246)))</f>
        <v>0.93702400000000019</v>
      </c>
      <c r="AV246" s="900">
        <f>IF($AK246="n/a",1.03*AU246,IF($AK246&lt;0,1.01*AU246,IF($AK246&gt;10,1.1*AU246,(1+$AK246/100)*AU246)))</f>
        <v>1.0307264000000003</v>
      </c>
      <c r="AW246" s="663">
        <f>SUM(AR246:AV246)</f>
        <v>4.2979904000000007</v>
      </c>
      <c r="AX246" s="761">
        <f>AW246/I246*100</f>
        <v>5.3107505251451874</v>
      </c>
      <c r="AY246" s="948">
        <v>0.26</v>
      </c>
      <c r="AZ246" s="886">
        <v>39.989999999999995</v>
      </c>
      <c r="BA246" s="886">
        <v>-2.2800000000000002</v>
      </c>
      <c r="BB246" s="886">
        <v>12.139999999999999</v>
      </c>
      <c r="BC246" s="886">
        <v>15.379999999999999</v>
      </c>
      <c r="BE246" s="635">
        <v>2013</v>
      </c>
      <c r="BF246" s="912">
        <f>IF(BE246&gt;2008,0,IF(BE246&gt;2001,1,IF(BE246&gt;1990,2,IF(BE246&gt;1980,3,IF(BE246&gt;1973,4,IF(BE246&gt;1970,5,IF(BE246&gt;1960,6,IF(BE246&gt;1958,7,IF(BE246&gt;1953,8,9)))))))))</f>
        <v>0</v>
      </c>
      <c r="BG246" s="896">
        <v>16.3</v>
      </c>
    </row>
    <row r="247" spans="1:59" ht="11.25" customHeight="1" x14ac:dyDescent="0.2">
      <c r="A247" s="877" t="s">
        <v>1167</v>
      </c>
      <c r="B247" s="889" t="s">
        <v>1168</v>
      </c>
      <c r="C247" s="946" t="s">
        <v>4325</v>
      </c>
      <c r="D247" s="946" t="s">
        <v>4326</v>
      </c>
      <c r="E247" s="746">
        <v>10</v>
      </c>
      <c r="F247" s="1185">
        <v>330</v>
      </c>
      <c r="G247" s="1185" t="s">
        <v>106</v>
      </c>
      <c r="H247" s="1185" t="s">
        <v>106</v>
      </c>
      <c r="I247" s="888">
        <v>92.37</v>
      </c>
      <c r="J247" s="663">
        <f>(M247/I247)*100</f>
        <v>3.897369275738876</v>
      </c>
      <c r="K247" s="891">
        <v>0.9</v>
      </c>
      <c r="L247" s="901">
        <v>4</v>
      </c>
      <c r="M247" s="654">
        <f>K247*L247</f>
        <v>3.6</v>
      </c>
      <c r="N247" s="884" t="s">
        <v>318</v>
      </c>
      <c r="O247" s="747">
        <v>0.86</v>
      </c>
      <c r="P247" s="1200">
        <v>43629</v>
      </c>
      <c r="Q247" s="1200">
        <v>43644</v>
      </c>
      <c r="R247" s="654">
        <f>(K247-O247)/O247*100</f>
        <v>4.6511627906976782</v>
      </c>
      <c r="S247" s="714">
        <f>IF(INDEX(Historical!$D$7:$D$1277,MATCH(B247,Historical!$B$7:$B$1301,0))=0,"n/a",(INDEX(Historical!$C$7:$C$1279,MATCH(B247,Historical!$B$7:$B$1301,0))/INDEX(Historical!$D$7:$D$1277,MATCH(B247,Historical!$B$7:$B$1301,0))-1)*100)</f>
        <v>5.9523809523809534</v>
      </c>
      <c r="T247" s="714">
        <f>IF(INDEX(Historical!$F$7:$F$1270,MATCH(B247,Historical!$B$7:$B$1301,0))=0,"n/a",((INDEX(Historical!$C$7:$C$1279,MATCH(B247,Historical!$B$7:$B$1301,0))/INDEX(Historical!$F$7:$F$1270,MATCH(B247,Historical!$B$7:$B$1301,0)))^(1/3)-1)*100)</f>
        <v>6.7072987030458497</v>
      </c>
      <c r="U247" s="714">
        <f>IF(INDEX(Historical!$H$7:$H$1270,MATCH(B247,Historical!$B$7:$B$1301,0))=0,"n/a",((INDEX(Historical!$C$7:$C$1279,MATCH(B247,Historical!$B$7:$B$1301,0))/INDEX(Historical!$H$7:$H$1270,MATCH(B247,Historical!$B$7:$B$1301,0)))^(1/5)-1)*100)</f>
        <v>14.486501579041743</v>
      </c>
      <c r="V247" s="714">
        <f>IF(INDEX(Historical!$O$7:$O$1270,MATCH(B247,Historical!$B$7:$B$1301,0))=0,"n/a",((INDEX(Historical!$C$7:$C$1279,MATCH(B247,Historical!$B$7:$B$1301,0))/INDEX(Historical!$O$7:$O$1270,MATCH(B247,Historical!$B$7:$B$1301,0)))^(1/10)-1)*100)</f>
        <v>25.07388505219734</v>
      </c>
      <c r="W247" s="715">
        <f>IF(OR(U247&lt;=0,U247="n/a",V247&lt;=0,V247="n/a"),"n/a",U247/V247)</f>
        <v>0.57775257200408292</v>
      </c>
      <c r="X247" s="716">
        <f>IF(OR(AJ247&lt;=0,AJ247="n/a",U247&lt;=0,U247="n/a"),"n/a",U247/AJ247)</f>
        <v>0.89978270677277894</v>
      </c>
      <c r="Y247" s="676"/>
      <c r="Z247" s="663">
        <f>IF(OR(AC247&lt;0.01,AC247="n/a"),"n/a",M247/AC247*100)</f>
        <v>108.10810810810811</v>
      </c>
      <c r="AA247" s="900">
        <f>IF(OR(AC247&lt;0.01,AC247="n/a"),"n/a",I247/AC247)</f>
        <v>27.738738738738739</v>
      </c>
      <c r="AB247" s="901">
        <v>12</v>
      </c>
      <c r="AC247" s="879">
        <v>3.33</v>
      </c>
      <c r="AD247" s="879">
        <v>4.59</v>
      </c>
      <c r="AE247" s="879">
        <v>8.99</v>
      </c>
      <c r="AF247" s="879">
        <v>4.95</v>
      </c>
      <c r="AG247" s="879">
        <v>17.5</v>
      </c>
      <c r="AH247" s="879">
        <v>3.9</v>
      </c>
      <c r="AI247" s="879">
        <v>0.94000000000000006</v>
      </c>
      <c r="AJ247" s="879">
        <v>16.100000000000001</v>
      </c>
      <c r="AK247" s="879">
        <v>6</v>
      </c>
      <c r="AL247" s="892">
        <v>11960</v>
      </c>
      <c r="AM247" s="886">
        <v>1</v>
      </c>
      <c r="AN247" s="879">
        <v>2.14</v>
      </c>
      <c r="AO247" s="753">
        <f>IF(U247="n/a","n/a",IF(AA247&lt;0,"n/a",IF(AA247="n/a","n/a",J247+U247-AA247)))</f>
        <v>-9.3548678839581214</v>
      </c>
      <c r="AP247" s="754">
        <f>IF(U247="n/a","n/a",J247+U247)</f>
        <v>18.383870854780618</v>
      </c>
      <c r="AQ247" s="902">
        <f>IF(OR(AC247&lt;0.01,AF247="n/a"),"n/a",(I247/SQRT(22.5*AC247*(I247/AF247))-1)*100)</f>
        <v>147.03284240202811</v>
      </c>
      <c r="AR247" s="663">
        <f>INDEX(Historical!$C$7:$C$1279,MATCH(B247,Historical!$B$7:$B$1301,0))*IF(AH247="n/a",1.03,IF(AH247&lt;0,1.01,IF(AH247&gt;10,1.1,(1+AH247/100))))</f>
        <v>3.6988399999999997</v>
      </c>
      <c r="AS247" s="900">
        <f>IF($AI247="n/a",1.03*AR247,IF($AI247&lt;0,1.01*AR247,IF($AI247&gt;10,1.1*AR247,(1+$AI247/100)*AR247)))</f>
        <v>3.7336090959999999</v>
      </c>
      <c r="AT247" s="900">
        <f>IF($AK247="n/a",1.03*AS247,IF($AK247&lt;0,1.01*AS247,IF($AK247&gt;10,1.1*AS247,(1+$AK247/100)*AS247)))</f>
        <v>3.95762564176</v>
      </c>
      <c r="AU247" s="900">
        <f>IF($AK247="n/a",1.03*AT247,IF($AK247&lt;0,1.01*AT247,IF($AK247&gt;10,1.1*AT247,(1+$AK247/100)*AT247)))</f>
        <v>4.1950831802656001</v>
      </c>
      <c r="AV247" s="900">
        <f>IF($AK247="n/a",1.03*AU247,IF($AK247&lt;0,1.01*AU247,IF($AK247&gt;10,1.1*AU247,(1+$AK247/100)*AU247)))</f>
        <v>4.4467881710815362</v>
      </c>
      <c r="AW247" s="663">
        <f>SUM(AR247:AV247)</f>
        <v>20.031946089107137</v>
      </c>
      <c r="AX247" s="761">
        <f>AW247/I247*100</f>
        <v>21.686636450262135</v>
      </c>
      <c r="AY247" s="948">
        <v>0.19</v>
      </c>
      <c r="AZ247" s="886">
        <v>27.060000000000002</v>
      </c>
      <c r="BA247" s="886">
        <v>-25.779999999999998</v>
      </c>
      <c r="BB247" s="886">
        <v>0.19</v>
      </c>
      <c r="BC247" s="886">
        <v>-10.32</v>
      </c>
      <c r="BE247" s="635">
        <v>2010</v>
      </c>
      <c r="BF247" s="912">
        <f>IF(BE247&gt;2008,0,IF(BE247&gt;2001,1,IF(BE247&gt;1990,2,IF(BE247&gt;1980,3,IF(BE247&gt;1973,4,IF(BE247&gt;1970,5,IF(BE247&gt;1960,6,IF(BE247&gt;1958,7,IF(BE247&gt;1953,8,9)))))))))</f>
        <v>0</v>
      </c>
      <c r="BG247" s="896">
        <v>5.0999999999999996</v>
      </c>
    </row>
    <row r="248" spans="1:59" s="787" customFormat="1" ht="11.25" customHeight="1" x14ac:dyDescent="0.2">
      <c r="A248" s="768" t="s">
        <v>1161</v>
      </c>
      <c r="B248" s="795" t="s">
        <v>1162</v>
      </c>
      <c r="C248" s="946" t="s">
        <v>108</v>
      </c>
      <c r="D248" s="946" t="s">
        <v>4345</v>
      </c>
      <c r="E248" s="769">
        <v>8</v>
      </c>
      <c r="F248" s="1185">
        <v>569</v>
      </c>
      <c r="G248" s="1198" t="s">
        <v>106</v>
      </c>
      <c r="H248" s="1198" t="s">
        <v>106</v>
      </c>
      <c r="I248" s="770">
        <v>116</v>
      </c>
      <c r="J248" s="771">
        <f>(M248/I248)*100</f>
        <v>4.1379310344827589</v>
      </c>
      <c r="K248" s="772">
        <v>1.2</v>
      </c>
      <c r="L248" s="773">
        <v>4</v>
      </c>
      <c r="M248" s="774">
        <f>K248*L248</f>
        <v>4.8</v>
      </c>
      <c r="N248" s="775" t="s">
        <v>135</v>
      </c>
      <c r="O248" s="776">
        <v>1.1499999999999999</v>
      </c>
      <c r="P248" s="777">
        <v>43895</v>
      </c>
      <c r="Q248" s="777">
        <v>43910</v>
      </c>
      <c r="R248" s="774">
        <f>(K248-O248)/O248*100</f>
        <v>4.3478260869565259</v>
      </c>
      <c r="S248" s="714">
        <f>IF(INDEX(Historical!$D$7:$D$1277,MATCH(B248,Historical!$B$7:$B$1301,0))=0,"n/a",(INDEX(Historical!$C$7:$C$1279,MATCH(B248,Historical!$B$7:$B$1301,0))/INDEX(Historical!$D$7:$D$1277,MATCH(B248,Historical!$B$7:$B$1301,0))-1)*100)</f>
        <v>14.285714285714302</v>
      </c>
      <c r="T248" s="714">
        <f>IF(INDEX(Historical!$F$7:$F$1270,MATCH(B248,Historical!$B$7:$B$1301,0))=0,"n/a",((INDEX(Historical!$C$7:$C$1279,MATCH(B248,Historical!$B$7:$B$1301,0))/INDEX(Historical!$F$7:$F$1270,MATCH(B248,Historical!$B$7:$B$1301,0)))^(1/3)-1)*100)</f>
        <v>15.576429093134902</v>
      </c>
      <c r="U248" s="714">
        <f>IF(INDEX(Historical!$H$7:$H$1270,MATCH(B248,Historical!$B$7:$B$1301,0))=0,"n/a",((INDEX(Historical!$C$7:$C$1279,MATCH(B248,Historical!$B$7:$B$1301,0))/INDEX(Historical!$H$7:$H$1270,MATCH(B248,Historical!$B$7:$B$1301,0)))^(1/5)-1)*100)</f>
        <v>23.203826267929074</v>
      </c>
      <c r="V248" s="714" t="str">
        <f>IF(INDEX(Historical!$O$7:$O$1270,MATCH(B248,Historical!$B$7:$B$1301,0))=0,"n/a",((INDEX(Historical!$C$7:$C$1279,MATCH(B248,Historical!$B$7:$B$1301,0))/INDEX(Historical!$O$7:$O$1270,MATCH(B248,Historical!$B$7:$B$1301,0)))^(1/10)-1)*100)</f>
        <v>n/a</v>
      </c>
      <c r="W248" s="715" t="str">
        <f>IF(OR(U248&lt;=0,U248="n/a",V248&lt;=0,V248="n/a"),"n/a",U248/V248)</f>
        <v>n/a</v>
      </c>
      <c r="X248" s="716" t="str">
        <f>IF(OR(AJ248&lt;=0,AJ248="n/a",U248&lt;=0,U248="n/a"),"n/a",U248/AJ248)</f>
        <v>n/a</v>
      </c>
      <c r="Y248" s="788"/>
      <c r="Z248" s="771" t="str">
        <f>IF(OR(AC248&lt;0.01,AC248="n/a"),"n/a",M248/AC248*100)</f>
        <v>n/a</v>
      </c>
      <c r="AA248" s="779" t="str">
        <f>IF(OR(AC248&lt;0.01,AC248="n/a"),"n/a",I248/AC248)</f>
        <v>n/a</v>
      </c>
      <c r="AB248" s="773">
        <v>12</v>
      </c>
      <c r="AC248" s="780" t="s">
        <v>136</v>
      </c>
      <c r="AD248" s="780" t="s">
        <v>136</v>
      </c>
      <c r="AE248" s="780" t="s">
        <v>136</v>
      </c>
      <c r="AF248" s="780" t="s">
        <v>136</v>
      </c>
      <c r="AG248" s="780" t="s">
        <v>136</v>
      </c>
      <c r="AH248" s="780" t="s">
        <v>136</v>
      </c>
      <c r="AI248" s="780" t="s">
        <v>136</v>
      </c>
      <c r="AJ248" s="780" t="s">
        <v>136</v>
      </c>
      <c r="AK248" s="780" t="s">
        <v>136</v>
      </c>
      <c r="AL248" s="781" t="s">
        <v>136</v>
      </c>
      <c r="AM248" s="782" t="s">
        <v>136</v>
      </c>
      <c r="AN248" s="780" t="s">
        <v>136</v>
      </c>
      <c r="AO248" s="783" t="str">
        <f>IF(U248="n/a","n/a",IF(AA248&lt;0,"n/a",IF(AA248="n/a","n/a",J248+U248-AA248)))</f>
        <v>n/a</v>
      </c>
      <c r="AP248" s="784">
        <f>IF(U248="n/a","n/a",J248+U248)</f>
        <v>27.341757302411832</v>
      </c>
      <c r="AQ248" s="785" t="str">
        <f>IF(OR(AC248&lt;0.01,AF248="n/a"),"n/a",(I248/SQRT(22.5*AC248*(I248/AF248))-1)*100)</f>
        <v>n/a</v>
      </c>
      <c r="AR248" s="663">
        <f>INDEX(Historical!$C$7:$C$1279,MATCH(B248,Historical!$B$7:$B$1301,0))*IF(AH248="n/a",1.03,IF(AH248&lt;0,1.01,IF(AH248&gt;10,1.1,(1+AH248/100))))</f>
        <v>4.5320000000000009</v>
      </c>
      <c r="AS248" s="779">
        <f>IF($AI248="n/a",1.03*AR248,IF($AI248&lt;0,1.01*AR248,IF($AI248&gt;10,1.1*AR248,(1+$AI248/100)*AR248)))</f>
        <v>4.6679600000000008</v>
      </c>
      <c r="AT248" s="779">
        <f>IF($AK248="n/a",1.03*AS248,IF($AK248&lt;0,1.01*AS248,IF($AK248&gt;10,1.1*AS248,(1+$AK248/100)*AS248)))</f>
        <v>4.8079988000000009</v>
      </c>
      <c r="AU248" s="779">
        <f>IF($AK248="n/a",1.03*AT248,IF($AK248&lt;0,1.01*AT248,IF($AK248&gt;10,1.1*AT248,(1+$AK248/100)*AT248)))</f>
        <v>4.9522387640000014</v>
      </c>
      <c r="AV248" s="779">
        <f>IF($AK248="n/a",1.03*AU248,IF($AK248&lt;0,1.01*AU248,IF($AK248&gt;10,1.1*AU248,(1+$AK248/100)*AU248)))</f>
        <v>5.1008059269200015</v>
      </c>
      <c r="AW248" s="771">
        <f>SUM(AR248:AV248)</f>
        <v>24.061003490920001</v>
      </c>
      <c r="AX248" s="786">
        <f>AW248/I248*100</f>
        <v>20.742244388724139</v>
      </c>
      <c r="AY248" s="949" t="s">
        <v>136</v>
      </c>
      <c r="AZ248" s="782" t="s">
        <v>136</v>
      </c>
      <c r="BA248" s="782" t="s">
        <v>136</v>
      </c>
      <c r="BB248" s="782" t="s">
        <v>136</v>
      </c>
      <c r="BC248" s="782" t="s">
        <v>136</v>
      </c>
      <c r="BD248" s="922" t="s">
        <v>4271</v>
      </c>
      <c r="BE248" s="635">
        <v>2013</v>
      </c>
      <c r="BF248" s="912">
        <f>IF(BE248&gt;2008,0,IF(BE248&gt;2001,1,IF(BE248&gt;1990,2,IF(BE248&gt;1980,3,IF(BE248&gt;1973,4,IF(BE248&gt;1970,5,IF(BE248&gt;1960,6,IF(BE248&gt;1958,7,IF(BE248&gt;1953,8,9)))))))))</f>
        <v>0</v>
      </c>
      <c r="BG248" s="838" t="s">
        <v>136</v>
      </c>
    </row>
    <row r="249" spans="1:59" ht="11.25" customHeight="1" x14ac:dyDescent="0.2">
      <c r="A249" s="877" t="s">
        <v>1182</v>
      </c>
      <c r="B249" s="889" t="s">
        <v>1183</v>
      </c>
      <c r="C249" s="946" t="s">
        <v>108</v>
      </c>
      <c r="D249" s="946" t="s">
        <v>118</v>
      </c>
      <c r="E249" s="746">
        <v>11</v>
      </c>
      <c r="F249" s="1185">
        <v>308</v>
      </c>
      <c r="G249" s="1199" t="s">
        <v>37</v>
      </c>
      <c r="H249" s="1199" t="s">
        <v>37</v>
      </c>
      <c r="I249" s="888">
        <v>48.02</v>
      </c>
      <c r="J249" s="663">
        <f>(M249/I249)*100</f>
        <v>3.6651395251978336</v>
      </c>
      <c r="K249" s="891">
        <v>0.44</v>
      </c>
      <c r="L249" s="901">
        <v>4</v>
      </c>
      <c r="M249" s="654">
        <f>K249*L249</f>
        <v>1.76</v>
      </c>
      <c r="N249" s="884" t="s">
        <v>148</v>
      </c>
      <c r="O249" s="747">
        <v>0.42</v>
      </c>
      <c r="P249" s="875">
        <v>43896</v>
      </c>
      <c r="Q249" s="875">
        <v>43905</v>
      </c>
      <c r="R249" s="654">
        <f>(K249-O249)/O249*100</f>
        <v>4.7619047619047663</v>
      </c>
      <c r="S249" s="714">
        <f>IF(INDEX(Historical!$D$7:$D$1277,MATCH(B249,Historical!$B$7:$B$1301,0))=0,"n/a",(INDEX(Historical!$C$7:$C$1279,MATCH(B249,Historical!$B$7:$B$1301,0))/INDEX(Historical!$D$7:$D$1277,MATCH(B249,Historical!$B$7:$B$1301,0))-1)*100)</f>
        <v>4.9999999999999822</v>
      </c>
      <c r="T249" s="714">
        <f>IF(INDEX(Historical!$F$7:$F$1270,MATCH(B249,Historical!$B$7:$B$1301,0))=0,"n/a",((INDEX(Historical!$C$7:$C$1279,MATCH(B249,Historical!$B$7:$B$1301,0))/INDEX(Historical!$F$7:$F$1270,MATCH(B249,Historical!$B$7:$B$1301,0)))^(1/3)-1)*100)</f>
        <v>11.868894208139679</v>
      </c>
      <c r="U249" s="714">
        <f>IF(INDEX(Historical!$H$7:$H$1270,MATCH(B249,Historical!$B$7:$B$1301,0))=0,"n/a",((INDEX(Historical!$C$7:$C$1279,MATCH(B249,Historical!$B$7:$B$1301,0))/INDEX(Historical!$H$7:$H$1270,MATCH(B249,Historical!$B$7:$B$1301,0)))^(1/5)-1)*100)</f>
        <v>14.869835499703509</v>
      </c>
      <c r="V249" s="714" t="str">
        <f>IF(INDEX(Historical!$O$7:$O$1270,MATCH(B249,Historical!$B$7:$B$1301,0))=0,"n/a",((INDEX(Historical!$C$7:$C$1279,MATCH(B249,Historical!$B$7:$B$1301,0))/INDEX(Historical!$O$7:$O$1270,MATCH(B249,Historical!$B$7:$B$1301,0)))^(1/10)-1)*100)</f>
        <v>n/a</v>
      </c>
      <c r="W249" s="715" t="str">
        <f>IF(OR(U249&lt;=0,U249="n/a",V249&lt;=0,V249="n/a"),"n/a",U249/V249)</f>
        <v>n/a</v>
      </c>
      <c r="X249" s="716">
        <f>IF(OR(AJ249&lt;=0,AJ249="n/a",U249&lt;=0,U249="n/a"),"n/a",U249/AJ249)</f>
        <v>0.62478300418922317</v>
      </c>
      <c r="Y249" s="685" t="s">
        <v>4505</v>
      </c>
      <c r="Z249" s="663">
        <f>IF(OR(AC249&lt;0.01,AC249="n/a"),"n/a",M249/AC249*100)</f>
        <v>30.292598967297764</v>
      </c>
      <c r="AA249" s="900">
        <f>IF(OR(AC249&lt;0.01,AC249="n/a"),"n/a",I249/AC249)</f>
        <v>8.2650602409638569</v>
      </c>
      <c r="AB249" s="901">
        <v>12</v>
      </c>
      <c r="AC249" s="879">
        <v>5.81</v>
      </c>
      <c r="AD249" s="879">
        <v>3.02</v>
      </c>
      <c r="AE249" s="879">
        <v>0.86</v>
      </c>
      <c r="AF249" s="879">
        <v>1.23</v>
      </c>
      <c r="AG249" s="879">
        <v>15.5</v>
      </c>
      <c r="AH249" s="879">
        <v>48.6</v>
      </c>
      <c r="AI249" s="879">
        <v>22.05</v>
      </c>
      <c r="AJ249" s="879">
        <v>23.799999999999997</v>
      </c>
      <c r="AK249" s="879">
        <v>2.7</v>
      </c>
      <c r="AL249" s="892">
        <v>5430</v>
      </c>
      <c r="AM249" s="886">
        <v>1.5</v>
      </c>
      <c r="AN249" s="879">
        <v>0.3</v>
      </c>
      <c r="AO249" s="753">
        <f>IF(U249="n/a","n/a",IF(AA249&lt;0,"n/a",IF(AA249="n/a","n/a",J249+U249-AA249)))</f>
        <v>10.269914783937486</v>
      </c>
      <c r="AP249" s="754">
        <f>IF(U249="n/a","n/a",J249+U249)</f>
        <v>18.534975024901343</v>
      </c>
      <c r="AQ249" s="902">
        <f>IF(OR(AC249&lt;0.01,AF249="n/a"),"n/a",(I249/SQRT(22.5*AC249*(I249/AF249))-1)*100)</f>
        <v>-32.782197806482039</v>
      </c>
      <c r="AR249" s="663">
        <f>INDEX(Historical!$C$7:$C$1279,MATCH(B249,Historical!$B$7:$B$1301,0))*IF(AH249="n/a",1.03,IF(AH249&lt;0,1.01,IF(AH249&gt;10,1.1,(1+AH249/100))))</f>
        <v>1.8480000000000001</v>
      </c>
      <c r="AS249" s="900">
        <f>IF($AI249="n/a",1.03*AR249,IF($AI249&lt;0,1.01*AR249,IF($AI249&gt;10,1.1*AR249,(1+$AI249/100)*AR249)))</f>
        <v>2.0328000000000004</v>
      </c>
      <c r="AT249" s="900">
        <f>IF($AK249="n/a",1.03*AS249,IF($AK249&lt;0,1.01*AS249,IF($AK249&gt;10,1.1*AS249,(1+$AK249/100)*AS249)))</f>
        <v>2.0876856000000004</v>
      </c>
      <c r="AU249" s="900">
        <f>IF($AK249="n/a",1.03*AT249,IF($AK249&lt;0,1.01*AT249,IF($AK249&gt;10,1.1*AT249,(1+$AK249/100)*AT249)))</f>
        <v>2.1440531112000003</v>
      </c>
      <c r="AV249" s="900">
        <f>IF($AK249="n/a",1.03*AU249,IF($AK249&lt;0,1.01*AU249,IF($AK249&gt;10,1.1*AU249,(1+$AK249/100)*AU249)))</f>
        <v>2.2019425452024</v>
      </c>
      <c r="AW249" s="663">
        <f>SUM(AR249:AV249)</f>
        <v>10.3144812564024</v>
      </c>
      <c r="AX249" s="761">
        <f>AW249/I249*100</f>
        <v>21.479552803836736</v>
      </c>
      <c r="AY249" s="948">
        <v>1.08</v>
      </c>
      <c r="AZ249" s="886">
        <v>63.56</v>
      </c>
      <c r="BA249" s="886">
        <v>-28.09</v>
      </c>
      <c r="BB249" s="886">
        <v>-0.31</v>
      </c>
      <c r="BC249" s="886">
        <v>-13.34</v>
      </c>
      <c r="BE249" s="635">
        <v>2010</v>
      </c>
      <c r="BF249" s="912">
        <f>IF(BE249&gt;2008,0,IF(BE249&gt;2001,1,IF(BE249&gt;1990,2,IF(BE249&gt;1980,3,IF(BE249&gt;1973,4,IF(BE249&gt;1970,5,IF(BE249&gt;1960,6,IF(BE249&gt;1958,7,IF(BE249&gt;1953,8,9)))))))))</f>
        <v>0</v>
      </c>
      <c r="BG249" s="896">
        <v>5.7</v>
      </c>
    </row>
    <row r="250" spans="1:59" ht="11.25" customHeight="1" x14ac:dyDescent="0.2">
      <c r="A250" s="877" t="s">
        <v>581</v>
      </c>
      <c r="B250" s="889" t="s">
        <v>582</v>
      </c>
      <c r="C250" s="946" t="s">
        <v>112</v>
      </c>
      <c r="D250" s="946" t="s">
        <v>4338</v>
      </c>
      <c r="E250" s="746">
        <v>21</v>
      </c>
      <c r="F250" s="1185">
        <v>159</v>
      </c>
      <c r="G250" s="1185" t="s">
        <v>106</v>
      </c>
      <c r="H250" s="1185" t="s">
        <v>106</v>
      </c>
      <c r="I250" s="888">
        <v>42.84</v>
      </c>
      <c r="J250" s="663">
        <f>(M250/I250)*100</f>
        <v>2.3342670401493928</v>
      </c>
      <c r="K250" s="891">
        <v>0.25</v>
      </c>
      <c r="L250" s="901">
        <v>4</v>
      </c>
      <c r="M250" s="654">
        <f>K250*L250</f>
        <v>1</v>
      </c>
      <c r="N250" s="884" t="s">
        <v>467</v>
      </c>
      <c r="O250" s="747">
        <v>0.22</v>
      </c>
      <c r="P250" s="875">
        <v>43860</v>
      </c>
      <c r="Q250" s="875">
        <v>43888</v>
      </c>
      <c r="R250" s="654">
        <f>(K250-O250)/O250*100</f>
        <v>13.636363636363635</v>
      </c>
      <c r="S250" s="714">
        <f>IF(INDEX(Historical!$D$7:$D$1277,MATCH(B250,Historical!$B$7:$B$1301,0))=0,"n/a",(INDEX(Historical!$C$7:$C$1279,MATCH(B250,Historical!$B$7:$B$1301,0))/INDEX(Historical!$D$7:$D$1277,MATCH(B250,Historical!$B$7:$B$1301,0))-1)*100)</f>
        <v>12.987012987012992</v>
      </c>
      <c r="T250" s="714">
        <f>IF(INDEX(Historical!$F$7:$F$1270,MATCH(B250,Historical!$B$7:$B$1301,0))=0,"n/a",((INDEX(Historical!$C$7:$C$1279,MATCH(B250,Historical!$B$7:$B$1301,0))/INDEX(Historical!$F$7:$F$1270,MATCH(B250,Historical!$B$7:$B$1301,0)))^(1/3)-1)*100)</f>
        <v>13.18511959629507</v>
      </c>
      <c r="U250" s="714">
        <f>IF(INDEX(Historical!$H$7:$H$1270,MATCH(B250,Historical!$B$7:$B$1301,0))=0,"n/a",((INDEX(Historical!$C$7:$C$1279,MATCH(B250,Historical!$B$7:$B$1301,0))/INDEX(Historical!$H$7:$H$1270,MATCH(B250,Historical!$B$7:$B$1301,0)))^(1/5)-1)*100)</f>
        <v>11.714578086971738</v>
      </c>
      <c r="V250" s="714">
        <f>IF(INDEX(Historical!$O$7:$O$1270,MATCH(B250,Historical!$B$7:$B$1301,0))=0,"n/a",((INDEX(Historical!$C$7:$C$1279,MATCH(B250,Historical!$B$7:$B$1301,0))/INDEX(Historical!$O$7:$O$1270,MATCH(B250,Historical!$B$7:$B$1301,0)))^(1/10)-1)*100)</f>
        <v>17.064354502381818</v>
      </c>
      <c r="W250" s="715">
        <f>IF(OR(U250&lt;=0,U250="n/a",V250&lt;=0,V250="n/a"),"n/a",U250/V250)</f>
        <v>0.68649406488458931</v>
      </c>
      <c r="X250" s="716">
        <f>IF(OR(AJ250&lt;=0,AJ250="n/a",U250&lt;=0,U250="n/a"),"n/a",U250/AJ250)</f>
        <v>1.1051488761294093</v>
      </c>
      <c r="Y250" s="676"/>
      <c r="Z250" s="663">
        <f>IF(OR(AC250&lt;0.01,AC250="n/a"),"n/a",M250/AC250*100)</f>
        <v>71.428571428571431</v>
      </c>
      <c r="AA250" s="900">
        <f>IF(OR(AC250&lt;0.01,AC250="n/a"),"n/a",I250/AC250)</f>
        <v>30.600000000000005</v>
      </c>
      <c r="AB250" s="901">
        <v>12</v>
      </c>
      <c r="AC250" s="879">
        <v>1.4</v>
      </c>
      <c r="AD250" s="879">
        <v>1.58</v>
      </c>
      <c r="AE250" s="879">
        <v>4.53</v>
      </c>
      <c r="AF250" s="879">
        <v>9.0500000000000007</v>
      </c>
      <c r="AG250" s="879">
        <v>30.7</v>
      </c>
      <c r="AH250" s="879">
        <v>6.6000000000000005</v>
      </c>
      <c r="AI250" s="879">
        <v>9.6</v>
      </c>
      <c r="AJ250" s="879">
        <v>10.6</v>
      </c>
      <c r="AK250" s="879">
        <v>19</v>
      </c>
      <c r="AL250" s="892">
        <v>24410</v>
      </c>
      <c r="AM250" s="886">
        <v>0.1</v>
      </c>
      <c r="AN250" s="879">
        <v>0.17</v>
      </c>
      <c r="AO250" s="753">
        <f>IF(U250="n/a","n/a",IF(AA250&lt;0,"n/a",IF(AA250="n/a","n/a",J250+U250-AA250)))</f>
        <v>-16.551154872878875</v>
      </c>
      <c r="AP250" s="754">
        <f>IF(U250="n/a","n/a",J250+U250)</f>
        <v>14.04884512712113</v>
      </c>
      <c r="AQ250" s="902">
        <f>IF(OR(AC250&lt;0.01,AF250="n/a"),"n/a",(I250/SQRT(22.5*AC250*(I250/AF250))-1)*100)</f>
        <v>250.82759298550053</v>
      </c>
      <c r="AR250" s="663">
        <f>INDEX(Historical!$C$7:$C$1279,MATCH(B250,Historical!$B$7:$B$1301,0))*IF(AH250="n/a",1.03,IF(AH250&lt;0,1.01,IF(AH250&gt;10,1.1,(1+AH250/100))))</f>
        <v>0.92742000000000002</v>
      </c>
      <c r="AS250" s="900">
        <f>IF($AI250="n/a",1.03*AR250,IF($AI250&lt;0,1.01*AR250,IF($AI250&gt;10,1.1*AR250,(1+$AI250/100)*AR250)))</f>
        <v>1.0164523200000002</v>
      </c>
      <c r="AT250" s="900">
        <f>IF($AK250="n/a",1.03*AS250,IF($AK250&lt;0,1.01*AS250,IF($AK250&gt;10,1.1*AS250,(1+$AK250/100)*AS250)))</f>
        <v>1.1180975520000003</v>
      </c>
      <c r="AU250" s="900">
        <f>IF($AK250="n/a",1.03*AT250,IF($AK250&lt;0,1.01*AT250,IF($AK250&gt;10,1.1*AT250,(1+$AK250/100)*AT250)))</f>
        <v>1.2299073072000004</v>
      </c>
      <c r="AV250" s="900">
        <f>IF($AK250="n/a",1.03*AU250,IF($AK250&lt;0,1.01*AU250,IF($AK250&gt;10,1.1*AU250,(1+$AK250/100)*AU250)))</f>
        <v>1.3528980379200006</v>
      </c>
      <c r="AW250" s="663">
        <f>SUM(AR250:AV250)</f>
        <v>5.6447752171200012</v>
      </c>
      <c r="AX250" s="761">
        <f>AW250/I250*100</f>
        <v>13.176412738375351</v>
      </c>
      <c r="AY250" s="948">
        <v>1.18</v>
      </c>
      <c r="AZ250" s="886">
        <v>60.36</v>
      </c>
      <c r="BA250" s="886">
        <v>-0.83</v>
      </c>
      <c r="BB250" s="886">
        <v>8.68</v>
      </c>
      <c r="BC250" s="886">
        <v>18.559999999999999</v>
      </c>
      <c r="BE250" s="635">
        <v>2000</v>
      </c>
      <c r="BF250" s="912">
        <f>IF(BE250&gt;2008,0,IF(BE250&gt;2001,1,IF(BE250&gt;1990,2,IF(BE250&gt;1980,3,IF(BE250&gt;1973,4,IF(BE250&gt;1970,5,IF(BE250&gt;1960,6,IF(BE250&gt;1958,7,IF(BE250&gt;1953,8,9)))))))))</f>
        <v>2</v>
      </c>
      <c r="BG250" s="896">
        <v>20.9</v>
      </c>
    </row>
    <row r="251" spans="1:59" ht="11.25" customHeight="1" x14ac:dyDescent="0.2">
      <c r="A251" s="885" t="s">
        <v>1220</v>
      </c>
      <c r="B251" s="889" t="s">
        <v>1221</v>
      </c>
      <c r="C251" s="946" t="s">
        <v>112</v>
      </c>
      <c r="D251" s="946" t="s">
        <v>1222</v>
      </c>
      <c r="E251" s="746">
        <v>8</v>
      </c>
      <c r="F251" s="1185">
        <v>568</v>
      </c>
      <c r="G251" s="1199" t="s">
        <v>106</v>
      </c>
      <c r="H251" s="1199" t="s">
        <v>106</v>
      </c>
      <c r="I251" s="888">
        <v>63.93</v>
      </c>
      <c r="J251" s="663">
        <f>(M251/I251)*100</f>
        <v>1.5016424213984045</v>
      </c>
      <c r="K251" s="891">
        <v>0.24</v>
      </c>
      <c r="L251" s="901">
        <v>4</v>
      </c>
      <c r="M251" s="654">
        <f>K251*L251</f>
        <v>0.96</v>
      </c>
      <c r="N251" s="884" t="s">
        <v>135</v>
      </c>
      <c r="O251" s="747">
        <v>0.22</v>
      </c>
      <c r="P251" s="875">
        <v>43887</v>
      </c>
      <c r="Q251" s="875">
        <v>43907</v>
      </c>
      <c r="R251" s="654">
        <f>(K251-O251)/O251*100</f>
        <v>9.0909090909090864</v>
      </c>
      <c r="S251" s="714">
        <f>IF(INDEX(Historical!$D$7:$D$1277,MATCH(B251,Historical!$B$7:$B$1301,0))=0,"n/a",(INDEX(Historical!$C$7:$C$1279,MATCH(B251,Historical!$B$7:$B$1301,0))/INDEX(Historical!$D$7:$D$1277,MATCH(B251,Historical!$B$7:$B$1301,0))-1)*100)</f>
        <v>9.9999999999999858</v>
      </c>
      <c r="T251" s="714">
        <f>IF(INDEX(Historical!$F$7:$F$1270,MATCH(B251,Historical!$B$7:$B$1301,0))=0,"n/a",((INDEX(Historical!$C$7:$C$1279,MATCH(B251,Historical!$B$7:$B$1301,0))/INDEX(Historical!$F$7:$F$1270,MATCH(B251,Historical!$B$7:$B$1301,0)))^(1/3)-1)*100)</f>
        <v>11.199004528465784</v>
      </c>
      <c r="U251" s="714">
        <f>IF(INDEX(Historical!$H$7:$H$1270,MATCH(B251,Historical!$B$7:$B$1301,0))=0,"n/a",((INDEX(Historical!$C$7:$C$1279,MATCH(B251,Historical!$B$7:$B$1301,0))/INDEX(Historical!$H$7:$H$1270,MATCH(B251,Historical!$B$7:$B$1301,0)))^(1/5)-1)*100)</f>
        <v>12.888132073019754</v>
      </c>
      <c r="V251" s="714" t="str">
        <f>IF(INDEX(Historical!$O$7:$O$1270,MATCH(B251,Historical!$B$7:$B$1301,0))=0,"n/a",((INDEX(Historical!$C$7:$C$1279,MATCH(B251,Historical!$B$7:$B$1301,0))/INDEX(Historical!$O$7:$O$1270,MATCH(B251,Historical!$B$7:$B$1301,0)))^(1/10)-1)*100)</f>
        <v>n/a</v>
      </c>
      <c r="W251" s="715" t="str">
        <f>IF(OR(U251&lt;=0,U251="n/a",V251&lt;=0,V251="n/a"),"n/a",U251/V251)</f>
        <v>n/a</v>
      </c>
      <c r="X251" s="716">
        <f>IF(OR(AJ251&lt;=0,AJ251="n/a",U251&lt;=0,U251="n/a"),"n/a",U251/AJ251)</f>
        <v>0.96903248669321451</v>
      </c>
      <c r="Y251" s="673"/>
      <c r="Z251" s="663">
        <f>IF(OR(AC251&lt;0.01,AC251="n/a"),"n/a",M251/AC251*100)</f>
        <v>29.629629629629626</v>
      </c>
      <c r="AA251" s="900">
        <f>IF(OR(AC251&lt;0.01,AC251="n/a"),"n/a",I251/AC251)</f>
        <v>19.731481481481481</v>
      </c>
      <c r="AB251" s="901">
        <v>12</v>
      </c>
      <c r="AC251" s="879">
        <v>3.24</v>
      </c>
      <c r="AD251" s="879">
        <v>8.44</v>
      </c>
      <c r="AE251" s="879">
        <v>1.51</v>
      </c>
      <c r="AF251" s="879">
        <v>3.72</v>
      </c>
      <c r="AG251" s="879">
        <v>19.3</v>
      </c>
      <c r="AH251" s="879">
        <v>13.3</v>
      </c>
      <c r="AI251" s="879">
        <v>16.7</v>
      </c>
      <c r="AJ251" s="879">
        <v>13.3</v>
      </c>
      <c r="AK251" s="879">
        <v>2.2999999999999998</v>
      </c>
      <c r="AL251" s="892">
        <v>8820</v>
      </c>
      <c r="AM251" s="886">
        <v>0.6</v>
      </c>
      <c r="AN251" s="879">
        <v>1.03</v>
      </c>
      <c r="AO251" s="753">
        <f>IF(U251="n/a","n/a",IF(AA251&lt;0,"n/a",IF(AA251="n/a","n/a",J251+U251-AA251)))</f>
        <v>-5.341706987063322</v>
      </c>
      <c r="AP251" s="754">
        <f>IF(U251="n/a","n/a",J251+U251)</f>
        <v>14.389774494418159</v>
      </c>
      <c r="AQ251" s="902">
        <f>IF(OR(AC251&lt;0.01,AF251="n/a"),"n/a",(I251/SQRT(22.5*AC251*(I251/AF251))-1)*100)</f>
        <v>80.617596178729826</v>
      </c>
      <c r="AR251" s="663">
        <f>INDEX(Historical!$C$7:$C$1279,MATCH(B251,Historical!$B$7:$B$1301,0))*IF(AH251="n/a",1.03,IF(AH251&lt;0,1.01,IF(AH251&gt;10,1.1,(1+AH251/100))))</f>
        <v>0.96800000000000008</v>
      </c>
      <c r="AS251" s="900">
        <f>IF($AI251="n/a",1.03*AR251,IF($AI251&lt;0,1.01*AR251,IF($AI251&gt;10,1.1*AR251,(1+$AI251/100)*AR251)))</f>
        <v>1.0648000000000002</v>
      </c>
      <c r="AT251" s="900">
        <f>IF($AK251="n/a",1.03*AS251,IF($AK251&lt;0,1.01*AS251,IF($AK251&gt;10,1.1*AS251,(1+$AK251/100)*AS251)))</f>
        <v>1.0892904000000001</v>
      </c>
      <c r="AU251" s="900">
        <f>IF($AK251="n/a",1.03*AT251,IF($AK251&lt;0,1.01*AT251,IF($AK251&gt;10,1.1*AT251,(1+$AK251/100)*AT251)))</f>
        <v>1.1143440792000001</v>
      </c>
      <c r="AV251" s="900">
        <f>IF($AK251="n/a",1.03*AU251,IF($AK251&lt;0,1.01*AU251,IF($AK251&gt;10,1.1*AU251,(1+$AK251/100)*AU251)))</f>
        <v>1.1399739930216</v>
      </c>
      <c r="AW251" s="663">
        <f>SUM(AR251:AV251)</f>
        <v>5.3764084722216001</v>
      </c>
      <c r="AX251" s="761">
        <f>AW251/I251*100</f>
        <v>8.4098364965143126</v>
      </c>
      <c r="AY251" s="948">
        <v>1.67</v>
      </c>
      <c r="AZ251" s="886">
        <v>88.58</v>
      </c>
      <c r="BA251" s="886">
        <v>-12.76</v>
      </c>
      <c r="BB251" s="886">
        <v>12.42</v>
      </c>
      <c r="BC251" s="886">
        <v>8.5500000000000007</v>
      </c>
      <c r="BE251" s="635">
        <v>2013</v>
      </c>
      <c r="BF251" s="912">
        <f>IF(BE251&gt;2008,0,IF(BE251&gt;2001,1,IF(BE251&gt;1990,2,IF(BE251&gt;1980,3,IF(BE251&gt;1973,4,IF(BE251&gt;1970,5,IF(BE251&gt;1960,6,IF(BE251&gt;1958,7,IF(BE251&gt;1953,8,9)))))))))</f>
        <v>0</v>
      </c>
      <c r="BG251" s="896">
        <v>7.1999999999999993</v>
      </c>
    </row>
    <row r="252" spans="1:59" ht="11.25" customHeight="1" x14ac:dyDescent="0.2">
      <c r="A252" s="885" t="s">
        <v>1186</v>
      </c>
      <c r="B252" s="889" t="s">
        <v>1187</v>
      </c>
      <c r="C252" s="946" t="s">
        <v>108</v>
      </c>
      <c r="D252" s="946" t="s">
        <v>4345</v>
      </c>
      <c r="E252" s="746">
        <v>8</v>
      </c>
      <c r="F252" s="1185">
        <v>551</v>
      </c>
      <c r="G252" s="1197" t="s">
        <v>106</v>
      </c>
      <c r="H252" s="1197" t="s">
        <v>106</v>
      </c>
      <c r="I252" s="888">
        <v>16.45</v>
      </c>
      <c r="J252" s="663">
        <f>(M252/I252)*100</f>
        <v>4.0121580547112465</v>
      </c>
      <c r="K252" s="891">
        <v>0.16500000000000001</v>
      </c>
      <c r="L252" s="901">
        <v>4</v>
      </c>
      <c r="M252" s="654">
        <f>K252*L252</f>
        <v>0.66</v>
      </c>
      <c r="N252" s="884" t="s">
        <v>107</v>
      </c>
      <c r="O252" s="747">
        <v>0.15</v>
      </c>
      <c r="P252" s="875">
        <v>43861</v>
      </c>
      <c r="Q252" s="875">
        <v>43874</v>
      </c>
      <c r="R252" s="654">
        <f>(K252-O252)/O252*100</f>
        <v>10.000000000000009</v>
      </c>
      <c r="S252" s="714">
        <f>IF(INDEX(Historical!$D$7:$D$1277,MATCH(B252,Historical!$B$7:$B$1301,0))=0,"n/a",(INDEX(Historical!$C$7:$C$1279,MATCH(B252,Historical!$B$7:$B$1301,0))/INDEX(Historical!$D$7:$D$1277,MATCH(B252,Historical!$B$7:$B$1301,0))-1)*100)</f>
        <v>7.1428571428571397</v>
      </c>
      <c r="T252" s="714">
        <f>IF(INDEX(Historical!$F$7:$F$1270,MATCH(B252,Historical!$B$7:$B$1301,0))=0,"n/a",((INDEX(Historical!$C$7:$C$1279,MATCH(B252,Historical!$B$7:$B$1301,0))/INDEX(Historical!$F$7:$F$1270,MATCH(B252,Historical!$B$7:$B$1301,0)))^(1/3)-1)*100)</f>
        <v>7.7217345015941907</v>
      </c>
      <c r="U252" s="714">
        <f>IF(INDEX(Historical!$H$7:$H$1270,MATCH(B252,Historical!$B$7:$B$1301,0))=0,"n/a",((INDEX(Historical!$C$7:$C$1279,MATCH(B252,Historical!$B$7:$B$1301,0))/INDEX(Historical!$H$7:$H$1270,MATCH(B252,Historical!$B$7:$B$1301,0)))^(1/5)-1)*100)</f>
        <v>7.3940923785779322</v>
      </c>
      <c r="V252" s="714">
        <f>IF(INDEX(Historical!$O$7:$O$1270,MATCH(B252,Historical!$B$7:$B$1301,0))=0,"n/a",((INDEX(Historical!$C$7:$C$1279,MATCH(B252,Historical!$B$7:$B$1301,0))/INDEX(Historical!$O$7:$O$1270,MATCH(B252,Historical!$B$7:$B$1301,0)))^(1/10)-1)*100)</f>
        <v>15.66509568920158</v>
      </c>
      <c r="W252" s="715">
        <f>IF(OR(U252&lt;=0,U252="n/a",V252&lt;=0,V252="n/a"),"n/a",U252/V252)</f>
        <v>0.47201067425811521</v>
      </c>
      <c r="X252" s="716">
        <f>IF(OR(AJ252&lt;=0,AJ252="n/a",U252&lt;=0,U252="n/a"),"n/a",U252/AJ252)</f>
        <v>0.83079689646943056</v>
      </c>
      <c r="Y252" s="676"/>
      <c r="Z252" s="663">
        <f>IF(OR(AC252&lt;0.01,AC252="n/a"),"n/a",M252/AC252*100)</f>
        <v>27.615062761506277</v>
      </c>
      <c r="AA252" s="900">
        <f>IF(OR(AC252&lt;0.01,AC252="n/a"),"n/a",I252/AC252)</f>
        <v>6.8828451882845183</v>
      </c>
      <c r="AB252" s="901">
        <v>12</v>
      </c>
      <c r="AC252" s="879">
        <v>2.39</v>
      </c>
      <c r="AD252" s="879">
        <v>0.84</v>
      </c>
      <c r="AE252" s="879">
        <v>1.4</v>
      </c>
      <c r="AF252" s="879">
        <v>0.69</v>
      </c>
      <c r="AG252" s="879" t="s">
        <v>136</v>
      </c>
      <c r="AH252" s="879">
        <v>44.2</v>
      </c>
      <c r="AI252" s="879">
        <v>-1.66</v>
      </c>
      <c r="AJ252" s="879">
        <v>8.9</v>
      </c>
      <c r="AK252" s="879">
        <v>8</v>
      </c>
      <c r="AL252" s="892">
        <v>139.49</v>
      </c>
      <c r="AM252" s="886">
        <v>4</v>
      </c>
      <c r="AN252" s="879">
        <v>0.18</v>
      </c>
      <c r="AO252" s="753">
        <f>IF(U252="n/a","n/a",IF(AA252&lt;0,"n/a",IF(AA252="n/a","n/a",J252+U252-AA252)))</f>
        <v>4.5234052450046605</v>
      </c>
      <c r="AP252" s="754">
        <f>IF(U252="n/a","n/a",J252+U252)</f>
        <v>11.406250433289179</v>
      </c>
      <c r="AQ252" s="902">
        <f>IF(OR(AC252&lt;0.01,AF252="n/a"),"n/a",(I252/SQRT(22.5*AC252*(I252/AF252))-1)*100)</f>
        <v>-54.057218291945809</v>
      </c>
      <c r="AR252" s="663">
        <f>INDEX(Historical!$C$7:$C$1279,MATCH(B252,Historical!$B$7:$B$1301,0))*IF(AH252="n/a",1.03,IF(AH252&lt;0,1.01,IF(AH252&gt;10,1.1,(1+AH252/100))))</f>
        <v>0.66</v>
      </c>
      <c r="AS252" s="900">
        <f>IF($AI252="n/a",1.03*AR252,IF($AI252&lt;0,1.01*AR252,IF($AI252&gt;10,1.1*AR252,(1+$AI252/100)*AR252)))</f>
        <v>0.66660000000000008</v>
      </c>
      <c r="AT252" s="900">
        <f>IF($AK252="n/a",1.03*AS252,IF($AK252&lt;0,1.01*AS252,IF($AK252&gt;10,1.1*AS252,(1+$AK252/100)*AS252)))</f>
        <v>0.71992800000000012</v>
      </c>
      <c r="AU252" s="900">
        <f>IF($AK252="n/a",1.03*AT252,IF($AK252&lt;0,1.01*AT252,IF($AK252&gt;10,1.1*AT252,(1+$AK252/100)*AT252)))</f>
        <v>0.77752224000000014</v>
      </c>
      <c r="AV252" s="900">
        <f>IF($AK252="n/a",1.03*AU252,IF($AK252&lt;0,1.01*AU252,IF($AK252&gt;10,1.1*AU252,(1+$AK252/100)*AU252)))</f>
        <v>0.83972401920000017</v>
      </c>
      <c r="AW252" s="663">
        <f>SUM(AR252:AV252)</f>
        <v>3.6637742592000007</v>
      </c>
      <c r="AX252" s="761">
        <f>AW252/I252*100</f>
        <v>22.272183946504565</v>
      </c>
      <c r="AY252" s="948">
        <v>1.1000000000000001</v>
      </c>
      <c r="AZ252" s="886">
        <v>27.92</v>
      </c>
      <c r="BA252" s="886">
        <v>-39.85</v>
      </c>
      <c r="BB252" s="886">
        <v>3.9600000000000004</v>
      </c>
      <c r="BC252" s="886">
        <v>-22.8</v>
      </c>
      <c r="BE252" s="635">
        <v>2013</v>
      </c>
      <c r="BF252" s="912">
        <f>IF(BE252&gt;2008,0,IF(BE252&gt;2001,1,IF(BE252&gt;1990,2,IF(BE252&gt;1980,3,IF(BE252&gt;1973,4,IF(BE252&gt;1970,5,IF(BE252&gt;1960,6,IF(BE252&gt;1958,7,IF(BE252&gt;1953,8,9)))))))))</f>
        <v>0</v>
      </c>
      <c r="BG252" s="896" t="s">
        <v>136</v>
      </c>
    </row>
    <row r="253" spans="1:59" ht="11.25" customHeight="1" x14ac:dyDescent="0.2">
      <c r="A253" s="894" t="s">
        <v>1171</v>
      </c>
      <c r="B253" s="889" t="s">
        <v>1172</v>
      </c>
      <c r="C253" s="946" t="s">
        <v>108</v>
      </c>
      <c r="D253" s="946" t="s">
        <v>4345</v>
      </c>
      <c r="E253" s="746">
        <v>8</v>
      </c>
      <c r="F253" s="1185">
        <v>530</v>
      </c>
      <c r="G253" s="1141" t="s">
        <v>106</v>
      </c>
      <c r="H253" s="1141" t="s">
        <v>106</v>
      </c>
      <c r="I253" s="888">
        <v>12.9</v>
      </c>
      <c r="J253" s="663">
        <f>(M253/I253)*100</f>
        <v>3.7209302325581395</v>
      </c>
      <c r="K253" s="891">
        <v>0.12</v>
      </c>
      <c r="L253" s="901">
        <v>4</v>
      </c>
      <c r="M253" s="654">
        <f>K253*L253</f>
        <v>0.48</v>
      </c>
      <c r="N253" s="884" t="s">
        <v>218</v>
      </c>
      <c r="O253" s="747">
        <v>0.11</v>
      </c>
      <c r="P253" s="875">
        <v>43738</v>
      </c>
      <c r="Q253" s="875">
        <v>43753</v>
      </c>
      <c r="R253" s="654">
        <f>(K253-O253)/O253*100</f>
        <v>9.0909090909090864</v>
      </c>
      <c r="S253" s="714">
        <f>IF(INDEX(Historical!$D$7:$D$1277,MATCH(B253,Historical!$B$7:$B$1301,0))=0,"n/a",(INDEX(Historical!$C$7:$C$1279,MATCH(B253,Historical!$B$7:$B$1301,0))/INDEX(Historical!$D$7:$D$1277,MATCH(B253,Historical!$B$7:$B$1301,0))-1)*100)</f>
        <v>9.7560975609756184</v>
      </c>
      <c r="T253" s="714">
        <f>IF(INDEX(Historical!$F$7:$F$1270,MATCH(B253,Historical!$B$7:$B$1301,0))=0,"n/a",((INDEX(Historical!$C$7:$C$1279,MATCH(B253,Historical!$B$7:$B$1301,0))/INDEX(Historical!$F$7:$F$1270,MATCH(B253,Historical!$B$7:$B$1301,0)))^(1/3)-1)*100)</f>
        <v>12.035118663929122</v>
      </c>
      <c r="U253" s="714">
        <f>IF(INDEX(Historical!$H$7:$H$1270,MATCH(B253,Historical!$B$7:$B$1301,0))=0,"n/a",((INDEX(Historical!$C$7:$C$1279,MATCH(B253,Historical!$B$7:$B$1301,0))/INDEX(Historical!$H$7:$H$1270,MATCH(B253,Historical!$B$7:$B$1301,0)))^(1/5)-1)*100)</f>
        <v>30.258554234867606</v>
      </c>
      <c r="V253" s="714" t="str">
        <f>IF(INDEX(Historical!$O$7:$O$1270,MATCH(B253,Historical!$B$7:$B$1301,0))=0,"n/a",((INDEX(Historical!$C$7:$C$1279,MATCH(B253,Historical!$B$7:$B$1301,0))/INDEX(Historical!$O$7:$O$1270,MATCH(B253,Historical!$B$7:$B$1301,0)))^(1/10)-1)*100)</f>
        <v>n/a</v>
      </c>
      <c r="W253" s="715" t="str">
        <f>IF(OR(U253&lt;=0,U253="n/a",V253&lt;=0,V253="n/a"),"n/a",U253/V253)</f>
        <v>n/a</v>
      </c>
      <c r="X253" s="716" t="str">
        <f>IF(OR(AJ253&lt;=0,AJ253="n/a",U253&lt;=0,U253="n/a"),"n/a",U253/AJ253)</f>
        <v>n/a</v>
      </c>
      <c r="Y253" s="890"/>
      <c r="Z253" s="663" t="str">
        <f>IF(OR(AC253&lt;0.01,AC253="n/a"),"n/a",M253/AC253*100)</f>
        <v>n/a</v>
      </c>
      <c r="AA253" s="900" t="str">
        <f>IF(OR(AC253&lt;0.01,AC253="n/a"),"n/a",I253/AC253)</f>
        <v>n/a</v>
      </c>
      <c r="AB253" s="901">
        <v>12</v>
      </c>
      <c r="AC253" s="879" t="s">
        <v>136</v>
      </c>
      <c r="AD253" s="879" t="s">
        <v>136</v>
      </c>
      <c r="AE253" s="879" t="s">
        <v>136</v>
      </c>
      <c r="AF253" s="879" t="s">
        <v>136</v>
      </c>
      <c r="AG253" s="879" t="s">
        <v>136</v>
      </c>
      <c r="AH253" s="879" t="s">
        <v>136</v>
      </c>
      <c r="AI253" s="879" t="s">
        <v>136</v>
      </c>
      <c r="AJ253" s="879" t="s">
        <v>136</v>
      </c>
      <c r="AK253" s="879" t="s">
        <v>136</v>
      </c>
      <c r="AL253" s="892" t="s">
        <v>136</v>
      </c>
      <c r="AM253" s="886" t="s">
        <v>136</v>
      </c>
      <c r="AN253" s="879" t="s">
        <v>136</v>
      </c>
      <c r="AO253" s="753" t="str">
        <f>IF(U253="n/a","n/a",IF(AA253&lt;0,"n/a",IF(AA253="n/a","n/a",J253+U253-AA253)))</f>
        <v>n/a</v>
      </c>
      <c r="AP253" s="754">
        <f>IF(U253="n/a","n/a",J253+U253)</f>
        <v>33.979484467425749</v>
      </c>
      <c r="AQ253" s="902" t="str">
        <f>IF(OR(AC253&lt;0.01,AF253="n/a"),"n/a",(I253/SQRT(22.5*AC253*(I253/AF253))-1)*100)</f>
        <v>n/a</v>
      </c>
      <c r="AR253" s="663">
        <f>INDEX(Historical!$C$7:$C$1279,MATCH(B253,Historical!$B$7:$B$1301,0))*IF(AH253="n/a",1.03,IF(AH253&lt;0,1.01,IF(AH253&gt;10,1.1,(1+AH253/100))))</f>
        <v>0.46350000000000002</v>
      </c>
      <c r="AS253" s="900">
        <f>IF($AI253="n/a",1.03*AR253,IF($AI253&lt;0,1.01*AR253,IF($AI253&gt;10,1.1*AR253,(1+$AI253/100)*AR253)))</f>
        <v>0.47740500000000002</v>
      </c>
      <c r="AT253" s="900">
        <f>IF($AK253="n/a",1.03*AS253,IF($AK253&lt;0,1.01*AS253,IF($AK253&gt;10,1.1*AS253,(1+$AK253/100)*AS253)))</f>
        <v>0.49172715000000006</v>
      </c>
      <c r="AU253" s="900">
        <f>IF($AK253="n/a",1.03*AT253,IF($AK253&lt;0,1.01*AT253,IF($AK253&gt;10,1.1*AT253,(1+$AK253/100)*AT253)))</f>
        <v>0.50647896450000007</v>
      </c>
      <c r="AV253" s="900">
        <f>IF($AK253="n/a",1.03*AU253,IF($AK253&lt;0,1.01*AU253,IF($AK253&gt;10,1.1*AU253,(1+$AK253/100)*AU253)))</f>
        <v>0.52167333343500011</v>
      </c>
      <c r="AW253" s="663">
        <f>SUM(AR253:AV253)</f>
        <v>2.4607844479350005</v>
      </c>
      <c r="AX253" s="761">
        <f>AW253/I253*100</f>
        <v>19.075848433604655</v>
      </c>
      <c r="AY253" s="948" t="s">
        <v>136</v>
      </c>
      <c r="AZ253" s="886" t="s">
        <v>136</v>
      </c>
      <c r="BA253" s="886" t="s">
        <v>136</v>
      </c>
      <c r="BB253" s="886" t="s">
        <v>136</v>
      </c>
      <c r="BC253" s="886" t="s">
        <v>136</v>
      </c>
      <c r="BD253" s="921" t="s">
        <v>4271</v>
      </c>
      <c r="BE253" s="635">
        <v>2013</v>
      </c>
      <c r="BF253" s="912">
        <f>IF(BE253&gt;2008,0,IF(BE253&gt;2001,1,IF(BE253&gt;1990,2,IF(BE253&gt;1980,3,IF(BE253&gt;1973,4,IF(BE253&gt;1970,5,IF(BE253&gt;1960,6,IF(BE253&gt;1958,7,IF(BE253&gt;1953,8,9)))))))))</f>
        <v>0</v>
      </c>
      <c r="BG253" s="896" t="s">
        <v>136</v>
      </c>
    </row>
    <row r="254" spans="1:59" ht="11.25" customHeight="1" x14ac:dyDescent="0.2">
      <c r="A254" s="885" t="s">
        <v>1188</v>
      </c>
      <c r="B254" s="889" t="s">
        <v>1189</v>
      </c>
      <c r="C254" s="946" t="s">
        <v>108</v>
      </c>
      <c r="D254" s="946" t="s">
        <v>4345</v>
      </c>
      <c r="E254" s="746">
        <v>8</v>
      </c>
      <c r="F254" s="1185">
        <v>509</v>
      </c>
      <c r="G254" s="1162" t="s">
        <v>37</v>
      </c>
      <c r="H254" s="1162" t="s">
        <v>37</v>
      </c>
      <c r="I254" s="888">
        <v>22.45</v>
      </c>
      <c r="J254" s="663">
        <f>(M254/I254)*100</f>
        <v>4.4543429844097995</v>
      </c>
      <c r="K254" s="891">
        <v>0.25</v>
      </c>
      <c r="L254" s="901">
        <v>4</v>
      </c>
      <c r="M254" s="654">
        <f>K254*L254</f>
        <v>1</v>
      </c>
      <c r="N254" s="884" t="s">
        <v>236</v>
      </c>
      <c r="O254" s="747">
        <v>0.21</v>
      </c>
      <c r="P254" s="880">
        <v>43587</v>
      </c>
      <c r="Q254" s="880">
        <v>43602</v>
      </c>
      <c r="R254" s="654">
        <f>(K254-O254)/O254*100</f>
        <v>19.047619047619051</v>
      </c>
      <c r="S254" s="714">
        <f>IF(INDEX(Historical!$D$7:$D$1277,MATCH(B254,Historical!$B$7:$B$1301,0))=0,"n/a",(INDEX(Historical!$C$7:$C$1279,MATCH(B254,Historical!$B$7:$B$1301,0))/INDEX(Historical!$D$7:$D$1277,MATCH(B254,Historical!$B$7:$B$1301,0))-1)*100)</f>
        <v>23.076923076923062</v>
      </c>
      <c r="T254" s="714">
        <f>IF(INDEX(Historical!$F$7:$F$1270,MATCH(B254,Historical!$B$7:$B$1301,0))=0,"n/a",((INDEX(Historical!$C$7:$C$1279,MATCH(B254,Historical!$B$7:$B$1301,0))/INDEX(Historical!$F$7:$F$1270,MATCH(B254,Historical!$B$7:$B$1301,0)))^(1/3)-1)*100)</f>
        <v>16.960709528514649</v>
      </c>
      <c r="U254" s="714">
        <f>IF(INDEX(Historical!$H$7:$H$1270,MATCH(B254,Historical!$B$7:$B$1301,0))=0,"n/a",((INDEX(Historical!$C$7:$C$1279,MATCH(B254,Historical!$B$7:$B$1301,0))/INDEX(Historical!$H$7:$H$1270,MATCH(B254,Historical!$B$7:$B$1301,0)))^(1/5)-1)*100)</f>
        <v>13.935810405670246</v>
      </c>
      <c r="V254" s="714">
        <f>IF(INDEX(Historical!$O$7:$O$1270,MATCH(B254,Historical!$B$7:$B$1301,0))=0,"n/a",((INDEX(Historical!$C$7:$C$1279,MATCH(B254,Historical!$B$7:$B$1301,0))/INDEX(Historical!$O$7:$O$1270,MATCH(B254,Historical!$B$7:$B$1301,0)))^(1/10)-1)*100)</f>
        <v>12.334976252295826</v>
      </c>
      <c r="W254" s="715">
        <f>IF(OR(U254&lt;=0,U254="n/a",V254&lt;=0,V254="n/a"),"n/a",U254/V254)</f>
        <v>1.1297800758292069</v>
      </c>
      <c r="X254" s="716">
        <f>IF(OR(AJ254&lt;=0,AJ254="n/a",U254&lt;=0,U254="n/a"),"n/a",U254/AJ254)</f>
        <v>0.97453219620071652</v>
      </c>
      <c r="Y254" s="673"/>
      <c r="Z254" s="663">
        <f>IF(OR(AC254&lt;0.01,AC254="n/a"),"n/a",M254/AC254*100)</f>
        <v>43.668122270742359</v>
      </c>
      <c r="AA254" s="900">
        <f>IF(OR(AC254&lt;0.01,AC254="n/a"),"n/a",I254/AC254)</f>
        <v>9.8034934497816586</v>
      </c>
      <c r="AB254" s="901">
        <v>12</v>
      </c>
      <c r="AC254" s="879">
        <v>2.29</v>
      </c>
      <c r="AD254" s="879">
        <v>1.88</v>
      </c>
      <c r="AE254" s="879">
        <v>3.77</v>
      </c>
      <c r="AF254" s="879">
        <v>0.94</v>
      </c>
      <c r="AG254" s="879">
        <v>9.8000000000000007</v>
      </c>
      <c r="AH254" s="879">
        <v>18.399999999999999</v>
      </c>
      <c r="AI254" s="879">
        <v>-4.3499999999999996</v>
      </c>
      <c r="AJ254" s="879">
        <v>14.299999999999999</v>
      </c>
      <c r="AK254" s="879">
        <v>5</v>
      </c>
      <c r="AL254" s="892">
        <v>379.9</v>
      </c>
      <c r="AM254" s="886">
        <v>2.5</v>
      </c>
      <c r="AN254" s="879">
        <v>0</v>
      </c>
      <c r="AO254" s="753">
        <f>IF(U254="n/a","n/a",IF(AA254&lt;0,"n/a",IF(AA254="n/a","n/a",J254+U254-AA254)))</f>
        <v>8.5866599402983859</v>
      </c>
      <c r="AP254" s="754">
        <f>IF(U254="n/a","n/a",J254+U254)</f>
        <v>18.390153390080044</v>
      </c>
      <c r="AQ254" s="902">
        <f>IF(OR(AC254&lt;0.01,AF254="n/a"),"n/a",(I254/SQRT(22.5*AC254*(I254/AF254))-1)*100)</f>
        <v>-36.00248670527283</v>
      </c>
      <c r="AR254" s="663">
        <f>INDEX(Historical!$C$7:$C$1279,MATCH(B254,Historical!$B$7:$B$1301,0))*IF(AH254="n/a",1.03,IF(AH254&lt;0,1.01,IF(AH254&gt;10,1.1,(1+AH254/100))))</f>
        <v>1.056</v>
      </c>
      <c r="AS254" s="900">
        <f>IF($AI254="n/a",1.03*AR254,IF($AI254&lt;0,1.01*AR254,IF($AI254&gt;10,1.1*AR254,(1+$AI254/100)*AR254)))</f>
        <v>1.06656</v>
      </c>
      <c r="AT254" s="900">
        <f>IF($AK254="n/a",1.03*AS254,IF($AK254&lt;0,1.01*AS254,IF($AK254&gt;10,1.1*AS254,(1+$AK254/100)*AS254)))</f>
        <v>1.119888</v>
      </c>
      <c r="AU254" s="900">
        <f>IF($AK254="n/a",1.03*AT254,IF($AK254&lt;0,1.01*AT254,IF($AK254&gt;10,1.1*AT254,(1+$AK254/100)*AT254)))</f>
        <v>1.1758824000000001</v>
      </c>
      <c r="AV254" s="900">
        <f>IF($AK254="n/a",1.03*AU254,IF($AK254&lt;0,1.01*AU254,IF($AK254&gt;10,1.1*AU254,(1+$AK254/100)*AU254)))</f>
        <v>1.2346765200000001</v>
      </c>
      <c r="AW254" s="663">
        <f>SUM(AR254:AV254)</f>
        <v>5.6530069200000002</v>
      </c>
      <c r="AX254" s="761">
        <f>AW254/I254*100</f>
        <v>25.180431714922051</v>
      </c>
      <c r="AY254" s="948">
        <v>0.62</v>
      </c>
      <c r="AZ254" s="886">
        <v>24.310000000000002</v>
      </c>
      <c r="BA254" s="886">
        <v>-34.260000000000005</v>
      </c>
      <c r="BB254" s="886">
        <v>4.4799999999999995</v>
      </c>
      <c r="BC254" s="886">
        <v>-17.690000000000001</v>
      </c>
      <c r="BE254" s="635">
        <v>2012</v>
      </c>
      <c r="BF254" s="912">
        <f>IF(BE254&gt;2008,0,IF(BE254&gt;2001,1,IF(BE254&gt;1990,2,IF(BE254&gt;1980,3,IF(BE254&gt;1973,4,IF(BE254&gt;1970,5,IF(BE254&gt;1960,6,IF(BE254&gt;1958,7,IF(BE254&gt;1953,8,9)))))))))</f>
        <v>0</v>
      </c>
      <c r="BG254" s="896">
        <v>1.5</v>
      </c>
    </row>
    <row r="255" spans="1:59" ht="11.25" customHeight="1" x14ac:dyDescent="0.2">
      <c r="A255" s="885" t="s">
        <v>1190</v>
      </c>
      <c r="B255" s="889" t="s">
        <v>1191</v>
      </c>
      <c r="C255" s="946" t="s">
        <v>108</v>
      </c>
      <c r="D255" s="946" t="s">
        <v>4345</v>
      </c>
      <c r="E255" s="746">
        <v>8</v>
      </c>
      <c r="F255" s="1185">
        <v>552</v>
      </c>
      <c r="G255" s="1143" t="s">
        <v>37</v>
      </c>
      <c r="H255" s="1143" t="s">
        <v>37</v>
      </c>
      <c r="I255" s="888">
        <v>15.15</v>
      </c>
      <c r="J255" s="663">
        <f>(M255/I255)*100</f>
        <v>3.1683168316831685</v>
      </c>
      <c r="K255" s="891">
        <v>0.12</v>
      </c>
      <c r="L255" s="901">
        <v>4</v>
      </c>
      <c r="M255" s="654">
        <f>K255*L255</f>
        <v>0.48</v>
      </c>
      <c r="N255" s="884" t="s">
        <v>107</v>
      </c>
      <c r="O255" s="747">
        <v>0.11</v>
      </c>
      <c r="P255" s="875">
        <v>43860</v>
      </c>
      <c r="Q255" s="875">
        <v>43874</v>
      </c>
      <c r="R255" s="654">
        <f>(K255-O255)/O255*100</f>
        <v>9.0909090909090864</v>
      </c>
      <c r="S255" s="714">
        <f>IF(INDEX(Historical!$D$7:$D$1277,MATCH(B255,Historical!$B$7:$B$1301,0))=0,"n/a",(INDEX(Historical!$C$7:$C$1279,MATCH(B255,Historical!$B$7:$B$1301,0))/INDEX(Historical!$D$7:$D$1277,MATCH(B255,Historical!$B$7:$B$1301,0))-1)*100)</f>
        <v>9.9999999999999858</v>
      </c>
      <c r="T255" s="714">
        <f>IF(INDEX(Historical!$F$7:$F$1270,MATCH(B255,Historical!$B$7:$B$1301,0))=0,"n/a",((INDEX(Historical!$C$7:$C$1279,MATCH(B255,Historical!$B$7:$B$1301,0))/INDEX(Historical!$F$7:$F$1270,MATCH(B255,Historical!$B$7:$B$1301,0)))^(1/3)-1)*100)</f>
        <v>11.199004528465784</v>
      </c>
      <c r="U255" s="714">
        <f>IF(INDEX(Historical!$H$7:$H$1270,MATCH(B255,Historical!$B$7:$B$1301,0))=0,"n/a",((INDEX(Historical!$C$7:$C$1279,MATCH(B255,Historical!$B$7:$B$1301,0))/INDEX(Historical!$H$7:$H$1270,MATCH(B255,Historical!$B$7:$B$1301,0)))^(1/5)-1)*100)</f>
        <v>12.888132073019754</v>
      </c>
      <c r="V255" s="714">
        <f>IF(INDEX(Historical!$O$7:$O$1270,MATCH(B255,Historical!$B$7:$B$1301,0))=0,"n/a",((INDEX(Historical!$C$7:$C$1279,MATCH(B255,Historical!$B$7:$B$1301,0))/INDEX(Historical!$O$7:$O$1270,MATCH(B255,Historical!$B$7:$B$1301,0)))^(1/10)-1)*100)</f>
        <v>6.2488268514150569</v>
      </c>
      <c r="W255" s="715">
        <f>IF(OR(U255&lt;=0,U255="n/a",V255&lt;=0,V255="n/a"),"n/a",U255/V255)</f>
        <v>2.0624882685141479</v>
      </c>
      <c r="X255" s="716">
        <f>IF(OR(AJ255&lt;=0,AJ255="n/a",U255&lt;=0,U255="n/a"),"n/a",U255/AJ255)</f>
        <v>0.96903248669321451</v>
      </c>
      <c r="Y255" s="677"/>
      <c r="Z255" s="663">
        <f>IF(OR(AC255&lt;0.01,AC255="n/a"),"n/a",M255/AC255*100)</f>
        <v>35.294117647058819</v>
      </c>
      <c r="AA255" s="900">
        <f>IF(OR(AC255&lt;0.01,AC255="n/a"),"n/a",I255/AC255)</f>
        <v>11.13970588235294</v>
      </c>
      <c r="AB255" s="901">
        <v>12</v>
      </c>
      <c r="AC255" s="879">
        <v>1.36</v>
      </c>
      <c r="AD255" s="879" t="s">
        <v>136</v>
      </c>
      <c r="AE255" s="879">
        <v>2.77</v>
      </c>
      <c r="AF255" s="879">
        <v>0.91</v>
      </c>
      <c r="AG255" s="879">
        <v>8.5</v>
      </c>
      <c r="AH255" s="879">
        <v>-0.5</v>
      </c>
      <c r="AI255" s="879">
        <v>2.69</v>
      </c>
      <c r="AJ255" s="879">
        <v>13.3</v>
      </c>
      <c r="AK255" s="879" t="s">
        <v>136</v>
      </c>
      <c r="AL255" s="892">
        <v>119.26</v>
      </c>
      <c r="AM255" s="886">
        <v>5.6000000000000005</v>
      </c>
      <c r="AN255" s="879">
        <v>0.12</v>
      </c>
      <c r="AO255" s="753">
        <f>IF(U255="n/a","n/a",IF(AA255&lt;0,"n/a",IF(AA255="n/a","n/a",J255+U255-AA255)))</f>
        <v>4.9167430223499817</v>
      </c>
      <c r="AP255" s="754">
        <f>IF(U255="n/a","n/a",J255+U255)</f>
        <v>16.056448904702922</v>
      </c>
      <c r="AQ255" s="902">
        <f>IF(OR(AC255&lt;0.01,AF255="n/a"),"n/a",(I255/SQRT(22.5*AC255*(I255/AF255))-1)*100)</f>
        <v>-32.877781943213883</v>
      </c>
      <c r="AR255" s="663">
        <f>INDEX(Historical!$C$7:$C$1279,MATCH(B255,Historical!$B$7:$B$1301,0))*IF(AH255="n/a",1.03,IF(AH255&lt;0,1.01,IF(AH255&gt;10,1.1,(1+AH255/100))))</f>
        <v>0.44440000000000002</v>
      </c>
      <c r="AS255" s="900">
        <f>IF($AI255="n/a",1.03*AR255,IF($AI255&lt;0,1.01*AR255,IF($AI255&gt;10,1.1*AR255,(1+$AI255/100)*AR255)))</f>
        <v>0.45635435999999996</v>
      </c>
      <c r="AT255" s="900">
        <f>IF($AK255="n/a",1.03*AS255,IF($AK255&lt;0,1.01*AS255,IF($AK255&gt;10,1.1*AS255,(1+$AK255/100)*AS255)))</f>
        <v>0.47004499079999995</v>
      </c>
      <c r="AU255" s="900">
        <f>IF($AK255="n/a",1.03*AT255,IF($AK255&lt;0,1.01*AT255,IF($AK255&gt;10,1.1*AT255,(1+$AK255/100)*AT255)))</f>
        <v>0.48414634052399996</v>
      </c>
      <c r="AV255" s="900">
        <f>IF($AK255="n/a",1.03*AU255,IF($AK255&lt;0,1.01*AU255,IF($AK255&gt;10,1.1*AU255,(1+$AK255/100)*AU255)))</f>
        <v>0.49867073073971996</v>
      </c>
      <c r="AW255" s="663">
        <f>SUM(AR255:AV255)</f>
        <v>2.3536164220637201</v>
      </c>
      <c r="AX255" s="761">
        <f>AW255/I255*100</f>
        <v>15.535421927813333</v>
      </c>
      <c r="AY255" s="948">
        <v>0.81</v>
      </c>
      <c r="AZ255" s="886">
        <v>20.239999999999998</v>
      </c>
      <c r="BA255" s="886">
        <v>-31.14</v>
      </c>
      <c r="BB255" s="886">
        <v>0.69</v>
      </c>
      <c r="BC255" s="886">
        <v>-16.48</v>
      </c>
      <c r="BE255" s="635">
        <v>2013</v>
      </c>
      <c r="BF255" s="912">
        <f>IF(BE255&gt;2008,0,IF(BE255&gt;2001,1,IF(BE255&gt;1990,2,IF(BE255&gt;1980,3,IF(BE255&gt;1973,4,IF(BE255&gt;1970,5,IF(BE255&gt;1960,6,IF(BE255&gt;1958,7,IF(BE255&gt;1953,8,9)))))))))</f>
        <v>0</v>
      </c>
      <c r="BG255" s="896">
        <v>0.89999999999999991</v>
      </c>
    </row>
    <row r="256" spans="1:59" ht="11.25" customHeight="1" x14ac:dyDescent="0.2">
      <c r="A256" s="895" t="s">
        <v>4601</v>
      </c>
      <c r="B256" s="889" t="s">
        <v>4596</v>
      </c>
      <c r="C256" s="946" t="s">
        <v>108</v>
      </c>
      <c r="D256" s="946" t="s">
        <v>4345</v>
      </c>
      <c r="E256" s="746">
        <v>5</v>
      </c>
      <c r="F256" s="1185">
        <v>762</v>
      </c>
      <c r="G256" s="1197" t="s">
        <v>106</v>
      </c>
      <c r="H256" s="1197" t="s">
        <v>106</v>
      </c>
      <c r="I256" s="888">
        <v>12.4</v>
      </c>
      <c r="J256" s="663">
        <f>(M256/I256)*100</f>
        <v>2.9032258064516125</v>
      </c>
      <c r="K256" s="891">
        <v>0.09</v>
      </c>
      <c r="L256" s="901">
        <v>4</v>
      </c>
      <c r="M256" s="654">
        <f>K256*L256</f>
        <v>0.36</v>
      </c>
      <c r="N256" s="884" t="s">
        <v>989</v>
      </c>
      <c r="O256" s="747">
        <v>7.4999999999999997E-2</v>
      </c>
      <c r="P256" s="875">
        <v>43874</v>
      </c>
      <c r="Q256" s="875">
        <v>43888</v>
      </c>
      <c r="R256" s="654">
        <f>(K256-O256)/O256*100</f>
        <v>20</v>
      </c>
      <c r="S256" s="714">
        <f>IF(INDEX(Historical!$D$7:$D$1277,MATCH(B256,Historical!$B$7:$B$1301,0))=0,"n/a",(INDEX(Historical!$C$7:$C$1279,MATCH(B256,Historical!$B$7:$B$1301,0))/INDEX(Historical!$D$7:$D$1277,MATCH(B256,Historical!$B$7:$B$1301,0))-1)*100)</f>
        <v>17.647058823529417</v>
      </c>
      <c r="T256" s="714">
        <f>IF(INDEX(Historical!$F$7:$F$1270,MATCH(B256,Historical!$B$7:$B$1301,0))=0,"n/a",((INDEX(Historical!$C$7:$C$1279,MATCH(B256,Historical!$B$7:$B$1301,0))/INDEX(Historical!$F$7:$F$1270,MATCH(B256,Historical!$B$7:$B$1301,0)))^(1/3)-1)*100)</f>
        <v>81.712059283213961</v>
      </c>
      <c r="U256" s="714" t="str">
        <f>IF(INDEX(Historical!$H$7:$H$1270,MATCH(B256,Historical!$B$7:$B$1301,0))=0,"n/a",((INDEX(Historical!$C$7:$C$1279,MATCH(B256,Historical!$B$7:$B$1301,0))/INDEX(Historical!$H$7:$H$1270,MATCH(B256,Historical!$B$7:$B$1301,0)))^(1/5)-1)*100)</f>
        <v>n/a</v>
      </c>
      <c r="V256" s="714" t="str">
        <f>IF(INDEX(Historical!$O$7:$O$1270,MATCH(B256,Historical!$B$7:$B$1301,0))=0,"n/a",((INDEX(Historical!$C$7:$C$1279,MATCH(B256,Historical!$B$7:$B$1301,0))/INDEX(Historical!$O$7:$O$1270,MATCH(B256,Historical!$B$7:$B$1301,0)))^(1/10)-1)*100)</f>
        <v>n/a</v>
      </c>
      <c r="W256" s="715" t="str">
        <f>IF(OR(U256&lt;=0,U256="n/a",V256&lt;=0,V256="n/a"),"n/a",U256/V256)</f>
        <v>n/a</v>
      </c>
      <c r="X256" s="716" t="str">
        <f>IF(OR(AJ256&lt;=0,AJ256="n/a",U256&lt;=0,U256="n/a"),"n/a",U256/AJ256)</f>
        <v>n/a</v>
      </c>
      <c r="Y256" s="890"/>
      <c r="Z256" s="663">
        <f>IF(OR(AC256&lt;0.01,AC256="n/a"),"n/a",M256/AC256*100)</f>
        <v>24.489795918367346</v>
      </c>
      <c r="AA256" s="900">
        <f>IF(OR(AC256&lt;0.01,AC256="n/a"),"n/a",I256/AC256)</f>
        <v>8.4353741496598644</v>
      </c>
      <c r="AB256" s="901">
        <v>12</v>
      </c>
      <c r="AC256" s="879">
        <v>1.47</v>
      </c>
      <c r="AD256" s="879">
        <v>1.04</v>
      </c>
      <c r="AE256" s="879">
        <v>2.2200000000000002</v>
      </c>
      <c r="AF256" s="879">
        <v>0.72</v>
      </c>
      <c r="AG256" s="879">
        <v>8.9</v>
      </c>
      <c r="AH256" s="879">
        <v>9.1</v>
      </c>
      <c r="AI256" s="879">
        <v>-5.04</v>
      </c>
      <c r="AJ256" s="879">
        <v>22.5</v>
      </c>
      <c r="AK256" s="879">
        <v>8</v>
      </c>
      <c r="AL256" s="892">
        <v>138.91999999999999</v>
      </c>
      <c r="AM256" s="886">
        <v>10.8</v>
      </c>
      <c r="AN256" s="879">
        <v>0.11</v>
      </c>
      <c r="AO256" s="753" t="str">
        <f>IF(U256="n/a","n/a",IF(AA256&lt;0,"n/a",IF(AA256="n/a","n/a",J256+U256-AA256)))</f>
        <v>n/a</v>
      </c>
      <c r="AP256" s="754" t="str">
        <f>IF(U256="n/a","n/a",J256+U256)</f>
        <v>n/a</v>
      </c>
      <c r="AQ256" s="902">
        <f>IF(OR(AC256&lt;0.01,AF256="n/a"),"n/a",(I256/SQRT(22.5*AC256*(I256/AF256))-1)*100)</f>
        <v>-48.045022106720559</v>
      </c>
      <c r="AR256" s="663">
        <f>INDEX(Historical!$C$7:$C$1279,MATCH(B256,Historical!$B$7:$B$1301,0))*IF(AH256="n/a",1.03,IF(AH256&lt;0,1.01,IF(AH256&gt;10,1.1,(1+AH256/100))))</f>
        <v>0.32729999999999998</v>
      </c>
      <c r="AS256" s="900">
        <f>IF($AI256="n/a",1.03*AR256,IF($AI256&lt;0,1.01*AR256,IF($AI256&gt;10,1.1*AR256,(1+$AI256/100)*AR256)))</f>
        <v>0.33057300000000001</v>
      </c>
      <c r="AT256" s="900">
        <f>IF($AK256="n/a",1.03*AS256,IF($AK256&lt;0,1.01*AS256,IF($AK256&gt;10,1.1*AS256,(1+$AK256/100)*AS256)))</f>
        <v>0.35701884</v>
      </c>
      <c r="AU256" s="900">
        <f>IF($AK256="n/a",1.03*AT256,IF($AK256&lt;0,1.01*AT256,IF($AK256&gt;10,1.1*AT256,(1+$AK256/100)*AT256)))</f>
        <v>0.38558034720000001</v>
      </c>
      <c r="AV256" s="900">
        <f>IF($AK256="n/a",1.03*AU256,IF($AK256&lt;0,1.01*AU256,IF($AK256&gt;10,1.1*AU256,(1+$AK256/100)*AU256)))</f>
        <v>0.41642677497600006</v>
      </c>
      <c r="AW256" s="663">
        <f>SUM(AR256:AV256)</f>
        <v>1.8168989621760001</v>
      </c>
      <c r="AX256" s="761">
        <f>AW256/I256*100</f>
        <v>14.652410985290324</v>
      </c>
      <c r="AY256" s="948">
        <v>0.59</v>
      </c>
      <c r="AZ256" s="886">
        <v>37.619999999999997</v>
      </c>
      <c r="BA256" s="886">
        <v>-45.86</v>
      </c>
      <c r="BB256" s="886">
        <v>0.36</v>
      </c>
      <c r="BC256" s="886">
        <v>-27.52</v>
      </c>
      <c r="BE256" s="635">
        <v>2016</v>
      </c>
      <c r="BF256" s="912">
        <f>IF(BE256&gt;2008,0,IF(BE256&gt;2001,1,IF(BE256&gt;1990,2,IF(BE256&gt;1980,3,IF(BE256&gt;1973,4,IF(BE256&gt;1970,5,IF(BE256&gt;1960,6,IF(BE256&gt;1958,7,IF(BE256&gt;1953,8,9)))))))))</f>
        <v>0</v>
      </c>
      <c r="BG256" s="896">
        <v>0.89999999999999991</v>
      </c>
    </row>
    <row r="257" spans="1:59" ht="11.25" customHeight="1" x14ac:dyDescent="0.2">
      <c r="A257" s="895" t="s">
        <v>4566</v>
      </c>
      <c r="B257" s="889" t="s">
        <v>4530</v>
      </c>
      <c r="C257" s="946" t="s">
        <v>108</v>
      </c>
      <c r="D257" s="946" t="s">
        <v>4345</v>
      </c>
      <c r="E257" s="746">
        <v>5</v>
      </c>
      <c r="F257" s="1185">
        <v>753</v>
      </c>
      <c r="G257" s="1157" t="s">
        <v>106</v>
      </c>
      <c r="H257" s="1157" t="s">
        <v>106</v>
      </c>
      <c r="I257" s="888">
        <v>48.09</v>
      </c>
      <c r="J257" s="663">
        <f>(M257/I257)*100</f>
        <v>2.3289665211062593</v>
      </c>
      <c r="K257" s="891">
        <v>0.28000000000000003</v>
      </c>
      <c r="L257" s="901">
        <v>4</v>
      </c>
      <c r="M257" s="654">
        <f>K257*L257</f>
        <v>1.1200000000000001</v>
      </c>
      <c r="N257" s="884" t="s">
        <v>294</v>
      </c>
      <c r="O257" s="747">
        <v>0.26</v>
      </c>
      <c r="P257" s="875">
        <v>43788</v>
      </c>
      <c r="Q257" s="875">
        <v>43809</v>
      </c>
      <c r="R257" s="654">
        <f>(K257-O257)/O257*100</f>
        <v>7.6923076923076987</v>
      </c>
      <c r="S257" s="714">
        <f>IF(INDEX(Historical!$D$7:$D$1277,MATCH(B257,Historical!$B$7:$B$1301,0))=0,"n/a",(INDEX(Historical!$C$7:$C$1279,MATCH(B257,Historical!$B$7:$B$1301,0))/INDEX(Historical!$D$7:$D$1277,MATCH(B257,Historical!$B$7:$B$1301,0))-1)*100)</f>
        <v>8.163265306122458</v>
      </c>
      <c r="T257" s="714">
        <f>IF(INDEX(Historical!$F$7:$F$1270,MATCH(B257,Historical!$B$7:$B$1301,0))=0,"n/a",((INDEX(Historical!$C$7:$C$1279,MATCH(B257,Historical!$B$7:$B$1301,0))/INDEX(Historical!$F$7:$F$1270,MATCH(B257,Historical!$B$7:$B$1301,0)))^(1/3)-1)*100)</f>
        <v>11.72853158368412</v>
      </c>
      <c r="U257" s="714">
        <f>IF(INDEX(Historical!$H$7:$H$1270,MATCH(B257,Historical!$B$7:$B$1301,0))=0,"n/a",((INDEX(Historical!$C$7:$C$1279,MATCH(B257,Historical!$B$7:$B$1301,0))/INDEX(Historical!$H$7:$H$1270,MATCH(B257,Historical!$B$7:$B$1301,0)))^(1/5)-1)*100)</f>
        <v>9.7183896694939431</v>
      </c>
      <c r="V257" s="714">
        <f>IF(INDEX(Historical!$O$7:$O$1270,MATCH(B257,Historical!$B$7:$B$1301,0))=0,"n/a",((INDEX(Historical!$C$7:$C$1279,MATCH(B257,Historical!$B$7:$B$1301,0))/INDEX(Historical!$O$7:$O$1270,MATCH(B257,Historical!$B$7:$B$1301,0)))^(1/10)-1)*100)</f>
        <v>4.7465463246850526</v>
      </c>
      <c r="W257" s="715">
        <f>IF(OR(U257&lt;=0,U257="n/a",V257&lt;=0,V257="n/a"),"n/a",U257/V257)</f>
        <v>2.0474654632468559</v>
      </c>
      <c r="X257" s="716" t="str">
        <f>IF(OR(AJ257&lt;=0,AJ257="n/a",U257&lt;=0,U257="n/a"),"n/a",U257/AJ257)</f>
        <v>n/a</v>
      </c>
      <c r="Y257" s="890"/>
      <c r="Z257" s="663">
        <f>IF(OR(AC257&lt;0.01,AC257="n/a"),"n/a",M257/AC257*100)</f>
        <v>37.458193979933114</v>
      </c>
      <c r="AA257" s="900">
        <f>IF(OR(AC257&lt;0.01,AC257="n/a"),"n/a",I257/AC257)</f>
        <v>16.083612040133779</v>
      </c>
      <c r="AB257" s="901">
        <v>12</v>
      </c>
      <c r="AC257" s="879">
        <v>2.99</v>
      </c>
      <c r="AD257" s="879" t="s">
        <v>136</v>
      </c>
      <c r="AE257" s="879">
        <v>4.47</v>
      </c>
      <c r="AF257" s="879">
        <v>2.21</v>
      </c>
      <c r="AG257" s="879">
        <v>10.870000000000001</v>
      </c>
      <c r="AH257" s="879" t="s">
        <v>136</v>
      </c>
      <c r="AI257" s="879" t="s">
        <v>136</v>
      </c>
      <c r="AJ257" s="879" t="s">
        <v>136</v>
      </c>
      <c r="AK257" s="879" t="s">
        <v>136</v>
      </c>
      <c r="AL257" s="892">
        <v>247.67</v>
      </c>
      <c r="AM257" s="886">
        <v>22.91</v>
      </c>
      <c r="AN257" s="879" t="s">
        <v>136</v>
      </c>
      <c r="AO257" s="753">
        <f>IF(U257="n/a","n/a",IF(AA257&lt;0,"n/a",IF(AA257="n/a","n/a",J257+U257-AA257)))</f>
        <v>-4.0362558495335765</v>
      </c>
      <c r="AP257" s="754">
        <f>IF(U257="n/a","n/a",J257+U257)</f>
        <v>12.047356190600203</v>
      </c>
      <c r="AQ257" s="902">
        <f>IF(OR(AC257&lt;0.01,AF257="n/a"),"n/a",(I257/SQRT(22.5*AC257*(I257/AF257))-1)*100)</f>
        <v>25.68882670874244</v>
      </c>
      <c r="AR257" s="663">
        <f>INDEX(Historical!$C$7:$C$1279,MATCH(B257,Historical!$B$7:$B$1301,0))*IF(AH257="n/a",1.03,IF(AH257&lt;0,1.01,IF(AH257&gt;10,1.1,(1+AH257/100))))</f>
        <v>1.0918000000000001</v>
      </c>
      <c r="AS257" s="900">
        <f>IF($AI257="n/a",1.03*AR257,IF($AI257&lt;0,1.01*AR257,IF($AI257&gt;10,1.1*AR257,(1+$AI257/100)*AR257)))</f>
        <v>1.1245540000000001</v>
      </c>
      <c r="AT257" s="900">
        <f>IF($AK257="n/a",1.03*AS257,IF($AK257&lt;0,1.01*AS257,IF($AK257&gt;10,1.1*AS257,(1+$AK257/100)*AS257)))</f>
        <v>1.15829062</v>
      </c>
      <c r="AU257" s="900">
        <f>IF($AK257="n/a",1.03*AT257,IF($AK257&lt;0,1.01*AT257,IF($AK257&gt;10,1.1*AT257,(1+$AK257/100)*AT257)))</f>
        <v>1.1930393386</v>
      </c>
      <c r="AV257" s="900">
        <f>IF($AK257="n/a",1.03*AU257,IF($AK257&lt;0,1.01*AU257,IF($AK257&gt;10,1.1*AU257,(1+$AK257/100)*AU257)))</f>
        <v>1.228830518758</v>
      </c>
      <c r="AW257" s="663">
        <f>SUM(AR257:AV257)</f>
        <v>5.7965144773580004</v>
      </c>
      <c r="AX257" s="761">
        <f>AW257/I257*100</f>
        <v>12.053471568637971</v>
      </c>
      <c r="AY257" s="948">
        <v>0.03</v>
      </c>
      <c r="AZ257" s="886">
        <v>57.672131147540995</v>
      </c>
      <c r="BA257" s="886">
        <v>-31.299999999999994</v>
      </c>
      <c r="BB257" s="886">
        <v>20.859512440311654</v>
      </c>
      <c r="BC257" s="886">
        <v>-2.0769700671960822</v>
      </c>
      <c r="BE257" s="635">
        <v>2015</v>
      </c>
      <c r="BF257" s="912">
        <f>IF(BE257&gt;2008,0,IF(BE257&gt;2001,1,IF(BE257&gt;1990,2,IF(BE257&gt;1980,3,IF(BE257&gt;1973,4,IF(BE257&gt;1970,5,IF(BE257&gt;1960,6,IF(BE257&gt;1958,7,IF(BE257&gt;1953,8,9)))))))))</f>
        <v>0</v>
      </c>
      <c r="BG257" s="896">
        <v>1.1299999999999999</v>
      </c>
    </row>
    <row r="258" spans="1:59" s="787" customFormat="1" ht="11.25" customHeight="1" x14ac:dyDescent="0.2">
      <c r="A258" s="492" t="s">
        <v>577</v>
      </c>
      <c r="B258" s="874" t="s">
        <v>578</v>
      </c>
      <c r="C258" s="946" t="s">
        <v>108</v>
      </c>
      <c r="D258" s="946" t="s">
        <v>4341</v>
      </c>
      <c r="E258" s="769">
        <v>22</v>
      </c>
      <c r="F258" s="1185">
        <v>157</v>
      </c>
      <c r="G258" s="1198" t="s">
        <v>106</v>
      </c>
      <c r="H258" s="1198" t="s">
        <v>106</v>
      </c>
      <c r="I258" s="770">
        <v>328.47</v>
      </c>
      <c r="J258" s="771">
        <f>(M258/I258)*100</f>
        <v>0.93768076232228192</v>
      </c>
      <c r="K258" s="793">
        <v>0.77</v>
      </c>
      <c r="L258" s="773">
        <v>4</v>
      </c>
      <c r="M258" s="774">
        <f>K258*L258</f>
        <v>3.08</v>
      </c>
      <c r="N258" s="775" t="s">
        <v>325</v>
      </c>
      <c r="O258" s="794">
        <v>0.72</v>
      </c>
      <c r="P258" s="777">
        <v>43979</v>
      </c>
      <c r="Q258" s="777">
        <v>44000</v>
      </c>
      <c r="R258" s="774">
        <f>(K258-O258)/O258*100</f>
        <v>6.94444444444445</v>
      </c>
      <c r="S258" s="714">
        <f>IF(INDEX(Historical!$D$7:$D$1277,MATCH(B258,Historical!$B$7:$B$1301,0))=0,"n/a",(INDEX(Historical!$C$7:$C$1279,MATCH(B258,Historical!$B$7:$B$1301,0))/INDEX(Historical!$D$7:$D$1277,MATCH(B258,Historical!$B$7:$B$1301,0))-1)*100)</f>
        <v>12.903225806451601</v>
      </c>
      <c r="T258" s="714">
        <f>IF(INDEX(Historical!$F$7:$F$1270,MATCH(B258,Historical!$B$7:$B$1301,0))=0,"n/a",((INDEX(Historical!$C$7:$C$1279,MATCH(B258,Historical!$B$7:$B$1301,0))/INDEX(Historical!$F$7:$F$1270,MATCH(B258,Historical!$B$7:$B$1301,0)))^(1/3)-1)*100)</f>
        <v>13.010492383910499</v>
      </c>
      <c r="U258" s="714">
        <f>IF(INDEX(Historical!$H$7:$H$1270,MATCH(B258,Historical!$B$7:$B$1301,0))=0,"n/a",((INDEX(Historical!$C$7:$C$1279,MATCH(B258,Historical!$B$7:$B$1301,0))/INDEX(Historical!$H$7:$H$1270,MATCH(B258,Historical!$B$7:$B$1301,0)))^(1/5)-1)*100)</f>
        <v>12.995952835136615</v>
      </c>
      <c r="V258" s="714">
        <f>IF(INDEX(Historical!$O$7:$O$1270,MATCH(B258,Historical!$B$7:$B$1301,0))=0,"n/a",((INDEX(Historical!$C$7:$C$1279,MATCH(B258,Historical!$B$7:$B$1301,0))/INDEX(Historical!$O$7:$O$1270,MATCH(B258,Historical!$B$7:$B$1301,0)))^(1/10)-1)*100)</f>
        <v>13.633489370223618</v>
      </c>
      <c r="W258" s="715">
        <f>IF(OR(U258&lt;=0,U258="n/a",V258&lt;=0,V258="n/a"),"n/a",U258/V258)</f>
        <v>0.95323746417557476</v>
      </c>
      <c r="X258" s="716">
        <f>IF(OR(AJ258&lt;=0,AJ258="n/a",U258&lt;=0,U258="n/a"),"n/a",U258/AJ258)</f>
        <v>1.015308815245048</v>
      </c>
      <c r="Y258" s="795"/>
      <c r="Z258" s="771">
        <f>IF(OR(AC258&lt;0.01,AC258="n/a"),"n/a",M258/AC258*100)</f>
        <v>31.719876416065912</v>
      </c>
      <c r="AA258" s="779">
        <f>IF(OR(AC258&lt;0.01,AC258="n/a"),"n/a",I258/AC258)</f>
        <v>33.828012358393408</v>
      </c>
      <c r="AB258" s="773">
        <v>8</v>
      </c>
      <c r="AC258" s="780">
        <v>9.7100000000000009</v>
      </c>
      <c r="AD258" s="780">
        <v>5.36</v>
      </c>
      <c r="AE258" s="780">
        <v>8.74</v>
      </c>
      <c r="AF258" s="780">
        <v>17.27</v>
      </c>
      <c r="AG258" s="780">
        <v>53</v>
      </c>
      <c r="AH258" s="780">
        <v>21</v>
      </c>
      <c r="AI258" s="780">
        <v>3.3000000000000003</v>
      </c>
      <c r="AJ258" s="780">
        <v>12.8</v>
      </c>
      <c r="AK258" s="780">
        <v>6.2799999999999994</v>
      </c>
      <c r="AL258" s="781">
        <v>12890</v>
      </c>
      <c r="AM258" s="782">
        <v>1.0999999999999999</v>
      </c>
      <c r="AN258" s="780">
        <v>0.8</v>
      </c>
      <c r="AO258" s="783">
        <f>IF(U258="n/a","n/a",IF(AA258&lt;0,"n/a",IF(AA258="n/a","n/a",J258+U258-AA258)))</f>
        <v>-19.894378760934512</v>
      </c>
      <c r="AP258" s="784">
        <f>IF(U258="n/a","n/a",J258+U258)</f>
        <v>13.933633597458897</v>
      </c>
      <c r="AQ258" s="785">
        <f>IF(OR(AC258&lt;0.01,AF258="n/a"),"n/a",(I258/SQRT(22.5*AC258*(I258/AF258))-1)*100)</f>
        <v>409.55744346527655</v>
      </c>
      <c r="AR258" s="663">
        <f>INDEX(Historical!$C$7:$C$1279,MATCH(B258,Historical!$B$7:$B$1301,0))*IF(AH258="n/a",1.03,IF(AH258&lt;0,1.01,IF(AH258&gt;10,1.1,(1+AH258/100))))</f>
        <v>3.08</v>
      </c>
      <c r="AS258" s="779">
        <f>IF($AI258="n/a",1.03*AR258,IF($AI258&lt;0,1.01*AR258,IF($AI258&gt;10,1.1*AR258,(1+$AI258/100)*AR258)))</f>
        <v>3.1816399999999998</v>
      </c>
      <c r="AT258" s="779">
        <f>IF($AK258="n/a",1.03*AS258,IF($AK258&lt;0,1.01*AS258,IF($AK258&gt;10,1.1*AS258,(1+$AK258/100)*AS258)))</f>
        <v>3.3814469919999999</v>
      </c>
      <c r="AU258" s="779">
        <f>IF($AK258="n/a",1.03*AT258,IF($AK258&lt;0,1.01*AT258,IF($AK258&gt;10,1.1*AT258,(1+$AK258/100)*AT258)))</f>
        <v>3.5938018630975996</v>
      </c>
      <c r="AV258" s="779">
        <f>IF($AK258="n/a",1.03*AU258,IF($AK258&lt;0,1.01*AU258,IF($AK258&gt;10,1.1*AU258,(1+$AK258/100)*AU258)))</f>
        <v>3.8194926201001289</v>
      </c>
      <c r="AW258" s="771">
        <f>SUM(AR258:AV258)</f>
        <v>17.056381475197728</v>
      </c>
      <c r="AX258" s="786">
        <f>AW258/I258*100</f>
        <v>5.1926755792607322</v>
      </c>
      <c r="AY258" s="949">
        <v>0.79</v>
      </c>
      <c r="AZ258" s="782">
        <v>68.260000000000005</v>
      </c>
      <c r="BA258" s="782">
        <v>-4.45</v>
      </c>
      <c r="BB258" s="782">
        <v>12.25</v>
      </c>
      <c r="BC258" s="782">
        <v>20.74</v>
      </c>
      <c r="BD258" s="922"/>
      <c r="BE258" s="635">
        <v>1999</v>
      </c>
      <c r="BF258" s="912">
        <f>IF(BE258&gt;2008,0,IF(BE258&gt;2001,1,IF(BE258&gt;1990,2,IF(BE258&gt;1980,3,IF(BE258&gt;1973,4,IF(BE258&gt;1970,5,IF(BE258&gt;1960,6,IF(BE258&gt;1958,7,IF(BE258&gt;1953,8,9)))))))))</f>
        <v>2</v>
      </c>
      <c r="BG258" s="838">
        <v>21.8</v>
      </c>
    </row>
    <row r="259" spans="1:59" ht="11.25" customHeight="1" x14ac:dyDescent="0.2">
      <c r="A259" s="877" t="s">
        <v>583</v>
      </c>
      <c r="B259" s="889" t="s">
        <v>584</v>
      </c>
      <c r="C259" s="946" t="s">
        <v>112</v>
      </c>
      <c r="D259" s="946" t="s">
        <v>4361</v>
      </c>
      <c r="E259" s="746">
        <v>18</v>
      </c>
      <c r="F259" s="1185">
        <v>175</v>
      </c>
      <c r="G259" s="1157" t="s">
        <v>115</v>
      </c>
      <c r="H259" s="1157" t="s">
        <v>115</v>
      </c>
      <c r="I259" s="888">
        <v>140.22</v>
      </c>
      <c r="J259" s="663">
        <f>(M259/I259)*100</f>
        <v>1.8542290686064757</v>
      </c>
      <c r="K259" s="891">
        <v>0.65</v>
      </c>
      <c r="L259" s="901">
        <v>4</v>
      </c>
      <c r="M259" s="654">
        <f>K259*L259</f>
        <v>2.6</v>
      </c>
      <c r="N259" s="884" t="s">
        <v>585</v>
      </c>
      <c r="O259" s="747">
        <v>0.5</v>
      </c>
      <c r="P259" s="880">
        <v>43273</v>
      </c>
      <c r="Q259" s="880">
        <v>43290</v>
      </c>
      <c r="R259" s="654">
        <f>(K259-O259)/O259*100</f>
        <v>30.000000000000004</v>
      </c>
      <c r="S259" s="714">
        <f>IF(INDEX(Historical!$D$7:$D$1277,MATCH(B259,Historical!$B$7:$B$1301,0))=0,"n/a",(INDEX(Historical!$C$7:$C$1279,MATCH(B259,Historical!$B$7:$B$1301,0))/INDEX(Historical!$D$7:$D$1277,MATCH(B259,Historical!$B$7:$B$1301,0))-1)*100)</f>
        <v>13.043478260869579</v>
      </c>
      <c r="T259" s="714">
        <f>IF(INDEX(Historical!$F$7:$F$1270,MATCH(B259,Historical!$B$7:$B$1301,0))=0,"n/a",((INDEX(Historical!$C$7:$C$1279,MATCH(B259,Historical!$B$7:$B$1301,0))/INDEX(Historical!$F$7:$F$1270,MATCH(B259,Historical!$B$7:$B$1301,0)))^(1/3)-1)*100)</f>
        <v>25.99210498948732</v>
      </c>
      <c r="U259" s="714">
        <f>IF(INDEX(Historical!$H$7:$H$1270,MATCH(B259,Historical!$B$7:$B$1301,0))=0,"n/a",((INDEX(Historical!$C$7:$C$1279,MATCH(B259,Historical!$B$7:$B$1301,0))/INDEX(Historical!$H$7:$H$1270,MATCH(B259,Historical!$B$7:$B$1301,0)))^(1/5)-1)*100)</f>
        <v>30.009492078866451</v>
      </c>
      <c r="V259" s="714">
        <f>IF(INDEX(Historical!$O$7:$O$1270,MATCH(B259,Historical!$B$7:$B$1301,0))=0,"n/a",((INDEX(Historical!$C$7:$C$1279,MATCH(B259,Historical!$B$7:$B$1301,0))/INDEX(Historical!$O$7:$O$1270,MATCH(B259,Historical!$B$7:$B$1301,0)))^(1/10)-1)*100)</f>
        <v>19.440624967479579</v>
      </c>
      <c r="W259" s="715">
        <f>IF(OR(U259&lt;=0,U259="n/a",V259&lt;=0,V259="n/a"),"n/a",U259/V259)</f>
        <v>1.5436485261696344</v>
      </c>
      <c r="X259" s="716" t="str">
        <f>IF(OR(AJ259&lt;=0,AJ259="n/a",U259&lt;=0,U259="n/a"),"n/a",U259/AJ259)</f>
        <v>n/a</v>
      </c>
      <c r="Y259" s="685" t="s">
        <v>4501</v>
      </c>
      <c r="Z259" s="663" t="str">
        <f>IF(OR(AC259&lt;0.01,AC259="n/a"),"n/a",M259/AC259*100)</f>
        <v>n/a</v>
      </c>
      <c r="AA259" s="900" t="str">
        <f>IF(OR(AC259&lt;0.01,AC259="n/a"),"n/a",I259/AC259)</f>
        <v>n/a</v>
      </c>
      <c r="AB259" s="901">
        <v>5</v>
      </c>
      <c r="AC259" s="879">
        <v>-0.73</v>
      </c>
      <c r="AD259" s="879" t="s">
        <v>136</v>
      </c>
      <c r="AE259" s="879">
        <v>0.53</v>
      </c>
      <c r="AF259" s="879">
        <v>1.86</v>
      </c>
      <c r="AG259" s="879">
        <v>-1.9</v>
      </c>
      <c r="AH259" s="879">
        <v>-83.8</v>
      </c>
      <c r="AI259" s="879">
        <v>10.42</v>
      </c>
      <c r="AJ259" s="879">
        <v>-25.2</v>
      </c>
      <c r="AK259" s="879">
        <v>3.9</v>
      </c>
      <c r="AL259" s="892">
        <v>36780</v>
      </c>
      <c r="AM259" s="886">
        <v>5.7</v>
      </c>
      <c r="AN259" s="879">
        <v>1.03</v>
      </c>
      <c r="AO259" s="753" t="str">
        <f>IF(U259="n/a","n/a",IF(AA259&lt;0,"n/a",IF(AA259="n/a","n/a",J259+U259-AA259)))</f>
        <v>n/a</v>
      </c>
      <c r="AP259" s="754">
        <f>IF(U259="n/a","n/a",J259+U259)</f>
        <v>31.863721147472926</v>
      </c>
      <c r="AQ259" s="902" t="str">
        <f>IF(OR(AC259&lt;0.01,AF259="n/a"),"n/a",(I259/SQRT(22.5*AC259*(I259/AF259))-1)*100)</f>
        <v>n/a</v>
      </c>
      <c r="AR259" s="663">
        <f>INDEX(Historical!$C$7:$C$1279,MATCH(B259,Historical!$B$7:$B$1301,0))*IF(AH259="n/a",1.03,IF(AH259&lt;0,1.01,IF(AH259&gt;10,1.1,(1+AH259/100))))</f>
        <v>2.6260000000000003</v>
      </c>
      <c r="AS259" s="900">
        <f>IF($AI259="n/a",1.03*AR259,IF($AI259&lt;0,1.01*AR259,IF($AI259&gt;10,1.1*AR259,(1+$AI259/100)*AR259)))</f>
        <v>2.8886000000000007</v>
      </c>
      <c r="AT259" s="900">
        <f>IF($AK259="n/a",1.03*AS259,IF($AK259&lt;0,1.01*AS259,IF($AK259&gt;10,1.1*AS259,(1+$AK259/100)*AS259)))</f>
        <v>3.0012554000000007</v>
      </c>
      <c r="AU259" s="900">
        <f>IF($AK259="n/a",1.03*AT259,IF($AK259&lt;0,1.01*AT259,IF($AK259&gt;10,1.1*AT259,(1+$AK259/100)*AT259)))</f>
        <v>3.1183043606000003</v>
      </c>
      <c r="AV259" s="900">
        <f>IF($AK259="n/a",1.03*AU259,IF($AK259&lt;0,1.01*AU259,IF($AK259&gt;10,1.1*AU259,(1+$AK259/100)*AU259)))</f>
        <v>3.2399182306634002</v>
      </c>
      <c r="AW259" s="663">
        <f>SUM(AR259:AV259)</f>
        <v>14.874077991263404</v>
      </c>
      <c r="AX259" s="761">
        <f>AW259/I259*100</f>
        <v>10.607672223123238</v>
      </c>
      <c r="AY259" s="948">
        <v>1.32</v>
      </c>
      <c r="AZ259" s="886">
        <v>58.099999999999994</v>
      </c>
      <c r="BA259" s="886">
        <v>-21.45</v>
      </c>
      <c r="BB259" s="886">
        <v>10.39</v>
      </c>
      <c r="BC259" s="886">
        <v>-0.63</v>
      </c>
      <c r="BE259" s="635">
        <v>2002</v>
      </c>
      <c r="BF259" s="912">
        <f>IF(BE259&gt;2008,0,IF(BE259&gt;2001,1,IF(BE259&gt;1990,2,IF(BE259&gt;1980,3,IF(BE259&gt;1973,4,IF(BE259&gt;1970,5,IF(BE259&gt;1960,6,IF(BE259&gt;1958,7,IF(BE259&gt;1953,8,9)))))))))</f>
        <v>1</v>
      </c>
      <c r="BG259" s="896">
        <v>-0.5</v>
      </c>
    </row>
    <row r="260" spans="1:59" ht="11.25" customHeight="1" x14ac:dyDescent="0.2">
      <c r="A260" s="885" t="s">
        <v>234</v>
      </c>
      <c r="B260" s="889" t="s">
        <v>235</v>
      </c>
      <c r="C260" s="946" t="s">
        <v>112</v>
      </c>
      <c r="D260" s="946" t="s">
        <v>211</v>
      </c>
      <c r="E260" s="746">
        <v>28</v>
      </c>
      <c r="F260" s="1185">
        <v>101</v>
      </c>
      <c r="G260" s="1110" t="s">
        <v>106</v>
      </c>
      <c r="H260" s="1110" t="s">
        <v>106</v>
      </c>
      <c r="I260" s="879">
        <v>52.52</v>
      </c>
      <c r="J260" s="663">
        <f>(M260/I260)*100</f>
        <v>1.1805026656511806</v>
      </c>
      <c r="K260" s="898">
        <v>0.155</v>
      </c>
      <c r="L260" s="901">
        <v>4</v>
      </c>
      <c r="M260" s="654">
        <f>K260*L260</f>
        <v>0.62</v>
      </c>
      <c r="N260" s="884" t="s">
        <v>168</v>
      </c>
      <c r="O260" s="748">
        <v>0.14499999999999999</v>
      </c>
      <c r="P260" s="875">
        <v>43866</v>
      </c>
      <c r="Q260" s="875">
        <v>43881</v>
      </c>
      <c r="R260" s="654">
        <f>(K260-O260)/O260*100</f>
        <v>6.8965517241379377</v>
      </c>
      <c r="S260" s="714">
        <f>IF(INDEX(Historical!$D$7:$D$1277,MATCH(B260,Historical!$B$7:$B$1301,0))=0,"n/a",(INDEX(Historical!$C$7:$C$1279,MATCH(B260,Historical!$B$7:$B$1301,0))/INDEX(Historical!$D$7:$D$1277,MATCH(B260,Historical!$B$7:$B$1301,0))-1)*100)</f>
        <v>24.064171122994637</v>
      </c>
      <c r="T260" s="714">
        <f>IF(INDEX(Historical!$F$7:$F$1270,MATCH(B260,Historical!$B$7:$B$1301,0))=0,"n/a",((INDEX(Historical!$C$7:$C$1279,MATCH(B260,Historical!$B$7:$B$1301,0))/INDEX(Historical!$F$7:$F$1270,MATCH(B260,Historical!$B$7:$B$1301,0)))^(1/3)-1)*100)</f>
        <v>13.421909239605935</v>
      </c>
      <c r="U260" s="714">
        <f>IF(INDEX(Historical!$H$7:$H$1270,MATCH(B260,Historical!$B$7:$B$1301,0))=0,"n/a",((INDEX(Historical!$C$7:$C$1279,MATCH(B260,Historical!$B$7:$B$1301,0))/INDEX(Historical!$H$7:$H$1270,MATCH(B260,Historical!$B$7:$B$1301,0)))^(1/5)-1)*100)</f>
        <v>10.788488409570141</v>
      </c>
      <c r="V260" s="714">
        <f>IF(INDEX(Historical!$O$7:$O$1270,MATCH(B260,Historical!$B$7:$B$1301,0))=0,"n/a",((INDEX(Historical!$C$7:$C$1279,MATCH(B260,Historical!$B$7:$B$1301,0))/INDEX(Historical!$O$7:$O$1270,MATCH(B260,Historical!$B$7:$B$1301,0)))^(1/10)-1)*100)</f>
        <v>8.7799358808551951</v>
      </c>
      <c r="W260" s="715">
        <f>IF(OR(U260&lt;=0,U260="n/a",V260&lt;=0,V260="n/a"),"n/a",U260/V260)</f>
        <v>1.228766195558971</v>
      </c>
      <c r="X260" s="716">
        <f>IF(OR(AJ260&lt;=0,AJ260="n/a",U260&lt;=0,U260="n/a"),"n/a",U260/AJ260)</f>
        <v>1.4579038391311001</v>
      </c>
      <c r="Y260" s="673"/>
      <c r="Z260" s="663">
        <f>IF(OR(AC260&lt;0.01,AC260="n/a"),"n/a",M260/AC260*100)</f>
        <v>30.097087378640776</v>
      </c>
      <c r="AA260" s="900">
        <f>IF(OR(AC260&lt;0.01,AC260="n/a"),"n/a",I260/AC260)</f>
        <v>25.495145631067963</v>
      </c>
      <c r="AB260" s="901">
        <v>12</v>
      </c>
      <c r="AC260" s="879">
        <v>2.06</v>
      </c>
      <c r="AD260" s="879">
        <v>1.89</v>
      </c>
      <c r="AE260" s="879">
        <v>1.9</v>
      </c>
      <c r="AF260" s="879">
        <v>3.22</v>
      </c>
      <c r="AG260" s="879">
        <v>12.5</v>
      </c>
      <c r="AH260" s="879">
        <v>-9.6</v>
      </c>
      <c r="AI260" s="879">
        <v>30.709999999999997</v>
      </c>
      <c r="AJ260" s="879">
        <v>7.3999999999999995</v>
      </c>
      <c r="AK260" s="879">
        <v>13.4</v>
      </c>
      <c r="AL260" s="892">
        <v>2460</v>
      </c>
      <c r="AM260" s="886">
        <v>1.4000000000000001</v>
      </c>
      <c r="AN260" s="879">
        <v>0.18</v>
      </c>
      <c r="AO260" s="753">
        <f>IF(U260="n/a","n/a",IF(AA260&lt;0,"n/a",IF(AA260="n/a","n/a",J260+U260-AA260)))</f>
        <v>-13.526154555846642</v>
      </c>
      <c r="AP260" s="754">
        <f>IF(U260="n/a","n/a",J260+U260)</f>
        <v>11.968991075221322</v>
      </c>
      <c r="AQ260" s="902">
        <f>IF(OR(AC260&lt;0.01,AF260="n/a"),"n/a",(I260/SQRT(22.5*AC260*(I260/AF260))-1)*100)</f>
        <v>91.014099458697714</v>
      </c>
      <c r="AR260" s="663">
        <f>INDEX(Historical!$C$7:$C$1279,MATCH(B260,Historical!$B$7:$B$1301,0))*IF(AH260="n/a",1.03,IF(AH260&lt;0,1.01,IF(AH260&gt;10,1.1,(1+AH260/100))))</f>
        <v>0.58579999999999999</v>
      </c>
      <c r="AS260" s="900">
        <f>IF($AI260="n/a",1.03*AR260,IF($AI260&lt;0,1.01*AR260,IF($AI260&gt;10,1.1*AR260,(1+$AI260/100)*AR260)))</f>
        <v>0.64438000000000006</v>
      </c>
      <c r="AT260" s="900">
        <f>IF($AK260="n/a",1.03*AS260,IF($AK260&lt;0,1.01*AS260,IF($AK260&gt;10,1.1*AS260,(1+$AK260/100)*AS260)))</f>
        <v>0.70881800000000017</v>
      </c>
      <c r="AU260" s="900">
        <f>IF($AK260="n/a",1.03*AT260,IF($AK260&lt;0,1.01*AT260,IF($AK260&gt;10,1.1*AT260,(1+$AK260/100)*AT260)))</f>
        <v>0.77969980000000028</v>
      </c>
      <c r="AV260" s="900">
        <f>IF($AK260="n/a",1.03*AU260,IF($AK260&lt;0,1.01*AU260,IF($AK260&gt;10,1.1*AU260,(1+$AK260/100)*AU260)))</f>
        <v>0.85766978000000038</v>
      </c>
      <c r="AW260" s="663">
        <f>SUM(AR260:AV260)</f>
        <v>3.5763675800000012</v>
      </c>
      <c r="AX260" s="761">
        <f>AW260/I260*100</f>
        <v>6.8095346153846172</v>
      </c>
      <c r="AY260" s="948">
        <v>1.07</v>
      </c>
      <c r="AZ260" s="886">
        <v>27.32</v>
      </c>
      <c r="BA260" s="886">
        <v>-14.59</v>
      </c>
      <c r="BB260" s="886">
        <v>4.5900000000000007</v>
      </c>
      <c r="BC260" s="886">
        <v>0.49</v>
      </c>
      <c r="BE260" s="635">
        <v>1993</v>
      </c>
      <c r="BF260" s="912">
        <f>IF(BE260&gt;2008,0,IF(BE260&gt;2001,1,IF(BE260&gt;1990,2,IF(BE260&gt;1980,3,IF(BE260&gt;1973,4,IF(BE260&gt;1970,5,IF(BE260&gt;1960,6,IF(BE260&gt;1958,7,IF(BE260&gt;1953,8,9)))))))))</f>
        <v>2</v>
      </c>
      <c r="BG260" s="896">
        <v>8</v>
      </c>
    </row>
    <row r="261" spans="1:59" ht="11.25" customHeight="1" x14ac:dyDescent="0.2">
      <c r="A261" s="885" t="s">
        <v>1173</v>
      </c>
      <c r="B261" s="889" t="s">
        <v>1174</v>
      </c>
      <c r="C261" s="946" t="s">
        <v>108</v>
      </c>
      <c r="D261" s="946" t="s">
        <v>118</v>
      </c>
      <c r="E261" s="746">
        <v>10</v>
      </c>
      <c r="F261" s="1185">
        <v>386</v>
      </c>
      <c r="G261" s="1185" t="s">
        <v>37</v>
      </c>
      <c r="H261" s="1185" t="s">
        <v>115</v>
      </c>
      <c r="I261" s="888">
        <v>35.89</v>
      </c>
      <c r="J261" s="663">
        <f>(M261/I261)*100</f>
        <v>5.5725828921705212</v>
      </c>
      <c r="K261" s="891">
        <v>0.5</v>
      </c>
      <c r="L261" s="901">
        <v>4</v>
      </c>
      <c r="M261" s="654">
        <f>K261*L261</f>
        <v>2</v>
      </c>
      <c r="N261" s="884" t="s">
        <v>151</v>
      </c>
      <c r="O261" s="747">
        <v>0.48</v>
      </c>
      <c r="P261" s="875">
        <v>43903</v>
      </c>
      <c r="Q261" s="875">
        <v>43921</v>
      </c>
      <c r="R261" s="654">
        <f>(K261-O261)/O261*100</f>
        <v>4.1666666666666705</v>
      </c>
      <c r="S261" s="714">
        <f>IF(INDEX(Historical!$D$7:$D$1277,MATCH(B261,Historical!$B$7:$B$1301,0))=0,"n/a",(INDEX(Historical!$C$7:$C$1279,MATCH(B261,Historical!$B$7:$B$1301,0))/INDEX(Historical!$D$7:$D$1277,MATCH(B261,Historical!$B$7:$B$1301,0))-1)*100)</f>
        <v>4.3478260869565188</v>
      </c>
      <c r="T261" s="714">
        <f>IF(INDEX(Historical!$F$7:$F$1270,MATCH(B261,Historical!$B$7:$B$1301,0))=0,"n/a",((INDEX(Historical!$C$7:$C$1279,MATCH(B261,Historical!$B$7:$B$1301,0))/INDEX(Historical!$F$7:$F$1270,MATCH(B261,Historical!$B$7:$B$1301,0)))^(1/3)-1)*100)</f>
        <v>4.5515917149420382</v>
      </c>
      <c r="U261" s="714">
        <f>IF(INDEX(Historical!$H$7:$H$1270,MATCH(B261,Historical!$B$7:$B$1301,0))=0,"n/a",((INDEX(Historical!$C$7:$C$1279,MATCH(B261,Historical!$B$7:$B$1301,0))/INDEX(Historical!$H$7:$H$1270,MATCH(B261,Historical!$B$7:$B$1301,0)))^(1/5)-1)*100)</f>
        <v>6.5208537533447908</v>
      </c>
      <c r="V261" s="714">
        <f>IF(INDEX(Historical!$O$7:$O$1270,MATCH(B261,Historical!$B$7:$B$1301,0))=0,"n/a",((INDEX(Historical!$C$7:$C$1279,MATCH(B261,Historical!$B$7:$B$1301,0))/INDEX(Historical!$O$7:$O$1270,MATCH(B261,Historical!$B$7:$B$1301,0)))^(1/10)-1)*100)</f>
        <v>20.10071996318743</v>
      </c>
      <c r="W261" s="715">
        <f>IF(OR(U261&lt;=0,U261="n/a",V261&lt;=0,V261="n/a"),"n/a",U261/V261)</f>
        <v>0.32440896471803587</v>
      </c>
      <c r="X261" s="716">
        <f>IF(OR(AJ261&lt;=0,AJ261="n/a",U261&lt;=0,U261="n/a"),"n/a",U261/AJ261)</f>
        <v>2.1736179177815971</v>
      </c>
      <c r="Y261" s="677"/>
      <c r="Z261" s="663">
        <f>IF(OR(AC261&lt;0.01,AC261="n/a"),"n/a",M261/AC261*100)</f>
        <v>55.4016620498615</v>
      </c>
      <c r="AA261" s="900">
        <f>IF(OR(AC261&lt;0.01,AC261="n/a"),"n/a",I261/AC261)</f>
        <v>9.9418282548476462</v>
      </c>
      <c r="AB261" s="901">
        <v>12</v>
      </c>
      <c r="AC261" s="879">
        <v>3.61</v>
      </c>
      <c r="AD261" s="879">
        <v>0.68</v>
      </c>
      <c r="AE261" s="879">
        <v>1.24</v>
      </c>
      <c r="AF261" s="879">
        <v>0.65</v>
      </c>
      <c r="AG261" s="879">
        <v>6.3</v>
      </c>
      <c r="AH261" s="879">
        <v>35.6</v>
      </c>
      <c r="AI261" s="879">
        <v>12.36</v>
      </c>
      <c r="AJ261" s="879">
        <v>3</v>
      </c>
      <c r="AK261" s="879">
        <v>14.2</v>
      </c>
      <c r="AL261" s="892">
        <v>888.89</v>
      </c>
      <c r="AM261" s="886">
        <v>0.1</v>
      </c>
      <c r="AN261" s="879">
        <v>0.08</v>
      </c>
      <c r="AO261" s="753">
        <f>IF(U261="n/a","n/a",IF(AA261&lt;0,"n/a",IF(AA261="n/a","n/a",J261+U261-AA261)))</f>
        <v>2.1516083906676648</v>
      </c>
      <c r="AP261" s="754">
        <f>IF(U261="n/a","n/a",J261+U261)</f>
        <v>12.093436645515311</v>
      </c>
      <c r="AQ261" s="902">
        <f>IF(OR(AC261&lt;0.01,AF261="n/a"),"n/a",(I261/SQRT(22.5*AC261*(I261/AF261))-1)*100)</f>
        <v>-46.408174895166162</v>
      </c>
      <c r="AR261" s="663">
        <f>INDEX(Historical!$C$7:$C$1279,MATCH(B261,Historical!$B$7:$B$1301,0))*IF(AH261="n/a",1.03,IF(AH261&lt;0,1.01,IF(AH261&gt;10,1.1,(1+AH261/100))))</f>
        <v>2.1120000000000001</v>
      </c>
      <c r="AS261" s="900">
        <f>IF($AI261="n/a",1.03*AR261,IF($AI261&lt;0,1.01*AR261,IF($AI261&gt;10,1.1*AR261,(1+$AI261/100)*AR261)))</f>
        <v>2.3232000000000004</v>
      </c>
      <c r="AT261" s="900">
        <f>IF($AK261="n/a",1.03*AS261,IF($AK261&lt;0,1.01*AS261,IF($AK261&gt;10,1.1*AS261,(1+$AK261/100)*AS261)))</f>
        <v>2.5555200000000005</v>
      </c>
      <c r="AU261" s="900">
        <f>IF($AK261="n/a",1.03*AT261,IF($AK261&lt;0,1.01*AT261,IF($AK261&gt;10,1.1*AT261,(1+$AK261/100)*AT261)))</f>
        <v>2.8110720000000007</v>
      </c>
      <c r="AV261" s="900">
        <f>IF($AK261="n/a",1.03*AU261,IF($AK261&lt;0,1.01*AU261,IF($AK261&gt;10,1.1*AU261,(1+$AK261/100)*AU261)))</f>
        <v>3.0921792000000008</v>
      </c>
      <c r="AW261" s="663">
        <f>SUM(AR261:AV261)</f>
        <v>12.893971200000001</v>
      </c>
      <c r="AX261" s="761">
        <f>AW261/I261*100</f>
        <v>35.926361660629702</v>
      </c>
      <c r="AY261" s="948">
        <v>0.25</v>
      </c>
      <c r="AZ261" s="886">
        <v>23.72</v>
      </c>
      <c r="BA261" s="886">
        <v>-42.809999999999995</v>
      </c>
      <c r="BB261" s="886">
        <v>-1.83</v>
      </c>
      <c r="BC261" s="886">
        <v>-24.279999999999998</v>
      </c>
      <c r="BE261" s="635">
        <v>2011</v>
      </c>
      <c r="BF261" s="912">
        <f>IF(BE261&gt;2008,0,IF(BE261&gt;2001,1,IF(BE261&gt;1990,2,IF(BE261&gt;1980,3,IF(BE261&gt;1973,4,IF(BE261&gt;1970,5,IF(BE261&gt;1960,6,IF(BE261&gt;1958,7,IF(BE261&gt;1953,8,9)))))))))</f>
        <v>0</v>
      </c>
      <c r="BG261" s="896">
        <v>0.89999999999999991</v>
      </c>
    </row>
    <row r="262" spans="1:59" ht="11.25" customHeight="1" x14ac:dyDescent="0.2">
      <c r="A262" s="885" t="s">
        <v>3828</v>
      </c>
      <c r="B262" s="889" t="s">
        <v>3829</v>
      </c>
      <c r="C262" s="946" t="s">
        <v>108</v>
      </c>
      <c r="D262" s="946" t="s">
        <v>4345</v>
      </c>
      <c r="E262" s="746">
        <v>6</v>
      </c>
      <c r="F262" s="1185">
        <v>675</v>
      </c>
      <c r="G262" s="1185" t="s">
        <v>106</v>
      </c>
      <c r="H262" s="1185" t="s">
        <v>106</v>
      </c>
      <c r="I262" s="888">
        <v>11.52</v>
      </c>
      <c r="J262" s="663">
        <f>(M262/I262)*100</f>
        <v>7.291666666666667</v>
      </c>
      <c r="K262" s="891">
        <v>0.21</v>
      </c>
      <c r="L262" s="901">
        <v>4</v>
      </c>
      <c r="M262" s="654">
        <f>K262*L262</f>
        <v>0.84</v>
      </c>
      <c r="N262" s="884" t="s">
        <v>318</v>
      </c>
      <c r="O262" s="747">
        <v>0.2</v>
      </c>
      <c r="P262" s="880">
        <v>43538</v>
      </c>
      <c r="Q262" s="880">
        <v>43553</v>
      </c>
      <c r="R262" s="654">
        <f>(K262-O262)/O262*100</f>
        <v>4.9999999999999902</v>
      </c>
      <c r="S262" s="714">
        <f>IF(INDEX(Historical!$D$7:$D$1277,MATCH(B262,Historical!$B$7:$B$1301,0))=0,"n/a",(INDEX(Historical!$C$7:$C$1279,MATCH(B262,Historical!$B$7:$B$1301,0))/INDEX(Historical!$D$7:$D$1277,MATCH(B262,Historical!$B$7:$B$1301,0))-1)*100)</f>
        <v>4.9999999999999822</v>
      </c>
      <c r="T262" s="714">
        <f>IF(INDEX(Historical!$F$7:$F$1270,MATCH(B262,Historical!$B$7:$B$1301,0))=0,"n/a",((INDEX(Historical!$C$7:$C$1279,MATCH(B262,Historical!$B$7:$B$1301,0))/INDEX(Historical!$F$7:$F$1270,MATCH(B262,Historical!$B$7:$B$1301,0)))^(1/3)-1)*100)</f>
        <v>7.2976287935406337</v>
      </c>
      <c r="U262" s="714">
        <f>IF(INDEX(Historical!$H$7:$H$1270,MATCH(B262,Historical!$B$7:$B$1301,0))=0,"n/a",((INDEX(Historical!$C$7:$C$1279,MATCH(B262,Historical!$B$7:$B$1301,0))/INDEX(Historical!$H$7:$H$1270,MATCH(B262,Historical!$B$7:$B$1301,0)))^(1/5)-1)*100)</f>
        <v>6.9610375725068785</v>
      </c>
      <c r="V262" s="714">
        <f>IF(INDEX(Historical!$O$7:$O$1270,MATCH(B262,Historical!$B$7:$B$1301,0))=0,"n/a",((INDEX(Historical!$C$7:$C$1279,MATCH(B262,Historical!$B$7:$B$1301,0))/INDEX(Historical!$O$7:$O$1270,MATCH(B262,Historical!$B$7:$B$1301,0)))^(1/10)-1)*100)</f>
        <v>4.9125865114427736</v>
      </c>
      <c r="W262" s="715">
        <f>IF(OR(U262&lt;=0,U262="n/a",V262&lt;=0,V262="n/a"),"n/a",U262/V262)</f>
        <v>1.416980150129203</v>
      </c>
      <c r="X262" s="716" t="str">
        <f>IF(OR(AJ262&lt;=0,AJ262="n/a",U262&lt;=0,U262="n/a"),"n/a",U262/AJ262)</f>
        <v>n/a</v>
      </c>
      <c r="Y262" s="676"/>
      <c r="Z262" s="663">
        <f>IF(OR(AC262&lt;0.01,AC262="n/a"),"n/a",M262/AC262*100)</f>
        <v>73.684210526315795</v>
      </c>
      <c r="AA262" s="900">
        <f>IF(OR(AC262&lt;0.01,AC262="n/a"),"n/a",I262/AC262)</f>
        <v>10.105263157894738</v>
      </c>
      <c r="AB262" s="901">
        <v>12</v>
      </c>
      <c r="AC262" s="879">
        <v>1.1399999999999999</v>
      </c>
      <c r="AD262" s="879">
        <v>1.71</v>
      </c>
      <c r="AE262" s="879">
        <v>1.22</v>
      </c>
      <c r="AF262" s="879">
        <v>0.6</v>
      </c>
      <c r="AG262" s="879">
        <v>5.8000000000000007</v>
      </c>
      <c r="AH262" s="879">
        <v>-25.1</v>
      </c>
      <c r="AI262" s="879">
        <v>14.399999999999999</v>
      </c>
      <c r="AJ262" s="879">
        <v>-0.6</v>
      </c>
      <c r="AK262" s="879">
        <v>5.8999999999999995</v>
      </c>
      <c r="AL262" s="892">
        <v>335.23</v>
      </c>
      <c r="AM262" s="886">
        <v>3.5000000000000004</v>
      </c>
      <c r="AN262" s="879">
        <v>0.22</v>
      </c>
      <c r="AO262" s="753">
        <f>IF(U262="n/a","n/a",IF(AA262&lt;0,"n/a",IF(AA262="n/a","n/a",J262+U262-AA262)))</f>
        <v>4.1474410812788083</v>
      </c>
      <c r="AP262" s="754">
        <f>IF(U262="n/a","n/a",J262+U262)</f>
        <v>14.252704239173546</v>
      </c>
      <c r="AQ262" s="902">
        <f>IF(OR(AC262&lt;0.01,AF262="n/a"),"n/a",(I262/SQRT(22.5*AC262*(I262/AF262))-1)*100)</f>
        <v>-48.089145238155986</v>
      </c>
      <c r="AR262" s="663">
        <f>INDEX(Historical!$C$7:$C$1279,MATCH(B262,Historical!$B$7:$B$1301,0))*IF(AH262="n/a",1.03,IF(AH262&lt;0,1.01,IF(AH262&gt;10,1.1,(1+AH262/100))))</f>
        <v>0.84839999999999993</v>
      </c>
      <c r="AS262" s="900">
        <f>IF($AI262="n/a",1.03*AR262,IF($AI262&lt;0,1.01*AR262,IF($AI262&gt;10,1.1*AR262,(1+$AI262/100)*AR262)))</f>
        <v>0.93323999999999996</v>
      </c>
      <c r="AT262" s="900">
        <f>IF($AK262="n/a",1.03*AS262,IF($AK262&lt;0,1.01*AS262,IF($AK262&gt;10,1.1*AS262,(1+$AK262/100)*AS262)))</f>
        <v>0.9883011599999999</v>
      </c>
      <c r="AU262" s="900">
        <f>IF($AK262="n/a",1.03*AT262,IF($AK262&lt;0,1.01*AT262,IF($AK262&gt;10,1.1*AT262,(1+$AK262/100)*AT262)))</f>
        <v>1.0466109284399998</v>
      </c>
      <c r="AV262" s="900">
        <f>IF($AK262="n/a",1.03*AU262,IF($AK262&lt;0,1.01*AU262,IF($AK262&gt;10,1.1*AU262,(1+$AK262/100)*AU262)))</f>
        <v>1.1083609732179598</v>
      </c>
      <c r="AW262" s="663">
        <f>SUM(AR262:AV262)</f>
        <v>4.9249130616579588</v>
      </c>
      <c r="AX262" s="761">
        <f>AW262/I262*100</f>
        <v>42.750981438003116</v>
      </c>
      <c r="AY262" s="948">
        <v>0.82</v>
      </c>
      <c r="AZ262" s="886">
        <v>30.020000000000003</v>
      </c>
      <c r="BA262" s="886">
        <v>-49.85</v>
      </c>
      <c r="BB262" s="886">
        <v>0.75</v>
      </c>
      <c r="BC262" s="886">
        <v>-33.28</v>
      </c>
      <c r="BE262" s="635">
        <v>2014</v>
      </c>
      <c r="BF262" s="912">
        <f>IF(BE262&gt;2008,0,IF(BE262&gt;2001,1,IF(BE262&gt;1990,2,IF(BE262&gt;1980,3,IF(BE262&gt;1973,4,IF(BE262&gt;1970,5,IF(BE262&gt;1960,6,IF(BE262&gt;1958,7,IF(BE262&gt;1953,8,9)))))))))</f>
        <v>0</v>
      </c>
      <c r="BG262" s="896">
        <v>0.5</v>
      </c>
    </row>
    <row r="263" spans="1:59" ht="11.25" customHeight="1" x14ac:dyDescent="0.2">
      <c r="A263" s="877" t="s">
        <v>1196</v>
      </c>
      <c r="B263" s="889" t="s">
        <v>1197</v>
      </c>
      <c r="C263" s="946" t="s">
        <v>108</v>
      </c>
      <c r="D263" s="946" t="s">
        <v>4345</v>
      </c>
      <c r="E263" s="746">
        <v>10</v>
      </c>
      <c r="F263" s="1185">
        <v>408</v>
      </c>
      <c r="G263" s="1185" t="s">
        <v>106</v>
      </c>
      <c r="H263" s="1185" t="s">
        <v>106</v>
      </c>
      <c r="I263" s="888">
        <v>28.89</v>
      </c>
      <c r="J263" s="663">
        <f>(M263/I263)*100</f>
        <v>1.7999307718933888</v>
      </c>
      <c r="K263" s="891">
        <v>0.13</v>
      </c>
      <c r="L263" s="901">
        <v>4</v>
      </c>
      <c r="M263" s="654">
        <f>K263*L263</f>
        <v>0.52</v>
      </c>
      <c r="N263" s="884" t="s">
        <v>163</v>
      </c>
      <c r="O263" s="751">
        <v>0.12</v>
      </c>
      <c r="P263" s="875">
        <v>43997</v>
      </c>
      <c r="Q263" s="875">
        <v>44013</v>
      </c>
      <c r="R263" s="654">
        <f>(K263-O263)/O263*100</f>
        <v>8.333333333333341</v>
      </c>
      <c r="S263" s="714">
        <f>IF(INDEX(Historical!$D$7:$D$1277,MATCH(B263,Historical!$B$7:$B$1301,0))=0,"n/a",(INDEX(Historical!$C$7:$C$1279,MATCH(B263,Historical!$B$7:$B$1301,0))/INDEX(Historical!$D$7:$D$1277,MATCH(B263,Historical!$B$7:$B$1301,0))-1)*100)</f>
        <v>13.414634146341475</v>
      </c>
      <c r="T263" s="714">
        <f>IF(INDEX(Historical!$F$7:$F$1270,MATCH(B263,Historical!$B$7:$B$1301,0))=0,"n/a",((INDEX(Historical!$C$7:$C$1279,MATCH(B263,Historical!$B$7:$B$1301,0))/INDEX(Historical!$F$7:$F$1270,MATCH(B263,Historical!$B$7:$B$1301,0)))^(1/3)-1)*100)</f>
        <v>11.000434455013796</v>
      </c>
      <c r="U263" s="714">
        <f>IF(INDEX(Historical!$H$7:$H$1270,MATCH(B263,Historical!$B$7:$B$1301,0))=0,"n/a",((INDEX(Historical!$C$7:$C$1279,MATCH(B263,Historical!$B$7:$B$1301,0))/INDEX(Historical!$H$7:$H$1270,MATCH(B263,Historical!$B$7:$B$1301,0)))^(1/5)-1)*100)</f>
        <v>11.485359272536089</v>
      </c>
      <c r="V263" s="714">
        <f>IF(INDEX(Historical!$O$7:$O$1270,MATCH(B263,Historical!$B$7:$B$1301,0))=0,"n/a",((INDEX(Historical!$C$7:$C$1279,MATCH(B263,Historical!$B$7:$B$1301,0))/INDEX(Historical!$O$7:$O$1270,MATCH(B263,Historical!$B$7:$B$1301,0)))^(1/10)-1)*100)</f>
        <v>7.4501061396915258</v>
      </c>
      <c r="W263" s="715">
        <f>IF(OR(U263&lt;=0,U263="n/a",V263&lt;=0,V263="n/a"),"n/a",U263/V263)</f>
        <v>1.5416369991490677</v>
      </c>
      <c r="X263" s="716">
        <f>IF(OR(AJ263&lt;=0,AJ263="n/a",U263&lt;=0,U263="n/a"),"n/a",U263/AJ263)</f>
        <v>0.98165463867829805</v>
      </c>
      <c r="Y263" s="952" t="s">
        <v>3979</v>
      </c>
      <c r="Z263" s="663">
        <f>IF(OR(AC263&lt;0.01,AC263="n/a"),"n/a",M263/AC263*100)</f>
        <v>43.697478991596647</v>
      </c>
      <c r="AA263" s="900">
        <f>IF(OR(AC263&lt;0.01,AC263="n/a"),"n/a",I263/AC263)</f>
        <v>24.27731092436975</v>
      </c>
      <c r="AB263" s="901">
        <v>12</v>
      </c>
      <c r="AC263" s="879">
        <v>1.19</v>
      </c>
      <c r="AD263" s="879">
        <v>2.35</v>
      </c>
      <c r="AE263" s="879">
        <v>12.84</v>
      </c>
      <c r="AF263" s="879">
        <v>2.6</v>
      </c>
      <c r="AG263" s="879">
        <v>12.8</v>
      </c>
      <c r="AH263" s="879">
        <v>9.6</v>
      </c>
      <c r="AI263" s="879">
        <v>2.19</v>
      </c>
      <c r="AJ263" s="879">
        <v>11.700000000000001</v>
      </c>
      <c r="AK263" s="879">
        <v>10</v>
      </c>
      <c r="AL263" s="892">
        <v>4240</v>
      </c>
      <c r="AM263" s="886">
        <v>1.6</v>
      </c>
      <c r="AN263" s="879">
        <v>0</v>
      </c>
      <c r="AO263" s="753">
        <f>IF(U263="n/a","n/a",IF(AA263&lt;0,"n/a",IF(AA263="n/a","n/a",J263+U263-AA263)))</f>
        <v>-10.992020879940274</v>
      </c>
      <c r="AP263" s="754">
        <f>IF(U263="n/a","n/a",J263+U263)</f>
        <v>13.285290044429477</v>
      </c>
      <c r="AQ263" s="902">
        <f>IF(OR(AC263&lt;0.01,AF263="n/a"),"n/a",(I263/SQRT(22.5*AC263*(I263/AF263))-1)*100)</f>
        <v>67.492631218824229</v>
      </c>
      <c r="AR263" s="663">
        <f>INDEX(Historical!$C$7:$C$1279,MATCH(B263,Historical!$B$7:$B$1301,0))*IF(AH263="n/a",1.03,IF(AH263&lt;0,1.01,IF(AH263&gt;10,1.1,(1+AH263/100))))</f>
        <v>0.50964000000000009</v>
      </c>
      <c r="AS263" s="900">
        <f>IF($AI263="n/a",1.03*AR263,IF($AI263&lt;0,1.01*AR263,IF($AI263&gt;10,1.1*AR263,(1+$AI263/100)*AR263)))</f>
        <v>0.52080111600000012</v>
      </c>
      <c r="AT263" s="900">
        <f>IF($AK263="n/a",1.03*AS263,IF($AK263&lt;0,1.01*AS263,IF($AK263&gt;10,1.1*AS263,(1+$AK263/100)*AS263)))</f>
        <v>0.57288122760000015</v>
      </c>
      <c r="AU263" s="900">
        <f>IF($AK263="n/a",1.03*AT263,IF($AK263&lt;0,1.01*AT263,IF($AK263&gt;10,1.1*AT263,(1+$AK263/100)*AT263)))</f>
        <v>0.63016935036000021</v>
      </c>
      <c r="AV263" s="900">
        <f>IF($AK263="n/a",1.03*AU263,IF($AK263&lt;0,1.01*AU263,IF($AK263&gt;10,1.1*AU263,(1+$AK263/100)*AU263)))</f>
        <v>0.69318628539600025</v>
      </c>
      <c r="AW263" s="663">
        <f>SUM(AR263:AV263)</f>
        <v>2.9266779793560005</v>
      </c>
      <c r="AX263" s="761">
        <f>AW263/I263*100</f>
        <v>10.130418758587748</v>
      </c>
      <c r="AY263" s="948">
        <v>1.02</v>
      </c>
      <c r="AZ263" s="886">
        <v>39.57</v>
      </c>
      <c r="BA263" s="886">
        <v>-20.74</v>
      </c>
      <c r="BB263" s="886">
        <v>1.04</v>
      </c>
      <c r="BC263" s="886">
        <v>-8.08</v>
      </c>
      <c r="BE263" s="635">
        <v>2011</v>
      </c>
      <c r="BF263" s="912">
        <f>IF(BE263&gt;2008,0,IF(BE263&gt;2001,1,IF(BE263&gt;1990,2,IF(BE263&gt;1980,3,IF(BE263&gt;1973,4,IF(BE263&gt;1970,5,IF(BE263&gt;1960,6,IF(BE263&gt;1958,7,IF(BE263&gt;1953,8,9)))))))))</f>
        <v>0</v>
      </c>
      <c r="BG263" s="896">
        <v>1.9</v>
      </c>
    </row>
    <row r="264" spans="1:59" ht="11.25" customHeight="1" x14ac:dyDescent="0.2">
      <c r="A264" s="895" t="s">
        <v>586</v>
      </c>
      <c r="B264" s="889" t="s">
        <v>587</v>
      </c>
      <c r="C264" s="946" t="s">
        <v>108</v>
      </c>
      <c r="D264" s="946" t="s">
        <v>4345</v>
      </c>
      <c r="E264" s="746">
        <v>13</v>
      </c>
      <c r="F264" s="1185">
        <v>274</v>
      </c>
      <c r="G264" s="1176" t="s">
        <v>106</v>
      </c>
      <c r="H264" s="1176" t="s">
        <v>106</v>
      </c>
      <c r="I264" s="888">
        <v>45.2</v>
      </c>
      <c r="J264" s="663">
        <f>(M264/I264)*100</f>
        <v>2.831858407079646</v>
      </c>
      <c r="K264" s="891">
        <v>0.32</v>
      </c>
      <c r="L264" s="901">
        <v>4</v>
      </c>
      <c r="M264" s="654">
        <f>K264*L264</f>
        <v>1.28</v>
      </c>
      <c r="N264" s="884" t="s">
        <v>239</v>
      </c>
      <c r="O264" s="747">
        <v>0.31</v>
      </c>
      <c r="P264" s="875">
        <v>43828</v>
      </c>
      <c r="Q264" s="875">
        <v>43844</v>
      </c>
      <c r="R264" s="654">
        <f>(K264-O264)/O264*100</f>
        <v>3.2258064516129057</v>
      </c>
      <c r="S264" s="714">
        <f>IF(INDEX(Historical!$D$7:$D$1277,MATCH(B264,Historical!$B$7:$B$1301,0))=0,"n/a",(INDEX(Historical!$C$7:$C$1279,MATCH(B264,Historical!$B$7:$B$1301,0))/INDEX(Historical!$D$7:$D$1277,MATCH(B264,Historical!$B$7:$B$1301,0))-1)*100)</f>
        <v>28.961748633879768</v>
      </c>
      <c r="T264" s="714">
        <f>IF(INDEX(Historical!$F$7:$F$1270,MATCH(B264,Historical!$B$7:$B$1301,0))=0,"n/a",((INDEX(Historical!$C$7:$C$1279,MATCH(B264,Historical!$B$7:$B$1301,0))/INDEX(Historical!$F$7:$F$1270,MATCH(B264,Historical!$B$7:$B$1301,0)))^(1/3)-1)*100)</f>
        <v>23.267092561282212</v>
      </c>
      <c r="U264" s="714">
        <f>IF(INDEX(Historical!$H$7:$H$1270,MATCH(B264,Historical!$B$7:$B$1301,0))=0,"n/a",((INDEX(Historical!$C$7:$C$1279,MATCH(B264,Historical!$B$7:$B$1301,0))/INDEX(Historical!$H$7:$H$1270,MATCH(B264,Historical!$B$7:$B$1301,0)))^(1/5)-1)*100)</f>
        <v>19.216724531209906</v>
      </c>
      <c r="V264" s="714">
        <f>IF(INDEX(Historical!$O$7:$O$1270,MATCH(B264,Historical!$B$7:$B$1301,0))=0,"n/a",((INDEX(Historical!$C$7:$C$1279,MATCH(B264,Historical!$B$7:$B$1301,0))/INDEX(Historical!$O$7:$O$1270,MATCH(B264,Historical!$B$7:$B$1301,0)))^(1/10)-1)*100)</f>
        <v>15.166035229224128</v>
      </c>
      <c r="W264" s="715">
        <f>IF(OR(U264&lt;=0,U264="n/a",V264&lt;=0,V264="n/a"),"n/a",U264/V264)</f>
        <v>1.2670895353177287</v>
      </c>
      <c r="X264" s="716" t="str">
        <f>IF(OR(AJ264&lt;=0,AJ264="n/a",U264&lt;=0,U264="n/a"),"n/a",U264/AJ264)</f>
        <v>n/a</v>
      </c>
      <c r="Y264" s="686"/>
      <c r="Z264" s="663" t="str">
        <f>IF(OR(AC264&lt;0.01,AC264="n/a"),"n/a",M264/AC264*100)</f>
        <v>n/a</v>
      </c>
      <c r="AA264" s="900" t="str">
        <f>IF(OR(AC264&lt;0.01,AC264="n/a"),"n/a",I264/AC264)</f>
        <v>n/a</v>
      </c>
      <c r="AB264" s="901">
        <v>12</v>
      </c>
      <c r="AC264" s="879" t="s">
        <v>136</v>
      </c>
      <c r="AD264" s="879" t="s">
        <v>136</v>
      </c>
      <c r="AE264" s="879" t="s">
        <v>136</v>
      </c>
      <c r="AF264" s="879" t="s">
        <v>136</v>
      </c>
      <c r="AG264" s="879" t="s">
        <v>136</v>
      </c>
      <c r="AH264" s="879" t="s">
        <v>136</v>
      </c>
      <c r="AI264" s="879" t="s">
        <v>136</v>
      </c>
      <c r="AJ264" s="879" t="s">
        <v>136</v>
      </c>
      <c r="AK264" s="879" t="s">
        <v>136</v>
      </c>
      <c r="AL264" s="892" t="s">
        <v>136</v>
      </c>
      <c r="AM264" s="886" t="s">
        <v>136</v>
      </c>
      <c r="AN264" s="879" t="s">
        <v>136</v>
      </c>
      <c r="AO264" s="753" t="str">
        <f>IF(U264="n/a","n/a",IF(AA264&lt;0,"n/a",IF(AA264="n/a","n/a",J264+U264-AA264)))</f>
        <v>n/a</v>
      </c>
      <c r="AP264" s="754">
        <f>IF(U264="n/a","n/a",J264+U264)</f>
        <v>22.048582938289552</v>
      </c>
      <c r="AQ264" s="902" t="str">
        <f>IF(OR(AC264&lt;0.01,AF264="n/a"),"n/a",(I264/SQRT(22.5*AC264*(I264/AF264))-1)*100)</f>
        <v>n/a</v>
      </c>
      <c r="AR264" s="663">
        <f>INDEX(Historical!$C$7:$C$1279,MATCH(B264,Historical!$B$7:$B$1301,0))*IF(AH264="n/a",1.03,IF(AH264&lt;0,1.01,IF(AH264&gt;10,1.1,(1+AH264/100))))</f>
        <v>1.2154</v>
      </c>
      <c r="AS264" s="900">
        <f>IF($AI264="n/a",1.03*AR264,IF($AI264&lt;0,1.01*AR264,IF($AI264&gt;10,1.1*AR264,(1+$AI264/100)*AR264)))</f>
        <v>1.251862</v>
      </c>
      <c r="AT264" s="900">
        <f>IF($AK264="n/a",1.03*AS264,IF($AK264&lt;0,1.01*AS264,IF($AK264&gt;10,1.1*AS264,(1+$AK264/100)*AS264)))</f>
        <v>1.2894178600000001</v>
      </c>
      <c r="AU264" s="900">
        <f>IF($AK264="n/a",1.03*AT264,IF($AK264&lt;0,1.01*AT264,IF($AK264&gt;10,1.1*AT264,(1+$AK264/100)*AT264)))</f>
        <v>1.3281003958000002</v>
      </c>
      <c r="AV264" s="900">
        <f>IF($AK264="n/a",1.03*AU264,IF($AK264&lt;0,1.01*AU264,IF($AK264&gt;10,1.1*AU264,(1+$AK264/100)*AU264)))</f>
        <v>1.3679434076740002</v>
      </c>
      <c r="AW264" s="663">
        <f>SUM(AR264:AV264)</f>
        <v>6.4527236634739999</v>
      </c>
      <c r="AX264" s="761">
        <f>AW264/I264*100</f>
        <v>14.275937308570796</v>
      </c>
      <c r="AY264" s="948" t="s">
        <v>136</v>
      </c>
      <c r="AZ264" s="886" t="s">
        <v>136</v>
      </c>
      <c r="BA264" s="886" t="s">
        <v>136</v>
      </c>
      <c r="BB264" s="886" t="s">
        <v>136</v>
      </c>
      <c r="BC264" s="886" t="s">
        <v>136</v>
      </c>
      <c r="BD264" s="921" t="s">
        <v>4271</v>
      </c>
      <c r="BE264" s="635">
        <v>2008</v>
      </c>
      <c r="BF264" s="912">
        <f>IF(BE264&gt;2008,0,IF(BE264&gt;2001,1,IF(BE264&gt;1990,2,IF(BE264&gt;1980,3,IF(BE264&gt;1973,4,IF(BE264&gt;1970,5,IF(BE264&gt;1960,6,IF(BE264&gt;1958,7,IF(BE264&gt;1953,8,9)))))))))</f>
        <v>1</v>
      </c>
      <c r="BG264" s="896" t="s">
        <v>136</v>
      </c>
    </row>
    <row r="265" spans="1:59" ht="11.25" customHeight="1" x14ac:dyDescent="0.2">
      <c r="A265" s="885" t="s">
        <v>1198</v>
      </c>
      <c r="B265" s="889" t="s">
        <v>1199</v>
      </c>
      <c r="C265" s="946" t="s">
        <v>108</v>
      </c>
      <c r="D265" s="946" t="s">
        <v>4345</v>
      </c>
      <c r="E265" s="746">
        <v>9</v>
      </c>
      <c r="F265" s="1185">
        <v>488</v>
      </c>
      <c r="G265" s="1143" t="s">
        <v>106</v>
      </c>
      <c r="H265" s="1143" t="s">
        <v>106</v>
      </c>
      <c r="I265" s="888">
        <v>9.9600000000000009</v>
      </c>
      <c r="J265" s="663">
        <f>(M265/I265)*100</f>
        <v>6.0240963855421681</v>
      </c>
      <c r="K265" s="891">
        <v>0.15</v>
      </c>
      <c r="L265" s="901">
        <v>4</v>
      </c>
      <c r="M265" s="654">
        <f>K265*L265</f>
        <v>0.6</v>
      </c>
      <c r="N265" s="884" t="s">
        <v>163</v>
      </c>
      <c r="O265" s="747">
        <v>0.14000000000000001</v>
      </c>
      <c r="P265" s="875">
        <v>43902</v>
      </c>
      <c r="Q265" s="875">
        <v>43921</v>
      </c>
      <c r="R265" s="654">
        <f>(K265-O265)/O265*100</f>
        <v>7.1428571428571281</v>
      </c>
      <c r="S265" s="714">
        <f>IF(INDEX(Historical!$D$7:$D$1277,MATCH(B265,Historical!$B$7:$B$1301,0))=0,"n/a",(INDEX(Historical!$C$7:$C$1279,MATCH(B265,Historical!$B$7:$B$1301,0))/INDEX(Historical!$D$7:$D$1277,MATCH(B265,Historical!$B$7:$B$1301,0))-1)*100)</f>
        <v>24.444444444444446</v>
      </c>
      <c r="T265" s="714">
        <f>IF(INDEX(Historical!$F$7:$F$1270,MATCH(B265,Historical!$B$7:$B$1301,0))=0,"n/a",((INDEX(Historical!$C$7:$C$1279,MATCH(B265,Historical!$B$7:$B$1301,0))/INDEX(Historical!$F$7:$F$1270,MATCH(B265,Historical!$B$7:$B$1301,0)))^(1/3)-1)*100)</f>
        <v>27.528745518159269</v>
      </c>
      <c r="U265" s="714">
        <f>IF(INDEX(Historical!$H$7:$H$1270,MATCH(B265,Historical!$B$7:$B$1301,0))=0,"n/a",((INDEX(Historical!$C$7:$C$1279,MATCH(B265,Historical!$B$7:$B$1301,0))/INDEX(Historical!$H$7:$H$1270,MATCH(B265,Historical!$B$7:$B$1301,0)))^(1/5)-1)*100)</f>
        <v>22.865967908314722</v>
      </c>
      <c r="V265" s="714" t="str">
        <f>IF(INDEX(Historical!$O$7:$O$1270,MATCH(B265,Historical!$B$7:$B$1301,0))=0,"n/a",((INDEX(Historical!$C$7:$C$1279,MATCH(B265,Historical!$B$7:$B$1301,0))/INDEX(Historical!$O$7:$O$1270,MATCH(B265,Historical!$B$7:$B$1301,0)))^(1/10)-1)*100)</f>
        <v>n/a</v>
      </c>
      <c r="W265" s="715" t="str">
        <f>IF(OR(U265&lt;=0,U265="n/a",V265&lt;=0,V265="n/a"),"n/a",U265/V265)</f>
        <v>n/a</v>
      </c>
      <c r="X265" s="716">
        <f>IF(OR(AJ265&lt;=0,AJ265="n/a",U265&lt;=0,U265="n/a"),"n/a",U265/AJ265)</f>
        <v>2.5692098773387326</v>
      </c>
      <c r="Y265" s="676"/>
      <c r="Z265" s="663">
        <f>IF(OR(AC265&lt;0.01,AC265="n/a"),"n/a",M265/AC265*100)</f>
        <v>54.054054054054049</v>
      </c>
      <c r="AA265" s="900">
        <f>IF(OR(AC265&lt;0.01,AC265="n/a"),"n/a",I265/AC265)</f>
        <v>8.9729729729729737</v>
      </c>
      <c r="AB265" s="901">
        <v>12</v>
      </c>
      <c r="AC265" s="879">
        <v>1.1100000000000001</v>
      </c>
      <c r="AD265" s="879">
        <v>0.91</v>
      </c>
      <c r="AE265" s="879">
        <v>2.06</v>
      </c>
      <c r="AF265" s="879">
        <v>0.64</v>
      </c>
      <c r="AG265" s="879">
        <v>7.5</v>
      </c>
      <c r="AH265" s="879">
        <v>-16.3</v>
      </c>
      <c r="AI265" s="879">
        <v>75.680000000000007</v>
      </c>
      <c r="AJ265" s="879">
        <v>8.9</v>
      </c>
      <c r="AK265" s="879">
        <v>9.5</v>
      </c>
      <c r="AL265" s="892">
        <v>3300</v>
      </c>
      <c r="AM265" s="886">
        <v>1.7999999999999998</v>
      </c>
      <c r="AN265" s="879">
        <v>0.17</v>
      </c>
      <c r="AO265" s="753">
        <f>IF(U265="n/a","n/a",IF(AA265&lt;0,"n/a",IF(AA265="n/a","n/a",J265+U265-AA265)))</f>
        <v>19.91709132088392</v>
      </c>
      <c r="AP265" s="754">
        <f>IF(U265="n/a","n/a",J265+U265)</f>
        <v>28.890064293856891</v>
      </c>
      <c r="AQ265" s="902">
        <f>IF(OR(AC265&lt;0.01,AF265="n/a"),"n/a",(I265/SQRT(22.5*AC265*(I265/AF265))-1)*100)</f>
        <v>-49.479585192594541</v>
      </c>
      <c r="AR265" s="663">
        <f>INDEX(Historical!$C$7:$C$1279,MATCH(B265,Historical!$B$7:$B$1301,0))*IF(AH265="n/a",1.03,IF(AH265&lt;0,1.01,IF(AH265&gt;10,1.1,(1+AH265/100))))</f>
        <v>0.5656000000000001</v>
      </c>
      <c r="AS265" s="900">
        <f>IF($AI265="n/a",1.03*AR265,IF($AI265&lt;0,1.01*AR265,IF($AI265&gt;10,1.1*AR265,(1+$AI265/100)*AR265)))</f>
        <v>0.62216000000000016</v>
      </c>
      <c r="AT265" s="900">
        <f>IF($AK265="n/a",1.03*AS265,IF($AK265&lt;0,1.01*AS265,IF($AK265&gt;10,1.1*AS265,(1+$AK265/100)*AS265)))</f>
        <v>0.68126520000000013</v>
      </c>
      <c r="AU265" s="900">
        <f>IF($AK265="n/a",1.03*AT265,IF($AK265&lt;0,1.01*AT265,IF($AK265&gt;10,1.1*AT265,(1+$AK265/100)*AT265)))</f>
        <v>0.74598539400000008</v>
      </c>
      <c r="AV265" s="900">
        <f>IF($AK265="n/a",1.03*AU265,IF($AK265&lt;0,1.01*AU265,IF($AK265&gt;10,1.1*AU265,(1+$AK265/100)*AU265)))</f>
        <v>0.81685400643000006</v>
      </c>
      <c r="AW265" s="663">
        <f>SUM(AR265:AV265)</f>
        <v>3.4318646004300009</v>
      </c>
      <c r="AX265" s="761">
        <f>AW265/I265*100</f>
        <v>34.456471891867473</v>
      </c>
      <c r="AY265" s="948">
        <v>1.61</v>
      </c>
      <c r="AZ265" s="886">
        <v>58.85</v>
      </c>
      <c r="BA265" s="886">
        <v>-42.82</v>
      </c>
      <c r="BB265" s="886">
        <v>6.78</v>
      </c>
      <c r="BC265" s="886">
        <v>-25.019999999999996</v>
      </c>
      <c r="BE265" s="635">
        <v>2012</v>
      </c>
      <c r="BF265" s="912">
        <f>IF(BE265&gt;2008,0,IF(BE265&gt;2001,1,IF(BE265&gt;1990,2,IF(BE265&gt;1980,3,IF(BE265&gt;1973,4,IF(BE265&gt;1970,5,IF(BE265&gt;1960,6,IF(BE265&gt;1958,7,IF(BE265&gt;1953,8,9)))))))))</f>
        <v>0</v>
      </c>
      <c r="BG265" s="896">
        <v>0.8</v>
      </c>
    </row>
    <row r="266" spans="1:59" ht="11.25" customHeight="1" x14ac:dyDescent="0.2">
      <c r="A266" s="877" t="s">
        <v>1202</v>
      </c>
      <c r="B266" s="889" t="s">
        <v>1203</v>
      </c>
      <c r="C266" s="946" t="s">
        <v>108</v>
      </c>
      <c r="D266" s="946" t="s">
        <v>4345</v>
      </c>
      <c r="E266" s="746">
        <v>11</v>
      </c>
      <c r="F266" s="1185">
        <v>304</v>
      </c>
      <c r="G266" s="1185" t="s">
        <v>106</v>
      </c>
      <c r="H266" s="1185" t="s">
        <v>106</v>
      </c>
      <c r="I266" s="888">
        <v>30.96</v>
      </c>
      <c r="J266" s="663">
        <f>(M266/I266)*100</f>
        <v>4.3927648578811374</v>
      </c>
      <c r="K266" s="891">
        <v>0.34</v>
      </c>
      <c r="L266" s="901">
        <v>4</v>
      </c>
      <c r="M266" s="654">
        <f>K266*L266</f>
        <v>1.36</v>
      </c>
      <c r="N266" s="884" t="s">
        <v>441</v>
      </c>
      <c r="O266" s="747">
        <v>0.31</v>
      </c>
      <c r="P266" s="875">
        <v>43868</v>
      </c>
      <c r="Q266" s="875">
        <v>43881</v>
      </c>
      <c r="R266" s="654">
        <f>(K266-O266)/O266*100</f>
        <v>9.6774193548387171</v>
      </c>
      <c r="S266" s="714">
        <f>IF(INDEX(Historical!$D$7:$D$1277,MATCH(B266,Historical!$B$7:$B$1301,0))=0,"n/a",(INDEX(Historical!$C$7:$C$1279,MATCH(B266,Historical!$B$7:$B$1301,0))/INDEX(Historical!$D$7:$D$1277,MATCH(B266,Historical!$B$7:$B$1301,0))-1)*100)</f>
        <v>10.714285714285698</v>
      </c>
      <c r="T266" s="714">
        <f>IF(INDEX(Historical!$F$7:$F$1270,MATCH(B266,Historical!$B$7:$B$1301,0))=0,"n/a",((INDEX(Historical!$C$7:$C$1279,MATCH(B266,Historical!$B$7:$B$1301,0))/INDEX(Historical!$F$7:$F$1270,MATCH(B266,Historical!$B$7:$B$1301,0)))^(1/3)-1)*100)</f>
        <v>12.110512440831279</v>
      </c>
      <c r="U266" s="714">
        <f>IF(INDEX(Historical!$H$7:$H$1270,MATCH(B266,Historical!$B$7:$B$1301,0))=0,"n/a",((INDEX(Historical!$C$7:$C$1279,MATCH(B266,Historical!$B$7:$B$1301,0))/INDEX(Historical!$H$7:$H$1270,MATCH(B266,Historical!$B$7:$B$1301,0)))^(1/5)-1)*100)</f>
        <v>14.142752785081459</v>
      </c>
      <c r="V266" s="714" t="str">
        <f>IF(INDEX(Historical!$O$7:$O$1270,MATCH(B266,Historical!$B$7:$B$1301,0))=0,"n/a",((INDEX(Historical!$C$7:$C$1279,MATCH(B266,Historical!$B$7:$B$1301,0))/INDEX(Historical!$O$7:$O$1270,MATCH(B266,Historical!$B$7:$B$1301,0)))^(1/10)-1)*100)</f>
        <v>n/a</v>
      </c>
      <c r="W266" s="715" t="str">
        <f>IF(OR(U266&lt;=0,U266="n/a",V266&lt;=0,V266="n/a"),"n/a",U266/V266)</f>
        <v>n/a</v>
      </c>
      <c r="X266" s="716">
        <f>IF(OR(AJ266&lt;=0,AJ266="n/a",U266&lt;=0,U266="n/a"),"n/a",U266/AJ266)</f>
        <v>1.6256037684001678</v>
      </c>
      <c r="Y266" s="676"/>
      <c r="Z266" s="663">
        <f>IF(OR(AC266&lt;0.01,AC266="n/a"),"n/a",M266/AC266*100)</f>
        <v>52.307692307692314</v>
      </c>
      <c r="AA266" s="900">
        <f>IF(OR(AC266&lt;0.01,AC266="n/a"),"n/a",I266/AC266)</f>
        <v>11.907692307692308</v>
      </c>
      <c r="AB266" s="901">
        <v>12</v>
      </c>
      <c r="AC266" s="879">
        <v>2.6</v>
      </c>
      <c r="AD266" s="879">
        <v>1.48</v>
      </c>
      <c r="AE266" s="879">
        <v>3.74</v>
      </c>
      <c r="AF266" s="879">
        <v>1.02</v>
      </c>
      <c r="AG266" s="879">
        <v>8.5</v>
      </c>
      <c r="AH266" s="879">
        <v>3</v>
      </c>
      <c r="AI266" s="879">
        <v>-2.16</v>
      </c>
      <c r="AJ266" s="879">
        <v>8.6999999999999993</v>
      </c>
      <c r="AK266" s="879">
        <v>8</v>
      </c>
      <c r="AL266" s="892">
        <v>2080</v>
      </c>
      <c r="AM266" s="886">
        <v>0.6</v>
      </c>
      <c r="AN266" s="879">
        <v>0.05</v>
      </c>
      <c r="AO266" s="753">
        <f>IF(U266="n/a","n/a",IF(AA266&lt;0,"n/a",IF(AA266="n/a","n/a",J266+U266-AA266)))</f>
        <v>6.6278253352702876</v>
      </c>
      <c r="AP266" s="754">
        <f>IF(U266="n/a","n/a",J266+U266)</f>
        <v>18.535517642962596</v>
      </c>
      <c r="AQ266" s="902">
        <f>IF(OR(AC266&lt;0.01,AF266="n/a"),"n/a",(I266/SQRT(22.5*AC266*(I266/AF266))-1)*100)</f>
        <v>-26.527870276179922</v>
      </c>
      <c r="AR266" s="663">
        <f>INDEX(Historical!$C$7:$C$1279,MATCH(B266,Historical!$B$7:$B$1301,0))*IF(AH266="n/a",1.03,IF(AH266&lt;0,1.01,IF(AH266&gt;10,1.1,(1+AH266/100))))</f>
        <v>1.2772000000000001</v>
      </c>
      <c r="AS266" s="900">
        <f>IF($AI266="n/a",1.03*AR266,IF($AI266&lt;0,1.01*AR266,IF($AI266&gt;10,1.1*AR266,(1+$AI266/100)*AR266)))</f>
        <v>1.2899720000000001</v>
      </c>
      <c r="AT266" s="900">
        <f>IF($AK266="n/a",1.03*AS266,IF($AK266&lt;0,1.01*AS266,IF($AK266&gt;10,1.1*AS266,(1+$AK266/100)*AS266)))</f>
        <v>1.3931697600000001</v>
      </c>
      <c r="AU266" s="900">
        <f>IF($AK266="n/a",1.03*AT266,IF($AK266&lt;0,1.01*AT266,IF($AK266&gt;10,1.1*AT266,(1+$AK266/100)*AT266)))</f>
        <v>1.5046233408000003</v>
      </c>
      <c r="AV266" s="900">
        <f>IF($AK266="n/a",1.03*AU266,IF($AK266&lt;0,1.01*AU266,IF($AK266&gt;10,1.1*AU266,(1+$AK266/100)*AU266)))</f>
        <v>1.6249932080640004</v>
      </c>
      <c r="AW266" s="663">
        <f>SUM(AR266:AV266)</f>
        <v>7.0899583088640012</v>
      </c>
      <c r="AX266" s="761">
        <f>AW266/I266*100</f>
        <v>22.900382134573647</v>
      </c>
      <c r="AY266" s="948">
        <v>1.1399999999999999</v>
      </c>
      <c r="AZ266" s="886">
        <v>26.369999999999997</v>
      </c>
      <c r="BA266" s="886">
        <v>-28.16</v>
      </c>
      <c r="BB266" s="886">
        <v>-0.18</v>
      </c>
      <c r="BC266" s="886">
        <v>-14.069999999999999</v>
      </c>
      <c r="BE266" s="635">
        <v>2010</v>
      </c>
      <c r="BF266" s="912">
        <f>IF(BE266&gt;2008,0,IF(BE266&gt;2001,1,IF(BE266&gt;1990,2,IF(BE266&gt;1980,3,IF(BE266&gt;1973,4,IF(BE266&gt;1970,5,IF(BE266&gt;1960,6,IF(BE266&gt;1958,7,IF(BE266&gt;1953,8,9)))))))))</f>
        <v>0</v>
      </c>
      <c r="BG266" s="896">
        <v>1.2</v>
      </c>
    </row>
    <row r="267" spans="1:59" ht="11.25" customHeight="1" x14ac:dyDescent="0.2">
      <c r="A267" s="717" t="s">
        <v>2263</v>
      </c>
      <c r="B267" s="799" t="s">
        <v>2264</v>
      </c>
      <c r="C267" s="946" t="s">
        <v>108</v>
      </c>
      <c r="D267" s="946" t="s">
        <v>4345</v>
      </c>
      <c r="E267" s="746">
        <v>10</v>
      </c>
      <c r="F267" s="1185">
        <v>394</v>
      </c>
      <c r="G267" s="1199" t="s">
        <v>106</v>
      </c>
      <c r="H267" s="1199" t="s">
        <v>106</v>
      </c>
      <c r="I267" s="897">
        <v>18.61</v>
      </c>
      <c r="J267" s="663">
        <f>(M267/I267)*100</f>
        <v>5.5883933369156367</v>
      </c>
      <c r="K267" s="877">
        <v>0.26</v>
      </c>
      <c r="L267" s="1199">
        <v>4</v>
      </c>
      <c r="M267" s="654">
        <f>K267*L267</f>
        <v>1.04</v>
      </c>
      <c r="N267" s="1199" t="s">
        <v>4177</v>
      </c>
      <c r="O267" s="615">
        <v>0.25</v>
      </c>
      <c r="P267" s="644">
        <v>43908</v>
      </c>
      <c r="Q267" s="644">
        <v>43923</v>
      </c>
      <c r="R267" s="654">
        <f>(K267-O267)/O267*100</f>
        <v>4.0000000000000036</v>
      </c>
      <c r="S267" s="714">
        <f>IF(INDEX(Historical!$D$7:$D$1277,MATCH(B267,Historical!$B$7:$B$1301,0))=0,"n/a",(INDEX(Historical!$C$7:$C$1279,MATCH(B267,Historical!$B$7:$B$1301,0))/INDEX(Historical!$D$7:$D$1277,MATCH(B267,Historical!$B$7:$B$1301,0))-1)*100)</f>
        <v>5.319148936170226</v>
      </c>
      <c r="T267" s="714">
        <f>IF(INDEX(Historical!$F$7:$F$1270,MATCH(B267,Historical!$B$7:$B$1301,0))=0,"n/a",((INDEX(Historical!$C$7:$C$1279,MATCH(B267,Historical!$B$7:$B$1301,0))/INDEX(Historical!$F$7:$F$1270,MATCH(B267,Historical!$B$7:$B$1301,0)))^(1/3)-1)*100)</f>
        <v>6.917810999860885</v>
      </c>
      <c r="U267" s="714">
        <f>IF(INDEX(Historical!$H$7:$H$1270,MATCH(B267,Historical!$B$7:$B$1301,0))=0,"n/a",((INDEX(Historical!$C$7:$C$1279,MATCH(B267,Historical!$B$7:$B$1301,0))/INDEX(Historical!$H$7:$H$1270,MATCH(B267,Historical!$B$7:$B$1301,0)))^(1/5)-1)*100)</f>
        <v>5.1547496797280434</v>
      </c>
      <c r="V267" s="714">
        <f>IF(INDEX(Historical!$O$7:$O$1270,MATCH(B267,Historical!$B$7:$B$1301,0))=0,"n/a",((INDEX(Historical!$C$7:$C$1279,MATCH(B267,Historical!$B$7:$B$1301,0))/INDEX(Historical!$O$7:$O$1270,MATCH(B267,Historical!$B$7:$B$1301,0)))^(1/10)-1)*100)</f>
        <v>9.4857304883770652</v>
      </c>
      <c r="W267" s="715">
        <f>IF(OR(U267&lt;=0,U267="n/a",V267&lt;=0,V267="n/a"),"n/a",U267/V267)</f>
        <v>0.5434214777706573</v>
      </c>
      <c r="X267" s="716">
        <f>IF(OR(AJ267&lt;=0,AJ267="n/a",U267&lt;=0,U267="n/a"),"n/a",U267/AJ267)</f>
        <v>0.63638884934914119</v>
      </c>
      <c r="Y267" s="664"/>
      <c r="Z267" s="663">
        <f>IF(OR(AC267&lt;0.01,AC267="n/a"),"n/a",M267/AC267*100)</f>
        <v>45.021645021645021</v>
      </c>
      <c r="AA267" s="900">
        <f>IF(OR(AC267&lt;0.01,AC267="n/a"),"n/a",I267/AC267)</f>
        <v>8.0562770562770556</v>
      </c>
      <c r="AB267" s="901">
        <v>12</v>
      </c>
      <c r="AC267" s="896">
        <v>2.31</v>
      </c>
      <c r="AD267" s="896">
        <v>0.95</v>
      </c>
      <c r="AE267" s="879">
        <v>1.71</v>
      </c>
      <c r="AF267" s="879">
        <v>0.67</v>
      </c>
      <c r="AG267" s="879">
        <v>8.9</v>
      </c>
      <c r="AH267" s="879">
        <v>23.9</v>
      </c>
      <c r="AI267" s="879">
        <v>34.339999999999996</v>
      </c>
      <c r="AJ267" s="694">
        <v>8.1</v>
      </c>
      <c r="AK267" s="694">
        <v>8</v>
      </c>
      <c r="AL267" s="896">
        <v>289.52999999999997</v>
      </c>
      <c r="AM267" s="896">
        <v>1.7999999999999998</v>
      </c>
      <c r="AN267" s="896">
        <v>0.09</v>
      </c>
      <c r="AO267" s="753">
        <f>IF(U267="n/a","n/a",IF(AA267&lt;0,"n/a",IF(AA267="n/a","n/a",J267+U267-AA267)))</f>
        <v>2.6868659603666245</v>
      </c>
      <c r="AP267" s="754">
        <f>IF(U267="n/a","n/a",J267+U267)</f>
        <v>10.74314301664368</v>
      </c>
      <c r="AQ267" s="902">
        <f>IF(OR(AC267&lt;0.01,AF267="n/a"),"n/a",(I267/SQRT(22.5*AC267*(I267/AF267))-1)*100)</f>
        <v>-51.020613734140362</v>
      </c>
      <c r="AR267" s="663">
        <f>INDEX(Historical!$C$7:$C$1279,MATCH(B267,Historical!$B$7:$B$1301,0))*IF(AH267="n/a",1.03,IF(AH267&lt;0,1.01,IF(AH267&gt;10,1.1,(1+AH267/100))))</f>
        <v>1.089</v>
      </c>
      <c r="AS267" s="900">
        <f>IF($AI267="n/a",1.03*AR267,IF($AI267&lt;0,1.01*AR267,IF($AI267&gt;10,1.1*AR267,(1+$AI267/100)*AR267)))</f>
        <v>1.1979</v>
      </c>
      <c r="AT267" s="900">
        <f>IF($AK267="n/a",1.03*AS267,IF($AK267&lt;0,1.01*AS267,IF($AK267&gt;10,1.1*AS267,(1+$AK267/100)*AS267)))</f>
        <v>1.2937320000000001</v>
      </c>
      <c r="AU267" s="900">
        <f>IF($AK267="n/a",1.03*AT267,IF($AK267&lt;0,1.01*AT267,IF($AK267&gt;10,1.1*AT267,(1+$AK267/100)*AT267)))</f>
        <v>1.3972305600000001</v>
      </c>
      <c r="AV267" s="900">
        <f>IF($AK267="n/a",1.03*AU267,IF($AK267&lt;0,1.01*AU267,IF($AK267&gt;10,1.1*AU267,(1+$AK267/100)*AU267)))</f>
        <v>1.5090090048000002</v>
      </c>
      <c r="AW267" s="663">
        <f>SUM(AR267:AV267)</f>
        <v>6.4868715648000004</v>
      </c>
      <c r="AX267" s="761">
        <f>AW267/I267*100</f>
        <v>34.856913298226758</v>
      </c>
      <c r="AY267" s="742">
        <v>1.1000000000000001</v>
      </c>
      <c r="AZ267" s="879">
        <v>45.62</v>
      </c>
      <c r="BA267" s="879">
        <v>-44.080000000000005</v>
      </c>
      <c r="BB267" s="879">
        <v>6.03</v>
      </c>
      <c r="BC267" s="879">
        <v>-27.439999999999998</v>
      </c>
      <c r="BE267" s="635">
        <v>2011</v>
      </c>
      <c r="BF267" s="912">
        <f>IF(BE267&gt;2008,0,IF(BE267&gt;2001,1,IF(BE267&gt;1990,2,IF(BE267&gt;1980,3,IF(BE267&gt;1973,4,IF(BE267&gt;1970,5,IF(BE267&gt;1960,6,IF(BE267&gt;1958,7,IF(BE267&gt;1953,8,9)))))))))</f>
        <v>0</v>
      </c>
      <c r="BG267" s="896">
        <v>0.8</v>
      </c>
    </row>
    <row r="268" spans="1:59" s="787" customFormat="1" ht="11.25" customHeight="1" x14ac:dyDescent="0.2">
      <c r="A268" s="1077" t="s">
        <v>2260</v>
      </c>
      <c r="B268" s="1078" t="s">
        <v>2261</v>
      </c>
      <c r="C268" s="946" t="s">
        <v>108</v>
      </c>
      <c r="D268" s="946" t="s">
        <v>4345</v>
      </c>
      <c r="E268" s="769">
        <v>10</v>
      </c>
      <c r="F268" s="1185">
        <v>398</v>
      </c>
      <c r="G268" s="1198" t="s">
        <v>106</v>
      </c>
      <c r="H268" s="1198" t="s">
        <v>106</v>
      </c>
      <c r="I268" s="1079">
        <v>19.28</v>
      </c>
      <c r="J268" s="771">
        <f>(M268/I268)*100</f>
        <v>5.6016597510373449</v>
      </c>
      <c r="K268" s="658">
        <v>0.27</v>
      </c>
      <c r="L268" s="1198">
        <v>4</v>
      </c>
      <c r="M268" s="774">
        <f>K268*L268</f>
        <v>1.08</v>
      </c>
      <c r="N268" s="1198" t="s">
        <v>490</v>
      </c>
      <c r="O268" s="1080">
        <v>0.24</v>
      </c>
      <c r="P268" s="1142">
        <v>43920</v>
      </c>
      <c r="Q268" s="1142">
        <v>43935</v>
      </c>
      <c r="R268" s="774">
        <f>(K268-O268)/O268*100</f>
        <v>12.500000000000011</v>
      </c>
      <c r="S268" s="714">
        <f>IF(INDEX(Historical!$D$7:$D$1277,MATCH(B268,Historical!$B$7:$B$1301,0))=0,"n/a",(INDEX(Historical!$C$7:$C$1279,MATCH(B268,Historical!$B$7:$B$1301,0))/INDEX(Historical!$D$7:$D$1277,MATCH(B268,Historical!$B$7:$B$1301,0))-1)*100)</f>
        <v>35.294117647058812</v>
      </c>
      <c r="T268" s="714">
        <f>IF(INDEX(Historical!$F$7:$F$1270,MATCH(B268,Historical!$B$7:$B$1301,0))=0,"n/a",((INDEX(Historical!$C$7:$C$1279,MATCH(B268,Historical!$B$7:$B$1301,0))/INDEX(Historical!$F$7:$F$1270,MATCH(B268,Historical!$B$7:$B$1301,0)))^(1/3)-1)*100)</f>
        <v>20.18141671998881</v>
      </c>
      <c r="U268" s="714">
        <f>IF(INDEX(Historical!$H$7:$H$1270,MATCH(B268,Historical!$B$7:$B$1301,0))=0,"n/a",((INDEX(Historical!$C$7:$C$1279,MATCH(B268,Historical!$B$7:$B$1301,0))/INDEX(Historical!$H$7:$H$1270,MATCH(B268,Historical!$B$7:$B$1301,0)))^(1/5)-1)*100)</f>
        <v>12.523577206216263</v>
      </c>
      <c r="V268" s="714">
        <f>IF(INDEX(Historical!$O$7:$O$1270,MATCH(B268,Historical!$B$7:$B$1301,0))=0,"n/a",((INDEX(Historical!$C$7:$C$1279,MATCH(B268,Historical!$B$7:$B$1301,0))/INDEX(Historical!$O$7:$O$1270,MATCH(B268,Historical!$B$7:$B$1301,0)))^(1/10)-1)*100)</f>
        <v>36.827308332615296</v>
      </c>
      <c r="W268" s="715">
        <f>IF(OR(U268&lt;=0,U268="n/a",V268&lt;=0,V268="n/a"),"n/a",U268/V268)</f>
        <v>0.34006224655645095</v>
      </c>
      <c r="X268" s="716">
        <f>IF(OR(AJ268&lt;=0,AJ268="n/a",U268&lt;=0,U268="n/a"),"n/a",U268/AJ268)</f>
        <v>0.84050853732995068</v>
      </c>
      <c r="Y268" s="1165"/>
      <c r="Z268" s="771">
        <f>IF(OR(AC268&lt;0.01,AC268="n/a"),"n/a",M268/AC268*100)</f>
        <v>47.368421052631589</v>
      </c>
      <c r="AA268" s="779">
        <f>IF(OR(AC268&lt;0.01,AC268="n/a"),"n/a",I268/AC268)</f>
        <v>8.4561403508771935</v>
      </c>
      <c r="AB268" s="773">
        <v>12</v>
      </c>
      <c r="AC268" s="838">
        <v>2.2799999999999998</v>
      </c>
      <c r="AD268" s="838">
        <v>0.81</v>
      </c>
      <c r="AE268" s="780">
        <v>2.2999999999999998</v>
      </c>
      <c r="AF268" s="780">
        <v>0.67</v>
      </c>
      <c r="AG268" s="780">
        <v>8.5</v>
      </c>
      <c r="AH268" s="780">
        <v>9</v>
      </c>
      <c r="AI268" s="780">
        <v>52.65</v>
      </c>
      <c r="AJ268" s="1083">
        <v>14.899999999999999</v>
      </c>
      <c r="AK268" s="1083">
        <v>10.15</v>
      </c>
      <c r="AL268" s="838">
        <v>14580</v>
      </c>
      <c r="AM268" s="838">
        <v>0.4</v>
      </c>
      <c r="AN268" s="838">
        <v>0.81</v>
      </c>
      <c r="AO268" s="783">
        <f>IF(U268="n/a","n/a",IF(AA268&lt;0,"n/a",IF(AA268="n/a","n/a",J268+U268-AA268)))</f>
        <v>9.6690966063764154</v>
      </c>
      <c r="AP268" s="784">
        <f>IF(U268="n/a","n/a",J268+U268)</f>
        <v>18.125236957253609</v>
      </c>
      <c r="AQ268" s="785">
        <f>IF(OR(AC268&lt;0.01,AF268="n/a"),"n/a",(I268/SQRT(22.5*AC268*(I268/AF268))-1)*100)</f>
        <v>-49.819817833519089</v>
      </c>
      <c r="AR268" s="663">
        <f>INDEX(Historical!$C$7:$C$1279,MATCH(B268,Historical!$B$7:$B$1301,0))*IF(AH268="n/a",1.03,IF(AH268&lt;0,1.01,IF(AH268&gt;10,1.1,(1+AH268/100))))</f>
        <v>1.0028000000000001</v>
      </c>
      <c r="AS268" s="779">
        <f>IF($AI268="n/a",1.03*AR268,IF($AI268&lt;0,1.01*AR268,IF($AI268&gt;10,1.1*AR268,(1+$AI268/100)*AR268)))</f>
        <v>1.1030800000000003</v>
      </c>
      <c r="AT268" s="779">
        <f>IF($AK268="n/a",1.03*AS268,IF($AK268&lt;0,1.01*AS268,IF($AK268&gt;10,1.1*AS268,(1+$AK268/100)*AS268)))</f>
        <v>1.2133880000000004</v>
      </c>
      <c r="AU268" s="779">
        <f>IF($AK268="n/a",1.03*AT268,IF($AK268&lt;0,1.01*AT268,IF($AK268&gt;10,1.1*AT268,(1+$AK268/100)*AT268)))</f>
        <v>1.3347268000000005</v>
      </c>
      <c r="AV268" s="779">
        <f>IF($AK268="n/a",1.03*AU268,IF($AK268&lt;0,1.01*AU268,IF($AK268&gt;10,1.1*AU268,(1+$AK268/100)*AU268)))</f>
        <v>1.4681994800000007</v>
      </c>
      <c r="AW268" s="771">
        <f>SUM(AR268:AV268)</f>
        <v>6.1221942800000022</v>
      </c>
      <c r="AX268" s="786">
        <f>AW268/I268*100</f>
        <v>31.754119709543577</v>
      </c>
      <c r="AY268" s="1084">
        <v>1.74</v>
      </c>
      <c r="AZ268" s="780">
        <v>73.69</v>
      </c>
      <c r="BA268" s="780">
        <v>-39.06</v>
      </c>
      <c r="BB268" s="780">
        <v>0.48</v>
      </c>
      <c r="BC268" s="780">
        <v>-21.38</v>
      </c>
      <c r="BD268" s="922"/>
      <c r="BE268" s="635">
        <v>2011</v>
      </c>
      <c r="BF268" s="912">
        <f>IF(BE268&gt;2008,0,IF(BE268&gt;2001,1,IF(BE268&gt;1990,2,IF(BE268&gt;1980,3,IF(BE268&gt;1973,4,IF(BE268&gt;1970,5,IF(BE268&gt;1960,6,IF(BE268&gt;1958,7,IF(BE268&gt;1953,8,9)))))))))</f>
        <v>0</v>
      </c>
      <c r="BG268" s="838">
        <v>1</v>
      </c>
    </row>
    <row r="269" spans="1:59" ht="11.25" customHeight="1" x14ac:dyDescent="0.2">
      <c r="A269" s="885" t="s">
        <v>1087</v>
      </c>
      <c r="B269" s="889" t="s">
        <v>1088</v>
      </c>
      <c r="C269" s="946" t="s">
        <v>112</v>
      </c>
      <c r="D269" s="946" t="s">
        <v>4371</v>
      </c>
      <c r="E269" s="746">
        <v>8</v>
      </c>
      <c r="F269" s="1185">
        <v>575</v>
      </c>
      <c r="G269" s="1176" t="s">
        <v>106</v>
      </c>
      <c r="H269" s="1176" t="s">
        <v>106</v>
      </c>
      <c r="I269" s="888">
        <v>40.75</v>
      </c>
      <c r="J269" s="663">
        <f>(M269/I269)*100</f>
        <v>1.0306748466257669</v>
      </c>
      <c r="K269" s="891">
        <v>0.105</v>
      </c>
      <c r="L269" s="901">
        <v>4</v>
      </c>
      <c r="M269" s="654">
        <f>K269*L269</f>
        <v>0.42</v>
      </c>
      <c r="N269" s="884" t="s">
        <v>989</v>
      </c>
      <c r="O269" s="747">
        <v>0.1</v>
      </c>
      <c r="P269" s="875">
        <v>43896</v>
      </c>
      <c r="Q269" s="875">
        <v>43920</v>
      </c>
      <c r="R269" s="654">
        <f>(K269-O269)/O269*100</f>
        <v>4.9999999999999902</v>
      </c>
      <c r="S269" s="714">
        <f>IF(INDEX(Historical!$D$7:$D$1277,MATCH(B269,Historical!$B$7:$B$1301,0))=0,"n/a",(INDEX(Historical!$C$7:$C$1279,MATCH(B269,Historical!$B$7:$B$1301,0))/INDEX(Historical!$D$7:$D$1277,MATCH(B269,Historical!$B$7:$B$1301,0))-1)*100)</f>
        <v>19.696969696969703</v>
      </c>
      <c r="T269" s="714">
        <f>IF(INDEX(Historical!$F$7:$F$1270,MATCH(B269,Historical!$B$7:$B$1301,0))=0,"n/a",((INDEX(Historical!$C$7:$C$1279,MATCH(B269,Historical!$B$7:$B$1301,0))/INDEX(Historical!$F$7:$F$1270,MATCH(B269,Historical!$B$7:$B$1301,0)))^(1/3)-1)*100)</f>
        <v>12.829189197046521</v>
      </c>
      <c r="U269" s="714">
        <f>IF(INDEX(Historical!$H$7:$H$1270,MATCH(B269,Historical!$B$7:$B$1301,0))=0,"n/a",((INDEX(Historical!$C$7:$C$1279,MATCH(B269,Historical!$B$7:$B$1301,0))/INDEX(Historical!$H$7:$H$1270,MATCH(B269,Historical!$B$7:$B$1301,0)))^(1/5)-1)*100)</f>
        <v>11.913612703078558</v>
      </c>
      <c r="V269" s="714">
        <f>IF(INDEX(Historical!$O$7:$O$1270,MATCH(B269,Historical!$B$7:$B$1301,0))=0,"n/a",((INDEX(Historical!$C$7:$C$1279,MATCH(B269,Historical!$B$7:$B$1301,0))/INDEX(Historical!$O$7:$O$1270,MATCH(B269,Historical!$B$7:$B$1301,0)))^(1/10)-1)*100)</f>
        <v>7.5930823530877323</v>
      </c>
      <c r="W269" s="715">
        <f>IF(OR(U269&lt;=0,U269="n/a",V269&lt;=0,V269="n/a"),"n/a",U269/V269)</f>
        <v>1.5690087567974129</v>
      </c>
      <c r="X269" s="716">
        <f>IF(OR(AJ269&lt;=0,AJ269="n/a",U269&lt;=0,U269="n/a"),"n/a",U269/AJ269)</f>
        <v>0.31187467809106167</v>
      </c>
      <c r="Y269" s="890"/>
      <c r="Z269" s="663">
        <f>IF(OR(AC269&lt;0.01,AC269="n/a"),"n/a",M269/AC269*100)</f>
        <v>13.861386138613863</v>
      </c>
      <c r="AA269" s="900">
        <f>IF(OR(AC269&lt;0.01,AC269="n/a"),"n/a",I269/AC269)</f>
        <v>13.44884488448845</v>
      </c>
      <c r="AB269" s="901">
        <v>12</v>
      </c>
      <c r="AC269" s="879">
        <v>3.03</v>
      </c>
      <c r="AD269" s="879">
        <v>1.32</v>
      </c>
      <c r="AE269" s="879">
        <v>0.52</v>
      </c>
      <c r="AF269" s="879">
        <v>2.4700000000000002</v>
      </c>
      <c r="AG269" s="879">
        <v>19.8</v>
      </c>
      <c r="AH269" s="879">
        <v>2.5</v>
      </c>
      <c r="AI269" s="879">
        <v>-16.63</v>
      </c>
      <c r="AJ269" s="879">
        <v>38.200000000000003</v>
      </c>
      <c r="AK269" s="879">
        <v>10</v>
      </c>
      <c r="AL269" s="892">
        <v>1460</v>
      </c>
      <c r="AM269" s="886">
        <v>2.5</v>
      </c>
      <c r="AN269" s="879">
        <v>0.56000000000000005</v>
      </c>
      <c r="AO269" s="753">
        <f>IF(U269="n/a","n/a",IF(AA269&lt;0,"n/a",IF(AA269="n/a","n/a",J269+U269-AA269)))</f>
        <v>-0.5045573347841259</v>
      </c>
      <c r="AP269" s="754">
        <f>IF(U269="n/a","n/a",J269+U269)</f>
        <v>12.944287549704324</v>
      </c>
      <c r="AQ269" s="902">
        <f>IF(OR(AC269&lt;0.01,AF269="n/a"),"n/a",(I269/SQRT(22.5*AC269*(I269/AF269))-1)*100)</f>
        <v>21.506555588460998</v>
      </c>
      <c r="AR269" s="663">
        <f>INDEX(Historical!$C$7:$C$1279,MATCH(B269,Historical!$B$7:$B$1301,0))*IF(AH269="n/a",1.03,IF(AH269&lt;0,1.01,IF(AH269&gt;10,1.1,(1+AH269/100))))</f>
        <v>0.40487499999999998</v>
      </c>
      <c r="AS269" s="900">
        <f>IF($AI269="n/a",1.03*AR269,IF($AI269&lt;0,1.01*AR269,IF($AI269&gt;10,1.1*AR269,(1+$AI269/100)*AR269)))</f>
        <v>0.40892374999999997</v>
      </c>
      <c r="AT269" s="900">
        <f>IF($AK269="n/a",1.03*AS269,IF($AK269&lt;0,1.01*AS269,IF($AK269&gt;10,1.1*AS269,(1+$AK269/100)*AS269)))</f>
        <v>0.44981612500000001</v>
      </c>
      <c r="AU269" s="900">
        <f>IF($AK269="n/a",1.03*AT269,IF($AK269&lt;0,1.01*AT269,IF($AK269&gt;10,1.1*AT269,(1+$AK269/100)*AT269)))</f>
        <v>0.49479773750000006</v>
      </c>
      <c r="AV269" s="900">
        <f>IF($AK269="n/a",1.03*AU269,IF($AK269&lt;0,1.01*AU269,IF($AK269&gt;10,1.1*AU269,(1+$AK269/100)*AU269)))</f>
        <v>0.54427751125000012</v>
      </c>
      <c r="AW269" s="663">
        <f>SUM(AR269:AV269)</f>
        <v>2.3026901237500002</v>
      </c>
      <c r="AX269" s="761">
        <f>AW269/I269*100</f>
        <v>5.6507733098159516</v>
      </c>
      <c r="AY269" s="948">
        <v>1.07</v>
      </c>
      <c r="AZ269" s="886">
        <v>47.97</v>
      </c>
      <c r="BA269" s="886">
        <v>-24.060000000000002</v>
      </c>
      <c r="BB269" s="886">
        <v>14.05</v>
      </c>
      <c r="BC269" s="886">
        <v>-4.95</v>
      </c>
      <c r="BE269" s="635">
        <v>2013</v>
      </c>
      <c r="BF269" s="912">
        <f>IF(BE269&gt;2008,0,IF(BE269&gt;2001,1,IF(BE269&gt;1990,2,IF(BE269&gt;1980,3,IF(BE269&gt;1973,4,IF(BE269&gt;1970,5,IF(BE269&gt;1960,6,IF(BE269&gt;1958,7,IF(BE269&gt;1953,8,9)))))))))</f>
        <v>0</v>
      </c>
      <c r="BG269" s="896">
        <v>7.3999999999999995</v>
      </c>
    </row>
    <row r="270" spans="1:59" ht="11.25" customHeight="1" x14ac:dyDescent="0.2">
      <c r="A270" s="877" t="s">
        <v>588</v>
      </c>
      <c r="B270" s="889" t="s">
        <v>589</v>
      </c>
      <c r="C270" s="946" t="s">
        <v>108</v>
      </c>
      <c r="D270" s="946" t="s">
        <v>4345</v>
      </c>
      <c r="E270" s="746">
        <v>24</v>
      </c>
      <c r="F270" s="1185">
        <v>139</v>
      </c>
      <c r="G270" s="1184" t="s">
        <v>37</v>
      </c>
      <c r="H270" s="1184" t="s">
        <v>37</v>
      </c>
      <c r="I270" s="879">
        <v>16.34</v>
      </c>
      <c r="J270" s="663">
        <f>(M270/I270)*100</f>
        <v>4.406364749082007</v>
      </c>
      <c r="K270" s="898">
        <v>0.18</v>
      </c>
      <c r="L270" s="901">
        <v>4</v>
      </c>
      <c r="M270" s="654">
        <f>K270*L270</f>
        <v>0.72</v>
      </c>
      <c r="N270" s="884" t="s">
        <v>457</v>
      </c>
      <c r="O270" s="748">
        <v>0.17</v>
      </c>
      <c r="P270" s="875">
        <v>43746</v>
      </c>
      <c r="Q270" s="875">
        <v>43756</v>
      </c>
      <c r="R270" s="654">
        <f>(K270-O270)/O270*100</f>
        <v>5.8823529411764595</v>
      </c>
      <c r="S270" s="714">
        <f>IF(INDEX(Historical!$D$7:$D$1277,MATCH(B270,Historical!$B$7:$B$1301,0))=0,"n/a",(INDEX(Historical!$C$7:$C$1279,MATCH(B270,Historical!$B$7:$B$1301,0))/INDEX(Historical!$D$7:$D$1277,MATCH(B270,Historical!$B$7:$B$1301,0))-1)*100)</f>
        <v>11.290322580645151</v>
      </c>
      <c r="T270" s="714">
        <f>IF(INDEX(Historical!$F$7:$F$1270,MATCH(B270,Historical!$B$7:$B$1301,0))=0,"n/a",((INDEX(Historical!$C$7:$C$1279,MATCH(B270,Historical!$B$7:$B$1301,0))/INDEX(Historical!$F$7:$F$1270,MATCH(B270,Historical!$B$7:$B$1301,0)))^(1/3)-1)*100)</f>
        <v>8.5138345254405436</v>
      </c>
      <c r="U270" s="714">
        <f>IF(INDEX(Historical!$H$7:$H$1270,MATCH(B270,Historical!$B$7:$B$1301,0))=0,"n/a",((INDEX(Historical!$C$7:$C$1279,MATCH(B270,Historical!$B$7:$B$1301,0))/INDEX(Historical!$H$7:$H$1270,MATCH(B270,Historical!$B$7:$B$1301,0)))^(1/5)-1)*100)</f>
        <v>7.9309421566509997</v>
      </c>
      <c r="V270" s="714">
        <f>IF(INDEX(Historical!$O$7:$O$1270,MATCH(B270,Historical!$B$7:$B$1301,0))=0,"n/a",((INDEX(Historical!$C$7:$C$1279,MATCH(B270,Historical!$B$7:$B$1301,0))/INDEX(Historical!$O$7:$O$1270,MATCH(B270,Historical!$B$7:$B$1301,0)))^(1/10)-1)*100)</f>
        <v>7.6911436101459785</v>
      </c>
      <c r="W270" s="715">
        <f>IF(OR(U270&lt;=0,U270="n/a",V270&lt;=0,V270="n/a"),"n/a",U270/V270)</f>
        <v>1.031178529313727</v>
      </c>
      <c r="X270" s="716">
        <f>IF(OR(AJ270&lt;=0,AJ270="n/a",U270&lt;=0,U270="n/a"),"n/a",U270/AJ270)</f>
        <v>0.91160254674149432</v>
      </c>
      <c r="Y270" s="673"/>
      <c r="Z270" s="663">
        <f>IF(OR(AC270&lt;0.01,AC270="n/a"),"n/a",M270/AC270*100)</f>
        <v>44.171779141104295</v>
      </c>
      <c r="AA270" s="900">
        <f>IF(OR(AC270&lt;0.01,AC270="n/a"),"n/a",I270/AC270)</f>
        <v>10.024539877300613</v>
      </c>
      <c r="AB270" s="901">
        <v>12</v>
      </c>
      <c r="AC270" s="879">
        <v>1.63</v>
      </c>
      <c r="AD270" s="879">
        <v>1.42</v>
      </c>
      <c r="AE270" s="879">
        <v>2.67</v>
      </c>
      <c r="AF270" s="879">
        <v>1.03</v>
      </c>
      <c r="AG270" s="879">
        <v>10.299999999999999</v>
      </c>
      <c r="AH270" s="879">
        <v>2.7</v>
      </c>
      <c r="AI270" s="879">
        <v>-2.92</v>
      </c>
      <c r="AJ270" s="879">
        <v>8.6999999999999993</v>
      </c>
      <c r="AK270" s="879">
        <v>7.0000000000000009</v>
      </c>
      <c r="AL270" s="892">
        <v>379.74</v>
      </c>
      <c r="AM270" s="886">
        <v>4.7</v>
      </c>
      <c r="AN270" s="879">
        <v>1.2</v>
      </c>
      <c r="AO270" s="753">
        <f>IF(U270="n/a","n/a",IF(AA270&lt;0,"n/a",IF(AA270="n/a","n/a",J270+U270-AA270)))</f>
        <v>2.3127670284323933</v>
      </c>
      <c r="AP270" s="754">
        <f>IF(U270="n/a","n/a",J270+U270)</f>
        <v>12.337306905733007</v>
      </c>
      <c r="AQ270" s="902">
        <f>IF(OR(AC270&lt;0.01,AF270="n/a"),"n/a",(I270/SQRT(22.5*AC270*(I270/AF270))-1)*100)</f>
        <v>-32.257756250066585</v>
      </c>
      <c r="AR270" s="663">
        <f>INDEX(Historical!$C$7:$C$1279,MATCH(B270,Historical!$B$7:$B$1301,0))*IF(AH270="n/a",1.03,IF(AH270&lt;0,1.01,IF(AH270&gt;10,1.1,(1+AH270/100))))</f>
        <v>0.70862999999999987</v>
      </c>
      <c r="AS270" s="900">
        <f>IF($AI270="n/a",1.03*AR270,IF($AI270&lt;0,1.01*AR270,IF($AI270&gt;10,1.1*AR270,(1+$AI270/100)*AR270)))</f>
        <v>0.71571629999999986</v>
      </c>
      <c r="AT270" s="900">
        <f>IF($AK270="n/a",1.03*AS270,IF($AK270&lt;0,1.01*AS270,IF($AK270&gt;10,1.1*AS270,(1+$AK270/100)*AS270)))</f>
        <v>0.7658164409999999</v>
      </c>
      <c r="AU270" s="900">
        <f>IF($AK270="n/a",1.03*AT270,IF($AK270&lt;0,1.01*AT270,IF($AK270&gt;10,1.1*AT270,(1+$AK270/100)*AT270)))</f>
        <v>0.81942359186999991</v>
      </c>
      <c r="AV270" s="900">
        <f>IF($AK270="n/a",1.03*AU270,IF($AK270&lt;0,1.01*AU270,IF($AK270&gt;10,1.1*AU270,(1+$AK270/100)*AU270)))</f>
        <v>0.87678324330089996</v>
      </c>
      <c r="AW270" s="663">
        <f>SUM(AR270:AV270)</f>
        <v>3.8863695761708996</v>
      </c>
      <c r="AX270" s="761">
        <f>AW270/I270*100</f>
        <v>23.784391531033659</v>
      </c>
      <c r="AY270" s="948">
        <v>0.53</v>
      </c>
      <c r="AZ270" s="886">
        <v>34.43</v>
      </c>
      <c r="BA270" s="886">
        <v>-36</v>
      </c>
      <c r="BB270" s="886">
        <v>6.47</v>
      </c>
      <c r="BC270" s="886">
        <v>-19.329999999999998</v>
      </c>
      <c r="BE270" s="635">
        <v>1997</v>
      </c>
      <c r="BF270" s="912">
        <f>IF(BE270&gt;2008,0,IF(BE270&gt;2001,1,IF(BE270&gt;1990,2,IF(BE270&gt;1980,3,IF(BE270&gt;1973,4,IF(BE270&gt;1970,5,IF(BE270&gt;1960,6,IF(BE270&gt;1958,7,IF(BE270&gt;1953,8,9)))))))))</f>
        <v>2</v>
      </c>
      <c r="BG270" s="896">
        <v>1</v>
      </c>
    </row>
    <row r="271" spans="1:59" ht="11.25" customHeight="1" x14ac:dyDescent="0.2">
      <c r="A271" s="877" t="s">
        <v>1214</v>
      </c>
      <c r="B271" s="889" t="s">
        <v>1215</v>
      </c>
      <c r="C271" s="946" t="s">
        <v>4199</v>
      </c>
      <c r="D271" s="946" t="s">
        <v>4344</v>
      </c>
      <c r="E271" s="746">
        <v>9</v>
      </c>
      <c r="F271" s="1185">
        <v>422</v>
      </c>
      <c r="G271" s="1185" t="s">
        <v>106</v>
      </c>
      <c r="H271" s="1185" t="s">
        <v>106</v>
      </c>
      <c r="I271" s="888">
        <v>40.57</v>
      </c>
      <c r="J271" s="663">
        <f>(M271/I271)*100</f>
        <v>1.6761153561745135</v>
      </c>
      <c r="K271" s="891">
        <v>0.17</v>
      </c>
      <c r="L271" s="901">
        <v>4</v>
      </c>
      <c r="M271" s="654">
        <f>K271*L271</f>
        <v>0.68</v>
      </c>
      <c r="N271" s="884" t="s">
        <v>226</v>
      </c>
      <c r="O271" s="747">
        <v>0.16</v>
      </c>
      <c r="P271" s="880">
        <v>43517</v>
      </c>
      <c r="Q271" s="880">
        <v>43532</v>
      </c>
      <c r="R271" s="654">
        <f>(K271-O271)/O271*100</f>
        <v>6.2500000000000053</v>
      </c>
      <c r="S271" s="714">
        <f>IF(INDEX(Historical!$D$7:$D$1277,MATCH(B271,Historical!$B$7:$B$1301,0))=0,"n/a",(INDEX(Historical!$C$7:$C$1279,MATCH(B271,Historical!$B$7:$B$1301,0))/INDEX(Historical!$D$7:$D$1277,MATCH(B271,Historical!$B$7:$B$1301,0))-1)*100)</f>
        <v>6.25</v>
      </c>
      <c r="T271" s="714">
        <f>IF(INDEX(Historical!$F$7:$F$1270,MATCH(B271,Historical!$B$7:$B$1301,0))=0,"n/a",((INDEX(Historical!$C$7:$C$1279,MATCH(B271,Historical!$B$7:$B$1301,0))/INDEX(Historical!$F$7:$F$1270,MATCH(B271,Historical!$B$7:$B$1301,0)))^(1/3)-1)*100)</f>
        <v>12.311068346755549</v>
      </c>
      <c r="U271" s="714">
        <f>IF(INDEX(Historical!$H$7:$H$1270,MATCH(B271,Historical!$B$7:$B$1301,0))=0,"n/a",((INDEX(Historical!$C$7:$C$1279,MATCH(B271,Historical!$B$7:$B$1301,0))/INDEX(Historical!$H$7:$H$1270,MATCH(B271,Historical!$B$7:$B$1301,0)))^(1/5)-1)*100)</f>
        <v>11.196158593857874</v>
      </c>
      <c r="V271" s="714" t="str">
        <f>IF(INDEX(Historical!$O$7:$O$1270,MATCH(B271,Historical!$B$7:$B$1301,0))=0,"n/a",((INDEX(Historical!$C$7:$C$1279,MATCH(B271,Historical!$B$7:$B$1301,0))/INDEX(Historical!$O$7:$O$1270,MATCH(B271,Historical!$B$7:$B$1301,0)))^(1/10)-1)*100)</f>
        <v>n/a</v>
      </c>
      <c r="W271" s="715" t="str">
        <f>IF(OR(U271&lt;=0,U271="n/a",V271&lt;=0,V271="n/a"),"n/a",U271/V271)</f>
        <v>n/a</v>
      </c>
      <c r="X271" s="716" t="str">
        <f>IF(OR(AJ271&lt;=0,AJ271="n/a",U271&lt;=0,U271="n/a"),"n/a",U271/AJ271)</f>
        <v>n/a</v>
      </c>
      <c r="Y271" s="676"/>
      <c r="Z271" s="663">
        <f>IF(OR(AC271&lt;0.01,AC271="n/a"),"n/a",M271/AC271*100)</f>
        <v>73.913043478260875</v>
      </c>
      <c r="AA271" s="900">
        <f>IF(OR(AC271&lt;0.01,AC271="n/a"),"n/a",I271/AC271)</f>
        <v>44.097826086956523</v>
      </c>
      <c r="AB271" s="901">
        <v>12</v>
      </c>
      <c r="AC271" s="879">
        <v>0.92</v>
      </c>
      <c r="AD271" s="879">
        <v>1.99</v>
      </c>
      <c r="AE271" s="879">
        <v>2.82</v>
      </c>
      <c r="AF271" s="879">
        <v>3.14</v>
      </c>
      <c r="AG271" s="879">
        <v>6.8000000000000007</v>
      </c>
      <c r="AH271" s="879">
        <v>-37.700000000000003</v>
      </c>
      <c r="AI271" s="879">
        <v>10.8</v>
      </c>
      <c r="AJ271" s="879">
        <v>-2.1</v>
      </c>
      <c r="AK271" s="879">
        <v>21.9</v>
      </c>
      <c r="AL271" s="892">
        <v>5340</v>
      </c>
      <c r="AM271" s="886">
        <v>1</v>
      </c>
      <c r="AN271" s="879">
        <v>0.49</v>
      </c>
      <c r="AO271" s="753">
        <f>IF(U271="n/a","n/a",IF(AA271&lt;0,"n/a",IF(AA271="n/a","n/a",J271+U271-AA271)))</f>
        <v>-31.225552136924136</v>
      </c>
      <c r="AP271" s="754">
        <f>IF(U271="n/a","n/a",J271+U271)</f>
        <v>12.872273950032387</v>
      </c>
      <c r="AQ271" s="902">
        <f>IF(OR(AC271&lt;0.01,AF271="n/a"),"n/a",(I271/SQRT(22.5*AC271*(I271/AF271))-1)*100)</f>
        <v>148.07451740066909</v>
      </c>
      <c r="AR271" s="663">
        <f>INDEX(Historical!$C$7:$C$1279,MATCH(B271,Historical!$B$7:$B$1301,0))*IF(AH271="n/a",1.03,IF(AH271&lt;0,1.01,IF(AH271&gt;10,1.1,(1+AH271/100))))</f>
        <v>0.68680000000000008</v>
      </c>
      <c r="AS271" s="900">
        <f>IF($AI271="n/a",1.03*AR271,IF($AI271&lt;0,1.01*AR271,IF($AI271&gt;10,1.1*AR271,(1+$AI271/100)*AR271)))</f>
        <v>0.75548000000000015</v>
      </c>
      <c r="AT271" s="900">
        <f>IF($AK271="n/a",1.03*AS271,IF($AK271&lt;0,1.01*AS271,IF($AK271&gt;10,1.1*AS271,(1+$AK271/100)*AS271)))</f>
        <v>0.83102800000000021</v>
      </c>
      <c r="AU271" s="900">
        <f>IF($AK271="n/a",1.03*AT271,IF($AK271&lt;0,1.01*AT271,IF($AK271&gt;10,1.1*AT271,(1+$AK271/100)*AT271)))</f>
        <v>0.91413080000000035</v>
      </c>
      <c r="AV271" s="900">
        <f>IF($AK271="n/a",1.03*AU271,IF($AK271&lt;0,1.01*AU271,IF($AK271&gt;10,1.1*AU271,(1+$AK271/100)*AU271)))</f>
        <v>1.0055438800000005</v>
      </c>
      <c r="AW271" s="663">
        <f>SUM(AR271:AV271)</f>
        <v>4.192982680000001</v>
      </c>
      <c r="AX271" s="761">
        <f>AW271/I271*100</f>
        <v>10.335180379590833</v>
      </c>
      <c r="AY271" s="948">
        <v>1.58</v>
      </c>
      <c r="AZ271" s="886">
        <v>70.099999999999994</v>
      </c>
      <c r="BA271" s="886">
        <v>-31.75</v>
      </c>
      <c r="BB271" s="886">
        <v>-6.5500000000000007</v>
      </c>
      <c r="BC271" s="886">
        <v>-14.729999999999999</v>
      </c>
      <c r="BE271" s="635">
        <v>2011</v>
      </c>
      <c r="BF271" s="912">
        <f>IF(BE271&gt;2008,0,IF(BE271&gt;2001,1,IF(BE271&gt;1990,2,IF(BE271&gt;1980,3,IF(BE271&gt;1973,4,IF(BE271&gt;1970,5,IF(BE271&gt;1960,6,IF(BE271&gt;1958,7,IF(BE271&gt;1953,8,9)))))))))</f>
        <v>0</v>
      </c>
      <c r="BG271" s="896">
        <v>3.9</v>
      </c>
    </row>
    <row r="272" spans="1:59" ht="11.25" customHeight="1" x14ac:dyDescent="0.2">
      <c r="A272" s="885" t="s">
        <v>593</v>
      </c>
      <c r="B272" s="889" t="s">
        <v>594</v>
      </c>
      <c r="C272" s="946" t="s">
        <v>128</v>
      </c>
      <c r="D272" s="946" t="s">
        <v>4333</v>
      </c>
      <c r="E272" s="746">
        <v>19</v>
      </c>
      <c r="F272" s="1185">
        <v>174</v>
      </c>
      <c r="G272" s="1184" t="s">
        <v>37</v>
      </c>
      <c r="H272" s="1184" t="s">
        <v>115</v>
      </c>
      <c r="I272" s="888">
        <v>22.36</v>
      </c>
      <c r="J272" s="663">
        <f>(M272/I272)*100</f>
        <v>3.5778175313059037</v>
      </c>
      <c r="K272" s="891">
        <v>0.2</v>
      </c>
      <c r="L272" s="901">
        <v>4</v>
      </c>
      <c r="M272" s="654">
        <f>K272*L272</f>
        <v>0.8</v>
      </c>
      <c r="N272" s="884" t="s">
        <v>595</v>
      </c>
      <c r="O272" s="747">
        <v>0.19</v>
      </c>
      <c r="P272" s="875">
        <v>43986</v>
      </c>
      <c r="Q272" s="875">
        <v>44001</v>
      </c>
      <c r="R272" s="654">
        <f>(K272-O272)/O272*100</f>
        <v>5.2631578947368469</v>
      </c>
      <c r="S272" s="714">
        <f>IF(INDEX(Historical!$D$7:$D$1277,MATCH(B272,Historical!$B$7:$B$1301,0))=0,"n/a",(INDEX(Historical!$C$7:$C$1279,MATCH(B272,Historical!$B$7:$B$1301,0))/INDEX(Historical!$D$7:$D$1277,MATCH(B272,Historical!$B$7:$B$1301,0))-1)*100)</f>
        <v>5.6338028169014231</v>
      </c>
      <c r="T272" s="714">
        <f>IF(INDEX(Historical!$F$7:$F$1270,MATCH(B272,Historical!$B$7:$B$1301,0))=0,"n/a",((INDEX(Historical!$C$7:$C$1279,MATCH(B272,Historical!$B$7:$B$1301,0))/INDEX(Historical!$F$7:$F$1270,MATCH(B272,Historical!$B$7:$B$1301,0)))^(1/3)-1)*100)</f>
        <v>6.2658569182611146</v>
      </c>
      <c r="U272" s="714">
        <f>IF(INDEX(Historical!$H$7:$H$1270,MATCH(B272,Historical!$B$7:$B$1301,0))=0,"n/a",((INDEX(Historical!$C$7:$C$1279,MATCH(B272,Historical!$B$7:$B$1301,0))/INDEX(Historical!$H$7:$H$1270,MATCH(B272,Historical!$B$7:$B$1301,0)))^(1/5)-1)*100)</f>
        <v>9.1098364922036712</v>
      </c>
      <c r="V272" s="714">
        <f>IF(INDEX(Historical!$O$7:$O$1270,MATCH(B272,Historical!$B$7:$B$1301,0))=0,"n/a",((INDEX(Historical!$C$7:$C$1279,MATCH(B272,Historical!$B$7:$B$1301,0))/INDEX(Historical!$O$7:$O$1270,MATCH(B272,Historical!$B$7:$B$1301,0)))^(1/10)-1)*100)</f>
        <v>9.5958226385217227</v>
      </c>
      <c r="W272" s="715">
        <f>IF(OR(U272&lt;=0,U272="n/a",V272&lt;=0,V272="n/a"),"n/a",U272/V272)</f>
        <v>0.94935440507548607</v>
      </c>
      <c r="X272" s="716" t="str">
        <f>IF(OR(AJ272&lt;=0,AJ272="n/a",U272&lt;=0,U272="n/a"),"n/a",U272/AJ272)</f>
        <v>n/a</v>
      </c>
      <c r="Y272" s="890"/>
      <c r="Z272" s="663">
        <f>IF(OR(AC272&lt;0.01,AC272="n/a"),"n/a",M272/AC272*100)</f>
        <v>181.81818181818184</v>
      </c>
      <c r="AA272" s="900">
        <f>IF(OR(AC272&lt;0.01,AC272="n/a"),"n/a",I272/AC272)</f>
        <v>50.81818181818182</v>
      </c>
      <c r="AB272" s="901">
        <v>12</v>
      </c>
      <c r="AC272" s="879">
        <v>0.44</v>
      </c>
      <c r="AD272" s="879">
        <v>10.26</v>
      </c>
      <c r="AE272" s="879">
        <v>1.1299999999999999</v>
      </c>
      <c r="AF272" s="879">
        <v>3.56</v>
      </c>
      <c r="AG272" s="881">
        <v>7.1999999999999993</v>
      </c>
      <c r="AH272" s="879">
        <v>8.4</v>
      </c>
      <c r="AI272" s="879">
        <v>0.91999999999999993</v>
      </c>
      <c r="AJ272" s="879">
        <v>-1.2</v>
      </c>
      <c r="AK272" s="879">
        <v>4.9399999999999995</v>
      </c>
      <c r="AL272" s="892">
        <v>4770</v>
      </c>
      <c r="AM272" s="886">
        <v>1.9</v>
      </c>
      <c r="AN272" s="879">
        <v>0.84</v>
      </c>
      <c r="AO272" s="753">
        <f>IF(U272="n/a","n/a",IF(AA272&lt;0,"n/a",IF(AA272="n/a","n/a",J272+U272-AA272)))</f>
        <v>-38.130527794672247</v>
      </c>
      <c r="AP272" s="754">
        <f>IF(U272="n/a","n/a",J272+U272)</f>
        <v>12.687654023509575</v>
      </c>
      <c r="AQ272" s="902">
        <f>IF(OR(AC272&lt;0.01,AF272="n/a"),"n/a",(I272/SQRT(22.5*AC272*(I272/AF272))-1)*100)</f>
        <v>183.55891198418814</v>
      </c>
      <c r="AR272" s="663">
        <f>INDEX(Historical!$C$7:$C$1279,MATCH(B272,Historical!$B$7:$B$1301,0))*IF(AH272="n/a",1.03,IF(AH272&lt;0,1.01,IF(AH272&gt;10,1.1,(1+AH272/100))))</f>
        <v>0.81300000000000006</v>
      </c>
      <c r="AS272" s="900">
        <f>IF($AI272="n/a",1.03*AR272,IF($AI272&lt;0,1.01*AR272,IF($AI272&gt;10,1.1*AR272,(1+$AI272/100)*AR272)))</f>
        <v>0.82047960000000009</v>
      </c>
      <c r="AT272" s="900">
        <f>IF($AK272="n/a",1.03*AS272,IF($AK272&lt;0,1.01*AS272,IF($AK272&gt;10,1.1*AS272,(1+$AK272/100)*AS272)))</f>
        <v>0.86101129223999995</v>
      </c>
      <c r="AU272" s="900">
        <f>IF($AK272="n/a",1.03*AT272,IF($AK272&lt;0,1.01*AT272,IF($AK272&gt;10,1.1*AT272,(1+$AK272/100)*AT272)))</f>
        <v>0.90354525007665587</v>
      </c>
      <c r="AV272" s="900">
        <f>IF($AK272="n/a",1.03*AU272,IF($AK272&lt;0,1.01*AU272,IF($AK272&gt;10,1.1*AU272,(1+$AK272/100)*AU272)))</f>
        <v>0.94818038543044258</v>
      </c>
      <c r="AW272" s="663">
        <f>SUM(AR272:AV272)</f>
        <v>4.3462165277470985</v>
      </c>
      <c r="AX272" s="761">
        <f>AW272/I272*100</f>
        <v>19.437462109781301</v>
      </c>
      <c r="AY272" s="948">
        <v>0.37</v>
      </c>
      <c r="AZ272" s="886">
        <v>28.360000000000003</v>
      </c>
      <c r="BA272" s="886">
        <v>-10.85</v>
      </c>
      <c r="BB272" s="886">
        <v>-1.21</v>
      </c>
      <c r="BC272" s="886">
        <v>1.34</v>
      </c>
      <c r="BE272" s="635">
        <v>2002</v>
      </c>
      <c r="BF272" s="912">
        <f>IF(BE272&gt;2008,0,IF(BE272&gt;2001,1,IF(BE272&gt;1990,2,IF(BE272&gt;1980,3,IF(BE272&gt;1973,4,IF(BE272&gt;1970,5,IF(BE272&gt;1960,6,IF(BE272&gt;1958,7,IF(BE272&gt;1953,8,9)))))))))</f>
        <v>1</v>
      </c>
      <c r="BG272" s="896">
        <v>2.9000000000000004</v>
      </c>
    </row>
    <row r="273" spans="1:59" ht="11.25" customHeight="1" x14ac:dyDescent="0.2">
      <c r="A273" s="885" t="s">
        <v>579</v>
      </c>
      <c r="B273" s="889" t="s">
        <v>580</v>
      </c>
      <c r="C273" s="946" t="s">
        <v>108</v>
      </c>
      <c r="D273" s="946" t="s">
        <v>4345</v>
      </c>
      <c r="E273" s="746">
        <v>16</v>
      </c>
      <c r="F273" s="1185">
        <v>233</v>
      </c>
      <c r="G273" s="1185" t="s">
        <v>106</v>
      </c>
      <c r="H273" s="1185" t="s">
        <v>106</v>
      </c>
      <c r="I273" s="888">
        <v>21.24</v>
      </c>
      <c r="J273" s="663">
        <f>(M273/I273)*100</f>
        <v>3.0131826741996237</v>
      </c>
      <c r="K273" s="891">
        <v>0.16</v>
      </c>
      <c r="L273" s="901">
        <v>4</v>
      </c>
      <c r="M273" s="654">
        <f>K273*L273</f>
        <v>0.64</v>
      </c>
      <c r="N273" s="884" t="s">
        <v>457</v>
      </c>
      <c r="O273" s="747">
        <v>0.15</v>
      </c>
      <c r="P273" s="875">
        <v>43828</v>
      </c>
      <c r="Q273" s="875">
        <v>43849</v>
      </c>
      <c r="R273" s="654">
        <f>(K273-O273)/O273*100</f>
        <v>6.6666666666666732</v>
      </c>
      <c r="S273" s="714">
        <f>IF(INDEX(Historical!$D$7:$D$1277,MATCH(B273,Historical!$B$7:$B$1301,0))=0,"n/a",(INDEX(Historical!$C$7:$C$1279,MATCH(B273,Historical!$B$7:$B$1301,0))/INDEX(Historical!$D$7:$D$1277,MATCH(B273,Historical!$B$7:$B$1301,0))-1)*100)</f>
        <v>11.111111111111093</v>
      </c>
      <c r="T273" s="714">
        <f>IF(INDEX(Historical!$F$7:$F$1270,MATCH(B273,Historical!$B$7:$B$1301,0))=0,"n/a",((INDEX(Historical!$C$7:$C$1279,MATCH(B273,Historical!$B$7:$B$1301,0))/INDEX(Historical!$F$7:$F$1270,MATCH(B273,Historical!$B$7:$B$1301,0)))^(1/3)-1)*100)</f>
        <v>10.064241629820891</v>
      </c>
      <c r="U273" s="714">
        <f>IF(INDEX(Historical!$H$7:$H$1270,MATCH(B273,Historical!$B$7:$B$1301,0))=0,"n/a",((INDEX(Historical!$C$7:$C$1279,MATCH(B273,Historical!$B$7:$B$1301,0))/INDEX(Historical!$H$7:$H$1270,MATCH(B273,Historical!$B$7:$B$1301,0)))^(1/5)-1)*100)</f>
        <v>7.3940923785779322</v>
      </c>
      <c r="V273" s="714">
        <f>IF(INDEX(Historical!$O$7:$O$1270,MATCH(B273,Historical!$B$7:$B$1301,0))=0,"n/a",((INDEX(Historical!$C$7:$C$1279,MATCH(B273,Historical!$B$7:$B$1301,0))/INDEX(Historical!$O$7:$O$1270,MATCH(B273,Historical!$B$7:$B$1301,0)))^(1/10)-1)*100)</f>
        <v>5.2409779148925528</v>
      </c>
      <c r="W273" s="715">
        <f>IF(OR(U273&lt;=0,U273="n/a",V273&lt;=0,V273="n/a"),"n/a",U273/V273)</f>
        <v>1.4108230369693364</v>
      </c>
      <c r="X273" s="716">
        <f>IF(OR(AJ273&lt;=0,AJ273="n/a",U273&lt;=0,U273="n/a"),"n/a",U273/AJ273)</f>
        <v>0.746878018038175</v>
      </c>
      <c r="Y273" s="890"/>
      <c r="Z273" s="663">
        <f>IF(OR(AC273&lt;0.01,AC273="n/a"),"n/a",M273/AC273*100)</f>
        <v>37.209302325581397</v>
      </c>
      <c r="AA273" s="900">
        <f>IF(OR(AC273&lt;0.01,AC273="n/a"),"n/a",I273/AC273)</f>
        <v>12.348837209302324</v>
      </c>
      <c r="AB273" s="901">
        <v>12</v>
      </c>
      <c r="AC273" s="879">
        <v>1.72</v>
      </c>
      <c r="AD273" s="879" t="s">
        <v>136</v>
      </c>
      <c r="AE273" s="879">
        <v>3.59</v>
      </c>
      <c r="AF273" s="879">
        <v>0.98</v>
      </c>
      <c r="AG273" s="879">
        <v>8.3000000000000007</v>
      </c>
      <c r="AH273" s="879">
        <v>2.7</v>
      </c>
      <c r="AI273" s="879">
        <v>-1.29</v>
      </c>
      <c r="AJ273" s="879">
        <v>9.9</v>
      </c>
      <c r="AK273" s="879" t="s">
        <v>136</v>
      </c>
      <c r="AL273" s="892">
        <v>251.16</v>
      </c>
      <c r="AM273" s="886">
        <v>4.2</v>
      </c>
      <c r="AN273" s="879">
        <v>0</v>
      </c>
      <c r="AO273" s="753">
        <f>IF(U273="n/a","n/a",IF(AA273&lt;0,"n/a",IF(AA273="n/a","n/a",J273+U273-AA273)))</f>
        <v>-1.9415621565247676</v>
      </c>
      <c r="AP273" s="754">
        <f>IF(U273="n/a","n/a",J273+U273)</f>
        <v>10.407275052777557</v>
      </c>
      <c r="AQ273" s="902">
        <f>IF(OR(AC273&lt;0.01,AF273="n/a"),"n/a",(I273/SQRT(22.5*AC273*(I273/AF273))-1)*100)</f>
        <v>-26.661029110282787</v>
      </c>
      <c r="AR273" s="663">
        <f>INDEX(Historical!$C$7:$C$1279,MATCH(B273,Historical!$B$7:$B$1301,0))*IF(AH273="n/a",1.03,IF(AH273&lt;0,1.01,IF(AH273&gt;10,1.1,(1+AH273/100))))</f>
        <v>0.61619999999999997</v>
      </c>
      <c r="AS273" s="900">
        <f>IF($AI273="n/a",1.03*AR273,IF($AI273&lt;0,1.01*AR273,IF($AI273&gt;10,1.1*AR273,(1+$AI273/100)*AR273)))</f>
        <v>0.62236199999999997</v>
      </c>
      <c r="AT273" s="900">
        <f>IF($AK273="n/a",1.03*AS273,IF($AK273&lt;0,1.01*AS273,IF($AK273&gt;10,1.1*AS273,(1+$AK273/100)*AS273)))</f>
        <v>0.64103286000000004</v>
      </c>
      <c r="AU273" s="900">
        <f>IF($AK273="n/a",1.03*AT273,IF($AK273&lt;0,1.01*AT273,IF($AK273&gt;10,1.1*AT273,(1+$AK273/100)*AT273)))</f>
        <v>0.66026384580000008</v>
      </c>
      <c r="AV273" s="900">
        <f>IF($AK273="n/a",1.03*AU273,IF($AK273&lt;0,1.01*AU273,IF($AK273&gt;10,1.1*AU273,(1+$AK273/100)*AU273)))</f>
        <v>0.68007176117400014</v>
      </c>
      <c r="AW273" s="663">
        <f>SUM(AR273:AV273)</f>
        <v>3.2199304669740005</v>
      </c>
      <c r="AX273" s="761">
        <f>AW273/I273*100</f>
        <v>15.159747961271188</v>
      </c>
      <c r="AY273" s="948">
        <v>0.22</v>
      </c>
      <c r="AZ273" s="886">
        <v>22.07</v>
      </c>
      <c r="BA273" s="886">
        <v>-33.21</v>
      </c>
      <c r="BB273" s="886">
        <v>-3.7199999999999998</v>
      </c>
      <c r="BC273" s="886">
        <v>-16.37</v>
      </c>
      <c r="BE273" s="635">
        <v>2005</v>
      </c>
      <c r="BF273" s="912">
        <f>IF(BE273&gt;2008,0,IF(BE273&gt;2001,1,IF(BE273&gt;1990,2,IF(BE273&gt;1980,3,IF(BE273&gt;1973,4,IF(BE273&gt;1970,5,IF(BE273&gt;1960,6,IF(BE273&gt;1958,7,IF(BE273&gt;1953,8,9)))))))))</f>
        <v>1</v>
      </c>
      <c r="BG273" s="896">
        <v>1.2</v>
      </c>
    </row>
    <row r="274" spans="1:59" ht="11.25" customHeight="1" x14ac:dyDescent="0.2">
      <c r="A274" s="885" t="s">
        <v>1206</v>
      </c>
      <c r="B274" s="889" t="s">
        <v>1207</v>
      </c>
      <c r="C274" s="946" t="s">
        <v>108</v>
      </c>
      <c r="D274" s="946" t="s">
        <v>4345</v>
      </c>
      <c r="E274" s="746">
        <v>9</v>
      </c>
      <c r="F274" s="1185">
        <v>465</v>
      </c>
      <c r="G274" s="1185" t="s">
        <v>106</v>
      </c>
      <c r="H274" s="1185" t="s">
        <v>106</v>
      </c>
      <c r="I274" s="888">
        <v>26.23</v>
      </c>
      <c r="J274" s="663">
        <f>(M274/I274)*100</f>
        <v>3.0499428135722457</v>
      </c>
      <c r="K274" s="891">
        <v>0.4</v>
      </c>
      <c r="L274" s="901">
        <v>2</v>
      </c>
      <c r="M274" s="654">
        <f>K274*L274</f>
        <v>0.8</v>
      </c>
      <c r="N274" s="884" t="s">
        <v>248</v>
      </c>
      <c r="O274" s="747">
        <v>0.36</v>
      </c>
      <c r="P274" s="875">
        <v>43796</v>
      </c>
      <c r="Q274" s="875">
        <v>43812</v>
      </c>
      <c r="R274" s="654">
        <f>(K274-O274)/O274*100</f>
        <v>11.111111111111121</v>
      </c>
      <c r="S274" s="714">
        <f>IF(INDEX(Historical!$D$7:$D$1277,MATCH(B274,Historical!$B$7:$B$1301,0))=0,"n/a",(INDEX(Historical!$C$7:$C$1279,MATCH(B274,Historical!$B$7:$B$1301,0))/INDEX(Historical!$D$7:$D$1277,MATCH(B274,Historical!$B$7:$B$1301,0))-1)*100)</f>
        <v>5.555555555555558</v>
      </c>
      <c r="T274" s="714">
        <f>IF(INDEX(Historical!$F$7:$F$1270,MATCH(B274,Historical!$B$7:$B$1301,0))=0,"n/a",((INDEX(Historical!$C$7:$C$1279,MATCH(B274,Historical!$B$7:$B$1301,0))/INDEX(Historical!$F$7:$F$1270,MATCH(B274,Historical!$B$7:$B$1301,0)))^(1/3)-1)*100)</f>
        <v>7.0222229910164247</v>
      </c>
      <c r="U274" s="714">
        <f>IF(INDEX(Historical!$H$7:$H$1270,MATCH(B274,Historical!$B$7:$B$1301,0))=0,"n/a",((INDEX(Historical!$C$7:$C$1279,MATCH(B274,Historical!$B$7:$B$1301,0))/INDEX(Historical!$H$7:$H$1270,MATCH(B274,Historical!$B$7:$B$1301,0)))^(1/5)-1)*100)</f>
        <v>7.0739850656267755</v>
      </c>
      <c r="V274" s="714">
        <f>IF(INDEX(Historical!$O$7:$O$1270,MATCH(B274,Historical!$B$7:$B$1301,0))=0,"n/a",((INDEX(Historical!$C$7:$C$1279,MATCH(B274,Historical!$B$7:$B$1301,0))/INDEX(Historical!$O$7:$O$1270,MATCH(B274,Historical!$B$7:$B$1301,0)))^(1/10)-1)*100)</f>
        <v>7.1773462536293131</v>
      </c>
      <c r="W274" s="715">
        <f>IF(OR(U274&lt;=0,U274="n/a",V274&lt;=0,V274="n/a"),"n/a",U274/V274)</f>
        <v>0.98559896870653663</v>
      </c>
      <c r="X274" s="716">
        <f>IF(OR(AJ274&lt;=0,AJ274="n/a",U274&lt;=0,U274="n/a"),"n/a",U274/AJ274)</f>
        <v>0.76891142017682346</v>
      </c>
      <c r="Y274" s="890"/>
      <c r="Z274" s="663">
        <f>IF(OR(AC274&lt;0.01,AC274="n/a"),"n/a",M274/AC274*100)</f>
        <v>29.962546816479403</v>
      </c>
      <c r="AA274" s="900">
        <f>IF(OR(AC274&lt;0.01,AC274="n/a"),"n/a",I274/AC274)</f>
        <v>9.8239700374531846</v>
      </c>
      <c r="AB274" s="901">
        <v>12</v>
      </c>
      <c r="AC274" s="879">
        <v>2.67</v>
      </c>
      <c r="AD274" s="879">
        <v>1.05</v>
      </c>
      <c r="AE274" s="879">
        <v>2.85</v>
      </c>
      <c r="AF274" s="879">
        <v>0.79</v>
      </c>
      <c r="AG274" s="879">
        <v>8.5</v>
      </c>
      <c r="AH274" s="879">
        <v>13.700000000000001</v>
      </c>
      <c r="AI274" s="879">
        <v>1.48</v>
      </c>
      <c r="AJ274" s="879">
        <v>9.1999999999999993</v>
      </c>
      <c r="AK274" s="879">
        <v>9</v>
      </c>
      <c r="AL274" s="892">
        <v>417.58</v>
      </c>
      <c r="AM274" s="886">
        <v>2.7</v>
      </c>
      <c r="AN274" s="879">
        <v>0.04</v>
      </c>
      <c r="AO274" s="753">
        <f>IF(U274="n/a","n/a",IF(AA274&lt;0,"n/a",IF(AA274="n/a","n/a",J274+U274-AA274)))</f>
        <v>0.29995784174583662</v>
      </c>
      <c r="AP274" s="754">
        <f>IF(U274="n/a","n/a",J274+U274)</f>
        <v>10.123927879199021</v>
      </c>
      <c r="AQ274" s="902">
        <f>IF(OR(AC274&lt;0.01,AF274="n/a"),"n/a",(I274/SQRT(22.5*AC274*(I274/AF274))-1)*100)</f>
        <v>-41.269215607379707</v>
      </c>
      <c r="AR274" s="663">
        <f>INDEX(Historical!$C$7:$C$1279,MATCH(B274,Historical!$B$7:$B$1301,0))*IF(AH274="n/a",1.03,IF(AH274&lt;0,1.01,IF(AH274&gt;10,1.1,(1+AH274/100))))</f>
        <v>0.83600000000000008</v>
      </c>
      <c r="AS274" s="900">
        <f>IF($AI274="n/a",1.03*AR274,IF($AI274&lt;0,1.01*AR274,IF($AI274&gt;10,1.1*AR274,(1+$AI274/100)*AR274)))</f>
        <v>0.84837280000000004</v>
      </c>
      <c r="AT274" s="900">
        <f>IF($AK274="n/a",1.03*AS274,IF($AK274&lt;0,1.01*AS274,IF($AK274&gt;10,1.1*AS274,(1+$AK274/100)*AS274)))</f>
        <v>0.92472635200000008</v>
      </c>
      <c r="AU274" s="900">
        <f>IF($AK274="n/a",1.03*AT274,IF($AK274&lt;0,1.01*AT274,IF($AK274&gt;10,1.1*AT274,(1+$AK274/100)*AT274)))</f>
        <v>1.0079517236800002</v>
      </c>
      <c r="AV274" s="900">
        <f>IF($AK274="n/a",1.03*AU274,IF($AK274&lt;0,1.01*AU274,IF($AK274&gt;10,1.1*AU274,(1+$AK274/100)*AU274)))</f>
        <v>1.0986673788112002</v>
      </c>
      <c r="AW274" s="663">
        <f>SUM(AR274:AV274)</f>
        <v>4.7157182544912004</v>
      </c>
      <c r="AX274" s="761">
        <f>AW274/I274*100</f>
        <v>17.978338751396112</v>
      </c>
      <c r="AY274" s="948">
        <v>0.82</v>
      </c>
      <c r="AZ274" s="886">
        <v>41.02</v>
      </c>
      <c r="BA274" s="886">
        <v>-27.639999999999997</v>
      </c>
      <c r="BB274" s="886">
        <v>3.58</v>
      </c>
      <c r="BC274" s="886">
        <v>-13.52</v>
      </c>
      <c r="BE274" s="635">
        <v>2012</v>
      </c>
      <c r="BF274" s="912">
        <f>IF(BE274&gt;2008,0,IF(BE274&gt;2001,1,IF(BE274&gt;1990,2,IF(BE274&gt;1980,3,IF(BE274&gt;1973,4,IF(BE274&gt;1970,5,IF(BE274&gt;1960,6,IF(BE274&gt;1958,7,IF(BE274&gt;1953,8,9)))))))))</f>
        <v>0</v>
      </c>
      <c r="BG274" s="896">
        <v>1.2</v>
      </c>
    </row>
    <row r="275" spans="1:59" ht="11.25" customHeight="1" x14ac:dyDescent="0.2">
      <c r="A275" s="894" t="s">
        <v>1208</v>
      </c>
      <c r="B275" s="889" t="s">
        <v>1209</v>
      </c>
      <c r="C275" s="946" t="s">
        <v>108</v>
      </c>
      <c r="D275" s="946" t="s">
        <v>4345</v>
      </c>
      <c r="E275" s="746">
        <v>7</v>
      </c>
      <c r="F275" s="1185">
        <v>604</v>
      </c>
      <c r="G275" s="1185" t="s">
        <v>106</v>
      </c>
      <c r="H275" s="1185" t="s">
        <v>106</v>
      </c>
      <c r="I275" s="888">
        <v>13.35</v>
      </c>
      <c r="J275" s="663">
        <f>(M275/I275)*100</f>
        <v>4.1947565543071166</v>
      </c>
      <c r="K275" s="891">
        <v>0.14000000000000001</v>
      </c>
      <c r="L275" s="901">
        <v>4</v>
      </c>
      <c r="M275" s="654">
        <f>K275*L275</f>
        <v>0.56000000000000005</v>
      </c>
      <c r="N275" s="884" t="s">
        <v>127</v>
      </c>
      <c r="O275" s="747">
        <v>0.12</v>
      </c>
      <c r="P275" s="1200">
        <v>43643</v>
      </c>
      <c r="Q275" s="1200">
        <v>43655</v>
      </c>
      <c r="R275" s="654">
        <f>(K275-O275)/O275*100</f>
        <v>16.666666666666682</v>
      </c>
      <c r="S275" s="714">
        <f>IF(INDEX(Historical!$D$7:$D$1277,MATCH(B275,Historical!$B$7:$B$1301,0))=0,"n/a",(INDEX(Historical!$C$7:$C$1279,MATCH(B275,Historical!$B$7:$B$1301,0))/INDEX(Historical!$D$7:$D$1277,MATCH(B275,Historical!$B$7:$B$1301,0))-1)*100)</f>
        <v>20.930232558139551</v>
      </c>
      <c r="T275" s="714">
        <f>IF(INDEX(Historical!$F$7:$F$1270,MATCH(B275,Historical!$B$7:$B$1301,0))=0,"n/a",((INDEX(Historical!$C$7:$C$1279,MATCH(B275,Historical!$B$7:$B$1301,0))/INDEX(Historical!$F$7:$F$1270,MATCH(B275,Historical!$B$7:$B$1301,0)))^(1/3)-1)*100)</f>
        <v>13.040381433805571</v>
      </c>
      <c r="U275" s="714">
        <f>IF(INDEX(Historical!$H$7:$H$1270,MATCH(B275,Historical!$B$7:$B$1301,0))=0,"n/a",((INDEX(Historical!$C$7:$C$1279,MATCH(B275,Historical!$B$7:$B$1301,0))/INDEX(Historical!$H$7:$H$1270,MATCH(B275,Historical!$B$7:$B$1301,0)))^(1/5)-1)*100)</f>
        <v>11.628841548417412</v>
      </c>
      <c r="V275" s="714">
        <f>IF(INDEX(Historical!$O$7:$O$1270,MATCH(B275,Historical!$B$7:$B$1301,0))=0,"n/a",((INDEX(Historical!$C$7:$C$1279,MATCH(B275,Historical!$B$7:$B$1301,0))/INDEX(Historical!$O$7:$O$1270,MATCH(B275,Historical!$B$7:$B$1301,0)))^(1/10)-1)*100)</f>
        <v>8.7381857107906349</v>
      </c>
      <c r="W275" s="715">
        <f>IF(OR(U275&lt;=0,U275="n/a",V275&lt;=0,V275="n/a"),"n/a",U275/V275)</f>
        <v>1.3308073246895127</v>
      </c>
      <c r="X275" s="716">
        <f>IF(OR(AJ275&lt;=0,AJ275="n/a",U275&lt;=0,U275="n/a"),"n/a",U275/AJ275)</f>
        <v>0.791077656354926</v>
      </c>
      <c r="Y275" s="676"/>
      <c r="Z275" s="663">
        <f>IF(OR(AC275&lt;0.01,AC275="n/a"),"n/a",M275/AC275*100)</f>
        <v>35.668789808917204</v>
      </c>
      <c r="AA275" s="900">
        <f>IF(OR(AC275&lt;0.01,AC275="n/a"),"n/a",I275/AC275)</f>
        <v>8.503184713375795</v>
      </c>
      <c r="AB275" s="901">
        <v>12</v>
      </c>
      <c r="AC275" s="879">
        <v>1.57</v>
      </c>
      <c r="AD275" s="879">
        <v>1.2</v>
      </c>
      <c r="AE275" s="879">
        <v>2.2799999999999998</v>
      </c>
      <c r="AF275" s="879">
        <v>0.59</v>
      </c>
      <c r="AG275" s="879">
        <v>7.3</v>
      </c>
      <c r="AH275" s="879">
        <v>26.900000000000002</v>
      </c>
      <c r="AI275" s="879">
        <v>-4.45</v>
      </c>
      <c r="AJ275" s="879">
        <v>14.7</v>
      </c>
      <c r="AK275" s="879">
        <v>7.0000000000000009</v>
      </c>
      <c r="AL275" s="892">
        <v>1610</v>
      </c>
      <c r="AM275" s="886">
        <v>0.89999999999999991</v>
      </c>
      <c r="AN275" s="879">
        <v>0.1</v>
      </c>
      <c r="AO275" s="753">
        <f>IF(U275="n/a","n/a",IF(AA275&lt;0,"n/a",IF(AA275="n/a","n/a",J275+U275-AA275)))</f>
        <v>7.3204133893487331</v>
      </c>
      <c r="AP275" s="754">
        <f>IF(U275="n/a","n/a",J275+U275)</f>
        <v>15.823598102724528</v>
      </c>
      <c r="AQ275" s="902">
        <f>IF(OR(AC275&lt;0.01,AF275="n/a"),"n/a",(I275/SQRT(22.5*AC275*(I275/AF275))-1)*100)</f>
        <v>-52.780046680376415</v>
      </c>
      <c r="AR275" s="663">
        <f>INDEX(Historical!$C$7:$C$1279,MATCH(B275,Historical!$B$7:$B$1301,0))*IF(AH275="n/a",1.03,IF(AH275&lt;0,1.01,IF(AH275&gt;10,1.1,(1+AH275/100))))</f>
        <v>0.57200000000000006</v>
      </c>
      <c r="AS275" s="900">
        <f>IF($AI275="n/a",1.03*AR275,IF($AI275&lt;0,1.01*AR275,IF($AI275&gt;10,1.1*AR275,(1+$AI275/100)*AR275)))</f>
        <v>0.57772000000000012</v>
      </c>
      <c r="AT275" s="900">
        <f>IF($AK275="n/a",1.03*AS275,IF($AK275&lt;0,1.01*AS275,IF($AK275&gt;10,1.1*AS275,(1+$AK275/100)*AS275)))</f>
        <v>0.61816040000000017</v>
      </c>
      <c r="AU275" s="900">
        <f>IF($AK275="n/a",1.03*AT275,IF($AK275&lt;0,1.01*AT275,IF($AK275&gt;10,1.1*AT275,(1+$AK275/100)*AT275)))</f>
        <v>0.66143162800000022</v>
      </c>
      <c r="AV275" s="900">
        <f>IF($AK275="n/a",1.03*AU275,IF($AK275&lt;0,1.01*AU275,IF($AK275&gt;10,1.1*AU275,(1+$AK275/100)*AU275)))</f>
        <v>0.70773184196000027</v>
      </c>
      <c r="AW275" s="663">
        <f>SUM(AR275:AV275)</f>
        <v>3.1370438699600012</v>
      </c>
      <c r="AX275" s="761">
        <f>AW275/I275*100</f>
        <v>23.498455954756565</v>
      </c>
      <c r="AY275" s="948">
        <v>1.3</v>
      </c>
      <c r="AZ275" s="886">
        <v>29.49</v>
      </c>
      <c r="BA275" s="886">
        <v>-43.53</v>
      </c>
      <c r="BB275" s="886">
        <v>0.82000000000000006</v>
      </c>
      <c r="BC275" s="886">
        <v>-25.64</v>
      </c>
      <c r="BE275" s="635">
        <v>2013</v>
      </c>
      <c r="BF275" s="912">
        <f>IF(BE275&gt;2008,0,IF(BE275&gt;2001,1,IF(BE275&gt;1990,2,IF(BE275&gt;1980,3,IF(BE275&gt;1973,4,IF(BE275&gt;1970,5,IF(BE275&gt;1960,6,IF(BE275&gt;1958,7,IF(BE275&gt;1953,8,9)))))))))</f>
        <v>0</v>
      </c>
      <c r="BG275" s="896">
        <v>0.89999999999999991</v>
      </c>
    </row>
    <row r="276" spans="1:59" ht="11.25" customHeight="1" x14ac:dyDescent="0.2">
      <c r="A276" s="894" t="s">
        <v>1169</v>
      </c>
      <c r="B276" s="889" t="s">
        <v>1170</v>
      </c>
      <c r="C276" s="946" t="s">
        <v>108</v>
      </c>
      <c r="D276" s="946" t="s">
        <v>4345</v>
      </c>
      <c r="E276" s="746">
        <v>8</v>
      </c>
      <c r="F276" s="1185">
        <v>534</v>
      </c>
      <c r="G276" s="1191" t="s">
        <v>106</v>
      </c>
      <c r="H276" s="1191" t="s">
        <v>106</v>
      </c>
      <c r="I276" s="888">
        <v>19.05</v>
      </c>
      <c r="J276" s="663">
        <f>(M276/I276)*100</f>
        <v>5.4593175853018376</v>
      </c>
      <c r="K276" s="891">
        <v>0.26</v>
      </c>
      <c r="L276" s="901">
        <v>4</v>
      </c>
      <c r="M276" s="654">
        <f>K276*L276</f>
        <v>1.04</v>
      </c>
      <c r="N276" s="884" t="s">
        <v>967</v>
      </c>
      <c r="O276" s="747">
        <v>0.25</v>
      </c>
      <c r="P276" s="875">
        <v>43769</v>
      </c>
      <c r="Q276" s="875">
        <v>43784</v>
      </c>
      <c r="R276" s="654">
        <f>(K276-O276)/O276*100</f>
        <v>4.0000000000000036</v>
      </c>
      <c r="S276" s="714">
        <f>IF(INDEX(Historical!$D$7:$D$1277,MATCH(B276,Historical!$B$7:$B$1301,0))=0,"n/a",(INDEX(Historical!$C$7:$C$1279,MATCH(B276,Historical!$B$7:$B$1301,0))/INDEX(Historical!$D$7:$D$1277,MATCH(B276,Historical!$B$7:$B$1301,0))-1)*100)</f>
        <v>1.0000000000000009</v>
      </c>
      <c r="T276" s="714">
        <f>IF(INDEX(Historical!$F$7:$F$1270,MATCH(B276,Historical!$B$7:$B$1301,0))=0,"n/a",((INDEX(Historical!$C$7:$C$1279,MATCH(B276,Historical!$B$7:$B$1301,0))/INDEX(Historical!$F$7:$F$1270,MATCH(B276,Historical!$B$7:$B$1301,0)))^(1/3)-1)*100)</f>
        <v>8.995589274479121</v>
      </c>
      <c r="U276" s="714">
        <f>IF(INDEX(Historical!$H$7:$H$1270,MATCH(B276,Historical!$B$7:$B$1301,0))=0,"n/a",((INDEX(Historical!$C$7:$C$1279,MATCH(B276,Historical!$B$7:$B$1301,0))/INDEX(Historical!$H$7:$H$1270,MATCH(B276,Historical!$B$7:$B$1301,0)))^(1/5)-1)*100)</f>
        <v>7.6080265297001404</v>
      </c>
      <c r="V276" s="714">
        <f>IF(INDEX(Historical!$O$7:$O$1270,MATCH(B276,Historical!$B$7:$B$1301,0))=0,"n/a",((INDEX(Historical!$C$7:$C$1279,MATCH(B276,Historical!$B$7:$B$1301,0))/INDEX(Historical!$O$7:$O$1270,MATCH(B276,Historical!$B$7:$B$1301,0)))^(1/10)-1)*100)</f>
        <v>5.1717629503484464</v>
      </c>
      <c r="W276" s="715">
        <f>IF(OR(U276&lt;=0,U276="n/a",V276&lt;=0,V276="n/a"),"n/a",U276/V276)</f>
        <v>1.4710702332533534</v>
      </c>
      <c r="X276" s="716" t="str">
        <f>IF(OR(AJ276&lt;=0,AJ276="n/a",U276&lt;=0,U276="n/a"),"n/a",U276/AJ276)</f>
        <v>n/a</v>
      </c>
      <c r="Y276" s="890"/>
      <c r="Z276" s="663" t="str">
        <f>IF(OR(AC276&lt;0.01,AC276="n/a"),"n/a",M276/AC276*100)</f>
        <v>n/a</v>
      </c>
      <c r="AA276" s="900" t="str">
        <f>IF(OR(AC276&lt;0.01,AC276="n/a"),"n/a",I276/AC276)</f>
        <v>n/a</v>
      </c>
      <c r="AB276" s="901">
        <v>12</v>
      </c>
      <c r="AC276" s="879" t="s">
        <v>136</v>
      </c>
      <c r="AD276" s="879" t="s">
        <v>136</v>
      </c>
      <c r="AE276" s="879" t="s">
        <v>136</v>
      </c>
      <c r="AF276" s="879" t="s">
        <v>136</v>
      </c>
      <c r="AG276" s="879" t="s">
        <v>136</v>
      </c>
      <c r="AH276" s="879" t="s">
        <v>136</v>
      </c>
      <c r="AI276" s="879" t="s">
        <v>136</v>
      </c>
      <c r="AJ276" s="879" t="s">
        <v>136</v>
      </c>
      <c r="AK276" s="879" t="s">
        <v>136</v>
      </c>
      <c r="AL276" s="892" t="s">
        <v>136</v>
      </c>
      <c r="AM276" s="886" t="s">
        <v>136</v>
      </c>
      <c r="AN276" s="879" t="s">
        <v>136</v>
      </c>
      <c r="AO276" s="753" t="str">
        <f>IF(U276="n/a","n/a",IF(AA276&lt;0,"n/a",IF(AA276="n/a","n/a",J276+U276-AA276)))</f>
        <v>n/a</v>
      </c>
      <c r="AP276" s="754">
        <f>IF(U276="n/a","n/a",J276+U276)</f>
        <v>13.067344115001978</v>
      </c>
      <c r="AQ276" s="902" t="str">
        <f>IF(OR(AC276&lt;0.01,AF276="n/a"),"n/a",(I276/SQRT(22.5*AC276*(I276/AF276))-1)*100)</f>
        <v>n/a</v>
      </c>
      <c r="AR276" s="663">
        <f>INDEX(Historical!$C$7:$C$1279,MATCH(B276,Historical!$B$7:$B$1301,0))*IF(AH276="n/a",1.03,IF(AH276&lt;0,1.01,IF(AH276&gt;10,1.1,(1+AH276/100))))</f>
        <v>1.0403</v>
      </c>
      <c r="AS276" s="900">
        <f>IF($AI276="n/a",1.03*AR276,IF($AI276&lt;0,1.01*AR276,IF($AI276&gt;10,1.1*AR276,(1+$AI276/100)*AR276)))</f>
        <v>1.071509</v>
      </c>
      <c r="AT276" s="900">
        <f>IF($AK276="n/a",1.03*AS276,IF($AK276&lt;0,1.01*AS276,IF($AK276&gt;10,1.1*AS276,(1+$AK276/100)*AS276)))</f>
        <v>1.10365427</v>
      </c>
      <c r="AU276" s="900">
        <f>IF($AK276="n/a",1.03*AT276,IF($AK276&lt;0,1.01*AT276,IF($AK276&gt;10,1.1*AT276,(1+$AK276/100)*AT276)))</f>
        <v>1.1367638981000001</v>
      </c>
      <c r="AV276" s="900">
        <f>IF($AK276="n/a",1.03*AU276,IF($AK276&lt;0,1.01*AU276,IF($AK276&gt;10,1.1*AU276,(1+$AK276/100)*AU276)))</f>
        <v>1.1708668150430002</v>
      </c>
      <c r="AW276" s="663">
        <f>SUM(AR276:AV276)</f>
        <v>5.5230939831430002</v>
      </c>
      <c r="AX276" s="761">
        <f>AW276/I276*100</f>
        <v>28.99261933408399</v>
      </c>
      <c r="AY276" s="948" t="s">
        <v>136</v>
      </c>
      <c r="AZ276" s="886" t="s">
        <v>136</v>
      </c>
      <c r="BA276" s="886" t="s">
        <v>136</v>
      </c>
      <c r="BB276" s="886" t="s">
        <v>136</v>
      </c>
      <c r="BC276" s="886" t="s">
        <v>136</v>
      </c>
      <c r="BD276" s="921" t="s">
        <v>4271</v>
      </c>
      <c r="BE276" s="635">
        <v>2012</v>
      </c>
      <c r="BF276" s="912">
        <f>IF(BE276&gt;2008,0,IF(BE276&gt;2001,1,IF(BE276&gt;1990,2,IF(BE276&gt;1980,3,IF(BE276&gt;1973,4,IF(BE276&gt;1970,5,IF(BE276&gt;1960,6,IF(BE276&gt;1958,7,IF(BE276&gt;1953,8,9)))))))))</f>
        <v>0</v>
      </c>
      <c r="BG276" s="896" t="s">
        <v>136</v>
      </c>
    </row>
    <row r="277" spans="1:59" s="787" customFormat="1" ht="11.25" customHeight="1" x14ac:dyDescent="0.2">
      <c r="A277" s="768" t="s">
        <v>227</v>
      </c>
      <c r="B277" s="795" t="s">
        <v>228</v>
      </c>
      <c r="C277" s="946" t="s">
        <v>108</v>
      </c>
      <c r="D277" s="946" t="s">
        <v>4345</v>
      </c>
      <c r="E277" s="769">
        <v>57</v>
      </c>
      <c r="F277" s="1185">
        <v>15</v>
      </c>
      <c r="G277" s="1198" t="s">
        <v>106</v>
      </c>
      <c r="H277" s="1198" t="s">
        <v>106</v>
      </c>
      <c r="I277" s="780">
        <v>706</v>
      </c>
      <c r="J277" s="771">
        <f>(M277/I277)*100</f>
        <v>2.0538243626062327</v>
      </c>
      <c r="K277" s="793">
        <v>7.25</v>
      </c>
      <c r="L277" s="773">
        <v>2</v>
      </c>
      <c r="M277" s="774">
        <f>K277*L277</f>
        <v>14.5</v>
      </c>
      <c r="N277" s="775" t="s">
        <v>229</v>
      </c>
      <c r="O277" s="794">
        <v>7.15</v>
      </c>
      <c r="P277" s="777">
        <v>43993</v>
      </c>
      <c r="Q277" s="777">
        <v>44013</v>
      </c>
      <c r="R277" s="774">
        <f>(K277-O277)/O277*100</f>
        <v>1.3986013986013937</v>
      </c>
      <c r="S277" s="714">
        <f>IF(INDEX(Historical!$D$7:$D$1277,MATCH(B277,Historical!$B$7:$B$1301,0))=0,"n/a",(INDEX(Historical!$C$7:$C$1279,MATCH(B277,Historical!$B$7:$B$1301,0))/INDEX(Historical!$D$7:$D$1277,MATCH(B277,Historical!$B$7:$B$1301,0))-1)*100)</f>
        <v>2.1582733812949506</v>
      </c>
      <c r="T277" s="714">
        <f>IF(INDEX(Historical!$F$7:$F$1270,MATCH(B277,Historical!$B$7:$B$1301,0))=0,"n/a",((INDEX(Historical!$C$7:$C$1279,MATCH(B277,Historical!$B$7:$B$1301,0))/INDEX(Historical!$F$7:$F$1270,MATCH(B277,Historical!$B$7:$B$1301,0)))^(1/3)-1)*100)</f>
        <v>2.8551268747883718</v>
      </c>
      <c r="U277" s="714">
        <f>IF(INDEX(Historical!$H$7:$H$1270,MATCH(B277,Historical!$B$7:$B$1301,0))=0,"n/a",((INDEX(Historical!$C$7:$C$1279,MATCH(B277,Historical!$B$7:$B$1301,0))/INDEX(Historical!$H$7:$H$1270,MATCH(B277,Historical!$B$7:$B$1301,0)))^(1/5)-1)*100)</f>
        <v>2.419714257165384</v>
      </c>
      <c r="V277" s="714">
        <f>IF(INDEX(Historical!$O$7:$O$1270,MATCH(B277,Historical!$B$7:$B$1301,0))=0,"n/a",((INDEX(Historical!$C$7:$C$1279,MATCH(B277,Historical!$B$7:$B$1301,0))/INDEX(Historical!$O$7:$O$1270,MATCH(B277,Historical!$B$7:$B$1301,0)))^(1/10)-1)*100)</f>
        <v>2.6800767556249605</v>
      </c>
      <c r="W277" s="715">
        <f>IF(OR(U277&lt;=0,U277="n/a",V277&lt;=0,V277="n/a"),"n/a",U277/V277)</f>
        <v>0.90285259632466641</v>
      </c>
      <c r="X277" s="716" t="str">
        <f>IF(OR(AJ277&lt;=0,AJ277="n/a",U277&lt;=0,U277="n/a"),"n/a",U277/AJ277)</f>
        <v>n/a</v>
      </c>
      <c r="Y277" s="788"/>
      <c r="Z277" s="771" t="str">
        <f>IF(OR(AC277&lt;0.01,AC277="n/a"),"n/a",M277/AC277*100)</f>
        <v>n/a</v>
      </c>
      <c r="AA277" s="779" t="str">
        <f>IF(OR(AC277&lt;0.01,AC277="n/a"),"n/a",I277/AC277)</f>
        <v>n/a</v>
      </c>
      <c r="AB277" s="773">
        <v>12</v>
      </c>
      <c r="AC277" s="780" t="s">
        <v>136</v>
      </c>
      <c r="AD277" s="780" t="s">
        <v>136</v>
      </c>
      <c r="AE277" s="780" t="s">
        <v>136</v>
      </c>
      <c r="AF277" s="780" t="s">
        <v>136</v>
      </c>
      <c r="AG277" s="780" t="s">
        <v>136</v>
      </c>
      <c r="AH277" s="780" t="s">
        <v>136</v>
      </c>
      <c r="AI277" s="780" t="s">
        <v>136</v>
      </c>
      <c r="AJ277" s="780" t="s">
        <v>136</v>
      </c>
      <c r="AK277" s="780" t="s">
        <v>136</v>
      </c>
      <c r="AL277" s="781" t="s">
        <v>136</v>
      </c>
      <c r="AM277" s="782" t="s">
        <v>136</v>
      </c>
      <c r="AN277" s="780" t="s">
        <v>136</v>
      </c>
      <c r="AO277" s="783" t="str">
        <f>IF(U277="n/a","n/a",IF(AA277&lt;0,"n/a",IF(AA277="n/a","n/a",J277+U277-AA277)))</f>
        <v>n/a</v>
      </c>
      <c r="AP277" s="784">
        <f>IF(U277="n/a","n/a",J277+U277)</f>
        <v>4.4735386197716167</v>
      </c>
      <c r="AQ277" s="785" t="str">
        <f>IF(OR(AC277&lt;0.01,AF277="n/a"),"n/a",(I277/SQRT(22.5*AC277*(I277/AF277))-1)*100)</f>
        <v>n/a</v>
      </c>
      <c r="AR277" s="663">
        <f>INDEX(Historical!$C$7:$C$1279,MATCH(B277,Historical!$B$7:$B$1301,0))*IF(AH277="n/a",1.03,IF(AH277&lt;0,1.01,IF(AH277&gt;10,1.1,(1+AH277/100))))</f>
        <v>14.625999999999999</v>
      </c>
      <c r="AS277" s="779">
        <f>IF($AI277="n/a",1.03*AR277,IF($AI277&lt;0,1.01*AR277,IF($AI277&gt;10,1.1*AR277,(1+$AI277/100)*AR277)))</f>
        <v>15.064779999999999</v>
      </c>
      <c r="AT277" s="779">
        <f>IF($AK277="n/a",1.03*AS277,IF($AK277&lt;0,1.01*AS277,IF($AK277&gt;10,1.1*AS277,(1+$AK277/100)*AS277)))</f>
        <v>15.5167234</v>
      </c>
      <c r="AU277" s="779">
        <f>IF($AK277="n/a",1.03*AT277,IF($AK277&lt;0,1.01*AT277,IF($AK277&gt;10,1.1*AT277,(1+$AK277/100)*AT277)))</f>
        <v>15.982225102000001</v>
      </c>
      <c r="AV277" s="779">
        <f>IF($AK277="n/a",1.03*AU277,IF($AK277&lt;0,1.01*AU277,IF($AK277&gt;10,1.1*AU277,(1+$AK277/100)*AU277)))</f>
        <v>16.46169185506</v>
      </c>
      <c r="AW277" s="771">
        <f>SUM(AR277:AV277)</f>
        <v>77.65142035705999</v>
      </c>
      <c r="AX277" s="786">
        <f>AW277/I277*100</f>
        <v>10.998784753124644</v>
      </c>
      <c r="AY277" s="949" t="s">
        <v>136</v>
      </c>
      <c r="AZ277" s="782" t="s">
        <v>136</v>
      </c>
      <c r="BA277" s="782" t="s">
        <v>136</v>
      </c>
      <c r="BB277" s="782" t="s">
        <v>136</v>
      </c>
      <c r="BC277" s="782" t="s">
        <v>136</v>
      </c>
      <c r="BD277" s="922" t="s">
        <v>4271</v>
      </c>
      <c r="BE277" s="635">
        <v>1964</v>
      </c>
      <c r="BF277" s="912">
        <f>IF(BE277&gt;2008,0,IF(BE277&gt;2001,1,IF(BE277&gt;1990,2,IF(BE277&gt;1980,3,IF(BE277&gt;1973,4,IF(BE277&gt;1970,5,IF(BE277&gt;1960,6,IF(BE277&gt;1958,7,IF(BE277&gt;1953,8,9)))))))))</f>
        <v>6</v>
      </c>
      <c r="BG277" s="838" t="s">
        <v>136</v>
      </c>
    </row>
    <row r="278" spans="1:59" ht="11.25" customHeight="1" x14ac:dyDescent="0.2">
      <c r="A278" s="885" t="s">
        <v>1180</v>
      </c>
      <c r="B278" s="889" t="s">
        <v>1181</v>
      </c>
      <c r="C278" s="946" t="s">
        <v>108</v>
      </c>
      <c r="D278" s="946" t="s">
        <v>118</v>
      </c>
      <c r="E278" s="746">
        <v>8</v>
      </c>
      <c r="F278" s="1185">
        <v>543</v>
      </c>
      <c r="G278" s="1197" t="s">
        <v>106</v>
      </c>
      <c r="H278" s="1197" t="s">
        <v>106</v>
      </c>
      <c r="I278" s="888">
        <v>30.66</v>
      </c>
      <c r="J278" s="663">
        <f>(M278/I278)*100</f>
        <v>4.3052837573385521</v>
      </c>
      <c r="K278" s="891">
        <v>0.33</v>
      </c>
      <c r="L278" s="901">
        <v>4</v>
      </c>
      <c r="M278" s="654">
        <f>K278*L278</f>
        <v>1.32</v>
      </c>
      <c r="N278" s="884" t="s">
        <v>318</v>
      </c>
      <c r="O278" s="752">
        <v>0.31</v>
      </c>
      <c r="P278" s="875">
        <v>43815</v>
      </c>
      <c r="Q278" s="875">
        <v>43830</v>
      </c>
      <c r="R278" s="654">
        <f>(K278-O278)/O278*100</f>
        <v>6.4516129032258114</v>
      </c>
      <c r="S278" s="714">
        <f>IF(INDEX(Historical!$D$7:$D$1277,MATCH(B278,Historical!$B$7:$B$1301,0))=0,"n/a",(INDEX(Historical!$C$7:$C$1279,MATCH(B278,Historical!$B$7:$B$1301,0))/INDEX(Historical!$D$7:$D$1277,MATCH(B278,Historical!$B$7:$B$1301,0))-1)*100)</f>
        <v>5.0000000000000044</v>
      </c>
      <c r="T278" s="714">
        <f>IF(INDEX(Historical!$F$7:$F$1270,MATCH(B278,Historical!$B$7:$B$1301,0))=0,"n/a",((INDEX(Historical!$C$7:$C$1279,MATCH(B278,Historical!$B$7:$B$1301,0))/INDEX(Historical!$F$7:$F$1270,MATCH(B278,Historical!$B$7:$B$1301,0)))^(1/3)-1)*100)</f>
        <v>22.098775997265374</v>
      </c>
      <c r="U278" s="714">
        <f>IF(INDEX(Historical!$H$7:$H$1270,MATCH(B278,Historical!$B$7:$B$1301,0))=0,"n/a",((INDEX(Historical!$C$7:$C$1279,MATCH(B278,Historical!$B$7:$B$1301,0))/INDEX(Historical!$H$7:$H$1270,MATCH(B278,Historical!$B$7:$B$1301,0)))^(1/5)-1)*100)</f>
        <v>19.184739065331247</v>
      </c>
      <c r="V278" s="714">
        <f>IF(INDEX(Historical!$O$7:$O$1270,MATCH(B278,Historical!$B$7:$B$1301,0))=0,"n/a",((INDEX(Historical!$C$7:$C$1279,MATCH(B278,Historical!$B$7:$B$1301,0))/INDEX(Historical!$O$7:$O$1270,MATCH(B278,Historical!$B$7:$B$1301,0)))^(1/10)-1)*100)</f>
        <v>12.496296464563205</v>
      </c>
      <c r="W278" s="715">
        <f>IF(OR(U278&lt;=0,U278="n/a",V278&lt;=0,V278="n/a"),"n/a",U278/V278)</f>
        <v>1.5352339887049751</v>
      </c>
      <c r="X278" s="716">
        <f>IF(OR(AJ278&lt;=0,AJ278="n/a",U278&lt;=0,U278="n/a"),"n/a",U278/AJ278)</f>
        <v>1.1219145652240494</v>
      </c>
      <c r="Y278" s="672" t="s">
        <v>950</v>
      </c>
      <c r="Z278" s="663">
        <f>IF(OR(AC278&lt;0.01,AC278="n/a"),"n/a",M278/AC278*100)</f>
        <v>45.99303135888502</v>
      </c>
      <c r="AA278" s="900">
        <f>IF(OR(AC278&lt;0.01,AC278="n/a"),"n/a",I278/AC278)</f>
        <v>10.682926829268292</v>
      </c>
      <c r="AB278" s="901">
        <v>12</v>
      </c>
      <c r="AC278" s="879">
        <v>2.87</v>
      </c>
      <c r="AD278" s="879">
        <v>1.31</v>
      </c>
      <c r="AE278" s="879">
        <v>1.1100000000000001</v>
      </c>
      <c r="AF278" s="879">
        <v>1.63</v>
      </c>
      <c r="AG278" s="879">
        <v>15.4</v>
      </c>
      <c r="AH278" s="879">
        <v>69.699999999999989</v>
      </c>
      <c r="AI278" s="879">
        <v>21.01</v>
      </c>
      <c r="AJ278" s="879">
        <v>17.100000000000001</v>
      </c>
      <c r="AK278" s="879">
        <v>8.1</v>
      </c>
      <c r="AL278" s="892">
        <v>9300</v>
      </c>
      <c r="AM278" s="886">
        <v>2.2999999999999998</v>
      </c>
      <c r="AN278" s="879">
        <v>0.16</v>
      </c>
      <c r="AO278" s="753">
        <f>IF(U278="n/a","n/a",IF(AA278&lt;0,"n/a",IF(AA278="n/a","n/a",J278+U278-AA278)))</f>
        <v>12.807095993401509</v>
      </c>
      <c r="AP278" s="754">
        <f>IF(U278="n/a","n/a",J278+U278)</f>
        <v>23.4900228226698</v>
      </c>
      <c r="AQ278" s="902">
        <f>IF(OR(AC278&lt;0.01,AF278="n/a"),"n/a",(I278/SQRT(22.5*AC278*(I278/AF278))-1)*100)</f>
        <v>-12.027350887506415</v>
      </c>
      <c r="AR278" s="663">
        <f>INDEX(Historical!$C$7:$C$1279,MATCH(B278,Historical!$B$7:$B$1301,0))*IF(AH278="n/a",1.03,IF(AH278&lt;0,1.01,IF(AH278&gt;10,1.1,(1+AH278/100))))</f>
        <v>1.3860000000000001</v>
      </c>
      <c r="AS278" s="900">
        <f>IF($AI278="n/a",1.03*AR278,IF($AI278&lt;0,1.01*AR278,IF($AI278&gt;10,1.1*AR278,(1+$AI278/100)*AR278)))</f>
        <v>1.5246000000000002</v>
      </c>
      <c r="AT278" s="900">
        <f>IF($AK278="n/a",1.03*AS278,IF($AK278&lt;0,1.01*AS278,IF($AK278&gt;10,1.1*AS278,(1+$AK278/100)*AS278)))</f>
        <v>1.6480926000000002</v>
      </c>
      <c r="AU278" s="900">
        <f>IF($AK278="n/a",1.03*AT278,IF($AK278&lt;0,1.01*AT278,IF($AK278&gt;10,1.1*AT278,(1+$AK278/100)*AT278)))</f>
        <v>1.7815881006000003</v>
      </c>
      <c r="AV278" s="900">
        <f>IF($AK278="n/a",1.03*AU278,IF($AK278&lt;0,1.01*AU278,IF($AK278&gt;10,1.1*AU278,(1+$AK278/100)*AU278)))</f>
        <v>1.9258967367486002</v>
      </c>
      <c r="AW278" s="663">
        <f>SUM(AR278:AV278)</f>
        <v>8.2661774373486008</v>
      </c>
      <c r="AX278" s="761">
        <f>AW278/I278*100</f>
        <v>26.960787466890412</v>
      </c>
      <c r="AY278" s="948">
        <v>1.29</v>
      </c>
      <c r="AZ278" s="886">
        <v>61.370000000000005</v>
      </c>
      <c r="BA278" s="886">
        <v>-37.78</v>
      </c>
      <c r="BB278" s="886">
        <v>5.1400000000000006</v>
      </c>
      <c r="BC278" s="886">
        <v>-21.22</v>
      </c>
      <c r="BE278" s="635">
        <v>2012</v>
      </c>
      <c r="BF278" s="912">
        <f>IF(BE278&gt;2008,0,IF(BE278&gt;2001,1,IF(BE278&gt;1990,2,IF(BE278&gt;1980,3,IF(BE278&gt;1973,4,IF(BE278&gt;1970,5,IF(BE278&gt;1960,6,IF(BE278&gt;1958,7,IF(BE278&gt;1953,8,9)))))))))</f>
        <v>0</v>
      </c>
      <c r="BG278" s="896">
        <v>7.7</v>
      </c>
    </row>
    <row r="279" spans="1:59" ht="11.25" customHeight="1" x14ac:dyDescent="0.2">
      <c r="A279" s="877" t="s">
        <v>3818</v>
      </c>
      <c r="B279" s="889" t="s">
        <v>3819</v>
      </c>
      <c r="C279" s="946" t="s">
        <v>108</v>
      </c>
      <c r="D279" s="946" t="s">
        <v>4345</v>
      </c>
      <c r="E279" s="746">
        <v>7</v>
      </c>
      <c r="F279" s="1185">
        <v>683</v>
      </c>
      <c r="G279" s="1199" t="s">
        <v>106</v>
      </c>
      <c r="H279" s="1199" t="s">
        <v>106</v>
      </c>
      <c r="I279" s="893">
        <v>21.7</v>
      </c>
      <c r="J279" s="663">
        <f>(M279/I279)*100</f>
        <v>5.7142857142857144</v>
      </c>
      <c r="K279" s="898">
        <v>0.31</v>
      </c>
      <c r="L279" s="635">
        <v>4</v>
      </c>
      <c r="M279" s="654">
        <f>K279*L279</f>
        <v>1.24</v>
      </c>
      <c r="N279" s="635" t="s">
        <v>719</v>
      </c>
      <c r="O279" s="748">
        <v>0.3</v>
      </c>
      <c r="P279" s="644">
        <v>43929</v>
      </c>
      <c r="Q279" s="644">
        <v>44032</v>
      </c>
      <c r="R279" s="654">
        <f>(K279-O279)/O279*100</f>
        <v>3.3333333333333366</v>
      </c>
      <c r="S279" s="714">
        <f>IF(INDEX(Historical!$D$7:$D$1277,MATCH(B279,Historical!$B$7:$B$1301,0))=0,"n/a",(INDEX(Historical!$C$7:$C$1279,MATCH(B279,Historical!$B$7:$B$1301,0))/INDEX(Historical!$D$7:$D$1277,MATCH(B279,Historical!$B$7:$B$1301,0))-1)*100)</f>
        <v>11.32075471698113</v>
      </c>
      <c r="T279" s="714">
        <f>IF(INDEX(Historical!$F$7:$F$1270,MATCH(B279,Historical!$B$7:$B$1301,0))=0,"n/a",((INDEX(Historical!$C$7:$C$1279,MATCH(B279,Historical!$B$7:$B$1301,0))/INDEX(Historical!$F$7:$F$1270,MATCH(B279,Historical!$B$7:$B$1301,0)))^(1/3)-1)*100)</f>
        <v>9.5875180073659028</v>
      </c>
      <c r="U279" s="714">
        <f>IF(INDEX(Historical!$H$7:$H$1270,MATCH(B279,Historical!$B$7:$B$1301,0))=0,"n/a",((INDEX(Historical!$C$7:$C$1279,MATCH(B279,Historical!$B$7:$B$1301,0))/INDEX(Historical!$H$7:$H$1270,MATCH(B279,Historical!$B$7:$B$1301,0)))^(1/5)-1)*100)</f>
        <v>7.6296654038015221</v>
      </c>
      <c r="V279" s="714">
        <f>IF(INDEX(Historical!$O$7:$O$1270,MATCH(B279,Historical!$B$7:$B$1301,0))=0,"n/a",((INDEX(Historical!$C$7:$C$1279,MATCH(B279,Historical!$B$7:$B$1301,0))/INDEX(Historical!$O$7:$O$1270,MATCH(B279,Historical!$B$7:$B$1301,0)))^(1/10)-1)*100)</f>
        <v>4.2641294704565791</v>
      </c>
      <c r="W279" s="715">
        <f>IF(OR(U279&lt;=0,U279="n/a",V279&lt;=0,V279="n/a"),"n/a",U279/V279)</f>
        <v>1.7892668261277209</v>
      </c>
      <c r="X279" s="716">
        <f>IF(OR(AJ279&lt;=0,AJ279="n/a",U279&lt;=0,U279="n/a"),"n/a",U279/AJ279)</f>
        <v>0.67519162865500193</v>
      </c>
      <c r="Y279" s="889"/>
      <c r="Z279" s="663">
        <f>IF(OR(AC279&lt;0.01,AC279="n/a"),"n/a",M279/AC279*100)</f>
        <v>52.320675105485229</v>
      </c>
      <c r="AA279" s="900">
        <f>IF(OR(AC279&lt;0.01,AC279="n/a"),"n/a",I279/AC279)</f>
        <v>9.1561181434599153</v>
      </c>
      <c r="AB279" s="1199">
        <v>12</v>
      </c>
      <c r="AC279" s="893">
        <v>2.37</v>
      </c>
      <c r="AD279" s="893" t="s">
        <v>136</v>
      </c>
      <c r="AE279" s="893">
        <v>2.72</v>
      </c>
      <c r="AF279" s="893">
        <v>1.06</v>
      </c>
      <c r="AG279" s="893">
        <v>12.3</v>
      </c>
      <c r="AH279" s="893">
        <v>8.1</v>
      </c>
      <c r="AI279" s="893" t="s">
        <v>136</v>
      </c>
      <c r="AJ279" s="893">
        <v>11.3</v>
      </c>
      <c r="AK279" s="893" t="s">
        <v>136</v>
      </c>
      <c r="AL279" s="893">
        <v>217.77</v>
      </c>
      <c r="AM279" s="893">
        <v>5.2</v>
      </c>
      <c r="AN279" s="893">
        <v>0</v>
      </c>
      <c r="AO279" s="753">
        <f>IF(U279="n/a","n/a",IF(AA279&lt;0,"n/a",IF(AA279="n/a","n/a",J279+U279-AA279)))</f>
        <v>4.1878329746273213</v>
      </c>
      <c r="AP279" s="754">
        <f>IF(U279="n/a","n/a",J279+U279)</f>
        <v>13.343951118087237</v>
      </c>
      <c r="AQ279" s="902">
        <f>IF(OR(AC279&lt;0.01,AF279="n/a"),"n/a",(I279/SQRT(22.5*AC279*(I279/AF279))-1)*100)</f>
        <v>-34.322385913996499</v>
      </c>
      <c r="AR279" s="663">
        <f>INDEX(Historical!$C$7:$C$1279,MATCH(B279,Historical!$B$7:$B$1301,0))*IF(AH279="n/a",1.03,IF(AH279&lt;0,1.01,IF(AH279&gt;10,1.1,(1+AH279/100))))</f>
        <v>1.2755799999999999</v>
      </c>
      <c r="AS279" s="900">
        <f>IF($AI279="n/a",1.03*AR279,IF($AI279&lt;0,1.01*AR279,IF($AI279&gt;10,1.1*AR279,(1+$AI279/100)*AR279)))</f>
        <v>1.3138474</v>
      </c>
      <c r="AT279" s="900">
        <f>IF($AK279="n/a",1.03*AS279,IF($AK279&lt;0,1.01*AS279,IF($AK279&gt;10,1.1*AS279,(1+$AK279/100)*AS279)))</f>
        <v>1.353262822</v>
      </c>
      <c r="AU279" s="900">
        <f>IF($AK279="n/a",1.03*AT279,IF($AK279&lt;0,1.01*AT279,IF($AK279&gt;10,1.1*AT279,(1+$AK279/100)*AT279)))</f>
        <v>1.3938607066600002</v>
      </c>
      <c r="AV279" s="900">
        <f>IF($AK279="n/a",1.03*AU279,IF($AK279&lt;0,1.01*AU279,IF($AK279&gt;10,1.1*AU279,(1+$AK279/100)*AU279)))</f>
        <v>1.4356765278598003</v>
      </c>
      <c r="AW279" s="663">
        <f>SUM(AR279:AV279)</f>
        <v>6.7722274565198006</v>
      </c>
      <c r="AX279" s="761">
        <f>AW279/I279*100</f>
        <v>31.208421458616591</v>
      </c>
      <c r="AY279" s="742">
        <v>0.69</v>
      </c>
      <c r="AZ279" s="896">
        <v>23.189999999999998</v>
      </c>
      <c r="BA279" s="896">
        <v>-29.18</v>
      </c>
      <c r="BB279" s="896">
        <v>6.35</v>
      </c>
      <c r="BC279" s="896">
        <v>-14.37</v>
      </c>
      <c r="BE279" s="635">
        <v>2014</v>
      </c>
      <c r="BF279" s="912">
        <f>IF(BE279&gt;2008,0,IF(BE279&gt;2001,1,IF(BE279&gt;1990,2,IF(BE279&gt;1980,3,IF(BE279&gt;1973,4,IF(BE279&gt;1970,5,IF(BE279&gt;1960,6,IF(BE279&gt;1958,7,IF(BE279&gt;1953,8,9)))))))))</f>
        <v>0</v>
      </c>
      <c r="BG279" s="896">
        <v>1.3</v>
      </c>
    </row>
    <row r="280" spans="1:59" ht="11.25" customHeight="1" x14ac:dyDescent="0.2">
      <c r="A280" s="885" t="s">
        <v>1223</v>
      </c>
      <c r="B280" s="889" t="s">
        <v>1224</v>
      </c>
      <c r="C280" s="946" t="s">
        <v>123</v>
      </c>
      <c r="D280" s="946" t="s">
        <v>4362</v>
      </c>
      <c r="E280" s="746">
        <v>13</v>
      </c>
      <c r="F280" s="1185">
        <v>281</v>
      </c>
      <c r="G280" s="1197" t="s">
        <v>106</v>
      </c>
      <c r="H280" s="1197" t="s">
        <v>106</v>
      </c>
      <c r="I280" s="888">
        <v>139.63999999999999</v>
      </c>
      <c r="J280" s="663">
        <f>(M280/I280)*100</f>
        <v>0.74477227155542836</v>
      </c>
      <c r="K280" s="891">
        <v>0.26</v>
      </c>
      <c r="L280" s="901">
        <v>4</v>
      </c>
      <c r="M280" s="654">
        <f>K280*L280</f>
        <v>1.04</v>
      </c>
      <c r="N280" s="884" t="s">
        <v>151</v>
      </c>
      <c r="O280" s="747">
        <v>0.25</v>
      </c>
      <c r="P280" s="875">
        <v>43992</v>
      </c>
      <c r="Q280" s="875">
        <v>44007</v>
      </c>
      <c r="R280" s="654">
        <f>(K280-O280)/O280*100</f>
        <v>4.0000000000000036</v>
      </c>
      <c r="S280" s="714">
        <f>IF(INDEX(Historical!$D$7:$D$1277,MATCH(B280,Historical!$B$7:$B$1301,0))=0,"n/a",(INDEX(Historical!$C$7:$C$1279,MATCH(B280,Historical!$B$7:$B$1301,0))/INDEX(Historical!$D$7:$D$1277,MATCH(B280,Historical!$B$7:$B$1301,0))-1)*100)</f>
        <v>4.2105263157894868</v>
      </c>
      <c r="T280" s="714">
        <f>IF(INDEX(Historical!$F$7:$F$1270,MATCH(B280,Historical!$B$7:$B$1301,0))=0,"n/a",((INDEX(Historical!$C$7:$C$1279,MATCH(B280,Historical!$B$7:$B$1301,0))/INDEX(Historical!$F$7:$F$1270,MATCH(B280,Historical!$B$7:$B$1301,0)))^(1/3)-1)*100)</f>
        <v>4.4011575622509014</v>
      </c>
      <c r="U280" s="714">
        <f>IF(INDEX(Historical!$H$7:$H$1270,MATCH(B280,Historical!$B$7:$B$1301,0))=0,"n/a",((INDEX(Historical!$C$7:$C$1279,MATCH(B280,Historical!$B$7:$B$1301,0))/INDEX(Historical!$H$7:$H$1270,MATCH(B280,Historical!$B$7:$B$1301,0)))^(1/5)-1)*100)</f>
        <v>4.8837286784054301</v>
      </c>
      <c r="V280" s="714">
        <f>IF(INDEX(Historical!$O$7:$O$1270,MATCH(B280,Historical!$B$7:$B$1301,0))=0,"n/a",((INDEX(Historical!$C$7:$C$1279,MATCH(B280,Historical!$B$7:$B$1301,0))/INDEX(Historical!$O$7:$O$1270,MATCH(B280,Historical!$B$7:$B$1301,0)))^(1/10)-1)*100)</f>
        <v>14.672147799502056</v>
      </c>
      <c r="W280" s="715">
        <f>IF(OR(U280&lt;=0,U280="n/a",V280&lt;=0,V280="n/a"),"n/a",U280/V280)</f>
        <v>0.33285710757161091</v>
      </c>
      <c r="X280" s="716" t="str">
        <f>IF(OR(AJ280&lt;=0,AJ280="n/a",U280&lt;=0,U280="n/a"),"n/a",U280/AJ280)</f>
        <v>n/a</v>
      </c>
      <c r="Y280" s="889" t="s">
        <v>1225</v>
      </c>
      <c r="Z280" s="663">
        <f>IF(OR(AC280&lt;0.01,AC280="n/a"),"n/a",M280/AC280*100)</f>
        <v>109.47368421052633</v>
      </c>
      <c r="AA280" s="900">
        <f>IF(OR(AC280&lt;0.01,AC280="n/a"),"n/a",I280/AC280)</f>
        <v>146.98947368421051</v>
      </c>
      <c r="AB280" s="901">
        <v>12</v>
      </c>
      <c r="AC280" s="879">
        <v>0.95</v>
      </c>
      <c r="AD280" s="879">
        <v>18.97</v>
      </c>
      <c r="AE280" s="879">
        <v>29.19</v>
      </c>
      <c r="AF280" s="879">
        <v>5.4</v>
      </c>
      <c r="AG280" s="879" t="s">
        <v>136</v>
      </c>
      <c r="AH280" s="879">
        <v>14.899999999999999</v>
      </c>
      <c r="AI280" s="879">
        <v>6.5</v>
      </c>
      <c r="AJ280" s="879">
        <v>-2.8899999999999997</v>
      </c>
      <c r="AK280" s="879">
        <v>7.6700000000000008</v>
      </c>
      <c r="AL280" s="892">
        <v>26340</v>
      </c>
      <c r="AM280" s="886">
        <v>0.77</v>
      </c>
      <c r="AN280" s="879" t="s">
        <v>136</v>
      </c>
      <c r="AO280" s="753">
        <f>IF(U280="n/a","n/a",IF(AA280&lt;0,"n/a",IF(AA280="n/a","n/a",J280+U280-AA280)))</f>
        <v>-141.36097273424966</v>
      </c>
      <c r="AP280" s="754">
        <f>IF(U280="n/a","n/a",J280+U280)</f>
        <v>5.6285009499608583</v>
      </c>
      <c r="AQ280" s="902">
        <f>IF(OR(AC280&lt;0.01,AF280="n/a"),"n/a",(I280/SQRT(22.5*AC280*(I280/AF280))-1)*100)</f>
        <v>493.94842944661895</v>
      </c>
      <c r="AR280" s="663">
        <f>INDEX(Historical!$C$7:$C$1279,MATCH(B280,Historical!$B$7:$B$1301,0))*IF(AH280="n/a",1.03,IF(AH280&lt;0,1.01,IF(AH280&gt;10,1.1,(1+AH280/100))))</f>
        <v>1.089</v>
      </c>
      <c r="AS280" s="900">
        <f>IF($AI280="n/a",1.03*AR280,IF($AI280&lt;0,1.01*AR280,IF($AI280&gt;10,1.1*AR280,(1+$AI280/100)*AR280)))</f>
        <v>1.1597849999999998</v>
      </c>
      <c r="AT280" s="900">
        <f>IF($AK280="n/a",1.03*AS280,IF($AK280&lt;0,1.01*AS280,IF($AK280&gt;10,1.1*AS280,(1+$AK280/100)*AS280)))</f>
        <v>1.2487405094999999</v>
      </c>
      <c r="AU280" s="900">
        <f>IF($AK280="n/a",1.03*AT280,IF($AK280&lt;0,1.01*AT280,IF($AK280&gt;10,1.1*AT280,(1+$AK280/100)*AT280)))</f>
        <v>1.3445189065786498</v>
      </c>
      <c r="AV280" s="900">
        <f>IF($AK280="n/a",1.03*AU280,IF($AK280&lt;0,1.01*AU280,IF($AK280&gt;10,1.1*AU280,(1+$AK280/100)*AU280)))</f>
        <v>1.4476435067132323</v>
      </c>
      <c r="AW280" s="663">
        <f>SUM(AR280:AV280)</f>
        <v>6.2896879227918827</v>
      </c>
      <c r="AX280" s="761">
        <f>AW280/I280*100</f>
        <v>4.5042165015696671</v>
      </c>
      <c r="AY280" s="948" t="s">
        <v>136</v>
      </c>
      <c r="AZ280" s="886">
        <v>80.930000000000007</v>
      </c>
      <c r="BA280" s="886">
        <v>-8.5500000000000007</v>
      </c>
      <c r="BB280" s="886">
        <v>1.79</v>
      </c>
      <c r="BC280" s="886">
        <v>25.419999999999998</v>
      </c>
      <c r="BE280" s="635">
        <v>2008</v>
      </c>
      <c r="BF280" s="912">
        <f>IF(BE280&gt;2008,0,IF(BE280&gt;2001,1,IF(BE280&gt;1990,2,IF(BE280&gt;1980,3,IF(BE280&gt;1973,4,IF(BE280&gt;1970,5,IF(BE280&gt;1960,6,IF(BE280&gt;1958,7,IF(BE280&gt;1953,8,9)))))))))</f>
        <v>1</v>
      </c>
      <c r="BG280" s="896" t="s">
        <v>136</v>
      </c>
    </row>
    <row r="281" spans="1:59" ht="11.25" customHeight="1" x14ac:dyDescent="0.2">
      <c r="A281" s="885" t="s">
        <v>1200</v>
      </c>
      <c r="B281" s="889" t="s">
        <v>1201</v>
      </c>
      <c r="C281" s="946" t="s">
        <v>4325</v>
      </c>
      <c r="D281" s="946" t="s">
        <v>4326</v>
      </c>
      <c r="E281" s="746">
        <v>8</v>
      </c>
      <c r="F281" s="1185">
        <v>581</v>
      </c>
      <c r="G281" s="1197" t="s">
        <v>37</v>
      </c>
      <c r="H281" s="1197" t="s">
        <v>37</v>
      </c>
      <c r="I281" s="888">
        <v>38.44</v>
      </c>
      <c r="J281" s="663">
        <f>(M281/I281)*100</f>
        <v>2.6014568158168578</v>
      </c>
      <c r="K281" s="891">
        <v>0.25</v>
      </c>
      <c r="L281" s="901">
        <v>4</v>
      </c>
      <c r="M281" s="654">
        <f>K281*L281</f>
        <v>1</v>
      </c>
      <c r="N281" s="884" t="s">
        <v>218</v>
      </c>
      <c r="O281" s="747">
        <v>0.23</v>
      </c>
      <c r="P281" s="875">
        <v>43920</v>
      </c>
      <c r="Q281" s="875">
        <v>43941</v>
      </c>
      <c r="R281" s="654">
        <f>(K281-O281)/O281*100</f>
        <v>8.6956521739130395</v>
      </c>
      <c r="S281" s="714">
        <f>IF(INDEX(Historical!$D$7:$D$1277,MATCH(B281,Historical!$B$7:$B$1301,0))=0,"n/a",(INDEX(Historical!$C$7:$C$1279,MATCH(B281,Historical!$B$7:$B$1301,0))/INDEX(Historical!$D$7:$D$1277,MATCH(B281,Historical!$B$7:$B$1301,0))-1)*100)</f>
        <v>5.0347222222222099</v>
      </c>
      <c r="T281" s="714">
        <f>IF(INDEX(Historical!$F$7:$F$1270,MATCH(B281,Historical!$B$7:$B$1301,0))=0,"n/a",((INDEX(Historical!$C$7:$C$1279,MATCH(B281,Historical!$B$7:$B$1301,0))/INDEX(Historical!$F$7:$F$1270,MATCH(B281,Historical!$B$7:$B$1301,0)))^(1/3)-1)*100)</f>
        <v>9.1954691461346485</v>
      </c>
      <c r="U281" s="714">
        <f>IF(INDEX(Historical!$H$7:$H$1270,MATCH(B281,Historical!$B$7:$B$1301,0))=0,"n/a",((INDEX(Historical!$C$7:$C$1279,MATCH(B281,Historical!$B$7:$B$1301,0))/INDEX(Historical!$H$7:$H$1270,MATCH(B281,Historical!$B$7:$B$1301,0)))^(1/5)-1)*100)</f>
        <v>18.340656785304475</v>
      </c>
      <c r="V281" s="714">
        <f>IF(INDEX(Historical!$O$7:$O$1270,MATCH(B281,Historical!$B$7:$B$1301,0))=0,"n/a",((INDEX(Historical!$C$7:$C$1279,MATCH(B281,Historical!$B$7:$B$1301,0))/INDEX(Historical!$O$7:$O$1270,MATCH(B281,Historical!$B$7:$B$1301,0)))^(1/10)-1)*100)</f>
        <v>13.76028266674394</v>
      </c>
      <c r="W281" s="715">
        <f>IF(OR(U281&lt;=0,U281="n/a",V281&lt;=0,V281="n/a"),"n/a",U281/V281)</f>
        <v>1.332869188045857</v>
      </c>
      <c r="X281" s="716">
        <f>IF(OR(AJ281&lt;=0,AJ281="n/a",U281&lt;=0,U281="n/a"),"n/a",U281/AJ281)</f>
        <v>0.30516899809158865</v>
      </c>
      <c r="Y281" s="890"/>
      <c r="Z281" s="663">
        <f>IF(OR(AC281&lt;0.01,AC281="n/a"),"n/a",M281/AC281*100)</f>
        <v>49.751243781094537</v>
      </c>
      <c r="AA281" s="900">
        <f>IF(OR(AC281&lt;0.01,AC281="n/a"),"n/a",I281/AC281)</f>
        <v>19.124378109452739</v>
      </c>
      <c r="AB281" s="901">
        <v>12</v>
      </c>
      <c r="AC281" s="879">
        <v>2.0099999999999998</v>
      </c>
      <c r="AD281" s="879">
        <v>1.88</v>
      </c>
      <c r="AE281" s="879">
        <v>10.98</v>
      </c>
      <c r="AF281" s="879">
        <v>2.74</v>
      </c>
      <c r="AG281" s="879">
        <v>14.899999999999999</v>
      </c>
      <c r="AH281" s="879">
        <v>43.5</v>
      </c>
      <c r="AI281" s="879">
        <v>-6.97</v>
      </c>
      <c r="AJ281" s="879">
        <v>60.099999999999994</v>
      </c>
      <c r="AK281" s="879">
        <v>10</v>
      </c>
      <c r="AL281" s="892">
        <v>4740</v>
      </c>
      <c r="AM281" s="886">
        <v>0.5</v>
      </c>
      <c r="AN281" s="879">
        <v>0.94</v>
      </c>
      <c r="AO281" s="753">
        <f>IF(U281="n/a","n/a",IF(AA281&lt;0,"n/a",IF(AA281="n/a","n/a",J281+U281-AA281)))</f>
        <v>1.8177354916685928</v>
      </c>
      <c r="AP281" s="754">
        <f>IF(U281="n/a","n/a",J281+U281)</f>
        <v>20.942113601121331</v>
      </c>
      <c r="AQ281" s="902">
        <f>IF(OR(AC281&lt;0.01,AF281="n/a"),"n/a",(I281/SQRT(22.5*AC281*(I281/AF281))-1)*100)</f>
        <v>52.608134368752893</v>
      </c>
      <c r="AR281" s="663">
        <f>INDEX(Historical!$C$7:$C$1279,MATCH(B281,Historical!$B$7:$B$1301,0))*IF(AH281="n/a",1.03,IF(AH281&lt;0,1.01,IF(AH281&gt;10,1.1,(1+AH281/100))))</f>
        <v>0.99825000000000008</v>
      </c>
      <c r="AS281" s="900">
        <f>IF($AI281="n/a",1.03*AR281,IF($AI281&lt;0,1.01*AR281,IF($AI281&gt;10,1.1*AR281,(1+$AI281/100)*AR281)))</f>
        <v>1.0082325000000001</v>
      </c>
      <c r="AT281" s="900">
        <f>IF($AK281="n/a",1.03*AS281,IF($AK281&lt;0,1.01*AS281,IF($AK281&gt;10,1.1*AS281,(1+$AK281/100)*AS281)))</f>
        <v>1.1090557500000002</v>
      </c>
      <c r="AU281" s="900">
        <f>IF($AK281="n/a",1.03*AT281,IF($AK281&lt;0,1.01*AT281,IF($AK281&gt;10,1.1*AT281,(1+$AK281/100)*AT281)))</f>
        <v>1.2199613250000003</v>
      </c>
      <c r="AV281" s="900">
        <f>IF($AK281="n/a",1.03*AU281,IF($AK281&lt;0,1.01*AU281,IF($AK281&gt;10,1.1*AU281,(1+$AK281/100)*AU281)))</f>
        <v>1.3419574575000004</v>
      </c>
      <c r="AW281" s="663">
        <f>SUM(AR281:AV281)</f>
        <v>5.6774570325000004</v>
      </c>
      <c r="AX281" s="761">
        <f>AW281/I281*100</f>
        <v>14.769659293704477</v>
      </c>
      <c r="AY281" s="948">
        <v>0.87</v>
      </c>
      <c r="AZ281" s="886">
        <v>48.47</v>
      </c>
      <c r="BA281" s="886">
        <v>-16.650000000000002</v>
      </c>
      <c r="BB281" s="886">
        <v>3.2800000000000002</v>
      </c>
      <c r="BC281" s="886">
        <v>-1.92</v>
      </c>
      <c r="BE281" s="635">
        <v>2013</v>
      </c>
      <c r="BF281" s="912">
        <f>IF(BE281&gt;2008,0,IF(BE281&gt;2001,1,IF(BE281&gt;1990,2,IF(BE281&gt;1980,3,IF(BE281&gt;1973,4,IF(BE281&gt;1970,5,IF(BE281&gt;1960,6,IF(BE281&gt;1958,7,IF(BE281&gt;1953,8,9)))))))))</f>
        <v>0</v>
      </c>
      <c r="BG281" s="896">
        <v>7.3999999999999995</v>
      </c>
    </row>
    <row r="282" spans="1:59" ht="11.25" customHeight="1" x14ac:dyDescent="0.2">
      <c r="A282" s="895" t="s">
        <v>4146</v>
      </c>
      <c r="B282" s="607" t="s">
        <v>4147</v>
      </c>
      <c r="C282" s="946" t="s">
        <v>108</v>
      </c>
      <c r="D282" s="946" t="s">
        <v>4345</v>
      </c>
      <c r="E282" s="746">
        <v>5</v>
      </c>
      <c r="F282" s="1185">
        <v>739</v>
      </c>
      <c r="G282" s="1176" t="s">
        <v>106</v>
      </c>
      <c r="H282" s="1176" t="s">
        <v>106</v>
      </c>
      <c r="I282" s="888">
        <v>25.9</v>
      </c>
      <c r="J282" s="663">
        <f>(M282/I282)*100</f>
        <v>4.6332046332046328</v>
      </c>
      <c r="K282" s="891">
        <v>0.3</v>
      </c>
      <c r="L282" s="901">
        <v>4</v>
      </c>
      <c r="M282" s="654">
        <f>K282*L282</f>
        <v>1.2</v>
      </c>
      <c r="N282" s="884" t="s">
        <v>441</v>
      </c>
      <c r="O282" s="747">
        <v>0.27</v>
      </c>
      <c r="P282" s="880">
        <v>43587</v>
      </c>
      <c r="Q282" s="880">
        <v>43607</v>
      </c>
      <c r="R282" s="654">
        <f>(K282-O282)/O282*100</f>
        <v>11.1111111111111</v>
      </c>
      <c r="S282" s="714">
        <f>IF(INDEX(Historical!$D$7:$D$1277,MATCH(B282,Historical!$B$7:$B$1301,0))=0,"n/a",(INDEX(Historical!$C$7:$C$1279,MATCH(B282,Historical!$B$7:$B$1301,0))/INDEX(Historical!$D$7:$D$1277,MATCH(B282,Historical!$B$7:$B$1301,0))-1)*100)</f>
        <v>11.428571428571409</v>
      </c>
      <c r="T282" s="714">
        <f>IF(INDEX(Historical!$F$7:$F$1270,MATCH(B282,Historical!$B$7:$B$1301,0))=0,"n/a",((INDEX(Historical!$C$7:$C$1279,MATCH(B282,Historical!$B$7:$B$1301,0))/INDEX(Historical!$F$7:$F$1270,MATCH(B282,Historical!$B$7:$B$1301,0)))^(1/3)-1)*100)</f>
        <v>12.578986986831463</v>
      </c>
      <c r="U282" s="714">
        <f>IF(INDEX(Historical!$H$7:$H$1270,MATCH(B282,Historical!$B$7:$B$1301,0))=0,"n/a",((INDEX(Historical!$C$7:$C$1279,MATCH(B282,Historical!$B$7:$B$1301,0))/INDEX(Historical!$H$7:$H$1270,MATCH(B282,Historical!$B$7:$B$1301,0)))^(1/5)-1)*100)</f>
        <v>11.464196522477677</v>
      </c>
      <c r="V282" s="714">
        <f>IF(INDEX(Historical!$O$7:$O$1270,MATCH(B282,Historical!$B$7:$B$1301,0))=0,"n/a",((INDEX(Historical!$C$7:$C$1279,MATCH(B282,Historical!$B$7:$B$1301,0))/INDEX(Historical!$O$7:$O$1270,MATCH(B282,Historical!$B$7:$B$1301,0)))^(1/10)-1)*100)</f>
        <v>0.80363905839886396</v>
      </c>
      <c r="W282" s="715">
        <f>IF(OR(U282&lt;=0,U282="n/a",V282&lt;=0,V282="n/a"),"n/a",U282/V282)</f>
        <v>14.265355077836125</v>
      </c>
      <c r="X282" s="716" t="str">
        <f>IF(OR(AJ282&lt;=0,AJ282="n/a",U282&lt;=0,U282="n/a"),"n/a",U282/AJ282)</f>
        <v>n/a</v>
      </c>
      <c r="Y282" s="890"/>
      <c r="Z282" s="663">
        <f>IF(OR(AC282&lt;0.01,AC282="n/a"),"n/a",M282/AC282*100)</f>
        <v>36.036036036036037</v>
      </c>
      <c r="AA282" s="900">
        <f>IF(OR(AC282&lt;0.01,AC282="n/a"),"n/a",I282/AC282)</f>
        <v>7.7777777777777768</v>
      </c>
      <c r="AB282" s="901">
        <v>12</v>
      </c>
      <c r="AC282" s="879">
        <v>3.33</v>
      </c>
      <c r="AD282" s="879" t="s">
        <v>136</v>
      </c>
      <c r="AE282" s="879">
        <v>2.02</v>
      </c>
      <c r="AF282" s="879">
        <v>0.89</v>
      </c>
      <c r="AG282" s="879">
        <v>11.65</v>
      </c>
      <c r="AH282" s="879" t="s">
        <v>136</v>
      </c>
      <c r="AI282" s="879" t="s">
        <v>136</v>
      </c>
      <c r="AJ282" s="879" t="s">
        <v>136</v>
      </c>
      <c r="AK282" s="879" t="s">
        <v>136</v>
      </c>
      <c r="AL282" s="892">
        <v>114.6</v>
      </c>
      <c r="AM282" s="886">
        <v>4.1399999999999997</v>
      </c>
      <c r="AN282" s="879" t="s">
        <v>136</v>
      </c>
      <c r="AO282" s="753">
        <f>IF(U282="n/a","n/a",IF(AA282&lt;0,"n/a",IF(AA282="n/a","n/a",J282+U282-AA282)))</f>
        <v>8.3196233779045325</v>
      </c>
      <c r="AP282" s="754">
        <f>IF(U282="n/a","n/a",J282+U282)</f>
        <v>16.097401155682309</v>
      </c>
      <c r="AQ282" s="902">
        <f>IF(OR(AC282&lt;0.01,AF282="n/a"),"n/a",(I282/SQRT(22.5*AC282*(I282/AF282))-1)*100)</f>
        <v>-44.533404558450286</v>
      </c>
      <c r="AR282" s="663">
        <f>INDEX(Historical!$C$7:$C$1279,MATCH(B282,Historical!$B$7:$B$1301,0))*IF(AH282="n/a",1.03,IF(AH282&lt;0,1.01,IF(AH282&gt;10,1.1,(1+AH282/100))))</f>
        <v>1.2051000000000001</v>
      </c>
      <c r="AS282" s="900">
        <f>IF($AI282="n/a",1.03*AR282,IF($AI282&lt;0,1.01*AR282,IF($AI282&gt;10,1.1*AR282,(1+$AI282/100)*AR282)))</f>
        <v>1.2412530000000002</v>
      </c>
      <c r="AT282" s="900">
        <f>IF($AK282="n/a",1.03*AS282,IF($AK282&lt;0,1.01*AS282,IF($AK282&gt;10,1.1*AS282,(1+$AK282/100)*AS282)))</f>
        <v>1.2784905900000001</v>
      </c>
      <c r="AU282" s="900">
        <f>IF($AK282="n/a",1.03*AT282,IF($AK282&lt;0,1.01*AT282,IF($AK282&gt;10,1.1*AT282,(1+$AK282/100)*AT282)))</f>
        <v>1.3168453077000002</v>
      </c>
      <c r="AV282" s="900">
        <f>IF($AK282="n/a",1.03*AU282,IF($AK282&lt;0,1.01*AU282,IF($AK282&gt;10,1.1*AU282,(1+$AK282/100)*AU282)))</f>
        <v>1.3563506669310001</v>
      </c>
      <c r="AW282" s="663">
        <f>SUM(AR282:AV282)</f>
        <v>6.3980395646310004</v>
      </c>
      <c r="AX282" s="761">
        <f>AW282/I282*100</f>
        <v>24.702855461895755</v>
      </c>
      <c r="AY282" s="948">
        <v>0.67</v>
      </c>
      <c r="AZ282" s="886">
        <v>27.775037000493331</v>
      </c>
      <c r="BA282" s="886">
        <v>-34.263959390862944</v>
      </c>
      <c r="BB282" s="886">
        <v>2.0890815924319961</v>
      </c>
      <c r="BC282" s="886">
        <v>-14.690382081686437</v>
      </c>
      <c r="BE282" s="635">
        <v>2015</v>
      </c>
      <c r="BF282" s="912">
        <f>IF(BE282&gt;2008,0,IF(BE282&gt;2001,1,IF(BE282&gt;1990,2,IF(BE282&gt;1980,3,IF(BE282&gt;1973,4,IF(BE282&gt;1970,5,IF(BE282&gt;1960,6,IF(BE282&gt;1958,7,IF(BE282&gt;1953,8,9)))))))))</f>
        <v>0</v>
      </c>
      <c r="BG282" s="896">
        <v>1.18</v>
      </c>
    </row>
    <row r="283" spans="1:59" ht="11.25" customHeight="1" x14ac:dyDescent="0.2">
      <c r="A283" s="885" t="s">
        <v>1210</v>
      </c>
      <c r="B283" s="889" t="s">
        <v>1211</v>
      </c>
      <c r="C283" s="946" t="s">
        <v>108</v>
      </c>
      <c r="D283" s="946" t="s">
        <v>4345</v>
      </c>
      <c r="E283" s="746">
        <v>9</v>
      </c>
      <c r="F283" s="1185">
        <v>498</v>
      </c>
      <c r="G283" s="1185" t="s">
        <v>106</v>
      </c>
      <c r="H283" s="1185" t="s">
        <v>106</v>
      </c>
      <c r="I283" s="888">
        <v>105.99</v>
      </c>
      <c r="J283" s="663">
        <f>(M283/I283)*100</f>
        <v>0.75478818756486465</v>
      </c>
      <c r="K283" s="891">
        <v>0.2</v>
      </c>
      <c r="L283" s="901">
        <v>4</v>
      </c>
      <c r="M283" s="654">
        <f>K283*L283</f>
        <v>0.8</v>
      </c>
      <c r="N283" s="884" t="s">
        <v>692</v>
      </c>
      <c r="O283" s="747">
        <v>0.19</v>
      </c>
      <c r="P283" s="875">
        <v>43950</v>
      </c>
      <c r="Q283" s="875">
        <v>43965</v>
      </c>
      <c r="R283" s="654">
        <f>(K283-O283)/O283*100</f>
        <v>5.2631578947368469</v>
      </c>
      <c r="S283" s="714">
        <f>IF(INDEX(Historical!$D$7:$D$1277,MATCH(B283,Historical!$B$7:$B$1301,0))=0,"n/a",(INDEX(Historical!$C$7:$C$1279,MATCH(B283,Historical!$B$7:$B$1301,0))/INDEX(Historical!$D$7:$D$1277,MATCH(B283,Historical!$B$7:$B$1301,0))-1)*100)</f>
        <v>5.6338028169014231</v>
      </c>
      <c r="T283" s="714">
        <f>IF(INDEX(Historical!$F$7:$F$1270,MATCH(B283,Historical!$B$7:$B$1301,0))=0,"n/a",((INDEX(Historical!$C$7:$C$1279,MATCH(B283,Historical!$B$7:$B$1301,0))/INDEX(Historical!$F$7:$F$1270,MATCH(B283,Historical!$B$7:$B$1301,0)))^(1/3)-1)*100)</f>
        <v>5.983983294832651</v>
      </c>
      <c r="U283" s="714">
        <f>IF(INDEX(Historical!$H$7:$H$1270,MATCH(B283,Historical!$B$7:$B$1301,0))=0,"n/a",((INDEX(Historical!$C$7:$C$1279,MATCH(B283,Historical!$B$7:$B$1301,0))/INDEX(Historical!$H$7:$H$1270,MATCH(B283,Historical!$B$7:$B$1301,0)))^(1/5)-1)*100)</f>
        <v>6.790716584560208</v>
      </c>
      <c r="V283" s="714" t="str">
        <f>IF(INDEX(Historical!$O$7:$O$1270,MATCH(B283,Historical!$B$7:$B$1301,0))=0,"n/a",((INDEX(Historical!$C$7:$C$1279,MATCH(B283,Historical!$B$7:$B$1301,0))/INDEX(Historical!$O$7:$O$1270,MATCH(B283,Historical!$B$7:$B$1301,0)))^(1/10)-1)*100)</f>
        <v>n/a</v>
      </c>
      <c r="W283" s="715" t="str">
        <f>IF(OR(U283&lt;=0,U283="n/a",V283&lt;=0,V283="n/a"),"n/a",U283/V283)</f>
        <v>n/a</v>
      </c>
      <c r="X283" s="716">
        <f>IF(OR(AJ283&lt;=0,AJ283="n/a",U283&lt;=0,U283="n/a"),"n/a",U283/AJ283)</f>
        <v>0.61177626887929804</v>
      </c>
      <c r="Y283" s="676"/>
      <c r="Z283" s="663">
        <f>IF(OR(AC283&lt;0.01,AC283="n/a"),"n/a",M283/AC283*100)</f>
        <v>15.594541910331387</v>
      </c>
      <c r="AA283" s="900">
        <f>IF(OR(AC283&lt;0.01,AC283="n/a"),"n/a",I283/AC283)</f>
        <v>20.660818713450293</v>
      </c>
      <c r="AB283" s="901">
        <v>12</v>
      </c>
      <c r="AC283" s="879">
        <v>5.13</v>
      </c>
      <c r="AD283" s="879">
        <v>3.94</v>
      </c>
      <c r="AE283" s="879">
        <v>5.0999999999999996</v>
      </c>
      <c r="AF283" s="879">
        <v>1.95</v>
      </c>
      <c r="AG283" s="879">
        <v>10.100000000000001</v>
      </c>
      <c r="AH283" s="879">
        <v>8.1</v>
      </c>
      <c r="AI283" s="879">
        <v>7.7799999999999994</v>
      </c>
      <c r="AJ283" s="879">
        <v>11.1</v>
      </c>
      <c r="AK283" s="879">
        <v>5.2</v>
      </c>
      <c r="AL283" s="892">
        <v>18800</v>
      </c>
      <c r="AM283" s="886">
        <v>0.4</v>
      </c>
      <c r="AN283" s="879">
        <v>0.19</v>
      </c>
      <c r="AO283" s="753">
        <f>IF(U283="n/a","n/a",IF(AA283&lt;0,"n/a",IF(AA283="n/a","n/a",J283+U283-AA283)))</f>
        <v>-13.115313941325221</v>
      </c>
      <c r="AP283" s="754">
        <f>IF(U283="n/a","n/a",J283+U283)</f>
        <v>7.5455047721250725</v>
      </c>
      <c r="AQ283" s="902">
        <f>IF(OR(AC283&lt;0.01,AF283="n/a"),"n/a",(I283/SQRT(22.5*AC283*(I283/AF283))-1)*100)</f>
        <v>33.813463018450605</v>
      </c>
      <c r="AR283" s="663">
        <f>INDEX(Historical!$C$7:$C$1279,MATCH(B283,Historical!$B$7:$B$1301,0))*IF(AH283="n/a",1.03,IF(AH283&lt;0,1.01,IF(AH283&gt;10,1.1,(1+AH283/100))))</f>
        <v>0.81074999999999997</v>
      </c>
      <c r="AS283" s="900">
        <f>IF($AI283="n/a",1.03*AR283,IF($AI283&lt;0,1.01*AR283,IF($AI283&gt;10,1.1*AR283,(1+$AI283/100)*AR283)))</f>
        <v>0.87382635000000008</v>
      </c>
      <c r="AT283" s="900">
        <f>IF($AK283="n/a",1.03*AS283,IF($AK283&lt;0,1.01*AS283,IF($AK283&gt;10,1.1*AS283,(1+$AK283/100)*AS283)))</f>
        <v>0.91926532020000018</v>
      </c>
      <c r="AU283" s="900">
        <f>IF($AK283="n/a",1.03*AT283,IF($AK283&lt;0,1.01*AT283,IF($AK283&gt;10,1.1*AT283,(1+$AK283/100)*AT283)))</f>
        <v>0.96706711685040025</v>
      </c>
      <c r="AV283" s="900">
        <f>IF($AK283="n/a",1.03*AU283,IF($AK283&lt;0,1.01*AU283,IF($AK283&gt;10,1.1*AU283,(1+$AK283/100)*AU283)))</f>
        <v>1.0173546069266211</v>
      </c>
      <c r="AW283" s="663">
        <f>SUM(AR283:AV283)</f>
        <v>4.5882633939770212</v>
      </c>
      <c r="AX283" s="761">
        <f>AW283/I283*100</f>
        <v>4.328958764012663</v>
      </c>
      <c r="AY283" s="948">
        <v>1.17</v>
      </c>
      <c r="AZ283" s="886">
        <v>51.28</v>
      </c>
      <c r="BA283" s="886">
        <v>-15.290000000000001</v>
      </c>
      <c r="BB283" s="886">
        <v>0.79</v>
      </c>
      <c r="BC283" s="886">
        <v>1.01</v>
      </c>
      <c r="BE283" s="635">
        <v>2012</v>
      </c>
      <c r="BF283" s="912">
        <f>IF(BE283&gt;2008,0,IF(BE283&gt;2001,1,IF(BE283&gt;1990,2,IF(BE283&gt;1980,3,IF(BE283&gt;1973,4,IF(BE283&gt;1970,5,IF(BE283&gt;1960,6,IF(BE283&gt;1958,7,IF(BE283&gt;1953,8,9)))))))))</f>
        <v>0</v>
      </c>
      <c r="BG283" s="896">
        <v>0.8</v>
      </c>
    </row>
    <row r="284" spans="1:59" ht="11.25" customHeight="1" x14ac:dyDescent="0.2">
      <c r="A284" s="885" t="s">
        <v>1204</v>
      </c>
      <c r="B284" s="889" t="s">
        <v>1205</v>
      </c>
      <c r="C284" s="946" t="s">
        <v>108</v>
      </c>
      <c r="D284" s="946" t="s">
        <v>4345</v>
      </c>
      <c r="E284" s="746">
        <v>8</v>
      </c>
      <c r="F284" s="1185">
        <v>514</v>
      </c>
      <c r="G284" s="1184" t="s">
        <v>106</v>
      </c>
      <c r="H284" s="1184" t="s">
        <v>106</v>
      </c>
      <c r="I284" s="888">
        <v>27.57</v>
      </c>
      <c r="J284" s="663">
        <f>(M284/I284)*100</f>
        <v>3.7722161770039895</v>
      </c>
      <c r="K284" s="891">
        <v>0.26</v>
      </c>
      <c r="L284" s="901">
        <v>4</v>
      </c>
      <c r="M284" s="654">
        <f>K284*L284</f>
        <v>1.04</v>
      </c>
      <c r="N284" s="884" t="s">
        <v>592</v>
      </c>
      <c r="O284" s="747">
        <v>0.22</v>
      </c>
      <c r="P284" s="880">
        <v>43602</v>
      </c>
      <c r="Q284" s="880">
        <v>43637</v>
      </c>
      <c r="R284" s="654">
        <f>(K284-O284)/O284*100</f>
        <v>18.181818181818183</v>
      </c>
      <c r="S284" s="714">
        <f>IF(INDEX(Historical!$D$7:$D$1277,MATCH(B284,Historical!$B$7:$B$1301,0))=0,"n/a",(INDEX(Historical!$C$7:$C$1279,MATCH(B284,Historical!$B$7:$B$1301,0))/INDEX(Historical!$D$7:$D$1277,MATCH(B284,Historical!$B$7:$B$1301,0))-1)*100)</f>
        <v>19.047619047619047</v>
      </c>
      <c r="T284" s="714">
        <f>IF(INDEX(Historical!$F$7:$F$1270,MATCH(B284,Historical!$B$7:$B$1301,0))=0,"n/a",((INDEX(Historical!$C$7:$C$1279,MATCH(B284,Historical!$B$7:$B$1301,0))/INDEX(Historical!$F$7:$F$1270,MATCH(B284,Historical!$B$7:$B$1301,0)))^(1/3)-1)*100)</f>
        <v>22.801049954679552</v>
      </c>
      <c r="U284" s="714">
        <f>IF(INDEX(Historical!$H$7:$H$1270,MATCH(B284,Historical!$B$7:$B$1301,0))=0,"n/a",((INDEX(Historical!$C$7:$C$1279,MATCH(B284,Historical!$B$7:$B$1301,0))/INDEX(Historical!$H$7:$H$1270,MATCH(B284,Historical!$B$7:$B$1301,0)))^(1/5)-1)*100)</f>
        <v>28.091526245681319</v>
      </c>
      <c r="V284" s="714">
        <f>IF(INDEX(Historical!$O$7:$O$1270,MATCH(B284,Historical!$B$7:$B$1301,0))=0,"n/a",((INDEX(Historical!$C$7:$C$1279,MATCH(B284,Historical!$B$7:$B$1301,0))/INDEX(Historical!$O$7:$O$1270,MATCH(B284,Historical!$B$7:$B$1301,0)))^(1/10)-1)*100)</f>
        <v>7.842566326180278</v>
      </c>
      <c r="W284" s="715">
        <f>IF(OR(U284&lt;=0,U284="n/a",V284&lt;=0,V284="n/a"),"n/a",U284/V284)</f>
        <v>3.5819303372552156</v>
      </c>
      <c r="X284" s="716">
        <f>IF(OR(AJ284&lt;=0,AJ284="n/a",U284&lt;=0,U284="n/a"),"n/a",U284/AJ284)</f>
        <v>1.9923068259348455</v>
      </c>
      <c r="Y284" s="890"/>
      <c r="Z284" s="663">
        <f>IF(OR(AC284&lt;0.01,AC284="n/a"),"n/a",M284/AC284*100)</f>
        <v>34.551495016611298</v>
      </c>
      <c r="AA284" s="900">
        <f>IF(OR(AC284&lt;0.01,AC284="n/a"),"n/a",I284/AC284)</f>
        <v>9.159468438538207</v>
      </c>
      <c r="AB284" s="901">
        <v>12</v>
      </c>
      <c r="AC284" s="879">
        <v>3.01</v>
      </c>
      <c r="AD284" s="879">
        <v>1.28</v>
      </c>
      <c r="AE284" s="879">
        <v>3.18</v>
      </c>
      <c r="AF284" s="879">
        <v>0.83</v>
      </c>
      <c r="AG284" s="879">
        <v>9.4</v>
      </c>
      <c r="AH284" s="879">
        <v>-0.8</v>
      </c>
      <c r="AI284" s="879">
        <v>-11.99</v>
      </c>
      <c r="AJ284" s="879">
        <v>14.099999999999998</v>
      </c>
      <c r="AK284" s="879">
        <v>7.0000000000000009</v>
      </c>
      <c r="AL284" s="892">
        <v>1520</v>
      </c>
      <c r="AM284" s="886">
        <v>1.0999999999999999</v>
      </c>
      <c r="AN284" s="879">
        <v>7.0000000000000007E-2</v>
      </c>
      <c r="AO284" s="753">
        <f>IF(U284="n/a","n/a",IF(AA284&lt;0,"n/a",IF(AA284="n/a","n/a",J284+U284-AA284)))</f>
        <v>22.7042739841471</v>
      </c>
      <c r="AP284" s="754">
        <f>IF(U284="n/a","n/a",J284+U284)</f>
        <v>31.863742422685309</v>
      </c>
      <c r="AQ284" s="902">
        <f>IF(OR(AC284&lt;0.01,AF284="n/a"),"n/a",(I284/SQRT(22.5*AC284*(I284/AF284))-1)*100)</f>
        <v>-41.872329006701072</v>
      </c>
      <c r="AR284" s="663">
        <f>INDEX(Historical!$C$7:$C$1279,MATCH(B284,Historical!$B$7:$B$1301,0))*IF(AH284="n/a",1.03,IF(AH284&lt;0,1.01,IF(AH284&gt;10,1.1,(1+AH284/100))))</f>
        <v>1.01</v>
      </c>
      <c r="AS284" s="900">
        <f>IF($AI284="n/a",1.03*AR284,IF($AI284&lt;0,1.01*AR284,IF($AI284&gt;10,1.1*AR284,(1+$AI284/100)*AR284)))</f>
        <v>1.0201</v>
      </c>
      <c r="AT284" s="900">
        <f>IF($AK284="n/a",1.03*AS284,IF($AK284&lt;0,1.01*AS284,IF($AK284&gt;10,1.1*AS284,(1+$AK284/100)*AS284)))</f>
        <v>1.091507</v>
      </c>
      <c r="AU284" s="900">
        <f>IF($AK284="n/a",1.03*AT284,IF($AK284&lt;0,1.01*AT284,IF($AK284&gt;10,1.1*AT284,(1+$AK284/100)*AT284)))</f>
        <v>1.16791249</v>
      </c>
      <c r="AV284" s="900">
        <f>IF($AK284="n/a",1.03*AU284,IF($AK284&lt;0,1.01*AU284,IF($AK284&gt;10,1.1*AU284,(1+$AK284/100)*AU284)))</f>
        <v>1.2496663643000001</v>
      </c>
      <c r="AW284" s="663">
        <f>SUM(AR284:AV284)</f>
        <v>5.5391858543000003</v>
      </c>
      <c r="AX284" s="761">
        <f>AW284/I284*100</f>
        <v>20.09135239136743</v>
      </c>
      <c r="AY284" s="948">
        <v>1.2</v>
      </c>
      <c r="AZ284" s="886">
        <v>30.17</v>
      </c>
      <c r="BA284" s="886">
        <v>-35.099999999999994</v>
      </c>
      <c r="BB284" s="886">
        <v>2.85</v>
      </c>
      <c r="BC284" s="886">
        <v>-20.49</v>
      </c>
      <c r="BE284" s="635">
        <v>2012</v>
      </c>
      <c r="BF284" s="912">
        <f>IF(BE284&gt;2008,0,IF(BE284&gt;2001,1,IF(BE284&gt;1990,2,IF(BE284&gt;1980,3,IF(BE284&gt;1973,4,IF(BE284&gt;1970,5,IF(BE284&gt;1960,6,IF(BE284&gt;1958,7,IF(BE284&gt;1953,8,9)))))))))</f>
        <v>0</v>
      </c>
      <c r="BG284" s="896">
        <v>1.3</v>
      </c>
    </row>
    <row r="285" spans="1:59" ht="11.25" customHeight="1" x14ac:dyDescent="0.2">
      <c r="A285" s="877" t="s">
        <v>230</v>
      </c>
      <c r="B285" s="889" t="s">
        <v>231</v>
      </c>
      <c r="C285" s="946" t="s">
        <v>4325</v>
      </c>
      <c r="D285" s="946" t="s">
        <v>4326</v>
      </c>
      <c r="E285" s="746">
        <v>52</v>
      </c>
      <c r="F285" s="1185">
        <v>24</v>
      </c>
      <c r="G285" s="1184" t="s">
        <v>37</v>
      </c>
      <c r="H285" s="1184" t="s">
        <v>37</v>
      </c>
      <c r="I285" s="879">
        <v>85.21</v>
      </c>
      <c r="J285" s="663">
        <f>(M285/I285)*100</f>
        <v>4.9289989437859418</v>
      </c>
      <c r="K285" s="891">
        <v>1.05</v>
      </c>
      <c r="L285" s="901">
        <v>4</v>
      </c>
      <c r="M285" s="654">
        <f>K285*L285</f>
        <v>4.2</v>
      </c>
      <c r="N285" s="884" t="s">
        <v>218</v>
      </c>
      <c r="O285" s="747">
        <v>1.02</v>
      </c>
      <c r="P285" s="875">
        <v>43728</v>
      </c>
      <c r="Q285" s="875">
        <v>43753</v>
      </c>
      <c r="R285" s="654">
        <f>(K285-O285)/O285*100</f>
        <v>2.9411764705882377</v>
      </c>
      <c r="S285" s="714">
        <f>IF(INDEX(Historical!$D$7:$D$1277,MATCH(B285,Historical!$B$7:$B$1301,0))=0,"n/a",(INDEX(Historical!$C$7:$C$1279,MATCH(B285,Historical!$B$7:$B$1301,0))/INDEX(Historical!$D$7:$D$1277,MATCH(B285,Historical!$B$7:$B$1301,0))-1)*100)</f>
        <v>2.2388059701492713</v>
      </c>
      <c r="T285" s="714">
        <f>IF(INDEX(Historical!$F$7:$F$1270,MATCH(B285,Historical!$B$7:$B$1301,0))=0,"n/a",((INDEX(Historical!$C$7:$C$1279,MATCH(B285,Historical!$B$7:$B$1301,0))/INDEX(Historical!$F$7:$F$1270,MATCH(B285,Historical!$B$7:$B$1301,0)))^(1/3)-1)*100)</f>
        <v>2.6485317509305828</v>
      </c>
      <c r="U285" s="714">
        <f>IF(INDEX(Historical!$H$7:$H$1270,MATCH(B285,Historical!$B$7:$B$1301,0))=0,"n/a",((INDEX(Historical!$C$7:$C$1279,MATCH(B285,Historical!$B$7:$B$1301,0))/INDEX(Historical!$H$7:$H$1270,MATCH(B285,Historical!$B$7:$B$1301,0)))^(1/5)-1)*100)</f>
        <v>5.0672482065731161</v>
      </c>
      <c r="V285" s="714">
        <f>IF(INDEX(Historical!$O$7:$O$1270,MATCH(B285,Historical!$B$7:$B$1301,0))=0,"n/a",((INDEX(Historical!$C$7:$C$1279,MATCH(B285,Historical!$B$7:$B$1301,0))/INDEX(Historical!$O$7:$O$1270,MATCH(B285,Historical!$B$7:$B$1301,0)))^(1/10)-1)*100)</f>
        <v>4.6453973653938663</v>
      </c>
      <c r="W285" s="715">
        <f>IF(OR(U285&lt;=0,U285="n/a",V285&lt;=0,V285="n/a"),"n/a",U285/V285)</f>
        <v>1.0908104964974257</v>
      </c>
      <c r="X285" s="716">
        <f>IF(OR(AJ285&lt;=0,AJ285="n/a",U285&lt;=0,U285="n/a"),"n/a",U285/AJ285)</f>
        <v>0.35189223656757757</v>
      </c>
      <c r="Y285" s="889"/>
      <c r="Z285" s="663">
        <f>IF(OR(AC285&lt;0.01,AC285="n/a"),"n/a",M285/AC285*100)</f>
        <v>92.920353982300895</v>
      </c>
      <c r="AA285" s="900">
        <f>IF(OR(AC285&lt;0.01,AC285="n/a"),"n/a",I285/AC285)</f>
        <v>18.851769911504427</v>
      </c>
      <c r="AB285" s="901">
        <v>12</v>
      </c>
      <c r="AC285" s="879">
        <v>4.5199999999999996</v>
      </c>
      <c r="AD285" s="879">
        <v>2.8</v>
      </c>
      <c r="AE285" s="879">
        <v>7.01</v>
      </c>
      <c r="AF285" s="879">
        <v>2.73</v>
      </c>
      <c r="AG285" s="879">
        <v>14.6</v>
      </c>
      <c r="AH285" s="879">
        <v>53</v>
      </c>
      <c r="AI285" s="879">
        <v>4.87</v>
      </c>
      <c r="AJ285" s="879">
        <v>14.399999999999999</v>
      </c>
      <c r="AK285" s="879">
        <v>6.7</v>
      </c>
      <c r="AL285" s="892">
        <v>6560</v>
      </c>
      <c r="AM285" s="886">
        <v>0.70000000000000007</v>
      </c>
      <c r="AN285" s="879">
        <v>1.89</v>
      </c>
      <c r="AO285" s="753">
        <f>IF(U285="n/a","n/a",IF(AA285&lt;0,"n/a",IF(AA285="n/a","n/a",J285+U285-AA285)))</f>
        <v>-8.8555227611453695</v>
      </c>
      <c r="AP285" s="754">
        <f>IF(U285="n/a","n/a",J285+U285)</f>
        <v>9.9962471503590571</v>
      </c>
      <c r="AQ285" s="902">
        <f>IF(OR(AC285&lt;0.01,AF285="n/a"),"n/a",(I285/SQRT(22.5*AC285*(I285/AF285))-1)*100)</f>
        <v>51.239812304692769</v>
      </c>
      <c r="AR285" s="663">
        <f>INDEX(Historical!$C$7:$C$1279,MATCH(B285,Historical!$B$7:$B$1301,0))*IF(AH285="n/a",1.03,IF(AH285&lt;0,1.01,IF(AH285&gt;10,1.1,(1+AH285/100))))</f>
        <v>4.5210000000000008</v>
      </c>
      <c r="AS285" s="900">
        <f>IF($AI285="n/a",1.03*AR285,IF($AI285&lt;0,1.01*AR285,IF($AI285&gt;10,1.1*AR285,(1+$AI285/100)*AR285)))</f>
        <v>4.7411727000000008</v>
      </c>
      <c r="AT285" s="900">
        <f>IF($AK285="n/a",1.03*AS285,IF($AK285&lt;0,1.01*AS285,IF($AK285&gt;10,1.1*AS285,(1+$AK285/100)*AS285)))</f>
        <v>5.0588312709000007</v>
      </c>
      <c r="AU285" s="900">
        <f>IF($AK285="n/a",1.03*AT285,IF($AK285&lt;0,1.01*AT285,IF($AK285&gt;10,1.1*AT285,(1+$AK285/100)*AT285)))</f>
        <v>5.3977729660503009</v>
      </c>
      <c r="AV285" s="900">
        <f>IF($AK285="n/a",1.03*AU285,IF($AK285&lt;0,1.01*AU285,IF($AK285&gt;10,1.1*AU285,(1+$AK285/100)*AU285)))</f>
        <v>5.7594237547756704</v>
      </c>
      <c r="AW285" s="663">
        <f>SUM(AR285:AV285)</f>
        <v>25.478200691725974</v>
      </c>
      <c r="AX285" s="761">
        <f>AW285/I285*100</f>
        <v>29.900481975972276</v>
      </c>
      <c r="AY285" s="948">
        <v>0.93</v>
      </c>
      <c r="AZ285" s="886">
        <v>32.910000000000004</v>
      </c>
      <c r="BA285" s="886">
        <v>-39.72</v>
      </c>
      <c r="BB285" s="886">
        <v>4.1399999999999997</v>
      </c>
      <c r="BC285" s="886">
        <v>-23.46</v>
      </c>
      <c r="BE285" s="635">
        <v>1968</v>
      </c>
      <c r="BF285" s="912">
        <f>IF(BE285&gt;2008,0,IF(BE285&gt;2001,1,IF(BE285&gt;1990,2,IF(BE285&gt;1980,3,IF(BE285&gt;1973,4,IF(BE285&gt;1970,5,IF(BE285&gt;1960,6,IF(BE285&gt;1958,7,IF(BE285&gt;1953,8,9)))))))))</f>
        <v>6</v>
      </c>
      <c r="BG285" s="896">
        <v>4.9000000000000004</v>
      </c>
    </row>
    <row r="286" spans="1:59" ht="11.25" customHeight="1" x14ac:dyDescent="0.2">
      <c r="A286" s="885" t="s">
        <v>1226</v>
      </c>
      <c r="B286" s="889" t="s">
        <v>1227</v>
      </c>
      <c r="C286" s="946" t="s">
        <v>108</v>
      </c>
      <c r="D286" s="946" t="s">
        <v>4337</v>
      </c>
      <c r="E286" s="746">
        <v>8</v>
      </c>
      <c r="F286" s="1185">
        <v>556</v>
      </c>
      <c r="G286" s="1191" t="s">
        <v>106</v>
      </c>
      <c r="H286" s="1191" t="s">
        <v>106</v>
      </c>
      <c r="I286" s="888">
        <v>38.57</v>
      </c>
      <c r="J286" s="663">
        <f>(M286/I286)*100</f>
        <v>2.1778584392014517</v>
      </c>
      <c r="K286" s="891">
        <v>0.21</v>
      </c>
      <c r="L286" s="901">
        <v>4</v>
      </c>
      <c r="M286" s="654">
        <f>K286*L286</f>
        <v>0.84</v>
      </c>
      <c r="N286" s="884" t="s">
        <v>557</v>
      </c>
      <c r="O286" s="747">
        <v>0.2</v>
      </c>
      <c r="P286" s="875">
        <v>43865</v>
      </c>
      <c r="Q286" s="875">
        <v>43880</v>
      </c>
      <c r="R286" s="654">
        <f>(K286-O286)/O286*100</f>
        <v>4.9999999999999902</v>
      </c>
      <c r="S286" s="714">
        <f>IF(INDEX(Historical!$D$7:$D$1277,MATCH(B286,Historical!$B$7:$B$1301,0))=0,"n/a",(INDEX(Historical!$C$7:$C$1279,MATCH(B286,Historical!$B$7:$B$1301,0))/INDEX(Historical!$D$7:$D$1277,MATCH(B286,Historical!$B$7:$B$1301,0))-1)*100)</f>
        <v>22.641509433962259</v>
      </c>
      <c r="T286" s="714">
        <f>IF(INDEX(Historical!$F$7:$F$1270,MATCH(B286,Historical!$B$7:$B$1301,0))=0,"n/a",((INDEX(Historical!$C$7:$C$1279,MATCH(B286,Historical!$B$7:$B$1301,0))/INDEX(Historical!$F$7:$F$1270,MATCH(B286,Historical!$B$7:$B$1301,0)))^(1/3)-1)*100)</f>
        <v>20.662006840961624</v>
      </c>
      <c r="U286" s="714">
        <f>IF(INDEX(Historical!$H$7:$H$1270,MATCH(B286,Historical!$B$7:$B$1301,0))=0,"n/a",((INDEX(Historical!$C$7:$C$1279,MATCH(B286,Historical!$B$7:$B$1301,0))/INDEX(Historical!$H$7:$H$1270,MATCH(B286,Historical!$B$7:$B$1301,0)))^(1/5)-1)*100)</f>
        <v>23.094062241259007</v>
      </c>
      <c r="V286" s="714" t="str">
        <f>IF(INDEX(Historical!$O$7:$O$1270,MATCH(B286,Historical!$B$7:$B$1301,0))=0,"n/a",((INDEX(Historical!$C$7:$C$1279,MATCH(B286,Historical!$B$7:$B$1301,0))/INDEX(Historical!$O$7:$O$1270,MATCH(B286,Historical!$B$7:$B$1301,0)))^(1/10)-1)*100)</f>
        <v>n/a</v>
      </c>
      <c r="W286" s="715" t="str">
        <f>IF(OR(U286&lt;=0,U286="n/a",V286&lt;=0,V286="n/a"),"n/a",U286/V286)</f>
        <v>n/a</v>
      </c>
      <c r="X286" s="716">
        <f>IF(OR(AJ286&lt;=0,AJ286="n/a",U286&lt;=0,U286="n/a"),"n/a",U286/AJ286)</f>
        <v>0.8585153249538664</v>
      </c>
      <c r="Y286" s="890"/>
      <c r="Z286" s="663">
        <f>IF(OR(AC286&lt;0.01,AC286="n/a"),"n/a",M286/AC286*100)</f>
        <v>16.733067729083668</v>
      </c>
      <c r="AA286" s="900">
        <f>IF(OR(AC286&lt;0.01,AC286="n/a"),"n/a",I286/AC286)</f>
        <v>7.6832669322709171</v>
      </c>
      <c r="AB286" s="901">
        <v>12</v>
      </c>
      <c r="AC286" s="879">
        <v>5.0199999999999996</v>
      </c>
      <c r="AD286" s="879">
        <v>1.1000000000000001</v>
      </c>
      <c r="AE286" s="879">
        <v>1.96</v>
      </c>
      <c r="AF286" s="879">
        <v>0.85</v>
      </c>
      <c r="AG286" s="879" t="s">
        <v>136</v>
      </c>
      <c r="AH286" s="879">
        <v>-20.399999999999999</v>
      </c>
      <c r="AI286" s="879">
        <v>-7.9</v>
      </c>
      <c r="AJ286" s="879">
        <v>26.900000000000002</v>
      </c>
      <c r="AK286" s="879">
        <v>7.0000000000000009</v>
      </c>
      <c r="AL286" s="892">
        <v>175.27</v>
      </c>
      <c r="AM286" s="886">
        <v>1.3</v>
      </c>
      <c r="AN286" s="879">
        <v>0.05</v>
      </c>
      <c r="AO286" s="753">
        <f>IF(U286="n/a","n/a",IF(AA286&lt;0,"n/a",IF(AA286="n/a","n/a",J286+U286-AA286)))</f>
        <v>17.58865374818954</v>
      </c>
      <c r="AP286" s="754">
        <f>IF(U286="n/a","n/a",J286+U286)</f>
        <v>25.271920680460457</v>
      </c>
      <c r="AQ286" s="902">
        <f>IF(OR(AC286&lt;0.01,AF286="n/a"),"n/a",(I286/SQRT(22.5*AC286*(I286/AF286))-1)*100)</f>
        <v>-46.124518491740695</v>
      </c>
      <c r="AR286" s="663">
        <f>INDEX(Historical!$C$7:$C$1279,MATCH(B286,Historical!$B$7:$B$1301,0))*IF(AH286="n/a",1.03,IF(AH286&lt;0,1.01,IF(AH286&gt;10,1.1,(1+AH286/100))))</f>
        <v>0.65650000000000008</v>
      </c>
      <c r="AS286" s="900">
        <f>IF($AI286="n/a",1.03*AR286,IF($AI286&lt;0,1.01*AR286,IF($AI286&gt;10,1.1*AR286,(1+$AI286/100)*AR286)))</f>
        <v>0.66306500000000013</v>
      </c>
      <c r="AT286" s="900">
        <f>IF($AK286="n/a",1.03*AS286,IF($AK286&lt;0,1.01*AS286,IF($AK286&gt;10,1.1*AS286,(1+$AK286/100)*AS286)))</f>
        <v>0.70947955000000018</v>
      </c>
      <c r="AU286" s="900">
        <f>IF($AK286="n/a",1.03*AT286,IF($AK286&lt;0,1.01*AT286,IF($AK286&gt;10,1.1*AT286,(1+$AK286/100)*AT286)))</f>
        <v>0.75914311850000027</v>
      </c>
      <c r="AV286" s="900">
        <f>IF($AK286="n/a",1.03*AU286,IF($AK286&lt;0,1.01*AU286,IF($AK286&gt;10,1.1*AU286,(1+$AK286/100)*AU286)))</f>
        <v>0.8122831367950003</v>
      </c>
      <c r="AW286" s="663">
        <f>SUM(AR286:AV286)</f>
        <v>3.600470805295001</v>
      </c>
      <c r="AX286" s="761">
        <f>AW286/I286*100</f>
        <v>9.3348996766787682</v>
      </c>
      <c r="AY286" s="948">
        <v>1.34</v>
      </c>
      <c r="AZ286" s="886">
        <v>40.25</v>
      </c>
      <c r="BA286" s="886">
        <v>-40.119999999999997</v>
      </c>
      <c r="BB286" s="886">
        <v>-3.1</v>
      </c>
      <c r="BC286" s="886">
        <v>-21.740000000000002</v>
      </c>
      <c r="BE286" s="635">
        <v>2013</v>
      </c>
      <c r="BF286" s="912">
        <f>IF(BE286&gt;2008,0,IF(BE286&gt;2001,1,IF(BE286&gt;1990,2,IF(BE286&gt;1980,3,IF(BE286&gt;1973,4,IF(BE286&gt;1970,5,IF(BE286&gt;1960,6,IF(BE286&gt;1958,7,IF(BE286&gt;1953,8,9)))))))))</f>
        <v>0</v>
      </c>
      <c r="BG286" s="896" t="s">
        <v>136</v>
      </c>
    </row>
    <row r="287" spans="1:59" s="787" customFormat="1" ht="11.25" customHeight="1" x14ac:dyDescent="0.2">
      <c r="A287" s="768" t="s">
        <v>3826</v>
      </c>
      <c r="B287" s="795" t="s">
        <v>3827</v>
      </c>
      <c r="C287" s="946" t="s">
        <v>108</v>
      </c>
      <c r="D287" s="946" t="s">
        <v>4345</v>
      </c>
      <c r="E287" s="769">
        <v>7</v>
      </c>
      <c r="F287" s="1185">
        <v>652</v>
      </c>
      <c r="G287" s="1198" t="s">
        <v>106</v>
      </c>
      <c r="H287" s="1198" t="s">
        <v>106</v>
      </c>
      <c r="I287" s="770">
        <v>43.33</v>
      </c>
      <c r="J287" s="771">
        <f>(M287/I287)*100</f>
        <v>1.5693514885760447</v>
      </c>
      <c r="K287" s="772">
        <v>0.17</v>
      </c>
      <c r="L287" s="773">
        <v>4</v>
      </c>
      <c r="M287" s="774">
        <f>K287*L287</f>
        <v>0.68</v>
      </c>
      <c r="N287" s="775" t="s">
        <v>318</v>
      </c>
      <c r="O287" s="776">
        <v>0.16</v>
      </c>
      <c r="P287" s="777">
        <v>43906</v>
      </c>
      <c r="Q287" s="777">
        <v>43921</v>
      </c>
      <c r="R287" s="774">
        <f>(K287-O287)/O287*100</f>
        <v>6.2500000000000053</v>
      </c>
      <c r="S287" s="714">
        <f>IF(INDEX(Historical!$D$7:$D$1277,MATCH(B287,Historical!$B$7:$B$1301,0))=0,"n/a",(INDEX(Historical!$C$7:$C$1279,MATCH(B287,Historical!$B$7:$B$1301,0))/INDEX(Historical!$D$7:$D$1277,MATCH(B287,Historical!$B$7:$B$1301,0))-1)*100)</f>
        <v>6.6666666666666652</v>
      </c>
      <c r="T287" s="714">
        <f>IF(INDEX(Historical!$F$7:$F$1270,MATCH(B287,Historical!$B$7:$B$1301,0))=0,"n/a",((INDEX(Historical!$C$7:$C$1279,MATCH(B287,Historical!$B$7:$B$1301,0))/INDEX(Historical!$F$7:$F$1270,MATCH(B287,Historical!$B$7:$B$1301,0)))^(1/3)-1)*100)</f>
        <v>7.1664579674248774</v>
      </c>
      <c r="U287" s="714">
        <f>IF(INDEX(Historical!$H$7:$H$1270,MATCH(B287,Historical!$B$7:$B$1301,0))=0,"n/a",((INDEX(Historical!$C$7:$C$1279,MATCH(B287,Historical!$B$7:$B$1301,0))/INDEX(Historical!$H$7:$H$1270,MATCH(B287,Historical!$B$7:$B$1301,0)))^(1/5)-1)*100)</f>
        <v>7.7818067712725814</v>
      </c>
      <c r="V287" s="714">
        <f>IF(INDEX(Historical!$O$7:$O$1270,MATCH(B287,Historical!$B$7:$B$1301,0))=0,"n/a",((INDEX(Historical!$C$7:$C$1279,MATCH(B287,Historical!$B$7:$B$1301,0))/INDEX(Historical!$O$7:$O$1270,MATCH(B287,Historical!$B$7:$B$1301,0)))^(1/10)-1)*100)</f>
        <v>23.11444133449163</v>
      </c>
      <c r="W287" s="715">
        <f>IF(OR(U287&lt;=0,U287="n/a",V287&lt;=0,V287="n/a"),"n/a",U287/V287)</f>
        <v>0.33666428094286155</v>
      </c>
      <c r="X287" s="716">
        <f>IF(OR(AJ287&lt;=0,AJ287="n/a",U287&lt;=0,U287="n/a"),"n/a",U287/AJ287)</f>
        <v>0.32696667106187322</v>
      </c>
      <c r="Y287" s="792"/>
      <c r="Z287" s="771">
        <f>IF(OR(AC287&lt;0.01,AC287="n/a"),"n/a",M287/AC287*100)</f>
        <v>12.927756653992398</v>
      </c>
      <c r="AA287" s="779">
        <f>IF(OR(AC287&lt;0.01,AC287="n/a"),"n/a",I287/AC287)</f>
        <v>8.2376425855513311</v>
      </c>
      <c r="AB287" s="773">
        <v>12</v>
      </c>
      <c r="AC287" s="780">
        <v>5.26</v>
      </c>
      <c r="AD287" s="780" t="s">
        <v>136</v>
      </c>
      <c r="AE287" s="780">
        <v>2.0499999999999998</v>
      </c>
      <c r="AF287" s="780">
        <v>0.89</v>
      </c>
      <c r="AG287" s="780">
        <v>10.5</v>
      </c>
      <c r="AH287" s="780">
        <v>50.4</v>
      </c>
      <c r="AI287" s="780">
        <v>35.099999999999994</v>
      </c>
      <c r="AJ287" s="780">
        <v>23.799999999999997</v>
      </c>
      <c r="AK287" s="780" t="s">
        <v>136</v>
      </c>
      <c r="AL287" s="781">
        <v>111.12</v>
      </c>
      <c r="AM287" s="782">
        <v>5.5</v>
      </c>
      <c r="AN287" s="780">
        <v>0.17</v>
      </c>
      <c r="AO287" s="783">
        <f>IF(U287="n/a","n/a",IF(AA287&lt;0,"n/a",IF(AA287="n/a","n/a",J287+U287-AA287)))</f>
        <v>1.1135156742972949</v>
      </c>
      <c r="AP287" s="784">
        <f>IF(U287="n/a","n/a",J287+U287)</f>
        <v>9.351158259848626</v>
      </c>
      <c r="AQ287" s="785">
        <f>IF(OR(AC287&lt;0.01,AF287="n/a"),"n/a",(I287/SQRT(22.5*AC287*(I287/AF287))-1)*100)</f>
        <v>-42.917206713442447</v>
      </c>
      <c r="AR287" s="663">
        <f>INDEX(Historical!$C$7:$C$1279,MATCH(B287,Historical!$B$7:$B$1301,0))*IF(AH287="n/a",1.03,IF(AH287&lt;0,1.01,IF(AH287&gt;10,1.1,(1+AH287/100))))</f>
        <v>0.70400000000000007</v>
      </c>
      <c r="AS287" s="779">
        <f>IF($AI287="n/a",1.03*AR287,IF($AI287&lt;0,1.01*AR287,IF($AI287&gt;10,1.1*AR287,(1+$AI287/100)*AR287)))</f>
        <v>0.77440000000000009</v>
      </c>
      <c r="AT287" s="779">
        <f>IF($AK287="n/a",1.03*AS287,IF($AK287&lt;0,1.01*AS287,IF($AK287&gt;10,1.1*AS287,(1+$AK287/100)*AS287)))</f>
        <v>0.79763200000000012</v>
      </c>
      <c r="AU287" s="779">
        <f>IF($AK287="n/a",1.03*AT287,IF($AK287&lt;0,1.01*AT287,IF($AK287&gt;10,1.1*AT287,(1+$AK287/100)*AT287)))</f>
        <v>0.82156096000000012</v>
      </c>
      <c r="AV287" s="779">
        <f>IF($AK287="n/a",1.03*AU287,IF($AK287&lt;0,1.01*AU287,IF($AK287&gt;10,1.1*AU287,(1+$AK287/100)*AU287)))</f>
        <v>0.84620778880000014</v>
      </c>
      <c r="AW287" s="771">
        <f>SUM(AR287:AV287)</f>
        <v>3.9438007488000006</v>
      </c>
      <c r="AX287" s="786">
        <f>AW287/I287*100</f>
        <v>9.1017787879067633</v>
      </c>
      <c r="AY287" s="949">
        <v>0.85</v>
      </c>
      <c r="AZ287" s="782">
        <v>46.88</v>
      </c>
      <c r="BA287" s="782">
        <v>-36.99</v>
      </c>
      <c r="BB287" s="782">
        <v>0.25</v>
      </c>
      <c r="BC287" s="782">
        <v>-22.259999999999998</v>
      </c>
      <c r="BD287" s="922"/>
      <c r="BE287" s="635">
        <v>2014</v>
      </c>
      <c r="BF287" s="912">
        <f>IF(BE287&gt;2008,0,IF(BE287&gt;2001,1,IF(BE287&gt;1990,2,IF(BE287&gt;1980,3,IF(BE287&gt;1973,4,IF(BE287&gt;1970,5,IF(BE287&gt;1960,6,IF(BE287&gt;1958,7,IF(BE287&gt;1953,8,9)))))))))</f>
        <v>0</v>
      </c>
      <c r="BG287" s="838">
        <v>1</v>
      </c>
    </row>
    <row r="288" spans="1:59" ht="11.25" customHeight="1" x14ac:dyDescent="0.2">
      <c r="A288" s="895" t="s">
        <v>4053</v>
      </c>
      <c r="B288" s="889" t="s">
        <v>4054</v>
      </c>
      <c r="C288" s="946" t="s">
        <v>4325</v>
      </c>
      <c r="D288" s="946" t="s">
        <v>4356</v>
      </c>
      <c r="E288" s="746">
        <v>6</v>
      </c>
      <c r="F288" s="1185">
        <v>728</v>
      </c>
      <c r="G288" s="1197" t="s">
        <v>106</v>
      </c>
      <c r="H288" s="1197" t="s">
        <v>106</v>
      </c>
      <c r="I288" s="888">
        <v>100.75</v>
      </c>
      <c r="J288" s="663">
        <f>(M288/I288)*100</f>
        <v>0.6550868486352357</v>
      </c>
      <c r="K288" s="891">
        <v>0.16500000000000001</v>
      </c>
      <c r="L288" s="901">
        <v>4</v>
      </c>
      <c r="M288" s="654">
        <f>K288*L288</f>
        <v>0.66</v>
      </c>
      <c r="N288" s="884" t="s">
        <v>4433</v>
      </c>
      <c r="O288" s="747">
        <v>0.15</v>
      </c>
      <c r="P288" s="875">
        <v>43920</v>
      </c>
      <c r="Q288" s="875">
        <v>43928</v>
      </c>
      <c r="R288" s="654">
        <f>(K288-O288)/O288*100</f>
        <v>10.000000000000009</v>
      </c>
      <c r="S288" s="714">
        <f>IF(INDEX(Historical!$D$7:$D$1277,MATCH(B288,Historical!$B$7:$B$1301,0))=0,"n/a",(INDEX(Historical!$C$7:$C$1279,MATCH(B288,Historical!$B$7:$B$1301,0))/INDEX(Historical!$D$7:$D$1277,MATCH(B288,Historical!$B$7:$B$1301,0))-1)*100)</f>
        <v>10.90047393364928</v>
      </c>
      <c r="T288" s="714">
        <f>IF(INDEX(Historical!$F$7:$F$1270,MATCH(B288,Historical!$B$7:$B$1301,0))=0,"n/a",((INDEX(Historical!$C$7:$C$1279,MATCH(B288,Historical!$B$7:$B$1301,0))/INDEX(Historical!$F$7:$F$1270,MATCH(B288,Historical!$B$7:$B$1301,0)))^(1/3)-1)*100)</f>
        <v>10.805794015300684</v>
      </c>
      <c r="U288" s="714" t="str">
        <f>IF(INDEX(Historical!$H$7:$H$1270,MATCH(B288,Historical!$B$7:$B$1301,0))=0,"n/a",((INDEX(Historical!$C$7:$C$1279,MATCH(B288,Historical!$B$7:$B$1301,0))/INDEX(Historical!$H$7:$H$1270,MATCH(B288,Historical!$B$7:$B$1301,0)))^(1/5)-1)*100)</f>
        <v>n/a</v>
      </c>
      <c r="V288" s="714" t="str">
        <f>IF(INDEX(Historical!$O$7:$O$1270,MATCH(B288,Historical!$B$7:$B$1301,0))=0,"n/a",((INDEX(Historical!$C$7:$C$1279,MATCH(B288,Historical!$B$7:$B$1301,0))/INDEX(Historical!$O$7:$O$1270,MATCH(B288,Historical!$B$7:$B$1301,0)))^(1/10)-1)*100)</f>
        <v>n/a</v>
      </c>
      <c r="W288" s="715" t="str">
        <f>IF(OR(U288&lt;=0,U288="n/a",V288&lt;=0,V288="n/a"),"n/a",U288/V288)</f>
        <v>n/a</v>
      </c>
      <c r="X288" s="716" t="str">
        <f>IF(OR(AJ288&lt;=0,AJ288="n/a",U288&lt;=0,U288="n/a"),"n/a",U288/AJ288)</f>
        <v>n/a</v>
      </c>
      <c r="Y288" s="890"/>
      <c r="Z288" s="663" t="str">
        <f>IF(OR(AC288&lt;0.01,AC288="n/a"),"n/a",M288/AC288*100)</f>
        <v>n/a</v>
      </c>
      <c r="AA288" s="900" t="str">
        <f>IF(OR(AC288&lt;0.01,AC288="n/a"),"n/a",I288/AC288)</f>
        <v>n/a</v>
      </c>
      <c r="AB288" s="901">
        <v>12</v>
      </c>
      <c r="AC288" s="879">
        <v>-6.28</v>
      </c>
      <c r="AD288" s="879" t="s">
        <v>136</v>
      </c>
      <c r="AE288" s="879">
        <v>1.69</v>
      </c>
      <c r="AF288" s="879">
        <v>9.7100000000000009</v>
      </c>
      <c r="AG288" s="879" t="s">
        <v>136</v>
      </c>
      <c r="AH288" s="879">
        <v>28.1</v>
      </c>
      <c r="AI288" s="879">
        <v>9.6</v>
      </c>
      <c r="AJ288" s="879">
        <v>26.150000000000002</v>
      </c>
      <c r="AK288" s="879">
        <v>15</v>
      </c>
      <c r="AL288" s="892">
        <v>4310</v>
      </c>
      <c r="AM288" s="886">
        <v>16.5</v>
      </c>
      <c r="AN288" s="879" t="s">
        <v>136</v>
      </c>
      <c r="AO288" s="753" t="str">
        <f>IF(U288="n/a","n/a",IF(AA288&lt;0,"n/a",IF(AA288="n/a","n/a",J288+U288-AA288)))</f>
        <v>n/a</v>
      </c>
      <c r="AP288" s="754" t="str">
        <f>IF(U288="n/a","n/a",J288+U288)</f>
        <v>n/a</v>
      </c>
      <c r="AQ288" s="902" t="str">
        <f>IF(OR(AC288&lt;0.01,AF288="n/a"),"n/a",(I288/SQRT(22.5*AC288*(I288/AF288))-1)*100)</f>
        <v>n/a</v>
      </c>
      <c r="AR288" s="663">
        <f>INDEX(Historical!$C$7:$C$1279,MATCH(B288,Historical!$B$7:$B$1301,0))*IF(AH288="n/a",1.03,IF(AH288&lt;0,1.01,IF(AH288&gt;10,1.1,(1+AH288/100))))</f>
        <v>0.64349999999999996</v>
      </c>
      <c r="AS288" s="900">
        <f>IF($AI288="n/a",1.03*AR288,IF($AI288&lt;0,1.01*AR288,IF($AI288&gt;10,1.1*AR288,(1+$AI288/100)*AR288)))</f>
        <v>0.70527600000000001</v>
      </c>
      <c r="AT288" s="900">
        <f>IF($AK288="n/a",1.03*AS288,IF($AK288&lt;0,1.01*AS288,IF($AK288&gt;10,1.1*AS288,(1+$AK288/100)*AS288)))</f>
        <v>0.77580360000000004</v>
      </c>
      <c r="AU288" s="900">
        <f>IF($AK288="n/a",1.03*AT288,IF($AK288&lt;0,1.01*AT288,IF($AK288&gt;10,1.1*AT288,(1+$AK288/100)*AT288)))</f>
        <v>0.85338396000000016</v>
      </c>
      <c r="AV288" s="900">
        <f>IF($AK288="n/a",1.03*AU288,IF($AK288&lt;0,1.01*AU288,IF($AK288&gt;10,1.1*AU288,(1+$AK288/100)*AU288)))</f>
        <v>0.9387223560000002</v>
      </c>
      <c r="AW288" s="663">
        <f>SUM(AR288:AV288)</f>
        <v>3.9166859160000005</v>
      </c>
      <c r="AX288" s="761">
        <f>AW288/I288*100</f>
        <v>3.8875294451612912</v>
      </c>
      <c r="AY288" s="948" t="s">
        <v>136</v>
      </c>
      <c r="AZ288" s="886">
        <v>75.58</v>
      </c>
      <c r="BA288" s="886">
        <v>-12.29</v>
      </c>
      <c r="BB288" s="886">
        <v>10.81</v>
      </c>
      <c r="BC288" s="886">
        <v>7.8299999999999992</v>
      </c>
      <c r="BE288" s="635">
        <v>2015</v>
      </c>
      <c r="BF288" s="912">
        <f>IF(BE288&gt;2008,0,IF(BE288&gt;2001,1,IF(BE288&gt;1990,2,IF(BE288&gt;1980,3,IF(BE288&gt;1973,4,IF(BE288&gt;1970,5,IF(BE288&gt;1960,6,IF(BE288&gt;1958,7,IF(BE288&gt;1953,8,9)))))))))</f>
        <v>0</v>
      </c>
      <c r="BG288" s="896" t="s">
        <v>136</v>
      </c>
    </row>
    <row r="289" spans="1:59" ht="11.25" customHeight="1" x14ac:dyDescent="0.2">
      <c r="A289" s="877" t="s">
        <v>249</v>
      </c>
      <c r="B289" s="889" t="s">
        <v>250</v>
      </c>
      <c r="C289" s="946" t="s">
        <v>123</v>
      </c>
      <c r="D289" s="946" t="s">
        <v>4180</v>
      </c>
      <c r="E289" s="746">
        <v>51</v>
      </c>
      <c r="F289" s="1185">
        <v>27</v>
      </c>
      <c r="G289" s="1197" t="s">
        <v>115</v>
      </c>
      <c r="H289" s="1197" t="s">
        <v>115</v>
      </c>
      <c r="I289" s="879">
        <v>44.6</v>
      </c>
      <c r="J289" s="663">
        <f>(M289/I289)*100</f>
        <v>1.4573991031390134</v>
      </c>
      <c r="K289" s="891">
        <v>0.16250000000000001</v>
      </c>
      <c r="L289" s="901">
        <v>4</v>
      </c>
      <c r="M289" s="654">
        <f>K289*L289</f>
        <v>0.65</v>
      </c>
      <c r="N289" s="884" t="s">
        <v>692</v>
      </c>
      <c r="O289" s="747">
        <v>0.16</v>
      </c>
      <c r="P289" s="875">
        <v>43936</v>
      </c>
      <c r="Q289" s="875">
        <v>43951</v>
      </c>
      <c r="R289" s="654">
        <f>(K289-O289)/O289*100</f>
        <v>1.5625000000000013</v>
      </c>
      <c r="S289" s="714">
        <f>IF(INDEX(Historical!$D$7:$D$1277,MATCH(B289,Historical!$B$7:$B$1301,0))=0,"n/a",(INDEX(Historical!$C$7:$C$1279,MATCH(B289,Historical!$B$7:$B$1301,0))/INDEX(Historical!$D$7:$D$1277,MATCH(B289,Historical!$B$7:$B$1301,0))-1)*100)</f>
        <v>3.2520325203251987</v>
      </c>
      <c r="T289" s="714">
        <f>IF(INDEX(Historical!$F$7:$F$1270,MATCH(B289,Historical!$B$7:$B$1301,0))=0,"n/a",((INDEX(Historical!$C$7:$C$1279,MATCH(B289,Historical!$B$7:$B$1301,0))/INDEX(Historical!$F$7:$F$1270,MATCH(B289,Historical!$B$7:$B$1301,0)))^(1/3)-1)*100)</f>
        <v>4.9068093647468114</v>
      </c>
      <c r="U289" s="714">
        <f>IF(INDEX(Historical!$H$7:$H$1270,MATCH(B289,Historical!$B$7:$B$1301,0))=0,"n/a",((INDEX(Historical!$C$7:$C$1279,MATCH(B289,Historical!$B$7:$B$1301,0))/INDEX(Historical!$H$7:$H$1270,MATCH(B289,Historical!$B$7:$B$1301,0)))^(1/5)-1)*100)</f>
        <v>6.660392797243464</v>
      </c>
      <c r="V289" s="714">
        <f>IF(INDEX(Historical!$O$7:$O$1270,MATCH(B289,Historical!$B$7:$B$1301,0))=0,"n/a",((INDEX(Historical!$C$7:$C$1279,MATCH(B289,Historical!$B$7:$B$1301,0))/INDEX(Historical!$O$7:$O$1270,MATCH(B289,Historical!$B$7:$B$1301,0)))^(1/10)-1)*100)</f>
        <v>8.9283677923822182</v>
      </c>
      <c r="W289" s="715">
        <f>IF(OR(U289&lt;=0,U289="n/a",V289&lt;=0,V289="n/a"),"n/a",U289/V289)</f>
        <v>0.7459810070689723</v>
      </c>
      <c r="X289" s="716">
        <f>IF(OR(AJ289&lt;=0,AJ289="n/a",U289&lt;=0,U289="n/a"),"n/a",U289/AJ289)</f>
        <v>0.3171615617734983</v>
      </c>
      <c r="Y289" s="889"/>
      <c r="Z289" s="663">
        <f>IF(OR(AC289&lt;0.01,AC289="n/a"),"n/a",M289/AC289*100)</f>
        <v>25.390625</v>
      </c>
      <c r="AA289" s="900">
        <f>IF(OR(AC289&lt;0.01,AC289="n/a"),"n/a",I289/AC289)</f>
        <v>17.421875</v>
      </c>
      <c r="AB289" s="901">
        <v>11</v>
      </c>
      <c r="AC289" s="879">
        <v>2.56</v>
      </c>
      <c r="AD289" s="879">
        <v>2.17</v>
      </c>
      <c r="AE289" s="879">
        <v>0.83</v>
      </c>
      <c r="AF289" s="879">
        <v>1.88</v>
      </c>
      <c r="AG289" s="879">
        <v>10.199999999999999</v>
      </c>
      <c r="AH289" s="879">
        <v>-38.700000000000003</v>
      </c>
      <c r="AI289" s="879">
        <v>29.24</v>
      </c>
      <c r="AJ289" s="879">
        <v>21</v>
      </c>
      <c r="AK289" s="879">
        <v>8.02</v>
      </c>
      <c r="AL289" s="892">
        <v>2300</v>
      </c>
      <c r="AM289" s="886">
        <v>0.70000000000000007</v>
      </c>
      <c r="AN289" s="879">
        <v>1.58</v>
      </c>
      <c r="AO289" s="753">
        <f>IF(U289="n/a","n/a",IF(AA289&lt;0,"n/a",IF(AA289="n/a","n/a",J289+U289-AA289)))</f>
        <v>-9.3040830996175217</v>
      </c>
      <c r="AP289" s="754">
        <f>IF(U289="n/a","n/a",J289+U289)</f>
        <v>8.1177919003824783</v>
      </c>
      <c r="AQ289" s="902">
        <f>IF(OR(AC289&lt;0.01,AF289="n/a"),"n/a",(I289/SQRT(22.5*AC289*(I289/AF289))-1)*100)</f>
        <v>20.652163032597336</v>
      </c>
      <c r="AR289" s="663">
        <f>INDEX(Historical!$C$7:$C$1279,MATCH(B289,Historical!$B$7:$B$1301,0))*IF(AH289="n/a",1.03,IF(AH289&lt;0,1.01,IF(AH289&gt;10,1.1,(1+AH289/100))))</f>
        <v>0.64134999999999998</v>
      </c>
      <c r="AS289" s="900">
        <f>IF($AI289="n/a",1.03*AR289,IF($AI289&lt;0,1.01*AR289,IF($AI289&gt;10,1.1*AR289,(1+$AI289/100)*AR289)))</f>
        <v>0.70548500000000003</v>
      </c>
      <c r="AT289" s="900">
        <f>IF($AK289="n/a",1.03*AS289,IF($AK289&lt;0,1.01*AS289,IF($AK289&gt;10,1.1*AS289,(1+$AK289/100)*AS289)))</f>
        <v>0.76206489700000002</v>
      </c>
      <c r="AU289" s="900">
        <f>IF($AK289="n/a",1.03*AT289,IF($AK289&lt;0,1.01*AT289,IF($AK289&gt;10,1.1*AT289,(1+$AK289/100)*AT289)))</f>
        <v>0.82318250173940011</v>
      </c>
      <c r="AV289" s="900">
        <f>IF($AK289="n/a",1.03*AU289,IF($AK289&lt;0,1.01*AU289,IF($AK289&gt;10,1.1*AU289,(1+$AK289/100)*AU289)))</f>
        <v>0.88920173837890004</v>
      </c>
      <c r="AW289" s="663">
        <f>SUM(AR289:AV289)</f>
        <v>3.8212841371183002</v>
      </c>
      <c r="AX289" s="761">
        <f>AW289/I289*100</f>
        <v>8.5679016527316154</v>
      </c>
      <c r="AY289" s="948">
        <v>1.81</v>
      </c>
      <c r="AZ289" s="886">
        <v>88.34</v>
      </c>
      <c r="BA289" s="886">
        <v>-14.89</v>
      </c>
      <c r="BB289" s="886">
        <v>17.95</v>
      </c>
      <c r="BC289" s="886">
        <v>3.9</v>
      </c>
      <c r="BE289" s="635">
        <v>1970</v>
      </c>
      <c r="BF289" s="912">
        <f>IF(BE289&gt;2008,0,IF(BE289&gt;2001,1,IF(BE289&gt;1990,2,IF(BE289&gt;1980,3,IF(BE289&gt;1973,4,IF(BE289&gt;1970,5,IF(BE289&gt;1960,6,IF(BE289&gt;1958,7,IF(BE289&gt;1953,8,9)))))))))</f>
        <v>6</v>
      </c>
      <c r="BG289" s="896">
        <v>3.1</v>
      </c>
    </row>
    <row r="290" spans="1:59" ht="11.25" customHeight="1" x14ac:dyDescent="0.2">
      <c r="A290" s="895" t="s">
        <v>4115</v>
      </c>
      <c r="B290" s="889" t="s">
        <v>2287</v>
      </c>
      <c r="C290" s="946" t="s">
        <v>108</v>
      </c>
      <c r="D290" s="946" t="s">
        <v>4345</v>
      </c>
      <c r="E290" s="746">
        <v>5</v>
      </c>
      <c r="F290" s="1185">
        <v>738</v>
      </c>
      <c r="G290" s="1182" t="s">
        <v>106</v>
      </c>
      <c r="H290" s="1182" t="s">
        <v>106</v>
      </c>
      <c r="I290" s="888">
        <v>10.53</v>
      </c>
      <c r="J290" s="663">
        <f>(M290/I290)*100</f>
        <v>4.9382716049382722</v>
      </c>
      <c r="K290" s="891">
        <v>0.13</v>
      </c>
      <c r="L290" s="901">
        <v>4</v>
      </c>
      <c r="M290" s="654">
        <f>K290*L290</f>
        <v>0.52</v>
      </c>
      <c r="N290" s="884" t="s">
        <v>490</v>
      </c>
      <c r="O290" s="747">
        <v>0.12</v>
      </c>
      <c r="P290" s="880">
        <v>43553</v>
      </c>
      <c r="Q290" s="880">
        <v>43570</v>
      </c>
      <c r="R290" s="654">
        <f>(K290-O290)/O290*100</f>
        <v>8.333333333333341</v>
      </c>
      <c r="S290" s="714">
        <f>IF(INDEX(Historical!$D$7:$D$1277,MATCH(B290,Historical!$B$7:$B$1301,0))=0,"n/a",(INDEX(Historical!$C$7:$C$1279,MATCH(B290,Historical!$B$7:$B$1301,0))/INDEX(Historical!$D$7:$D$1277,MATCH(B290,Historical!$B$7:$B$1301,0))-1)*100)</f>
        <v>8.5106382978723527</v>
      </c>
      <c r="T290" s="714">
        <f>IF(INDEX(Historical!$F$7:$F$1270,MATCH(B290,Historical!$B$7:$B$1301,0))=0,"n/a",((INDEX(Historical!$C$7:$C$1279,MATCH(B290,Historical!$B$7:$B$1301,0))/INDEX(Historical!$F$7:$F$1270,MATCH(B290,Historical!$B$7:$B$1301,0)))^(1/3)-1)*100)</f>
        <v>9.3541299792876842</v>
      </c>
      <c r="U290" s="714">
        <f>IF(INDEX(Historical!$H$7:$H$1270,MATCH(B290,Historical!$B$7:$B$1301,0))=0,"n/a",((INDEX(Historical!$C$7:$C$1279,MATCH(B290,Historical!$B$7:$B$1301,0))/INDEX(Historical!$H$7:$H$1270,MATCH(B290,Historical!$B$7:$B$1301,0)))^(1/5)-1)*100)</f>
        <v>9.7700948713745017</v>
      </c>
      <c r="V290" s="714">
        <f>IF(INDEX(Historical!$O$7:$O$1270,MATCH(B290,Historical!$B$7:$B$1301,0))=0,"n/a",((INDEX(Historical!$C$7:$C$1279,MATCH(B290,Historical!$B$7:$B$1301,0))/INDEX(Historical!$O$7:$O$1270,MATCH(B290,Historical!$B$7:$B$1301,0)))^(1/10)-1)*100)</f>
        <v>6.9694302943088537</v>
      </c>
      <c r="W290" s="715">
        <f>IF(OR(U290&lt;=0,U290="n/a",V290&lt;=0,V290="n/a"),"n/a",U290/V290)</f>
        <v>1.4018498584242436</v>
      </c>
      <c r="X290" s="716">
        <f>IF(OR(AJ290&lt;=0,AJ290="n/a",U290&lt;=0,U290="n/a"),"n/a",U290/AJ290)</f>
        <v>0.99694845626270423</v>
      </c>
      <c r="Y290" s="890"/>
      <c r="Z290" s="663">
        <f>IF(OR(AC290&lt;0.01,AC290="n/a"),"n/a",M290/AC290*100)</f>
        <v>44.067796610169495</v>
      </c>
      <c r="AA290" s="900">
        <f>IF(OR(AC290&lt;0.01,AC290="n/a"),"n/a",I290/AC290)</f>
        <v>8.9237288135593218</v>
      </c>
      <c r="AB290" s="901">
        <v>12</v>
      </c>
      <c r="AC290" s="879">
        <v>1.18</v>
      </c>
      <c r="AD290" s="879">
        <v>1.1100000000000001</v>
      </c>
      <c r="AE290" s="879">
        <v>2.21</v>
      </c>
      <c r="AF290" s="879">
        <v>0.75</v>
      </c>
      <c r="AG290" s="879">
        <v>8.5</v>
      </c>
      <c r="AH290" s="879">
        <v>14.299999999999999</v>
      </c>
      <c r="AI290" s="879">
        <v>47.39</v>
      </c>
      <c r="AJ290" s="879">
        <v>9.8000000000000007</v>
      </c>
      <c r="AK290" s="879">
        <v>8</v>
      </c>
      <c r="AL290" s="892">
        <v>1810</v>
      </c>
      <c r="AM290" s="886">
        <v>0.70000000000000007</v>
      </c>
      <c r="AN290" s="879">
        <v>0.33</v>
      </c>
      <c r="AO290" s="753">
        <f>IF(U290="n/a","n/a",IF(AA290&lt;0,"n/a",IF(AA290="n/a","n/a",J290+U290-AA290)))</f>
        <v>5.7846376627534521</v>
      </c>
      <c r="AP290" s="754">
        <f>IF(U290="n/a","n/a",J290+U290)</f>
        <v>14.708366476312774</v>
      </c>
      <c r="AQ290" s="902">
        <f>IF(OR(AC290&lt;0.01,AF290="n/a"),"n/a",(I290/SQRT(22.5*AC290*(I290/AF290))-1)*100)</f>
        <v>-45.460323880807287</v>
      </c>
      <c r="AR290" s="663">
        <f>INDEX(Historical!$C$7:$C$1279,MATCH(B290,Historical!$B$7:$B$1301,0))*IF(AH290="n/a",1.03,IF(AH290&lt;0,1.01,IF(AH290&gt;10,1.1,(1+AH290/100))))</f>
        <v>0.56100000000000005</v>
      </c>
      <c r="AS290" s="900">
        <f>IF($AI290="n/a",1.03*AR290,IF($AI290&lt;0,1.01*AR290,IF($AI290&gt;10,1.1*AR290,(1+$AI290/100)*AR290)))</f>
        <v>0.61710000000000009</v>
      </c>
      <c r="AT290" s="900">
        <f>IF($AK290="n/a",1.03*AS290,IF($AK290&lt;0,1.01*AS290,IF($AK290&gt;10,1.1*AS290,(1+$AK290/100)*AS290)))</f>
        <v>0.66646800000000017</v>
      </c>
      <c r="AU290" s="900">
        <f>IF($AK290="n/a",1.03*AT290,IF($AK290&lt;0,1.01*AT290,IF($AK290&gt;10,1.1*AT290,(1+$AK290/100)*AT290)))</f>
        <v>0.71978544000000022</v>
      </c>
      <c r="AV290" s="900">
        <f>IF($AK290="n/a",1.03*AU290,IF($AK290&lt;0,1.01*AU290,IF($AK290&gt;10,1.1*AU290,(1+$AK290/100)*AU290)))</f>
        <v>0.77736827520000029</v>
      </c>
      <c r="AW290" s="663">
        <f>SUM(AR290:AV290)</f>
        <v>3.3417217152000007</v>
      </c>
      <c r="AX290" s="761">
        <f>AW290/I290*100</f>
        <v>31.735248957264968</v>
      </c>
      <c r="AY290" s="948">
        <v>0.98</v>
      </c>
      <c r="AZ290" s="886">
        <v>18.18</v>
      </c>
      <c r="BA290" s="886">
        <v>-41.5</v>
      </c>
      <c r="BB290" s="886">
        <v>-2.76</v>
      </c>
      <c r="BC290" s="886">
        <v>-27.589999999999996</v>
      </c>
      <c r="BE290" s="635">
        <v>2015</v>
      </c>
      <c r="BF290" s="912">
        <f>IF(BE290&gt;2008,0,IF(BE290&gt;2001,1,IF(BE290&gt;1990,2,IF(BE290&gt;1980,3,IF(BE290&gt;1973,4,IF(BE290&gt;1970,5,IF(BE290&gt;1960,6,IF(BE290&gt;1958,7,IF(BE290&gt;1953,8,9)))))))))</f>
        <v>0</v>
      </c>
      <c r="BG290" s="896">
        <v>0.89999999999999991</v>
      </c>
    </row>
    <row r="291" spans="1:59" ht="11.25" customHeight="1" x14ac:dyDescent="0.2">
      <c r="A291" s="885" t="s">
        <v>3824</v>
      </c>
      <c r="B291" s="889" t="s">
        <v>3825</v>
      </c>
      <c r="C291" s="946" t="s">
        <v>108</v>
      </c>
      <c r="D291" s="946" t="s">
        <v>4345</v>
      </c>
      <c r="E291" s="746">
        <v>7</v>
      </c>
      <c r="F291" s="1185">
        <v>644</v>
      </c>
      <c r="G291" s="1197" t="s">
        <v>106</v>
      </c>
      <c r="H291" s="1197" t="s">
        <v>106</v>
      </c>
      <c r="I291" s="888">
        <v>14</v>
      </c>
      <c r="J291" s="663">
        <f>(M291/I291)*100</f>
        <v>3.1428571428571432</v>
      </c>
      <c r="K291" s="891">
        <v>0.11</v>
      </c>
      <c r="L291" s="901">
        <v>4</v>
      </c>
      <c r="M291" s="654">
        <f>K291*L291</f>
        <v>0.44</v>
      </c>
      <c r="N291" s="884" t="s">
        <v>592</v>
      </c>
      <c r="O291" s="747">
        <v>0.09</v>
      </c>
      <c r="P291" s="875">
        <v>43888</v>
      </c>
      <c r="Q291" s="875">
        <v>43903</v>
      </c>
      <c r="R291" s="654">
        <f>(K291-O291)/O291*100</f>
        <v>22.222222222222225</v>
      </c>
      <c r="S291" s="714">
        <f>IF(INDEX(Historical!$D$7:$D$1277,MATCH(B291,Historical!$B$7:$B$1301,0))=0,"n/a",(INDEX(Historical!$C$7:$C$1279,MATCH(B291,Historical!$B$7:$B$1301,0))/INDEX(Historical!$D$7:$D$1277,MATCH(B291,Historical!$B$7:$B$1301,0))-1)*100)</f>
        <v>79.999999999999986</v>
      </c>
      <c r="T291" s="714">
        <f>IF(INDEX(Historical!$F$7:$F$1270,MATCH(B291,Historical!$B$7:$B$1301,0))=0,"n/a",((INDEX(Historical!$C$7:$C$1279,MATCH(B291,Historical!$B$7:$B$1301,0))/INDEX(Historical!$F$7:$F$1270,MATCH(B291,Historical!$B$7:$B$1301,0)))^(1/3)-1)*100)</f>
        <v>44.224957030740832</v>
      </c>
      <c r="U291" s="714">
        <f>IF(INDEX(Historical!$H$7:$H$1270,MATCH(B291,Historical!$B$7:$B$1301,0))=0,"n/a",((INDEX(Historical!$C$7:$C$1279,MATCH(B291,Historical!$B$7:$B$1301,0))/INDEX(Historical!$H$7:$H$1270,MATCH(B291,Historical!$B$7:$B$1301,0)))^(1/5)-1)*100)</f>
        <v>36.851085783726333</v>
      </c>
      <c r="V291" s="714">
        <f>IF(INDEX(Historical!$O$7:$O$1270,MATCH(B291,Historical!$B$7:$B$1301,0))=0,"n/a",((INDEX(Historical!$C$7:$C$1279,MATCH(B291,Historical!$B$7:$B$1301,0))/INDEX(Historical!$O$7:$O$1270,MATCH(B291,Historical!$B$7:$B$1301,0)))^(1/10)-1)*100)</f>
        <v>-4.3221412410634148</v>
      </c>
      <c r="W291" s="715" t="str">
        <f>IF(OR(U291&lt;=0,U291="n/a",V291&lt;=0,V291="n/a"),"n/a",U291/V291)</f>
        <v>n/a</v>
      </c>
      <c r="X291" s="716" t="str">
        <f>IF(OR(AJ291&lt;=0,AJ291="n/a",U291&lt;=0,U291="n/a"),"n/a",U291/AJ291)</f>
        <v>n/a</v>
      </c>
      <c r="Y291" s="890"/>
      <c r="Z291" s="663" t="str">
        <f>IF(OR(AC291&lt;0.01,AC291="n/a"),"n/a",M291/AC291*100)</f>
        <v>n/a</v>
      </c>
      <c r="AA291" s="900" t="str">
        <f>IF(OR(AC291&lt;0.01,AC291="n/a"),"n/a",I291/AC291)</f>
        <v>n/a</v>
      </c>
      <c r="AB291" s="901">
        <v>12</v>
      </c>
      <c r="AC291" s="879" t="s">
        <v>136</v>
      </c>
      <c r="AD291" s="879" t="s">
        <v>136</v>
      </c>
      <c r="AE291" s="879" t="s">
        <v>136</v>
      </c>
      <c r="AF291" s="879" t="s">
        <v>136</v>
      </c>
      <c r="AG291" s="879" t="s">
        <v>136</v>
      </c>
      <c r="AH291" s="879" t="s">
        <v>136</v>
      </c>
      <c r="AI291" s="879" t="s">
        <v>136</v>
      </c>
      <c r="AJ291" s="879" t="s">
        <v>136</v>
      </c>
      <c r="AK291" s="879" t="s">
        <v>136</v>
      </c>
      <c r="AL291" s="892" t="s">
        <v>136</v>
      </c>
      <c r="AM291" s="886" t="s">
        <v>136</v>
      </c>
      <c r="AN291" s="879" t="s">
        <v>136</v>
      </c>
      <c r="AO291" s="753" t="str">
        <f>IF(U291="n/a","n/a",IF(AA291&lt;0,"n/a",IF(AA291="n/a","n/a",J291+U291-AA291)))</f>
        <v>n/a</v>
      </c>
      <c r="AP291" s="754">
        <f>IF(U291="n/a","n/a",J291+U291)</f>
        <v>39.993942926583479</v>
      </c>
      <c r="AQ291" s="902" t="str">
        <f>IF(OR(AC291&lt;0.01,AF291="n/a"),"n/a",(I291/SQRT(22.5*AC291*(I291/AF291))-1)*100)</f>
        <v>n/a</v>
      </c>
      <c r="AR291" s="663">
        <f>INDEX(Historical!$C$7:$C$1279,MATCH(B291,Historical!$B$7:$B$1301,0))*IF(AH291="n/a",1.03,IF(AH291&lt;0,1.01,IF(AH291&gt;10,1.1,(1+AH291/100))))</f>
        <v>0.37080000000000002</v>
      </c>
      <c r="AS291" s="900">
        <f>IF($AI291="n/a",1.03*AR291,IF($AI291&lt;0,1.01*AR291,IF($AI291&gt;10,1.1*AR291,(1+$AI291/100)*AR291)))</f>
        <v>0.38192400000000004</v>
      </c>
      <c r="AT291" s="900">
        <f>IF($AK291="n/a",1.03*AS291,IF($AK291&lt;0,1.01*AS291,IF($AK291&gt;10,1.1*AS291,(1+$AK291/100)*AS291)))</f>
        <v>0.39338172000000005</v>
      </c>
      <c r="AU291" s="900">
        <f>IF($AK291="n/a",1.03*AT291,IF($AK291&lt;0,1.01*AT291,IF($AK291&gt;10,1.1*AT291,(1+$AK291/100)*AT291)))</f>
        <v>0.40518317160000006</v>
      </c>
      <c r="AV291" s="900">
        <f>IF($AK291="n/a",1.03*AU291,IF($AK291&lt;0,1.01*AU291,IF($AK291&gt;10,1.1*AU291,(1+$AK291/100)*AU291)))</f>
        <v>0.41733866674800008</v>
      </c>
      <c r="AW291" s="663">
        <f>SUM(AR291:AV291)</f>
        <v>1.9686275583480002</v>
      </c>
      <c r="AX291" s="761">
        <f>AW291/I291*100</f>
        <v>14.061625416771431</v>
      </c>
      <c r="AY291" s="948" t="s">
        <v>136</v>
      </c>
      <c r="AZ291" s="886" t="s">
        <v>136</v>
      </c>
      <c r="BA291" s="886" t="s">
        <v>136</v>
      </c>
      <c r="BB291" s="886" t="s">
        <v>136</v>
      </c>
      <c r="BC291" s="886" t="s">
        <v>136</v>
      </c>
      <c r="BD291" s="921" t="s">
        <v>4271</v>
      </c>
      <c r="BE291" s="635">
        <v>2014</v>
      </c>
      <c r="BF291" s="912">
        <f>IF(BE291&gt;2008,0,IF(BE291&gt;2001,1,IF(BE291&gt;1990,2,IF(BE291&gt;1980,3,IF(BE291&gt;1973,4,IF(BE291&gt;1970,5,IF(BE291&gt;1960,6,IF(BE291&gt;1958,7,IF(BE291&gt;1953,8,9)))))))))</f>
        <v>0</v>
      </c>
      <c r="BG291" s="896" t="s">
        <v>136</v>
      </c>
    </row>
    <row r="292" spans="1:59" ht="11.25" customHeight="1" x14ac:dyDescent="0.2">
      <c r="A292" s="885" t="s">
        <v>1238</v>
      </c>
      <c r="B292" s="889" t="s">
        <v>1239</v>
      </c>
      <c r="C292" s="946" t="s">
        <v>108</v>
      </c>
      <c r="D292" s="946" t="s">
        <v>4345</v>
      </c>
      <c r="E292" s="746">
        <v>8</v>
      </c>
      <c r="F292" s="1185">
        <v>557</v>
      </c>
      <c r="G292" s="1185" t="s">
        <v>106</v>
      </c>
      <c r="H292" s="1185" t="s">
        <v>106</v>
      </c>
      <c r="I292" s="888">
        <v>31.1</v>
      </c>
      <c r="J292" s="663">
        <f>(M292/I292)*100</f>
        <v>2.4437299035369775</v>
      </c>
      <c r="K292" s="891">
        <v>0.19</v>
      </c>
      <c r="L292" s="901">
        <v>4</v>
      </c>
      <c r="M292" s="654">
        <f>K292*L292</f>
        <v>0.76</v>
      </c>
      <c r="N292" s="884" t="s">
        <v>1240</v>
      </c>
      <c r="O292" s="747">
        <v>0.17</v>
      </c>
      <c r="P292" s="875">
        <v>43868</v>
      </c>
      <c r="Q292" s="875">
        <v>43881</v>
      </c>
      <c r="R292" s="654">
        <f>(K292-O292)/O292*100</f>
        <v>11.764705882352935</v>
      </c>
      <c r="S292" s="714">
        <f>IF(INDEX(Historical!$D$7:$D$1277,MATCH(B292,Historical!$B$7:$B$1301,0))=0,"n/a",(INDEX(Historical!$C$7:$C$1279,MATCH(B292,Historical!$B$7:$B$1301,0))/INDEX(Historical!$D$7:$D$1277,MATCH(B292,Historical!$B$7:$B$1301,0))-1)*100)</f>
        <v>13.333333333333353</v>
      </c>
      <c r="T292" s="714">
        <f>IF(INDEX(Historical!$F$7:$F$1270,MATCH(B292,Historical!$B$7:$B$1301,0))=0,"n/a",((INDEX(Historical!$C$7:$C$1279,MATCH(B292,Historical!$B$7:$B$1301,0))/INDEX(Historical!$F$7:$F$1270,MATCH(B292,Historical!$B$7:$B$1301,0)))^(1/3)-1)*100)</f>
        <v>12.311068346755549</v>
      </c>
      <c r="U292" s="714">
        <f>IF(INDEX(Historical!$H$7:$H$1270,MATCH(B292,Historical!$B$7:$B$1301,0))=0,"n/a",((INDEX(Historical!$C$7:$C$1279,MATCH(B292,Historical!$B$7:$B$1301,0))/INDEX(Historical!$H$7:$H$1270,MATCH(B292,Historical!$B$7:$B$1301,0)))^(1/5)-1)*100)</f>
        <v>9.7700948713745017</v>
      </c>
      <c r="V292" s="714">
        <f>IF(INDEX(Historical!$O$7:$O$1270,MATCH(B292,Historical!$B$7:$B$1301,0))=0,"n/a",((INDEX(Historical!$C$7:$C$1279,MATCH(B292,Historical!$B$7:$B$1301,0))/INDEX(Historical!$O$7:$O$1270,MATCH(B292,Historical!$B$7:$B$1301,0)))^(1/10)-1)*100)</f>
        <v>6.1796316715072797</v>
      </c>
      <c r="W292" s="715">
        <f>IF(OR(U292&lt;=0,U292="n/a",V292&lt;=0,V292="n/a"),"n/a",U292/V292)</f>
        <v>1.5810157288859044</v>
      </c>
      <c r="X292" s="716">
        <f>IF(OR(AJ292&lt;=0,AJ292="n/a",U292&lt;=0,U292="n/a"),"n/a",U292/AJ292)</f>
        <v>0.98687826983580818</v>
      </c>
      <c r="Y292" s="890"/>
      <c r="Z292" s="663">
        <f>IF(OR(AC292&lt;0.01,AC292="n/a"),"n/a",M292/AC292*100)</f>
        <v>35.185185185185183</v>
      </c>
      <c r="AA292" s="900">
        <f>IF(OR(AC292&lt;0.01,AC292="n/a"),"n/a",I292/AC292)</f>
        <v>14.398148148148147</v>
      </c>
      <c r="AB292" s="901">
        <v>12</v>
      </c>
      <c r="AC292" s="879">
        <v>2.16</v>
      </c>
      <c r="AD292" s="879">
        <v>1.56</v>
      </c>
      <c r="AE292" s="879">
        <v>4.5999999999999996</v>
      </c>
      <c r="AF292" s="879">
        <v>1.38</v>
      </c>
      <c r="AG292" s="879">
        <v>10.199999999999999</v>
      </c>
      <c r="AH292" s="879">
        <v>15.2</v>
      </c>
      <c r="AI292" s="879">
        <v>-8.73</v>
      </c>
      <c r="AJ292" s="879">
        <v>9.9</v>
      </c>
      <c r="AK292" s="879">
        <v>9</v>
      </c>
      <c r="AL292" s="892">
        <v>822.68</v>
      </c>
      <c r="AM292" s="886">
        <v>2.2999999999999998</v>
      </c>
      <c r="AN292" s="879">
        <v>0.01</v>
      </c>
      <c r="AO292" s="753">
        <f>IF(U292="n/a","n/a",IF(AA292&lt;0,"n/a",IF(AA292="n/a","n/a",J292+U292-AA292)))</f>
        <v>-2.1843233732366674</v>
      </c>
      <c r="AP292" s="754">
        <f>IF(U292="n/a","n/a",J292+U292)</f>
        <v>12.21382477491148</v>
      </c>
      <c r="AQ292" s="902">
        <f>IF(OR(AC292&lt;0.01,AF292="n/a"),"n/a",(I292/SQRT(22.5*AC292*(I292/AF292))-1)*100)</f>
        <v>-6.0273220689605616</v>
      </c>
      <c r="AR292" s="663">
        <f>INDEX(Historical!$C$7:$C$1279,MATCH(B292,Historical!$B$7:$B$1301,0))*IF(AH292="n/a",1.03,IF(AH292&lt;0,1.01,IF(AH292&gt;10,1.1,(1+AH292/100))))</f>
        <v>0.74800000000000011</v>
      </c>
      <c r="AS292" s="900">
        <f>IF($AI292="n/a",1.03*AR292,IF($AI292&lt;0,1.01*AR292,IF($AI292&gt;10,1.1*AR292,(1+$AI292/100)*AR292)))</f>
        <v>0.75548000000000015</v>
      </c>
      <c r="AT292" s="900">
        <f>IF($AK292="n/a",1.03*AS292,IF($AK292&lt;0,1.01*AS292,IF($AK292&gt;10,1.1*AS292,(1+$AK292/100)*AS292)))</f>
        <v>0.82347320000000024</v>
      </c>
      <c r="AU292" s="900">
        <f>IF($AK292="n/a",1.03*AT292,IF($AK292&lt;0,1.01*AT292,IF($AK292&gt;10,1.1*AT292,(1+$AK292/100)*AT292)))</f>
        <v>0.89758578800000033</v>
      </c>
      <c r="AV292" s="900">
        <f>IF($AK292="n/a",1.03*AU292,IF($AK292&lt;0,1.01*AU292,IF($AK292&gt;10,1.1*AU292,(1+$AK292/100)*AU292)))</f>
        <v>0.97836850892000038</v>
      </c>
      <c r="AW292" s="663">
        <f>SUM(AR292:AV292)</f>
        <v>4.2029074969200009</v>
      </c>
      <c r="AX292" s="761">
        <f>AW292/I292*100</f>
        <v>13.514172015819939</v>
      </c>
      <c r="AY292" s="948">
        <v>0.87</v>
      </c>
      <c r="AZ292" s="886">
        <v>32.119999999999997</v>
      </c>
      <c r="BA292" s="886">
        <v>-14.02</v>
      </c>
      <c r="BB292" s="886">
        <v>6.54</v>
      </c>
      <c r="BC292" s="886">
        <v>-1.18</v>
      </c>
      <c r="BE292" s="635">
        <v>2013</v>
      </c>
      <c r="BF292" s="912">
        <f>IF(BE292&gt;2008,0,IF(BE292&gt;2001,1,IF(BE292&gt;1990,2,IF(BE292&gt;1980,3,IF(BE292&gt;1973,4,IF(BE292&gt;1970,5,IF(BE292&gt;1960,6,IF(BE292&gt;1958,7,IF(BE292&gt;1953,8,9)))))))))</f>
        <v>0</v>
      </c>
      <c r="BG292" s="896">
        <v>1.3</v>
      </c>
    </row>
    <row r="293" spans="1:59" ht="11.25" customHeight="1" x14ac:dyDescent="0.2">
      <c r="A293" s="894" t="s">
        <v>1247</v>
      </c>
      <c r="B293" s="889" t="s">
        <v>1248</v>
      </c>
      <c r="C293" s="946" t="s">
        <v>108</v>
      </c>
      <c r="D293" s="946" t="s">
        <v>4341</v>
      </c>
      <c r="E293" s="746">
        <v>9</v>
      </c>
      <c r="F293" s="1185">
        <v>485</v>
      </c>
      <c r="G293" s="1185" t="s">
        <v>106</v>
      </c>
      <c r="H293" s="1185" t="s">
        <v>106</v>
      </c>
      <c r="I293" s="888">
        <v>10.24</v>
      </c>
      <c r="J293" s="663">
        <f>(M293/I293)*100</f>
        <v>8.2031249999999982</v>
      </c>
      <c r="K293" s="891">
        <v>6.9999999999999993E-2</v>
      </c>
      <c r="L293" s="901">
        <v>12</v>
      </c>
      <c r="M293" s="654">
        <f>K293*L293</f>
        <v>0.83999999999999986</v>
      </c>
      <c r="N293" s="884" t="s">
        <v>1052</v>
      </c>
      <c r="O293" s="747">
        <v>6.8000000000000005E-2</v>
      </c>
      <c r="P293" s="875">
        <v>43879</v>
      </c>
      <c r="Q293" s="875">
        <v>43920</v>
      </c>
      <c r="R293" s="654">
        <f>(K293-O293)/O293*100</f>
        <v>2.9411764705882173</v>
      </c>
      <c r="S293" s="714">
        <f>IF(INDEX(Historical!$D$7:$D$1277,MATCH(B293,Historical!$B$7:$B$1301,0))=0,"n/a",(INDEX(Historical!$C$7:$C$1279,MATCH(B293,Historical!$B$7:$B$1301,0))/INDEX(Historical!$D$7:$D$1277,MATCH(B293,Historical!$B$7:$B$1301,0))-1)*100)</f>
        <v>1.8726591760299449</v>
      </c>
      <c r="T293" s="714">
        <f>IF(INDEX(Historical!$F$7:$F$1270,MATCH(B293,Historical!$B$7:$B$1301,0))=0,"n/a",((INDEX(Historical!$C$7:$C$1279,MATCH(B293,Historical!$B$7:$B$1301,0))/INDEX(Historical!$F$7:$F$1270,MATCH(B293,Historical!$B$7:$B$1301,0)))^(1/3)-1)*100)</f>
        <v>2.8512636263294144</v>
      </c>
      <c r="U293" s="714">
        <f>IF(INDEX(Historical!$H$7:$H$1270,MATCH(B293,Historical!$B$7:$B$1301,0))=0,"n/a",((INDEX(Historical!$C$7:$C$1279,MATCH(B293,Historical!$B$7:$B$1301,0))/INDEX(Historical!$H$7:$H$1270,MATCH(B293,Historical!$B$7:$B$1301,0)))^(1/5)-1)*100)</f>
        <v>2.5348575657732741</v>
      </c>
      <c r="V293" s="714">
        <f>IF(INDEX(Historical!$O$7:$O$1270,MATCH(B293,Historical!$B$7:$B$1301,0))=0,"n/a",((INDEX(Historical!$C$7:$C$1279,MATCH(B293,Historical!$B$7:$B$1301,0))/INDEX(Historical!$O$7:$O$1270,MATCH(B293,Historical!$B$7:$B$1301,0)))^(1/10)-1)*100)</f>
        <v>3.1226086938676012</v>
      </c>
      <c r="W293" s="715">
        <f>IF(OR(U293&lt;=0,U293="n/a",V293&lt;=0,V293="n/a"),"n/a",U293/V293)</f>
        <v>0.81177560632281776</v>
      </c>
      <c r="X293" s="716">
        <f>IF(OR(AJ293&lt;=0,AJ293="n/a",U293&lt;=0,U293="n/a"),"n/a",U293/AJ293)</f>
        <v>0.79712502068341951</v>
      </c>
      <c r="Y293" s="685" t="s">
        <v>4499</v>
      </c>
      <c r="Z293" s="663" t="str">
        <f>IF(OR(AC293&lt;0.01,AC293="n/a"),"n/a",M293/AC293*100)</f>
        <v>n/a</v>
      </c>
      <c r="AA293" s="900" t="str">
        <f>IF(OR(AC293&lt;0.01,AC293="n/a"),"n/a",I293/AC293)</f>
        <v>n/a</v>
      </c>
      <c r="AB293" s="901">
        <v>3</v>
      </c>
      <c r="AC293" s="879">
        <v>-0.22</v>
      </c>
      <c r="AD293" s="879" t="s">
        <v>136</v>
      </c>
      <c r="AE293" s="879">
        <v>6.35</v>
      </c>
      <c r="AF293" s="879">
        <v>0.91</v>
      </c>
      <c r="AG293" s="879" t="s">
        <v>136</v>
      </c>
      <c r="AH293" s="879">
        <v>-34.200000000000003</v>
      </c>
      <c r="AI293" s="879">
        <v>6.8000000000000007</v>
      </c>
      <c r="AJ293" s="879">
        <v>3.18</v>
      </c>
      <c r="AK293" s="879">
        <v>7.0000000000000009</v>
      </c>
      <c r="AL293" s="892">
        <v>392.92</v>
      </c>
      <c r="AM293" s="886">
        <v>2.21</v>
      </c>
      <c r="AN293" s="879" t="s">
        <v>136</v>
      </c>
      <c r="AO293" s="753" t="str">
        <f>IF(U293="n/a","n/a",IF(AA293&lt;0,"n/a",IF(AA293="n/a","n/a",J293+U293-AA293)))</f>
        <v>n/a</v>
      </c>
      <c r="AP293" s="754">
        <f>IF(U293="n/a","n/a",J293+U293)</f>
        <v>10.737982565773272</v>
      </c>
      <c r="AQ293" s="902" t="str">
        <f>IF(OR(AC293&lt;0.01,AF293="n/a"),"n/a",(I293/SQRT(22.5*AC293*(I293/AF293))-1)*100)</f>
        <v>n/a</v>
      </c>
      <c r="AR293" s="663">
        <f>INDEX(Historical!$C$7:$C$1279,MATCH(B293,Historical!$B$7:$B$1301,0))*IF(AH293="n/a",1.03,IF(AH293&lt;0,1.01,IF(AH293&gt;10,1.1,(1+AH293/100))))</f>
        <v>0.82416</v>
      </c>
      <c r="AS293" s="900">
        <f>IF($AI293="n/a",1.03*AR293,IF($AI293&lt;0,1.01*AR293,IF($AI293&gt;10,1.1*AR293,(1+$AI293/100)*AR293)))</f>
        <v>0.88020288000000002</v>
      </c>
      <c r="AT293" s="900">
        <f>IF($AK293="n/a",1.03*AS293,IF($AK293&lt;0,1.01*AS293,IF($AK293&gt;10,1.1*AS293,(1+$AK293/100)*AS293)))</f>
        <v>0.94181708160000011</v>
      </c>
      <c r="AU293" s="900">
        <f>IF($AK293="n/a",1.03*AT293,IF($AK293&lt;0,1.01*AT293,IF($AK293&gt;10,1.1*AT293,(1+$AK293/100)*AT293)))</f>
        <v>1.0077442773120002</v>
      </c>
      <c r="AV293" s="900">
        <f>IF($AK293="n/a",1.03*AU293,IF($AK293&lt;0,1.01*AU293,IF($AK293&gt;10,1.1*AU293,(1+$AK293/100)*AU293)))</f>
        <v>1.0782863767238402</v>
      </c>
      <c r="AW293" s="663">
        <f>SUM(AR293:AV293)</f>
        <v>4.7322106156358403</v>
      </c>
      <c r="AX293" s="761">
        <f>AW293/I293*100</f>
        <v>46.212994293318758</v>
      </c>
      <c r="AY293" s="948" t="s">
        <v>136</v>
      </c>
      <c r="AZ293" s="886">
        <v>60.529999999999994</v>
      </c>
      <c r="BA293" s="886">
        <v>-32.71</v>
      </c>
      <c r="BB293" s="886">
        <v>-3.11</v>
      </c>
      <c r="BC293" s="886">
        <v>-13.469999999999999</v>
      </c>
      <c r="BE293" s="635">
        <v>2012</v>
      </c>
      <c r="BF293" s="912">
        <f>IF(BE293&gt;2008,0,IF(BE293&gt;2001,1,IF(BE293&gt;1990,2,IF(BE293&gt;1980,3,IF(BE293&gt;1973,4,IF(BE293&gt;1970,5,IF(BE293&gt;1960,6,IF(BE293&gt;1958,7,IF(BE293&gt;1953,8,9)))))))))</f>
        <v>0</v>
      </c>
      <c r="BG293" s="896" t="s">
        <v>136</v>
      </c>
    </row>
    <row r="294" spans="1:59" ht="11.25" customHeight="1" x14ac:dyDescent="0.2">
      <c r="A294" s="885" t="s">
        <v>1230</v>
      </c>
      <c r="B294" s="889" t="s">
        <v>1231</v>
      </c>
      <c r="C294" s="946" t="s">
        <v>112</v>
      </c>
      <c r="D294" s="946" t="s">
        <v>4338</v>
      </c>
      <c r="E294" s="746">
        <v>10</v>
      </c>
      <c r="F294" s="1185">
        <v>387</v>
      </c>
      <c r="G294" s="1191" t="s">
        <v>37</v>
      </c>
      <c r="H294" s="1191" t="s">
        <v>37</v>
      </c>
      <c r="I294" s="888">
        <v>60.98</v>
      </c>
      <c r="J294" s="663">
        <f>(M294/I294)*100</f>
        <v>3.148573302722204</v>
      </c>
      <c r="K294" s="891">
        <v>0.48</v>
      </c>
      <c r="L294" s="901">
        <v>4</v>
      </c>
      <c r="M294" s="654">
        <f>K294*L294</f>
        <v>1.92</v>
      </c>
      <c r="N294" s="884" t="s">
        <v>355</v>
      </c>
      <c r="O294" s="747">
        <v>0.46</v>
      </c>
      <c r="P294" s="875">
        <v>43888</v>
      </c>
      <c r="Q294" s="875">
        <v>43921</v>
      </c>
      <c r="R294" s="654">
        <f>(K294-O294)/O294*100</f>
        <v>4.3478260869565135</v>
      </c>
      <c r="S294" s="714">
        <f>IF(INDEX(Historical!$D$7:$D$1277,MATCH(B294,Historical!$B$7:$B$1301,0))=0,"n/a",(INDEX(Historical!$C$7:$C$1279,MATCH(B294,Historical!$B$7:$B$1301,0))/INDEX(Historical!$D$7:$D$1277,MATCH(B294,Historical!$B$7:$B$1301,0))-1)*100)</f>
        <v>4.5454545454545414</v>
      </c>
      <c r="T294" s="714">
        <f>IF(INDEX(Historical!$F$7:$F$1270,MATCH(B294,Historical!$B$7:$B$1301,0))=0,"n/a",((INDEX(Historical!$C$7:$C$1279,MATCH(B294,Historical!$B$7:$B$1301,0))/INDEX(Historical!$F$7:$F$1270,MATCH(B294,Historical!$B$7:$B$1301,0)))^(1/3)-1)*100)</f>
        <v>4.7689553171647248</v>
      </c>
      <c r="U294" s="714">
        <f>IF(INDEX(Historical!$H$7:$H$1270,MATCH(B294,Historical!$B$7:$B$1301,0))=0,"n/a",((INDEX(Historical!$C$7:$C$1279,MATCH(B294,Historical!$B$7:$B$1301,0))/INDEX(Historical!$H$7:$H$1270,MATCH(B294,Historical!$B$7:$B$1301,0)))^(1/5)-1)*100)</f>
        <v>6.8682698374176177</v>
      </c>
      <c r="V294" s="714">
        <f>IF(INDEX(Historical!$O$7:$O$1270,MATCH(B294,Historical!$B$7:$B$1301,0))=0,"n/a",((INDEX(Historical!$C$7:$C$1279,MATCH(B294,Historical!$B$7:$B$1301,0))/INDEX(Historical!$O$7:$O$1270,MATCH(B294,Historical!$B$7:$B$1301,0)))^(1/10)-1)*100)</f>
        <v>5.089658325849622</v>
      </c>
      <c r="W294" s="715">
        <f>IF(OR(U294&lt;=0,U294="n/a",V294&lt;=0,V294="n/a"),"n/a",U294/V294)</f>
        <v>1.3494559747821757</v>
      </c>
      <c r="X294" s="716">
        <f>IF(OR(AJ294&lt;=0,AJ294="n/a",U294&lt;=0,U294="n/a"),"n/a",U294/AJ294)</f>
        <v>1.2958999693240789</v>
      </c>
      <c r="Y294" s="676"/>
      <c r="Z294" s="663">
        <f>IF(OR(AC294&lt;0.01,AC294="n/a"),"n/a",M294/AC294*100)</f>
        <v>32</v>
      </c>
      <c r="AA294" s="900">
        <f>IF(OR(AC294&lt;0.01,AC294="n/a"),"n/a",I294/AC294)</f>
        <v>10.163333333333332</v>
      </c>
      <c r="AB294" s="901">
        <v>12</v>
      </c>
      <c r="AC294" s="879">
        <v>6</v>
      </c>
      <c r="AD294" s="879">
        <v>0.84</v>
      </c>
      <c r="AE294" s="879">
        <v>1.61</v>
      </c>
      <c r="AF294" s="879">
        <v>1.1499999999999999</v>
      </c>
      <c r="AG294" s="879">
        <v>11.899999999999999</v>
      </c>
      <c r="AH294" s="879">
        <v>14.099999999999998</v>
      </c>
      <c r="AI294" s="879">
        <v>4.45</v>
      </c>
      <c r="AJ294" s="879">
        <v>5.3</v>
      </c>
      <c r="AK294" s="879">
        <v>12</v>
      </c>
      <c r="AL294" s="892">
        <v>2230</v>
      </c>
      <c r="AM294" s="886">
        <v>1.7000000000000002</v>
      </c>
      <c r="AN294" s="879">
        <v>2.91</v>
      </c>
      <c r="AO294" s="753">
        <f>IF(U294="n/a","n/a",IF(AA294&lt;0,"n/a",IF(AA294="n/a","n/a",J294+U294-AA294)))</f>
        <v>-0.14649019319351098</v>
      </c>
      <c r="AP294" s="754">
        <f>IF(U294="n/a","n/a",J294+U294)</f>
        <v>10.016843140139821</v>
      </c>
      <c r="AQ294" s="902">
        <f>IF(OR(AC294&lt;0.01,AF294="n/a"),"n/a",(I294/SQRT(22.5*AC294*(I294/AF294))-1)*100)</f>
        <v>-27.92647786744017</v>
      </c>
      <c r="AR294" s="663">
        <f>INDEX(Historical!$C$7:$C$1279,MATCH(B294,Historical!$B$7:$B$1301,0))*IF(AH294="n/a",1.03,IF(AH294&lt;0,1.01,IF(AH294&gt;10,1.1,(1+AH294/100))))</f>
        <v>2.0240000000000005</v>
      </c>
      <c r="AS294" s="900">
        <f>IF($AI294="n/a",1.03*AR294,IF($AI294&lt;0,1.01*AR294,IF($AI294&gt;10,1.1*AR294,(1+$AI294/100)*AR294)))</f>
        <v>2.1140680000000005</v>
      </c>
      <c r="AT294" s="900">
        <f>IF($AK294="n/a",1.03*AS294,IF($AK294&lt;0,1.01*AS294,IF($AK294&gt;10,1.1*AS294,(1+$AK294/100)*AS294)))</f>
        <v>2.3254748000000007</v>
      </c>
      <c r="AU294" s="900">
        <f>IF($AK294="n/a",1.03*AT294,IF($AK294&lt;0,1.01*AT294,IF($AK294&gt;10,1.1*AT294,(1+$AK294/100)*AT294)))</f>
        <v>2.5580222800000012</v>
      </c>
      <c r="AV294" s="900">
        <f>IF($AK294="n/a",1.03*AU294,IF($AK294&lt;0,1.01*AU294,IF($AK294&gt;10,1.1*AU294,(1+$AK294/100)*AU294)))</f>
        <v>2.8138245080000015</v>
      </c>
      <c r="AW294" s="663">
        <f>SUM(AR294:AV294)</f>
        <v>11.835389588000004</v>
      </c>
      <c r="AX294" s="761">
        <f>AW294/I294*100</f>
        <v>19.408641502131854</v>
      </c>
      <c r="AY294" s="948">
        <v>1.07</v>
      </c>
      <c r="AZ294" s="886">
        <v>20.3</v>
      </c>
      <c r="BA294" s="886">
        <v>-29.099999999999998</v>
      </c>
      <c r="BB294" s="886">
        <v>0.76</v>
      </c>
      <c r="BC294" s="886">
        <v>-14.91</v>
      </c>
      <c r="BE294" s="635">
        <v>2011</v>
      </c>
      <c r="BF294" s="912">
        <f>IF(BE294&gt;2008,0,IF(BE294&gt;2001,1,IF(BE294&gt;1990,2,IF(BE294&gt;1980,3,IF(BE294&gt;1973,4,IF(BE294&gt;1970,5,IF(BE294&gt;1960,6,IF(BE294&gt;1958,7,IF(BE294&gt;1953,8,9)))))))))</f>
        <v>0</v>
      </c>
      <c r="BG294" s="896">
        <v>2.6</v>
      </c>
    </row>
    <row r="295" spans="1:59" s="787" customFormat="1" ht="11.25" customHeight="1" x14ac:dyDescent="0.2">
      <c r="A295" s="768" t="s">
        <v>1245</v>
      </c>
      <c r="B295" s="795" t="s">
        <v>1246</v>
      </c>
      <c r="C295" s="946" t="s">
        <v>108</v>
      </c>
      <c r="D295" s="946" t="s">
        <v>4345</v>
      </c>
      <c r="E295" s="769">
        <v>8</v>
      </c>
      <c r="F295" s="1185">
        <v>531</v>
      </c>
      <c r="G295" s="1198" t="s">
        <v>115</v>
      </c>
      <c r="H295" s="1198" t="s">
        <v>115</v>
      </c>
      <c r="I295" s="770">
        <v>35.29</v>
      </c>
      <c r="J295" s="771">
        <f>(M295/I295)*100</f>
        <v>3.2870501558515159</v>
      </c>
      <c r="K295" s="772">
        <v>0.28999999999999998</v>
      </c>
      <c r="L295" s="773">
        <v>4</v>
      </c>
      <c r="M295" s="774">
        <f>K295*L295</f>
        <v>1.1599999999999999</v>
      </c>
      <c r="N295" s="775" t="s">
        <v>424</v>
      </c>
      <c r="O295" s="776">
        <v>0.27</v>
      </c>
      <c r="P295" s="777">
        <v>43745</v>
      </c>
      <c r="Q295" s="777">
        <v>43755</v>
      </c>
      <c r="R295" s="774">
        <f>(K295-O295)/O295*100</f>
        <v>7.4074074074073932</v>
      </c>
      <c r="S295" s="714">
        <f>IF(INDEX(Historical!$D$7:$D$1277,MATCH(B295,Historical!$B$7:$B$1301,0))=0,"n/a",(INDEX(Historical!$C$7:$C$1279,MATCH(B295,Historical!$B$7:$B$1301,0))/INDEX(Historical!$D$7:$D$1277,MATCH(B295,Historical!$B$7:$B$1301,0))-1)*100)</f>
        <v>9.9009900990099098</v>
      </c>
      <c r="T295" s="714">
        <f>IF(INDEX(Historical!$F$7:$F$1270,MATCH(B295,Historical!$B$7:$B$1301,0))=0,"n/a",((INDEX(Historical!$C$7:$C$1279,MATCH(B295,Historical!$B$7:$B$1301,0))/INDEX(Historical!$F$7:$F$1270,MATCH(B295,Historical!$B$7:$B$1301,0)))^(1/3)-1)*100)</f>
        <v>12.00359499353576</v>
      </c>
      <c r="U295" s="714">
        <f>IF(INDEX(Historical!$H$7:$H$1270,MATCH(B295,Historical!$B$7:$B$1301,0))=0,"n/a",((INDEX(Historical!$C$7:$C$1279,MATCH(B295,Historical!$B$7:$B$1301,0))/INDEX(Historical!$H$7:$H$1270,MATCH(B295,Historical!$B$7:$B$1301,0)))^(1/5)-1)*100)</f>
        <v>10.296774759988491</v>
      </c>
      <c r="V295" s="714">
        <f>IF(INDEX(Historical!$O$7:$O$1270,MATCH(B295,Historical!$B$7:$B$1301,0))=0,"n/a",((INDEX(Historical!$C$7:$C$1279,MATCH(B295,Historical!$B$7:$B$1301,0))/INDEX(Historical!$O$7:$O$1270,MATCH(B295,Historical!$B$7:$B$1301,0)))^(1/10)-1)*100)</f>
        <v>7.8777707895960392</v>
      </c>
      <c r="W295" s="715">
        <f>IF(OR(U295&lt;=0,U295="n/a",V295&lt;=0,V295="n/a"),"n/a",U295/V295)</f>
        <v>1.3070670669407094</v>
      </c>
      <c r="X295" s="716">
        <f>IF(OR(AJ295&lt;=0,AJ295="n/a",U295&lt;=0,U295="n/a"),"n/a",U295/AJ295)</f>
        <v>1.0725807041654678</v>
      </c>
      <c r="Y295" s="797"/>
      <c r="Z295" s="771">
        <f>IF(OR(AC295&lt;0.01,AC295="n/a"),"n/a",M295/AC295*100)</f>
        <v>51.101321585903079</v>
      </c>
      <c r="AA295" s="779">
        <f>IF(OR(AC295&lt;0.01,AC295="n/a"),"n/a",I295/AC295)</f>
        <v>15.546255506607929</v>
      </c>
      <c r="AB295" s="773">
        <v>12</v>
      </c>
      <c r="AC295" s="780">
        <v>2.27</v>
      </c>
      <c r="AD295" s="780">
        <v>1.53</v>
      </c>
      <c r="AE295" s="780">
        <v>6.13</v>
      </c>
      <c r="AF295" s="780">
        <v>1.51</v>
      </c>
      <c r="AG295" s="780">
        <v>10.6</v>
      </c>
      <c r="AH295" s="780">
        <v>9.6</v>
      </c>
      <c r="AI295" s="780">
        <v>-10.780000000000001</v>
      </c>
      <c r="AJ295" s="780">
        <v>9.6</v>
      </c>
      <c r="AK295" s="780">
        <v>10</v>
      </c>
      <c r="AL295" s="781">
        <v>3450</v>
      </c>
      <c r="AM295" s="782">
        <v>0.5</v>
      </c>
      <c r="AN295" s="780">
        <v>0.35</v>
      </c>
      <c r="AO295" s="783">
        <f>IF(U295="n/a","n/a",IF(AA295&lt;0,"n/a",IF(AA295="n/a","n/a",J295+U295-AA295)))</f>
        <v>-1.9624305907679229</v>
      </c>
      <c r="AP295" s="784">
        <f>IF(U295="n/a","n/a",J295+U295)</f>
        <v>13.583824915840006</v>
      </c>
      <c r="AQ295" s="785">
        <f>IF(OR(AC295&lt;0.01,AF295="n/a"),"n/a",(I295/SQRT(22.5*AC295*(I295/AF295))-1)*100)</f>
        <v>2.1433541972108783</v>
      </c>
      <c r="AR295" s="663">
        <f>INDEX(Historical!$C$7:$C$1279,MATCH(B295,Historical!$B$7:$B$1301,0))*IF(AH295="n/a",1.03,IF(AH295&lt;0,1.01,IF(AH295&gt;10,1.1,(1+AH295/100))))</f>
        <v>1.2165600000000003</v>
      </c>
      <c r="AS295" s="779">
        <f>IF($AI295="n/a",1.03*AR295,IF($AI295&lt;0,1.01*AR295,IF($AI295&gt;10,1.1*AR295,(1+$AI295/100)*AR295)))</f>
        <v>1.2287256000000004</v>
      </c>
      <c r="AT295" s="779">
        <f>IF($AK295="n/a",1.03*AS295,IF($AK295&lt;0,1.01*AS295,IF($AK295&gt;10,1.1*AS295,(1+$AK295/100)*AS295)))</f>
        <v>1.3515981600000007</v>
      </c>
      <c r="AU295" s="779">
        <f>IF($AK295="n/a",1.03*AT295,IF($AK295&lt;0,1.01*AT295,IF($AK295&gt;10,1.1*AT295,(1+$AK295/100)*AT295)))</f>
        <v>1.4867579760000009</v>
      </c>
      <c r="AV295" s="779">
        <f>IF($AK295="n/a",1.03*AU295,IF($AK295&lt;0,1.01*AU295,IF($AK295&gt;10,1.1*AU295,(1+$AK295/100)*AU295)))</f>
        <v>1.6354337736000011</v>
      </c>
      <c r="AW295" s="771">
        <f>SUM(AR295:AV295)</f>
        <v>6.9190755096000034</v>
      </c>
      <c r="AX295" s="786">
        <f>AW295/I295*100</f>
        <v>19.606334682913015</v>
      </c>
      <c r="AY295" s="949">
        <v>1.06</v>
      </c>
      <c r="AZ295" s="782">
        <v>32.369999999999997</v>
      </c>
      <c r="BA295" s="782">
        <v>-24.169999999999998</v>
      </c>
      <c r="BB295" s="782">
        <v>-7.12</v>
      </c>
      <c r="BC295" s="782">
        <v>-11.899999999999999</v>
      </c>
      <c r="BD295" s="922"/>
      <c r="BE295" s="635">
        <v>2012</v>
      </c>
      <c r="BF295" s="912">
        <f>IF(BE295&gt;2008,0,IF(BE295&gt;2001,1,IF(BE295&gt;1990,2,IF(BE295&gt;1980,3,IF(BE295&gt;1973,4,IF(BE295&gt;1970,5,IF(BE295&gt;1960,6,IF(BE295&gt;1958,7,IF(BE295&gt;1953,8,9)))))))))</f>
        <v>0</v>
      </c>
      <c r="BG295" s="838">
        <v>1.5</v>
      </c>
    </row>
    <row r="296" spans="1:59" ht="11.25" customHeight="1" x14ac:dyDescent="0.2">
      <c r="A296" s="885" t="s">
        <v>3835</v>
      </c>
      <c r="B296" s="889" t="s">
        <v>3836</v>
      </c>
      <c r="C296" s="946" t="s">
        <v>112</v>
      </c>
      <c r="D296" s="946" t="s">
        <v>211</v>
      </c>
      <c r="E296" s="746">
        <v>7</v>
      </c>
      <c r="F296" s="1185">
        <v>634</v>
      </c>
      <c r="G296" s="1141" t="s">
        <v>106</v>
      </c>
      <c r="H296" s="1141" t="s">
        <v>106</v>
      </c>
      <c r="I296" s="888">
        <v>22.75</v>
      </c>
      <c r="J296" s="663">
        <f>(M296/I296)*100</f>
        <v>4.7472527472527473</v>
      </c>
      <c r="K296" s="891">
        <v>0.27</v>
      </c>
      <c r="L296" s="901">
        <v>4</v>
      </c>
      <c r="M296" s="654">
        <f>K296*L296</f>
        <v>1.08</v>
      </c>
      <c r="N296" s="884" t="s">
        <v>967</v>
      </c>
      <c r="O296" s="747">
        <v>0.25</v>
      </c>
      <c r="P296" s="875">
        <v>43857</v>
      </c>
      <c r="Q296" s="875">
        <v>43878</v>
      </c>
      <c r="R296" s="654">
        <f>(K296-O296)/O296*100</f>
        <v>8.0000000000000071</v>
      </c>
      <c r="S296" s="714">
        <f>IF(INDEX(Historical!$D$7:$D$1277,MATCH(B296,Historical!$B$7:$B$1301,0))=0,"n/a",(INDEX(Historical!$C$7:$C$1279,MATCH(B296,Historical!$B$7:$B$1301,0))/INDEX(Historical!$D$7:$D$1277,MATCH(B296,Historical!$B$7:$B$1301,0))-1)*100)</f>
        <v>2.0408163265306145</v>
      </c>
      <c r="T296" s="714">
        <f>IF(INDEX(Historical!$F$7:$F$1270,MATCH(B296,Historical!$B$7:$B$1301,0))=0,"n/a",((INDEX(Historical!$C$7:$C$1279,MATCH(B296,Historical!$B$7:$B$1301,0))/INDEX(Historical!$F$7:$F$1270,MATCH(B296,Historical!$B$7:$B$1301,0)))^(1/3)-1)*100)</f>
        <v>6.8387297498542221</v>
      </c>
      <c r="U296" s="714">
        <f>IF(INDEX(Historical!$H$7:$H$1270,MATCH(B296,Historical!$B$7:$B$1301,0))=0,"n/a",((INDEX(Historical!$C$7:$C$1279,MATCH(B296,Historical!$B$7:$B$1301,0))/INDEX(Historical!$H$7:$H$1270,MATCH(B296,Historical!$B$7:$B$1301,0)))^(1/5)-1)*100)</f>
        <v>27.22596365393921</v>
      </c>
      <c r="V296" s="714">
        <f>IF(INDEX(Historical!$O$7:$O$1270,MATCH(B296,Historical!$B$7:$B$1301,0))=0,"n/a",((INDEX(Historical!$C$7:$C$1279,MATCH(B296,Historical!$B$7:$B$1301,0))/INDEX(Historical!$O$7:$O$1270,MATCH(B296,Historical!$B$7:$B$1301,0)))^(1/10)-1)*100)</f>
        <v>37.972966146121493</v>
      </c>
      <c r="W296" s="715">
        <f>IF(OR(U296&lt;=0,U296="n/a",V296&lt;=0,V296="n/a"),"n/a",U296/V296)</f>
        <v>0.71698280163768646</v>
      </c>
      <c r="X296" s="716" t="str">
        <f>IF(OR(AJ296&lt;=0,AJ296="n/a",U296&lt;=0,U296="n/a"),"n/a",U296/AJ296)</f>
        <v>n/a</v>
      </c>
      <c r="Y296" s="685" t="s">
        <v>4497</v>
      </c>
      <c r="Z296" s="663">
        <f>IF(OR(AC296&lt;0.01,AC296="n/a"),"n/a",M296/AC296*100)</f>
        <v>44.444444444444443</v>
      </c>
      <c r="AA296" s="900">
        <f>IF(OR(AC296&lt;0.01,AC296="n/a"),"n/a",I296/AC296)</f>
        <v>9.3621399176954725</v>
      </c>
      <c r="AB296" s="901">
        <v>8</v>
      </c>
      <c r="AC296" s="879">
        <v>2.4300000000000002</v>
      </c>
      <c r="AD296" s="879">
        <v>1.33</v>
      </c>
      <c r="AE296" s="879">
        <v>0.24</v>
      </c>
      <c r="AF296" s="879">
        <v>0.56999999999999995</v>
      </c>
      <c r="AG296" s="879">
        <v>5.6000000000000005</v>
      </c>
      <c r="AH296" s="879">
        <v>-44.6</v>
      </c>
      <c r="AI296" s="879">
        <v>-5.88</v>
      </c>
      <c r="AJ296" s="879">
        <v>-9</v>
      </c>
      <c r="AK296" s="879">
        <v>7.0000000000000009</v>
      </c>
      <c r="AL296" s="892">
        <v>770.54</v>
      </c>
      <c r="AM296" s="886">
        <v>1.2</v>
      </c>
      <c r="AN296" s="879">
        <v>0</v>
      </c>
      <c r="AO296" s="753">
        <f>IF(U296="n/a","n/a",IF(AA296&lt;0,"n/a",IF(AA296="n/a","n/a",J296+U296-AA296)))</f>
        <v>22.611076483496486</v>
      </c>
      <c r="AP296" s="754">
        <f>IF(U296="n/a","n/a",J296+U296)</f>
        <v>31.973216401191959</v>
      </c>
      <c r="AQ296" s="902">
        <f>IF(OR(AC296&lt;0.01,AF296="n/a"),"n/a",(I296/SQRT(22.5*AC296*(I296/AF296))-1)*100)</f>
        <v>-51.299464967180761</v>
      </c>
      <c r="AR296" s="663">
        <f>INDEX(Historical!$C$7:$C$1279,MATCH(B296,Historical!$B$7:$B$1301,0))*IF(AH296="n/a",1.03,IF(AH296&lt;0,1.01,IF(AH296&gt;10,1.1,(1+AH296/100))))</f>
        <v>1.01</v>
      </c>
      <c r="AS296" s="900">
        <f>IF($AI296="n/a",1.03*AR296,IF($AI296&lt;0,1.01*AR296,IF($AI296&gt;10,1.1*AR296,(1+$AI296/100)*AR296)))</f>
        <v>1.0201</v>
      </c>
      <c r="AT296" s="900">
        <f>IF($AK296="n/a",1.03*AS296,IF($AK296&lt;0,1.01*AS296,IF($AK296&gt;10,1.1*AS296,(1+$AK296/100)*AS296)))</f>
        <v>1.091507</v>
      </c>
      <c r="AU296" s="900">
        <f>IF($AK296="n/a",1.03*AT296,IF($AK296&lt;0,1.01*AT296,IF($AK296&gt;10,1.1*AT296,(1+$AK296/100)*AT296)))</f>
        <v>1.16791249</v>
      </c>
      <c r="AV296" s="900">
        <f>IF($AK296="n/a",1.03*AU296,IF($AK296&lt;0,1.01*AU296,IF($AK296&gt;10,1.1*AU296,(1+$AK296/100)*AU296)))</f>
        <v>1.2496663643000001</v>
      </c>
      <c r="AW296" s="663">
        <f>SUM(AR296:AV296)</f>
        <v>5.5391858543000003</v>
      </c>
      <c r="AX296" s="761">
        <f>AW296/I296*100</f>
        <v>24.348069689230769</v>
      </c>
      <c r="AY296" s="948">
        <v>1.66</v>
      </c>
      <c r="AZ296" s="886">
        <v>76.490000000000009</v>
      </c>
      <c r="BA296" s="886">
        <v>-33.67</v>
      </c>
      <c r="BB296" s="886">
        <v>13.120000000000001</v>
      </c>
      <c r="BC296" s="886">
        <v>-8.01</v>
      </c>
      <c r="BE296" s="635">
        <v>2014</v>
      </c>
      <c r="BF296" s="912">
        <f>IF(BE296&gt;2008,0,IF(BE296&gt;2001,1,IF(BE296&gt;1990,2,IF(BE296&gt;1980,3,IF(BE296&gt;1973,4,IF(BE296&gt;1970,5,IF(BE296&gt;1960,6,IF(BE296&gt;1958,7,IF(BE296&gt;1953,8,9)))))))))</f>
        <v>0</v>
      </c>
      <c r="BG296" s="896">
        <v>2.5</v>
      </c>
    </row>
    <row r="297" spans="1:59" ht="11.25" customHeight="1" x14ac:dyDescent="0.2">
      <c r="A297" s="895" t="s">
        <v>4535</v>
      </c>
      <c r="B297" s="889" t="s">
        <v>4515</v>
      </c>
      <c r="C297" s="946" t="s">
        <v>108</v>
      </c>
      <c r="D297" s="946" t="s">
        <v>4337</v>
      </c>
      <c r="E297" s="746">
        <v>6</v>
      </c>
      <c r="F297" s="1185">
        <v>687</v>
      </c>
      <c r="G297" s="1185" t="s">
        <v>106</v>
      </c>
      <c r="H297" s="1185" t="s">
        <v>106</v>
      </c>
      <c r="I297" s="888">
        <v>22.3</v>
      </c>
      <c r="J297" s="663">
        <f>(M297/I297)*100</f>
        <v>1.9730941704035874</v>
      </c>
      <c r="K297" s="891">
        <v>0.11</v>
      </c>
      <c r="L297" s="901">
        <v>4</v>
      </c>
      <c r="M297" s="654">
        <f>K297*L297</f>
        <v>0.44</v>
      </c>
      <c r="N297" s="884" t="s">
        <v>517</v>
      </c>
      <c r="O297" s="747">
        <v>0.1</v>
      </c>
      <c r="P297" s="630">
        <v>43691</v>
      </c>
      <c r="Q297" s="630">
        <v>43707</v>
      </c>
      <c r="R297" s="654">
        <f>(K297-O297)/O297*100</f>
        <v>9.9999999999999947</v>
      </c>
      <c r="S297" s="714">
        <f>IF(INDEX(Historical!$D$7:$D$1277,MATCH(B297,Historical!$B$7:$B$1301,0))=0,"n/a",(INDEX(Historical!$C$7:$C$1279,MATCH(B297,Historical!$B$7:$B$1301,0))/INDEX(Historical!$D$7:$D$1277,MATCH(B297,Historical!$B$7:$B$1301,0))-1)*100)</f>
        <v>6.3291139240506222</v>
      </c>
      <c r="T297" s="714">
        <f>IF(INDEX(Historical!$F$7:$F$1270,MATCH(B297,Historical!$B$7:$B$1301,0))=0,"n/a",((INDEX(Historical!$C$7:$C$1279,MATCH(B297,Historical!$B$7:$B$1301,0))/INDEX(Historical!$F$7:$F$1270,MATCH(B297,Historical!$B$7:$B$1301,0)))^(1/3)-1)*100)</f>
        <v>3.8498820370220788</v>
      </c>
      <c r="U297" s="714">
        <f>IF(INDEX(Historical!$H$7:$H$1270,MATCH(B297,Historical!$B$7:$B$1301,0))=0,"n/a",((INDEX(Historical!$C$7:$C$1279,MATCH(B297,Historical!$B$7:$B$1301,0))/INDEX(Historical!$H$7:$H$1270,MATCH(B297,Historical!$B$7:$B$1301,0)))^(1/5)-1)*100)</f>
        <v>3.4199176136354037</v>
      </c>
      <c r="V297" s="714">
        <f>IF(INDEX(Historical!$O$7:$O$1270,MATCH(B297,Historical!$B$7:$B$1301,0))=0,"n/a",((INDEX(Historical!$C$7:$C$1279,MATCH(B297,Historical!$B$7:$B$1301,0))/INDEX(Historical!$O$7:$O$1270,MATCH(B297,Historical!$B$7:$B$1301,0)))^(1/10)-1)*100)</f>
        <v>2.1355747920446699</v>
      </c>
      <c r="W297" s="715">
        <f>IF(OR(U297&lt;=0,U297="n/a",V297&lt;=0,V297="n/a"),"n/a",U297/V297)</f>
        <v>1.6014038123951919</v>
      </c>
      <c r="X297" s="716">
        <f>IF(OR(AJ297&lt;=0,AJ297="n/a",U297&lt;=0,U297="n/a"),"n/a",U297/AJ297)</f>
        <v>0.15832951914978718</v>
      </c>
      <c r="Y297" s="890"/>
      <c r="Z297" s="663">
        <f>IF(OR(AC297&lt;0.01,AC297="n/a"),"n/a",M297/AC297*100)</f>
        <v>20.657276995305164</v>
      </c>
      <c r="AA297" s="900">
        <f>IF(OR(AC297&lt;0.01,AC297="n/a"),"n/a",I297/AC297)</f>
        <v>10.469483568075118</v>
      </c>
      <c r="AB297" s="901">
        <v>6</v>
      </c>
      <c r="AC297" s="879">
        <v>2.13</v>
      </c>
      <c r="AD297" s="879" t="s">
        <v>136</v>
      </c>
      <c r="AE297" s="879">
        <v>3.54</v>
      </c>
      <c r="AF297" s="879">
        <v>1.54</v>
      </c>
      <c r="AG297" s="879">
        <v>15.4</v>
      </c>
      <c r="AH297" s="879">
        <v>23.5</v>
      </c>
      <c r="AI297" s="879" t="s">
        <v>136</v>
      </c>
      <c r="AJ297" s="879">
        <v>21.6</v>
      </c>
      <c r="AK297" s="879" t="s">
        <v>136</v>
      </c>
      <c r="AL297" s="892">
        <v>181.77</v>
      </c>
      <c r="AM297" s="886">
        <v>1.7000000000000002</v>
      </c>
      <c r="AN297" s="879">
        <v>0</v>
      </c>
      <c r="AO297" s="753">
        <f>IF(U297="n/a","n/a",IF(AA297&lt;0,"n/a",IF(AA297="n/a","n/a",J297+U297-AA297)))</f>
        <v>-5.0764717840361264</v>
      </c>
      <c r="AP297" s="754">
        <f>IF(U297="n/a","n/a",J297+U297)</f>
        <v>5.3930117840389915</v>
      </c>
      <c r="AQ297" s="902">
        <f>IF(OR(AC297&lt;0.01,AF297="n/a"),"n/a",(I297/SQRT(22.5*AC297*(I297/AF297))-1)*100)</f>
        <v>-15.349070504976648</v>
      </c>
      <c r="AR297" s="663">
        <f>INDEX(Historical!$C$7:$C$1279,MATCH(B297,Historical!$B$7:$B$1301,0))*IF(AH297="n/a",1.03,IF(AH297&lt;0,1.01,IF(AH297&gt;10,1.1,(1+AH297/100))))</f>
        <v>0.46200000000000002</v>
      </c>
      <c r="AS297" s="900">
        <f>IF($AI297="n/a",1.03*AR297,IF($AI297&lt;0,1.01*AR297,IF($AI297&gt;10,1.1*AR297,(1+$AI297/100)*AR297)))</f>
        <v>0.47586000000000006</v>
      </c>
      <c r="AT297" s="900">
        <f>IF($AK297="n/a",1.03*AS297,IF($AK297&lt;0,1.01*AS297,IF($AK297&gt;10,1.1*AS297,(1+$AK297/100)*AS297)))</f>
        <v>0.49013580000000007</v>
      </c>
      <c r="AU297" s="900">
        <f>IF($AK297="n/a",1.03*AT297,IF($AK297&lt;0,1.01*AT297,IF($AK297&gt;10,1.1*AT297,(1+$AK297/100)*AT297)))</f>
        <v>0.50483987400000008</v>
      </c>
      <c r="AV297" s="900">
        <f>IF($AK297="n/a",1.03*AU297,IF($AK297&lt;0,1.01*AU297,IF($AK297&gt;10,1.1*AU297,(1+$AK297/100)*AU297)))</f>
        <v>0.51998507022000007</v>
      </c>
      <c r="AW297" s="663">
        <f>SUM(AR297:AV297)</f>
        <v>2.4528207442200003</v>
      </c>
      <c r="AX297" s="761">
        <f>AW297/I297*100</f>
        <v>10.999196162421526</v>
      </c>
      <c r="AY297" s="948">
        <v>0.39</v>
      </c>
      <c r="AZ297" s="886">
        <v>48.57</v>
      </c>
      <c r="BA297" s="886">
        <v>-26.279999999999998</v>
      </c>
      <c r="BB297" s="886">
        <v>1.7399999999999998</v>
      </c>
      <c r="BC297" s="886">
        <v>-14.27</v>
      </c>
      <c r="BE297" s="635">
        <v>2014</v>
      </c>
      <c r="BF297" s="912">
        <f>IF(BE297&gt;2008,0,IF(BE297&gt;2001,1,IF(BE297&gt;1990,2,IF(BE297&gt;1980,3,IF(BE297&gt;1973,4,IF(BE297&gt;1970,5,IF(BE297&gt;1960,6,IF(BE297&gt;1958,7,IF(BE297&gt;1953,8,9)))))))))</f>
        <v>0</v>
      </c>
      <c r="BG297" s="896">
        <v>1.3</v>
      </c>
    </row>
    <row r="298" spans="1:59" ht="11.25" customHeight="1" x14ac:dyDescent="0.2">
      <c r="A298" s="885" t="s">
        <v>240</v>
      </c>
      <c r="B298" s="889" t="s">
        <v>241</v>
      </c>
      <c r="C298" s="946" t="s">
        <v>112</v>
      </c>
      <c r="D298" s="946" t="s">
        <v>4351</v>
      </c>
      <c r="E298" s="746">
        <v>29</v>
      </c>
      <c r="F298" s="1185">
        <v>94</v>
      </c>
      <c r="G298" s="1185" t="s">
        <v>106</v>
      </c>
      <c r="H298" s="1185" t="s">
        <v>106</v>
      </c>
      <c r="I298" s="879">
        <v>149.46</v>
      </c>
      <c r="J298" s="663">
        <f>(M298/I298)*100</f>
        <v>2.9439314866854009</v>
      </c>
      <c r="K298" s="898">
        <v>1.1000000000000001</v>
      </c>
      <c r="L298" s="901">
        <v>4</v>
      </c>
      <c r="M298" s="654">
        <f>K298*L298</f>
        <v>4.4000000000000004</v>
      </c>
      <c r="N298" s="884" t="s">
        <v>456</v>
      </c>
      <c r="O298" s="748">
        <v>1.02</v>
      </c>
      <c r="P298" s="875">
        <v>43929</v>
      </c>
      <c r="Q298" s="875">
        <v>43959</v>
      </c>
      <c r="R298" s="654">
        <f>(K298-O298)/O298*100</f>
        <v>7.8431372549019676</v>
      </c>
      <c r="S298" s="714">
        <f>IF(INDEX(Historical!$D$7:$D$1277,MATCH(B298,Historical!$B$7:$B$1301,0))=0,"n/a",(INDEX(Historical!$C$7:$C$1279,MATCH(B298,Historical!$B$7:$B$1301,0))/INDEX(Historical!$D$7:$D$1277,MATCH(B298,Historical!$B$7:$B$1301,0))-1)*100)</f>
        <v>9.9173553719008378</v>
      </c>
      <c r="T298" s="714">
        <f>IF(INDEX(Historical!$F$7:$F$1270,MATCH(B298,Historical!$B$7:$B$1301,0))=0,"n/a",((INDEX(Historical!$C$7:$C$1279,MATCH(B298,Historical!$B$7:$B$1301,0))/INDEX(Historical!$F$7:$F$1270,MATCH(B298,Historical!$B$7:$B$1301,0)))^(1/3)-1)*100)</f>
        <v>10.341482704395411</v>
      </c>
      <c r="U298" s="714">
        <f>IF(INDEX(Historical!$H$7:$H$1270,MATCH(B298,Historical!$B$7:$B$1301,0))=0,"n/a",((INDEX(Historical!$C$7:$C$1279,MATCH(B298,Historical!$B$7:$B$1301,0))/INDEX(Historical!$H$7:$H$1270,MATCH(B298,Historical!$B$7:$B$1301,0)))^(1/5)-1)*100)</f>
        <v>10.517615454992036</v>
      </c>
      <c r="V298" s="714">
        <f>IF(INDEX(Historical!$O$7:$O$1270,MATCH(B298,Historical!$B$7:$B$1301,0))=0,"n/a",((INDEX(Historical!$C$7:$C$1279,MATCH(B298,Historical!$B$7:$B$1301,0))/INDEX(Historical!$O$7:$O$1270,MATCH(B298,Historical!$B$7:$B$1301,0)))^(1/10)-1)*100)</f>
        <v>10.351607191013269</v>
      </c>
      <c r="W298" s="715">
        <f>IF(OR(U298&lt;=0,U298="n/a",V298&lt;=0,V298="n/a"),"n/a",U298/V298)</f>
        <v>1.0160369555099509</v>
      </c>
      <c r="X298" s="716">
        <f>IF(OR(AJ298&lt;=0,AJ298="n/a",U298&lt;=0,U298="n/a"),"n/a",U298/AJ298)</f>
        <v>1.1817545455047231</v>
      </c>
      <c r="Y298" s="671"/>
      <c r="Z298" s="663">
        <f>IF(OR(AC298&lt;0.01,AC298="n/a"),"n/a",M298/AC298*100)</f>
        <v>37.130801687763714</v>
      </c>
      <c r="AA298" s="900">
        <f>IF(OR(AC298&lt;0.01,AC298="n/a"),"n/a",I298/AC298)</f>
        <v>12.612658227848103</v>
      </c>
      <c r="AB298" s="901">
        <v>12</v>
      </c>
      <c r="AC298" s="879">
        <v>11.85</v>
      </c>
      <c r="AD298" s="879">
        <v>2.91</v>
      </c>
      <c r="AE298" s="879">
        <v>1.1100000000000001</v>
      </c>
      <c r="AF298" s="879">
        <v>3.26</v>
      </c>
      <c r="AG298" s="879">
        <v>25.900000000000002</v>
      </c>
      <c r="AH298" s="881">
        <v>6.7</v>
      </c>
      <c r="AI298" s="881">
        <v>9.1399999999999988</v>
      </c>
      <c r="AJ298" s="879">
        <v>8.9</v>
      </c>
      <c r="AK298" s="879">
        <v>4.34</v>
      </c>
      <c r="AL298" s="892">
        <v>43110</v>
      </c>
      <c r="AM298" s="886">
        <v>0.5</v>
      </c>
      <c r="AN298" s="879">
        <v>1.36</v>
      </c>
      <c r="AO298" s="753">
        <f>IF(U298="n/a","n/a",IF(AA298&lt;0,"n/a",IF(AA298="n/a","n/a",J298+U298-AA298)))</f>
        <v>0.84888871382933395</v>
      </c>
      <c r="AP298" s="754">
        <f>IF(U298="n/a","n/a",J298+U298)</f>
        <v>13.461546941677437</v>
      </c>
      <c r="AQ298" s="902">
        <f>IF(OR(AC298&lt;0.01,AF298="n/a"),"n/a",(I298/SQRT(22.5*AC298*(I298/AF298))-1)*100)</f>
        <v>35.182618578285194</v>
      </c>
      <c r="AR298" s="663">
        <f>INDEX(Historical!$C$7:$C$1279,MATCH(B298,Historical!$B$7:$B$1301,0))*IF(AH298="n/a",1.03,IF(AH298&lt;0,1.01,IF(AH298&gt;10,1.1,(1+AH298/100))))</f>
        <v>4.2573299999999996</v>
      </c>
      <c r="AS298" s="900">
        <f>IF($AI298="n/a",1.03*AR298,IF($AI298&lt;0,1.01*AR298,IF($AI298&gt;10,1.1*AR298,(1+$AI298/100)*AR298)))</f>
        <v>4.6464499619999993</v>
      </c>
      <c r="AT298" s="900">
        <f>IF($AK298="n/a",1.03*AS298,IF($AK298&lt;0,1.01*AS298,IF($AK298&gt;10,1.1*AS298,(1+$AK298/100)*AS298)))</f>
        <v>4.8481058903507996</v>
      </c>
      <c r="AU298" s="900">
        <f>IF($AK298="n/a",1.03*AT298,IF($AK298&lt;0,1.01*AT298,IF($AK298&gt;10,1.1*AT298,(1+$AK298/100)*AT298)))</f>
        <v>5.0585136859920246</v>
      </c>
      <c r="AV298" s="900">
        <f>IF($AK298="n/a",1.03*AU298,IF($AK298&lt;0,1.01*AU298,IF($AK298&gt;10,1.1*AU298,(1+$AK298/100)*AU298)))</f>
        <v>5.2780531799640791</v>
      </c>
      <c r="AW298" s="663">
        <f>SUM(AR298:AV298)</f>
        <v>24.0884527183069</v>
      </c>
      <c r="AX298" s="761">
        <f>AW298/I298*100</f>
        <v>16.116989641580957</v>
      </c>
      <c r="AY298" s="948">
        <v>1.03</v>
      </c>
      <c r="AZ298" s="886">
        <v>48.64</v>
      </c>
      <c r="BA298" s="886">
        <v>-22.86</v>
      </c>
      <c r="BB298" s="886">
        <v>4.67</v>
      </c>
      <c r="BC298" s="886">
        <v>-8.82</v>
      </c>
      <c r="BE298" s="635">
        <v>1992</v>
      </c>
      <c r="BF298" s="912">
        <f>IF(BE298&gt;2008,0,IF(BE298&gt;2001,1,IF(BE298&gt;1990,2,IF(BE298&gt;1980,3,IF(BE298&gt;1973,4,IF(BE298&gt;1970,5,IF(BE298&gt;1960,6,IF(BE298&gt;1958,7,IF(BE298&gt;1953,8,9)))))))))</f>
        <v>2</v>
      </c>
      <c r="BG298" s="896">
        <v>6.9</v>
      </c>
    </row>
    <row r="299" spans="1:59" ht="11.25" customHeight="1" x14ac:dyDescent="0.2">
      <c r="A299" s="885" t="s">
        <v>1236</v>
      </c>
      <c r="B299" s="889" t="s">
        <v>1237</v>
      </c>
      <c r="C299" s="946" t="s">
        <v>4325</v>
      </c>
      <c r="D299" s="946" t="s">
        <v>4326</v>
      </c>
      <c r="E299" s="746">
        <v>8</v>
      </c>
      <c r="F299" s="1185">
        <v>506</v>
      </c>
      <c r="G299" s="1184" t="s">
        <v>106</v>
      </c>
      <c r="H299" s="1184" t="s">
        <v>106</v>
      </c>
      <c r="I299" s="888">
        <v>11.83</v>
      </c>
      <c r="J299" s="663">
        <f>(M299/I299)*100</f>
        <v>16.229923922231613</v>
      </c>
      <c r="K299" s="891">
        <v>0.48</v>
      </c>
      <c r="L299" s="901">
        <v>4</v>
      </c>
      <c r="M299" s="654">
        <f>K299*L299</f>
        <v>1.92</v>
      </c>
      <c r="N299" s="884" t="s">
        <v>418</v>
      </c>
      <c r="O299" s="747">
        <v>0.47</v>
      </c>
      <c r="P299" s="880">
        <v>43510</v>
      </c>
      <c r="Q299" s="880">
        <v>43518</v>
      </c>
      <c r="R299" s="654">
        <f>(K299-O299)/O299*100</f>
        <v>2.1276595744680873</v>
      </c>
      <c r="S299" s="714">
        <f>IF(INDEX(Historical!$D$7:$D$1277,MATCH(B299,Historical!$B$7:$B$1301,0))=0,"n/a",(INDEX(Historical!$C$7:$C$1279,MATCH(B299,Historical!$B$7:$B$1301,0))/INDEX(Historical!$D$7:$D$1277,MATCH(B299,Historical!$B$7:$B$1301,0))-1)*100)</f>
        <v>2.1276595744680771</v>
      </c>
      <c r="T299" s="714">
        <f>IF(INDEX(Historical!$F$7:$F$1270,MATCH(B299,Historical!$B$7:$B$1301,0))=0,"n/a",((INDEX(Historical!$C$7:$C$1279,MATCH(B299,Historical!$B$7:$B$1301,0))/INDEX(Historical!$F$7:$F$1270,MATCH(B299,Historical!$B$7:$B$1301,0)))^(1/3)-1)*100)</f>
        <v>3.4680775533341146</v>
      </c>
      <c r="U299" s="714">
        <f>IF(INDEX(Historical!$H$7:$H$1270,MATCH(B299,Historical!$B$7:$B$1301,0))=0,"n/a",((INDEX(Historical!$C$7:$C$1279,MATCH(B299,Historical!$B$7:$B$1301,0))/INDEX(Historical!$H$7:$H$1270,MATCH(B299,Historical!$B$7:$B$1301,0)))^(1/5)-1)*100)</f>
        <v>4.3295449993188129</v>
      </c>
      <c r="V299" s="714" t="str">
        <f>IF(INDEX(Historical!$O$7:$O$1270,MATCH(B299,Historical!$B$7:$B$1301,0))=0,"n/a",((INDEX(Historical!$C$7:$C$1279,MATCH(B299,Historical!$B$7:$B$1301,0))/INDEX(Historical!$O$7:$O$1270,MATCH(B299,Historical!$B$7:$B$1301,0)))^(1/10)-1)*100)</f>
        <v>n/a</v>
      </c>
      <c r="W299" s="715" t="str">
        <f>IF(OR(U299&lt;=0,U299="n/a",V299&lt;=0,V299="n/a"),"n/a",U299/V299)</f>
        <v>n/a</v>
      </c>
      <c r="X299" s="716">
        <f>IF(OR(AJ299&lt;=0,AJ299="n/a",U299&lt;=0,U299="n/a"),"n/a",U299/AJ299)</f>
        <v>3.9359499993807394</v>
      </c>
      <c r="Y299" s="685" t="s">
        <v>4395</v>
      </c>
      <c r="Z299" s="663">
        <f>IF(OR(AC299&lt;0.01,AC299="n/a"),"n/a",M299/AC299*100)</f>
        <v>151.18110236220471</v>
      </c>
      <c r="AA299" s="900">
        <f>IF(OR(AC299&lt;0.01,AC299="n/a"),"n/a",I299/AC299)</f>
        <v>9.3149606299212593</v>
      </c>
      <c r="AB299" s="901">
        <v>12</v>
      </c>
      <c r="AC299" s="879">
        <v>1.27</v>
      </c>
      <c r="AD299" s="879">
        <v>0.6</v>
      </c>
      <c r="AE299" s="879">
        <v>0.57999999999999996</v>
      </c>
      <c r="AF299" s="879">
        <v>1.43</v>
      </c>
      <c r="AG299" s="879">
        <v>15.2</v>
      </c>
      <c r="AH299" s="879">
        <v>16</v>
      </c>
      <c r="AI299" s="879">
        <v>36.54</v>
      </c>
      <c r="AJ299" s="879">
        <v>1.0999999999999999</v>
      </c>
      <c r="AK299" s="879">
        <v>15</v>
      </c>
      <c r="AL299" s="892">
        <v>1440</v>
      </c>
      <c r="AM299" s="886">
        <v>1</v>
      </c>
      <c r="AN299" s="879">
        <v>2.78</v>
      </c>
      <c r="AO299" s="753">
        <f>IF(U299="n/a","n/a",IF(AA299&lt;0,"n/a",IF(AA299="n/a","n/a",J299+U299-AA299)))</f>
        <v>11.244508291629167</v>
      </c>
      <c r="AP299" s="754">
        <f>IF(U299="n/a","n/a",J299+U299)</f>
        <v>20.559468921550426</v>
      </c>
      <c r="AQ299" s="902">
        <f>IF(OR(AC299&lt;0.01,AF299="n/a"),"n/a",(I299/SQRT(22.5*AC299*(I299/AF299))-1)*100)</f>
        <v>-23.057326676754119</v>
      </c>
      <c r="AR299" s="663">
        <f>INDEX(Historical!$C$7:$C$1279,MATCH(B299,Historical!$B$7:$B$1301,0))*IF(AH299="n/a",1.03,IF(AH299&lt;0,1.01,IF(AH299&gt;10,1.1,(1+AH299/100))))</f>
        <v>2.1120000000000001</v>
      </c>
      <c r="AS299" s="900">
        <f>IF($AI299="n/a",1.03*AR299,IF($AI299&lt;0,1.01*AR299,IF($AI299&gt;10,1.1*AR299,(1+$AI299/100)*AR299)))</f>
        <v>2.3232000000000004</v>
      </c>
      <c r="AT299" s="900">
        <f>IF($AK299="n/a",1.03*AS299,IF($AK299&lt;0,1.01*AS299,IF($AK299&gt;10,1.1*AS299,(1+$AK299/100)*AS299)))</f>
        <v>2.5555200000000005</v>
      </c>
      <c r="AU299" s="900">
        <f>IF($AK299="n/a",1.03*AT299,IF($AK299&lt;0,1.01*AT299,IF($AK299&gt;10,1.1*AT299,(1+$AK299/100)*AT299)))</f>
        <v>2.8110720000000007</v>
      </c>
      <c r="AV299" s="900">
        <f>IF($AK299="n/a",1.03*AU299,IF($AK299&lt;0,1.01*AU299,IF($AK299&gt;10,1.1*AU299,(1+$AK299/100)*AU299)))</f>
        <v>3.0921792000000008</v>
      </c>
      <c r="AW299" s="663">
        <f>SUM(AR299:AV299)</f>
        <v>12.893971200000001</v>
      </c>
      <c r="AX299" s="761">
        <f>AW299/I299*100</f>
        <v>108.99383939137786</v>
      </c>
      <c r="AY299" s="948">
        <v>1.04</v>
      </c>
      <c r="AZ299" s="886">
        <v>18.89</v>
      </c>
      <c r="BA299" s="886">
        <v>-44.5</v>
      </c>
      <c r="BB299" s="886">
        <v>-1.96</v>
      </c>
      <c r="BC299" s="886">
        <v>-18.02</v>
      </c>
      <c r="BE299" s="635">
        <v>2013</v>
      </c>
      <c r="BF299" s="912">
        <f>IF(BE299&gt;2008,0,IF(BE299&gt;2001,1,IF(BE299&gt;1990,2,IF(BE299&gt;1980,3,IF(BE299&gt;1973,4,IF(BE299&gt;1970,5,IF(BE299&gt;1960,6,IF(BE299&gt;1958,7,IF(BE299&gt;1953,8,9)))))))))</f>
        <v>0</v>
      </c>
      <c r="BG299" s="896">
        <v>3.5000000000000004</v>
      </c>
    </row>
    <row r="300" spans="1:59" ht="11.25" customHeight="1" x14ac:dyDescent="0.2">
      <c r="A300" s="894" t="s">
        <v>3958</v>
      </c>
      <c r="B300" s="889" t="s">
        <v>3959</v>
      </c>
      <c r="C300" s="946" t="s">
        <v>108</v>
      </c>
      <c r="D300" s="946" t="s">
        <v>4337</v>
      </c>
      <c r="E300" s="746">
        <v>7</v>
      </c>
      <c r="F300" s="1185">
        <v>626</v>
      </c>
      <c r="G300" s="1197" t="s">
        <v>106</v>
      </c>
      <c r="H300" s="1197" t="s">
        <v>106</v>
      </c>
      <c r="I300" s="888">
        <v>15.25</v>
      </c>
      <c r="J300" s="663">
        <f>(M300/I300)*100</f>
        <v>3.9344262295081962</v>
      </c>
      <c r="K300" s="891">
        <v>0.15</v>
      </c>
      <c r="L300" s="901">
        <v>4</v>
      </c>
      <c r="M300" s="654">
        <f>K300*L300</f>
        <v>0.6</v>
      </c>
      <c r="N300" s="884" t="s">
        <v>239</v>
      </c>
      <c r="O300" s="747">
        <v>0.13</v>
      </c>
      <c r="P300" s="875">
        <v>43832</v>
      </c>
      <c r="Q300" s="875">
        <v>43845</v>
      </c>
      <c r="R300" s="654">
        <f>(K300-O300)/O300*100</f>
        <v>15.384615384615378</v>
      </c>
      <c r="S300" s="714">
        <f>IF(INDEX(Historical!$D$7:$D$1277,MATCH(B300,Historical!$B$7:$B$1301,0))=0,"n/a",(INDEX(Historical!$C$7:$C$1279,MATCH(B300,Historical!$B$7:$B$1301,0))/INDEX(Historical!$D$7:$D$1277,MATCH(B300,Historical!$B$7:$B$1301,0))-1)*100)</f>
        <v>8.3333333333333481</v>
      </c>
      <c r="T300" s="714">
        <f>IF(INDEX(Historical!$F$7:$F$1270,MATCH(B300,Historical!$B$7:$B$1301,0))=0,"n/a",((INDEX(Historical!$C$7:$C$1279,MATCH(B300,Historical!$B$7:$B$1301,0))/INDEX(Historical!$F$7:$F$1270,MATCH(B300,Historical!$B$7:$B$1301,0)))^(1/3)-1)*100)</f>
        <v>17.566734386037886</v>
      </c>
      <c r="U300" s="714">
        <f>IF(INDEX(Historical!$H$7:$H$1270,MATCH(B300,Historical!$B$7:$B$1301,0))=0,"n/a",((INDEX(Historical!$C$7:$C$1279,MATCH(B300,Historical!$B$7:$B$1301,0))/INDEX(Historical!$H$7:$H$1270,MATCH(B300,Historical!$B$7:$B$1301,0)))^(1/5)-1)*100)</f>
        <v>28.227866656891742</v>
      </c>
      <c r="V300" s="714" t="str">
        <f>IF(INDEX(Historical!$O$7:$O$1270,MATCH(B300,Historical!$B$7:$B$1301,0))=0,"n/a",((INDEX(Historical!$C$7:$C$1279,MATCH(B300,Historical!$B$7:$B$1301,0))/INDEX(Historical!$O$7:$O$1270,MATCH(B300,Historical!$B$7:$B$1301,0)))^(1/10)-1)*100)</f>
        <v>n/a</v>
      </c>
      <c r="W300" s="715" t="str">
        <f>IF(OR(U300&lt;=0,U300="n/a",V300&lt;=0,V300="n/a"),"n/a",U300/V300)</f>
        <v>n/a</v>
      </c>
      <c r="X300" s="716">
        <f>IF(OR(AJ300&lt;=0,AJ300="n/a",U300&lt;=0,U300="n/a"),"n/a",U300/AJ300)</f>
        <v>2.9404027767595564</v>
      </c>
      <c r="Y300" s="673"/>
      <c r="Z300" s="663">
        <f>IF(OR(AC300&lt;0.01,AC300="n/a"),"n/a",M300/AC300*100)</f>
        <v>28.30188679245283</v>
      </c>
      <c r="AA300" s="900">
        <f>IF(OR(AC300&lt;0.01,AC300="n/a"),"n/a",I300/AC300)</f>
        <v>7.1933962264150937</v>
      </c>
      <c r="AB300" s="901">
        <v>12</v>
      </c>
      <c r="AC300" s="879">
        <v>2.12</v>
      </c>
      <c r="AD300" s="879" t="s">
        <v>136</v>
      </c>
      <c r="AE300" s="879">
        <v>1.48</v>
      </c>
      <c r="AF300" s="879">
        <v>0.78</v>
      </c>
      <c r="AG300" s="879">
        <v>11.200000000000001</v>
      </c>
      <c r="AH300" s="879">
        <v>28.999999999999996</v>
      </c>
      <c r="AI300" s="879">
        <v>-58.440000000000005</v>
      </c>
      <c r="AJ300" s="879">
        <v>9.6</v>
      </c>
      <c r="AK300" s="879" t="s">
        <v>136</v>
      </c>
      <c r="AL300" s="892">
        <v>66.489999999999995</v>
      </c>
      <c r="AM300" s="886">
        <v>3.5000000000000004</v>
      </c>
      <c r="AN300" s="879">
        <v>0.32</v>
      </c>
      <c r="AO300" s="753">
        <f>IF(U300="n/a","n/a",IF(AA300&lt;0,"n/a",IF(AA300="n/a","n/a",J300+U300-AA300)))</f>
        <v>24.968896659984846</v>
      </c>
      <c r="AP300" s="754">
        <f>IF(U300="n/a","n/a",J300+U300)</f>
        <v>32.162292886399939</v>
      </c>
      <c r="AQ300" s="902">
        <f>IF(OR(AC300&lt;0.01,AF300="n/a"),"n/a",(I300/SQRT(22.5*AC300*(I300/AF300))-1)*100)</f>
        <v>-50.062932686991935</v>
      </c>
      <c r="AR300" s="663">
        <f>INDEX(Historical!$C$7:$C$1279,MATCH(B300,Historical!$B$7:$B$1301,0))*IF(AH300="n/a",1.03,IF(AH300&lt;0,1.01,IF(AH300&gt;10,1.1,(1+AH300/100))))</f>
        <v>0.57200000000000006</v>
      </c>
      <c r="AS300" s="900">
        <f>IF($AI300="n/a",1.03*AR300,IF($AI300&lt;0,1.01*AR300,IF($AI300&gt;10,1.1*AR300,(1+$AI300/100)*AR300)))</f>
        <v>0.57772000000000012</v>
      </c>
      <c r="AT300" s="900">
        <f>IF($AK300="n/a",1.03*AS300,IF($AK300&lt;0,1.01*AS300,IF($AK300&gt;10,1.1*AS300,(1+$AK300/100)*AS300)))</f>
        <v>0.59505160000000012</v>
      </c>
      <c r="AU300" s="900">
        <f>IF($AK300="n/a",1.03*AT300,IF($AK300&lt;0,1.01*AT300,IF($AK300&gt;10,1.1*AT300,(1+$AK300/100)*AT300)))</f>
        <v>0.61290314800000012</v>
      </c>
      <c r="AV300" s="900">
        <f>IF($AK300="n/a",1.03*AU300,IF($AK300&lt;0,1.01*AU300,IF($AK300&gt;10,1.1*AU300,(1+$AK300/100)*AU300)))</f>
        <v>0.63129024244000009</v>
      </c>
      <c r="AW300" s="663">
        <f>SUM(AR300:AV300)</f>
        <v>2.9889649904400004</v>
      </c>
      <c r="AX300" s="761">
        <f>AW300/I300*100</f>
        <v>19.599770429114756</v>
      </c>
      <c r="AY300" s="948">
        <v>0.56000000000000005</v>
      </c>
      <c r="AZ300" s="886">
        <v>20.080000000000002</v>
      </c>
      <c r="BA300" s="886">
        <v>-43.37</v>
      </c>
      <c r="BB300" s="886">
        <v>2.67</v>
      </c>
      <c r="BC300" s="886">
        <v>-27.54</v>
      </c>
      <c r="BE300" s="635">
        <v>2014</v>
      </c>
      <c r="BF300" s="912">
        <f>IF(BE300&gt;2008,0,IF(BE300&gt;2001,1,IF(BE300&gt;1990,2,IF(BE300&gt;1980,3,IF(BE300&gt;1973,4,IF(BE300&gt;1970,5,IF(BE300&gt;1960,6,IF(BE300&gt;1958,7,IF(BE300&gt;1953,8,9)))))))))</f>
        <v>0</v>
      </c>
      <c r="BG300" s="896">
        <v>0.89999999999999991</v>
      </c>
    </row>
    <row r="301" spans="1:59" ht="11.25" customHeight="1" x14ac:dyDescent="0.2">
      <c r="A301" s="885" t="s">
        <v>1253</v>
      </c>
      <c r="B301" s="889" t="s">
        <v>1254</v>
      </c>
      <c r="C301" s="946" t="s">
        <v>112</v>
      </c>
      <c r="D301" s="946" t="s">
        <v>1222</v>
      </c>
      <c r="E301" s="746">
        <v>9</v>
      </c>
      <c r="F301" s="1185">
        <v>466</v>
      </c>
      <c r="G301" s="1185" t="s">
        <v>106</v>
      </c>
      <c r="H301" s="1185" t="s">
        <v>106</v>
      </c>
      <c r="I301" s="879">
        <v>18.52</v>
      </c>
      <c r="J301" s="663">
        <f>(M301/I301)*100</f>
        <v>1.6198704103671704</v>
      </c>
      <c r="K301" s="891">
        <v>7.4999999999999997E-2</v>
      </c>
      <c r="L301" s="901">
        <v>4</v>
      </c>
      <c r="M301" s="654">
        <f>K301*L301</f>
        <v>0.3</v>
      </c>
      <c r="N301" s="884" t="s">
        <v>708</v>
      </c>
      <c r="O301" s="747">
        <v>7.2499999999999995E-2</v>
      </c>
      <c r="P301" s="875">
        <v>43794</v>
      </c>
      <c r="Q301" s="875">
        <v>43817</v>
      </c>
      <c r="R301" s="654">
        <f>(K301-O301)/O301*100</f>
        <v>3.4482758620689689</v>
      </c>
      <c r="S301" s="714">
        <f>IF(INDEX(Historical!$D$7:$D$1277,MATCH(B301,Historical!$B$7:$B$1301,0))=0,"n/a",(INDEX(Historical!$C$7:$C$1279,MATCH(B301,Historical!$B$7:$B$1301,0))/INDEX(Historical!$D$7:$D$1277,MATCH(B301,Historical!$B$7:$B$1301,0))-1)*100)</f>
        <v>3.7234042553191626</v>
      </c>
      <c r="T301" s="714">
        <f>IF(INDEX(Historical!$F$7:$F$1270,MATCH(B301,Historical!$B$7:$B$1301,0))=0,"n/a",((INDEX(Historical!$C$7:$C$1279,MATCH(B301,Historical!$B$7:$B$1301,0))/INDEX(Historical!$F$7:$F$1270,MATCH(B301,Historical!$B$7:$B$1301,0)))^(1/3)-1)*100)</f>
        <v>11.678316506545784</v>
      </c>
      <c r="U301" s="714">
        <f>IF(INDEX(Historical!$H$7:$H$1270,MATCH(B301,Historical!$B$7:$B$1301,0))=0,"n/a",((INDEX(Historical!$C$7:$C$1279,MATCH(B301,Historical!$B$7:$B$1301,0))/INDEX(Historical!$H$7:$H$1270,MATCH(B301,Historical!$B$7:$B$1301,0)))^(1/5)-1)*100)</f>
        <v>17.607902252467355</v>
      </c>
      <c r="V301" s="714" t="str">
        <f>IF(INDEX(Historical!$O$7:$O$1270,MATCH(B301,Historical!$B$7:$B$1301,0))=0,"n/a",((INDEX(Historical!$C$7:$C$1279,MATCH(B301,Historical!$B$7:$B$1301,0))/INDEX(Historical!$O$7:$O$1270,MATCH(B301,Historical!$B$7:$B$1301,0)))^(1/10)-1)*100)</f>
        <v>n/a</v>
      </c>
      <c r="W301" s="715" t="str">
        <f>IF(OR(U301&lt;=0,U301="n/a",V301&lt;=0,V301="n/a"),"n/a",U301/V301)</f>
        <v>n/a</v>
      </c>
      <c r="X301" s="716">
        <f>IF(OR(AJ301&lt;=0,AJ301="n/a",U301&lt;=0,U301="n/a"),"n/a",U301/AJ301)</f>
        <v>8.2821741545001673E-2</v>
      </c>
      <c r="Y301" s="674"/>
      <c r="Z301" s="663">
        <f>IF(OR(AC301&lt;0.01,AC301="n/a"),"n/a",M301/AC301*100)</f>
        <v>31.25</v>
      </c>
      <c r="AA301" s="900">
        <f>IF(OR(AC301&lt;0.01,AC301="n/a"),"n/a",I301/AC301)</f>
        <v>19.291666666666668</v>
      </c>
      <c r="AB301" s="901">
        <v>9</v>
      </c>
      <c r="AC301" s="879">
        <v>0.96</v>
      </c>
      <c r="AD301" s="879">
        <v>0.92</v>
      </c>
      <c r="AE301" s="879">
        <v>0.38</v>
      </c>
      <c r="AF301" s="879">
        <v>1.57</v>
      </c>
      <c r="AG301" s="879">
        <v>8.5</v>
      </c>
      <c r="AH301" s="881">
        <v>256.2</v>
      </c>
      <c r="AI301" s="881">
        <v>12.280000000000001</v>
      </c>
      <c r="AJ301" s="879">
        <v>212.6</v>
      </c>
      <c r="AK301" s="879">
        <v>20.41</v>
      </c>
      <c r="AL301" s="892">
        <v>862.56</v>
      </c>
      <c r="AM301" s="886">
        <v>7.1</v>
      </c>
      <c r="AN301" s="879">
        <v>2.57</v>
      </c>
      <c r="AO301" s="753">
        <f>IF(U301="n/a","n/a",IF(AA301&lt;0,"n/a",IF(AA301="n/a","n/a",J301+U301-AA301)))</f>
        <v>-6.3894003832142943E-2</v>
      </c>
      <c r="AP301" s="754">
        <f>IF(U301="n/a","n/a",J301+U301)</f>
        <v>19.227772662834525</v>
      </c>
      <c r="AQ301" s="902">
        <f>IF(OR(AC301&lt;0.01,AF301="n/a"),"n/a",(I301/SQRT(22.5*AC301*(I301/AF301))-1)*100)</f>
        <v>16.022826617421693</v>
      </c>
      <c r="AR301" s="663">
        <f>INDEX(Historical!$C$7:$C$1279,MATCH(B301,Historical!$B$7:$B$1301,0))*IF(AH301="n/a",1.03,IF(AH301&lt;0,1.01,IF(AH301&gt;10,1.1,(1+AH301/100))))</f>
        <v>0.32174999999999998</v>
      </c>
      <c r="AS301" s="900">
        <f>IF($AI301="n/a",1.03*AR301,IF($AI301&lt;0,1.01*AR301,IF($AI301&gt;10,1.1*AR301,(1+$AI301/100)*AR301)))</f>
        <v>0.35392499999999999</v>
      </c>
      <c r="AT301" s="900">
        <f>IF($AK301="n/a",1.03*AS301,IF($AK301&lt;0,1.01*AS301,IF($AK301&gt;10,1.1*AS301,(1+$AK301/100)*AS301)))</f>
        <v>0.38931750000000004</v>
      </c>
      <c r="AU301" s="900">
        <f>IF($AK301="n/a",1.03*AT301,IF($AK301&lt;0,1.01*AT301,IF($AK301&gt;10,1.1*AT301,(1+$AK301/100)*AT301)))</f>
        <v>0.42824925000000008</v>
      </c>
      <c r="AV301" s="900">
        <f>IF($AK301="n/a",1.03*AU301,IF($AK301&lt;0,1.01*AU301,IF($AK301&gt;10,1.1*AU301,(1+$AK301/100)*AU301)))</f>
        <v>0.47107417500000015</v>
      </c>
      <c r="AW301" s="663">
        <f>SUM(AR301:AV301)</f>
        <v>1.9643159250000002</v>
      </c>
      <c r="AX301" s="761">
        <f>AW301/I301*100</f>
        <v>10.60645747840173</v>
      </c>
      <c r="AY301" s="948">
        <v>2.21</v>
      </c>
      <c r="AZ301" s="886">
        <v>102.4</v>
      </c>
      <c r="BA301" s="886">
        <v>-27.37</v>
      </c>
      <c r="BB301" s="886">
        <v>10.01</v>
      </c>
      <c r="BC301" s="886">
        <v>-0.4</v>
      </c>
      <c r="BE301" s="635">
        <v>2012</v>
      </c>
      <c r="BF301" s="912">
        <f>IF(BE301&gt;2008,0,IF(BE301&gt;2001,1,IF(BE301&gt;1990,2,IF(BE301&gt;1980,3,IF(BE301&gt;1973,4,IF(BE301&gt;1970,5,IF(BE301&gt;1960,6,IF(BE301&gt;1958,7,IF(BE301&gt;1953,8,9)))))))))</f>
        <v>0</v>
      </c>
      <c r="BG301" s="896">
        <v>1.9</v>
      </c>
    </row>
    <row r="302" spans="1:59" ht="11.25" customHeight="1" x14ac:dyDescent="0.2">
      <c r="A302" s="877" t="s">
        <v>601</v>
      </c>
      <c r="B302" s="889" t="s">
        <v>602</v>
      </c>
      <c r="C302" s="946" t="s">
        <v>112</v>
      </c>
      <c r="D302" s="946" t="s">
        <v>211</v>
      </c>
      <c r="E302" s="746">
        <v>23</v>
      </c>
      <c r="F302" s="1185">
        <v>144</v>
      </c>
      <c r="G302" s="1191" t="s">
        <v>37</v>
      </c>
      <c r="H302" s="1191" t="s">
        <v>37</v>
      </c>
      <c r="I302" s="888">
        <v>47.99</v>
      </c>
      <c r="J302" s="663">
        <f>(M302/I302)*100</f>
        <v>1.4586372160866845</v>
      </c>
      <c r="K302" s="898">
        <v>0.17499999999999999</v>
      </c>
      <c r="L302" s="901">
        <v>4</v>
      </c>
      <c r="M302" s="654">
        <f>K302*L302</f>
        <v>0.7</v>
      </c>
      <c r="N302" s="884" t="s">
        <v>564</v>
      </c>
      <c r="O302" s="748">
        <v>0.16</v>
      </c>
      <c r="P302" s="875">
        <v>43846</v>
      </c>
      <c r="Q302" s="875">
        <v>43865</v>
      </c>
      <c r="R302" s="654">
        <f>(K302-O302)/O302*100</f>
        <v>9.3749999999999911</v>
      </c>
      <c r="S302" s="714">
        <f>IF(INDEX(Historical!$D$7:$D$1277,MATCH(B302,Historical!$B$7:$B$1301,0))=0,"n/a",(INDEX(Historical!$C$7:$C$1279,MATCH(B302,Historical!$B$7:$B$1301,0))/INDEX(Historical!$D$7:$D$1277,MATCH(B302,Historical!$B$7:$B$1301,0))-1)*100)</f>
        <v>21.212121212121215</v>
      </c>
      <c r="T302" s="714">
        <f>IF(INDEX(Historical!$F$7:$F$1270,MATCH(B302,Historical!$B$7:$B$1301,0))=0,"n/a",((INDEX(Historical!$C$7:$C$1279,MATCH(B302,Historical!$B$7:$B$1301,0))/INDEX(Historical!$F$7:$F$1270,MATCH(B302,Historical!$B$7:$B$1301,0)))^(1/3)-1)*100)</f>
        <v>13.30326698854094</v>
      </c>
      <c r="U302" s="714">
        <f>IF(INDEX(Historical!$H$7:$H$1270,MATCH(B302,Historical!$B$7:$B$1301,0))=0,"n/a",((INDEX(Historical!$C$7:$C$1279,MATCH(B302,Historical!$B$7:$B$1301,0))/INDEX(Historical!$H$7:$H$1270,MATCH(B302,Historical!$B$7:$B$1301,0)))^(1/5)-1)*100)</f>
        <v>11.784530914564041</v>
      </c>
      <c r="V302" s="714">
        <f>IF(INDEX(Historical!$O$7:$O$1270,MATCH(B302,Historical!$B$7:$B$1301,0))=0,"n/a",((INDEX(Historical!$C$7:$C$1279,MATCH(B302,Historical!$B$7:$B$1301,0))/INDEX(Historical!$O$7:$O$1270,MATCH(B302,Historical!$B$7:$B$1301,0)))^(1/10)-1)*100)</f>
        <v>9.7106438166846054</v>
      </c>
      <c r="W302" s="715">
        <f>IF(OR(U302&lt;=0,U302="n/a",V302&lt;=0,V302="n/a"),"n/a",U302/V302)</f>
        <v>1.2135684447941679</v>
      </c>
      <c r="X302" s="716">
        <f>IF(OR(AJ302&lt;=0,AJ302="n/a",U302&lt;=0,U302="n/a"),"n/a",U302/AJ302)</f>
        <v>1.1223362775775276</v>
      </c>
      <c r="Y302" s="671"/>
      <c r="Z302" s="663">
        <f>IF(OR(AC302&lt;0.01,AC302="n/a"),"n/a",M302/AC302*100)</f>
        <v>36.458333333333329</v>
      </c>
      <c r="AA302" s="900">
        <f>IF(OR(AC302&lt;0.01,AC302="n/a"),"n/a",I302/AC302)</f>
        <v>24.994791666666668</v>
      </c>
      <c r="AB302" s="901">
        <v>12</v>
      </c>
      <c r="AC302" s="879">
        <v>1.92</v>
      </c>
      <c r="AD302" s="879">
        <v>3.09</v>
      </c>
      <c r="AE302" s="879">
        <v>4.91</v>
      </c>
      <c r="AF302" s="879">
        <v>7.83</v>
      </c>
      <c r="AG302" s="879">
        <v>33.4</v>
      </c>
      <c r="AH302" s="879">
        <v>1.7999999999999998</v>
      </c>
      <c r="AI302" s="879">
        <v>23.59</v>
      </c>
      <c r="AJ302" s="879">
        <v>10.5</v>
      </c>
      <c r="AK302" s="879">
        <v>8</v>
      </c>
      <c r="AL302" s="892">
        <v>7920</v>
      </c>
      <c r="AM302" s="886">
        <v>1.0999999999999999</v>
      </c>
      <c r="AN302" s="879">
        <v>0.44</v>
      </c>
      <c r="AO302" s="753">
        <f>IF(U302="n/a","n/a",IF(AA302&lt;0,"n/a",IF(AA302="n/a","n/a",J302+U302-AA302)))</f>
        <v>-11.751623536015943</v>
      </c>
      <c r="AP302" s="754">
        <f>IF(U302="n/a","n/a",J302+U302)</f>
        <v>13.243168130650725</v>
      </c>
      <c r="AQ302" s="902">
        <f>IF(OR(AC302&lt;0.01,AF302="n/a"),"n/a",(I302/SQRT(22.5*AC302*(I302/AF302))-1)*100)</f>
        <v>194.92689772213052</v>
      </c>
      <c r="AR302" s="663">
        <f>INDEX(Historical!$C$7:$C$1279,MATCH(B302,Historical!$B$7:$B$1301,0))*IF(AH302="n/a",1.03,IF(AH302&lt;0,1.01,IF(AH302&gt;10,1.1,(1+AH302/100))))</f>
        <v>0.65151999999999999</v>
      </c>
      <c r="AS302" s="900">
        <f>IF($AI302="n/a",1.03*AR302,IF($AI302&lt;0,1.01*AR302,IF($AI302&gt;10,1.1*AR302,(1+$AI302/100)*AR302)))</f>
        <v>0.71667200000000009</v>
      </c>
      <c r="AT302" s="900">
        <f>IF($AK302="n/a",1.03*AS302,IF($AK302&lt;0,1.01*AS302,IF($AK302&gt;10,1.1*AS302,(1+$AK302/100)*AS302)))</f>
        <v>0.7740057600000001</v>
      </c>
      <c r="AU302" s="900">
        <f>IF($AK302="n/a",1.03*AT302,IF($AK302&lt;0,1.01*AT302,IF($AK302&gt;10,1.1*AT302,(1+$AK302/100)*AT302)))</f>
        <v>0.83592622080000012</v>
      </c>
      <c r="AV302" s="900">
        <f>IF($AK302="n/a",1.03*AU302,IF($AK302&lt;0,1.01*AU302,IF($AK302&gt;10,1.1*AU302,(1+$AK302/100)*AU302)))</f>
        <v>0.90280031846400022</v>
      </c>
      <c r="AW302" s="663">
        <f>SUM(AR302:AV302)</f>
        <v>3.8809242992640005</v>
      </c>
      <c r="AX302" s="761">
        <f>AW302/I302*100</f>
        <v>8.0869437367451553</v>
      </c>
      <c r="AY302" s="948">
        <v>0.56000000000000005</v>
      </c>
      <c r="AZ302" s="886">
        <v>24.88</v>
      </c>
      <c r="BA302" s="886">
        <v>-15.78</v>
      </c>
      <c r="BB302" s="886">
        <v>1.59</v>
      </c>
      <c r="BC302" s="886">
        <v>-1.1400000000000001</v>
      </c>
      <c r="BE302" s="635">
        <v>1998</v>
      </c>
      <c r="BF302" s="912">
        <f>IF(BE302&gt;2008,0,IF(BE302&gt;2001,1,IF(BE302&gt;1990,2,IF(BE302&gt;1980,3,IF(BE302&gt;1973,4,IF(BE302&gt;1970,5,IF(BE302&gt;1960,6,IF(BE302&gt;1958,7,IF(BE302&gt;1953,8,9)))))))))</f>
        <v>2</v>
      </c>
      <c r="BG302" s="896">
        <v>19.100000000000001</v>
      </c>
    </row>
    <row r="303" spans="1:59" s="787" customFormat="1" ht="11.25" customHeight="1" x14ac:dyDescent="0.2">
      <c r="A303" s="942" t="s">
        <v>4055</v>
      </c>
      <c r="B303" s="795" t="s">
        <v>4056</v>
      </c>
      <c r="C303" s="946" t="s">
        <v>153</v>
      </c>
      <c r="D303" s="946" t="s">
        <v>917</v>
      </c>
      <c r="E303" s="769">
        <v>6</v>
      </c>
      <c r="F303" s="1185">
        <v>721</v>
      </c>
      <c r="G303" s="1198" t="s">
        <v>106</v>
      </c>
      <c r="H303" s="1198" t="s">
        <v>106</v>
      </c>
      <c r="I303" s="770">
        <v>76.94</v>
      </c>
      <c r="J303" s="771">
        <f>(M303/I303)*100</f>
        <v>3.5352222511047575</v>
      </c>
      <c r="K303" s="772">
        <v>0.68</v>
      </c>
      <c r="L303" s="773">
        <v>4</v>
      </c>
      <c r="M303" s="774">
        <f>K303*L303</f>
        <v>2.72</v>
      </c>
      <c r="N303" s="775" t="s">
        <v>287</v>
      </c>
      <c r="O303" s="776">
        <v>0.63</v>
      </c>
      <c r="P303" s="777">
        <v>43902</v>
      </c>
      <c r="Q303" s="777">
        <v>43920</v>
      </c>
      <c r="R303" s="774">
        <f>(K303-O303)/O303*100</f>
        <v>7.936507936507943</v>
      </c>
      <c r="S303" s="714">
        <f>IF(INDEX(Historical!$D$7:$D$1277,MATCH(B303,Historical!$B$7:$B$1301,0))=0,"n/a",(INDEX(Historical!$C$7:$C$1279,MATCH(B303,Historical!$B$7:$B$1301,0))/INDEX(Historical!$D$7:$D$1277,MATCH(B303,Historical!$B$7:$B$1301,0))-1)*100)</f>
        <v>10.526315789473696</v>
      </c>
      <c r="T303" s="714">
        <f>IF(INDEX(Historical!$F$7:$F$1270,MATCH(B303,Historical!$B$7:$B$1301,0))=0,"n/a",((INDEX(Historical!$C$7:$C$1279,MATCH(B303,Historical!$B$7:$B$1301,0))/INDEX(Historical!$F$7:$F$1270,MATCH(B303,Historical!$B$7:$B$1301,0)))^(1/3)-1)*100)</f>
        <v>11.052303824457699</v>
      </c>
      <c r="U303" s="714" t="str">
        <f>IF(INDEX(Historical!$H$7:$H$1270,MATCH(B303,Historical!$B$7:$B$1301,0))=0,"n/a",((INDEX(Historical!$C$7:$C$1279,MATCH(B303,Historical!$B$7:$B$1301,0))/INDEX(Historical!$H$7:$H$1270,MATCH(B303,Historical!$B$7:$B$1301,0)))^(1/5)-1)*100)</f>
        <v>n/a</v>
      </c>
      <c r="V303" s="714" t="str">
        <f>IF(INDEX(Historical!$O$7:$O$1270,MATCH(B303,Historical!$B$7:$B$1301,0))=0,"n/a",((INDEX(Historical!$C$7:$C$1279,MATCH(B303,Historical!$B$7:$B$1301,0))/INDEX(Historical!$O$7:$O$1270,MATCH(B303,Historical!$B$7:$B$1301,0)))^(1/10)-1)*100)</f>
        <v>n/a</v>
      </c>
      <c r="W303" s="715" t="str">
        <f>IF(OR(U303&lt;=0,U303="n/a",V303&lt;=0,V303="n/a"),"n/a",U303/V303)</f>
        <v>n/a</v>
      </c>
      <c r="X303" s="716" t="str">
        <f>IF(OR(AJ303&lt;=0,AJ303="n/a",U303&lt;=0,U303="n/a"),"n/a",U303/AJ303)</f>
        <v>n/a</v>
      </c>
      <c r="Y303" s="788"/>
      <c r="Z303" s="771">
        <f>IF(OR(AC303&lt;0.01,AC303="n/a"),"n/a",M303/AC303*100)</f>
        <v>69.922879177377894</v>
      </c>
      <c r="AA303" s="779">
        <f>IF(OR(AC303&lt;0.01,AC303="n/a"),"n/a",I303/AC303)</f>
        <v>19.77892030848329</v>
      </c>
      <c r="AB303" s="773">
        <v>12</v>
      </c>
      <c r="AC303" s="780">
        <v>3.89</v>
      </c>
      <c r="AD303" s="780">
        <v>10.39</v>
      </c>
      <c r="AE303" s="780">
        <v>4.17</v>
      </c>
      <c r="AF303" s="780">
        <v>4.26</v>
      </c>
      <c r="AG303" s="780">
        <v>22.6</v>
      </c>
      <c r="AH303" s="780">
        <v>1.0999999999999999</v>
      </c>
      <c r="AI303" s="780">
        <v>2.5</v>
      </c>
      <c r="AJ303" s="780">
        <v>-10.5</v>
      </c>
      <c r="AK303" s="780">
        <v>1.8399999999999999</v>
      </c>
      <c r="AL303" s="781">
        <v>94680</v>
      </c>
      <c r="AM303" s="782">
        <v>0.41000000000000003</v>
      </c>
      <c r="AN303" s="780">
        <v>1.0900000000000001</v>
      </c>
      <c r="AO303" s="783" t="str">
        <f>IF(U303="n/a","n/a",IF(AA303&lt;0,"n/a",IF(AA303="n/a","n/a",J303+U303-AA303)))</f>
        <v>n/a</v>
      </c>
      <c r="AP303" s="784" t="str">
        <f>IF(U303="n/a","n/a",J303+U303)</f>
        <v>n/a</v>
      </c>
      <c r="AQ303" s="785">
        <f>IF(OR(AC303&lt;0.01,AF303="n/a"),"n/a",(I303/SQRT(22.5*AC303*(I303/AF303))-1)*100)</f>
        <v>93.515087570439889</v>
      </c>
      <c r="AR303" s="663">
        <f>INDEX(Historical!$C$7:$C$1279,MATCH(B303,Historical!$B$7:$B$1301,0))*IF(AH303="n/a",1.03,IF(AH303&lt;0,1.01,IF(AH303&gt;10,1.1,(1+AH303/100))))</f>
        <v>2.54772</v>
      </c>
      <c r="AS303" s="779">
        <f>IF($AI303="n/a",1.03*AR303,IF($AI303&lt;0,1.01*AR303,IF($AI303&gt;10,1.1*AR303,(1+$AI303/100)*AR303)))</f>
        <v>2.6114129999999998</v>
      </c>
      <c r="AT303" s="779">
        <f>IF($AK303="n/a",1.03*AS303,IF($AK303&lt;0,1.01*AS303,IF($AK303&gt;10,1.1*AS303,(1+$AK303/100)*AS303)))</f>
        <v>2.6594629991999996</v>
      </c>
      <c r="AU303" s="779">
        <f>IF($AK303="n/a",1.03*AT303,IF($AK303&lt;0,1.01*AT303,IF($AK303&gt;10,1.1*AT303,(1+$AK303/100)*AT303)))</f>
        <v>2.7083971183852795</v>
      </c>
      <c r="AV303" s="779">
        <f>IF($AK303="n/a",1.03*AU303,IF($AK303&lt;0,1.01*AU303,IF($AK303&gt;10,1.1*AU303,(1+$AK303/100)*AU303)))</f>
        <v>2.7582316253635688</v>
      </c>
      <c r="AW303" s="771">
        <f>SUM(AR303:AV303)</f>
        <v>13.285224742948849</v>
      </c>
      <c r="AX303" s="786">
        <f>AW303/I303*100</f>
        <v>17.266993427279502</v>
      </c>
      <c r="AY303" s="949">
        <v>0.71</v>
      </c>
      <c r="AZ303" s="782">
        <v>26.36</v>
      </c>
      <c r="BA303" s="782">
        <v>-10.5</v>
      </c>
      <c r="BB303" s="782">
        <v>0.33</v>
      </c>
      <c r="BC303" s="782">
        <v>10.040000000000001</v>
      </c>
      <c r="BD303" s="922"/>
      <c r="BE303" s="635">
        <v>2015</v>
      </c>
      <c r="BF303" s="912">
        <f>IF(BE303&gt;2008,0,IF(BE303&gt;2001,1,IF(BE303&gt;1990,2,IF(BE303&gt;1980,3,IF(BE303&gt;1973,4,IF(BE303&gt;1970,5,IF(BE303&gt;1960,6,IF(BE303&gt;1958,7,IF(BE303&gt;1953,8,9)))))))))</f>
        <v>0</v>
      </c>
      <c r="BG303" s="838">
        <v>8.1</v>
      </c>
    </row>
    <row r="304" spans="1:59" ht="11.25" customHeight="1" x14ac:dyDescent="0.2">
      <c r="A304" s="885" t="s">
        <v>4472</v>
      </c>
      <c r="B304" s="889" t="s">
        <v>4471</v>
      </c>
      <c r="C304" s="946" t="s">
        <v>108</v>
      </c>
      <c r="D304" s="946" t="s">
        <v>118</v>
      </c>
      <c r="E304" s="746">
        <v>15</v>
      </c>
      <c r="F304" s="1185">
        <v>259</v>
      </c>
      <c r="G304" s="1185" t="s">
        <v>115</v>
      </c>
      <c r="H304" s="1185" t="s">
        <v>115</v>
      </c>
      <c r="I304" s="888">
        <v>74.23</v>
      </c>
      <c r="J304" s="663">
        <f>(M304/I304)*100</f>
        <v>1.010373164488751</v>
      </c>
      <c r="K304" s="891">
        <v>0.1875</v>
      </c>
      <c r="L304" s="901">
        <v>4</v>
      </c>
      <c r="M304" s="654">
        <f>K304*L304</f>
        <v>0.75</v>
      </c>
      <c r="N304" s="884" t="s">
        <v>139</v>
      </c>
      <c r="O304" s="747">
        <v>0.17249999999999999</v>
      </c>
      <c r="P304" s="875">
        <v>43923</v>
      </c>
      <c r="Q304" s="875">
        <v>43952</v>
      </c>
      <c r="R304" s="654">
        <f>(K304-O304)/O304*100</f>
        <v>8.6956521739130519</v>
      </c>
      <c r="S304" s="714">
        <f>IF(INDEX(Historical!$D$7:$D$1277,MATCH(B304,Historical!$B$7:$B$1301,0))=0,"n/a",(INDEX(Historical!$C$7:$C$1279,MATCH(B304,Historical!$B$7:$B$1301,0))/INDEX(Historical!$D$7:$D$1277,MATCH(B304,Historical!$B$7:$B$1301,0))-1)*100)</f>
        <v>7.5396825396825351</v>
      </c>
      <c r="T304" s="714">
        <f>IF(INDEX(Historical!$F$7:$F$1270,MATCH(B304,Historical!$B$7:$B$1301,0))=0,"n/a",((INDEX(Historical!$C$7:$C$1279,MATCH(B304,Historical!$B$7:$B$1301,0))/INDEX(Historical!$F$7:$F$1270,MATCH(B304,Historical!$B$7:$B$1301,0)))^(1/3)-1)*100)</f>
        <v>6.8740101711165735</v>
      </c>
      <c r="U304" s="714">
        <f>IF(INDEX(Historical!$H$7:$H$1270,MATCH(B304,Historical!$B$7:$B$1301,0))=0,"n/a",((INDEX(Historical!$C$7:$C$1279,MATCH(B304,Historical!$B$7:$B$1301,0))/INDEX(Historical!$H$7:$H$1270,MATCH(B304,Historical!$B$7:$B$1301,0)))^(1/5)-1)*100)</f>
        <v>6.5500769692147021</v>
      </c>
      <c r="V304" s="714">
        <f>IF(INDEX(Historical!$O$7:$O$1270,MATCH(B304,Historical!$B$7:$B$1301,0))=0,"n/a",((INDEX(Historical!$C$7:$C$1279,MATCH(B304,Historical!$B$7:$B$1301,0))/INDEX(Historical!$O$7:$O$1270,MATCH(B304,Historical!$B$7:$B$1301,0)))^(1/10)-1)*100)</f>
        <v>10.532598280175254</v>
      </c>
      <c r="W304" s="715">
        <f>IF(OR(U304&lt;=0,U304="n/a",V304&lt;=0,V304="n/a"),"n/a",U304/V304)</f>
        <v>0.62188614765109163</v>
      </c>
      <c r="X304" s="716">
        <f>IF(OR(AJ304&lt;=0,AJ304="n/a",U304&lt;=0,U304="n/a"),"n/a",U304/AJ304)</f>
        <v>0.57456815519427207</v>
      </c>
      <c r="Y304" s="676"/>
      <c r="Z304" s="663">
        <f>IF(OR(AC304&lt;0.01,AC304="n/a"),"n/a",M304/AC304*100)</f>
        <v>11.194029850746269</v>
      </c>
      <c r="AA304" s="900">
        <f>IF(OR(AC304&lt;0.01,AC304="n/a"),"n/a",I304/AC304)</f>
        <v>11.07910447761194</v>
      </c>
      <c r="AB304" s="901">
        <v>12</v>
      </c>
      <c r="AC304" s="879">
        <v>6.7</v>
      </c>
      <c r="AD304" s="879">
        <v>1.61</v>
      </c>
      <c r="AE304" s="879">
        <v>1.73</v>
      </c>
      <c r="AF304" s="879">
        <v>1.19</v>
      </c>
      <c r="AG304" s="879">
        <v>10.7</v>
      </c>
      <c r="AH304" s="879">
        <v>12.4</v>
      </c>
      <c r="AI304" s="879">
        <v>6.35</v>
      </c>
      <c r="AJ304" s="879">
        <v>11.4</v>
      </c>
      <c r="AK304" s="879">
        <v>6.7</v>
      </c>
      <c r="AL304" s="892">
        <v>7900</v>
      </c>
      <c r="AM304" s="886">
        <v>1.7999999999999998</v>
      </c>
      <c r="AN304" s="879">
        <v>0.28000000000000003</v>
      </c>
      <c r="AO304" s="753">
        <f>IF(U304="n/a","n/a",IF(AA304&lt;0,"n/a",IF(AA304="n/a","n/a",J304+U304-AA304)))</f>
        <v>-3.5186543439084872</v>
      </c>
      <c r="AP304" s="754">
        <f>IF(U304="n/a","n/a",J304+U304)</f>
        <v>7.5604501337034531</v>
      </c>
      <c r="AQ304" s="902">
        <f>IF(OR(AC304&lt;0.01,AF304="n/a"),"n/a",(I304/SQRT(22.5*AC304*(I304/AF304))-1)*100)</f>
        <v>-23.45187620164625</v>
      </c>
      <c r="AR304" s="663">
        <f>INDEX(Historical!$C$7:$C$1279,MATCH(B304,Historical!$B$7:$B$1301,0))*IF(AH304="n/a",1.03,IF(AH304&lt;0,1.01,IF(AH304&gt;10,1.1,(1+AH304/100))))</f>
        <v>0.74525000000000008</v>
      </c>
      <c r="AS304" s="900">
        <f>IF($AI304="n/a",1.03*AR304,IF($AI304&lt;0,1.01*AR304,IF($AI304&gt;10,1.1*AR304,(1+$AI304/100)*AR304)))</f>
        <v>0.79257337500000002</v>
      </c>
      <c r="AT304" s="900">
        <f>IF($AK304="n/a",1.03*AS304,IF($AK304&lt;0,1.01*AS304,IF($AK304&gt;10,1.1*AS304,(1+$AK304/100)*AS304)))</f>
        <v>0.84567579112500002</v>
      </c>
      <c r="AU304" s="900">
        <f>IF($AK304="n/a",1.03*AT304,IF($AK304&lt;0,1.01*AT304,IF($AK304&gt;10,1.1*AT304,(1+$AK304/100)*AT304)))</f>
        <v>0.90233606913037501</v>
      </c>
      <c r="AV304" s="900">
        <f>IF($AK304="n/a",1.03*AU304,IF($AK304&lt;0,1.01*AU304,IF($AK304&gt;10,1.1*AU304,(1+$AK304/100)*AU304)))</f>
        <v>0.96279258576211013</v>
      </c>
      <c r="AW304" s="663">
        <f>SUM(AR304:AV304)</f>
        <v>4.248627821017485</v>
      </c>
      <c r="AX304" s="761">
        <f>AW304/I304*100</f>
        <v>5.7235993816751787</v>
      </c>
      <c r="AY304" s="948">
        <v>1.1000000000000001</v>
      </c>
      <c r="AZ304" s="886">
        <v>30.819999999999997</v>
      </c>
      <c r="BA304" s="886">
        <v>-33.379999999999995</v>
      </c>
      <c r="BB304" s="886">
        <v>-2.9899999999999998</v>
      </c>
      <c r="BC304" s="886">
        <v>-17.86</v>
      </c>
      <c r="BE304" s="635">
        <v>2006</v>
      </c>
      <c r="BF304" s="912">
        <f>IF(BE304&gt;2008,0,IF(BE304&gt;2001,1,IF(BE304&gt;1990,2,IF(BE304&gt;1980,3,IF(BE304&gt;1973,4,IF(BE304&gt;1970,5,IF(BE304&gt;1960,6,IF(BE304&gt;1958,7,IF(BE304&gt;1953,8,9)))))))))</f>
        <v>1</v>
      </c>
      <c r="BG304" s="896">
        <v>2.9000000000000004</v>
      </c>
    </row>
    <row r="305" spans="1:59" ht="11.25" customHeight="1" x14ac:dyDescent="0.2">
      <c r="A305" s="877" t="s">
        <v>1095</v>
      </c>
      <c r="B305" s="889" t="s">
        <v>1096</v>
      </c>
      <c r="C305" s="946" t="s">
        <v>4199</v>
      </c>
      <c r="D305" s="946" t="s">
        <v>4344</v>
      </c>
      <c r="E305" s="746">
        <v>10</v>
      </c>
      <c r="F305" s="1185">
        <v>388</v>
      </c>
      <c r="G305" s="1185" t="s">
        <v>106</v>
      </c>
      <c r="H305" s="1185" t="s">
        <v>106</v>
      </c>
      <c r="I305" s="888">
        <v>25.9</v>
      </c>
      <c r="J305" s="663">
        <f>(M305/I305)*100</f>
        <v>3.397683397683398</v>
      </c>
      <c r="K305" s="891">
        <v>0.22</v>
      </c>
      <c r="L305" s="901">
        <v>4</v>
      </c>
      <c r="M305" s="654">
        <f>K305*L305</f>
        <v>0.88</v>
      </c>
      <c r="N305" s="884" t="s">
        <v>151</v>
      </c>
      <c r="O305" s="747">
        <v>0.2</v>
      </c>
      <c r="P305" s="875">
        <v>43888</v>
      </c>
      <c r="Q305" s="875">
        <v>43921</v>
      </c>
      <c r="R305" s="654">
        <f>(K305-O305)/O305*100</f>
        <v>9.9999999999999947</v>
      </c>
      <c r="S305" s="714">
        <f>IF(INDEX(Historical!$D$7:$D$1277,MATCH(B305,Historical!$B$7:$B$1301,0))=0,"n/a",(INDEX(Historical!$C$7:$C$1279,MATCH(B305,Historical!$B$7:$B$1301,0))/INDEX(Historical!$D$7:$D$1277,MATCH(B305,Historical!$B$7:$B$1301,0))-1)*100)</f>
        <v>11.111111111111116</v>
      </c>
      <c r="T305" s="714">
        <f>IF(INDEX(Historical!$F$7:$F$1270,MATCH(B305,Historical!$B$7:$B$1301,0))=0,"n/a",((INDEX(Historical!$C$7:$C$1279,MATCH(B305,Historical!$B$7:$B$1301,0))/INDEX(Historical!$F$7:$F$1270,MATCH(B305,Historical!$B$7:$B$1301,0)))^(1/3)-1)*100)</f>
        <v>13.998396445113137</v>
      </c>
      <c r="U305" s="714">
        <f>IF(INDEX(Historical!$H$7:$H$1270,MATCH(B305,Historical!$B$7:$B$1301,0))=0,"n/a",((INDEX(Historical!$C$7:$C$1279,MATCH(B305,Historical!$B$7:$B$1301,0))/INDEX(Historical!$H$7:$H$1270,MATCH(B305,Historical!$B$7:$B$1301,0)))^(1/5)-1)*100)</f>
        <v>14.869835499703509</v>
      </c>
      <c r="V305" s="714">
        <f>IF(INDEX(Historical!$O$7:$O$1270,MATCH(B305,Historical!$B$7:$B$1301,0))=0,"n/a",((INDEX(Historical!$C$7:$C$1279,MATCH(B305,Historical!$B$7:$B$1301,0))/INDEX(Historical!$O$7:$O$1270,MATCH(B305,Historical!$B$7:$B$1301,0)))^(1/10)-1)*100)</f>
        <v>14.869835499703509</v>
      </c>
      <c r="W305" s="715">
        <f>IF(OR(U305&lt;=0,U305="n/a",V305&lt;=0,V305="n/a"),"n/a",U305/V305)</f>
        <v>1</v>
      </c>
      <c r="X305" s="716" t="str">
        <f>IF(OR(AJ305&lt;=0,AJ305="n/a",U305&lt;=0,U305="n/a"),"n/a",U305/AJ305)</f>
        <v>n/a</v>
      </c>
      <c r="Y305" s="673"/>
      <c r="Z305" s="663">
        <f>IF(OR(AC305&lt;0.01,AC305="n/a"),"n/a",M305/AC305*100)</f>
        <v>258.8235294117647</v>
      </c>
      <c r="AA305" s="900">
        <f>IF(OR(AC305&lt;0.01,AC305="n/a"),"n/a",I305/AC305)</f>
        <v>76.17647058823529</v>
      </c>
      <c r="AB305" s="901">
        <v>12</v>
      </c>
      <c r="AC305" s="879">
        <v>0.34</v>
      </c>
      <c r="AD305" s="879">
        <v>15.55</v>
      </c>
      <c r="AE305" s="879">
        <v>1.79</v>
      </c>
      <c r="AF305" s="879">
        <v>1.97</v>
      </c>
      <c r="AG305" s="879">
        <v>2.5</v>
      </c>
      <c r="AH305" s="881">
        <v>-5.7</v>
      </c>
      <c r="AI305" s="881">
        <v>54.72</v>
      </c>
      <c r="AJ305" s="879">
        <v>-9.1999999999999993</v>
      </c>
      <c r="AK305" s="879">
        <v>4.8</v>
      </c>
      <c r="AL305" s="892">
        <v>19850</v>
      </c>
      <c r="AM305" s="886">
        <v>0.1</v>
      </c>
      <c r="AN305" s="879">
        <v>0.79</v>
      </c>
      <c r="AO305" s="753">
        <f>IF(U305="n/a","n/a",IF(AA305&lt;0,"n/a",IF(AA305="n/a","n/a",J305+U305-AA305)))</f>
        <v>-57.908951690848383</v>
      </c>
      <c r="AP305" s="754">
        <f>IF(U305="n/a","n/a",J305+U305)</f>
        <v>18.267518897386907</v>
      </c>
      <c r="AQ305" s="902">
        <f>IF(OR(AC305&lt;0.01,AF305="n/a"),"n/a",(I305/SQRT(22.5*AC305*(I305/AF305))-1)*100)</f>
        <v>158.25710450274892</v>
      </c>
      <c r="AR305" s="663">
        <f>INDEX(Historical!$C$7:$C$1279,MATCH(B305,Historical!$B$7:$B$1301,0))*IF(AH305="n/a",1.03,IF(AH305&lt;0,1.01,IF(AH305&gt;10,1.1,(1+AH305/100))))</f>
        <v>0.80800000000000005</v>
      </c>
      <c r="AS305" s="900">
        <f>IF($AI305="n/a",1.03*AR305,IF($AI305&lt;0,1.01*AR305,IF($AI305&gt;10,1.1*AR305,(1+$AI305/100)*AR305)))</f>
        <v>0.88880000000000015</v>
      </c>
      <c r="AT305" s="900">
        <f>IF($AK305="n/a",1.03*AS305,IF($AK305&lt;0,1.01*AS305,IF($AK305&gt;10,1.1*AS305,(1+$AK305/100)*AS305)))</f>
        <v>0.93146240000000025</v>
      </c>
      <c r="AU305" s="900">
        <f>IF($AK305="n/a",1.03*AT305,IF($AK305&lt;0,1.01*AT305,IF($AK305&gt;10,1.1*AT305,(1+$AK305/100)*AT305)))</f>
        <v>0.97617259520000033</v>
      </c>
      <c r="AV305" s="900">
        <f>IF($AK305="n/a",1.03*AU305,IF($AK305&lt;0,1.01*AU305,IF($AK305&gt;10,1.1*AU305,(1+$AK305/100)*AU305)))</f>
        <v>1.0230288797696003</v>
      </c>
      <c r="AW305" s="663">
        <f>SUM(AR305:AV305)</f>
        <v>4.6274638749696013</v>
      </c>
      <c r="AX305" s="761">
        <f>AW305/I305*100</f>
        <v>17.866655887913517</v>
      </c>
      <c r="AY305" s="948">
        <v>1.1000000000000001</v>
      </c>
      <c r="AZ305" s="886">
        <v>48.51</v>
      </c>
      <c r="BA305" s="886">
        <v>-24.4</v>
      </c>
      <c r="BB305" s="886">
        <v>11.27</v>
      </c>
      <c r="BC305" s="886">
        <v>-0.71000000000000008</v>
      </c>
      <c r="BE305" s="635">
        <v>2011</v>
      </c>
      <c r="BF305" s="912">
        <f>IF(BE305&gt;2008,0,IF(BE305&gt;2001,1,IF(BE305&gt;1990,2,IF(BE305&gt;1980,3,IF(BE305&gt;1973,4,IF(BE305&gt;1970,5,IF(BE305&gt;1960,6,IF(BE305&gt;1958,7,IF(BE305&gt;1953,8,9)))))))))</f>
        <v>0</v>
      </c>
      <c r="BG305" s="896">
        <v>1</v>
      </c>
    </row>
    <row r="306" spans="1:59" ht="11.25" customHeight="1" x14ac:dyDescent="0.2">
      <c r="A306" s="877" t="s">
        <v>1234</v>
      </c>
      <c r="B306" s="889" t="s">
        <v>1235</v>
      </c>
      <c r="C306" s="946" t="s">
        <v>245</v>
      </c>
      <c r="D306" s="946" t="s">
        <v>4340</v>
      </c>
      <c r="E306" s="746">
        <v>10</v>
      </c>
      <c r="F306" s="1185">
        <v>403</v>
      </c>
      <c r="G306" s="1162" t="s">
        <v>106</v>
      </c>
      <c r="H306" s="1162" t="s">
        <v>106</v>
      </c>
      <c r="I306" s="888">
        <v>25.77</v>
      </c>
      <c r="J306" s="663">
        <f>(M306/I306)*100</f>
        <v>1.8626309662398137</v>
      </c>
      <c r="K306" s="891">
        <v>0.12</v>
      </c>
      <c r="L306" s="901">
        <v>4</v>
      </c>
      <c r="M306" s="654">
        <f>K306*L306</f>
        <v>0.48</v>
      </c>
      <c r="N306" s="884" t="s">
        <v>620</v>
      </c>
      <c r="O306" s="747">
        <v>0.115</v>
      </c>
      <c r="P306" s="875">
        <v>43929</v>
      </c>
      <c r="Q306" s="875">
        <v>43943</v>
      </c>
      <c r="R306" s="654">
        <f>(K306-O306)/O306*100</f>
        <v>4.3478260869565135</v>
      </c>
      <c r="S306" s="714">
        <f>IF(INDEX(Historical!$D$7:$D$1277,MATCH(B306,Historical!$B$7:$B$1301,0))=0,"n/a",(INDEX(Historical!$C$7:$C$1279,MATCH(B306,Historical!$B$7:$B$1301,0))/INDEX(Historical!$D$7:$D$1277,MATCH(B306,Historical!$B$7:$B$1301,0))-1)*100)</f>
        <v>5.8139534883721034</v>
      </c>
      <c r="T306" s="714">
        <f>IF(INDEX(Historical!$F$7:$F$1270,MATCH(B306,Historical!$B$7:$B$1301,0))=0,"n/a",((INDEX(Historical!$C$7:$C$1279,MATCH(B306,Historical!$B$7:$B$1301,0))/INDEX(Historical!$F$7:$F$1270,MATCH(B306,Historical!$B$7:$B$1301,0)))^(1/3)-1)*100)</f>
        <v>9.1392883061105934</v>
      </c>
      <c r="U306" s="714">
        <f>IF(INDEX(Historical!$H$7:$H$1270,MATCH(B306,Historical!$B$7:$B$1301,0))=0,"n/a",((INDEX(Historical!$C$7:$C$1279,MATCH(B306,Historical!$B$7:$B$1301,0))/INDEX(Historical!$H$7:$H$1270,MATCH(B306,Historical!$B$7:$B$1301,0)))^(1/5)-1)*100)</f>
        <v>8.6871068489539525</v>
      </c>
      <c r="V306" s="714">
        <f>IF(INDEX(Historical!$O$7:$O$1270,MATCH(B306,Historical!$B$7:$B$1301,0))=0,"n/a",((INDEX(Historical!$C$7:$C$1279,MATCH(B306,Historical!$B$7:$B$1301,0))/INDEX(Historical!$O$7:$O$1270,MATCH(B306,Historical!$B$7:$B$1301,0)))^(1/10)-1)*100)</f>
        <v>7.5372364582237061</v>
      </c>
      <c r="W306" s="715">
        <f>IF(OR(U306&lt;=0,U306="n/a",V306&lt;=0,V306="n/a"),"n/a",U306/V306)</f>
        <v>1.1525586197412778</v>
      </c>
      <c r="X306" s="716">
        <f>IF(OR(AJ306&lt;=0,AJ306="n/a",U306&lt;=0,U306="n/a"),"n/a",U306/AJ306)</f>
        <v>0.7826222386445002</v>
      </c>
      <c r="Y306" s="666"/>
      <c r="Z306" s="663">
        <f>IF(OR(AC306&lt;0.01,AC306="n/a"),"n/a",M306/AC306*100)</f>
        <v>29.629629629629626</v>
      </c>
      <c r="AA306" s="900">
        <f>IF(OR(AC306&lt;0.01,AC306="n/a"),"n/a",I306/AC306)</f>
        <v>15.907407407407407</v>
      </c>
      <c r="AB306" s="901">
        <v>12</v>
      </c>
      <c r="AC306" s="879">
        <v>1.62</v>
      </c>
      <c r="AD306" s="879">
        <v>1.06</v>
      </c>
      <c r="AE306" s="879">
        <v>3.49</v>
      </c>
      <c r="AF306" s="879">
        <v>3.46</v>
      </c>
      <c r="AG306" s="879" t="s">
        <v>136</v>
      </c>
      <c r="AH306" s="879">
        <v>2.1</v>
      </c>
      <c r="AI306" s="879">
        <v>35.120000000000005</v>
      </c>
      <c r="AJ306" s="879">
        <v>11.1</v>
      </c>
      <c r="AK306" s="879">
        <v>15</v>
      </c>
      <c r="AL306" s="892">
        <v>6430</v>
      </c>
      <c r="AM306" s="886">
        <v>0.2</v>
      </c>
      <c r="AN306" s="879">
        <v>0.04</v>
      </c>
      <c r="AO306" s="753">
        <f>IF(U306="n/a","n/a",IF(AA306&lt;0,"n/a",IF(AA306="n/a","n/a",J306+U306-AA306)))</f>
        <v>-5.3576695922136413</v>
      </c>
      <c r="AP306" s="754">
        <f>IF(U306="n/a","n/a",J306+U306)</f>
        <v>10.549737815193765</v>
      </c>
      <c r="AQ306" s="902">
        <f>IF(OR(AC306&lt;0.01,AF306="n/a"),"n/a",(I306/SQRT(22.5*AC306*(I306/AF306))-1)*100)</f>
        <v>56.40350895414312</v>
      </c>
      <c r="AR306" s="663">
        <f>INDEX(Historical!$C$7:$C$1279,MATCH(B306,Historical!$B$7:$B$1301,0))*IF(AH306="n/a",1.03,IF(AH306&lt;0,1.01,IF(AH306&gt;10,1.1,(1+AH306/100))))</f>
        <v>0.464555</v>
      </c>
      <c r="AS306" s="900">
        <f>IF($AI306="n/a",1.03*AR306,IF($AI306&lt;0,1.01*AR306,IF($AI306&gt;10,1.1*AR306,(1+$AI306/100)*AR306)))</f>
        <v>0.51101050000000003</v>
      </c>
      <c r="AT306" s="900">
        <f>IF($AK306="n/a",1.03*AS306,IF($AK306&lt;0,1.01*AS306,IF($AK306&gt;10,1.1*AS306,(1+$AK306/100)*AS306)))</f>
        <v>0.56211155000000013</v>
      </c>
      <c r="AU306" s="900">
        <f>IF($AK306="n/a",1.03*AT306,IF($AK306&lt;0,1.01*AT306,IF($AK306&gt;10,1.1*AT306,(1+$AK306/100)*AT306)))</f>
        <v>0.61832270500000019</v>
      </c>
      <c r="AV306" s="900">
        <f>IF($AK306="n/a",1.03*AU306,IF($AK306&lt;0,1.01*AU306,IF($AK306&gt;10,1.1*AU306,(1+$AK306/100)*AU306)))</f>
        <v>0.68015497550000026</v>
      </c>
      <c r="AW306" s="663">
        <f>SUM(AR306:AV306)</f>
        <v>2.8361547305000006</v>
      </c>
      <c r="AX306" s="761">
        <f>AW306/I306*100</f>
        <v>11.005645054326738</v>
      </c>
      <c r="AY306" s="948">
        <v>1.1299999999999999</v>
      </c>
      <c r="AZ306" s="886">
        <v>32.29</v>
      </c>
      <c r="BA306" s="886">
        <v>-17.59</v>
      </c>
      <c r="BB306" s="886">
        <v>0.61</v>
      </c>
      <c r="BC306" s="886">
        <v>-4.72</v>
      </c>
      <c r="BE306" s="635">
        <v>2011</v>
      </c>
      <c r="BF306" s="912">
        <f>IF(BE306&gt;2008,0,IF(BE306&gt;2001,1,IF(BE306&gt;1990,2,IF(BE306&gt;1980,3,IF(BE306&gt;1973,4,IF(BE306&gt;1970,5,IF(BE306&gt;1960,6,IF(BE306&gt;1958,7,IF(BE306&gt;1953,8,9)))))))))</f>
        <v>0</v>
      </c>
      <c r="BG306" s="896" t="s">
        <v>136</v>
      </c>
    </row>
    <row r="307" spans="1:59" ht="11.25" customHeight="1" x14ac:dyDescent="0.2">
      <c r="A307" s="877" t="s">
        <v>243</v>
      </c>
      <c r="B307" s="889" t="s">
        <v>244</v>
      </c>
      <c r="C307" s="946" t="s">
        <v>245</v>
      </c>
      <c r="D307" s="946" t="s">
        <v>4365</v>
      </c>
      <c r="E307" s="746">
        <v>64</v>
      </c>
      <c r="F307" s="1185">
        <v>4</v>
      </c>
      <c r="G307" s="1197" t="s">
        <v>37</v>
      </c>
      <c r="H307" s="1197" t="s">
        <v>37</v>
      </c>
      <c r="I307" s="879">
        <v>86.96</v>
      </c>
      <c r="J307" s="663">
        <f>(M307/I307)*100</f>
        <v>3.6338546458141678</v>
      </c>
      <c r="K307" s="891">
        <v>0.79</v>
      </c>
      <c r="L307" s="901">
        <v>4</v>
      </c>
      <c r="M307" s="654">
        <f>K307*L307</f>
        <v>3.16</v>
      </c>
      <c r="N307" s="884" t="s">
        <v>163</v>
      </c>
      <c r="O307" s="747">
        <v>0.76249999999999996</v>
      </c>
      <c r="P307" s="875">
        <v>43895</v>
      </c>
      <c r="Q307" s="875">
        <v>43922</v>
      </c>
      <c r="R307" s="654">
        <f>(K307-O307)/O307*100</f>
        <v>3.606557377049191</v>
      </c>
      <c r="S307" s="714">
        <f>IF(INDEX(Historical!$D$7:$D$1277,MATCH(B307,Historical!$B$7:$B$1301,0))=0,"n/a",(INDEX(Historical!$C$7:$C$1279,MATCH(B307,Historical!$B$7:$B$1301,0))/INDEX(Historical!$D$7:$D$1277,MATCH(B307,Historical!$B$7:$B$1301,0))-1)*100)</f>
        <v>6.0846560846560704</v>
      </c>
      <c r="T307" s="714">
        <f>IF(INDEX(Historical!$F$7:$F$1270,MATCH(B307,Historical!$B$7:$B$1301,0))=0,"n/a",((INDEX(Historical!$C$7:$C$1279,MATCH(B307,Historical!$B$7:$B$1301,0))/INDEX(Historical!$F$7:$F$1270,MATCH(B307,Historical!$B$7:$B$1301,0)))^(1/3)-1)*100)</f>
        <v>5.1417236815872736</v>
      </c>
      <c r="U307" s="714">
        <f>IF(INDEX(Historical!$H$7:$H$1270,MATCH(B307,Historical!$B$7:$B$1301,0))=0,"n/a",((INDEX(Historical!$C$7:$C$1279,MATCH(B307,Historical!$B$7:$B$1301,0))/INDEX(Historical!$H$7:$H$1270,MATCH(B307,Historical!$B$7:$B$1301,0)))^(1/5)-1)*100)</f>
        <v>5.5104705778027618</v>
      </c>
      <c r="V307" s="714">
        <f>IF(INDEX(Historical!$O$7:$O$1270,MATCH(B307,Historical!$B$7:$B$1301,0))=0,"n/a",((INDEX(Historical!$C$7:$C$1279,MATCH(B307,Historical!$B$7:$B$1301,0))/INDEX(Historical!$O$7:$O$1270,MATCH(B307,Historical!$B$7:$B$1301,0)))^(1/10)-1)*100)</f>
        <v>6.5812602501814643</v>
      </c>
      <c r="W307" s="715">
        <f>IF(OR(U307&lt;=0,U307="n/a",V307&lt;=0,V307="n/a"),"n/a",U307/V307)</f>
        <v>0.83729716928468556</v>
      </c>
      <c r="X307" s="716" t="str">
        <f>IF(OR(AJ307&lt;=0,AJ307="n/a",U307&lt;=0,U307="n/a"),"n/a",U307/AJ307)</f>
        <v>n/a</v>
      </c>
      <c r="Y307" s="889"/>
      <c r="Z307" s="663">
        <f>IF(OR(AC307&lt;0.01,AC307="n/a"),"n/a",M307/AC307*100)</f>
        <v>77.450980392156865</v>
      </c>
      <c r="AA307" s="900">
        <f>IF(OR(AC307&lt;0.01,AC307="n/a"),"n/a",I307/AC307)</f>
        <v>21.313725490196077</v>
      </c>
      <c r="AB307" s="901">
        <v>12</v>
      </c>
      <c r="AC307" s="879">
        <v>4.08</v>
      </c>
      <c r="AD307" s="879" t="s">
        <v>136</v>
      </c>
      <c r="AE307" s="879">
        <v>0.66</v>
      </c>
      <c r="AF307" s="879">
        <v>3.71</v>
      </c>
      <c r="AG307" s="879">
        <v>16.600000000000001</v>
      </c>
      <c r="AH307" s="879">
        <v>-22.400000000000002</v>
      </c>
      <c r="AI307" s="879">
        <v>30.959999999999997</v>
      </c>
      <c r="AJ307" s="879">
        <v>-1.5</v>
      </c>
      <c r="AK307" s="879">
        <v>-1.3</v>
      </c>
      <c r="AL307" s="892">
        <v>12760</v>
      </c>
      <c r="AM307" s="886">
        <v>0.5</v>
      </c>
      <c r="AN307" s="879">
        <v>1.07</v>
      </c>
      <c r="AO307" s="753">
        <f>IF(U307="n/a","n/a",IF(AA307&lt;0,"n/a",IF(AA307="n/a","n/a",J307+U307-AA307)))</f>
        <v>-12.169400266579148</v>
      </c>
      <c r="AP307" s="754">
        <f>IF(U307="n/a","n/a",J307+U307)</f>
        <v>9.1443252236169297</v>
      </c>
      <c r="AQ307" s="902">
        <f>IF(OR(AC307&lt;0.01,AF307="n/a"),"n/a",(I307/SQRT(22.5*AC307*(I307/AF307))-1)*100)</f>
        <v>87.467237515284779</v>
      </c>
      <c r="AR307" s="663">
        <f>INDEX(Historical!$C$7:$C$1279,MATCH(B307,Historical!$B$7:$B$1301,0))*IF(AH307="n/a",1.03,IF(AH307&lt;0,1.01,IF(AH307&gt;10,1.1,(1+AH307/100))))</f>
        <v>3.0375749999999999</v>
      </c>
      <c r="AS307" s="900">
        <f>IF($AI307="n/a",1.03*AR307,IF($AI307&lt;0,1.01*AR307,IF($AI307&gt;10,1.1*AR307,(1+$AI307/100)*AR307)))</f>
        <v>3.3413325</v>
      </c>
      <c r="AT307" s="900">
        <f>IF($AK307="n/a",1.03*AS307,IF($AK307&lt;0,1.01*AS307,IF($AK307&gt;10,1.1*AS307,(1+$AK307/100)*AS307)))</f>
        <v>3.3747458250000002</v>
      </c>
      <c r="AU307" s="900">
        <f>IF($AK307="n/a",1.03*AT307,IF($AK307&lt;0,1.01*AT307,IF($AK307&gt;10,1.1*AT307,(1+$AK307/100)*AT307)))</f>
        <v>3.4084932832500003</v>
      </c>
      <c r="AV307" s="900">
        <f>IF($AK307="n/a",1.03*AU307,IF($AK307&lt;0,1.01*AU307,IF($AK307&gt;10,1.1*AU307,(1+$AK307/100)*AU307)))</f>
        <v>3.4425782160825005</v>
      </c>
      <c r="AW307" s="663">
        <f>SUM(AR307:AV307)</f>
        <v>16.6047248243325</v>
      </c>
      <c r="AX307" s="761">
        <f>AW307/I307*100</f>
        <v>19.09466976119193</v>
      </c>
      <c r="AY307" s="948">
        <v>1.1100000000000001</v>
      </c>
      <c r="AZ307" s="886">
        <v>75.039999999999992</v>
      </c>
      <c r="BA307" s="886">
        <v>-19.91</v>
      </c>
      <c r="BB307" s="886">
        <v>7.12</v>
      </c>
      <c r="BC307" s="886">
        <v>-4.24</v>
      </c>
      <c r="BE307" s="635">
        <v>1957</v>
      </c>
      <c r="BF307" s="912">
        <f>IF(BE307&gt;2008,0,IF(BE307&gt;2001,1,IF(BE307&gt;1990,2,IF(BE307&gt;1980,3,IF(BE307&gt;1973,4,IF(BE307&gt;1970,5,IF(BE307&gt;1960,6,IF(BE307&gt;1958,7,IF(BE307&gt;1953,8,9)))))))))</f>
        <v>8</v>
      </c>
      <c r="BG307" s="896">
        <v>4.1000000000000005</v>
      </c>
    </row>
    <row r="308" spans="1:59" ht="11.25" customHeight="1" x14ac:dyDescent="0.2">
      <c r="A308" s="895" t="s">
        <v>4598</v>
      </c>
      <c r="B308" s="889" t="s">
        <v>4593</v>
      </c>
      <c r="C308" s="946" t="s">
        <v>123</v>
      </c>
      <c r="D308" s="946" t="s">
        <v>4180</v>
      </c>
      <c r="E308" s="746">
        <v>5</v>
      </c>
      <c r="F308" s="1185">
        <v>768</v>
      </c>
      <c r="G308" s="1191" t="s">
        <v>106</v>
      </c>
      <c r="H308" s="1191" t="s">
        <v>106</v>
      </c>
      <c r="I308" s="888">
        <v>50.81</v>
      </c>
      <c r="J308" s="663">
        <f>(M308/I308)*100</f>
        <v>2.3617398149970477</v>
      </c>
      <c r="K308" s="891">
        <v>0.3</v>
      </c>
      <c r="L308" s="901">
        <v>4</v>
      </c>
      <c r="M308" s="654">
        <f>K308*L308</f>
        <v>1.2</v>
      </c>
      <c r="N308" s="884" t="s">
        <v>4546</v>
      </c>
      <c r="O308" s="747">
        <v>0.27</v>
      </c>
      <c r="P308" s="875">
        <v>43885</v>
      </c>
      <c r="Q308" s="875">
        <v>43907</v>
      </c>
      <c r="R308" s="654">
        <f>(K308-O308)/O308*100</f>
        <v>11.1111111111111</v>
      </c>
      <c r="S308" s="714">
        <f>IF(INDEX(Historical!$D$7:$D$1277,MATCH(B308,Historical!$B$7:$B$1301,0))=0,"n/a",(INDEX(Historical!$C$7:$C$1279,MATCH(B308,Historical!$B$7:$B$1301,0))/INDEX(Historical!$D$7:$D$1277,MATCH(B308,Historical!$B$7:$B$1301,0))-1)*100)</f>
        <v>12.500000000000021</v>
      </c>
      <c r="T308" s="714">
        <f>IF(INDEX(Historical!$F$7:$F$1270,MATCH(B308,Historical!$B$7:$B$1301,0))=0,"n/a",((INDEX(Historical!$C$7:$C$1279,MATCH(B308,Historical!$B$7:$B$1301,0))/INDEX(Historical!$F$7:$F$1270,MATCH(B308,Historical!$B$7:$B$1301,0)))^(1/3)-1)*100)</f>
        <v>28.415622034199295</v>
      </c>
      <c r="U308" s="714" t="str">
        <f>IF(INDEX(Historical!$H$7:$H$1270,MATCH(B308,Historical!$B$7:$B$1301,0))=0,"n/a",((INDEX(Historical!$C$7:$C$1279,MATCH(B308,Historical!$B$7:$B$1301,0))/INDEX(Historical!$H$7:$H$1270,MATCH(B308,Historical!$B$7:$B$1301,0)))^(1/5)-1)*100)</f>
        <v>n/a</v>
      </c>
      <c r="V308" s="714" t="str">
        <f>IF(INDEX(Historical!$O$7:$O$1270,MATCH(B308,Historical!$B$7:$B$1301,0))=0,"n/a",((INDEX(Historical!$C$7:$C$1279,MATCH(B308,Historical!$B$7:$B$1301,0))/INDEX(Historical!$O$7:$O$1270,MATCH(B308,Historical!$B$7:$B$1301,0)))^(1/10)-1)*100)</f>
        <v>n/a</v>
      </c>
      <c r="W308" s="715" t="str">
        <f>IF(OR(U308&lt;=0,U308="n/a",V308&lt;=0,V308="n/a"),"n/a",U308/V308)</f>
        <v>n/a</v>
      </c>
      <c r="X308" s="716" t="str">
        <f>IF(OR(AJ308&lt;=0,AJ308="n/a",U308&lt;=0,U308="n/a"),"n/a",U308/AJ308)</f>
        <v>n/a</v>
      </c>
      <c r="Y308" s="890"/>
      <c r="Z308" s="663">
        <f>IF(OR(AC308&lt;0.01,AC308="n/a"),"n/a",M308/AC308*100)</f>
        <v>55.813953488372093</v>
      </c>
      <c r="AA308" s="900">
        <f>IF(OR(AC308&lt;0.01,AC308="n/a"),"n/a",I308/AC308)</f>
        <v>23.632558139534886</v>
      </c>
      <c r="AB308" s="901">
        <v>12</v>
      </c>
      <c r="AC308" s="879">
        <v>2.15</v>
      </c>
      <c r="AD308" s="879">
        <v>2.52</v>
      </c>
      <c r="AE308" s="879">
        <v>1.76</v>
      </c>
      <c r="AF308" s="879">
        <v>8.8800000000000008</v>
      </c>
      <c r="AG308" s="879">
        <v>35.9</v>
      </c>
      <c r="AH308" s="879">
        <v>-15.6</v>
      </c>
      <c r="AI308" s="879">
        <v>39.83</v>
      </c>
      <c r="AJ308" s="879">
        <v>4.2</v>
      </c>
      <c r="AK308" s="879">
        <v>9.31</v>
      </c>
      <c r="AL308" s="892">
        <v>3360</v>
      </c>
      <c r="AM308" s="886">
        <v>0.5</v>
      </c>
      <c r="AN308" s="879">
        <v>5.24</v>
      </c>
      <c r="AO308" s="753" t="str">
        <f>IF(U308="n/a","n/a",IF(AA308&lt;0,"n/a",IF(AA308="n/a","n/a",J308+U308-AA308)))</f>
        <v>n/a</v>
      </c>
      <c r="AP308" s="754" t="str">
        <f>IF(U308="n/a","n/a",J308+U308)</f>
        <v>n/a</v>
      </c>
      <c r="AQ308" s="902">
        <f>IF(OR(AC308&lt;0.01,AF308="n/a"),"n/a",(I308/SQRT(22.5*AC308*(I308/AF308))-1)*100)</f>
        <v>205.40109603170117</v>
      </c>
      <c r="AR308" s="663">
        <f>INDEX(Historical!$C$7:$C$1279,MATCH(B308,Historical!$B$7:$B$1301,0))*IF(AH308="n/a",1.03,IF(AH308&lt;0,1.01,IF(AH308&gt;10,1.1,(1+AH308/100))))</f>
        <v>1.0908</v>
      </c>
      <c r="AS308" s="900">
        <f>IF($AI308="n/a",1.03*AR308,IF($AI308&lt;0,1.01*AR308,IF($AI308&gt;10,1.1*AR308,(1+$AI308/100)*AR308)))</f>
        <v>1.1998800000000001</v>
      </c>
      <c r="AT308" s="900">
        <f>IF($AK308="n/a",1.03*AS308,IF($AK308&lt;0,1.01*AS308,IF($AK308&gt;10,1.1*AS308,(1+$AK308/100)*AS308)))</f>
        <v>1.3115888280000001</v>
      </c>
      <c r="AU308" s="900">
        <f>IF($AK308="n/a",1.03*AT308,IF($AK308&lt;0,1.01*AT308,IF($AK308&gt;10,1.1*AT308,(1+$AK308/100)*AT308)))</f>
        <v>1.4336977478868</v>
      </c>
      <c r="AV308" s="900">
        <f>IF($AK308="n/a",1.03*AU308,IF($AK308&lt;0,1.01*AU308,IF($AK308&gt;10,1.1*AU308,(1+$AK308/100)*AU308)))</f>
        <v>1.5671750082150611</v>
      </c>
      <c r="AW308" s="663">
        <f>SUM(AR308:AV308)</f>
        <v>6.603141584101861</v>
      </c>
      <c r="AX308" s="761">
        <f>AW308/I308*100</f>
        <v>12.995751986030035</v>
      </c>
      <c r="AY308" s="948">
        <v>1.53</v>
      </c>
      <c r="AZ308" s="886">
        <v>89.94</v>
      </c>
      <c r="BA308" s="886">
        <v>-36.26</v>
      </c>
      <c r="BB308" s="886">
        <v>2.48</v>
      </c>
      <c r="BC308" s="886">
        <v>-12.21</v>
      </c>
      <c r="BE308" s="635">
        <v>2016</v>
      </c>
      <c r="BF308" s="912">
        <f>IF(BE308&gt;2008,0,IF(BE308&gt;2001,1,IF(BE308&gt;1990,2,IF(BE308&gt;1980,3,IF(BE308&gt;1973,4,IF(BE308&gt;1970,5,IF(BE308&gt;1960,6,IF(BE308&gt;1958,7,IF(BE308&gt;1953,8,9)))))))))</f>
        <v>0</v>
      </c>
      <c r="BG308" s="896">
        <v>3.8</v>
      </c>
    </row>
    <row r="309" spans="1:59" s="787" customFormat="1" ht="11.25" customHeight="1" x14ac:dyDescent="0.2">
      <c r="A309" s="658" t="s">
        <v>246</v>
      </c>
      <c r="B309" s="795" t="s">
        <v>247</v>
      </c>
      <c r="C309" s="946" t="s">
        <v>112</v>
      </c>
      <c r="D309" s="946" t="s">
        <v>211</v>
      </c>
      <c r="E309" s="769">
        <v>47</v>
      </c>
      <c r="F309" s="1185">
        <v>43</v>
      </c>
      <c r="G309" s="1198" t="s">
        <v>37</v>
      </c>
      <c r="H309" s="1198" t="s">
        <v>37</v>
      </c>
      <c r="I309" s="780">
        <v>31.08</v>
      </c>
      <c r="J309" s="771">
        <f>(M309/I309)*100</f>
        <v>1.8661518661518661</v>
      </c>
      <c r="K309" s="772">
        <v>0.14499999999999999</v>
      </c>
      <c r="L309" s="773">
        <v>4</v>
      </c>
      <c r="M309" s="774">
        <f>K309*L309</f>
        <v>0.57999999999999996</v>
      </c>
      <c r="N309" s="775" t="s">
        <v>248</v>
      </c>
      <c r="O309" s="776">
        <v>0.13500000000000001</v>
      </c>
      <c r="P309" s="777">
        <v>43783</v>
      </c>
      <c r="Q309" s="777">
        <v>43809</v>
      </c>
      <c r="R309" s="774">
        <f>(K309-O309)/O309*100</f>
        <v>7.4074074074073932</v>
      </c>
      <c r="S309" s="714">
        <f>IF(INDEX(Historical!$D$7:$D$1277,MATCH(B309,Historical!$B$7:$B$1301,0))=0,"n/a",(INDEX(Historical!$C$7:$C$1279,MATCH(B309,Historical!$B$7:$B$1301,0))/INDEX(Historical!$D$7:$D$1277,MATCH(B309,Historical!$B$7:$B$1301,0))-1)*100)</f>
        <v>7.8431372549019773</v>
      </c>
      <c r="T309" s="714">
        <f>IF(INDEX(Historical!$F$7:$F$1270,MATCH(B309,Historical!$B$7:$B$1301,0))=0,"n/a",((INDEX(Historical!$C$7:$C$1279,MATCH(B309,Historical!$B$7:$B$1301,0))/INDEX(Historical!$F$7:$F$1270,MATCH(B309,Historical!$B$7:$B$1301,0)))^(1/3)-1)*100)</f>
        <v>8.5503957932088639</v>
      </c>
      <c r="U309" s="714">
        <f>IF(INDEX(Historical!$H$7:$H$1270,MATCH(B309,Historical!$B$7:$B$1301,0))=0,"n/a",((INDEX(Historical!$C$7:$C$1279,MATCH(B309,Historical!$B$7:$B$1301,0))/INDEX(Historical!$H$7:$H$1270,MATCH(B309,Historical!$B$7:$B$1301,0)))^(1/5)-1)*100)</f>
        <v>8.2510688249816333</v>
      </c>
      <c r="V309" s="714">
        <f>IF(INDEX(Historical!$O$7:$O$1270,MATCH(B309,Historical!$B$7:$B$1301,0))=0,"n/a",((INDEX(Historical!$C$7:$C$1279,MATCH(B309,Historical!$B$7:$B$1301,0))/INDEX(Historical!$O$7:$O$1270,MATCH(B309,Historical!$B$7:$B$1301,0)))^(1/10)-1)*100)</f>
        <v>7.8134067217353165</v>
      </c>
      <c r="W309" s="715">
        <f>IF(OR(U309&lt;=0,U309="n/a",V309&lt;=0,V309="n/a"),"n/a",U309/V309)</f>
        <v>1.0560142481804806</v>
      </c>
      <c r="X309" s="716" t="str">
        <f>IF(OR(AJ309&lt;=0,AJ309="n/a",U309&lt;=0,U309="n/a"),"n/a",U309/AJ309)</f>
        <v>n/a</v>
      </c>
      <c r="Y309" s="792"/>
      <c r="Z309" s="771">
        <f>IF(OR(AC309&lt;0.01,AC309="n/a"),"n/a",M309/AC309*100)</f>
        <v>44.274809160305338</v>
      </c>
      <c r="AA309" s="779">
        <f>IF(OR(AC309&lt;0.01,AC309="n/a"),"n/a",I309/AC309)</f>
        <v>23.725190839694655</v>
      </c>
      <c r="AB309" s="773">
        <v>12</v>
      </c>
      <c r="AC309" s="780">
        <v>1.31</v>
      </c>
      <c r="AD309" s="780">
        <v>1.56</v>
      </c>
      <c r="AE309" s="780">
        <v>2.0499999999999998</v>
      </c>
      <c r="AF309" s="780">
        <v>2.58</v>
      </c>
      <c r="AG309" s="780">
        <v>11.1</v>
      </c>
      <c r="AH309" s="780">
        <v>-9</v>
      </c>
      <c r="AI309" s="780">
        <v>54.290000000000006</v>
      </c>
      <c r="AJ309" s="780">
        <v>-0.1</v>
      </c>
      <c r="AK309" s="780">
        <v>15</v>
      </c>
      <c r="AL309" s="838">
        <v>804.71</v>
      </c>
      <c r="AM309" s="782">
        <v>0.6</v>
      </c>
      <c r="AN309" s="780">
        <v>0</v>
      </c>
      <c r="AO309" s="783">
        <f>IF(U309="n/a","n/a",IF(AA309&lt;0,"n/a",IF(AA309="n/a","n/a",J309+U309-AA309)))</f>
        <v>-13.607970148561154</v>
      </c>
      <c r="AP309" s="784">
        <f>IF(U309="n/a","n/a",J309+U309)</f>
        <v>10.1172206911335</v>
      </c>
      <c r="AQ309" s="785">
        <f>IF(OR(AC309&lt;0.01,AF309="n/a"),"n/a",(I309/SQRT(22.5*AC309*(I309/AF309))-1)*100)</f>
        <v>64.939035695566034</v>
      </c>
      <c r="AR309" s="663">
        <f>INDEX(Historical!$C$7:$C$1279,MATCH(B309,Historical!$B$7:$B$1301,0))*IF(AH309="n/a",1.03,IF(AH309&lt;0,1.01,IF(AH309&gt;10,1.1,(1+AH309/100))))</f>
        <v>0.5555000000000001</v>
      </c>
      <c r="AS309" s="779">
        <f>IF($AI309="n/a",1.03*AR309,IF($AI309&lt;0,1.01*AR309,IF($AI309&gt;10,1.1*AR309,(1+$AI309/100)*AR309)))</f>
        <v>0.6110500000000002</v>
      </c>
      <c r="AT309" s="779">
        <f>IF($AK309="n/a",1.03*AS309,IF($AK309&lt;0,1.01*AS309,IF($AK309&gt;10,1.1*AS309,(1+$AK309/100)*AS309)))</f>
        <v>0.67215500000000028</v>
      </c>
      <c r="AU309" s="779">
        <f>IF($AK309="n/a",1.03*AT309,IF($AK309&lt;0,1.01*AT309,IF($AK309&gt;10,1.1*AT309,(1+$AK309/100)*AT309)))</f>
        <v>0.73937050000000037</v>
      </c>
      <c r="AV309" s="779">
        <f>IF($AK309="n/a",1.03*AU309,IF($AK309&lt;0,1.01*AU309,IF($AK309&gt;10,1.1*AU309,(1+$AK309/100)*AU309)))</f>
        <v>0.81330755000000043</v>
      </c>
      <c r="AW309" s="771">
        <f>SUM(AR309:AV309)</f>
        <v>3.3913830500000017</v>
      </c>
      <c r="AX309" s="786">
        <f>AW309/I309*100</f>
        <v>10.911785875160881</v>
      </c>
      <c r="AY309" s="949">
        <v>0.7</v>
      </c>
      <c r="AZ309" s="782">
        <v>44.629999999999995</v>
      </c>
      <c r="BA309" s="782">
        <v>-21.52</v>
      </c>
      <c r="BB309" s="782">
        <v>5.43</v>
      </c>
      <c r="BC309" s="782">
        <v>-6.6199999999999992</v>
      </c>
      <c r="BD309" s="922"/>
      <c r="BE309" s="635">
        <v>1974</v>
      </c>
      <c r="BF309" s="912">
        <f>IF(BE309&gt;2008,0,IF(BE309&gt;2001,1,IF(BE309&gt;1990,2,IF(BE309&gt;1980,3,IF(BE309&gt;1973,4,IF(BE309&gt;1970,5,IF(BE309&gt;1960,6,IF(BE309&gt;1958,7,IF(BE309&gt;1953,8,9)))))))))</f>
        <v>4</v>
      </c>
      <c r="BG309" s="838">
        <v>8.9</v>
      </c>
    </row>
    <row r="310" spans="1:59" ht="11.25" customHeight="1" x14ac:dyDescent="0.2">
      <c r="A310" s="885" t="s">
        <v>1249</v>
      </c>
      <c r="B310" s="889" t="s">
        <v>1250</v>
      </c>
      <c r="C310" s="946" t="s">
        <v>108</v>
      </c>
      <c r="D310" s="946" t="s">
        <v>4341</v>
      </c>
      <c r="E310" s="746">
        <v>9</v>
      </c>
      <c r="F310" s="1185">
        <v>450</v>
      </c>
      <c r="G310" s="1185" t="s">
        <v>106</v>
      </c>
      <c r="H310" s="1185" t="s">
        <v>106</v>
      </c>
      <c r="I310" s="888">
        <v>197.62</v>
      </c>
      <c r="J310" s="663">
        <f>(M310/I310)*100</f>
        <v>2.5301082886347537</v>
      </c>
      <c r="K310" s="891">
        <v>1.25</v>
      </c>
      <c r="L310" s="901">
        <v>4</v>
      </c>
      <c r="M310" s="654">
        <f>K310*L310</f>
        <v>5</v>
      </c>
      <c r="N310" s="884" t="s">
        <v>287</v>
      </c>
      <c r="O310" s="747">
        <v>0.85</v>
      </c>
      <c r="P310" s="630">
        <v>43706</v>
      </c>
      <c r="Q310" s="630">
        <v>43735</v>
      </c>
      <c r="R310" s="654">
        <f>(K310-O310)/O310*100</f>
        <v>47.058823529411768</v>
      </c>
      <c r="S310" s="714">
        <f>IF(INDEX(Historical!$D$7:$D$1277,MATCH(B310,Historical!$B$7:$B$1301,0))=0,"n/a",(INDEX(Historical!$C$7:$C$1279,MATCH(B310,Historical!$B$7:$B$1301,0))/INDEX(Historical!$D$7:$D$1277,MATCH(B310,Historical!$B$7:$B$1301,0))-1)*100)</f>
        <v>31.746031746031768</v>
      </c>
      <c r="T310" s="714">
        <f>IF(INDEX(Historical!$F$7:$F$1270,MATCH(B310,Historical!$B$7:$B$1301,0))=0,"n/a",((INDEX(Historical!$C$7:$C$1279,MATCH(B310,Historical!$B$7:$B$1301,0))/INDEX(Historical!$F$7:$F$1270,MATCH(B310,Historical!$B$7:$B$1301,0)))^(1/3)-1)*100)</f>
        <v>16.866915815850405</v>
      </c>
      <c r="U310" s="714">
        <f>IF(INDEX(Historical!$H$7:$H$1270,MATCH(B310,Historical!$B$7:$B$1301,0))=0,"n/a",((INDEX(Historical!$C$7:$C$1279,MATCH(B310,Historical!$B$7:$B$1301,0))/INDEX(Historical!$H$7:$H$1270,MATCH(B310,Historical!$B$7:$B$1301,0)))^(1/5)-1)*100)</f>
        <v>13.02463565463019</v>
      </c>
      <c r="V310" s="714">
        <f>IF(INDEX(Historical!$O$7:$O$1270,MATCH(B310,Historical!$B$7:$B$1301,0))=0,"n/a",((INDEX(Historical!$C$7:$C$1279,MATCH(B310,Historical!$B$7:$B$1301,0))/INDEX(Historical!$O$7:$O$1270,MATCH(B310,Historical!$B$7:$B$1301,0)))^(1/10)-1)*100)</f>
        <v>11.478728370107838</v>
      </c>
      <c r="W310" s="715">
        <f>IF(OR(U310&lt;=0,U310="n/a",V310&lt;=0,V310="n/a"),"n/a",U310/V310)</f>
        <v>1.1346758312138567</v>
      </c>
      <c r="X310" s="716">
        <f>IF(OR(AJ310&lt;=0,AJ310="n/a",U310&lt;=0,U310="n/a"),"n/a",U310/AJ310)</f>
        <v>3.0289850359605093</v>
      </c>
      <c r="Y310" s="676"/>
      <c r="Z310" s="663">
        <f>IF(OR(AC310&lt;0.01,AC310="n/a"),"n/a",M310/AC310*100)</f>
        <v>27.159152634437806</v>
      </c>
      <c r="AA310" s="900">
        <f>IF(OR(AC310&lt;0.01,AC310="n/a"),"n/a",I310/AC310)</f>
        <v>10.734383487235199</v>
      </c>
      <c r="AB310" s="901">
        <v>12</v>
      </c>
      <c r="AC310" s="879">
        <v>18.41</v>
      </c>
      <c r="AD310" s="879">
        <v>2.39</v>
      </c>
      <c r="AE310" s="879">
        <v>1.36</v>
      </c>
      <c r="AF310" s="879">
        <v>0.85</v>
      </c>
      <c r="AG310" s="879">
        <v>8.5</v>
      </c>
      <c r="AH310" s="879">
        <v>-12.4</v>
      </c>
      <c r="AI310" s="879">
        <v>56.68</v>
      </c>
      <c r="AJ310" s="879">
        <v>4.3</v>
      </c>
      <c r="AK310" s="879">
        <v>4.3900000000000006</v>
      </c>
      <c r="AL310" s="892">
        <v>72830</v>
      </c>
      <c r="AM310" s="886">
        <v>0.4</v>
      </c>
      <c r="AN310" s="879">
        <v>7.76</v>
      </c>
      <c r="AO310" s="753">
        <f>IF(U310="n/a","n/a",IF(AA310&lt;0,"n/a",IF(AA310="n/a","n/a",J310+U310-AA310)))</f>
        <v>4.8203604560297446</v>
      </c>
      <c r="AP310" s="754">
        <f>IF(U310="n/a","n/a",J310+U310)</f>
        <v>15.554743943264944</v>
      </c>
      <c r="AQ310" s="902">
        <f>IF(OR(AC310&lt;0.01,AF310="n/a"),"n/a",(I310/SQRT(22.5*AC310*(I310/AF310))-1)*100)</f>
        <v>-36.319457134677421</v>
      </c>
      <c r="AR310" s="663">
        <f>INDEX(Historical!$C$7:$C$1279,MATCH(B310,Historical!$B$7:$B$1301,0))*IF(AH310="n/a",1.03,IF(AH310&lt;0,1.01,IF(AH310&gt;10,1.1,(1+AH310/100))))</f>
        <v>4.1915000000000004</v>
      </c>
      <c r="AS310" s="900">
        <f>IF($AI310="n/a",1.03*AR310,IF($AI310&lt;0,1.01*AR310,IF($AI310&gt;10,1.1*AR310,(1+$AI310/100)*AR310)))</f>
        <v>4.6106500000000006</v>
      </c>
      <c r="AT310" s="900">
        <f>IF($AK310="n/a",1.03*AS310,IF($AK310&lt;0,1.01*AS310,IF($AK310&gt;10,1.1*AS310,(1+$AK310/100)*AS310)))</f>
        <v>4.8130575350000004</v>
      </c>
      <c r="AU310" s="900">
        <f>IF($AK310="n/a",1.03*AT310,IF($AK310&lt;0,1.01*AT310,IF($AK310&gt;10,1.1*AT310,(1+$AK310/100)*AT310)))</f>
        <v>5.0243507607865006</v>
      </c>
      <c r="AV310" s="900">
        <f>IF($AK310="n/a",1.03*AU310,IF($AK310&lt;0,1.01*AU310,IF($AK310&gt;10,1.1*AU310,(1+$AK310/100)*AU310)))</f>
        <v>5.2449197591850281</v>
      </c>
      <c r="AW310" s="663">
        <f>SUM(AR310:AV310)</f>
        <v>23.884478054971527</v>
      </c>
      <c r="AX310" s="761">
        <f>AW310/I310*100</f>
        <v>12.086063179319668</v>
      </c>
      <c r="AY310" s="948">
        <v>1.47</v>
      </c>
      <c r="AZ310" s="886">
        <v>51.03</v>
      </c>
      <c r="BA310" s="886">
        <v>-21.099999999999998</v>
      </c>
      <c r="BB310" s="886">
        <v>2.88</v>
      </c>
      <c r="BC310" s="886">
        <v>-4.1399999999999997</v>
      </c>
      <c r="BE310" s="635">
        <v>2011</v>
      </c>
      <c r="BF310" s="912">
        <f>IF(BE310&gt;2008,0,IF(BE310&gt;2001,1,IF(BE310&gt;1990,2,IF(BE310&gt;1980,3,IF(BE310&gt;1973,4,IF(BE310&gt;1970,5,IF(BE310&gt;1960,6,IF(BE310&gt;1958,7,IF(BE310&gt;1953,8,9)))))))))</f>
        <v>0</v>
      </c>
      <c r="BG310" s="896">
        <v>0.70000000000000007</v>
      </c>
    </row>
    <row r="311" spans="1:59" ht="11.25" customHeight="1" x14ac:dyDescent="0.2">
      <c r="A311" s="885" t="s">
        <v>3833</v>
      </c>
      <c r="B311" s="889" t="s">
        <v>3834</v>
      </c>
      <c r="C311" s="946" t="s">
        <v>108</v>
      </c>
      <c r="D311" s="946" t="s">
        <v>4345</v>
      </c>
      <c r="E311" s="746">
        <v>6</v>
      </c>
      <c r="F311" s="1185">
        <v>693</v>
      </c>
      <c r="G311" s="1185" t="s">
        <v>106</v>
      </c>
      <c r="H311" s="1185" t="s">
        <v>106</v>
      </c>
      <c r="I311" s="888">
        <v>40.36</v>
      </c>
      <c r="J311" s="663">
        <f>(M311/I311)*100</f>
        <v>3.3696729435084247</v>
      </c>
      <c r="K311" s="891">
        <v>0.34</v>
      </c>
      <c r="L311" s="901">
        <v>4</v>
      </c>
      <c r="M311" s="654">
        <f>K311*L311</f>
        <v>1.36</v>
      </c>
      <c r="N311" s="884" t="s">
        <v>218</v>
      </c>
      <c r="O311" s="747">
        <v>0.32</v>
      </c>
      <c r="P311" s="875">
        <v>43735</v>
      </c>
      <c r="Q311" s="875">
        <v>43752</v>
      </c>
      <c r="R311" s="654">
        <f>(K311-O311)/O311*100</f>
        <v>6.2500000000000053</v>
      </c>
      <c r="S311" s="714">
        <f>IF(INDEX(Historical!$D$7:$D$1277,MATCH(B311,Historical!$B$7:$B$1301,0))=0,"n/a",(INDEX(Historical!$C$7:$C$1279,MATCH(B311,Historical!$B$7:$B$1301,0))/INDEX(Historical!$D$7:$D$1277,MATCH(B311,Historical!$B$7:$B$1301,0))-1)*100)</f>
        <v>16.071428571428559</v>
      </c>
      <c r="T311" s="714">
        <f>IF(INDEX(Historical!$F$7:$F$1270,MATCH(B311,Historical!$B$7:$B$1301,0))=0,"n/a",((INDEX(Historical!$C$7:$C$1279,MATCH(B311,Historical!$B$7:$B$1301,0))/INDEX(Historical!$F$7:$F$1270,MATCH(B311,Historical!$B$7:$B$1301,0)))^(1/3)-1)*100)</f>
        <v>13.890341028279973</v>
      </c>
      <c r="U311" s="714">
        <f>IF(INDEX(Historical!$H$7:$H$1270,MATCH(B311,Historical!$B$7:$B$1301,0))=0,"n/a",((INDEX(Historical!$C$7:$C$1279,MATCH(B311,Historical!$B$7:$B$1301,0))/INDEX(Historical!$H$7:$H$1270,MATCH(B311,Historical!$B$7:$B$1301,0)))^(1/5)-1)*100)</f>
        <v>10.756634324829006</v>
      </c>
      <c r="V311" s="714">
        <f>IF(INDEX(Historical!$O$7:$O$1270,MATCH(B311,Historical!$B$7:$B$1301,0))=0,"n/a",((INDEX(Historical!$C$7:$C$1279,MATCH(B311,Historical!$B$7:$B$1301,0))/INDEX(Historical!$O$7:$O$1270,MATCH(B311,Historical!$B$7:$B$1301,0)))^(1/10)-1)*100)</f>
        <v>6.0867355188575445</v>
      </c>
      <c r="W311" s="715">
        <f>IF(OR(U311&lt;=0,U311="n/a",V311&lt;=0,V311="n/a"),"n/a",U311/V311)</f>
        <v>1.7672255171106865</v>
      </c>
      <c r="X311" s="716">
        <f>IF(OR(AJ311&lt;=0,AJ311="n/a",U311&lt;=0,U311="n/a"),"n/a",U311/AJ311)</f>
        <v>1.0052929275541127</v>
      </c>
      <c r="Y311" s="890"/>
      <c r="Z311" s="663">
        <f>IF(OR(AC311&lt;0.01,AC311="n/a"),"n/a",M311/AC311*100)</f>
        <v>27.530364372469634</v>
      </c>
      <c r="AA311" s="900">
        <f>IF(OR(AC311&lt;0.01,AC311="n/a"),"n/a",I311/AC311)</f>
        <v>8.1700404858299596</v>
      </c>
      <c r="AB311" s="901">
        <v>12</v>
      </c>
      <c r="AC311" s="879">
        <v>4.9400000000000004</v>
      </c>
      <c r="AD311" s="879">
        <v>1.33</v>
      </c>
      <c r="AE311" s="879">
        <v>2.4300000000000002</v>
      </c>
      <c r="AF311" s="879">
        <v>0.92</v>
      </c>
      <c r="AG311" s="879">
        <v>11.899999999999999</v>
      </c>
      <c r="AH311" s="879">
        <v>9.1999999999999993</v>
      </c>
      <c r="AI311" s="879">
        <v>-14.499999999999998</v>
      </c>
      <c r="AJ311" s="879">
        <v>10.7</v>
      </c>
      <c r="AK311" s="879">
        <v>6</v>
      </c>
      <c r="AL311" s="892">
        <v>572.42999999999995</v>
      </c>
      <c r="AM311" s="886">
        <v>2</v>
      </c>
      <c r="AN311" s="879">
        <v>0.16</v>
      </c>
      <c r="AO311" s="753">
        <f>IF(U311="n/a","n/a",IF(AA311&lt;0,"n/a",IF(AA311="n/a","n/a",J311+U311-AA311)))</f>
        <v>5.9562667825074715</v>
      </c>
      <c r="AP311" s="754">
        <f>IF(U311="n/a","n/a",J311+U311)</f>
        <v>14.126307268337431</v>
      </c>
      <c r="AQ311" s="902">
        <f>IF(OR(AC311&lt;0.01,AF311="n/a"),"n/a",(I311/SQRT(22.5*AC311*(I311/AF311))-1)*100)</f>
        <v>-42.201740714548777</v>
      </c>
      <c r="AR311" s="663">
        <f>INDEX(Historical!$C$7:$C$1279,MATCH(B311,Historical!$B$7:$B$1301,0))*IF(AH311="n/a",1.03,IF(AH311&lt;0,1.01,IF(AH311&gt;10,1.1,(1+AH311/100))))</f>
        <v>1.4196000000000002</v>
      </c>
      <c r="AS311" s="900">
        <f>IF($AI311="n/a",1.03*AR311,IF($AI311&lt;0,1.01*AR311,IF($AI311&gt;10,1.1*AR311,(1+$AI311/100)*AR311)))</f>
        <v>1.4337960000000003</v>
      </c>
      <c r="AT311" s="900">
        <f>IF($AK311="n/a",1.03*AS311,IF($AK311&lt;0,1.01*AS311,IF($AK311&gt;10,1.1*AS311,(1+$AK311/100)*AS311)))</f>
        <v>1.5198237600000004</v>
      </c>
      <c r="AU311" s="900">
        <f>IF($AK311="n/a",1.03*AT311,IF($AK311&lt;0,1.01*AT311,IF($AK311&gt;10,1.1*AT311,(1+$AK311/100)*AT311)))</f>
        <v>1.6110131856000005</v>
      </c>
      <c r="AV311" s="900">
        <f>IF($AK311="n/a",1.03*AU311,IF($AK311&lt;0,1.01*AU311,IF($AK311&gt;10,1.1*AU311,(1+$AK311/100)*AU311)))</f>
        <v>1.7076739767360005</v>
      </c>
      <c r="AW311" s="663">
        <f>SUM(AR311:AV311)</f>
        <v>7.6919069223360026</v>
      </c>
      <c r="AX311" s="761">
        <f>AW311/I311*100</f>
        <v>19.058243117779988</v>
      </c>
      <c r="AY311" s="948">
        <v>1.07</v>
      </c>
      <c r="AZ311" s="886">
        <v>25.22</v>
      </c>
      <c r="BA311" s="886">
        <v>-36.35</v>
      </c>
      <c r="BB311" s="886">
        <v>1.5699999999999998</v>
      </c>
      <c r="BC311" s="886">
        <v>-20.880000000000003</v>
      </c>
      <c r="BE311" s="635">
        <v>2014</v>
      </c>
      <c r="BF311" s="912">
        <f>IF(BE311&gt;2008,0,IF(BE311&gt;2001,1,IF(BE311&gt;1990,2,IF(BE311&gt;1980,3,IF(BE311&gt;1973,4,IF(BE311&gt;1970,5,IF(BE311&gt;1960,6,IF(BE311&gt;1958,7,IF(BE311&gt;1953,8,9)))))))))</f>
        <v>0</v>
      </c>
      <c r="BG311" s="896">
        <v>1.4000000000000001</v>
      </c>
    </row>
    <row r="312" spans="1:59" ht="11.25" customHeight="1" x14ac:dyDescent="0.2">
      <c r="A312" s="885" t="s">
        <v>1241</v>
      </c>
      <c r="B312" s="889" t="s">
        <v>1242</v>
      </c>
      <c r="C312" s="946" t="s">
        <v>4325</v>
      </c>
      <c r="D312" s="946" t="s">
        <v>4326</v>
      </c>
      <c r="E312" s="746">
        <v>8</v>
      </c>
      <c r="F312" s="1185">
        <v>545</v>
      </c>
      <c r="G312" s="1182" t="s">
        <v>37</v>
      </c>
      <c r="H312" s="1182" t="s">
        <v>115</v>
      </c>
      <c r="I312" s="888">
        <v>29.68</v>
      </c>
      <c r="J312" s="663">
        <f>(M312/I312)*100</f>
        <v>4.986522911051213</v>
      </c>
      <c r="K312" s="891">
        <v>0.37</v>
      </c>
      <c r="L312" s="901">
        <v>4</v>
      </c>
      <c r="M312" s="654">
        <f>K312*L312</f>
        <v>1.48</v>
      </c>
      <c r="N312" s="884" t="s">
        <v>264</v>
      </c>
      <c r="O312" s="747">
        <v>0.35</v>
      </c>
      <c r="P312" s="875">
        <v>43823</v>
      </c>
      <c r="Q312" s="875">
        <v>43839</v>
      </c>
      <c r="R312" s="654">
        <f>(K312-O312)/O312*100</f>
        <v>5.7142857142857197</v>
      </c>
      <c r="S312" s="714">
        <f>IF(INDEX(Historical!$D$7:$D$1277,MATCH(B312,Historical!$B$7:$B$1301,0))=0,"n/a",(INDEX(Historical!$C$7:$C$1279,MATCH(B312,Historical!$B$7:$B$1301,0))/INDEX(Historical!$D$7:$D$1277,MATCH(B312,Historical!$B$7:$B$1301,0))-1)*100)</f>
        <v>9.375</v>
      </c>
      <c r="T312" s="714">
        <f>IF(INDEX(Historical!$F$7:$F$1270,MATCH(B312,Historical!$B$7:$B$1301,0))=0,"n/a",((INDEX(Historical!$C$7:$C$1279,MATCH(B312,Historical!$B$7:$B$1301,0))/INDEX(Historical!$F$7:$F$1270,MATCH(B312,Historical!$B$7:$B$1301,0)))^(1/3)-1)*100)</f>
        <v>11.868894208139679</v>
      </c>
      <c r="U312" s="714">
        <f>IF(INDEX(Historical!$H$7:$H$1270,MATCH(B312,Historical!$B$7:$B$1301,0))=0,"n/a",((INDEX(Historical!$C$7:$C$1279,MATCH(B312,Historical!$B$7:$B$1301,0))/INDEX(Historical!$H$7:$H$1270,MATCH(B312,Historical!$B$7:$B$1301,0)))^(1/5)-1)*100)</f>
        <v>11.842691472014465</v>
      </c>
      <c r="V312" s="714">
        <f>IF(INDEX(Historical!$O$7:$O$1270,MATCH(B312,Historical!$B$7:$B$1301,0))=0,"n/a",((INDEX(Historical!$C$7:$C$1279,MATCH(B312,Historical!$B$7:$B$1301,0))/INDEX(Historical!$O$7:$O$1270,MATCH(B312,Historical!$B$7:$B$1301,0)))^(1/10)-1)*100)</f>
        <v>-2.9307513348039493</v>
      </c>
      <c r="W312" s="715" t="str">
        <f>IF(OR(U312&lt;=0,U312="n/a",V312&lt;=0,V312="n/a"),"n/a",U312/V312)</f>
        <v>n/a</v>
      </c>
      <c r="X312" s="716">
        <f>IF(OR(AJ312&lt;=0,AJ312="n/a",U312&lt;=0,U312="n/a"),"n/a",U312/AJ312)</f>
        <v>0.81114325150784006</v>
      </c>
      <c r="Y312" s="673"/>
      <c r="Z312" s="663">
        <f>IF(OR(AC312&lt;0.01,AC312="n/a"),"n/a",M312/AC312*100)</f>
        <v>121.31147540983606</v>
      </c>
      <c r="AA312" s="900">
        <f>IF(OR(AC312&lt;0.01,AC312="n/a"),"n/a",I312/AC312)</f>
        <v>24.327868852459016</v>
      </c>
      <c r="AB312" s="901">
        <v>12</v>
      </c>
      <c r="AC312" s="879">
        <v>1.22</v>
      </c>
      <c r="AD312" s="879" t="s">
        <v>136</v>
      </c>
      <c r="AE312" s="879">
        <v>8.82</v>
      </c>
      <c r="AF312" s="879">
        <v>2.09</v>
      </c>
      <c r="AG312" s="879">
        <v>8.6</v>
      </c>
      <c r="AH312" s="879">
        <v>1.5</v>
      </c>
      <c r="AI312" s="879">
        <v>10.34</v>
      </c>
      <c r="AJ312" s="879">
        <v>14.6</v>
      </c>
      <c r="AK312" s="879" t="s">
        <v>136</v>
      </c>
      <c r="AL312" s="892">
        <v>1250</v>
      </c>
      <c r="AM312" s="886">
        <v>0.70000000000000007</v>
      </c>
      <c r="AN312" s="879">
        <v>0.92</v>
      </c>
      <c r="AO312" s="753">
        <f>IF(U312="n/a","n/a",IF(AA312&lt;0,"n/a",IF(AA312="n/a","n/a",J312+U312-AA312)))</f>
        <v>-7.4986544693933368</v>
      </c>
      <c r="AP312" s="754">
        <f>IF(U312="n/a","n/a",J312+U312)</f>
        <v>16.829214383065679</v>
      </c>
      <c r="AQ312" s="902">
        <f>IF(OR(AC312&lt;0.01,AF312="n/a"),"n/a",(I312/SQRT(22.5*AC312*(I312/AF312))-1)*100)</f>
        <v>50.325936110157855</v>
      </c>
      <c r="AR312" s="663">
        <f>INDEX(Historical!$C$7:$C$1279,MATCH(B312,Historical!$B$7:$B$1301,0))*IF(AH312="n/a",1.03,IF(AH312&lt;0,1.01,IF(AH312&gt;10,1.1,(1+AH312/100))))</f>
        <v>1.4209999999999998</v>
      </c>
      <c r="AS312" s="900">
        <f>IF($AI312="n/a",1.03*AR312,IF($AI312&lt;0,1.01*AR312,IF($AI312&gt;10,1.1*AR312,(1+$AI312/100)*AR312)))</f>
        <v>1.5630999999999999</v>
      </c>
      <c r="AT312" s="900">
        <f>IF($AK312="n/a",1.03*AS312,IF($AK312&lt;0,1.01*AS312,IF($AK312&gt;10,1.1*AS312,(1+$AK312/100)*AS312)))</f>
        <v>1.609993</v>
      </c>
      <c r="AU312" s="900">
        <f>IF($AK312="n/a",1.03*AT312,IF($AK312&lt;0,1.01*AT312,IF($AK312&gt;10,1.1*AT312,(1+$AK312/100)*AT312)))</f>
        <v>1.65829279</v>
      </c>
      <c r="AV312" s="900">
        <f>IF($AK312="n/a",1.03*AU312,IF($AK312&lt;0,1.01*AU312,IF($AK312&gt;10,1.1*AU312,(1+$AK312/100)*AU312)))</f>
        <v>1.7080415737000001</v>
      </c>
      <c r="AW312" s="663">
        <f>SUM(AR312:AV312)</f>
        <v>7.9604273637</v>
      </c>
      <c r="AX312" s="761">
        <f>AW312/I312*100</f>
        <v>26.820846912735853</v>
      </c>
      <c r="AY312" s="948">
        <v>0.8</v>
      </c>
      <c r="AZ312" s="886">
        <v>81.42</v>
      </c>
      <c r="BA312" s="886">
        <v>-12.06</v>
      </c>
      <c r="BB312" s="886">
        <v>8.24</v>
      </c>
      <c r="BC312" s="886">
        <v>-0.11</v>
      </c>
      <c r="BE312" s="635">
        <v>2013</v>
      </c>
      <c r="BF312" s="912">
        <f>IF(BE312&gt;2008,0,IF(BE312&gt;2001,1,IF(BE312&gt;1990,2,IF(BE312&gt;1980,3,IF(BE312&gt;1973,4,IF(BE312&gt;1970,5,IF(BE312&gt;1960,6,IF(BE312&gt;1958,7,IF(BE312&gt;1953,8,9)))))))))</f>
        <v>0</v>
      </c>
      <c r="BG312" s="896">
        <v>4.2</v>
      </c>
    </row>
    <row r="313" spans="1:59" ht="11.25" customHeight="1" x14ac:dyDescent="0.2">
      <c r="A313" s="877" t="s">
        <v>379</v>
      </c>
      <c r="B313" s="889" t="s">
        <v>380</v>
      </c>
      <c r="C313" s="946" t="s">
        <v>112</v>
      </c>
      <c r="D313" s="946" t="s">
        <v>4338</v>
      </c>
      <c r="E313" s="746">
        <v>48</v>
      </c>
      <c r="F313" s="1185">
        <v>35</v>
      </c>
      <c r="G313" s="1143" t="s">
        <v>106</v>
      </c>
      <c r="H313" s="1143" t="s">
        <v>106</v>
      </c>
      <c r="I313" s="879">
        <v>314.16000000000003</v>
      </c>
      <c r="J313" s="663">
        <f>(M313/I313)*100</f>
        <v>1.8334606569900687</v>
      </c>
      <c r="K313" s="891">
        <v>1.44</v>
      </c>
      <c r="L313" s="901">
        <v>4</v>
      </c>
      <c r="M313" s="654">
        <f>K313*L313</f>
        <v>5.76</v>
      </c>
      <c r="N313" s="884" t="s">
        <v>119</v>
      </c>
      <c r="O313" s="747">
        <v>1.36</v>
      </c>
      <c r="P313" s="880">
        <v>43595</v>
      </c>
      <c r="Q313" s="880">
        <v>43617</v>
      </c>
      <c r="R313" s="654">
        <f>(K313-O313)/O313*100</f>
        <v>5.8823529411764595</v>
      </c>
      <c r="S313" s="714">
        <f>IF(INDEX(Historical!$D$7:$D$1277,MATCH(B313,Historical!$B$7:$B$1301,0))=0,"n/a",(INDEX(Historical!$C$7:$C$1279,MATCH(B313,Historical!$B$7:$B$1301,0))/INDEX(Historical!$D$7:$D$1277,MATCH(B313,Historical!$B$7:$B$1301,0))-1)*100)</f>
        <v>5.9701492537313383</v>
      </c>
      <c r="T313" s="714">
        <f>IF(INDEX(Historical!$F$7:$F$1270,MATCH(B313,Historical!$B$7:$B$1301,0))=0,"n/a",((INDEX(Historical!$C$7:$C$1279,MATCH(B313,Historical!$B$7:$B$1301,0))/INDEX(Historical!$F$7:$F$1270,MATCH(B313,Historical!$B$7:$B$1301,0)))^(1/3)-1)*100)</f>
        <v>5.5521462104258346</v>
      </c>
      <c r="U313" s="714">
        <f>IF(INDEX(Historical!$H$7:$H$1270,MATCH(B313,Historical!$B$7:$B$1301,0))=0,"n/a",((INDEX(Historical!$C$7:$C$1279,MATCH(B313,Historical!$B$7:$B$1301,0))/INDEX(Historical!$H$7:$H$1270,MATCH(B313,Historical!$B$7:$B$1301,0)))^(1/5)-1)*100)</f>
        <v>6.3757061705500329</v>
      </c>
      <c r="V313" s="714">
        <f>IF(INDEX(Historical!$O$7:$O$1270,MATCH(B313,Historical!$B$7:$B$1301,0))=0,"n/a",((INDEX(Historical!$C$7:$C$1279,MATCH(B313,Historical!$B$7:$B$1301,0))/INDEX(Historical!$O$7:$O$1270,MATCH(B313,Historical!$B$7:$B$1301,0)))^(1/10)-1)*100)</f>
        <v>12.303381525935686</v>
      </c>
      <c r="W313" s="715">
        <f>IF(OR(U313&lt;=0,U313="n/a",V313&lt;=0,V313="n/a"),"n/a",U313/V313)</f>
        <v>0.51820762910667795</v>
      </c>
      <c r="X313" s="716">
        <f>IF(OR(AJ313&lt;=0,AJ313="n/a",U313&lt;=0,U313="n/a"),"n/a",U313/AJ313)</f>
        <v>1.0120168524682591</v>
      </c>
      <c r="Y313" s="889"/>
      <c r="Z313" s="663">
        <f>IF(OR(AC313&lt;0.01,AC313="n/a"),"n/a",M313/AC313*100)</f>
        <v>40.82211197732105</v>
      </c>
      <c r="AA313" s="900">
        <f>IF(OR(AC313&lt;0.01,AC313="n/a"),"n/a",I313/AC313)</f>
        <v>22.265060240963859</v>
      </c>
      <c r="AB313" s="901">
        <v>12</v>
      </c>
      <c r="AC313" s="879">
        <v>14.11</v>
      </c>
      <c r="AD313" s="879">
        <v>2.2400000000000002</v>
      </c>
      <c r="AE313" s="879">
        <v>1.4</v>
      </c>
      <c r="AF313" s="879">
        <v>8.99</v>
      </c>
      <c r="AG313" s="879">
        <v>41.199999999999996</v>
      </c>
      <c r="AH313" s="879">
        <v>12.1</v>
      </c>
      <c r="AI313" s="879">
        <v>18.84</v>
      </c>
      <c r="AJ313" s="879">
        <v>6.3</v>
      </c>
      <c r="AK313" s="879">
        <v>9.6</v>
      </c>
      <c r="AL313" s="892">
        <v>16379.999999999998</v>
      </c>
      <c r="AM313" s="886">
        <v>1.7999999999999998</v>
      </c>
      <c r="AN313" s="879">
        <v>1.85</v>
      </c>
      <c r="AO313" s="753">
        <f>IF(U313="n/a","n/a",IF(AA313&lt;0,"n/a",IF(AA313="n/a","n/a",J313+U313-AA313)))</f>
        <v>-14.055893413423757</v>
      </c>
      <c r="AP313" s="754">
        <f>IF(U313="n/a","n/a",J313+U313)</f>
        <v>8.209166827540102</v>
      </c>
      <c r="AQ313" s="902">
        <f>IF(OR(AC313&lt;0.01,AF313="n/a"),"n/a",(I313/SQRT(22.5*AC313*(I313/AF313))-1)*100)</f>
        <v>198.26378449379715</v>
      </c>
      <c r="AR313" s="663">
        <f>INDEX(Historical!$C$7:$C$1279,MATCH(B313,Historical!$B$7:$B$1301,0))*IF(AH313="n/a",1.03,IF(AH313&lt;0,1.01,IF(AH313&gt;10,1.1,(1+AH313/100))))</f>
        <v>6.2480000000000002</v>
      </c>
      <c r="AS313" s="900">
        <f>IF($AI313="n/a",1.03*AR313,IF($AI313&lt;0,1.01*AR313,IF($AI313&gt;10,1.1*AR313,(1+$AI313/100)*AR313)))</f>
        <v>6.8728000000000007</v>
      </c>
      <c r="AT313" s="900">
        <f>IF($AK313="n/a",1.03*AS313,IF($AK313&lt;0,1.01*AS313,IF($AK313&gt;10,1.1*AS313,(1+$AK313/100)*AS313)))</f>
        <v>7.532588800000001</v>
      </c>
      <c r="AU313" s="900">
        <f>IF($AK313="n/a",1.03*AT313,IF($AK313&lt;0,1.01*AT313,IF($AK313&gt;10,1.1*AT313,(1+$AK313/100)*AT313)))</f>
        <v>8.2557173248000009</v>
      </c>
      <c r="AV313" s="900">
        <f>IF($AK313="n/a",1.03*AU313,IF($AK313&lt;0,1.01*AU313,IF($AK313&gt;10,1.1*AU313,(1+$AK313/100)*AU313)))</f>
        <v>9.0482661879808024</v>
      </c>
      <c r="AW313" s="663">
        <f>SUM(AR313:AV313)</f>
        <v>37.957372312780805</v>
      </c>
      <c r="AX313" s="761">
        <f>AW313/I313*100</f>
        <v>12.082178607327732</v>
      </c>
      <c r="AY313" s="948">
        <v>0.99</v>
      </c>
      <c r="AZ313" s="886">
        <v>56.599999999999994</v>
      </c>
      <c r="BA313" s="886">
        <v>-9.36</v>
      </c>
      <c r="BB313" s="886">
        <v>6.75</v>
      </c>
      <c r="BC313" s="886">
        <v>4.6399999999999997</v>
      </c>
      <c r="BE313" s="635">
        <v>1972</v>
      </c>
      <c r="BF313" s="912">
        <f>IF(BE313&gt;2008,0,IF(BE313&gt;2001,1,IF(BE313&gt;1990,2,IF(BE313&gt;1980,3,IF(BE313&gt;1973,4,IF(BE313&gt;1970,5,IF(BE313&gt;1960,6,IF(BE313&gt;1958,7,IF(BE313&gt;1953,8,9)))))))))</f>
        <v>5</v>
      </c>
      <c r="BG313" s="896">
        <v>12.3</v>
      </c>
    </row>
    <row r="314" spans="1:59" ht="11.25" customHeight="1" x14ac:dyDescent="0.2">
      <c r="A314" s="885" t="s">
        <v>606</v>
      </c>
      <c r="B314" s="889" t="s">
        <v>607</v>
      </c>
      <c r="C314" s="946" t="s">
        <v>245</v>
      </c>
      <c r="D314" s="946" t="s">
        <v>4352</v>
      </c>
      <c r="E314" s="746">
        <v>16</v>
      </c>
      <c r="F314" s="1185">
        <v>224</v>
      </c>
      <c r="G314" s="1141" t="s">
        <v>115</v>
      </c>
      <c r="H314" s="1141" t="s">
        <v>115</v>
      </c>
      <c r="I314" s="888">
        <v>74.95</v>
      </c>
      <c r="J314" s="663">
        <f>(M314/I314)*100</f>
        <v>3.6290860573715813</v>
      </c>
      <c r="K314" s="891">
        <v>0.68</v>
      </c>
      <c r="L314" s="901">
        <v>4</v>
      </c>
      <c r="M314" s="654">
        <f>K314*L314</f>
        <v>2.72</v>
      </c>
      <c r="N314" s="884" t="s">
        <v>107</v>
      </c>
      <c r="O314" s="747">
        <v>0.63</v>
      </c>
      <c r="P314" s="880">
        <v>43585</v>
      </c>
      <c r="Q314" s="880">
        <v>43600</v>
      </c>
      <c r="R314" s="654">
        <f>(K314-O314)/O314*100</f>
        <v>7.936507936507943</v>
      </c>
      <c r="S314" s="714">
        <f>IF(INDEX(Historical!$D$7:$D$1277,MATCH(B314,Historical!$B$7:$B$1301,0))=0,"n/a",(INDEX(Historical!$C$7:$C$1279,MATCH(B314,Historical!$B$7:$B$1301,0))/INDEX(Historical!$D$7:$D$1277,MATCH(B314,Historical!$B$7:$B$1301,0))-1)*100)</f>
        <v>8.5365853658536661</v>
      </c>
      <c r="T314" s="714">
        <f>IF(INDEX(Historical!$F$7:$F$1270,MATCH(B314,Historical!$B$7:$B$1301,0))=0,"n/a",((INDEX(Historical!$C$7:$C$1279,MATCH(B314,Historical!$B$7:$B$1301,0))/INDEX(Historical!$F$7:$F$1270,MATCH(B314,Historical!$B$7:$B$1301,0)))^(1/3)-1)*100)</f>
        <v>10.294213551333819</v>
      </c>
      <c r="U314" s="714">
        <f>IF(INDEX(Historical!$H$7:$H$1270,MATCH(B314,Historical!$B$7:$B$1301,0))=0,"n/a",((INDEX(Historical!$C$7:$C$1279,MATCH(B314,Historical!$B$7:$B$1301,0))/INDEX(Historical!$H$7:$H$1270,MATCH(B314,Historical!$B$7:$B$1301,0)))^(1/5)-1)*100)</f>
        <v>9.5783890294993022</v>
      </c>
      <c r="V314" s="714">
        <f>IF(INDEX(Historical!$O$7:$O$1270,MATCH(B314,Historical!$B$7:$B$1301,0))=0,"n/a",((INDEX(Historical!$C$7:$C$1279,MATCH(B314,Historical!$B$7:$B$1301,0))/INDEX(Historical!$O$7:$O$1270,MATCH(B314,Historical!$B$7:$B$1301,0)))^(1/10)-1)*100)</f>
        <v>12.808578686873041</v>
      </c>
      <c r="W314" s="715">
        <f>IF(OR(U314&lt;=0,U314="n/a",V314&lt;=0,V314="n/a"),"n/a",U314/V314)</f>
        <v>0.74781045295180015</v>
      </c>
      <c r="X314" s="716">
        <f>IF(OR(AJ314&lt;=0,AJ314="n/a",U314&lt;=0,U314="n/a"),"n/a",U314/AJ314)</f>
        <v>1.9954977144790214</v>
      </c>
      <c r="Y314" s="671"/>
      <c r="Z314" s="663">
        <f>IF(OR(AC314&lt;0.01,AC314="n/a"),"n/a",M314/AC314*100)</f>
        <v>82.926829268292693</v>
      </c>
      <c r="AA314" s="900">
        <f>IF(OR(AC314&lt;0.01,AC314="n/a"),"n/a",I314/AC314)</f>
        <v>22.850609756097562</v>
      </c>
      <c r="AB314" s="901">
        <v>12</v>
      </c>
      <c r="AC314" s="879">
        <v>3.28</v>
      </c>
      <c r="AD314" s="879">
        <v>2.13</v>
      </c>
      <c r="AE314" s="879">
        <v>1.98</v>
      </c>
      <c r="AF314" s="879">
        <v>3.71</v>
      </c>
      <c r="AG314" s="879">
        <v>18.3</v>
      </c>
      <c r="AH314" s="879">
        <v>96.8</v>
      </c>
      <c r="AI314" s="879">
        <v>27.11</v>
      </c>
      <c r="AJ314" s="879">
        <v>4.8</v>
      </c>
      <c r="AK314" s="879">
        <v>10.549999999999999</v>
      </c>
      <c r="AL314" s="892">
        <v>10070</v>
      </c>
      <c r="AM314" s="886">
        <v>0.5</v>
      </c>
      <c r="AN314" s="879">
        <v>1.92</v>
      </c>
      <c r="AO314" s="753">
        <f>IF(U314="n/a","n/a",IF(AA314&lt;0,"n/a",IF(AA314="n/a","n/a",J314+U314-AA314)))</f>
        <v>-9.6431346692266793</v>
      </c>
      <c r="AP314" s="754">
        <f>IF(U314="n/a","n/a",J314+U314)</f>
        <v>13.207475086870883</v>
      </c>
      <c r="AQ314" s="902">
        <f>IF(OR(AC314&lt;0.01,AF314="n/a"),"n/a",(I314/SQRT(22.5*AC314*(I314/AF314))-1)*100)</f>
        <v>94.108517410146945</v>
      </c>
      <c r="AR314" s="663">
        <f>INDEX(Historical!$C$7:$C$1279,MATCH(B314,Historical!$B$7:$B$1301,0))*IF(AH314="n/a",1.03,IF(AH314&lt;0,1.01,IF(AH314&gt;10,1.1,(1+AH314/100))))</f>
        <v>2.9370000000000003</v>
      </c>
      <c r="AS314" s="900">
        <f>IF($AI314="n/a",1.03*AR314,IF($AI314&lt;0,1.01*AR314,IF($AI314&gt;10,1.1*AR314,(1+$AI314/100)*AR314)))</f>
        <v>3.2307000000000006</v>
      </c>
      <c r="AT314" s="900">
        <f>IF($AK314="n/a",1.03*AS314,IF($AK314&lt;0,1.01*AS314,IF($AK314&gt;10,1.1*AS314,(1+$AK314/100)*AS314)))</f>
        <v>3.553770000000001</v>
      </c>
      <c r="AU314" s="900">
        <f>IF($AK314="n/a",1.03*AT314,IF($AK314&lt;0,1.01*AT314,IF($AK314&gt;10,1.1*AT314,(1+$AK314/100)*AT314)))</f>
        <v>3.9091470000000013</v>
      </c>
      <c r="AV314" s="900">
        <f>IF($AK314="n/a",1.03*AU314,IF($AK314&lt;0,1.01*AU314,IF($AK314&gt;10,1.1*AU314,(1+$AK314/100)*AU314)))</f>
        <v>4.3000617000000014</v>
      </c>
      <c r="AW314" s="663">
        <f>SUM(AR314:AV314)</f>
        <v>17.930678700000005</v>
      </c>
      <c r="AX314" s="761">
        <f>AW314/I314*100</f>
        <v>23.9235206137425</v>
      </c>
      <c r="AY314" s="948">
        <v>0.95</v>
      </c>
      <c r="AZ314" s="886">
        <v>81.349999999999994</v>
      </c>
      <c r="BA314" s="886">
        <v>-40.92</v>
      </c>
      <c r="BB314" s="886">
        <v>3.74</v>
      </c>
      <c r="BC314" s="886">
        <v>-16.420000000000002</v>
      </c>
      <c r="BE314" s="635">
        <v>2004</v>
      </c>
      <c r="BF314" s="912">
        <f>IF(BE314&gt;2008,0,IF(BE314&gt;2001,1,IF(BE314&gt;1990,2,IF(BE314&gt;1980,3,IF(BE314&gt;1973,4,IF(BE314&gt;1970,5,IF(BE314&gt;1960,6,IF(BE314&gt;1958,7,IF(BE314&gt;1953,8,9)))))))))</f>
        <v>1</v>
      </c>
      <c r="BG314" s="896">
        <v>5.7</v>
      </c>
    </row>
    <row r="315" spans="1:59" ht="11.25" customHeight="1" x14ac:dyDescent="0.2">
      <c r="A315" s="877" t="s">
        <v>1307</v>
      </c>
      <c r="B315" s="889" t="s">
        <v>1308</v>
      </c>
      <c r="C315" s="946" t="s">
        <v>108</v>
      </c>
      <c r="D315" s="946" t="s">
        <v>4345</v>
      </c>
      <c r="E315" s="746">
        <v>9</v>
      </c>
      <c r="F315" s="1185">
        <v>452</v>
      </c>
      <c r="G315" s="1185" t="s">
        <v>115</v>
      </c>
      <c r="H315" s="1185" t="s">
        <v>115</v>
      </c>
      <c r="I315" s="888">
        <v>9.0299999999999994</v>
      </c>
      <c r="J315" s="663">
        <f>(M315/I315)*100</f>
        <v>6.6445182724252501</v>
      </c>
      <c r="K315" s="891">
        <v>0.15</v>
      </c>
      <c r="L315" s="901">
        <v>4</v>
      </c>
      <c r="M315" s="654">
        <f>K315*L315</f>
        <v>0.6</v>
      </c>
      <c r="N315" s="884" t="s">
        <v>163</v>
      </c>
      <c r="O315" s="747">
        <v>0.14000000000000001</v>
      </c>
      <c r="P315" s="875">
        <v>43724</v>
      </c>
      <c r="Q315" s="875">
        <v>43739</v>
      </c>
      <c r="R315" s="654">
        <f>(K315-O315)/O315*100</f>
        <v>7.1428571428571281</v>
      </c>
      <c r="S315" s="714">
        <f>IF(INDEX(Historical!$D$7:$D$1277,MATCH(B315,Historical!$B$7:$B$1301,0))=0,"n/a",(INDEX(Historical!$C$7:$C$1279,MATCH(B315,Historical!$B$7:$B$1301,0))/INDEX(Historical!$D$7:$D$1277,MATCH(B315,Historical!$B$7:$B$1301,0))-1)*100)</f>
        <v>21.276595744680836</v>
      </c>
      <c r="T315" s="714">
        <f>IF(INDEX(Historical!$F$7:$F$1270,MATCH(B315,Historical!$B$7:$B$1301,0))=0,"n/a",((INDEX(Historical!$C$7:$C$1279,MATCH(B315,Historical!$B$7:$B$1301,0))/INDEX(Historical!$F$7:$F$1270,MATCH(B315,Historical!$B$7:$B$1301,0)))^(1/3)-1)*100)</f>
        <v>26.737637754761188</v>
      </c>
      <c r="U315" s="714">
        <f>IF(INDEX(Historical!$H$7:$H$1270,MATCH(B315,Historical!$B$7:$B$1301,0))=0,"n/a",((INDEX(Historical!$C$7:$C$1279,MATCH(B315,Historical!$B$7:$B$1301,0))/INDEX(Historical!$H$7:$H$1270,MATCH(B315,Historical!$B$7:$B$1301,0)))^(1/5)-1)*100)</f>
        <v>23.30167376865284</v>
      </c>
      <c r="V315" s="714">
        <f>IF(INDEX(Historical!$O$7:$O$1270,MATCH(B315,Historical!$B$7:$B$1301,0))=0,"n/a",((INDEX(Historical!$C$7:$C$1279,MATCH(B315,Historical!$B$7:$B$1301,0))/INDEX(Historical!$O$7:$O$1270,MATCH(B315,Historical!$B$7:$B$1301,0)))^(1/10)-1)*100)</f>
        <v>13.313300459253497</v>
      </c>
      <c r="W315" s="715">
        <f>IF(OR(U315&lt;=0,U315="n/a",V315&lt;=0,V315="n/a"),"n/a",U315/V315)</f>
        <v>1.7502552308474986</v>
      </c>
      <c r="X315" s="716">
        <f>IF(OR(AJ315&lt;=0,AJ315="n/a",U315&lt;=0,U315="n/a"),"n/a",U315/AJ315)</f>
        <v>1.958123846105281</v>
      </c>
      <c r="Y315" s="673"/>
      <c r="Z315" s="663">
        <f>IF(OR(AC315&lt;0.01,AC315="n/a"),"n/a",M315/AC315*100)</f>
        <v>61.224489795918366</v>
      </c>
      <c r="AA315" s="900">
        <f>IF(OR(AC315&lt;0.01,AC315="n/a"),"n/a",I315/AC315)</f>
        <v>9.2142857142857135</v>
      </c>
      <c r="AB315" s="901">
        <v>12</v>
      </c>
      <c r="AC315" s="879">
        <v>0.98</v>
      </c>
      <c r="AD315" s="879" t="s">
        <v>136</v>
      </c>
      <c r="AE315" s="879">
        <v>2.46</v>
      </c>
      <c r="AF315" s="879">
        <v>0.85</v>
      </c>
      <c r="AG315" s="879">
        <v>9.7000000000000011</v>
      </c>
      <c r="AH315" s="879">
        <v>6.1</v>
      </c>
      <c r="AI315" s="879">
        <v>139.18</v>
      </c>
      <c r="AJ315" s="879">
        <v>11.899999999999999</v>
      </c>
      <c r="AK315" s="879" t="s">
        <v>136</v>
      </c>
      <c r="AL315" s="892">
        <v>10110</v>
      </c>
      <c r="AM315" s="886">
        <v>1.0999999999999999</v>
      </c>
      <c r="AN315" s="879">
        <v>0.93</v>
      </c>
      <c r="AO315" s="753">
        <f>IF(U315="n/a","n/a",IF(AA315&lt;0,"n/a",IF(AA315="n/a","n/a",J315+U315-AA315)))</f>
        <v>20.731906326792377</v>
      </c>
      <c r="AP315" s="754">
        <f>IF(U315="n/a","n/a",J315+U315)</f>
        <v>29.946192041078092</v>
      </c>
      <c r="AQ315" s="902">
        <f>IF(OR(AC315&lt;0.01,AF315="n/a"),"n/a",(I315/SQRT(22.5*AC315*(I315/AF315))-1)*100)</f>
        <v>-41.000403552631134</v>
      </c>
      <c r="AR315" s="663">
        <f>INDEX(Historical!$C$7:$C$1279,MATCH(B315,Historical!$B$7:$B$1301,0))*IF(AH315="n/a",1.03,IF(AH315&lt;0,1.01,IF(AH315&gt;10,1.1,(1+AH315/100))))</f>
        <v>0.60476999999999992</v>
      </c>
      <c r="AS315" s="900">
        <f>IF($AI315="n/a",1.03*AR315,IF($AI315&lt;0,1.01*AR315,IF($AI315&gt;10,1.1*AR315,(1+$AI315/100)*AR315)))</f>
        <v>0.66524699999999992</v>
      </c>
      <c r="AT315" s="900">
        <f>IF($AK315="n/a",1.03*AS315,IF($AK315&lt;0,1.01*AS315,IF($AK315&gt;10,1.1*AS315,(1+$AK315/100)*AS315)))</f>
        <v>0.68520440999999999</v>
      </c>
      <c r="AU315" s="900">
        <f>IF($AK315="n/a",1.03*AT315,IF($AK315&lt;0,1.01*AT315,IF($AK315&gt;10,1.1*AT315,(1+$AK315/100)*AT315)))</f>
        <v>0.70576054229999996</v>
      </c>
      <c r="AV315" s="900">
        <f>IF($AK315="n/a",1.03*AU315,IF($AK315&lt;0,1.01*AU315,IF($AK315&gt;10,1.1*AU315,(1+$AK315/100)*AU315)))</f>
        <v>0.72693335856899999</v>
      </c>
      <c r="AW315" s="663">
        <f>SUM(AR315:AV315)</f>
        <v>3.3879153108689994</v>
      </c>
      <c r="AX315" s="761">
        <f>AW315/I315*100</f>
        <v>37.518441980830566</v>
      </c>
      <c r="AY315" s="948">
        <v>1.54</v>
      </c>
      <c r="AZ315" s="886">
        <v>32.479999999999997</v>
      </c>
      <c r="BA315" s="886">
        <v>-42.19</v>
      </c>
      <c r="BB315" s="886">
        <v>-0.36</v>
      </c>
      <c r="BC315" s="886">
        <v>-25.419999999999998</v>
      </c>
      <c r="BE315" s="635">
        <v>2011</v>
      </c>
      <c r="BF315" s="912">
        <f>IF(BE315&gt;2008,0,IF(BE315&gt;2001,1,IF(BE315&gt;1990,2,IF(BE315&gt;1980,3,IF(BE315&gt;1973,4,IF(BE315&gt;1970,5,IF(BE315&gt;1960,6,IF(BE315&gt;1958,7,IF(BE315&gt;1953,8,9)))))))))</f>
        <v>0</v>
      </c>
      <c r="BG315" s="896">
        <v>0.89999999999999991</v>
      </c>
    </row>
    <row r="316" spans="1:59" ht="11.25" customHeight="1" x14ac:dyDescent="0.2">
      <c r="A316" s="885" t="s">
        <v>3839</v>
      </c>
      <c r="B316" s="889" t="s">
        <v>3840</v>
      </c>
      <c r="C316" s="946" t="s">
        <v>108</v>
      </c>
      <c r="D316" s="946" t="s">
        <v>4337</v>
      </c>
      <c r="E316" s="746">
        <v>6</v>
      </c>
      <c r="F316" s="1185">
        <v>697</v>
      </c>
      <c r="G316" s="1191" t="s">
        <v>106</v>
      </c>
      <c r="H316" s="1191" t="s">
        <v>106</v>
      </c>
      <c r="I316" s="888">
        <v>26.75</v>
      </c>
      <c r="J316" s="663">
        <f>(M316/I316)*100</f>
        <v>3.2897196261682242</v>
      </c>
      <c r="K316" s="891">
        <v>0.22</v>
      </c>
      <c r="L316" s="901">
        <v>4</v>
      </c>
      <c r="M316" s="654">
        <f>K316*L316</f>
        <v>0.88</v>
      </c>
      <c r="N316" s="884" t="s">
        <v>236</v>
      </c>
      <c r="O316" s="747">
        <v>0.21</v>
      </c>
      <c r="P316" s="875">
        <v>43776</v>
      </c>
      <c r="Q316" s="875">
        <v>43791</v>
      </c>
      <c r="R316" s="654">
        <f>(K316-O316)/O316*100</f>
        <v>4.7619047619047663</v>
      </c>
      <c r="S316" s="714">
        <f>IF(INDEX(Historical!$D$7:$D$1277,MATCH(B316,Historical!$B$7:$B$1301,0))=0,"n/a",(INDEX(Historical!$C$7:$C$1279,MATCH(B316,Historical!$B$7:$B$1301,0))/INDEX(Historical!$D$7:$D$1277,MATCH(B316,Historical!$B$7:$B$1301,0))-1)*100)</f>
        <v>18.309859154929576</v>
      </c>
      <c r="T316" s="714">
        <f>IF(INDEX(Historical!$F$7:$F$1270,MATCH(B316,Historical!$B$7:$B$1301,0))=0,"n/a",((INDEX(Historical!$C$7:$C$1279,MATCH(B316,Historical!$B$7:$B$1301,0))/INDEX(Historical!$F$7:$F$1270,MATCH(B316,Historical!$B$7:$B$1301,0)))^(1/3)-1)*100)</f>
        <v>27.00821423309716</v>
      </c>
      <c r="U316" s="714">
        <f>IF(INDEX(Historical!$H$7:$H$1270,MATCH(B316,Historical!$B$7:$B$1301,0))=0,"n/a",((INDEX(Historical!$C$7:$C$1279,MATCH(B316,Historical!$B$7:$B$1301,0))/INDEX(Historical!$H$7:$H$1270,MATCH(B316,Historical!$B$7:$B$1301,0)))^(1/5)-1)*100)</f>
        <v>64.375182951722579</v>
      </c>
      <c r="V316" s="714" t="str">
        <f>IF(INDEX(Historical!$O$7:$O$1270,MATCH(B316,Historical!$B$7:$B$1301,0))=0,"n/a",((INDEX(Historical!$C$7:$C$1279,MATCH(B316,Historical!$B$7:$B$1301,0))/INDEX(Historical!$O$7:$O$1270,MATCH(B316,Historical!$B$7:$B$1301,0)))^(1/10)-1)*100)</f>
        <v>n/a</v>
      </c>
      <c r="W316" s="715" t="str">
        <f>IF(OR(U316&lt;=0,U316="n/a",V316&lt;=0,V316="n/a"),"n/a",U316/V316)</f>
        <v>n/a</v>
      </c>
      <c r="X316" s="716">
        <f>IF(OR(AJ316&lt;=0,AJ316="n/a",U316&lt;=0,U316="n/a"),"n/a",U316/AJ316)</f>
        <v>3.9015262394983381</v>
      </c>
      <c r="Y316" s="890"/>
      <c r="Z316" s="663">
        <f>IF(OR(AC316&lt;0.01,AC316="n/a"),"n/a",M316/AC316*100)</f>
        <v>36.514522821576762</v>
      </c>
      <c r="AA316" s="900">
        <f>IF(OR(AC316&lt;0.01,AC316="n/a"),"n/a",I316/AC316)</f>
        <v>11.099585062240664</v>
      </c>
      <c r="AB316" s="901">
        <v>12</v>
      </c>
      <c r="AC316" s="879">
        <v>2.41</v>
      </c>
      <c r="AD316" s="879" t="s">
        <v>136</v>
      </c>
      <c r="AE316" s="879">
        <v>2.33</v>
      </c>
      <c r="AF316" s="879">
        <v>0.75</v>
      </c>
      <c r="AG316" s="879">
        <v>7.0000000000000009</v>
      </c>
      <c r="AH316" s="879">
        <v>-7.8</v>
      </c>
      <c r="AI316" s="879">
        <v>2.09</v>
      </c>
      <c r="AJ316" s="879">
        <v>16.5</v>
      </c>
      <c r="AK316" s="879" t="s">
        <v>136</v>
      </c>
      <c r="AL316" s="892">
        <v>238.12</v>
      </c>
      <c r="AM316" s="886">
        <v>6.7</v>
      </c>
      <c r="AN316" s="879">
        <v>0.02</v>
      </c>
      <c r="AO316" s="753">
        <f>IF(U316="n/a","n/a",IF(AA316&lt;0,"n/a",IF(AA316="n/a","n/a",J316+U316-AA316)))</f>
        <v>56.565317515650136</v>
      </c>
      <c r="AP316" s="754">
        <f>IF(U316="n/a","n/a",J316+U316)</f>
        <v>67.6649025778908</v>
      </c>
      <c r="AQ316" s="902">
        <f>IF(OR(AC316&lt;0.01,AF316="n/a"),"n/a",(I316/SQRT(22.5*AC316*(I316/AF316))-1)*100)</f>
        <v>-39.173511630100208</v>
      </c>
      <c r="AR316" s="663">
        <f>INDEX(Historical!$C$7:$C$1279,MATCH(B316,Historical!$B$7:$B$1301,0))*IF(AH316="n/a",1.03,IF(AH316&lt;0,1.01,IF(AH316&gt;10,1.1,(1+AH316/100))))</f>
        <v>0.84839999999999993</v>
      </c>
      <c r="AS316" s="900">
        <f>IF($AI316="n/a",1.03*AR316,IF($AI316&lt;0,1.01*AR316,IF($AI316&gt;10,1.1*AR316,(1+$AI316/100)*AR316)))</f>
        <v>0.86613155999999991</v>
      </c>
      <c r="AT316" s="900">
        <f>IF($AK316="n/a",1.03*AS316,IF($AK316&lt;0,1.01*AS316,IF($AK316&gt;10,1.1*AS316,(1+$AK316/100)*AS316)))</f>
        <v>0.89211550679999996</v>
      </c>
      <c r="AU316" s="900">
        <f>IF($AK316="n/a",1.03*AT316,IF($AK316&lt;0,1.01*AT316,IF($AK316&gt;10,1.1*AT316,(1+$AK316/100)*AT316)))</f>
        <v>0.91887897200399993</v>
      </c>
      <c r="AV316" s="900">
        <f>IF($AK316="n/a",1.03*AU316,IF($AK316&lt;0,1.01*AU316,IF($AK316&gt;10,1.1*AU316,(1+$AK316/100)*AU316)))</f>
        <v>0.94644534116411994</v>
      </c>
      <c r="AW316" s="663">
        <f>SUM(AR316:AV316)</f>
        <v>4.47197137996812</v>
      </c>
      <c r="AX316" s="761">
        <f>AW316/I316*100</f>
        <v>16.71765001857241</v>
      </c>
      <c r="AY316" s="948">
        <v>0.69</v>
      </c>
      <c r="AZ316" s="886">
        <v>44.05</v>
      </c>
      <c r="BA316" s="886">
        <v>-34.44</v>
      </c>
      <c r="BB316" s="886">
        <v>10.199999999999999</v>
      </c>
      <c r="BC316" s="886">
        <v>-17.89</v>
      </c>
      <c r="BE316" s="635">
        <v>2014</v>
      </c>
      <c r="BF316" s="912">
        <f>IF(BE316&gt;2008,0,IF(BE316&gt;2001,1,IF(BE316&gt;1990,2,IF(BE316&gt;1980,3,IF(BE316&gt;1973,4,IF(BE316&gt;1970,5,IF(BE316&gt;1960,6,IF(BE316&gt;1958,7,IF(BE316&gt;1953,8,9)))))))))</f>
        <v>0</v>
      </c>
      <c r="BG316" s="896">
        <v>1</v>
      </c>
    </row>
    <row r="317" spans="1:59" s="787" customFormat="1" ht="11.25" customHeight="1" x14ac:dyDescent="0.2">
      <c r="A317" s="658" t="s">
        <v>1299</v>
      </c>
      <c r="B317" s="795" t="s">
        <v>1300</v>
      </c>
      <c r="C317" s="946" t="s">
        <v>108</v>
      </c>
      <c r="D317" s="946" t="s">
        <v>4345</v>
      </c>
      <c r="E317" s="769">
        <v>9</v>
      </c>
      <c r="F317" s="1185">
        <v>439</v>
      </c>
      <c r="G317" s="1198" t="s">
        <v>37</v>
      </c>
      <c r="H317" s="1198" t="s">
        <v>37</v>
      </c>
      <c r="I317" s="770">
        <v>10.69</v>
      </c>
      <c r="J317" s="771">
        <f>(M317/I317)*100</f>
        <v>4.4901777362020576</v>
      </c>
      <c r="K317" s="1216">
        <v>0.12</v>
      </c>
      <c r="L317" s="773">
        <v>4</v>
      </c>
      <c r="M317" s="774">
        <f>K317*L317</f>
        <v>0.48</v>
      </c>
      <c r="N317" s="775" t="s">
        <v>457</v>
      </c>
      <c r="O317" s="1035">
        <v>0.1</v>
      </c>
      <c r="P317" s="791">
        <v>43649</v>
      </c>
      <c r="Q317" s="791">
        <v>43665</v>
      </c>
      <c r="R317" s="774">
        <f>(K317-O317)/O317*100</f>
        <v>19.999999999999989</v>
      </c>
      <c r="S317" s="714">
        <f>IF(INDEX(Historical!$D$7:$D$1277,MATCH(B317,Historical!$B$7:$B$1301,0))=0,"n/a",(INDEX(Historical!$C$7:$C$1279,MATCH(B317,Historical!$B$7:$B$1301,0))/INDEX(Historical!$D$7:$D$1277,MATCH(B317,Historical!$B$7:$B$1301,0))-1)*100)</f>
        <v>13.783294543573831</v>
      </c>
      <c r="T317" s="714">
        <f>IF(INDEX(Historical!$F$7:$F$1270,MATCH(B317,Historical!$B$7:$B$1301,0))=0,"n/a",((INDEX(Historical!$C$7:$C$1279,MATCH(B317,Historical!$B$7:$B$1301,0))/INDEX(Historical!$F$7:$F$1270,MATCH(B317,Historical!$B$7:$B$1301,0)))^(1/3)-1)*100)</f>
        <v>18.166575046750143</v>
      </c>
      <c r="U317" s="714">
        <f>IF(INDEX(Historical!$H$7:$H$1270,MATCH(B317,Historical!$B$7:$B$1301,0))=0,"n/a",((INDEX(Historical!$C$7:$C$1279,MATCH(B317,Historical!$B$7:$B$1301,0))/INDEX(Historical!$H$7:$H$1270,MATCH(B317,Historical!$B$7:$B$1301,0)))^(1/5)-1)*100)</f>
        <v>15.578962436501453</v>
      </c>
      <c r="V317" s="714">
        <f>IF(INDEX(Historical!$O$7:$O$1270,MATCH(B317,Historical!$B$7:$B$1301,0))=0,"n/a",((INDEX(Historical!$C$7:$C$1279,MATCH(B317,Historical!$B$7:$B$1301,0))/INDEX(Historical!$O$7:$O$1270,MATCH(B317,Historical!$B$7:$B$1301,0)))^(1/10)-1)*100)</f>
        <v>12.5973904374165</v>
      </c>
      <c r="W317" s="715">
        <f>IF(OR(U317&lt;=0,U317="n/a",V317&lt;=0,V317="n/a"),"n/a",U317/V317)</f>
        <v>1.2366817170506321</v>
      </c>
      <c r="X317" s="716">
        <f>IF(OR(AJ317&lt;=0,AJ317="n/a",U317&lt;=0,U317="n/a"),"n/a",U317/AJ317)</f>
        <v>1.2364255901985279</v>
      </c>
      <c r="Y317" s="1082" t="s">
        <v>4181</v>
      </c>
      <c r="Z317" s="771">
        <f>IF(OR(AC317&lt;0.01,AC317="n/a"),"n/a",M317/AC317*100)</f>
        <v>32</v>
      </c>
      <c r="AA317" s="779">
        <f>IF(OR(AC317&lt;0.01,AC317="n/a"),"n/a",I317/AC317)</f>
        <v>7.126666666666666</v>
      </c>
      <c r="AB317" s="773">
        <v>12</v>
      </c>
      <c r="AC317" s="780">
        <v>1.5</v>
      </c>
      <c r="AD317" s="780" t="s">
        <v>136</v>
      </c>
      <c r="AE317" s="780">
        <v>2.21</v>
      </c>
      <c r="AF317" s="780">
        <v>0.73</v>
      </c>
      <c r="AG317" s="780">
        <v>10.5</v>
      </c>
      <c r="AH317" s="780">
        <v>10.6</v>
      </c>
      <c r="AI317" s="780">
        <v>-7.13</v>
      </c>
      <c r="AJ317" s="780">
        <v>12.6</v>
      </c>
      <c r="AK317" s="780" t="s">
        <v>136</v>
      </c>
      <c r="AL317" s="781">
        <v>473.51</v>
      </c>
      <c r="AM317" s="782">
        <v>2.1999999999999997</v>
      </c>
      <c r="AN317" s="780">
        <v>1.21</v>
      </c>
      <c r="AO317" s="783">
        <f>IF(U317="n/a","n/a",IF(AA317&lt;0,"n/a",IF(AA317="n/a","n/a",J317+U317-AA317)))</f>
        <v>12.942473506036844</v>
      </c>
      <c r="AP317" s="784">
        <f>IF(U317="n/a","n/a",J317+U317)</f>
        <v>20.069140172703509</v>
      </c>
      <c r="AQ317" s="785">
        <f>IF(OR(AC317&lt;0.01,AF317="n/a"),"n/a",(I317/SQRT(22.5*AC317*(I317/AF317))-1)*100)</f>
        <v>-51.914582174973177</v>
      </c>
      <c r="AR317" s="663">
        <f>INDEX(Historical!$C$7:$C$1279,MATCH(B317,Historical!$B$7:$B$1301,0))*IF(AH317="n/a",1.03,IF(AH317&lt;0,1.01,IF(AH317&gt;10,1.1,(1+AH317/100))))</f>
        <v>0.48400000000000004</v>
      </c>
      <c r="AS317" s="779">
        <f>IF($AI317="n/a",1.03*AR317,IF($AI317&lt;0,1.01*AR317,IF($AI317&gt;10,1.1*AR317,(1+$AI317/100)*AR317)))</f>
        <v>0.48884000000000005</v>
      </c>
      <c r="AT317" s="779">
        <f>IF($AK317="n/a",1.03*AS317,IF($AK317&lt;0,1.01*AS317,IF($AK317&gt;10,1.1*AS317,(1+$AK317/100)*AS317)))</f>
        <v>0.5035052000000001</v>
      </c>
      <c r="AU317" s="779">
        <f>IF($AK317="n/a",1.03*AT317,IF($AK317&lt;0,1.01*AT317,IF($AK317&gt;10,1.1*AT317,(1+$AK317/100)*AT317)))</f>
        <v>0.51861035600000016</v>
      </c>
      <c r="AV317" s="779">
        <f>IF($AK317="n/a",1.03*AU317,IF($AK317&lt;0,1.01*AU317,IF($AK317&gt;10,1.1*AU317,(1+$AK317/100)*AU317)))</f>
        <v>0.53416866668000018</v>
      </c>
      <c r="AW317" s="771">
        <f>SUM(AR317:AV317)</f>
        <v>2.5291242226800006</v>
      </c>
      <c r="AX317" s="786">
        <f>AW317/I317*100</f>
        <v>23.65878599326474</v>
      </c>
      <c r="AY317" s="949">
        <v>1.29</v>
      </c>
      <c r="AZ317" s="782">
        <v>44.07</v>
      </c>
      <c r="BA317" s="782">
        <v>-45.12</v>
      </c>
      <c r="BB317" s="782">
        <v>3.6999999999999997</v>
      </c>
      <c r="BC317" s="782">
        <v>-27.91</v>
      </c>
      <c r="BD317" s="922"/>
      <c r="BE317" s="635">
        <v>2011</v>
      </c>
      <c r="BF317" s="912">
        <f>IF(BE317&gt;2008,0,IF(BE317&gt;2001,1,IF(BE317&gt;1990,2,IF(BE317&gt;1980,3,IF(BE317&gt;1973,4,IF(BE317&gt;1970,5,IF(BE317&gt;1960,6,IF(BE317&gt;1958,7,IF(BE317&gt;1953,8,9)))))))))</f>
        <v>0</v>
      </c>
      <c r="BG317" s="838">
        <v>1.3</v>
      </c>
    </row>
    <row r="318" spans="1:59" ht="11.25" customHeight="1" x14ac:dyDescent="0.2">
      <c r="A318" s="877" t="s">
        <v>4200</v>
      </c>
      <c r="B318" s="889" t="s">
        <v>4195</v>
      </c>
      <c r="C318" s="946" t="s">
        <v>4199</v>
      </c>
      <c r="D318" s="946" t="s">
        <v>4331</v>
      </c>
      <c r="E318" s="746">
        <v>7</v>
      </c>
      <c r="F318" s="1185">
        <v>680</v>
      </c>
      <c r="G318" s="1185" t="s">
        <v>106</v>
      </c>
      <c r="H318" s="1185" t="s">
        <v>106</v>
      </c>
      <c r="I318" s="893">
        <v>13.54</v>
      </c>
      <c r="J318" s="663">
        <f>(M318/I318)*100</f>
        <v>2.8064992614475632</v>
      </c>
      <c r="K318" s="898">
        <v>9.5000000000000001E-2</v>
      </c>
      <c r="L318" s="635">
        <v>4</v>
      </c>
      <c r="M318" s="654">
        <f>K318*L318</f>
        <v>0.38</v>
      </c>
      <c r="N318" s="635" t="s">
        <v>127</v>
      </c>
      <c r="O318" s="748">
        <v>0.09</v>
      </c>
      <c r="P318" s="644">
        <v>44011</v>
      </c>
      <c r="Q318" s="644">
        <v>44022</v>
      </c>
      <c r="R318" s="654">
        <f>(K318-O318)/O318*100</f>
        <v>5.5555555555555607</v>
      </c>
      <c r="S318" s="714">
        <f>IF(INDEX(Historical!$D$7:$D$1277,MATCH(B318,Historical!$B$7:$B$1301,0))=0,"n/a",(INDEX(Historical!$C$7:$C$1279,MATCH(B318,Historical!$B$7:$B$1301,0))/INDEX(Historical!$D$7:$D$1277,MATCH(B318,Historical!$B$7:$B$1301,0))-1)*100)</f>
        <v>12.5</v>
      </c>
      <c r="T318" s="714">
        <f>IF(INDEX(Historical!$F$7:$F$1270,MATCH(B318,Historical!$B$7:$B$1301,0))=0,"n/a",((INDEX(Historical!$C$7:$C$1279,MATCH(B318,Historical!$B$7:$B$1301,0))/INDEX(Historical!$F$7:$F$1270,MATCH(B318,Historical!$B$7:$B$1301,0)))^(1/3)-1)*100)</f>
        <v>11.457607795906144</v>
      </c>
      <c r="U318" s="714">
        <f>IF(INDEX(Historical!$H$7:$H$1270,MATCH(B318,Historical!$B$7:$B$1301,0))=0,"n/a",((INDEX(Historical!$C$7:$C$1279,MATCH(B318,Historical!$B$7:$B$1301,0))/INDEX(Historical!$H$7:$H$1270,MATCH(B318,Historical!$B$7:$B$1301,0)))^(1/5)-1)*100)</f>
        <v>24.573093961551741</v>
      </c>
      <c r="V318" s="714" t="str">
        <f>IF(INDEX(Historical!$O$7:$O$1270,MATCH(B318,Historical!$B$7:$B$1301,0))=0,"n/a",((INDEX(Historical!$C$7:$C$1279,MATCH(B318,Historical!$B$7:$B$1301,0))/INDEX(Historical!$O$7:$O$1270,MATCH(B318,Historical!$B$7:$B$1301,0)))^(1/10)-1)*100)</f>
        <v>n/a</v>
      </c>
      <c r="W318" s="715" t="str">
        <f>IF(OR(U318&lt;=0,U318="n/a",V318&lt;=0,V318="n/a"),"n/a",U318/V318)</f>
        <v>n/a</v>
      </c>
      <c r="X318" s="716">
        <f>IF(OR(AJ318&lt;=0,AJ318="n/a",U318&lt;=0,U318="n/a"),"n/a",U318/AJ318)</f>
        <v>1.4286682535785897</v>
      </c>
      <c r="Y318" s="889"/>
      <c r="Z318" s="663">
        <f>IF(OR(AC318&lt;0.01,AC318="n/a"),"n/a",M318/AC318*100)</f>
        <v>56.71641791044776</v>
      </c>
      <c r="AA318" s="900">
        <f>IF(OR(AC318&lt;0.01,AC318="n/a"),"n/a",I318/AC318)</f>
        <v>20.208955223880594</v>
      </c>
      <c r="AB318" s="1199">
        <v>12</v>
      </c>
      <c r="AC318" s="893">
        <v>0.67</v>
      </c>
      <c r="AD318" s="893">
        <v>1.49</v>
      </c>
      <c r="AE318" s="893">
        <v>1.53</v>
      </c>
      <c r="AF318" s="893">
        <v>2.87</v>
      </c>
      <c r="AG318" s="893">
        <v>15.8</v>
      </c>
      <c r="AH318" s="893">
        <v>-15.2</v>
      </c>
      <c r="AI318" s="893">
        <v>72.509999999999991</v>
      </c>
      <c r="AJ318" s="893">
        <v>17.2</v>
      </c>
      <c r="AK318" s="893">
        <v>13.5</v>
      </c>
      <c r="AL318" s="893">
        <v>435.26</v>
      </c>
      <c r="AM318" s="893">
        <v>17.100000000000001</v>
      </c>
      <c r="AN318" s="893">
        <v>0</v>
      </c>
      <c r="AO318" s="753">
        <f>IF(U318="n/a","n/a",IF(AA318&lt;0,"n/a",IF(AA318="n/a","n/a",J318+U318-AA318)))</f>
        <v>7.1706379991187106</v>
      </c>
      <c r="AP318" s="754">
        <f>IF(U318="n/a","n/a",J318+U318)</f>
        <v>27.379593222999304</v>
      </c>
      <c r="AQ318" s="902">
        <f>IF(OR(AC318&lt;0.01,AF318="n/a"),"n/a",(I318/SQRT(22.5*AC318*(I318/AF318))-1)*100)</f>
        <v>60.554181221774343</v>
      </c>
      <c r="AR318" s="663">
        <f>INDEX(Historical!$C$7:$C$1279,MATCH(B318,Historical!$B$7:$B$1301,0))*IF(AH318="n/a",1.03,IF(AH318&lt;0,1.01,IF(AH318&gt;10,1.1,(1+AH318/100))))</f>
        <v>0.36359999999999998</v>
      </c>
      <c r="AS318" s="900">
        <f>IF($AI318="n/a",1.03*AR318,IF($AI318&lt;0,1.01*AR318,IF($AI318&gt;10,1.1*AR318,(1+$AI318/100)*AR318)))</f>
        <v>0.39995999999999998</v>
      </c>
      <c r="AT318" s="900">
        <f>IF($AK318="n/a",1.03*AS318,IF($AK318&lt;0,1.01*AS318,IF($AK318&gt;10,1.1*AS318,(1+$AK318/100)*AS318)))</f>
        <v>0.43995600000000001</v>
      </c>
      <c r="AU318" s="900">
        <f>IF($AK318="n/a",1.03*AT318,IF($AK318&lt;0,1.01*AT318,IF($AK318&gt;10,1.1*AT318,(1+$AK318/100)*AT318)))</f>
        <v>0.48395160000000004</v>
      </c>
      <c r="AV318" s="900">
        <f>IF($AK318="n/a",1.03*AU318,IF($AK318&lt;0,1.01*AU318,IF($AK318&gt;10,1.1*AU318,(1+$AK318/100)*AU318)))</f>
        <v>0.53234676000000003</v>
      </c>
      <c r="AW318" s="663">
        <f>SUM(AR318:AV318)</f>
        <v>2.21981436</v>
      </c>
      <c r="AX318" s="761">
        <f>AW318/I318*100</f>
        <v>16.39449305760709</v>
      </c>
      <c r="AY318" s="742">
        <v>0.74</v>
      </c>
      <c r="AZ318" s="896">
        <v>42.53</v>
      </c>
      <c r="BA318" s="896">
        <v>-28.360000000000003</v>
      </c>
      <c r="BB318" s="896">
        <v>-2.4299999999999997</v>
      </c>
      <c r="BC318" s="896">
        <v>-9.91</v>
      </c>
      <c r="BE318" s="635">
        <v>2014</v>
      </c>
      <c r="BF318" s="912">
        <f>IF(BE318&gt;2008,0,IF(BE318&gt;2001,1,IF(BE318&gt;1990,2,IF(BE318&gt;1980,3,IF(BE318&gt;1973,4,IF(BE318&gt;1970,5,IF(BE318&gt;1960,6,IF(BE318&gt;1958,7,IF(BE318&gt;1953,8,9)))))))))</f>
        <v>0</v>
      </c>
      <c r="BG318" s="896">
        <v>11.200000000000001</v>
      </c>
    </row>
    <row r="319" spans="1:59" ht="11.25" customHeight="1" x14ac:dyDescent="0.2">
      <c r="A319" s="885" t="s">
        <v>614</v>
      </c>
      <c r="B319" s="889" t="s">
        <v>615</v>
      </c>
      <c r="C319" s="946" t="s">
        <v>112</v>
      </c>
      <c r="D319" s="946" t="s">
        <v>4328</v>
      </c>
      <c r="E319" s="746">
        <v>18</v>
      </c>
      <c r="F319" s="1185">
        <v>195</v>
      </c>
      <c r="G319" s="1138" t="s">
        <v>37</v>
      </c>
      <c r="H319" s="1138" t="s">
        <v>106</v>
      </c>
      <c r="I319" s="888">
        <v>24.46</v>
      </c>
      <c r="J319" s="663">
        <f>(M319/I319)*100</f>
        <v>3.311529026982829</v>
      </c>
      <c r="K319" s="891">
        <v>0.20250000000000001</v>
      </c>
      <c r="L319" s="901">
        <v>4</v>
      </c>
      <c r="M319" s="654">
        <f>K319*L319</f>
        <v>0.81</v>
      </c>
      <c r="N319" s="884" t="s">
        <v>151</v>
      </c>
      <c r="O319" s="747">
        <v>0.20125000000000001</v>
      </c>
      <c r="P319" s="875">
        <v>43972</v>
      </c>
      <c r="Q319" s="875">
        <v>44008</v>
      </c>
      <c r="R319" s="654">
        <f>(K319-O319)/O319*100</f>
        <v>0.62111801242236075</v>
      </c>
      <c r="S319" s="714">
        <f>IF(INDEX(Historical!$D$7:$D$1277,MATCH(B319,Historical!$B$7:$B$1301,0))=0,"n/a",(INDEX(Historical!$C$7:$C$1279,MATCH(B319,Historical!$B$7:$B$1301,0))/INDEX(Historical!$D$7:$D$1277,MATCH(B319,Historical!$B$7:$B$1301,0))-1)*100)</f>
        <v>2.5889967637540368</v>
      </c>
      <c r="T319" s="714">
        <f>IF(INDEX(Historical!$F$7:$F$1270,MATCH(B319,Historical!$B$7:$B$1301,0))=0,"n/a",((INDEX(Historical!$C$7:$C$1279,MATCH(B319,Historical!$B$7:$B$1301,0))/INDEX(Historical!$F$7:$F$1270,MATCH(B319,Historical!$B$7:$B$1301,0)))^(1/3)-1)*100)</f>
        <v>2.6590436043216981</v>
      </c>
      <c r="U319" s="714">
        <f>IF(INDEX(Historical!$H$7:$H$1270,MATCH(B319,Historical!$B$7:$B$1301,0))=0,"n/a",((INDEX(Historical!$C$7:$C$1279,MATCH(B319,Historical!$B$7:$B$1301,0))/INDEX(Historical!$H$7:$H$1270,MATCH(B319,Historical!$B$7:$B$1301,0)))^(1/5)-1)*100)</f>
        <v>2.734402310887929</v>
      </c>
      <c r="V319" s="714">
        <f>IF(INDEX(Historical!$O$7:$O$1270,MATCH(B319,Historical!$B$7:$B$1301,0))=0,"n/a",((INDEX(Historical!$C$7:$C$1279,MATCH(B319,Historical!$B$7:$B$1301,0))/INDEX(Historical!$O$7:$O$1270,MATCH(B319,Historical!$B$7:$B$1301,0)))^(1/10)-1)*100)</f>
        <v>4.8542829042560687</v>
      </c>
      <c r="W319" s="715">
        <f>IF(OR(U319&lt;=0,U319="n/a",V319&lt;=0,V319="n/a"),"n/a",U319/V319)</f>
        <v>0.56329685863394963</v>
      </c>
      <c r="X319" s="716">
        <f>IF(OR(AJ319&lt;=0,AJ319="n/a",U319&lt;=0,U319="n/a"),"n/a",U319/AJ319)</f>
        <v>0.11837239441073284</v>
      </c>
      <c r="Y319" s="890"/>
      <c r="Z319" s="663">
        <f>IF(OR(AC319&lt;0.01,AC319="n/a"),"n/a",M319/AC319*100)</f>
        <v>80.198019801980209</v>
      </c>
      <c r="AA319" s="900">
        <f>IF(OR(AC319&lt;0.01,AC319="n/a"),"n/a",I319/AC319)</f>
        <v>24.21782178217822</v>
      </c>
      <c r="AB319" s="901">
        <v>12</v>
      </c>
      <c r="AC319" s="879">
        <v>1.01</v>
      </c>
      <c r="AD319" s="879" t="s">
        <v>136</v>
      </c>
      <c r="AE319" s="879">
        <v>1.02</v>
      </c>
      <c r="AF319" s="879">
        <v>4.18</v>
      </c>
      <c r="AG319" s="879">
        <v>16.8</v>
      </c>
      <c r="AH319" s="879">
        <v>-22.7</v>
      </c>
      <c r="AI319" s="879">
        <v>11.97</v>
      </c>
      <c r="AJ319" s="879">
        <v>23.1</v>
      </c>
      <c r="AK319" s="879">
        <v>-2.6100000000000003</v>
      </c>
      <c r="AL319" s="892">
        <v>1860</v>
      </c>
      <c r="AM319" s="886">
        <v>0.3</v>
      </c>
      <c r="AN319" s="879">
        <v>0.11</v>
      </c>
      <c r="AO319" s="753">
        <f>IF(U319="n/a","n/a",IF(AA319&lt;0,"n/a",IF(AA319="n/a","n/a",J319+U319-AA319)))</f>
        <v>-18.171890444307461</v>
      </c>
      <c r="AP319" s="754">
        <f>IF(U319="n/a","n/a",J319+U319)</f>
        <v>6.0459313378707584</v>
      </c>
      <c r="AQ319" s="902">
        <f>IF(OR(AC319&lt;0.01,AF319="n/a"),"n/a",(I319/SQRT(22.5*AC319*(I319/AF319))-1)*100)</f>
        <v>112.11160065661971</v>
      </c>
      <c r="AR319" s="663">
        <f>INDEX(Historical!$C$7:$C$1279,MATCH(B319,Historical!$B$7:$B$1301,0))*IF(AH319="n/a",1.03,IF(AH319&lt;0,1.01,IF(AH319&gt;10,1.1,(1+AH319/100))))</f>
        <v>0.80042499999999994</v>
      </c>
      <c r="AS319" s="900">
        <f>IF($AI319="n/a",1.03*AR319,IF($AI319&lt;0,1.01*AR319,IF($AI319&gt;10,1.1*AR319,(1+$AI319/100)*AR319)))</f>
        <v>0.88046749999999996</v>
      </c>
      <c r="AT319" s="900">
        <f>IF($AK319="n/a",1.03*AS319,IF($AK319&lt;0,1.01*AS319,IF($AK319&gt;10,1.1*AS319,(1+$AK319/100)*AS319)))</f>
        <v>0.889272175</v>
      </c>
      <c r="AU319" s="900">
        <f>IF($AK319="n/a",1.03*AT319,IF($AK319&lt;0,1.01*AT319,IF($AK319&gt;10,1.1*AT319,(1+$AK319/100)*AT319)))</f>
        <v>0.89816489675</v>
      </c>
      <c r="AV319" s="900">
        <f>IF($AK319="n/a",1.03*AU319,IF($AK319&lt;0,1.01*AU319,IF($AK319&gt;10,1.1*AU319,(1+$AK319/100)*AU319)))</f>
        <v>0.90714654571749997</v>
      </c>
      <c r="AW319" s="663">
        <f>SUM(AR319:AV319)</f>
        <v>4.3754761174674996</v>
      </c>
      <c r="AX319" s="761">
        <f>AW319/I319*100</f>
        <v>17.888291567733031</v>
      </c>
      <c r="AY319" s="948">
        <v>0.62</v>
      </c>
      <c r="AZ319" s="886">
        <v>54.81</v>
      </c>
      <c r="BA319" s="886">
        <v>-23.18</v>
      </c>
      <c r="BB319" s="886">
        <v>1.6199999999999999</v>
      </c>
      <c r="BC319" s="886">
        <v>-1.01</v>
      </c>
      <c r="BE319" s="635">
        <v>2003</v>
      </c>
      <c r="BF319" s="912">
        <f>IF(BE319&gt;2008,0,IF(BE319&gt;2001,1,IF(BE319&gt;1990,2,IF(BE319&gt;1980,3,IF(BE319&gt;1973,4,IF(BE319&gt;1970,5,IF(BE319&gt;1960,6,IF(BE319&gt;1958,7,IF(BE319&gt;1953,8,9)))))))))</f>
        <v>1</v>
      </c>
      <c r="BG319" s="896">
        <v>10.5</v>
      </c>
    </row>
    <row r="320" spans="1:59" ht="11.25" customHeight="1" x14ac:dyDescent="0.2">
      <c r="A320" s="877" t="s">
        <v>1291</v>
      </c>
      <c r="B320" s="889" t="s">
        <v>1292</v>
      </c>
      <c r="C320" s="946" t="s">
        <v>245</v>
      </c>
      <c r="D320" s="946" t="s">
        <v>4323</v>
      </c>
      <c r="E320" s="746">
        <v>11</v>
      </c>
      <c r="F320" s="1185">
        <v>314</v>
      </c>
      <c r="G320" s="1182" t="s">
        <v>115</v>
      </c>
      <c r="H320" s="1182" t="s">
        <v>115</v>
      </c>
      <c r="I320" s="888">
        <v>250.51</v>
      </c>
      <c r="J320" s="663">
        <f>(M320/I320)*100</f>
        <v>2.3951139675062874</v>
      </c>
      <c r="K320" s="891">
        <v>1.5</v>
      </c>
      <c r="L320" s="901">
        <v>4</v>
      </c>
      <c r="M320" s="654">
        <f>K320*L320</f>
        <v>6</v>
      </c>
      <c r="N320" s="884" t="s">
        <v>605</v>
      </c>
      <c r="O320" s="747">
        <v>1.36</v>
      </c>
      <c r="P320" s="875">
        <v>43901</v>
      </c>
      <c r="Q320" s="875">
        <v>43916</v>
      </c>
      <c r="R320" s="654">
        <f>(K320-O320)/O320*100</f>
        <v>10.294117647058815</v>
      </c>
      <c r="S320" s="714">
        <f>IF(INDEX(Historical!$D$7:$D$1277,MATCH(B320,Historical!$B$7:$B$1301,0))=0,"n/a",(INDEX(Historical!$C$7:$C$1279,MATCH(B320,Historical!$B$7:$B$1301,0))/INDEX(Historical!$D$7:$D$1277,MATCH(B320,Historical!$B$7:$B$1301,0))-1)*100)</f>
        <v>32.038834951456316</v>
      </c>
      <c r="T320" s="714">
        <f>IF(INDEX(Historical!$F$7:$F$1270,MATCH(B320,Historical!$B$7:$B$1301,0))=0,"n/a",((INDEX(Historical!$C$7:$C$1279,MATCH(B320,Historical!$B$7:$B$1301,0))/INDEX(Historical!$F$7:$F$1270,MATCH(B320,Historical!$B$7:$B$1301,0)))^(1/3)-1)*100)</f>
        <v>25.380483197296044</v>
      </c>
      <c r="U320" s="714">
        <f>IF(INDEX(Historical!$H$7:$H$1270,MATCH(B320,Historical!$B$7:$B$1301,0))=0,"n/a",((INDEX(Historical!$C$7:$C$1279,MATCH(B320,Historical!$B$7:$B$1301,0))/INDEX(Historical!$H$7:$H$1270,MATCH(B320,Historical!$B$7:$B$1301,0)))^(1/5)-1)*100)</f>
        <v>23.676791529390083</v>
      </c>
      <c r="V320" s="714">
        <f>IF(INDEX(Historical!$O$7:$O$1270,MATCH(B320,Historical!$B$7:$B$1301,0))=0,"n/a",((INDEX(Historical!$C$7:$C$1279,MATCH(B320,Historical!$B$7:$B$1301,0))/INDEX(Historical!$O$7:$O$1270,MATCH(B320,Historical!$B$7:$B$1301,0)))^(1/10)-1)*100)</f>
        <v>19.422675814038648</v>
      </c>
      <c r="W320" s="715">
        <f>IF(OR(U320&lt;=0,U320="n/a",V320&lt;=0,V320="n/a"),"n/a",U320/V320)</f>
        <v>1.2190283025924047</v>
      </c>
      <c r="X320" s="716">
        <f>IF(OR(AJ320&lt;=0,AJ320="n/a",U320&lt;=0,U320="n/a"),"n/a",U320/AJ320)</f>
        <v>1.409332829130362</v>
      </c>
      <c r="Y320" s="676"/>
      <c r="Z320" s="663">
        <f>IF(OR(AC320&lt;0.01,AC320="n/a"),"n/a",M320/AC320*100)</f>
        <v>59.642147117296219</v>
      </c>
      <c r="AA320" s="900">
        <f>IF(OR(AC320&lt;0.01,AC320="n/a"),"n/a",I320/AC320)</f>
        <v>24.901590457256461</v>
      </c>
      <c r="AB320" s="901">
        <v>1</v>
      </c>
      <c r="AC320" s="879">
        <v>10.06</v>
      </c>
      <c r="AD320" s="879">
        <v>5.48</v>
      </c>
      <c r="AE320" s="879">
        <v>2.4</v>
      </c>
      <c r="AF320" s="881" t="s">
        <v>136</v>
      </c>
      <c r="AG320" s="881">
        <v>-496.1</v>
      </c>
      <c r="AH320" s="879">
        <v>6.1</v>
      </c>
      <c r="AI320" s="879">
        <v>10.780000000000001</v>
      </c>
      <c r="AJ320" s="879">
        <v>16.8</v>
      </c>
      <c r="AK320" s="879">
        <v>4.47</v>
      </c>
      <c r="AL320" s="892">
        <v>269510</v>
      </c>
      <c r="AM320" s="886">
        <v>0.1</v>
      </c>
      <c r="AN320" s="881" t="s">
        <v>136</v>
      </c>
      <c r="AO320" s="753">
        <f>IF(U320="n/a","n/a",IF(AA320&lt;0,"n/a",IF(AA320="n/a","n/a",J320+U320-AA320)))</f>
        <v>1.1703150396399096</v>
      </c>
      <c r="AP320" s="754">
        <f>IF(U320="n/a","n/a",J320+U320)</f>
        <v>26.07190549689637</v>
      </c>
      <c r="AQ320" s="902" t="str">
        <f>IF(OR(AC320&lt;0.01,AF320="n/a"),"n/a",(I320/SQRT(22.5*AC320*(I320/AF320))-1)*100)</f>
        <v>n/a</v>
      </c>
      <c r="AR320" s="663">
        <f>INDEX(Historical!$C$7:$C$1279,MATCH(B320,Historical!$B$7:$B$1301,0))*IF(AH320="n/a",1.03,IF(AH320&lt;0,1.01,IF(AH320&gt;10,1.1,(1+AH320/100))))</f>
        <v>5.7718400000000001</v>
      </c>
      <c r="AS320" s="900">
        <f>IF($AI320="n/a",1.03*AR320,IF($AI320&lt;0,1.01*AR320,IF($AI320&gt;10,1.1*AR320,(1+$AI320/100)*AR320)))</f>
        <v>6.3490240000000009</v>
      </c>
      <c r="AT320" s="900">
        <f>IF($AK320="n/a",1.03*AS320,IF($AK320&lt;0,1.01*AS320,IF($AK320&gt;10,1.1*AS320,(1+$AK320/100)*AS320)))</f>
        <v>6.6328253728000011</v>
      </c>
      <c r="AU320" s="900">
        <f>IF($AK320="n/a",1.03*AT320,IF($AK320&lt;0,1.01*AT320,IF($AK320&gt;10,1.1*AT320,(1+$AK320/100)*AT320)))</f>
        <v>6.9293126669641607</v>
      </c>
      <c r="AV320" s="900">
        <f>IF($AK320="n/a",1.03*AU320,IF($AK320&lt;0,1.01*AU320,IF($AK320&gt;10,1.1*AU320,(1+$AK320/100)*AU320)))</f>
        <v>7.2390529431774588</v>
      </c>
      <c r="AW320" s="663">
        <f>SUM(AR320:AV320)</f>
        <v>32.922054982941624</v>
      </c>
      <c r="AX320" s="761">
        <f>AW320/I320*100</f>
        <v>13.142012288108909</v>
      </c>
      <c r="AY320" s="948">
        <v>1.06</v>
      </c>
      <c r="AZ320" s="886">
        <v>78.13</v>
      </c>
      <c r="BA320" s="886">
        <v>-3.38</v>
      </c>
      <c r="BB320" s="886">
        <v>5.8000000000000007</v>
      </c>
      <c r="BC320" s="886">
        <v>11.27</v>
      </c>
      <c r="BE320" s="635">
        <v>2010</v>
      </c>
      <c r="BF320" s="912">
        <f>IF(BE320&gt;2008,0,IF(BE320&gt;2001,1,IF(BE320&gt;1990,2,IF(BE320&gt;1980,3,IF(BE320&gt;1973,4,IF(BE320&gt;1970,5,IF(BE320&gt;1960,6,IF(BE320&gt;1958,7,IF(BE320&gt;1953,8,9)))))))))</f>
        <v>0</v>
      </c>
      <c r="BG320" s="896">
        <v>20.5</v>
      </c>
    </row>
    <row r="321" spans="1:59" ht="11.25" customHeight="1" x14ac:dyDescent="0.2">
      <c r="A321" s="877" t="s">
        <v>611</v>
      </c>
      <c r="B321" s="889" t="s">
        <v>612</v>
      </c>
      <c r="C321" s="946" t="s">
        <v>108</v>
      </c>
      <c r="D321" s="946" t="s">
        <v>4345</v>
      </c>
      <c r="E321" s="746">
        <v>18</v>
      </c>
      <c r="F321" s="1185">
        <v>177</v>
      </c>
      <c r="G321" s="1184" t="s">
        <v>106</v>
      </c>
      <c r="H321" s="1184" t="s">
        <v>106</v>
      </c>
      <c r="I321" s="888">
        <v>45.46</v>
      </c>
      <c r="J321" s="663">
        <f>(M321/I321)*100</f>
        <v>1.4208095028596568</v>
      </c>
      <c r="K321" s="891">
        <v>0.64590000000000003</v>
      </c>
      <c r="L321" s="901">
        <v>1</v>
      </c>
      <c r="M321" s="654">
        <f>K321*L321</f>
        <v>0.64590000000000003</v>
      </c>
      <c r="N321" s="884" t="s">
        <v>613</v>
      </c>
      <c r="O321" s="747">
        <v>0.54700000000000004</v>
      </c>
      <c r="P321" s="1200">
        <v>43635</v>
      </c>
      <c r="Q321" s="1200">
        <v>43700</v>
      </c>
      <c r="R321" s="654">
        <f>(K321-O321)/O321*100</f>
        <v>18.080438756855571</v>
      </c>
      <c r="S321" s="714">
        <f>IF(INDEX(Historical!$D$7:$D$1277,MATCH(B321,Historical!$B$7:$B$1301,0))=0,"n/a",(INDEX(Historical!$C$7:$C$1279,MATCH(B321,Historical!$B$7:$B$1301,0))/INDEX(Historical!$D$7:$D$1277,MATCH(B321,Historical!$B$7:$B$1301,0))-1)*100)</f>
        <v>18.080438756855564</v>
      </c>
      <c r="T321" s="714">
        <f>IF(INDEX(Historical!$F$7:$F$1270,MATCH(B321,Historical!$B$7:$B$1301,0))=0,"n/a",((INDEX(Historical!$C$7:$C$1279,MATCH(B321,Historical!$B$7:$B$1301,0))/INDEX(Historical!$F$7:$F$1270,MATCH(B321,Historical!$B$7:$B$1301,0)))^(1/3)-1)*100)</f>
        <v>15.192879234554812</v>
      </c>
      <c r="U321" s="714">
        <f>IF(INDEX(Historical!$H$7:$H$1270,MATCH(B321,Historical!$B$7:$B$1301,0))=0,"n/a",((INDEX(Historical!$C$7:$C$1279,MATCH(B321,Historical!$B$7:$B$1301,0))/INDEX(Historical!$H$7:$H$1270,MATCH(B321,Historical!$B$7:$B$1301,0)))^(1/5)-1)*100)</f>
        <v>13.062031478711811</v>
      </c>
      <c r="V321" s="714">
        <f>IF(INDEX(Historical!$O$7:$O$1270,MATCH(B321,Historical!$B$7:$B$1301,0))=0,"n/a",((INDEX(Historical!$C$7:$C$1279,MATCH(B321,Historical!$B$7:$B$1301,0))/INDEX(Historical!$O$7:$O$1270,MATCH(B321,Historical!$B$7:$B$1301,0)))^(1/10)-1)*100)</f>
        <v>18.352838355749878</v>
      </c>
      <c r="W321" s="715">
        <f>IF(OR(U321&lt;=0,U321="n/a",V321&lt;=0,V321="n/a"),"n/a",U321/V321)</f>
        <v>0.71171724098030453</v>
      </c>
      <c r="X321" s="716">
        <f>IF(OR(AJ321&lt;=0,AJ321="n/a",U321&lt;=0,U321="n/a"),"n/a",U321/AJ321)</f>
        <v>0.92968195578019996</v>
      </c>
      <c r="Y321" s="890" t="s">
        <v>4168</v>
      </c>
      <c r="Z321" s="663">
        <f>IF(OR(AC321&lt;0.01,AC321="n/a"),"n/a",M321/AC321*100)</f>
        <v>124.21153846153847</v>
      </c>
      <c r="AA321" s="900">
        <f>IF(OR(AC321&lt;0.01,AC321="n/a"),"n/a",I321/AC321)</f>
        <v>87.42307692307692</v>
      </c>
      <c r="AB321" s="901">
        <v>3</v>
      </c>
      <c r="AC321" s="879">
        <v>0.52</v>
      </c>
      <c r="AD321" s="879">
        <v>3.7</v>
      </c>
      <c r="AE321" s="879" t="s">
        <v>136</v>
      </c>
      <c r="AF321" s="879">
        <v>14.78</v>
      </c>
      <c r="AG321" s="879" t="s">
        <v>136</v>
      </c>
      <c r="AH321" s="879">
        <v>-11.899999999999999</v>
      </c>
      <c r="AI321" s="879">
        <v>28.1</v>
      </c>
      <c r="AJ321" s="879">
        <v>14.05</v>
      </c>
      <c r="AK321" s="879">
        <v>23.799999999999997</v>
      </c>
      <c r="AL321" s="892">
        <v>83360</v>
      </c>
      <c r="AM321" s="886">
        <v>0.02</v>
      </c>
      <c r="AN321" s="879" t="s">
        <v>136</v>
      </c>
      <c r="AO321" s="753">
        <f>IF(U321="n/a","n/a",IF(AA321&lt;0,"n/a",IF(AA321="n/a","n/a",J321+U321-AA321)))</f>
        <v>-72.940235941505449</v>
      </c>
      <c r="AP321" s="754">
        <f>IF(U321="n/a","n/a",J321+U321)</f>
        <v>14.482840981571467</v>
      </c>
      <c r="AQ321" s="902">
        <f>IF(OR(AC321&lt;0.01,AF321="n/a"),"n/a",(I321/SQRT(22.5*AC321*(I321/AF321))-1)*100)</f>
        <v>657.8076791854769</v>
      </c>
      <c r="AR321" s="663">
        <f>INDEX(Historical!$C$7:$C$1279,MATCH(B321,Historical!$B$7:$B$1301,0))*IF(AH321="n/a",1.03,IF(AH321&lt;0,1.01,IF(AH321&gt;10,1.1,(1+AH321/100))))</f>
        <v>0.65235900000000002</v>
      </c>
      <c r="AS321" s="900">
        <f>IF($AI321="n/a",1.03*AR321,IF($AI321&lt;0,1.01*AR321,IF($AI321&gt;10,1.1*AR321,(1+$AI321/100)*AR321)))</f>
        <v>0.71759490000000004</v>
      </c>
      <c r="AT321" s="900">
        <f>IF($AK321="n/a",1.03*AS321,IF($AK321&lt;0,1.01*AS321,IF($AK321&gt;10,1.1*AS321,(1+$AK321/100)*AS321)))</f>
        <v>0.78935439000000007</v>
      </c>
      <c r="AU321" s="900">
        <f>IF($AK321="n/a",1.03*AT321,IF($AK321&lt;0,1.01*AT321,IF($AK321&gt;10,1.1*AT321,(1+$AK321/100)*AT321)))</f>
        <v>0.86828982900000018</v>
      </c>
      <c r="AV321" s="900">
        <f>IF($AK321="n/a",1.03*AU321,IF($AK321&lt;0,1.01*AU321,IF($AK321&gt;10,1.1*AU321,(1+$AK321/100)*AU321)))</f>
        <v>0.95511881190000025</v>
      </c>
      <c r="AW321" s="663">
        <f>SUM(AR321:AV321)</f>
        <v>3.9827169309000006</v>
      </c>
      <c r="AX321" s="761">
        <f>AW321/I321*100</f>
        <v>8.7609259368675758</v>
      </c>
      <c r="AY321" s="948" t="s">
        <v>136</v>
      </c>
      <c r="AZ321" s="886">
        <v>54.1</v>
      </c>
      <c r="BA321" s="886">
        <v>-30.869999999999997</v>
      </c>
      <c r="BB321" s="886">
        <v>9.17</v>
      </c>
      <c r="BC321" s="886">
        <v>-12.9</v>
      </c>
      <c r="BE321" s="635">
        <v>2002</v>
      </c>
      <c r="BF321" s="912">
        <f>IF(BE321&gt;2008,0,IF(BE321&gt;2001,1,IF(BE321&gt;1990,2,IF(BE321&gt;1980,3,IF(BE321&gt;1973,4,IF(BE321&gt;1970,5,IF(BE321&gt;1960,6,IF(BE321&gt;1958,7,IF(BE321&gt;1953,8,9)))))))))</f>
        <v>1</v>
      </c>
      <c r="BG321" s="896" t="s">
        <v>136</v>
      </c>
    </row>
    <row r="322" spans="1:59" ht="11.25" customHeight="1" x14ac:dyDescent="0.2">
      <c r="A322" s="885" t="s">
        <v>4187</v>
      </c>
      <c r="B322" s="889" t="s">
        <v>4188</v>
      </c>
      <c r="C322" s="946" t="s">
        <v>112</v>
      </c>
      <c r="D322" s="946" t="s">
        <v>4351</v>
      </c>
      <c r="E322" s="746">
        <v>13</v>
      </c>
      <c r="F322" s="1185">
        <v>275</v>
      </c>
      <c r="G322" s="1182" t="s">
        <v>106</v>
      </c>
      <c r="H322" s="1182" t="s">
        <v>106</v>
      </c>
      <c r="I322" s="888">
        <v>99.65</v>
      </c>
      <c r="J322" s="663">
        <f>(M322/I322)*100</f>
        <v>0.16056196688409433</v>
      </c>
      <c r="K322" s="891">
        <v>0.08</v>
      </c>
      <c r="L322" s="901">
        <v>2</v>
      </c>
      <c r="M322" s="654">
        <f>K322*L322</f>
        <v>0.16</v>
      </c>
      <c r="N322" s="884" t="s">
        <v>229</v>
      </c>
      <c r="O322" s="747">
        <v>7.0000000000000007E-2</v>
      </c>
      <c r="P322" s="875">
        <v>43837</v>
      </c>
      <c r="Q322" s="875">
        <v>43852</v>
      </c>
      <c r="R322" s="654">
        <f>(K322-O322)/O322*100</f>
        <v>14.285714285714276</v>
      </c>
      <c r="S322" s="714">
        <f>IF(INDEX(Historical!$D$7:$D$1277,MATCH(B322,Historical!$B$7:$B$1301,0))=0,"n/a",(INDEX(Historical!$C$7:$C$1279,MATCH(B322,Historical!$B$7:$B$1301,0))/INDEX(Historical!$D$7:$D$1277,MATCH(B322,Historical!$B$7:$B$1301,0))-1)*100)</f>
        <v>33.587786259542</v>
      </c>
      <c r="T322" s="714">
        <f>IF(INDEX(Historical!$F$7:$F$1270,MATCH(B322,Historical!$B$7:$B$1301,0))=0,"n/a",((INDEX(Historical!$C$7:$C$1279,MATCH(B322,Historical!$B$7:$B$1301,0))/INDEX(Historical!$F$7:$F$1270,MATCH(B322,Historical!$B$7:$B$1301,0)))^(1/3)-1)*100)</f>
        <v>19.519305557184687</v>
      </c>
      <c r="U322" s="714">
        <f>IF(INDEX(Historical!$H$7:$H$1270,MATCH(B322,Historical!$B$7:$B$1301,0))=0,"n/a",((INDEX(Historical!$C$7:$C$1279,MATCH(B322,Historical!$B$7:$B$1301,0))/INDEX(Historical!$H$7:$H$1270,MATCH(B322,Historical!$B$7:$B$1301,0)))^(1/5)-1)*100)</f>
        <v>17.921211638741894</v>
      </c>
      <c r="V322" s="714">
        <f>IF(INDEX(Historical!$O$7:$O$1270,MATCH(B322,Historical!$B$7:$B$1301,0))=0,"n/a",((INDEX(Historical!$C$7:$C$1279,MATCH(B322,Historical!$B$7:$B$1301,0))/INDEX(Historical!$O$7:$O$1270,MATCH(B322,Historical!$B$7:$B$1301,0)))^(1/10)-1)*100)</f>
        <v>18.706021469188027</v>
      </c>
      <c r="W322" s="715">
        <f>IF(OR(U322&lt;=0,U322="n/a",V322&lt;=0,V322="n/a"),"n/a",U322/V322)</f>
        <v>0.95804506951203672</v>
      </c>
      <c r="X322" s="716">
        <f>IF(OR(AJ322&lt;=0,AJ322="n/a",U322&lt;=0,U322="n/a"),"n/a",U322/AJ322)</f>
        <v>0.85339103041628073</v>
      </c>
      <c r="Y322" s="686"/>
      <c r="Z322" s="663">
        <f>IF(OR(AC322&lt;0.01,AC322="n/a"),"n/a",M322/AC322*100)</f>
        <v>6.0377358490566042</v>
      </c>
      <c r="AA322" s="900">
        <f>IF(OR(AC322&lt;0.01,AC322="n/a"),"n/a",I322/AC322)</f>
        <v>37.60377358490566</v>
      </c>
      <c r="AB322" s="901">
        <v>10</v>
      </c>
      <c r="AC322" s="879">
        <v>2.65</v>
      </c>
      <c r="AD322" s="879">
        <v>3.1</v>
      </c>
      <c r="AE322" s="879">
        <v>6.12</v>
      </c>
      <c r="AF322" s="879">
        <v>7.3</v>
      </c>
      <c r="AG322" s="879">
        <v>21</v>
      </c>
      <c r="AH322" s="879">
        <v>32</v>
      </c>
      <c r="AI322" s="879">
        <v>0.19</v>
      </c>
      <c r="AJ322" s="879">
        <v>21</v>
      </c>
      <c r="AK322" s="879">
        <v>12.27</v>
      </c>
      <c r="AL322" s="892">
        <v>12540</v>
      </c>
      <c r="AM322" s="886">
        <v>6.1</v>
      </c>
      <c r="AN322" s="879">
        <v>0.4</v>
      </c>
      <c r="AO322" s="753">
        <f>IF(U322="n/a","n/a",IF(AA322&lt;0,"n/a",IF(AA322="n/a","n/a",J322+U322-AA322)))</f>
        <v>-19.52199997927967</v>
      </c>
      <c r="AP322" s="754">
        <f>IF(U322="n/a","n/a",J322+U322)</f>
        <v>18.08177360562599</v>
      </c>
      <c r="AQ322" s="902">
        <f>IF(OR(AC322&lt;0.01,AF322="n/a"),"n/a",(I322/SQRT(22.5*AC322*(I322/AF322))-1)*100)</f>
        <v>249.28978556163636</v>
      </c>
      <c r="AR322" s="663">
        <f>INDEX(Historical!$C$7:$C$1279,MATCH(B322,Historical!$B$7:$B$1301,0))*IF(AH322="n/a",1.03,IF(AH322&lt;0,1.01,IF(AH322&gt;10,1.1,(1+AH322/100))))</f>
        <v>0.15400000000000003</v>
      </c>
      <c r="AS322" s="900">
        <f>IF($AI322="n/a",1.03*AR322,IF($AI322&lt;0,1.01*AR322,IF($AI322&gt;10,1.1*AR322,(1+$AI322/100)*AR322)))</f>
        <v>0.15429260000000003</v>
      </c>
      <c r="AT322" s="900">
        <f>IF($AK322="n/a",1.03*AS322,IF($AK322&lt;0,1.01*AS322,IF($AK322&gt;10,1.1*AS322,(1+$AK322/100)*AS322)))</f>
        <v>0.16972186000000006</v>
      </c>
      <c r="AU322" s="900">
        <f>IF($AK322="n/a",1.03*AT322,IF($AK322&lt;0,1.01*AT322,IF($AK322&gt;10,1.1*AT322,(1+$AK322/100)*AT322)))</f>
        <v>0.18669404600000009</v>
      </c>
      <c r="AV322" s="900">
        <f>IF($AK322="n/a",1.03*AU322,IF($AK322&lt;0,1.01*AU322,IF($AK322&gt;10,1.1*AU322,(1+$AK322/100)*AU322)))</f>
        <v>0.20536345060000011</v>
      </c>
      <c r="AW322" s="663">
        <f>SUM(AR322:AV322)</f>
        <v>0.87007195660000036</v>
      </c>
      <c r="AX322" s="761">
        <f>AW322/I322*100</f>
        <v>0.87312790426492759</v>
      </c>
      <c r="AY322" s="948">
        <v>1.1200000000000001</v>
      </c>
      <c r="AZ322" s="886">
        <v>91.600000000000009</v>
      </c>
      <c r="BA322" s="886">
        <v>-32.64</v>
      </c>
      <c r="BB322" s="886">
        <v>3.9699999999999998</v>
      </c>
      <c r="BC322" s="886">
        <v>-9.02</v>
      </c>
      <c r="BE322" s="635">
        <v>2008</v>
      </c>
      <c r="BF322" s="912">
        <f>IF(BE322&gt;2008,0,IF(BE322&gt;2001,1,IF(BE322&gt;1990,2,IF(BE322&gt;1980,3,IF(BE322&gt;1973,4,IF(BE322&gt;1970,5,IF(BE322&gt;1960,6,IF(BE322&gt;1958,7,IF(BE322&gt;1953,8,9)))))))))</f>
        <v>1</v>
      </c>
      <c r="BG322" s="896">
        <v>11.799999999999999</v>
      </c>
    </row>
    <row r="323" spans="1:59" ht="11.25" customHeight="1" x14ac:dyDescent="0.2">
      <c r="A323" s="877" t="s">
        <v>4201</v>
      </c>
      <c r="B323" s="889" t="s">
        <v>3841</v>
      </c>
      <c r="C323" s="946" t="s">
        <v>108</v>
      </c>
      <c r="D323" s="946" t="s">
        <v>4337</v>
      </c>
      <c r="E323" s="746">
        <v>6</v>
      </c>
      <c r="F323" s="1185">
        <v>684</v>
      </c>
      <c r="G323" s="1197" t="s">
        <v>106</v>
      </c>
      <c r="H323" s="1197" t="s">
        <v>106</v>
      </c>
      <c r="I323" s="893">
        <v>25</v>
      </c>
      <c r="J323" s="663">
        <f>(M323/I323)*100</f>
        <v>2.56</v>
      </c>
      <c r="K323" s="898">
        <v>0.16</v>
      </c>
      <c r="L323" s="635">
        <v>4</v>
      </c>
      <c r="M323" s="654">
        <f>K323*L323</f>
        <v>0.64</v>
      </c>
      <c r="N323" s="635" t="s">
        <v>4202</v>
      </c>
      <c r="O323" s="748">
        <v>0.14000000000000001</v>
      </c>
      <c r="P323" s="1126">
        <v>43665</v>
      </c>
      <c r="Q323" s="1126">
        <v>43682</v>
      </c>
      <c r="R323" s="654">
        <f>(K323-O323)/O323*100</f>
        <v>14.285714285714276</v>
      </c>
      <c r="S323" s="714">
        <f>IF(INDEX(Historical!$D$7:$D$1277,MATCH(B323,Historical!$B$7:$B$1301,0))=0,"n/a",(INDEX(Historical!$C$7:$C$1279,MATCH(B323,Historical!$B$7:$B$1301,0))/INDEX(Historical!$D$7:$D$1277,MATCH(B323,Historical!$B$7:$B$1301,0))-1)*100)</f>
        <v>15.384615384615374</v>
      </c>
      <c r="T323" s="714">
        <f>IF(INDEX(Historical!$F$7:$F$1270,MATCH(B323,Historical!$B$7:$B$1301,0))=0,"n/a",((INDEX(Historical!$C$7:$C$1279,MATCH(B323,Historical!$B$7:$B$1301,0))/INDEX(Historical!$F$7:$F$1270,MATCH(B323,Historical!$B$7:$B$1301,0)))^(1/3)-1)*100)</f>
        <v>20.843727005349997</v>
      </c>
      <c r="U323" s="714">
        <f>IF(INDEX(Historical!$H$7:$H$1270,MATCH(B323,Historical!$B$7:$B$1301,0))=0,"n/a",((INDEX(Historical!$C$7:$C$1279,MATCH(B323,Historical!$B$7:$B$1301,0))/INDEX(Historical!$H$7:$H$1270,MATCH(B323,Historical!$B$7:$B$1301,0)))^(1/5)-1)*100)</f>
        <v>18.204927370905001</v>
      </c>
      <c r="V323" s="714">
        <f>IF(INDEX(Historical!$O$7:$O$1270,MATCH(B323,Historical!$B$7:$B$1301,0))=0,"n/a",((INDEX(Historical!$C$7:$C$1279,MATCH(B323,Historical!$B$7:$B$1301,0))/INDEX(Historical!$O$7:$O$1270,MATCH(B323,Historical!$B$7:$B$1301,0)))^(1/10)-1)*100)</f>
        <v>9.5958226385217227</v>
      </c>
      <c r="W323" s="715">
        <f>IF(OR(U323&lt;=0,U323="n/a",V323&lt;=0,V323="n/a"),"n/a",U323/V323)</f>
        <v>1.8971721400750636</v>
      </c>
      <c r="X323" s="716">
        <f>IF(OR(AJ323&lt;=0,AJ323="n/a",U323&lt;=0,U323="n/a"),"n/a",U323/AJ323)</f>
        <v>1.2911296007734046</v>
      </c>
      <c r="Y323" s="889"/>
      <c r="Z323" s="663">
        <f>IF(OR(AC323&lt;0.01,AC323="n/a"),"n/a",M323/AC323*100)</f>
        <v>29.767441860465116</v>
      </c>
      <c r="AA323" s="900">
        <f>IF(OR(AC323&lt;0.01,AC323="n/a"),"n/a",I323/AC323)</f>
        <v>11.627906976744187</v>
      </c>
      <c r="AB323" s="1199">
        <v>12</v>
      </c>
      <c r="AC323" s="893">
        <v>2.15</v>
      </c>
      <c r="AD323" s="893" t="s">
        <v>136</v>
      </c>
      <c r="AE323" s="893">
        <v>2.08</v>
      </c>
      <c r="AF323" s="893">
        <v>0.84</v>
      </c>
      <c r="AG323" s="893">
        <v>8</v>
      </c>
      <c r="AH323" s="893">
        <v>13.700000000000001</v>
      </c>
      <c r="AI323" s="893" t="s">
        <v>136</v>
      </c>
      <c r="AJ323" s="893">
        <v>14.099999999999998</v>
      </c>
      <c r="AK323" s="893" t="s">
        <v>136</v>
      </c>
      <c r="AL323" s="893">
        <v>41.93</v>
      </c>
      <c r="AM323" s="893">
        <v>1.3</v>
      </c>
      <c r="AN323" s="893">
        <v>0</v>
      </c>
      <c r="AO323" s="753">
        <f>IF(U323="n/a","n/a",IF(AA323&lt;0,"n/a",IF(AA323="n/a","n/a",J323+U323-AA323)))</f>
        <v>9.1370203941608121</v>
      </c>
      <c r="AP323" s="754">
        <f>IF(U323="n/a","n/a",J323+U323)</f>
        <v>20.764927370904999</v>
      </c>
      <c r="AQ323" s="902">
        <f>IF(OR(AC323&lt;0.01,AF323="n/a"),"n/a",(I323/SQRT(22.5*AC323*(I323/AF323))-1)*100)</f>
        <v>-34.113087253098371</v>
      </c>
      <c r="AR323" s="663">
        <f>INDEX(Historical!$C$7:$C$1279,MATCH(B323,Historical!$B$7:$B$1301,0))*IF(AH323="n/a",1.03,IF(AH323&lt;0,1.01,IF(AH323&gt;10,1.1,(1+AH323/100))))</f>
        <v>0.66</v>
      </c>
      <c r="AS323" s="900">
        <f>IF($AI323="n/a",1.03*AR323,IF($AI323&lt;0,1.01*AR323,IF($AI323&gt;10,1.1*AR323,(1+$AI323/100)*AR323)))</f>
        <v>0.67980000000000007</v>
      </c>
      <c r="AT323" s="900">
        <f>IF($AK323="n/a",1.03*AS323,IF($AK323&lt;0,1.01*AS323,IF($AK323&gt;10,1.1*AS323,(1+$AK323/100)*AS323)))</f>
        <v>0.70019400000000009</v>
      </c>
      <c r="AU323" s="900">
        <f>IF($AK323="n/a",1.03*AT323,IF($AK323&lt;0,1.01*AT323,IF($AK323&gt;10,1.1*AT323,(1+$AK323/100)*AT323)))</f>
        <v>0.72119982000000016</v>
      </c>
      <c r="AV323" s="900">
        <f>IF($AK323="n/a",1.03*AU323,IF($AK323&lt;0,1.01*AU323,IF($AK323&gt;10,1.1*AU323,(1+$AK323/100)*AU323)))</f>
        <v>0.74283581460000014</v>
      </c>
      <c r="AW323" s="663">
        <f>SUM(AR323:AV323)</f>
        <v>3.5040296346000006</v>
      </c>
      <c r="AX323" s="761">
        <f>AW323/I323*100</f>
        <v>14.016118538400002</v>
      </c>
      <c r="AY323" s="742">
        <v>0.71</v>
      </c>
      <c r="AZ323" s="896">
        <v>25</v>
      </c>
      <c r="BA323" s="896">
        <v>-34.19</v>
      </c>
      <c r="BB323" s="896">
        <v>-6.1</v>
      </c>
      <c r="BC323" s="896">
        <v>-20.45</v>
      </c>
      <c r="BE323" s="635">
        <v>2014</v>
      </c>
      <c r="BF323" s="912">
        <f>IF(BE323&gt;2008,0,IF(BE323&gt;2001,1,IF(BE323&gt;1990,2,IF(BE323&gt;1980,3,IF(BE323&gt;1973,4,IF(BE323&gt;1970,5,IF(BE323&gt;1960,6,IF(BE323&gt;1958,7,IF(BE323&gt;1953,8,9)))))))))</f>
        <v>0</v>
      </c>
      <c r="BG323" s="896">
        <v>0.89999999999999991</v>
      </c>
    </row>
    <row r="324" spans="1:59" ht="11.25" customHeight="1" x14ac:dyDescent="0.2">
      <c r="A324" s="877" t="s">
        <v>1279</v>
      </c>
      <c r="B324" s="889" t="s">
        <v>1280</v>
      </c>
      <c r="C324" s="946" t="s">
        <v>108</v>
      </c>
      <c r="D324" s="946" t="s">
        <v>4345</v>
      </c>
      <c r="E324" s="746">
        <v>10</v>
      </c>
      <c r="F324" s="1185">
        <v>367</v>
      </c>
      <c r="G324" s="1162" t="s">
        <v>106</v>
      </c>
      <c r="H324" s="1162" t="s">
        <v>106</v>
      </c>
      <c r="I324" s="888">
        <v>20</v>
      </c>
      <c r="J324" s="663">
        <f>(M324/I324)*100</f>
        <v>4</v>
      </c>
      <c r="K324" s="891">
        <v>0.2</v>
      </c>
      <c r="L324" s="901">
        <v>4</v>
      </c>
      <c r="M324" s="654">
        <f>K324*L324</f>
        <v>0.8</v>
      </c>
      <c r="N324" s="884" t="s">
        <v>705</v>
      </c>
      <c r="O324" s="747">
        <v>0.19</v>
      </c>
      <c r="P324" s="875">
        <v>43866</v>
      </c>
      <c r="Q324" s="875">
        <v>43880</v>
      </c>
      <c r="R324" s="654">
        <f>(K324-O324)/O324*100</f>
        <v>5.2631578947368469</v>
      </c>
      <c r="S324" s="714">
        <f>IF(INDEX(Historical!$D$7:$D$1277,MATCH(B324,Historical!$B$7:$B$1301,0))=0,"n/a",(INDEX(Historical!$C$7:$C$1279,MATCH(B324,Historical!$B$7:$B$1301,0))/INDEX(Historical!$D$7:$D$1277,MATCH(B324,Historical!$B$7:$B$1301,0))-1)*100)</f>
        <v>2.7777777777777901</v>
      </c>
      <c r="T324" s="714">
        <f>IF(INDEX(Historical!$F$7:$F$1270,MATCH(B324,Historical!$B$7:$B$1301,0))=0,"n/a",((INDEX(Historical!$C$7:$C$1279,MATCH(B324,Historical!$B$7:$B$1301,0))/INDEX(Historical!$F$7:$F$1270,MATCH(B324,Historical!$B$7:$B$1301,0)))^(1/3)-1)*100)</f>
        <v>16.335239232339415</v>
      </c>
      <c r="U324" s="714">
        <f>IF(INDEX(Historical!$H$7:$H$1270,MATCH(B324,Historical!$B$7:$B$1301,0))=0,"n/a",((INDEX(Historical!$C$7:$C$1279,MATCH(B324,Historical!$B$7:$B$1301,0))/INDEX(Historical!$H$7:$H$1270,MATCH(B324,Historical!$B$7:$B$1301,0)))^(1/5)-1)*100)</f>
        <v>16.828973416570705</v>
      </c>
      <c r="V324" s="714">
        <f>IF(INDEX(Historical!$O$7:$O$1270,MATCH(B324,Historical!$B$7:$B$1301,0))=0,"n/a",((INDEX(Historical!$C$7:$C$1279,MATCH(B324,Historical!$B$7:$B$1301,0))/INDEX(Historical!$O$7:$O$1270,MATCH(B324,Historical!$B$7:$B$1301,0)))^(1/10)-1)*100)</f>
        <v>22.158353917150887</v>
      </c>
      <c r="W324" s="715">
        <f>IF(OR(U324&lt;=0,U324="n/a",V324&lt;=0,V324="n/a"),"n/a",U324/V324)</f>
        <v>0.75948662429950786</v>
      </c>
      <c r="X324" s="716">
        <f>IF(OR(AJ324&lt;=0,AJ324="n/a",U324&lt;=0,U324="n/a"),"n/a",U324/AJ324)</f>
        <v>0.96718238026268422</v>
      </c>
      <c r="Y324" s="677" t="s">
        <v>4312</v>
      </c>
      <c r="Z324" s="663">
        <f>IF(OR(AC324&lt;0.01,AC324="n/a"),"n/a",M324/AC324*100)</f>
        <v>46.783625730994153</v>
      </c>
      <c r="AA324" s="900">
        <f>IF(OR(AC324&lt;0.01,AC324="n/a"),"n/a",I324/AC324)</f>
        <v>11.695906432748538</v>
      </c>
      <c r="AB324" s="901">
        <v>12</v>
      </c>
      <c r="AC324" s="879">
        <v>1.71</v>
      </c>
      <c r="AD324" s="879">
        <v>1.65</v>
      </c>
      <c r="AE324" s="879">
        <v>3.34</v>
      </c>
      <c r="AF324" s="879">
        <v>0.9</v>
      </c>
      <c r="AG324" s="879" t="s">
        <v>136</v>
      </c>
      <c r="AH324" s="879">
        <v>22.2</v>
      </c>
      <c r="AI324" s="879">
        <v>-25.979999999999997</v>
      </c>
      <c r="AJ324" s="879">
        <v>17.399999999999999</v>
      </c>
      <c r="AK324" s="879">
        <v>7.0000000000000009</v>
      </c>
      <c r="AL324" s="892">
        <v>724.79</v>
      </c>
      <c r="AM324" s="886">
        <v>1.5</v>
      </c>
      <c r="AN324" s="879">
        <v>0.03</v>
      </c>
      <c r="AO324" s="753">
        <f>IF(U324="n/a","n/a",IF(AA324&lt;0,"n/a",IF(AA324="n/a","n/a",J324+U324-AA324)))</f>
        <v>9.1330669838221663</v>
      </c>
      <c r="AP324" s="754">
        <f>IF(U324="n/a","n/a",J324+U324)</f>
        <v>20.828973416570705</v>
      </c>
      <c r="AQ324" s="902">
        <f>IF(OR(AC324&lt;0.01,AF324="n/a"),"n/a",(I324/SQRT(22.5*AC324*(I324/AF324))-1)*100)</f>
        <v>-31.601443194323053</v>
      </c>
      <c r="AR324" s="663">
        <f>INDEX(Historical!$C$7:$C$1279,MATCH(B324,Historical!$B$7:$B$1301,0))*IF(AH324="n/a",1.03,IF(AH324&lt;0,1.01,IF(AH324&gt;10,1.1,(1+AH324/100))))</f>
        <v>0.81400000000000006</v>
      </c>
      <c r="AS324" s="900">
        <f>IF($AI324="n/a",1.03*AR324,IF($AI324&lt;0,1.01*AR324,IF($AI324&gt;10,1.1*AR324,(1+$AI324/100)*AR324)))</f>
        <v>0.82214000000000009</v>
      </c>
      <c r="AT324" s="900">
        <f>IF($AK324="n/a",1.03*AS324,IF($AK324&lt;0,1.01*AS324,IF($AK324&gt;10,1.1*AS324,(1+$AK324/100)*AS324)))</f>
        <v>0.87968980000000019</v>
      </c>
      <c r="AU324" s="900">
        <f>IF($AK324="n/a",1.03*AT324,IF($AK324&lt;0,1.01*AT324,IF($AK324&gt;10,1.1*AT324,(1+$AK324/100)*AT324)))</f>
        <v>0.94126808600000023</v>
      </c>
      <c r="AV324" s="900">
        <f>IF($AK324="n/a",1.03*AU324,IF($AK324&lt;0,1.01*AU324,IF($AK324&gt;10,1.1*AU324,(1+$AK324/100)*AU324)))</f>
        <v>1.0071568520200003</v>
      </c>
      <c r="AW324" s="663">
        <f>SUM(AR324:AV324)</f>
        <v>4.4642547380200011</v>
      </c>
      <c r="AX324" s="761">
        <f>AW324/I324*100</f>
        <v>22.321273690100004</v>
      </c>
      <c r="AY324" s="948">
        <v>0.7</v>
      </c>
      <c r="AZ324" s="886">
        <v>36.520000000000003</v>
      </c>
      <c r="BA324" s="886">
        <v>-33.43</v>
      </c>
      <c r="BB324" s="886">
        <v>6.83</v>
      </c>
      <c r="BC324" s="886">
        <v>-16.5</v>
      </c>
      <c r="BE324" s="635">
        <v>2011</v>
      </c>
      <c r="BF324" s="912">
        <f>IF(BE324&gt;2008,0,IF(BE324&gt;2001,1,IF(BE324&gt;1990,2,IF(BE324&gt;1980,3,IF(BE324&gt;1973,4,IF(BE324&gt;1970,5,IF(BE324&gt;1960,6,IF(BE324&gt;1958,7,IF(BE324&gt;1953,8,9)))))))))</f>
        <v>0</v>
      </c>
      <c r="BG324" s="896" t="s">
        <v>136</v>
      </c>
    </row>
    <row r="325" spans="1:59" ht="11.25" customHeight="1" x14ac:dyDescent="0.2">
      <c r="A325" s="885" t="s">
        <v>616</v>
      </c>
      <c r="B325" s="889" t="s">
        <v>617</v>
      </c>
      <c r="C325" s="946" t="s">
        <v>112</v>
      </c>
      <c r="D325" s="946" t="s">
        <v>211</v>
      </c>
      <c r="E325" s="746">
        <v>13</v>
      </c>
      <c r="F325" s="1185">
        <v>273</v>
      </c>
      <c r="G325" s="1199" t="s">
        <v>106</v>
      </c>
      <c r="H325" s="1199" t="s">
        <v>106</v>
      </c>
      <c r="I325" s="888">
        <v>27.07</v>
      </c>
      <c r="J325" s="663">
        <f>(M325/I325)*100</f>
        <v>3.1400073882526782</v>
      </c>
      <c r="K325" s="891">
        <v>0.21249999999999999</v>
      </c>
      <c r="L325" s="901">
        <v>4</v>
      </c>
      <c r="M325" s="654">
        <f>K325*L325</f>
        <v>0.85</v>
      </c>
      <c r="N325" s="884" t="s">
        <v>151</v>
      </c>
      <c r="O325" s="747">
        <v>0.21</v>
      </c>
      <c r="P325" s="875">
        <v>43814</v>
      </c>
      <c r="Q325" s="875">
        <v>43829</v>
      </c>
      <c r="R325" s="654">
        <f>(K325-O325)/O325*100</f>
        <v>1.1904761904761916</v>
      </c>
      <c r="S325" s="714">
        <f>IF(INDEX(Historical!$D$7:$D$1277,MATCH(B325,Historical!$B$7:$B$1301,0))=0,"n/a",(INDEX(Historical!$C$7:$C$1279,MATCH(B325,Historical!$B$7:$B$1301,0))/INDEX(Historical!$D$7:$D$1277,MATCH(B325,Historical!$B$7:$B$1301,0))-1)*100)</f>
        <v>1.3838748495788256</v>
      </c>
      <c r="T325" s="714">
        <f>IF(INDEX(Historical!$F$7:$F$1270,MATCH(B325,Historical!$B$7:$B$1301,0))=0,"n/a",((INDEX(Historical!$C$7:$C$1279,MATCH(B325,Historical!$B$7:$B$1301,0))/INDEX(Historical!$F$7:$F$1270,MATCH(B325,Historical!$B$7:$B$1301,0)))^(1/3)-1)*100)</f>
        <v>1.2159245811923736</v>
      </c>
      <c r="U325" s="714">
        <f>IF(INDEX(Historical!$H$7:$H$1270,MATCH(B325,Historical!$B$7:$B$1301,0))=0,"n/a",((INDEX(Historical!$C$7:$C$1279,MATCH(B325,Historical!$B$7:$B$1301,0))/INDEX(Historical!$H$7:$H$1270,MATCH(B325,Historical!$B$7:$B$1301,0)))^(1/5)-1)*100)</f>
        <v>1.2311400255211158</v>
      </c>
      <c r="V325" s="714">
        <f>IF(INDEX(Historical!$O$7:$O$1270,MATCH(B325,Historical!$B$7:$B$1301,0))=0,"n/a",((INDEX(Historical!$C$7:$C$1279,MATCH(B325,Historical!$B$7:$B$1301,0))/INDEX(Historical!$O$7:$O$1270,MATCH(B325,Historical!$B$7:$B$1301,0)))^(1/10)-1)*100)</f>
        <v>1.2715239020566038</v>
      </c>
      <c r="W325" s="715">
        <f>IF(OR(U325&lt;=0,U325="n/a",V325&lt;=0,V325="n/a"),"n/a",U325/V325)</f>
        <v>0.96823978183172976</v>
      </c>
      <c r="X325" s="716">
        <f>IF(OR(AJ325&lt;=0,AJ325="n/a",U325&lt;=0,U325="n/a"),"n/a",U325/AJ325)</f>
        <v>0.55960910250959817</v>
      </c>
      <c r="Y325" s="890" t="s">
        <v>152</v>
      </c>
      <c r="Z325" s="663" t="str">
        <f>IF(OR(AC325&lt;0.01,AC325="n/a"),"n/a",M325/AC325*100)</f>
        <v>n/a</v>
      </c>
      <c r="AA325" s="900" t="str">
        <f>IF(OR(AC325&lt;0.01,AC325="n/a"),"n/a",I325/AC325)</f>
        <v>n/a</v>
      </c>
      <c r="AB325" s="901">
        <v>9</v>
      </c>
      <c r="AC325" s="879">
        <v>-0.16</v>
      </c>
      <c r="AD325" s="879" t="s">
        <v>136</v>
      </c>
      <c r="AE325" s="879">
        <v>0.97</v>
      </c>
      <c r="AF325" s="879">
        <v>1.98</v>
      </c>
      <c r="AG325" s="879" t="s">
        <v>136</v>
      </c>
      <c r="AH325" s="879">
        <v>39.800000000000004</v>
      </c>
      <c r="AI325" s="879">
        <v>5.99</v>
      </c>
      <c r="AJ325" s="879">
        <v>2.1999999999999997</v>
      </c>
      <c r="AK325" s="879">
        <v>12.5</v>
      </c>
      <c r="AL325" s="892">
        <v>2080</v>
      </c>
      <c r="AM325" s="886">
        <v>0.5</v>
      </c>
      <c r="AN325" s="879">
        <v>1.86</v>
      </c>
      <c r="AO325" s="753" t="str">
        <f>IF(U325="n/a","n/a",IF(AA325&lt;0,"n/a",IF(AA325="n/a","n/a",J325+U325-AA325)))</f>
        <v>n/a</v>
      </c>
      <c r="AP325" s="754">
        <f>IF(U325="n/a","n/a",J325+U325)</f>
        <v>4.3711474137737945</v>
      </c>
      <c r="AQ325" s="902" t="str">
        <f>IF(OR(AC325&lt;0.01,AF325="n/a"),"n/a",(I325/SQRT(22.5*AC325*(I325/AF325))-1)*100)</f>
        <v>n/a</v>
      </c>
      <c r="AR325" s="663">
        <f>INDEX(Historical!$C$7:$C$1279,MATCH(B325,Historical!$B$7:$B$1301,0))*IF(AH325="n/a",1.03,IF(AH325&lt;0,1.01,IF(AH325&gt;10,1.1,(1+AH325/100))))</f>
        <v>0.92675000000000007</v>
      </c>
      <c r="AS325" s="900">
        <f>IF($AI325="n/a",1.03*AR325,IF($AI325&lt;0,1.01*AR325,IF($AI325&gt;10,1.1*AR325,(1+$AI325/100)*AR325)))</f>
        <v>0.9822623250000001</v>
      </c>
      <c r="AT325" s="900">
        <f>IF($AK325="n/a",1.03*AS325,IF($AK325&lt;0,1.01*AS325,IF($AK325&gt;10,1.1*AS325,(1+$AK325/100)*AS325)))</f>
        <v>1.0804885575000003</v>
      </c>
      <c r="AU325" s="900">
        <f>IF($AK325="n/a",1.03*AT325,IF($AK325&lt;0,1.01*AT325,IF($AK325&gt;10,1.1*AT325,(1+$AK325/100)*AT325)))</f>
        <v>1.1885374132500004</v>
      </c>
      <c r="AV325" s="900">
        <f>IF($AK325="n/a",1.03*AU325,IF($AK325&lt;0,1.01*AU325,IF($AK325&gt;10,1.1*AU325,(1+$AK325/100)*AU325)))</f>
        <v>1.3073911545750005</v>
      </c>
      <c r="AW325" s="663">
        <f>SUM(AR325:AV325)</f>
        <v>5.4854294503250021</v>
      </c>
      <c r="AX325" s="761">
        <f>AW325/I325*100</f>
        <v>20.263869413834509</v>
      </c>
      <c r="AY325" s="948">
        <v>1.4</v>
      </c>
      <c r="AZ325" s="886">
        <v>98.9</v>
      </c>
      <c r="BA325" s="886">
        <v>-32.78</v>
      </c>
      <c r="BB325" s="886">
        <v>14.499999999999998</v>
      </c>
      <c r="BC325" s="886">
        <v>0.11</v>
      </c>
      <c r="BE325" s="635">
        <v>2008</v>
      </c>
      <c r="BF325" s="912">
        <f>IF(BE325&gt;2008,0,IF(BE325&gt;2001,1,IF(BE325&gt;1990,2,IF(BE325&gt;1980,3,IF(BE325&gt;1973,4,IF(BE325&gt;1970,5,IF(BE325&gt;1960,6,IF(BE325&gt;1958,7,IF(BE325&gt;1953,8,9)))))))))</f>
        <v>1</v>
      </c>
      <c r="BG325" s="896" t="s">
        <v>136</v>
      </c>
    </row>
    <row r="326" spans="1:59" s="787" customFormat="1" ht="11.25" customHeight="1" x14ac:dyDescent="0.2">
      <c r="A326" s="658" t="s">
        <v>618</v>
      </c>
      <c r="B326" s="795" t="s">
        <v>619</v>
      </c>
      <c r="C326" s="946" t="s">
        <v>108</v>
      </c>
      <c r="D326" s="946" t="s">
        <v>4337</v>
      </c>
      <c r="E326" s="769">
        <v>13</v>
      </c>
      <c r="F326" s="1185">
        <v>278</v>
      </c>
      <c r="G326" s="1198" t="s">
        <v>106</v>
      </c>
      <c r="H326" s="1198" t="s">
        <v>106</v>
      </c>
      <c r="I326" s="780">
        <v>167.78</v>
      </c>
      <c r="J326" s="771">
        <f>(M326/I326)*100</f>
        <v>1.0251519847419239</v>
      </c>
      <c r="K326" s="793">
        <v>0.43</v>
      </c>
      <c r="L326" s="773">
        <v>4</v>
      </c>
      <c r="M326" s="774">
        <f>K326*L326</f>
        <v>1.72</v>
      </c>
      <c r="N326" s="775" t="s">
        <v>620</v>
      </c>
      <c r="O326" s="794">
        <v>0.42</v>
      </c>
      <c r="P326" s="777">
        <v>44014</v>
      </c>
      <c r="Q326" s="777">
        <v>44027</v>
      </c>
      <c r="R326" s="774">
        <f>(K326-O326)/O326*100</f>
        <v>2.3809523809523832</v>
      </c>
      <c r="S326" s="714">
        <f>IF(INDEX(Historical!$D$7:$D$1277,MATCH(B326,Historical!$B$7:$B$1301,0))=0,"n/a",(INDEX(Historical!$C$7:$C$1279,MATCH(B326,Historical!$B$7:$B$1301,0))/INDEX(Historical!$D$7:$D$1277,MATCH(B326,Historical!$B$7:$B$1301,0))-1)*100)</f>
        <v>10.791366906474821</v>
      </c>
      <c r="T326" s="714">
        <f>IF(INDEX(Historical!$F$7:$F$1270,MATCH(B326,Historical!$B$7:$B$1301,0))=0,"n/a",((INDEX(Historical!$C$7:$C$1279,MATCH(B326,Historical!$B$7:$B$1301,0))/INDEX(Historical!$F$7:$F$1270,MATCH(B326,Historical!$B$7:$B$1301,0)))^(1/3)-1)*100)</f>
        <v>8.0737688160205998</v>
      </c>
      <c r="U326" s="714">
        <f>IF(INDEX(Historical!$H$7:$H$1270,MATCH(B326,Historical!$B$7:$B$1301,0))=0,"n/a",((INDEX(Historical!$C$7:$C$1279,MATCH(B326,Historical!$B$7:$B$1301,0))/INDEX(Historical!$H$7:$H$1270,MATCH(B326,Historical!$B$7:$B$1301,0)))^(1/5)-1)*100)</f>
        <v>7.156580080526953</v>
      </c>
      <c r="V326" s="714">
        <f>IF(INDEX(Historical!$O$7:$O$1270,MATCH(B326,Historical!$B$7:$B$1301,0))=0,"n/a",((INDEX(Historical!$C$7:$C$1279,MATCH(B326,Historical!$B$7:$B$1301,0))/INDEX(Historical!$O$7:$O$1270,MATCH(B326,Historical!$B$7:$B$1301,0)))^(1/10)-1)*100)</f>
        <v>6.1231615010033824</v>
      </c>
      <c r="W326" s="715">
        <f>IF(OR(U326&lt;=0,U326="n/a",V326&lt;=0,V326="n/a"),"n/a",U326/V326)</f>
        <v>1.1687720598834814</v>
      </c>
      <c r="X326" s="716">
        <f>IF(OR(AJ326&lt;=0,AJ326="n/a",U326&lt;=0,U326="n/a"),"n/a",U326/AJ326)</f>
        <v>0.41608023723993914</v>
      </c>
      <c r="Y326" s="1187"/>
      <c r="Z326" s="771">
        <f>IF(OR(AC326&lt;0.01,AC326="n/a"),"n/a",M326/AC326*100)</f>
        <v>11.994421199442119</v>
      </c>
      <c r="AA326" s="779">
        <f>IF(OR(AC326&lt;0.01,AC326="n/a"),"n/a",I326/AC326)</f>
        <v>11.700139470013948</v>
      </c>
      <c r="AB326" s="773">
        <v>12</v>
      </c>
      <c r="AC326" s="780">
        <v>14.34</v>
      </c>
      <c r="AD326" s="780" t="s">
        <v>136</v>
      </c>
      <c r="AE326" s="780">
        <v>3.46</v>
      </c>
      <c r="AF326" s="780">
        <v>1.46</v>
      </c>
      <c r="AG326" s="780">
        <v>13.8</v>
      </c>
      <c r="AH326" s="780">
        <v>16.7</v>
      </c>
      <c r="AI326" s="780" t="s">
        <v>136</v>
      </c>
      <c r="AJ326" s="780">
        <v>17.2</v>
      </c>
      <c r="AK326" s="780" t="s">
        <v>136</v>
      </c>
      <c r="AL326" s="781">
        <v>376.18</v>
      </c>
      <c r="AM326" s="782">
        <v>3</v>
      </c>
      <c r="AN326" s="780">
        <v>0</v>
      </c>
      <c r="AO326" s="783">
        <f>IF(U326="n/a","n/a",IF(AA326&lt;0,"n/a",IF(AA326="n/a","n/a",J326+U326-AA326)))</f>
        <v>-3.5184074047450711</v>
      </c>
      <c r="AP326" s="784">
        <f>IF(U326="n/a","n/a",J326+U326)</f>
        <v>8.1817320652688768</v>
      </c>
      <c r="AQ326" s="785">
        <f>IF(OR(AC326&lt;0.01,AF326="n/a"),"n/a",(I326/SQRT(22.5*AC326*(I326/AF326))-1)*100)</f>
        <v>-12.86739702876779</v>
      </c>
      <c r="AR326" s="663">
        <f>INDEX(Historical!$C$7:$C$1279,MATCH(B326,Historical!$B$7:$B$1301,0))*IF(AH326="n/a",1.03,IF(AH326&lt;0,1.01,IF(AH326&gt;10,1.1,(1+AH326/100))))</f>
        <v>1.6940000000000002</v>
      </c>
      <c r="AS326" s="779">
        <f>IF($AI326="n/a",1.03*AR326,IF($AI326&lt;0,1.01*AR326,IF($AI326&gt;10,1.1*AR326,(1+$AI326/100)*AR326)))</f>
        <v>1.7448200000000003</v>
      </c>
      <c r="AT326" s="779">
        <f>IF($AK326="n/a",1.03*AS326,IF($AK326&lt;0,1.01*AS326,IF($AK326&gt;10,1.1*AS326,(1+$AK326/100)*AS326)))</f>
        <v>1.7971646000000003</v>
      </c>
      <c r="AU326" s="779">
        <f>IF($AK326="n/a",1.03*AT326,IF($AK326&lt;0,1.01*AT326,IF($AK326&gt;10,1.1*AT326,(1+$AK326/100)*AT326)))</f>
        <v>1.8510795380000005</v>
      </c>
      <c r="AV326" s="779">
        <f>IF($AK326="n/a",1.03*AU326,IF($AK326&lt;0,1.01*AU326,IF($AK326&gt;10,1.1*AU326,(1+$AK326/100)*AU326)))</f>
        <v>1.9066119241400006</v>
      </c>
      <c r="AW326" s="771">
        <f>SUM(AR326:AV326)</f>
        <v>8.9936760621400023</v>
      </c>
      <c r="AX326" s="786">
        <f>AW326/I326*100</f>
        <v>5.3603981774585776</v>
      </c>
      <c r="AY326" s="949">
        <v>0.97</v>
      </c>
      <c r="AZ326" s="782">
        <v>33.64</v>
      </c>
      <c r="BA326" s="782">
        <v>-22.62</v>
      </c>
      <c r="BB326" s="782">
        <v>6.05</v>
      </c>
      <c r="BC326" s="782">
        <v>-6.16</v>
      </c>
      <c r="BD326" s="922"/>
      <c r="BE326" s="635">
        <v>2008</v>
      </c>
      <c r="BF326" s="912">
        <f>IF(BE326&gt;2008,0,IF(BE326&gt;2001,1,IF(BE326&gt;1990,2,IF(BE326&gt;1980,3,IF(BE326&gt;1973,4,IF(BE326&gt;1970,5,IF(BE326&gt;1960,6,IF(BE326&gt;1958,7,IF(BE326&gt;1953,8,9)))))))))</f>
        <v>1</v>
      </c>
      <c r="BG326" s="838">
        <v>1.3</v>
      </c>
    </row>
    <row r="327" spans="1:59" ht="11.25" customHeight="1" x14ac:dyDescent="0.2">
      <c r="A327" s="885" t="s">
        <v>1267</v>
      </c>
      <c r="B327" s="889" t="s">
        <v>1268</v>
      </c>
      <c r="C327" s="946" t="s">
        <v>108</v>
      </c>
      <c r="D327" s="946" t="s">
        <v>118</v>
      </c>
      <c r="E327" s="746">
        <v>10</v>
      </c>
      <c r="F327" s="1185">
        <v>395</v>
      </c>
      <c r="G327" s="1157" t="s">
        <v>37</v>
      </c>
      <c r="H327" s="1157" t="s">
        <v>37</v>
      </c>
      <c r="I327" s="888">
        <v>38.549999999999997</v>
      </c>
      <c r="J327" s="663">
        <f>(M327/I327)*100</f>
        <v>3.3722438391699097</v>
      </c>
      <c r="K327" s="891">
        <v>0.32500000000000001</v>
      </c>
      <c r="L327" s="901">
        <v>4</v>
      </c>
      <c r="M327" s="654">
        <f>K327*L327</f>
        <v>1.3</v>
      </c>
      <c r="N327" s="884" t="s">
        <v>163</v>
      </c>
      <c r="O327" s="747">
        <v>0.3</v>
      </c>
      <c r="P327" s="875">
        <v>43889</v>
      </c>
      <c r="Q327" s="875">
        <v>43923</v>
      </c>
      <c r="R327" s="654">
        <f>(K327-O327)/O327*100</f>
        <v>8.333333333333341</v>
      </c>
      <c r="S327" s="714">
        <f>IF(INDEX(Historical!$D$7:$D$1277,MATCH(B327,Historical!$B$7:$B$1301,0))=0,"n/a",(INDEX(Historical!$C$7:$C$1279,MATCH(B327,Historical!$B$7:$B$1301,0))/INDEX(Historical!$D$7:$D$1277,MATCH(B327,Historical!$B$7:$B$1301,0))-1)*100)</f>
        <v>14.285714285714279</v>
      </c>
      <c r="T327" s="714">
        <f>IF(INDEX(Historical!$F$7:$F$1270,MATCH(B327,Historical!$B$7:$B$1301,0))=0,"n/a",((INDEX(Historical!$C$7:$C$1279,MATCH(B327,Historical!$B$7:$B$1301,0))/INDEX(Historical!$F$7:$F$1270,MATCH(B327,Historical!$B$7:$B$1301,0)))^(1/3)-1)*100)</f>
        <v>12.624788044360603</v>
      </c>
      <c r="U327" s="714">
        <f>IF(INDEX(Historical!$H$7:$H$1270,MATCH(B327,Historical!$B$7:$B$1301,0))=0,"n/a",((INDEX(Historical!$C$7:$C$1279,MATCH(B327,Historical!$B$7:$B$1301,0))/INDEX(Historical!$H$7:$H$1270,MATCH(B327,Historical!$B$7:$B$1301,0)))^(1/5)-1)*100)</f>
        <v>13.754383035188301</v>
      </c>
      <c r="V327" s="714">
        <f>IF(INDEX(Historical!$O$7:$O$1270,MATCH(B327,Historical!$B$7:$B$1301,0))=0,"n/a",((INDEX(Historical!$C$7:$C$1279,MATCH(B327,Historical!$B$7:$B$1301,0))/INDEX(Historical!$O$7:$O$1270,MATCH(B327,Historical!$B$7:$B$1301,0)))^(1/10)-1)*100)</f>
        <v>9.8268022686760936</v>
      </c>
      <c r="W327" s="715">
        <f>IF(OR(U327&lt;=0,U327="n/a",V327&lt;=0,V327="n/a"),"n/a",U327/V327)</f>
        <v>1.3996804513948307</v>
      </c>
      <c r="X327" s="716">
        <f>IF(OR(AJ327&lt;=0,AJ327="n/a",U327&lt;=0,U327="n/a"),"n/a",U327/AJ327)</f>
        <v>0.9824559310848785</v>
      </c>
      <c r="Y327" s="685" t="s">
        <v>4498</v>
      </c>
      <c r="Z327" s="663">
        <f>IF(OR(AC327&lt;0.01,AC327="n/a"),"n/a",M327/AC327*100)</f>
        <v>27.718550106609808</v>
      </c>
      <c r="AA327" s="900">
        <f>IF(OR(AC327&lt;0.01,AC327="n/a"),"n/a",I327/AC327)</f>
        <v>8.2196162046908299</v>
      </c>
      <c r="AB327" s="901">
        <v>12</v>
      </c>
      <c r="AC327" s="879">
        <v>4.6900000000000004</v>
      </c>
      <c r="AD327" s="879">
        <v>263.86</v>
      </c>
      <c r="AE327" s="879">
        <v>0.68</v>
      </c>
      <c r="AF327" s="879">
        <v>0.92</v>
      </c>
      <c r="AG327" s="879">
        <v>11.1</v>
      </c>
      <c r="AH327" s="879">
        <v>43</v>
      </c>
      <c r="AI327" s="879">
        <v>11.78</v>
      </c>
      <c r="AJ327" s="879">
        <v>14.000000000000002</v>
      </c>
      <c r="AK327" s="879">
        <v>0.03</v>
      </c>
      <c r="AL327" s="892">
        <v>14060</v>
      </c>
      <c r="AM327" s="886">
        <v>0.2</v>
      </c>
      <c r="AN327" s="879">
        <v>0.28999999999999998</v>
      </c>
      <c r="AO327" s="753">
        <f>IF(U327="n/a","n/a",IF(AA327&lt;0,"n/a",IF(AA327="n/a","n/a",J327+U327-AA327)))</f>
        <v>8.907010669667379</v>
      </c>
      <c r="AP327" s="754">
        <f>IF(U327="n/a","n/a",J327+U327)</f>
        <v>17.126626874358209</v>
      </c>
      <c r="AQ327" s="902">
        <f>IF(OR(AC327&lt;0.01,AF327="n/a"),"n/a",(I327/SQRT(22.5*AC327*(I327/AF327))-1)*100)</f>
        <v>-42.026646318941154</v>
      </c>
      <c r="AR327" s="663">
        <f>INDEX(Historical!$C$7:$C$1279,MATCH(B327,Historical!$B$7:$B$1301,0))*IF(AH327="n/a",1.03,IF(AH327&lt;0,1.01,IF(AH327&gt;10,1.1,(1+AH327/100))))</f>
        <v>1.32</v>
      </c>
      <c r="AS327" s="900">
        <f>IF($AI327="n/a",1.03*AR327,IF($AI327&lt;0,1.01*AR327,IF($AI327&gt;10,1.1*AR327,(1+$AI327/100)*AR327)))</f>
        <v>1.4520000000000002</v>
      </c>
      <c r="AT327" s="900">
        <f>IF($AK327="n/a",1.03*AS327,IF($AK327&lt;0,1.01*AS327,IF($AK327&gt;10,1.1*AS327,(1+$AK327/100)*AS327)))</f>
        <v>1.4524356</v>
      </c>
      <c r="AU327" s="900">
        <f>IF($AK327="n/a",1.03*AT327,IF($AK327&lt;0,1.01*AT327,IF($AK327&gt;10,1.1*AT327,(1+$AK327/100)*AT327)))</f>
        <v>1.4528713306800001</v>
      </c>
      <c r="AV327" s="900">
        <f>IF($AK327="n/a",1.03*AU327,IF($AK327&lt;0,1.01*AU327,IF($AK327&gt;10,1.1*AU327,(1+$AK327/100)*AU327)))</f>
        <v>1.453307192079204</v>
      </c>
      <c r="AW327" s="663">
        <f>SUM(AR327:AV327)</f>
        <v>7.1306141227592041</v>
      </c>
      <c r="AX327" s="761">
        <f>AW327/I327*100</f>
        <v>18.497053496132825</v>
      </c>
      <c r="AY327" s="948">
        <v>0.97</v>
      </c>
      <c r="AZ327" s="886">
        <v>102.47</v>
      </c>
      <c r="BA327" s="886">
        <v>-38.57</v>
      </c>
      <c r="BB327" s="886">
        <v>0.73</v>
      </c>
      <c r="BC327" s="886">
        <v>-24.099999999999998</v>
      </c>
      <c r="BE327" s="635">
        <v>2011</v>
      </c>
      <c r="BF327" s="912">
        <f>IF(BE327&gt;2008,0,IF(BE327&gt;2001,1,IF(BE327&gt;1990,2,IF(BE327&gt;1980,3,IF(BE327&gt;1973,4,IF(BE327&gt;1970,5,IF(BE327&gt;1960,6,IF(BE327&gt;1958,7,IF(BE327&gt;1953,8,9)))))))))</f>
        <v>0</v>
      </c>
      <c r="BG327" s="896">
        <v>2.4</v>
      </c>
    </row>
    <row r="328" spans="1:59" ht="11.25" customHeight="1" x14ac:dyDescent="0.2">
      <c r="A328" s="885" t="s">
        <v>1309</v>
      </c>
      <c r="B328" s="889" t="s">
        <v>1310</v>
      </c>
      <c r="C328" s="946" t="s">
        <v>112</v>
      </c>
      <c r="D328" s="946" t="s">
        <v>4351</v>
      </c>
      <c r="E328" s="746">
        <v>8</v>
      </c>
      <c r="F328" s="1185">
        <v>539</v>
      </c>
      <c r="G328" s="1138" t="s">
        <v>106</v>
      </c>
      <c r="H328" s="1138" t="s">
        <v>106</v>
      </c>
      <c r="I328" s="888">
        <v>174.49</v>
      </c>
      <c r="J328" s="663">
        <f>(M328/I328)*100</f>
        <v>2.3611668290446444</v>
      </c>
      <c r="K328" s="891">
        <v>1.03</v>
      </c>
      <c r="L328" s="901">
        <v>4</v>
      </c>
      <c r="M328" s="654">
        <f>K328*L328</f>
        <v>4.12</v>
      </c>
      <c r="N328" s="884" t="s">
        <v>248</v>
      </c>
      <c r="O328" s="747">
        <v>0.86</v>
      </c>
      <c r="P328" s="875">
        <v>43795</v>
      </c>
      <c r="Q328" s="875">
        <v>43811</v>
      </c>
      <c r="R328" s="654">
        <f>(K328-O328)/O328*100</f>
        <v>19.767441860465119</v>
      </c>
      <c r="S328" s="714">
        <f>IF(INDEX(Historical!$D$7:$D$1277,MATCH(B328,Historical!$B$7:$B$1301,0))=0,"n/a",(INDEX(Historical!$C$7:$C$1279,MATCH(B328,Historical!$B$7:$B$1301,0))/INDEX(Historical!$D$7:$D$1277,MATCH(B328,Historical!$B$7:$B$1301,0))-1)*100)</f>
        <v>19.536423841059602</v>
      </c>
      <c r="T328" s="714">
        <f>IF(INDEX(Historical!$F$7:$F$1270,MATCH(B328,Historical!$B$7:$B$1301,0))=0,"n/a",((INDEX(Historical!$C$7:$C$1279,MATCH(B328,Historical!$B$7:$B$1301,0))/INDEX(Historical!$F$7:$F$1270,MATCH(B328,Historical!$B$7:$B$1301,0)))^(1/3)-1)*100)</f>
        <v>19.792410053297793</v>
      </c>
      <c r="U328" s="714">
        <f>IF(INDEX(Historical!$H$7:$H$1270,MATCH(B328,Historical!$B$7:$B$1301,0))=0,"n/a",((INDEX(Historical!$C$7:$C$1279,MATCH(B328,Historical!$B$7:$B$1301,0))/INDEX(Historical!$H$7:$H$1270,MATCH(B328,Historical!$B$7:$B$1301,0)))^(1/5)-1)*100)</f>
        <v>29.27109882050749</v>
      </c>
      <c r="V328" s="714" t="str">
        <f>IF(INDEX(Historical!$O$7:$O$1270,MATCH(B328,Historical!$B$7:$B$1301,0))=0,"n/a",((INDEX(Historical!$C$7:$C$1279,MATCH(B328,Historical!$B$7:$B$1301,0))/INDEX(Historical!$O$7:$O$1270,MATCH(B328,Historical!$B$7:$B$1301,0)))^(1/10)-1)*100)</f>
        <v>n/a</v>
      </c>
      <c r="W328" s="715" t="str">
        <f>IF(OR(U328&lt;=0,U328="n/a",V328&lt;=0,V328="n/a"),"n/a",U328/V328)</f>
        <v>n/a</v>
      </c>
      <c r="X328" s="716">
        <f>IF(OR(AJ328&lt;=0,AJ328="n/a",U328&lt;=0,U328="n/a"),"n/a",U328/AJ328)</f>
        <v>2.0759644553551415</v>
      </c>
      <c r="Y328" s="676"/>
      <c r="Z328" s="663">
        <f>IF(OR(AC328&lt;0.01,AC328="n/a"),"n/a",M328/AC328*100)</f>
        <v>28.161312371838687</v>
      </c>
      <c r="AA328" s="900">
        <f>IF(OR(AC328&lt;0.01,AC328="n/a"),"n/a",I328/AC328)</f>
        <v>11.926862611073137</v>
      </c>
      <c r="AB328" s="901">
        <v>12</v>
      </c>
      <c r="AC328" s="879">
        <v>14.63</v>
      </c>
      <c r="AD328" s="879">
        <v>3.18</v>
      </c>
      <c r="AE328" s="879">
        <v>0.8</v>
      </c>
      <c r="AF328" s="879">
        <v>4.3899999999999997</v>
      </c>
      <c r="AG328" s="879">
        <v>36.700000000000003</v>
      </c>
      <c r="AH328" s="879">
        <v>-30.5</v>
      </c>
      <c r="AI328" s="879">
        <v>-26.290000000000003</v>
      </c>
      <c r="AJ328" s="879">
        <v>14.099999999999998</v>
      </c>
      <c r="AK328" s="879">
        <v>3.81</v>
      </c>
      <c r="AL328" s="892">
        <v>7230</v>
      </c>
      <c r="AM328" s="886">
        <v>2.1999999999999997</v>
      </c>
      <c r="AN328" s="879">
        <v>1.07</v>
      </c>
      <c r="AO328" s="753">
        <f>IF(U328="n/a","n/a",IF(AA328&lt;0,"n/a",IF(AA328="n/a","n/a",J328+U328-AA328)))</f>
        <v>19.705403038478998</v>
      </c>
      <c r="AP328" s="754">
        <f>IF(U328="n/a","n/a",J328+U328)</f>
        <v>31.632265649552135</v>
      </c>
      <c r="AQ328" s="902">
        <f>IF(OR(AC328&lt;0.01,AF328="n/a"),"n/a",(I328/SQRT(22.5*AC328*(I328/AF328))-1)*100)</f>
        <v>52.547153894002484</v>
      </c>
      <c r="AR328" s="663">
        <f>INDEX(Historical!$C$7:$C$1279,MATCH(B328,Historical!$B$7:$B$1301,0))*IF(AH328="n/a",1.03,IF(AH328&lt;0,1.01,IF(AH328&gt;10,1.1,(1+AH328/100))))</f>
        <v>3.6461000000000001</v>
      </c>
      <c r="AS328" s="900">
        <f>IF($AI328="n/a",1.03*AR328,IF($AI328&lt;0,1.01*AR328,IF($AI328&gt;10,1.1*AR328,(1+$AI328/100)*AR328)))</f>
        <v>3.6825610000000002</v>
      </c>
      <c r="AT328" s="900">
        <f>IF($AK328="n/a",1.03*AS328,IF($AK328&lt;0,1.01*AS328,IF($AK328&gt;10,1.1*AS328,(1+$AK328/100)*AS328)))</f>
        <v>3.8228665741000003</v>
      </c>
      <c r="AU328" s="900">
        <f>IF($AK328="n/a",1.03*AT328,IF($AK328&lt;0,1.01*AT328,IF($AK328&gt;10,1.1*AT328,(1+$AK328/100)*AT328)))</f>
        <v>3.9685177905732103</v>
      </c>
      <c r="AV328" s="900">
        <f>IF($AK328="n/a",1.03*AU328,IF($AK328&lt;0,1.01*AU328,IF($AK328&gt;10,1.1*AU328,(1+$AK328/100)*AU328)))</f>
        <v>4.1197183183940496</v>
      </c>
      <c r="AW328" s="663">
        <f>SUM(AR328:AV328)</f>
        <v>19.23976368306726</v>
      </c>
      <c r="AX328" s="761">
        <f>AW328/I328*100</f>
        <v>11.026284419202968</v>
      </c>
      <c r="AY328" s="948">
        <v>1.08</v>
      </c>
      <c r="AZ328" s="886">
        <v>18.59</v>
      </c>
      <c r="BA328" s="886">
        <v>-37.619999999999997</v>
      </c>
      <c r="BB328" s="886">
        <v>-5.66</v>
      </c>
      <c r="BC328" s="886">
        <v>-20.21</v>
      </c>
      <c r="BE328" s="635">
        <v>2013</v>
      </c>
      <c r="BF328" s="912">
        <f>IF(BE328&gt;2008,0,IF(BE328&gt;2001,1,IF(BE328&gt;1990,2,IF(BE328&gt;1980,3,IF(BE328&gt;1973,4,IF(BE328&gt;1970,5,IF(BE328&gt;1960,6,IF(BE328&gt;1958,7,IF(BE328&gt;1953,8,9)))))))))</f>
        <v>0</v>
      </c>
      <c r="BG328" s="896">
        <v>8.3000000000000007</v>
      </c>
    </row>
    <row r="329" spans="1:59" ht="11.25" customHeight="1" x14ac:dyDescent="0.2">
      <c r="A329" s="894" t="s">
        <v>1275</v>
      </c>
      <c r="B329" s="889" t="s">
        <v>1276</v>
      </c>
      <c r="C329" s="946" t="s">
        <v>108</v>
      </c>
      <c r="D329" s="946" t="s">
        <v>4345</v>
      </c>
      <c r="E329" s="746">
        <v>8</v>
      </c>
      <c r="F329" s="1185">
        <v>579</v>
      </c>
      <c r="G329" s="1158" t="s">
        <v>106</v>
      </c>
      <c r="H329" s="1158" t="s">
        <v>106</v>
      </c>
      <c r="I329" s="888">
        <v>65.2</v>
      </c>
      <c r="J329" s="663">
        <f>(M329/I329)*100</f>
        <v>3.4969325153374227</v>
      </c>
      <c r="K329" s="891">
        <v>0.56999999999999995</v>
      </c>
      <c r="L329" s="901">
        <v>4</v>
      </c>
      <c r="M329" s="654">
        <f>K329*L329</f>
        <v>2.2799999999999998</v>
      </c>
      <c r="N329" s="884" t="s">
        <v>127</v>
      </c>
      <c r="O329" s="747">
        <v>0.52</v>
      </c>
      <c r="P329" s="875">
        <v>43914</v>
      </c>
      <c r="Q329" s="875">
        <v>43930</v>
      </c>
      <c r="R329" s="654">
        <f>(K329-O329)/O329*100</f>
        <v>9.6153846153846025</v>
      </c>
      <c r="S329" s="714">
        <f>IF(INDEX(Historical!$D$7:$D$1277,MATCH(B329,Historical!$B$7:$B$1301,0))=0,"n/a",(INDEX(Historical!$C$7:$C$1279,MATCH(B329,Historical!$B$7:$B$1301,0))/INDEX(Historical!$D$7:$D$1277,MATCH(B329,Historical!$B$7:$B$1301,0))-1)*100)</f>
        <v>9.932951227425125</v>
      </c>
      <c r="T329" s="714">
        <f>IF(INDEX(Historical!$F$7:$F$1270,MATCH(B329,Historical!$B$7:$B$1301,0))=0,"n/a",((INDEX(Historical!$C$7:$C$1279,MATCH(B329,Historical!$B$7:$B$1301,0))/INDEX(Historical!$F$7:$F$1270,MATCH(B329,Historical!$B$7:$B$1301,0)))^(1/3)-1)*100)</f>
        <v>9.637490641491663</v>
      </c>
      <c r="U329" s="714">
        <f>IF(INDEX(Historical!$H$7:$H$1270,MATCH(B329,Historical!$B$7:$B$1301,0))=0,"n/a",((INDEX(Historical!$C$7:$C$1279,MATCH(B329,Historical!$B$7:$B$1301,0))/INDEX(Historical!$H$7:$H$1270,MATCH(B329,Historical!$B$7:$B$1301,0)))^(1/5)-1)*100)</f>
        <v>7.4601672368568295</v>
      </c>
      <c r="V329" s="714">
        <f>IF(INDEX(Historical!$O$7:$O$1270,MATCH(B329,Historical!$B$7:$B$1301,0))=0,"n/a",((INDEX(Historical!$C$7:$C$1279,MATCH(B329,Historical!$B$7:$B$1301,0))/INDEX(Historical!$O$7:$O$1270,MATCH(B329,Historical!$B$7:$B$1301,0)))^(1/10)-1)*100)</f>
        <v>4.7316427783497872</v>
      </c>
      <c r="W329" s="715">
        <f>IF(OR(U329&lt;=0,U329="n/a",V329&lt;=0,V329="n/a"),"n/a",U329/V329)</f>
        <v>1.5766547869995049</v>
      </c>
      <c r="X329" s="716" t="str">
        <f>IF(OR(AJ329&lt;=0,AJ329="n/a",U329&lt;=0,U329="n/a"),"n/a",U329/AJ329)</f>
        <v>n/a</v>
      </c>
      <c r="Y329" s="676"/>
      <c r="Z329" s="663" t="str">
        <f>IF(OR(AC329&lt;0.01,AC329="n/a"),"n/a",M329/AC329*100)</f>
        <v>n/a</v>
      </c>
      <c r="AA329" s="900" t="str">
        <f>IF(OR(AC329&lt;0.01,AC329="n/a"),"n/a",I329/AC329)</f>
        <v>n/a</v>
      </c>
      <c r="AB329" s="901">
        <v>12</v>
      </c>
      <c r="AC329" s="879" t="s">
        <v>136</v>
      </c>
      <c r="AD329" s="879" t="s">
        <v>136</v>
      </c>
      <c r="AE329" s="879" t="s">
        <v>136</v>
      </c>
      <c r="AF329" s="879" t="s">
        <v>136</v>
      </c>
      <c r="AG329" s="879" t="s">
        <v>136</v>
      </c>
      <c r="AH329" s="879" t="s">
        <v>136</v>
      </c>
      <c r="AI329" s="879" t="s">
        <v>136</v>
      </c>
      <c r="AJ329" s="879" t="s">
        <v>136</v>
      </c>
      <c r="AK329" s="879" t="s">
        <v>136</v>
      </c>
      <c r="AL329" s="892" t="s">
        <v>136</v>
      </c>
      <c r="AM329" s="886" t="s">
        <v>136</v>
      </c>
      <c r="AN329" s="879" t="s">
        <v>136</v>
      </c>
      <c r="AO329" s="753" t="str">
        <f>IF(U329="n/a","n/a",IF(AA329&lt;0,"n/a",IF(AA329="n/a","n/a",J329+U329-AA329)))</f>
        <v>n/a</v>
      </c>
      <c r="AP329" s="754">
        <f>IF(U329="n/a","n/a",J329+U329)</f>
        <v>10.957099752194253</v>
      </c>
      <c r="AQ329" s="902" t="str">
        <f>IF(OR(AC329&lt;0.01,AF329="n/a"),"n/a",(I329/SQRT(22.5*AC329*(I329/AF329))-1)*100)</f>
        <v>n/a</v>
      </c>
      <c r="AR329" s="663">
        <f>INDEX(Historical!$C$7:$C$1279,MATCH(B329,Historical!$B$7:$B$1301,0))*IF(AH329="n/a",1.03,IF(AH329&lt;0,1.01,IF(AH329&gt;10,1.1,(1+AH329/100))))</f>
        <v>2.094093</v>
      </c>
      <c r="AS329" s="900">
        <f>IF($AI329="n/a",1.03*AR329,IF($AI329&lt;0,1.01*AR329,IF($AI329&gt;10,1.1*AR329,(1+$AI329/100)*AR329)))</f>
        <v>2.1569157900000002</v>
      </c>
      <c r="AT329" s="900">
        <f>IF($AK329="n/a",1.03*AS329,IF($AK329&lt;0,1.01*AS329,IF($AK329&gt;10,1.1*AS329,(1+$AK329/100)*AS329)))</f>
        <v>2.2216232637000002</v>
      </c>
      <c r="AU329" s="900">
        <f>IF($AK329="n/a",1.03*AT329,IF($AK329&lt;0,1.01*AT329,IF($AK329&gt;10,1.1*AT329,(1+$AK329/100)*AT329)))</f>
        <v>2.2882719616110001</v>
      </c>
      <c r="AV329" s="900">
        <f>IF($AK329="n/a",1.03*AU329,IF($AK329&lt;0,1.01*AU329,IF($AK329&gt;10,1.1*AU329,(1+$AK329/100)*AU329)))</f>
        <v>2.3569201204593302</v>
      </c>
      <c r="AW329" s="663">
        <f>SUM(AR329:AV329)</f>
        <v>11.117824135770331</v>
      </c>
      <c r="AX329" s="761">
        <f>AW329/I329*100</f>
        <v>17.0518775088502</v>
      </c>
      <c r="AY329" s="948" t="s">
        <v>136</v>
      </c>
      <c r="AZ329" s="886" t="s">
        <v>136</v>
      </c>
      <c r="BA329" s="886" t="s">
        <v>136</v>
      </c>
      <c r="BB329" s="886" t="s">
        <v>136</v>
      </c>
      <c r="BC329" s="886" t="s">
        <v>136</v>
      </c>
      <c r="BD329" s="921" t="s">
        <v>4271</v>
      </c>
      <c r="BE329" s="635">
        <v>2013</v>
      </c>
      <c r="BF329" s="912">
        <f>IF(BE329&gt;2008,0,IF(BE329&gt;2001,1,IF(BE329&gt;1990,2,IF(BE329&gt;1980,3,IF(BE329&gt;1973,4,IF(BE329&gt;1970,5,IF(BE329&gt;1960,6,IF(BE329&gt;1958,7,IF(BE329&gt;1953,8,9)))))))))</f>
        <v>0</v>
      </c>
      <c r="BG329" s="896" t="s">
        <v>136</v>
      </c>
    </row>
    <row r="330" spans="1:59" ht="11.25" customHeight="1" x14ac:dyDescent="0.2">
      <c r="A330" s="895" t="s">
        <v>4451</v>
      </c>
      <c r="B330" s="889" t="s">
        <v>4450</v>
      </c>
      <c r="C330" s="946" t="s">
        <v>108</v>
      </c>
      <c r="D330" s="946" t="s">
        <v>4341</v>
      </c>
      <c r="E330" s="746">
        <v>5</v>
      </c>
      <c r="F330" s="1185">
        <v>741</v>
      </c>
      <c r="G330" s="1184" t="s">
        <v>106</v>
      </c>
      <c r="H330" s="1184" t="s">
        <v>106</v>
      </c>
      <c r="I330" s="888">
        <v>55.64</v>
      </c>
      <c r="J330" s="663">
        <f>(M330/I330)*100</f>
        <v>2.2286125089863407</v>
      </c>
      <c r="K330" s="891">
        <v>0.31</v>
      </c>
      <c r="L330" s="901">
        <v>4</v>
      </c>
      <c r="M330" s="654">
        <f>K330*L330</f>
        <v>1.24</v>
      </c>
      <c r="N330" s="884" t="s">
        <v>148</v>
      </c>
      <c r="O330" s="747">
        <v>0.27</v>
      </c>
      <c r="P330" s="880">
        <v>43616</v>
      </c>
      <c r="Q330" s="880">
        <v>43630</v>
      </c>
      <c r="R330" s="654">
        <f>(K330-O330)/O330*100</f>
        <v>14.814814814814806</v>
      </c>
      <c r="S330" s="714">
        <f>IF(INDEX(Historical!$D$7:$D$1277,MATCH(B330,Historical!$B$7:$B$1301,0))=0,"n/a",(INDEX(Historical!$C$7:$C$1279,MATCH(B330,Historical!$B$7:$B$1301,0))/INDEX(Historical!$D$7:$D$1277,MATCH(B330,Historical!$B$7:$B$1301,0))-1)*100)</f>
        <v>18.811881188118807</v>
      </c>
      <c r="T330" s="714">
        <f>IF(INDEX(Historical!$F$7:$F$1270,MATCH(B330,Historical!$B$7:$B$1301,0))=0,"n/a",((INDEX(Historical!$C$7:$C$1279,MATCH(B330,Historical!$B$7:$B$1301,0))/INDEX(Historical!$F$7:$F$1270,MATCH(B330,Historical!$B$7:$B$1301,0)))^(1/3)-1)*100)</f>
        <v>22.052244447028492</v>
      </c>
      <c r="U330" s="714" t="str">
        <f>IF(INDEX(Historical!$H$7:$H$1270,MATCH(B330,Historical!$B$7:$B$1301,0))=0,"n/a",((INDEX(Historical!$C$7:$C$1279,MATCH(B330,Historical!$B$7:$B$1301,0))/INDEX(Historical!$H$7:$H$1270,MATCH(B330,Historical!$B$7:$B$1301,0)))^(1/5)-1)*100)</f>
        <v>n/a</v>
      </c>
      <c r="V330" s="714" t="str">
        <f>IF(INDEX(Historical!$O$7:$O$1270,MATCH(B330,Historical!$B$7:$B$1301,0))=0,"n/a",((INDEX(Historical!$C$7:$C$1279,MATCH(B330,Historical!$B$7:$B$1301,0))/INDEX(Historical!$O$7:$O$1270,MATCH(B330,Historical!$B$7:$B$1301,0)))^(1/10)-1)*100)</f>
        <v>n/a</v>
      </c>
      <c r="W330" s="715" t="str">
        <f>IF(OR(U330&lt;=0,U330="n/a",V330&lt;=0,V330="n/a"),"n/a",U330/V330)</f>
        <v>n/a</v>
      </c>
      <c r="X330" s="716" t="str">
        <f>IF(OR(AJ330&lt;=0,AJ330="n/a",U330&lt;=0,U330="n/a"),"n/a",U330/AJ330)</f>
        <v>n/a</v>
      </c>
      <c r="Y330" s="890"/>
      <c r="Z330" s="663">
        <f>IF(OR(AC330&lt;0.01,AC330="n/a"),"n/a",M330/AC330*100)</f>
        <v>44.285714285714292</v>
      </c>
      <c r="AA330" s="900">
        <f>IF(OR(AC330&lt;0.01,AC330="n/a"),"n/a",I330/AC330)</f>
        <v>19.871428571428574</v>
      </c>
      <c r="AB330" s="901">
        <v>3</v>
      </c>
      <c r="AC330" s="879">
        <v>2.8</v>
      </c>
      <c r="AD330" s="879">
        <v>2.2200000000000002</v>
      </c>
      <c r="AE330" s="879">
        <v>3.31</v>
      </c>
      <c r="AF330" s="879">
        <v>3.4</v>
      </c>
      <c r="AG330" s="879">
        <v>19.8</v>
      </c>
      <c r="AH330" s="879">
        <v>14.799999999999999</v>
      </c>
      <c r="AI330" s="879">
        <v>41.089999999999996</v>
      </c>
      <c r="AJ330" s="879">
        <v>17.899999999999999</v>
      </c>
      <c r="AK330" s="879">
        <v>8.6999999999999993</v>
      </c>
      <c r="AL330" s="892">
        <v>3840</v>
      </c>
      <c r="AM330" s="886">
        <v>0.1</v>
      </c>
      <c r="AN330" s="879">
        <v>0</v>
      </c>
      <c r="AO330" s="753" t="str">
        <f>IF(U330="n/a","n/a",IF(AA330&lt;0,"n/a",IF(AA330="n/a","n/a",J330+U330-AA330)))</f>
        <v>n/a</v>
      </c>
      <c r="AP330" s="754" t="str">
        <f>IF(U330="n/a","n/a",J330+U330)</f>
        <v>n/a</v>
      </c>
      <c r="AQ330" s="902">
        <f>IF(OR(AC330&lt;0.01,AF330="n/a"),"n/a",(I330/SQRT(22.5*AC330*(I330/AF330))-1)*100)</f>
        <v>73.28570774283871</v>
      </c>
      <c r="AR330" s="663">
        <f>INDEX(Historical!$C$7:$C$1279,MATCH(B330,Historical!$B$7:$B$1301,0))*IF(AH330="n/a",1.03,IF(AH330&lt;0,1.01,IF(AH330&gt;10,1.1,(1+AH330/100))))</f>
        <v>1.32</v>
      </c>
      <c r="AS330" s="900">
        <f>IF($AI330="n/a",1.03*AR330,IF($AI330&lt;0,1.01*AR330,IF($AI330&gt;10,1.1*AR330,(1+$AI330/100)*AR330)))</f>
        <v>1.4520000000000002</v>
      </c>
      <c r="AT330" s="900">
        <f>IF($AK330="n/a",1.03*AS330,IF($AK330&lt;0,1.01*AS330,IF($AK330&gt;10,1.1*AS330,(1+$AK330/100)*AS330)))</f>
        <v>1.5783240000000001</v>
      </c>
      <c r="AU330" s="900">
        <f>IF($AK330="n/a",1.03*AT330,IF($AK330&lt;0,1.01*AT330,IF($AK330&gt;10,1.1*AT330,(1+$AK330/100)*AT330)))</f>
        <v>1.715638188</v>
      </c>
      <c r="AV330" s="900">
        <f>IF($AK330="n/a",1.03*AU330,IF($AK330&lt;0,1.01*AU330,IF($AK330&gt;10,1.1*AU330,(1+$AK330/100)*AU330)))</f>
        <v>1.864898710356</v>
      </c>
      <c r="AW330" s="663">
        <f>SUM(AR330:AV330)</f>
        <v>7.9308608983560003</v>
      </c>
      <c r="AX330" s="761">
        <f>AW330/I330*100</f>
        <v>14.253883713795831</v>
      </c>
      <c r="AY330" s="948">
        <v>0.73</v>
      </c>
      <c r="AZ330" s="886">
        <v>33.11</v>
      </c>
      <c r="BA330" s="886">
        <v>-14.19</v>
      </c>
      <c r="BB330" s="886">
        <v>-5.42</v>
      </c>
      <c r="BC330" s="886">
        <v>7.0499999999999989</v>
      </c>
      <c r="BE330" s="635">
        <v>2015</v>
      </c>
      <c r="BF330" s="912">
        <f>IF(BE330&gt;2008,0,IF(BE330&gt;2001,1,IF(BE330&gt;1990,2,IF(BE330&gt;1980,3,IF(BE330&gt;1973,4,IF(BE330&gt;1970,5,IF(BE330&gt;1960,6,IF(BE330&gt;1958,7,IF(BE330&gt;1953,8,9)))))))))</f>
        <v>0</v>
      </c>
      <c r="BG330" s="896">
        <v>12.1</v>
      </c>
    </row>
    <row r="331" spans="1:59" ht="11.25" customHeight="1" x14ac:dyDescent="0.2">
      <c r="A331" s="894" t="s">
        <v>4140</v>
      </c>
      <c r="B331" s="889" t="s">
        <v>4141</v>
      </c>
      <c r="C331" s="946" t="s">
        <v>178</v>
      </c>
      <c r="D331" s="946" t="s">
        <v>4343</v>
      </c>
      <c r="E331" s="746">
        <v>6</v>
      </c>
      <c r="F331" s="1185">
        <v>664</v>
      </c>
      <c r="G331" s="1197" t="s">
        <v>106</v>
      </c>
      <c r="H331" s="1197" t="s">
        <v>106</v>
      </c>
      <c r="I331" s="888">
        <v>9.73</v>
      </c>
      <c r="J331" s="663">
        <f>(M331/I331)*100</f>
        <v>18.088386433710173</v>
      </c>
      <c r="K331" s="891">
        <v>0.44</v>
      </c>
      <c r="L331" s="901">
        <v>4</v>
      </c>
      <c r="M331" s="654">
        <f>K331*L331</f>
        <v>1.76</v>
      </c>
      <c r="N331" s="884" t="s">
        <v>107</v>
      </c>
      <c r="O331" s="747">
        <v>0.43</v>
      </c>
      <c r="P331" s="880">
        <v>43223</v>
      </c>
      <c r="Q331" s="880">
        <v>43235</v>
      </c>
      <c r="R331" s="654">
        <f>(K331-O331)/O331*100</f>
        <v>2.3255813953488391</v>
      </c>
      <c r="S331" s="714">
        <f>IF(INDEX(Historical!$D$7:$D$1277,MATCH(B331,Historical!$B$7:$B$1301,0))=0,"n/a",(INDEX(Historical!$C$7:$C$1279,MATCH(B331,Historical!$B$7:$B$1301,0))/INDEX(Historical!$D$7:$D$1277,MATCH(B331,Historical!$B$7:$B$1301,0))-1)*100)</f>
        <v>0.57142857142857828</v>
      </c>
      <c r="T331" s="714">
        <f>IF(INDEX(Historical!$F$7:$F$1270,MATCH(B331,Historical!$B$7:$B$1301,0))=0,"n/a",((INDEX(Historical!$C$7:$C$1279,MATCH(B331,Historical!$B$7:$B$1301,0))/INDEX(Historical!$F$7:$F$1270,MATCH(B331,Historical!$B$7:$B$1301,0)))^(1/3)-1)*100)</f>
        <v>2.1745909858070789</v>
      </c>
      <c r="U331" s="714">
        <f>IF(INDEX(Historical!$H$7:$H$1270,MATCH(B331,Historical!$B$7:$B$1301,0))=0,"n/a",((INDEX(Historical!$C$7:$C$1279,MATCH(B331,Historical!$B$7:$B$1301,0))/INDEX(Historical!$H$7:$H$1270,MATCH(B331,Historical!$B$7:$B$1301,0)))^(1/5)-1)*100)</f>
        <v>57.189186840928443</v>
      </c>
      <c r="V331" s="714" t="str">
        <f>IF(INDEX(Historical!$O$7:$O$1270,MATCH(B331,Historical!$B$7:$B$1301,0))=0,"n/a",((INDEX(Historical!$C$7:$C$1279,MATCH(B331,Historical!$B$7:$B$1301,0))/INDEX(Historical!$O$7:$O$1270,MATCH(B331,Historical!$B$7:$B$1301,0)))^(1/10)-1)*100)</f>
        <v>n/a</v>
      </c>
      <c r="W331" s="715" t="str">
        <f>IF(OR(U331&lt;=0,U331="n/a",V331&lt;=0,V331="n/a"),"n/a",U331/V331)</f>
        <v>n/a</v>
      </c>
      <c r="X331" s="716">
        <f>IF(OR(AJ331&lt;=0,AJ331="n/a",U331&lt;=0,U331="n/a"),"n/a",U331/AJ331)</f>
        <v>0.86128293435133185</v>
      </c>
      <c r="Y331" s="685" t="s">
        <v>4497</v>
      </c>
      <c r="Z331" s="663">
        <f>IF(OR(AC331&lt;0.01,AC331="n/a"),"n/a",M331/AC331*100)</f>
        <v>228.57142857142856</v>
      </c>
      <c r="AA331" s="900">
        <f>IF(OR(AC331&lt;0.01,AC331="n/a"),"n/a",I331/AC331)</f>
        <v>12.636363636363637</v>
      </c>
      <c r="AB331" s="901">
        <v>12</v>
      </c>
      <c r="AC331" s="879">
        <v>0.77</v>
      </c>
      <c r="AD331" s="879">
        <v>1.05</v>
      </c>
      <c r="AE331" s="879">
        <v>2.2400000000000002</v>
      </c>
      <c r="AF331" s="879">
        <v>1.04</v>
      </c>
      <c r="AG331" s="879">
        <v>9.1</v>
      </c>
      <c r="AH331" s="879">
        <v>-40.699999999999996</v>
      </c>
      <c r="AI331" s="879">
        <v>24.79</v>
      </c>
      <c r="AJ331" s="879">
        <v>66.400000000000006</v>
      </c>
      <c r="AK331" s="879">
        <v>11.899999999999999</v>
      </c>
      <c r="AL331" s="892">
        <v>326.7</v>
      </c>
      <c r="AM331" s="886">
        <v>47.620000000000005</v>
      </c>
      <c r="AN331" s="879">
        <v>1.48</v>
      </c>
      <c r="AO331" s="753">
        <f>IF(U331="n/a","n/a",IF(AA331&lt;0,"n/a",IF(AA331="n/a","n/a",J331+U331-AA331)))</f>
        <v>62.641209638274972</v>
      </c>
      <c r="AP331" s="754">
        <f>IF(U331="n/a","n/a",J331+U331)</f>
        <v>75.277573274638613</v>
      </c>
      <c r="AQ331" s="902">
        <f>IF(OR(AC331&lt;0.01,AF331="n/a"),"n/a",(I331/SQRT(22.5*AC331*(I331/AF331))-1)*100)</f>
        <v>-23.574820374381321</v>
      </c>
      <c r="AR331" s="663">
        <f>INDEX(Historical!$C$7:$C$1279,MATCH(B331,Historical!$B$7:$B$1301,0))*IF(AH331="n/a",1.03,IF(AH331&lt;0,1.01,IF(AH331&gt;10,1.1,(1+AH331/100))))</f>
        <v>1.7776000000000001</v>
      </c>
      <c r="AS331" s="900">
        <f>IF($AI331="n/a",1.03*AR331,IF($AI331&lt;0,1.01*AR331,IF($AI331&gt;10,1.1*AR331,(1+$AI331/100)*AR331)))</f>
        <v>1.9553600000000002</v>
      </c>
      <c r="AT331" s="900">
        <f>IF($AK331="n/a",1.03*AS331,IF($AK331&lt;0,1.01*AS331,IF($AK331&gt;10,1.1*AS331,(1+$AK331/100)*AS331)))</f>
        <v>2.1508960000000004</v>
      </c>
      <c r="AU331" s="900">
        <f>IF($AK331="n/a",1.03*AT331,IF($AK331&lt;0,1.01*AT331,IF($AK331&gt;10,1.1*AT331,(1+$AK331/100)*AT331)))</f>
        <v>2.3659856000000006</v>
      </c>
      <c r="AV331" s="900">
        <f>IF($AK331="n/a",1.03*AU331,IF($AK331&lt;0,1.01*AU331,IF($AK331&gt;10,1.1*AU331,(1+$AK331/100)*AU331)))</f>
        <v>2.602584160000001</v>
      </c>
      <c r="AW331" s="663">
        <f>SUM(AR331:AV331)</f>
        <v>10.852425760000003</v>
      </c>
      <c r="AX331" s="761">
        <f>AW331/I331*100</f>
        <v>111.53572209660845</v>
      </c>
      <c r="AY331" s="948">
        <v>1.93</v>
      </c>
      <c r="AZ331" s="886">
        <v>108.35</v>
      </c>
      <c r="BA331" s="886">
        <v>-47.53</v>
      </c>
      <c r="BB331" s="886">
        <v>-6.4600000000000009</v>
      </c>
      <c r="BC331" s="886">
        <v>-23.64</v>
      </c>
      <c r="BE331" s="635">
        <v>2014</v>
      </c>
      <c r="BF331" s="912">
        <f>IF(BE331&gt;2008,0,IF(BE331&gt;2001,1,IF(BE331&gt;1990,2,IF(BE331&gt;1980,3,IF(BE331&gt;1973,4,IF(BE331&gt;1970,5,IF(BE331&gt;1960,6,IF(BE331&gt;1958,7,IF(BE331&gt;1953,8,9)))))))))</f>
        <v>0</v>
      </c>
      <c r="BG331" s="896">
        <v>3</v>
      </c>
    </row>
    <row r="332" spans="1:59" ht="11.25" customHeight="1" x14ac:dyDescent="0.2">
      <c r="A332" s="877" t="s">
        <v>1297</v>
      </c>
      <c r="B332" s="889" t="s">
        <v>1298</v>
      </c>
      <c r="C332" s="946" t="s">
        <v>108</v>
      </c>
      <c r="D332" s="946" t="s">
        <v>118</v>
      </c>
      <c r="E332" s="746">
        <v>11</v>
      </c>
      <c r="F332" s="1185">
        <v>318</v>
      </c>
      <c r="G332" s="1185" t="s">
        <v>115</v>
      </c>
      <c r="H332" s="1185" t="s">
        <v>115</v>
      </c>
      <c r="I332" s="888">
        <v>36.729999999999997</v>
      </c>
      <c r="J332" s="663">
        <f>(M332/I332)*100</f>
        <v>3.2670841274162807</v>
      </c>
      <c r="K332" s="891">
        <v>0.3</v>
      </c>
      <c r="L332" s="901">
        <v>4</v>
      </c>
      <c r="M332" s="654">
        <f>K332*L332</f>
        <v>1.2</v>
      </c>
      <c r="N332" s="884" t="s">
        <v>318</v>
      </c>
      <c r="O332" s="747">
        <v>0.28749999999999998</v>
      </c>
      <c r="P332" s="875">
        <v>43906</v>
      </c>
      <c r="Q332" s="875">
        <v>43921</v>
      </c>
      <c r="R332" s="654">
        <f>(K332-O332)/O332*100</f>
        <v>4.3478260869565259</v>
      </c>
      <c r="S332" s="714">
        <f>IF(INDEX(Historical!$D$7:$D$1277,MATCH(B332,Historical!$B$7:$B$1301,0))=0,"n/a",(INDEX(Historical!$C$7:$C$1279,MATCH(B332,Historical!$B$7:$B$1301,0))/INDEX(Historical!$D$7:$D$1277,MATCH(B332,Historical!$B$7:$B$1301,0))-1)*100)</f>
        <v>0.87719298245614308</v>
      </c>
      <c r="T332" s="714">
        <f>IF(INDEX(Historical!$F$7:$F$1270,MATCH(B332,Historical!$B$7:$B$1301,0))=0,"n/a",((INDEX(Historical!$C$7:$C$1279,MATCH(B332,Historical!$B$7:$B$1301,0))/INDEX(Historical!$F$7:$F$1270,MATCH(B332,Historical!$B$7:$B$1301,0)))^(1/3)-1)*100)</f>
        <v>2.7536659143547526</v>
      </c>
      <c r="U332" s="714">
        <f>IF(INDEX(Historical!$H$7:$H$1270,MATCH(B332,Historical!$B$7:$B$1301,0))=0,"n/a",((INDEX(Historical!$C$7:$C$1279,MATCH(B332,Historical!$B$7:$B$1301,0))/INDEX(Historical!$H$7:$H$1270,MATCH(B332,Historical!$B$7:$B$1301,0)))^(1/5)-1)*100)</f>
        <v>4.5639552591273169</v>
      </c>
      <c r="V332" s="714">
        <f>IF(INDEX(Historical!$O$7:$O$1270,MATCH(B332,Historical!$B$7:$B$1301,0))=0,"n/a",((INDEX(Historical!$C$7:$C$1279,MATCH(B332,Historical!$B$7:$B$1301,0))/INDEX(Historical!$O$7:$O$1270,MATCH(B332,Historical!$B$7:$B$1301,0)))^(1/10)-1)*100)</f>
        <v>17.085582970286151</v>
      </c>
      <c r="W332" s="715">
        <f>IF(OR(U332&lt;=0,U332="n/a",V332&lt;=0,V332="n/a"),"n/a",U332/V332)</f>
        <v>0.26712318023122622</v>
      </c>
      <c r="X332" s="716">
        <f>IF(OR(AJ332&lt;=0,AJ332="n/a",U332&lt;=0,U332="n/a"),"n/a",U332/AJ332)</f>
        <v>0.37409469337109158</v>
      </c>
      <c r="Y332" s="676"/>
      <c r="Z332" s="663">
        <f>IF(OR(AC332&lt;0.01,AC332="n/a"),"n/a",M332/AC332*100)</f>
        <v>29.484029484029485</v>
      </c>
      <c r="AA332" s="900">
        <f>IF(OR(AC332&lt;0.01,AC332="n/a"),"n/a",I332/AC332)</f>
        <v>9.0245700245700231</v>
      </c>
      <c r="AB332" s="901">
        <v>12</v>
      </c>
      <c r="AC332" s="879">
        <v>4.07</v>
      </c>
      <c r="AD332" s="879">
        <v>0.7</v>
      </c>
      <c r="AE332" s="879">
        <v>1.05</v>
      </c>
      <c r="AF332" s="879">
        <v>1.02</v>
      </c>
      <c r="AG332" s="879">
        <v>11.200000000000001</v>
      </c>
      <c r="AH332" s="879">
        <v>904.19999999999993</v>
      </c>
      <c r="AI332" s="879">
        <v>2.33</v>
      </c>
      <c r="AJ332" s="879">
        <v>12.2</v>
      </c>
      <c r="AK332" s="879">
        <v>12.7</v>
      </c>
      <c r="AL332" s="892">
        <v>1500</v>
      </c>
      <c r="AM332" s="886">
        <v>1.4000000000000001</v>
      </c>
      <c r="AN332" s="879">
        <v>0.28999999999999998</v>
      </c>
      <c r="AO332" s="753">
        <f>IF(U332="n/a","n/a",IF(AA332&lt;0,"n/a",IF(AA332="n/a","n/a",J332+U332-AA332)))</f>
        <v>-1.1935306380264254</v>
      </c>
      <c r="AP332" s="754">
        <f>IF(U332="n/a","n/a",J332+U332)</f>
        <v>7.8310393865435977</v>
      </c>
      <c r="AQ332" s="902">
        <f>IF(OR(AC332&lt;0.01,AF332="n/a"),"n/a",(I332/SQRT(22.5*AC332*(I332/AF332))-1)*100)</f>
        <v>-36.037992439742716</v>
      </c>
      <c r="AR332" s="663">
        <f>INDEX(Historical!$C$7:$C$1279,MATCH(B332,Historical!$B$7:$B$1301,0))*IF(AH332="n/a",1.03,IF(AH332&lt;0,1.01,IF(AH332&gt;10,1.1,(1+AH332/100))))</f>
        <v>1.2649999999999999</v>
      </c>
      <c r="AS332" s="900">
        <f>IF($AI332="n/a",1.03*AR332,IF($AI332&lt;0,1.01*AR332,IF($AI332&gt;10,1.1*AR332,(1+$AI332/100)*AR332)))</f>
        <v>1.2944745</v>
      </c>
      <c r="AT332" s="900">
        <f>IF($AK332="n/a",1.03*AS332,IF($AK332&lt;0,1.01*AS332,IF($AK332&gt;10,1.1*AS332,(1+$AK332/100)*AS332)))</f>
        <v>1.42392195</v>
      </c>
      <c r="AU332" s="900">
        <f>IF($AK332="n/a",1.03*AT332,IF($AK332&lt;0,1.01*AT332,IF($AK332&gt;10,1.1*AT332,(1+$AK332/100)*AT332)))</f>
        <v>1.5663141450000002</v>
      </c>
      <c r="AV332" s="900">
        <f>IF($AK332="n/a",1.03*AU332,IF($AK332&lt;0,1.01*AU332,IF($AK332&gt;10,1.1*AU332,(1+$AK332/100)*AU332)))</f>
        <v>1.7229455595000003</v>
      </c>
      <c r="AW332" s="663">
        <f>SUM(AR332:AV332)</f>
        <v>7.2726561545000008</v>
      </c>
      <c r="AX332" s="761">
        <f>AW332/I332*100</f>
        <v>19.800316238769401</v>
      </c>
      <c r="AY332" s="948">
        <v>0.5</v>
      </c>
      <c r="AZ332" s="886">
        <v>20.51</v>
      </c>
      <c r="BA332" s="886">
        <v>-23.72</v>
      </c>
      <c r="BB332" s="886">
        <v>3.44</v>
      </c>
      <c r="BC332" s="886">
        <v>-9.56</v>
      </c>
      <c r="BE332" s="635">
        <v>2010</v>
      </c>
      <c r="BF332" s="912">
        <f>IF(BE332&gt;2008,0,IF(BE332&gt;2001,1,IF(BE332&gt;1990,2,IF(BE332&gt;1980,3,IF(BE332&gt;1973,4,IF(BE332&gt;1970,5,IF(BE332&gt;1960,6,IF(BE332&gt;1958,7,IF(BE332&gt;1953,8,9)))))))))</f>
        <v>0</v>
      </c>
      <c r="BG332" s="896">
        <v>1.4000000000000001</v>
      </c>
    </row>
    <row r="333" spans="1:59" ht="11.25" customHeight="1" x14ac:dyDescent="0.2">
      <c r="A333" s="877" t="s">
        <v>1287</v>
      </c>
      <c r="B333" s="889" t="s">
        <v>1288</v>
      </c>
      <c r="C333" s="946" t="s">
        <v>112</v>
      </c>
      <c r="D333" s="946" t="s">
        <v>4328</v>
      </c>
      <c r="E333" s="746">
        <v>9</v>
      </c>
      <c r="F333" s="1185">
        <v>429</v>
      </c>
      <c r="G333" s="1182" t="s">
        <v>106</v>
      </c>
      <c r="H333" s="1182" t="s">
        <v>106</v>
      </c>
      <c r="I333" s="879">
        <v>30.57</v>
      </c>
      <c r="J333" s="663">
        <f>(M333/I333)*100</f>
        <v>3.9908406934903504</v>
      </c>
      <c r="K333" s="891">
        <v>0.30499999999999999</v>
      </c>
      <c r="L333" s="901">
        <v>4</v>
      </c>
      <c r="M333" s="654">
        <f>K333*L333</f>
        <v>1.22</v>
      </c>
      <c r="N333" s="884" t="s">
        <v>119</v>
      </c>
      <c r="O333" s="747">
        <v>0.29499999999999998</v>
      </c>
      <c r="P333" s="880">
        <v>43601</v>
      </c>
      <c r="Q333" s="880">
        <v>43619</v>
      </c>
      <c r="R333" s="654">
        <f>(K333-O333)/O333*100</f>
        <v>3.3898305084745797</v>
      </c>
      <c r="S333" s="714">
        <f>IF(INDEX(Historical!$D$7:$D$1277,MATCH(B333,Historical!$B$7:$B$1301,0))=0,"n/a",(INDEX(Historical!$C$7:$C$1279,MATCH(B333,Historical!$B$7:$B$1301,0))/INDEX(Historical!$D$7:$D$1277,MATCH(B333,Historical!$B$7:$B$1301,0))-1)*100)</f>
        <v>3.4188034188034289</v>
      </c>
      <c r="T333" s="714">
        <f>IF(INDEX(Historical!$F$7:$F$1270,MATCH(B333,Historical!$B$7:$B$1301,0))=0,"n/a",((INDEX(Historical!$C$7:$C$1279,MATCH(B333,Historical!$B$7:$B$1301,0))/INDEX(Historical!$F$7:$F$1270,MATCH(B333,Historical!$B$7:$B$1301,0)))^(1/3)-1)*100)</f>
        <v>3.5427330403113633</v>
      </c>
      <c r="U333" s="714">
        <f>IF(INDEX(Historical!$H$7:$H$1270,MATCH(B333,Historical!$B$7:$B$1301,0))=0,"n/a",((INDEX(Historical!$C$7:$C$1279,MATCH(B333,Historical!$B$7:$B$1301,0))/INDEX(Historical!$H$7:$H$1270,MATCH(B333,Historical!$B$7:$B$1301,0)))^(1/5)-1)*100)</f>
        <v>4.0950396969256841</v>
      </c>
      <c r="V333" s="714">
        <f>IF(INDEX(Historical!$O$7:$O$1270,MATCH(B333,Historical!$B$7:$B$1301,0))=0,"n/a",((INDEX(Historical!$C$7:$C$1279,MATCH(B333,Historical!$B$7:$B$1301,0))/INDEX(Historical!$O$7:$O$1270,MATCH(B333,Historical!$B$7:$B$1301,0)))^(1/10)-1)*100)</f>
        <v>3.4733933859090849</v>
      </c>
      <c r="W333" s="715">
        <f>IF(OR(U333&lt;=0,U333="n/a",V333&lt;=0,V333="n/a"),"n/a",U333/V333)</f>
        <v>1.1789737705894483</v>
      </c>
      <c r="X333" s="716">
        <f>IF(OR(AJ333&lt;=0,AJ333="n/a",U333&lt;=0,U333="n/a"),"n/a",U333/AJ333)</f>
        <v>0.30333627384634698</v>
      </c>
      <c r="Y333" s="677"/>
      <c r="Z333" s="663">
        <f>IF(OR(AC333&lt;0.01,AC333="n/a"),"n/a",M333/AC333*100)</f>
        <v>61.928934010152282</v>
      </c>
      <c r="AA333" s="900">
        <f>IF(OR(AC333&lt;0.01,AC333="n/a"),"n/a",I333/AC333)</f>
        <v>15.517766497461929</v>
      </c>
      <c r="AB333" s="901">
        <v>12</v>
      </c>
      <c r="AC333" s="879">
        <v>1.97</v>
      </c>
      <c r="AD333" s="879">
        <v>1.74</v>
      </c>
      <c r="AE333" s="879">
        <v>0.57999999999999996</v>
      </c>
      <c r="AF333" s="879">
        <v>2.39</v>
      </c>
      <c r="AG333" s="879">
        <v>15.4</v>
      </c>
      <c r="AH333" s="879">
        <v>20.599999999999998</v>
      </c>
      <c r="AI333" s="879">
        <v>38.89</v>
      </c>
      <c r="AJ333" s="879">
        <v>13.5</v>
      </c>
      <c r="AK333" s="879">
        <v>9</v>
      </c>
      <c r="AL333" s="892">
        <v>1290</v>
      </c>
      <c r="AM333" s="886">
        <v>1.4000000000000001</v>
      </c>
      <c r="AN333" s="879">
        <v>0.43</v>
      </c>
      <c r="AO333" s="753">
        <f>IF(U333="n/a","n/a",IF(AA333&lt;0,"n/a",IF(AA333="n/a","n/a",J333+U333-AA333)))</f>
        <v>-7.4318861070458944</v>
      </c>
      <c r="AP333" s="754">
        <f>IF(U333="n/a","n/a",J333+U333)</f>
        <v>8.085880390416035</v>
      </c>
      <c r="AQ333" s="902">
        <f>IF(OR(AC333&lt;0.01,AF333="n/a"),"n/a",(I333/SQRT(22.5*AC333*(I333/AF333))-1)*100)</f>
        <v>28.387368587644012</v>
      </c>
      <c r="AR333" s="663">
        <f>INDEX(Historical!$C$7:$C$1279,MATCH(B333,Historical!$B$7:$B$1301,0))*IF(AH333="n/a",1.03,IF(AH333&lt;0,1.01,IF(AH333&gt;10,1.1,(1+AH333/100))))</f>
        <v>1.331</v>
      </c>
      <c r="AS333" s="900">
        <f>IF($AI333="n/a",1.03*AR333,IF($AI333&lt;0,1.01*AR333,IF($AI333&gt;10,1.1*AR333,(1+$AI333/100)*AR333)))</f>
        <v>1.4641000000000002</v>
      </c>
      <c r="AT333" s="900">
        <f>IF($AK333="n/a",1.03*AS333,IF($AK333&lt;0,1.01*AS333,IF($AK333&gt;10,1.1*AS333,(1+$AK333/100)*AS333)))</f>
        <v>1.5958690000000002</v>
      </c>
      <c r="AU333" s="900">
        <f>IF($AK333="n/a",1.03*AT333,IF($AK333&lt;0,1.01*AT333,IF($AK333&gt;10,1.1*AT333,(1+$AK333/100)*AT333)))</f>
        <v>1.7394972100000003</v>
      </c>
      <c r="AV333" s="900">
        <f>IF($AK333="n/a",1.03*AU333,IF($AK333&lt;0,1.01*AU333,IF($AK333&gt;10,1.1*AU333,(1+$AK333/100)*AU333)))</f>
        <v>1.8960519589000004</v>
      </c>
      <c r="AW333" s="663">
        <f>SUM(AR333:AV333)</f>
        <v>8.0265181689000009</v>
      </c>
      <c r="AX333" s="761">
        <f>AW333/I333*100</f>
        <v>26.256192897939158</v>
      </c>
      <c r="AY333" s="948">
        <v>1.1399999999999999</v>
      </c>
      <c r="AZ333" s="886">
        <v>84.1</v>
      </c>
      <c r="BA333" s="886">
        <v>-28.74</v>
      </c>
      <c r="BB333" s="886">
        <v>18.68</v>
      </c>
      <c r="BC333" s="886">
        <v>-5.87</v>
      </c>
      <c r="BE333" s="635">
        <v>2011</v>
      </c>
      <c r="BF333" s="912">
        <f>IF(BE333&gt;2008,0,IF(BE333&gt;2001,1,IF(BE333&gt;1990,2,IF(BE333&gt;1980,3,IF(BE333&gt;1973,4,IF(BE333&gt;1970,5,IF(BE333&gt;1960,6,IF(BE333&gt;1958,7,IF(BE333&gt;1953,8,9)))))))))</f>
        <v>0</v>
      </c>
      <c r="BG333" s="896">
        <v>6</v>
      </c>
    </row>
    <row r="334" spans="1:59" ht="11.25" customHeight="1" x14ac:dyDescent="0.2">
      <c r="A334" s="885" t="s">
        <v>3837</v>
      </c>
      <c r="B334" s="889" t="s">
        <v>3838</v>
      </c>
      <c r="C334" s="946" t="s">
        <v>108</v>
      </c>
      <c r="D334" s="946" t="s">
        <v>4341</v>
      </c>
      <c r="E334" s="746">
        <v>6</v>
      </c>
      <c r="F334" s="1185">
        <v>689</v>
      </c>
      <c r="G334" s="1197" t="s">
        <v>106</v>
      </c>
      <c r="H334" s="1197" t="s">
        <v>106</v>
      </c>
      <c r="I334" s="888">
        <v>7.89</v>
      </c>
      <c r="J334" s="663">
        <f>(M334/I334)*100</f>
        <v>6.9708491761723712</v>
      </c>
      <c r="K334" s="891">
        <v>0.13750000000000001</v>
      </c>
      <c r="L334" s="901">
        <v>4</v>
      </c>
      <c r="M334" s="654">
        <f>K334*L334</f>
        <v>0.55000000000000004</v>
      </c>
      <c r="N334" s="884" t="s">
        <v>303</v>
      </c>
      <c r="O334" s="747">
        <v>0.11</v>
      </c>
      <c r="P334" s="630">
        <v>43696</v>
      </c>
      <c r="Q334" s="630">
        <v>43718</v>
      </c>
      <c r="R334" s="654">
        <f>(K334-O334)/O334*100</f>
        <v>25.000000000000011</v>
      </c>
      <c r="S334" s="714">
        <f>IF(INDEX(Historical!$D$7:$D$1277,MATCH(B334,Historical!$B$7:$B$1301,0))=0,"n/a",(INDEX(Historical!$C$7:$C$1279,MATCH(B334,Historical!$B$7:$B$1301,0))/INDEX(Historical!$D$7:$D$1277,MATCH(B334,Historical!$B$7:$B$1301,0))-1)*100)</f>
        <v>20.731707317073166</v>
      </c>
      <c r="T334" s="714">
        <f>IF(INDEX(Historical!$F$7:$F$1270,MATCH(B334,Historical!$B$7:$B$1301,0))=0,"n/a",((INDEX(Historical!$C$7:$C$1279,MATCH(B334,Historical!$B$7:$B$1301,0))/INDEX(Historical!$F$7:$F$1270,MATCH(B334,Historical!$B$7:$B$1301,0)))^(1/3)-1)*100)</f>
        <v>29.739714955348397</v>
      </c>
      <c r="U334" s="714">
        <f>IF(INDEX(Historical!$H$7:$H$1270,MATCH(B334,Historical!$B$7:$B$1301,0))=0,"n/a",((INDEX(Historical!$C$7:$C$1279,MATCH(B334,Historical!$B$7:$B$1301,0))/INDEX(Historical!$H$7:$H$1270,MATCH(B334,Historical!$B$7:$B$1301,0)))^(1/5)-1)*100)</f>
        <v>34.292356784634912</v>
      </c>
      <c r="V334" s="714">
        <f>IF(INDEX(Historical!$O$7:$O$1270,MATCH(B334,Historical!$B$7:$B$1301,0))=0,"n/a",((INDEX(Historical!$C$7:$C$1279,MATCH(B334,Historical!$B$7:$B$1301,0))/INDEX(Historical!$O$7:$O$1270,MATCH(B334,Historical!$B$7:$B$1301,0)))^(1/10)-1)*100)</f>
        <v>23.493868371626792</v>
      </c>
      <c r="W334" s="715">
        <f>IF(OR(U334&lt;=0,U334="n/a",V334&lt;=0,V334="n/a"),"n/a",U334/V334)</f>
        <v>1.4596300720765636</v>
      </c>
      <c r="X334" s="716">
        <f>IF(OR(AJ334&lt;=0,AJ334="n/a",U334&lt;=0,U334="n/a"),"n/a",U334/AJ334)</f>
        <v>3.2973419985225876</v>
      </c>
      <c r="Y334" s="676"/>
      <c r="Z334" s="663">
        <f>IF(OR(AC334&lt;0.01,AC334="n/a"),"n/a",M334/AC334*100)</f>
        <v>42.96875</v>
      </c>
      <c r="AA334" s="900">
        <f>IF(OR(AC334&lt;0.01,AC334="n/a"),"n/a",I334/AC334)</f>
        <v>6.1640625</v>
      </c>
      <c r="AB334" s="901">
        <v>9</v>
      </c>
      <c r="AC334" s="879">
        <v>1.28</v>
      </c>
      <c r="AD334" s="879" t="s">
        <v>136</v>
      </c>
      <c r="AE334" s="879">
        <v>1.47</v>
      </c>
      <c r="AF334" s="879">
        <v>0.76</v>
      </c>
      <c r="AG334" s="879">
        <v>12.7</v>
      </c>
      <c r="AH334" s="879">
        <v>-54.500000000000007</v>
      </c>
      <c r="AI334" s="879" t="s">
        <v>136</v>
      </c>
      <c r="AJ334" s="879">
        <v>10.4</v>
      </c>
      <c r="AK334" s="879" t="s">
        <v>136</v>
      </c>
      <c r="AL334" s="892">
        <v>58.45</v>
      </c>
      <c r="AM334" s="886">
        <v>34.5</v>
      </c>
      <c r="AN334" s="879">
        <v>0</v>
      </c>
      <c r="AO334" s="753">
        <f>IF(U334="n/a","n/a",IF(AA334&lt;0,"n/a",IF(AA334="n/a","n/a",J334+U334-AA334)))</f>
        <v>35.099143460807284</v>
      </c>
      <c r="AP334" s="754">
        <f>IF(U334="n/a","n/a",J334+U334)</f>
        <v>41.263205960807284</v>
      </c>
      <c r="AQ334" s="902">
        <f>IF(OR(AC334&lt;0.01,AF334="n/a"),"n/a",(I334/SQRT(22.5*AC334*(I334/AF334))-1)*100)</f>
        <v>-54.370148659749795</v>
      </c>
      <c r="AR334" s="663">
        <f>INDEX(Historical!$C$7:$C$1279,MATCH(B334,Historical!$B$7:$B$1301,0))*IF(AH334="n/a",1.03,IF(AH334&lt;0,1.01,IF(AH334&gt;10,1.1,(1+AH334/100))))</f>
        <v>0.49995000000000001</v>
      </c>
      <c r="AS334" s="900">
        <f>IF($AI334="n/a",1.03*AR334,IF($AI334&lt;0,1.01*AR334,IF($AI334&gt;10,1.1*AR334,(1+$AI334/100)*AR334)))</f>
        <v>0.51494850000000003</v>
      </c>
      <c r="AT334" s="900">
        <f>IF($AK334="n/a",1.03*AS334,IF($AK334&lt;0,1.01*AS334,IF($AK334&gt;10,1.1*AS334,(1+$AK334/100)*AS334)))</f>
        <v>0.53039695500000006</v>
      </c>
      <c r="AU334" s="900">
        <f>IF($AK334="n/a",1.03*AT334,IF($AK334&lt;0,1.01*AT334,IF($AK334&gt;10,1.1*AT334,(1+$AK334/100)*AT334)))</f>
        <v>0.54630886365000009</v>
      </c>
      <c r="AV334" s="900">
        <f>IF($AK334="n/a",1.03*AU334,IF($AK334&lt;0,1.01*AU334,IF($AK334&gt;10,1.1*AU334,(1+$AK334/100)*AU334)))</f>
        <v>0.56269812955950016</v>
      </c>
      <c r="AW334" s="663">
        <f>SUM(AR334:AV334)</f>
        <v>2.6543024482095006</v>
      </c>
      <c r="AX334" s="761">
        <f>AW334/I334*100</f>
        <v>33.641349153479098</v>
      </c>
      <c r="AY334" s="948">
        <v>0.8</v>
      </c>
      <c r="AZ334" s="886">
        <v>38.79</v>
      </c>
      <c r="BA334" s="886">
        <v>-38.26</v>
      </c>
      <c r="BB334" s="886">
        <v>-0.82000000000000006</v>
      </c>
      <c r="BC334" s="886">
        <v>-18.310000000000002</v>
      </c>
      <c r="BE334" s="635">
        <v>2014</v>
      </c>
      <c r="BF334" s="912">
        <f>IF(BE334&gt;2008,0,IF(BE334&gt;2001,1,IF(BE334&gt;1990,2,IF(BE334&gt;1980,3,IF(BE334&gt;1973,4,IF(BE334&gt;1970,5,IF(BE334&gt;1960,6,IF(BE334&gt;1958,7,IF(BE334&gt;1953,8,9)))))))))</f>
        <v>0</v>
      </c>
      <c r="BG334" s="896">
        <v>9.1999999999999993</v>
      </c>
    </row>
    <row r="335" spans="1:59" ht="11.25" customHeight="1" x14ac:dyDescent="0.2">
      <c r="A335" s="877" t="s">
        <v>1289</v>
      </c>
      <c r="B335" s="889" t="s">
        <v>1290</v>
      </c>
      <c r="C335" s="946" t="s">
        <v>108</v>
      </c>
      <c r="D335" s="946" t="s">
        <v>4345</v>
      </c>
      <c r="E335" s="746">
        <v>9</v>
      </c>
      <c r="F335" s="1185">
        <v>430</v>
      </c>
      <c r="G335" s="1141" t="s">
        <v>106</v>
      </c>
      <c r="H335" s="1141" t="s">
        <v>106</v>
      </c>
      <c r="I335" s="888">
        <v>15.38</v>
      </c>
      <c r="J335" s="663">
        <f>(M335/I335)*100</f>
        <v>3.3810143042912877</v>
      </c>
      <c r="K335" s="891">
        <v>0.13</v>
      </c>
      <c r="L335" s="901">
        <v>4</v>
      </c>
      <c r="M335" s="654">
        <f>K335*L335</f>
        <v>0.52</v>
      </c>
      <c r="N335" s="884" t="s">
        <v>792</v>
      </c>
      <c r="O335" s="747">
        <v>0.12</v>
      </c>
      <c r="P335" s="880">
        <v>43599</v>
      </c>
      <c r="Q335" s="880">
        <v>43621</v>
      </c>
      <c r="R335" s="654">
        <f>(K335-O335)/O335*100</f>
        <v>8.333333333333341</v>
      </c>
      <c r="S335" s="714">
        <f>IF(INDEX(Historical!$D$7:$D$1277,MATCH(B335,Historical!$B$7:$B$1301,0))=0,"n/a",(INDEX(Historical!$C$7:$C$1279,MATCH(B335,Historical!$B$7:$B$1301,0))/INDEX(Historical!$D$7:$D$1277,MATCH(B335,Historical!$B$7:$B$1301,0))-1)*100)</f>
        <v>10.869565217391308</v>
      </c>
      <c r="T335" s="714">
        <f>IF(INDEX(Historical!$F$7:$F$1270,MATCH(B335,Historical!$B$7:$B$1301,0))=0,"n/a",((INDEX(Historical!$C$7:$C$1279,MATCH(B335,Historical!$B$7:$B$1301,0))/INDEX(Historical!$F$7:$F$1270,MATCH(B335,Historical!$B$7:$B$1301,0)))^(1/3)-1)*100)</f>
        <v>14.192224550956389</v>
      </c>
      <c r="U335" s="714">
        <f>IF(INDEX(Historical!$H$7:$H$1270,MATCH(B335,Historical!$B$7:$B$1301,0))=0,"n/a",((INDEX(Historical!$C$7:$C$1279,MATCH(B335,Historical!$B$7:$B$1301,0))/INDEX(Historical!$H$7:$H$1270,MATCH(B335,Historical!$B$7:$B$1301,0)))^(1/5)-1)*100)</f>
        <v>23.852970009599229</v>
      </c>
      <c r="V335" s="714">
        <f>IF(INDEX(Historical!$O$7:$O$1270,MATCH(B335,Historical!$B$7:$B$1301,0))=0,"n/a",((INDEX(Historical!$C$7:$C$1279,MATCH(B335,Historical!$B$7:$B$1301,0))/INDEX(Historical!$O$7:$O$1270,MATCH(B335,Historical!$B$7:$B$1301,0)))^(1/10)-1)*100)</f>
        <v>25.050520646078112</v>
      </c>
      <c r="W335" s="715">
        <f>IF(OR(U335&lt;=0,U335="n/a",V335&lt;=0,V335="n/a"),"n/a",U335/V335)</f>
        <v>0.95219458096706777</v>
      </c>
      <c r="X335" s="716">
        <f>IF(OR(AJ335&lt;=0,AJ335="n/a",U335&lt;=0,U335="n/a"),"n/a",U335/AJ335)</f>
        <v>1.5692743427367914</v>
      </c>
      <c r="Y335" s="890"/>
      <c r="Z335" s="663">
        <f>IF(OR(AC335&lt;0.01,AC335="n/a"),"n/a",M335/AC335*100)</f>
        <v>39.694656488549619</v>
      </c>
      <c r="AA335" s="900">
        <f>IF(OR(AC335&lt;0.01,AC335="n/a"),"n/a",I335/AC335)</f>
        <v>11.740458015267176</v>
      </c>
      <c r="AB335" s="901">
        <v>12</v>
      </c>
      <c r="AC335" s="879">
        <v>1.31</v>
      </c>
      <c r="AD335" s="879">
        <v>2.27</v>
      </c>
      <c r="AE335" s="879">
        <v>3.69</v>
      </c>
      <c r="AF335" s="879">
        <v>1.01</v>
      </c>
      <c r="AG335" s="879">
        <v>8.9</v>
      </c>
      <c r="AH335" s="879">
        <v>0</v>
      </c>
      <c r="AI335" s="879">
        <v>32.29</v>
      </c>
      <c r="AJ335" s="879">
        <v>15.2</v>
      </c>
      <c r="AK335" s="879">
        <v>5</v>
      </c>
      <c r="AL335" s="892">
        <v>2620</v>
      </c>
      <c r="AM335" s="886">
        <v>4.7</v>
      </c>
      <c r="AN335" s="879">
        <v>0.15</v>
      </c>
      <c r="AO335" s="753">
        <f>IF(U335="n/a","n/a",IF(AA335&lt;0,"n/a",IF(AA335="n/a","n/a",J335+U335-AA335)))</f>
        <v>15.49352629862334</v>
      </c>
      <c r="AP335" s="754">
        <f>IF(U335="n/a","n/a",J335+U335)</f>
        <v>27.233984313890517</v>
      </c>
      <c r="AQ335" s="902">
        <f>IF(OR(AC335&lt;0.01,AF335="n/a"),"n/a",(I335/SQRT(22.5*AC335*(I335/AF335))-1)*100)</f>
        <v>-27.404124404206453</v>
      </c>
      <c r="AR335" s="663">
        <f>INDEX(Historical!$C$7:$C$1279,MATCH(B335,Historical!$B$7:$B$1301,0))*IF(AH335="n/a",1.03,IF(AH335&lt;0,1.01,IF(AH335&gt;10,1.1,(1+AH335/100))))</f>
        <v>0.51</v>
      </c>
      <c r="AS335" s="900">
        <f>IF($AI335="n/a",1.03*AR335,IF($AI335&lt;0,1.01*AR335,IF($AI335&gt;10,1.1*AR335,(1+$AI335/100)*AR335)))</f>
        <v>0.56100000000000005</v>
      </c>
      <c r="AT335" s="900">
        <f>IF($AK335="n/a",1.03*AS335,IF($AK335&lt;0,1.01*AS335,IF($AK335&gt;10,1.1*AS335,(1+$AK335/100)*AS335)))</f>
        <v>0.58905000000000007</v>
      </c>
      <c r="AU335" s="900">
        <f>IF($AK335="n/a",1.03*AT335,IF($AK335&lt;0,1.01*AT335,IF($AK335&gt;10,1.1*AT335,(1+$AK335/100)*AT335)))</f>
        <v>0.61850250000000007</v>
      </c>
      <c r="AV335" s="900">
        <f>IF($AK335="n/a",1.03*AU335,IF($AK335&lt;0,1.01*AU335,IF($AK335&gt;10,1.1*AU335,(1+$AK335/100)*AU335)))</f>
        <v>0.64942762500000006</v>
      </c>
      <c r="AW335" s="663">
        <f>SUM(AR335:AV335)</f>
        <v>2.9279801250000004</v>
      </c>
      <c r="AX335" s="761">
        <f>AW335/I335*100</f>
        <v>19.03758208712614</v>
      </c>
      <c r="AY335" s="948">
        <v>1.53</v>
      </c>
      <c r="AZ335" s="886">
        <v>58.39</v>
      </c>
      <c r="BA335" s="886">
        <v>-26.900000000000002</v>
      </c>
      <c r="BB335" s="886">
        <v>6.43</v>
      </c>
      <c r="BC335" s="886">
        <v>-8.99</v>
      </c>
      <c r="BE335" s="635">
        <v>2011</v>
      </c>
      <c r="BF335" s="912">
        <f>IF(BE335&gt;2008,0,IF(BE335&gt;2001,1,IF(BE335&gt;1990,2,IF(BE335&gt;1980,3,IF(BE335&gt;1973,4,IF(BE335&gt;1970,5,IF(BE335&gt;1960,6,IF(BE335&gt;1958,7,IF(BE335&gt;1953,8,9)))))))))</f>
        <v>0</v>
      </c>
      <c r="BG335" s="896">
        <v>1.4000000000000001</v>
      </c>
    </row>
    <row r="336" spans="1:59" ht="11.25" customHeight="1" x14ac:dyDescent="0.2">
      <c r="A336" s="885" t="s">
        <v>1293</v>
      </c>
      <c r="B336" s="889" t="s">
        <v>1294</v>
      </c>
      <c r="C336" s="946" t="s">
        <v>112</v>
      </c>
      <c r="D336" s="946" t="s">
        <v>4367</v>
      </c>
      <c r="E336" s="746">
        <v>9</v>
      </c>
      <c r="F336" s="1185">
        <v>463</v>
      </c>
      <c r="G336" s="1184" t="s">
        <v>37</v>
      </c>
      <c r="H336" s="1184" t="s">
        <v>37</v>
      </c>
      <c r="I336" s="888">
        <v>144.59</v>
      </c>
      <c r="J336" s="663">
        <f>(M336/I336)*100</f>
        <v>2.4897987412684142</v>
      </c>
      <c r="K336" s="891">
        <v>0.9</v>
      </c>
      <c r="L336" s="901">
        <v>4</v>
      </c>
      <c r="M336" s="654">
        <f>K336*L336</f>
        <v>3.6</v>
      </c>
      <c r="N336" s="884" t="s">
        <v>248</v>
      </c>
      <c r="O336" s="747">
        <v>0.82</v>
      </c>
      <c r="P336" s="875">
        <v>43783</v>
      </c>
      <c r="Q336" s="875">
        <v>43805</v>
      </c>
      <c r="R336" s="654">
        <f>(K336-O336)/O336*100</f>
        <v>9.7560975609756184</v>
      </c>
      <c r="S336" s="714">
        <f>IF(INDEX(Historical!$D$7:$D$1277,MATCH(B336,Historical!$B$7:$B$1301,0))=0,"n/a",(INDEX(Historical!$C$7:$C$1279,MATCH(B336,Historical!$B$7:$B$1301,0))/INDEX(Historical!$D$7:$D$1277,MATCH(B336,Historical!$B$7:$B$1301,0))-1)*100)</f>
        <v>9.9836333878887018</v>
      </c>
      <c r="T336" s="714">
        <f>IF(INDEX(Historical!$F$7:$F$1270,MATCH(B336,Historical!$B$7:$B$1301,0))=0,"n/a",((INDEX(Historical!$C$7:$C$1279,MATCH(B336,Historical!$B$7:$B$1301,0))/INDEX(Historical!$F$7:$F$1270,MATCH(B336,Historical!$B$7:$B$1301,0)))^(1/3)-1)*100)</f>
        <v>11.102644857564847</v>
      </c>
      <c r="U336" s="714">
        <f>IF(INDEX(Historical!$H$7:$H$1270,MATCH(B336,Historical!$B$7:$B$1301,0))=0,"n/a",((INDEX(Historical!$C$7:$C$1279,MATCH(B336,Historical!$B$7:$B$1301,0))/INDEX(Historical!$H$7:$H$1270,MATCH(B336,Historical!$B$7:$B$1301,0)))^(1/5)-1)*100)</f>
        <v>12.464571627241106</v>
      </c>
      <c r="V336" s="714">
        <f>IF(INDEX(Historical!$O$7:$O$1270,MATCH(B336,Historical!$B$7:$B$1301,0))=0,"n/a",((INDEX(Historical!$C$7:$C$1279,MATCH(B336,Historical!$B$7:$B$1301,0))/INDEX(Historical!$O$7:$O$1270,MATCH(B336,Historical!$B$7:$B$1301,0)))^(1/10)-1)*100)</f>
        <v>10.752972403706075</v>
      </c>
      <c r="W336" s="715">
        <f>IF(OR(U336&lt;=0,U336="n/a",V336&lt;=0,V336="n/a"),"n/a",U336/V336)</f>
        <v>1.1591745202419677</v>
      </c>
      <c r="X336" s="716">
        <f>IF(OR(AJ336&lt;=0,AJ336="n/a",U336&lt;=0,U336="n/a"),"n/a",U336/AJ336)</f>
        <v>1.4664201914401302</v>
      </c>
      <c r="Y336" s="666"/>
      <c r="Z336" s="663">
        <f>IF(OR(AC336&lt;0.01,AC336="n/a"),"n/a",M336/AC336*100)</f>
        <v>43.269230769230774</v>
      </c>
      <c r="AA336" s="900">
        <f>IF(OR(AC336&lt;0.01,AC336="n/a"),"n/a",I336/AC336)</f>
        <v>17.37860576923077</v>
      </c>
      <c r="AB336" s="901">
        <v>12</v>
      </c>
      <c r="AC336" s="879">
        <v>8.32</v>
      </c>
      <c r="AD336" s="879">
        <v>5.47</v>
      </c>
      <c r="AE336" s="879">
        <v>2.86</v>
      </c>
      <c r="AF336" s="879">
        <v>5.76</v>
      </c>
      <c r="AG336" s="879">
        <v>35</v>
      </c>
      <c r="AH336" s="879">
        <v>-4.3999999999999995</v>
      </c>
      <c r="AI336" s="879">
        <v>11.61</v>
      </c>
      <c r="AJ336" s="879">
        <v>8.5</v>
      </c>
      <c r="AK336" s="879">
        <v>3.15</v>
      </c>
      <c r="AL336" s="892">
        <v>103620</v>
      </c>
      <c r="AM336" s="886">
        <v>0.1</v>
      </c>
      <c r="AN336" s="879">
        <v>0.91</v>
      </c>
      <c r="AO336" s="753">
        <f>IF(U336="n/a","n/a",IF(AA336&lt;0,"n/a",IF(AA336="n/a","n/a",J336+U336-AA336)))</f>
        <v>-2.4242354007212494</v>
      </c>
      <c r="AP336" s="754">
        <f>IF(U336="n/a","n/a",J336+U336)</f>
        <v>14.954370368509521</v>
      </c>
      <c r="AQ336" s="902">
        <f>IF(OR(AC336&lt;0.01,AF336="n/a"),"n/a",(I336/SQRT(22.5*AC336*(I336/AF336))-1)*100)</f>
        <v>110.92470402783729</v>
      </c>
      <c r="AR336" s="663">
        <f>INDEX(Historical!$C$7:$C$1279,MATCH(B336,Historical!$B$7:$B$1301,0))*IF(AH336="n/a",1.03,IF(AH336&lt;0,1.01,IF(AH336&gt;10,1.1,(1+AH336/100))))</f>
        <v>3.3935999999999997</v>
      </c>
      <c r="AS336" s="900">
        <f>IF($AI336="n/a",1.03*AR336,IF($AI336&lt;0,1.01*AR336,IF($AI336&gt;10,1.1*AR336,(1+$AI336/100)*AR336)))</f>
        <v>3.7329599999999998</v>
      </c>
      <c r="AT336" s="900">
        <f>IF($AK336="n/a",1.03*AS336,IF($AK336&lt;0,1.01*AS336,IF($AK336&gt;10,1.1*AS336,(1+$AK336/100)*AS336)))</f>
        <v>3.8505482400000002</v>
      </c>
      <c r="AU336" s="900">
        <f>IF($AK336="n/a",1.03*AT336,IF($AK336&lt;0,1.01*AT336,IF($AK336&gt;10,1.1*AT336,(1+$AK336/100)*AT336)))</f>
        <v>3.9718405095600007</v>
      </c>
      <c r="AV336" s="900">
        <f>IF($AK336="n/a",1.03*AU336,IF($AK336&lt;0,1.01*AU336,IF($AK336&gt;10,1.1*AU336,(1+$AK336/100)*AU336)))</f>
        <v>4.0969534856111407</v>
      </c>
      <c r="AW336" s="663">
        <f>SUM(AR336:AV336)</f>
        <v>19.045902235171141</v>
      </c>
      <c r="AX336" s="761">
        <f>AW336/I336*100</f>
        <v>13.172350947625105</v>
      </c>
      <c r="AY336" s="948">
        <v>1.03</v>
      </c>
      <c r="AZ336" s="886">
        <v>43.05</v>
      </c>
      <c r="BA336" s="886">
        <v>-21.44</v>
      </c>
      <c r="BB336" s="886">
        <v>2.19</v>
      </c>
      <c r="BC336" s="886">
        <v>-9.5500000000000007</v>
      </c>
      <c r="BE336" s="635">
        <v>2012</v>
      </c>
      <c r="BF336" s="912">
        <f>IF(BE336&gt;2008,0,IF(BE336&gt;2001,1,IF(BE336&gt;1990,2,IF(BE336&gt;1980,3,IF(BE336&gt;1973,4,IF(BE336&gt;1970,5,IF(BE336&gt;1960,6,IF(BE336&gt;1958,7,IF(BE336&gt;1953,8,9)))))))))</f>
        <v>0</v>
      </c>
      <c r="BG336" s="896">
        <v>10.8</v>
      </c>
    </row>
    <row r="337" spans="1:59" ht="11.25" customHeight="1" x14ac:dyDescent="0.2">
      <c r="A337" s="877" t="s">
        <v>623</v>
      </c>
      <c r="B337" s="889" t="s">
        <v>624</v>
      </c>
      <c r="C337" s="946" t="s">
        <v>108</v>
      </c>
      <c r="D337" s="946" t="s">
        <v>4345</v>
      </c>
      <c r="E337" s="746">
        <v>15</v>
      </c>
      <c r="F337" s="1185">
        <v>253</v>
      </c>
      <c r="G337" s="1199" t="s">
        <v>106</v>
      </c>
      <c r="H337" s="1199" t="s">
        <v>106</v>
      </c>
      <c r="I337" s="888">
        <v>115</v>
      </c>
      <c r="J337" s="663">
        <f>(M337/I337)*100</f>
        <v>1.6</v>
      </c>
      <c r="K337" s="891">
        <v>0.46</v>
      </c>
      <c r="L337" s="901">
        <v>4</v>
      </c>
      <c r="M337" s="654">
        <f>K337*L337</f>
        <v>1.84</v>
      </c>
      <c r="N337" s="884" t="s">
        <v>517</v>
      </c>
      <c r="O337" s="747">
        <v>0.44</v>
      </c>
      <c r="P337" s="875">
        <v>43783</v>
      </c>
      <c r="Q337" s="875">
        <v>43798</v>
      </c>
      <c r="R337" s="654">
        <f>(K337-O337)/O337*100</f>
        <v>4.5454545454545494</v>
      </c>
      <c r="S337" s="714">
        <f>IF(INDEX(Historical!$D$7:$D$1277,MATCH(B337,Historical!$B$7:$B$1301,0))=0,"n/a",(INDEX(Historical!$C$7:$C$1279,MATCH(B337,Historical!$B$7:$B$1301,0))/INDEX(Historical!$D$7:$D$1277,MATCH(B337,Historical!$B$7:$B$1301,0))-1)*100)</f>
        <v>6.5868263473053856</v>
      </c>
      <c r="T337" s="714">
        <f>IF(INDEX(Historical!$F$7:$F$1270,MATCH(B337,Historical!$B$7:$B$1301,0))=0,"n/a",((INDEX(Historical!$C$7:$C$1279,MATCH(B337,Historical!$B$7:$B$1301,0))/INDEX(Historical!$F$7:$F$1270,MATCH(B337,Historical!$B$7:$B$1301,0)))^(1/3)-1)*100)</f>
        <v>14.045875999309576</v>
      </c>
      <c r="U337" s="714">
        <f>IF(INDEX(Historical!$H$7:$H$1270,MATCH(B337,Historical!$B$7:$B$1301,0))=0,"n/a",((INDEX(Historical!$C$7:$C$1279,MATCH(B337,Historical!$B$7:$B$1301,0))/INDEX(Historical!$H$7:$H$1270,MATCH(B337,Historical!$B$7:$B$1301,0)))^(1/5)-1)*100)</f>
        <v>11.346695461064794</v>
      </c>
      <c r="V337" s="714">
        <f>IF(INDEX(Historical!$O$7:$O$1270,MATCH(B337,Historical!$B$7:$B$1301,0))=0,"n/a",((INDEX(Historical!$C$7:$C$1279,MATCH(B337,Historical!$B$7:$B$1301,0))/INDEX(Historical!$O$7:$O$1270,MATCH(B337,Historical!$B$7:$B$1301,0)))^(1/10)-1)*100)</f>
        <v>11.963177647877821</v>
      </c>
      <c r="W337" s="715">
        <f>IF(OR(U337&lt;=0,U337="n/a",V337&lt;=0,V337="n/a"),"n/a",U337/V337)</f>
        <v>0.94846835807688723</v>
      </c>
      <c r="X337" s="716" t="str">
        <f>IF(OR(AJ337&lt;=0,AJ337="n/a",U337&lt;=0,U337="n/a"),"n/a",U337/AJ337)</f>
        <v>n/a</v>
      </c>
      <c r="Y337" s="677"/>
      <c r="Z337" s="663" t="str">
        <f>IF(OR(AC337&lt;0.01,AC337="n/a"),"n/a",M337/AC337*100)</f>
        <v>n/a</v>
      </c>
      <c r="AA337" s="900" t="str">
        <f>IF(OR(AC337&lt;0.01,AC337="n/a"),"n/a",I337/AC337)</f>
        <v>n/a</v>
      </c>
      <c r="AB337" s="901">
        <v>12</v>
      </c>
      <c r="AC337" s="879" t="s">
        <v>136</v>
      </c>
      <c r="AD337" s="879" t="s">
        <v>136</v>
      </c>
      <c r="AE337" s="879" t="s">
        <v>136</v>
      </c>
      <c r="AF337" s="879" t="s">
        <v>136</v>
      </c>
      <c r="AG337" s="879" t="s">
        <v>136</v>
      </c>
      <c r="AH337" s="879" t="s">
        <v>136</v>
      </c>
      <c r="AI337" s="879" t="s">
        <v>136</v>
      </c>
      <c r="AJ337" s="879" t="s">
        <v>136</v>
      </c>
      <c r="AK337" s="879" t="s">
        <v>136</v>
      </c>
      <c r="AL337" s="892" t="s">
        <v>136</v>
      </c>
      <c r="AM337" s="886" t="s">
        <v>136</v>
      </c>
      <c r="AN337" s="879" t="s">
        <v>136</v>
      </c>
      <c r="AO337" s="753" t="str">
        <f>IF(U337="n/a","n/a",IF(AA337&lt;0,"n/a",IF(AA337="n/a","n/a",J337+U337-AA337)))</f>
        <v>n/a</v>
      </c>
      <c r="AP337" s="754">
        <f>IF(U337="n/a","n/a",J337+U337)</f>
        <v>12.946695461064794</v>
      </c>
      <c r="AQ337" s="902" t="str">
        <f>IF(OR(AC337&lt;0.01,AF337="n/a"),"n/a",(I337/SQRT(22.5*AC337*(I337/AF337))-1)*100)</f>
        <v>n/a</v>
      </c>
      <c r="AR337" s="663">
        <f>INDEX(Historical!$C$7:$C$1279,MATCH(B337,Historical!$B$7:$B$1301,0))*IF(AH337="n/a",1.03,IF(AH337&lt;0,1.01,IF(AH337&gt;10,1.1,(1+AH337/100))))</f>
        <v>1.8334000000000001</v>
      </c>
      <c r="AS337" s="900">
        <f>IF($AI337="n/a",1.03*AR337,IF($AI337&lt;0,1.01*AR337,IF($AI337&gt;10,1.1*AR337,(1+$AI337/100)*AR337)))</f>
        <v>1.8884020000000001</v>
      </c>
      <c r="AT337" s="900">
        <f>IF($AK337="n/a",1.03*AS337,IF($AK337&lt;0,1.01*AS337,IF($AK337&gt;10,1.1*AS337,(1+$AK337/100)*AS337)))</f>
        <v>1.9450540600000001</v>
      </c>
      <c r="AU337" s="900">
        <f>IF($AK337="n/a",1.03*AT337,IF($AK337&lt;0,1.01*AT337,IF($AK337&gt;10,1.1*AT337,(1+$AK337/100)*AT337)))</f>
        <v>2.0034056818000003</v>
      </c>
      <c r="AV337" s="900">
        <f>IF($AK337="n/a",1.03*AU337,IF($AK337&lt;0,1.01*AU337,IF($AK337&gt;10,1.1*AU337,(1+$AK337/100)*AU337)))</f>
        <v>2.0635078522540002</v>
      </c>
      <c r="AW337" s="663">
        <f>SUM(AR337:AV337)</f>
        <v>9.7337695940540012</v>
      </c>
      <c r="AX337" s="761">
        <f>AW337/I337*100</f>
        <v>8.4641474730904367</v>
      </c>
      <c r="AY337" s="948" t="s">
        <v>136</v>
      </c>
      <c r="AZ337" s="886" t="s">
        <v>136</v>
      </c>
      <c r="BA337" s="886" t="s">
        <v>136</v>
      </c>
      <c r="BB337" s="886" t="s">
        <v>136</v>
      </c>
      <c r="BC337" s="886" t="s">
        <v>136</v>
      </c>
      <c r="BD337" s="921" t="s">
        <v>4271</v>
      </c>
      <c r="BE337" s="635">
        <v>2005</v>
      </c>
      <c r="BF337" s="912">
        <f>IF(BE337&gt;2008,0,IF(BE337&gt;2001,1,IF(BE337&gt;1990,2,IF(BE337&gt;1980,3,IF(BE337&gt;1973,4,IF(BE337&gt;1970,5,IF(BE337&gt;1960,6,IF(BE337&gt;1958,7,IF(BE337&gt;1953,8,9)))))))))</f>
        <v>1</v>
      </c>
      <c r="BG337" s="896" t="s">
        <v>136</v>
      </c>
    </row>
    <row r="338" spans="1:59" ht="11.25" customHeight="1" x14ac:dyDescent="0.2">
      <c r="A338" s="877" t="s">
        <v>1295</v>
      </c>
      <c r="B338" s="889" t="s">
        <v>1296</v>
      </c>
      <c r="C338" s="946" t="s">
        <v>108</v>
      </c>
      <c r="D338" s="946" t="s">
        <v>4345</v>
      </c>
      <c r="E338" s="746">
        <v>8</v>
      </c>
      <c r="F338" s="1185">
        <v>502</v>
      </c>
      <c r="G338" s="1199" t="s">
        <v>106</v>
      </c>
      <c r="H338" s="1199" t="s">
        <v>106</v>
      </c>
      <c r="I338" s="888">
        <v>9.2200000000000006</v>
      </c>
      <c r="J338" s="663">
        <f>(M338/I338)*100</f>
        <v>6.0737527114967467</v>
      </c>
      <c r="K338" s="891">
        <v>0.14000000000000001</v>
      </c>
      <c r="L338" s="901">
        <v>4</v>
      </c>
      <c r="M338" s="654">
        <f>K338*L338</f>
        <v>0.56000000000000005</v>
      </c>
      <c r="N338" s="884" t="s">
        <v>557</v>
      </c>
      <c r="O338" s="747">
        <v>0.13</v>
      </c>
      <c r="P338" s="880">
        <v>43307</v>
      </c>
      <c r="Q338" s="880">
        <v>43322</v>
      </c>
      <c r="R338" s="654">
        <f>(K338-O338)/O338*100</f>
        <v>7.6923076923076987</v>
      </c>
      <c r="S338" s="714">
        <f>IF(INDEX(Historical!$D$7:$D$1277,MATCH(B338,Historical!$B$7:$B$1301,0))=0,"n/a",(INDEX(Historical!$C$7:$C$1279,MATCH(B338,Historical!$B$7:$B$1301,0))/INDEX(Historical!$D$7:$D$1277,MATCH(B338,Historical!$B$7:$B$1301,0))-1)*100)</f>
        <v>3.7037037037036979</v>
      </c>
      <c r="T338" s="714">
        <f>IF(INDEX(Historical!$F$7:$F$1270,MATCH(B338,Historical!$B$7:$B$1301,0))=0,"n/a",((INDEX(Historical!$C$7:$C$1279,MATCH(B338,Historical!$B$7:$B$1301,0))/INDEX(Historical!$F$7:$F$1270,MATCH(B338,Historical!$B$7:$B$1301,0)))^(1/3)-1)*100)</f>
        <v>7.5619097349695741</v>
      </c>
      <c r="U338" s="714">
        <f>IF(INDEX(Historical!$H$7:$H$1270,MATCH(B338,Historical!$B$7:$B$1301,0))=0,"n/a",((INDEX(Historical!$C$7:$C$1279,MATCH(B338,Historical!$B$7:$B$1301,0))/INDEX(Historical!$H$7:$H$1270,MATCH(B338,Historical!$B$7:$B$1301,0)))^(1/5)-1)*100)</f>
        <v>9.8560543306117854</v>
      </c>
      <c r="V338" s="714">
        <f>IF(INDEX(Historical!$O$7:$O$1270,MATCH(B338,Historical!$B$7:$B$1301,0))=0,"n/a",((INDEX(Historical!$C$7:$C$1279,MATCH(B338,Historical!$B$7:$B$1301,0))/INDEX(Historical!$O$7:$O$1270,MATCH(B338,Historical!$B$7:$B$1301,0)))^(1/10)-1)*100)</f>
        <v>35.171624536622772</v>
      </c>
      <c r="W338" s="715">
        <f>IF(OR(U338&lt;=0,U338="n/a",V338&lt;=0,V338="n/a"),"n/a",U338/V338)</f>
        <v>0.28022744074130213</v>
      </c>
      <c r="X338" s="716">
        <f>IF(OR(AJ338&lt;=0,AJ338="n/a",U338&lt;=0,U338="n/a"),"n/a",U338/AJ338)</f>
        <v>2.5271934181055862</v>
      </c>
      <c r="Y338" s="685" t="s">
        <v>4499</v>
      </c>
      <c r="Z338" s="663">
        <f>IF(OR(AC338&lt;0.01,AC338="n/a"),"n/a",M338/AC338*100)</f>
        <v>45.9016393442623</v>
      </c>
      <c r="AA338" s="900">
        <f>IF(OR(AC338&lt;0.01,AC338="n/a"),"n/a",I338/AC338)</f>
        <v>7.5573770491803289</v>
      </c>
      <c r="AB338" s="901">
        <v>12</v>
      </c>
      <c r="AC338" s="879">
        <v>1.22</v>
      </c>
      <c r="AD338" s="879">
        <v>0.92</v>
      </c>
      <c r="AE338" s="879">
        <v>1.7</v>
      </c>
      <c r="AF338" s="879">
        <v>0.55000000000000004</v>
      </c>
      <c r="AG338" s="879">
        <v>7.6</v>
      </c>
      <c r="AH338" s="879">
        <v>-6.4</v>
      </c>
      <c r="AI338" s="879">
        <v>-7.3</v>
      </c>
      <c r="AJ338" s="879">
        <v>3.9</v>
      </c>
      <c r="AK338" s="879">
        <v>8</v>
      </c>
      <c r="AL338" s="892">
        <v>1160</v>
      </c>
      <c r="AM338" s="886">
        <v>1.3</v>
      </c>
      <c r="AN338" s="879">
        <v>0.15</v>
      </c>
      <c r="AO338" s="753">
        <f>IF(U338="n/a","n/a",IF(AA338&lt;0,"n/a",IF(AA338="n/a","n/a",J338+U338-AA338)))</f>
        <v>8.372429992928204</v>
      </c>
      <c r="AP338" s="754">
        <f>IF(U338="n/a","n/a",J338+U338)</f>
        <v>15.929807042108532</v>
      </c>
      <c r="AQ338" s="902">
        <f>IF(OR(AC338&lt;0.01,AF338="n/a"),"n/a",(I338/SQRT(22.5*AC338*(I338/AF338))-1)*100)</f>
        <v>-57.019087559195761</v>
      </c>
      <c r="AR338" s="663">
        <f>INDEX(Historical!$C$7:$C$1279,MATCH(B338,Historical!$B$7:$B$1301,0))*IF(AH338="n/a",1.03,IF(AH338&lt;0,1.01,IF(AH338&gt;10,1.1,(1+AH338/100))))</f>
        <v>0.5656000000000001</v>
      </c>
      <c r="AS338" s="900">
        <f>IF($AI338="n/a",1.03*AR338,IF($AI338&lt;0,1.01*AR338,IF($AI338&gt;10,1.1*AR338,(1+$AI338/100)*AR338)))</f>
        <v>0.5712560000000001</v>
      </c>
      <c r="AT338" s="900">
        <f>IF($AK338="n/a",1.03*AS338,IF($AK338&lt;0,1.01*AS338,IF($AK338&gt;10,1.1*AS338,(1+$AK338/100)*AS338)))</f>
        <v>0.61695648000000014</v>
      </c>
      <c r="AU338" s="900">
        <f>IF($AK338="n/a",1.03*AT338,IF($AK338&lt;0,1.01*AT338,IF($AK338&gt;10,1.1*AT338,(1+$AK338/100)*AT338)))</f>
        <v>0.66631299840000024</v>
      </c>
      <c r="AV338" s="900">
        <f>IF($AK338="n/a",1.03*AU338,IF($AK338&lt;0,1.01*AU338,IF($AK338&gt;10,1.1*AU338,(1+$AK338/100)*AU338)))</f>
        <v>0.71961803827200033</v>
      </c>
      <c r="AW338" s="663">
        <f>SUM(AR338:AV338)</f>
        <v>3.1397435166720014</v>
      </c>
      <c r="AX338" s="761">
        <f>AW338/I338*100</f>
        <v>34.053617317483742</v>
      </c>
      <c r="AY338" s="948">
        <v>1.7</v>
      </c>
      <c r="AZ338" s="886">
        <v>30.59</v>
      </c>
      <c r="BA338" s="886">
        <v>-40.550000000000004</v>
      </c>
      <c r="BB338" s="886">
        <v>0.67999999999999994</v>
      </c>
      <c r="BC338" s="886">
        <v>-24.22</v>
      </c>
      <c r="BE338" s="635">
        <v>2012</v>
      </c>
      <c r="BF338" s="912">
        <f>IF(BE338&gt;2008,0,IF(BE338&gt;2001,1,IF(BE338&gt;1990,2,IF(BE338&gt;1980,3,IF(BE338&gt;1973,4,IF(BE338&gt;1970,5,IF(BE338&gt;1960,6,IF(BE338&gt;1958,7,IF(BE338&gt;1953,8,9)))))))))</f>
        <v>0</v>
      </c>
      <c r="BG338" s="896">
        <v>1</v>
      </c>
    </row>
    <row r="339" spans="1:59" ht="11.25" customHeight="1" x14ac:dyDescent="0.2">
      <c r="A339" s="895" t="s">
        <v>4569</v>
      </c>
      <c r="B339" s="889" t="s">
        <v>4532</v>
      </c>
      <c r="C339" s="946" t="s">
        <v>4199</v>
      </c>
      <c r="D339" s="946" t="s">
        <v>4324</v>
      </c>
      <c r="E339" s="746">
        <v>5</v>
      </c>
      <c r="F339" s="1185">
        <v>757</v>
      </c>
      <c r="G339" s="1182" t="s">
        <v>106</v>
      </c>
      <c r="H339" s="1182" t="s">
        <v>106</v>
      </c>
      <c r="I339" s="888">
        <v>9.73</v>
      </c>
      <c r="J339" s="663">
        <f>(M339/I339)*100</f>
        <v>4.9331963001027743</v>
      </c>
      <c r="K339" s="891">
        <v>0.12</v>
      </c>
      <c r="L339" s="901">
        <v>4</v>
      </c>
      <c r="M339" s="654">
        <f>K339*L339</f>
        <v>0.48</v>
      </c>
      <c r="N339" s="884" t="s">
        <v>4547</v>
      </c>
      <c r="O339" s="747">
        <v>0.1125</v>
      </c>
      <c r="P339" s="875" t="s">
        <v>4542</v>
      </c>
      <c r="Q339" s="875" t="s">
        <v>4543</v>
      </c>
      <c r="R339" s="654">
        <f>(K339-O339)/O339*100</f>
        <v>6.6666666666666599</v>
      </c>
      <c r="S339" s="714">
        <f>IF(INDEX(Historical!$D$7:$D$1277,MATCH(B339,Historical!$B$7:$B$1301,0))=0,"n/a",(INDEX(Historical!$C$7:$C$1279,MATCH(B339,Historical!$B$7:$B$1301,0))/INDEX(Historical!$D$7:$D$1277,MATCH(B339,Historical!$B$7:$B$1301,0))-1)*100)</f>
        <v>19.999999999999996</v>
      </c>
      <c r="T339" s="714">
        <f>IF(INDEX(Historical!$F$7:$F$1270,MATCH(B339,Historical!$B$7:$B$1301,0))=0,"n/a",((INDEX(Historical!$C$7:$C$1279,MATCH(B339,Historical!$B$7:$B$1301,0))/INDEX(Historical!$F$7:$F$1270,MATCH(B339,Historical!$B$7:$B$1301,0)))^(1/3)-1)*100)</f>
        <v>39.771438695554352</v>
      </c>
      <c r="U339" s="714" t="str">
        <f>IF(INDEX(Historical!$H$7:$H$1270,MATCH(B339,Historical!$B$7:$B$1301,0))=0,"n/a",((INDEX(Historical!$C$7:$C$1279,MATCH(B339,Historical!$B$7:$B$1301,0))/INDEX(Historical!$H$7:$H$1270,MATCH(B339,Historical!$B$7:$B$1301,0)))^(1/5)-1)*100)</f>
        <v>n/a</v>
      </c>
      <c r="V339" s="714" t="str">
        <f>IF(INDEX(Historical!$O$7:$O$1270,MATCH(B339,Historical!$B$7:$B$1301,0))=0,"n/a",((INDEX(Historical!$C$7:$C$1279,MATCH(B339,Historical!$B$7:$B$1301,0))/INDEX(Historical!$O$7:$O$1270,MATCH(B339,Historical!$B$7:$B$1301,0)))^(1/10)-1)*100)</f>
        <v>n/a</v>
      </c>
      <c r="W339" s="715" t="str">
        <f>IF(OR(U339&lt;=0,U339="n/a",V339&lt;=0,V339="n/a"),"n/a",U339/V339)</f>
        <v>n/a</v>
      </c>
      <c r="X339" s="716" t="str">
        <f>IF(OR(AJ339&lt;=0,AJ339="n/a",U339&lt;=0,U339="n/a"),"n/a",U339/AJ339)</f>
        <v>n/a</v>
      </c>
      <c r="Y339" s="890"/>
      <c r="Z339" s="663">
        <f>IF(OR(AC339&lt;0.01,AC339="n/a"),"n/a",M339/AC339*100)</f>
        <v>800</v>
      </c>
      <c r="AA339" s="900">
        <f>IF(OR(AC339&lt;0.01,AC339="n/a"),"n/a",I339/AC339)</f>
        <v>162.16666666666669</v>
      </c>
      <c r="AB339" s="901">
        <v>10</v>
      </c>
      <c r="AC339" s="879">
        <v>0.06</v>
      </c>
      <c r="AD339" s="879">
        <v>91</v>
      </c>
      <c r="AE339" s="879">
        <v>0.45</v>
      </c>
      <c r="AF339" s="879">
        <v>0.76</v>
      </c>
      <c r="AG339" s="879">
        <v>-0.2</v>
      </c>
      <c r="AH339" s="879">
        <v>-36.799999999999997</v>
      </c>
      <c r="AI339" s="879">
        <v>19.869999999999997</v>
      </c>
      <c r="AJ339" s="879">
        <v>5.0999999999999996</v>
      </c>
      <c r="AK339" s="879">
        <v>1.67</v>
      </c>
      <c r="AL339" s="892">
        <v>12270</v>
      </c>
      <c r="AM339" s="886">
        <v>0.1</v>
      </c>
      <c r="AN339" s="879">
        <v>1.03</v>
      </c>
      <c r="AO339" s="753" t="str">
        <f>IF(U339="n/a","n/a",IF(AA339&lt;0,"n/a",IF(AA339="n/a","n/a",J339+U339-AA339)))</f>
        <v>n/a</v>
      </c>
      <c r="AP339" s="754" t="str">
        <f>IF(U339="n/a","n/a",J339+U339)</f>
        <v>n/a</v>
      </c>
      <c r="AQ339" s="902">
        <f>IF(OR(AC339&lt;0.01,AF339="n/a"),"n/a",(I339/SQRT(22.5*AC339*(I339/AF339))-1)*100)</f>
        <v>134.04336413642733</v>
      </c>
      <c r="AR339" s="663">
        <f>INDEX(Historical!$C$7:$C$1279,MATCH(B339,Historical!$B$7:$B$1301,0))*IF(AH339="n/a",1.03,IF(AH339&lt;0,1.01,IF(AH339&gt;10,1.1,(1+AH339/100))))</f>
        <v>0.45450000000000002</v>
      </c>
      <c r="AS339" s="900">
        <f>IF($AI339="n/a",1.03*AR339,IF($AI339&lt;0,1.01*AR339,IF($AI339&gt;10,1.1*AR339,(1+$AI339/100)*AR339)))</f>
        <v>0.49995000000000006</v>
      </c>
      <c r="AT339" s="900">
        <f>IF($AK339="n/a",1.03*AS339,IF($AK339&lt;0,1.01*AS339,IF($AK339&gt;10,1.1*AS339,(1+$AK339/100)*AS339)))</f>
        <v>0.50829916500000005</v>
      </c>
      <c r="AU339" s="900">
        <f>IF($AK339="n/a",1.03*AT339,IF($AK339&lt;0,1.01*AT339,IF($AK339&gt;10,1.1*AT339,(1+$AK339/100)*AT339)))</f>
        <v>0.51678776105550006</v>
      </c>
      <c r="AV339" s="900">
        <f>IF($AK339="n/a",1.03*AU339,IF($AK339&lt;0,1.01*AU339,IF($AK339&gt;10,1.1*AU339,(1+$AK339/100)*AU339)))</f>
        <v>0.52541811666512683</v>
      </c>
      <c r="AW339" s="663">
        <f>SUM(AR339:AV339)</f>
        <v>2.5049550427206269</v>
      </c>
      <c r="AX339" s="761">
        <f>AW339/I339*100</f>
        <v>25.744656143069133</v>
      </c>
      <c r="AY339" s="948">
        <v>1.34</v>
      </c>
      <c r="AZ339" s="886">
        <v>30.959999999999997</v>
      </c>
      <c r="BA339" s="886">
        <v>-44.68</v>
      </c>
      <c r="BB339" s="886">
        <v>-0.92999999999999994</v>
      </c>
      <c r="BC339" s="886">
        <v>-25.75</v>
      </c>
      <c r="BE339" s="635">
        <v>2016</v>
      </c>
      <c r="BF339" s="912">
        <f>IF(BE339&gt;2008,0,IF(BE339&gt;2001,1,IF(BE339&gt;1990,2,IF(BE339&gt;1980,3,IF(BE339&gt;1973,4,IF(BE339&gt;1970,5,IF(BE339&gt;1960,6,IF(BE339&gt;1958,7,IF(BE339&gt;1953,8,9)))))))))</f>
        <v>0</v>
      </c>
      <c r="BG339" s="896">
        <v>-0.1</v>
      </c>
    </row>
    <row r="340" spans="1:59" ht="11.25" customHeight="1" x14ac:dyDescent="0.2">
      <c r="A340" s="885" t="s">
        <v>1303</v>
      </c>
      <c r="B340" s="889" t="s">
        <v>1304</v>
      </c>
      <c r="C340" s="946" t="s">
        <v>4199</v>
      </c>
      <c r="D340" s="946" t="s">
        <v>4324</v>
      </c>
      <c r="E340" s="746">
        <v>10</v>
      </c>
      <c r="F340" s="1185">
        <v>354</v>
      </c>
      <c r="G340" s="1182" t="s">
        <v>106</v>
      </c>
      <c r="H340" s="1182" t="s">
        <v>106</v>
      </c>
      <c r="I340" s="888">
        <v>17.43</v>
      </c>
      <c r="J340" s="663">
        <f>(M340/I340)*100</f>
        <v>4.0436029833620193</v>
      </c>
      <c r="K340" s="891">
        <v>0.1762</v>
      </c>
      <c r="L340" s="901">
        <v>4</v>
      </c>
      <c r="M340" s="654">
        <f>K340*L340</f>
        <v>0.70479999999999998</v>
      </c>
      <c r="N340" s="884" t="s">
        <v>188</v>
      </c>
      <c r="O340" s="747">
        <v>0.16020000000000001</v>
      </c>
      <c r="P340" s="875">
        <v>43808</v>
      </c>
      <c r="Q340" s="875">
        <v>43831</v>
      </c>
      <c r="R340" s="654">
        <f>(K340-O340)/O340*100</f>
        <v>9.9875156054931242</v>
      </c>
      <c r="S340" s="714">
        <f>IF(INDEX(Historical!$D$7:$D$1277,MATCH(B340,Historical!$B$7:$B$1301,0))=0,"n/a",(INDEX(Historical!$C$7:$C$1279,MATCH(B340,Historical!$B$7:$B$1301,0))/INDEX(Historical!$D$7:$D$1277,MATCH(B340,Historical!$B$7:$B$1301,0))-1)*100)</f>
        <v>15.003589375448678</v>
      </c>
      <c r="T340" s="714">
        <f>IF(INDEX(Historical!$F$7:$F$1270,MATCH(B340,Historical!$B$7:$B$1301,0))=0,"n/a",((INDEX(Historical!$C$7:$C$1279,MATCH(B340,Historical!$B$7:$B$1301,0))/INDEX(Historical!$F$7:$F$1270,MATCH(B340,Historical!$B$7:$B$1301,0)))^(1/3)-1)*100)</f>
        <v>9.2075003790599297</v>
      </c>
      <c r="U340" s="714">
        <f>IF(INDEX(Historical!$H$7:$H$1270,MATCH(B340,Historical!$B$7:$B$1301,0))=0,"n/a",((INDEX(Historical!$C$7:$C$1279,MATCH(B340,Historical!$B$7:$B$1301,0))/INDEX(Historical!$H$7:$H$1270,MATCH(B340,Historical!$B$7:$B$1301,0)))^(1/5)-1)*100)</f>
        <v>17.361393152666761</v>
      </c>
      <c r="V340" s="714">
        <f>IF(INDEX(Historical!$O$7:$O$1270,MATCH(B340,Historical!$B$7:$B$1301,0))=0,"n/a",((INDEX(Historical!$C$7:$C$1279,MATCH(B340,Historical!$B$7:$B$1301,0))/INDEX(Historical!$O$7:$O$1270,MATCH(B340,Historical!$B$7:$B$1301,0)))^(1/10)-1)*100)</f>
        <v>15.560412327708772</v>
      </c>
      <c r="W340" s="715">
        <f>IF(OR(U340&lt;=0,U340="n/a",V340&lt;=0,V340="n/a"),"n/a",U340/V340)</f>
        <v>1.1157412019057453</v>
      </c>
      <c r="X340" s="716">
        <f>IF(OR(AJ340&lt;=0,AJ340="n/a",U340&lt;=0,U340="n/a"),"n/a",U340/AJ340)</f>
        <v>3.0458584478362738</v>
      </c>
      <c r="Y340" s="673"/>
      <c r="Z340" s="663">
        <f>IF(OR(AC340&lt;0.01,AC340="n/a"),"n/a",M340/AC340*100)</f>
        <v>35.24</v>
      </c>
      <c r="AA340" s="900">
        <f>IF(OR(AC340&lt;0.01,AC340="n/a"),"n/a",I340/AC340)</f>
        <v>8.7149999999999999</v>
      </c>
      <c r="AB340" s="901">
        <v>10</v>
      </c>
      <c r="AC340" s="879">
        <v>2</v>
      </c>
      <c r="AD340" s="879">
        <v>1.1299999999999999</v>
      </c>
      <c r="AE340" s="879">
        <v>0.42</v>
      </c>
      <c r="AF340" s="881" t="s">
        <v>136</v>
      </c>
      <c r="AG340" s="882">
        <v>-256</v>
      </c>
      <c r="AH340" s="879">
        <v>15.1</v>
      </c>
      <c r="AI340" s="879">
        <v>11.32</v>
      </c>
      <c r="AJ340" s="879">
        <v>5.7</v>
      </c>
      <c r="AK340" s="879">
        <v>7.61</v>
      </c>
      <c r="AL340" s="892">
        <v>24140</v>
      </c>
      <c r="AM340" s="886">
        <v>0.1</v>
      </c>
      <c r="AN340" s="879" t="s">
        <v>136</v>
      </c>
      <c r="AO340" s="753">
        <f>IF(U340="n/a","n/a",IF(AA340&lt;0,"n/a",IF(AA340="n/a","n/a",J340+U340-AA340)))</f>
        <v>12.689996136028778</v>
      </c>
      <c r="AP340" s="754">
        <f>IF(U340="n/a","n/a",J340+U340)</f>
        <v>21.404996136028778</v>
      </c>
      <c r="AQ340" s="902" t="str">
        <f>IF(OR(AC340&lt;0.01,AF340="n/a"),"n/a",(I340/SQRT(22.5*AC340*(I340/AF340))-1)*100)</f>
        <v>n/a</v>
      </c>
      <c r="AR340" s="663">
        <f>INDEX(Historical!$C$7:$C$1279,MATCH(B340,Historical!$B$7:$B$1301,0))*IF(AH340="n/a",1.03,IF(AH340&lt;0,1.01,IF(AH340&gt;10,1.1,(1+AH340/100))))</f>
        <v>0.70488000000000006</v>
      </c>
      <c r="AS340" s="900">
        <f>IF($AI340="n/a",1.03*AR340,IF($AI340&lt;0,1.01*AR340,IF($AI340&gt;10,1.1*AR340,(1+$AI340/100)*AR340)))</f>
        <v>0.77536800000000017</v>
      </c>
      <c r="AT340" s="900">
        <f>IF($AK340="n/a",1.03*AS340,IF($AK340&lt;0,1.01*AS340,IF($AK340&gt;10,1.1*AS340,(1+$AK340/100)*AS340)))</f>
        <v>0.83437350480000028</v>
      </c>
      <c r="AU340" s="900">
        <f>IF($AK340="n/a",1.03*AT340,IF($AK340&lt;0,1.01*AT340,IF($AK340&gt;10,1.1*AT340,(1+$AK340/100)*AT340)))</f>
        <v>0.89786932851528034</v>
      </c>
      <c r="AV340" s="900">
        <f>IF($AK340="n/a",1.03*AU340,IF($AK340&lt;0,1.01*AU340,IF($AK340&gt;10,1.1*AU340,(1+$AK340/100)*AU340)))</f>
        <v>0.96619718441529323</v>
      </c>
      <c r="AW340" s="663">
        <f>SUM(AR340:AV340)</f>
        <v>4.1786880177305745</v>
      </c>
      <c r="AX340" s="761">
        <f>AW340/I340*100</f>
        <v>23.974113698970594</v>
      </c>
      <c r="AY340" s="948">
        <v>0.98</v>
      </c>
      <c r="AZ340" s="886">
        <v>39</v>
      </c>
      <c r="BA340" s="886">
        <v>-27.16</v>
      </c>
      <c r="BB340" s="886">
        <v>8.99</v>
      </c>
      <c r="BC340" s="886">
        <v>-5.13</v>
      </c>
      <c r="BE340" s="635">
        <v>2011</v>
      </c>
      <c r="BF340" s="912">
        <f>IF(BE340&gt;2008,0,IF(BE340&gt;2001,1,IF(BE340&gt;1990,2,IF(BE340&gt;1980,3,IF(BE340&gt;1973,4,IF(BE340&gt;1970,5,IF(BE340&gt;1960,6,IF(BE340&gt;1958,7,IF(BE340&gt;1953,8,9)))))))))</f>
        <v>0</v>
      </c>
      <c r="BG340" s="896">
        <v>9.1999999999999993</v>
      </c>
    </row>
    <row r="341" spans="1:59" ht="11.25" customHeight="1" x14ac:dyDescent="0.2">
      <c r="A341" s="877" t="s">
        <v>1285</v>
      </c>
      <c r="B341" s="889" t="s">
        <v>1286</v>
      </c>
      <c r="C341" s="946" t="s">
        <v>153</v>
      </c>
      <c r="D341" s="946" t="s">
        <v>4330</v>
      </c>
      <c r="E341" s="746">
        <v>10</v>
      </c>
      <c r="F341" s="1185">
        <v>389</v>
      </c>
      <c r="G341" s="1182" t="s">
        <v>37</v>
      </c>
      <c r="H341" s="1182" t="s">
        <v>115</v>
      </c>
      <c r="I341" s="888">
        <v>109.78</v>
      </c>
      <c r="J341" s="663">
        <f>(M341/I341)*100</f>
        <v>0.80160320641282556</v>
      </c>
      <c r="K341" s="891">
        <v>0.22</v>
      </c>
      <c r="L341" s="901">
        <v>4</v>
      </c>
      <c r="M341" s="654">
        <f>K341*L341</f>
        <v>0.88</v>
      </c>
      <c r="N341" s="884" t="s">
        <v>318</v>
      </c>
      <c r="O341" s="747">
        <v>0.21</v>
      </c>
      <c r="P341" s="875">
        <v>43910</v>
      </c>
      <c r="Q341" s="875">
        <v>43921</v>
      </c>
      <c r="R341" s="654">
        <f>(K341-O341)/O341*100</f>
        <v>4.7619047619047663</v>
      </c>
      <c r="S341" s="714">
        <f>IF(INDEX(Historical!$D$7:$D$1277,MATCH(B341,Historical!$B$7:$B$1301,0))=0,"n/a",(INDEX(Historical!$C$7:$C$1279,MATCH(B341,Historical!$B$7:$B$1301,0))/INDEX(Historical!$D$7:$D$1277,MATCH(B341,Historical!$B$7:$B$1301,0))-1)*100)</f>
        <v>4.9999999999999822</v>
      </c>
      <c r="T341" s="714">
        <f>IF(INDEX(Historical!$F$7:$F$1270,MATCH(B341,Historical!$B$7:$B$1301,0))=0,"n/a",((INDEX(Historical!$C$7:$C$1279,MATCH(B341,Historical!$B$7:$B$1301,0))/INDEX(Historical!$F$7:$F$1270,MATCH(B341,Historical!$B$7:$B$1301,0)))^(1/3)-1)*100)</f>
        <v>7.2976287935406337</v>
      </c>
      <c r="U341" s="714">
        <f>IF(INDEX(Historical!$H$7:$H$1270,MATCH(B341,Historical!$B$7:$B$1301,0))=0,"n/a",((INDEX(Historical!$C$7:$C$1279,MATCH(B341,Historical!$B$7:$B$1301,0))/INDEX(Historical!$H$7:$H$1270,MATCH(B341,Historical!$B$7:$B$1301,0)))^(1/5)-1)*100)</f>
        <v>6.6080231448029991</v>
      </c>
      <c r="V341" s="714">
        <f>IF(INDEX(Historical!$O$7:$O$1270,MATCH(B341,Historical!$B$7:$B$1301,0))=0,"n/a",((INDEX(Historical!$C$7:$C$1279,MATCH(B341,Historical!$B$7:$B$1301,0))/INDEX(Historical!$O$7:$O$1270,MATCH(B341,Historical!$B$7:$B$1301,0)))^(1/10)-1)*100)</f>
        <v>7.4359288518188515</v>
      </c>
      <c r="W341" s="715">
        <f>IF(OR(U341&lt;=0,U341="n/a",V341&lt;=0,V341="n/a"),"n/a",U341/V341)</f>
        <v>0.88866142703700779</v>
      </c>
      <c r="X341" s="716">
        <f>IF(OR(AJ341&lt;=0,AJ341="n/a",U341&lt;=0,U341="n/a"),"n/a",U341/AJ341)</f>
        <v>0.39807368342186739</v>
      </c>
      <c r="Y341" s="889"/>
      <c r="Z341" s="663">
        <f>IF(OR(AC341&lt;0.01,AC341="n/a"),"n/a",M341/AC341*100)</f>
        <v>40.366972477064216</v>
      </c>
      <c r="AA341" s="900">
        <f>IF(OR(AC341&lt;0.01,AC341="n/a"),"n/a",I341/AC341)</f>
        <v>50.357798165137609</v>
      </c>
      <c r="AB341" s="901">
        <v>9</v>
      </c>
      <c r="AC341" s="879">
        <v>2.1800000000000002</v>
      </c>
      <c r="AD341" s="879">
        <v>3.59</v>
      </c>
      <c r="AE341" s="879">
        <v>2.42</v>
      </c>
      <c r="AF341" s="879">
        <v>4.66</v>
      </c>
      <c r="AG341" s="879">
        <v>9.1999999999999993</v>
      </c>
      <c r="AH341" s="879">
        <v>-16.8</v>
      </c>
      <c r="AI341" s="879">
        <v>8.4699999999999989</v>
      </c>
      <c r="AJ341" s="879">
        <v>16.600000000000001</v>
      </c>
      <c r="AK341" s="879">
        <v>13.83</v>
      </c>
      <c r="AL341" s="892">
        <v>7060</v>
      </c>
      <c r="AM341" s="886">
        <v>0.1</v>
      </c>
      <c r="AN341" s="879">
        <v>1.36</v>
      </c>
      <c r="AO341" s="753">
        <f>IF(U341="n/a","n/a",IF(AA341&lt;0,"n/a",IF(AA341="n/a","n/a",J341+U341-AA341)))</f>
        <v>-42.948171813921782</v>
      </c>
      <c r="AP341" s="754">
        <f>IF(U341="n/a","n/a",J341+U341)</f>
        <v>7.4096263512158247</v>
      </c>
      <c r="AQ341" s="902">
        <f>IF(OR(AC341&lt;0.01,AF341="n/a"),"n/a",(I341/SQRT(22.5*AC341*(I341/AF341))-1)*100)</f>
        <v>222.94983404687986</v>
      </c>
      <c r="AR341" s="663">
        <f>INDEX(Historical!$C$7:$C$1279,MATCH(B341,Historical!$B$7:$B$1301,0))*IF(AH341="n/a",1.03,IF(AH341&lt;0,1.01,IF(AH341&gt;10,1.1,(1+AH341/100))))</f>
        <v>0.84839999999999993</v>
      </c>
      <c r="AS341" s="900">
        <f>IF($AI341="n/a",1.03*AR341,IF($AI341&lt;0,1.01*AR341,IF($AI341&gt;10,1.1*AR341,(1+$AI341/100)*AR341)))</f>
        <v>0.92025947999999991</v>
      </c>
      <c r="AT341" s="900">
        <f>IF($AK341="n/a",1.03*AS341,IF($AK341&lt;0,1.01*AS341,IF($AK341&gt;10,1.1*AS341,(1+$AK341/100)*AS341)))</f>
        <v>1.012285428</v>
      </c>
      <c r="AU341" s="900">
        <f>IF($AK341="n/a",1.03*AT341,IF($AK341&lt;0,1.01*AT341,IF($AK341&gt;10,1.1*AT341,(1+$AK341/100)*AT341)))</f>
        <v>1.1135139708000001</v>
      </c>
      <c r="AV341" s="900">
        <f>IF($AK341="n/a",1.03*AU341,IF($AK341&lt;0,1.01*AU341,IF($AK341&gt;10,1.1*AU341,(1+$AK341/100)*AU341)))</f>
        <v>1.2248653678800003</v>
      </c>
      <c r="AW341" s="663">
        <f>SUM(AR341:AV341)</f>
        <v>5.1193242466799997</v>
      </c>
      <c r="AX341" s="761">
        <f>AW341/I341*100</f>
        <v>4.6632576486427402</v>
      </c>
      <c r="AY341" s="948">
        <v>0.72</v>
      </c>
      <c r="AZ341" s="886">
        <v>51.859999999999992</v>
      </c>
      <c r="BA341" s="886">
        <v>-6.5699999999999994</v>
      </c>
      <c r="BB341" s="886">
        <v>6.21</v>
      </c>
      <c r="BC341" s="886">
        <v>5</v>
      </c>
      <c r="BE341" s="635">
        <v>2011</v>
      </c>
      <c r="BF341" s="912">
        <f>IF(BE341&gt;2008,0,IF(BE341&gt;2001,1,IF(BE341&gt;1990,2,IF(BE341&gt;1980,3,IF(BE341&gt;1973,4,IF(BE341&gt;1970,5,IF(BE341&gt;1960,6,IF(BE341&gt;1958,7,IF(BE341&gt;1953,8,9)))))))))</f>
        <v>0</v>
      </c>
      <c r="BG341" s="896">
        <v>3.2</v>
      </c>
    </row>
    <row r="342" spans="1:59" ht="11.25" customHeight="1" x14ac:dyDescent="0.2">
      <c r="A342" s="877" t="s">
        <v>253</v>
      </c>
      <c r="B342" s="889" t="s">
        <v>254</v>
      </c>
      <c r="C342" s="946" t="s">
        <v>128</v>
      </c>
      <c r="D342" s="946" t="s">
        <v>4333</v>
      </c>
      <c r="E342" s="746">
        <v>53</v>
      </c>
      <c r="F342" s="1185">
        <v>18</v>
      </c>
      <c r="G342" s="1199" t="s">
        <v>37</v>
      </c>
      <c r="H342" s="1199" t="s">
        <v>37</v>
      </c>
      <c r="I342" s="879">
        <v>48.27</v>
      </c>
      <c r="J342" s="663">
        <f>(M342/I342)*100</f>
        <v>1.9266625233064014</v>
      </c>
      <c r="K342" s="891">
        <v>0.23250000000000001</v>
      </c>
      <c r="L342" s="901">
        <v>4</v>
      </c>
      <c r="M342" s="654">
        <f>K342*L342</f>
        <v>0.93</v>
      </c>
      <c r="N342" s="884" t="s">
        <v>107</v>
      </c>
      <c r="O342" s="747">
        <v>0.21</v>
      </c>
      <c r="P342" s="875">
        <v>43839</v>
      </c>
      <c r="Q342" s="875">
        <v>43879</v>
      </c>
      <c r="R342" s="654">
        <f>(K342-O342)/O342*100</f>
        <v>10.714285714285724</v>
      </c>
      <c r="S342" s="714">
        <f>IF(INDEX(Historical!$D$7:$D$1277,MATCH(B342,Historical!$B$7:$B$1301,0))=0,"n/a",(INDEX(Historical!$C$7:$C$1279,MATCH(B342,Historical!$B$7:$B$1301,0))/INDEX(Historical!$D$7:$D$1277,MATCH(B342,Historical!$B$7:$B$1301,0))-1)*100)</f>
        <v>11.999999999999989</v>
      </c>
      <c r="T342" s="714">
        <f>IF(INDEX(Historical!$F$7:$F$1270,MATCH(B342,Historical!$B$7:$B$1301,0))=0,"n/a",((INDEX(Historical!$C$7:$C$1279,MATCH(B342,Historical!$B$7:$B$1301,0))/INDEX(Historical!$F$7:$F$1270,MATCH(B342,Historical!$B$7:$B$1301,0)))^(1/3)-1)*100)</f>
        <v>13.140240479934251</v>
      </c>
      <c r="U342" s="714">
        <f>IF(INDEX(Historical!$H$7:$H$1270,MATCH(B342,Historical!$B$7:$B$1301,0))=0,"n/a",((INDEX(Historical!$C$7:$C$1279,MATCH(B342,Historical!$B$7:$B$1301,0))/INDEX(Historical!$H$7:$H$1270,MATCH(B342,Historical!$B$7:$B$1301,0)))^(1/5)-1)*100)</f>
        <v>15.996225865400127</v>
      </c>
      <c r="V342" s="714">
        <f>IF(INDEX(Historical!$O$7:$O$1270,MATCH(B342,Historical!$B$7:$B$1301,0))=0,"n/a",((INDEX(Historical!$C$7:$C$1279,MATCH(B342,Historical!$B$7:$B$1301,0))/INDEX(Historical!$O$7:$O$1270,MATCH(B342,Historical!$B$7:$B$1301,0)))^(1/10)-1)*100)</f>
        <v>16.025264865483567</v>
      </c>
      <c r="W342" s="715">
        <f>IF(OR(U342&lt;=0,U342="n/a",V342&lt;=0,V342="n/a"),"n/a",U342/V342)</f>
        <v>0.99818792386102861</v>
      </c>
      <c r="X342" s="716">
        <f>IF(OR(AJ342&lt;=0,AJ342="n/a",U342&lt;=0,U342="n/a"),"n/a",U342/AJ342)</f>
        <v>1.5996225865400127</v>
      </c>
      <c r="Y342" s="673"/>
      <c r="Z342" s="663">
        <f>IF(OR(AC342&lt;0.01,AC342="n/a"),"n/a",M342/AC342*100)</f>
        <v>54.705882352941181</v>
      </c>
      <c r="AA342" s="900">
        <f>IF(OR(AC342&lt;0.01,AC342="n/a"),"n/a",I342/AC342)</f>
        <v>28.394117647058827</v>
      </c>
      <c r="AB342" s="901">
        <v>10</v>
      </c>
      <c r="AC342" s="879">
        <v>1.7</v>
      </c>
      <c r="AD342" s="879">
        <v>6.77</v>
      </c>
      <c r="AE342" s="879">
        <v>2.74</v>
      </c>
      <c r="AF342" s="879">
        <v>4.22</v>
      </c>
      <c r="AG342" s="879">
        <v>15.4</v>
      </c>
      <c r="AH342" s="879">
        <v>4</v>
      </c>
      <c r="AI342" s="879">
        <v>10.17</v>
      </c>
      <c r="AJ342" s="879">
        <v>10</v>
      </c>
      <c r="AK342" s="879">
        <v>4.2</v>
      </c>
      <c r="AL342" s="892">
        <v>26300</v>
      </c>
      <c r="AM342" s="886">
        <v>0.3</v>
      </c>
      <c r="AN342" s="879">
        <v>0.05</v>
      </c>
      <c r="AO342" s="753">
        <f>IF(U342="n/a","n/a",IF(AA342&lt;0,"n/a",IF(AA342="n/a","n/a",J342+U342-AA342)))</f>
        <v>-10.471229258352299</v>
      </c>
      <c r="AP342" s="754">
        <f>IF(U342="n/a","n/a",J342+U342)</f>
        <v>17.922888388706529</v>
      </c>
      <c r="AQ342" s="902">
        <f>IF(OR(AC342&lt;0.01,AF342="n/a"),"n/a",(I342/SQRT(22.5*AC342*(I342/AF342))-1)*100)</f>
        <v>130.76989642940697</v>
      </c>
      <c r="AR342" s="663">
        <f>INDEX(Historical!$C$7:$C$1279,MATCH(B342,Historical!$B$7:$B$1301,0))*IF(AH342="n/a",1.03,IF(AH342&lt;0,1.01,IF(AH342&gt;10,1.1,(1+AH342/100))))</f>
        <v>0.87360000000000004</v>
      </c>
      <c r="AS342" s="900">
        <f>IF($AI342="n/a",1.03*AR342,IF($AI342&lt;0,1.01*AR342,IF($AI342&gt;10,1.1*AR342,(1+$AI342/100)*AR342)))</f>
        <v>0.96096000000000015</v>
      </c>
      <c r="AT342" s="900">
        <f>IF($AK342="n/a",1.03*AS342,IF($AK342&lt;0,1.01*AS342,IF($AK342&gt;10,1.1*AS342,(1+$AK342/100)*AS342)))</f>
        <v>1.0013203200000003</v>
      </c>
      <c r="AU342" s="900">
        <f>IF($AK342="n/a",1.03*AT342,IF($AK342&lt;0,1.01*AT342,IF($AK342&gt;10,1.1*AT342,(1+$AK342/100)*AT342)))</f>
        <v>1.0433757734400002</v>
      </c>
      <c r="AV342" s="900">
        <f>IF($AK342="n/a",1.03*AU342,IF($AK342&lt;0,1.01*AU342,IF($AK342&gt;10,1.1*AU342,(1+$AK342/100)*AU342)))</f>
        <v>1.0871975559244802</v>
      </c>
      <c r="AW342" s="663">
        <f>SUM(AR342:AV342)</f>
        <v>4.9664536493644809</v>
      </c>
      <c r="AX342" s="761">
        <f>AW342/I342*100</f>
        <v>10.288903354805221</v>
      </c>
      <c r="AY342" s="948">
        <v>-7.0000000000000007E-2</v>
      </c>
      <c r="AZ342" s="886">
        <v>23.74</v>
      </c>
      <c r="BA342" s="886">
        <v>-6.3299999999999992</v>
      </c>
      <c r="BB342" s="886">
        <v>1.28</v>
      </c>
      <c r="BC342" s="886">
        <v>6.63</v>
      </c>
      <c r="BE342" s="635">
        <v>1967</v>
      </c>
      <c r="BF342" s="912">
        <f>IF(BE342&gt;2008,0,IF(BE342&gt;2001,1,IF(BE342&gt;1990,2,IF(BE342&gt;1980,3,IF(BE342&gt;1973,4,IF(BE342&gt;1970,5,IF(BE342&gt;1960,6,IF(BE342&gt;1958,7,IF(BE342&gt;1953,8,9)))))))))</f>
        <v>6</v>
      </c>
      <c r="BG342" s="896">
        <v>11.3</v>
      </c>
    </row>
    <row r="343" spans="1:59" s="787" customFormat="1" ht="11.25" customHeight="1" x14ac:dyDescent="0.2">
      <c r="A343" s="658" t="s">
        <v>1283</v>
      </c>
      <c r="B343" s="795" t="s">
        <v>1284</v>
      </c>
      <c r="C343" s="946" t="s">
        <v>128</v>
      </c>
      <c r="D343" s="946" t="s">
        <v>4333</v>
      </c>
      <c r="E343" s="769">
        <v>10</v>
      </c>
      <c r="F343" s="1185">
        <v>339</v>
      </c>
      <c r="G343" s="1198" t="s">
        <v>115</v>
      </c>
      <c r="H343" s="1198" t="s">
        <v>115</v>
      </c>
      <c r="I343" s="770">
        <v>129.62</v>
      </c>
      <c r="J343" s="771">
        <f>(M343/I343)*100</f>
        <v>2.3854343465514583</v>
      </c>
      <c r="K343" s="772">
        <v>0.77300000000000002</v>
      </c>
      <c r="L343" s="773">
        <v>4</v>
      </c>
      <c r="M343" s="774">
        <f>K343*L343</f>
        <v>3.0920000000000001</v>
      </c>
      <c r="N343" s="775" t="s">
        <v>148</v>
      </c>
      <c r="O343" s="776">
        <v>0.72199999999999998</v>
      </c>
      <c r="P343" s="791">
        <v>43699</v>
      </c>
      <c r="Q343" s="791">
        <v>43724</v>
      </c>
      <c r="R343" s="774">
        <f>(K343-O343)/O343*100</f>
        <v>7.0637119113573466</v>
      </c>
      <c r="S343" s="714">
        <f>IF(INDEX(Historical!$D$7:$D$1277,MATCH(B343,Historical!$B$7:$B$1301,0))=0,"n/a",(INDEX(Historical!$C$7:$C$1279,MATCH(B343,Historical!$B$7:$B$1301,0))/INDEX(Historical!$D$7:$D$1277,MATCH(B343,Historical!$B$7:$B$1301,0))-1)*100)</f>
        <v>8.4905660377358583</v>
      </c>
      <c r="T343" s="714">
        <f>IF(INDEX(Historical!$F$7:$F$1270,MATCH(B343,Historical!$B$7:$B$1301,0))=0,"n/a",((INDEX(Historical!$C$7:$C$1279,MATCH(B343,Historical!$B$7:$B$1301,0))/INDEX(Historical!$F$7:$F$1270,MATCH(B343,Historical!$B$7:$B$1301,0)))^(1/3)-1)*100)</f>
        <v>7.5720376237683906</v>
      </c>
      <c r="U343" s="714">
        <f>IF(INDEX(Historical!$H$7:$H$1270,MATCH(B343,Historical!$B$7:$B$1301,0))=0,"n/a",((INDEX(Historical!$C$7:$C$1279,MATCH(B343,Historical!$B$7:$B$1301,0))/INDEX(Historical!$H$7:$H$1270,MATCH(B343,Historical!$B$7:$B$1301,0)))^(1/5)-1)*100)</f>
        <v>7.9464101755928773</v>
      </c>
      <c r="V343" s="714">
        <f>IF(INDEX(Historical!$O$7:$O$1270,MATCH(B343,Historical!$B$7:$B$1301,0))=0,"n/a",((INDEX(Historical!$C$7:$C$1279,MATCH(B343,Historical!$B$7:$B$1301,0))/INDEX(Historical!$O$7:$O$1270,MATCH(B343,Historical!$B$7:$B$1301,0)))^(1/10)-1)*100)</f>
        <v>9.650956059196858</v>
      </c>
      <c r="W343" s="715">
        <f>IF(OR(U343&lt;=0,U343="n/a",V343&lt;=0,V343="n/a"),"n/a",U343/V343)</f>
        <v>0.82338061916885041</v>
      </c>
      <c r="X343" s="716">
        <f>IF(OR(AJ343&lt;=0,AJ343="n/a",U343&lt;=0,U343="n/a"),"n/a",U343/AJ343)</f>
        <v>1.0320013215055686</v>
      </c>
      <c r="Y343" s="1107"/>
      <c r="Z343" s="771">
        <f>IF(OR(AC343&lt;0.01,AC343="n/a"),"n/a",M343/AC343*100)</f>
        <v>58.339622641509436</v>
      </c>
      <c r="AA343" s="779">
        <f>IF(OR(AC343&lt;0.01,AC343="n/a"),"n/a",I343/AC343)</f>
        <v>24.456603773584906</v>
      </c>
      <c r="AB343" s="773">
        <v>12</v>
      </c>
      <c r="AC343" s="780">
        <v>5.3</v>
      </c>
      <c r="AD343" s="780">
        <v>3.52</v>
      </c>
      <c r="AE343" s="780">
        <v>3.39</v>
      </c>
      <c r="AF343" s="780">
        <v>15.95</v>
      </c>
      <c r="AG343" s="789">
        <v>65.3</v>
      </c>
      <c r="AH343" s="780">
        <v>-1.6</v>
      </c>
      <c r="AI343" s="780">
        <v>7.95</v>
      </c>
      <c r="AJ343" s="780">
        <v>7.7</v>
      </c>
      <c r="AK343" s="780">
        <v>6.8500000000000005</v>
      </c>
      <c r="AL343" s="781">
        <v>27140</v>
      </c>
      <c r="AM343" s="1056">
        <v>0.3</v>
      </c>
      <c r="AN343" s="780">
        <v>3.04</v>
      </c>
      <c r="AO343" s="783">
        <f>IF(U343="n/a","n/a",IF(AA343&lt;0,"n/a",IF(AA343="n/a","n/a",J343+U343-AA343)))</f>
        <v>-14.124759251440571</v>
      </c>
      <c r="AP343" s="784">
        <f>IF(U343="n/a","n/a",J343+U343)</f>
        <v>10.331844522144335</v>
      </c>
      <c r="AQ343" s="785">
        <f>IF(OR(AC343&lt;0.01,AF343="n/a"),"n/a",(I343/SQRT(22.5*AC343*(I343/AF343))-1)*100)</f>
        <v>316.37740902998576</v>
      </c>
      <c r="AR343" s="663">
        <f>INDEX(Historical!$C$7:$C$1279,MATCH(B343,Historical!$B$7:$B$1301,0))*IF(AH343="n/a",1.03,IF(AH343&lt;0,1.01,IF(AH343&gt;10,1.1,(1+AH343/100))))</f>
        <v>3.0199000000000003</v>
      </c>
      <c r="AS343" s="779">
        <f>IF($AI343="n/a",1.03*AR343,IF($AI343&lt;0,1.01*AR343,IF($AI343&gt;10,1.1*AR343,(1+$AI343/100)*AR343)))</f>
        <v>3.2599820500000001</v>
      </c>
      <c r="AT343" s="779">
        <f>IF($AK343="n/a",1.03*AS343,IF($AK343&lt;0,1.01*AS343,IF($AK343&gt;10,1.1*AS343,(1+$AK343/100)*AS343)))</f>
        <v>3.4832908204250002</v>
      </c>
      <c r="AU343" s="779">
        <f>IF($AK343="n/a",1.03*AT343,IF($AK343&lt;0,1.01*AT343,IF($AK343&gt;10,1.1*AT343,(1+$AK343/100)*AT343)))</f>
        <v>3.7218962416241128</v>
      </c>
      <c r="AV343" s="779">
        <f>IF($AK343="n/a",1.03*AU343,IF($AK343&lt;0,1.01*AU343,IF($AK343&gt;10,1.1*AU343,(1+$AK343/100)*AU343)))</f>
        <v>3.9768461341753647</v>
      </c>
      <c r="AW343" s="771">
        <f>SUM(AR343:AV343)</f>
        <v>17.461915246224478</v>
      </c>
      <c r="AX343" s="786">
        <f>AW343/I343*100</f>
        <v>13.471621081796387</v>
      </c>
      <c r="AY343" s="949">
        <v>0.16</v>
      </c>
      <c r="AZ343" s="782">
        <v>17.97</v>
      </c>
      <c r="BA343" s="782">
        <v>-20.09</v>
      </c>
      <c r="BB343" s="782">
        <v>-2.4</v>
      </c>
      <c r="BC343" s="782">
        <v>-10.02</v>
      </c>
      <c r="BD343" s="922"/>
      <c r="BE343" s="635">
        <v>2010</v>
      </c>
      <c r="BF343" s="912">
        <f>IF(BE343&gt;2008,0,IF(BE343&gt;2001,1,IF(BE343&gt;1990,2,IF(BE343&gt;1980,3,IF(BE343&gt;1973,4,IF(BE343&gt;1970,5,IF(BE343&gt;1960,6,IF(BE343&gt;1958,7,IF(BE343&gt;1953,8,9)))))))))</f>
        <v>0</v>
      </c>
      <c r="BG343" s="838">
        <v>13.4</v>
      </c>
    </row>
    <row r="344" spans="1:59" ht="11.25" customHeight="1" x14ac:dyDescent="0.2">
      <c r="A344" s="894" t="s">
        <v>1271</v>
      </c>
      <c r="B344" s="889" t="s">
        <v>1272</v>
      </c>
      <c r="C344" s="946" t="s">
        <v>4325</v>
      </c>
      <c r="D344" s="946" t="s">
        <v>4326</v>
      </c>
      <c r="E344" s="746">
        <v>8</v>
      </c>
      <c r="F344" s="1185">
        <v>526</v>
      </c>
      <c r="G344" s="1199" t="s">
        <v>106</v>
      </c>
      <c r="H344" s="1199" t="s">
        <v>106</v>
      </c>
      <c r="I344" s="888">
        <v>26.52</v>
      </c>
      <c r="J344" s="663">
        <f>(M344/I344)*100</f>
        <v>4.751131221719457</v>
      </c>
      <c r="K344" s="891">
        <v>0.315</v>
      </c>
      <c r="L344" s="901">
        <v>4</v>
      </c>
      <c r="M344" s="654">
        <f>K344*L344</f>
        <v>1.26</v>
      </c>
      <c r="N344" s="884" t="s">
        <v>585</v>
      </c>
      <c r="O344" s="747">
        <v>0.31</v>
      </c>
      <c r="P344" s="875">
        <v>43740</v>
      </c>
      <c r="Q344" s="875">
        <v>43748</v>
      </c>
      <c r="R344" s="654">
        <f>(K344-O344)/O344*100</f>
        <v>1.6129032258064528</v>
      </c>
      <c r="S344" s="714">
        <f>IF(INDEX(Historical!$D$7:$D$1277,MATCH(B344,Historical!$B$7:$B$1301,0))=0,"n/a",(INDEX(Historical!$C$7:$C$1279,MATCH(B344,Historical!$B$7:$B$1301,0))/INDEX(Historical!$D$7:$D$1277,MATCH(B344,Historical!$B$7:$B$1301,0))-1)*100)</f>
        <v>1.6326530612244872</v>
      </c>
      <c r="T344" s="714">
        <f>IF(INDEX(Historical!$F$7:$F$1270,MATCH(B344,Historical!$B$7:$B$1301,0))=0,"n/a",((INDEX(Historical!$C$7:$C$1279,MATCH(B344,Historical!$B$7:$B$1301,0))/INDEX(Historical!$F$7:$F$1270,MATCH(B344,Historical!$B$7:$B$1301,0)))^(1/3)-1)*100)</f>
        <v>1.6600534473382167</v>
      </c>
      <c r="U344" s="714">
        <f>IF(INDEX(Historical!$H$7:$H$1270,MATCH(B344,Historical!$B$7:$B$1301,0))=0,"n/a",((INDEX(Historical!$C$7:$C$1279,MATCH(B344,Historical!$B$7:$B$1301,0))/INDEX(Historical!$H$7:$H$1270,MATCH(B344,Historical!$B$7:$B$1301,0)))^(1/5)-1)*100)</f>
        <v>1.5560225777011771</v>
      </c>
      <c r="V344" s="714" t="str">
        <f>IF(INDEX(Historical!$O$7:$O$1270,MATCH(B344,Historical!$B$7:$B$1301,0))=0,"n/a",((INDEX(Historical!$C$7:$C$1279,MATCH(B344,Historical!$B$7:$B$1301,0))/INDEX(Historical!$O$7:$O$1270,MATCH(B344,Historical!$B$7:$B$1301,0)))^(1/10)-1)*100)</f>
        <v>n/a</v>
      </c>
      <c r="W344" s="715" t="str">
        <f>IF(OR(U344&lt;=0,U344="n/a",V344&lt;=0,V344="n/a"),"n/a",U344/V344)</f>
        <v>n/a</v>
      </c>
      <c r="X344" s="716" t="str">
        <f>IF(OR(AJ344&lt;=0,AJ344="n/a",U344&lt;=0,U344="n/a"),"n/a",U344/AJ344)</f>
        <v>n/a</v>
      </c>
      <c r="Y344" s="672"/>
      <c r="Z344" s="663">
        <f>IF(OR(AC344&lt;0.01,AC344="n/a"),"n/a",M344/AC344*100)</f>
        <v>787.5</v>
      </c>
      <c r="AA344" s="900">
        <f>IF(OR(AC344&lt;0.01,AC344="n/a"),"n/a",I344/AC344)</f>
        <v>165.75</v>
      </c>
      <c r="AB344" s="901">
        <v>12</v>
      </c>
      <c r="AC344" s="879">
        <v>0.16</v>
      </c>
      <c r="AD344" s="879" t="s">
        <v>136</v>
      </c>
      <c r="AE344" s="879">
        <v>8.25</v>
      </c>
      <c r="AF344" s="879">
        <v>1.69</v>
      </c>
      <c r="AG344" s="879">
        <v>1.0999999999999999</v>
      </c>
      <c r="AH344" s="879">
        <v>-85.8</v>
      </c>
      <c r="AI344" s="879">
        <v>18.48</v>
      </c>
      <c r="AJ344" s="879">
        <v>-17.399999999999999</v>
      </c>
      <c r="AK344" s="879" t="s">
        <v>136</v>
      </c>
      <c r="AL344" s="892">
        <v>5850</v>
      </c>
      <c r="AM344" s="886">
        <v>0.3</v>
      </c>
      <c r="AN344" s="879">
        <v>0.89</v>
      </c>
      <c r="AO344" s="753">
        <f>IF(U344="n/a","n/a",IF(AA344&lt;0,"n/a",IF(AA344="n/a","n/a",J344+U344-AA344)))</f>
        <v>-159.44284620057937</v>
      </c>
      <c r="AP344" s="754">
        <f>IF(U344="n/a","n/a",J344+U344)</f>
        <v>6.3071537994206341</v>
      </c>
      <c r="AQ344" s="902">
        <f>IF(OR(AC344&lt;0.01,AF344="n/a"),"n/a",(I344/SQRT(22.5*AC344*(I344/AF344))-1)*100)</f>
        <v>252.84085175425287</v>
      </c>
      <c r="AR344" s="663">
        <f>INDEX(Historical!$C$7:$C$1279,MATCH(B344,Historical!$B$7:$B$1301,0))*IF(AH344="n/a",1.03,IF(AH344&lt;0,1.01,IF(AH344&gt;10,1.1,(1+AH344/100))))</f>
        <v>1.2574500000000002</v>
      </c>
      <c r="AS344" s="900">
        <f>IF($AI344="n/a",1.03*AR344,IF($AI344&lt;0,1.01*AR344,IF($AI344&gt;10,1.1*AR344,(1+$AI344/100)*AR344)))</f>
        <v>1.3831950000000004</v>
      </c>
      <c r="AT344" s="900">
        <f>IF($AK344="n/a",1.03*AS344,IF($AK344&lt;0,1.01*AS344,IF($AK344&gt;10,1.1*AS344,(1+$AK344/100)*AS344)))</f>
        <v>1.4246908500000004</v>
      </c>
      <c r="AU344" s="900">
        <f>IF($AK344="n/a",1.03*AT344,IF($AK344&lt;0,1.01*AT344,IF($AK344&gt;10,1.1*AT344,(1+$AK344/100)*AT344)))</f>
        <v>1.4674315755000005</v>
      </c>
      <c r="AV344" s="900">
        <f>IF($AK344="n/a",1.03*AU344,IF($AK344&lt;0,1.01*AU344,IF($AK344&gt;10,1.1*AU344,(1+$AK344/100)*AU344)))</f>
        <v>1.5114545227650005</v>
      </c>
      <c r="AW344" s="663">
        <f>SUM(AR344:AV344)</f>
        <v>7.0442219482650019</v>
      </c>
      <c r="AX344" s="761">
        <f>AW344/I344*100</f>
        <v>26.561922881843898</v>
      </c>
      <c r="AY344" s="948">
        <v>0.57999999999999996</v>
      </c>
      <c r="AZ344" s="886">
        <v>28.68</v>
      </c>
      <c r="BA344" s="886">
        <v>-22.5</v>
      </c>
      <c r="BB344" s="886">
        <v>2.54</v>
      </c>
      <c r="BC344" s="886">
        <v>-7.26</v>
      </c>
      <c r="BE344" s="635">
        <v>2012</v>
      </c>
      <c r="BF344" s="912">
        <f>IF(BE344&gt;2008,0,IF(BE344&gt;2001,1,IF(BE344&gt;1990,2,IF(BE344&gt;1980,3,IF(BE344&gt;1973,4,IF(BE344&gt;1970,5,IF(BE344&gt;1960,6,IF(BE344&gt;1958,7,IF(BE344&gt;1953,8,9)))))))))</f>
        <v>0</v>
      </c>
      <c r="BG344" s="896">
        <v>0.5</v>
      </c>
    </row>
    <row r="345" spans="1:59" ht="11.25" customHeight="1" x14ac:dyDescent="0.2">
      <c r="A345" s="885" t="s">
        <v>1277</v>
      </c>
      <c r="B345" s="889" t="s">
        <v>1278</v>
      </c>
      <c r="C345" s="946" t="s">
        <v>108</v>
      </c>
      <c r="D345" s="946" t="s">
        <v>4345</v>
      </c>
      <c r="E345" s="746">
        <v>8</v>
      </c>
      <c r="F345" s="1185">
        <v>555</v>
      </c>
      <c r="G345" s="1162" t="s">
        <v>106</v>
      </c>
      <c r="H345" s="1162" t="s">
        <v>106</v>
      </c>
      <c r="I345" s="888">
        <v>7.51</v>
      </c>
      <c r="J345" s="663">
        <f>(M345/I345)*100</f>
        <v>6.9241011984021315</v>
      </c>
      <c r="K345" s="891">
        <v>0.13</v>
      </c>
      <c r="L345" s="901">
        <v>4</v>
      </c>
      <c r="M345" s="654">
        <f>K345*L345</f>
        <v>0.52</v>
      </c>
      <c r="N345" s="884" t="s">
        <v>441</v>
      </c>
      <c r="O345" s="747">
        <v>0.12</v>
      </c>
      <c r="P345" s="875">
        <v>43865</v>
      </c>
      <c r="Q345" s="875">
        <v>43879</v>
      </c>
      <c r="R345" s="654">
        <f>(K345-O345)/O345*100</f>
        <v>8.333333333333341</v>
      </c>
      <c r="S345" s="714">
        <f>IF(INDEX(Historical!$D$7:$D$1277,MATCH(B345,Historical!$B$7:$B$1301,0))=0,"n/a",(INDEX(Historical!$C$7:$C$1279,MATCH(B345,Historical!$B$7:$B$1301,0))/INDEX(Historical!$D$7:$D$1277,MATCH(B345,Historical!$B$7:$B$1301,0))-1)*100)</f>
        <v>9.0909090909090828</v>
      </c>
      <c r="T345" s="714">
        <f>IF(INDEX(Historical!$F$7:$F$1270,MATCH(B345,Historical!$B$7:$B$1301,0))=0,"n/a",((INDEX(Historical!$C$7:$C$1279,MATCH(B345,Historical!$B$7:$B$1301,0))/INDEX(Historical!$F$7:$F$1270,MATCH(B345,Historical!$B$7:$B$1301,0)))^(1/3)-1)*100)</f>
        <v>10.064241629820891</v>
      </c>
      <c r="U345" s="714">
        <f>IF(INDEX(Historical!$H$7:$H$1270,MATCH(B345,Historical!$B$7:$B$1301,0))=0,"n/a",((INDEX(Historical!$C$7:$C$1279,MATCH(B345,Historical!$B$7:$B$1301,0))/INDEX(Historical!$H$7:$H$1270,MATCH(B345,Historical!$B$7:$B$1301,0)))^(1/5)-1)*100)</f>
        <v>21.672868378641152</v>
      </c>
      <c r="V345" s="714">
        <f>IF(INDEX(Historical!$O$7:$O$1270,MATCH(B345,Historical!$B$7:$B$1301,0))=0,"n/a",((INDEX(Historical!$C$7:$C$1279,MATCH(B345,Historical!$B$7:$B$1301,0))/INDEX(Historical!$O$7:$O$1270,MATCH(B345,Historical!$B$7:$B$1301,0)))^(1/10)-1)*100)</f>
        <v>37.41088103166372</v>
      </c>
      <c r="W345" s="715">
        <f>IF(OR(U345&lt;=0,U345="n/a",V345&lt;=0,V345="n/a"),"n/a",U345/V345)</f>
        <v>0.5793199139121511</v>
      </c>
      <c r="X345" s="716">
        <f>IF(OR(AJ345&lt;=0,AJ345="n/a",U345&lt;=0,U345="n/a"),"n/a",U345/AJ345)</f>
        <v>1.4352892965987518</v>
      </c>
      <c r="Y345" s="676"/>
      <c r="Z345" s="663">
        <f>IF(OR(AC345&lt;0.01,AC345="n/a"),"n/a",M345/AC345*100)</f>
        <v>81.25</v>
      </c>
      <c r="AA345" s="900">
        <f>IF(OR(AC345&lt;0.01,AC345="n/a"),"n/a",I345/AC345)</f>
        <v>11.734375</v>
      </c>
      <c r="AB345" s="901">
        <v>12</v>
      </c>
      <c r="AC345" s="879">
        <v>0.64</v>
      </c>
      <c r="AD345" s="879">
        <v>1.62</v>
      </c>
      <c r="AE345" s="879">
        <v>3.08</v>
      </c>
      <c r="AF345" s="879">
        <v>0.79</v>
      </c>
      <c r="AG345" s="879">
        <v>6.2</v>
      </c>
      <c r="AH345" s="879">
        <v>0.8</v>
      </c>
      <c r="AI345" s="879">
        <v>17.899999999999999</v>
      </c>
      <c r="AJ345" s="879">
        <v>15.1</v>
      </c>
      <c r="AK345" s="879">
        <v>7.0000000000000009</v>
      </c>
      <c r="AL345" s="892">
        <v>462.6</v>
      </c>
      <c r="AM345" s="886">
        <v>2.7</v>
      </c>
      <c r="AN345" s="879">
        <v>7.0000000000000007E-2</v>
      </c>
      <c r="AO345" s="753">
        <f>IF(U345="n/a","n/a",IF(AA345&lt;0,"n/a",IF(AA345="n/a","n/a",J345+U345-AA345)))</f>
        <v>16.862594577043282</v>
      </c>
      <c r="AP345" s="754">
        <f>IF(U345="n/a","n/a",J345+U345)</f>
        <v>28.596969577043282</v>
      </c>
      <c r="AQ345" s="902">
        <f>IF(OR(AC345&lt;0.01,AF345="n/a"),"n/a",(I345/SQRT(22.5*AC345*(I345/AF345))-1)*100)</f>
        <v>-35.812232906538611</v>
      </c>
      <c r="AR345" s="663">
        <f>INDEX(Historical!$C$7:$C$1279,MATCH(B345,Historical!$B$7:$B$1301,0))*IF(AH345="n/a",1.03,IF(AH345&lt;0,1.01,IF(AH345&gt;10,1.1,(1+AH345/100))))</f>
        <v>0.48383999999999999</v>
      </c>
      <c r="AS345" s="900">
        <f>IF($AI345="n/a",1.03*AR345,IF($AI345&lt;0,1.01*AR345,IF($AI345&gt;10,1.1*AR345,(1+$AI345/100)*AR345)))</f>
        <v>0.53222400000000003</v>
      </c>
      <c r="AT345" s="900">
        <f>IF($AK345="n/a",1.03*AS345,IF($AK345&lt;0,1.01*AS345,IF($AK345&gt;10,1.1*AS345,(1+$AK345/100)*AS345)))</f>
        <v>0.56947968000000004</v>
      </c>
      <c r="AU345" s="900">
        <f>IF($AK345="n/a",1.03*AT345,IF($AK345&lt;0,1.01*AT345,IF($AK345&gt;10,1.1*AT345,(1+$AK345/100)*AT345)))</f>
        <v>0.60934325760000008</v>
      </c>
      <c r="AV345" s="900">
        <f>IF($AK345="n/a",1.03*AU345,IF($AK345&lt;0,1.01*AU345,IF($AK345&gt;10,1.1*AU345,(1+$AK345/100)*AU345)))</f>
        <v>0.6519972856320001</v>
      </c>
      <c r="AW345" s="663">
        <f>SUM(AR345:AV345)</f>
        <v>2.8468842232320002</v>
      </c>
      <c r="AX345" s="761">
        <f>AW345/I345*100</f>
        <v>37.907912426524639</v>
      </c>
      <c r="AY345" s="948">
        <v>1.1599999999999999</v>
      </c>
      <c r="AZ345" s="886">
        <v>24.25</v>
      </c>
      <c r="BA345" s="886">
        <v>-42.88</v>
      </c>
      <c r="BB345" s="886">
        <v>-5.4899999999999993</v>
      </c>
      <c r="BC345" s="886">
        <v>-27.36</v>
      </c>
      <c r="BE345" s="635">
        <v>2013</v>
      </c>
      <c r="BF345" s="912">
        <f>IF(BE345&gt;2008,0,IF(BE345&gt;2001,1,IF(BE345&gt;1990,2,IF(BE345&gt;1980,3,IF(BE345&gt;1973,4,IF(BE345&gt;1970,5,IF(BE345&gt;1960,6,IF(BE345&gt;1958,7,IF(BE345&gt;1953,8,9)))))))))</f>
        <v>0</v>
      </c>
      <c r="BG345" s="896">
        <v>0.8</v>
      </c>
    </row>
    <row r="346" spans="1:59" ht="11.25" customHeight="1" x14ac:dyDescent="0.2">
      <c r="A346" s="895" t="s">
        <v>4602</v>
      </c>
      <c r="B346" s="889" t="s">
        <v>4597</v>
      </c>
      <c r="C346" s="946" t="s">
        <v>108</v>
      </c>
      <c r="D346" s="946" t="s">
        <v>4345</v>
      </c>
      <c r="E346" s="746">
        <v>5</v>
      </c>
      <c r="F346" s="1185">
        <v>763</v>
      </c>
      <c r="G346" s="1197" t="s">
        <v>106</v>
      </c>
      <c r="H346" s="1197" t="s">
        <v>106</v>
      </c>
      <c r="I346" s="888">
        <v>18.45</v>
      </c>
      <c r="J346" s="663">
        <f>(M346/I346)*100</f>
        <v>1.9512195121951219</v>
      </c>
      <c r="K346" s="891">
        <v>0.09</v>
      </c>
      <c r="L346" s="901">
        <v>4</v>
      </c>
      <c r="M346" s="654">
        <f>K346*L346</f>
        <v>0.36</v>
      </c>
      <c r="N346" s="884" t="s">
        <v>517</v>
      </c>
      <c r="O346" s="747">
        <v>0.08</v>
      </c>
      <c r="P346" s="875">
        <v>43874</v>
      </c>
      <c r="Q346" s="875">
        <v>43889</v>
      </c>
      <c r="R346" s="654">
        <f>(K346-O346)/O346*100</f>
        <v>12.499999999999993</v>
      </c>
      <c r="S346" s="714">
        <f>IF(INDEX(Historical!$D$7:$D$1277,MATCH(B346,Historical!$B$7:$B$1301,0))=0,"n/a",(INDEX(Historical!$C$7:$C$1279,MATCH(B346,Historical!$B$7:$B$1301,0))/INDEX(Historical!$D$7:$D$1277,MATCH(B346,Historical!$B$7:$B$1301,0))-1)*100)</f>
        <v>14.285714285714279</v>
      </c>
      <c r="T346" s="714">
        <f>IF(INDEX(Historical!$F$7:$F$1270,MATCH(B346,Historical!$B$7:$B$1301,0))=0,"n/a",((INDEX(Historical!$C$7:$C$1279,MATCH(B346,Historical!$B$7:$B$1301,0))/INDEX(Historical!$F$7:$F$1270,MATCH(B346,Historical!$B$7:$B$1301,0)))^(1/3)-1)*100)</f>
        <v>74.716092947259767</v>
      </c>
      <c r="U346" s="714" t="str">
        <f>IF(INDEX(Historical!$H$7:$H$1270,MATCH(B346,Historical!$B$7:$B$1301,0))=0,"n/a",((INDEX(Historical!$C$7:$C$1279,MATCH(B346,Historical!$B$7:$B$1301,0))/INDEX(Historical!$H$7:$H$1270,MATCH(B346,Historical!$B$7:$B$1301,0)))^(1/5)-1)*100)</f>
        <v>n/a</v>
      </c>
      <c r="V346" s="714" t="str">
        <f>IF(INDEX(Historical!$O$7:$O$1270,MATCH(B346,Historical!$B$7:$B$1301,0))=0,"n/a",((INDEX(Historical!$C$7:$C$1279,MATCH(B346,Historical!$B$7:$B$1301,0))/INDEX(Historical!$O$7:$O$1270,MATCH(B346,Historical!$B$7:$B$1301,0)))^(1/10)-1)*100)</f>
        <v>n/a</v>
      </c>
      <c r="W346" s="715" t="str">
        <f>IF(OR(U346&lt;=0,U346="n/a",V346&lt;=0,V346="n/a"),"n/a",U346/V346)</f>
        <v>n/a</v>
      </c>
      <c r="X346" s="716" t="str">
        <f>IF(OR(AJ346&lt;=0,AJ346="n/a",U346&lt;=0,U346="n/a"),"n/a",U346/AJ346)</f>
        <v>n/a</v>
      </c>
      <c r="Y346" s="890"/>
      <c r="Z346" s="663">
        <f>IF(OR(AC346&lt;0.01,AC346="n/a"),"n/a",M346/AC346*100)</f>
        <v>14.173228346456693</v>
      </c>
      <c r="AA346" s="900">
        <f>IF(OR(AC346&lt;0.01,AC346="n/a"),"n/a",I346/AC346)</f>
        <v>7.2637795275590546</v>
      </c>
      <c r="AB346" s="901">
        <v>12</v>
      </c>
      <c r="AC346" s="879">
        <v>2.54</v>
      </c>
      <c r="AD346" s="879">
        <v>0.47</v>
      </c>
      <c r="AE346" s="879">
        <v>2.82</v>
      </c>
      <c r="AF346" s="879">
        <v>0.77</v>
      </c>
      <c r="AG346" s="879">
        <v>11.3</v>
      </c>
      <c r="AH346" s="879">
        <v>90.9</v>
      </c>
      <c r="AI346" s="879">
        <v>-10.71</v>
      </c>
      <c r="AJ346" s="879">
        <v>15.8</v>
      </c>
      <c r="AK346" s="879">
        <v>15</v>
      </c>
      <c r="AL346" s="892">
        <v>1720</v>
      </c>
      <c r="AM346" s="886">
        <v>2.7</v>
      </c>
      <c r="AN346" s="879">
        <v>0.15</v>
      </c>
      <c r="AO346" s="753" t="str">
        <f>IF(U346="n/a","n/a",IF(AA346&lt;0,"n/a",IF(AA346="n/a","n/a",J346+U346-AA346)))</f>
        <v>n/a</v>
      </c>
      <c r="AP346" s="754" t="str">
        <f>IF(U346="n/a","n/a",J346+U346)</f>
        <v>n/a</v>
      </c>
      <c r="AQ346" s="902">
        <f>IF(OR(AC346&lt;0.01,AF346="n/a"),"n/a",(I346/SQRT(22.5*AC346*(I346/AF346))-1)*100)</f>
        <v>-50.141933735316769</v>
      </c>
      <c r="AR346" s="663">
        <f>INDEX(Historical!$C$7:$C$1279,MATCH(B346,Historical!$B$7:$B$1301,0))*IF(AH346="n/a",1.03,IF(AH346&lt;0,1.01,IF(AH346&gt;10,1.1,(1+AH346/100))))</f>
        <v>0.35200000000000004</v>
      </c>
      <c r="AS346" s="900">
        <f>IF($AI346="n/a",1.03*AR346,IF($AI346&lt;0,1.01*AR346,IF($AI346&gt;10,1.1*AR346,(1+$AI346/100)*AR346)))</f>
        <v>0.35552000000000006</v>
      </c>
      <c r="AT346" s="900">
        <f>IF($AK346="n/a",1.03*AS346,IF($AK346&lt;0,1.01*AS346,IF($AK346&gt;10,1.1*AS346,(1+$AK346/100)*AS346)))</f>
        <v>0.39107200000000009</v>
      </c>
      <c r="AU346" s="900">
        <f>IF($AK346="n/a",1.03*AT346,IF($AK346&lt;0,1.01*AT346,IF($AK346&gt;10,1.1*AT346,(1+$AK346/100)*AT346)))</f>
        <v>0.43017920000000015</v>
      </c>
      <c r="AV346" s="900">
        <f>IF($AK346="n/a",1.03*AU346,IF($AK346&lt;0,1.01*AU346,IF($AK346&gt;10,1.1*AU346,(1+$AK346/100)*AU346)))</f>
        <v>0.47319712000000019</v>
      </c>
      <c r="AW346" s="663">
        <f>SUM(AR346:AV346)</f>
        <v>2.0019683200000005</v>
      </c>
      <c r="AX346" s="761">
        <f>AW346/I346*100</f>
        <v>10.850776802168024</v>
      </c>
      <c r="AY346" s="948">
        <v>1.26</v>
      </c>
      <c r="AZ346" s="886">
        <v>66.97</v>
      </c>
      <c r="BA346" s="886">
        <v>-29.79</v>
      </c>
      <c r="BB346" s="886">
        <v>4.95</v>
      </c>
      <c r="BC346" s="886">
        <v>-12.86</v>
      </c>
      <c r="BE346" s="635">
        <v>2016</v>
      </c>
      <c r="BF346" s="912">
        <f>IF(BE346&gt;2008,0,IF(BE346&gt;2001,1,IF(BE346&gt;1990,2,IF(BE346&gt;1980,3,IF(BE346&gt;1973,4,IF(BE346&gt;1970,5,IF(BE346&gt;1960,6,IF(BE346&gt;1958,7,IF(BE346&gt;1953,8,9)))))))))</f>
        <v>0</v>
      </c>
      <c r="BG346" s="896">
        <v>1.6</v>
      </c>
    </row>
    <row r="347" spans="1:59" ht="11.25" customHeight="1" x14ac:dyDescent="0.2">
      <c r="A347" s="885" t="s">
        <v>625</v>
      </c>
      <c r="B347" s="890" t="s">
        <v>626</v>
      </c>
      <c r="C347" s="946" t="s">
        <v>112</v>
      </c>
      <c r="D347" s="946" t="s">
        <v>4369</v>
      </c>
      <c r="E347" s="746">
        <v>12</v>
      </c>
      <c r="F347" s="1185">
        <v>288</v>
      </c>
      <c r="G347" s="1143" t="s">
        <v>37</v>
      </c>
      <c r="H347" s="1143" t="s">
        <v>37</v>
      </c>
      <c r="I347" s="888">
        <v>125.36</v>
      </c>
      <c r="J347" s="663">
        <f>(M347/I347)*100</f>
        <v>2.9036375239310788</v>
      </c>
      <c r="K347" s="891">
        <v>0.91</v>
      </c>
      <c r="L347" s="901">
        <v>4</v>
      </c>
      <c r="M347" s="654">
        <f>K347*L347</f>
        <v>3.64</v>
      </c>
      <c r="N347" s="884" t="s">
        <v>148</v>
      </c>
      <c r="O347" s="747">
        <v>0.84</v>
      </c>
      <c r="P347" s="875">
        <v>43796</v>
      </c>
      <c r="Q347" s="875">
        <v>43815</v>
      </c>
      <c r="R347" s="654">
        <f>(K347-O347)/O347*100</f>
        <v>8.333333333333341</v>
      </c>
      <c r="S347" s="714">
        <f>IF(INDEX(Historical!$D$7:$D$1277,MATCH(B347,Historical!$B$7:$B$1301,0))=0,"n/a",(INDEX(Historical!$C$7:$C$1279,MATCH(B347,Historical!$B$7:$B$1301,0))/INDEX(Historical!$D$7:$D$1277,MATCH(B347,Historical!$B$7:$B$1301,0))-1)*100)</f>
        <v>8.8888888888889017</v>
      </c>
      <c r="T347" s="714">
        <f>IF(INDEX(Historical!$F$7:$F$1270,MATCH(B347,Historical!$B$7:$B$1301,0))=0,"n/a",((INDEX(Historical!$C$7:$C$1279,MATCH(B347,Historical!$B$7:$B$1301,0))/INDEX(Historical!$F$7:$F$1270,MATCH(B347,Historical!$B$7:$B$1301,0)))^(1/3)-1)*100)</f>
        <v>9.8157887721507908</v>
      </c>
      <c r="U347" s="714">
        <f>IF(INDEX(Historical!$H$7:$H$1270,MATCH(B347,Historical!$B$7:$B$1301,0))=0,"n/a",((INDEX(Historical!$C$7:$C$1279,MATCH(B347,Historical!$B$7:$B$1301,0))/INDEX(Historical!$H$7:$H$1270,MATCH(B347,Historical!$B$7:$B$1301,0)))^(1/5)-1)*100)</f>
        <v>10.735119825473127</v>
      </c>
      <c r="V347" s="714">
        <f>IF(INDEX(Historical!$O$7:$O$1270,MATCH(B347,Historical!$B$7:$B$1301,0))=0,"n/a",((INDEX(Historical!$C$7:$C$1279,MATCH(B347,Historical!$B$7:$B$1301,0))/INDEX(Historical!$O$7:$O$1270,MATCH(B347,Historical!$B$7:$B$1301,0)))^(1/10)-1)*100)</f>
        <v>9.3746329125196972</v>
      </c>
      <c r="W347" s="715">
        <f>IF(OR(U347&lt;=0,U347="n/a",V347&lt;=0,V347="n/a"),"n/a",U347/V347)</f>
        <v>1.1451242865346245</v>
      </c>
      <c r="X347" s="716">
        <f>IF(OR(AJ347&lt;=0,AJ347="n/a",U347&lt;=0,U347="n/a"),"n/a",U347/AJ347)</f>
        <v>1.819511834825954</v>
      </c>
      <c r="Y347" s="890"/>
      <c r="Z347" s="663">
        <f>IF(OR(AC347&lt;0.01,AC347="n/a"),"n/a",M347/AC347*100)</f>
        <v>49.45652173913043</v>
      </c>
      <c r="AA347" s="900">
        <f>IF(OR(AC347&lt;0.01,AC347="n/a"),"n/a",I347/AC347)</f>
        <v>17.032608695652172</v>
      </c>
      <c r="AB347" s="901">
        <v>12</v>
      </c>
      <c r="AC347" s="879">
        <v>7.36</v>
      </c>
      <c r="AD347" s="879">
        <v>1.66</v>
      </c>
      <c r="AE347" s="879">
        <v>1.45</v>
      </c>
      <c r="AF347" s="879">
        <v>3.46</v>
      </c>
      <c r="AG347" s="879">
        <v>21.2</v>
      </c>
      <c r="AH347" s="879">
        <v>13.600000000000001</v>
      </c>
      <c r="AI347" s="879">
        <v>15.559999999999999</v>
      </c>
      <c r="AJ347" s="879">
        <v>5.8999999999999995</v>
      </c>
      <c r="AK347" s="879">
        <v>10</v>
      </c>
      <c r="AL347" s="892">
        <v>6680</v>
      </c>
      <c r="AM347" s="886">
        <v>0.6</v>
      </c>
      <c r="AN347" s="879">
        <v>0.89</v>
      </c>
      <c r="AO347" s="753">
        <f>IF(U347="n/a","n/a",IF(AA347&lt;0,"n/a",IF(AA347="n/a","n/a",J347+U347-AA347)))</f>
        <v>-3.3938513462479669</v>
      </c>
      <c r="AP347" s="754">
        <f>IF(U347="n/a","n/a",J347+U347)</f>
        <v>13.638757349404205</v>
      </c>
      <c r="AQ347" s="902">
        <f>IF(OR(AC347&lt;0.01,AF347="n/a"),"n/a",(I347/SQRT(22.5*AC347*(I347/AF347))-1)*100)</f>
        <v>61.840560891756844</v>
      </c>
      <c r="AR347" s="663">
        <f>INDEX(Historical!$C$7:$C$1279,MATCH(B347,Historical!$B$7:$B$1301,0))*IF(AH347="n/a",1.03,IF(AH347&lt;0,1.01,IF(AH347&gt;10,1.1,(1+AH347/100))))</f>
        <v>3.7730000000000006</v>
      </c>
      <c r="AS347" s="900">
        <f>IF($AI347="n/a",1.03*AR347,IF($AI347&lt;0,1.01*AR347,IF($AI347&gt;10,1.1*AR347,(1+$AI347/100)*AR347)))</f>
        <v>4.1503000000000005</v>
      </c>
      <c r="AT347" s="900">
        <f>IF($AK347="n/a",1.03*AS347,IF($AK347&lt;0,1.01*AS347,IF($AK347&gt;10,1.1*AS347,(1+$AK347/100)*AS347)))</f>
        <v>4.5653300000000012</v>
      </c>
      <c r="AU347" s="900">
        <f>IF($AK347="n/a",1.03*AT347,IF($AK347&lt;0,1.01*AT347,IF($AK347&gt;10,1.1*AT347,(1+$AK347/100)*AT347)))</f>
        <v>5.0218630000000015</v>
      </c>
      <c r="AV347" s="900">
        <f>IF($AK347="n/a",1.03*AU347,IF($AK347&lt;0,1.01*AU347,IF($AK347&gt;10,1.1*AU347,(1+$AK347/100)*AU347)))</f>
        <v>5.5240493000000024</v>
      </c>
      <c r="AW347" s="663">
        <f>SUM(AR347:AV347)</f>
        <v>23.034542300000005</v>
      </c>
      <c r="AX347" s="761">
        <f>AW347/I347*100</f>
        <v>18.374714661774092</v>
      </c>
      <c r="AY347" s="948">
        <v>1.28</v>
      </c>
      <c r="AZ347" s="886">
        <v>46.410000000000004</v>
      </c>
      <c r="BA347" s="886">
        <v>-19.12</v>
      </c>
      <c r="BB347" s="886">
        <v>2.08</v>
      </c>
      <c r="BC347" s="886">
        <v>-5.82</v>
      </c>
      <c r="BE347" s="635">
        <v>2009</v>
      </c>
      <c r="BF347" s="912">
        <f>IF(BE347&gt;2008,0,IF(BE347&gt;2001,1,IF(BE347&gt;1990,2,IF(BE347&gt;1980,3,IF(BE347&gt;1973,4,IF(BE347&gt;1970,5,IF(BE347&gt;1960,6,IF(BE347&gt;1958,7,IF(BE347&gt;1953,8,9)))))))))</f>
        <v>0</v>
      </c>
      <c r="BG347" s="896">
        <v>8.1</v>
      </c>
    </row>
    <row r="348" spans="1:59" ht="11.25" customHeight="1" x14ac:dyDescent="0.2">
      <c r="A348" s="877" t="s">
        <v>1305</v>
      </c>
      <c r="B348" s="889" t="s">
        <v>1306</v>
      </c>
      <c r="C348" s="946" t="s">
        <v>153</v>
      </c>
      <c r="D348" s="946" t="s">
        <v>4327</v>
      </c>
      <c r="E348" s="746">
        <v>10</v>
      </c>
      <c r="F348" s="1185">
        <v>404</v>
      </c>
      <c r="G348" s="1157" t="s">
        <v>106</v>
      </c>
      <c r="H348" s="1157" t="s">
        <v>106</v>
      </c>
      <c r="I348" s="888">
        <v>387.75</v>
      </c>
      <c r="J348" s="663">
        <f>(M348/I348)*100</f>
        <v>0.64474532559638942</v>
      </c>
      <c r="K348" s="891">
        <v>0.625</v>
      </c>
      <c r="L348" s="901">
        <v>4</v>
      </c>
      <c r="M348" s="654">
        <f>K348*L348</f>
        <v>2.5</v>
      </c>
      <c r="N348" s="884" t="s">
        <v>4062</v>
      </c>
      <c r="O348" s="747">
        <v>0.55000000000000004</v>
      </c>
      <c r="P348" s="875">
        <v>43920</v>
      </c>
      <c r="Q348" s="875">
        <v>43945</v>
      </c>
      <c r="R348" s="654">
        <f>(K348-O348)/O348*100</f>
        <v>13.636363636363628</v>
      </c>
      <c r="S348" s="714">
        <f>IF(INDEX(Historical!$D$7:$D$1277,MATCH(B348,Historical!$B$7:$B$1301,0))=0,"n/a",(INDEX(Historical!$C$7:$C$1279,MATCH(B348,Historical!$B$7:$B$1301,0))/INDEX(Historical!$D$7:$D$1277,MATCH(B348,Historical!$B$7:$B$1301,0))-1)*100)</f>
        <v>13.157894736842103</v>
      </c>
      <c r="T348" s="714">
        <f>IF(INDEX(Historical!$F$7:$F$1270,MATCH(B348,Historical!$B$7:$B$1301,0))=0,"n/a",((INDEX(Historical!$C$7:$C$1279,MATCH(B348,Historical!$B$7:$B$1301,0))/INDEX(Historical!$F$7:$F$1270,MATCH(B348,Historical!$B$7:$B$1301,0)))^(1/3)-1)*100)</f>
        <v>22.836327477434494</v>
      </c>
      <c r="U348" s="714">
        <f>IF(INDEX(Historical!$H$7:$H$1270,MATCH(B348,Historical!$B$7:$B$1301,0))=0,"n/a",((INDEX(Historical!$C$7:$C$1279,MATCH(B348,Historical!$B$7:$B$1301,0))/INDEX(Historical!$H$7:$H$1270,MATCH(B348,Historical!$B$7:$B$1301,0)))^(1/5)-1)*100)</f>
        <v>14.342887420949847</v>
      </c>
      <c r="V348" s="714" t="str">
        <f>IF(INDEX(Historical!$O$7:$O$1270,MATCH(B348,Historical!$B$7:$B$1301,0))=0,"n/a",((INDEX(Historical!$C$7:$C$1279,MATCH(B348,Historical!$B$7:$B$1301,0))/INDEX(Historical!$O$7:$O$1270,MATCH(B348,Historical!$B$7:$B$1301,0)))^(1/10)-1)*100)</f>
        <v>n/a</v>
      </c>
      <c r="W348" s="715" t="str">
        <f>IF(OR(U348&lt;=0,U348="n/a",V348&lt;=0,V348="n/a"),"n/a",U348/V348)</f>
        <v>n/a</v>
      </c>
      <c r="X348" s="716">
        <f>IF(OR(AJ348&lt;=0,AJ348="n/a",U348&lt;=0,U348="n/a"),"n/a",U348/AJ348)</f>
        <v>0.64607600995269587</v>
      </c>
      <c r="Y348" s="676"/>
      <c r="Z348" s="663">
        <f>IF(OR(AC348&lt;0.01,AC348="n/a"),"n/a",M348/AC348*100)</f>
        <v>12.833675564681723</v>
      </c>
      <c r="AA348" s="900">
        <f>IF(OR(AC348&lt;0.01,AC348="n/a"),"n/a",I348/AC348)</f>
        <v>19.905030800821354</v>
      </c>
      <c r="AB348" s="901">
        <v>12</v>
      </c>
      <c r="AC348" s="879">
        <v>19.48</v>
      </c>
      <c r="AD348" s="879">
        <v>1.67</v>
      </c>
      <c r="AE348" s="879">
        <v>0.74</v>
      </c>
      <c r="AF348" s="879">
        <v>4.0599999999999996</v>
      </c>
      <c r="AG348" s="879">
        <v>21.8</v>
      </c>
      <c r="AH348" s="879">
        <v>61.5</v>
      </c>
      <c r="AI348" s="879">
        <v>17.299999999999997</v>
      </c>
      <c r="AJ348" s="879">
        <v>22.2</v>
      </c>
      <c r="AK348" s="879">
        <v>11.66</v>
      </c>
      <c r="AL348" s="892">
        <v>50350</v>
      </c>
      <c r="AM348" s="886">
        <v>0.2</v>
      </c>
      <c r="AN348" s="879">
        <v>0.66</v>
      </c>
      <c r="AO348" s="753">
        <f>IF(U348="n/a","n/a",IF(AA348&lt;0,"n/a",IF(AA348="n/a","n/a",J348+U348-AA348)))</f>
        <v>-4.9173980542751181</v>
      </c>
      <c r="AP348" s="754">
        <f>IF(U348="n/a","n/a",J348+U348)</f>
        <v>14.987632746546236</v>
      </c>
      <c r="AQ348" s="902">
        <f>IF(OR(AC348&lt;0.01,AF348="n/a"),"n/a",(I348/SQRT(22.5*AC348*(I348/AF348))-1)*100)</f>
        <v>89.519187010280405</v>
      </c>
      <c r="AR348" s="663">
        <f>INDEX(Historical!$C$7:$C$1279,MATCH(B348,Historical!$B$7:$B$1301,0))*IF(AH348="n/a",1.03,IF(AH348&lt;0,1.01,IF(AH348&gt;10,1.1,(1+AH348/100))))</f>
        <v>2.3650000000000002</v>
      </c>
      <c r="AS348" s="900">
        <f>IF($AI348="n/a",1.03*AR348,IF($AI348&lt;0,1.01*AR348,IF($AI348&gt;10,1.1*AR348,(1+$AI348/100)*AR348)))</f>
        <v>2.6015000000000006</v>
      </c>
      <c r="AT348" s="900">
        <f>IF($AK348="n/a",1.03*AS348,IF($AK348&lt;0,1.01*AS348,IF($AK348&gt;10,1.1*AS348,(1+$AK348/100)*AS348)))</f>
        <v>2.8616500000000009</v>
      </c>
      <c r="AU348" s="900">
        <f>IF($AK348="n/a",1.03*AT348,IF($AK348&lt;0,1.01*AT348,IF($AK348&gt;10,1.1*AT348,(1+$AK348/100)*AT348)))</f>
        <v>3.1478150000000014</v>
      </c>
      <c r="AV348" s="900">
        <f>IF($AK348="n/a",1.03*AU348,IF($AK348&lt;0,1.01*AU348,IF($AK348&gt;10,1.1*AU348,(1+$AK348/100)*AU348)))</f>
        <v>3.4625965000000019</v>
      </c>
      <c r="AW348" s="663">
        <f>SUM(AR348:AV348)</f>
        <v>14.438561500000004</v>
      </c>
      <c r="AX348" s="761">
        <f>AW348/I348*100</f>
        <v>3.7236780141843986</v>
      </c>
      <c r="AY348" s="948">
        <v>0.87</v>
      </c>
      <c r="AZ348" s="886">
        <v>86.19</v>
      </c>
      <c r="BA348" s="886">
        <v>-6.05</v>
      </c>
      <c r="BB348" s="886">
        <v>1.18</v>
      </c>
      <c r="BC348" s="886">
        <v>14.64</v>
      </c>
      <c r="BE348" s="635">
        <v>2011</v>
      </c>
      <c r="BF348" s="912">
        <f>IF(BE348&gt;2008,0,IF(BE348&gt;2001,1,IF(BE348&gt;1990,2,IF(BE348&gt;1980,3,IF(BE348&gt;1973,4,IF(BE348&gt;1970,5,IF(BE348&gt;1960,6,IF(BE348&gt;1958,7,IF(BE348&gt;1953,8,9)))))))))</f>
        <v>0</v>
      </c>
      <c r="BG348" s="896">
        <v>8.6</v>
      </c>
    </row>
    <row r="349" spans="1:59" ht="11.25" customHeight="1" x14ac:dyDescent="0.2">
      <c r="A349" s="885" t="s">
        <v>1311</v>
      </c>
      <c r="B349" s="889" t="s">
        <v>1312</v>
      </c>
      <c r="C349" s="946" t="s">
        <v>112</v>
      </c>
      <c r="D349" s="946" t="s">
        <v>211</v>
      </c>
      <c r="E349" s="746">
        <v>8</v>
      </c>
      <c r="F349" s="1185">
        <v>580</v>
      </c>
      <c r="G349" s="1182" t="s">
        <v>106</v>
      </c>
      <c r="H349" s="1182" t="s">
        <v>106</v>
      </c>
      <c r="I349" s="888">
        <v>27.97</v>
      </c>
      <c r="J349" s="663">
        <f>(M349/I349)*100</f>
        <v>1.8591347872720776</v>
      </c>
      <c r="K349" s="891">
        <v>0.13</v>
      </c>
      <c r="L349" s="901">
        <v>4</v>
      </c>
      <c r="M349" s="654">
        <f>K349*L349</f>
        <v>0.52</v>
      </c>
      <c r="N349" s="884" t="s">
        <v>218</v>
      </c>
      <c r="O349" s="747">
        <v>0.12</v>
      </c>
      <c r="P349" s="875">
        <v>43917</v>
      </c>
      <c r="Q349" s="875">
        <v>43934</v>
      </c>
      <c r="R349" s="654">
        <f>(K349-O349)/O349*100</f>
        <v>8.333333333333341</v>
      </c>
      <c r="S349" s="714">
        <f>IF(INDEX(Historical!$D$7:$D$1277,MATCH(B349,Historical!$B$7:$B$1301,0))=0,"n/a",(INDEX(Historical!$C$7:$C$1279,MATCH(B349,Historical!$B$7:$B$1301,0))/INDEX(Historical!$D$7:$D$1277,MATCH(B349,Historical!$B$7:$B$1301,0))-1)*100)</f>
        <v>9.302325581395344</v>
      </c>
      <c r="T349" s="714">
        <f>IF(INDEX(Historical!$F$7:$F$1270,MATCH(B349,Historical!$B$7:$B$1301,0))=0,"n/a",((INDEX(Historical!$C$7:$C$1279,MATCH(B349,Historical!$B$7:$B$1301,0))/INDEX(Historical!$F$7:$F$1270,MATCH(B349,Historical!$B$7:$B$1301,0)))^(1/3)-1)*100)</f>
        <v>10.325677865290107</v>
      </c>
      <c r="U349" s="714">
        <f>IF(INDEX(Historical!$H$7:$H$1270,MATCH(B349,Historical!$B$7:$B$1301,0))=0,"n/a",((INDEX(Historical!$C$7:$C$1279,MATCH(B349,Historical!$B$7:$B$1301,0))/INDEX(Historical!$H$7:$H$1270,MATCH(B349,Historical!$B$7:$B$1301,0)))^(1/5)-1)*100)</f>
        <v>12.570579552275095</v>
      </c>
      <c r="V349" s="714" t="str">
        <f>IF(INDEX(Historical!$O$7:$O$1270,MATCH(B349,Historical!$B$7:$B$1301,0))=0,"n/a",((INDEX(Historical!$C$7:$C$1279,MATCH(B349,Historical!$B$7:$B$1301,0))/INDEX(Historical!$O$7:$O$1270,MATCH(B349,Historical!$B$7:$B$1301,0)))^(1/10)-1)*100)</f>
        <v>n/a</v>
      </c>
      <c r="W349" s="715" t="str">
        <f>IF(OR(U349&lt;=0,U349="n/a",V349&lt;=0,V349="n/a"),"n/a",U349/V349)</f>
        <v>n/a</v>
      </c>
      <c r="X349" s="716">
        <f>IF(OR(AJ349&lt;=0,AJ349="n/a",U349&lt;=0,U349="n/a"),"n/a",U349/AJ349)</f>
        <v>6.616094501197419</v>
      </c>
      <c r="Y349" s="676"/>
      <c r="Z349" s="663">
        <f>IF(OR(AC349&lt;0.01,AC349="n/a"),"n/a",M349/AC349*100)</f>
        <v>472.72727272727275</v>
      </c>
      <c r="AA349" s="900">
        <f>IF(OR(AC349&lt;0.01,AC349="n/a"),"n/a",I349/AC349)</f>
        <v>254.27272727272725</v>
      </c>
      <c r="AB349" s="901">
        <v>6</v>
      </c>
      <c r="AC349" s="879">
        <v>0.11</v>
      </c>
      <c r="AD349" s="879" t="s">
        <v>136</v>
      </c>
      <c r="AE349" s="879">
        <v>1.01</v>
      </c>
      <c r="AF349" s="879">
        <v>0.83</v>
      </c>
      <c r="AG349" s="879">
        <v>0.3</v>
      </c>
      <c r="AH349" s="879">
        <v>-28.7</v>
      </c>
      <c r="AI349" s="879" t="s">
        <v>136</v>
      </c>
      <c r="AJ349" s="879">
        <v>1.9</v>
      </c>
      <c r="AK349" s="879" t="s">
        <v>136</v>
      </c>
      <c r="AL349" s="892">
        <v>200.43</v>
      </c>
      <c r="AM349" s="886">
        <v>4.8</v>
      </c>
      <c r="AN349" s="879">
        <v>0</v>
      </c>
      <c r="AO349" s="753">
        <f>IF(U349="n/a","n/a",IF(AA349&lt;0,"n/a",IF(AA349="n/a","n/a",J349+U349-AA349)))</f>
        <v>-239.84301293318009</v>
      </c>
      <c r="AP349" s="754">
        <f>IF(U349="n/a","n/a",J349+U349)</f>
        <v>14.429714339547173</v>
      </c>
      <c r="AQ349" s="902">
        <f>IF(OR(AC349&lt;0.01,AF349="n/a"),"n/a",(I349/SQRT(22.5*AC349*(I349/AF349))-1)*100)</f>
        <v>206.26521813353835</v>
      </c>
      <c r="AR349" s="663">
        <f>INDEX(Historical!$C$7:$C$1279,MATCH(B349,Historical!$B$7:$B$1301,0))*IF(AH349="n/a",1.03,IF(AH349&lt;0,1.01,IF(AH349&gt;10,1.1,(1+AH349/100))))</f>
        <v>0.47469999999999996</v>
      </c>
      <c r="AS349" s="900">
        <f>IF($AI349="n/a",1.03*AR349,IF($AI349&lt;0,1.01*AR349,IF($AI349&gt;10,1.1*AR349,(1+$AI349/100)*AR349)))</f>
        <v>0.48894099999999996</v>
      </c>
      <c r="AT349" s="900">
        <f>IF($AK349="n/a",1.03*AS349,IF($AK349&lt;0,1.01*AS349,IF($AK349&gt;10,1.1*AS349,(1+$AK349/100)*AS349)))</f>
        <v>0.50360923000000002</v>
      </c>
      <c r="AU349" s="900">
        <f>IF($AK349="n/a",1.03*AT349,IF($AK349&lt;0,1.01*AT349,IF($AK349&gt;10,1.1*AT349,(1+$AK349/100)*AT349)))</f>
        <v>0.51871750690000007</v>
      </c>
      <c r="AV349" s="900">
        <f>IF($AK349="n/a",1.03*AU349,IF($AK349&lt;0,1.01*AU349,IF($AK349&gt;10,1.1*AU349,(1+$AK349/100)*AU349)))</f>
        <v>0.53427903210700012</v>
      </c>
      <c r="AW349" s="663">
        <f>SUM(AR349:AV349)</f>
        <v>2.5202467690070001</v>
      </c>
      <c r="AX349" s="761">
        <f>AW349/I349*100</f>
        <v>9.0105354630210943</v>
      </c>
      <c r="AY349" s="948">
        <v>0.79</v>
      </c>
      <c r="AZ349" s="886">
        <v>37.18</v>
      </c>
      <c r="BA349" s="886">
        <v>-28.970000000000002</v>
      </c>
      <c r="BB349" s="886">
        <v>-6.02</v>
      </c>
      <c r="BC349" s="886">
        <v>-11.43</v>
      </c>
      <c r="BE349" s="635">
        <v>2013</v>
      </c>
      <c r="BF349" s="912">
        <f>IF(BE349&gt;2008,0,IF(BE349&gt;2001,1,IF(BE349&gt;1990,2,IF(BE349&gt;1980,3,IF(BE349&gt;1973,4,IF(BE349&gt;1970,5,IF(BE349&gt;1960,6,IF(BE349&gt;1958,7,IF(BE349&gt;1953,8,9)))))))))</f>
        <v>0</v>
      </c>
      <c r="BG349" s="896">
        <v>0.3</v>
      </c>
    </row>
    <row r="350" spans="1:59" ht="11.25" customHeight="1" x14ac:dyDescent="0.2">
      <c r="A350" s="885" t="s">
        <v>4189</v>
      </c>
      <c r="B350" s="889" t="s">
        <v>4190</v>
      </c>
      <c r="C350" s="946" t="s">
        <v>108</v>
      </c>
      <c r="D350" s="946" t="s">
        <v>4345</v>
      </c>
      <c r="E350" s="746">
        <v>8</v>
      </c>
      <c r="F350" s="1185">
        <v>516</v>
      </c>
      <c r="G350" s="1197" t="s">
        <v>37</v>
      </c>
      <c r="H350" s="1197" t="s">
        <v>37</v>
      </c>
      <c r="I350" s="888">
        <v>19.690000000000001</v>
      </c>
      <c r="J350" s="663">
        <f>(M350/I350)*100</f>
        <v>2.4377856780091416</v>
      </c>
      <c r="K350" s="891">
        <v>0.12</v>
      </c>
      <c r="L350" s="901">
        <v>4</v>
      </c>
      <c r="M350" s="654">
        <f>K350*L350</f>
        <v>0.48</v>
      </c>
      <c r="N350" s="884" t="s">
        <v>145</v>
      </c>
      <c r="O350" s="747">
        <v>0.1</v>
      </c>
      <c r="P350" s="1200">
        <v>43630</v>
      </c>
      <c r="Q350" s="1200">
        <v>43647</v>
      </c>
      <c r="R350" s="654">
        <f>(K350-O350)/O350*100</f>
        <v>19.999999999999989</v>
      </c>
      <c r="S350" s="714">
        <f>IF(INDEX(Historical!$D$7:$D$1277,MATCH(B350,Historical!$B$7:$B$1301,0))=0,"n/a",(INDEX(Historical!$C$7:$C$1279,MATCH(B350,Historical!$B$7:$B$1301,0))/INDEX(Historical!$D$7:$D$1277,MATCH(B350,Historical!$B$7:$B$1301,0))-1)*100)</f>
        <v>29.411764705882337</v>
      </c>
      <c r="T350" s="714">
        <f>IF(INDEX(Historical!$F$7:$F$1270,MATCH(B350,Historical!$B$7:$B$1301,0))=0,"n/a",((INDEX(Historical!$C$7:$C$1279,MATCH(B350,Historical!$B$7:$B$1301,0))/INDEX(Historical!$F$7:$F$1270,MATCH(B350,Historical!$B$7:$B$1301,0)))^(1/3)-1)*100)</f>
        <v>30.059144685138683</v>
      </c>
      <c r="U350" s="714">
        <f>IF(INDEX(Historical!$H$7:$H$1270,MATCH(B350,Historical!$B$7:$B$1301,0))=0,"n/a",((INDEX(Historical!$C$7:$C$1279,MATCH(B350,Historical!$B$7:$B$1301,0))/INDEX(Historical!$H$7:$H$1270,MATCH(B350,Historical!$B$7:$B$1301,0)))^(1/5)-1)*100)</f>
        <v>19.653676552950429</v>
      </c>
      <c r="V350" s="714">
        <f>IF(INDEX(Historical!$O$7:$O$1270,MATCH(B350,Historical!$B$7:$B$1301,0))=0,"n/a",((INDEX(Historical!$C$7:$C$1279,MATCH(B350,Historical!$B$7:$B$1301,0))/INDEX(Historical!$O$7:$O$1270,MATCH(B350,Historical!$B$7:$B$1301,0)))^(1/10)-1)*100)</f>
        <v>-0.67430279167030038</v>
      </c>
      <c r="W350" s="715" t="str">
        <f>IF(OR(U350&lt;=0,U350="n/a",V350&lt;=0,V350="n/a"),"n/a",U350/V350)</f>
        <v>n/a</v>
      </c>
      <c r="X350" s="716">
        <f>IF(OR(AJ350&lt;=0,AJ350="n/a",U350&lt;=0,U350="n/a"),"n/a",U350/AJ350)</f>
        <v>1.1983949117652699</v>
      </c>
      <c r="Y350" s="686"/>
      <c r="Z350" s="663">
        <f>IF(OR(AC350&lt;0.01,AC350="n/a"),"n/a",M350/AC350*100)</f>
        <v>25.396825396825395</v>
      </c>
      <c r="AA350" s="900">
        <f>IF(OR(AC350&lt;0.01,AC350="n/a"),"n/a",I350/AC350)</f>
        <v>10.417989417989419</v>
      </c>
      <c r="AB350" s="901">
        <v>12</v>
      </c>
      <c r="AC350" s="879">
        <v>1.89</v>
      </c>
      <c r="AD350" s="879" t="s">
        <v>136</v>
      </c>
      <c r="AE350" s="879">
        <v>1.96</v>
      </c>
      <c r="AF350" s="879">
        <v>1.07</v>
      </c>
      <c r="AG350" s="879">
        <v>10.9</v>
      </c>
      <c r="AH350" s="879">
        <v>57.499999999999993</v>
      </c>
      <c r="AI350" s="879" t="s">
        <v>136</v>
      </c>
      <c r="AJ350" s="879">
        <v>16.400000000000002</v>
      </c>
      <c r="AK350" s="879" t="s">
        <v>136</v>
      </c>
      <c r="AL350" s="892">
        <v>125.32</v>
      </c>
      <c r="AM350" s="886">
        <v>1.0999999999999999</v>
      </c>
      <c r="AN350" s="879">
        <v>0.42</v>
      </c>
      <c r="AO350" s="753">
        <f>IF(U350="n/a","n/a",IF(AA350&lt;0,"n/a",IF(AA350="n/a","n/a",J350+U350-AA350)))</f>
        <v>11.673472812970152</v>
      </c>
      <c r="AP350" s="754">
        <f>IF(U350="n/a","n/a",J350+U350)</f>
        <v>22.091462230959571</v>
      </c>
      <c r="AQ350" s="902">
        <f>IF(OR(AC350&lt;0.01,AF350="n/a"),"n/a",(I350/SQRT(22.5*AC350*(I350/AF350))-1)*100)</f>
        <v>-29.612978856582817</v>
      </c>
      <c r="AR350" s="663">
        <f>INDEX(Historical!$C$7:$C$1279,MATCH(B350,Historical!$B$7:$B$1301,0))*IF(AH350="n/a",1.03,IF(AH350&lt;0,1.01,IF(AH350&gt;10,1.1,(1+AH350/100))))</f>
        <v>0.48400000000000004</v>
      </c>
      <c r="AS350" s="900">
        <f>IF($AI350="n/a",1.03*AR350,IF($AI350&lt;0,1.01*AR350,IF($AI350&gt;10,1.1*AR350,(1+$AI350/100)*AR350)))</f>
        <v>0.49852000000000007</v>
      </c>
      <c r="AT350" s="900">
        <f>IF($AK350="n/a",1.03*AS350,IF($AK350&lt;0,1.01*AS350,IF($AK350&gt;10,1.1*AS350,(1+$AK350/100)*AS350)))</f>
        <v>0.51347560000000014</v>
      </c>
      <c r="AU350" s="900">
        <f>IF($AK350="n/a",1.03*AT350,IF($AK350&lt;0,1.01*AT350,IF($AK350&gt;10,1.1*AT350,(1+$AK350/100)*AT350)))</f>
        <v>0.5288798680000002</v>
      </c>
      <c r="AV350" s="900">
        <f>IF($AK350="n/a",1.03*AU350,IF($AK350&lt;0,1.01*AU350,IF($AK350&gt;10,1.1*AU350,(1+$AK350/100)*AU350)))</f>
        <v>0.54474626404000026</v>
      </c>
      <c r="AW350" s="663">
        <f>SUM(AR350:AV350)</f>
        <v>2.5696217320400008</v>
      </c>
      <c r="AX350" s="761">
        <f>AW350/I350*100</f>
        <v>13.050389700558663</v>
      </c>
      <c r="AY350" s="948">
        <v>0.43</v>
      </c>
      <c r="AZ350" s="886">
        <v>52.25</v>
      </c>
      <c r="BA350" s="886">
        <v>-26.21</v>
      </c>
      <c r="BB350" s="886">
        <v>11.28</v>
      </c>
      <c r="BC350" s="886">
        <v>-6.09</v>
      </c>
      <c r="BE350" s="635">
        <v>2012</v>
      </c>
      <c r="BF350" s="912">
        <f>IF(BE350&gt;2008,0,IF(BE350&gt;2001,1,IF(BE350&gt;1990,2,IF(BE350&gt;1980,3,IF(BE350&gt;1973,4,IF(BE350&gt;1970,5,IF(BE350&gt;1960,6,IF(BE350&gt;1958,7,IF(BE350&gt;1953,8,9)))))))))</f>
        <v>0</v>
      </c>
      <c r="BG350" s="896">
        <v>0.8</v>
      </c>
    </row>
    <row r="351" spans="1:59" ht="11.25" customHeight="1" x14ac:dyDescent="0.2">
      <c r="A351" s="885" t="s">
        <v>608</v>
      </c>
      <c r="B351" s="889" t="s">
        <v>609</v>
      </c>
      <c r="C351" s="946" t="s">
        <v>123</v>
      </c>
      <c r="D351" s="946" t="s">
        <v>4180</v>
      </c>
      <c r="E351" s="746">
        <v>16</v>
      </c>
      <c r="F351" s="1185">
        <v>237</v>
      </c>
      <c r="G351" s="1185" t="s">
        <v>37</v>
      </c>
      <c r="H351" s="1185" t="s">
        <v>37</v>
      </c>
      <c r="I351" s="888">
        <v>42.58</v>
      </c>
      <c r="J351" s="663">
        <f>(M351/I351)*100</f>
        <v>2.1841240018788168</v>
      </c>
      <c r="K351" s="891">
        <v>0.23250000000000001</v>
      </c>
      <c r="L351" s="901">
        <v>4</v>
      </c>
      <c r="M351" s="654">
        <f>K351*L351</f>
        <v>0.93</v>
      </c>
      <c r="N351" s="884" t="s">
        <v>208</v>
      </c>
      <c r="O351" s="751">
        <v>0.23</v>
      </c>
      <c r="P351" s="875">
        <v>43881</v>
      </c>
      <c r="Q351" s="875">
        <v>43896</v>
      </c>
      <c r="R351" s="654">
        <f>(K351-O351)/O351*100</f>
        <v>1.0869565217391313</v>
      </c>
      <c r="S351" s="714">
        <f>IF(INDEX(Historical!$D$7:$D$1277,MATCH(B351,Historical!$B$7:$B$1301,0))=0,"n/a",(INDEX(Historical!$C$7:$C$1279,MATCH(B351,Historical!$B$7:$B$1301,0))/INDEX(Historical!$D$7:$D$1277,MATCH(B351,Historical!$B$7:$B$1301,0))-1)*100)</f>
        <v>3.3707865168539408</v>
      </c>
      <c r="T351" s="714">
        <f>IF(INDEX(Historical!$F$7:$F$1270,MATCH(B351,Historical!$B$7:$B$1301,0))=0,"n/a",((INDEX(Historical!$C$7:$C$1279,MATCH(B351,Historical!$B$7:$B$1301,0))/INDEX(Historical!$F$7:$F$1270,MATCH(B351,Historical!$B$7:$B$1301,0)))^(1/3)-1)*100)</f>
        <v>3.9101547621242849</v>
      </c>
      <c r="U351" s="714">
        <f>IF(INDEX(Historical!$H$7:$H$1270,MATCH(B351,Historical!$B$7:$B$1301,0))=0,"n/a",((INDEX(Historical!$C$7:$C$1279,MATCH(B351,Historical!$B$7:$B$1301,0))/INDEX(Historical!$H$7:$H$1270,MATCH(B351,Historical!$B$7:$B$1301,0)))^(1/5)-1)*100)</f>
        <v>4.4506679342421807</v>
      </c>
      <c r="V351" s="714">
        <f>IF(INDEX(Historical!$O$7:$O$1270,MATCH(B351,Historical!$B$7:$B$1301,0))=0,"n/a",((INDEX(Historical!$C$7:$C$1279,MATCH(B351,Historical!$B$7:$B$1301,0))/INDEX(Historical!$O$7:$O$1270,MATCH(B351,Historical!$B$7:$B$1301,0)))^(1/10)-1)*100)</f>
        <v>5.472540459911901</v>
      </c>
      <c r="W351" s="715">
        <f>IF(OR(U351&lt;=0,U351="n/a",V351&lt;=0,V351="n/a"),"n/a",U351/V351)</f>
        <v>0.81327273262659971</v>
      </c>
      <c r="X351" s="716">
        <f>IF(OR(AJ351&lt;=0,AJ351="n/a",U351&lt;=0,U351="n/a"),"n/a",U351/AJ351)</f>
        <v>0.54946517706693587</v>
      </c>
      <c r="Y351" s="890" t="s">
        <v>4212</v>
      </c>
      <c r="Z351" s="663">
        <f>IF(OR(AC351&lt;0.01,AC351="n/a"),"n/a",M351/AC351*100)</f>
        <v>34.831460674157306</v>
      </c>
      <c r="AA351" s="900">
        <f>IF(OR(AC351&lt;0.01,AC351="n/a"),"n/a",I351/AC351)</f>
        <v>15.94756554307116</v>
      </c>
      <c r="AB351" s="901">
        <v>3</v>
      </c>
      <c r="AC351" s="879">
        <v>2.67</v>
      </c>
      <c r="AD351" s="879" t="s">
        <v>136</v>
      </c>
      <c r="AE351" s="879">
        <v>0.86</v>
      </c>
      <c r="AF351" s="879">
        <v>1.96</v>
      </c>
      <c r="AG351" s="879">
        <v>12.4</v>
      </c>
      <c r="AH351" s="879">
        <v>16.900000000000002</v>
      </c>
      <c r="AI351" s="879" t="s">
        <v>136</v>
      </c>
      <c r="AJ351" s="879">
        <v>8.1</v>
      </c>
      <c r="AK351" s="879" t="s">
        <v>136</v>
      </c>
      <c r="AL351" s="892">
        <v>462.77</v>
      </c>
      <c r="AM351" s="886">
        <v>2.5</v>
      </c>
      <c r="AN351" s="879">
        <v>0.26</v>
      </c>
      <c r="AO351" s="753">
        <f>IF(U351="n/a","n/a",IF(AA351&lt;0,"n/a",IF(AA351="n/a","n/a",J351+U351-AA351)))</f>
        <v>-9.312773606950163</v>
      </c>
      <c r="AP351" s="754">
        <f>IF(U351="n/a","n/a",J351+U351)</f>
        <v>6.6347919361209975</v>
      </c>
      <c r="AQ351" s="902">
        <f>IF(OR(AC351&lt;0.01,AF351="n/a"),"n/a",(I351/SQRT(22.5*AC351*(I351/AF351))-1)*100)</f>
        <v>17.864759532873052</v>
      </c>
      <c r="AR351" s="663">
        <f>INDEX(Historical!$C$7:$C$1279,MATCH(B351,Historical!$B$7:$B$1301,0))*IF(AH351="n/a",1.03,IF(AH351&lt;0,1.01,IF(AH351&gt;10,1.1,(1+AH351/100))))</f>
        <v>1.0120000000000002</v>
      </c>
      <c r="AS351" s="900">
        <f>IF($AI351="n/a",1.03*AR351,IF($AI351&lt;0,1.01*AR351,IF($AI351&gt;10,1.1*AR351,(1+$AI351/100)*AR351)))</f>
        <v>1.0423600000000002</v>
      </c>
      <c r="AT351" s="900">
        <f>IF($AK351="n/a",1.03*AS351,IF($AK351&lt;0,1.01*AS351,IF($AK351&gt;10,1.1*AS351,(1+$AK351/100)*AS351)))</f>
        <v>1.0736308000000001</v>
      </c>
      <c r="AU351" s="900">
        <f>IF($AK351="n/a",1.03*AT351,IF($AK351&lt;0,1.01*AT351,IF($AK351&gt;10,1.1*AT351,(1+$AK351/100)*AT351)))</f>
        <v>1.1058397240000002</v>
      </c>
      <c r="AV351" s="900">
        <f>IF($AK351="n/a",1.03*AU351,IF($AK351&lt;0,1.01*AU351,IF($AK351&gt;10,1.1*AU351,(1+$AK351/100)*AU351)))</f>
        <v>1.1390149157200002</v>
      </c>
      <c r="AW351" s="663">
        <f>SUM(AR351:AV351)</f>
        <v>5.3728454397200007</v>
      </c>
      <c r="AX351" s="761">
        <f>AW351/I351*100</f>
        <v>12.618237293846878</v>
      </c>
      <c r="AY351" s="948">
        <v>0.78</v>
      </c>
      <c r="AZ351" s="886">
        <v>58.76</v>
      </c>
      <c r="BA351" s="886">
        <v>-11.18</v>
      </c>
      <c r="BB351" s="886">
        <v>9.6100000000000012</v>
      </c>
      <c r="BC351" s="886">
        <v>5.88</v>
      </c>
      <c r="BE351" s="635">
        <v>2005</v>
      </c>
      <c r="BF351" s="912">
        <f>IF(BE351&gt;2008,0,IF(BE351&gt;2001,1,IF(BE351&gt;1990,2,IF(BE351&gt;1980,3,IF(BE351&gt;1973,4,IF(BE351&gt;1970,5,IF(BE351&gt;1960,6,IF(BE351&gt;1958,7,IF(BE351&gt;1953,8,9)))))))))</f>
        <v>1</v>
      </c>
      <c r="BG351" s="896">
        <v>7.1999999999999993</v>
      </c>
    </row>
    <row r="352" spans="1:59" ht="11.25" customHeight="1" x14ac:dyDescent="0.2">
      <c r="A352" s="885" t="s">
        <v>1313</v>
      </c>
      <c r="B352" s="889" t="s">
        <v>1314</v>
      </c>
      <c r="C352" s="946" t="s">
        <v>112</v>
      </c>
      <c r="D352" s="946" t="s">
        <v>211</v>
      </c>
      <c r="E352" s="746">
        <v>8</v>
      </c>
      <c r="F352" s="1185">
        <v>513</v>
      </c>
      <c r="G352" s="1185" t="s">
        <v>106</v>
      </c>
      <c r="H352" s="1185" t="s">
        <v>106</v>
      </c>
      <c r="I352" s="888">
        <v>38.659999999999997</v>
      </c>
      <c r="J352" s="663">
        <f>(M352/I352)*100</f>
        <v>3.2850491464045528</v>
      </c>
      <c r="K352" s="891">
        <v>0.3175</v>
      </c>
      <c r="L352" s="901">
        <v>4</v>
      </c>
      <c r="M352" s="654">
        <f>K352*L352</f>
        <v>1.27</v>
      </c>
      <c r="N352" s="884" t="s">
        <v>148</v>
      </c>
      <c r="O352" s="747">
        <v>0.31</v>
      </c>
      <c r="P352" s="880">
        <v>43615</v>
      </c>
      <c r="Q352" s="880">
        <v>43630</v>
      </c>
      <c r="R352" s="654">
        <f>(K352-O352)/O352*100</f>
        <v>2.4193548387096793</v>
      </c>
      <c r="S352" s="714">
        <f>IF(INDEX(Historical!$D$7:$D$1277,MATCH(B352,Historical!$B$7:$B$1301,0))=0,"n/a",(INDEX(Historical!$C$7:$C$1279,MATCH(B352,Historical!$B$7:$B$1301,0))/INDEX(Historical!$D$7:$D$1277,MATCH(B352,Historical!$B$7:$B$1301,0))-1)*100)</f>
        <v>2.4340770791074995</v>
      </c>
      <c r="T352" s="714">
        <f>IF(INDEX(Historical!$F$7:$F$1270,MATCH(B352,Historical!$B$7:$B$1301,0))=0,"n/a",((INDEX(Historical!$C$7:$C$1279,MATCH(B352,Historical!$B$7:$B$1301,0))/INDEX(Historical!$F$7:$F$1270,MATCH(B352,Historical!$B$7:$B$1301,0)))^(1/3)-1)*100)</f>
        <v>2.5687764964034576</v>
      </c>
      <c r="U352" s="714">
        <f>IF(INDEX(Historical!$H$7:$H$1270,MATCH(B352,Historical!$B$7:$B$1301,0))=0,"n/a",((INDEX(Historical!$C$7:$C$1279,MATCH(B352,Historical!$B$7:$B$1301,0))/INDEX(Historical!$H$7:$H$1270,MATCH(B352,Historical!$B$7:$B$1301,0)))^(1/5)-1)*100)</f>
        <v>3.267719041044459</v>
      </c>
      <c r="V352" s="714" t="str">
        <f>IF(INDEX(Historical!$O$7:$O$1270,MATCH(B352,Historical!$B$7:$B$1301,0))=0,"n/a",((INDEX(Historical!$C$7:$C$1279,MATCH(B352,Historical!$B$7:$B$1301,0))/INDEX(Historical!$O$7:$O$1270,MATCH(B352,Historical!$B$7:$B$1301,0)))^(1/10)-1)*100)</f>
        <v>n/a</v>
      </c>
      <c r="W352" s="715" t="str">
        <f>IF(OR(U352&lt;=0,U352="n/a",V352&lt;=0,V352="n/a"),"n/a",U352/V352)</f>
        <v>n/a</v>
      </c>
      <c r="X352" s="716" t="str">
        <f>IF(OR(AJ352&lt;=0,AJ352="n/a",U352&lt;=0,U352="n/a"),"n/a",U352/AJ352)</f>
        <v>n/a</v>
      </c>
      <c r="Y352" s="667"/>
      <c r="Z352" s="663">
        <f>IF(OR(AC352&lt;0.01,AC352="n/a"),"n/a",M352/AC352*100)</f>
        <v>44.561403508771932</v>
      </c>
      <c r="AA352" s="900">
        <f>IF(OR(AC352&lt;0.01,AC352="n/a"),"n/a",I352/AC352)</f>
        <v>13.564912280701753</v>
      </c>
      <c r="AB352" s="901">
        <v>12</v>
      </c>
      <c r="AC352" s="879">
        <v>2.85</v>
      </c>
      <c r="AD352" s="879">
        <v>0.91</v>
      </c>
      <c r="AE352" s="879">
        <v>0.2</v>
      </c>
      <c r="AF352" s="879">
        <v>1.28</v>
      </c>
      <c r="AG352" s="879">
        <v>9.1</v>
      </c>
      <c r="AH352" s="879">
        <v>2.4</v>
      </c>
      <c r="AI352" s="879">
        <v>91.539999999999992</v>
      </c>
      <c r="AJ352" s="879">
        <v>-20.100000000000001</v>
      </c>
      <c r="AK352" s="879">
        <v>15</v>
      </c>
      <c r="AL352" s="892">
        <v>647.74</v>
      </c>
      <c r="AM352" s="886">
        <v>4.3999999999999995</v>
      </c>
      <c r="AN352" s="879">
        <v>0.67</v>
      </c>
      <c r="AO352" s="753">
        <f>IF(U352="n/a","n/a",IF(AA352&lt;0,"n/a",IF(AA352="n/a","n/a",J352+U352-AA352)))</f>
        <v>-7.0121440932527417</v>
      </c>
      <c r="AP352" s="754">
        <f>IF(U352="n/a","n/a",J352+U352)</f>
        <v>6.5527681874490114</v>
      </c>
      <c r="AQ352" s="902">
        <f>IF(OR(AC352&lt;0.01,AF352="n/a"),"n/a",(I352/SQRT(22.5*AC352*(I352/AF352))-1)*100)</f>
        <v>-12.153953559402208</v>
      </c>
      <c r="AR352" s="663">
        <f>INDEX(Historical!$C$7:$C$1279,MATCH(B352,Historical!$B$7:$B$1301,0))*IF(AH352="n/a",1.03,IF(AH352&lt;0,1.01,IF(AH352&gt;10,1.1,(1+AH352/100))))</f>
        <v>1.2927999999999999</v>
      </c>
      <c r="AS352" s="900">
        <f>IF($AI352="n/a",1.03*AR352,IF($AI352&lt;0,1.01*AR352,IF($AI352&gt;10,1.1*AR352,(1+$AI352/100)*AR352)))</f>
        <v>1.42208</v>
      </c>
      <c r="AT352" s="900">
        <f>IF($AK352="n/a",1.03*AS352,IF($AK352&lt;0,1.01*AS352,IF($AK352&gt;10,1.1*AS352,(1+$AK352/100)*AS352)))</f>
        <v>1.5642880000000001</v>
      </c>
      <c r="AU352" s="900">
        <f>IF($AK352="n/a",1.03*AT352,IF($AK352&lt;0,1.01*AT352,IF($AK352&gt;10,1.1*AT352,(1+$AK352/100)*AT352)))</f>
        <v>1.7207168000000004</v>
      </c>
      <c r="AV352" s="900">
        <f>IF($AK352="n/a",1.03*AU352,IF($AK352&lt;0,1.01*AU352,IF($AK352&gt;10,1.1*AU352,(1+$AK352/100)*AU352)))</f>
        <v>1.8927884800000006</v>
      </c>
      <c r="AW352" s="663">
        <f>SUM(AR352:AV352)</f>
        <v>7.8926732800000003</v>
      </c>
      <c r="AX352" s="761">
        <f>AW352/I352*100</f>
        <v>20.415606001034664</v>
      </c>
      <c r="AY352" s="948">
        <v>1.19</v>
      </c>
      <c r="AZ352" s="886">
        <v>27.800000000000004</v>
      </c>
      <c r="BA352" s="886">
        <v>-40.89</v>
      </c>
      <c r="BB352" s="886">
        <v>4.01</v>
      </c>
      <c r="BC352" s="886">
        <v>-20.02</v>
      </c>
      <c r="BE352" s="635">
        <v>2012</v>
      </c>
      <c r="BF352" s="912">
        <f>IF(BE352&gt;2008,0,IF(BE352&gt;2001,1,IF(BE352&gt;1990,2,IF(BE352&gt;1980,3,IF(BE352&gt;1973,4,IF(BE352&gt;1970,5,IF(BE352&gt;1960,6,IF(BE352&gt;1958,7,IF(BE352&gt;1953,8,9)))))))))</f>
        <v>0</v>
      </c>
      <c r="BG352" s="896">
        <v>2.6</v>
      </c>
    </row>
    <row r="353" spans="1:59" ht="11.25" customHeight="1" x14ac:dyDescent="0.2">
      <c r="A353" s="885" t="s">
        <v>3844</v>
      </c>
      <c r="B353" s="889" t="s">
        <v>3845</v>
      </c>
      <c r="C353" s="946" t="s">
        <v>108</v>
      </c>
      <c r="D353" s="946" t="s">
        <v>4345</v>
      </c>
      <c r="E353" s="746">
        <v>7</v>
      </c>
      <c r="F353" s="1185">
        <v>632</v>
      </c>
      <c r="G353" s="1199" t="s">
        <v>115</v>
      </c>
      <c r="H353" s="1199" t="s">
        <v>115</v>
      </c>
      <c r="I353" s="888">
        <v>14.85</v>
      </c>
      <c r="J353" s="663">
        <f>(M353/I353)*100</f>
        <v>5.3872053872053876</v>
      </c>
      <c r="K353" s="891">
        <v>0.2</v>
      </c>
      <c r="L353" s="901">
        <v>4</v>
      </c>
      <c r="M353" s="654">
        <f>K353*L353</f>
        <v>0.8</v>
      </c>
      <c r="N353" s="884" t="s">
        <v>107</v>
      </c>
      <c r="O353" s="747">
        <v>0.18</v>
      </c>
      <c r="P353" s="875">
        <v>43865</v>
      </c>
      <c r="Q353" s="875">
        <v>43874</v>
      </c>
      <c r="R353" s="654">
        <f>(K353-O353)/O353*100</f>
        <v>11.111111111111121</v>
      </c>
      <c r="S353" s="714">
        <f>IF(INDEX(Historical!$D$7:$D$1277,MATCH(B353,Historical!$B$7:$B$1301,0))=0,"n/a",(INDEX(Historical!$C$7:$C$1279,MATCH(B353,Historical!$B$7:$B$1301,0))/INDEX(Historical!$D$7:$D$1277,MATCH(B353,Historical!$B$7:$B$1301,0))-1)*100)</f>
        <v>19.999999999999996</v>
      </c>
      <c r="T353" s="714">
        <f>IF(INDEX(Historical!$F$7:$F$1270,MATCH(B353,Historical!$B$7:$B$1301,0))=0,"n/a",((INDEX(Historical!$C$7:$C$1279,MATCH(B353,Historical!$B$7:$B$1301,0))/INDEX(Historical!$F$7:$F$1270,MATCH(B353,Historical!$B$7:$B$1301,0)))^(1/3)-1)*100)</f>
        <v>28.415622034199274</v>
      </c>
      <c r="U353" s="714">
        <f>IF(INDEX(Historical!$H$7:$H$1270,MATCH(B353,Historical!$B$7:$B$1301,0))=0,"n/a",((INDEX(Historical!$C$7:$C$1279,MATCH(B353,Historical!$B$7:$B$1301,0))/INDEX(Historical!$H$7:$H$1270,MATCH(B353,Historical!$B$7:$B$1301,0)))^(1/5)-1)*100)</f>
        <v>31.95079107728942</v>
      </c>
      <c r="V353" s="714">
        <f>IF(INDEX(Historical!$O$7:$O$1270,MATCH(B353,Historical!$B$7:$B$1301,0))=0,"n/a",((INDEX(Historical!$C$7:$C$1279,MATCH(B353,Historical!$B$7:$B$1301,0))/INDEX(Historical!$O$7:$O$1270,MATCH(B353,Historical!$B$7:$B$1301,0)))^(1/10)-1)*100)</f>
        <v>33.5141362540313</v>
      </c>
      <c r="W353" s="715">
        <f>IF(OR(U353&lt;=0,U353="n/a",V353&lt;=0,V353="n/a"),"n/a",U353/V353)</f>
        <v>0.95335266393583895</v>
      </c>
      <c r="X353" s="716">
        <f>IF(OR(AJ353&lt;=0,AJ353="n/a",U353&lt;=0,U353="n/a"),"n/a",U353/AJ353)</f>
        <v>1.5142555012933376</v>
      </c>
      <c r="Y353" s="890"/>
      <c r="Z353" s="663">
        <f>IF(OR(AC353&lt;0.01,AC353="n/a"),"n/a",M353/AC353*100)</f>
        <v>43.715846994535518</v>
      </c>
      <c r="AA353" s="900">
        <f>IF(OR(AC353&lt;0.01,AC353="n/a"),"n/a",I353/AC353)</f>
        <v>8.1147540983606561</v>
      </c>
      <c r="AB353" s="901">
        <v>12</v>
      </c>
      <c r="AC353" s="879">
        <v>1.83</v>
      </c>
      <c r="AD353" s="879">
        <v>0.99</v>
      </c>
      <c r="AE353" s="879">
        <v>2.21</v>
      </c>
      <c r="AF353" s="879">
        <v>0.96</v>
      </c>
      <c r="AG353" s="879">
        <v>12.3</v>
      </c>
      <c r="AH353" s="879">
        <v>19.5</v>
      </c>
      <c r="AI353" s="879">
        <v>10.31</v>
      </c>
      <c r="AJ353" s="879">
        <v>21.099999999999998</v>
      </c>
      <c r="AK353" s="879">
        <v>8</v>
      </c>
      <c r="AL353" s="892">
        <v>326.38</v>
      </c>
      <c r="AM353" s="886">
        <v>1.6</v>
      </c>
      <c r="AN353" s="879">
        <v>0.42</v>
      </c>
      <c r="AO353" s="753">
        <f>IF(U353="n/a","n/a",IF(AA353&lt;0,"n/a",IF(AA353="n/a","n/a",J353+U353-AA353)))</f>
        <v>29.223242366134151</v>
      </c>
      <c r="AP353" s="754">
        <f>IF(U353="n/a","n/a",J353+U353)</f>
        <v>37.337996464494807</v>
      </c>
      <c r="AQ353" s="902">
        <f>IF(OR(AC353&lt;0.01,AF353="n/a"),"n/a",(I353/SQRT(22.5*AC353*(I353/AF353))-1)*100)</f>
        <v>-41.158729772656912</v>
      </c>
      <c r="AR353" s="663">
        <f>INDEX(Historical!$C$7:$C$1279,MATCH(B353,Historical!$B$7:$B$1301,0))*IF(AH353="n/a",1.03,IF(AH353&lt;0,1.01,IF(AH353&gt;10,1.1,(1+AH353/100))))</f>
        <v>0.79200000000000004</v>
      </c>
      <c r="AS353" s="900">
        <f>IF($AI353="n/a",1.03*AR353,IF($AI353&lt;0,1.01*AR353,IF($AI353&gt;10,1.1*AR353,(1+$AI353/100)*AR353)))</f>
        <v>0.87120000000000009</v>
      </c>
      <c r="AT353" s="900">
        <f>IF($AK353="n/a",1.03*AS353,IF($AK353&lt;0,1.01*AS353,IF($AK353&gt;10,1.1*AS353,(1+$AK353/100)*AS353)))</f>
        <v>0.94089600000000018</v>
      </c>
      <c r="AU353" s="900">
        <f>IF($AK353="n/a",1.03*AT353,IF($AK353&lt;0,1.01*AT353,IF($AK353&gt;10,1.1*AT353,(1+$AK353/100)*AT353)))</f>
        <v>1.0161676800000004</v>
      </c>
      <c r="AV353" s="900">
        <f>IF($AK353="n/a",1.03*AU353,IF($AK353&lt;0,1.01*AU353,IF($AK353&gt;10,1.1*AU353,(1+$AK353/100)*AU353)))</f>
        <v>1.0974610944000005</v>
      </c>
      <c r="AW353" s="663">
        <f>SUM(AR353:AV353)</f>
        <v>4.7177247744000015</v>
      </c>
      <c r="AX353" s="761">
        <f>AW353/I353*100</f>
        <v>31.769190400000006</v>
      </c>
      <c r="AY353" s="948">
        <v>0.94</v>
      </c>
      <c r="AZ353" s="886">
        <v>61.59</v>
      </c>
      <c r="BA353" s="886">
        <v>-37.940000000000005</v>
      </c>
      <c r="BB353" s="886">
        <v>5.96</v>
      </c>
      <c r="BC353" s="886">
        <v>-20.46</v>
      </c>
      <c r="BE353" s="635">
        <v>2014</v>
      </c>
      <c r="BF353" s="912">
        <f>IF(BE353&gt;2008,0,IF(BE353&gt;2001,1,IF(BE353&gt;1990,2,IF(BE353&gt;1980,3,IF(BE353&gt;1973,4,IF(BE353&gt;1970,5,IF(BE353&gt;1960,6,IF(BE353&gt;1958,7,IF(BE353&gt;1953,8,9)))))))))</f>
        <v>0</v>
      </c>
      <c r="BG353" s="896">
        <v>1.2</v>
      </c>
    </row>
    <row r="354" spans="1:59" ht="11.25" customHeight="1" x14ac:dyDescent="0.2">
      <c r="A354" s="895" t="s">
        <v>4584</v>
      </c>
      <c r="B354" s="889" t="s">
        <v>4580</v>
      </c>
      <c r="C354" s="946" t="s">
        <v>108</v>
      </c>
      <c r="D354" s="946" t="s">
        <v>4345</v>
      </c>
      <c r="E354" s="746">
        <v>5</v>
      </c>
      <c r="F354" s="1185">
        <v>771</v>
      </c>
      <c r="G354" s="1184" t="s">
        <v>106</v>
      </c>
      <c r="H354" s="1184" t="s">
        <v>106</v>
      </c>
      <c r="I354" s="888">
        <v>45.54</v>
      </c>
      <c r="J354" s="663">
        <f>(M354/I354)*100</f>
        <v>4.1282389108476067</v>
      </c>
      <c r="K354" s="891">
        <v>0.47</v>
      </c>
      <c r="L354" s="901">
        <v>4</v>
      </c>
      <c r="M354" s="654">
        <f>K354*L354</f>
        <v>1.88</v>
      </c>
      <c r="N354" s="884" t="s">
        <v>719</v>
      </c>
      <c r="O354" s="747">
        <v>0.45</v>
      </c>
      <c r="P354" s="875">
        <v>43902</v>
      </c>
      <c r="Q354" s="875">
        <v>43922</v>
      </c>
      <c r="R354" s="654">
        <f>(K354-O354)/O354*100</f>
        <v>4.4444444444444366</v>
      </c>
      <c r="S354" s="714">
        <f>IF(INDEX(Historical!$D$7:$D$1277,MATCH(B354,Historical!$B$7:$B$1301,0))=0,"n/a",(INDEX(Historical!$C$7:$C$1279,MATCH(B354,Historical!$B$7:$B$1301,0))/INDEX(Historical!$D$7:$D$1277,MATCH(B354,Historical!$B$7:$B$1301,0))-1)*100)</f>
        <v>13.157894736842103</v>
      </c>
      <c r="T354" s="714">
        <f>IF(INDEX(Historical!$F$7:$F$1270,MATCH(B354,Historical!$B$7:$B$1301,0))=0,"n/a",((INDEX(Historical!$C$7:$C$1279,MATCH(B354,Historical!$B$7:$B$1301,0))/INDEX(Historical!$F$7:$F$1270,MATCH(B354,Historical!$B$7:$B$1301,0)))^(1/3)-1)*100)</f>
        <v>7.6175548094244538</v>
      </c>
      <c r="U354" s="714">
        <f>IF(INDEX(Historical!$H$7:$H$1270,MATCH(B354,Historical!$B$7:$B$1301,0))=0,"n/a",((INDEX(Historical!$C$7:$C$1279,MATCH(B354,Historical!$B$7:$B$1301,0))/INDEX(Historical!$H$7:$H$1270,MATCH(B354,Historical!$B$7:$B$1301,0)))^(1/5)-1)*100)</f>
        <v>4.8088383994589146</v>
      </c>
      <c r="V354" s="714">
        <f>IF(INDEX(Historical!$O$7:$O$1270,MATCH(B354,Historical!$B$7:$B$1301,0))=0,"n/a",((INDEX(Historical!$C$7:$C$1279,MATCH(B354,Historical!$B$7:$B$1301,0))/INDEX(Historical!$O$7:$O$1270,MATCH(B354,Historical!$B$7:$B$1301,0)))^(1/10)-1)*100)</f>
        <v>2.37618785609226</v>
      </c>
      <c r="W354" s="715">
        <f>IF(OR(U354&lt;=0,U354="n/a",V354&lt;=0,V354="n/a"),"n/a",U354/V354)</f>
        <v>2.023761878560919</v>
      </c>
      <c r="X354" s="716">
        <f>IF(OR(AJ354&lt;=0,AJ354="n/a",U354&lt;=0,U354="n/a"),"n/a",U354/AJ354)</f>
        <v>0.30055239996618216</v>
      </c>
      <c r="Y354" s="890"/>
      <c r="Z354" s="663">
        <f>IF(OR(AC354&lt;0.01,AC354="n/a"),"n/a",M354/AC354*100)</f>
        <v>32.469775474956819</v>
      </c>
      <c r="AA354" s="900">
        <f>IF(OR(AC354&lt;0.01,AC354="n/a"),"n/a",I354/AC354)</f>
        <v>7.8652849740932638</v>
      </c>
      <c r="AB354" s="901">
        <v>12</v>
      </c>
      <c r="AC354" s="879">
        <v>5.79</v>
      </c>
      <c r="AD354" s="879">
        <v>0.95</v>
      </c>
      <c r="AE354" s="879">
        <v>1.98</v>
      </c>
      <c r="AF354" s="879">
        <v>0.55000000000000004</v>
      </c>
      <c r="AG354" s="879">
        <v>7.5</v>
      </c>
      <c r="AH354" s="879">
        <v>28.299999999999997</v>
      </c>
      <c r="AI354" s="879">
        <v>15.18</v>
      </c>
      <c r="AJ354" s="879">
        <v>16</v>
      </c>
      <c r="AK354" s="879">
        <v>8</v>
      </c>
      <c r="AL354" s="892">
        <v>2550</v>
      </c>
      <c r="AM354" s="886">
        <v>2</v>
      </c>
      <c r="AN354" s="879">
        <v>0.05</v>
      </c>
      <c r="AO354" s="753">
        <f>IF(U354="n/a","n/a",IF(AA354&lt;0,"n/a",IF(AA354="n/a","n/a",J354+U354-AA354)))</f>
        <v>1.0717923362132566</v>
      </c>
      <c r="AP354" s="754">
        <f>IF(U354="n/a","n/a",J354+U354)</f>
        <v>8.9370773103065204</v>
      </c>
      <c r="AQ354" s="902">
        <f>IF(OR(AC354&lt;0.01,AF354="n/a"),"n/a",(I354/SQRT(22.5*AC354*(I354/AF354))-1)*100)</f>
        <v>-56.152249591461768</v>
      </c>
      <c r="AR354" s="663">
        <f>INDEX(Historical!$C$7:$C$1279,MATCH(B354,Historical!$B$7:$B$1301,0))*IF(AH354="n/a",1.03,IF(AH354&lt;0,1.01,IF(AH354&gt;10,1.1,(1+AH354/100))))</f>
        <v>1.8920000000000001</v>
      </c>
      <c r="AS354" s="900">
        <f>IF($AI354="n/a",1.03*AR354,IF($AI354&lt;0,1.01*AR354,IF($AI354&gt;10,1.1*AR354,(1+$AI354/100)*AR354)))</f>
        <v>2.0812000000000004</v>
      </c>
      <c r="AT354" s="900">
        <f>IF($AK354="n/a",1.03*AS354,IF($AK354&lt;0,1.01*AS354,IF($AK354&gt;10,1.1*AS354,(1+$AK354/100)*AS354)))</f>
        <v>2.2476960000000004</v>
      </c>
      <c r="AU354" s="900">
        <f>IF($AK354="n/a",1.03*AT354,IF($AK354&lt;0,1.01*AT354,IF($AK354&gt;10,1.1*AT354,(1+$AK354/100)*AT354)))</f>
        <v>2.4275116800000007</v>
      </c>
      <c r="AV354" s="900">
        <f>IF($AK354="n/a",1.03*AU354,IF($AK354&lt;0,1.01*AU354,IF($AK354&gt;10,1.1*AU354,(1+$AK354/100)*AU354)))</f>
        <v>2.6217126144000011</v>
      </c>
      <c r="AW354" s="663">
        <f>SUM(AR354:AV354)</f>
        <v>11.270120294400003</v>
      </c>
      <c r="AX354" s="761">
        <f>AW354/I354*100</f>
        <v>24.747738898550733</v>
      </c>
      <c r="AY354" s="948">
        <v>1.71</v>
      </c>
      <c r="AZ354" s="886">
        <v>77.510000000000005</v>
      </c>
      <c r="BA354" s="886">
        <v>-42.85</v>
      </c>
      <c r="BB354" s="886">
        <v>7.16</v>
      </c>
      <c r="BC354" s="886">
        <v>-24.65</v>
      </c>
      <c r="BE354" s="635">
        <v>2016</v>
      </c>
      <c r="BF354" s="912">
        <f>IF(BE354&gt;2008,0,IF(BE354&gt;2001,1,IF(BE354&gt;1990,2,IF(BE354&gt;1980,3,IF(BE354&gt;1973,4,IF(BE354&gt;1970,5,IF(BE354&gt;1960,6,IF(BE354&gt;1958,7,IF(BE354&gt;1953,8,9)))))))))</f>
        <v>0</v>
      </c>
      <c r="BG354" s="896">
        <v>1</v>
      </c>
    </row>
    <row r="355" spans="1:59" ht="11.25" customHeight="1" x14ac:dyDescent="0.2">
      <c r="A355" s="877" t="s">
        <v>629</v>
      </c>
      <c r="B355" s="889" t="s">
        <v>630</v>
      </c>
      <c r="C355" s="946" t="s">
        <v>4199</v>
      </c>
      <c r="D355" s="946" t="s">
        <v>4331</v>
      </c>
      <c r="E355" s="746">
        <v>25</v>
      </c>
      <c r="F355" s="1185">
        <v>137</v>
      </c>
      <c r="G355" s="1185" t="s">
        <v>115</v>
      </c>
      <c r="H355" s="1185" t="s">
        <v>115</v>
      </c>
      <c r="I355" s="879">
        <v>120.77</v>
      </c>
      <c r="J355" s="663">
        <f>(M355/I355)*100</f>
        <v>5.3986917280781652</v>
      </c>
      <c r="K355" s="898">
        <v>1.63</v>
      </c>
      <c r="L355" s="901">
        <v>4</v>
      </c>
      <c r="M355" s="654">
        <f>K355*L355</f>
        <v>6.52</v>
      </c>
      <c r="N355" s="884" t="s">
        <v>226</v>
      </c>
      <c r="O355" s="748">
        <v>1.62</v>
      </c>
      <c r="P355" s="875">
        <v>43958</v>
      </c>
      <c r="Q355" s="875">
        <v>43992</v>
      </c>
      <c r="R355" s="654">
        <f>(K355-O355)/O355*100</f>
        <v>0.6172839506172707</v>
      </c>
      <c r="S355" s="714">
        <f>IF(INDEX(Historical!$D$7:$D$1277,MATCH(B355,Historical!$B$7:$B$1301,0))=0,"n/a",(INDEX(Historical!$C$7:$C$1279,MATCH(B355,Historical!$B$7:$B$1301,0))/INDEX(Historical!$D$7:$D$1277,MATCH(B355,Historical!$B$7:$B$1301,0))-1)*100)</f>
        <v>3.5426731078904927</v>
      </c>
      <c r="T355" s="714">
        <f>IF(INDEX(Historical!$F$7:$F$1270,MATCH(B355,Historical!$B$7:$B$1301,0))=0,"n/a",((INDEX(Historical!$C$7:$C$1279,MATCH(B355,Historical!$B$7:$B$1301,0))/INDEX(Historical!$F$7:$F$1270,MATCH(B355,Historical!$B$7:$B$1301,0)))^(1/3)-1)*100)</f>
        <v>5.3455256425956499</v>
      </c>
      <c r="U355" s="714">
        <f>IF(INDEX(Historical!$H$7:$H$1270,MATCH(B355,Historical!$B$7:$B$1301,0))=0,"n/a",((INDEX(Historical!$C$7:$C$1279,MATCH(B355,Historical!$B$7:$B$1301,0))/INDEX(Historical!$H$7:$H$1270,MATCH(B355,Historical!$B$7:$B$1301,0)))^(1/5)-1)*100)</f>
        <v>8.6336592202783677</v>
      </c>
      <c r="V355" s="714">
        <f>IF(INDEX(Historical!$O$7:$O$1270,MATCH(B355,Historical!$B$7:$B$1301,0))=0,"n/a",((INDEX(Historical!$C$7:$C$1279,MATCH(B355,Historical!$B$7:$B$1301,0))/INDEX(Historical!$O$7:$O$1270,MATCH(B355,Historical!$B$7:$B$1301,0)))^(1/10)-1)*100)</f>
        <v>11.577660546940137</v>
      </c>
      <c r="W355" s="715">
        <f>IF(OR(U355&lt;=0,U355="n/a",V355&lt;=0,V355="n/a"),"n/a",U355/V355)</f>
        <v>0.74571708034402162</v>
      </c>
      <c r="X355" s="716" t="str">
        <f>IF(OR(AJ355&lt;=0,AJ355="n/a",U355&lt;=0,U355="n/a"),"n/a",U355/AJ355)</f>
        <v>n/a</v>
      </c>
      <c r="Y355" s="889"/>
      <c r="Z355" s="663">
        <f>IF(OR(AC355&lt;0.01,AC355="n/a"),"n/a",M355/AC355*100)</f>
        <v>63.485881207400197</v>
      </c>
      <c r="AA355" s="900">
        <f>IF(OR(AC355&lt;0.01,AC355="n/a"),"n/a",I355/AC355)</f>
        <v>11.759493670886076</v>
      </c>
      <c r="AB355" s="901">
        <v>12</v>
      </c>
      <c r="AC355" s="879">
        <v>10.27</v>
      </c>
      <c r="AD355" s="879">
        <v>2.97</v>
      </c>
      <c r="AE355" s="879">
        <v>1.41</v>
      </c>
      <c r="AF355" s="879">
        <v>5.32</v>
      </c>
      <c r="AG355" s="881">
        <v>47.199999999999996</v>
      </c>
      <c r="AH355" s="879">
        <v>-8.6</v>
      </c>
      <c r="AI355" s="879">
        <v>11.21</v>
      </c>
      <c r="AJ355" s="879">
        <v>-7.1999999999999993</v>
      </c>
      <c r="AK355" s="879">
        <v>3.92</v>
      </c>
      <c r="AL355" s="892">
        <v>107990</v>
      </c>
      <c r="AM355" s="886">
        <v>0.1</v>
      </c>
      <c r="AN355" s="879">
        <v>3.22</v>
      </c>
      <c r="AO355" s="753">
        <f>IF(U355="n/a","n/a",IF(AA355&lt;0,"n/a",IF(AA355="n/a","n/a",J355+U355-AA355)))</f>
        <v>2.2728572774704574</v>
      </c>
      <c r="AP355" s="754">
        <f>IF(U355="n/a","n/a",J355+U355)</f>
        <v>14.032350948356534</v>
      </c>
      <c r="AQ355" s="902">
        <f>IF(OR(AC355&lt;0.01,AF355="n/a"),"n/a",(I355/SQRT(22.5*AC355*(I355/AF355))-1)*100)</f>
        <v>66.747322256179544</v>
      </c>
      <c r="AR355" s="663">
        <f>INDEX(Historical!$C$7:$C$1279,MATCH(B355,Historical!$B$7:$B$1301,0))*IF(AH355="n/a",1.03,IF(AH355&lt;0,1.01,IF(AH355&gt;10,1.1,(1+AH355/100))))</f>
        <v>6.4943</v>
      </c>
      <c r="AS355" s="900">
        <f>IF($AI355="n/a",1.03*AR355,IF($AI355&lt;0,1.01*AR355,IF($AI355&gt;10,1.1*AR355,(1+$AI355/100)*AR355)))</f>
        <v>7.1437300000000006</v>
      </c>
      <c r="AT355" s="900">
        <f>IF($AK355="n/a",1.03*AS355,IF($AK355&lt;0,1.01*AS355,IF($AK355&gt;10,1.1*AS355,(1+$AK355/100)*AS355)))</f>
        <v>7.4237642159999995</v>
      </c>
      <c r="AU355" s="900">
        <f>IF($AK355="n/a",1.03*AT355,IF($AK355&lt;0,1.01*AT355,IF($AK355&gt;10,1.1*AT355,(1+$AK355/100)*AT355)))</f>
        <v>7.7147757732671991</v>
      </c>
      <c r="AV355" s="900">
        <f>IF($AK355="n/a",1.03*AU355,IF($AK355&lt;0,1.01*AU355,IF($AK355&gt;10,1.1*AU355,(1+$AK355/100)*AU355)))</f>
        <v>8.0171949835792731</v>
      </c>
      <c r="AW355" s="663">
        <f>SUM(AR355:AV355)</f>
        <v>36.793764972846475</v>
      </c>
      <c r="AX355" s="761">
        <f>AW355/I355*100</f>
        <v>30.465980767447608</v>
      </c>
      <c r="AY355" s="948">
        <v>1.22</v>
      </c>
      <c r="AZ355" s="886">
        <v>33.36</v>
      </c>
      <c r="BA355" s="886">
        <v>-23.919999999999998</v>
      </c>
      <c r="BB355" s="886">
        <v>-1.67</v>
      </c>
      <c r="BC355" s="886">
        <v>-7.6300000000000008</v>
      </c>
      <c r="BE355" s="635">
        <v>1996</v>
      </c>
      <c r="BF355" s="912">
        <f>IF(BE355&gt;2008,0,IF(BE355&gt;2001,1,IF(BE355&gt;1990,2,IF(BE355&gt;1980,3,IF(BE355&gt;1973,4,IF(BE355&gt;1970,5,IF(BE355&gt;1960,6,IF(BE355&gt;1958,7,IF(BE355&gt;1953,8,9)))))))))</f>
        <v>2</v>
      </c>
      <c r="BG355" s="896">
        <v>5.8999999999999995</v>
      </c>
    </row>
    <row r="356" spans="1:59" ht="11.25" customHeight="1" x14ac:dyDescent="0.2">
      <c r="A356" s="877" t="s">
        <v>1332</v>
      </c>
      <c r="B356" s="889" t="s">
        <v>1333</v>
      </c>
      <c r="C356" s="946" t="s">
        <v>108</v>
      </c>
      <c r="D356" s="946" t="s">
        <v>4345</v>
      </c>
      <c r="E356" s="746">
        <v>10</v>
      </c>
      <c r="F356" s="1185">
        <v>341</v>
      </c>
      <c r="G356" s="1199" t="s">
        <v>106</v>
      </c>
      <c r="H356" s="1199" t="s">
        <v>106</v>
      </c>
      <c r="I356" s="888">
        <v>32.020000000000003</v>
      </c>
      <c r="J356" s="663">
        <f>(M356/I356)*100</f>
        <v>3.4353529044347284</v>
      </c>
      <c r="K356" s="891">
        <v>0.55000000000000004</v>
      </c>
      <c r="L356" s="901">
        <v>2</v>
      </c>
      <c r="M356" s="654">
        <f>K356*L356</f>
        <v>1.1000000000000001</v>
      </c>
      <c r="N356" s="884" t="s">
        <v>610</v>
      </c>
      <c r="O356" s="747">
        <v>0.5</v>
      </c>
      <c r="P356" s="875">
        <v>43735</v>
      </c>
      <c r="Q356" s="875">
        <v>43753</v>
      </c>
      <c r="R356" s="654">
        <f>(K356-O356)/O356*100</f>
        <v>10.000000000000009</v>
      </c>
      <c r="S356" s="714">
        <f>IF(INDEX(Historical!$D$7:$D$1277,MATCH(B356,Historical!$B$7:$B$1301,0))=0,"n/a",(INDEX(Historical!$C$7:$C$1279,MATCH(B356,Historical!$B$7:$B$1301,0))/INDEX(Historical!$D$7:$D$1277,MATCH(B356,Historical!$B$7:$B$1301,0))-1)*100)</f>
        <v>40.000000000000014</v>
      </c>
      <c r="T356" s="714">
        <f>IF(INDEX(Historical!$F$7:$F$1270,MATCH(B356,Historical!$B$7:$B$1301,0))=0,"n/a",((INDEX(Historical!$C$7:$C$1279,MATCH(B356,Historical!$B$7:$B$1301,0))/INDEX(Historical!$F$7:$F$1270,MATCH(B356,Historical!$B$7:$B$1301,0)))^(1/3)-1)*100)</f>
        <v>21.184133668365579</v>
      </c>
      <c r="U356" s="714">
        <f>IF(INDEX(Historical!$H$7:$H$1270,MATCH(B356,Historical!$B$7:$B$1301,0))=0,"n/a",((INDEX(Historical!$C$7:$C$1279,MATCH(B356,Historical!$B$7:$B$1301,0))/INDEX(Historical!$H$7:$H$1270,MATCH(B356,Historical!$B$7:$B$1301,0)))^(1/5)-1)*100)</f>
        <v>15.089894269502381</v>
      </c>
      <c r="V356" s="714">
        <f>IF(INDEX(Historical!$O$7:$O$1270,MATCH(B356,Historical!$B$7:$B$1301,0))=0,"n/a",((INDEX(Historical!$C$7:$C$1279,MATCH(B356,Historical!$B$7:$B$1301,0))/INDEX(Historical!$O$7:$O$1270,MATCH(B356,Historical!$B$7:$B$1301,0)))^(1/10)-1)*100)</f>
        <v>11.936323399923987</v>
      </c>
      <c r="W356" s="715">
        <f>IF(OR(U356&lt;=0,U356="n/a",V356&lt;=0,V356="n/a"),"n/a",U356/V356)</f>
        <v>1.2641995163769169</v>
      </c>
      <c r="X356" s="716">
        <f>IF(OR(AJ356&lt;=0,AJ356="n/a",U356&lt;=0,U356="n/a"),"n/a",U356/AJ356)</f>
        <v>2.3215221953080585</v>
      </c>
      <c r="Y356" s="890"/>
      <c r="Z356" s="663">
        <f>IF(OR(AC356&lt;0.01,AC356="n/a"),"n/a",M356/AC356*100)</f>
        <v>38.327526132404181</v>
      </c>
      <c r="AA356" s="900">
        <f>IF(OR(AC356&lt;0.01,AC356="n/a"),"n/a",I356/AC356)</f>
        <v>11.156794425087108</v>
      </c>
      <c r="AB356" s="901">
        <v>12</v>
      </c>
      <c r="AC356" s="879">
        <v>2.87</v>
      </c>
      <c r="AD356" s="879">
        <v>1.0900000000000001</v>
      </c>
      <c r="AE356" s="879">
        <v>4.1399999999999997</v>
      </c>
      <c r="AF356" s="879">
        <v>0.95</v>
      </c>
      <c r="AG356" s="879">
        <v>9</v>
      </c>
      <c r="AH356" s="879">
        <v>-2.9000000000000004</v>
      </c>
      <c r="AI356" s="879" t="s">
        <v>136</v>
      </c>
      <c r="AJ356" s="879">
        <v>6.5</v>
      </c>
      <c r="AK356" s="879">
        <v>10</v>
      </c>
      <c r="AL356" s="892">
        <v>2009.9999999999998</v>
      </c>
      <c r="AM356" s="886">
        <v>3.3000000000000003</v>
      </c>
      <c r="AN356" s="879">
        <v>0.06</v>
      </c>
      <c r="AO356" s="753">
        <f>IF(U356="n/a","n/a",IF(AA356&lt;0,"n/a",IF(AA356="n/a","n/a",J356+U356-AA356)))</f>
        <v>7.368452748850002</v>
      </c>
      <c r="AP356" s="754">
        <f>IF(U356="n/a","n/a",J356+U356)</f>
        <v>18.52524717393711</v>
      </c>
      <c r="AQ356" s="902">
        <f>IF(OR(AC356&lt;0.01,AF356="n/a"),"n/a",(I356/SQRT(22.5*AC356*(I356/AF356))-1)*100)</f>
        <v>-31.365850081488013</v>
      </c>
      <c r="AR356" s="663">
        <f>INDEX(Historical!$C$7:$C$1279,MATCH(B356,Historical!$B$7:$B$1301,0))*IF(AH356="n/a",1.03,IF(AH356&lt;0,1.01,IF(AH356&gt;10,1.1,(1+AH356/100))))</f>
        <v>1.0605</v>
      </c>
      <c r="AS356" s="900">
        <f>IF($AI356="n/a",1.03*AR356,IF($AI356&lt;0,1.01*AR356,IF($AI356&gt;10,1.1*AR356,(1+$AI356/100)*AR356)))</f>
        <v>1.0923149999999999</v>
      </c>
      <c r="AT356" s="900">
        <f>IF($AK356="n/a",1.03*AS356,IF($AK356&lt;0,1.01*AS356,IF($AK356&gt;10,1.1*AS356,(1+$AK356/100)*AS356)))</f>
        <v>1.2015465000000001</v>
      </c>
      <c r="AU356" s="900">
        <f>IF($AK356="n/a",1.03*AT356,IF($AK356&lt;0,1.01*AT356,IF($AK356&gt;10,1.1*AT356,(1+$AK356/100)*AT356)))</f>
        <v>1.3217011500000002</v>
      </c>
      <c r="AV356" s="900">
        <f>IF($AK356="n/a",1.03*AU356,IF($AK356&lt;0,1.01*AU356,IF($AK356&gt;10,1.1*AU356,(1+$AK356/100)*AU356)))</f>
        <v>1.4538712650000003</v>
      </c>
      <c r="AW356" s="663">
        <f>SUM(AR356:AV356)</f>
        <v>6.1299339150000005</v>
      </c>
      <c r="AX356" s="761">
        <f>AW356/I356*100</f>
        <v>19.144078435352903</v>
      </c>
      <c r="AY356" s="948">
        <v>1.3</v>
      </c>
      <c r="AZ356" s="886">
        <v>105.25999999999999</v>
      </c>
      <c r="BA356" s="886">
        <v>-27.229999999999997</v>
      </c>
      <c r="BB356" s="886">
        <v>8.98</v>
      </c>
      <c r="BC356" s="886">
        <v>-10.11</v>
      </c>
      <c r="BE356" s="635">
        <v>2010</v>
      </c>
      <c r="BF356" s="912">
        <f>IF(BE356&gt;2008,0,IF(BE356&gt;2001,1,IF(BE356&gt;1990,2,IF(BE356&gt;1980,3,IF(BE356&gt;1973,4,IF(BE356&gt;1970,5,IF(BE356&gt;1960,6,IF(BE356&gt;1958,7,IF(BE356&gt;1953,8,9)))))))))</f>
        <v>0</v>
      </c>
      <c r="BG356" s="896">
        <v>1.5</v>
      </c>
    </row>
    <row r="357" spans="1:59" ht="11.25" customHeight="1" x14ac:dyDescent="0.2">
      <c r="A357" s="894" t="s">
        <v>4042</v>
      </c>
      <c r="B357" s="889" t="s">
        <v>4043</v>
      </c>
      <c r="C357" s="946" t="s">
        <v>108</v>
      </c>
      <c r="D357" s="946" t="s">
        <v>4345</v>
      </c>
      <c r="E357" s="746">
        <v>6</v>
      </c>
      <c r="F357" s="1185">
        <v>674</v>
      </c>
      <c r="G357" s="1185" t="s">
        <v>106</v>
      </c>
      <c r="H357" s="1185" t="s">
        <v>106</v>
      </c>
      <c r="I357" s="888">
        <v>40.520000000000003</v>
      </c>
      <c r="J357" s="663">
        <f>(M357/I357)*100</f>
        <v>2.4679170779861792</v>
      </c>
      <c r="K357" s="891">
        <v>0.25</v>
      </c>
      <c r="L357" s="901">
        <v>4</v>
      </c>
      <c r="M357" s="654">
        <f>K357*L357</f>
        <v>1</v>
      </c>
      <c r="N357" s="884" t="s">
        <v>168</v>
      </c>
      <c r="O357" s="747">
        <v>0.14000000000000001</v>
      </c>
      <c r="P357" s="880">
        <v>43504</v>
      </c>
      <c r="Q357" s="880">
        <v>43517</v>
      </c>
      <c r="R357" s="654">
        <f>(K357-O357)/O357*100</f>
        <v>78.571428571428555</v>
      </c>
      <c r="S357" s="714">
        <f>IF(INDEX(Historical!$D$7:$D$1277,MATCH(B357,Historical!$B$7:$B$1301,0))=0,"n/a",(INDEX(Historical!$C$7:$C$1279,MATCH(B357,Historical!$B$7:$B$1301,0))/INDEX(Historical!$D$7:$D$1277,MATCH(B357,Historical!$B$7:$B$1301,0))-1)*100)</f>
        <v>85.185185185185162</v>
      </c>
      <c r="T357" s="714">
        <f>IF(INDEX(Historical!$F$7:$F$1270,MATCH(B357,Historical!$B$7:$B$1301,0))=0,"n/a",((INDEX(Historical!$C$7:$C$1279,MATCH(B357,Historical!$B$7:$B$1301,0))/INDEX(Historical!$F$7:$F$1270,MATCH(B357,Historical!$B$7:$B$1301,0)))^(1/3)-1)*100)</f>
        <v>43.276081158318114</v>
      </c>
      <c r="U357" s="714">
        <f>IF(INDEX(Historical!$H$7:$H$1270,MATCH(B357,Historical!$B$7:$B$1301,0))=0,"n/a",((INDEX(Historical!$C$7:$C$1279,MATCH(B357,Historical!$B$7:$B$1301,0))/INDEX(Historical!$H$7:$H$1270,MATCH(B357,Historical!$B$7:$B$1301,0)))^(1/5)-1)*100)</f>
        <v>33.032499713098588</v>
      </c>
      <c r="V357" s="714" t="str">
        <f>IF(INDEX(Historical!$O$7:$O$1270,MATCH(B357,Historical!$B$7:$B$1301,0))=0,"n/a",((INDEX(Historical!$C$7:$C$1279,MATCH(B357,Historical!$B$7:$B$1301,0))/INDEX(Historical!$O$7:$O$1270,MATCH(B357,Historical!$B$7:$B$1301,0)))^(1/10)-1)*100)</f>
        <v>n/a</v>
      </c>
      <c r="W357" s="715" t="str">
        <f>IF(OR(U357&lt;=0,U357="n/a",V357&lt;=0,V357="n/a"),"n/a",U357/V357)</f>
        <v>n/a</v>
      </c>
      <c r="X357" s="716">
        <f>IF(OR(AJ357&lt;=0,AJ357="n/a",U357&lt;=0,U357="n/a"),"n/a",U357/AJ357)</f>
        <v>1.7204426933905514</v>
      </c>
      <c r="Y357" s="890"/>
      <c r="Z357" s="663">
        <f>IF(OR(AC357&lt;0.01,AC357="n/a"),"n/a",M357/AC357*100)</f>
        <v>21.50537634408602</v>
      </c>
      <c r="AA357" s="900">
        <f>IF(OR(AC357&lt;0.01,AC357="n/a"),"n/a",I357/AC357)</f>
        <v>8.7139784946236567</v>
      </c>
      <c r="AB357" s="901">
        <v>12</v>
      </c>
      <c r="AC357" s="879">
        <v>4.6500000000000004</v>
      </c>
      <c r="AD357" s="879">
        <v>0.84</v>
      </c>
      <c r="AE357" s="879">
        <v>2.78</v>
      </c>
      <c r="AF357" s="879">
        <v>0.7</v>
      </c>
      <c r="AG357" s="879" t="s">
        <v>136</v>
      </c>
      <c r="AH357" s="879">
        <v>2.9000000000000004</v>
      </c>
      <c r="AI357" s="879">
        <v>0.28999999999999998</v>
      </c>
      <c r="AJ357" s="879">
        <v>19.2</v>
      </c>
      <c r="AK357" s="879">
        <v>10</v>
      </c>
      <c r="AL357" s="892">
        <v>1820</v>
      </c>
      <c r="AM357" s="886">
        <v>3.3000000000000003</v>
      </c>
      <c r="AN357" s="879">
        <v>0.1</v>
      </c>
      <c r="AO357" s="753">
        <f>IF(U357="n/a","n/a",IF(AA357&lt;0,"n/a",IF(AA357="n/a","n/a",J357+U357-AA357)))</f>
        <v>26.78643829646111</v>
      </c>
      <c r="AP357" s="754">
        <f>IF(U357="n/a","n/a",J357+U357)</f>
        <v>35.500416791084767</v>
      </c>
      <c r="AQ357" s="902">
        <f>IF(OR(AC357&lt;0.01,AF357="n/a"),"n/a",(I357/SQRT(22.5*AC357*(I357/AF357))-1)*100)</f>
        <v>-47.93258666247484</v>
      </c>
      <c r="AR357" s="663">
        <f>INDEX(Historical!$C$7:$C$1279,MATCH(B357,Historical!$B$7:$B$1301,0))*IF(AH357="n/a",1.03,IF(AH357&lt;0,1.01,IF(AH357&gt;10,1.1,(1+AH357/100))))</f>
        <v>1.0289999999999999</v>
      </c>
      <c r="AS357" s="900">
        <f>IF($AI357="n/a",1.03*AR357,IF($AI357&lt;0,1.01*AR357,IF($AI357&gt;10,1.1*AR357,(1+$AI357/100)*AR357)))</f>
        <v>1.0319840999999998</v>
      </c>
      <c r="AT357" s="900">
        <f>IF($AK357="n/a",1.03*AS357,IF($AK357&lt;0,1.01*AS357,IF($AK357&gt;10,1.1*AS357,(1+$AK357/100)*AS357)))</f>
        <v>1.1351825099999999</v>
      </c>
      <c r="AU357" s="900">
        <f>IF($AK357="n/a",1.03*AT357,IF($AK357&lt;0,1.01*AT357,IF($AK357&gt;10,1.1*AT357,(1+$AK357/100)*AT357)))</f>
        <v>1.248700761</v>
      </c>
      <c r="AV357" s="900">
        <f>IF($AK357="n/a",1.03*AU357,IF($AK357&lt;0,1.01*AU357,IF($AK357&gt;10,1.1*AU357,(1+$AK357/100)*AU357)))</f>
        <v>1.3735708371000002</v>
      </c>
      <c r="AW357" s="663">
        <f>SUM(AR357:AV357)</f>
        <v>5.8184382080999999</v>
      </c>
      <c r="AX357" s="761">
        <f>AW357/I357*100</f>
        <v>14.359423020977294</v>
      </c>
      <c r="AY357" s="948">
        <v>1.96</v>
      </c>
      <c r="AZ357" s="886">
        <v>99.11999999999999</v>
      </c>
      <c r="BA357" s="886">
        <v>-35.85</v>
      </c>
      <c r="BB357" s="886">
        <v>19.040000000000003</v>
      </c>
      <c r="BC357" s="886">
        <v>-10.33</v>
      </c>
      <c r="BE357" s="635">
        <v>2014</v>
      </c>
      <c r="BF357" s="912">
        <f>IF(BE357&gt;2008,0,IF(BE357&gt;2001,1,IF(BE357&gt;1990,2,IF(BE357&gt;1980,3,IF(BE357&gt;1973,4,IF(BE357&gt;1970,5,IF(BE357&gt;1960,6,IF(BE357&gt;1958,7,IF(BE357&gt;1953,8,9)))))))))</f>
        <v>0</v>
      </c>
      <c r="BG357" s="896" t="s">
        <v>136</v>
      </c>
    </row>
    <row r="358" spans="1:59" ht="11.25" customHeight="1" x14ac:dyDescent="0.2">
      <c r="A358" s="885" t="s">
        <v>1328</v>
      </c>
      <c r="B358" s="889" t="s">
        <v>1329</v>
      </c>
      <c r="C358" s="946" t="s">
        <v>108</v>
      </c>
      <c r="D358" s="946" t="s">
        <v>4341</v>
      </c>
      <c r="E358" s="746">
        <v>8</v>
      </c>
      <c r="F358" s="1185">
        <v>577</v>
      </c>
      <c r="G358" s="1182" t="s">
        <v>106</v>
      </c>
      <c r="H358" s="1182" t="s">
        <v>106</v>
      </c>
      <c r="I358" s="888">
        <v>91.6</v>
      </c>
      <c r="J358" s="663">
        <f>(M358/I358)*100</f>
        <v>1.3100436681222709</v>
      </c>
      <c r="K358" s="891">
        <v>0.3</v>
      </c>
      <c r="L358" s="901">
        <v>4</v>
      </c>
      <c r="M358" s="654">
        <f>K358*L358</f>
        <v>1.2</v>
      </c>
      <c r="N358" s="884" t="s">
        <v>151</v>
      </c>
      <c r="O358" s="747">
        <v>0.27500000000000002</v>
      </c>
      <c r="P358" s="875">
        <v>43906</v>
      </c>
      <c r="Q358" s="875">
        <v>43921</v>
      </c>
      <c r="R358" s="654">
        <f>(K358-O358)/O358*100</f>
        <v>9.0909090909090793</v>
      </c>
      <c r="S358" s="714">
        <f>IF(INDEX(Historical!$D$7:$D$1277,MATCH(B358,Historical!$B$7:$B$1301,0))=0,"n/a",(INDEX(Historical!$C$7:$C$1279,MATCH(B358,Historical!$B$7:$B$1301,0))/INDEX(Historical!$D$7:$D$1277,MATCH(B358,Historical!$B$7:$B$1301,0))-1)*100)</f>
        <v>14.583333333333348</v>
      </c>
      <c r="T358" s="714">
        <f>IF(INDEX(Historical!$F$7:$F$1270,MATCH(B358,Historical!$B$7:$B$1301,0))=0,"n/a",((INDEX(Historical!$C$7:$C$1279,MATCH(B358,Historical!$B$7:$B$1301,0))/INDEX(Historical!$F$7:$F$1270,MATCH(B358,Historical!$B$7:$B$1301,0)))^(1/3)-1)*100)</f>
        <v>17.389140861314466</v>
      </c>
      <c r="U358" s="714">
        <f>IF(INDEX(Historical!$H$7:$H$1270,MATCH(B358,Historical!$B$7:$B$1301,0))=0,"n/a",((INDEX(Historical!$C$7:$C$1279,MATCH(B358,Historical!$B$7:$B$1301,0))/INDEX(Historical!$H$7:$H$1270,MATCH(B358,Historical!$B$7:$B$1301,0)))^(1/5)-1)*100)</f>
        <v>16.165687838587317</v>
      </c>
      <c r="V358" s="714" t="str">
        <f>IF(INDEX(Historical!$O$7:$O$1270,MATCH(B358,Historical!$B$7:$B$1301,0))=0,"n/a",((INDEX(Historical!$C$7:$C$1279,MATCH(B358,Historical!$B$7:$B$1301,0))/INDEX(Historical!$O$7:$O$1270,MATCH(B358,Historical!$B$7:$B$1301,0)))^(1/10)-1)*100)</f>
        <v>n/a</v>
      </c>
      <c r="W358" s="715" t="str">
        <f>IF(OR(U358&lt;=0,U358="n/a",V358&lt;=0,V358="n/a"),"n/a",U358/V358)</f>
        <v>n/a</v>
      </c>
      <c r="X358" s="716">
        <f>IF(OR(AJ358&lt;=0,AJ358="n/a",U358&lt;=0,U358="n/a"),"n/a",U358/AJ358)</f>
        <v>1.0635320946439024</v>
      </c>
      <c r="Y358" s="673"/>
      <c r="Z358" s="663">
        <f>IF(OR(AC358&lt;0.01,AC358="n/a"),"n/a",M358/AC358*100)</f>
        <v>32.085561497326196</v>
      </c>
      <c r="AA358" s="900">
        <f>IF(OR(AC358&lt;0.01,AC358="n/a"),"n/a",I358/AC358)</f>
        <v>24.491978609625665</v>
      </c>
      <c r="AB358" s="901">
        <v>12</v>
      </c>
      <c r="AC358" s="879">
        <v>3.74</v>
      </c>
      <c r="AD358" s="879">
        <v>2.64</v>
      </c>
      <c r="AE358" s="879">
        <v>9.25</v>
      </c>
      <c r="AF358" s="879">
        <v>2.95</v>
      </c>
      <c r="AG358" s="879">
        <v>12.3</v>
      </c>
      <c r="AH358" s="879">
        <v>0.2</v>
      </c>
      <c r="AI358" s="879">
        <v>3.0300000000000002</v>
      </c>
      <c r="AJ358" s="879">
        <v>15.2</v>
      </c>
      <c r="AK358" s="879">
        <v>9.1399999999999988</v>
      </c>
      <c r="AL358" s="892">
        <v>50800</v>
      </c>
      <c r="AM358" s="886">
        <v>0.5</v>
      </c>
      <c r="AN358" s="879">
        <v>0.49</v>
      </c>
      <c r="AO358" s="753">
        <f>IF(U358="n/a","n/a",IF(AA358&lt;0,"n/a",IF(AA358="n/a","n/a",J358+U358-AA358)))</f>
        <v>-7.0162471029160756</v>
      </c>
      <c r="AP358" s="754">
        <f>IF(U358="n/a","n/a",J358+U358)</f>
        <v>17.47573150670959</v>
      </c>
      <c r="AQ358" s="902">
        <f>IF(OR(AC358&lt;0.01,AF358="n/a"),"n/a",(I358/SQRT(22.5*AC358*(I358/AF358))-1)*100)</f>
        <v>79.197391968119518</v>
      </c>
      <c r="AR358" s="663">
        <f>INDEX(Historical!$C$7:$C$1279,MATCH(B358,Historical!$B$7:$B$1301,0))*IF(AH358="n/a",1.03,IF(AH358&lt;0,1.01,IF(AH358&gt;10,1.1,(1+AH358/100))))</f>
        <v>1.1022000000000001</v>
      </c>
      <c r="AS358" s="900">
        <f>IF($AI358="n/a",1.03*AR358,IF($AI358&lt;0,1.01*AR358,IF($AI358&gt;10,1.1*AR358,(1+$AI358/100)*AR358)))</f>
        <v>1.13559666</v>
      </c>
      <c r="AT358" s="900">
        <f>IF($AK358="n/a",1.03*AS358,IF($AK358&lt;0,1.01*AS358,IF($AK358&gt;10,1.1*AS358,(1+$AK358/100)*AS358)))</f>
        <v>1.239390194724</v>
      </c>
      <c r="AU358" s="900">
        <f>IF($AK358="n/a",1.03*AT358,IF($AK358&lt;0,1.01*AT358,IF($AK358&gt;10,1.1*AT358,(1+$AK358/100)*AT358)))</f>
        <v>1.3526704585217735</v>
      </c>
      <c r="AV358" s="900">
        <f>IF($AK358="n/a",1.03*AU358,IF($AK358&lt;0,1.01*AU358,IF($AK358&gt;10,1.1*AU358,(1+$AK358/100)*AU358)))</f>
        <v>1.4763045384306634</v>
      </c>
      <c r="AW358" s="663">
        <f>SUM(AR358:AV358)</f>
        <v>6.3061618516764364</v>
      </c>
      <c r="AX358" s="761">
        <f>AW358/I358*100</f>
        <v>6.8844561699524425</v>
      </c>
      <c r="AY358" s="948">
        <v>0.54</v>
      </c>
      <c r="AZ358" s="886">
        <v>44.230000000000004</v>
      </c>
      <c r="BA358" s="886">
        <v>-10.130000000000001</v>
      </c>
      <c r="BB358" s="886">
        <v>-1.67</v>
      </c>
      <c r="BC358" s="886">
        <v>-0.13999999999999999</v>
      </c>
      <c r="BE358" s="635">
        <v>2013</v>
      </c>
      <c r="BF358" s="912">
        <f>IF(BE358&gt;2008,0,IF(BE358&gt;2001,1,IF(BE358&gt;1990,2,IF(BE358&gt;1980,3,IF(BE358&gt;1973,4,IF(BE358&gt;1970,5,IF(BE358&gt;1960,6,IF(BE358&gt;1958,7,IF(BE358&gt;1953,8,9)))))))))</f>
        <v>0</v>
      </c>
      <c r="BG358" s="896">
        <v>2</v>
      </c>
    </row>
    <row r="359" spans="1:59" ht="11.25" customHeight="1" x14ac:dyDescent="0.2">
      <c r="A359" s="885" t="s">
        <v>1315</v>
      </c>
      <c r="B359" s="889" t="s">
        <v>1316</v>
      </c>
      <c r="C359" s="946" t="s">
        <v>131</v>
      </c>
      <c r="D359" s="946" t="s">
        <v>4335</v>
      </c>
      <c r="E359" s="746">
        <v>8</v>
      </c>
      <c r="F359" s="1185">
        <v>536</v>
      </c>
      <c r="G359" s="1184" t="s">
        <v>37</v>
      </c>
      <c r="H359" s="1184" t="s">
        <v>37</v>
      </c>
      <c r="I359" s="888">
        <v>87.37</v>
      </c>
      <c r="J359" s="663">
        <f>(M359/I359)*100</f>
        <v>3.0674144443172713</v>
      </c>
      <c r="K359" s="891">
        <v>0.67</v>
      </c>
      <c r="L359" s="901">
        <v>4</v>
      </c>
      <c r="M359" s="654">
        <f>K359*L359</f>
        <v>2.68</v>
      </c>
      <c r="N359" s="884" t="s">
        <v>517</v>
      </c>
      <c r="O359" s="747">
        <v>0.63</v>
      </c>
      <c r="P359" s="875">
        <v>43773</v>
      </c>
      <c r="Q359" s="875">
        <v>43801</v>
      </c>
      <c r="R359" s="654">
        <f>(K359-O359)/O359*100</f>
        <v>6.3492063492063542</v>
      </c>
      <c r="S359" s="714">
        <f>IF(INDEX(Historical!$D$7:$D$1277,MATCH(B359,Historical!$B$7:$B$1301,0))=0,"n/a",(INDEX(Historical!$C$7:$C$1279,MATCH(B359,Historical!$B$7:$B$1301,0))/INDEX(Historical!$D$7:$D$1277,MATCH(B359,Historical!$B$7:$B$1301,0))-1)*100)</f>
        <v>6.6666666666666652</v>
      </c>
      <c r="T359" s="714">
        <f>IF(INDEX(Historical!$F$7:$F$1270,MATCH(B359,Historical!$B$7:$B$1301,0))=0,"n/a",((INDEX(Historical!$C$7:$C$1279,MATCH(B359,Historical!$B$7:$B$1301,0))/INDEX(Historical!$F$7:$F$1270,MATCH(B359,Historical!$B$7:$B$1301,0)))^(1/3)-1)*100)</f>
        <v>7.1664579674248774</v>
      </c>
      <c r="U359" s="714">
        <f>IF(INDEX(Historical!$H$7:$H$1270,MATCH(B359,Historical!$B$7:$B$1301,0))=0,"n/a",((INDEX(Historical!$C$7:$C$1279,MATCH(B359,Historical!$B$7:$B$1301,0))/INDEX(Historical!$H$7:$H$1270,MATCH(B359,Historical!$B$7:$B$1301,0)))^(1/5)-1)*100)</f>
        <v>7.7818067712725814</v>
      </c>
      <c r="V359" s="714">
        <f>IF(INDEX(Historical!$O$7:$O$1270,MATCH(B359,Historical!$B$7:$B$1301,0))=0,"n/a",((INDEX(Historical!$C$7:$C$1279,MATCH(B359,Historical!$B$7:$B$1301,0))/INDEX(Historical!$O$7:$O$1270,MATCH(B359,Historical!$B$7:$B$1301,0)))^(1/10)-1)*100)</f>
        <v>7.871289892416522</v>
      </c>
      <c r="W359" s="715">
        <f>IF(OR(U359&lt;=0,U359="n/a",V359&lt;=0,V359="n/a"),"n/a",U359/V359)</f>
        <v>0.98863170809778567</v>
      </c>
      <c r="X359" s="716">
        <f>IF(OR(AJ359&lt;=0,AJ359="n/a",U359&lt;=0,U359="n/a"),"n/a",U359/AJ359)</f>
        <v>2.1616129920201619</v>
      </c>
      <c r="Y359" s="676"/>
      <c r="Z359" s="663">
        <f>IF(OR(AC359&lt;0.01,AC359="n/a"),"n/a",M359/AC359*100)</f>
        <v>59.555555555555564</v>
      </c>
      <c r="AA359" s="900">
        <f>IF(OR(AC359&lt;0.01,AC359="n/a"),"n/a",I359/AC359)</f>
        <v>19.415555555555557</v>
      </c>
      <c r="AB359" s="901">
        <v>12</v>
      </c>
      <c r="AC359" s="879">
        <v>4.5</v>
      </c>
      <c r="AD359" s="879">
        <v>7.36</v>
      </c>
      <c r="AE359" s="879">
        <v>3.42</v>
      </c>
      <c r="AF359" s="879">
        <v>1.76</v>
      </c>
      <c r="AG359" s="879">
        <v>9.3000000000000007</v>
      </c>
      <c r="AH359" s="879">
        <v>5.0999999999999996</v>
      </c>
      <c r="AI359" s="879">
        <v>4.1900000000000004</v>
      </c>
      <c r="AJ359" s="879">
        <v>3.5999999999999996</v>
      </c>
      <c r="AK359" s="879">
        <v>2.6</v>
      </c>
      <c r="AL359" s="892">
        <v>4400</v>
      </c>
      <c r="AM359" s="886">
        <v>0.5</v>
      </c>
      <c r="AN359" s="879">
        <v>0.74</v>
      </c>
      <c r="AO359" s="753">
        <f>IF(U359="n/a","n/a",IF(AA359&lt;0,"n/a",IF(AA359="n/a","n/a",J359+U359-AA359)))</f>
        <v>-8.566334339965703</v>
      </c>
      <c r="AP359" s="754">
        <f>IF(U359="n/a","n/a",J359+U359)</f>
        <v>10.849221215589854</v>
      </c>
      <c r="AQ359" s="902">
        <f>IF(OR(AC359&lt;0.01,AF359="n/a"),"n/a",(I359/SQRT(22.5*AC359*(I359/AF359))-1)*100)</f>
        <v>23.236678843377145</v>
      </c>
      <c r="AR359" s="663">
        <f>INDEX(Historical!$C$7:$C$1279,MATCH(B359,Historical!$B$7:$B$1301,0))*IF(AH359="n/a",1.03,IF(AH359&lt;0,1.01,IF(AH359&gt;10,1.1,(1+AH359/100))))</f>
        <v>2.6905600000000001</v>
      </c>
      <c r="AS359" s="900">
        <f>IF($AI359="n/a",1.03*AR359,IF($AI359&lt;0,1.01*AR359,IF($AI359&gt;10,1.1*AR359,(1+$AI359/100)*AR359)))</f>
        <v>2.8032944640000004</v>
      </c>
      <c r="AT359" s="900">
        <f>IF($AK359="n/a",1.03*AS359,IF($AK359&lt;0,1.01*AS359,IF($AK359&gt;10,1.1*AS359,(1+$AK359/100)*AS359)))</f>
        <v>2.8761801200640003</v>
      </c>
      <c r="AU359" s="900">
        <f>IF($AK359="n/a",1.03*AT359,IF($AK359&lt;0,1.01*AT359,IF($AK359&gt;10,1.1*AT359,(1+$AK359/100)*AT359)))</f>
        <v>2.9509608031856644</v>
      </c>
      <c r="AV359" s="900">
        <f>IF($AK359="n/a",1.03*AU359,IF($AK359&lt;0,1.01*AU359,IF($AK359&gt;10,1.1*AU359,(1+$AK359/100)*AU359)))</f>
        <v>3.0276857840684919</v>
      </c>
      <c r="AW359" s="663">
        <f>SUM(AR359:AV359)</f>
        <v>14.348681171318157</v>
      </c>
      <c r="AX359" s="761">
        <f>AW359/I359*100</f>
        <v>16.422892493210664</v>
      </c>
      <c r="AY359" s="948">
        <v>0.43</v>
      </c>
      <c r="AZ359" s="886">
        <v>26.529999999999998</v>
      </c>
      <c r="BA359" s="886">
        <v>-23.369999999999997</v>
      </c>
      <c r="BB359" s="886">
        <v>-2.7</v>
      </c>
      <c r="BC359" s="886">
        <v>-13.29</v>
      </c>
      <c r="BE359" s="635">
        <v>2013</v>
      </c>
      <c r="BF359" s="912">
        <f>IF(BE359&gt;2008,0,IF(BE359&gt;2001,1,IF(BE359&gt;1990,2,IF(BE359&gt;1980,3,IF(BE359&gt;1973,4,IF(BE359&gt;1970,5,IF(BE359&gt;1960,6,IF(BE359&gt;1958,7,IF(BE359&gt;1953,8,9)))))))))</f>
        <v>0</v>
      </c>
      <c r="BG359" s="896">
        <v>3.5000000000000004</v>
      </c>
    </row>
    <row r="360" spans="1:59" ht="11.25" customHeight="1" x14ac:dyDescent="0.2">
      <c r="A360" s="877" t="s">
        <v>1317</v>
      </c>
      <c r="B360" s="889" t="s">
        <v>1318</v>
      </c>
      <c r="C360" s="946" t="s">
        <v>112</v>
      </c>
      <c r="D360" s="946" t="s">
        <v>211</v>
      </c>
      <c r="E360" s="746">
        <v>10</v>
      </c>
      <c r="F360" s="1185">
        <v>327</v>
      </c>
      <c r="G360" s="1182" t="s">
        <v>106</v>
      </c>
      <c r="H360" s="1182" t="s">
        <v>106</v>
      </c>
      <c r="I360" s="888">
        <v>158.04</v>
      </c>
      <c r="J360" s="663">
        <f>(M360/I360)*100</f>
        <v>1.2655024044545686</v>
      </c>
      <c r="K360" s="891">
        <v>0.5</v>
      </c>
      <c r="L360" s="901">
        <v>4</v>
      </c>
      <c r="M360" s="654">
        <f>K360*L360</f>
        <v>2</v>
      </c>
      <c r="N360" s="884" t="s">
        <v>208</v>
      </c>
      <c r="O360" s="747">
        <v>0.43</v>
      </c>
      <c r="P360" s="880">
        <v>43601</v>
      </c>
      <c r="Q360" s="880">
        <v>43616</v>
      </c>
      <c r="R360" s="654">
        <f>(K360-O360)/O360*100</f>
        <v>16.279069767441861</v>
      </c>
      <c r="S360" s="714">
        <f>IF(INDEX(Historical!$D$7:$D$1277,MATCH(B360,Historical!$B$7:$B$1301,0))=0,"n/a",(INDEX(Historical!$C$7:$C$1279,MATCH(B360,Historical!$B$7:$B$1301,0))/INDEX(Historical!$D$7:$D$1277,MATCH(B360,Historical!$B$7:$B$1301,0))-1)*100)</f>
        <v>16.265060240963859</v>
      </c>
      <c r="T360" s="714">
        <f>IF(INDEX(Historical!$F$7:$F$1270,MATCH(B360,Historical!$B$7:$B$1301,0))=0,"n/a",((INDEX(Historical!$C$7:$C$1279,MATCH(B360,Historical!$B$7:$B$1301,0))/INDEX(Historical!$F$7:$F$1270,MATCH(B360,Historical!$B$7:$B$1301,0)))^(1/3)-1)*100)</f>
        <v>12.932125878756317</v>
      </c>
      <c r="U360" s="714">
        <f>IF(INDEX(Historical!$H$7:$H$1270,MATCH(B360,Historical!$B$7:$B$1301,0))=0,"n/a",((INDEX(Historical!$C$7:$C$1279,MATCH(B360,Historical!$B$7:$B$1301,0))/INDEX(Historical!$H$7:$H$1270,MATCH(B360,Historical!$B$7:$B$1301,0)))^(1/5)-1)*100)</f>
        <v>12.521290978061938</v>
      </c>
      <c r="V360" s="714">
        <f>IF(INDEX(Historical!$O$7:$O$1270,MATCH(B360,Historical!$B$7:$B$1301,0))=0,"n/a",((INDEX(Historical!$C$7:$C$1279,MATCH(B360,Historical!$B$7:$B$1301,0))/INDEX(Historical!$O$7:$O$1270,MATCH(B360,Historical!$B$7:$B$1301,0)))^(1/10)-1)*100)</f>
        <v>14.929523777857344</v>
      </c>
      <c r="W360" s="715">
        <f>IF(OR(U360&lt;=0,U360="n/a",V360&lt;=0,V360="n/a"),"n/a",U360/V360)</f>
        <v>0.83869326070754069</v>
      </c>
      <c r="X360" s="716">
        <f>IF(OR(AJ360&lt;=0,AJ360="n/a",U360&lt;=0,U360="n/a"),"n/a",U360/AJ360)</f>
        <v>1.2521290978061939</v>
      </c>
      <c r="Y360" s="676"/>
      <c r="Z360" s="663">
        <f>IF(OR(AC360&lt;0.01,AC360="n/a"),"n/a",M360/AC360*100)</f>
        <v>36.697247706422012</v>
      </c>
      <c r="AA360" s="900">
        <f>IF(OR(AC360&lt;0.01,AC360="n/a"),"n/a",I360/AC360)</f>
        <v>28.998165137614677</v>
      </c>
      <c r="AB360" s="901">
        <v>12</v>
      </c>
      <c r="AC360" s="879">
        <v>5.45</v>
      </c>
      <c r="AD360" s="879">
        <v>2.46</v>
      </c>
      <c r="AE360" s="879">
        <v>4.6399999999999997</v>
      </c>
      <c r="AF360" s="879">
        <v>5.24</v>
      </c>
      <c r="AG360" s="879">
        <v>19</v>
      </c>
      <c r="AH360" s="879">
        <v>6.3</v>
      </c>
      <c r="AI360" s="879">
        <v>12.030000000000001</v>
      </c>
      <c r="AJ360" s="879">
        <v>10</v>
      </c>
      <c r="AK360" s="879">
        <v>11.5</v>
      </c>
      <c r="AL360" s="892">
        <v>11450</v>
      </c>
      <c r="AM360" s="886">
        <v>0.5</v>
      </c>
      <c r="AN360" s="879">
        <v>0.45</v>
      </c>
      <c r="AO360" s="753">
        <f>IF(U360="n/a","n/a",IF(AA360&lt;0,"n/a",IF(AA360="n/a","n/a",J360+U360-AA360)))</f>
        <v>-15.21137175509817</v>
      </c>
      <c r="AP360" s="754">
        <f>IF(U360="n/a","n/a",J360+U360)</f>
        <v>13.786793382516507</v>
      </c>
      <c r="AQ360" s="902">
        <f>IF(OR(AC360&lt;0.01,AF360="n/a"),"n/a",(I360/SQRT(22.5*AC360*(I360/AF360))-1)*100)</f>
        <v>159.87209274401891</v>
      </c>
      <c r="AR360" s="663">
        <f>INDEX(Historical!$C$7:$C$1279,MATCH(B360,Historical!$B$7:$B$1301,0))*IF(AH360="n/a",1.03,IF(AH360&lt;0,1.01,IF(AH360&gt;10,1.1,(1+AH360/100))))</f>
        <v>2.05159</v>
      </c>
      <c r="AS360" s="900">
        <f>IF($AI360="n/a",1.03*AR360,IF($AI360&lt;0,1.01*AR360,IF($AI360&gt;10,1.1*AR360,(1+$AI360/100)*AR360)))</f>
        <v>2.2567490000000001</v>
      </c>
      <c r="AT360" s="900">
        <f>IF($AK360="n/a",1.03*AS360,IF($AK360&lt;0,1.01*AS360,IF($AK360&gt;10,1.1*AS360,(1+$AK360/100)*AS360)))</f>
        <v>2.4824239000000001</v>
      </c>
      <c r="AU360" s="900">
        <f>IF($AK360="n/a",1.03*AT360,IF($AK360&lt;0,1.01*AT360,IF($AK360&gt;10,1.1*AT360,(1+$AK360/100)*AT360)))</f>
        <v>2.7306662900000003</v>
      </c>
      <c r="AV360" s="900">
        <f>IF($AK360="n/a",1.03*AU360,IF($AK360&lt;0,1.01*AU360,IF($AK360&gt;10,1.1*AU360,(1+$AK360/100)*AU360)))</f>
        <v>3.0037329190000004</v>
      </c>
      <c r="AW360" s="663">
        <f>SUM(AR360:AV360)</f>
        <v>12.525162109000002</v>
      </c>
      <c r="AX360" s="761">
        <f>AW360/I360*100</f>
        <v>7.9253113825613788</v>
      </c>
      <c r="AY360" s="948">
        <v>1.05</v>
      </c>
      <c r="AZ360" s="886">
        <v>51.15</v>
      </c>
      <c r="BA360" s="886">
        <v>-11.28</v>
      </c>
      <c r="BB360" s="886">
        <v>2.25</v>
      </c>
      <c r="BC360" s="886">
        <v>0.18</v>
      </c>
      <c r="BE360" s="635">
        <v>2010</v>
      </c>
      <c r="BF360" s="912">
        <f>IF(BE360&gt;2008,0,IF(BE360&gt;2001,1,IF(BE360&gt;1990,2,IF(BE360&gt;1980,3,IF(BE360&gt;1973,4,IF(BE360&gt;1970,5,IF(BE360&gt;1960,6,IF(BE360&gt;1958,7,IF(BE360&gt;1953,8,9)))))))))</f>
        <v>0</v>
      </c>
      <c r="BG360" s="896">
        <v>11</v>
      </c>
    </row>
    <row r="361" spans="1:59" ht="11.25" customHeight="1" x14ac:dyDescent="0.2">
      <c r="A361" s="885" t="s">
        <v>631</v>
      </c>
      <c r="B361" s="889" t="s">
        <v>632</v>
      </c>
      <c r="C361" s="946" t="s">
        <v>123</v>
      </c>
      <c r="D361" s="946" t="s">
        <v>4180</v>
      </c>
      <c r="E361" s="746">
        <v>17</v>
      </c>
      <c r="F361" s="1185">
        <v>201</v>
      </c>
      <c r="G361" s="1182" t="s">
        <v>37</v>
      </c>
      <c r="H361" s="1182" t="s">
        <v>37</v>
      </c>
      <c r="I361" s="888">
        <v>122.46</v>
      </c>
      <c r="J361" s="663">
        <f>(M361/I361)*100</f>
        <v>2.4497795198432142</v>
      </c>
      <c r="K361" s="891">
        <v>0.75</v>
      </c>
      <c r="L361" s="901">
        <v>4</v>
      </c>
      <c r="M361" s="654">
        <f>K361*L361</f>
        <v>3</v>
      </c>
      <c r="N361" s="884" t="s">
        <v>585</v>
      </c>
      <c r="O361" s="747">
        <v>0.73</v>
      </c>
      <c r="P361" s="875">
        <v>43728</v>
      </c>
      <c r="Q361" s="875">
        <v>43742</v>
      </c>
      <c r="R361" s="654">
        <f>(K361-O361)/O361*100</f>
        <v>2.7397260273972628</v>
      </c>
      <c r="S361" s="714">
        <f>IF(INDEX(Historical!$D$7:$D$1277,MATCH(B361,Historical!$B$7:$B$1301,0))=0,"n/a",(INDEX(Historical!$C$7:$C$1279,MATCH(B361,Historical!$B$7:$B$1301,0))/INDEX(Historical!$D$7:$D$1277,MATCH(B361,Historical!$B$7:$B$1301,0))-1)*100)</f>
        <v>5.7142857142857162</v>
      </c>
      <c r="T361" s="714">
        <f>IF(INDEX(Historical!$F$7:$F$1270,MATCH(B361,Historical!$B$7:$B$1301,0))=0,"n/a",((INDEX(Historical!$C$7:$C$1279,MATCH(B361,Historical!$B$7:$B$1301,0))/INDEX(Historical!$F$7:$F$1270,MATCH(B361,Historical!$B$7:$B$1301,0)))^(1/3)-1)*100)</f>
        <v>8.4595775991327393</v>
      </c>
      <c r="U361" s="714">
        <f>IF(INDEX(Historical!$H$7:$H$1270,MATCH(B361,Historical!$B$7:$B$1301,0))=0,"n/a",((INDEX(Historical!$C$7:$C$1279,MATCH(B361,Historical!$B$7:$B$1301,0))/INDEX(Historical!$H$7:$H$1270,MATCH(B361,Historical!$B$7:$B$1301,0)))^(1/5)-1)*100)</f>
        <v>12.535507187104278</v>
      </c>
      <c r="V361" s="714">
        <f>IF(INDEX(Historical!$O$7:$O$1270,MATCH(B361,Historical!$B$7:$B$1301,0))=0,"n/a",((INDEX(Historical!$C$7:$C$1279,MATCH(B361,Historical!$B$7:$B$1301,0))/INDEX(Historical!$O$7:$O$1270,MATCH(B361,Historical!$B$7:$B$1301,0)))^(1/10)-1)*100)</f>
        <v>11.462600467961238</v>
      </c>
      <c r="W361" s="715">
        <f>IF(OR(U361&lt;=0,U361="n/a",V361&lt;=0,V361="n/a"),"n/a",U361/V361)</f>
        <v>1.0936006381921701</v>
      </c>
      <c r="X361" s="716" t="str">
        <f>IF(OR(AJ361&lt;=0,AJ361="n/a",U361&lt;=0,U361="n/a"),"n/a",U361/AJ361)</f>
        <v>n/a</v>
      </c>
      <c r="Y361" s="673"/>
      <c r="Z361" s="663">
        <f>IF(OR(AC361&lt;0.01,AC361="n/a"),"n/a",M361/AC361*100)</f>
        <v>72.639225181598064</v>
      </c>
      <c r="AA361" s="900">
        <f>IF(OR(AC361&lt;0.01,AC361="n/a"),"n/a",I361/AC361)</f>
        <v>29.651331719128329</v>
      </c>
      <c r="AB361" s="901">
        <v>12</v>
      </c>
      <c r="AC361" s="879">
        <v>4.13</v>
      </c>
      <c r="AD361" s="879">
        <v>15.53</v>
      </c>
      <c r="AE361" s="879">
        <v>2.58</v>
      </c>
      <c r="AF361" s="879">
        <v>2.34</v>
      </c>
      <c r="AG361" s="879">
        <v>7.7</v>
      </c>
      <c r="AH361" s="879">
        <v>-3.9</v>
      </c>
      <c r="AI361" s="879">
        <v>9.58</v>
      </c>
      <c r="AJ361" s="879">
        <v>-4.5999999999999996</v>
      </c>
      <c r="AK361" s="879">
        <v>1.9</v>
      </c>
      <c r="AL361" s="892">
        <v>13390</v>
      </c>
      <c r="AM361" s="886">
        <v>0.3</v>
      </c>
      <c r="AN361" s="879">
        <v>0.74</v>
      </c>
      <c r="AO361" s="753">
        <f>IF(U361="n/a","n/a",IF(AA361&lt;0,"n/a",IF(AA361="n/a","n/a",J361+U361-AA361)))</f>
        <v>-14.666045012180838</v>
      </c>
      <c r="AP361" s="754">
        <f>IF(U361="n/a","n/a",J361+U361)</f>
        <v>14.985286706947491</v>
      </c>
      <c r="AQ361" s="902">
        <f>IF(OR(AC361&lt;0.01,AF361="n/a"),"n/a",(I361/SQRT(22.5*AC361*(I361/AF361))-1)*100)</f>
        <v>75.605765816198243</v>
      </c>
      <c r="AR361" s="663">
        <f>INDEX(Historical!$C$7:$C$1279,MATCH(B361,Historical!$B$7:$B$1301,0))*IF(AH361="n/a",1.03,IF(AH361&lt;0,1.01,IF(AH361&gt;10,1.1,(1+AH361/100))))</f>
        <v>2.9895999999999998</v>
      </c>
      <c r="AS361" s="900">
        <f>IF($AI361="n/a",1.03*AR361,IF($AI361&lt;0,1.01*AR361,IF($AI361&gt;10,1.1*AR361,(1+$AI361/100)*AR361)))</f>
        <v>3.2760036800000001</v>
      </c>
      <c r="AT361" s="900">
        <f>IF($AK361="n/a",1.03*AS361,IF($AK361&lt;0,1.01*AS361,IF($AK361&gt;10,1.1*AS361,(1+$AK361/100)*AS361)))</f>
        <v>3.3382477499199998</v>
      </c>
      <c r="AU361" s="900">
        <f>IF($AK361="n/a",1.03*AT361,IF($AK361&lt;0,1.01*AT361,IF($AK361&gt;10,1.1*AT361,(1+$AK361/100)*AT361)))</f>
        <v>3.4016744571684794</v>
      </c>
      <c r="AV361" s="900">
        <f>IF($AK361="n/a",1.03*AU361,IF($AK361&lt;0,1.01*AU361,IF($AK361&gt;10,1.1*AU361,(1+$AK361/100)*AU361)))</f>
        <v>3.46630627185468</v>
      </c>
      <c r="AW361" s="663">
        <f>SUM(AR361:AV361)</f>
        <v>16.471832158943158</v>
      </c>
      <c r="AX361" s="761">
        <f>AW361/I361*100</f>
        <v>13.450785692424594</v>
      </c>
      <c r="AY361" s="948">
        <v>1.06</v>
      </c>
      <c r="AZ361" s="886">
        <v>32.910000000000004</v>
      </c>
      <c r="BA361" s="886">
        <v>-16.809999999999999</v>
      </c>
      <c r="BB361" s="886">
        <v>-5.28</v>
      </c>
      <c r="BC361" s="886">
        <v>-2.81</v>
      </c>
      <c r="BE361" s="635">
        <v>2003</v>
      </c>
      <c r="BF361" s="912">
        <f>IF(BE361&gt;2008,0,IF(BE361&gt;2001,1,IF(BE361&gt;1990,2,IF(BE361&gt;1980,3,IF(BE361&gt;1973,4,IF(BE361&gt;1970,5,IF(BE361&gt;1960,6,IF(BE361&gt;1958,7,IF(BE361&gt;1953,8,9)))))))))</f>
        <v>1</v>
      </c>
      <c r="BG361" s="896">
        <v>3.5999999999999996</v>
      </c>
    </row>
    <row r="362" spans="1:59" ht="11.25" customHeight="1" x14ac:dyDescent="0.2">
      <c r="A362" s="717" t="s">
        <v>3842</v>
      </c>
      <c r="B362" s="799" t="s">
        <v>3843</v>
      </c>
      <c r="C362" s="946" t="s">
        <v>108</v>
      </c>
      <c r="D362" s="946" t="s">
        <v>118</v>
      </c>
      <c r="E362" s="746">
        <v>7</v>
      </c>
      <c r="F362" s="1185">
        <v>663</v>
      </c>
      <c r="G362" s="1197" t="s">
        <v>106</v>
      </c>
      <c r="H362" s="1197" t="s">
        <v>106</v>
      </c>
      <c r="I362" s="897">
        <v>30.59</v>
      </c>
      <c r="J362" s="663">
        <f>(M362/I362)*100</f>
        <v>1.4383785550833605</v>
      </c>
      <c r="K362" s="877">
        <v>0.22</v>
      </c>
      <c r="L362" s="1199">
        <v>2</v>
      </c>
      <c r="M362" s="654">
        <f>K362*L362</f>
        <v>0.44</v>
      </c>
      <c r="N362" s="1199" t="s">
        <v>4179</v>
      </c>
      <c r="O362" s="615">
        <v>0.2</v>
      </c>
      <c r="P362" s="644">
        <v>43994</v>
      </c>
      <c r="Q362" s="644">
        <v>44011</v>
      </c>
      <c r="R362" s="654">
        <f>(K362-O362)/O362*100</f>
        <v>9.9999999999999947</v>
      </c>
      <c r="S362" s="714">
        <f>IF(INDEX(Historical!$D$7:$D$1277,MATCH(B362,Historical!$B$7:$B$1301,0))=0,"n/a",(INDEX(Historical!$C$7:$C$1279,MATCH(B362,Historical!$B$7:$B$1301,0))/INDEX(Historical!$D$7:$D$1277,MATCH(B362,Historical!$B$7:$B$1301,0))-1)*100)</f>
        <v>39.999999999999993</v>
      </c>
      <c r="T362" s="714">
        <f>IF(INDEX(Historical!$F$7:$F$1270,MATCH(B362,Historical!$B$7:$B$1301,0))=0,"n/a",((INDEX(Historical!$C$7:$C$1279,MATCH(B362,Historical!$B$7:$B$1301,0))/INDEX(Historical!$F$7:$F$1270,MATCH(B362,Historical!$B$7:$B$1301,0)))^(1/3)-1)*100)</f>
        <v>32.63524026321307</v>
      </c>
      <c r="U362" s="714">
        <f>IF(INDEX(Historical!$H$7:$H$1270,MATCH(B362,Historical!$B$7:$B$1301,0))=0,"n/a",((INDEX(Historical!$C$7:$C$1279,MATCH(B362,Historical!$B$7:$B$1301,0))/INDEX(Historical!$H$7:$H$1270,MATCH(B362,Historical!$B$7:$B$1301,0)))^(1/5)-1)*100)</f>
        <v>37.972966146121493</v>
      </c>
      <c r="V362" s="714">
        <f>IF(INDEX(Historical!$O$7:$O$1270,MATCH(B362,Historical!$B$7:$B$1301,0))=0,"n/a",((INDEX(Historical!$C$7:$C$1279,MATCH(B362,Historical!$B$7:$B$1301,0))/INDEX(Historical!$O$7:$O$1270,MATCH(B362,Historical!$B$7:$B$1301,0)))^(1/10)-1)*100)</f>
        <v>21.481404403906691</v>
      </c>
      <c r="W362" s="715">
        <f>IF(OR(U362&lt;=0,U362="n/a",V362&lt;=0,V362="n/a"),"n/a",U362/V362)</f>
        <v>1.7677133874550393</v>
      </c>
      <c r="X362" s="716" t="str">
        <f>IF(OR(AJ362&lt;=0,AJ362="n/a",U362&lt;=0,U362="n/a"),"n/a",U362/AJ362)</f>
        <v>n/a</v>
      </c>
      <c r="Y362" s="664"/>
      <c r="Z362" s="663">
        <f>IF(OR(AC362&lt;0.01,AC362="n/a"),"n/a",M362/AC362*100)</f>
        <v>83.018867924528294</v>
      </c>
      <c r="AA362" s="900">
        <f>IF(OR(AC362&lt;0.01,AC362="n/a"),"n/a",I362/AC362)</f>
        <v>57.716981132075468</v>
      </c>
      <c r="AB362" s="901">
        <v>12</v>
      </c>
      <c r="AC362" s="896">
        <v>0.53</v>
      </c>
      <c r="AD362" s="896" t="s">
        <v>136</v>
      </c>
      <c r="AE362" s="879">
        <v>1.06</v>
      </c>
      <c r="AF362" s="879">
        <v>0.96</v>
      </c>
      <c r="AG362" s="879">
        <v>1.7000000000000002</v>
      </c>
      <c r="AH362" s="879">
        <v>-57.9</v>
      </c>
      <c r="AI362" s="879" t="s">
        <v>136</v>
      </c>
      <c r="AJ362" s="694">
        <v>0</v>
      </c>
      <c r="AK362" s="694" t="s">
        <v>136</v>
      </c>
      <c r="AL362" s="896">
        <v>408.64</v>
      </c>
      <c r="AM362" s="896">
        <v>67.14</v>
      </c>
      <c r="AN362" s="896">
        <v>0</v>
      </c>
      <c r="AO362" s="753">
        <f>IF(U362="n/a","n/a",IF(AA362&lt;0,"n/a",IF(AA362="n/a","n/a",J362+U362-AA362)))</f>
        <v>-18.305636430870614</v>
      </c>
      <c r="AP362" s="754">
        <f>IF(U362="n/a","n/a",J362+U362)</f>
        <v>39.411344701204854</v>
      </c>
      <c r="AQ362" s="902">
        <f>IF(OR(AC362&lt;0.01,AF362="n/a"),"n/a",(I362/SQRT(22.5*AC362*(I362/AF362))-1)*100)</f>
        <v>56.926453951159964</v>
      </c>
      <c r="AR362" s="663">
        <f>INDEX(Historical!$C$7:$C$1279,MATCH(B362,Historical!$B$7:$B$1301,0))*IF(AH362="n/a",1.03,IF(AH362&lt;0,1.01,IF(AH362&gt;10,1.1,(1+AH362/100))))</f>
        <v>0.35349999999999998</v>
      </c>
      <c r="AS362" s="900">
        <f>IF($AI362="n/a",1.03*AR362,IF($AI362&lt;0,1.01*AR362,IF($AI362&gt;10,1.1*AR362,(1+$AI362/100)*AR362)))</f>
        <v>0.36410500000000001</v>
      </c>
      <c r="AT362" s="900">
        <f>IF($AK362="n/a",1.03*AS362,IF($AK362&lt;0,1.01*AS362,IF($AK362&gt;10,1.1*AS362,(1+$AK362/100)*AS362)))</f>
        <v>0.37502815</v>
      </c>
      <c r="AU362" s="900">
        <f>IF($AK362="n/a",1.03*AT362,IF($AK362&lt;0,1.01*AT362,IF($AK362&gt;10,1.1*AT362,(1+$AK362/100)*AT362)))</f>
        <v>0.38627899450000003</v>
      </c>
      <c r="AV362" s="900">
        <f>IF($AK362="n/a",1.03*AU362,IF($AK362&lt;0,1.01*AU362,IF($AK362&gt;10,1.1*AU362,(1+$AK362/100)*AU362)))</f>
        <v>0.39786736433500003</v>
      </c>
      <c r="AW362" s="663">
        <f>SUM(AR362:AV362)</f>
        <v>1.8767795088350003</v>
      </c>
      <c r="AX362" s="761">
        <f>AW362/I362*100</f>
        <v>6.135271359382152</v>
      </c>
      <c r="AY362" s="742">
        <v>0.78</v>
      </c>
      <c r="AZ362" s="879">
        <v>39.050000000000004</v>
      </c>
      <c r="BA362" s="879">
        <v>-29.84</v>
      </c>
      <c r="BB362" s="879">
        <v>7.4700000000000006</v>
      </c>
      <c r="BC362" s="879">
        <v>-13.62</v>
      </c>
      <c r="BE362" s="635">
        <v>2014</v>
      </c>
      <c r="BF362" s="912">
        <f>IF(BE362&gt;2008,0,IF(BE362&gt;2001,1,IF(BE362&gt;1990,2,IF(BE362&gt;1980,3,IF(BE362&gt;1973,4,IF(BE362&gt;1970,5,IF(BE362&gt;1960,6,IF(BE362&gt;1958,7,IF(BE362&gt;1953,8,9)))))))))</f>
        <v>0</v>
      </c>
      <c r="BG362" s="896">
        <v>0.70000000000000007</v>
      </c>
    </row>
    <row r="363" spans="1:59" ht="11.25" customHeight="1" x14ac:dyDescent="0.2">
      <c r="A363" s="885" t="s">
        <v>1319</v>
      </c>
      <c r="B363" s="889" t="s">
        <v>1320</v>
      </c>
      <c r="C363" s="946" t="s">
        <v>108</v>
      </c>
      <c r="D363" s="946" t="s">
        <v>4345</v>
      </c>
      <c r="E363" s="746">
        <v>10</v>
      </c>
      <c r="F363" s="1185">
        <v>396</v>
      </c>
      <c r="G363" s="1185" t="s">
        <v>37</v>
      </c>
      <c r="H363" s="1185" t="s">
        <v>37</v>
      </c>
      <c r="I363" s="888">
        <v>67.09</v>
      </c>
      <c r="J363" s="663">
        <f>(M363/I363)*100</f>
        <v>2.7425845878670443</v>
      </c>
      <c r="K363" s="891">
        <v>0.46</v>
      </c>
      <c r="L363" s="901">
        <v>4</v>
      </c>
      <c r="M363" s="654">
        <f>K363*L363</f>
        <v>1.84</v>
      </c>
      <c r="N363" s="884" t="s">
        <v>585</v>
      </c>
      <c r="O363" s="747">
        <v>0.44</v>
      </c>
      <c r="P363" s="875">
        <v>43917</v>
      </c>
      <c r="Q363" s="875">
        <v>43930</v>
      </c>
      <c r="R363" s="654">
        <f>(K363-O363)/O363*100</f>
        <v>4.5454545454545494</v>
      </c>
      <c r="S363" s="714">
        <f>IF(INDEX(Historical!$D$7:$D$1277,MATCH(B363,Historical!$B$7:$B$1301,0))=0,"n/a",(INDEX(Historical!$C$7:$C$1279,MATCH(B363,Historical!$B$7:$B$1301,0))/INDEX(Historical!$D$7:$D$1277,MATCH(B363,Historical!$B$7:$B$1301,0))-1)*100)</f>
        <v>16.43835616438356</v>
      </c>
      <c r="T363" s="714">
        <f>IF(INDEX(Historical!$F$7:$F$1270,MATCH(B363,Historical!$B$7:$B$1301,0))=0,"n/a",((INDEX(Historical!$C$7:$C$1279,MATCH(B363,Historical!$B$7:$B$1301,0))/INDEX(Historical!$F$7:$F$1270,MATCH(B363,Historical!$B$7:$B$1301,0)))^(1/3)-1)*100)</f>
        <v>14.583871699202234</v>
      </c>
      <c r="U363" s="714">
        <f>IF(INDEX(Historical!$H$7:$H$1270,MATCH(B363,Historical!$B$7:$B$1301,0))=0,"n/a",((INDEX(Historical!$C$7:$C$1279,MATCH(B363,Historical!$B$7:$B$1301,0))/INDEX(Historical!$H$7:$H$1270,MATCH(B363,Historical!$B$7:$B$1301,0)))^(1/5)-1)*100)</f>
        <v>12.580769701763362</v>
      </c>
      <c r="V363" s="714">
        <f>IF(INDEX(Historical!$O$7:$O$1270,MATCH(B363,Historical!$B$7:$B$1301,0))=0,"n/a",((INDEX(Historical!$C$7:$C$1279,MATCH(B363,Historical!$B$7:$B$1301,0))/INDEX(Historical!$O$7:$O$1270,MATCH(B363,Historical!$B$7:$B$1301,0)))^(1/10)-1)*100)</f>
        <v>8.9711771877705626</v>
      </c>
      <c r="W363" s="715">
        <f>IF(OR(U363&lt;=0,U363="n/a",V363&lt;=0,V363="n/a"),"n/a",U363/V363)</f>
        <v>1.4023543887766889</v>
      </c>
      <c r="X363" s="716">
        <f>IF(OR(AJ363&lt;=0,AJ363="n/a",U363&lt;=0,U363="n/a"),"n/a",U363/AJ363)</f>
        <v>0.83871798011755749</v>
      </c>
      <c r="Y363" s="666"/>
      <c r="Z363" s="663">
        <f>IF(OR(AC363&lt;0.01,AC363="n/a"),"n/a",M363/AC363*100)</f>
        <v>40.350877192982459</v>
      </c>
      <c r="AA363" s="900">
        <f>IF(OR(AC363&lt;0.01,AC363="n/a"),"n/a",I363/AC363)</f>
        <v>14.712719298245617</v>
      </c>
      <c r="AB363" s="901">
        <v>12</v>
      </c>
      <c r="AC363" s="879">
        <v>4.5599999999999996</v>
      </c>
      <c r="AD363" s="879">
        <v>5.66</v>
      </c>
      <c r="AE363" s="879">
        <v>4.8099999999999996</v>
      </c>
      <c r="AF363" s="879">
        <v>1.31</v>
      </c>
      <c r="AG363" s="879">
        <v>9.3000000000000007</v>
      </c>
      <c r="AH363" s="879">
        <v>14.299999999999999</v>
      </c>
      <c r="AI363" s="879">
        <v>14.17</v>
      </c>
      <c r="AJ363" s="879">
        <v>15</v>
      </c>
      <c r="AK363" s="879">
        <v>2.5</v>
      </c>
      <c r="AL363" s="892">
        <v>2230</v>
      </c>
      <c r="AM363" s="886">
        <v>1</v>
      </c>
      <c r="AN363" s="879">
        <v>0.11</v>
      </c>
      <c r="AO363" s="753">
        <f>IF(U363="n/a","n/a",IF(AA363&lt;0,"n/a",IF(AA363="n/a","n/a",J363+U363-AA363)))</f>
        <v>0.61063499138479038</v>
      </c>
      <c r="AP363" s="754">
        <f>IF(U363="n/a","n/a",J363+U363)</f>
        <v>15.323354289630407</v>
      </c>
      <c r="AQ363" s="902">
        <f>IF(OR(AC363&lt;0.01,AF363="n/a"),"n/a",(I363/SQRT(22.5*AC363*(I363/AF363))-1)*100)</f>
        <v>-7.4469226618783075</v>
      </c>
      <c r="AR363" s="663">
        <f>INDEX(Historical!$C$7:$C$1279,MATCH(B363,Historical!$B$7:$B$1301,0))*IF(AH363="n/a",1.03,IF(AH363&lt;0,1.01,IF(AH363&gt;10,1.1,(1+AH363/100))))</f>
        <v>1.87</v>
      </c>
      <c r="AS363" s="900">
        <f>IF($AI363="n/a",1.03*AR363,IF($AI363&lt;0,1.01*AR363,IF($AI363&gt;10,1.1*AR363,(1+$AI363/100)*AR363)))</f>
        <v>2.0570000000000004</v>
      </c>
      <c r="AT363" s="900">
        <f>IF($AK363="n/a",1.03*AS363,IF($AK363&lt;0,1.01*AS363,IF($AK363&gt;10,1.1*AS363,(1+$AK363/100)*AS363)))</f>
        <v>2.108425</v>
      </c>
      <c r="AU363" s="900">
        <f>IF($AK363="n/a",1.03*AT363,IF($AK363&lt;0,1.01*AT363,IF($AK363&gt;10,1.1*AT363,(1+$AK363/100)*AT363)))</f>
        <v>2.161135625</v>
      </c>
      <c r="AV363" s="900">
        <f>IF($AK363="n/a",1.03*AU363,IF($AK363&lt;0,1.01*AU363,IF($AK363&gt;10,1.1*AU363,(1+$AK363/100)*AU363)))</f>
        <v>2.2151640156249996</v>
      </c>
      <c r="AW363" s="663">
        <f>SUM(AR363:AV363)</f>
        <v>10.411724640625</v>
      </c>
      <c r="AX363" s="761">
        <f>AW363/I363*100</f>
        <v>15.519041050268296</v>
      </c>
      <c r="AY363" s="948">
        <v>0.98</v>
      </c>
      <c r="AZ363" s="886">
        <v>32.979999999999997</v>
      </c>
      <c r="BA363" s="886">
        <v>-22.98</v>
      </c>
      <c r="BB363" s="886">
        <v>-0.2</v>
      </c>
      <c r="BC363" s="886">
        <v>-8.870000000000001</v>
      </c>
      <c r="BE363" s="635">
        <v>2011</v>
      </c>
      <c r="BF363" s="912">
        <f>IF(BE363&gt;2008,0,IF(BE363&gt;2001,1,IF(BE363&gt;1990,2,IF(BE363&gt;1980,3,IF(BE363&gt;1973,4,IF(BE363&gt;1970,5,IF(BE363&gt;1960,6,IF(BE363&gt;1958,7,IF(BE363&gt;1953,8,9)))))))))</f>
        <v>0</v>
      </c>
      <c r="BG363" s="896">
        <v>1.3</v>
      </c>
    </row>
    <row r="364" spans="1:59" ht="11.25" customHeight="1" x14ac:dyDescent="0.2">
      <c r="A364" s="885" t="s">
        <v>1322</v>
      </c>
      <c r="B364" s="889" t="s">
        <v>1323</v>
      </c>
      <c r="C364" s="946" t="s">
        <v>128</v>
      </c>
      <c r="D364" s="946" t="s">
        <v>4333</v>
      </c>
      <c r="E364" s="746">
        <v>9</v>
      </c>
      <c r="F364" s="1185">
        <v>457</v>
      </c>
      <c r="G364" s="1185" t="s">
        <v>115</v>
      </c>
      <c r="H364" s="1185" t="s">
        <v>115</v>
      </c>
      <c r="I364" s="879">
        <v>83</v>
      </c>
      <c r="J364" s="663">
        <f>(M364/I364)*100</f>
        <v>3.036144578313253</v>
      </c>
      <c r="K364" s="891">
        <v>0.63</v>
      </c>
      <c r="L364" s="901">
        <v>4</v>
      </c>
      <c r="M364" s="654">
        <f>K364*L364</f>
        <v>2.52</v>
      </c>
      <c r="N364" s="884" t="s">
        <v>411</v>
      </c>
      <c r="O364" s="747">
        <v>0.625</v>
      </c>
      <c r="P364" s="875">
        <v>43738</v>
      </c>
      <c r="Q364" s="875">
        <v>43763</v>
      </c>
      <c r="R364" s="654">
        <f>(K364-O364)/O364*100</f>
        <v>0.80000000000000071</v>
      </c>
      <c r="S364" s="714">
        <f>IF(INDEX(Historical!$D$7:$D$1277,MATCH(B364,Historical!$B$7:$B$1301,0))=0,"n/a",(INDEX(Historical!$C$7:$C$1279,MATCH(B364,Historical!$B$7:$B$1301,0))/INDEX(Historical!$D$7:$D$1277,MATCH(B364,Historical!$B$7:$B$1301,0))-1)*100)</f>
        <v>3.2989690721649589</v>
      </c>
      <c r="T364" s="714">
        <f>IF(INDEX(Historical!$F$7:$F$1270,MATCH(B364,Historical!$B$7:$B$1301,0))=0,"n/a",((INDEX(Historical!$C$7:$C$1279,MATCH(B364,Historical!$B$7:$B$1301,0))/INDEX(Historical!$F$7:$F$1270,MATCH(B364,Historical!$B$7:$B$1301,0)))^(1/3)-1)*100)</f>
        <v>10.631465977814702</v>
      </c>
      <c r="U364" s="714">
        <f>IF(INDEX(Historical!$H$7:$H$1270,MATCH(B364,Historical!$B$7:$B$1301,0))=0,"n/a",((INDEX(Historical!$C$7:$C$1279,MATCH(B364,Historical!$B$7:$B$1301,0))/INDEX(Historical!$H$7:$H$1270,MATCH(B364,Historical!$B$7:$B$1301,0)))^(1/5)-1)*100)</f>
        <v>8.3177648451102648</v>
      </c>
      <c r="V364" s="714">
        <f>IF(INDEX(Historical!$O$7:$O$1270,MATCH(B364,Historical!$B$7:$B$1301,0))=0,"n/a",((INDEX(Historical!$C$7:$C$1279,MATCH(B364,Historical!$B$7:$B$1301,0))/INDEX(Historical!$O$7:$O$1270,MATCH(B364,Historical!$B$7:$B$1301,0)))^(1/10)-1)*100)</f>
        <v>16.161435501439914</v>
      </c>
      <c r="W364" s="715">
        <f>IF(OR(U364&lt;=0,U364="n/a",V364&lt;=0,V364="n/a"),"n/a",U364/V364)</f>
        <v>0.5146674529232993</v>
      </c>
      <c r="X364" s="716">
        <f>IF(OR(AJ364&lt;=0,AJ364="n/a",U364&lt;=0,U364="n/a"),"n/a",U364/AJ364)</f>
        <v>1.5693895934170312</v>
      </c>
      <c r="Y364" s="666"/>
      <c r="Z364" s="663">
        <f>IF(OR(AC364&lt;0.01,AC364="n/a"),"n/a",M364/AC364*100)</f>
        <v>43.826086956521735</v>
      </c>
      <c r="AA364" s="900">
        <f>IF(OR(AC364&lt;0.01,AC364="n/a"),"n/a",I364/AC364)</f>
        <v>14.434782608695652</v>
      </c>
      <c r="AB364" s="901">
        <v>12</v>
      </c>
      <c r="AC364" s="879">
        <v>5.75</v>
      </c>
      <c r="AD364" s="879">
        <v>7.44</v>
      </c>
      <c r="AE364" s="879">
        <v>0.88</v>
      </c>
      <c r="AF364" s="879">
        <v>2.09</v>
      </c>
      <c r="AG364" s="879">
        <v>14.799999999999999</v>
      </c>
      <c r="AH364" s="879">
        <v>-1.4000000000000001</v>
      </c>
      <c r="AI364" s="879">
        <v>11.16</v>
      </c>
      <c r="AJ364" s="879">
        <v>5.3</v>
      </c>
      <c r="AK364" s="879">
        <v>1.9</v>
      </c>
      <c r="AL364" s="892">
        <v>5570</v>
      </c>
      <c r="AM364" s="886">
        <v>0.6</v>
      </c>
      <c r="AN364" s="879">
        <v>0.75</v>
      </c>
      <c r="AO364" s="753">
        <f>IF(U364="n/a","n/a",IF(AA364&lt;0,"n/a",IF(AA364="n/a","n/a",J364+U364-AA364)))</f>
        <v>-3.0808731852721341</v>
      </c>
      <c r="AP364" s="754">
        <f>IF(U364="n/a","n/a",J364+U364)</f>
        <v>11.353909423423518</v>
      </c>
      <c r="AQ364" s="902">
        <f>IF(OR(AC364&lt;0.01,AF364="n/a"),"n/a",(I364/SQRT(22.5*AC364*(I364/AF364))-1)*100)</f>
        <v>15.794253651655609</v>
      </c>
      <c r="AR364" s="663">
        <f>INDEX(Historical!$C$7:$C$1279,MATCH(B364,Historical!$B$7:$B$1301,0))*IF(AH364="n/a",1.03,IF(AH364&lt;0,1.01,IF(AH364&gt;10,1.1,(1+AH364/100))))</f>
        <v>2.5300500000000001</v>
      </c>
      <c r="AS364" s="900">
        <f>IF($AI364="n/a",1.03*AR364,IF($AI364&lt;0,1.01*AR364,IF($AI364&gt;10,1.1*AR364,(1+$AI364/100)*AR364)))</f>
        <v>2.7830550000000005</v>
      </c>
      <c r="AT364" s="900">
        <f>IF($AK364="n/a",1.03*AS364,IF($AK364&lt;0,1.01*AS364,IF($AK364&gt;10,1.1*AS364,(1+$AK364/100)*AS364)))</f>
        <v>2.8359330450000004</v>
      </c>
      <c r="AU364" s="900">
        <f>IF($AK364="n/a",1.03*AT364,IF($AK364&lt;0,1.01*AT364,IF($AK364&gt;10,1.1*AT364,(1+$AK364/100)*AT364)))</f>
        <v>2.889815772855</v>
      </c>
      <c r="AV364" s="900">
        <f>IF($AK364="n/a",1.03*AU364,IF($AK364&lt;0,1.01*AU364,IF($AK364&gt;10,1.1*AU364,(1+$AK364/100)*AU364)))</f>
        <v>2.9447222725392446</v>
      </c>
      <c r="AW364" s="663">
        <f>SUM(AR364:AV364)</f>
        <v>13.983576090394246</v>
      </c>
      <c r="AX364" s="761">
        <f>AW364/I364*100</f>
        <v>16.847682036619574</v>
      </c>
      <c r="AY364" s="948">
        <v>0.77</v>
      </c>
      <c r="AZ364" s="886">
        <v>40.42</v>
      </c>
      <c r="BA364" s="886">
        <v>-16.59</v>
      </c>
      <c r="BB364" s="886">
        <v>0.57999999999999996</v>
      </c>
      <c r="BC364" s="886">
        <v>-0.92999999999999994</v>
      </c>
      <c r="BE364" s="635">
        <v>2011</v>
      </c>
      <c r="BF364" s="912">
        <f>IF(BE364&gt;2008,0,IF(BE364&gt;2001,1,IF(BE364&gt;1990,2,IF(BE364&gt;1980,3,IF(BE364&gt;1973,4,IF(BE364&gt;1970,5,IF(BE364&gt;1960,6,IF(BE364&gt;1958,7,IF(BE364&gt;1953,8,9)))))))))</f>
        <v>0</v>
      </c>
      <c r="BG364" s="896">
        <v>6.4</v>
      </c>
    </row>
    <row r="365" spans="1:59" ht="11.25" customHeight="1" x14ac:dyDescent="0.2">
      <c r="A365" s="156" t="s">
        <v>2395</v>
      </c>
      <c r="B365" s="607" t="s">
        <v>2396</v>
      </c>
      <c r="C365" s="946" t="s">
        <v>4199</v>
      </c>
      <c r="D365" s="946" t="s">
        <v>4332</v>
      </c>
      <c r="E365" s="746">
        <v>6</v>
      </c>
      <c r="F365" s="1185">
        <v>714</v>
      </c>
      <c r="G365" s="1191" t="s">
        <v>106</v>
      </c>
      <c r="H365" s="1191" t="s">
        <v>106</v>
      </c>
      <c r="I365" s="888">
        <v>59.83</v>
      </c>
      <c r="J365" s="663">
        <f>(M365/I365)*100</f>
        <v>2.2062510446264416</v>
      </c>
      <c r="K365" s="891">
        <v>0.33</v>
      </c>
      <c r="L365" s="901">
        <v>4</v>
      </c>
      <c r="M365" s="654">
        <f>K365*L365</f>
        <v>1.32</v>
      </c>
      <c r="N365" s="884" t="s">
        <v>4422</v>
      </c>
      <c r="O365" s="747">
        <v>0.315</v>
      </c>
      <c r="P365" s="875">
        <v>43867</v>
      </c>
      <c r="Q365" s="875">
        <v>43890</v>
      </c>
      <c r="R365" s="654">
        <f>(K365-O365)/O365*100</f>
        <v>4.7619047619047654</v>
      </c>
      <c r="S365" s="714">
        <f>IF(INDEX(Historical!$D$7:$D$1277,MATCH(B365,Historical!$B$7:$B$1301,0))=0,"n/a",(INDEX(Historical!$C$7:$C$1279,MATCH(B365,Historical!$B$7:$B$1301,0))/INDEX(Historical!$D$7:$D$1277,MATCH(B365,Historical!$B$7:$B$1301,0))-1)*100)</f>
        <v>5.0000000000000044</v>
      </c>
      <c r="T365" s="714">
        <f>IF(INDEX(Historical!$F$7:$F$1270,MATCH(B365,Historical!$B$7:$B$1301,0))=0,"n/a",((INDEX(Historical!$C$7:$C$1279,MATCH(B365,Historical!$B$7:$B$1301,0))/INDEX(Historical!$F$7:$F$1270,MATCH(B365,Historical!$B$7:$B$1301,0)))^(1/3)-1)*100)</f>
        <v>6.6053667550018957</v>
      </c>
      <c r="U365" s="714">
        <f>IF(INDEX(Historical!$H$7:$H$1270,MATCH(B365,Historical!$B$7:$B$1301,0))=0,"n/a",((INDEX(Historical!$C$7:$C$1279,MATCH(B365,Historical!$B$7:$B$1301,0))/INDEX(Historical!$H$7:$H$1270,MATCH(B365,Historical!$B$7:$B$1301,0)))^(1/5)-1)*100)</f>
        <v>6.9610375725068785</v>
      </c>
      <c r="V365" s="714">
        <f>IF(INDEX(Historical!$O$7:$O$1270,MATCH(B365,Historical!$B$7:$B$1301,0))=0,"n/a",((INDEX(Historical!$C$7:$C$1279,MATCH(B365,Historical!$B$7:$B$1301,0))/INDEX(Historical!$O$7:$O$1270,MATCH(B365,Historical!$B$7:$B$1301,0)))^(1/10)-1)*100)</f>
        <v>8.4471771197698544</v>
      </c>
      <c r="W365" s="715">
        <f>IF(OR(U365&lt;=0,U365="n/a",V365&lt;=0,V365="n/a"),"n/a",U365/V365)</f>
        <v>0.82406672357031552</v>
      </c>
      <c r="X365" s="716">
        <f>IF(OR(AJ365&lt;=0,AJ365="n/a",U365&lt;=0,U365="n/a"),"n/a",U365/AJ365)</f>
        <v>0.45796299819124203</v>
      </c>
      <c r="Y365" s="890"/>
      <c r="Z365" s="663">
        <f>IF(OR(AC365&lt;0.01,AC365="n/a"),"n/a",M365/AC365*100)</f>
        <v>25.531914893617024</v>
      </c>
      <c r="AA365" s="900">
        <f>IF(OR(AC365&lt;0.01,AC365="n/a"),"n/a",I365/AC365)</f>
        <v>11.572533849129593</v>
      </c>
      <c r="AB365" s="901">
        <v>12</v>
      </c>
      <c r="AC365" s="879">
        <v>5.17</v>
      </c>
      <c r="AD365" s="879">
        <v>1.24</v>
      </c>
      <c r="AE365" s="879">
        <v>3.31</v>
      </c>
      <c r="AF365" s="879">
        <v>3.26</v>
      </c>
      <c r="AG365" s="879">
        <v>30</v>
      </c>
      <c r="AH365" s="879">
        <v>6.6000000000000005</v>
      </c>
      <c r="AI365" s="879">
        <v>1.8399999999999999</v>
      </c>
      <c r="AJ365" s="879">
        <v>15.2</v>
      </c>
      <c r="AK365" s="879">
        <v>9.07</v>
      </c>
      <c r="AL365" s="892">
        <v>251050</v>
      </c>
      <c r="AM365" s="886">
        <v>0.05</v>
      </c>
      <c r="AN365" s="879">
        <v>0.52</v>
      </c>
      <c r="AO365" s="753">
        <f>IF(U365="n/a","n/a",IF(AA365&lt;0,"n/a",IF(AA365="n/a","n/a",J365+U365-AA365)))</f>
        <v>-2.4052452319962736</v>
      </c>
      <c r="AP365" s="754">
        <f>IF(U365="n/a","n/a",J365+U365)</f>
        <v>9.1672886171333197</v>
      </c>
      <c r="AQ365" s="902">
        <f>IF(OR(AC365&lt;0.01,AF365="n/a"),"n/a",(I365/SQRT(22.5*AC365*(I365/AF365))-1)*100)</f>
        <v>29.488670200502231</v>
      </c>
      <c r="AR365" s="663">
        <f>INDEX(Historical!$C$7:$C$1279,MATCH(B365,Historical!$B$7:$B$1301,0))*IF(AH365="n/a",1.03,IF(AH365&lt;0,1.01,IF(AH365&gt;10,1.1,(1+AH365/100))))</f>
        <v>1.3431600000000001</v>
      </c>
      <c r="AS365" s="900">
        <f>IF($AI365="n/a",1.03*AR365,IF($AI365&lt;0,1.01*AR365,IF($AI365&gt;10,1.1*AR365,(1+$AI365/100)*AR365)))</f>
        <v>1.3678741440000002</v>
      </c>
      <c r="AT365" s="900">
        <f>IF($AK365="n/a",1.03*AS365,IF($AK365&lt;0,1.01*AS365,IF($AK365&gt;10,1.1*AS365,(1+$AK365/100)*AS365)))</f>
        <v>1.4919403288608002</v>
      </c>
      <c r="AU365" s="900">
        <f>IF($AK365="n/a",1.03*AT365,IF($AK365&lt;0,1.01*AT365,IF($AK365&gt;10,1.1*AT365,(1+$AK365/100)*AT365)))</f>
        <v>1.6272593166884748</v>
      </c>
      <c r="AV365" s="900">
        <f>IF($AK365="n/a",1.03*AU365,IF($AK365&lt;0,1.01*AU365,IF($AK365&gt;10,1.1*AU365,(1+$AK365/100)*AU365)))</f>
        <v>1.7748517367121195</v>
      </c>
      <c r="AW365" s="663">
        <f>SUM(AR365:AV365)</f>
        <v>7.6050855262613952</v>
      </c>
      <c r="AX365" s="761">
        <f>AW365/I365*100</f>
        <v>12.711157489990633</v>
      </c>
      <c r="AY365" s="948">
        <v>0.79</v>
      </c>
      <c r="AZ365" s="886">
        <v>37.130000000000003</v>
      </c>
      <c r="BA365" s="886">
        <v>-13.65</v>
      </c>
      <c r="BB365" s="886">
        <v>-0.77</v>
      </c>
      <c r="BC365" s="886">
        <v>3.4000000000000004</v>
      </c>
      <c r="BE365" s="635">
        <v>2015</v>
      </c>
      <c r="BF365" s="912">
        <f>IF(BE365&gt;2008,0,IF(BE365&gt;2001,1,IF(BE365&gt;1990,2,IF(BE365&gt;1980,3,IF(BE365&gt;1973,4,IF(BE365&gt;1970,5,IF(BE365&gt;1960,6,IF(BE365&gt;1958,7,IF(BE365&gt;1953,8,9)))))))))</f>
        <v>0</v>
      </c>
      <c r="BG365" s="896">
        <v>16.600000000000001</v>
      </c>
    </row>
    <row r="366" spans="1:59" s="787" customFormat="1" ht="11.25" customHeight="1" x14ac:dyDescent="0.2">
      <c r="A366" s="658" t="s">
        <v>1338</v>
      </c>
      <c r="B366" s="795" t="s">
        <v>1339</v>
      </c>
      <c r="C366" s="946" t="s">
        <v>4199</v>
      </c>
      <c r="D366" s="946" t="s">
        <v>4374</v>
      </c>
      <c r="E366" s="769">
        <v>9</v>
      </c>
      <c r="F366" s="1185">
        <v>455</v>
      </c>
      <c r="G366" s="1198" t="s">
        <v>106</v>
      </c>
      <c r="H366" s="1198" t="s">
        <v>106</v>
      </c>
      <c r="I366" s="770">
        <v>296.19</v>
      </c>
      <c r="J366" s="771">
        <f>(M366/I366)*100</f>
        <v>0.71575677774401569</v>
      </c>
      <c r="K366" s="772">
        <v>0.53</v>
      </c>
      <c r="L366" s="773">
        <v>4</v>
      </c>
      <c r="M366" s="774">
        <f>K366*L366</f>
        <v>2.12</v>
      </c>
      <c r="N366" s="775" t="s">
        <v>378</v>
      </c>
      <c r="O366" s="776">
        <v>0.47</v>
      </c>
      <c r="P366" s="777">
        <v>43747</v>
      </c>
      <c r="Q366" s="777">
        <v>43756</v>
      </c>
      <c r="R366" s="774">
        <f>(K366-O366)/O366*100</f>
        <v>12.765957446808523</v>
      </c>
      <c r="S366" s="714">
        <f>IF(INDEX(Historical!$D$7:$D$1277,MATCH(B366,Historical!$B$7:$B$1301,0))=0,"n/a",(INDEX(Historical!$C$7:$C$1279,MATCH(B366,Historical!$B$7:$B$1301,0))/INDEX(Historical!$D$7:$D$1277,MATCH(B366,Historical!$B$7:$B$1301,0))-1)*100)</f>
        <v>18.292682926829261</v>
      </c>
      <c r="T366" s="714">
        <f>IF(INDEX(Historical!$F$7:$F$1270,MATCH(B366,Historical!$B$7:$B$1301,0))=0,"n/a",((INDEX(Historical!$C$7:$C$1279,MATCH(B366,Historical!$B$7:$B$1301,0))/INDEX(Historical!$F$7:$F$1270,MATCH(B366,Historical!$B$7:$B$1301,0)))^(1/3)-1)*100)</f>
        <v>16.089608946568788</v>
      </c>
      <c r="U366" s="714">
        <f>IF(INDEX(Historical!$H$7:$H$1270,MATCH(B366,Historical!$B$7:$B$1301,0))=0,"n/a",((INDEX(Historical!$C$7:$C$1279,MATCH(B366,Historical!$B$7:$B$1301,0))/INDEX(Historical!$H$7:$H$1270,MATCH(B366,Historical!$B$7:$B$1301,0)))^(1/5)-1)*100)</f>
        <v>18.794839608701032</v>
      </c>
      <c r="V366" s="714" t="str">
        <f>IF(INDEX(Historical!$O$7:$O$1270,MATCH(B366,Historical!$B$7:$B$1301,0))=0,"n/a",((INDEX(Historical!$C$7:$C$1279,MATCH(B366,Historical!$B$7:$B$1301,0))/INDEX(Historical!$O$7:$O$1270,MATCH(B366,Historical!$B$7:$B$1301,0)))^(1/10)-1)*100)</f>
        <v>n/a</v>
      </c>
      <c r="W366" s="715" t="str">
        <f>IF(OR(U366&lt;=0,U366="n/a",V366&lt;=0,V366="n/a"),"n/a",U366/V366)</f>
        <v>n/a</v>
      </c>
      <c r="X366" s="716">
        <f>IF(OR(AJ366&lt;=0,AJ366="n/a",U366&lt;=0,U366="n/a"),"n/a",U366/AJ366)</f>
        <v>1.2529893072467355</v>
      </c>
      <c r="Y366" s="1166"/>
      <c r="Z366" s="771">
        <f>IF(OR(AC366&lt;0.01,AC366="n/a"),"n/a",M366/AC366*100)</f>
        <v>41.897233201581038</v>
      </c>
      <c r="AA366" s="779">
        <f>IF(OR(AC366&lt;0.01,AC366="n/a"),"n/a",I366/AC366)</f>
        <v>58.535573122529648</v>
      </c>
      <c r="AB366" s="773">
        <v>7</v>
      </c>
      <c r="AC366" s="780">
        <v>5.0599999999999996</v>
      </c>
      <c r="AD366" s="780">
        <v>5.6</v>
      </c>
      <c r="AE366" s="780">
        <v>11.03</v>
      </c>
      <c r="AF366" s="780">
        <v>15.85</v>
      </c>
      <c r="AG366" s="780">
        <v>33.700000000000003</v>
      </c>
      <c r="AH366" s="780">
        <v>18.399999999999999</v>
      </c>
      <c r="AI366" s="780">
        <v>14.860000000000001</v>
      </c>
      <c r="AJ366" s="780">
        <v>15</v>
      </c>
      <c r="AK366" s="780">
        <v>10.15</v>
      </c>
      <c r="AL366" s="781">
        <v>75670</v>
      </c>
      <c r="AM366" s="782">
        <v>0.2</v>
      </c>
      <c r="AN366" s="780">
        <v>0.08</v>
      </c>
      <c r="AO366" s="783">
        <f>IF(U366="n/a","n/a",IF(AA366&lt;0,"n/a",IF(AA366="n/a","n/a",J366+U366-AA366)))</f>
        <v>-39.024976736084596</v>
      </c>
      <c r="AP366" s="784">
        <f>IF(U366="n/a","n/a",J366+U366)</f>
        <v>19.510596386445048</v>
      </c>
      <c r="AQ366" s="785">
        <f>IF(OR(AC366&lt;0.01,AF366="n/a"),"n/a",(I366/SQRT(22.5*AC366*(I366/AF366))-1)*100)</f>
        <v>542.14530511822284</v>
      </c>
      <c r="AR366" s="663">
        <f>INDEX(Historical!$C$7:$C$1279,MATCH(B366,Historical!$B$7:$B$1301,0))*IF(AH366="n/a",1.03,IF(AH366&lt;0,1.01,IF(AH366&gt;10,1.1,(1+AH366/100))))</f>
        <v>2.1339999999999999</v>
      </c>
      <c r="AS366" s="779">
        <f>IF($AI366="n/a",1.03*AR366,IF($AI366&lt;0,1.01*AR366,IF($AI366&gt;10,1.1*AR366,(1+$AI366/100)*AR366)))</f>
        <v>2.3473999999999999</v>
      </c>
      <c r="AT366" s="779">
        <f>IF($AK366="n/a",1.03*AS366,IF($AK366&lt;0,1.01*AS366,IF($AK366&gt;10,1.1*AS366,(1+$AK366/100)*AS366)))</f>
        <v>2.5821400000000003</v>
      </c>
      <c r="AU366" s="779">
        <f>IF($AK366="n/a",1.03*AT366,IF($AK366&lt;0,1.01*AT366,IF($AK366&gt;10,1.1*AT366,(1+$AK366/100)*AT366)))</f>
        <v>2.8403540000000005</v>
      </c>
      <c r="AV366" s="779">
        <f>IF($AK366="n/a",1.03*AU366,IF($AK366&lt;0,1.01*AU366,IF($AK366&gt;10,1.1*AU366,(1+$AK366/100)*AU366)))</f>
        <v>3.124389400000001</v>
      </c>
      <c r="AW366" s="771">
        <f>SUM(AR366:AV366)</f>
        <v>13.028283400000003</v>
      </c>
      <c r="AX366" s="786">
        <f>AW366/I366*100</f>
        <v>4.398623653735779</v>
      </c>
      <c r="AY366" s="949">
        <v>1.03</v>
      </c>
      <c r="AZ366" s="782">
        <v>57.820000000000007</v>
      </c>
      <c r="BA366" s="782">
        <v>-3.49</v>
      </c>
      <c r="BB366" s="782">
        <v>5.33</v>
      </c>
      <c r="BC366" s="782">
        <v>10.280000000000001</v>
      </c>
      <c r="BD366" s="922"/>
      <c r="BE366" s="635">
        <v>2011</v>
      </c>
      <c r="BF366" s="912">
        <f>IF(BE366&gt;2008,0,IF(BE366&gt;2001,1,IF(BE366&gt;1990,2,IF(BE366&gt;1980,3,IF(BE366&gt;1973,4,IF(BE366&gt;1970,5,IF(BE366&gt;1960,6,IF(BE366&gt;1958,7,IF(BE366&gt;1953,8,9)))))))))</f>
        <v>0</v>
      </c>
      <c r="BG366" s="838">
        <v>19.900000000000002</v>
      </c>
    </row>
    <row r="367" spans="1:59" ht="11.25" customHeight="1" x14ac:dyDescent="0.2">
      <c r="A367" s="717" t="s">
        <v>3846</v>
      </c>
      <c r="B367" s="799" t="s">
        <v>3847</v>
      </c>
      <c r="C367" s="946" t="s">
        <v>123</v>
      </c>
      <c r="D367" s="946" t="s">
        <v>4180</v>
      </c>
      <c r="E367" s="746">
        <v>6</v>
      </c>
      <c r="F367" s="1185">
        <v>698</v>
      </c>
      <c r="G367" s="1197" t="s">
        <v>106</v>
      </c>
      <c r="H367" s="1197" t="s">
        <v>106</v>
      </c>
      <c r="I367" s="897">
        <v>77.25</v>
      </c>
      <c r="J367" s="663">
        <f>(M367/I367)*100</f>
        <v>1.3462783171521036</v>
      </c>
      <c r="K367" s="877">
        <v>0.52</v>
      </c>
      <c r="L367" s="1199">
        <v>2</v>
      </c>
      <c r="M367" s="654">
        <f>K367*L367</f>
        <v>1.04</v>
      </c>
      <c r="N367" s="1199" t="s">
        <v>399</v>
      </c>
      <c r="O367" s="615">
        <v>0.5</v>
      </c>
      <c r="P367" s="644">
        <v>43786</v>
      </c>
      <c r="Q367" s="644">
        <v>43795</v>
      </c>
      <c r="R367" s="654">
        <f>(K367-O367)/O367*100</f>
        <v>4.0000000000000036</v>
      </c>
      <c r="S367" s="714">
        <f>IF(INDEX(Historical!$D$7:$D$1277,MATCH(B367,Historical!$B$7:$B$1301,0))=0,"n/a",(INDEX(Historical!$C$7:$C$1279,MATCH(B367,Historical!$B$7:$B$1301,0))/INDEX(Historical!$D$7:$D$1277,MATCH(B367,Historical!$B$7:$B$1301,0))-1)*100)</f>
        <v>14.606741573033698</v>
      </c>
      <c r="T367" s="714">
        <f>IF(INDEX(Historical!$F$7:$F$1270,MATCH(B367,Historical!$B$7:$B$1301,0))=0,"n/a",((INDEX(Historical!$C$7:$C$1279,MATCH(B367,Historical!$B$7:$B$1301,0))/INDEX(Historical!$F$7:$F$1270,MATCH(B367,Historical!$B$7:$B$1301,0)))^(1/3)-1)*100)</f>
        <v>15.038123710576222</v>
      </c>
      <c r="U367" s="714">
        <f>IF(INDEX(Historical!$H$7:$H$1270,MATCH(B367,Historical!$B$7:$B$1301,0))=0,"n/a",((INDEX(Historical!$C$7:$C$1279,MATCH(B367,Historical!$B$7:$B$1301,0))/INDEX(Historical!$H$7:$H$1270,MATCH(B367,Historical!$B$7:$B$1301,0)))^(1/5)-1)*100)</f>
        <v>13.148160141522647</v>
      </c>
      <c r="V367" s="714">
        <f>IF(INDEX(Historical!$O$7:$O$1270,MATCH(B367,Historical!$B$7:$B$1301,0))=0,"n/a",((INDEX(Historical!$C$7:$C$1279,MATCH(B367,Historical!$B$7:$B$1301,0))/INDEX(Historical!$O$7:$O$1270,MATCH(B367,Historical!$B$7:$B$1301,0)))^(1/10)-1)*100)</f>
        <v>35.195742952188212</v>
      </c>
      <c r="W367" s="715">
        <f>IF(OR(U367&lt;=0,U367="n/a",V367&lt;=0,V367="n/a"),"n/a",U367/V367)</f>
        <v>0.37357245617414053</v>
      </c>
      <c r="X367" s="716">
        <f>IF(OR(AJ367&lt;=0,AJ367="n/a",U367&lt;=0,U367="n/a"),"n/a",U367/AJ367)</f>
        <v>2.1554360887742043</v>
      </c>
      <c r="Y367" s="664"/>
      <c r="Z367" s="663">
        <f>IF(OR(AC367&lt;0.01,AC367="n/a"),"n/a",M367/AC367*100)</f>
        <v>22.174840085287844</v>
      </c>
      <c r="AA367" s="900">
        <f>IF(OR(AC367&lt;0.01,AC367="n/a"),"n/a",I367/AC367)</f>
        <v>16.471215351812365</v>
      </c>
      <c r="AB367" s="901">
        <v>12</v>
      </c>
      <c r="AC367" s="896">
        <v>4.6900000000000004</v>
      </c>
      <c r="AD367" s="896">
        <v>2.15</v>
      </c>
      <c r="AE367" s="879">
        <v>1.29</v>
      </c>
      <c r="AF367" s="879">
        <v>1.96</v>
      </c>
      <c r="AG367" s="879">
        <v>12.9</v>
      </c>
      <c r="AH367" s="879">
        <v>14.7</v>
      </c>
      <c r="AI367" s="879">
        <v>25.430000000000003</v>
      </c>
      <c r="AJ367" s="694">
        <v>6.1</v>
      </c>
      <c r="AK367" s="694">
        <v>7.5</v>
      </c>
      <c r="AL367" s="896">
        <v>1930</v>
      </c>
      <c r="AM367" s="896">
        <v>1</v>
      </c>
      <c r="AN367" s="896">
        <v>0.06</v>
      </c>
      <c r="AO367" s="753">
        <f>IF(U367="n/a","n/a",IF(AA367&lt;0,"n/a",IF(AA367="n/a","n/a",J367+U367-AA367)))</f>
        <v>-1.9767768931376146</v>
      </c>
      <c r="AP367" s="754">
        <f>IF(U367="n/a","n/a",J367+U367)</f>
        <v>14.49443845867475</v>
      </c>
      <c r="AQ367" s="902">
        <f>IF(OR(AC367&lt;0.01,AF367="n/a"),"n/a",(I367/SQRT(22.5*AC367*(I367/AF367))-1)*100)</f>
        <v>19.784217267833991</v>
      </c>
      <c r="AR367" s="663">
        <f>INDEX(Historical!$C$7:$C$1279,MATCH(B367,Historical!$B$7:$B$1301,0))*IF(AH367="n/a",1.03,IF(AH367&lt;0,1.01,IF(AH367&gt;10,1.1,(1+AH367/100))))</f>
        <v>1.1220000000000001</v>
      </c>
      <c r="AS367" s="900">
        <f>IF($AI367="n/a",1.03*AR367,IF($AI367&lt;0,1.01*AR367,IF($AI367&gt;10,1.1*AR367,(1+$AI367/100)*AR367)))</f>
        <v>1.2342000000000002</v>
      </c>
      <c r="AT367" s="900">
        <f>IF($AK367="n/a",1.03*AS367,IF($AK367&lt;0,1.01*AS367,IF($AK367&gt;10,1.1*AS367,(1+$AK367/100)*AS367)))</f>
        <v>1.3267650000000002</v>
      </c>
      <c r="AU367" s="900">
        <f>IF($AK367="n/a",1.03*AT367,IF($AK367&lt;0,1.01*AT367,IF($AK367&gt;10,1.1*AT367,(1+$AK367/100)*AT367)))</f>
        <v>1.4262723750000001</v>
      </c>
      <c r="AV367" s="900">
        <f>IF($AK367="n/a",1.03*AU367,IF($AK367&lt;0,1.01*AU367,IF($AK367&gt;10,1.1*AU367,(1+$AK367/100)*AU367)))</f>
        <v>1.5332428031250001</v>
      </c>
      <c r="AW367" s="663">
        <f>SUM(AR367:AV367)</f>
        <v>6.642480178125</v>
      </c>
      <c r="AX367" s="761">
        <f>AW367/I367*100</f>
        <v>8.5986798422330093</v>
      </c>
      <c r="AY367" s="742">
        <v>1.23</v>
      </c>
      <c r="AZ367" s="879">
        <v>36.22</v>
      </c>
      <c r="BA367" s="879">
        <v>-28.37</v>
      </c>
      <c r="BB367" s="879">
        <v>4.43</v>
      </c>
      <c r="BC367" s="879">
        <v>-11.27</v>
      </c>
      <c r="BE367" s="635">
        <v>2014</v>
      </c>
      <c r="BF367" s="912">
        <f>IF(BE367&gt;2008,0,IF(BE367&gt;2001,1,IF(BE367&gt;1990,2,IF(BE367&gt;1980,3,IF(BE367&gt;1973,4,IF(BE367&gt;1970,5,IF(BE367&gt;1960,6,IF(BE367&gt;1958,7,IF(BE367&gt;1953,8,9)))))))))</f>
        <v>0</v>
      </c>
      <c r="BG367" s="896">
        <v>7.9</v>
      </c>
    </row>
    <row r="368" spans="1:59" ht="11.25" customHeight="1" x14ac:dyDescent="0.2">
      <c r="A368" s="885" t="s">
        <v>1334</v>
      </c>
      <c r="B368" s="889" t="s">
        <v>1335</v>
      </c>
      <c r="C368" s="946" t="s">
        <v>123</v>
      </c>
      <c r="D368" s="946" t="s">
        <v>4348</v>
      </c>
      <c r="E368" s="746">
        <v>10</v>
      </c>
      <c r="F368" s="1185">
        <v>351</v>
      </c>
      <c r="G368" s="1182" t="s">
        <v>37</v>
      </c>
      <c r="H368" s="1182" t="s">
        <v>37</v>
      </c>
      <c r="I368" s="888">
        <v>35.21</v>
      </c>
      <c r="J368" s="663">
        <f>(M368/I368)*100</f>
        <v>5.8222095995455829</v>
      </c>
      <c r="K368" s="891">
        <v>0.51249999999999996</v>
      </c>
      <c r="L368" s="901">
        <v>4</v>
      </c>
      <c r="M368" s="654">
        <f>K368*L368</f>
        <v>2.0499999999999998</v>
      </c>
      <c r="N368" s="884" t="s">
        <v>148</v>
      </c>
      <c r="O368" s="747">
        <v>0.5</v>
      </c>
      <c r="P368" s="875">
        <v>43783</v>
      </c>
      <c r="Q368" s="875">
        <v>43815</v>
      </c>
      <c r="R368" s="654">
        <f>(K368-O368)/O368*100</f>
        <v>2.4999999999999911</v>
      </c>
      <c r="S368" s="714">
        <f>IF(INDEX(Historical!$D$7:$D$1277,MATCH(B368,Historical!$B$7:$B$1301,0))=0,"n/a",(INDEX(Historical!$C$7:$C$1279,MATCH(B368,Historical!$B$7:$B$1301,0))/INDEX(Historical!$D$7:$D$1277,MATCH(B368,Historical!$B$7:$B$1301,0))-1)*100)</f>
        <v>4.5454545454545414</v>
      </c>
      <c r="T368" s="714">
        <f>IF(INDEX(Historical!$F$7:$F$1270,MATCH(B368,Historical!$B$7:$B$1301,0))=0,"n/a",((INDEX(Historical!$C$7:$C$1279,MATCH(B368,Historical!$B$7:$B$1301,0))/INDEX(Historical!$F$7:$F$1270,MATCH(B368,Historical!$B$7:$B$1301,0)))^(1/3)-1)*100)</f>
        <v>4.128301283656044</v>
      </c>
      <c r="U368" s="714">
        <f>IF(INDEX(Historical!$H$7:$H$1270,MATCH(B368,Historical!$B$7:$B$1301,0))=0,"n/a",((INDEX(Historical!$C$7:$C$1279,MATCH(B368,Historical!$B$7:$B$1301,0))/INDEX(Historical!$H$7:$H$1270,MATCH(B368,Historical!$B$7:$B$1301,0)))^(1/5)-1)*100)</f>
        <v>6.9188240376148347</v>
      </c>
      <c r="V368" s="714">
        <f>IF(INDEX(Historical!$O$7:$O$1270,MATCH(B368,Historical!$B$7:$B$1301,0))=0,"n/a",((INDEX(Historical!$C$7:$C$1279,MATCH(B368,Historical!$B$7:$B$1301,0))/INDEX(Historical!$O$7:$O$1270,MATCH(B368,Historical!$B$7:$B$1301,0)))^(1/10)-1)*100)</f>
        <v>19.956888759929626</v>
      </c>
      <c r="W368" s="715">
        <f>IF(OR(U368&lt;=0,U368="n/a",V368&lt;=0,V368="n/a"),"n/a",U368/V368)</f>
        <v>0.34668851046094784</v>
      </c>
      <c r="X368" s="716">
        <f>IF(OR(AJ368&lt;=0,AJ368="n/a",U368&lt;=0,U368="n/a"),"n/a",U368/AJ368)</f>
        <v>0.3760230455225454</v>
      </c>
      <c r="Y368" s="673"/>
      <c r="Z368" s="663">
        <f>IF(OR(AC368&lt;0.01,AC368="n/a"),"n/a",M368/AC368*100)</f>
        <v>121.30177514792899</v>
      </c>
      <c r="AA368" s="900">
        <f>IF(OR(AC368&lt;0.01,AC368="n/a"),"n/a",I368/AC368)</f>
        <v>20.834319526627219</v>
      </c>
      <c r="AB368" s="901">
        <v>12</v>
      </c>
      <c r="AC368" s="879">
        <v>1.69</v>
      </c>
      <c r="AD368" s="879">
        <v>6.35</v>
      </c>
      <c r="AE368" s="879">
        <v>0.62</v>
      </c>
      <c r="AF368" s="879">
        <v>2</v>
      </c>
      <c r="AG368" s="879">
        <v>9.1</v>
      </c>
      <c r="AH368" s="879">
        <v>-21.8</v>
      </c>
      <c r="AI368" s="879">
        <v>8.27</v>
      </c>
      <c r="AJ368" s="879">
        <v>18.399999999999999</v>
      </c>
      <c r="AK368" s="879">
        <v>3.27</v>
      </c>
      <c r="AL368" s="892">
        <v>13750</v>
      </c>
      <c r="AM368" s="886">
        <v>0.3</v>
      </c>
      <c r="AN368" s="879">
        <v>1.49</v>
      </c>
      <c r="AO368" s="753">
        <f>IF(U368="n/a","n/a",IF(AA368&lt;0,"n/a",IF(AA368="n/a","n/a",J368+U368-AA368)))</f>
        <v>-8.0932858894668023</v>
      </c>
      <c r="AP368" s="754">
        <f>IF(U368="n/a","n/a",J368+U368)</f>
        <v>12.741033637160417</v>
      </c>
      <c r="AQ368" s="902">
        <f>IF(OR(AC368&lt;0.01,AF368="n/a"),"n/a",(I368/SQRT(22.5*AC368*(I368/AF368))-1)*100)</f>
        <v>36.085984343648533</v>
      </c>
      <c r="AR368" s="663">
        <f>INDEX(Historical!$C$7:$C$1279,MATCH(B368,Historical!$B$7:$B$1301,0))*IF(AH368="n/a",1.03,IF(AH368&lt;0,1.01,IF(AH368&gt;10,1.1,(1+AH368/100))))</f>
        <v>2.0326250000000003</v>
      </c>
      <c r="AS368" s="900">
        <f>IF($AI368="n/a",1.03*AR368,IF($AI368&lt;0,1.01*AR368,IF($AI368&gt;10,1.1*AR368,(1+$AI368/100)*AR368)))</f>
        <v>2.2007230875000006</v>
      </c>
      <c r="AT368" s="900">
        <f>IF($AK368="n/a",1.03*AS368,IF($AK368&lt;0,1.01*AS368,IF($AK368&gt;10,1.1*AS368,(1+$AK368/100)*AS368)))</f>
        <v>2.2726867324612505</v>
      </c>
      <c r="AU368" s="900">
        <f>IF($AK368="n/a",1.03*AT368,IF($AK368&lt;0,1.01*AT368,IF($AK368&gt;10,1.1*AT368,(1+$AK368/100)*AT368)))</f>
        <v>2.3470035886127332</v>
      </c>
      <c r="AV368" s="900">
        <f>IF($AK368="n/a",1.03*AU368,IF($AK368&lt;0,1.01*AU368,IF($AK368&gt;10,1.1*AU368,(1+$AK368/100)*AU368)))</f>
        <v>2.4237506059603695</v>
      </c>
      <c r="AW368" s="663">
        <f>SUM(AR368:AV368)</f>
        <v>11.276789014534355</v>
      </c>
      <c r="AX368" s="761">
        <f>AW368/I368*100</f>
        <v>32.02723378169371</v>
      </c>
      <c r="AY368" s="948">
        <v>1.34</v>
      </c>
      <c r="AZ368" s="886">
        <v>33.47</v>
      </c>
      <c r="BA368" s="886">
        <v>-26.090000000000003</v>
      </c>
      <c r="BB368" s="886">
        <v>3.47</v>
      </c>
      <c r="BC368" s="886">
        <v>-10.25</v>
      </c>
      <c r="BE368" s="635">
        <v>2011</v>
      </c>
      <c r="BF368" s="912">
        <f>IF(BE368&gt;2008,0,IF(BE368&gt;2001,1,IF(BE368&gt;1990,2,IF(BE368&gt;1980,3,IF(BE368&gt;1973,4,IF(BE368&gt;1970,5,IF(BE368&gt;1960,6,IF(BE368&gt;1958,7,IF(BE368&gt;1953,8,9)))))))))</f>
        <v>0</v>
      </c>
      <c r="BG368" s="896">
        <v>2</v>
      </c>
    </row>
    <row r="369" spans="1:59" ht="11.25" customHeight="1" x14ac:dyDescent="0.2">
      <c r="A369" s="885" t="s">
        <v>1336</v>
      </c>
      <c r="B369" s="889" t="s">
        <v>1337</v>
      </c>
      <c r="C369" s="946" t="s">
        <v>4349</v>
      </c>
      <c r="D369" s="946" t="s">
        <v>520</v>
      </c>
      <c r="E369" s="746">
        <v>8</v>
      </c>
      <c r="F369" s="1185">
        <v>566</v>
      </c>
      <c r="G369" s="1156" t="s">
        <v>115</v>
      </c>
      <c r="H369" s="1156" t="s">
        <v>115</v>
      </c>
      <c r="I369" s="888">
        <v>17.16</v>
      </c>
      <c r="J369" s="663">
        <f>(M369/I369)*100</f>
        <v>5.9440559440559442</v>
      </c>
      <c r="K369" s="891">
        <v>0.255</v>
      </c>
      <c r="L369" s="901">
        <v>4</v>
      </c>
      <c r="M369" s="654">
        <f>K369*L369</f>
        <v>1.02</v>
      </c>
      <c r="N369" s="884" t="s">
        <v>148</v>
      </c>
      <c r="O369" s="747">
        <v>0.23499999999999999</v>
      </c>
      <c r="P369" s="875">
        <v>43889</v>
      </c>
      <c r="Q369" s="875">
        <v>43906</v>
      </c>
      <c r="R369" s="654">
        <f>(K369-O369)/O369*100</f>
        <v>8.5106382978723492</v>
      </c>
      <c r="S369" s="714">
        <f>IF(INDEX(Historical!$D$7:$D$1277,MATCH(B369,Historical!$B$7:$B$1301,0))=0,"n/a",(INDEX(Historical!$C$7:$C$1279,MATCH(B369,Historical!$B$7:$B$1301,0))/INDEX(Historical!$D$7:$D$1277,MATCH(B369,Historical!$B$7:$B$1301,0))-1)*100)</f>
        <v>11.904761904761907</v>
      </c>
      <c r="T369" s="714">
        <f>IF(INDEX(Historical!$F$7:$F$1270,MATCH(B369,Historical!$B$7:$B$1301,0))=0,"n/a",((INDEX(Historical!$C$7:$C$1279,MATCH(B369,Historical!$B$7:$B$1301,0))/INDEX(Historical!$F$7:$F$1270,MATCH(B369,Historical!$B$7:$B$1301,0)))^(1/3)-1)*100)</f>
        <v>16.142775708728507</v>
      </c>
      <c r="U369" s="714">
        <f>IF(INDEX(Historical!$H$7:$H$1270,MATCH(B369,Historical!$B$7:$B$1301,0))=0,"n/a",((INDEX(Historical!$C$7:$C$1279,MATCH(B369,Historical!$B$7:$B$1301,0))/INDEX(Historical!$H$7:$H$1270,MATCH(B369,Historical!$B$7:$B$1301,0)))^(1/5)-1)*100)</f>
        <v>19.858503613188617</v>
      </c>
      <c r="V369" s="714" t="str">
        <f>IF(INDEX(Historical!$O$7:$O$1270,MATCH(B369,Historical!$B$7:$B$1301,0))=0,"n/a",((INDEX(Historical!$C$7:$C$1279,MATCH(B369,Historical!$B$7:$B$1301,0))/INDEX(Historical!$O$7:$O$1270,MATCH(B369,Historical!$B$7:$B$1301,0)))^(1/10)-1)*100)</f>
        <v>n/a</v>
      </c>
      <c r="W369" s="715" t="str">
        <f>IF(OR(U369&lt;=0,U369="n/a",V369&lt;=0,V369="n/a"),"n/a",U369/V369)</f>
        <v>n/a</v>
      </c>
      <c r="X369" s="716">
        <f>IF(OR(AJ369&lt;=0,AJ369="n/a",U369&lt;=0,U369="n/a"),"n/a",U369/AJ369)</f>
        <v>2.3641075729986447</v>
      </c>
      <c r="Y369" s="889"/>
      <c r="Z369" s="663">
        <f>IF(OR(AC369&lt;0.01,AC369="n/a"),"n/a",M369/AC369*100)</f>
        <v>60</v>
      </c>
      <c r="AA369" s="900">
        <f>IF(OR(AC369&lt;0.01,AC369="n/a"),"n/a",I369/AC369)</f>
        <v>10.094117647058823</v>
      </c>
      <c r="AB369" s="901">
        <v>12</v>
      </c>
      <c r="AC369" s="879">
        <v>1.7</v>
      </c>
      <c r="AD369" s="879">
        <v>24.91</v>
      </c>
      <c r="AE369" s="879">
        <v>0.66</v>
      </c>
      <c r="AF369" s="879">
        <v>2.6</v>
      </c>
      <c r="AG369" s="879">
        <v>26.200000000000003</v>
      </c>
      <c r="AH369" s="879">
        <v>5.4</v>
      </c>
      <c r="AI369" s="879">
        <v>21.790000000000003</v>
      </c>
      <c r="AJ369" s="879">
        <v>8.4</v>
      </c>
      <c r="AK369" s="879">
        <v>0.4</v>
      </c>
      <c r="AL369" s="892">
        <v>6710</v>
      </c>
      <c r="AM369" s="886">
        <v>0.5</v>
      </c>
      <c r="AN369" s="879">
        <v>1.67</v>
      </c>
      <c r="AO369" s="753">
        <f>IF(U369="n/a","n/a",IF(AA369&lt;0,"n/a",IF(AA369="n/a","n/a",J369+U369-AA369)))</f>
        <v>15.708441910185737</v>
      </c>
      <c r="AP369" s="754">
        <f>IF(U369="n/a","n/a",J369+U369)</f>
        <v>25.80255955724456</v>
      </c>
      <c r="AQ369" s="902">
        <f>IF(OR(AC369&lt;0.01,AF369="n/a"),"n/a",(I369/SQRT(22.5*AC369*(I369/AF369))-1)*100)</f>
        <v>8.0014524230586304</v>
      </c>
      <c r="AR369" s="663">
        <f>INDEX(Historical!$C$7:$C$1279,MATCH(B369,Historical!$B$7:$B$1301,0))*IF(AH369="n/a",1.03,IF(AH369&lt;0,1.01,IF(AH369&gt;10,1.1,(1+AH369/100))))</f>
        <v>0.99075999999999997</v>
      </c>
      <c r="AS369" s="900">
        <f>IF($AI369="n/a",1.03*AR369,IF($AI369&lt;0,1.01*AR369,IF($AI369&gt;10,1.1*AR369,(1+$AI369/100)*AR369)))</f>
        <v>1.089836</v>
      </c>
      <c r="AT369" s="900">
        <f>IF($AK369="n/a",1.03*AS369,IF($AK369&lt;0,1.01*AS369,IF($AK369&gt;10,1.1*AS369,(1+$AK369/100)*AS369)))</f>
        <v>1.0941953440000001</v>
      </c>
      <c r="AU369" s="900">
        <f>IF($AK369="n/a",1.03*AT369,IF($AK369&lt;0,1.01*AT369,IF($AK369&gt;10,1.1*AT369,(1+$AK369/100)*AT369)))</f>
        <v>1.0985721253760001</v>
      </c>
      <c r="AV369" s="900">
        <f>IF($AK369="n/a",1.03*AU369,IF($AK369&lt;0,1.01*AU369,IF($AK369&gt;10,1.1*AU369,(1+$AK369/100)*AU369)))</f>
        <v>1.1029664138775042</v>
      </c>
      <c r="AW369" s="663">
        <f>SUM(AR369:AV369)</f>
        <v>5.3763298832535042</v>
      </c>
      <c r="AX369" s="761">
        <f>AW369/I369*100</f>
        <v>31.330593725253518</v>
      </c>
      <c r="AY369" s="948">
        <v>1.06</v>
      </c>
      <c r="AZ369" s="886">
        <v>47.55</v>
      </c>
      <c r="BA369" s="886">
        <v>-31.900000000000002</v>
      </c>
      <c r="BB369" s="886">
        <v>2.15</v>
      </c>
      <c r="BC369" s="886">
        <v>-14.05</v>
      </c>
      <c r="BE369" s="635">
        <v>2013</v>
      </c>
      <c r="BF369" s="912">
        <f>IF(BE369&gt;2008,0,IF(BE369&gt;2001,1,IF(BE369&gt;1990,2,IF(BE369&gt;1980,3,IF(BE369&gt;1973,4,IF(BE369&gt;1970,5,IF(BE369&gt;1960,6,IF(BE369&gt;1958,7,IF(BE369&gt;1953,8,9)))))))))</f>
        <v>0</v>
      </c>
      <c r="BG369" s="896">
        <v>4</v>
      </c>
    </row>
    <row r="370" spans="1:59" ht="11.25" customHeight="1" x14ac:dyDescent="0.2">
      <c r="A370" s="877" t="s">
        <v>1344</v>
      </c>
      <c r="B370" s="889" t="s">
        <v>1345</v>
      </c>
      <c r="C370" s="946" t="s">
        <v>4325</v>
      </c>
      <c r="D370" s="946" t="s">
        <v>4326</v>
      </c>
      <c r="E370" s="746">
        <v>10</v>
      </c>
      <c r="F370" s="1185">
        <v>355</v>
      </c>
      <c r="G370" s="1157" t="s">
        <v>106</v>
      </c>
      <c r="H370" s="1157" t="s">
        <v>106</v>
      </c>
      <c r="I370" s="888">
        <v>26.1</v>
      </c>
      <c r="J370" s="663">
        <f>(M370/I370)*100</f>
        <v>9.478927203065135</v>
      </c>
      <c r="K370" s="891">
        <v>0.61850000000000005</v>
      </c>
      <c r="L370" s="901">
        <v>4</v>
      </c>
      <c r="M370" s="654">
        <f>K370*L370</f>
        <v>2.4740000000000002</v>
      </c>
      <c r="N370" s="884" t="s">
        <v>163</v>
      </c>
      <c r="O370" s="747">
        <v>0.61099999999999999</v>
      </c>
      <c r="P370" s="875">
        <v>43811</v>
      </c>
      <c r="Q370" s="875">
        <v>43831</v>
      </c>
      <c r="R370" s="654">
        <f>(K370-O370)/O370*100</f>
        <v>1.2274959083469823</v>
      </c>
      <c r="S370" s="714">
        <f>IF(INDEX(Historical!$D$7:$D$1277,MATCH(B370,Historical!$B$7:$B$1301,0))=0,"n/a",(INDEX(Historical!$C$7:$C$1279,MATCH(B370,Historical!$B$7:$B$1301,0))/INDEX(Historical!$D$7:$D$1277,MATCH(B370,Historical!$B$7:$B$1301,0))-1)*100)</f>
        <v>4.0000000000000036</v>
      </c>
      <c r="T370" s="714">
        <f>IF(INDEX(Historical!$F$7:$F$1270,MATCH(B370,Historical!$B$7:$B$1301,0))=0,"n/a",((INDEX(Historical!$C$7:$C$1279,MATCH(B370,Historical!$B$7:$B$1301,0))/INDEX(Historical!$F$7:$F$1270,MATCH(B370,Historical!$B$7:$B$1301,0)))^(1/3)-1)*100)</f>
        <v>6.8223861639851613</v>
      </c>
      <c r="U370" s="714">
        <f>IF(INDEX(Historical!$H$7:$H$1270,MATCH(B370,Historical!$B$7:$B$1301,0))=0,"n/a",((INDEX(Historical!$C$7:$C$1279,MATCH(B370,Historical!$B$7:$B$1301,0))/INDEX(Historical!$H$7:$H$1270,MATCH(B370,Historical!$B$7:$B$1301,0)))^(1/5)-1)*100)</f>
        <v>10.403536876924523</v>
      </c>
      <c r="V370" s="714" t="str">
        <f>IF(INDEX(Historical!$O$7:$O$1270,MATCH(B370,Historical!$B$7:$B$1301,0))=0,"n/a",((INDEX(Historical!$C$7:$C$1279,MATCH(B370,Historical!$B$7:$B$1301,0))/INDEX(Historical!$O$7:$O$1270,MATCH(B370,Historical!$B$7:$B$1301,0)))^(1/10)-1)*100)</f>
        <v>n/a</v>
      </c>
      <c r="W370" s="715" t="str">
        <f>IF(OR(U370&lt;=0,U370="n/a",V370&lt;=0,V370="n/a"),"n/a",U370/V370)</f>
        <v>n/a</v>
      </c>
      <c r="X370" s="716" t="str">
        <f>IF(OR(AJ370&lt;=0,AJ370="n/a",U370&lt;=0,U370="n/a"),"n/a",U370/AJ370)</f>
        <v>n/a</v>
      </c>
      <c r="Y370" s="673"/>
      <c r="Z370" s="663">
        <f>IF(OR(AC370&lt;0.01,AC370="n/a"),"n/a",M370/AC370*100)</f>
        <v>235.61904761904762</v>
      </c>
      <c r="AA370" s="900">
        <f>IF(OR(AC370&lt;0.01,AC370="n/a"),"n/a",I370/AC370)</f>
        <v>24.857142857142858</v>
      </c>
      <c r="AB370" s="901">
        <v>12</v>
      </c>
      <c r="AC370" s="879">
        <v>1.05</v>
      </c>
      <c r="AD370" s="879">
        <v>3.07</v>
      </c>
      <c r="AE370" s="879">
        <v>1.73</v>
      </c>
      <c r="AF370" s="879">
        <v>6.59</v>
      </c>
      <c r="AG370" s="879">
        <v>21</v>
      </c>
      <c r="AH370" s="879">
        <v>-27.3</v>
      </c>
      <c r="AI370" s="879">
        <v>38.4</v>
      </c>
      <c r="AJ370" s="879">
        <v>-9.7000000000000011</v>
      </c>
      <c r="AK370" s="879">
        <v>8</v>
      </c>
      <c r="AL370" s="892">
        <v>7390</v>
      </c>
      <c r="AM370" s="886">
        <v>1</v>
      </c>
      <c r="AN370" s="881">
        <v>7.92</v>
      </c>
      <c r="AO370" s="753">
        <f>IF(U370="n/a","n/a",IF(AA370&lt;0,"n/a",IF(AA370="n/a","n/a",J370+U370-AA370)))</f>
        <v>-4.9746787771531977</v>
      </c>
      <c r="AP370" s="754">
        <f>IF(U370="n/a","n/a",J370+U370)</f>
        <v>19.88246407998966</v>
      </c>
      <c r="AQ370" s="902">
        <f>IF(OR(AC370&lt;0.01,AF370="n/a"),"n/a",(I370/SQRT(22.5*AC370*(I370/AF370))-1)*100)</f>
        <v>169.82181068959105</v>
      </c>
      <c r="AR370" s="663">
        <f>INDEX(Historical!$C$7:$C$1279,MATCH(B370,Historical!$B$7:$B$1301,0))*IF(AH370="n/a",1.03,IF(AH370&lt;0,1.01,IF(AH370&gt;10,1.1,(1+AH370/100))))</f>
        <v>2.4684400000000002</v>
      </c>
      <c r="AS370" s="900">
        <f>IF($AI370="n/a",1.03*AR370,IF($AI370&lt;0,1.01*AR370,IF($AI370&gt;10,1.1*AR370,(1+$AI370/100)*AR370)))</f>
        <v>2.7152840000000005</v>
      </c>
      <c r="AT370" s="900">
        <f>IF($AK370="n/a",1.03*AS370,IF($AK370&lt;0,1.01*AS370,IF($AK370&gt;10,1.1*AS370,(1+$AK370/100)*AS370)))</f>
        <v>2.9325067200000006</v>
      </c>
      <c r="AU370" s="900">
        <f>IF($AK370="n/a",1.03*AT370,IF($AK370&lt;0,1.01*AT370,IF($AK370&gt;10,1.1*AT370,(1+$AK370/100)*AT370)))</f>
        <v>3.167107257600001</v>
      </c>
      <c r="AV370" s="900">
        <f>IF($AK370="n/a",1.03*AU370,IF($AK370&lt;0,1.01*AU370,IF($AK370&gt;10,1.1*AU370,(1+$AK370/100)*AU370)))</f>
        <v>3.4204758382080014</v>
      </c>
      <c r="AW370" s="663">
        <f>SUM(AR370:AV370)</f>
        <v>14.703813815808005</v>
      </c>
      <c r="AX370" s="761">
        <f>AW370/I370*100</f>
        <v>56.336451401563238</v>
      </c>
      <c r="AY370" s="948">
        <v>0.69</v>
      </c>
      <c r="AZ370" s="886">
        <v>24.29</v>
      </c>
      <c r="BA370" s="886">
        <v>-24.33</v>
      </c>
      <c r="BB370" s="886">
        <v>2.6599999999999997</v>
      </c>
      <c r="BC370" s="886">
        <v>-11.87</v>
      </c>
      <c r="BE370" s="635">
        <v>2011</v>
      </c>
      <c r="BF370" s="912">
        <f>IF(BE370&gt;2008,0,IF(BE370&gt;2001,1,IF(BE370&gt;1990,2,IF(BE370&gt;1980,3,IF(BE370&gt;1973,4,IF(BE370&gt;1970,5,IF(BE370&gt;1960,6,IF(BE370&gt;1958,7,IF(BE370&gt;1953,8,9)))))))))</f>
        <v>0</v>
      </c>
      <c r="BG370" s="896">
        <v>2.1999999999999997</v>
      </c>
    </row>
    <row r="371" spans="1:59" ht="11.25" customHeight="1" x14ac:dyDescent="0.2">
      <c r="A371" s="877" t="s">
        <v>635</v>
      </c>
      <c r="B371" s="889" t="s">
        <v>636</v>
      </c>
      <c r="C371" s="946" t="s">
        <v>108</v>
      </c>
      <c r="D371" s="946" t="s">
        <v>4345</v>
      </c>
      <c r="E371" s="746">
        <v>15</v>
      </c>
      <c r="F371" s="1185">
        <v>256</v>
      </c>
      <c r="G371" s="1197" t="s">
        <v>106</v>
      </c>
      <c r="H371" s="1197" t="s">
        <v>106</v>
      </c>
      <c r="I371" s="888">
        <v>18.25</v>
      </c>
      <c r="J371" s="663">
        <f>(M371/I371)*100</f>
        <v>5.9178082191780828</v>
      </c>
      <c r="K371" s="891">
        <v>0.27</v>
      </c>
      <c r="L371" s="901">
        <v>4</v>
      </c>
      <c r="M371" s="654">
        <f>K371*L371</f>
        <v>1.08</v>
      </c>
      <c r="N371" s="884" t="s">
        <v>151</v>
      </c>
      <c r="O371" s="747">
        <v>0.26</v>
      </c>
      <c r="P371" s="875">
        <v>43825</v>
      </c>
      <c r="Q371" s="875">
        <v>43830</v>
      </c>
      <c r="R371" s="654">
        <f>(K371-O371)/O371*100</f>
        <v>3.8461538461538494</v>
      </c>
      <c r="S371" s="714">
        <f>IF(INDEX(Historical!$D$7:$D$1277,MATCH(B371,Historical!$B$7:$B$1301,0))=0,"n/a",(INDEX(Historical!$C$7:$C$1279,MATCH(B371,Historical!$B$7:$B$1301,0))/INDEX(Historical!$D$7:$D$1277,MATCH(B371,Historical!$B$7:$B$1301,0))-1)*100)</f>
        <v>0.96153846153845812</v>
      </c>
      <c r="T371" s="714">
        <f>IF(INDEX(Historical!$F$7:$F$1270,MATCH(B371,Historical!$B$7:$B$1301,0))=0,"n/a",((INDEX(Historical!$C$7:$C$1279,MATCH(B371,Historical!$B$7:$B$1301,0))/INDEX(Historical!$F$7:$F$1270,MATCH(B371,Historical!$B$7:$B$1301,0)))^(1/3)-1)*100)</f>
        <v>2.3264108093813185</v>
      </c>
      <c r="U371" s="714">
        <f>IF(INDEX(Historical!$H$7:$H$1270,MATCH(B371,Historical!$B$7:$B$1301,0))=0,"n/a",((INDEX(Historical!$C$7:$C$1279,MATCH(B371,Historical!$B$7:$B$1301,0))/INDEX(Historical!$H$7:$H$1270,MATCH(B371,Historical!$B$7:$B$1301,0)))^(1/5)-1)*100)</f>
        <v>3.3617511439721914</v>
      </c>
      <c r="V371" s="714">
        <f>IF(INDEX(Historical!$O$7:$O$1270,MATCH(B371,Historical!$B$7:$B$1301,0))=0,"n/a",((INDEX(Historical!$C$7:$C$1279,MATCH(B371,Historical!$B$7:$B$1301,0))/INDEX(Historical!$O$7:$O$1270,MATCH(B371,Historical!$B$7:$B$1301,0)))^(1/10)-1)*100)</f>
        <v>7.4884777101442701</v>
      </c>
      <c r="W371" s="715">
        <f>IF(OR(U371&lt;=0,U371="n/a",V371&lt;=0,V371="n/a"),"n/a",U371/V371)</f>
        <v>0.44892316891298129</v>
      </c>
      <c r="X371" s="716" t="str">
        <f>IF(OR(AJ371&lt;=0,AJ371="n/a",U371&lt;=0,U371="n/a"),"n/a",U371/AJ371)</f>
        <v>n/a</v>
      </c>
      <c r="Y371" s="685"/>
      <c r="Z371" s="663" t="str">
        <f>IF(OR(AC371&lt;0.01,AC371="n/a"),"n/a",M371/AC371*100)</f>
        <v>n/a</v>
      </c>
      <c r="AA371" s="900" t="str">
        <f>IF(OR(AC371&lt;0.01,AC371="n/a"),"n/a",I371/AC371)</f>
        <v>n/a</v>
      </c>
      <c r="AB371" s="901">
        <v>12</v>
      </c>
      <c r="AC371" s="879" t="s">
        <v>136</v>
      </c>
      <c r="AD371" s="879" t="s">
        <v>136</v>
      </c>
      <c r="AE371" s="879" t="s">
        <v>136</v>
      </c>
      <c r="AF371" s="879" t="s">
        <v>136</v>
      </c>
      <c r="AG371" s="879" t="s">
        <v>136</v>
      </c>
      <c r="AH371" s="879" t="s">
        <v>136</v>
      </c>
      <c r="AI371" s="879" t="s">
        <v>136</v>
      </c>
      <c r="AJ371" s="879" t="s">
        <v>136</v>
      </c>
      <c r="AK371" s="879" t="s">
        <v>136</v>
      </c>
      <c r="AL371" s="892" t="s">
        <v>136</v>
      </c>
      <c r="AM371" s="886" t="s">
        <v>136</v>
      </c>
      <c r="AN371" s="879" t="s">
        <v>136</v>
      </c>
      <c r="AO371" s="753" t="str">
        <f>IF(U371="n/a","n/a",IF(AA371&lt;0,"n/a",IF(AA371="n/a","n/a",J371+U371-AA371)))</f>
        <v>n/a</v>
      </c>
      <c r="AP371" s="754">
        <f>IF(U371="n/a","n/a",J371+U371)</f>
        <v>9.2795593631502733</v>
      </c>
      <c r="AQ371" s="902" t="str">
        <f>IF(OR(AC371&lt;0.01,AF371="n/a"),"n/a",(I371/SQRT(22.5*AC371*(I371/AF371))-1)*100)</f>
        <v>n/a</v>
      </c>
      <c r="AR371" s="663">
        <f>INDEX(Historical!$C$7:$C$1279,MATCH(B371,Historical!$B$7:$B$1301,0))*IF(AH371="n/a",1.03,IF(AH371&lt;0,1.01,IF(AH371&gt;10,1.1,(1+AH371/100))))</f>
        <v>1.0815000000000001</v>
      </c>
      <c r="AS371" s="900">
        <f>IF($AI371="n/a",1.03*AR371,IF($AI371&lt;0,1.01*AR371,IF($AI371&gt;10,1.1*AR371,(1+$AI371/100)*AR371)))</f>
        <v>1.1139450000000002</v>
      </c>
      <c r="AT371" s="900">
        <f>IF($AK371="n/a",1.03*AS371,IF($AK371&lt;0,1.01*AS371,IF($AK371&gt;10,1.1*AS371,(1+$AK371/100)*AS371)))</f>
        <v>1.1473633500000002</v>
      </c>
      <c r="AU371" s="900">
        <f>IF($AK371="n/a",1.03*AT371,IF($AK371&lt;0,1.01*AT371,IF($AK371&gt;10,1.1*AT371,(1+$AK371/100)*AT371)))</f>
        <v>1.1817842505000002</v>
      </c>
      <c r="AV371" s="900">
        <f>IF($AK371="n/a",1.03*AU371,IF($AK371&lt;0,1.01*AU371,IF($AK371&gt;10,1.1*AU371,(1+$AK371/100)*AU371)))</f>
        <v>1.2172377780150003</v>
      </c>
      <c r="AW371" s="663">
        <f>SUM(AR371:AV371)</f>
        <v>5.7418303785150009</v>
      </c>
      <c r="AX371" s="761">
        <f>AW371/I371*100</f>
        <v>31.462084265835621</v>
      </c>
      <c r="AY371" s="948" t="s">
        <v>136</v>
      </c>
      <c r="AZ371" s="886" t="s">
        <v>136</v>
      </c>
      <c r="BA371" s="886" t="s">
        <v>136</v>
      </c>
      <c r="BB371" s="886" t="s">
        <v>136</v>
      </c>
      <c r="BC371" s="886" t="s">
        <v>136</v>
      </c>
      <c r="BD371" s="921" t="s">
        <v>4271</v>
      </c>
      <c r="BE371" s="635">
        <v>2007</v>
      </c>
      <c r="BF371" s="912">
        <f>IF(BE371&gt;2008,0,IF(BE371&gt;2001,1,IF(BE371&gt;1990,2,IF(BE371&gt;1980,3,IF(BE371&gt;1973,4,IF(BE371&gt;1970,5,IF(BE371&gt;1960,6,IF(BE371&gt;1958,7,IF(BE371&gt;1953,8,9)))))))))</f>
        <v>1</v>
      </c>
      <c r="BG371" s="896" t="s">
        <v>136</v>
      </c>
    </row>
    <row r="372" spans="1:59" ht="11.25" customHeight="1" x14ac:dyDescent="0.2">
      <c r="A372" s="877" t="s">
        <v>1342</v>
      </c>
      <c r="B372" s="889" t="s">
        <v>1343</v>
      </c>
      <c r="C372" s="946" t="s">
        <v>108</v>
      </c>
      <c r="D372" s="946" t="s">
        <v>4345</v>
      </c>
      <c r="E372" s="746">
        <v>9</v>
      </c>
      <c r="F372" s="1185">
        <v>480</v>
      </c>
      <c r="G372" s="1197" t="s">
        <v>106</v>
      </c>
      <c r="H372" s="1197" t="s">
        <v>106</v>
      </c>
      <c r="I372" s="888">
        <v>8.5</v>
      </c>
      <c r="J372" s="663">
        <f>(M372/I372)*100</f>
        <v>5.6470588235294112</v>
      </c>
      <c r="K372" s="891">
        <v>0.12</v>
      </c>
      <c r="L372" s="901">
        <v>4</v>
      </c>
      <c r="M372" s="654">
        <f>K372*L372</f>
        <v>0.48</v>
      </c>
      <c r="N372" s="884" t="s">
        <v>643</v>
      </c>
      <c r="O372" s="747">
        <v>0.11</v>
      </c>
      <c r="P372" s="875">
        <v>43868</v>
      </c>
      <c r="Q372" s="875">
        <v>43886</v>
      </c>
      <c r="R372" s="654">
        <f>(K372-O372)/O372*100</f>
        <v>9.0909090909090864</v>
      </c>
      <c r="S372" s="714">
        <f>IF(INDEX(Historical!$D$7:$D$1277,MATCH(B372,Historical!$B$7:$B$1301,0))=0,"n/a",(INDEX(Historical!$C$7:$C$1279,MATCH(B372,Historical!$B$7:$B$1301,0))/INDEX(Historical!$D$7:$D$1277,MATCH(B372,Historical!$B$7:$B$1301,0))-1)*100)</f>
        <v>15.789473684210531</v>
      </c>
      <c r="T372" s="714">
        <f>IF(INDEX(Historical!$F$7:$F$1270,MATCH(B372,Historical!$B$7:$B$1301,0))=0,"n/a",((INDEX(Historical!$C$7:$C$1279,MATCH(B372,Historical!$B$7:$B$1301,0))/INDEX(Historical!$F$7:$F$1270,MATCH(B372,Historical!$B$7:$B$1301,0)))^(1/3)-1)*100)</f>
        <v>19.168034448193151</v>
      </c>
      <c r="U372" s="714">
        <f>IF(INDEX(Historical!$H$7:$H$1270,MATCH(B372,Historical!$B$7:$B$1301,0))=0,"n/a",((INDEX(Historical!$C$7:$C$1279,MATCH(B372,Historical!$B$7:$B$1301,0))/INDEX(Historical!$H$7:$H$1270,MATCH(B372,Historical!$B$7:$B$1301,0)))^(1/5)-1)*100)</f>
        <v>29.839292945512376</v>
      </c>
      <c r="V372" s="714" t="str">
        <f>IF(INDEX(Historical!$O$7:$O$1270,MATCH(B372,Historical!$B$7:$B$1301,0))=0,"n/a",((INDEX(Historical!$C$7:$C$1279,MATCH(B372,Historical!$B$7:$B$1301,0))/INDEX(Historical!$O$7:$O$1270,MATCH(B372,Historical!$B$7:$B$1301,0)))^(1/10)-1)*100)</f>
        <v>n/a</v>
      </c>
      <c r="W372" s="715" t="str">
        <f>IF(OR(U372&lt;=0,U372="n/a",V372&lt;=0,V372="n/a"),"n/a",U372/V372)</f>
        <v>n/a</v>
      </c>
      <c r="X372" s="716">
        <f>IF(OR(AJ372&lt;=0,AJ372="n/a",U372&lt;=0,U372="n/a"),"n/a",U372/AJ372)</f>
        <v>2.057882272104302</v>
      </c>
      <c r="Y372" s="685" t="s">
        <v>4499</v>
      </c>
      <c r="Z372" s="663">
        <f>IF(OR(AC372&lt;0.01,AC372="n/a"),"n/a",M372/AC372*100)</f>
        <v>65.753424657534239</v>
      </c>
      <c r="AA372" s="900">
        <f>IF(OR(AC372&lt;0.01,AC372="n/a"),"n/a",I372/AC372)</f>
        <v>11.643835616438356</v>
      </c>
      <c r="AB372" s="901">
        <v>12</v>
      </c>
      <c r="AC372" s="879">
        <v>0.73</v>
      </c>
      <c r="AD372" s="879">
        <v>1.08</v>
      </c>
      <c r="AE372" s="879">
        <v>2.06</v>
      </c>
      <c r="AF372" s="882">
        <v>0.74</v>
      </c>
      <c r="AG372" s="879">
        <v>6.7</v>
      </c>
      <c r="AH372" s="879">
        <v>5.0999999999999996</v>
      </c>
      <c r="AI372" s="879">
        <v>13.18</v>
      </c>
      <c r="AJ372" s="879">
        <v>14.499999999999998</v>
      </c>
      <c r="AK372" s="879">
        <v>10.38</v>
      </c>
      <c r="AL372" s="892">
        <v>2150</v>
      </c>
      <c r="AM372" s="886">
        <v>0.6</v>
      </c>
      <c r="AN372" s="879">
        <v>0</v>
      </c>
      <c r="AO372" s="753">
        <f>IF(U372="n/a","n/a",IF(AA372&lt;0,"n/a",IF(AA372="n/a","n/a",J372+U372-AA372)))</f>
        <v>23.842516152603434</v>
      </c>
      <c r="AP372" s="754">
        <f>IF(U372="n/a","n/a",J372+U372)</f>
        <v>35.486351769041789</v>
      </c>
      <c r="AQ372" s="902">
        <f>IF(OR(AC372&lt;0.01,AF372="n/a"),"n/a",(I372/SQRT(22.5*AC372*(I372/AF372))-1)*100)</f>
        <v>-38.116818453676103</v>
      </c>
      <c r="AR372" s="663">
        <f>INDEX(Historical!$C$7:$C$1279,MATCH(B372,Historical!$B$7:$B$1301,0))*IF(AH372="n/a",1.03,IF(AH372&lt;0,1.01,IF(AH372&gt;10,1.1,(1+AH372/100))))</f>
        <v>0.46243999999999996</v>
      </c>
      <c r="AS372" s="900">
        <f>IF($AI372="n/a",1.03*AR372,IF($AI372&lt;0,1.01*AR372,IF($AI372&gt;10,1.1*AR372,(1+$AI372/100)*AR372)))</f>
        <v>0.50868400000000003</v>
      </c>
      <c r="AT372" s="900">
        <f>IF($AK372="n/a",1.03*AS372,IF($AK372&lt;0,1.01*AS372,IF($AK372&gt;10,1.1*AS372,(1+$AK372/100)*AS372)))</f>
        <v>0.55955240000000006</v>
      </c>
      <c r="AU372" s="900">
        <f>IF($AK372="n/a",1.03*AT372,IF($AK372&lt;0,1.01*AT372,IF($AK372&gt;10,1.1*AT372,(1+$AK372/100)*AT372)))</f>
        <v>0.61550764000000013</v>
      </c>
      <c r="AV372" s="900">
        <f>IF($AK372="n/a",1.03*AU372,IF($AK372&lt;0,1.01*AU372,IF($AK372&gt;10,1.1*AU372,(1+$AK372/100)*AU372)))</f>
        <v>0.67705840400000017</v>
      </c>
      <c r="AW372" s="663">
        <f>SUM(AR372:AV372)</f>
        <v>2.8232424440000004</v>
      </c>
      <c r="AX372" s="761">
        <f>AW372/I372*100</f>
        <v>33.214616988235299</v>
      </c>
      <c r="AY372" s="948">
        <v>1.1499999999999999</v>
      </c>
      <c r="AZ372" s="886">
        <v>34.71</v>
      </c>
      <c r="BA372" s="886">
        <v>-33.28</v>
      </c>
      <c r="BB372" s="886">
        <v>-0.79</v>
      </c>
      <c r="BC372" s="886">
        <v>-18.77</v>
      </c>
      <c r="BE372" s="635">
        <v>2013</v>
      </c>
      <c r="BF372" s="912">
        <f>IF(BE372&gt;2008,0,IF(BE372&gt;2001,1,IF(BE372&gt;1990,2,IF(BE372&gt;1980,3,IF(BE372&gt;1973,4,IF(BE372&gt;1970,5,IF(BE372&gt;1960,6,IF(BE372&gt;1958,7,IF(BE372&gt;1953,8,9)))))))))</f>
        <v>0</v>
      </c>
      <c r="BG372" s="896">
        <v>0.70000000000000007</v>
      </c>
    </row>
    <row r="373" spans="1:59" s="787" customFormat="1" ht="11.25" customHeight="1" x14ac:dyDescent="0.2">
      <c r="A373" s="790" t="s">
        <v>3955</v>
      </c>
      <c r="B373" s="795" t="s">
        <v>3956</v>
      </c>
      <c r="C373" s="946" t="s">
        <v>108</v>
      </c>
      <c r="D373" s="946" t="s">
        <v>4345</v>
      </c>
      <c r="E373" s="769">
        <v>6</v>
      </c>
      <c r="F373" s="1185">
        <v>695</v>
      </c>
      <c r="G373" s="1198" t="s">
        <v>106</v>
      </c>
      <c r="H373" s="1198" t="s">
        <v>106</v>
      </c>
      <c r="I373" s="770">
        <v>14.5</v>
      </c>
      <c r="J373" s="771">
        <f>(M373/I373)*100</f>
        <v>1.6551724137931034</v>
      </c>
      <c r="K373" s="772">
        <v>0.06</v>
      </c>
      <c r="L373" s="773">
        <v>4</v>
      </c>
      <c r="M373" s="774">
        <f>K373*L373</f>
        <v>0.24</v>
      </c>
      <c r="N373" s="775" t="s">
        <v>719</v>
      </c>
      <c r="O373" s="776">
        <v>5.5100000000000003E-2</v>
      </c>
      <c r="P373" s="777">
        <v>43742</v>
      </c>
      <c r="Q373" s="777">
        <v>43769</v>
      </c>
      <c r="R373" s="774">
        <f>(K373-O373)/O373*100</f>
        <v>8.8929219600725844</v>
      </c>
      <c r="S373" s="714">
        <f>IF(INDEX(Historical!$D$7:$D$1277,MATCH(B373,Historical!$B$7:$B$1301,0))=0,"n/a",(INDEX(Historical!$C$7:$C$1279,MATCH(B373,Historical!$B$7:$B$1301,0))/INDEX(Historical!$D$7:$D$1277,MATCH(B373,Historical!$B$7:$B$1301,0))-1)*100)</f>
        <v>50.231023102310225</v>
      </c>
      <c r="T373" s="714">
        <f>IF(INDEX(Historical!$F$7:$F$1270,MATCH(B373,Historical!$B$7:$B$1301,0))=0,"n/a",((INDEX(Historical!$C$7:$C$1279,MATCH(B373,Historical!$B$7:$B$1301,0))/INDEX(Historical!$F$7:$F$1270,MATCH(B373,Historical!$B$7:$B$1301,0)))^(1/3)-1)*100)</f>
        <v>80.659852375582403</v>
      </c>
      <c r="U373" s="714">
        <f>IF(INDEX(Historical!$H$7:$H$1270,MATCH(B373,Historical!$B$7:$B$1301,0))=0,"n/a",((INDEX(Historical!$C$7:$C$1279,MATCH(B373,Historical!$B$7:$B$1301,0))/INDEX(Historical!$H$7:$H$1270,MATCH(B373,Historical!$B$7:$B$1301,0)))^(1/5)-1)*100)</f>
        <v>101.80534698030654</v>
      </c>
      <c r="V373" s="714" t="str">
        <f>IF(INDEX(Historical!$O$7:$O$1270,MATCH(B373,Historical!$B$7:$B$1301,0))=0,"n/a",((INDEX(Historical!$C$7:$C$1279,MATCH(B373,Historical!$B$7:$B$1301,0))/INDEX(Historical!$O$7:$O$1270,MATCH(B373,Historical!$B$7:$B$1301,0)))^(1/10)-1)*100)</f>
        <v>n/a</v>
      </c>
      <c r="W373" s="715" t="str">
        <f>IF(OR(U373&lt;=0,U373="n/a",V373&lt;=0,V373="n/a"),"n/a",U373/V373)</f>
        <v>n/a</v>
      </c>
      <c r="X373" s="716">
        <f>IF(OR(AJ373&lt;=0,AJ373="n/a",U373&lt;=0,U373="n/a"),"n/a",U373/AJ373)</f>
        <v>8.3447005721562739</v>
      </c>
      <c r="Y373" s="788"/>
      <c r="Z373" s="771">
        <f>IF(OR(AC373&lt;0.01,AC373="n/a"),"n/a",M373/AC373*100)</f>
        <v>18.18181818181818</v>
      </c>
      <c r="AA373" s="779">
        <f>IF(OR(AC373&lt;0.01,AC373="n/a"),"n/a",I373/AC373)</f>
        <v>10.984848484848484</v>
      </c>
      <c r="AB373" s="773">
        <v>12</v>
      </c>
      <c r="AC373" s="780">
        <v>1.32</v>
      </c>
      <c r="AD373" s="780" t="s">
        <v>136</v>
      </c>
      <c r="AE373" s="780">
        <v>1.76</v>
      </c>
      <c r="AF373" s="780">
        <v>0.69</v>
      </c>
      <c r="AG373" s="780">
        <v>6</v>
      </c>
      <c r="AH373" s="780">
        <v>15.5</v>
      </c>
      <c r="AI373" s="780">
        <v>16.12</v>
      </c>
      <c r="AJ373" s="780">
        <v>12.2</v>
      </c>
      <c r="AK373" s="780" t="s">
        <v>136</v>
      </c>
      <c r="AL373" s="781">
        <v>162.53</v>
      </c>
      <c r="AM373" s="782">
        <v>6.8000000000000007</v>
      </c>
      <c r="AN373" s="780">
        <v>0.21</v>
      </c>
      <c r="AO373" s="783">
        <f>IF(U373="n/a","n/a",IF(AA373&lt;0,"n/a",IF(AA373="n/a","n/a",J373+U373-AA373)))</f>
        <v>92.475670909251164</v>
      </c>
      <c r="AP373" s="784">
        <f>IF(U373="n/a","n/a",J373+U373)</f>
        <v>103.46051939409965</v>
      </c>
      <c r="AQ373" s="785">
        <f>IF(OR(AC373&lt;0.01,AF373="n/a"),"n/a",(I373/SQRT(22.5*AC373*(I373/AF373))-1)*100)</f>
        <v>-41.959610022960156</v>
      </c>
      <c r="AR373" s="663">
        <f>INDEX(Historical!$C$7:$C$1279,MATCH(B373,Historical!$B$7:$B$1301,0))*IF(AH373="n/a",1.03,IF(AH373&lt;0,1.01,IF(AH373&gt;10,1.1,(1+AH373/100))))</f>
        <v>0.25036000000000003</v>
      </c>
      <c r="AS373" s="779">
        <f>IF($AI373="n/a",1.03*AR373,IF($AI373&lt;0,1.01*AR373,IF($AI373&gt;10,1.1*AR373,(1+$AI373/100)*AR373)))</f>
        <v>0.27539600000000003</v>
      </c>
      <c r="AT373" s="779">
        <f>IF($AK373="n/a",1.03*AS373,IF($AK373&lt;0,1.01*AS373,IF($AK373&gt;10,1.1*AS373,(1+$AK373/100)*AS373)))</f>
        <v>0.28365788000000003</v>
      </c>
      <c r="AU373" s="779">
        <f>IF($AK373="n/a",1.03*AT373,IF($AK373&lt;0,1.01*AT373,IF($AK373&gt;10,1.1*AT373,(1+$AK373/100)*AT373)))</f>
        <v>0.29216761640000005</v>
      </c>
      <c r="AV373" s="779">
        <f>IF($AK373="n/a",1.03*AU373,IF($AK373&lt;0,1.01*AU373,IF($AK373&gt;10,1.1*AU373,(1+$AK373/100)*AU373)))</f>
        <v>0.30093264489200006</v>
      </c>
      <c r="AW373" s="771">
        <f>SUM(AR373:AV373)</f>
        <v>1.4025141412920001</v>
      </c>
      <c r="AX373" s="786">
        <f>AW373/I373*100</f>
        <v>9.6725113192551735</v>
      </c>
      <c r="AY373" s="949">
        <v>0.65</v>
      </c>
      <c r="AZ373" s="782">
        <v>70.789999999999992</v>
      </c>
      <c r="BA373" s="782">
        <v>-45.2</v>
      </c>
      <c r="BB373" s="782">
        <v>11.940000000000001</v>
      </c>
      <c r="BC373" s="782">
        <v>-25.82</v>
      </c>
      <c r="BD373" s="922"/>
      <c r="BE373" s="635">
        <v>2014</v>
      </c>
      <c r="BF373" s="912">
        <f>IF(BE373&gt;2008,0,IF(BE373&gt;2001,1,IF(BE373&gt;1990,2,IF(BE373&gt;1980,3,IF(BE373&gt;1973,4,IF(BE373&gt;1970,5,IF(BE373&gt;1960,6,IF(BE373&gt;1958,7,IF(BE373&gt;1953,8,9)))))))))</f>
        <v>0</v>
      </c>
      <c r="BG373" s="838">
        <v>0.6</v>
      </c>
    </row>
    <row r="374" spans="1:59" ht="11.25" customHeight="1" x14ac:dyDescent="0.2">
      <c r="A374" s="885" t="s">
        <v>1346</v>
      </c>
      <c r="B374" s="889" t="s">
        <v>1347</v>
      </c>
      <c r="C374" s="946" t="s">
        <v>112</v>
      </c>
      <c r="D374" s="946" t="s">
        <v>211</v>
      </c>
      <c r="E374" s="746">
        <v>8</v>
      </c>
      <c r="F374" s="1185">
        <v>578</v>
      </c>
      <c r="G374" s="1197" t="s">
        <v>37</v>
      </c>
      <c r="H374" s="1197" t="s">
        <v>37</v>
      </c>
      <c r="I374" s="888">
        <v>58.74</v>
      </c>
      <c r="J374" s="663">
        <f>(M374/I374)*100</f>
        <v>1.1508341845420498</v>
      </c>
      <c r="K374" s="891">
        <v>0.16900000000000001</v>
      </c>
      <c r="L374" s="901">
        <v>4</v>
      </c>
      <c r="M374" s="654">
        <f>K374*L374</f>
        <v>0.67600000000000005</v>
      </c>
      <c r="N374" s="884" t="s">
        <v>163</v>
      </c>
      <c r="O374" s="747">
        <v>0.14699999999999999</v>
      </c>
      <c r="P374" s="875">
        <v>43903</v>
      </c>
      <c r="Q374" s="875">
        <v>43927</v>
      </c>
      <c r="R374" s="654">
        <f>(K374-O374)/O374*100</f>
        <v>14.965986394557836</v>
      </c>
      <c r="S374" s="714">
        <f>IF(INDEX(Historical!$D$7:$D$1277,MATCH(B374,Historical!$B$7:$B$1301,0))=0,"n/a",(INDEX(Historical!$C$7:$C$1279,MATCH(B374,Historical!$B$7:$B$1301,0))/INDEX(Historical!$D$7:$D$1277,MATCH(B374,Historical!$B$7:$B$1301,0))-1)*100)</f>
        <v>9.7014925373134275</v>
      </c>
      <c r="T374" s="714">
        <f>IF(INDEX(Historical!$F$7:$F$1270,MATCH(B374,Historical!$B$7:$B$1301,0))=0,"n/a",((INDEX(Historical!$C$7:$C$1279,MATCH(B374,Historical!$B$7:$B$1301,0))/INDEX(Historical!$F$7:$F$1270,MATCH(B374,Historical!$B$7:$B$1301,0)))^(1/3)-1)*100)</f>
        <v>5.8356260660274328</v>
      </c>
      <c r="U374" s="714">
        <f>IF(INDEX(Historical!$H$7:$H$1270,MATCH(B374,Historical!$B$7:$B$1301,0))=0,"n/a",((INDEX(Historical!$C$7:$C$1279,MATCH(B374,Historical!$B$7:$B$1301,0))/INDEX(Historical!$H$7:$H$1270,MATCH(B374,Historical!$B$7:$B$1301,0)))^(1/5)-1)*100)</f>
        <v>5.9704869331214994</v>
      </c>
      <c r="V374" s="714">
        <f>IF(INDEX(Historical!$O$7:$O$1270,MATCH(B374,Historical!$B$7:$B$1301,0))=0,"n/a",((INDEX(Historical!$C$7:$C$1279,MATCH(B374,Historical!$B$7:$B$1301,0))/INDEX(Historical!$O$7:$O$1270,MATCH(B374,Historical!$B$7:$B$1301,0)))^(1/10)-1)*100)</f>
        <v>6.0903696541140695</v>
      </c>
      <c r="W374" s="715">
        <f>IF(OR(U374&lt;=0,U374="n/a",V374&lt;=0,V374="n/a"),"n/a",U374/V374)</f>
        <v>0.98031601892808118</v>
      </c>
      <c r="X374" s="716">
        <f>IF(OR(AJ374&lt;=0,AJ374="n/a",U374&lt;=0,U374="n/a"),"n/a",U374/AJ374)</f>
        <v>0.4814908817033467</v>
      </c>
      <c r="Y374" s="683"/>
      <c r="Z374" s="663">
        <f>IF(OR(AC374&lt;0.01,AC374="n/a"),"n/a",M374/AC374*100)</f>
        <v>17.836411609498683</v>
      </c>
      <c r="AA374" s="900">
        <f>IF(OR(AC374&lt;0.01,AC374="n/a"),"n/a",I374/AC374)</f>
        <v>15.49868073878628</v>
      </c>
      <c r="AB374" s="901">
        <v>12</v>
      </c>
      <c r="AC374" s="879">
        <v>3.79</v>
      </c>
      <c r="AD374" s="879" t="s">
        <v>136</v>
      </c>
      <c r="AE374" s="879">
        <v>1.8</v>
      </c>
      <c r="AF374" s="879">
        <v>2.5299999999999998</v>
      </c>
      <c r="AG374" s="879">
        <v>16.900000000000002</v>
      </c>
      <c r="AH374" s="879">
        <v>6.9</v>
      </c>
      <c r="AI374" s="879">
        <v>22.66</v>
      </c>
      <c r="AJ374" s="879">
        <v>12.4</v>
      </c>
      <c r="AK374" s="879">
        <v>-4.7</v>
      </c>
      <c r="AL374" s="892">
        <v>5070</v>
      </c>
      <c r="AM374" s="886">
        <v>0.5</v>
      </c>
      <c r="AN374" s="879">
        <v>0.2</v>
      </c>
      <c r="AO374" s="753">
        <f>IF(U374="n/a","n/a",IF(AA374&lt;0,"n/a",IF(AA374="n/a","n/a",J374+U374-AA374)))</f>
        <v>-8.3773596211227321</v>
      </c>
      <c r="AP374" s="754">
        <f>IF(U374="n/a","n/a",J374+U374)</f>
        <v>7.1213211176635491</v>
      </c>
      <c r="AQ374" s="902">
        <f>IF(OR(AC374&lt;0.01,AF374="n/a"),"n/a",(I374/SQRT(22.5*AC374*(I374/AF374))-1)*100)</f>
        <v>32.012898812753711</v>
      </c>
      <c r="AR374" s="663">
        <f>INDEX(Historical!$C$7:$C$1279,MATCH(B374,Historical!$B$7:$B$1301,0))*IF(AH374="n/a",1.03,IF(AH374&lt;0,1.01,IF(AH374&gt;10,1.1,(1+AH374/100))))</f>
        <v>0.62857199999999991</v>
      </c>
      <c r="AS374" s="900">
        <f>IF($AI374="n/a",1.03*AR374,IF($AI374&lt;0,1.01*AR374,IF($AI374&gt;10,1.1*AR374,(1+$AI374/100)*AR374)))</f>
        <v>0.69142919999999997</v>
      </c>
      <c r="AT374" s="900">
        <f>IF($AK374="n/a",1.03*AS374,IF($AK374&lt;0,1.01*AS374,IF($AK374&gt;10,1.1*AS374,(1+$AK374/100)*AS374)))</f>
        <v>0.69834349200000001</v>
      </c>
      <c r="AU374" s="900">
        <f>IF($AK374="n/a",1.03*AT374,IF($AK374&lt;0,1.01*AT374,IF($AK374&gt;10,1.1*AT374,(1+$AK374/100)*AT374)))</f>
        <v>0.70532692691999999</v>
      </c>
      <c r="AV374" s="900">
        <f>IF($AK374="n/a",1.03*AU374,IF($AK374&lt;0,1.01*AU374,IF($AK374&gt;10,1.1*AU374,(1+$AK374/100)*AU374)))</f>
        <v>0.71238019618920001</v>
      </c>
      <c r="AW374" s="663">
        <f>SUM(AR374:AV374)</f>
        <v>3.4360518151092001</v>
      </c>
      <c r="AX374" s="761">
        <f>AW374/I374*100</f>
        <v>5.849594509889684</v>
      </c>
      <c r="AY374" s="948">
        <v>1.6</v>
      </c>
      <c r="AZ374" s="886">
        <v>65.89</v>
      </c>
      <c r="BA374" s="886">
        <v>-22.259999999999998</v>
      </c>
      <c r="BB374" s="886">
        <v>8.39</v>
      </c>
      <c r="BC374" s="886">
        <v>-2.9899999999999998</v>
      </c>
      <c r="BD374" s="657"/>
      <c r="BE374" s="635">
        <v>2013</v>
      </c>
      <c r="BF374" s="912">
        <f>IF(BE374&gt;2008,0,IF(BE374&gt;2001,1,IF(BE374&gt;1990,2,IF(BE374&gt;1980,3,IF(BE374&gt;1973,4,IF(BE374&gt;1970,5,IF(BE374&gt;1960,6,IF(BE374&gt;1958,7,IF(BE374&gt;1953,8,9)))))))))</f>
        <v>0</v>
      </c>
      <c r="BG374" s="896">
        <v>8.2000000000000011</v>
      </c>
    </row>
    <row r="375" spans="1:59" ht="11.25" customHeight="1" x14ac:dyDescent="0.2">
      <c r="A375" s="877" t="s">
        <v>255</v>
      </c>
      <c r="B375" s="889" t="s">
        <v>256</v>
      </c>
      <c r="C375" s="946" t="s">
        <v>112</v>
      </c>
      <c r="D375" s="946" t="s">
        <v>211</v>
      </c>
      <c r="E375" s="746">
        <v>45</v>
      </c>
      <c r="F375" s="1185">
        <v>51</v>
      </c>
      <c r="G375" s="1185" t="s">
        <v>37</v>
      </c>
      <c r="H375" s="1185" t="s">
        <v>37</v>
      </c>
      <c r="I375" s="879">
        <v>174.85</v>
      </c>
      <c r="J375" s="663">
        <f>(M375/I375)*100</f>
        <v>2.44781241063769</v>
      </c>
      <c r="K375" s="891">
        <v>1.07</v>
      </c>
      <c r="L375" s="901">
        <v>4</v>
      </c>
      <c r="M375" s="654">
        <f>K375*L375</f>
        <v>4.28</v>
      </c>
      <c r="N375" s="884" t="s">
        <v>127</v>
      </c>
      <c r="O375" s="747">
        <v>1</v>
      </c>
      <c r="P375" s="875">
        <v>43735</v>
      </c>
      <c r="Q375" s="875">
        <v>43747</v>
      </c>
      <c r="R375" s="654">
        <f>(K375-O375)/O375*100</f>
        <v>7.0000000000000062</v>
      </c>
      <c r="S375" s="714">
        <f>IF(INDEX(Historical!$D$7:$D$1277,MATCH(B375,Historical!$B$7:$B$1301,0))=0,"n/a",(INDEX(Historical!$C$7:$C$1279,MATCH(B375,Historical!$B$7:$B$1301,0))/INDEX(Historical!$D$7:$D$1277,MATCH(B375,Historical!$B$7:$B$1301,0))-1)*100)</f>
        <v>21.856287425149713</v>
      </c>
      <c r="T375" s="714">
        <f>IF(INDEX(Historical!$F$7:$F$1270,MATCH(B375,Historical!$B$7:$B$1301,0))=0,"n/a",((INDEX(Historical!$C$7:$C$1279,MATCH(B375,Historical!$B$7:$B$1301,0))/INDEX(Historical!$F$7:$F$1270,MATCH(B375,Historical!$B$7:$B$1301,0)))^(1/3)-1)*100)</f>
        <v>20.954544713721202</v>
      </c>
      <c r="U375" s="714">
        <f>IF(INDEX(Historical!$H$7:$H$1270,MATCH(B375,Historical!$B$7:$B$1301,0))=0,"n/a",((INDEX(Historical!$C$7:$C$1279,MATCH(B375,Historical!$B$7:$B$1301,0))/INDEX(Historical!$H$7:$H$1270,MATCH(B375,Historical!$B$7:$B$1301,0)))^(1/5)-1)*100)</f>
        <v>18.456745225824921</v>
      </c>
      <c r="V375" s="714">
        <f>IF(INDEX(Historical!$O$7:$O$1270,MATCH(B375,Historical!$B$7:$B$1301,0))=0,"n/a",((INDEX(Historical!$C$7:$C$1279,MATCH(B375,Historical!$B$7:$B$1301,0))/INDEX(Historical!$O$7:$O$1270,MATCH(B375,Historical!$B$7:$B$1301,0)))^(1/10)-1)*100)</f>
        <v>12.620453650645791</v>
      </c>
      <c r="W375" s="715">
        <f>IF(OR(U375&lt;=0,U375="n/a",V375&lt;=0,V375="n/a"),"n/a",U375/V375)</f>
        <v>1.4624470511708179</v>
      </c>
      <c r="X375" s="716">
        <f>IF(OR(AJ375&lt;=0,AJ375="n/a",U375&lt;=0,U375="n/a"),"n/a",U375/AJ375)</f>
        <v>1.741202379794804</v>
      </c>
      <c r="Y375" s="671"/>
      <c r="Z375" s="663">
        <f>IF(OR(AC375&lt;0.01,AC375="n/a"),"n/a",M375/AC375*100)</f>
        <v>55.512321660181584</v>
      </c>
      <c r="AA375" s="900">
        <f>IF(OR(AC375&lt;0.01,AC375="n/a"),"n/a",I375/AC375)</f>
        <v>22.678339818417641</v>
      </c>
      <c r="AB375" s="901">
        <v>12</v>
      </c>
      <c r="AC375" s="879">
        <v>7.71</v>
      </c>
      <c r="AD375" s="879">
        <v>130.09</v>
      </c>
      <c r="AE375" s="879">
        <v>3.98</v>
      </c>
      <c r="AF375" s="879">
        <v>23.77</v>
      </c>
      <c r="AG375" s="879">
        <v>87.6</v>
      </c>
      <c r="AH375" s="879">
        <v>1.7999999999999998</v>
      </c>
      <c r="AI375" s="879">
        <v>28.050000000000004</v>
      </c>
      <c r="AJ375" s="879">
        <v>10.6</v>
      </c>
      <c r="AK375" s="879">
        <v>0.16999999999999998</v>
      </c>
      <c r="AL375" s="892">
        <v>54840</v>
      </c>
      <c r="AM375" s="886">
        <v>0.2</v>
      </c>
      <c r="AN375" s="879">
        <v>3.37</v>
      </c>
      <c r="AO375" s="753">
        <f>IF(U375="n/a","n/a",IF(AA375&lt;0,"n/a",IF(AA375="n/a","n/a",J375+U375-AA375)))</f>
        <v>-1.7737821819550277</v>
      </c>
      <c r="AP375" s="754">
        <f>IF(U375="n/a","n/a",J375+U375)</f>
        <v>20.904557636462613</v>
      </c>
      <c r="AQ375" s="902">
        <f>IF(OR(AC375&lt;0.01,AF375="n/a"),"n/a",(I375/SQRT(22.5*AC375*(I375/AF375))-1)*100)</f>
        <v>389.47324860905877</v>
      </c>
      <c r="AR375" s="663">
        <f>INDEX(Historical!$C$7:$C$1279,MATCH(B375,Historical!$B$7:$B$1301,0))*IF(AH375="n/a",1.03,IF(AH375&lt;0,1.01,IF(AH375&gt;10,1.1,(1+AH375/100))))</f>
        <v>4.1432600000000006</v>
      </c>
      <c r="AS375" s="900">
        <f>IF($AI375="n/a",1.03*AR375,IF($AI375&lt;0,1.01*AR375,IF($AI375&gt;10,1.1*AR375,(1+$AI375/100)*AR375)))</f>
        <v>4.5575860000000015</v>
      </c>
      <c r="AT375" s="900">
        <f>IF($AK375="n/a",1.03*AS375,IF($AK375&lt;0,1.01*AS375,IF($AK375&gt;10,1.1*AS375,(1+$AK375/100)*AS375)))</f>
        <v>4.5653338962000021</v>
      </c>
      <c r="AU375" s="900">
        <f>IF($AK375="n/a",1.03*AT375,IF($AK375&lt;0,1.01*AT375,IF($AK375&gt;10,1.1*AT375,(1+$AK375/100)*AT375)))</f>
        <v>4.5730949638235421</v>
      </c>
      <c r="AV375" s="900">
        <f>IF($AK375="n/a",1.03*AU375,IF($AK375&lt;0,1.01*AU375,IF($AK375&gt;10,1.1*AU375,(1+$AK375/100)*AU375)))</f>
        <v>4.5808692252620427</v>
      </c>
      <c r="AW375" s="663">
        <f>SUM(AR375:AV375)</f>
        <v>22.420144085285589</v>
      </c>
      <c r="AX375" s="761">
        <f>AW375/I375*100</f>
        <v>12.822501621553098</v>
      </c>
      <c r="AY375" s="948">
        <v>1.17</v>
      </c>
      <c r="AZ375" s="886">
        <v>50.81</v>
      </c>
      <c r="BA375" s="886">
        <v>-8.3800000000000008</v>
      </c>
      <c r="BB375" s="886">
        <v>5.33</v>
      </c>
      <c r="BC375" s="886">
        <v>4.82</v>
      </c>
      <c r="BE375" s="635">
        <v>1975</v>
      </c>
      <c r="BF375" s="912">
        <f>IF(BE375&gt;2008,0,IF(BE375&gt;2001,1,IF(BE375&gt;1990,2,IF(BE375&gt;1980,3,IF(BE375&gt;1973,4,IF(BE375&gt;1970,5,IF(BE375&gt;1960,6,IF(BE375&gt;1958,7,IF(BE375&gt;1953,8,9)))))))))</f>
        <v>4</v>
      </c>
      <c r="BG375" s="896">
        <v>16.8</v>
      </c>
    </row>
    <row r="376" spans="1:59" ht="11.25" customHeight="1" x14ac:dyDescent="0.2">
      <c r="A376" s="885" t="s">
        <v>641</v>
      </c>
      <c r="B376" s="889" t="s">
        <v>642</v>
      </c>
      <c r="C376" s="946" t="s">
        <v>112</v>
      </c>
      <c r="D376" s="946" t="s">
        <v>4363</v>
      </c>
      <c r="E376" s="746">
        <v>17</v>
      </c>
      <c r="F376" s="1185">
        <v>211</v>
      </c>
      <c r="G376" s="1182" t="s">
        <v>106</v>
      </c>
      <c r="H376" s="1182" t="s">
        <v>106</v>
      </c>
      <c r="I376" s="888">
        <v>120.34</v>
      </c>
      <c r="J376" s="663">
        <f>(M376/I376)*100</f>
        <v>0.89745720458700351</v>
      </c>
      <c r="K376" s="891">
        <v>0.27</v>
      </c>
      <c r="L376" s="901">
        <v>4</v>
      </c>
      <c r="M376" s="654">
        <f>K376*L376</f>
        <v>1.08</v>
      </c>
      <c r="N376" s="884" t="s">
        <v>433</v>
      </c>
      <c r="O376" s="747">
        <v>0.26</v>
      </c>
      <c r="P376" s="875">
        <v>43867</v>
      </c>
      <c r="Q376" s="875">
        <v>43881</v>
      </c>
      <c r="R376" s="654">
        <f>(K376-O376)/O376*100</f>
        <v>3.8461538461538494</v>
      </c>
      <c r="S376" s="714">
        <f>IF(INDEX(Historical!$D$7:$D$1277,MATCH(B376,Historical!$B$7:$B$1301,0))=0,"n/a",(INDEX(Historical!$C$7:$C$1279,MATCH(B376,Historical!$B$7:$B$1301,0))/INDEX(Historical!$D$7:$D$1277,MATCH(B376,Historical!$B$7:$B$1301,0))-1)*100)</f>
        <v>8.3333333333333481</v>
      </c>
      <c r="T376" s="714">
        <f>IF(INDEX(Historical!$F$7:$F$1270,MATCH(B376,Historical!$B$7:$B$1301,0))=0,"n/a",((INDEX(Historical!$C$7:$C$1279,MATCH(B376,Historical!$B$7:$B$1301,0))/INDEX(Historical!$F$7:$F$1270,MATCH(B376,Historical!$B$7:$B$1301,0)))^(1/3)-1)*100)</f>
        <v>5.7264270346431223</v>
      </c>
      <c r="U376" s="714">
        <f>IF(INDEX(Historical!$H$7:$H$1270,MATCH(B376,Historical!$B$7:$B$1301,0))=0,"n/a",((INDEX(Historical!$C$7:$C$1279,MATCH(B376,Historical!$B$7:$B$1301,0))/INDEX(Historical!$H$7:$H$1270,MATCH(B376,Historical!$B$7:$B$1301,0)))^(1/5)-1)*100)</f>
        <v>5.387395206178347</v>
      </c>
      <c r="V376" s="714">
        <f>IF(INDEX(Historical!$O$7:$O$1270,MATCH(B376,Historical!$B$7:$B$1301,0))=0,"n/a",((INDEX(Historical!$C$7:$C$1279,MATCH(B376,Historical!$B$7:$B$1301,0))/INDEX(Historical!$O$7:$O$1270,MATCH(B376,Historical!$B$7:$B$1301,0)))^(1/10)-1)*100)</f>
        <v>8.9828262537239301</v>
      </c>
      <c r="W376" s="715">
        <f>IF(OR(U376&lt;=0,U376="n/a",V376&lt;=0,V376="n/a"),"n/a",U376/V376)</f>
        <v>0.59974389507366266</v>
      </c>
      <c r="X376" s="716">
        <f>IF(OR(AJ376&lt;=0,AJ376="n/a",U376&lt;=0,U376="n/a"),"n/a",U376/AJ376)</f>
        <v>0.63381120072686437</v>
      </c>
      <c r="Y376" s="673"/>
      <c r="Z376" s="663">
        <f>IF(OR(AC376&lt;0.01,AC376="n/a"),"n/a",M376/AC376*100)</f>
        <v>23.175965665236053</v>
      </c>
      <c r="AA376" s="900">
        <f>IF(OR(AC376&lt;0.01,AC376="n/a"),"n/a",I376/AC376)</f>
        <v>25.824034334763947</v>
      </c>
      <c r="AB376" s="901">
        <v>12</v>
      </c>
      <c r="AC376" s="879">
        <v>4.66</v>
      </c>
      <c r="AD376" s="879">
        <v>4.6500000000000004</v>
      </c>
      <c r="AE376" s="879">
        <v>1.34</v>
      </c>
      <c r="AF376" s="879">
        <v>5.57</v>
      </c>
      <c r="AG376" s="879">
        <v>22.6</v>
      </c>
      <c r="AH376" s="879">
        <v>6.8000000000000007</v>
      </c>
      <c r="AI376" s="879">
        <v>29.89</v>
      </c>
      <c r="AJ376" s="879">
        <v>8.5</v>
      </c>
      <c r="AK376" s="879">
        <v>5.55</v>
      </c>
      <c r="AL376" s="892">
        <v>12570</v>
      </c>
      <c r="AM376" s="886">
        <v>2.7</v>
      </c>
      <c r="AN376" s="879">
        <v>0</v>
      </c>
      <c r="AO376" s="753">
        <f>IF(U376="n/a","n/a",IF(AA376&lt;0,"n/a",IF(AA376="n/a","n/a",J376+U376-AA376)))</f>
        <v>-19.539181923998598</v>
      </c>
      <c r="AP376" s="754">
        <f>IF(U376="n/a","n/a",J376+U376)</f>
        <v>6.2848524107653505</v>
      </c>
      <c r="AQ376" s="902">
        <f>IF(OR(AC376&lt;0.01,AF376="n/a"),"n/a",(I376/SQRT(22.5*AC376*(I376/AF376))-1)*100)</f>
        <v>152.84151491454548</v>
      </c>
      <c r="AR376" s="663">
        <f>INDEX(Historical!$C$7:$C$1279,MATCH(B376,Historical!$B$7:$B$1301,0))*IF(AH376="n/a",1.03,IF(AH376&lt;0,1.01,IF(AH376&gt;10,1.1,(1+AH376/100))))</f>
        <v>1.1107200000000002</v>
      </c>
      <c r="AS376" s="900">
        <f>IF($AI376="n/a",1.03*AR376,IF($AI376&lt;0,1.01*AR376,IF($AI376&gt;10,1.1*AR376,(1+$AI376/100)*AR376)))</f>
        <v>1.2217920000000002</v>
      </c>
      <c r="AT376" s="900">
        <f>IF($AK376="n/a",1.03*AS376,IF($AK376&lt;0,1.01*AS376,IF($AK376&gt;10,1.1*AS376,(1+$AK376/100)*AS376)))</f>
        <v>1.2896014560000004</v>
      </c>
      <c r="AU376" s="900">
        <f>IF($AK376="n/a",1.03*AT376,IF($AK376&lt;0,1.01*AT376,IF($AK376&gt;10,1.1*AT376,(1+$AK376/100)*AT376)))</f>
        <v>1.3611743368080005</v>
      </c>
      <c r="AV376" s="900">
        <f>IF($AK376="n/a",1.03*AU376,IF($AK376&lt;0,1.01*AU376,IF($AK376&gt;10,1.1*AU376,(1+$AK376/100)*AU376)))</f>
        <v>1.4367195125008447</v>
      </c>
      <c r="AW376" s="663">
        <f>SUM(AR376:AV376)</f>
        <v>6.4200073053088458</v>
      </c>
      <c r="AX376" s="761">
        <f>AW376/I376*100</f>
        <v>5.334890564491312</v>
      </c>
      <c r="AY376" s="948">
        <v>1</v>
      </c>
      <c r="AZ376" s="886">
        <v>59.84</v>
      </c>
      <c r="BA376" s="886">
        <v>-1.67</v>
      </c>
      <c r="BB376" s="886">
        <v>9.4700000000000006</v>
      </c>
      <c r="BC376" s="886">
        <v>10.25</v>
      </c>
      <c r="BE376" s="635">
        <v>2004</v>
      </c>
      <c r="BF376" s="912">
        <f>IF(BE376&gt;2008,0,IF(BE376&gt;2001,1,IF(BE376&gt;1990,2,IF(BE376&gt;1980,3,IF(BE376&gt;1973,4,IF(BE376&gt;1970,5,IF(BE376&gt;1960,6,IF(BE376&gt;1958,7,IF(BE376&gt;1953,8,9)))))))))</f>
        <v>1</v>
      </c>
      <c r="BG376" s="896">
        <v>9.3000000000000007</v>
      </c>
    </row>
    <row r="377" spans="1:59" ht="11.25" customHeight="1" x14ac:dyDescent="0.2">
      <c r="A377" s="885" t="s">
        <v>639</v>
      </c>
      <c r="B377" s="889" t="s">
        <v>640</v>
      </c>
      <c r="C377" s="946" t="s">
        <v>128</v>
      </c>
      <c r="D377" s="946" t="s">
        <v>4333</v>
      </c>
      <c r="E377" s="746">
        <v>16</v>
      </c>
      <c r="F377" s="1185">
        <v>232</v>
      </c>
      <c r="G377" s="1185" t="s">
        <v>106</v>
      </c>
      <c r="H377" s="1185" t="s">
        <v>106</v>
      </c>
      <c r="I377" s="888">
        <v>127.13</v>
      </c>
      <c r="J377" s="663">
        <f>(M377/I377)*100</f>
        <v>1.8091717139935497</v>
      </c>
      <c r="K377" s="891">
        <v>0.57499999999999996</v>
      </c>
      <c r="L377" s="901">
        <v>4</v>
      </c>
      <c r="M377" s="654">
        <f>K377*L377</f>
        <v>2.2999999999999998</v>
      </c>
      <c r="N377" s="884" t="s">
        <v>264</v>
      </c>
      <c r="O377" s="747">
        <v>0.5</v>
      </c>
      <c r="P377" s="875">
        <v>43817</v>
      </c>
      <c r="Q377" s="875">
        <v>43836</v>
      </c>
      <c r="R377" s="654">
        <f>(K377-O377)/O377*100</f>
        <v>14.999999999999991</v>
      </c>
      <c r="S377" s="714">
        <f>IF(INDEX(Historical!$D$7:$D$1277,MATCH(B377,Historical!$B$7:$B$1301,0))=0,"n/a",(INDEX(Historical!$C$7:$C$1279,MATCH(B377,Historical!$B$7:$B$1301,0))/INDEX(Historical!$D$7:$D$1277,MATCH(B377,Historical!$B$7:$B$1301,0))-1)*100)</f>
        <v>11.111111111111116</v>
      </c>
      <c r="T377" s="714">
        <f>IF(INDEX(Historical!$F$7:$F$1270,MATCH(B377,Historical!$B$7:$B$1301,0))=0,"n/a",((INDEX(Historical!$C$7:$C$1279,MATCH(B377,Historical!$B$7:$B$1301,0))/INDEX(Historical!$F$7:$F$1270,MATCH(B377,Historical!$B$7:$B$1301,0)))^(1/3)-1)*100)</f>
        <v>8.6346740846674042</v>
      </c>
      <c r="U377" s="714">
        <f>IF(INDEX(Historical!$H$7:$H$1270,MATCH(B377,Historical!$B$7:$B$1301,0))=0,"n/a",((INDEX(Historical!$C$7:$C$1279,MATCH(B377,Historical!$B$7:$B$1301,0))/INDEX(Historical!$H$7:$H$1270,MATCH(B377,Historical!$B$7:$B$1301,0)))^(1/5)-1)*100)</f>
        <v>9.3362073943278112</v>
      </c>
      <c r="V377" s="714">
        <f>IF(INDEX(Historical!$O$7:$O$1270,MATCH(B377,Historical!$B$7:$B$1301,0))=0,"n/a",((INDEX(Historical!$C$7:$C$1279,MATCH(B377,Historical!$B$7:$B$1301,0))/INDEX(Historical!$O$7:$O$1270,MATCH(B377,Historical!$B$7:$B$1301,0)))^(1/10)-1)*100)</f>
        <v>17.759658855587279</v>
      </c>
      <c r="W377" s="715">
        <f>IF(OR(U377&lt;=0,U377="n/a",V377&lt;=0,V377="n/a"),"n/a",U377/V377)</f>
        <v>0.5256974511867154</v>
      </c>
      <c r="X377" s="716">
        <f>IF(OR(AJ377&lt;=0,AJ377="n/a",U377&lt;=0,U377="n/a"),"n/a",U377/AJ377)</f>
        <v>1.7615485649675116</v>
      </c>
      <c r="Y377" s="678"/>
      <c r="Z377" s="663">
        <f>IF(OR(AC377&lt;0.01,AC377="n/a"),"n/a",M377/AC377*100)</f>
        <v>53.86416861826698</v>
      </c>
      <c r="AA377" s="900">
        <f>IF(OR(AC377&lt;0.01,AC377="n/a"),"n/a",I377/AC377)</f>
        <v>29.772833723653399</v>
      </c>
      <c r="AB377" s="901">
        <v>9</v>
      </c>
      <c r="AC377" s="879">
        <v>4.2699999999999996</v>
      </c>
      <c r="AD377" s="879">
        <v>4.8600000000000003</v>
      </c>
      <c r="AE377" s="879">
        <v>2.0299999999999998</v>
      </c>
      <c r="AF377" s="879">
        <v>2.83</v>
      </c>
      <c r="AG377" s="879">
        <v>9.8000000000000007</v>
      </c>
      <c r="AH377" s="879">
        <v>24.3</v>
      </c>
      <c r="AI377" s="879">
        <v>129.24</v>
      </c>
      <c r="AJ377" s="879">
        <v>5.3</v>
      </c>
      <c r="AK377" s="879">
        <v>6</v>
      </c>
      <c r="AL377" s="892">
        <v>2420</v>
      </c>
      <c r="AM377" s="886">
        <v>0.1</v>
      </c>
      <c r="AN377" s="879">
        <v>0</v>
      </c>
      <c r="AO377" s="753">
        <f>IF(U377="n/a","n/a",IF(AA377&lt;0,"n/a",IF(AA377="n/a","n/a",J377+U377-AA377)))</f>
        <v>-18.627454615332038</v>
      </c>
      <c r="AP377" s="754">
        <f>IF(U377="n/a","n/a",J377+U377)</f>
        <v>11.145379108321361</v>
      </c>
      <c r="AQ377" s="902">
        <f>IF(OR(AC377&lt;0.01,AF377="n/a"),"n/a",(I377/SQRT(22.5*AC377*(I377/AF377))-1)*100)</f>
        <v>93.513846117232788</v>
      </c>
      <c r="AR377" s="663">
        <f>INDEX(Historical!$C$7:$C$1279,MATCH(B377,Historical!$B$7:$B$1301,0))*IF(AH377="n/a",1.03,IF(AH377&lt;0,1.01,IF(AH377&gt;10,1.1,(1+AH377/100))))</f>
        <v>2.2000000000000002</v>
      </c>
      <c r="AS377" s="900">
        <f>IF($AI377="n/a",1.03*AR377,IF($AI377&lt;0,1.01*AR377,IF($AI377&gt;10,1.1*AR377,(1+$AI377/100)*AR377)))</f>
        <v>2.4200000000000004</v>
      </c>
      <c r="AT377" s="900">
        <f>IF($AK377="n/a",1.03*AS377,IF($AK377&lt;0,1.01*AS377,IF($AK377&gt;10,1.1*AS377,(1+$AK377/100)*AS377)))</f>
        <v>2.5652000000000004</v>
      </c>
      <c r="AU377" s="900">
        <f>IF($AK377="n/a",1.03*AT377,IF($AK377&lt;0,1.01*AT377,IF($AK377&gt;10,1.1*AT377,(1+$AK377/100)*AT377)))</f>
        <v>2.7191120000000004</v>
      </c>
      <c r="AV377" s="900">
        <f>IF($AK377="n/a",1.03*AU377,IF($AK377&lt;0,1.01*AU377,IF($AK377&gt;10,1.1*AU377,(1+$AK377/100)*AU377)))</f>
        <v>2.8822587200000007</v>
      </c>
      <c r="AW377" s="663">
        <f>SUM(AR377:AV377)</f>
        <v>12.786570720000004</v>
      </c>
      <c r="AX377" s="761">
        <f>AW377/I377*100</f>
        <v>10.057870463305282</v>
      </c>
      <c r="AY377" s="948">
        <v>0.59</v>
      </c>
      <c r="AZ377" s="886">
        <v>20.309999999999999</v>
      </c>
      <c r="BA377" s="886">
        <v>-35.410000000000004</v>
      </c>
      <c r="BB377" s="886">
        <v>0.37</v>
      </c>
      <c r="BC377" s="886">
        <v>-20.880000000000003</v>
      </c>
      <c r="BE377" s="635">
        <v>2005</v>
      </c>
      <c r="BF377" s="912">
        <f>IF(BE377&gt;2008,0,IF(BE377&gt;2001,1,IF(BE377&gt;1990,2,IF(BE377&gt;1980,3,IF(BE377&gt;1973,4,IF(BE377&gt;1970,5,IF(BE377&gt;1960,6,IF(BE377&gt;1958,7,IF(BE377&gt;1953,8,9)))))))))</f>
        <v>1</v>
      </c>
      <c r="BG377" s="896">
        <v>7.8</v>
      </c>
    </row>
    <row r="378" spans="1:59" ht="11.25" customHeight="1" x14ac:dyDescent="0.2">
      <c r="A378" s="885" t="s">
        <v>257</v>
      </c>
      <c r="B378" s="889" t="s">
        <v>258</v>
      </c>
      <c r="C378" s="946" t="s">
        <v>4199</v>
      </c>
      <c r="D378" s="946" t="s">
        <v>4331</v>
      </c>
      <c r="E378" s="746">
        <v>30</v>
      </c>
      <c r="F378" s="1185">
        <v>92</v>
      </c>
      <c r="G378" s="1182" t="s">
        <v>37</v>
      </c>
      <c r="H378" s="1182" t="s">
        <v>106</v>
      </c>
      <c r="I378" s="879">
        <v>184.03</v>
      </c>
      <c r="J378" s="663">
        <f>(M378/I378)*100</f>
        <v>0.93463022333315215</v>
      </c>
      <c r="K378" s="898">
        <v>0.43</v>
      </c>
      <c r="L378" s="901">
        <v>4</v>
      </c>
      <c r="M378" s="654">
        <f>K378*L378</f>
        <v>1.72</v>
      </c>
      <c r="N378" s="884" t="s">
        <v>592</v>
      </c>
      <c r="O378" s="748">
        <v>0.4</v>
      </c>
      <c r="P378" s="875">
        <v>43889</v>
      </c>
      <c r="Q378" s="875">
        <v>43909</v>
      </c>
      <c r="R378" s="654">
        <f>(K378-O378)/O378*100</f>
        <v>7.4999999999999929</v>
      </c>
      <c r="S378" s="714">
        <f>IF(INDEX(Historical!$D$7:$D$1277,MATCH(B378,Historical!$B$7:$B$1301,0))=0,"n/a",(INDEX(Historical!$C$7:$C$1279,MATCH(B378,Historical!$B$7:$B$1301,0))/INDEX(Historical!$D$7:$D$1277,MATCH(B378,Historical!$B$7:$B$1301,0))-1)*100)</f>
        <v>8.1081081081081141</v>
      </c>
      <c r="T378" s="714">
        <f>IF(INDEX(Historical!$F$7:$F$1270,MATCH(B378,Historical!$B$7:$B$1301,0))=0,"n/a",((INDEX(Historical!$C$7:$C$1279,MATCH(B378,Historical!$B$7:$B$1301,0))/INDEX(Historical!$F$7:$F$1270,MATCH(B378,Historical!$B$7:$B$1301,0)))^(1/3)-1)*100)</f>
        <v>12.624788044360603</v>
      </c>
      <c r="U378" s="714">
        <f>IF(INDEX(Historical!$H$7:$H$1270,MATCH(B378,Historical!$B$7:$B$1301,0))=0,"n/a",((INDEX(Historical!$C$7:$C$1279,MATCH(B378,Historical!$B$7:$B$1301,0))/INDEX(Historical!$H$7:$H$1270,MATCH(B378,Historical!$B$7:$B$1301,0)))^(1/5)-1)*100)</f>
        <v>12.700920209792542</v>
      </c>
      <c r="V378" s="714">
        <f>IF(INDEX(Historical!$O$7:$O$1270,MATCH(B378,Historical!$B$7:$B$1301,0))=0,"n/a",((INDEX(Historical!$C$7:$C$1279,MATCH(B378,Historical!$B$7:$B$1301,0))/INDEX(Historical!$O$7:$O$1270,MATCH(B378,Historical!$B$7:$B$1301,0)))^(1/10)-1)*100)</f>
        <v>16.751940226096163</v>
      </c>
      <c r="W378" s="715">
        <f>IF(OR(U378&lt;=0,U378="n/a",V378&lt;=0,V378="n/a"),"n/a",U378/V378)</f>
        <v>0.7581760702564504</v>
      </c>
      <c r="X378" s="716">
        <f>IF(OR(AJ378&lt;=0,AJ378="n/a",U378&lt;=0,U378="n/a"),"n/a",U378/AJ378)</f>
        <v>1.2700920209792543</v>
      </c>
      <c r="Y378" s="890" t="s">
        <v>152</v>
      </c>
      <c r="Z378" s="663">
        <f>IF(OR(AC378&lt;0.01,AC378="n/a"),"n/a",M378/AC378*100)</f>
        <v>44.675324675324674</v>
      </c>
      <c r="AA378" s="900">
        <f>IF(OR(AC378&lt;0.01,AC378="n/a"),"n/a",I378/AC378)</f>
        <v>47.8</v>
      </c>
      <c r="AB378" s="901">
        <v>6</v>
      </c>
      <c r="AC378" s="879">
        <v>3.85</v>
      </c>
      <c r="AD378" s="879">
        <v>3.93</v>
      </c>
      <c r="AE378" s="879">
        <v>8.36</v>
      </c>
      <c r="AF378" s="879">
        <v>9.19</v>
      </c>
      <c r="AG378" s="879">
        <v>20.100000000000001</v>
      </c>
      <c r="AH378" s="879">
        <v>5.6000000000000005</v>
      </c>
      <c r="AI378" s="879">
        <v>5.86</v>
      </c>
      <c r="AJ378" s="879">
        <v>10</v>
      </c>
      <c r="AK378" s="879">
        <v>12</v>
      </c>
      <c r="AL378" s="892">
        <v>14040</v>
      </c>
      <c r="AM378" s="886">
        <v>0.5</v>
      </c>
      <c r="AN378" s="879">
        <v>0.04</v>
      </c>
      <c r="AO378" s="753">
        <f>IF(U378="n/a","n/a",IF(AA378&lt;0,"n/a",IF(AA378="n/a","n/a",J378+U378-AA378)))</f>
        <v>-34.164449566874303</v>
      </c>
      <c r="AP378" s="754">
        <f>IF(U378="n/a","n/a",J378+U378)</f>
        <v>13.635550433125694</v>
      </c>
      <c r="AQ378" s="902">
        <f>IF(OR(AC378&lt;0.01,AF378="n/a"),"n/a",(I378/SQRT(22.5*AC378*(I378/AF378))-1)*100)</f>
        <v>341.85568282465761</v>
      </c>
      <c r="AR378" s="663">
        <f>INDEX(Historical!$C$7:$C$1279,MATCH(B378,Historical!$B$7:$B$1301,0))*IF(AH378="n/a",1.03,IF(AH378&lt;0,1.01,IF(AH378&gt;10,1.1,(1+AH378/100))))</f>
        <v>1.6896000000000002</v>
      </c>
      <c r="AS378" s="900">
        <f>IF($AI378="n/a",1.03*AR378,IF($AI378&lt;0,1.01*AR378,IF($AI378&gt;10,1.1*AR378,(1+$AI378/100)*AR378)))</f>
        <v>1.7886105600000002</v>
      </c>
      <c r="AT378" s="900">
        <f>IF($AK378="n/a",1.03*AS378,IF($AK378&lt;0,1.01*AS378,IF($AK378&gt;10,1.1*AS378,(1+$AK378/100)*AS378)))</f>
        <v>1.9674716160000003</v>
      </c>
      <c r="AU378" s="900">
        <f>IF($AK378="n/a",1.03*AT378,IF($AK378&lt;0,1.01*AT378,IF($AK378&gt;10,1.1*AT378,(1+$AK378/100)*AT378)))</f>
        <v>2.1642187776000004</v>
      </c>
      <c r="AV378" s="900">
        <f>IF($AK378="n/a",1.03*AU378,IF($AK378&lt;0,1.01*AU378,IF($AK378&gt;10,1.1*AU378,(1+$AK378/100)*AU378)))</f>
        <v>2.3806406553600006</v>
      </c>
      <c r="AW378" s="663">
        <f>SUM(AR378:AV378)</f>
        <v>9.990541608960001</v>
      </c>
      <c r="AX378" s="761">
        <f>AW378/I378*100</f>
        <v>5.4287570553496725</v>
      </c>
      <c r="AY378" s="948">
        <v>0.61</v>
      </c>
      <c r="AZ378" s="886">
        <v>48.84</v>
      </c>
      <c r="BA378" s="886">
        <v>-5.64</v>
      </c>
      <c r="BB378" s="886">
        <v>4.1000000000000005</v>
      </c>
      <c r="BC378" s="886">
        <v>16.739999999999998</v>
      </c>
      <c r="BE378" s="635">
        <v>1991</v>
      </c>
      <c r="BF378" s="912">
        <f>IF(BE378&gt;2008,0,IF(BE378&gt;2001,1,IF(BE378&gt;1990,2,IF(BE378&gt;1980,3,IF(BE378&gt;1973,4,IF(BE378&gt;1970,5,IF(BE378&gt;1960,6,IF(BE378&gt;1958,7,IF(BE378&gt;1953,8,9)))))))))</f>
        <v>2</v>
      </c>
      <c r="BG378" s="896">
        <v>13.4</v>
      </c>
    </row>
    <row r="379" spans="1:59" ht="11.25" customHeight="1" x14ac:dyDescent="0.2">
      <c r="A379" s="885" t="s">
        <v>1354</v>
      </c>
      <c r="B379" s="889" t="s">
        <v>1355</v>
      </c>
      <c r="C379" s="946" t="s">
        <v>4325</v>
      </c>
      <c r="D379" s="946" t="s">
        <v>4356</v>
      </c>
      <c r="E379" s="746">
        <v>9</v>
      </c>
      <c r="F379" s="1185">
        <v>431</v>
      </c>
      <c r="G379" s="1185" t="s">
        <v>115</v>
      </c>
      <c r="H379" s="1185" t="s">
        <v>115</v>
      </c>
      <c r="I379" s="888">
        <v>103.46</v>
      </c>
      <c r="J379" s="663">
        <f>(M379/I379)*100</f>
        <v>0.8312391262323604</v>
      </c>
      <c r="K379" s="891">
        <v>0.43</v>
      </c>
      <c r="L379" s="901">
        <v>2</v>
      </c>
      <c r="M379" s="654">
        <f>K379*L379</f>
        <v>0.86</v>
      </c>
      <c r="N379" s="884" t="s">
        <v>1356</v>
      </c>
      <c r="O379" s="747">
        <v>0.41</v>
      </c>
      <c r="P379" s="880">
        <v>43601</v>
      </c>
      <c r="Q379" s="880">
        <v>43630</v>
      </c>
      <c r="R379" s="654">
        <f>(K379-O379)/O379*100</f>
        <v>4.8780487804878092</v>
      </c>
      <c r="S379" s="714">
        <f>IF(INDEX(Historical!$D$7:$D$1277,MATCH(B379,Historical!$B$7:$B$1301,0))=0,"n/a",(INDEX(Historical!$C$7:$C$1279,MATCH(B379,Historical!$B$7:$B$1301,0))/INDEX(Historical!$D$7:$D$1277,MATCH(B379,Historical!$B$7:$B$1301,0))-1)*100)</f>
        <v>4.8780487804878092</v>
      </c>
      <c r="T379" s="714">
        <f>IF(INDEX(Historical!$F$7:$F$1270,MATCH(B379,Historical!$B$7:$B$1301,0))=0,"n/a",((INDEX(Historical!$C$7:$C$1279,MATCH(B379,Historical!$B$7:$B$1301,0))/INDEX(Historical!$F$7:$F$1270,MATCH(B379,Historical!$B$7:$B$1301,0)))^(1/3)-1)*100)</f>
        <v>10.3501240610526</v>
      </c>
      <c r="U379" s="714">
        <f>IF(INDEX(Historical!$H$7:$H$1270,MATCH(B379,Historical!$B$7:$B$1301,0))=0,"n/a",((INDEX(Historical!$C$7:$C$1279,MATCH(B379,Historical!$B$7:$B$1301,0))/INDEX(Historical!$H$7:$H$1270,MATCH(B379,Historical!$B$7:$B$1301,0)))^(1/5)-1)*100)</f>
        <v>12.370274760425982</v>
      </c>
      <c r="V379" s="714">
        <f>IF(INDEX(Historical!$O$7:$O$1270,MATCH(B379,Historical!$B$7:$B$1301,0))=0,"n/a",((INDEX(Historical!$C$7:$C$1279,MATCH(B379,Historical!$B$7:$B$1301,0))/INDEX(Historical!$O$7:$O$1270,MATCH(B379,Historical!$B$7:$B$1301,0)))^(1/10)-1)*100)</f>
        <v>15.703593010346783</v>
      </c>
      <c r="W379" s="715">
        <f>IF(OR(U379&lt;=0,U379="n/a",V379&lt;=0,V379="n/a"),"n/a",U379/V379)</f>
        <v>0.78773531333086999</v>
      </c>
      <c r="X379" s="716">
        <f>IF(OR(AJ379&lt;=0,AJ379="n/a",U379&lt;=0,U379="n/a"),"n/a",U379/AJ379)</f>
        <v>2.5771405750887464</v>
      </c>
      <c r="Y379" s="890"/>
      <c r="Z379" s="663">
        <f>IF(OR(AC379&lt;0.01,AC379="n/a"),"n/a",M379/AC379*100)</f>
        <v>8.4980237154150213</v>
      </c>
      <c r="AA379" s="900">
        <f>IF(OR(AC379&lt;0.01,AC379="n/a"),"n/a",I379/AC379)</f>
        <v>10.223320158102768</v>
      </c>
      <c r="AB379" s="901">
        <v>12</v>
      </c>
      <c r="AC379" s="879">
        <v>10.119999999999999</v>
      </c>
      <c r="AD379" s="879">
        <v>1.1100000000000001</v>
      </c>
      <c r="AE379" s="879">
        <v>0.28999999999999998</v>
      </c>
      <c r="AF379" s="879">
        <v>1.06</v>
      </c>
      <c r="AG379" s="879">
        <v>11.1</v>
      </c>
      <c r="AH379" s="881">
        <v>-6.7</v>
      </c>
      <c r="AI379" s="881">
        <v>36.049999999999997</v>
      </c>
      <c r="AJ379" s="879">
        <v>4.8</v>
      </c>
      <c r="AK379" s="879">
        <v>9</v>
      </c>
      <c r="AL379" s="892">
        <v>5380</v>
      </c>
      <c r="AM379" s="886">
        <v>0.5</v>
      </c>
      <c r="AN379" s="879">
        <v>0.64</v>
      </c>
      <c r="AO379" s="753">
        <f>IF(U379="n/a","n/a",IF(AA379&lt;0,"n/a",IF(AA379="n/a","n/a",J379+U379-AA379)))</f>
        <v>2.9781937285555742</v>
      </c>
      <c r="AP379" s="754">
        <f>IF(U379="n/a","n/a",J379+U379)</f>
        <v>13.201513886658342</v>
      </c>
      <c r="AQ379" s="902">
        <f>IF(OR(AC379&lt;0.01,AF379="n/a"),"n/a",(I379/SQRT(22.5*AC379*(I379/AF379))-1)*100)</f>
        <v>-30.600290210056247</v>
      </c>
      <c r="AR379" s="663">
        <f>INDEX(Historical!$C$7:$C$1279,MATCH(B379,Historical!$B$7:$B$1301,0))*IF(AH379="n/a",1.03,IF(AH379&lt;0,1.01,IF(AH379&gt;10,1.1,(1+AH379/100))))</f>
        <v>0.86860000000000004</v>
      </c>
      <c r="AS379" s="900">
        <f>IF($AI379="n/a",1.03*AR379,IF($AI379&lt;0,1.01*AR379,IF($AI379&gt;10,1.1*AR379,(1+$AI379/100)*AR379)))</f>
        <v>0.95546000000000009</v>
      </c>
      <c r="AT379" s="900">
        <f>IF($AK379="n/a",1.03*AS379,IF($AK379&lt;0,1.01*AS379,IF($AK379&gt;10,1.1*AS379,(1+$AK379/100)*AS379)))</f>
        <v>1.0414514000000001</v>
      </c>
      <c r="AU379" s="900">
        <f>IF($AK379="n/a",1.03*AT379,IF($AK379&lt;0,1.01*AT379,IF($AK379&gt;10,1.1*AT379,(1+$AK379/100)*AT379)))</f>
        <v>1.1351820260000003</v>
      </c>
      <c r="AV379" s="900">
        <f>IF($AK379="n/a",1.03*AU379,IF($AK379&lt;0,1.01*AU379,IF($AK379&gt;10,1.1*AU379,(1+$AK379/100)*AU379)))</f>
        <v>1.2373484083400004</v>
      </c>
      <c r="AW379" s="663">
        <f>SUM(AR379:AV379)</f>
        <v>5.2380418343400006</v>
      </c>
      <c r="AX379" s="761">
        <f>AW379/I379*100</f>
        <v>5.0628666483085265</v>
      </c>
      <c r="AY379" s="948">
        <v>1.67</v>
      </c>
      <c r="AZ379" s="886">
        <v>32.15</v>
      </c>
      <c r="BA379" s="886">
        <v>-42.059999999999995</v>
      </c>
      <c r="BB379" s="886">
        <v>0.33</v>
      </c>
      <c r="BC379" s="886">
        <v>-24.560000000000002</v>
      </c>
      <c r="BE379" s="635">
        <v>2011</v>
      </c>
      <c r="BF379" s="912">
        <f>IF(BE379&gt;2008,0,IF(BE379&gt;2001,1,IF(BE379&gt;1990,2,IF(BE379&gt;1980,3,IF(BE379&gt;1973,4,IF(BE379&gt;1970,5,IF(BE379&gt;1960,6,IF(BE379&gt;1958,7,IF(BE379&gt;1953,8,9)))))))))</f>
        <v>0</v>
      </c>
      <c r="BG379" s="896">
        <v>4</v>
      </c>
    </row>
    <row r="380" spans="1:59" ht="11.25" customHeight="1" x14ac:dyDescent="0.2">
      <c r="A380" s="877" t="s">
        <v>259</v>
      </c>
      <c r="B380" s="889" t="s">
        <v>260</v>
      </c>
      <c r="C380" s="946" t="s">
        <v>153</v>
      </c>
      <c r="D380" s="946" t="s">
        <v>4355</v>
      </c>
      <c r="E380" s="746">
        <v>58</v>
      </c>
      <c r="F380" s="1185">
        <v>11</v>
      </c>
      <c r="G380" s="1191" t="s">
        <v>37</v>
      </c>
      <c r="H380" s="1191" t="s">
        <v>37</v>
      </c>
      <c r="I380" s="879">
        <v>140.63</v>
      </c>
      <c r="J380" s="663">
        <f>(M380/I380)*100</f>
        <v>2.8727867453601652</v>
      </c>
      <c r="K380" s="891">
        <v>1.01</v>
      </c>
      <c r="L380" s="901">
        <v>4</v>
      </c>
      <c r="M380" s="654">
        <f>K380*L380</f>
        <v>4.04</v>
      </c>
      <c r="N380" s="884" t="s">
        <v>111</v>
      </c>
      <c r="O380" s="747">
        <v>0.95</v>
      </c>
      <c r="P380" s="875">
        <v>43973</v>
      </c>
      <c r="Q380" s="875">
        <v>43991</v>
      </c>
      <c r="R380" s="654">
        <f>(K380-O380)/O380*100</f>
        <v>6.3157894736842159</v>
      </c>
      <c r="S380" s="714">
        <f>IF(INDEX(Historical!$D$7:$D$1277,MATCH(B380,Historical!$B$7:$B$1301,0))=0,"n/a",(INDEX(Historical!$C$7:$C$1279,MATCH(B380,Historical!$B$7:$B$1301,0))/INDEX(Historical!$D$7:$D$1277,MATCH(B380,Historical!$B$7:$B$1301,0))-1)*100)</f>
        <v>5.9322033898305149</v>
      </c>
      <c r="T380" s="714">
        <f>IF(INDEX(Historical!$F$7:$F$1270,MATCH(B380,Historical!$B$7:$B$1301,0))=0,"n/a",((INDEX(Historical!$C$7:$C$1279,MATCH(B380,Historical!$B$7:$B$1301,0))/INDEX(Historical!$F$7:$F$1270,MATCH(B380,Historical!$B$7:$B$1301,0)))^(1/3)-1)*100)</f>
        <v>5.983983294832651</v>
      </c>
      <c r="U380" s="714">
        <f>IF(INDEX(Historical!$H$7:$H$1270,MATCH(B380,Historical!$B$7:$B$1301,0))=0,"n/a",((INDEX(Historical!$C$7:$C$1279,MATCH(B380,Historical!$B$7:$B$1301,0))/INDEX(Historical!$H$7:$H$1270,MATCH(B380,Historical!$B$7:$B$1301,0)))^(1/5)-1)*100)</f>
        <v>6.322318187613063</v>
      </c>
      <c r="V380" s="714">
        <f>IF(INDEX(Historical!$O$7:$O$1270,MATCH(B380,Historical!$B$7:$B$1301,0))=0,"n/a",((INDEX(Historical!$C$7:$C$1279,MATCH(B380,Historical!$B$7:$B$1301,0))/INDEX(Historical!$O$7:$O$1270,MATCH(B380,Historical!$B$7:$B$1301,0)))^(1/10)-1)*100)</f>
        <v>6.867929644412607</v>
      </c>
      <c r="W380" s="715">
        <f>IF(OR(U380&lt;=0,U380="n/a",V380&lt;=0,V380="n/a"),"n/a",U380/V380)</f>
        <v>0.9205566327774739</v>
      </c>
      <c r="X380" s="716" t="str">
        <f>IF(OR(AJ380&lt;=0,AJ380="n/a",U380&lt;=0,U380="n/a"),"n/a",U380/AJ380)</f>
        <v>n/a</v>
      </c>
      <c r="Y380" s="889"/>
      <c r="Z380" s="663">
        <f>IF(OR(AC380&lt;0.01,AC380="n/a"),"n/a",M380/AC380*100)</f>
        <v>63.026521060842434</v>
      </c>
      <c r="AA380" s="900">
        <f>IF(OR(AC380&lt;0.01,AC380="n/a"),"n/a",I380/AC380)</f>
        <v>21.939157566302651</v>
      </c>
      <c r="AB380" s="901">
        <v>12</v>
      </c>
      <c r="AC380" s="879">
        <v>6.41</v>
      </c>
      <c r="AD380" s="879">
        <v>4.5199999999999996</v>
      </c>
      <c r="AE380" s="879">
        <v>4.49</v>
      </c>
      <c r="AF380" s="879">
        <v>5.98</v>
      </c>
      <c r="AG380" s="879">
        <v>28.599999999999998</v>
      </c>
      <c r="AH380" s="879">
        <v>0.5</v>
      </c>
      <c r="AI380" s="879">
        <v>17.190000000000001</v>
      </c>
      <c r="AJ380" s="879">
        <v>-0.2</v>
      </c>
      <c r="AK380" s="879">
        <v>4.8</v>
      </c>
      <c r="AL380" s="892">
        <v>371260</v>
      </c>
      <c r="AM380" s="886">
        <v>0.1</v>
      </c>
      <c r="AN380" s="879">
        <v>0.45</v>
      </c>
      <c r="AO380" s="753">
        <f>IF(U380="n/a","n/a",IF(AA380&lt;0,"n/a",IF(AA380="n/a","n/a",J380+U380-AA380)))</f>
        <v>-12.744052633329423</v>
      </c>
      <c r="AP380" s="754">
        <f>IF(U380="n/a","n/a",J380+U380)</f>
        <v>9.1951049329732282</v>
      </c>
      <c r="AQ380" s="902">
        <f>IF(OR(AC380&lt;0.01,AF380="n/a"),"n/a",(I380/SQRT(22.5*AC380*(I380/AF380))-1)*100)</f>
        <v>141.47340524969695</v>
      </c>
      <c r="AR380" s="663">
        <f>INDEX(Historical!$C$7:$C$1279,MATCH(B380,Historical!$B$7:$B$1301,0))*IF(AH380="n/a",1.03,IF(AH380&lt;0,1.01,IF(AH380&gt;10,1.1,(1+AH380/100))))</f>
        <v>3.7687499999999998</v>
      </c>
      <c r="AS380" s="900">
        <f>IF($AI380="n/a",1.03*AR380,IF($AI380&lt;0,1.01*AR380,IF($AI380&gt;10,1.1*AR380,(1+$AI380/100)*AR380)))</f>
        <v>4.1456249999999999</v>
      </c>
      <c r="AT380" s="900">
        <f>IF($AK380="n/a",1.03*AS380,IF($AK380&lt;0,1.01*AS380,IF($AK380&gt;10,1.1*AS380,(1+$AK380/100)*AS380)))</f>
        <v>4.3446150000000001</v>
      </c>
      <c r="AU380" s="900">
        <f>IF($AK380="n/a",1.03*AT380,IF($AK380&lt;0,1.01*AT380,IF($AK380&gt;10,1.1*AT380,(1+$AK380/100)*AT380)))</f>
        <v>4.5531565199999999</v>
      </c>
      <c r="AV380" s="900">
        <f>IF($AK380="n/a",1.03*AU380,IF($AK380&lt;0,1.01*AU380,IF($AK380&gt;10,1.1*AU380,(1+$AK380/100)*AU380)))</f>
        <v>4.7717080329600003</v>
      </c>
      <c r="AW380" s="663">
        <f>SUM(AR380:AV380)</f>
        <v>21.583854552959998</v>
      </c>
      <c r="AX380" s="761">
        <f>AW380/I380*100</f>
        <v>15.347973087506222</v>
      </c>
      <c r="AY380" s="948">
        <v>0.7</v>
      </c>
      <c r="AZ380" s="886">
        <v>28.83</v>
      </c>
      <c r="BA380" s="886">
        <v>-10.43</v>
      </c>
      <c r="BB380" s="886">
        <v>-4.3</v>
      </c>
      <c r="BC380" s="886">
        <v>0.16</v>
      </c>
      <c r="BE380" s="635">
        <v>1963</v>
      </c>
      <c r="BF380" s="912">
        <f>IF(BE380&gt;2008,0,IF(BE380&gt;2001,1,IF(BE380&gt;1990,2,IF(BE380&gt;1980,3,IF(BE380&gt;1973,4,IF(BE380&gt;1970,5,IF(BE380&gt;1960,6,IF(BE380&gt;1958,7,IF(BE380&gt;1953,8,9)))))))))</f>
        <v>6</v>
      </c>
      <c r="BG380" s="896">
        <v>11</v>
      </c>
    </row>
    <row r="381" spans="1:59" s="787" customFormat="1" ht="11.25" customHeight="1" x14ac:dyDescent="0.2">
      <c r="A381" s="768" t="s">
        <v>1352</v>
      </c>
      <c r="B381" s="795" t="s">
        <v>1353</v>
      </c>
      <c r="C381" s="946" t="s">
        <v>245</v>
      </c>
      <c r="D381" s="946" t="s">
        <v>4352</v>
      </c>
      <c r="E381" s="769">
        <v>7</v>
      </c>
      <c r="F381" s="1185">
        <v>614</v>
      </c>
      <c r="G381" s="1196" t="s">
        <v>106</v>
      </c>
      <c r="H381" s="1196" t="s">
        <v>106</v>
      </c>
      <c r="I381" s="770">
        <v>91.02</v>
      </c>
      <c r="J381" s="771">
        <f>(M381/I381)*100</f>
        <v>0.74708855196660084</v>
      </c>
      <c r="K381" s="772">
        <v>0.17</v>
      </c>
      <c r="L381" s="773">
        <v>4</v>
      </c>
      <c r="M381" s="774">
        <f>K381*L381</f>
        <v>0.68</v>
      </c>
      <c r="N381" s="775" t="s">
        <v>3953</v>
      </c>
      <c r="O381" s="776">
        <v>0.14000000000000001</v>
      </c>
      <c r="P381" s="777">
        <v>43748</v>
      </c>
      <c r="Q381" s="777">
        <v>43763</v>
      </c>
      <c r="R381" s="774">
        <f>(K381-O381)/O381*100</f>
        <v>21.428571428571423</v>
      </c>
      <c r="S381" s="714">
        <f>IF(INDEX(Historical!$D$7:$D$1277,MATCH(B381,Historical!$B$7:$B$1301,0))=0,"n/a",(INDEX(Historical!$C$7:$C$1279,MATCH(B381,Historical!$B$7:$B$1301,0))/INDEX(Historical!$D$7:$D$1277,MATCH(B381,Historical!$B$7:$B$1301,0))-1)*100)</f>
        <v>22.916666666666675</v>
      </c>
      <c r="T381" s="714">
        <f>IF(INDEX(Historical!$F$7:$F$1270,MATCH(B381,Historical!$B$7:$B$1301,0))=0,"n/a",((INDEX(Historical!$C$7:$C$1279,MATCH(B381,Historical!$B$7:$B$1301,0))/INDEX(Historical!$F$7:$F$1270,MATCH(B381,Historical!$B$7:$B$1301,0)))^(1/3)-1)*100)</f>
        <v>21.370374105343572</v>
      </c>
      <c r="U381" s="714">
        <f>IF(INDEX(Historical!$H$7:$H$1270,MATCH(B381,Historical!$B$7:$B$1301,0))=0,"n/a",((INDEX(Historical!$C$7:$C$1279,MATCH(B381,Historical!$B$7:$B$1301,0))/INDEX(Historical!$H$7:$H$1270,MATCH(B381,Historical!$B$7:$B$1301,0)))^(1/5)-1)*100)</f>
        <v>14.484357556762649</v>
      </c>
      <c r="V381" s="714" t="str">
        <f>IF(INDEX(Historical!$O$7:$O$1270,MATCH(B381,Historical!$B$7:$B$1301,0))=0,"n/a",((INDEX(Historical!$C$7:$C$1279,MATCH(B381,Historical!$B$7:$B$1301,0))/INDEX(Historical!$O$7:$O$1270,MATCH(B381,Historical!$B$7:$B$1301,0)))^(1/10)-1)*100)</f>
        <v>n/a</v>
      </c>
      <c r="W381" s="715" t="str">
        <f>IF(OR(U381&lt;=0,U381="n/a",V381&lt;=0,V381="n/a"),"n/a",U381/V381)</f>
        <v>n/a</v>
      </c>
      <c r="X381" s="716">
        <f>IF(OR(AJ381&lt;=0,AJ381="n/a",U381&lt;=0,U381="n/a"),"n/a",U381/AJ381)</f>
        <v>0.3603074019095186</v>
      </c>
      <c r="Y381" s="1081"/>
      <c r="Z381" s="771">
        <f>IF(OR(AC381&lt;0.01,AC381="n/a"),"n/a",M381/AC381*100)</f>
        <v>12.927756653992398</v>
      </c>
      <c r="AA381" s="779">
        <f>IF(OR(AC381&lt;0.01,AC381="n/a"),"n/a",I381/AC381)</f>
        <v>17.304182509505704</v>
      </c>
      <c r="AB381" s="773">
        <v>9</v>
      </c>
      <c r="AC381" s="780">
        <v>5.26</v>
      </c>
      <c r="AD381" s="780">
        <v>1.19</v>
      </c>
      <c r="AE381" s="780">
        <v>1.56</v>
      </c>
      <c r="AF381" s="780">
        <v>2.54</v>
      </c>
      <c r="AG381" s="780">
        <v>15.9</v>
      </c>
      <c r="AH381" s="780">
        <v>4.5</v>
      </c>
      <c r="AI381" s="780">
        <v>3.44</v>
      </c>
      <c r="AJ381" s="780">
        <v>40.200000000000003</v>
      </c>
      <c r="AK381" s="780">
        <v>14.000000000000002</v>
      </c>
      <c r="AL381" s="781">
        <v>893.09</v>
      </c>
      <c r="AM381" s="782">
        <v>1.5</v>
      </c>
      <c r="AN381" s="780">
        <v>0</v>
      </c>
      <c r="AO381" s="783">
        <f>IF(U381="n/a","n/a",IF(AA381&lt;0,"n/a",IF(AA381="n/a","n/a",J381+U381-AA381)))</f>
        <v>-2.0727364007764546</v>
      </c>
      <c r="AP381" s="784">
        <f>IF(U381="n/a","n/a",J381+U381)</f>
        <v>15.23144610872925</v>
      </c>
      <c r="AQ381" s="785">
        <f>IF(OR(AC381&lt;0.01,AF381="n/a"),"n/a",(I381/SQRT(22.5*AC381*(I381/AF381))-1)*100)</f>
        <v>39.765873396499906</v>
      </c>
      <c r="AR381" s="663">
        <f>INDEX(Historical!$C$7:$C$1279,MATCH(B381,Historical!$B$7:$B$1301,0))*IF(AH381="n/a",1.03,IF(AH381&lt;0,1.01,IF(AH381&gt;10,1.1,(1+AH381/100))))</f>
        <v>0.61654999999999993</v>
      </c>
      <c r="AS381" s="779">
        <f>IF($AI381="n/a",1.03*AR381,IF($AI381&lt;0,1.01*AR381,IF($AI381&gt;10,1.1*AR381,(1+$AI381/100)*AR381)))</f>
        <v>0.63775931999999991</v>
      </c>
      <c r="AT381" s="779">
        <f>IF($AK381="n/a",1.03*AS381,IF($AK381&lt;0,1.01*AS381,IF($AK381&gt;10,1.1*AS381,(1+$AK381/100)*AS381)))</f>
        <v>0.701535252</v>
      </c>
      <c r="AU381" s="779">
        <f>IF($AK381="n/a",1.03*AT381,IF($AK381&lt;0,1.01*AT381,IF($AK381&gt;10,1.1*AT381,(1+$AK381/100)*AT381)))</f>
        <v>0.77168877720000006</v>
      </c>
      <c r="AV381" s="779">
        <f>IF($AK381="n/a",1.03*AU381,IF($AK381&lt;0,1.01*AU381,IF($AK381&gt;10,1.1*AU381,(1+$AK381/100)*AU381)))</f>
        <v>0.84885765492000009</v>
      </c>
      <c r="AW381" s="771">
        <f>SUM(AR381:AV381)</f>
        <v>3.57639100412</v>
      </c>
      <c r="AX381" s="786">
        <f>AW381/I381*100</f>
        <v>3.9292364360799823</v>
      </c>
      <c r="AY381" s="949">
        <v>0.89</v>
      </c>
      <c r="AZ381" s="782">
        <v>86.67</v>
      </c>
      <c r="BA381" s="782">
        <v>1.18</v>
      </c>
      <c r="BB381" s="782">
        <v>23.400000000000002</v>
      </c>
      <c r="BC381" s="782">
        <v>34.57</v>
      </c>
      <c r="BD381" s="922"/>
      <c r="BE381" s="635">
        <v>2013</v>
      </c>
      <c r="BF381" s="912">
        <f>IF(BE381&gt;2008,0,IF(BE381&gt;2001,1,IF(BE381&gt;1990,2,IF(BE381&gt;1980,3,IF(BE381&gt;1973,4,IF(BE381&gt;1970,5,IF(BE381&gt;1960,6,IF(BE381&gt;1958,7,IF(BE381&gt;1953,8,9)))))))))</f>
        <v>0</v>
      </c>
      <c r="BG381" s="838">
        <v>11.3</v>
      </c>
    </row>
    <row r="382" spans="1:59" ht="11.25" customHeight="1" x14ac:dyDescent="0.2">
      <c r="A382" s="885" t="s">
        <v>1357</v>
      </c>
      <c r="B382" s="889" t="s">
        <v>1358</v>
      </c>
      <c r="C382" s="946" t="s">
        <v>108</v>
      </c>
      <c r="D382" s="946" t="s">
        <v>4345</v>
      </c>
      <c r="E382" s="746">
        <v>9</v>
      </c>
      <c r="F382" s="1185">
        <v>458</v>
      </c>
      <c r="G382" s="1197" t="s">
        <v>37</v>
      </c>
      <c r="H382" s="1197" t="s">
        <v>37</v>
      </c>
      <c r="I382" s="888">
        <v>94.06</v>
      </c>
      <c r="J382" s="663">
        <f>(M382/I382)*100</f>
        <v>3.8273442483521158</v>
      </c>
      <c r="K382" s="891">
        <v>0.9</v>
      </c>
      <c r="L382" s="901">
        <v>4</v>
      </c>
      <c r="M382" s="654">
        <f>K382*L382</f>
        <v>3.6</v>
      </c>
      <c r="N382" s="884" t="s">
        <v>160</v>
      </c>
      <c r="O382" s="747">
        <v>0.8</v>
      </c>
      <c r="P382" s="875">
        <v>43741</v>
      </c>
      <c r="Q382" s="875">
        <v>43769</v>
      </c>
      <c r="R382" s="654">
        <f>(K382-O382)/O382*100</f>
        <v>12.499999999999996</v>
      </c>
      <c r="S382" s="714">
        <f>IF(INDEX(Historical!$D$7:$D$1277,MATCH(B382,Historical!$B$7:$B$1301,0))=0,"n/a",(INDEX(Historical!$C$7:$C$1279,MATCH(B382,Historical!$B$7:$B$1301,0))/INDEX(Historical!$D$7:$D$1277,MATCH(B382,Historical!$B$7:$B$1301,0))-1)*100)</f>
        <v>33.064516129032249</v>
      </c>
      <c r="T382" s="714">
        <f>IF(INDEX(Historical!$F$7:$F$1270,MATCH(B382,Historical!$B$7:$B$1301,0))=0,"n/a",((INDEX(Historical!$C$7:$C$1279,MATCH(B382,Historical!$B$7:$B$1301,0))/INDEX(Historical!$F$7:$F$1270,MATCH(B382,Historical!$B$7:$B$1301,0)))^(1/3)-1)*100)</f>
        <v>21.496949030504076</v>
      </c>
      <c r="U382" s="714">
        <f>IF(INDEX(Historical!$H$7:$H$1270,MATCH(B382,Historical!$B$7:$B$1301,0))=0,"n/a",((INDEX(Historical!$C$7:$C$1279,MATCH(B382,Historical!$B$7:$B$1301,0))/INDEX(Historical!$H$7:$H$1270,MATCH(B382,Historical!$B$7:$B$1301,0)))^(1/5)-1)*100)</f>
        <v>16.165687838587317</v>
      </c>
      <c r="V382" s="714">
        <f>IF(INDEX(Historical!$O$7:$O$1270,MATCH(B382,Historical!$B$7:$B$1301,0))=0,"n/a",((INDEX(Historical!$C$7:$C$1279,MATCH(B382,Historical!$B$7:$B$1301,0))/INDEX(Historical!$O$7:$O$1270,MATCH(B382,Historical!$B$7:$B$1301,0)))^(1/10)-1)*100)</f>
        <v>20.067040795605529</v>
      </c>
      <c r="W382" s="715">
        <f>IF(OR(U382&lt;=0,U382="n/a",V382&lt;=0,V382="n/a"),"n/a",U382/V382)</f>
        <v>0.80558404217364388</v>
      </c>
      <c r="X382" s="716">
        <f>IF(OR(AJ382&lt;=0,AJ382="n/a",U382&lt;=0,U382="n/a"),"n/a",U382/AJ382)</f>
        <v>1.0635320946439024</v>
      </c>
      <c r="Y382" s="890"/>
      <c r="Z382" s="663">
        <f>IF(OR(AC382&lt;0.01,AC382="n/a"),"n/a",M382/AC382*100)</f>
        <v>40.632054176072238</v>
      </c>
      <c r="AA382" s="900">
        <f>IF(OR(AC382&lt;0.01,AC382="n/a"),"n/a",I382/AC382)</f>
        <v>10.616252821670431</v>
      </c>
      <c r="AB382" s="901">
        <v>12</v>
      </c>
      <c r="AC382" s="879">
        <v>8.86</v>
      </c>
      <c r="AD382" s="879">
        <v>3.84</v>
      </c>
      <c r="AE382" s="879">
        <v>3.66</v>
      </c>
      <c r="AF382" s="879">
        <v>1.25</v>
      </c>
      <c r="AG382" s="879">
        <v>12.1</v>
      </c>
      <c r="AH382" s="879">
        <v>20.399999999999999</v>
      </c>
      <c r="AI382" s="879">
        <v>72.09</v>
      </c>
      <c r="AJ382" s="879">
        <v>15.2</v>
      </c>
      <c r="AK382" s="879">
        <v>2.73</v>
      </c>
      <c r="AL382" s="892">
        <v>299810</v>
      </c>
      <c r="AM382" s="886">
        <v>0.1</v>
      </c>
      <c r="AN382" s="879">
        <v>1.29</v>
      </c>
      <c r="AO382" s="753">
        <f>IF(U382="n/a","n/a",IF(AA382&lt;0,"n/a",IF(AA382="n/a","n/a",J382+U382-AA382)))</f>
        <v>9.3767792652690023</v>
      </c>
      <c r="AP382" s="754">
        <f>IF(U382="n/a","n/a",J382+U382)</f>
        <v>19.993032086939433</v>
      </c>
      <c r="AQ382" s="902">
        <f>IF(OR(AC382&lt;0.01,AF382="n/a"),"n/a",(I382/SQRT(22.5*AC382*(I382/AF382))-1)*100)</f>
        <v>-23.202094857598166</v>
      </c>
      <c r="AR382" s="663">
        <f>INDEX(Historical!$C$7:$C$1279,MATCH(B382,Historical!$B$7:$B$1301,0))*IF(AH382="n/a",1.03,IF(AH382&lt;0,1.01,IF(AH382&gt;10,1.1,(1+AH382/100))))</f>
        <v>3.63</v>
      </c>
      <c r="AS382" s="900">
        <f>IF($AI382="n/a",1.03*AR382,IF($AI382&lt;0,1.01*AR382,IF($AI382&gt;10,1.1*AR382,(1+$AI382/100)*AR382)))</f>
        <v>3.9930000000000003</v>
      </c>
      <c r="AT382" s="900">
        <f>IF($AK382="n/a",1.03*AS382,IF($AK382&lt;0,1.01*AS382,IF($AK382&gt;10,1.1*AS382,(1+$AK382/100)*AS382)))</f>
        <v>4.1020089000000004</v>
      </c>
      <c r="AU382" s="900">
        <f>IF($AK382="n/a",1.03*AT382,IF($AK382&lt;0,1.01*AT382,IF($AK382&gt;10,1.1*AT382,(1+$AK382/100)*AT382)))</f>
        <v>4.2139937429700005</v>
      </c>
      <c r="AV382" s="900">
        <f>IF($AK382="n/a",1.03*AU382,IF($AK382&lt;0,1.01*AU382,IF($AK382&gt;10,1.1*AU382,(1+$AK382/100)*AU382)))</f>
        <v>4.3290357721530821</v>
      </c>
      <c r="AW382" s="663">
        <f>SUM(AR382:AV382)</f>
        <v>20.268038415123083</v>
      </c>
      <c r="AX382" s="761">
        <f>AW382/I382*100</f>
        <v>21.547988959305851</v>
      </c>
      <c r="AY382" s="948">
        <v>1.18</v>
      </c>
      <c r="AZ382" s="886">
        <v>22.3</v>
      </c>
      <c r="BA382" s="886">
        <v>-33.339999999999996</v>
      </c>
      <c r="BB382" s="886">
        <v>-1.68</v>
      </c>
      <c r="BC382" s="886">
        <v>-18.37</v>
      </c>
      <c r="BE382" s="635">
        <v>2011</v>
      </c>
      <c r="BF382" s="912">
        <f>IF(BE382&gt;2008,0,IF(BE382&gt;2001,1,IF(BE382&gt;1990,2,IF(BE382&gt;1980,3,IF(BE382&gt;1973,4,IF(BE382&gt;1970,5,IF(BE382&gt;1960,6,IF(BE382&gt;1958,7,IF(BE382&gt;1953,8,9)))))))))</f>
        <v>0</v>
      </c>
      <c r="BG382" s="896">
        <v>1</v>
      </c>
    </row>
    <row r="383" spans="1:59" ht="11.25" customHeight="1" x14ac:dyDescent="0.2">
      <c r="A383" s="877" t="s">
        <v>644</v>
      </c>
      <c r="B383" s="889" t="s">
        <v>645</v>
      </c>
      <c r="C383" s="946" t="s">
        <v>4349</v>
      </c>
      <c r="D383" s="946" t="s">
        <v>520</v>
      </c>
      <c r="E383" s="746">
        <v>27</v>
      </c>
      <c r="F383" s="1185">
        <v>118</v>
      </c>
      <c r="G383" s="1185" t="s">
        <v>106</v>
      </c>
      <c r="H383" s="1185" t="s">
        <v>106</v>
      </c>
      <c r="I383" s="879">
        <v>39</v>
      </c>
      <c r="J383" s="663">
        <f>(M383/I383)*100</f>
        <v>3.5128205128205128</v>
      </c>
      <c r="K383" s="898">
        <v>0.34250000000000003</v>
      </c>
      <c r="L383" s="901">
        <v>4</v>
      </c>
      <c r="M383" s="654">
        <f>K383*L383</f>
        <v>1.37</v>
      </c>
      <c r="N383" s="884" t="s">
        <v>424</v>
      </c>
      <c r="O383" s="748">
        <v>0.34</v>
      </c>
      <c r="P383" s="875">
        <v>44018</v>
      </c>
      <c r="Q383" s="875">
        <v>44034</v>
      </c>
      <c r="R383" s="654">
        <f>(K383-O383)/O383*100</f>
        <v>0.73529411764705943</v>
      </c>
      <c r="S383" s="714">
        <f>IF(INDEX(Historical!$D$7:$D$1277,MATCH(B383,Historical!$B$7:$B$1301,0))=0,"n/a",(INDEX(Historical!$C$7:$C$1279,MATCH(B383,Historical!$B$7:$B$1301,0))/INDEX(Historical!$D$7:$D$1277,MATCH(B383,Historical!$B$7:$B$1301,0))-1)*100)</f>
        <v>3.0769230769230882</v>
      </c>
      <c r="T383" s="714">
        <f>IF(INDEX(Historical!$F$7:$F$1270,MATCH(B383,Historical!$B$7:$B$1301,0))=0,"n/a",((INDEX(Historical!$C$7:$C$1279,MATCH(B383,Historical!$B$7:$B$1301,0))/INDEX(Historical!$F$7:$F$1270,MATCH(B383,Historical!$B$7:$B$1301,0)))^(1/3)-1)*100)</f>
        <v>3.1767053684250257</v>
      </c>
      <c r="U383" s="714">
        <f>IF(INDEX(Historical!$H$7:$H$1270,MATCH(B383,Historical!$B$7:$B$1301,0))=0,"n/a",((INDEX(Historical!$C$7:$C$1279,MATCH(B383,Historical!$B$7:$B$1301,0))/INDEX(Historical!$H$7:$H$1270,MATCH(B383,Historical!$B$7:$B$1301,0)))^(1/5)-1)*100)</f>
        <v>4.4085846538828521</v>
      </c>
      <c r="V383" s="714">
        <f>IF(INDEX(Historical!$O$7:$O$1270,MATCH(B383,Historical!$B$7:$B$1301,0))=0,"n/a",((INDEX(Historical!$C$7:$C$1279,MATCH(B383,Historical!$B$7:$B$1301,0))/INDEX(Historical!$O$7:$O$1270,MATCH(B383,Historical!$B$7:$B$1301,0)))^(1/10)-1)*100)</f>
        <v>9.5143686643373258</v>
      </c>
      <c r="W383" s="715">
        <f>IF(OR(U383&lt;=0,U383="n/a",V383&lt;=0,V383="n/a"),"n/a",U383/V383)</f>
        <v>0.46336071361282588</v>
      </c>
      <c r="X383" s="716">
        <f>IF(OR(AJ383&lt;=0,AJ383="n/a",U383&lt;=0,U383="n/a"),"n/a",U383/AJ383)</f>
        <v>2.9390564359219016</v>
      </c>
      <c r="Y383" s="890" t="s">
        <v>646</v>
      </c>
      <c r="Z383" s="663" t="str">
        <f>IF(OR(AC383&lt;0.01,AC383="n/a"),"n/a",M383/AC383*100)</f>
        <v>n/a</v>
      </c>
      <c r="AA383" s="900" t="str">
        <f>IF(OR(AC383&lt;0.01,AC383="n/a"),"n/a",I383/AC383)</f>
        <v>n/a</v>
      </c>
      <c r="AB383" s="901">
        <v>4</v>
      </c>
      <c r="AC383" s="879">
        <v>-1.35</v>
      </c>
      <c r="AD383" s="879" t="s">
        <v>136</v>
      </c>
      <c r="AE383" s="879">
        <v>1.22</v>
      </c>
      <c r="AF383" s="879">
        <v>1.84</v>
      </c>
      <c r="AG383" s="879">
        <v>12.5</v>
      </c>
      <c r="AH383" s="879">
        <v>0.70000000000000007</v>
      </c>
      <c r="AI383" s="879">
        <v>18.709999999999997</v>
      </c>
      <c r="AJ383" s="879">
        <v>1.5</v>
      </c>
      <c r="AK383" s="879">
        <v>2.6</v>
      </c>
      <c r="AL383" s="892">
        <v>2230</v>
      </c>
      <c r="AM383" s="886">
        <v>0.5</v>
      </c>
      <c r="AN383" s="879">
        <v>0.67</v>
      </c>
      <c r="AO383" s="753" t="str">
        <f>IF(U383="n/a","n/a",IF(AA383&lt;0,"n/a",IF(AA383="n/a","n/a",J383+U383-AA383)))</f>
        <v>n/a</v>
      </c>
      <c r="AP383" s="754">
        <f>IF(U383="n/a","n/a",J383+U383)</f>
        <v>7.9214051667033649</v>
      </c>
      <c r="AQ383" s="902" t="str">
        <f>IF(OR(AC383&lt;0.01,AF383="n/a"),"n/a",(I383/SQRT(22.5*AC383*(I383/AF383))-1)*100)</f>
        <v>n/a</v>
      </c>
      <c r="AR383" s="663">
        <f>INDEX(Historical!$C$7:$C$1279,MATCH(B383,Historical!$B$7:$B$1301,0))*IF(AH383="n/a",1.03,IF(AH383&lt;0,1.01,IF(AH383&gt;10,1.1,(1+AH383/100))))</f>
        <v>1.34938</v>
      </c>
      <c r="AS383" s="900">
        <f>IF($AI383="n/a",1.03*AR383,IF($AI383&lt;0,1.01*AR383,IF($AI383&gt;10,1.1*AR383,(1+$AI383/100)*AR383)))</f>
        <v>1.4843180000000002</v>
      </c>
      <c r="AT383" s="900">
        <f>IF($AK383="n/a",1.03*AS383,IF($AK383&lt;0,1.01*AS383,IF($AK383&gt;10,1.1*AS383,(1+$AK383/100)*AS383)))</f>
        <v>1.5229102680000004</v>
      </c>
      <c r="AU383" s="900">
        <f>IF($AK383="n/a",1.03*AT383,IF($AK383&lt;0,1.01*AT383,IF($AK383&gt;10,1.1*AT383,(1+$AK383/100)*AT383)))</f>
        <v>1.5625059349680004</v>
      </c>
      <c r="AV383" s="900">
        <f>IF($AK383="n/a",1.03*AU383,IF($AK383&lt;0,1.01*AU383,IF($AK383&gt;10,1.1*AU383,(1+$AK383/100)*AU383)))</f>
        <v>1.6031310892771684</v>
      </c>
      <c r="AW383" s="663">
        <f>SUM(AR383:AV383)</f>
        <v>7.5222452922451692</v>
      </c>
      <c r="AX383" s="761">
        <f>AW383/I383*100</f>
        <v>19.287808441654281</v>
      </c>
      <c r="AY383" s="948">
        <v>0.83</v>
      </c>
      <c r="AZ383" s="886">
        <v>28.21</v>
      </c>
      <c r="BA383" s="886">
        <v>-22.08</v>
      </c>
      <c r="BB383" s="886">
        <v>1.4000000000000001</v>
      </c>
      <c r="BC383" s="886">
        <v>-8.09</v>
      </c>
      <c r="BE383" s="635">
        <v>1994</v>
      </c>
      <c r="BF383" s="912">
        <f>IF(BE383&gt;2008,0,IF(BE383&gt;2001,1,IF(BE383&gt;1990,2,IF(BE383&gt;1980,3,IF(BE383&gt;1973,4,IF(BE383&gt;1970,5,IF(BE383&gt;1960,6,IF(BE383&gt;1958,7,IF(BE383&gt;1953,8,9)))))))))</f>
        <v>2</v>
      </c>
      <c r="BG383" s="896">
        <v>4.7</v>
      </c>
    </row>
    <row r="384" spans="1:59" ht="11.25" customHeight="1" x14ac:dyDescent="0.2">
      <c r="A384" s="885" t="s">
        <v>647</v>
      </c>
      <c r="B384" s="889" t="s">
        <v>648</v>
      </c>
      <c r="C384" s="946" t="s">
        <v>128</v>
      </c>
      <c r="D384" s="946" t="s">
        <v>4333</v>
      </c>
      <c r="E384" s="746">
        <v>16</v>
      </c>
      <c r="F384" s="1185">
        <v>229</v>
      </c>
      <c r="G384" s="1185" t="s">
        <v>37</v>
      </c>
      <c r="H384" s="1185" t="s">
        <v>37</v>
      </c>
      <c r="I384" s="888">
        <v>66.06</v>
      </c>
      <c r="J384" s="663">
        <f>(M384/I384)*100</f>
        <v>3.4514078110808351</v>
      </c>
      <c r="K384" s="891">
        <v>0.56999999999999995</v>
      </c>
      <c r="L384" s="901">
        <v>4</v>
      </c>
      <c r="M384" s="654">
        <f>K384*L384</f>
        <v>2.2799999999999998</v>
      </c>
      <c r="N384" s="884" t="s">
        <v>148</v>
      </c>
      <c r="O384" s="747">
        <v>0.56000000000000005</v>
      </c>
      <c r="P384" s="630">
        <v>43707</v>
      </c>
      <c r="Q384" s="630">
        <v>43721</v>
      </c>
      <c r="R384" s="654">
        <f>(K384-O384)/O384*100</f>
        <v>1.7857142857142672</v>
      </c>
      <c r="S384" s="714">
        <f>IF(INDEX(Historical!$D$7:$D$1277,MATCH(B384,Historical!$B$7:$B$1301,0))=0,"n/a",(INDEX(Historical!$C$7:$C$1279,MATCH(B384,Historical!$B$7:$B$1301,0))/INDEX(Historical!$D$7:$D$1277,MATCH(B384,Historical!$B$7:$B$1301,0))-1)*100)</f>
        <v>2.7272727272727115</v>
      </c>
      <c r="T384" s="714">
        <f>IF(INDEX(Historical!$F$7:$F$1270,MATCH(B384,Historical!$B$7:$B$1301,0))=0,"n/a",((INDEX(Historical!$C$7:$C$1279,MATCH(B384,Historical!$B$7:$B$1301,0))/INDEX(Historical!$F$7:$F$1270,MATCH(B384,Historical!$B$7:$B$1301,0)))^(1/3)-1)*100)</f>
        <v>3.472773603699264</v>
      </c>
      <c r="U384" s="714">
        <f>IF(INDEX(Historical!$H$7:$H$1270,MATCH(B384,Historical!$B$7:$B$1301,0))=0,"n/a",((INDEX(Historical!$C$7:$C$1279,MATCH(B384,Historical!$B$7:$B$1301,0))/INDEX(Historical!$H$7:$H$1270,MATCH(B384,Historical!$B$7:$B$1301,0)))^(1/5)-1)*100)</f>
        <v>3.5311332075272484</v>
      </c>
      <c r="V384" s="714">
        <f>IF(INDEX(Historical!$O$7:$O$1270,MATCH(B384,Historical!$B$7:$B$1301,0))=0,"n/a",((INDEX(Historical!$C$7:$C$1279,MATCH(B384,Historical!$B$7:$B$1301,0))/INDEX(Historical!$O$7:$O$1270,MATCH(B384,Historical!$B$7:$B$1301,0)))^(1/10)-1)*100)</f>
        <v>4.6832603331742106</v>
      </c>
      <c r="W384" s="715">
        <f>IF(OR(U384&lt;=0,U384="n/a",V384&lt;=0,V384="n/a"),"n/a",U384/V384)</f>
        <v>0.75399037344010389</v>
      </c>
      <c r="X384" s="716">
        <f>IF(OR(AJ384&lt;=0,AJ384="n/a",U384&lt;=0,U384="n/a"),"n/a",U384/AJ384)</f>
        <v>0.36031971505380084</v>
      </c>
      <c r="Y384" s="680"/>
      <c r="Z384" s="663">
        <f>IF(OR(AC384&lt;0.01,AC384="n/a"),"n/a",M384/AC384*100)</f>
        <v>75.999999999999986</v>
      </c>
      <c r="AA384" s="900">
        <f>IF(OR(AC384&lt;0.01,AC384="n/a"),"n/a",I384/AC384)</f>
        <v>22.02</v>
      </c>
      <c r="AB384" s="901">
        <v>12</v>
      </c>
      <c r="AC384" s="879">
        <v>3</v>
      </c>
      <c r="AD384" s="879">
        <v>12.21</v>
      </c>
      <c r="AE384" s="879">
        <v>1.7</v>
      </c>
      <c r="AF384" s="879">
        <v>8.32</v>
      </c>
      <c r="AG384" s="879">
        <v>38</v>
      </c>
      <c r="AH384" s="879">
        <v>-26.5</v>
      </c>
      <c r="AI384" s="879">
        <v>2.34</v>
      </c>
      <c r="AJ384" s="879">
        <v>9.8000000000000007</v>
      </c>
      <c r="AK384" s="879">
        <v>1.78</v>
      </c>
      <c r="AL384" s="892">
        <v>22880</v>
      </c>
      <c r="AM384" s="886">
        <v>18</v>
      </c>
      <c r="AN384" s="879">
        <v>3.16</v>
      </c>
      <c r="AO384" s="753">
        <f>IF(U384="n/a","n/a",IF(AA384&lt;0,"n/a",IF(AA384="n/a","n/a",J384+U384-AA384)))</f>
        <v>-15.037458981391916</v>
      </c>
      <c r="AP384" s="754">
        <f>IF(U384="n/a","n/a",J384+U384)</f>
        <v>6.9825410186080834</v>
      </c>
      <c r="AQ384" s="902">
        <f>IF(OR(AC384&lt;0.01,AF384="n/a"),"n/a",(I384/SQRT(22.5*AC384*(I384/AF384))-1)*100)</f>
        <v>185.35077828291736</v>
      </c>
      <c r="AR384" s="663">
        <f>INDEX(Historical!$C$7:$C$1279,MATCH(B384,Historical!$B$7:$B$1301,0))*IF(AH384="n/a",1.03,IF(AH384&lt;0,1.01,IF(AH384&gt;10,1.1,(1+AH384/100))))</f>
        <v>2.2826</v>
      </c>
      <c r="AS384" s="900">
        <f>IF($AI384="n/a",1.03*AR384,IF($AI384&lt;0,1.01*AR384,IF($AI384&gt;10,1.1*AR384,(1+$AI384/100)*AR384)))</f>
        <v>2.33601284</v>
      </c>
      <c r="AT384" s="900">
        <f>IF($AK384="n/a",1.03*AS384,IF($AK384&lt;0,1.01*AS384,IF($AK384&gt;10,1.1*AS384,(1+$AK384/100)*AS384)))</f>
        <v>2.3775938685520002</v>
      </c>
      <c r="AU384" s="900">
        <f>IF($AK384="n/a",1.03*AT384,IF($AK384&lt;0,1.01*AT384,IF($AK384&gt;10,1.1*AT384,(1+$AK384/100)*AT384)))</f>
        <v>2.419915039412226</v>
      </c>
      <c r="AV384" s="900">
        <f>IF($AK384="n/a",1.03*AU384,IF($AK384&lt;0,1.01*AU384,IF($AK384&gt;10,1.1*AU384,(1+$AK384/100)*AU384)))</f>
        <v>2.4629895271137636</v>
      </c>
      <c r="AW384" s="663">
        <f>SUM(AR384:AV384)</f>
        <v>11.879111275077989</v>
      </c>
      <c r="AX384" s="761">
        <f>AW384/I384*100</f>
        <v>17.982305896273068</v>
      </c>
      <c r="AY384" s="948">
        <v>0.57999999999999996</v>
      </c>
      <c r="AZ384" s="886">
        <v>25.44</v>
      </c>
      <c r="BA384" s="886">
        <v>-7.02</v>
      </c>
      <c r="BB384" s="886">
        <v>1.95</v>
      </c>
      <c r="BC384" s="886">
        <v>2.11</v>
      </c>
      <c r="BE384" s="635">
        <v>2004</v>
      </c>
      <c r="BF384" s="912">
        <f>IF(BE384&gt;2008,0,IF(BE384&gt;2001,1,IF(BE384&gt;1990,2,IF(BE384&gt;1980,3,IF(BE384&gt;1973,4,IF(BE384&gt;1970,5,IF(BE384&gt;1960,6,IF(BE384&gt;1958,7,IF(BE384&gt;1953,8,9)))))))))</f>
        <v>1</v>
      </c>
      <c r="BG384" s="896">
        <v>5.7</v>
      </c>
    </row>
    <row r="385" spans="1:59" ht="11.25" customHeight="1" x14ac:dyDescent="0.2">
      <c r="A385" s="885" t="s">
        <v>1359</v>
      </c>
      <c r="B385" s="889" t="s">
        <v>1360</v>
      </c>
      <c r="C385" s="946" t="s">
        <v>112</v>
      </c>
      <c r="D385" s="946" t="s">
        <v>211</v>
      </c>
      <c r="E385" s="746">
        <v>8</v>
      </c>
      <c r="F385" s="1185">
        <v>582</v>
      </c>
      <c r="G385" s="1185" t="s">
        <v>106</v>
      </c>
      <c r="H385" s="1185" t="s">
        <v>106</v>
      </c>
      <c r="I385" s="888">
        <v>99.66</v>
      </c>
      <c r="J385" s="663">
        <f>(M385/I385)*100</f>
        <v>0.96327513546056598</v>
      </c>
      <c r="K385" s="891">
        <v>0.24</v>
      </c>
      <c r="L385" s="901">
        <v>4</v>
      </c>
      <c r="M385" s="654">
        <f>K385*L385</f>
        <v>0.96</v>
      </c>
      <c r="N385" s="884" t="s">
        <v>692</v>
      </c>
      <c r="O385" s="747">
        <v>0.23</v>
      </c>
      <c r="P385" s="875">
        <v>43927</v>
      </c>
      <c r="Q385" s="875">
        <v>43956</v>
      </c>
      <c r="R385" s="654">
        <f>(K385-O385)/O385*100</f>
        <v>4.3478260869565135</v>
      </c>
      <c r="S385" s="714">
        <f>IF(INDEX(Historical!$D$7:$D$1277,MATCH(B385,Historical!$B$7:$B$1301,0))=0,"n/a",(INDEX(Historical!$C$7:$C$1279,MATCH(B385,Historical!$B$7:$B$1301,0))/INDEX(Historical!$D$7:$D$1277,MATCH(B385,Historical!$B$7:$B$1301,0))-1)*100)</f>
        <v>4.5977011494252817</v>
      </c>
      <c r="T385" s="714">
        <f>IF(INDEX(Historical!$F$7:$F$1270,MATCH(B385,Historical!$B$7:$B$1301,0))=0,"n/a",((INDEX(Historical!$C$7:$C$1279,MATCH(B385,Historical!$B$7:$B$1301,0))/INDEX(Historical!$F$7:$F$1270,MATCH(B385,Historical!$B$7:$B$1301,0)))^(1/3)-1)*100)</f>
        <v>7.1362787323828947</v>
      </c>
      <c r="U385" s="714">
        <f>IF(INDEX(Historical!$H$7:$H$1270,MATCH(B385,Historical!$B$7:$B$1301,0))=0,"n/a",((INDEX(Historical!$C$7:$C$1279,MATCH(B385,Historical!$B$7:$B$1301,0))/INDEX(Historical!$H$7:$H$1270,MATCH(B385,Historical!$B$7:$B$1301,0)))^(1/5)-1)*100)</f>
        <v>9.6161916604832633</v>
      </c>
      <c r="V385" s="714" t="str">
        <f>IF(INDEX(Historical!$O$7:$O$1270,MATCH(B385,Historical!$B$7:$B$1301,0))=0,"n/a",((INDEX(Historical!$C$7:$C$1279,MATCH(B385,Historical!$B$7:$B$1301,0))/INDEX(Historical!$O$7:$O$1270,MATCH(B385,Historical!$B$7:$B$1301,0)))^(1/10)-1)*100)</f>
        <v>n/a</v>
      </c>
      <c r="W385" s="715" t="str">
        <f>IF(OR(U385&lt;=0,U385="n/a",V385&lt;=0,V385="n/a"),"n/a",U385/V385)</f>
        <v>n/a</v>
      </c>
      <c r="X385" s="716">
        <f>IF(OR(AJ385&lt;=0,AJ385="n/a",U385&lt;=0,U385="n/a"),"n/a",U385/AJ385)</f>
        <v>0.78821243118715278</v>
      </c>
      <c r="Y385" s="684"/>
      <c r="Z385" s="663">
        <f>IF(OR(AC385&lt;0.01,AC385="n/a"),"n/a",M385/AC385*100)</f>
        <v>20.512820512820511</v>
      </c>
      <c r="AA385" s="900">
        <f>IF(OR(AC385&lt;0.01,AC385="n/a"),"n/a",I385/AC385)</f>
        <v>21.294871794871796</v>
      </c>
      <c r="AB385" s="901">
        <v>12</v>
      </c>
      <c r="AC385" s="879">
        <v>4.68</v>
      </c>
      <c r="AD385" s="879">
        <v>2.6</v>
      </c>
      <c r="AE385" s="879">
        <v>1.67</v>
      </c>
      <c r="AF385" s="879">
        <v>2.63</v>
      </c>
      <c r="AG385" s="879">
        <v>13</v>
      </c>
      <c r="AH385" s="881">
        <v>-14.099999999999998</v>
      </c>
      <c r="AI385" s="881">
        <v>15.310000000000002</v>
      </c>
      <c r="AJ385" s="879">
        <v>12.2</v>
      </c>
      <c r="AK385" s="879">
        <v>8</v>
      </c>
      <c r="AL385" s="892">
        <v>1160</v>
      </c>
      <c r="AM385" s="886">
        <v>2</v>
      </c>
      <c r="AN385" s="879">
        <v>0.7</v>
      </c>
      <c r="AO385" s="753">
        <f>IF(U385="n/a","n/a",IF(AA385&lt;0,"n/a",IF(AA385="n/a","n/a",J385+U385-AA385)))</f>
        <v>-10.715404998927966</v>
      </c>
      <c r="AP385" s="754">
        <f>IF(U385="n/a","n/a",J385+U385)</f>
        <v>10.57946679594383</v>
      </c>
      <c r="AQ385" s="902">
        <f>IF(OR(AC385&lt;0.01,AF385="n/a"),"n/a",(I385/SQRT(22.5*AC385*(I385/AF385))-1)*100)</f>
        <v>57.769892664408658</v>
      </c>
      <c r="AR385" s="663">
        <f>INDEX(Historical!$C$7:$C$1279,MATCH(B385,Historical!$B$7:$B$1301,0))*IF(AH385="n/a",1.03,IF(AH385&lt;0,1.01,IF(AH385&gt;10,1.1,(1+AH385/100))))</f>
        <v>0.91910000000000003</v>
      </c>
      <c r="AS385" s="900">
        <f>IF($AI385="n/a",1.03*AR385,IF($AI385&lt;0,1.01*AR385,IF($AI385&gt;10,1.1*AR385,(1+$AI385/100)*AR385)))</f>
        <v>1.0110100000000002</v>
      </c>
      <c r="AT385" s="900">
        <f>IF($AK385="n/a",1.03*AS385,IF($AK385&lt;0,1.01*AS385,IF($AK385&gt;10,1.1*AS385,(1+$AK385/100)*AS385)))</f>
        <v>1.0918908000000003</v>
      </c>
      <c r="AU385" s="900">
        <f>IF($AK385="n/a",1.03*AT385,IF($AK385&lt;0,1.01*AT385,IF($AK385&gt;10,1.1*AT385,(1+$AK385/100)*AT385)))</f>
        <v>1.1792420640000003</v>
      </c>
      <c r="AV385" s="900">
        <f>IF($AK385="n/a",1.03*AU385,IF($AK385&lt;0,1.01*AU385,IF($AK385&gt;10,1.1*AU385,(1+$AK385/100)*AU385)))</f>
        <v>1.2735814291200005</v>
      </c>
      <c r="AW385" s="663">
        <f>SUM(AR385:AV385)</f>
        <v>5.4748242931200011</v>
      </c>
      <c r="AX385" s="761">
        <f>AW385/I385*100</f>
        <v>5.4935022006020482</v>
      </c>
      <c r="AY385" s="948">
        <v>1.39</v>
      </c>
      <c r="AZ385" s="886">
        <v>89.070000000000007</v>
      </c>
      <c r="BA385" s="886">
        <v>-12.620000000000001</v>
      </c>
      <c r="BB385" s="886">
        <v>7.66</v>
      </c>
      <c r="BC385" s="886">
        <v>7.66</v>
      </c>
      <c r="BE385" s="635">
        <v>2013</v>
      </c>
      <c r="BF385" s="912">
        <f>IF(BE385&gt;2008,0,IF(BE385&gt;2001,1,IF(BE385&gt;1990,2,IF(BE385&gt;1980,3,IF(BE385&gt;1973,4,IF(BE385&gt;1970,5,IF(BE385&gt;1960,6,IF(BE385&gt;1958,7,IF(BE385&gt;1953,8,9)))))))))</f>
        <v>0</v>
      </c>
      <c r="BG385" s="896">
        <v>5.7</v>
      </c>
    </row>
    <row r="386" spans="1:59" ht="11.25" customHeight="1" x14ac:dyDescent="0.2">
      <c r="A386" s="877" t="s">
        <v>1361</v>
      </c>
      <c r="B386" s="889" t="s">
        <v>1362</v>
      </c>
      <c r="C386" s="946" t="s">
        <v>123</v>
      </c>
      <c r="D386" s="946" t="s">
        <v>4362</v>
      </c>
      <c r="E386" s="746">
        <v>9</v>
      </c>
      <c r="F386" s="1185">
        <v>475</v>
      </c>
      <c r="G386" s="1184" t="s">
        <v>106</v>
      </c>
      <c r="H386" s="1184" t="s">
        <v>106</v>
      </c>
      <c r="I386" s="888">
        <v>73.62</v>
      </c>
      <c r="J386" s="663">
        <f>(M386/I386)*100</f>
        <v>3.6403151317576743</v>
      </c>
      <c r="K386" s="891">
        <v>0.67</v>
      </c>
      <c r="L386" s="901">
        <v>4</v>
      </c>
      <c r="M386" s="654">
        <f>K386*L386</f>
        <v>2.68</v>
      </c>
      <c r="N386" s="884" t="s">
        <v>107</v>
      </c>
      <c r="O386" s="747">
        <v>0.6</v>
      </c>
      <c r="P386" s="875">
        <v>43853</v>
      </c>
      <c r="Q386" s="875">
        <v>43874</v>
      </c>
      <c r="R386" s="654">
        <f>(K386-O386)/O386*100</f>
        <v>11.666666666666679</v>
      </c>
      <c r="S386" s="714">
        <f>IF(INDEX(Historical!$D$7:$D$1277,MATCH(B386,Historical!$B$7:$B$1301,0))=0,"n/a",(INDEX(Historical!$C$7:$C$1279,MATCH(B386,Historical!$B$7:$B$1301,0))/INDEX(Historical!$D$7:$D$1277,MATCH(B386,Historical!$B$7:$B$1301,0))-1)*100)</f>
        <v>9.0909090909090828</v>
      </c>
      <c r="T386" s="714">
        <f>IF(INDEX(Historical!$F$7:$F$1270,MATCH(B386,Historical!$B$7:$B$1301,0))=0,"n/a",((INDEX(Historical!$C$7:$C$1279,MATCH(B386,Historical!$B$7:$B$1301,0))/INDEX(Historical!$F$7:$F$1270,MATCH(B386,Historical!$B$7:$B$1301,0)))^(1/3)-1)*100)</f>
        <v>10.064241629820891</v>
      </c>
      <c r="U386" s="714">
        <f>IF(INDEX(Historical!$H$7:$H$1270,MATCH(B386,Historical!$B$7:$B$1301,0))=0,"n/a",((INDEX(Historical!$C$7:$C$1279,MATCH(B386,Historical!$B$7:$B$1301,0))/INDEX(Historical!$H$7:$H$1270,MATCH(B386,Historical!$B$7:$B$1301,0)))^(1/5)-1)*100)</f>
        <v>11.382417860287909</v>
      </c>
      <c r="V386" s="714">
        <f>IF(INDEX(Historical!$O$7:$O$1270,MATCH(B386,Historical!$B$7:$B$1301,0))=0,"n/a",((INDEX(Historical!$C$7:$C$1279,MATCH(B386,Historical!$B$7:$B$1301,0))/INDEX(Historical!$O$7:$O$1270,MATCH(B386,Historical!$B$7:$B$1301,0)))^(1/10)-1)*100)</f>
        <v>9.5958226385217227</v>
      </c>
      <c r="W386" s="715">
        <f>IF(OR(U386&lt;=0,U386="n/a",V386&lt;=0,V386="n/a"),"n/a",U386/V386)</f>
        <v>1.186184685677081</v>
      </c>
      <c r="X386" s="716" t="str">
        <f>IF(OR(AJ386&lt;=0,AJ386="n/a",U386&lt;=0,U386="n/a"),"n/a",U386/AJ386)</f>
        <v>n/a</v>
      </c>
      <c r="Y386" s="890"/>
      <c r="Z386" s="663">
        <f>IF(OR(AC386&lt;0.01,AC386="n/a"),"n/a",M386/AC386*100)</f>
        <v>68.54219948849105</v>
      </c>
      <c r="AA386" s="900">
        <f>IF(OR(AC386&lt;0.01,AC386="n/a"),"n/a",I386/AC386)</f>
        <v>18.828644501278774</v>
      </c>
      <c r="AB386" s="901">
        <v>12</v>
      </c>
      <c r="AC386" s="879">
        <v>3.91</v>
      </c>
      <c r="AD386" s="879">
        <v>3.33</v>
      </c>
      <c r="AE386" s="879">
        <v>0.8</v>
      </c>
      <c r="AF386" s="879">
        <v>1.61</v>
      </c>
      <c r="AG386" s="879">
        <v>8.5</v>
      </c>
      <c r="AH386" s="881">
        <v>-29.7</v>
      </c>
      <c r="AI386" s="881">
        <v>100.77000000000001</v>
      </c>
      <c r="AJ386" s="879">
        <v>-0.2</v>
      </c>
      <c r="AK386" s="879">
        <v>5.64</v>
      </c>
      <c r="AL386" s="892">
        <v>1200</v>
      </c>
      <c r="AM386" s="886">
        <v>1.7000000000000002</v>
      </c>
      <c r="AN386" s="879">
        <v>0.69</v>
      </c>
      <c r="AO386" s="753">
        <f>IF(U386="n/a","n/a",IF(AA386&lt;0,"n/a",IF(AA386="n/a","n/a",J386+U386-AA386)))</f>
        <v>-3.8059115092331908</v>
      </c>
      <c r="AP386" s="754">
        <f>IF(U386="n/a","n/a",J386+U386)</f>
        <v>15.022732992045583</v>
      </c>
      <c r="AQ386" s="902">
        <f>IF(OR(AC386&lt;0.01,AF386="n/a"),"n/a",(I386/SQRT(22.5*AC386*(I386/AF386))-1)*100)</f>
        <v>16.072999342959115</v>
      </c>
      <c r="AR386" s="663">
        <f>INDEX(Historical!$C$7:$C$1279,MATCH(B386,Historical!$B$7:$B$1301,0))*IF(AH386="n/a",1.03,IF(AH386&lt;0,1.01,IF(AH386&gt;10,1.1,(1+AH386/100))))</f>
        <v>2.4239999999999999</v>
      </c>
      <c r="AS386" s="900">
        <f>IF($AI386="n/a",1.03*AR386,IF($AI386&lt;0,1.01*AR386,IF($AI386&gt;10,1.1*AR386,(1+$AI386/100)*AR386)))</f>
        <v>2.6664000000000003</v>
      </c>
      <c r="AT386" s="900">
        <f>IF($AK386="n/a",1.03*AS386,IF($AK386&lt;0,1.01*AS386,IF($AK386&gt;10,1.1*AS386,(1+$AK386/100)*AS386)))</f>
        <v>2.8167849600000006</v>
      </c>
      <c r="AU386" s="900">
        <f>IF($AK386="n/a",1.03*AT386,IF($AK386&lt;0,1.01*AT386,IF($AK386&gt;10,1.1*AT386,(1+$AK386/100)*AT386)))</f>
        <v>2.9756516317440007</v>
      </c>
      <c r="AV386" s="900">
        <f>IF($AK386="n/a",1.03*AU386,IF($AK386&lt;0,1.01*AU386,IF($AK386&gt;10,1.1*AU386,(1+$AK386/100)*AU386)))</f>
        <v>3.1434783837743625</v>
      </c>
      <c r="AW386" s="663">
        <f>SUM(AR386:AV386)</f>
        <v>14.026314975518364</v>
      </c>
      <c r="AX386" s="761">
        <f>AW386/I386*100</f>
        <v>19.052315913499545</v>
      </c>
      <c r="AY386" s="948">
        <v>1.1000000000000001</v>
      </c>
      <c r="AZ386" s="886">
        <v>34.979999999999997</v>
      </c>
      <c r="BA386" s="886">
        <v>-37.11</v>
      </c>
      <c r="BB386" s="886">
        <v>2.73</v>
      </c>
      <c r="BC386" s="886">
        <v>-19.45</v>
      </c>
      <c r="BE386" s="635">
        <v>2012</v>
      </c>
      <c r="BF386" s="912">
        <f>IF(BE386&gt;2008,0,IF(BE386&gt;2001,1,IF(BE386&gt;1990,2,IF(BE386&gt;1980,3,IF(BE386&gt;1973,4,IF(BE386&gt;1970,5,IF(BE386&gt;1960,6,IF(BE386&gt;1958,7,IF(BE386&gt;1953,8,9)))))))))</f>
        <v>0</v>
      </c>
      <c r="BG386" s="896">
        <v>4.3</v>
      </c>
    </row>
    <row r="387" spans="1:59" ht="11.25" customHeight="1" x14ac:dyDescent="0.2">
      <c r="A387" s="895" t="s">
        <v>4466</v>
      </c>
      <c r="B387" s="889" t="s">
        <v>4465</v>
      </c>
      <c r="C387" s="946" t="s">
        <v>112</v>
      </c>
      <c r="D387" s="946" t="s">
        <v>4328</v>
      </c>
      <c r="E387" s="746">
        <v>5</v>
      </c>
      <c r="F387" s="1185">
        <v>747</v>
      </c>
      <c r="G387" s="1141" t="s">
        <v>106</v>
      </c>
      <c r="H387" s="1141" t="s">
        <v>106</v>
      </c>
      <c r="I387" s="888">
        <v>11.56</v>
      </c>
      <c r="J387" s="663">
        <f>(M387/I387)*100</f>
        <v>3.1141868512110724</v>
      </c>
      <c r="K387" s="891">
        <v>0.09</v>
      </c>
      <c r="L387" s="901">
        <v>4</v>
      </c>
      <c r="M387" s="654">
        <f>K387*L387</f>
        <v>0.36</v>
      </c>
      <c r="N387" s="884" t="s">
        <v>490</v>
      </c>
      <c r="O387" s="747">
        <v>0.08</v>
      </c>
      <c r="P387" s="875">
        <v>43732</v>
      </c>
      <c r="Q387" s="875">
        <v>43753</v>
      </c>
      <c r="R387" s="654">
        <f>(K387-O387)/O387*100</f>
        <v>12.499999999999993</v>
      </c>
      <c r="S387" s="714">
        <f>IF(INDEX(Historical!$D$7:$D$1277,MATCH(B387,Historical!$B$7:$B$1301,0))=0,"n/a",(INDEX(Historical!$C$7:$C$1279,MATCH(B387,Historical!$B$7:$B$1301,0))/INDEX(Historical!$D$7:$D$1277,MATCH(B387,Historical!$B$7:$B$1301,0))-1)*100)</f>
        <v>6.8965517241379226</v>
      </c>
      <c r="T387" s="714">
        <f>IF(INDEX(Historical!$F$7:$F$1270,MATCH(B387,Historical!$B$7:$B$1301,0))=0,"n/a",((INDEX(Historical!$C$7:$C$1279,MATCH(B387,Historical!$B$7:$B$1301,0))/INDEX(Historical!$F$7:$F$1270,MATCH(B387,Historical!$B$7:$B$1301,0)))^(1/3)-1)*100)</f>
        <v>11.273835644272513</v>
      </c>
      <c r="U387" s="714">
        <f>IF(INDEX(Historical!$H$7:$H$1270,MATCH(B387,Historical!$B$7:$B$1301,0))=0,"n/a",((INDEX(Historical!$C$7:$C$1279,MATCH(B387,Historical!$B$7:$B$1301,0))/INDEX(Historical!$H$7:$H$1270,MATCH(B387,Historical!$B$7:$B$1301,0)))^(1/5)-1)*100)</f>
        <v>9.1607069589288557</v>
      </c>
      <c r="V387" s="714">
        <f>IF(INDEX(Historical!$O$7:$O$1270,MATCH(B387,Historical!$B$7:$B$1301,0))=0,"n/a",((INDEX(Historical!$C$7:$C$1279,MATCH(B387,Historical!$B$7:$B$1301,0))/INDEX(Historical!$O$7:$O$1270,MATCH(B387,Historical!$B$7:$B$1301,0)))^(1/10)-1)*100)</f>
        <v>0</v>
      </c>
      <c r="W387" s="715" t="str">
        <f>IF(OR(U387&lt;=0,U387="n/a",V387&lt;=0,V387="n/a"),"n/a",U387/V387)</f>
        <v>n/a</v>
      </c>
      <c r="X387" s="716">
        <f>IF(OR(AJ387&lt;=0,AJ387="n/a",U387&lt;=0,U387="n/a"),"n/a",U387/AJ387)</f>
        <v>0.14158743367741661</v>
      </c>
      <c r="Y387" s="890"/>
      <c r="Z387" s="663">
        <f>IF(OR(AC387&lt;0.01,AC387="n/a"),"n/a",M387/AC387*100)</f>
        <v>31.03448275862069</v>
      </c>
      <c r="AA387" s="900">
        <f>IF(OR(AC387&lt;0.01,AC387="n/a"),"n/a",I387/AC387)</f>
        <v>9.9655172413793114</v>
      </c>
      <c r="AB387" s="901">
        <v>6</v>
      </c>
      <c r="AC387" s="879">
        <v>1.1599999999999999</v>
      </c>
      <c r="AD387" s="879">
        <v>0.59</v>
      </c>
      <c r="AE387" s="879">
        <v>0.56999999999999995</v>
      </c>
      <c r="AF387" s="879">
        <v>1.81</v>
      </c>
      <c r="AG387" s="879">
        <v>18.8</v>
      </c>
      <c r="AH387" s="879">
        <v>20.8</v>
      </c>
      <c r="AI387" s="879" t="s">
        <v>136</v>
      </c>
      <c r="AJ387" s="879">
        <v>64.7</v>
      </c>
      <c r="AK387" s="879">
        <v>17</v>
      </c>
      <c r="AL387" s="892">
        <v>439.1</v>
      </c>
      <c r="AM387" s="886">
        <v>1.0999999999999999</v>
      </c>
      <c r="AN387" s="879">
        <v>0</v>
      </c>
      <c r="AO387" s="753">
        <f>IF(U387="n/a","n/a",IF(AA387&lt;0,"n/a",IF(AA387="n/a","n/a",J387+U387-AA387)))</f>
        <v>2.3093765687606176</v>
      </c>
      <c r="AP387" s="754">
        <f>IF(U387="n/a","n/a",J387+U387)</f>
        <v>12.274893810139929</v>
      </c>
      <c r="AQ387" s="902">
        <f>IF(OR(AC387&lt;0.01,AF387="n/a"),"n/a",(I387/SQRT(22.5*AC387*(I387/AF387))-1)*100)</f>
        <v>-10.463945916502926</v>
      </c>
      <c r="AR387" s="663">
        <f>INDEX(Historical!$C$7:$C$1279,MATCH(B387,Historical!$B$7:$B$1301,0))*IF(AH387="n/a",1.03,IF(AH387&lt;0,1.01,IF(AH387&gt;10,1.1,(1+AH387/100))))</f>
        <v>0.34100000000000003</v>
      </c>
      <c r="AS387" s="900">
        <f>IF($AI387="n/a",1.03*AR387,IF($AI387&lt;0,1.01*AR387,IF($AI387&gt;10,1.1*AR387,(1+$AI387/100)*AR387)))</f>
        <v>0.35123000000000004</v>
      </c>
      <c r="AT387" s="900">
        <f>IF($AK387="n/a",1.03*AS387,IF($AK387&lt;0,1.01*AS387,IF($AK387&gt;10,1.1*AS387,(1+$AK387/100)*AS387)))</f>
        <v>0.38635300000000006</v>
      </c>
      <c r="AU387" s="900">
        <f>IF($AK387="n/a",1.03*AT387,IF($AK387&lt;0,1.01*AT387,IF($AK387&gt;10,1.1*AT387,(1+$AK387/100)*AT387)))</f>
        <v>0.4249883000000001</v>
      </c>
      <c r="AV387" s="900">
        <f>IF($AK387="n/a",1.03*AU387,IF($AK387&lt;0,1.01*AU387,IF($AK387&gt;10,1.1*AU387,(1+$AK387/100)*AU387)))</f>
        <v>0.46748713000000014</v>
      </c>
      <c r="AW387" s="663">
        <f>SUM(AR387:AV387)</f>
        <v>1.9710584300000003</v>
      </c>
      <c r="AX387" s="761">
        <f>AW387/I387*100</f>
        <v>17.050678460207614</v>
      </c>
      <c r="AY387" s="948">
        <v>1.03</v>
      </c>
      <c r="AZ387" s="886">
        <v>41.15</v>
      </c>
      <c r="BA387" s="886">
        <v>-48.39</v>
      </c>
      <c r="BB387" s="886">
        <v>0.55999999999999994</v>
      </c>
      <c r="BC387" s="886">
        <v>-29.81</v>
      </c>
      <c r="BE387" s="635">
        <v>2015</v>
      </c>
      <c r="BF387" s="912">
        <f>IF(BE387&gt;2008,0,IF(BE387&gt;2001,1,IF(BE387&gt;1990,2,IF(BE387&gt;1980,3,IF(BE387&gt;1973,4,IF(BE387&gt;1970,5,IF(BE387&gt;1960,6,IF(BE387&gt;1958,7,IF(BE387&gt;1953,8,9)))))))))</f>
        <v>0</v>
      </c>
      <c r="BG387" s="896">
        <v>11.4</v>
      </c>
    </row>
    <row r="388" spans="1:59" ht="11.25" customHeight="1" x14ac:dyDescent="0.2">
      <c r="A388" s="877" t="s">
        <v>1371</v>
      </c>
      <c r="B388" s="889" t="s">
        <v>1372</v>
      </c>
      <c r="C388" s="946" t="s">
        <v>108</v>
      </c>
      <c r="D388" s="946" t="s">
        <v>4345</v>
      </c>
      <c r="E388" s="746">
        <v>9</v>
      </c>
      <c r="F388" s="1185">
        <v>449</v>
      </c>
      <c r="G388" s="1197" t="s">
        <v>37</v>
      </c>
      <c r="H388" s="1197" t="s">
        <v>115</v>
      </c>
      <c r="I388" s="888">
        <v>12.18</v>
      </c>
      <c r="J388" s="663">
        <f>(M388/I388)*100</f>
        <v>6.0755336617405584</v>
      </c>
      <c r="K388" s="891">
        <v>0.185</v>
      </c>
      <c r="L388" s="901">
        <v>4</v>
      </c>
      <c r="M388" s="654">
        <f>K388*L388</f>
        <v>0.74</v>
      </c>
      <c r="N388" s="884" t="s">
        <v>148</v>
      </c>
      <c r="O388" s="747">
        <v>0.17</v>
      </c>
      <c r="P388" s="630">
        <v>43703</v>
      </c>
      <c r="Q388" s="630">
        <v>43721</v>
      </c>
      <c r="R388" s="654">
        <f>(K388-O388)/O388*100</f>
        <v>8.8235294117646959</v>
      </c>
      <c r="S388" s="714">
        <f>IF(INDEX(Historical!$D$7:$D$1277,MATCH(B388,Historical!$B$7:$B$1301,0))=0,"n/a",(INDEX(Historical!$C$7:$C$1279,MATCH(B388,Historical!$B$7:$B$1301,0))/INDEX(Historical!$D$7:$D$1277,MATCH(B388,Historical!$B$7:$B$1301,0))-1)*100)</f>
        <v>22.123893805309748</v>
      </c>
      <c r="T388" s="714">
        <f>IF(INDEX(Historical!$F$7:$F$1270,MATCH(B388,Historical!$B$7:$B$1301,0))=0,"n/a",((INDEX(Historical!$C$7:$C$1279,MATCH(B388,Historical!$B$7:$B$1301,0))/INDEX(Historical!$F$7:$F$1270,MATCH(B388,Historical!$B$7:$B$1301,0)))^(1/3)-1)*100)</f>
        <v>27.872861448303944</v>
      </c>
      <c r="U388" s="714">
        <f>IF(INDEX(Historical!$H$7:$H$1270,MATCH(B388,Historical!$B$7:$B$1301,0))=0,"n/a",((INDEX(Historical!$C$7:$C$1279,MATCH(B388,Historical!$B$7:$B$1301,0))/INDEX(Historical!$H$7:$H$1270,MATCH(B388,Historical!$B$7:$B$1301,0)))^(1/5)-1)*100)</f>
        <v>22.512898942832859</v>
      </c>
      <c r="V388" s="714">
        <f>IF(INDEX(Historical!$O$7:$O$1270,MATCH(B388,Historical!$B$7:$B$1301,0))=0,"n/a",((INDEX(Historical!$C$7:$C$1279,MATCH(B388,Historical!$B$7:$B$1301,0))/INDEX(Historical!$O$7:$O$1270,MATCH(B388,Historical!$B$7:$B$1301,0)))^(1/10)-1)*100)</f>
        <v>22.256155801944267</v>
      </c>
      <c r="W388" s="715">
        <f>IF(OR(U388&lt;=0,U388="n/a",V388&lt;=0,V388="n/a"),"n/a",U388/V388)</f>
        <v>1.0115358260057725</v>
      </c>
      <c r="X388" s="716">
        <f>IF(OR(AJ388&lt;=0,AJ388="n/a",U388&lt;=0,U388="n/a"),"n/a",U388/AJ388)</f>
        <v>2.5014332158703176</v>
      </c>
      <c r="Y388" s="889"/>
      <c r="Z388" s="663">
        <f>IF(OR(AC388&lt;0.01,AC388="n/a"),"n/a",M388/AC388*100)</f>
        <v>54.814814814814802</v>
      </c>
      <c r="AA388" s="900">
        <f>IF(OR(AC388&lt;0.01,AC388="n/a"),"n/a",I388/AC388)</f>
        <v>9.0222222222222221</v>
      </c>
      <c r="AB388" s="901">
        <v>12</v>
      </c>
      <c r="AC388" s="879">
        <v>1.35</v>
      </c>
      <c r="AD388" s="879" t="s">
        <v>136</v>
      </c>
      <c r="AE388" s="879">
        <v>2.4500000000000002</v>
      </c>
      <c r="AF388" s="879">
        <v>0.74</v>
      </c>
      <c r="AG388" s="879">
        <v>8.9</v>
      </c>
      <c r="AH388" s="879">
        <v>-5.5</v>
      </c>
      <c r="AI388" s="879">
        <v>109.91</v>
      </c>
      <c r="AJ388" s="879">
        <v>9</v>
      </c>
      <c r="AK388" s="879" t="s">
        <v>136</v>
      </c>
      <c r="AL388" s="892">
        <v>12710</v>
      </c>
      <c r="AM388" s="886">
        <v>0.4</v>
      </c>
      <c r="AN388" s="879">
        <v>0.89</v>
      </c>
      <c r="AO388" s="753">
        <f>IF(U388="n/a","n/a",IF(AA388&lt;0,"n/a",IF(AA388="n/a","n/a",J388+U388-AA388)))</f>
        <v>19.566210382351194</v>
      </c>
      <c r="AP388" s="754">
        <f>IF(U388="n/a","n/a",J388+U388)</f>
        <v>28.588432604573416</v>
      </c>
      <c r="AQ388" s="902">
        <f>IF(OR(AC388&lt;0.01,AF388="n/a"),"n/a",(I388/SQRT(22.5*AC388*(I388/AF388))-1)*100)</f>
        <v>-45.526991619928793</v>
      </c>
      <c r="AR388" s="663">
        <f>INDEX(Historical!$C$7:$C$1279,MATCH(B388,Historical!$B$7:$B$1301,0))*IF(AH388="n/a",1.03,IF(AH388&lt;0,1.01,IF(AH388&gt;10,1.1,(1+AH388/100))))</f>
        <v>0.69689999999999996</v>
      </c>
      <c r="AS388" s="900">
        <f>IF($AI388="n/a",1.03*AR388,IF($AI388&lt;0,1.01*AR388,IF($AI388&gt;10,1.1*AR388,(1+$AI388/100)*AR388)))</f>
        <v>0.76658999999999999</v>
      </c>
      <c r="AT388" s="900">
        <f>IF($AK388="n/a",1.03*AS388,IF($AK388&lt;0,1.01*AS388,IF($AK388&gt;10,1.1*AS388,(1+$AK388/100)*AS388)))</f>
        <v>0.7895877</v>
      </c>
      <c r="AU388" s="900">
        <f>IF($AK388="n/a",1.03*AT388,IF($AK388&lt;0,1.01*AT388,IF($AK388&gt;10,1.1*AT388,(1+$AK388/100)*AT388)))</f>
        <v>0.81327533100000005</v>
      </c>
      <c r="AV388" s="900">
        <f>IF($AK388="n/a",1.03*AU388,IF($AK388&lt;0,1.01*AU388,IF($AK388&gt;10,1.1*AU388,(1+$AK388/100)*AU388)))</f>
        <v>0.83767359093000004</v>
      </c>
      <c r="AW388" s="663">
        <f>SUM(AR388:AV388)</f>
        <v>3.9040266219300004</v>
      </c>
      <c r="AX388" s="761">
        <f>AW388/I388*100</f>
        <v>32.052763726847296</v>
      </c>
      <c r="AY388" s="948">
        <v>1.54</v>
      </c>
      <c r="AZ388" s="886">
        <v>63.49</v>
      </c>
      <c r="BA388" s="886">
        <v>-40.660000000000004</v>
      </c>
      <c r="BB388" s="886">
        <v>2.4299999999999997</v>
      </c>
      <c r="BC388" s="886">
        <v>-23.26</v>
      </c>
      <c r="BE388" s="635">
        <v>2011</v>
      </c>
      <c r="BF388" s="912">
        <f>IF(BE388&gt;2008,0,IF(BE388&gt;2001,1,IF(BE388&gt;1990,2,IF(BE388&gt;1980,3,IF(BE388&gt;1973,4,IF(BE388&gt;1970,5,IF(BE388&gt;1960,6,IF(BE388&gt;1958,7,IF(BE388&gt;1953,8,9)))))))))</f>
        <v>0</v>
      </c>
      <c r="BG388" s="896">
        <v>0.89999999999999991</v>
      </c>
    </row>
    <row r="389" spans="1:59" ht="11.25" customHeight="1" x14ac:dyDescent="0.2">
      <c r="A389" s="877" t="s">
        <v>1379</v>
      </c>
      <c r="B389" s="889" t="s">
        <v>1380</v>
      </c>
      <c r="C389" s="946" t="s">
        <v>4199</v>
      </c>
      <c r="D389" s="946" t="s">
        <v>4332</v>
      </c>
      <c r="E389" s="746">
        <v>10</v>
      </c>
      <c r="F389" s="1185">
        <v>347</v>
      </c>
      <c r="G389" s="1191" t="s">
        <v>106</v>
      </c>
      <c r="H389" s="1191" t="s">
        <v>106</v>
      </c>
      <c r="I389" s="888">
        <v>194.48</v>
      </c>
      <c r="J389" s="663">
        <f>(M389/I389)*100</f>
        <v>1.7482517482517483</v>
      </c>
      <c r="K389" s="891">
        <v>0.85</v>
      </c>
      <c r="L389" s="901">
        <v>4</v>
      </c>
      <c r="M389" s="654">
        <f>K389*L389</f>
        <v>3.4</v>
      </c>
      <c r="N389" s="884" t="s">
        <v>119</v>
      </c>
      <c r="O389" s="747">
        <v>0.75</v>
      </c>
      <c r="P389" s="875">
        <v>43783</v>
      </c>
      <c r="Q389" s="875">
        <v>43801</v>
      </c>
      <c r="R389" s="654">
        <f>(K389-O389)/O389*100</f>
        <v>13.33333333333333</v>
      </c>
      <c r="S389" s="714">
        <f>IF(INDEX(Historical!$D$7:$D$1277,MATCH(B389,Historical!$B$7:$B$1301,0))=0,"n/a",(INDEX(Historical!$C$7:$C$1279,MATCH(B389,Historical!$B$7:$B$1301,0))/INDEX(Historical!$D$7:$D$1277,MATCH(B389,Historical!$B$7:$B$1301,0))-1)*100)</f>
        <v>9.1549295774647987</v>
      </c>
      <c r="T389" s="714">
        <f>IF(INDEX(Historical!$F$7:$F$1270,MATCH(B389,Historical!$B$7:$B$1301,0))=0,"n/a",((INDEX(Historical!$C$7:$C$1279,MATCH(B389,Historical!$B$7:$B$1301,0))/INDEX(Historical!$F$7:$F$1270,MATCH(B389,Historical!$B$7:$B$1301,0)))^(1/3)-1)*100)</f>
        <v>13.862522184714066</v>
      </c>
      <c r="U389" s="714">
        <f>IF(INDEX(Historical!$H$7:$H$1270,MATCH(B389,Historical!$B$7:$B$1301,0))=0,"n/a",((INDEX(Historical!$C$7:$C$1279,MATCH(B389,Historical!$B$7:$B$1301,0))/INDEX(Historical!$H$7:$H$1270,MATCH(B389,Historical!$B$7:$B$1301,0)))^(1/5)-1)*100)</f>
        <v>10.286313147852999</v>
      </c>
      <c r="V389" s="714">
        <f>IF(INDEX(Historical!$O$7:$O$1270,MATCH(B389,Historical!$B$7:$B$1301,0))=0,"n/a",((INDEX(Historical!$C$7:$C$1279,MATCH(B389,Historical!$B$7:$B$1301,0))/INDEX(Historical!$O$7:$O$1270,MATCH(B389,Historical!$B$7:$B$1301,0)))^(1/10)-1)*100)</f>
        <v>17.847681928814318</v>
      </c>
      <c r="W389" s="715">
        <f>IF(OR(U389&lt;=0,U389="n/a",V389&lt;=0,V389="n/a"),"n/a",U389/V389)</f>
        <v>0.57633888753060902</v>
      </c>
      <c r="X389" s="716">
        <f>IF(OR(AJ389&lt;=0,AJ389="n/a",U389&lt;=0,U389="n/a"),"n/a",U389/AJ389)</f>
        <v>0.63106215630999996</v>
      </c>
      <c r="Y389" s="676"/>
      <c r="Z389" s="663">
        <f>IF(OR(AC389&lt;0.01,AC389="n/a"),"n/a",M389/AC389*100)</f>
        <v>53.042121684867396</v>
      </c>
      <c r="AA389" s="900">
        <f>IF(OR(AC389&lt;0.01,AC389="n/a"),"n/a",I389/AC389)</f>
        <v>30.340093603744148</v>
      </c>
      <c r="AB389" s="901">
        <v>6</v>
      </c>
      <c r="AC389" s="879">
        <v>6.41</v>
      </c>
      <c r="AD389" s="879">
        <v>2.34</v>
      </c>
      <c r="AE389" s="879">
        <v>5.38</v>
      </c>
      <c r="AF389" s="879">
        <v>12.97</v>
      </c>
      <c r="AG389" s="881">
        <v>39.800000000000004</v>
      </c>
      <c r="AH389" s="879">
        <v>-2.8000000000000003</v>
      </c>
      <c r="AI389" s="879">
        <v>1.3599999999999999</v>
      </c>
      <c r="AJ389" s="879">
        <v>16.3</v>
      </c>
      <c r="AK389" s="879">
        <v>12.790000000000001</v>
      </c>
      <c r="AL389" s="892">
        <v>30160</v>
      </c>
      <c r="AM389" s="886">
        <v>0.3</v>
      </c>
      <c r="AN389" s="881">
        <v>1.49</v>
      </c>
      <c r="AO389" s="753">
        <f>IF(U389="n/a","n/a",IF(AA389&lt;0,"n/a",IF(AA389="n/a","n/a",J389+U389-AA389)))</f>
        <v>-18.3055287076394</v>
      </c>
      <c r="AP389" s="754">
        <f>IF(U389="n/a","n/a",J389+U389)</f>
        <v>12.034564896104747</v>
      </c>
      <c r="AQ389" s="902">
        <f>IF(OR(AC389&lt;0.01,AF389="n/a"),"n/a",(I389/SQRT(22.5*AC389*(I389/AF389))-1)*100)</f>
        <v>318.20304161737926</v>
      </c>
      <c r="AR389" s="663">
        <f>INDEX(Historical!$C$7:$C$1279,MATCH(B389,Historical!$B$7:$B$1301,0))*IF(AH389="n/a",1.03,IF(AH389&lt;0,1.01,IF(AH389&gt;10,1.1,(1+AH389/100))))</f>
        <v>3.1310000000000002</v>
      </c>
      <c r="AS389" s="900">
        <f>IF($AI389="n/a",1.03*AR389,IF($AI389&lt;0,1.01*AR389,IF($AI389&gt;10,1.1*AR389,(1+$AI389/100)*AR389)))</f>
        <v>3.1735816000000003</v>
      </c>
      <c r="AT389" s="900">
        <f>IF($AK389="n/a",1.03*AS389,IF($AK389&lt;0,1.01*AS389,IF($AK389&gt;10,1.1*AS389,(1+$AK389/100)*AS389)))</f>
        <v>3.4909397600000007</v>
      </c>
      <c r="AU389" s="900">
        <f>IF($AK389="n/a",1.03*AT389,IF($AK389&lt;0,1.01*AT389,IF($AK389&gt;10,1.1*AT389,(1+$AK389/100)*AT389)))</f>
        <v>3.840033736000001</v>
      </c>
      <c r="AV389" s="900">
        <f>IF($AK389="n/a",1.03*AU389,IF($AK389&lt;0,1.01*AU389,IF($AK389&gt;10,1.1*AU389,(1+$AK389/100)*AU389)))</f>
        <v>4.2240371096000011</v>
      </c>
      <c r="AW389" s="663">
        <f>SUM(AR389:AV389)</f>
        <v>17.859592205600002</v>
      </c>
      <c r="AX389" s="761">
        <f>AW389/I389*100</f>
        <v>9.1832539107363242</v>
      </c>
      <c r="AY389" s="948">
        <v>1.34</v>
      </c>
      <c r="AZ389" s="886">
        <v>76.5</v>
      </c>
      <c r="BA389" s="886">
        <v>-1.53</v>
      </c>
      <c r="BB389" s="886">
        <v>10.5</v>
      </c>
      <c r="BC389" s="886">
        <v>17.25</v>
      </c>
      <c r="BE389" s="635">
        <v>2010</v>
      </c>
      <c r="BF389" s="912">
        <f>IF(BE389&gt;2008,0,IF(BE389&gt;2001,1,IF(BE389&gt;1990,2,IF(BE389&gt;1980,3,IF(BE389&gt;1973,4,IF(BE389&gt;1970,5,IF(BE389&gt;1960,6,IF(BE389&gt;1958,7,IF(BE389&gt;1953,8,9)))))))))</f>
        <v>0</v>
      </c>
      <c r="BG389" s="896">
        <v>11.3</v>
      </c>
    </row>
    <row r="390" spans="1:59" s="787" customFormat="1" ht="11.25" customHeight="1" x14ac:dyDescent="0.2">
      <c r="A390" s="658" t="s">
        <v>262</v>
      </c>
      <c r="B390" s="795" t="s">
        <v>263</v>
      </c>
      <c r="C390" s="946" t="s">
        <v>128</v>
      </c>
      <c r="D390" s="946" t="s">
        <v>4360</v>
      </c>
      <c r="E390" s="769">
        <v>48</v>
      </c>
      <c r="F390" s="1185">
        <v>40</v>
      </c>
      <c r="G390" s="1198" t="s">
        <v>115</v>
      </c>
      <c r="H390" s="1198" t="s">
        <v>37</v>
      </c>
      <c r="I390" s="780">
        <v>141.35</v>
      </c>
      <c r="J390" s="771">
        <f>(M390/I390)*100</f>
        <v>3.0279448178280868</v>
      </c>
      <c r="K390" s="772">
        <v>1.07</v>
      </c>
      <c r="L390" s="773">
        <v>4</v>
      </c>
      <c r="M390" s="774">
        <f>K390*L390</f>
        <v>4.28</v>
      </c>
      <c r="N390" s="775" t="s">
        <v>188</v>
      </c>
      <c r="O390" s="776">
        <v>1.03</v>
      </c>
      <c r="P390" s="777">
        <v>43895</v>
      </c>
      <c r="Q390" s="777">
        <v>43922</v>
      </c>
      <c r="R390" s="774">
        <f>(K390-O390)/O390*100</f>
        <v>3.8834951456310711</v>
      </c>
      <c r="S390" s="714">
        <f>IF(INDEX(Historical!$D$7:$D$1277,MATCH(B390,Historical!$B$7:$B$1301,0))=0,"n/a",(INDEX(Historical!$C$7:$C$1279,MATCH(B390,Historical!$B$7:$B$1301,0))/INDEX(Historical!$D$7:$D$1277,MATCH(B390,Historical!$B$7:$B$1301,0))-1)*100)</f>
        <v>3.0226700251889005</v>
      </c>
      <c r="T390" s="714">
        <f>IF(INDEX(Historical!$F$7:$F$1270,MATCH(B390,Historical!$B$7:$B$1301,0))=0,"n/a",((INDEX(Historical!$C$7:$C$1279,MATCH(B390,Historical!$B$7:$B$1301,0))/INDEX(Historical!$F$7:$F$1270,MATCH(B390,Historical!$B$7:$B$1301,0)))^(1/3)-1)*100)</f>
        <v>3.9618441645456137</v>
      </c>
      <c r="U390" s="714">
        <f>IF(INDEX(Historical!$H$7:$H$1270,MATCH(B390,Historical!$B$7:$B$1301,0))=0,"n/a",((INDEX(Historical!$C$7:$C$1279,MATCH(B390,Historical!$B$7:$B$1301,0))/INDEX(Historical!$H$7:$H$1270,MATCH(B390,Historical!$B$7:$B$1301,0)))^(1/5)-1)*100)</f>
        <v>4.6658122225865295</v>
      </c>
      <c r="V390" s="714">
        <f>IF(INDEX(Historical!$O$7:$O$1270,MATCH(B390,Historical!$B$7:$B$1301,0))=0,"n/a",((INDEX(Historical!$C$7:$C$1279,MATCH(B390,Historical!$B$7:$B$1301,0))/INDEX(Historical!$O$7:$O$1270,MATCH(B390,Historical!$B$7:$B$1301,0)))^(1/10)-1)*100)</f>
        <v>6.0123398646766413</v>
      </c>
      <c r="W390" s="715">
        <f>IF(OR(U390&lt;=0,U390="n/a",V390&lt;=0,V390="n/a"),"n/a",U390/V390)</f>
        <v>0.77603933370414491</v>
      </c>
      <c r="X390" s="716">
        <f>IF(OR(AJ390&lt;=0,AJ390="n/a",U390&lt;=0,U390="n/a"),"n/a",U390/AJ390)</f>
        <v>0.47610328801903357</v>
      </c>
      <c r="Y390" s="788"/>
      <c r="Z390" s="771">
        <f>IF(OR(AC390&lt;0.01,AC390="n/a"),"n/a",M390/AC390*100)</f>
        <v>62.481751824817522</v>
      </c>
      <c r="AA390" s="779">
        <f>IF(OR(AC390&lt;0.01,AC390="n/a"),"n/a",I390/AC390)</f>
        <v>20.635036496350367</v>
      </c>
      <c r="AB390" s="773">
        <v>12</v>
      </c>
      <c r="AC390" s="780">
        <v>6.85</v>
      </c>
      <c r="AD390" s="780">
        <v>3.71</v>
      </c>
      <c r="AE390" s="780">
        <v>2.56</v>
      </c>
      <c r="AF390" s="789" t="s">
        <v>136</v>
      </c>
      <c r="AG390" s="789" t="s">
        <v>136</v>
      </c>
      <c r="AH390" s="780">
        <v>42.9</v>
      </c>
      <c r="AI390" s="780">
        <v>2.5</v>
      </c>
      <c r="AJ390" s="780">
        <v>9.8000000000000007</v>
      </c>
      <c r="AK390" s="780">
        <v>5.48</v>
      </c>
      <c r="AL390" s="781">
        <v>48150</v>
      </c>
      <c r="AM390" s="782">
        <v>0.1</v>
      </c>
      <c r="AN390" s="1160" t="s">
        <v>136</v>
      </c>
      <c r="AO390" s="783">
        <f>IF(U390="n/a","n/a",IF(AA390&lt;0,"n/a",IF(AA390="n/a","n/a",J390+U390-AA390)))</f>
        <v>-12.941279455935749</v>
      </c>
      <c r="AP390" s="784">
        <f>IF(U390="n/a","n/a",J390+U390)</f>
        <v>7.6937570404146163</v>
      </c>
      <c r="AQ390" s="785" t="str">
        <f>IF(OR(AC390&lt;0.01,AF390="n/a"),"n/a",(I390/SQRT(22.5*AC390*(I390/AF390))-1)*100)</f>
        <v>n/a</v>
      </c>
      <c r="AR390" s="663">
        <f>INDEX(Historical!$C$7:$C$1279,MATCH(B390,Historical!$B$7:$B$1301,0))*IF(AH390="n/a",1.03,IF(AH390&lt;0,1.01,IF(AH390&gt;10,1.1,(1+AH390/100))))</f>
        <v>4.4990000000000006</v>
      </c>
      <c r="AS390" s="779">
        <f>IF($AI390="n/a",1.03*AR390,IF($AI390&lt;0,1.01*AR390,IF($AI390&gt;10,1.1*AR390,(1+$AI390/100)*AR390)))</f>
        <v>4.6114750000000004</v>
      </c>
      <c r="AT390" s="779">
        <f>IF($AK390="n/a",1.03*AS390,IF($AK390&lt;0,1.01*AS390,IF($AK390&gt;10,1.1*AS390,(1+$AK390/100)*AS390)))</f>
        <v>4.86418383</v>
      </c>
      <c r="AU390" s="779">
        <f>IF($AK390="n/a",1.03*AT390,IF($AK390&lt;0,1.01*AT390,IF($AK390&gt;10,1.1*AT390,(1+$AK390/100)*AT390)))</f>
        <v>5.1307411038839996</v>
      </c>
      <c r="AV390" s="779">
        <f>IF($AK390="n/a",1.03*AU390,IF($AK390&lt;0,1.01*AU390,IF($AK390&gt;10,1.1*AU390,(1+$AK390/100)*AU390)))</f>
        <v>5.4119057163768423</v>
      </c>
      <c r="AW390" s="771">
        <f>SUM(AR390:AV390)</f>
        <v>24.517305650260845</v>
      </c>
      <c r="AX390" s="786">
        <f>AW390/I390*100</f>
        <v>17.34510481093799</v>
      </c>
      <c r="AY390" s="949">
        <v>0.5</v>
      </c>
      <c r="AZ390" s="782">
        <v>27.73</v>
      </c>
      <c r="BA390" s="782">
        <v>-5.28</v>
      </c>
      <c r="BB390" s="782">
        <v>1.7000000000000002</v>
      </c>
      <c r="BC390" s="782">
        <v>3.1</v>
      </c>
      <c r="BD390" s="922"/>
      <c r="BE390" s="635">
        <v>1973</v>
      </c>
      <c r="BF390" s="912">
        <f>IF(BE390&gt;2008,0,IF(BE390&gt;2001,1,IF(BE390&gt;1990,2,IF(BE390&gt;1980,3,IF(BE390&gt;1973,4,IF(BE390&gt;1970,5,IF(BE390&gt;1960,6,IF(BE390&gt;1958,7,IF(BE390&gt;1953,8,9)))))))))</f>
        <v>5</v>
      </c>
      <c r="BG390" s="838">
        <v>15.4</v>
      </c>
    </row>
    <row r="391" spans="1:59" ht="11.25" customHeight="1" x14ac:dyDescent="0.2">
      <c r="A391" s="895" t="s">
        <v>4599</v>
      </c>
      <c r="B391" s="889" t="s">
        <v>4594</v>
      </c>
      <c r="C391" s="946" t="s">
        <v>108</v>
      </c>
      <c r="D391" s="946" t="s">
        <v>118</v>
      </c>
      <c r="E391" s="746">
        <v>5</v>
      </c>
      <c r="F391" s="1185">
        <v>766</v>
      </c>
      <c r="G391" s="1197" t="s">
        <v>106</v>
      </c>
      <c r="H391" s="1197" t="s">
        <v>106</v>
      </c>
      <c r="I391" s="888">
        <v>155.21</v>
      </c>
      <c r="J391" s="663">
        <f>(M391/I391)*100</f>
        <v>0.23194381805296047</v>
      </c>
      <c r="K391" s="891">
        <v>0.09</v>
      </c>
      <c r="L391" s="901">
        <v>4</v>
      </c>
      <c r="M391" s="654">
        <f>K391*L391</f>
        <v>0.36</v>
      </c>
      <c r="N391" s="884" t="s">
        <v>148</v>
      </c>
      <c r="O391" s="747">
        <v>0.08</v>
      </c>
      <c r="P391" s="875">
        <v>43888</v>
      </c>
      <c r="Q391" s="875">
        <v>43902</v>
      </c>
      <c r="R391" s="654">
        <f>(K391-O391)/O391*100</f>
        <v>12.499999999999993</v>
      </c>
      <c r="S391" s="714">
        <f>IF(INDEX(Historical!$D$7:$D$1277,MATCH(B391,Historical!$B$7:$B$1301,0))=0,"n/a",(INDEX(Historical!$C$7:$C$1279,MATCH(B391,Historical!$B$7:$B$1301,0))/INDEX(Historical!$D$7:$D$1277,MATCH(B391,Historical!$B$7:$B$1301,0))-1)*100)</f>
        <v>14.285714285714279</v>
      </c>
      <c r="T391" s="714">
        <f>IF(INDEX(Historical!$F$7:$F$1270,MATCH(B391,Historical!$B$7:$B$1301,0))=0,"n/a",((INDEX(Historical!$C$7:$C$1279,MATCH(B391,Historical!$B$7:$B$1301,0))/INDEX(Historical!$F$7:$F$1270,MATCH(B391,Historical!$B$7:$B$1301,0)))^(1/3)-1)*100)</f>
        <v>47.361259945615465</v>
      </c>
      <c r="U391" s="714" t="str">
        <f>IF(INDEX(Historical!$H$7:$H$1270,MATCH(B391,Historical!$B$7:$B$1301,0))=0,"n/a",((INDEX(Historical!$C$7:$C$1279,MATCH(B391,Historical!$B$7:$B$1301,0))/INDEX(Historical!$H$7:$H$1270,MATCH(B391,Historical!$B$7:$B$1301,0)))^(1/5)-1)*100)</f>
        <v>n/a</v>
      </c>
      <c r="V391" s="714" t="str">
        <f>IF(INDEX(Historical!$O$7:$O$1270,MATCH(B391,Historical!$B$7:$B$1301,0))=0,"n/a",((INDEX(Historical!$C$7:$C$1279,MATCH(B391,Historical!$B$7:$B$1301,0))/INDEX(Historical!$O$7:$O$1270,MATCH(B391,Historical!$B$7:$B$1301,0)))^(1/10)-1)*100)</f>
        <v>n/a</v>
      </c>
      <c r="W391" s="715" t="str">
        <f>IF(OR(U391&lt;=0,U391="n/a",V391&lt;=0,V391="n/a"),"n/a",U391/V391)</f>
        <v>n/a</v>
      </c>
      <c r="X391" s="716" t="str">
        <f>IF(OR(AJ391&lt;=0,AJ391="n/a",U391&lt;=0,U391="n/a"),"n/a",U391/AJ391)</f>
        <v>n/a</v>
      </c>
      <c r="Y391" s="890"/>
      <c r="Z391" s="663">
        <f>IF(OR(AC391&lt;0.01,AC391="n/a"),"n/a",M391/AC391*100)</f>
        <v>16.143497757847534</v>
      </c>
      <c r="AA391" s="900">
        <f>IF(OR(AC391&lt;0.01,AC391="n/a"),"n/a",I391/AC391)</f>
        <v>69.600896860986552</v>
      </c>
      <c r="AB391" s="901">
        <v>12</v>
      </c>
      <c r="AC391" s="879">
        <v>2.23</v>
      </c>
      <c r="AD391" s="879">
        <v>4.55</v>
      </c>
      <c r="AE391" s="879">
        <v>10.76</v>
      </c>
      <c r="AF391" s="879">
        <v>8.36</v>
      </c>
      <c r="AG391" s="879">
        <v>13.200000000000001</v>
      </c>
      <c r="AH391" s="879">
        <v>83.6</v>
      </c>
      <c r="AI391" s="879">
        <v>8.6199999999999992</v>
      </c>
      <c r="AJ391" s="879">
        <v>35.799999999999997</v>
      </c>
      <c r="AK391" s="879">
        <v>15</v>
      </c>
      <c r="AL391" s="892">
        <v>3480</v>
      </c>
      <c r="AM391" s="886">
        <v>3.2</v>
      </c>
      <c r="AN391" s="879">
        <v>0.06</v>
      </c>
      <c r="AO391" s="753" t="str">
        <f>IF(U391="n/a","n/a",IF(AA391&lt;0,"n/a",IF(AA391="n/a","n/a",J391+U391-AA391)))</f>
        <v>n/a</v>
      </c>
      <c r="AP391" s="754" t="str">
        <f>IF(U391="n/a","n/a",J391+U391)</f>
        <v>n/a</v>
      </c>
      <c r="AQ391" s="902">
        <f>IF(OR(AC391&lt;0.01,AF391="n/a"),"n/a",(I391/SQRT(22.5*AC391*(I391/AF391))-1)*100)</f>
        <v>408.53318377809711</v>
      </c>
      <c r="AR391" s="663">
        <f>INDEX(Historical!$C$7:$C$1279,MATCH(B391,Historical!$B$7:$B$1301,0))*IF(AH391="n/a",1.03,IF(AH391&lt;0,1.01,IF(AH391&gt;10,1.1,(1+AH391/100))))</f>
        <v>0.35200000000000004</v>
      </c>
      <c r="AS391" s="900">
        <f>IF($AI391="n/a",1.03*AR391,IF($AI391&lt;0,1.01*AR391,IF($AI391&gt;10,1.1*AR391,(1+$AI391/100)*AR391)))</f>
        <v>0.38234240000000008</v>
      </c>
      <c r="AT391" s="900">
        <f>IF($AK391="n/a",1.03*AS391,IF($AK391&lt;0,1.01*AS391,IF($AK391&gt;10,1.1*AS391,(1+$AK391/100)*AS391)))</f>
        <v>0.42057664000000011</v>
      </c>
      <c r="AU391" s="900">
        <f>IF($AK391="n/a",1.03*AT391,IF($AK391&lt;0,1.01*AT391,IF($AK391&gt;10,1.1*AT391,(1+$AK391/100)*AT391)))</f>
        <v>0.46263430400000016</v>
      </c>
      <c r="AV391" s="900">
        <f>IF($AK391="n/a",1.03*AU391,IF($AK391&lt;0,1.01*AU391,IF($AK391&gt;10,1.1*AU391,(1+$AK391/100)*AU391)))</f>
        <v>0.50889773440000019</v>
      </c>
      <c r="AW391" s="663">
        <f>SUM(AR391:AV391)</f>
        <v>2.1264510784000006</v>
      </c>
      <c r="AX391" s="761">
        <f>AW391/I391*100</f>
        <v>1.3700477278525871</v>
      </c>
      <c r="AY391" s="948">
        <v>0.59</v>
      </c>
      <c r="AZ391" s="886">
        <v>91.78</v>
      </c>
      <c r="BA391" s="886">
        <v>-3.45</v>
      </c>
      <c r="BB391" s="886">
        <v>11.790000000000001</v>
      </c>
      <c r="BC391" s="886">
        <v>36.130000000000003</v>
      </c>
      <c r="BE391" s="635">
        <v>2016</v>
      </c>
      <c r="BF391" s="912">
        <f>IF(BE391&gt;2008,0,IF(BE391&gt;2001,1,IF(BE391&gt;1990,2,IF(BE391&gt;1980,3,IF(BE391&gt;1973,4,IF(BE391&gt;1970,5,IF(BE391&gt;1960,6,IF(BE391&gt;1958,7,IF(BE391&gt;1953,8,9)))))))))</f>
        <v>0</v>
      </c>
      <c r="BG391" s="896">
        <v>4.7</v>
      </c>
    </row>
    <row r="392" spans="1:59" ht="11.25" customHeight="1" x14ac:dyDescent="0.2">
      <c r="A392" s="877" t="s">
        <v>186</v>
      </c>
      <c r="B392" s="889" t="s">
        <v>187</v>
      </c>
      <c r="C392" s="946" t="s">
        <v>128</v>
      </c>
      <c r="D392" s="946" t="s">
        <v>4353</v>
      </c>
      <c r="E392" s="746">
        <v>58</v>
      </c>
      <c r="F392" s="1185">
        <v>10</v>
      </c>
      <c r="G392" s="1185" t="s">
        <v>115</v>
      </c>
      <c r="H392" s="1185" t="s">
        <v>115</v>
      </c>
      <c r="I392" s="879">
        <v>44.68</v>
      </c>
      <c r="J392" s="663">
        <f>(M392/I392)*100</f>
        <v>3.6705461056401072</v>
      </c>
      <c r="K392" s="891">
        <v>0.41</v>
      </c>
      <c r="L392" s="901">
        <v>4</v>
      </c>
      <c r="M392" s="654">
        <f>K392*L392</f>
        <v>1.64</v>
      </c>
      <c r="N392" s="884" t="s">
        <v>163</v>
      </c>
      <c r="O392" s="747">
        <v>0.4</v>
      </c>
      <c r="P392" s="875">
        <v>43903</v>
      </c>
      <c r="Q392" s="875">
        <v>43922</v>
      </c>
      <c r="R392" s="654">
        <f>(K392-O392)/O392*100</f>
        <v>2.4999999999999885</v>
      </c>
      <c r="S392" s="714">
        <f>IF(INDEX(Historical!$D$7:$D$1277,MATCH(B392,Historical!$B$7:$B$1301,0))=0,"n/a",(INDEX(Historical!$C$7:$C$1279,MATCH(B392,Historical!$B$7:$B$1301,0))/INDEX(Historical!$D$7:$D$1277,MATCH(B392,Historical!$B$7:$B$1301,0))-1)*100)</f>
        <v>2.5641025641025772</v>
      </c>
      <c r="T392" s="714">
        <f>IF(INDEX(Historical!$F$7:$F$1270,MATCH(B392,Historical!$B$7:$B$1301,0))=0,"n/a",((INDEX(Historical!$C$7:$C$1279,MATCH(B392,Historical!$B$7:$B$1301,0))/INDEX(Historical!$F$7:$F$1270,MATCH(B392,Historical!$B$7:$B$1301,0)))^(1/3)-1)*100)</f>
        <v>4.5515917149420382</v>
      </c>
      <c r="U392" s="714">
        <f>IF(INDEX(Historical!$H$7:$H$1270,MATCH(B392,Historical!$B$7:$B$1301,0))=0,"n/a",((INDEX(Historical!$C$7:$C$1279,MATCH(B392,Historical!$B$7:$B$1301,0))/INDEX(Historical!$H$7:$H$1270,MATCH(B392,Historical!$B$7:$B$1301,0)))^(1/5)-1)*100)</f>
        <v>5.5727976512114141</v>
      </c>
      <c r="V392" s="714">
        <f>IF(INDEX(Historical!$O$7:$O$1270,MATCH(B392,Historical!$B$7:$B$1301,0))=0,"n/a",((INDEX(Historical!$C$7:$C$1279,MATCH(B392,Historical!$B$7:$B$1301,0))/INDEX(Historical!$O$7:$O$1270,MATCH(B392,Historical!$B$7:$B$1301,0)))^(1/10)-1)*100)</f>
        <v>6.9130238595059845</v>
      </c>
      <c r="W392" s="715">
        <f>IF(OR(U392&lt;=0,U392="n/a",V392&lt;=0,V392="n/a"),"n/a",U392/V392)</f>
        <v>0.80613024986863779</v>
      </c>
      <c r="X392" s="716">
        <f>IF(OR(AJ392&lt;=0,AJ392="n/a",U392&lt;=0,U392="n/a"),"n/a",U392/AJ392)</f>
        <v>1.0514712549455498</v>
      </c>
      <c r="Y392" s="676"/>
      <c r="Z392" s="663">
        <f>IF(OR(AC392&lt;0.01,AC392="n/a"),"n/a",M392/AC392*100)</f>
        <v>70.689655172413794</v>
      </c>
      <c r="AA392" s="900">
        <f>IF(OR(AC392&lt;0.01,AC392="n/a"),"n/a",I392/AC392)</f>
        <v>19.258620689655174</v>
      </c>
      <c r="AB392" s="901">
        <v>12</v>
      </c>
      <c r="AC392" s="879">
        <v>2.3199999999999998</v>
      </c>
      <c r="AD392" s="879">
        <v>9.1999999999999993</v>
      </c>
      <c r="AE392" s="879">
        <v>5.29</v>
      </c>
      <c r="AF392" s="879">
        <v>10.49</v>
      </c>
      <c r="AG392" s="879">
        <v>54.1</v>
      </c>
      <c r="AH392" s="879">
        <v>38</v>
      </c>
      <c r="AI392" s="879">
        <v>12.740000000000002</v>
      </c>
      <c r="AJ392" s="879">
        <v>5.3</v>
      </c>
      <c r="AK392" s="879">
        <v>2.08</v>
      </c>
      <c r="AL392" s="892">
        <v>196470</v>
      </c>
      <c r="AM392" s="886">
        <v>0.3</v>
      </c>
      <c r="AN392" s="879">
        <v>2.78</v>
      </c>
      <c r="AO392" s="753">
        <f>IF(U392="n/a","n/a",IF(AA392&lt;0,"n/a",IF(AA392="n/a","n/a",J392+U392-AA392)))</f>
        <v>-10.015276932803653</v>
      </c>
      <c r="AP392" s="754">
        <f>IF(U392="n/a","n/a",J392+U392)</f>
        <v>9.2433437568515213</v>
      </c>
      <c r="AQ392" s="902">
        <f>IF(OR(AC392&lt;0.01,AF392="n/a"),"n/a",(I392/SQRT(22.5*AC392*(I392/AF392))-1)*100)</f>
        <v>199.64640720131959</v>
      </c>
      <c r="AR392" s="663">
        <f>INDEX(Historical!$C$7:$C$1279,MATCH(B392,Historical!$B$7:$B$1301,0))*IF(AH392="n/a",1.03,IF(AH392&lt;0,1.01,IF(AH392&gt;10,1.1,(1+AH392/100))))</f>
        <v>1.7600000000000002</v>
      </c>
      <c r="AS392" s="900">
        <f>IF($AI392="n/a",1.03*AR392,IF($AI392&lt;0,1.01*AR392,IF($AI392&gt;10,1.1*AR392,(1+$AI392/100)*AR392)))</f>
        <v>1.9360000000000004</v>
      </c>
      <c r="AT392" s="900">
        <f>IF($AK392="n/a",1.03*AS392,IF($AK392&lt;0,1.01*AS392,IF($AK392&gt;10,1.1*AS392,(1+$AK392/100)*AS392)))</f>
        <v>1.9762688000000002</v>
      </c>
      <c r="AU392" s="900">
        <f>IF($AK392="n/a",1.03*AT392,IF($AK392&lt;0,1.01*AT392,IF($AK392&gt;10,1.1*AT392,(1+$AK392/100)*AT392)))</f>
        <v>2.0173751910400002</v>
      </c>
      <c r="AV392" s="900">
        <f>IF($AK392="n/a",1.03*AU392,IF($AK392&lt;0,1.01*AU392,IF($AK392&gt;10,1.1*AU392,(1+$AK392/100)*AU392)))</f>
        <v>2.0593365950136322</v>
      </c>
      <c r="AW392" s="663">
        <f>SUM(AR392:AV392)</f>
        <v>9.7489805860536336</v>
      </c>
      <c r="AX392" s="761">
        <f>AW392/I392*100</f>
        <v>21.819562636646449</v>
      </c>
      <c r="AY392" s="948">
        <v>0.55000000000000004</v>
      </c>
      <c r="AZ392" s="886">
        <v>23.189999999999998</v>
      </c>
      <c r="BA392" s="886">
        <v>-25.69</v>
      </c>
      <c r="BB392" s="886">
        <v>-2.81</v>
      </c>
      <c r="BC392" s="886">
        <v>-13.22</v>
      </c>
      <c r="BE392" s="635">
        <v>1963</v>
      </c>
      <c r="BF392" s="912">
        <f>IF(BE392&gt;2008,0,IF(BE392&gt;2001,1,IF(BE392&gt;1990,2,IF(BE392&gt;1980,3,IF(BE392&gt;1973,4,IF(BE392&gt;1970,5,IF(BE392&gt;1960,6,IF(BE392&gt;1958,7,IF(BE392&gt;1953,8,9)))))))))</f>
        <v>6</v>
      </c>
      <c r="BG392" s="896">
        <v>11.200000000000001</v>
      </c>
    </row>
    <row r="393" spans="1:59" ht="11.25" customHeight="1" x14ac:dyDescent="0.2">
      <c r="A393" s="885" t="s">
        <v>649</v>
      </c>
      <c r="B393" s="889" t="s">
        <v>650</v>
      </c>
      <c r="C393" s="946" t="s">
        <v>128</v>
      </c>
      <c r="D393" s="946" t="s">
        <v>4342</v>
      </c>
      <c r="E393" s="746">
        <v>15</v>
      </c>
      <c r="F393" s="1185">
        <v>262</v>
      </c>
      <c r="G393" s="1176" t="s">
        <v>106</v>
      </c>
      <c r="H393" s="1176" t="s">
        <v>106</v>
      </c>
      <c r="I393" s="888">
        <v>33.85</v>
      </c>
      <c r="J393" s="663">
        <f>(M393/I393)*100</f>
        <v>2.1270310192023634</v>
      </c>
      <c r="K393" s="891">
        <v>0.18</v>
      </c>
      <c r="L393" s="901">
        <v>4</v>
      </c>
      <c r="M393" s="654">
        <f>K393*L393</f>
        <v>0.72</v>
      </c>
      <c r="N393" s="884" t="s">
        <v>119</v>
      </c>
      <c r="O393" s="747">
        <v>0.16</v>
      </c>
      <c r="P393" s="875">
        <v>44056</v>
      </c>
      <c r="Q393" s="875">
        <v>44075</v>
      </c>
      <c r="R393" s="654">
        <f>(K393-O393)/O393*100</f>
        <v>12.499999999999993</v>
      </c>
      <c r="S393" s="714">
        <f>IF(INDEX(Historical!$D$7:$D$1277,MATCH(B393,Historical!$B$7:$B$1301,0))=0,"n/a",(INDEX(Historical!$C$7:$C$1279,MATCH(B393,Historical!$B$7:$B$1301,0))/INDEX(Historical!$D$7:$D$1277,MATCH(B393,Historical!$B$7:$B$1301,0))-1)*100)</f>
        <v>13.207547169811317</v>
      </c>
      <c r="T393" s="714">
        <f>IF(INDEX(Historical!$F$7:$F$1270,MATCH(B393,Historical!$B$7:$B$1301,0))=0,"n/a",((INDEX(Historical!$C$7:$C$1279,MATCH(B393,Historical!$B$7:$B$1301,0))/INDEX(Historical!$F$7:$F$1270,MATCH(B393,Historical!$B$7:$B$1301,0)))^(1/3)-1)*100)</f>
        <v>10.064241629820891</v>
      </c>
      <c r="U393" s="714">
        <f>IF(INDEX(Historical!$H$7:$H$1270,MATCH(B393,Historical!$B$7:$B$1301,0))=0,"n/a",((INDEX(Historical!$C$7:$C$1279,MATCH(B393,Historical!$B$7:$B$1301,0))/INDEX(Historical!$H$7:$H$1270,MATCH(B393,Historical!$B$7:$B$1301,0)))^(1/5)-1)*100)</f>
        <v>12.030033714161736</v>
      </c>
      <c r="V393" s="714">
        <f>IF(INDEX(Historical!$O$7:$O$1270,MATCH(B393,Historical!$B$7:$B$1301,0))=0,"n/a",((INDEX(Historical!$C$7:$C$1279,MATCH(B393,Historical!$B$7:$B$1301,0))/INDEX(Historical!$O$7:$O$1270,MATCH(B393,Historical!$B$7:$B$1301,0)))^(1/10)-1)*100)</f>
        <v>12.639013480415162</v>
      </c>
      <c r="W393" s="715">
        <f>IF(OR(U393&lt;=0,U393="n/a",V393&lt;=0,V393="n/a"),"n/a",U393/V393)</f>
        <v>0.95181746050061</v>
      </c>
      <c r="X393" s="716">
        <f>IF(OR(AJ393&lt;=0,AJ393="n/a",U393&lt;=0,U393="n/a"),"n/a",U393/AJ393)</f>
        <v>3.7593855356755421</v>
      </c>
      <c r="Y393" s="676"/>
      <c r="Z393" s="663">
        <f>IF(OR(AC393&lt;0.01,AC393="n/a"),"n/a",M393/AC393*100)</f>
        <v>27.376425855513308</v>
      </c>
      <c r="AA393" s="900">
        <f>IF(OR(AC393&lt;0.01,AC393="n/a"),"n/a",I393/AC393)</f>
        <v>12.870722433460077</v>
      </c>
      <c r="AB393" s="901">
        <v>1</v>
      </c>
      <c r="AC393" s="879">
        <v>2.63</v>
      </c>
      <c r="AD393" s="879">
        <v>2.1</v>
      </c>
      <c r="AE393" s="879">
        <v>0.21</v>
      </c>
      <c r="AF393" s="879">
        <v>2.85</v>
      </c>
      <c r="AG393" s="879">
        <v>23.3</v>
      </c>
      <c r="AH393" s="879">
        <v>-45.800000000000004</v>
      </c>
      <c r="AI393" s="879">
        <v>-7.31</v>
      </c>
      <c r="AJ393" s="879">
        <v>3.2</v>
      </c>
      <c r="AK393" s="879">
        <v>6.1899999999999995</v>
      </c>
      <c r="AL393" s="892">
        <v>26910</v>
      </c>
      <c r="AM393" s="886">
        <v>0.70000000000000007</v>
      </c>
      <c r="AN393" s="879">
        <v>1.44</v>
      </c>
      <c r="AO393" s="753">
        <f>IF(U393="n/a","n/a",IF(AA393&lt;0,"n/a",IF(AA393="n/a","n/a",J393+U393-AA393)))</f>
        <v>1.286342299904021</v>
      </c>
      <c r="AP393" s="754">
        <f>IF(U393="n/a","n/a",J393+U393)</f>
        <v>14.157064733364098</v>
      </c>
      <c r="AQ393" s="902">
        <f>IF(OR(AC393&lt;0.01,AF393="n/a"),"n/a",(I393/SQRT(22.5*AC393*(I393/AF393))-1)*100)</f>
        <v>27.682869181354029</v>
      </c>
      <c r="AR393" s="663">
        <f>INDEX(Historical!$C$7:$C$1279,MATCH(B393,Historical!$B$7:$B$1301,0))*IF(AH393="n/a",1.03,IF(AH393&lt;0,1.01,IF(AH393&gt;10,1.1,(1+AH393/100))))</f>
        <v>0.60599999999999998</v>
      </c>
      <c r="AS393" s="900">
        <f>IF($AI393="n/a",1.03*AR393,IF($AI393&lt;0,1.01*AR393,IF($AI393&gt;10,1.1*AR393,(1+$AI393/100)*AR393)))</f>
        <v>0.61205999999999994</v>
      </c>
      <c r="AT393" s="900">
        <f>IF($AK393="n/a",1.03*AS393,IF($AK393&lt;0,1.01*AS393,IF($AK393&gt;10,1.1*AS393,(1+$AK393/100)*AS393)))</f>
        <v>0.64994651399999992</v>
      </c>
      <c r="AU393" s="900">
        <f>IF($AK393="n/a",1.03*AT393,IF($AK393&lt;0,1.01*AT393,IF($AK393&gt;10,1.1*AT393,(1+$AK393/100)*AT393)))</f>
        <v>0.69017820321659995</v>
      </c>
      <c r="AV393" s="900">
        <f>IF($AK393="n/a",1.03*AU393,IF($AK393&lt;0,1.01*AU393,IF($AK393&gt;10,1.1*AU393,(1+$AK393/100)*AU393)))</f>
        <v>0.73290023399570758</v>
      </c>
      <c r="AW393" s="663">
        <f>SUM(AR393:AV393)</f>
        <v>3.2910849512123073</v>
      </c>
      <c r="AX393" s="761">
        <f>AW393/I393*100</f>
        <v>9.7225552473037151</v>
      </c>
      <c r="AY393" s="948">
        <v>0.38</v>
      </c>
      <c r="AZ393" s="886">
        <v>63.53</v>
      </c>
      <c r="BA393" s="886">
        <v>-8.1199999999999992</v>
      </c>
      <c r="BB393" s="886">
        <v>3.8899999999999997</v>
      </c>
      <c r="BC393" s="886">
        <v>16.03</v>
      </c>
      <c r="BE393" s="635">
        <v>2006</v>
      </c>
      <c r="BF393" s="912">
        <f>IF(BE393&gt;2008,0,IF(BE393&gt;2001,1,IF(BE393&gt;1990,2,IF(BE393&gt;1980,3,IF(BE393&gt;1973,4,IF(BE393&gt;1970,5,IF(BE393&gt;1960,6,IF(BE393&gt;1958,7,IF(BE393&gt;1953,8,9)))))))))</f>
        <v>1</v>
      </c>
      <c r="BG393" s="896">
        <v>4.5999999999999996</v>
      </c>
    </row>
    <row r="394" spans="1:59" ht="11.25" customHeight="1" x14ac:dyDescent="0.2">
      <c r="A394" s="895" t="s">
        <v>4560</v>
      </c>
      <c r="B394" s="889" t="s">
        <v>4526</v>
      </c>
      <c r="C394" s="946" t="s">
        <v>108</v>
      </c>
      <c r="D394" s="946" t="s">
        <v>4337</v>
      </c>
      <c r="E394" s="746">
        <v>6</v>
      </c>
      <c r="F394" s="1185">
        <v>717</v>
      </c>
      <c r="G394" s="1185" t="s">
        <v>106</v>
      </c>
      <c r="H394" s="1185" t="s">
        <v>106</v>
      </c>
      <c r="I394" s="888">
        <v>8.18</v>
      </c>
      <c r="J394" s="663">
        <f>(M394/I394)*100</f>
        <v>3.9119804400977993</v>
      </c>
      <c r="K394" s="891">
        <v>0.08</v>
      </c>
      <c r="L394" s="901">
        <v>4</v>
      </c>
      <c r="M394" s="654">
        <f>K394*L394</f>
        <v>0.32</v>
      </c>
      <c r="N394" s="884" t="s">
        <v>325</v>
      </c>
      <c r="O394" s="747">
        <v>7.0000000000000007E-2</v>
      </c>
      <c r="P394" s="875">
        <v>43893</v>
      </c>
      <c r="Q394" s="875">
        <v>43908</v>
      </c>
      <c r="R394" s="654">
        <f>(K394-O394)/O394*100</f>
        <v>14.285714285714276</v>
      </c>
      <c r="S394" s="714">
        <f>IF(INDEX(Historical!$D$7:$D$1277,MATCH(B394,Historical!$B$7:$B$1301,0))=0,"n/a",(INDEX(Historical!$C$7:$C$1279,MATCH(B394,Historical!$B$7:$B$1301,0))/INDEX(Historical!$D$7:$D$1277,MATCH(B394,Historical!$B$7:$B$1301,0))-1)*100)</f>
        <v>56.25</v>
      </c>
      <c r="T394" s="714">
        <f>IF(INDEX(Historical!$F$7:$F$1270,MATCH(B394,Historical!$B$7:$B$1301,0))=0,"n/a",((INDEX(Historical!$C$7:$C$1279,MATCH(B394,Historical!$B$7:$B$1301,0))/INDEX(Historical!$F$7:$F$1270,MATCH(B394,Historical!$B$7:$B$1301,0)))^(1/3)-1)*100)</f>
        <v>46.200886910643305</v>
      </c>
      <c r="U394" s="714" t="str">
        <f>IF(INDEX(Historical!$H$7:$H$1270,MATCH(B394,Historical!$B$7:$B$1301,0))=0,"n/a",((INDEX(Historical!$C$7:$C$1279,MATCH(B394,Historical!$B$7:$B$1301,0))/INDEX(Historical!$H$7:$H$1270,MATCH(B394,Historical!$B$7:$B$1301,0)))^(1/5)-1)*100)</f>
        <v>n/a</v>
      </c>
      <c r="V394" s="714">
        <f>IF(INDEX(Historical!$O$7:$O$1270,MATCH(B394,Historical!$B$7:$B$1301,0))=0,"n/a",((INDEX(Historical!$C$7:$C$1279,MATCH(B394,Historical!$B$7:$B$1301,0))/INDEX(Historical!$O$7:$O$1270,MATCH(B394,Historical!$B$7:$B$1301,0)))^(1/10)-1)*100)</f>
        <v>2.2565182563572872</v>
      </c>
      <c r="W394" s="715" t="str">
        <f>IF(OR(U394&lt;=0,U394="n/a",V394&lt;=0,V394="n/a"),"n/a",U394/V394)</f>
        <v>n/a</v>
      </c>
      <c r="X394" s="716" t="str">
        <f>IF(OR(AJ394&lt;=0,AJ394="n/a",U394&lt;=0,U394="n/a"),"n/a",U394/AJ394)</f>
        <v>n/a</v>
      </c>
      <c r="Y394" s="890"/>
      <c r="Z394" s="663">
        <f>IF(OR(AC394&lt;0.01,AC394="n/a"),"n/a",M394/AC394*100)</f>
        <v>65.306122448979593</v>
      </c>
      <c r="AA394" s="900">
        <f>IF(OR(AC394&lt;0.01,AC394="n/a"),"n/a",I394/AC394)</f>
        <v>16.693877551020407</v>
      </c>
      <c r="AB394" s="901">
        <v>6</v>
      </c>
      <c r="AC394" s="879">
        <v>0.49</v>
      </c>
      <c r="AD394" s="879">
        <v>4.13</v>
      </c>
      <c r="AE394" s="879">
        <v>2.97</v>
      </c>
      <c r="AF394" s="879">
        <v>0.61</v>
      </c>
      <c r="AG394" s="879">
        <v>3.5999999999999996</v>
      </c>
      <c r="AH394" s="879">
        <v>69.8</v>
      </c>
      <c r="AI394" s="879">
        <v>11.899999999999999</v>
      </c>
      <c r="AJ394" s="879">
        <v>32.800000000000004</v>
      </c>
      <c r="AK394" s="879">
        <v>4</v>
      </c>
      <c r="AL394" s="892">
        <v>698.95</v>
      </c>
      <c r="AM394" s="886">
        <v>0.6</v>
      </c>
      <c r="AN394" s="879">
        <v>0.19</v>
      </c>
      <c r="AO394" s="753" t="str">
        <f>IF(U394="n/a","n/a",IF(AA394&lt;0,"n/a",IF(AA394="n/a","n/a",J394+U394-AA394)))</f>
        <v>n/a</v>
      </c>
      <c r="AP394" s="754" t="str">
        <f>IF(U394="n/a","n/a",J394+U394)</f>
        <v>n/a</v>
      </c>
      <c r="AQ394" s="902">
        <f>IF(OR(AC394&lt;0.01,AF394="n/a"),"n/a",(I394/SQRT(22.5*AC394*(I394/AF394))-1)*100)</f>
        <v>-32.725222470750772</v>
      </c>
      <c r="AR394" s="663">
        <f>INDEX(Historical!$C$7:$C$1279,MATCH(B394,Historical!$B$7:$B$1301,0))*IF(AH394="n/a",1.03,IF(AH394&lt;0,1.01,IF(AH394&gt;10,1.1,(1+AH394/100))))</f>
        <v>0.27500000000000002</v>
      </c>
      <c r="AS394" s="900">
        <f>IF($AI394="n/a",1.03*AR394,IF($AI394&lt;0,1.01*AR394,IF($AI394&gt;10,1.1*AR394,(1+$AI394/100)*AR394)))</f>
        <v>0.30250000000000005</v>
      </c>
      <c r="AT394" s="900">
        <f>IF($AK394="n/a",1.03*AS394,IF($AK394&lt;0,1.01*AS394,IF($AK394&gt;10,1.1*AS394,(1+$AK394/100)*AS394)))</f>
        <v>0.31460000000000005</v>
      </c>
      <c r="AU394" s="900">
        <f>IF($AK394="n/a",1.03*AT394,IF($AK394&lt;0,1.01*AT394,IF($AK394&gt;10,1.1*AT394,(1+$AK394/100)*AT394)))</f>
        <v>0.32718400000000009</v>
      </c>
      <c r="AV394" s="900">
        <f>IF($AK394="n/a",1.03*AU394,IF($AK394&lt;0,1.01*AU394,IF($AK394&gt;10,1.1*AU394,(1+$AK394/100)*AU394)))</f>
        <v>0.34027136000000008</v>
      </c>
      <c r="AW394" s="663">
        <f>SUM(AR394:AV394)</f>
        <v>1.5595553600000003</v>
      </c>
      <c r="AX394" s="761">
        <f>AW394/I394*100</f>
        <v>19.065468948655262</v>
      </c>
      <c r="AY394" s="948">
        <v>0.69</v>
      </c>
      <c r="AZ394" s="886">
        <v>12.21</v>
      </c>
      <c r="BA394" s="886">
        <v>-43.19</v>
      </c>
      <c r="BB394" s="886">
        <v>-2.82</v>
      </c>
      <c r="BC394" s="886">
        <v>-28.12</v>
      </c>
      <c r="BE394" s="635">
        <v>2015</v>
      </c>
      <c r="BF394" s="912">
        <f>IF(BE394&gt;2008,0,IF(BE394&gt;2001,1,IF(BE394&gt;1990,2,IF(BE394&gt;1980,3,IF(BE394&gt;1973,4,IF(BE394&gt;1970,5,IF(BE394&gt;1960,6,IF(BE394&gt;1958,7,IF(BE394&gt;1953,8,9)))))))))</f>
        <v>0</v>
      </c>
      <c r="BG394" s="896">
        <v>0.6</v>
      </c>
    </row>
    <row r="395" spans="1:59" ht="11.25" customHeight="1" x14ac:dyDescent="0.2">
      <c r="A395" s="885" t="s">
        <v>1367</v>
      </c>
      <c r="B395" s="889" t="s">
        <v>1368</v>
      </c>
      <c r="C395" s="946" t="s">
        <v>4325</v>
      </c>
      <c r="D395" s="946" t="s">
        <v>4356</v>
      </c>
      <c r="E395" s="746">
        <v>10</v>
      </c>
      <c r="F395" s="1185">
        <v>356</v>
      </c>
      <c r="G395" s="1182" t="s">
        <v>106</v>
      </c>
      <c r="H395" s="1182" t="s">
        <v>106</v>
      </c>
      <c r="I395" s="888">
        <v>15.22</v>
      </c>
      <c r="J395" s="663">
        <f>(M395/I395)*100</f>
        <v>5.7818659658344282</v>
      </c>
      <c r="K395" s="891">
        <v>0.22</v>
      </c>
      <c r="L395" s="901">
        <v>4</v>
      </c>
      <c r="M395" s="654">
        <f>K395*L395</f>
        <v>0.88</v>
      </c>
      <c r="N395" s="884" t="s">
        <v>264</v>
      </c>
      <c r="O395" s="747">
        <v>0.21</v>
      </c>
      <c r="P395" s="875">
        <v>43824</v>
      </c>
      <c r="Q395" s="875">
        <v>43831</v>
      </c>
      <c r="R395" s="654">
        <f>(K395-O395)/O395*100</f>
        <v>4.7619047619047663</v>
      </c>
      <c r="S395" s="714">
        <f>IF(INDEX(Historical!$D$7:$D$1277,MATCH(B395,Historical!$B$7:$B$1301,0))=0,"n/a",(INDEX(Historical!$C$7:$C$1279,MATCH(B395,Historical!$B$7:$B$1301,0))/INDEX(Historical!$D$7:$D$1277,MATCH(B395,Historical!$B$7:$B$1301,0))-1)*100)</f>
        <v>10.526315789473673</v>
      </c>
      <c r="T395" s="714">
        <f>IF(INDEX(Historical!$F$7:$F$1270,MATCH(B395,Historical!$B$7:$B$1301,0))=0,"n/a",((INDEX(Historical!$C$7:$C$1279,MATCH(B395,Historical!$B$7:$B$1301,0))/INDEX(Historical!$F$7:$F$1270,MATCH(B395,Historical!$B$7:$B$1301,0)))^(1/3)-1)*100)</f>
        <v>15.867554829548315</v>
      </c>
      <c r="U395" s="714">
        <f>IF(INDEX(Historical!$H$7:$H$1270,MATCH(B395,Historical!$B$7:$B$1301,0))=0,"n/a",((INDEX(Historical!$C$7:$C$1279,MATCH(B395,Historical!$B$7:$B$1301,0))/INDEX(Historical!$H$7:$H$1270,MATCH(B395,Historical!$B$7:$B$1301,0)))^(1/5)-1)*100)</f>
        <v>19.828486453496662</v>
      </c>
      <c r="V395" s="714" t="str">
        <f>IF(INDEX(Historical!$O$7:$O$1270,MATCH(B395,Historical!$B$7:$B$1301,0))=0,"n/a",((INDEX(Historical!$C$7:$C$1279,MATCH(B395,Historical!$B$7:$B$1301,0))/INDEX(Historical!$O$7:$O$1270,MATCH(B395,Historical!$B$7:$B$1301,0)))^(1/10)-1)*100)</f>
        <v>n/a</v>
      </c>
      <c r="W395" s="715" t="str">
        <f>IF(OR(U395&lt;=0,U395="n/a",V395&lt;=0,V395="n/a"),"n/a",U395/V395)</f>
        <v>n/a</v>
      </c>
      <c r="X395" s="716">
        <f>IF(OR(AJ395&lt;=0,AJ395="n/a",U395&lt;=0,U395="n/a"),"n/a",U395/AJ395)</f>
        <v>0.3122596291889238</v>
      </c>
      <c r="Y395" s="673"/>
      <c r="Z395" s="663">
        <f>IF(OR(AC395&lt;0.01,AC395="n/a"),"n/a",M395/AC395*100)</f>
        <v>56.774193548387096</v>
      </c>
      <c r="AA395" s="900">
        <f>IF(OR(AC395&lt;0.01,AC395="n/a"),"n/a",I395/AC395)</f>
        <v>9.8193548387096783</v>
      </c>
      <c r="AB395" s="901">
        <v>12</v>
      </c>
      <c r="AC395" s="879">
        <v>1.55</v>
      </c>
      <c r="AD395" s="879">
        <v>1.21</v>
      </c>
      <c r="AE395" s="879">
        <v>4.0599999999999996</v>
      </c>
      <c r="AF395" s="879">
        <v>1.59</v>
      </c>
      <c r="AG395" s="879">
        <v>16.900000000000002</v>
      </c>
      <c r="AH395" s="881">
        <v>53.5</v>
      </c>
      <c r="AI395" s="881">
        <v>2.9000000000000004</v>
      </c>
      <c r="AJ395" s="879">
        <v>63.5</v>
      </c>
      <c r="AK395" s="879">
        <v>8</v>
      </c>
      <c r="AL395" s="892">
        <v>2240</v>
      </c>
      <c r="AM395" s="886">
        <v>6.4</v>
      </c>
      <c r="AN395" s="879">
        <v>3.64</v>
      </c>
      <c r="AO395" s="753">
        <f>IF(U395="n/a","n/a",IF(AA395&lt;0,"n/a",IF(AA395="n/a","n/a",J395+U395-AA395)))</f>
        <v>15.790997580621411</v>
      </c>
      <c r="AP395" s="754">
        <f>IF(U395="n/a","n/a",J395+U395)</f>
        <v>25.61035241933109</v>
      </c>
      <c r="AQ395" s="902">
        <f>IF(OR(AC395&lt;0.01,AF395="n/a"),"n/a",(I395/SQRT(22.5*AC395*(I395/AF395))-1)*100)</f>
        <v>-16.699275197101837</v>
      </c>
      <c r="AR395" s="663">
        <f>INDEX(Historical!$C$7:$C$1279,MATCH(B395,Historical!$B$7:$B$1301,0))*IF(AH395="n/a",1.03,IF(AH395&lt;0,1.01,IF(AH395&gt;10,1.1,(1+AH395/100))))</f>
        <v>0.92400000000000004</v>
      </c>
      <c r="AS395" s="900">
        <f>IF($AI395="n/a",1.03*AR395,IF($AI395&lt;0,1.01*AR395,IF($AI395&gt;10,1.1*AR395,(1+$AI395/100)*AR395)))</f>
        <v>0.95079599999999997</v>
      </c>
      <c r="AT395" s="900">
        <f>IF($AK395="n/a",1.03*AS395,IF($AK395&lt;0,1.01*AS395,IF($AK395&gt;10,1.1*AS395,(1+$AK395/100)*AS395)))</f>
        <v>1.0268596800000001</v>
      </c>
      <c r="AU395" s="900">
        <f>IF($AK395="n/a",1.03*AT395,IF($AK395&lt;0,1.01*AT395,IF($AK395&gt;10,1.1*AT395,(1+$AK395/100)*AT395)))</f>
        <v>1.1090084544000001</v>
      </c>
      <c r="AV395" s="900">
        <f>IF($AK395="n/a",1.03*AU395,IF($AK395&lt;0,1.01*AU395,IF($AK395&gt;10,1.1*AU395,(1+$AK395/100)*AU395)))</f>
        <v>1.1977291307520002</v>
      </c>
      <c r="AW395" s="663">
        <f>SUM(AR395:AV395)</f>
        <v>5.2083932651520009</v>
      </c>
      <c r="AX395" s="761">
        <f>AW395/I395*100</f>
        <v>34.220717905072277</v>
      </c>
      <c r="AY395" s="948">
        <v>1.25</v>
      </c>
      <c r="AZ395" s="886">
        <v>38.619999999999997</v>
      </c>
      <c r="BA395" s="886">
        <v>-35.229999999999997</v>
      </c>
      <c r="BB395" s="886">
        <v>4.51</v>
      </c>
      <c r="BC395" s="886">
        <v>-20.47</v>
      </c>
      <c r="BE395" s="635">
        <v>2011</v>
      </c>
      <c r="BF395" s="912">
        <f>IF(BE395&gt;2008,0,IF(BE395&gt;2001,1,IF(BE395&gt;1990,2,IF(BE395&gt;1980,3,IF(BE395&gt;1973,4,IF(BE395&gt;1970,5,IF(BE395&gt;1960,6,IF(BE395&gt;1958,7,IF(BE395&gt;1953,8,9)))))))))</f>
        <v>0</v>
      </c>
      <c r="BG395" s="896">
        <v>3.1</v>
      </c>
    </row>
    <row r="396" spans="1:59" ht="11.25" customHeight="1" x14ac:dyDescent="0.2">
      <c r="A396" s="885" t="s">
        <v>745</v>
      </c>
      <c r="B396" s="889" t="s">
        <v>746</v>
      </c>
      <c r="C396" s="946" t="s">
        <v>123</v>
      </c>
      <c r="D396" s="946" t="s">
        <v>4180</v>
      </c>
      <c r="E396" s="746">
        <v>12</v>
      </c>
      <c r="F396" s="1185">
        <v>284</v>
      </c>
      <c r="G396" s="1191" t="s">
        <v>37</v>
      </c>
      <c r="H396" s="1191" t="s">
        <v>37</v>
      </c>
      <c r="I396" s="888">
        <v>185.65</v>
      </c>
      <c r="J396" s="663">
        <f>(M396/I396)*100</f>
        <v>0.82951791004578501</v>
      </c>
      <c r="K396" s="891">
        <v>0.38500000000000001</v>
      </c>
      <c r="L396" s="901">
        <v>4</v>
      </c>
      <c r="M396" s="654">
        <f>K396*L396</f>
        <v>1.54</v>
      </c>
      <c r="N396" s="884" t="s">
        <v>160</v>
      </c>
      <c r="O396" s="747">
        <v>0.37</v>
      </c>
      <c r="P396" s="630">
        <v>43662</v>
      </c>
      <c r="Q396" s="630">
        <v>43677</v>
      </c>
      <c r="R396" s="654">
        <f>(K396-O396)/O396*100</f>
        <v>4.0540540540540579</v>
      </c>
      <c r="S396" s="714">
        <f>IF(INDEX(Historical!$D$7:$D$1277,MATCH(B396,Historical!$B$7:$B$1301,0))=0,"n/a",(INDEX(Historical!$C$7:$C$1279,MATCH(B396,Historical!$B$7:$B$1301,0))/INDEX(Historical!$D$7:$D$1277,MATCH(B396,Historical!$B$7:$B$1301,0))-1)*100)</f>
        <v>4.1379310344827669</v>
      </c>
      <c r="T396" s="714">
        <f>IF(INDEX(Historical!$F$7:$F$1270,MATCH(B396,Historical!$B$7:$B$1301,0))=0,"n/a",((INDEX(Historical!$C$7:$C$1279,MATCH(B396,Historical!$B$7:$B$1301,0))/INDEX(Historical!$F$7:$F$1270,MATCH(B396,Historical!$B$7:$B$1301,0)))^(1/3)-1)*100)</f>
        <v>4.3218072561138854</v>
      </c>
      <c r="U396" s="714">
        <f>IF(INDEX(Historical!$H$7:$H$1270,MATCH(B396,Historical!$B$7:$B$1301,0))=0,"n/a",((INDEX(Historical!$C$7:$C$1279,MATCH(B396,Historical!$B$7:$B$1301,0))/INDEX(Historical!$H$7:$H$1270,MATCH(B396,Historical!$B$7:$B$1301,0)))^(1/5)-1)*100)</f>
        <v>6.5410205199840643</v>
      </c>
      <c r="V396" s="714">
        <f>IF(INDEX(Historical!$O$7:$O$1270,MATCH(B396,Historical!$B$7:$B$1301,0))=0,"n/a",((INDEX(Historical!$C$7:$C$1279,MATCH(B396,Historical!$B$7:$B$1301,0))/INDEX(Historical!$O$7:$O$1270,MATCH(B396,Historical!$B$7:$B$1301,0)))^(1/10)-1)*100)</f>
        <v>5.0797212386123114</v>
      </c>
      <c r="W396" s="715">
        <f>IF(OR(U396&lt;=0,U396="n/a",V396&lt;=0,V396="n/a"),"n/a",U396/V396)</f>
        <v>1.2876731247108657</v>
      </c>
      <c r="X396" s="716" t="str">
        <f>IF(OR(AJ396&lt;=0,AJ396="n/a",U396&lt;=0,U396="n/a"),"n/a",U396/AJ396)</f>
        <v>n/a</v>
      </c>
      <c r="Y396" s="889"/>
      <c r="Z396" s="663" t="str">
        <f>IF(OR(AC396&lt;0.01,AC396="n/a"),"n/a",M396/AC396*100)</f>
        <v>n/a</v>
      </c>
      <c r="AA396" s="900" t="str">
        <f>IF(OR(AC396&lt;0.01,AC396="n/a"),"n/a",I396/AC396)</f>
        <v>n/a</v>
      </c>
      <c r="AB396" s="901">
        <v>12</v>
      </c>
      <c r="AC396" s="879">
        <v>-0.66</v>
      </c>
      <c r="AD396" s="879" t="s">
        <v>136</v>
      </c>
      <c r="AE396" s="879">
        <v>2.5299999999999998</v>
      </c>
      <c r="AF396" s="879">
        <v>2.74</v>
      </c>
      <c r="AG396" s="879" t="s">
        <v>136</v>
      </c>
      <c r="AH396" s="879">
        <v>-58.8</v>
      </c>
      <c r="AI396" s="879">
        <v>69.569999999999993</v>
      </c>
      <c r="AJ396" s="879">
        <v>-13.4</v>
      </c>
      <c r="AK396" s="879">
        <v>12.75</v>
      </c>
      <c r="AL396" s="892">
        <v>3290</v>
      </c>
      <c r="AM396" s="886">
        <v>25.4</v>
      </c>
      <c r="AN396" s="879">
        <v>0.96</v>
      </c>
      <c r="AO396" s="753" t="str">
        <f>IF(U396="n/a","n/a",IF(AA396&lt;0,"n/a",IF(AA396="n/a","n/a",J396+U396-AA396)))</f>
        <v>n/a</v>
      </c>
      <c r="AP396" s="754">
        <f>IF(U396="n/a","n/a",J396+U396)</f>
        <v>7.3705384300298498</v>
      </c>
      <c r="AQ396" s="902" t="str">
        <f>IF(OR(AC396&lt;0.01,AF396="n/a"),"n/a",(I396/SQRT(22.5*AC396*(I396/AF396))-1)*100)</f>
        <v>n/a</v>
      </c>
      <c r="AR396" s="663">
        <f>INDEX(Historical!$C$7:$C$1279,MATCH(B396,Historical!$B$7:$B$1301,0))*IF(AH396="n/a",1.03,IF(AH396&lt;0,1.01,IF(AH396&gt;10,1.1,(1+AH396/100))))</f>
        <v>1.5251000000000001</v>
      </c>
      <c r="AS396" s="900">
        <f>IF($AI396="n/a",1.03*AR396,IF($AI396&lt;0,1.01*AR396,IF($AI396&gt;10,1.1*AR396,(1+$AI396/100)*AR396)))</f>
        <v>1.6776100000000003</v>
      </c>
      <c r="AT396" s="900">
        <f>IF($AK396="n/a",1.03*AS396,IF($AK396&lt;0,1.01*AS396,IF($AK396&gt;10,1.1*AS396,(1+$AK396/100)*AS396)))</f>
        <v>1.8453710000000005</v>
      </c>
      <c r="AU396" s="900">
        <f>IF($AK396="n/a",1.03*AT396,IF($AK396&lt;0,1.01*AT396,IF($AK396&gt;10,1.1*AT396,(1+$AK396/100)*AT396)))</f>
        <v>2.0299081000000005</v>
      </c>
      <c r="AV396" s="900">
        <f>IF($AK396="n/a",1.03*AU396,IF($AK396&lt;0,1.01*AU396,IF($AK396&gt;10,1.1*AU396,(1+$AK396/100)*AU396)))</f>
        <v>2.2328989100000007</v>
      </c>
      <c r="AW396" s="663">
        <f>SUM(AR396:AV396)</f>
        <v>9.3108880100000029</v>
      </c>
      <c r="AX396" s="761">
        <f>AW396/I396*100</f>
        <v>5.0152911446269872</v>
      </c>
      <c r="AY396" s="948">
        <v>1.52</v>
      </c>
      <c r="AZ396" s="886">
        <v>71.679999999999993</v>
      </c>
      <c r="BA396" s="886">
        <v>-10.63</v>
      </c>
      <c r="BB396" s="886">
        <v>13.930000000000001</v>
      </c>
      <c r="BC396" s="886">
        <v>17.41</v>
      </c>
      <c r="BE396" s="635">
        <v>2008</v>
      </c>
      <c r="BF396" s="912">
        <f>IF(BE396&gt;2008,0,IF(BE396&gt;2001,1,IF(BE396&gt;1990,2,IF(BE396&gt;1980,3,IF(BE396&gt;1973,4,IF(BE396&gt;1970,5,IF(BE396&gt;1960,6,IF(BE396&gt;1958,7,IF(BE396&gt;1953,8,9)))))))))</f>
        <v>1</v>
      </c>
      <c r="BG396" s="896" t="s">
        <v>136</v>
      </c>
    </row>
    <row r="397" spans="1:59" s="787" customFormat="1" ht="11.25" customHeight="1" x14ac:dyDescent="0.2">
      <c r="A397" s="658" t="s">
        <v>1413</v>
      </c>
      <c r="B397" s="795" t="s">
        <v>1414</v>
      </c>
      <c r="C397" s="946" t="s">
        <v>245</v>
      </c>
      <c r="D397" s="946" t="s">
        <v>4323</v>
      </c>
      <c r="E397" s="769">
        <v>10</v>
      </c>
      <c r="F397" s="1185">
        <v>326</v>
      </c>
      <c r="G397" s="1198" t="s">
        <v>106</v>
      </c>
      <c r="H397" s="1198" t="s">
        <v>106</v>
      </c>
      <c r="I397" s="770">
        <v>151.33000000000001</v>
      </c>
      <c r="J397" s="771">
        <f>(M397/I397)*100</f>
        <v>0.79296900812793236</v>
      </c>
      <c r="K397" s="772">
        <v>0.3</v>
      </c>
      <c r="L397" s="773">
        <v>4</v>
      </c>
      <c r="M397" s="774">
        <f>K397*L397</f>
        <v>1.2</v>
      </c>
      <c r="N397" s="775" t="s">
        <v>989</v>
      </c>
      <c r="O397" s="776">
        <v>0.28999999999999998</v>
      </c>
      <c r="P397" s="796">
        <v>43594</v>
      </c>
      <c r="Q397" s="796">
        <v>43609</v>
      </c>
      <c r="R397" s="774">
        <f>(K397-O397)/O397*100</f>
        <v>3.4482758620689689</v>
      </c>
      <c r="S397" s="714">
        <f>IF(INDEX(Historical!$D$7:$D$1277,MATCH(B397,Historical!$B$7:$B$1301,0))=0,"n/a",(INDEX(Historical!$C$7:$C$1279,MATCH(B397,Historical!$B$7:$B$1301,0))/INDEX(Historical!$D$7:$D$1277,MATCH(B397,Historical!$B$7:$B$1301,0))-1)*100)</f>
        <v>4.3859649122807154</v>
      </c>
      <c r="T397" s="714">
        <f>IF(INDEX(Historical!$F$7:$F$1270,MATCH(B397,Historical!$B$7:$B$1301,0))=0,"n/a",((INDEX(Historical!$C$7:$C$1279,MATCH(B397,Historical!$B$7:$B$1301,0))/INDEX(Historical!$F$7:$F$1270,MATCH(B397,Historical!$B$7:$B$1301,0)))^(1/3)-1)*100)</f>
        <v>7.7972757146414162</v>
      </c>
      <c r="U397" s="714">
        <f>IF(INDEX(Historical!$H$7:$H$1270,MATCH(B397,Historical!$B$7:$B$1301,0))=0,"n/a",((INDEX(Historical!$C$7:$C$1279,MATCH(B397,Historical!$B$7:$B$1301,0))/INDEX(Historical!$H$7:$H$1270,MATCH(B397,Historical!$B$7:$B$1301,0)))^(1/5)-1)*100)</f>
        <v>14.299261735823322</v>
      </c>
      <c r="V397" s="714" t="str">
        <f>IF(INDEX(Historical!$O$7:$O$1270,MATCH(B397,Historical!$B$7:$B$1301,0))=0,"n/a",((INDEX(Historical!$C$7:$C$1279,MATCH(B397,Historical!$B$7:$B$1301,0))/INDEX(Historical!$O$7:$O$1270,MATCH(B397,Historical!$B$7:$B$1301,0)))^(1/10)-1)*100)</f>
        <v>n/a</v>
      </c>
      <c r="W397" s="715" t="str">
        <f>IF(OR(U397&lt;=0,U397="n/a",V397&lt;=0,V397="n/a"),"n/a",U397/V397)</f>
        <v>n/a</v>
      </c>
      <c r="X397" s="716">
        <f>IF(OR(AJ397&lt;=0,AJ397="n/a",U397&lt;=0,U397="n/a"),"n/a",U397/AJ397)</f>
        <v>0.80786789467928377</v>
      </c>
      <c r="Y397" s="778"/>
      <c r="Z397" s="771">
        <f>IF(OR(AC397&lt;0.01,AC397="n/a"),"n/a",M397/AC397*100)</f>
        <v>10.801080108010801</v>
      </c>
      <c r="AA397" s="779">
        <f>IF(OR(AC397&lt;0.01,AC397="n/a"),"n/a",I397/AC397)</f>
        <v>13.621062106210623</v>
      </c>
      <c r="AB397" s="773">
        <v>12</v>
      </c>
      <c r="AC397" s="780">
        <v>11.11</v>
      </c>
      <c r="AD397" s="780">
        <v>6.27</v>
      </c>
      <c r="AE397" s="780">
        <v>0.28999999999999998</v>
      </c>
      <c r="AF397" s="780">
        <v>2.4500000000000002</v>
      </c>
      <c r="AG397" s="780">
        <v>18.8</v>
      </c>
      <c r="AH397" s="780">
        <v>13.8</v>
      </c>
      <c r="AI397" s="780">
        <v>42.47</v>
      </c>
      <c r="AJ397" s="780">
        <v>17.7</v>
      </c>
      <c r="AK397" s="780">
        <v>2.1999999999999997</v>
      </c>
      <c r="AL397" s="781">
        <v>3630</v>
      </c>
      <c r="AM397" s="782">
        <v>2.1999999999999997</v>
      </c>
      <c r="AN397" s="780">
        <v>2.42</v>
      </c>
      <c r="AO397" s="783">
        <f>IF(U397="n/a","n/a",IF(AA397&lt;0,"n/a",IF(AA397="n/a","n/a",J397+U397-AA397)))</f>
        <v>1.4711686377406323</v>
      </c>
      <c r="AP397" s="784">
        <f>IF(U397="n/a","n/a",J397+U397)</f>
        <v>15.092230743951255</v>
      </c>
      <c r="AQ397" s="785">
        <f>IF(OR(AC397&lt;0.01,AF397="n/a"),"n/a",(I397/SQRT(22.5*AC397*(I397/AF397))-1)*100)</f>
        <v>21.785972847115008</v>
      </c>
      <c r="AR397" s="663">
        <f>INDEX(Historical!$C$7:$C$1279,MATCH(B397,Historical!$B$7:$B$1301,0))*IF(AH397="n/a",1.03,IF(AH397&lt;0,1.01,IF(AH397&gt;10,1.1,(1+AH397/100))))</f>
        <v>1.3089999999999999</v>
      </c>
      <c r="AS397" s="779">
        <f>IF($AI397="n/a",1.03*AR397,IF($AI397&lt;0,1.01*AR397,IF($AI397&gt;10,1.1*AR397,(1+$AI397/100)*AR397)))</f>
        <v>1.4399</v>
      </c>
      <c r="AT397" s="779">
        <f>IF($AK397="n/a",1.03*AS397,IF($AK397&lt;0,1.01*AS397,IF($AK397&gt;10,1.1*AS397,(1+$AK397/100)*AS397)))</f>
        <v>1.4715777999999999</v>
      </c>
      <c r="AU397" s="779">
        <f>IF($AK397="n/a",1.03*AT397,IF($AK397&lt;0,1.01*AT397,IF($AK397&gt;10,1.1*AT397,(1+$AK397/100)*AT397)))</f>
        <v>1.5039525115999999</v>
      </c>
      <c r="AV397" s="779">
        <f>IF($AK397="n/a",1.03*AU397,IF($AK397&lt;0,1.01*AU397,IF($AK397&gt;10,1.1*AU397,(1+$AK397/100)*AU397)))</f>
        <v>1.5370394668551999</v>
      </c>
      <c r="AW397" s="771">
        <f>SUM(AR397:AV397)</f>
        <v>7.2614697784551989</v>
      </c>
      <c r="AX397" s="786">
        <f>AW397/I397*100</f>
        <v>4.7984337398104797</v>
      </c>
      <c r="AY397" s="949">
        <v>1.65</v>
      </c>
      <c r="AZ397" s="782">
        <v>171.49</v>
      </c>
      <c r="BA397" s="782">
        <v>-8.43</v>
      </c>
      <c r="BB397" s="782">
        <v>24.099999999999998</v>
      </c>
      <c r="BC397" s="782">
        <v>17.66</v>
      </c>
      <c r="BD397" s="922"/>
      <c r="BE397" s="635">
        <v>2010</v>
      </c>
      <c r="BF397" s="912">
        <f>IF(BE397&gt;2008,0,IF(BE397&gt;2001,1,IF(BE397&gt;1990,2,IF(BE397&gt;1980,3,IF(BE397&gt;1973,4,IF(BE397&gt;1970,5,IF(BE397&gt;1960,6,IF(BE397&gt;1958,7,IF(BE397&gt;1953,8,9)))))))))</f>
        <v>0</v>
      </c>
      <c r="BG397" s="838">
        <v>4.3999999999999995</v>
      </c>
    </row>
    <row r="398" spans="1:59" ht="11.25" customHeight="1" x14ac:dyDescent="0.2">
      <c r="A398" s="877" t="s">
        <v>265</v>
      </c>
      <c r="B398" s="889" t="s">
        <v>266</v>
      </c>
      <c r="C398" s="946" t="s">
        <v>128</v>
      </c>
      <c r="D398" s="946" t="s">
        <v>4333</v>
      </c>
      <c r="E398" s="746">
        <v>57</v>
      </c>
      <c r="F398" s="1185">
        <v>13</v>
      </c>
      <c r="G398" s="1185" t="s">
        <v>37</v>
      </c>
      <c r="H398" s="1185" t="s">
        <v>37</v>
      </c>
      <c r="I398" s="879">
        <v>154.99</v>
      </c>
      <c r="J398" s="663">
        <f>(M398/I398)*100</f>
        <v>1.8065681656881087</v>
      </c>
      <c r="K398" s="891">
        <v>0.7</v>
      </c>
      <c r="L398" s="901">
        <v>4</v>
      </c>
      <c r="M398" s="654">
        <f>K398*L398</f>
        <v>2.8</v>
      </c>
      <c r="N398" s="884" t="s">
        <v>151</v>
      </c>
      <c r="O398" s="747">
        <v>0.65</v>
      </c>
      <c r="P398" s="875">
        <v>43803</v>
      </c>
      <c r="Q398" s="875">
        <v>43829</v>
      </c>
      <c r="R398" s="654">
        <f>(K398-O398)/O398*100</f>
        <v>7.6923076923076819</v>
      </c>
      <c r="S398" s="714">
        <f>IF(INDEX(Historical!$D$7:$D$1277,MATCH(B398,Historical!$B$7:$B$1301,0))=0,"n/a",(INDEX(Historical!$C$7:$C$1279,MATCH(B398,Historical!$B$7:$B$1301,0))/INDEX(Historical!$D$7:$D$1277,MATCH(B398,Historical!$B$7:$B$1301,0))-1)*100)</f>
        <v>8.1632653061224367</v>
      </c>
      <c r="T398" s="714">
        <f>IF(INDEX(Historical!$F$7:$F$1270,MATCH(B398,Historical!$B$7:$B$1301,0))=0,"n/a",((INDEX(Historical!$C$7:$C$1279,MATCH(B398,Historical!$B$7:$B$1301,0))/INDEX(Historical!$F$7:$F$1270,MATCH(B398,Historical!$B$7:$B$1301,0)))^(1/3)-1)*100)</f>
        <v>8.9341387842532871</v>
      </c>
      <c r="U398" s="714">
        <f>IF(INDEX(Historical!$H$7:$H$1270,MATCH(B398,Historical!$B$7:$B$1301,0))=0,"n/a",((INDEX(Historical!$C$7:$C$1279,MATCH(B398,Historical!$B$7:$B$1301,0))/INDEX(Historical!$H$7:$H$1270,MATCH(B398,Historical!$B$7:$B$1301,0)))^(1/5)-1)*100)</f>
        <v>8.2842204447633137</v>
      </c>
      <c r="V398" s="714">
        <f>IF(INDEX(Historical!$O$7:$O$1270,MATCH(B398,Historical!$B$7:$B$1301,0))=0,"n/a",((INDEX(Historical!$C$7:$C$1279,MATCH(B398,Historical!$B$7:$B$1301,0))/INDEX(Historical!$O$7:$O$1270,MATCH(B398,Historical!$B$7:$B$1301,0)))^(1/10)-1)*100)</f>
        <v>8.659171412759914</v>
      </c>
      <c r="W398" s="715">
        <f>IF(OR(U398&lt;=0,U398="n/a",V398&lt;=0,V398="n/a"),"n/a",U398/V398)</f>
        <v>0.95669897844450991</v>
      </c>
      <c r="X398" s="716">
        <f>IF(OR(AJ398&lt;=0,AJ398="n/a",U398&lt;=0,U398="n/a"),"n/a",U398/AJ398)</f>
        <v>1.0227432647855943</v>
      </c>
      <c r="Y398" s="677"/>
      <c r="Z398" s="663">
        <f>IF(OR(AC398&lt;0.01,AC398="n/a"),"n/a",M398/AC398*100)</f>
        <v>55.226824457593679</v>
      </c>
      <c r="AA398" s="900">
        <f>IF(OR(AC398&lt;0.01,AC398="n/a"),"n/a",I398/AC398)</f>
        <v>30.57001972386588</v>
      </c>
      <c r="AB398" s="901">
        <v>6</v>
      </c>
      <c r="AC398" s="879">
        <v>5.07</v>
      </c>
      <c r="AD398" s="879">
        <v>9.98</v>
      </c>
      <c r="AE398" s="879">
        <v>3.22</v>
      </c>
      <c r="AF398" s="879">
        <v>5.39</v>
      </c>
      <c r="AG398" s="879">
        <v>19.5</v>
      </c>
      <c r="AH398" s="879">
        <v>19.400000000000002</v>
      </c>
      <c r="AI398" s="879">
        <v>5.58</v>
      </c>
      <c r="AJ398" s="879">
        <v>8.1</v>
      </c>
      <c r="AK398" s="879">
        <v>3</v>
      </c>
      <c r="AL398" s="892">
        <v>4310</v>
      </c>
      <c r="AM398" s="886">
        <v>1.2</v>
      </c>
      <c r="AN398" s="879">
        <v>0</v>
      </c>
      <c r="AO398" s="753">
        <f>IF(U398="n/a","n/a",IF(AA398&lt;0,"n/a",IF(AA398="n/a","n/a",J398+U398-AA398)))</f>
        <v>-20.479231113414457</v>
      </c>
      <c r="AP398" s="754">
        <f>IF(U398="n/a","n/a",J398+U398)</f>
        <v>10.090788610451423</v>
      </c>
      <c r="AQ398" s="902">
        <f>IF(OR(AC398&lt;0.01,AF398="n/a"),"n/a",(I398/SQRT(22.5*AC398*(I398/AF398))-1)*100)</f>
        <v>170.61445006309222</v>
      </c>
      <c r="AR398" s="663">
        <f>INDEX(Historical!$C$7:$C$1279,MATCH(B398,Historical!$B$7:$B$1301,0))*IF(AH398="n/a",1.03,IF(AH398&lt;0,1.01,IF(AH398&gt;10,1.1,(1+AH398/100))))</f>
        <v>2.915</v>
      </c>
      <c r="AS398" s="900">
        <f>IF($AI398="n/a",1.03*AR398,IF($AI398&lt;0,1.01*AR398,IF($AI398&gt;10,1.1*AR398,(1+$AI398/100)*AR398)))</f>
        <v>3.0776570000000003</v>
      </c>
      <c r="AT398" s="900">
        <f>IF($AK398="n/a",1.03*AS398,IF($AK398&lt;0,1.01*AS398,IF($AK398&gt;10,1.1*AS398,(1+$AK398/100)*AS398)))</f>
        <v>3.1699867100000003</v>
      </c>
      <c r="AU398" s="900">
        <f>IF($AK398="n/a",1.03*AT398,IF($AK398&lt;0,1.01*AT398,IF($AK398&gt;10,1.1*AT398,(1+$AK398/100)*AT398)))</f>
        <v>3.2650863113000006</v>
      </c>
      <c r="AV398" s="900">
        <f>IF($AK398="n/a",1.03*AU398,IF($AK398&lt;0,1.01*AU398,IF($AK398&gt;10,1.1*AU398,(1+$AK398/100)*AU398)))</f>
        <v>3.3630389006390007</v>
      </c>
      <c r="AW398" s="663">
        <f>SUM(AR398:AV398)</f>
        <v>15.790768921939003</v>
      </c>
      <c r="AX398" s="761">
        <f>AW398/I398*100</f>
        <v>10.188250159325763</v>
      </c>
      <c r="AY398" s="948">
        <v>0.24</v>
      </c>
      <c r="AZ398" s="886">
        <v>35.299999999999997</v>
      </c>
      <c r="BA398" s="886">
        <v>-7.86</v>
      </c>
      <c r="BB398" s="886">
        <v>4.37</v>
      </c>
      <c r="BC398" s="886">
        <v>4.12</v>
      </c>
      <c r="BE398" s="635">
        <v>1964</v>
      </c>
      <c r="BF398" s="912">
        <f>IF(BE398&gt;2008,0,IF(BE398&gt;2001,1,IF(BE398&gt;1990,2,IF(BE398&gt;1980,3,IF(BE398&gt;1973,4,IF(BE398&gt;1970,5,IF(BE398&gt;1960,6,IF(BE398&gt;1958,7,IF(BE398&gt;1953,8,9)))))))))</f>
        <v>6</v>
      </c>
      <c r="BG398" s="896">
        <v>15.299999999999999</v>
      </c>
    </row>
    <row r="399" spans="1:59" ht="11.25" customHeight="1" x14ac:dyDescent="0.2">
      <c r="A399" s="156" t="s">
        <v>3989</v>
      </c>
      <c r="B399" s="607" t="s">
        <v>3990</v>
      </c>
      <c r="C399" s="946" t="s">
        <v>4325</v>
      </c>
      <c r="D399" s="946" t="s">
        <v>4326</v>
      </c>
      <c r="E399" s="746">
        <v>6</v>
      </c>
      <c r="F399" s="1185">
        <v>734</v>
      </c>
      <c r="G399" s="1185" t="s">
        <v>106</v>
      </c>
      <c r="H399" s="1185" t="s">
        <v>106</v>
      </c>
      <c r="I399" s="888">
        <v>15.86</v>
      </c>
      <c r="J399" s="663">
        <f>(M399/I399)*100</f>
        <v>3.3820933165195459</v>
      </c>
      <c r="K399" s="891">
        <v>4.4699999999999997E-2</v>
      </c>
      <c r="L399" s="901">
        <v>12</v>
      </c>
      <c r="M399" s="654">
        <f>K399*L399</f>
        <v>0.53639999999999999</v>
      </c>
      <c r="N399" s="884" t="s">
        <v>719</v>
      </c>
      <c r="O399" s="747">
        <v>4.4650000000000002E-2</v>
      </c>
      <c r="P399" s="875">
        <v>44000</v>
      </c>
      <c r="Q399" s="875">
        <v>44012</v>
      </c>
      <c r="R399" s="654">
        <f>(K399-O399)/O399*100</f>
        <v>0.11198208286672898</v>
      </c>
      <c r="S399" s="714">
        <f>IF(INDEX(Historical!$D$7:$D$1277,MATCH(B399,Historical!$B$7:$B$1301,0))=0,"n/a",(INDEX(Historical!$C$7:$C$1279,MATCH(B399,Historical!$B$7:$B$1301,0))/INDEX(Historical!$D$7:$D$1277,MATCH(B399,Historical!$B$7:$B$1301,0))-1)*100)</f>
        <v>0.45121263395373479</v>
      </c>
      <c r="T399" s="714">
        <f>IF(INDEX(Historical!$F$7:$F$1270,MATCH(B399,Historical!$B$7:$B$1301,0))=0,"n/a",((INDEX(Historical!$C$7:$C$1279,MATCH(B399,Historical!$B$7:$B$1301,0))/INDEX(Historical!$F$7:$F$1270,MATCH(B399,Historical!$B$7:$B$1301,0)))^(1/3)-1)*100)</f>
        <v>2.5586468260214934</v>
      </c>
      <c r="U399" s="714">
        <f>IF(INDEX(Historical!$H$7:$H$1270,MATCH(B399,Historical!$B$7:$B$1301,0))=0,"n/a",((INDEX(Historical!$C$7:$C$1279,MATCH(B399,Historical!$B$7:$B$1301,0))/INDEX(Historical!$H$7:$H$1270,MATCH(B399,Historical!$B$7:$B$1301,0)))^(1/5)-1)*100)</f>
        <v>8.2172602588328925</v>
      </c>
      <c r="V399" s="714" t="str">
        <f>IF(INDEX(Historical!$O$7:$O$1270,MATCH(B399,Historical!$B$7:$B$1301,0))=0,"n/a",((INDEX(Historical!$C$7:$C$1279,MATCH(B399,Historical!$B$7:$B$1301,0))/INDEX(Historical!$O$7:$O$1270,MATCH(B399,Historical!$B$7:$B$1301,0)))^(1/10)-1)*100)</f>
        <v>n/a</v>
      </c>
      <c r="W399" s="715" t="str">
        <f>IF(OR(U399&lt;=0,U399="n/a",V399&lt;=0,V399="n/a"),"n/a",U399/V399)</f>
        <v>n/a</v>
      </c>
      <c r="X399" s="716" t="str">
        <f>IF(OR(AJ399&lt;=0,AJ399="n/a",U399&lt;=0,U399="n/a"),"n/a",U399/AJ399)</f>
        <v>n/a</v>
      </c>
      <c r="Y399" s="890"/>
      <c r="Z399" s="663" t="str">
        <f>IF(OR(AC399&lt;0.01,AC399="n/a"),"n/a",M399/AC399*100)</f>
        <v>n/a</v>
      </c>
      <c r="AA399" s="900" t="str">
        <f>IF(OR(AC399&lt;0.01,AC399="n/a"),"n/a",I399/AC399)</f>
        <v>n/a</v>
      </c>
      <c r="AB399" s="901">
        <v>12</v>
      </c>
      <c r="AC399" s="879">
        <v>-0.06</v>
      </c>
      <c r="AD399" s="879" t="s">
        <v>136</v>
      </c>
      <c r="AE399" s="879">
        <v>7</v>
      </c>
      <c r="AF399" s="879">
        <v>1.0900000000000001</v>
      </c>
      <c r="AG399" s="879">
        <v>-0.4</v>
      </c>
      <c r="AH399" s="879">
        <v>-187.79999999999998</v>
      </c>
      <c r="AI399" s="879">
        <v>-109.1</v>
      </c>
      <c r="AJ399" s="879">
        <v>-47.5</v>
      </c>
      <c r="AK399" s="879">
        <v>10</v>
      </c>
      <c r="AL399" s="892">
        <v>336.69</v>
      </c>
      <c r="AM399" s="886">
        <v>0.1</v>
      </c>
      <c r="AN399" s="879">
        <v>1.65</v>
      </c>
      <c r="AO399" s="753" t="str">
        <f>IF(U399="n/a","n/a",IF(AA399&lt;0,"n/a",IF(AA399="n/a","n/a",J399+U399-AA399)))</f>
        <v>n/a</v>
      </c>
      <c r="AP399" s="754">
        <f>IF(U399="n/a","n/a",J399+U399)</f>
        <v>11.599353575352438</v>
      </c>
      <c r="AQ399" s="902" t="str">
        <f>IF(OR(AC399&lt;0.01,AF399="n/a"),"n/a",(I399/SQRT(22.5*AC399*(I399/AF399))-1)*100)</f>
        <v>n/a</v>
      </c>
      <c r="AR399" s="663">
        <f>INDEX(Historical!$C$7:$C$1279,MATCH(B399,Historical!$B$7:$B$1301,0))*IF(AH399="n/a",1.03,IF(AH399&lt;0,1.01,IF(AH399&gt;10,1.1,(1+AH399/100))))</f>
        <v>0.53964299999999998</v>
      </c>
      <c r="AS399" s="900">
        <f>IF($AI399="n/a",1.03*AR399,IF($AI399&lt;0,1.01*AR399,IF($AI399&gt;10,1.1*AR399,(1+$AI399/100)*AR399)))</f>
        <v>0.54503942999999999</v>
      </c>
      <c r="AT399" s="900">
        <f>IF($AK399="n/a",1.03*AS399,IF($AK399&lt;0,1.01*AS399,IF($AK399&gt;10,1.1*AS399,(1+$AK399/100)*AS399)))</f>
        <v>0.59954337300000005</v>
      </c>
      <c r="AU399" s="900">
        <f>IF($AK399="n/a",1.03*AT399,IF($AK399&lt;0,1.01*AT399,IF($AK399&gt;10,1.1*AT399,(1+$AK399/100)*AT399)))</f>
        <v>0.65949771030000015</v>
      </c>
      <c r="AV399" s="900">
        <f>IF($AK399="n/a",1.03*AU399,IF($AK399&lt;0,1.01*AU399,IF($AK399&gt;10,1.1*AU399,(1+$AK399/100)*AU399)))</f>
        <v>0.72544748133000025</v>
      </c>
      <c r="AW399" s="663">
        <f>SUM(AR399:AV399)</f>
        <v>3.0691709946300003</v>
      </c>
      <c r="AX399" s="761">
        <f>AW399/I399*100</f>
        <v>19.351645615573773</v>
      </c>
      <c r="AY399" s="948">
        <v>0.76</v>
      </c>
      <c r="AZ399" s="886">
        <v>65.039999999999992</v>
      </c>
      <c r="BA399" s="886">
        <v>-2.4</v>
      </c>
      <c r="BB399" s="886">
        <v>10.050000000000001</v>
      </c>
      <c r="BC399" s="886">
        <v>22.25</v>
      </c>
      <c r="BE399" s="635">
        <v>2015</v>
      </c>
      <c r="BF399" s="912">
        <f>IF(BE399&gt;2008,0,IF(BE399&gt;2001,1,IF(BE399&gt;1990,2,IF(BE399&gt;1980,3,IF(BE399&gt;1973,4,IF(BE399&gt;1970,5,IF(BE399&gt;1960,6,IF(BE399&gt;1958,7,IF(BE399&gt;1953,8,9)))))))))</f>
        <v>0</v>
      </c>
      <c r="BG399" s="896">
        <v>-0.1</v>
      </c>
    </row>
    <row r="400" spans="1:59" ht="11.25" customHeight="1" x14ac:dyDescent="0.2">
      <c r="A400" s="877" t="s">
        <v>653</v>
      </c>
      <c r="B400" s="889" t="s">
        <v>654</v>
      </c>
      <c r="C400" s="1108" t="s">
        <v>108</v>
      </c>
      <c r="D400" s="1108" t="s">
        <v>4345</v>
      </c>
      <c r="E400" s="746">
        <v>17</v>
      </c>
      <c r="F400" s="1185">
        <v>196</v>
      </c>
      <c r="G400" s="1182" t="s">
        <v>106</v>
      </c>
      <c r="H400" s="1182" t="s">
        <v>106</v>
      </c>
      <c r="I400" s="888">
        <v>24.71</v>
      </c>
      <c r="J400" s="663">
        <f>(M400/I400)*100</f>
        <v>3.2375556454876566</v>
      </c>
      <c r="K400" s="891">
        <v>0.2</v>
      </c>
      <c r="L400" s="901">
        <v>4</v>
      </c>
      <c r="M400" s="654">
        <f>K400*L400</f>
        <v>0.8</v>
      </c>
      <c r="N400" s="884" t="s">
        <v>427</v>
      </c>
      <c r="O400" s="749">
        <v>0.19047619047619047</v>
      </c>
      <c r="P400" s="880">
        <v>43515</v>
      </c>
      <c r="Q400" s="880">
        <v>43530</v>
      </c>
      <c r="R400" s="654">
        <f>(K400-O400)/O400*100</f>
        <v>5.0000000000000115</v>
      </c>
      <c r="S400" s="714">
        <f>IF(INDEX(Historical!$D$7:$D$1277,MATCH(B400,Historical!$B$7:$B$1301,0))=0,"n/a",(INDEX(Historical!$C$7:$C$1279,MATCH(B400,Historical!$B$7:$B$1301,0))/INDEX(Historical!$D$7:$D$1277,MATCH(B400,Historical!$B$7:$B$1301,0))-1)*100)</f>
        <v>0</v>
      </c>
      <c r="T400" s="714">
        <f>IF(INDEX(Historical!$F$7:$F$1270,MATCH(B400,Historical!$B$7:$B$1301,0))=0,"n/a",((INDEX(Historical!$C$7:$C$1279,MATCH(B400,Historical!$B$7:$B$1301,0))/INDEX(Historical!$F$7:$F$1270,MATCH(B400,Historical!$B$7:$B$1301,0)))^(1/3)-1)*100)</f>
        <v>3.3061554146506911</v>
      </c>
      <c r="U400" s="714">
        <f>IF(INDEX(Historical!$H$7:$H$1270,MATCH(B400,Historical!$B$7:$B$1301,0))=0,"n/a",((INDEX(Historical!$C$7:$C$1279,MATCH(B400,Historical!$B$7:$B$1301,0))/INDEX(Historical!$H$7:$H$1270,MATCH(B400,Historical!$B$7:$B$1301,0)))^(1/5)-1)*100)</f>
        <v>5.0525788946643724</v>
      </c>
      <c r="V400" s="714">
        <f>IF(INDEX(Historical!$O$7:$O$1270,MATCH(B400,Historical!$B$7:$B$1301,0))=0,"n/a",((INDEX(Historical!$C$7:$C$1279,MATCH(B400,Historical!$B$7:$B$1301,0))/INDEX(Historical!$O$7:$O$1270,MATCH(B400,Historical!$B$7:$B$1301,0)))^(1/10)-1)*100)</f>
        <v>5.026284155491556</v>
      </c>
      <c r="W400" s="715">
        <f>IF(OR(U400&lt;=0,U400="n/a",V400&lt;=0,V400="n/a"),"n/a",U400/V400)</f>
        <v>1.0052314470012778</v>
      </c>
      <c r="X400" s="716">
        <f>IF(OR(AJ400&lt;=0,AJ400="n/a",U400&lt;=0,U400="n/a"),"n/a",U400/AJ400)</f>
        <v>1.1483133851509939</v>
      </c>
      <c r="Y400" s="681" t="s">
        <v>438</v>
      </c>
      <c r="Z400" s="663">
        <f>IF(OR(AC400&lt;0.01,AC400="n/a"),"n/a",M400/AC400*100)</f>
        <v>31.128404669260707</v>
      </c>
      <c r="AA400" s="900">
        <f>IF(OR(AC400&lt;0.01,AC400="n/a"),"n/a",I400/AC400)</f>
        <v>9.6147859922179002</v>
      </c>
      <c r="AB400" s="901">
        <v>12</v>
      </c>
      <c r="AC400" s="879">
        <v>2.57</v>
      </c>
      <c r="AD400" s="879" t="s">
        <v>136</v>
      </c>
      <c r="AE400" s="879">
        <v>3.2</v>
      </c>
      <c r="AF400" s="879">
        <v>1</v>
      </c>
      <c r="AG400" s="879">
        <v>11.1</v>
      </c>
      <c r="AH400" s="879">
        <v>0.89999999999999991</v>
      </c>
      <c r="AI400" s="879" t="s">
        <v>136</v>
      </c>
      <c r="AJ400" s="879">
        <v>4.3999999999999995</v>
      </c>
      <c r="AK400" s="879" t="s">
        <v>136</v>
      </c>
      <c r="AL400" s="892">
        <v>119.88</v>
      </c>
      <c r="AM400" s="886">
        <v>5.4</v>
      </c>
      <c r="AN400" s="879">
        <v>0.28000000000000003</v>
      </c>
      <c r="AO400" s="753">
        <f>IF(U400="n/a","n/a",IF(AA400&lt;0,"n/a",IF(AA400="n/a","n/a",J400+U400-AA400)))</f>
        <v>-1.3246514520658721</v>
      </c>
      <c r="AP400" s="754">
        <f>IF(U400="n/a","n/a",J400+U400)</f>
        <v>8.2901345401520281</v>
      </c>
      <c r="AQ400" s="902">
        <f>IF(OR(AC400&lt;0.01,AF400="n/a"),"n/a",(I400/SQRT(22.5*AC400*(I400/AF400))-1)*100)</f>
        <v>-34.629989913083911</v>
      </c>
      <c r="AR400" s="663">
        <f>INDEX(Historical!$C$7:$C$1279,MATCH(B400,Historical!$B$7:$B$1301,0))*IF(AH400="n/a",1.03,IF(AH400&lt;0,1.01,IF(AH400&gt;10,1.1,(1+AH400/100))))</f>
        <v>0.80719999999999992</v>
      </c>
      <c r="AS400" s="900">
        <f>IF($AI400="n/a",1.03*AR400,IF($AI400&lt;0,1.01*AR400,IF($AI400&gt;10,1.1*AR400,(1+$AI400/100)*AR400)))</f>
        <v>0.83141599999999993</v>
      </c>
      <c r="AT400" s="900">
        <f>IF($AK400="n/a",1.03*AS400,IF($AK400&lt;0,1.01*AS400,IF($AK400&gt;10,1.1*AS400,(1+$AK400/100)*AS400)))</f>
        <v>0.85635847999999992</v>
      </c>
      <c r="AU400" s="900">
        <f>IF($AK400="n/a",1.03*AT400,IF($AK400&lt;0,1.01*AT400,IF($AK400&gt;10,1.1*AT400,(1+$AK400/100)*AT400)))</f>
        <v>0.88204923439999994</v>
      </c>
      <c r="AV400" s="900">
        <f>IF($AK400="n/a",1.03*AU400,IF($AK400&lt;0,1.01*AU400,IF($AK400&gt;10,1.1*AU400,(1+$AK400/100)*AU400)))</f>
        <v>0.90851071143199991</v>
      </c>
      <c r="AW400" s="663">
        <f>SUM(AR400:AV400)</f>
        <v>4.2855344258320001</v>
      </c>
      <c r="AX400" s="761">
        <f>AW400/I400*100</f>
        <v>17.343320217855119</v>
      </c>
      <c r="AY400" s="948">
        <v>0.63</v>
      </c>
      <c r="AZ400" s="886">
        <v>65.28</v>
      </c>
      <c r="BA400" s="886">
        <v>-11.05</v>
      </c>
      <c r="BB400" s="886">
        <v>2.78</v>
      </c>
      <c r="BC400" s="886">
        <v>7.24</v>
      </c>
      <c r="BE400" s="635">
        <v>2002</v>
      </c>
      <c r="BF400" s="912">
        <f>IF(BE400&gt;2008,0,IF(BE400&gt;2001,1,IF(BE400&gt;1990,2,IF(BE400&gt;1980,3,IF(BE400&gt;1973,4,IF(BE400&gt;1970,5,IF(BE400&gt;1960,6,IF(BE400&gt;1958,7,IF(BE400&gt;1953,8,9)))))))))</f>
        <v>1</v>
      </c>
      <c r="BG400" s="896">
        <v>1.2</v>
      </c>
    </row>
    <row r="401" spans="1:59" ht="11.25" customHeight="1" x14ac:dyDescent="0.2">
      <c r="A401" s="885" t="s">
        <v>657</v>
      </c>
      <c r="B401" s="889" t="s">
        <v>658</v>
      </c>
      <c r="C401" s="946" t="s">
        <v>108</v>
      </c>
      <c r="D401" s="946" t="s">
        <v>4341</v>
      </c>
      <c r="E401" s="746">
        <v>12</v>
      </c>
      <c r="F401" s="1185">
        <v>283</v>
      </c>
      <c r="G401" s="1199" t="s">
        <v>106</v>
      </c>
      <c r="H401" s="1199" t="s">
        <v>106</v>
      </c>
      <c r="I401" s="888">
        <v>28.63</v>
      </c>
      <c r="J401" s="663">
        <f>(M401/I401)*100</f>
        <v>6.5665385958784492</v>
      </c>
      <c r="K401" s="891">
        <v>0.47</v>
      </c>
      <c r="L401" s="901">
        <v>4</v>
      </c>
      <c r="M401" s="654">
        <f>K401*L401</f>
        <v>1.88</v>
      </c>
      <c r="N401" s="884" t="s">
        <v>236</v>
      </c>
      <c r="O401" s="747">
        <v>0.44</v>
      </c>
      <c r="P401" s="880">
        <v>43588</v>
      </c>
      <c r="Q401" s="880">
        <v>43602</v>
      </c>
      <c r="R401" s="654">
        <f>(K401-O401)/O401*100</f>
        <v>6.8181818181818121</v>
      </c>
      <c r="S401" s="714">
        <f>IF(INDEX(Historical!$D$7:$D$1277,MATCH(B401,Historical!$B$7:$B$1301,0))=0,"n/a",(INDEX(Historical!$C$7:$C$1279,MATCH(B401,Historical!$B$7:$B$1301,0))/INDEX(Historical!$D$7:$D$1277,MATCH(B401,Historical!$B$7:$B$1301,0))-1)*100)</f>
        <v>6.9364161849710948</v>
      </c>
      <c r="T401" s="714">
        <f>IF(INDEX(Historical!$F$7:$F$1270,MATCH(B401,Historical!$B$7:$B$1301,0))=0,"n/a",((INDEX(Historical!$C$7:$C$1279,MATCH(B401,Historical!$B$7:$B$1301,0))/INDEX(Historical!$F$7:$F$1270,MATCH(B401,Historical!$B$7:$B$1301,0)))^(1/3)-1)*100)</f>
        <v>7.4802051385038482</v>
      </c>
      <c r="U401" s="714">
        <f>IF(INDEX(Historical!$H$7:$H$1270,MATCH(B401,Historical!$B$7:$B$1301,0))=0,"n/a",((INDEX(Historical!$C$7:$C$1279,MATCH(B401,Historical!$B$7:$B$1301,0))/INDEX(Historical!$H$7:$H$1270,MATCH(B401,Historical!$B$7:$B$1301,0)))^(1/5)-1)*100)</f>
        <v>9.043076613444212</v>
      </c>
      <c r="V401" s="714">
        <f>IF(INDEX(Historical!$O$7:$O$1270,MATCH(B401,Historical!$B$7:$B$1301,0))=0,"n/a",((INDEX(Historical!$C$7:$C$1279,MATCH(B401,Historical!$B$7:$B$1301,0))/INDEX(Historical!$O$7:$O$1270,MATCH(B401,Historical!$B$7:$B$1301,0)))^(1/10)-1)*100)</f>
        <v>15.184998625644308</v>
      </c>
      <c r="W401" s="715">
        <f>IF(OR(U401&lt;=0,U401="n/a",V401&lt;=0,V401="n/a"),"n/a",U401/V401)</f>
        <v>0.59552699584525048</v>
      </c>
      <c r="X401" s="716" t="str">
        <f>IF(OR(AJ401&lt;=0,AJ401="n/a",U401&lt;=0,U401="n/a"),"n/a",U401/AJ401)</f>
        <v>n/a</v>
      </c>
      <c r="Y401" s="890" t="s">
        <v>474</v>
      </c>
      <c r="Z401" s="663">
        <f>IF(OR(AC401&lt;0.01,AC401="n/a"),"n/a",M401/AC401*100)</f>
        <v>84.684684684684669</v>
      </c>
      <c r="AA401" s="900">
        <f>IF(OR(AC401&lt;0.01,AC401="n/a"),"n/a",I401/AC401)</f>
        <v>12.896396396396394</v>
      </c>
      <c r="AB401" s="901">
        <v>12</v>
      </c>
      <c r="AC401" s="879">
        <v>2.2200000000000002</v>
      </c>
      <c r="AD401" s="879" t="s">
        <v>136</v>
      </c>
      <c r="AE401" s="879">
        <v>1.18</v>
      </c>
      <c r="AF401" s="879">
        <v>6.08</v>
      </c>
      <c r="AG401" s="881">
        <v>43.4</v>
      </c>
      <c r="AH401" s="879">
        <v>-39.200000000000003</v>
      </c>
      <c r="AI401" s="879">
        <v>67.91</v>
      </c>
      <c r="AJ401" s="879">
        <v>-5</v>
      </c>
      <c r="AK401" s="879">
        <v>-0.36</v>
      </c>
      <c r="AL401" s="892">
        <v>3020</v>
      </c>
      <c r="AM401" s="886">
        <v>1.3</v>
      </c>
      <c r="AN401" s="879">
        <v>3.48</v>
      </c>
      <c r="AO401" s="753">
        <f>IF(U401="n/a","n/a",IF(AA401&lt;0,"n/a",IF(AA401="n/a","n/a",J401+U401-AA401)))</f>
        <v>2.713218812926268</v>
      </c>
      <c r="AP401" s="754">
        <f>IF(U401="n/a","n/a",J401+U401)</f>
        <v>15.609615209322662</v>
      </c>
      <c r="AQ401" s="902">
        <f>IF(OR(AC401&lt;0.01,AF401="n/a"),"n/a",(I401/SQRT(22.5*AC401*(I401/AF401))-1)*100)</f>
        <v>86.678678292216674</v>
      </c>
      <c r="AR401" s="663">
        <f>INDEX(Historical!$C$7:$C$1279,MATCH(B401,Historical!$B$7:$B$1301,0))*IF(AH401="n/a",1.03,IF(AH401&lt;0,1.01,IF(AH401&gt;10,1.1,(1+AH401/100))))</f>
        <v>1.8685</v>
      </c>
      <c r="AS401" s="900">
        <f>IF($AI401="n/a",1.03*AR401,IF($AI401&lt;0,1.01*AR401,IF($AI401&gt;10,1.1*AR401,(1+$AI401/100)*AR401)))</f>
        <v>2.0553500000000002</v>
      </c>
      <c r="AT401" s="900">
        <f>IF($AK401="n/a",1.03*AS401,IF($AK401&lt;0,1.01*AS401,IF($AK401&gt;10,1.1*AS401,(1+$AK401/100)*AS401)))</f>
        <v>2.0759035000000003</v>
      </c>
      <c r="AU401" s="900">
        <f>IF($AK401="n/a",1.03*AT401,IF($AK401&lt;0,1.01*AT401,IF($AK401&gt;10,1.1*AT401,(1+$AK401/100)*AT401)))</f>
        <v>2.0966625350000005</v>
      </c>
      <c r="AV401" s="900">
        <f>IF($AK401="n/a",1.03*AU401,IF($AK401&lt;0,1.01*AU401,IF($AK401&gt;10,1.1*AU401,(1+$AK401/100)*AU401)))</f>
        <v>2.1176291603500004</v>
      </c>
      <c r="AW401" s="663">
        <f>SUM(AR401:AV401)</f>
        <v>10.214045195350002</v>
      </c>
      <c r="AX401" s="761">
        <f>AW401/I401*100</f>
        <v>35.676022337932245</v>
      </c>
      <c r="AY401" s="948">
        <v>1.77</v>
      </c>
      <c r="AZ401" s="886">
        <v>36.720000000000006</v>
      </c>
      <c r="BA401" s="886">
        <v>-36.309999999999995</v>
      </c>
      <c r="BB401" s="886">
        <v>3.9699999999999998</v>
      </c>
      <c r="BC401" s="886">
        <v>-16.03</v>
      </c>
      <c r="BE401" s="635">
        <v>2008</v>
      </c>
      <c r="BF401" s="912">
        <f>IF(BE401&gt;2008,0,IF(BE401&gt;2001,1,IF(BE401&gt;1990,2,IF(BE401&gt;1980,3,IF(BE401&gt;1973,4,IF(BE401&gt;1970,5,IF(BE401&gt;1960,6,IF(BE401&gt;1958,7,IF(BE401&gt;1953,8,9)))))))))</f>
        <v>1</v>
      </c>
      <c r="BG401" s="896">
        <v>4.5999999999999996</v>
      </c>
    </row>
    <row r="402" spans="1:59" ht="11.25" customHeight="1" x14ac:dyDescent="0.2">
      <c r="A402" s="877" t="s">
        <v>1387</v>
      </c>
      <c r="B402" s="889" t="s">
        <v>1388</v>
      </c>
      <c r="C402" s="946" t="s">
        <v>108</v>
      </c>
      <c r="D402" s="946" t="s">
        <v>4345</v>
      </c>
      <c r="E402" s="746">
        <v>9</v>
      </c>
      <c r="F402" s="1185">
        <v>425</v>
      </c>
      <c r="G402" s="1199" t="s">
        <v>37</v>
      </c>
      <c r="H402" s="1199" t="s">
        <v>37</v>
      </c>
      <c r="I402" s="888">
        <v>11.43</v>
      </c>
      <c r="J402" s="663">
        <f>(M402/I402)*100</f>
        <v>4.3744531933508313</v>
      </c>
      <c r="K402" s="891">
        <v>0.125</v>
      </c>
      <c r="L402" s="901">
        <v>4</v>
      </c>
      <c r="M402" s="654">
        <f>K402*L402</f>
        <v>0.5</v>
      </c>
      <c r="N402" s="884" t="s">
        <v>107</v>
      </c>
      <c r="O402" s="747">
        <v>0.115</v>
      </c>
      <c r="P402" s="880">
        <v>43593</v>
      </c>
      <c r="Q402" s="880">
        <v>43602</v>
      </c>
      <c r="R402" s="654">
        <f>(K402-O402)/O402*100</f>
        <v>8.6956521739130395</v>
      </c>
      <c r="S402" s="714">
        <f>IF(INDEX(Historical!$D$7:$D$1277,MATCH(B402,Historical!$B$7:$B$1301,0))=0,"n/a",(INDEX(Historical!$C$7:$C$1279,MATCH(B402,Historical!$B$7:$B$1301,0))/INDEX(Historical!$D$7:$D$1277,MATCH(B402,Historical!$B$7:$B$1301,0))-1)*100)</f>
        <v>10.1123595505618</v>
      </c>
      <c r="T402" s="714">
        <f>IF(INDEX(Historical!$F$7:$F$1270,MATCH(B402,Historical!$B$7:$B$1301,0))=0,"n/a",((INDEX(Historical!$C$7:$C$1279,MATCH(B402,Historical!$B$7:$B$1301,0))/INDEX(Historical!$F$7:$F$1270,MATCH(B402,Historical!$B$7:$B$1301,0)))^(1/3)-1)*100)</f>
        <v>9.8157887721507677</v>
      </c>
      <c r="U402" s="714">
        <f>IF(INDEX(Historical!$H$7:$H$1270,MATCH(B402,Historical!$B$7:$B$1301,0))=0,"n/a",((INDEX(Historical!$C$7:$C$1279,MATCH(B402,Historical!$B$7:$B$1301,0))/INDEX(Historical!$H$7:$H$1270,MATCH(B402,Historical!$B$7:$B$1301,0)))^(1/5)-1)*100)</f>
        <v>10.84272762737859</v>
      </c>
      <c r="V402" s="714">
        <f>IF(INDEX(Historical!$O$7:$O$1270,MATCH(B402,Historical!$B$7:$B$1301,0))=0,"n/a",((INDEX(Historical!$C$7:$C$1279,MATCH(B402,Historical!$B$7:$B$1301,0))/INDEX(Historical!$O$7:$O$1270,MATCH(B402,Historical!$B$7:$B$1301,0)))^(1/10)-1)*100)</f>
        <v>6.5776555439444939</v>
      </c>
      <c r="W402" s="715">
        <f>IF(OR(U402&lt;=0,U402="n/a",V402&lt;=0,V402="n/a"),"n/a",U402/V402)</f>
        <v>1.6484182783576433</v>
      </c>
      <c r="X402" s="716">
        <f>IF(OR(AJ402&lt;=0,AJ402="n/a",U402&lt;=0,U402="n/a"),"n/a",U402/AJ402)</f>
        <v>0.97682230877284593</v>
      </c>
      <c r="Y402" s="673"/>
      <c r="Z402" s="663">
        <f>IF(OR(AC402&lt;0.01,AC402="n/a"),"n/a",M402/AC402*100)</f>
        <v>37.878787878787875</v>
      </c>
      <c r="AA402" s="900">
        <f>IF(OR(AC402&lt;0.01,AC402="n/a"),"n/a",I402/AC402)</f>
        <v>8.6590909090909083</v>
      </c>
      <c r="AB402" s="901">
        <v>12</v>
      </c>
      <c r="AC402" s="879">
        <v>1.32</v>
      </c>
      <c r="AD402" s="879">
        <v>0.93</v>
      </c>
      <c r="AE402" s="879">
        <v>2.23</v>
      </c>
      <c r="AF402" s="879">
        <v>0.76</v>
      </c>
      <c r="AG402" s="879">
        <v>9.3000000000000007</v>
      </c>
      <c r="AH402" s="879">
        <v>5.2</v>
      </c>
      <c r="AI402" s="879">
        <v>0.61</v>
      </c>
      <c r="AJ402" s="879">
        <v>11.1</v>
      </c>
      <c r="AK402" s="879">
        <v>9</v>
      </c>
      <c r="AL402" s="892">
        <v>573.54</v>
      </c>
      <c r="AM402" s="886">
        <v>3.1</v>
      </c>
      <c r="AN402" s="879">
        <v>0.16</v>
      </c>
      <c r="AO402" s="753">
        <f>IF(U402="n/a","n/a",IF(AA402&lt;0,"n/a",IF(AA402="n/a","n/a",J402+U402-AA402)))</f>
        <v>6.558089911638513</v>
      </c>
      <c r="AP402" s="754">
        <f>IF(U402="n/a","n/a",J402+U402)</f>
        <v>15.217180820729421</v>
      </c>
      <c r="AQ402" s="902">
        <f>IF(OR(AC402&lt;0.01,AF402="n/a"),"n/a",(I402/SQRT(22.5*AC402*(I402/AF402))-1)*100)</f>
        <v>-45.918131644251744</v>
      </c>
      <c r="AR402" s="663">
        <f>INDEX(Historical!$C$7:$C$1279,MATCH(B402,Historical!$B$7:$B$1301,0))*IF(AH402="n/a",1.03,IF(AH402&lt;0,1.01,IF(AH402&gt;10,1.1,(1+AH402/100))))</f>
        <v>0.51548000000000005</v>
      </c>
      <c r="AS402" s="900">
        <f>IF($AI402="n/a",1.03*AR402,IF($AI402&lt;0,1.01*AR402,IF($AI402&gt;10,1.1*AR402,(1+$AI402/100)*AR402)))</f>
        <v>0.51862442800000008</v>
      </c>
      <c r="AT402" s="900">
        <f>IF($AK402="n/a",1.03*AS402,IF($AK402&lt;0,1.01*AS402,IF($AK402&gt;10,1.1*AS402,(1+$AK402/100)*AS402)))</f>
        <v>0.56530062652000013</v>
      </c>
      <c r="AU402" s="900">
        <f>IF($AK402="n/a",1.03*AT402,IF($AK402&lt;0,1.01*AT402,IF($AK402&gt;10,1.1*AT402,(1+$AK402/100)*AT402)))</f>
        <v>0.61617768290680019</v>
      </c>
      <c r="AV402" s="900">
        <f>IF($AK402="n/a",1.03*AU402,IF($AK402&lt;0,1.01*AU402,IF($AK402&gt;10,1.1*AU402,(1+$AK402/100)*AU402)))</f>
        <v>0.67163367436841226</v>
      </c>
      <c r="AW402" s="663">
        <f>SUM(AR402:AV402)</f>
        <v>2.8872164117952122</v>
      </c>
      <c r="AX402" s="761">
        <f>AW402/I402*100</f>
        <v>25.259986104944986</v>
      </c>
      <c r="AY402" s="948">
        <v>1.02</v>
      </c>
      <c r="AZ402" s="886">
        <v>37.549999999999997</v>
      </c>
      <c r="BA402" s="886">
        <v>-35.17</v>
      </c>
      <c r="BB402" s="886">
        <v>5.5</v>
      </c>
      <c r="BC402" s="886">
        <v>-19.170000000000002</v>
      </c>
      <c r="BE402" s="635">
        <v>2011</v>
      </c>
      <c r="BF402" s="912">
        <f>IF(BE402&gt;2008,0,IF(BE402&gt;2001,1,IF(BE402&gt;1990,2,IF(BE402&gt;1980,3,IF(BE402&gt;1973,4,IF(BE402&gt;1970,5,IF(BE402&gt;1960,6,IF(BE402&gt;1958,7,IF(BE402&gt;1953,8,9)))))))))</f>
        <v>0</v>
      </c>
      <c r="BG402" s="896">
        <v>1</v>
      </c>
    </row>
    <row r="403" spans="1:59" ht="11.25" customHeight="1" x14ac:dyDescent="0.2">
      <c r="A403" s="877" t="s">
        <v>659</v>
      </c>
      <c r="B403" s="889" t="s">
        <v>660</v>
      </c>
      <c r="C403" s="946" t="s">
        <v>112</v>
      </c>
      <c r="D403" s="946" t="s">
        <v>211</v>
      </c>
      <c r="E403" s="746">
        <v>25</v>
      </c>
      <c r="F403" s="1185">
        <v>133</v>
      </c>
      <c r="G403" s="1191" t="s">
        <v>37</v>
      </c>
      <c r="H403" s="1191" t="s">
        <v>37</v>
      </c>
      <c r="I403" s="879">
        <v>84.24</v>
      </c>
      <c r="J403" s="663">
        <f>(M403/I403)*100</f>
        <v>2.3266856600189936</v>
      </c>
      <c r="K403" s="898">
        <v>0.49</v>
      </c>
      <c r="L403" s="901">
        <v>4</v>
      </c>
      <c r="M403" s="654">
        <f>K403*L403</f>
        <v>1.96</v>
      </c>
      <c r="N403" s="884" t="s">
        <v>464</v>
      </c>
      <c r="O403" s="748">
        <v>0.47</v>
      </c>
      <c r="P403" s="875">
        <v>43829</v>
      </c>
      <c r="Q403" s="875">
        <v>43845</v>
      </c>
      <c r="R403" s="654">
        <f>(K403-O403)/O403*100</f>
        <v>4.2553191489361746</v>
      </c>
      <c r="S403" s="714">
        <f>IF(INDEX(Historical!$D$7:$D$1277,MATCH(B403,Historical!$B$7:$B$1301,0))=0,"n/a",(INDEX(Historical!$C$7:$C$1279,MATCH(B403,Historical!$B$7:$B$1301,0))/INDEX(Historical!$D$7:$D$1277,MATCH(B403,Historical!$B$7:$B$1301,0))-1)*100)</f>
        <v>20.512820512820507</v>
      </c>
      <c r="T403" s="714">
        <f>IF(INDEX(Historical!$F$7:$F$1270,MATCH(B403,Historical!$B$7:$B$1301,0))=0,"n/a",((INDEX(Historical!$C$7:$C$1279,MATCH(B403,Historical!$B$7:$B$1301,0))/INDEX(Historical!$F$7:$F$1270,MATCH(B403,Historical!$B$7:$B$1301,0)))^(1/3)-1)*100)</f>
        <v>13.670898594408598</v>
      </c>
      <c r="U403" s="714">
        <f>IF(INDEX(Historical!$H$7:$H$1270,MATCH(B403,Historical!$B$7:$B$1301,0))=0,"n/a",((INDEX(Historical!$C$7:$C$1279,MATCH(B403,Historical!$B$7:$B$1301,0))/INDEX(Historical!$H$7:$H$1270,MATCH(B403,Historical!$B$7:$B$1301,0)))^(1/5)-1)*100)</f>
        <v>15.36498246073117</v>
      </c>
      <c r="V403" s="714">
        <f>IF(INDEX(Historical!$O$7:$O$1270,MATCH(B403,Historical!$B$7:$B$1301,0))=0,"n/a",((INDEX(Historical!$C$7:$C$1279,MATCH(B403,Historical!$B$7:$B$1301,0))/INDEX(Historical!$O$7:$O$1270,MATCH(B403,Historical!$B$7:$B$1301,0)))^(1/10)-1)*100)</f>
        <v>13.286043385171364</v>
      </c>
      <c r="W403" s="715">
        <f>IF(OR(U403&lt;=0,U403="n/a",V403&lt;=0,V403="n/a"),"n/a",U403/V403)</f>
        <v>1.1564754092162699</v>
      </c>
      <c r="X403" s="716">
        <f>IF(OR(AJ403&lt;=0,AJ403="n/a",U403&lt;=0,U403="n/a"),"n/a",U403/AJ403)</f>
        <v>1.9206228075913963</v>
      </c>
      <c r="Y403" s="673"/>
      <c r="Z403" s="663">
        <f>IF(OR(AC403&lt;0.01,AC403="n/a"),"n/a",M403/AC403*100)</f>
        <v>43.847874720357943</v>
      </c>
      <c r="AA403" s="900">
        <f>IF(OR(AC403&lt;0.01,AC403="n/a"),"n/a",I403/AC403)</f>
        <v>18.845637583892618</v>
      </c>
      <c r="AB403" s="901">
        <v>12</v>
      </c>
      <c r="AC403" s="879">
        <v>4.47</v>
      </c>
      <c r="AD403" s="879">
        <v>2.19</v>
      </c>
      <c r="AE403" s="879">
        <v>1.66</v>
      </c>
      <c r="AF403" s="879">
        <v>7.48</v>
      </c>
      <c r="AG403" s="879">
        <v>35.299999999999997</v>
      </c>
      <c r="AH403" s="879">
        <v>6.9</v>
      </c>
      <c r="AI403" s="879">
        <v>38.369999999999997</v>
      </c>
      <c r="AJ403" s="879">
        <v>8</v>
      </c>
      <c r="AK403" s="879">
        <v>8.4500000000000011</v>
      </c>
      <c r="AL403" s="892">
        <v>4900</v>
      </c>
      <c r="AM403" s="886">
        <v>0.89999999999999991</v>
      </c>
      <c r="AN403" s="879">
        <v>1.27</v>
      </c>
      <c r="AO403" s="753">
        <f>IF(U403="n/a","n/a",IF(AA403&lt;0,"n/a",IF(AA403="n/a","n/a",J403+U403-AA403)))</f>
        <v>-1.1539694631424524</v>
      </c>
      <c r="AP403" s="754">
        <f>IF(U403="n/a","n/a",J403+U403)</f>
        <v>17.691668120750165</v>
      </c>
      <c r="AQ403" s="902">
        <f>IF(OR(AC403&lt;0.01,AF403="n/a"),"n/a",(I403/SQRT(22.5*AC403*(I403/AF403))-1)*100)</f>
        <v>150.30236748338049</v>
      </c>
      <c r="AR403" s="663">
        <f>INDEX(Historical!$C$7:$C$1279,MATCH(B403,Historical!$B$7:$B$1301,0))*IF(AH403="n/a",1.03,IF(AH403&lt;0,1.01,IF(AH403&gt;10,1.1,(1+AH403/100))))</f>
        <v>2.0097199999999997</v>
      </c>
      <c r="AS403" s="900">
        <f>IF($AI403="n/a",1.03*AR403,IF($AI403&lt;0,1.01*AR403,IF($AI403&gt;10,1.1*AR403,(1+$AI403/100)*AR403)))</f>
        <v>2.2106919999999999</v>
      </c>
      <c r="AT403" s="900">
        <f>IF($AK403="n/a",1.03*AS403,IF($AK403&lt;0,1.01*AS403,IF($AK403&gt;10,1.1*AS403,(1+$AK403/100)*AS403)))</f>
        <v>2.3974954739999998</v>
      </c>
      <c r="AU403" s="900">
        <f>IF($AK403="n/a",1.03*AT403,IF($AK403&lt;0,1.01*AT403,IF($AK403&gt;10,1.1*AT403,(1+$AK403/100)*AT403)))</f>
        <v>2.6000838415529999</v>
      </c>
      <c r="AV403" s="900">
        <f>IF($AK403="n/a",1.03*AU403,IF($AK403&lt;0,1.01*AU403,IF($AK403&gt;10,1.1*AU403,(1+$AK403/100)*AU403)))</f>
        <v>2.8197909261642282</v>
      </c>
      <c r="AW403" s="663">
        <f>SUM(AR403:AV403)</f>
        <v>12.037782241717228</v>
      </c>
      <c r="AX403" s="761">
        <f>AW403/I403*100</f>
        <v>14.289864959303452</v>
      </c>
      <c r="AY403" s="948">
        <v>1.23</v>
      </c>
      <c r="AZ403" s="886">
        <v>42.07</v>
      </c>
      <c r="BA403" s="886">
        <v>-14.32</v>
      </c>
      <c r="BB403" s="886">
        <v>4.68</v>
      </c>
      <c r="BC403" s="886">
        <v>-1.38</v>
      </c>
      <c r="BE403" s="635">
        <v>1996</v>
      </c>
      <c r="BF403" s="912">
        <f>IF(BE403&gt;2008,0,IF(BE403&gt;2001,1,IF(BE403&gt;1990,2,IF(BE403&gt;1980,3,IF(BE403&gt;1973,4,IF(BE403&gt;1970,5,IF(BE403&gt;1960,6,IF(BE403&gt;1958,7,IF(BE403&gt;1953,8,9)))))))))</f>
        <v>2</v>
      </c>
      <c r="BG403" s="896">
        <v>11.799999999999999</v>
      </c>
    </row>
    <row r="404" spans="1:59" s="787" customFormat="1" ht="11.25" customHeight="1" x14ac:dyDescent="0.2">
      <c r="A404" s="658" t="s">
        <v>267</v>
      </c>
      <c r="B404" s="795" t="s">
        <v>268</v>
      </c>
      <c r="C404" s="946" t="s">
        <v>245</v>
      </c>
      <c r="D404" s="946" t="s">
        <v>4357</v>
      </c>
      <c r="E404" s="769">
        <v>48</v>
      </c>
      <c r="F404" s="1185">
        <v>36</v>
      </c>
      <c r="G404" s="1198" t="s">
        <v>106</v>
      </c>
      <c r="H404" s="1198" t="s">
        <v>106</v>
      </c>
      <c r="I404" s="780">
        <v>35.15</v>
      </c>
      <c r="J404" s="771">
        <f>(M404/I404)*100</f>
        <v>4.5519203413940259</v>
      </c>
      <c r="K404" s="772">
        <v>0.4</v>
      </c>
      <c r="L404" s="773">
        <v>4</v>
      </c>
      <c r="M404" s="774">
        <f>K404*L404</f>
        <v>1.6</v>
      </c>
      <c r="N404" s="775" t="s">
        <v>181</v>
      </c>
      <c r="O404" s="776">
        <v>0.38</v>
      </c>
      <c r="P404" s="1201">
        <v>43629</v>
      </c>
      <c r="Q404" s="1201">
        <v>43661</v>
      </c>
      <c r="R404" s="774">
        <f>(K404-O404)/O404*100</f>
        <v>5.2631578947368469</v>
      </c>
      <c r="S404" s="714">
        <f>IF(INDEX(Historical!$D$7:$D$1277,MATCH(B404,Historical!$B$7:$B$1301,0))=0,"n/a",(INDEX(Historical!$C$7:$C$1279,MATCH(B404,Historical!$B$7:$B$1301,0))/INDEX(Historical!$D$7:$D$1277,MATCH(B404,Historical!$B$7:$B$1301,0))-1)*100)</f>
        <v>5.4054054054054168</v>
      </c>
      <c r="T404" s="714">
        <f>IF(INDEX(Historical!$F$7:$F$1270,MATCH(B404,Historical!$B$7:$B$1301,0))=0,"n/a",((INDEX(Historical!$C$7:$C$1279,MATCH(B404,Historical!$B$7:$B$1301,0))/INDEX(Historical!$F$7:$F$1270,MATCH(B404,Historical!$B$7:$B$1301,0)))^(1/3)-1)*100)</f>
        <v>5.7264270346431223</v>
      </c>
      <c r="U404" s="714">
        <f>IF(INDEX(Historical!$H$7:$H$1270,MATCH(B404,Historical!$B$7:$B$1301,0))=0,"n/a",((INDEX(Historical!$C$7:$C$1279,MATCH(B404,Historical!$B$7:$B$1301,0))/INDEX(Historical!$H$7:$H$1270,MATCH(B404,Historical!$B$7:$B$1301,0)))^(1/5)-1)*100)</f>
        <v>5.2126224443751035</v>
      </c>
      <c r="V404" s="714">
        <f>IF(INDEX(Historical!$O$7:$O$1270,MATCH(B404,Historical!$B$7:$B$1301,0))=0,"n/a",((INDEX(Historical!$C$7:$C$1279,MATCH(B404,Historical!$B$7:$B$1301,0))/INDEX(Historical!$O$7:$O$1270,MATCH(B404,Historical!$B$7:$B$1301,0)))^(1/10)-1)*100)</f>
        <v>4.4432367708736376</v>
      </c>
      <c r="W404" s="715">
        <f>IF(OR(U404&lt;=0,U404="n/a",V404&lt;=0,V404="n/a"),"n/a",U404/V404)</f>
        <v>1.1731588283894643</v>
      </c>
      <c r="X404" s="716">
        <f>IF(OR(AJ404&lt;=0,AJ404="n/a",U404&lt;=0,U404="n/a"),"n/a",U404/AJ404)</f>
        <v>0.53738375715207243</v>
      </c>
      <c r="Y404" s="795"/>
      <c r="Z404" s="771">
        <f>IF(OR(AC404&lt;0.01,AC404="n/a"),"n/a",M404/AC404*100)</f>
        <v>68.085106382978722</v>
      </c>
      <c r="AA404" s="779">
        <f>IF(OR(AC404&lt;0.01,AC404="n/a"),"n/a",I404/AC404)</f>
        <v>14.957446808510637</v>
      </c>
      <c r="AB404" s="773">
        <v>12</v>
      </c>
      <c r="AC404" s="780">
        <v>2.35</v>
      </c>
      <c r="AD404" s="780">
        <v>2.83</v>
      </c>
      <c r="AE404" s="780">
        <v>1.02</v>
      </c>
      <c r="AF404" s="780">
        <v>3.79</v>
      </c>
      <c r="AG404" s="780">
        <v>25.2</v>
      </c>
      <c r="AH404" s="780">
        <v>9.6</v>
      </c>
      <c r="AI404" s="780">
        <v>69.73</v>
      </c>
      <c r="AJ404" s="780">
        <v>9.7000000000000011</v>
      </c>
      <c r="AK404" s="780">
        <v>5.2</v>
      </c>
      <c r="AL404" s="781">
        <v>4730</v>
      </c>
      <c r="AM404" s="782">
        <v>0.89999999999999991</v>
      </c>
      <c r="AN404" s="780">
        <v>1.99</v>
      </c>
      <c r="AO404" s="783">
        <f>IF(U404="n/a","n/a",IF(AA404&lt;0,"n/a",IF(AA404="n/a","n/a",J404+U404-AA404)))</f>
        <v>-5.1929040227415069</v>
      </c>
      <c r="AP404" s="784">
        <f>IF(U404="n/a","n/a",J404+U404)</f>
        <v>9.7645427857691303</v>
      </c>
      <c r="AQ404" s="785">
        <f>IF(OR(AC404&lt;0.01,AF404="n/a"),"n/a",(I404/SQRT(22.5*AC404*(I404/AF404))-1)*100)</f>
        <v>58.729292128671176</v>
      </c>
      <c r="AR404" s="663">
        <f>INDEX(Historical!$C$7:$C$1279,MATCH(B404,Historical!$B$7:$B$1301,0))*IF(AH404="n/a",1.03,IF(AH404&lt;0,1.01,IF(AH404&gt;10,1.1,(1+AH404/100))))</f>
        <v>1.7097600000000002</v>
      </c>
      <c r="AS404" s="779">
        <f>IF($AI404="n/a",1.03*AR404,IF($AI404&lt;0,1.01*AR404,IF($AI404&gt;10,1.1*AR404,(1+$AI404/100)*AR404)))</f>
        <v>1.8807360000000004</v>
      </c>
      <c r="AT404" s="779">
        <f>IF($AK404="n/a",1.03*AS404,IF($AK404&lt;0,1.01*AS404,IF($AK404&gt;10,1.1*AS404,(1+$AK404/100)*AS404)))</f>
        <v>1.9785342720000005</v>
      </c>
      <c r="AU404" s="779">
        <f>IF($AK404="n/a",1.03*AT404,IF($AK404&lt;0,1.01*AT404,IF($AK404&gt;10,1.1*AT404,(1+$AK404/100)*AT404)))</f>
        <v>2.0814180541440006</v>
      </c>
      <c r="AV404" s="779">
        <f>IF($AK404="n/a",1.03*AU404,IF($AK404&lt;0,1.01*AU404,IF($AK404&gt;10,1.1*AU404,(1+$AK404/100)*AU404)))</f>
        <v>2.1896517929594888</v>
      </c>
      <c r="AW404" s="771">
        <f>SUM(AR404:AV404)</f>
        <v>9.8401001191034894</v>
      </c>
      <c r="AX404" s="786">
        <f>AW404/I404*100</f>
        <v>27.994594933438094</v>
      </c>
      <c r="AY404" s="949">
        <v>1.58</v>
      </c>
      <c r="AZ404" s="782">
        <v>59.56</v>
      </c>
      <c r="BA404" s="782">
        <v>-36.57</v>
      </c>
      <c r="BB404" s="782">
        <v>10.07</v>
      </c>
      <c r="BC404" s="782">
        <v>-13.54</v>
      </c>
      <c r="BD404" s="922"/>
      <c r="BE404" s="635">
        <v>1972</v>
      </c>
      <c r="BF404" s="912">
        <f>IF(BE404&gt;2008,0,IF(BE404&gt;2001,1,IF(BE404&gt;1990,2,IF(BE404&gt;1980,3,IF(BE404&gt;1973,4,IF(BE404&gt;1970,5,IF(BE404&gt;1960,6,IF(BE404&gt;1958,7,IF(BE404&gt;1953,8,9)))))))))</f>
        <v>5</v>
      </c>
      <c r="BG404" s="838">
        <v>6.5</v>
      </c>
    </row>
    <row r="405" spans="1:59" ht="11.25" customHeight="1" x14ac:dyDescent="0.2">
      <c r="A405" s="877" t="s">
        <v>1415</v>
      </c>
      <c r="B405" s="889" t="s">
        <v>1416</v>
      </c>
      <c r="C405" s="946" t="s">
        <v>4199</v>
      </c>
      <c r="D405" s="946" t="s">
        <v>4344</v>
      </c>
      <c r="E405" s="746">
        <v>10</v>
      </c>
      <c r="F405" s="1185">
        <v>335</v>
      </c>
      <c r="G405" s="1197" t="s">
        <v>106</v>
      </c>
      <c r="H405" s="1197" t="s">
        <v>106</v>
      </c>
      <c r="I405" s="888">
        <v>170.63</v>
      </c>
      <c r="J405" s="663">
        <f>(M405/I405)*100</f>
        <v>1.1252417511574753</v>
      </c>
      <c r="K405" s="891">
        <v>0.48</v>
      </c>
      <c r="L405" s="901">
        <v>4</v>
      </c>
      <c r="M405" s="654">
        <f>K405*L405</f>
        <v>1.92</v>
      </c>
      <c r="N405" s="884" t="s">
        <v>427</v>
      </c>
      <c r="O405" s="747">
        <v>0.43</v>
      </c>
      <c r="P405" s="630">
        <v>43698</v>
      </c>
      <c r="Q405" s="630">
        <v>43713</v>
      </c>
      <c r="R405" s="654">
        <f>(K405-O405)/O405*100</f>
        <v>11.627906976744184</v>
      </c>
      <c r="S405" s="714">
        <f>IF(INDEX(Historical!$D$7:$D$1277,MATCH(B405,Historical!$B$7:$B$1301,0))=0,"n/a",(INDEX(Historical!$C$7:$C$1279,MATCH(B405,Historical!$B$7:$B$1301,0))/INDEX(Historical!$D$7:$D$1277,MATCH(B405,Historical!$B$7:$B$1301,0))-1)*100)</f>
        <v>13.749999999999996</v>
      </c>
      <c r="T405" s="714">
        <f>IF(INDEX(Historical!$F$7:$F$1270,MATCH(B405,Historical!$B$7:$B$1301,0))=0,"n/a",((INDEX(Historical!$C$7:$C$1279,MATCH(B405,Historical!$B$7:$B$1301,0))/INDEX(Historical!$F$7:$F$1270,MATCH(B405,Historical!$B$7:$B$1301,0)))^(1/3)-1)*100)</f>
        <v>13.644886946224833</v>
      </c>
      <c r="U405" s="714">
        <f>IF(INDEX(Historical!$H$7:$H$1270,MATCH(B405,Historical!$B$7:$B$1301,0))=0,"n/a",((INDEX(Historical!$C$7:$C$1279,MATCH(B405,Historical!$B$7:$B$1301,0))/INDEX(Historical!$H$7:$H$1270,MATCH(B405,Historical!$B$7:$B$1301,0)))^(1/5)-1)*100)</f>
        <v>14.127080293376215</v>
      </c>
      <c r="V405" s="714" t="str">
        <f>IF(INDEX(Historical!$O$7:$O$1270,MATCH(B405,Historical!$B$7:$B$1301,0))=0,"n/a",((INDEX(Historical!$C$7:$C$1279,MATCH(B405,Historical!$B$7:$B$1301,0))/INDEX(Historical!$O$7:$O$1270,MATCH(B405,Historical!$B$7:$B$1301,0)))^(1/10)-1)*100)</f>
        <v>n/a</v>
      </c>
      <c r="W405" s="715" t="str">
        <f>IF(OR(U405&lt;=0,U405="n/a",V405&lt;=0,V405="n/a"),"n/a",U405/V405)</f>
        <v>n/a</v>
      </c>
      <c r="X405" s="716">
        <f>IF(OR(AJ405&lt;=0,AJ405="n/a",U405&lt;=0,U405="n/a"),"n/a",U405/AJ405)</f>
        <v>2.6161259802548544</v>
      </c>
      <c r="Y405" s="889"/>
      <c r="Z405" s="663">
        <f>IF(OR(AC405&lt;0.01,AC405="n/a"),"n/a",M405/AC405*100)</f>
        <v>37.5</v>
      </c>
      <c r="AA405" s="900">
        <f>IF(OR(AC405&lt;0.01,AC405="n/a"),"n/a",I405/AC405)</f>
        <v>33.326171875</v>
      </c>
      <c r="AB405" s="901">
        <v>12</v>
      </c>
      <c r="AC405" s="879">
        <v>5.12</v>
      </c>
      <c r="AD405" s="879">
        <v>2.73</v>
      </c>
      <c r="AE405" s="879">
        <v>2.84</v>
      </c>
      <c r="AF405" s="879">
        <v>2.77</v>
      </c>
      <c r="AG405" s="879">
        <v>8.5</v>
      </c>
      <c r="AH405" s="879">
        <v>-15.7</v>
      </c>
      <c r="AI405" s="879">
        <v>75.84</v>
      </c>
      <c r="AJ405" s="879">
        <v>5.4</v>
      </c>
      <c r="AK405" s="879">
        <v>12</v>
      </c>
      <c r="AL405" s="892">
        <v>4100</v>
      </c>
      <c r="AM405" s="886">
        <v>2.5</v>
      </c>
      <c r="AN405" s="879">
        <v>0.52</v>
      </c>
      <c r="AO405" s="753">
        <f>IF(U405="n/a","n/a",IF(AA405&lt;0,"n/a",IF(AA405="n/a","n/a",J405+U405-AA405)))</f>
        <v>-18.073849830466308</v>
      </c>
      <c r="AP405" s="754">
        <f>IF(U405="n/a","n/a",J405+U405)</f>
        <v>15.25232204453369</v>
      </c>
      <c r="AQ405" s="902">
        <f>IF(OR(AC405&lt;0.01,AF405="n/a"),"n/a",(I405/SQRT(22.5*AC405*(I405/AF405))-1)*100)</f>
        <v>102.55424084948484</v>
      </c>
      <c r="AR405" s="663">
        <f>INDEX(Historical!$C$7:$C$1279,MATCH(B405,Historical!$B$7:$B$1301,0))*IF(AH405="n/a",1.03,IF(AH405&lt;0,1.01,IF(AH405&gt;10,1.1,(1+AH405/100))))</f>
        <v>1.8382000000000001</v>
      </c>
      <c r="AS405" s="900">
        <f>IF($AI405="n/a",1.03*AR405,IF($AI405&lt;0,1.01*AR405,IF($AI405&gt;10,1.1*AR405,(1+$AI405/100)*AR405)))</f>
        <v>2.0220200000000004</v>
      </c>
      <c r="AT405" s="900">
        <f>IF($AK405="n/a",1.03*AS405,IF($AK405&lt;0,1.01*AS405,IF($AK405&gt;10,1.1*AS405,(1+$AK405/100)*AS405)))</f>
        <v>2.2242220000000006</v>
      </c>
      <c r="AU405" s="900">
        <f>IF($AK405="n/a",1.03*AT405,IF($AK405&lt;0,1.01*AT405,IF($AK405&gt;10,1.1*AT405,(1+$AK405/100)*AT405)))</f>
        <v>2.446644200000001</v>
      </c>
      <c r="AV405" s="900">
        <f>IF($AK405="n/a",1.03*AU405,IF($AK405&lt;0,1.01*AU405,IF($AK405&gt;10,1.1*AU405,(1+$AK405/100)*AU405)))</f>
        <v>2.6913086200000014</v>
      </c>
      <c r="AW405" s="663">
        <f>SUM(AR405:AV405)</f>
        <v>11.222394820000003</v>
      </c>
      <c r="AX405" s="761">
        <f>AW405/I405*100</f>
        <v>6.5770349997069708</v>
      </c>
      <c r="AY405" s="948">
        <v>1.1299999999999999</v>
      </c>
      <c r="AZ405" s="886">
        <v>64.649999999999991</v>
      </c>
      <c r="BA405" s="886">
        <v>-12.94</v>
      </c>
      <c r="BB405" s="886">
        <v>9.4</v>
      </c>
      <c r="BC405" s="886">
        <v>1.44</v>
      </c>
      <c r="BE405" s="635">
        <v>2010</v>
      </c>
      <c r="BF405" s="912">
        <f>IF(BE405&gt;2008,0,IF(BE405&gt;2001,1,IF(BE405&gt;1990,2,IF(BE405&gt;1980,3,IF(BE405&gt;1973,4,IF(BE405&gt;1970,5,IF(BE405&gt;1960,6,IF(BE405&gt;1958,7,IF(BE405&gt;1953,8,9)))))))))</f>
        <v>0</v>
      </c>
      <c r="BG405" s="896">
        <v>4.9000000000000004</v>
      </c>
    </row>
    <row r="406" spans="1:59" ht="11.25" customHeight="1" x14ac:dyDescent="0.2">
      <c r="A406" s="885" t="s">
        <v>4457</v>
      </c>
      <c r="B406" s="889" t="s">
        <v>4456</v>
      </c>
      <c r="C406" s="946" t="s">
        <v>112</v>
      </c>
      <c r="D406" s="946" t="s">
        <v>4351</v>
      </c>
      <c r="E406" s="746">
        <v>19</v>
      </c>
      <c r="F406" s="1185">
        <v>171</v>
      </c>
      <c r="G406" s="1185" t="s">
        <v>37</v>
      </c>
      <c r="H406" s="1185" t="s">
        <v>37</v>
      </c>
      <c r="I406" s="888">
        <v>169.67</v>
      </c>
      <c r="J406" s="663">
        <f>(M406/I406)*100</f>
        <v>2.0038899039311606</v>
      </c>
      <c r="K406" s="891">
        <v>0.85</v>
      </c>
      <c r="L406" s="901">
        <v>4</v>
      </c>
      <c r="M406" s="654">
        <f>K406*L406</f>
        <v>3.4</v>
      </c>
      <c r="N406" s="884" t="s">
        <v>605</v>
      </c>
      <c r="O406" s="747">
        <v>0.75</v>
      </c>
      <c r="P406" s="875">
        <v>43902</v>
      </c>
      <c r="Q406" s="875">
        <v>43917</v>
      </c>
      <c r="R406" s="654">
        <f>(K406-O406)/O406*100</f>
        <v>13.33333333333333</v>
      </c>
      <c r="S406" s="714">
        <f>IF(INDEX(Historical!$D$7:$D$1277,MATCH(B406,Historical!$B$7:$B$1301,0))=0,"n/a",(INDEX(Historical!$C$7:$C$1279,MATCH(B406,Historical!$B$7:$B$1301,0))/INDEX(Historical!$D$7:$D$1277,MATCH(B406,Historical!$B$7:$B$1301,0))-1)*100)</f>
        <v>14.342629482071722</v>
      </c>
      <c r="T406" s="714">
        <f>IF(INDEX(Historical!$F$7:$F$1270,MATCH(B406,Historical!$B$7:$B$1301,0))=0,"n/a",((INDEX(Historical!$C$7:$C$1279,MATCH(B406,Historical!$B$7:$B$1301,0))/INDEX(Historical!$F$7:$F$1270,MATCH(B406,Historical!$B$7:$B$1301,0)))^(1/3)-1)*100)</f>
        <v>11.687582878684765</v>
      </c>
      <c r="U406" s="714">
        <f>IF(INDEX(Historical!$H$7:$H$1270,MATCH(B406,Historical!$B$7:$B$1301,0))=0,"n/a",((INDEX(Historical!$C$7:$C$1279,MATCH(B406,Historical!$B$7:$B$1301,0))/INDEX(Historical!$H$7:$H$1270,MATCH(B406,Historical!$B$7:$B$1301,0)))^(1/5)-1)*100)</f>
        <v>10.025253760241037</v>
      </c>
      <c r="V406" s="714">
        <f>IF(INDEX(Historical!$O$7:$O$1270,MATCH(B406,Historical!$B$7:$B$1301,0))=0,"n/a",((INDEX(Historical!$C$7:$C$1279,MATCH(B406,Historical!$B$7:$B$1301,0))/INDEX(Historical!$O$7:$O$1270,MATCH(B406,Historical!$B$7:$B$1301,0)))^(1/10)-1)*100)</f>
        <v>13.073350509641957</v>
      </c>
      <c r="W406" s="715">
        <f>IF(OR(U406&lt;=0,U406="n/a",V406&lt;=0,V406="n/a"),"n/a",U406/V406)</f>
        <v>0.76684655191086137</v>
      </c>
      <c r="X406" s="716">
        <f>IF(OR(AJ406&lt;=0,AJ406="n/a",U406&lt;=0,U406="n/a"),"n/a",U406/AJ406)</f>
        <v>1.0025253760241037</v>
      </c>
      <c r="Y406" s="890"/>
      <c r="Z406" s="663">
        <f>IF(OR(AC406&lt;0.01,AC406="n/a"),"n/a",M406/AC406*100)</f>
        <v>49.062049062049063</v>
      </c>
      <c r="AA406" s="900">
        <f>IF(OR(AC406&lt;0.01,AC406="n/a"),"n/a",I406/AC406)</f>
        <v>24.483405483405484</v>
      </c>
      <c r="AB406" s="901">
        <v>6</v>
      </c>
      <c r="AC406" s="879">
        <v>6.93</v>
      </c>
      <c r="AD406" s="879">
        <v>1.91</v>
      </c>
      <c r="AE406" s="879">
        <v>2.41</v>
      </c>
      <c r="AF406" s="879">
        <v>1.73</v>
      </c>
      <c r="AG406" s="879">
        <v>7.5</v>
      </c>
      <c r="AH406" s="879">
        <v>-45.300000000000004</v>
      </c>
      <c r="AI406" s="879">
        <v>12.770000000000001</v>
      </c>
      <c r="AJ406" s="879">
        <v>10</v>
      </c>
      <c r="AK406" s="879">
        <v>13.23</v>
      </c>
      <c r="AL406" s="892">
        <v>38000</v>
      </c>
      <c r="AM406" s="886">
        <v>0.3</v>
      </c>
      <c r="AN406" s="879">
        <v>0.33</v>
      </c>
      <c r="AO406" s="753">
        <f>IF(U406="n/a","n/a",IF(AA406&lt;0,"n/a",IF(AA406="n/a","n/a",J406+U406-AA406)))</f>
        <v>-12.454261819233286</v>
      </c>
      <c r="AP406" s="754">
        <f>IF(U406="n/a","n/a",J406+U406)</f>
        <v>12.029143664172198</v>
      </c>
      <c r="AQ406" s="902">
        <f>IF(OR(AC406&lt;0.01,AF406="n/a"),"n/a",(I406/SQRT(22.5*AC406*(I406/AF406))-1)*100)</f>
        <v>37.204294533195181</v>
      </c>
      <c r="AR406" s="663">
        <f>INDEX(Historical!$C$7:$C$1279,MATCH(B406,Historical!$B$7:$B$1301,0))*IF(AH406="n/a",1.03,IF(AH406&lt;0,1.01,IF(AH406&gt;10,1.1,(1+AH406/100))))</f>
        <v>2.8987000000000003</v>
      </c>
      <c r="AS406" s="900">
        <f>IF($AI406="n/a",1.03*AR406,IF($AI406&lt;0,1.01*AR406,IF($AI406&gt;10,1.1*AR406,(1+$AI406/100)*AR406)))</f>
        <v>3.1885700000000003</v>
      </c>
      <c r="AT406" s="900">
        <f>IF($AK406="n/a",1.03*AS406,IF($AK406&lt;0,1.01*AS406,IF($AK406&gt;10,1.1*AS406,(1+$AK406/100)*AS406)))</f>
        <v>3.5074270000000007</v>
      </c>
      <c r="AU406" s="900">
        <f>IF($AK406="n/a",1.03*AT406,IF($AK406&lt;0,1.01*AT406,IF($AK406&gt;10,1.1*AT406,(1+$AK406/100)*AT406)))</f>
        <v>3.8581697000000013</v>
      </c>
      <c r="AV406" s="900">
        <f>IF($AK406="n/a",1.03*AU406,IF($AK406&lt;0,1.01*AU406,IF($AK406&gt;10,1.1*AU406,(1+$AK406/100)*AU406)))</f>
        <v>4.2439866700000017</v>
      </c>
      <c r="AW406" s="663">
        <f>SUM(AR406:AV406)</f>
        <v>17.696853370000003</v>
      </c>
      <c r="AX406" s="761">
        <f>AW406/I406*100</f>
        <v>10.43016052926269</v>
      </c>
      <c r="AY406" s="948">
        <v>0.75</v>
      </c>
      <c r="AZ406" s="886">
        <v>19.48</v>
      </c>
      <c r="BA406" s="886">
        <v>-26.55</v>
      </c>
      <c r="BB406" s="886">
        <v>-9.84</v>
      </c>
      <c r="BC406" s="886">
        <v>-14.649999999999999</v>
      </c>
      <c r="BE406" s="635">
        <v>2002</v>
      </c>
      <c r="BF406" s="912">
        <f>IF(BE406&gt;2008,0,IF(BE406&gt;2001,1,IF(BE406&gt;1990,2,IF(BE406&gt;1980,3,IF(BE406&gt;1973,4,IF(BE406&gt;1970,5,IF(BE406&gt;1960,6,IF(BE406&gt;1958,7,IF(BE406&gt;1953,8,9)))))))))</f>
        <v>1</v>
      </c>
      <c r="BG406" s="896">
        <v>4.2</v>
      </c>
    </row>
    <row r="407" spans="1:59" ht="11.25" customHeight="1" x14ac:dyDescent="0.2">
      <c r="A407" s="877" t="s">
        <v>1403</v>
      </c>
      <c r="B407" s="889" t="s">
        <v>1404</v>
      </c>
      <c r="C407" s="946" t="s">
        <v>112</v>
      </c>
      <c r="D407" s="946" t="s">
        <v>1222</v>
      </c>
      <c r="E407" s="746">
        <v>10</v>
      </c>
      <c r="F407" s="1185">
        <v>332</v>
      </c>
      <c r="G407" s="1182" t="s">
        <v>106</v>
      </c>
      <c r="H407" s="1182" t="s">
        <v>106</v>
      </c>
      <c r="I407" s="888">
        <v>232.99</v>
      </c>
      <c r="J407" s="663">
        <f>(M407/I407)*100</f>
        <v>1.3219451478604232</v>
      </c>
      <c r="K407" s="891">
        <v>0.77</v>
      </c>
      <c r="L407" s="901">
        <v>4</v>
      </c>
      <c r="M407" s="654">
        <f>K407*L407</f>
        <v>3.08</v>
      </c>
      <c r="N407" s="884" t="s">
        <v>569</v>
      </c>
      <c r="O407" s="747">
        <v>0.64</v>
      </c>
      <c r="P407" s="1200">
        <v>43643</v>
      </c>
      <c r="Q407" s="1200">
        <v>43661</v>
      </c>
      <c r="R407" s="654">
        <f>(K407-O407)/O407*100</f>
        <v>20.3125</v>
      </c>
      <c r="S407" s="714">
        <f>IF(INDEX(Historical!$D$7:$D$1277,MATCH(B407,Historical!$B$7:$B$1301,0))=0,"n/a",(INDEX(Historical!$C$7:$C$1279,MATCH(B407,Historical!$B$7:$B$1301,0))/INDEX(Historical!$D$7:$D$1277,MATCH(B407,Historical!$B$7:$B$1301,0))-1)*100)</f>
        <v>22.608695652173914</v>
      </c>
      <c r="T407" s="714">
        <f>IF(INDEX(Historical!$F$7:$F$1270,MATCH(B407,Historical!$B$7:$B$1301,0))=0,"n/a",((INDEX(Historical!$C$7:$C$1279,MATCH(B407,Historical!$B$7:$B$1301,0))/INDEX(Historical!$F$7:$F$1270,MATCH(B407,Historical!$B$7:$B$1301,0)))^(1/3)-1)*100)</f>
        <v>21.300895521799635</v>
      </c>
      <c r="U407" s="714">
        <f>IF(INDEX(Historical!$H$7:$H$1270,MATCH(B407,Historical!$B$7:$B$1301,0))=0,"n/a",((INDEX(Historical!$C$7:$C$1279,MATCH(B407,Historical!$B$7:$B$1301,0))/INDEX(Historical!$H$7:$H$1270,MATCH(B407,Historical!$B$7:$B$1301,0)))^(1/5)-1)*100)</f>
        <v>21.161619749413418</v>
      </c>
      <c r="V407" s="714">
        <f>IF(INDEX(Historical!$O$7:$O$1270,MATCH(B407,Historical!$B$7:$B$1301,0))=0,"n/a",((INDEX(Historical!$C$7:$C$1279,MATCH(B407,Historical!$B$7:$B$1301,0))/INDEX(Historical!$O$7:$O$1270,MATCH(B407,Historical!$B$7:$B$1301,0)))^(1/10)-1)*100)</f>
        <v>17.545527192670328</v>
      </c>
      <c r="W407" s="715">
        <f>IF(OR(U407&lt;=0,U407="n/a",V407&lt;=0,V407="n/a"),"n/a",U407/V407)</f>
        <v>1.206097686152954</v>
      </c>
      <c r="X407" s="716">
        <f>IF(OR(AJ407&lt;=0,AJ407="n/a",U407&lt;=0,U407="n/a"),"n/a",U407/AJ407)</f>
        <v>1.090805141722341</v>
      </c>
      <c r="Y407" s="889"/>
      <c r="Z407" s="663">
        <f>IF(OR(AC407&lt;0.01,AC407="n/a"),"n/a",M407/AC407*100)</f>
        <v>34.260289210233594</v>
      </c>
      <c r="AA407" s="900">
        <f>IF(OR(AC407&lt;0.01,AC407="n/a"),"n/a",I407/AC407)</f>
        <v>25.916573971078979</v>
      </c>
      <c r="AB407" s="901">
        <v>12</v>
      </c>
      <c r="AC407" s="879">
        <v>8.99</v>
      </c>
      <c r="AD407" s="879">
        <v>5.3</v>
      </c>
      <c r="AE407" s="879">
        <v>2.35</v>
      </c>
      <c r="AF407" s="881" t="s">
        <v>136</v>
      </c>
      <c r="AG407" s="879">
        <v>-143.30000000000001</v>
      </c>
      <c r="AH407" s="879">
        <v>16.900000000000002</v>
      </c>
      <c r="AI407" s="879">
        <v>21.16</v>
      </c>
      <c r="AJ407" s="879">
        <v>19.400000000000002</v>
      </c>
      <c r="AK407" s="879">
        <v>4.83</v>
      </c>
      <c r="AL407" s="892">
        <v>8790</v>
      </c>
      <c r="AM407" s="886">
        <v>1.2</v>
      </c>
      <c r="AN407" s="882" t="s">
        <v>136</v>
      </c>
      <c r="AO407" s="753">
        <f>IF(U407="n/a","n/a",IF(AA407&lt;0,"n/a",IF(AA407="n/a","n/a",J407+U407-AA407)))</f>
        <v>-3.4330090738051382</v>
      </c>
      <c r="AP407" s="754">
        <f>IF(U407="n/a","n/a",J407+U407)</f>
        <v>22.48356489727384</v>
      </c>
      <c r="AQ407" s="902" t="str">
        <f>IF(OR(AC407&lt;0.01,AF407="n/a"),"n/a",(I407/SQRT(22.5*AC407*(I407/AF407))-1)*100)</f>
        <v>n/a</v>
      </c>
      <c r="AR407" s="663">
        <f>INDEX(Historical!$C$7:$C$1279,MATCH(B407,Historical!$B$7:$B$1301,0))*IF(AH407="n/a",1.03,IF(AH407&lt;0,1.01,IF(AH407&gt;10,1.1,(1+AH407/100))))</f>
        <v>3.1019999999999999</v>
      </c>
      <c r="AS407" s="900">
        <f>IF($AI407="n/a",1.03*AR407,IF($AI407&lt;0,1.01*AR407,IF($AI407&gt;10,1.1*AR407,(1+$AI407/100)*AR407)))</f>
        <v>3.4122000000000003</v>
      </c>
      <c r="AT407" s="900">
        <f>IF($AK407="n/a",1.03*AS407,IF($AK407&lt;0,1.01*AS407,IF($AK407&gt;10,1.1*AS407,(1+$AK407/100)*AS407)))</f>
        <v>3.5770092600000005</v>
      </c>
      <c r="AU407" s="900">
        <f>IF($AK407="n/a",1.03*AT407,IF($AK407&lt;0,1.01*AT407,IF($AK407&gt;10,1.1*AT407,(1+$AK407/100)*AT407)))</f>
        <v>3.7497788072580005</v>
      </c>
      <c r="AV407" s="900">
        <f>IF($AK407="n/a",1.03*AU407,IF($AK407&lt;0,1.01*AU407,IF($AK407&gt;10,1.1*AU407,(1+$AK407/100)*AU407)))</f>
        <v>3.9308931236485618</v>
      </c>
      <c r="AW407" s="663">
        <f>SUM(AR407:AV407)</f>
        <v>17.771881190906562</v>
      </c>
      <c r="AX407" s="761">
        <f>AW407/I407*100</f>
        <v>7.6277441911268991</v>
      </c>
      <c r="AY407" s="948">
        <v>0.9</v>
      </c>
      <c r="AZ407" s="886">
        <v>42.59</v>
      </c>
      <c r="BA407" s="886">
        <v>-21.94</v>
      </c>
      <c r="BB407" s="886">
        <v>13.79</v>
      </c>
      <c r="BC407" s="886">
        <v>2.3199999999999998</v>
      </c>
      <c r="BE407" s="635">
        <v>2010</v>
      </c>
      <c r="BF407" s="912">
        <f>IF(BE407&gt;2008,0,IF(BE407&gt;2001,1,IF(BE407&gt;1990,2,IF(BE407&gt;1980,3,IF(BE407&gt;1973,4,IF(BE407&gt;1970,5,IF(BE407&gt;1960,6,IF(BE407&gt;1958,7,IF(BE407&gt;1953,8,9)))))))))</f>
        <v>0</v>
      </c>
      <c r="BG407" s="896">
        <v>16.2</v>
      </c>
    </row>
    <row r="408" spans="1:59" ht="11.25" customHeight="1" x14ac:dyDescent="0.2">
      <c r="A408" s="877" t="s">
        <v>4383</v>
      </c>
      <c r="B408" s="889" t="s">
        <v>4384</v>
      </c>
      <c r="C408" s="946" t="s">
        <v>123</v>
      </c>
      <c r="D408" s="946" t="s">
        <v>4180</v>
      </c>
      <c r="E408" s="746">
        <v>27</v>
      </c>
      <c r="F408" s="1185">
        <v>111</v>
      </c>
      <c r="G408" s="1185" t="s">
        <v>37</v>
      </c>
      <c r="H408" s="1185" t="s">
        <v>37</v>
      </c>
      <c r="I408" s="879">
        <v>212.11</v>
      </c>
      <c r="J408" s="663">
        <f>(M408/I408)*100</f>
        <v>1.8160388477676674</v>
      </c>
      <c r="K408" s="898">
        <v>0.96299999999999997</v>
      </c>
      <c r="L408" s="901">
        <v>4</v>
      </c>
      <c r="M408" s="654">
        <f>K408*L408</f>
        <v>3.8519999999999999</v>
      </c>
      <c r="N408" s="884" t="s">
        <v>148</v>
      </c>
      <c r="O408" s="748">
        <v>0.875</v>
      </c>
      <c r="P408" s="875">
        <v>43895</v>
      </c>
      <c r="Q408" s="875">
        <v>43910</v>
      </c>
      <c r="R408" s="654">
        <f>(K408-O408)/O408*100</f>
        <v>10.057142857142853</v>
      </c>
      <c r="S408" s="714">
        <f>IF(INDEX(Historical!$D$7:$D$1277,MATCH(B408,Historical!$B$7:$B$1301,0))=0,"n/a",(INDEX(Historical!$C$7:$C$1279,MATCH(B408,Historical!$B$7:$B$1301,0))/INDEX(Historical!$D$7:$D$1277,MATCH(B408,Historical!$B$7:$B$1301,0))-1)*100)</f>
        <v>6.0606060606060552</v>
      </c>
      <c r="T408" s="714">
        <f>IF(INDEX(Historical!$F$7:$F$1270,MATCH(B408,Historical!$B$7:$B$1301,0))=0,"n/a",((INDEX(Historical!$C$7:$C$1279,MATCH(B408,Historical!$B$7:$B$1301,0))/INDEX(Historical!$F$7:$F$1270,MATCH(B408,Historical!$B$7:$B$1301,0)))^(1/3)-1)*100)</f>
        <v>5.2726599609396629</v>
      </c>
      <c r="U408" s="714">
        <f>IF(INDEX(Historical!$H$7:$H$1270,MATCH(B408,Historical!$B$7:$B$1301,0))=0,"n/a",((INDEX(Historical!$C$7:$C$1279,MATCH(B408,Historical!$B$7:$B$1301,0))/INDEX(Historical!$H$7:$H$1270,MATCH(B408,Historical!$B$7:$B$1301,0)))^(1/5)-1)*100)</f>
        <v>6.1253020375036993</v>
      </c>
      <c r="V408" s="714">
        <f>IF(INDEX(Historical!$O$7:$O$1270,MATCH(B408,Historical!$B$7:$B$1301,0))=0,"n/a",((INDEX(Historical!$C$7:$C$1279,MATCH(B408,Historical!$B$7:$B$1301,0))/INDEX(Historical!$O$7:$O$1270,MATCH(B408,Historical!$B$7:$B$1301,0)))^(1/10)-1)*100)</f>
        <v>8.1421018250528618</v>
      </c>
      <c r="W408" s="715">
        <f>IF(OR(U408&lt;=0,U408="n/a",V408&lt;=0,V408="n/a"),"n/a",U408/V408)</f>
        <v>0.75229985685716128</v>
      </c>
      <c r="X408" s="716" t="str">
        <f>IF(OR(AJ408&lt;=0,AJ408="n/a",U408&lt;=0,U408="n/a"),"n/a",U408/AJ408)</f>
        <v>n/a</v>
      </c>
      <c r="Y408" s="682"/>
      <c r="Z408" s="663">
        <f>IF(OR(AC408&lt;0.01,AC408="n/a"),"n/a",M408/AC408*100)</f>
        <v>89.999999999999986</v>
      </c>
      <c r="AA408" s="900">
        <f>IF(OR(AC408&lt;0.01,AC408="n/a"),"n/a",I408/AC408)</f>
        <v>49.558411214953274</v>
      </c>
      <c r="AB408" s="901">
        <v>12</v>
      </c>
      <c r="AC408" s="879">
        <v>4.28</v>
      </c>
      <c r="AD408" s="879">
        <v>4.5599999999999996</v>
      </c>
      <c r="AE408" s="879">
        <v>4</v>
      </c>
      <c r="AF408" s="879">
        <v>2.5099999999999998</v>
      </c>
      <c r="AG408" s="879">
        <v>4.8</v>
      </c>
      <c r="AH408" s="879">
        <v>-70.8</v>
      </c>
      <c r="AI408" s="879">
        <v>13.239999999999998</v>
      </c>
      <c r="AJ408" s="879">
        <v>-6.9</v>
      </c>
      <c r="AK408" s="879">
        <v>10.83</v>
      </c>
      <c r="AL408" s="892">
        <v>112210</v>
      </c>
      <c r="AM408" s="886">
        <v>0.1</v>
      </c>
      <c r="AN408" s="879">
        <v>0.38</v>
      </c>
      <c r="AO408" s="753">
        <f>IF(U408="n/a","n/a",IF(AA408&lt;0,"n/a",IF(AA408="n/a","n/a",J408+U408-AA408)))</f>
        <v>-41.617070329681908</v>
      </c>
      <c r="AP408" s="754">
        <f>IF(U408="n/a","n/a",J408+U408)</f>
        <v>7.9413408852713667</v>
      </c>
      <c r="AQ408" s="902">
        <f>IF(OR(AC408&lt;0.01,AF408="n/a"),"n/a",(I408/SQRT(22.5*AC408*(I408/AF408))-1)*100)</f>
        <v>135.12796719094874</v>
      </c>
      <c r="AR408" s="663">
        <f>INDEX(Historical!$C$7:$C$1279,MATCH(B408,Historical!$B$7:$B$1301,0))*IF(AH408="n/a",1.03,IF(AH408&lt;0,1.01,IF(AH408&gt;10,1.1,(1+AH408/100))))</f>
        <v>3.5350000000000001</v>
      </c>
      <c r="AS408" s="900">
        <f>IF($AI408="n/a",1.03*AR408,IF($AI408&lt;0,1.01*AR408,IF($AI408&gt;10,1.1*AR408,(1+$AI408/100)*AR408)))</f>
        <v>3.8885000000000005</v>
      </c>
      <c r="AT408" s="900">
        <f>IF($AK408="n/a",1.03*AS408,IF($AK408&lt;0,1.01*AS408,IF($AK408&gt;10,1.1*AS408,(1+$AK408/100)*AS408)))</f>
        <v>4.2773500000000011</v>
      </c>
      <c r="AU408" s="900">
        <f>IF($AK408="n/a",1.03*AT408,IF($AK408&lt;0,1.01*AT408,IF($AK408&gt;10,1.1*AT408,(1+$AK408/100)*AT408)))</f>
        <v>4.7050850000000013</v>
      </c>
      <c r="AV408" s="900">
        <f>IF($AK408="n/a",1.03*AU408,IF($AK408&lt;0,1.01*AU408,IF($AK408&gt;10,1.1*AU408,(1+$AK408/100)*AU408)))</f>
        <v>5.1755935000000015</v>
      </c>
      <c r="AW408" s="663">
        <f>SUM(AR408:AV408)</f>
        <v>21.581528500000005</v>
      </c>
      <c r="AX408" s="761">
        <f>AW408/I408*100</f>
        <v>10.174686954881903</v>
      </c>
      <c r="AY408" s="948">
        <v>0.73</v>
      </c>
      <c r="AZ408" s="886">
        <v>44.58</v>
      </c>
      <c r="BA408" s="886">
        <v>-6.9099999999999993</v>
      </c>
      <c r="BB408" s="886">
        <v>8.16</v>
      </c>
      <c r="BC408" s="886">
        <v>7.6899999999999995</v>
      </c>
      <c r="BE408" s="635">
        <v>1994</v>
      </c>
      <c r="BF408" s="912">
        <f>IF(BE408&gt;2008,0,IF(BE408&gt;2001,1,IF(BE408&gt;1990,2,IF(BE408&gt;1980,3,IF(BE408&gt;1973,4,IF(BE408&gt;1970,5,IF(BE408&gt;1960,6,IF(BE408&gt;1958,7,IF(BE408&gt;1953,8,9)))))))))</f>
        <v>2</v>
      </c>
      <c r="BG408" s="896">
        <v>2.7</v>
      </c>
    </row>
    <row r="409" spans="1:59" ht="11.25" customHeight="1" x14ac:dyDescent="0.2">
      <c r="A409" s="885" t="s">
        <v>1389</v>
      </c>
      <c r="B409" s="889" t="s">
        <v>1390</v>
      </c>
      <c r="C409" s="946" t="s">
        <v>108</v>
      </c>
      <c r="D409" s="946" t="s">
        <v>4345</v>
      </c>
      <c r="E409" s="746">
        <v>8</v>
      </c>
      <c r="F409" s="1185">
        <v>507</v>
      </c>
      <c r="G409" s="1197" t="s">
        <v>37</v>
      </c>
      <c r="H409" s="1197" t="s">
        <v>37</v>
      </c>
      <c r="I409" s="888">
        <v>46.59</v>
      </c>
      <c r="J409" s="663">
        <f>(M409/I409)*100</f>
        <v>2.5756600128782998</v>
      </c>
      <c r="K409" s="891">
        <v>0.3</v>
      </c>
      <c r="L409" s="901">
        <v>4</v>
      </c>
      <c r="M409" s="654">
        <f>K409*L409</f>
        <v>1.2</v>
      </c>
      <c r="N409" s="884" t="s">
        <v>564</v>
      </c>
      <c r="O409" s="747">
        <v>0.26</v>
      </c>
      <c r="P409" s="880">
        <v>43579</v>
      </c>
      <c r="Q409" s="880">
        <v>43591</v>
      </c>
      <c r="R409" s="654">
        <f>(K409-O409)/O409*100</f>
        <v>15.384615384615378</v>
      </c>
      <c r="S409" s="714">
        <f>IF(INDEX(Historical!$D$7:$D$1277,MATCH(B409,Historical!$B$7:$B$1301,0))=0,"n/a",(INDEX(Historical!$C$7:$C$1279,MATCH(B409,Historical!$B$7:$B$1301,0))/INDEX(Historical!$D$7:$D$1277,MATCH(B409,Historical!$B$7:$B$1301,0))-1)*100)</f>
        <v>15.999999999999993</v>
      </c>
      <c r="T409" s="714">
        <f>IF(INDEX(Historical!$F$7:$F$1270,MATCH(B409,Historical!$B$7:$B$1301,0))=0,"n/a",((INDEX(Historical!$C$7:$C$1279,MATCH(B409,Historical!$B$7:$B$1301,0))/INDEX(Historical!$F$7:$F$1270,MATCH(B409,Historical!$B$7:$B$1301,0)))^(1/3)-1)*100)</f>
        <v>16.871203704827998</v>
      </c>
      <c r="U409" s="714">
        <f>IF(INDEX(Historical!$H$7:$H$1270,MATCH(B409,Historical!$B$7:$B$1301,0))=0,"n/a",((INDEX(Historical!$C$7:$C$1279,MATCH(B409,Historical!$B$7:$B$1301,0))/INDEX(Historical!$H$7:$H$1270,MATCH(B409,Historical!$B$7:$B$1301,0)))^(1/5)-1)*100)</f>
        <v>16.237719058357094</v>
      </c>
      <c r="V409" s="714">
        <f>IF(INDEX(Historical!$O$7:$O$1270,MATCH(B409,Historical!$B$7:$B$1301,0))=0,"n/a",((INDEX(Historical!$C$7:$C$1279,MATCH(B409,Historical!$B$7:$B$1301,0))/INDEX(Historical!$O$7:$O$1270,MATCH(B409,Historical!$B$7:$B$1301,0)))^(1/10)-1)*100)</f>
        <v>10.870436121393068</v>
      </c>
      <c r="W409" s="715">
        <f>IF(OR(U409&lt;=0,U409="n/a",V409&lt;=0,V409="n/a"),"n/a",U409/V409)</f>
        <v>1.4937504693488046</v>
      </c>
      <c r="X409" s="716">
        <f>IF(OR(AJ409&lt;=0,AJ409="n/a",U409&lt;=0,U409="n/a"),"n/a",U409/AJ409)</f>
        <v>1.1435013421378235</v>
      </c>
      <c r="Y409" s="890"/>
      <c r="Z409" s="663">
        <f>IF(OR(AC409&lt;0.01,AC409="n/a"),"n/a",M409/AC409*100)</f>
        <v>37.383177570093459</v>
      </c>
      <c r="AA409" s="900">
        <f>IF(OR(AC409&lt;0.01,AC409="n/a"),"n/a",I409/AC409)</f>
        <v>14.514018691588786</v>
      </c>
      <c r="AB409" s="901">
        <v>12</v>
      </c>
      <c r="AC409" s="879">
        <v>3.21</v>
      </c>
      <c r="AD409" s="879">
        <v>1.41</v>
      </c>
      <c r="AE409" s="879">
        <v>5.62</v>
      </c>
      <c r="AF409" s="879">
        <v>1.91</v>
      </c>
      <c r="AG409" s="879">
        <v>14.000000000000002</v>
      </c>
      <c r="AH409" s="879">
        <v>8.6999999999999993</v>
      </c>
      <c r="AI409" s="879">
        <v>-11.85</v>
      </c>
      <c r="AJ409" s="879">
        <v>14.2</v>
      </c>
      <c r="AK409" s="879">
        <v>10</v>
      </c>
      <c r="AL409" s="892">
        <v>1190</v>
      </c>
      <c r="AM409" s="886">
        <v>2.4</v>
      </c>
      <c r="AN409" s="879">
        <v>0.02</v>
      </c>
      <c r="AO409" s="753">
        <f>IF(U409="n/a","n/a",IF(AA409&lt;0,"n/a",IF(AA409="n/a","n/a",J409+U409-AA409)))</f>
        <v>4.2993603796466058</v>
      </c>
      <c r="AP409" s="754">
        <f>IF(U409="n/a","n/a",J409+U409)</f>
        <v>18.813379071235392</v>
      </c>
      <c r="AQ409" s="902">
        <f>IF(OR(AC409&lt;0.01,AF409="n/a"),"n/a",(I409/SQRT(22.5*AC409*(I409/AF409))-1)*100)</f>
        <v>10.999050448259995</v>
      </c>
      <c r="AR409" s="663">
        <f>INDEX(Historical!$C$7:$C$1279,MATCH(B409,Historical!$B$7:$B$1301,0))*IF(AH409="n/a",1.03,IF(AH409&lt;0,1.01,IF(AH409&gt;10,1.1,(1+AH409/100))))</f>
        <v>1.2609199999999998</v>
      </c>
      <c r="AS409" s="900">
        <f>IF($AI409="n/a",1.03*AR409,IF($AI409&lt;0,1.01*AR409,IF($AI409&gt;10,1.1*AR409,(1+$AI409/100)*AR409)))</f>
        <v>1.2735291999999998</v>
      </c>
      <c r="AT409" s="900">
        <f>IF($AK409="n/a",1.03*AS409,IF($AK409&lt;0,1.01*AS409,IF($AK409&gt;10,1.1*AS409,(1+$AK409/100)*AS409)))</f>
        <v>1.4008821199999999</v>
      </c>
      <c r="AU409" s="900">
        <f>IF($AK409="n/a",1.03*AT409,IF($AK409&lt;0,1.01*AT409,IF($AK409&gt;10,1.1*AT409,(1+$AK409/100)*AT409)))</f>
        <v>1.5409703320000001</v>
      </c>
      <c r="AV409" s="900">
        <f>IF($AK409="n/a",1.03*AU409,IF($AK409&lt;0,1.01*AU409,IF($AK409&gt;10,1.1*AU409,(1+$AK409/100)*AU409)))</f>
        <v>1.6950673652000003</v>
      </c>
      <c r="AW409" s="663">
        <f>SUM(AR409:AV409)</f>
        <v>7.1713690172</v>
      </c>
      <c r="AX409" s="761">
        <f>AW409/I409*100</f>
        <v>15.392507012663662</v>
      </c>
      <c r="AY409" s="948">
        <v>1.01</v>
      </c>
      <c r="AZ409" s="886">
        <v>52.800000000000004</v>
      </c>
      <c r="BA409" s="886">
        <v>-6.8199999999999994</v>
      </c>
      <c r="BB409" s="886">
        <v>12.61</v>
      </c>
      <c r="BC409" s="886">
        <v>6.6000000000000005</v>
      </c>
      <c r="BE409" s="635">
        <v>2012</v>
      </c>
      <c r="BF409" s="912">
        <f>IF(BE409&gt;2008,0,IF(BE409&gt;2001,1,IF(BE409&gt;1990,2,IF(BE409&gt;1980,3,IF(BE409&gt;1973,4,IF(BE409&gt;1970,5,IF(BE409&gt;1960,6,IF(BE409&gt;1958,7,IF(BE409&gt;1953,8,9)))))))))</f>
        <v>0</v>
      </c>
      <c r="BG409" s="896">
        <v>1.7000000000000002</v>
      </c>
    </row>
    <row r="410" spans="1:59" ht="11.25" customHeight="1" x14ac:dyDescent="0.2">
      <c r="A410" s="13" t="s">
        <v>2212</v>
      </c>
      <c r="B410" s="607" t="s">
        <v>2213</v>
      </c>
      <c r="C410" s="946" t="s">
        <v>153</v>
      </c>
      <c r="D410" s="946" t="s">
        <v>4355</v>
      </c>
      <c r="E410" s="746">
        <v>6</v>
      </c>
      <c r="F410" s="1185">
        <v>715</v>
      </c>
      <c r="G410" s="1184" t="s">
        <v>106</v>
      </c>
      <c r="H410" s="1184" t="s">
        <v>106</v>
      </c>
      <c r="I410" s="888">
        <v>164.18</v>
      </c>
      <c r="J410" s="663">
        <f>(M410/I410)*100</f>
        <v>1.8028992569131441</v>
      </c>
      <c r="K410" s="891">
        <v>0.74</v>
      </c>
      <c r="L410" s="901">
        <v>4</v>
      </c>
      <c r="M410" s="654">
        <f>K410*L410</f>
        <v>2.96</v>
      </c>
      <c r="N410" s="884" t="s">
        <v>4423</v>
      </c>
      <c r="O410" s="747">
        <v>0.64500000000000002</v>
      </c>
      <c r="P410" s="875">
        <v>43873</v>
      </c>
      <c r="Q410" s="875">
        <v>43899</v>
      </c>
      <c r="R410" s="654">
        <f>(K410-O410)/O410*100</f>
        <v>14.728682170542632</v>
      </c>
      <c r="S410" s="714">
        <f>IF(INDEX(Historical!$D$7:$D$1277,MATCH(B410,Historical!$B$7:$B$1301,0))=0,"n/a",(INDEX(Historical!$C$7:$C$1279,MATCH(B410,Historical!$B$7:$B$1301,0))/INDEX(Historical!$D$7:$D$1277,MATCH(B410,Historical!$B$7:$B$1301,0))-1)*100)</f>
        <v>14.666666666666671</v>
      </c>
      <c r="T410" s="714">
        <f>IF(INDEX(Historical!$F$7:$F$1270,MATCH(B410,Historical!$B$7:$B$1301,0))=0,"n/a",((INDEX(Historical!$C$7:$C$1279,MATCH(B410,Historical!$B$7:$B$1301,0))/INDEX(Historical!$F$7:$F$1270,MATCH(B410,Historical!$B$7:$B$1301,0)))^(1/3)-1)*100)</f>
        <v>8.1425267992054184</v>
      </c>
      <c r="U410" s="714">
        <f>IF(INDEX(Historical!$H$7:$H$1270,MATCH(B410,Historical!$B$7:$B$1301,0))=0,"n/a",((INDEX(Historical!$C$7:$C$1279,MATCH(B410,Historical!$B$7:$B$1301,0))/INDEX(Historical!$H$7:$H$1270,MATCH(B410,Historical!$B$7:$B$1301,0)))^(1/5)-1)*100)</f>
        <v>5.6507846722514632</v>
      </c>
      <c r="V410" s="714">
        <f>IF(INDEX(Historical!$O$7:$O$1270,MATCH(B410,Historical!$B$7:$B$1301,0))=0,"n/a",((INDEX(Historical!$C$7:$C$1279,MATCH(B410,Historical!$B$7:$B$1301,0))/INDEX(Historical!$O$7:$O$1270,MATCH(B410,Historical!$B$7:$B$1301,0)))^(1/10)-1)*100)</f>
        <v>2.7865675427735326</v>
      </c>
      <c r="W410" s="715">
        <f>IF(OR(U410&lt;=0,U410="n/a",V410&lt;=0,V410="n/a"),"n/a",U410/V410)</f>
        <v>2.0278656754277384</v>
      </c>
      <c r="X410" s="716">
        <f>IF(OR(AJ410&lt;=0,AJ410="n/a",U410&lt;=0,U410="n/a"),"n/a",U410/AJ410)</f>
        <v>0.3247577397845669</v>
      </c>
      <c r="Y410" s="890"/>
      <c r="Z410" s="663">
        <f>IF(OR(AC410&lt;0.01,AC410="n/a"),"n/a",M410/AC410*100)</f>
        <v>49.087893864013267</v>
      </c>
      <c r="AA410" s="900">
        <f>IF(OR(AC410&lt;0.01,AC410="n/a"),"n/a",I410/AC410)</f>
        <v>27.227197346600331</v>
      </c>
      <c r="AB410" s="901">
        <v>12</v>
      </c>
      <c r="AC410" s="879">
        <v>6.03</v>
      </c>
      <c r="AD410" s="879">
        <v>2</v>
      </c>
      <c r="AE410" s="879">
        <v>6.74</v>
      </c>
      <c r="AF410" s="879">
        <v>48</v>
      </c>
      <c r="AG410" s="879">
        <v>186.8</v>
      </c>
      <c r="AH410" s="879">
        <v>54.1</v>
      </c>
      <c r="AI410" s="879">
        <v>16.329999999999998</v>
      </c>
      <c r="AJ410" s="879">
        <v>17.399999999999999</v>
      </c>
      <c r="AK410" s="879">
        <v>13.459999999999999</v>
      </c>
      <c r="AL410" s="892">
        <v>155660</v>
      </c>
      <c r="AM410" s="886">
        <v>11.799999999999999</v>
      </c>
      <c r="AN410" s="879">
        <v>5.6</v>
      </c>
      <c r="AO410" s="753">
        <f>IF(U410="n/a","n/a",IF(AA410&lt;0,"n/a",IF(AA410="n/a","n/a",J410+U410-AA410)))</f>
        <v>-19.773513417435723</v>
      </c>
      <c r="AP410" s="754">
        <f>IF(U410="n/a","n/a",J410+U410)</f>
        <v>7.4536839291646073</v>
      </c>
      <c r="AQ410" s="902">
        <f>IF(OR(AC410&lt;0.01,AF410="n/a"),"n/a",(I410/SQRT(22.5*AC410*(I410/AF410))-1)*100)</f>
        <v>662.13310958616262</v>
      </c>
      <c r="AR410" s="663">
        <f>INDEX(Historical!$C$7:$C$1279,MATCH(B410,Historical!$B$7:$B$1301,0))*IF(AH410="n/a",1.03,IF(AH410&lt;0,1.01,IF(AH410&gt;10,1.1,(1+AH410/100))))</f>
        <v>2.8380000000000005</v>
      </c>
      <c r="AS410" s="900">
        <f>IF($AI410="n/a",1.03*AR410,IF($AI410&lt;0,1.01*AR410,IF($AI410&gt;10,1.1*AR410,(1+$AI410/100)*AR410)))</f>
        <v>3.1218000000000008</v>
      </c>
      <c r="AT410" s="900">
        <f>IF($AK410="n/a",1.03*AS410,IF($AK410&lt;0,1.01*AS410,IF($AK410&gt;10,1.1*AS410,(1+$AK410/100)*AS410)))</f>
        <v>3.4339800000000014</v>
      </c>
      <c r="AU410" s="900">
        <f>IF($AK410="n/a",1.03*AT410,IF($AK410&lt;0,1.01*AT410,IF($AK410&gt;10,1.1*AT410,(1+$AK410/100)*AT410)))</f>
        <v>3.7773780000000019</v>
      </c>
      <c r="AV410" s="900">
        <f>IF($AK410="n/a",1.03*AU410,IF($AK410&lt;0,1.01*AU410,IF($AK410&gt;10,1.1*AU410,(1+$AK410/100)*AU410)))</f>
        <v>4.1551158000000026</v>
      </c>
      <c r="AW410" s="663">
        <f>SUM(AR410:AV410)</f>
        <v>17.32627380000001</v>
      </c>
      <c r="AX410" s="761">
        <f>AW410/I410*100</f>
        <v>10.553218296991112</v>
      </c>
      <c r="AY410" s="948">
        <v>0.26</v>
      </c>
      <c r="AZ410" s="886">
        <v>61.980000000000004</v>
      </c>
      <c r="BA410" s="886">
        <v>-1.94</v>
      </c>
      <c r="BB410" s="886">
        <v>5.87</v>
      </c>
      <c r="BC410" s="886">
        <v>22.55</v>
      </c>
      <c r="BE410" s="635">
        <v>2015</v>
      </c>
      <c r="BF410" s="912">
        <f>IF(BE410&gt;2008,0,IF(BE410&gt;2001,1,IF(BE410&gt;1990,2,IF(BE410&gt;1980,3,IF(BE410&gt;1973,4,IF(BE410&gt;1970,5,IF(BE410&gt;1960,6,IF(BE410&gt;1958,7,IF(BE410&gt;1953,8,9)))))))))</f>
        <v>0</v>
      </c>
      <c r="BG410" s="896">
        <v>14.099999999999998</v>
      </c>
    </row>
    <row r="411" spans="1:59" ht="11.25" customHeight="1" x14ac:dyDescent="0.2">
      <c r="A411" s="877" t="s">
        <v>1399</v>
      </c>
      <c r="B411" s="889" t="s">
        <v>1400</v>
      </c>
      <c r="C411" s="946" t="s">
        <v>108</v>
      </c>
      <c r="D411" s="946" t="s">
        <v>4341</v>
      </c>
      <c r="E411" s="746">
        <v>9</v>
      </c>
      <c r="F411" s="1185">
        <v>440</v>
      </c>
      <c r="G411" s="1143" t="s">
        <v>106</v>
      </c>
      <c r="H411" s="1143" t="s">
        <v>106</v>
      </c>
      <c r="I411" s="888">
        <v>49.75</v>
      </c>
      <c r="J411" s="663">
        <f>(M411/I411)*100</f>
        <v>3.2160804020100504</v>
      </c>
      <c r="K411" s="891">
        <v>0.4</v>
      </c>
      <c r="L411" s="901">
        <v>4</v>
      </c>
      <c r="M411" s="654">
        <f>K411*L411</f>
        <v>1.6</v>
      </c>
      <c r="N411" s="884" t="s">
        <v>1516</v>
      </c>
      <c r="O411" s="747">
        <v>0.34</v>
      </c>
      <c r="P411" s="630">
        <v>43647</v>
      </c>
      <c r="Q411" s="630">
        <v>43668</v>
      </c>
      <c r="R411" s="654">
        <f>(K411-O411)/O411*100</f>
        <v>17.647058823529409</v>
      </c>
      <c r="S411" s="714">
        <f>IF(INDEX(Historical!$D$7:$D$1277,MATCH(B411,Historical!$B$7:$B$1301,0))=0,"n/a",(INDEX(Historical!$C$7:$C$1279,MATCH(B411,Historical!$B$7:$B$1301,0))/INDEX(Historical!$D$7:$D$1277,MATCH(B411,Historical!$B$7:$B$1301,0))-1)*100)</f>
        <v>24.193548387096776</v>
      </c>
      <c r="T411" s="714">
        <f>IF(INDEX(Historical!$F$7:$F$1270,MATCH(B411,Historical!$B$7:$B$1301,0))=0,"n/a",((INDEX(Historical!$C$7:$C$1279,MATCH(B411,Historical!$B$7:$B$1301,0))/INDEX(Historical!$F$7:$F$1270,MATCH(B411,Historical!$B$7:$B$1301,0)))^(1/3)-1)*100)</f>
        <v>22.390341034166038</v>
      </c>
      <c r="U411" s="714">
        <f>IF(INDEX(Historical!$H$7:$H$1270,MATCH(B411,Historical!$B$7:$B$1301,0))=0,"n/a",((INDEX(Historical!$C$7:$C$1279,MATCH(B411,Historical!$B$7:$B$1301,0))/INDEX(Historical!$H$7:$H$1270,MATCH(B411,Historical!$B$7:$B$1301,0)))^(1/5)-1)*100)</f>
        <v>20.347805968140676</v>
      </c>
      <c r="V411" s="714">
        <f>IF(INDEX(Historical!$O$7:$O$1270,MATCH(B411,Historical!$B$7:$B$1301,0))=0,"n/a",((INDEX(Historical!$C$7:$C$1279,MATCH(B411,Historical!$B$7:$B$1301,0))/INDEX(Historical!$O$7:$O$1270,MATCH(B411,Historical!$B$7:$B$1301,0)))^(1/10)-1)*100)</f>
        <v>16.654280155455027</v>
      </c>
      <c r="W411" s="715">
        <f>IF(OR(U411&lt;=0,U411="n/a",V411&lt;=0,V411="n/a"),"n/a",U411/V411)</f>
        <v>1.2217763708914104</v>
      </c>
      <c r="X411" s="716">
        <f>IF(OR(AJ411&lt;=0,AJ411="n/a",U411&lt;=0,U411="n/a"),"n/a",U411/AJ411)</f>
        <v>3.1304316874062579</v>
      </c>
      <c r="Y411" s="684"/>
      <c r="Z411" s="663">
        <f>IF(OR(AC411&lt;0.01,AC411="n/a"),"n/a",M411/AC411*100)</f>
        <v>57.553956834532386</v>
      </c>
      <c r="AA411" s="900">
        <f>IF(OR(AC411&lt;0.01,AC411="n/a"),"n/a",I411/AC411)</f>
        <v>17.89568345323741</v>
      </c>
      <c r="AB411" s="901">
        <v>3</v>
      </c>
      <c r="AC411" s="879">
        <v>2.78</v>
      </c>
      <c r="AD411" s="879">
        <v>2.88</v>
      </c>
      <c r="AE411" s="879">
        <v>1.51</v>
      </c>
      <c r="AF411" s="879">
        <v>1.1399999999999999</v>
      </c>
      <c r="AG411" s="879">
        <v>6.5</v>
      </c>
      <c r="AH411" s="881">
        <v>878.40000000000009</v>
      </c>
      <c r="AI411" s="881">
        <v>15.78</v>
      </c>
      <c r="AJ411" s="879">
        <v>6.5</v>
      </c>
      <c r="AK411" s="879">
        <v>6.2</v>
      </c>
      <c r="AL411" s="892">
        <v>4410</v>
      </c>
      <c r="AM411" s="886">
        <v>1.3</v>
      </c>
      <c r="AN411" s="879">
        <v>0.52</v>
      </c>
      <c r="AO411" s="753">
        <f>IF(U411="n/a","n/a",IF(AA411&lt;0,"n/a",IF(AA411="n/a","n/a",J411+U411-AA411)))</f>
        <v>5.6682029169133159</v>
      </c>
      <c r="AP411" s="754">
        <f>IF(U411="n/a","n/a",J411+U411)</f>
        <v>23.563886370150726</v>
      </c>
      <c r="AQ411" s="902">
        <f>IF(OR(AC411&lt;0.01,AF411="n/a"),"n/a",(I411/SQRT(22.5*AC411*(I411/AF411))-1)*100)</f>
        <v>-4.7784358300409941</v>
      </c>
      <c r="AR411" s="663">
        <f>INDEX(Historical!$C$7:$C$1279,MATCH(B411,Historical!$B$7:$B$1301,0))*IF(AH411="n/a",1.03,IF(AH411&lt;0,1.01,IF(AH411&gt;10,1.1,(1+AH411/100))))</f>
        <v>1.6940000000000002</v>
      </c>
      <c r="AS411" s="900">
        <f>IF($AI411="n/a",1.03*AR411,IF($AI411&lt;0,1.01*AR411,IF($AI411&gt;10,1.1*AR411,(1+$AI411/100)*AR411)))</f>
        <v>1.8634000000000004</v>
      </c>
      <c r="AT411" s="900">
        <f>IF($AK411="n/a",1.03*AS411,IF($AK411&lt;0,1.01*AS411,IF($AK411&gt;10,1.1*AS411,(1+$AK411/100)*AS411)))</f>
        <v>1.9789308000000005</v>
      </c>
      <c r="AU411" s="900">
        <f>IF($AK411="n/a",1.03*AT411,IF($AK411&lt;0,1.01*AT411,IF($AK411&gt;10,1.1*AT411,(1+$AK411/100)*AT411)))</f>
        <v>2.1016245096000006</v>
      </c>
      <c r="AV411" s="900">
        <f>IF($AK411="n/a",1.03*AU411,IF($AK411&lt;0,1.01*AU411,IF($AK411&gt;10,1.1*AU411,(1+$AK411/100)*AU411)))</f>
        <v>2.2319252291952005</v>
      </c>
      <c r="AW411" s="663">
        <f>SUM(AR411:AV411)</f>
        <v>9.8698805387952024</v>
      </c>
      <c r="AX411" s="761">
        <f>AW411/I411*100</f>
        <v>19.838955856874779</v>
      </c>
      <c r="AY411" s="948">
        <v>0.76</v>
      </c>
      <c r="AZ411" s="886">
        <v>46.37</v>
      </c>
      <c r="BA411" s="886">
        <v>-1.87</v>
      </c>
      <c r="BB411" s="886">
        <v>-0.06</v>
      </c>
      <c r="BC411" s="886">
        <v>15.370000000000001</v>
      </c>
      <c r="BE411" s="635">
        <v>2011</v>
      </c>
      <c r="BF411" s="912">
        <f>IF(BE411&gt;2008,0,IF(BE411&gt;2001,1,IF(BE411&gt;1990,2,IF(BE411&gt;1980,3,IF(BE411&gt;1973,4,IF(BE411&gt;1970,5,IF(BE411&gt;1960,6,IF(BE411&gt;1958,7,IF(BE411&gt;1953,8,9)))))))))</f>
        <v>0</v>
      </c>
      <c r="BG411" s="896">
        <v>3.1</v>
      </c>
    </row>
    <row r="412" spans="1:59" ht="11.25" customHeight="1" x14ac:dyDescent="0.2">
      <c r="A412" s="885" t="s">
        <v>1401</v>
      </c>
      <c r="B412" s="889" t="s">
        <v>1402</v>
      </c>
      <c r="C412" s="946" t="s">
        <v>153</v>
      </c>
      <c r="D412" s="946" t="s">
        <v>4330</v>
      </c>
      <c r="E412" s="746">
        <v>10</v>
      </c>
      <c r="F412" s="1185">
        <v>377</v>
      </c>
      <c r="G412" s="1185" t="s">
        <v>106</v>
      </c>
      <c r="H412" s="1185" t="s">
        <v>106</v>
      </c>
      <c r="I412" s="888">
        <v>26.4</v>
      </c>
      <c r="J412" s="663">
        <f>(M412/I412)*100</f>
        <v>1.4393939393939394</v>
      </c>
      <c r="K412" s="891">
        <v>9.5000000000000001E-2</v>
      </c>
      <c r="L412" s="901">
        <v>4</v>
      </c>
      <c r="M412" s="654">
        <f>K412*L412</f>
        <v>0.38</v>
      </c>
      <c r="N412" s="884" t="s">
        <v>503</v>
      </c>
      <c r="O412" s="747">
        <v>8.5000000000000006E-2</v>
      </c>
      <c r="P412" s="875">
        <v>43892</v>
      </c>
      <c r="Q412" s="875">
        <v>43909</v>
      </c>
      <c r="R412" s="654">
        <f>(K412-O412)/O412*100</f>
        <v>11.764705882352935</v>
      </c>
      <c r="S412" s="714">
        <f>IF(INDEX(Historical!$D$7:$D$1277,MATCH(B412,Historical!$B$7:$B$1301,0))=0,"n/a",(INDEX(Historical!$C$7:$C$1279,MATCH(B412,Historical!$B$7:$B$1301,0))/INDEX(Historical!$D$7:$D$1277,MATCH(B412,Historical!$B$7:$B$1301,0))-1)*100)</f>
        <v>21.42857142857142</v>
      </c>
      <c r="T412" s="714">
        <f>IF(INDEX(Historical!$F$7:$F$1270,MATCH(B412,Historical!$B$7:$B$1301,0))=0,"n/a",((INDEX(Historical!$C$7:$C$1279,MATCH(B412,Historical!$B$7:$B$1301,0))/INDEX(Historical!$F$7:$F$1270,MATCH(B412,Historical!$B$7:$B$1301,0)))^(1/3)-1)*100)</f>
        <v>24.780567401032737</v>
      </c>
      <c r="U412" s="714">
        <f>IF(INDEX(Historical!$H$7:$H$1270,MATCH(B412,Historical!$B$7:$B$1301,0))=0,"n/a",((INDEX(Historical!$C$7:$C$1279,MATCH(B412,Historical!$B$7:$B$1301,0))/INDEX(Historical!$H$7:$H$1270,MATCH(B412,Historical!$B$7:$B$1301,0)))^(1/5)-1)*100)</f>
        <v>20.28986284740084</v>
      </c>
      <c r="V412" s="714" t="str">
        <f>IF(INDEX(Historical!$O$7:$O$1270,MATCH(B412,Historical!$B$7:$B$1301,0))=0,"n/a",((INDEX(Historical!$C$7:$C$1279,MATCH(B412,Historical!$B$7:$B$1301,0))/INDEX(Historical!$O$7:$O$1270,MATCH(B412,Historical!$B$7:$B$1301,0)))^(1/10)-1)*100)</f>
        <v>n/a</v>
      </c>
      <c r="W412" s="715" t="str">
        <f>IF(OR(U412&lt;=0,U412="n/a",V412&lt;=0,V412="n/a"),"n/a",U412/V412)</f>
        <v>n/a</v>
      </c>
      <c r="X412" s="716">
        <f>IF(OR(AJ412&lt;=0,AJ412="n/a",U412&lt;=0,U412="n/a"),"n/a",U412/AJ412)</f>
        <v>0.65876178075976755</v>
      </c>
      <c r="Y412" s="889"/>
      <c r="Z412" s="663">
        <f>IF(OR(AC412&lt;0.01,AC412="n/a"),"n/a",M412/AC412*100)</f>
        <v>44.186046511627907</v>
      </c>
      <c r="AA412" s="900">
        <f>IF(OR(AC412&lt;0.01,AC412="n/a"),"n/a",I412/AC412)</f>
        <v>30.697674418604649</v>
      </c>
      <c r="AB412" s="901">
        <v>12</v>
      </c>
      <c r="AC412" s="879">
        <v>0.86</v>
      </c>
      <c r="AD412" s="879" t="s">
        <v>136</v>
      </c>
      <c r="AE412" s="879">
        <v>4.67</v>
      </c>
      <c r="AF412" s="879">
        <v>3.52</v>
      </c>
      <c r="AG412" s="879">
        <v>12.2</v>
      </c>
      <c r="AH412" s="879">
        <v>-20.8</v>
      </c>
      <c r="AI412" s="879">
        <v>72.570000000000007</v>
      </c>
      <c r="AJ412" s="879">
        <v>30.8</v>
      </c>
      <c r="AK412" s="879">
        <v>-1.7999999999999998</v>
      </c>
      <c r="AL412" s="892">
        <v>557.58000000000004</v>
      </c>
      <c r="AM412" s="886">
        <v>14.799999999999999</v>
      </c>
      <c r="AN412" s="879">
        <v>0</v>
      </c>
      <c r="AO412" s="753">
        <f>IF(U412="n/a","n/a",IF(AA412&lt;0,"n/a",IF(AA412="n/a","n/a",J412+U412-AA412)))</f>
        <v>-8.9684176318098707</v>
      </c>
      <c r="AP412" s="754">
        <f>IF(U412="n/a","n/a",J412+U412)</f>
        <v>21.729256786794778</v>
      </c>
      <c r="AQ412" s="902">
        <f>IF(OR(AC412&lt;0.01,AF412="n/a"),"n/a",(I412/SQRT(22.5*AC412*(I412/AF412))-1)*100)</f>
        <v>119.14562784037099</v>
      </c>
      <c r="AR412" s="663">
        <f>INDEX(Historical!$C$7:$C$1279,MATCH(B412,Historical!$B$7:$B$1301,0))*IF(AH412="n/a",1.03,IF(AH412&lt;0,1.01,IF(AH412&gt;10,1.1,(1+AH412/100))))</f>
        <v>0.34340000000000004</v>
      </c>
      <c r="AS412" s="900">
        <f>IF($AI412="n/a",1.03*AR412,IF($AI412&lt;0,1.01*AR412,IF($AI412&gt;10,1.1*AR412,(1+$AI412/100)*AR412)))</f>
        <v>0.37774000000000008</v>
      </c>
      <c r="AT412" s="900">
        <f>IF($AK412="n/a",1.03*AS412,IF($AK412&lt;0,1.01*AS412,IF($AK412&gt;10,1.1*AS412,(1+$AK412/100)*AS412)))</f>
        <v>0.38151740000000006</v>
      </c>
      <c r="AU412" s="900">
        <f>IF($AK412="n/a",1.03*AT412,IF($AK412&lt;0,1.01*AT412,IF($AK412&gt;10,1.1*AT412,(1+$AK412/100)*AT412)))</f>
        <v>0.38533257400000004</v>
      </c>
      <c r="AV412" s="900">
        <f>IF($AK412="n/a",1.03*AU412,IF($AK412&lt;0,1.01*AU412,IF($AK412&gt;10,1.1*AU412,(1+$AK412/100)*AU412)))</f>
        <v>0.38918589974000006</v>
      </c>
      <c r="AW412" s="663">
        <f>SUM(AR412:AV412)</f>
        <v>1.8771758737400002</v>
      </c>
      <c r="AX412" s="761">
        <f>AW412/I412*100</f>
        <v>7.110514673257577</v>
      </c>
      <c r="AY412" s="948">
        <v>1.38</v>
      </c>
      <c r="AZ412" s="886">
        <v>40.72</v>
      </c>
      <c r="BA412" s="886">
        <v>-31.680000000000003</v>
      </c>
      <c r="BB412" s="886">
        <v>0.79</v>
      </c>
      <c r="BC412" s="886">
        <v>-14.330000000000002</v>
      </c>
      <c r="BE412" s="635">
        <v>2011</v>
      </c>
      <c r="BF412" s="912">
        <f>IF(BE412&gt;2008,0,IF(BE412&gt;2001,1,IF(BE412&gt;1990,2,IF(BE412&gt;1980,3,IF(BE412&gt;1973,4,IF(BE412&gt;1970,5,IF(BE412&gt;1960,6,IF(BE412&gt;1958,7,IF(BE412&gt;1953,8,9)))))))))</f>
        <v>0</v>
      </c>
      <c r="BG412" s="896">
        <v>10</v>
      </c>
    </row>
    <row r="413" spans="1:59" ht="11.25" customHeight="1" x14ac:dyDescent="0.2">
      <c r="A413" s="877" t="s">
        <v>1409</v>
      </c>
      <c r="B413" s="889" t="s">
        <v>1410</v>
      </c>
      <c r="C413" s="946" t="s">
        <v>128</v>
      </c>
      <c r="D413" s="946" t="s">
        <v>4333</v>
      </c>
      <c r="E413" s="746">
        <v>11</v>
      </c>
      <c r="F413" s="1185">
        <v>293</v>
      </c>
      <c r="G413" s="1191" t="s">
        <v>106</v>
      </c>
      <c r="H413" s="1191" t="s">
        <v>106</v>
      </c>
      <c r="I413" s="888">
        <v>14.49</v>
      </c>
      <c r="J413" s="663">
        <f>(M413/I413)*100</f>
        <v>2.0703933747412009</v>
      </c>
      <c r="K413" s="891">
        <v>7.4999999999999997E-2</v>
      </c>
      <c r="L413" s="901">
        <v>4</v>
      </c>
      <c r="M413" s="654">
        <f>K413*L413</f>
        <v>0.3</v>
      </c>
      <c r="N413" s="884" t="s">
        <v>569</v>
      </c>
      <c r="O413" s="747">
        <v>6.25E-2</v>
      </c>
      <c r="P413" s="880">
        <v>43462</v>
      </c>
      <c r="Q413" s="880">
        <v>43480</v>
      </c>
      <c r="R413" s="654">
        <f>(K413-O413)/O413*100</f>
        <v>19.999999999999996</v>
      </c>
      <c r="S413" s="714">
        <f>IF(INDEX(Historical!$D$7:$D$1277,MATCH(B413,Historical!$B$7:$B$1301,0))=0,"n/a",(INDEX(Historical!$C$7:$C$1279,MATCH(B413,Historical!$B$7:$B$1301,0))/INDEX(Historical!$D$7:$D$1277,MATCH(B413,Historical!$B$7:$B$1301,0))-1)*100)</f>
        <v>19.999999999999996</v>
      </c>
      <c r="T413" s="714">
        <f>IF(INDEX(Historical!$F$7:$F$1270,MATCH(B413,Historical!$B$7:$B$1301,0))=0,"n/a",((INDEX(Historical!$C$7:$C$1279,MATCH(B413,Historical!$B$7:$B$1301,0))/INDEX(Historical!$F$7:$F$1270,MATCH(B413,Historical!$B$7:$B$1301,0)))^(1/3)-1)*100)</f>
        <v>14.471424255333186</v>
      </c>
      <c r="U413" s="714">
        <f>IF(INDEX(Historical!$H$7:$H$1270,MATCH(B413,Historical!$B$7:$B$1301,0))=0,"n/a",((INDEX(Historical!$C$7:$C$1279,MATCH(B413,Historical!$B$7:$B$1301,0))/INDEX(Historical!$H$7:$H$1270,MATCH(B413,Historical!$B$7:$B$1301,0)))^(1/5)-1)*100)</f>
        <v>12.700920209792542</v>
      </c>
      <c r="V413" s="714">
        <f>IF(INDEX(Historical!$O$7:$O$1270,MATCH(B413,Historical!$B$7:$B$1301,0))=0,"n/a",((INDEX(Historical!$C$7:$C$1279,MATCH(B413,Historical!$B$7:$B$1301,0))/INDEX(Historical!$O$7:$O$1270,MATCH(B413,Historical!$B$7:$B$1301,0)))^(1/10)-1)*100)</f>
        <v>25.379670249735685</v>
      </c>
      <c r="W413" s="715">
        <f>IF(OR(U413&lt;=0,U413="n/a",V413&lt;=0,V413="n/a"),"n/a",U413/V413)</f>
        <v>0.50043677025018929</v>
      </c>
      <c r="X413" s="716" t="str">
        <f>IF(OR(AJ413&lt;=0,AJ413="n/a",U413&lt;=0,U413="n/a"),"n/a",U413/AJ413)</f>
        <v>n/a</v>
      </c>
      <c r="Y413" s="673"/>
      <c r="Z413" s="663" t="str">
        <f>IF(OR(AC413&lt;0.01,AC413="n/a"),"n/a",M413/AC413*100)</f>
        <v>n/a</v>
      </c>
      <c r="AA413" s="900" t="str">
        <f>IF(OR(AC413&lt;0.01,AC413="n/a"),"n/a",I413/AC413)</f>
        <v>n/a</v>
      </c>
      <c r="AB413" s="901">
        <v>10</v>
      </c>
      <c r="AC413" s="879">
        <v>-0.9</v>
      </c>
      <c r="AD413" s="879" t="s">
        <v>136</v>
      </c>
      <c r="AE413" s="879">
        <v>1.46</v>
      </c>
      <c r="AF413" s="879">
        <v>1.27</v>
      </c>
      <c r="AG413" s="879">
        <v>-7.9</v>
      </c>
      <c r="AH413" s="879">
        <v>-163.30000000000001</v>
      </c>
      <c r="AI413" s="879">
        <v>158.1</v>
      </c>
      <c r="AJ413" s="879">
        <v>-22.8</v>
      </c>
      <c r="AK413" s="879">
        <v>15</v>
      </c>
      <c r="AL413" s="892">
        <v>245.4</v>
      </c>
      <c r="AM413" s="886">
        <v>2.1</v>
      </c>
      <c r="AN413" s="879">
        <v>0.66</v>
      </c>
      <c r="AO413" s="753" t="str">
        <f>IF(U413="n/a","n/a",IF(AA413&lt;0,"n/a",IF(AA413="n/a","n/a",J413+U413-AA413)))</f>
        <v>n/a</v>
      </c>
      <c r="AP413" s="754">
        <f>IF(U413="n/a","n/a",J413+U413)</f>
        <v>14.771313584533743</v>
      </c>
      <c r="AQ413" s="902" t="str">
        <f>IF(OR(AC413&lt;0.01,AF413="n/a"),"n/a",(I413/SQRT(22.5*AC413*(I413/AF413))-1)*100)</f>
        <v>n/a</v>
      </c>
      <c r="AR413" s="663">
        <f>INDEX(Historical!$C$7:$C$1279,MATCH(B413,Historical!$B$7:$B$1301,0))*IF(AH413="n/a",1.03,IF(AH413&lt;0,1.01,IF(AH413&gt;10,1.1,(1+AH413/100))))</f>
        <v>0.30299999999999999</v>
      </c>
      <c r="AS413" s="900">
        <f>IF($AI413="n/a",1.03*AR413,IF($AI413&lt;0,1.01*AR413,IF($AI413&gt;10,1.1*AR413,(1+$AI413/100)*AR413)))</f>
        <v>0.33330000000000004</v>
      </c>
      <c r="AT413" s="900">
        <f>IF($AK413="n/a",1.03*AS413,IF($AK413&lt;0,1.01*AS413,IF($AK413&gt;10,1.1*AS413,(1+$AK413/100)*AS413)))</f>
        <v>0.36663000000000007</v>
      </c>
      <c r="AU413" s="900">
        <f>IF($AK413="n/a",1.03*AT413,IF($AK413&lt;0,1.01*AT413,IF($AK413&gt;10,1.1*AT413,(1+$AK413/100)*AT413)))</f>
        <v>0.40329300000000012</v>
      </c>
      <c r="AV413" s="900">
        <f>IF($AK413="n/a",1.03*AU413,IF($AK413&lt;0,1.01*AU413,IF($AK413&gt;10,1.1*AU413,(1+$AK413/100)*AU413)))</f>
        <v>0.44362230000000019</v>
      </c>
      <c r="AW413" s="663">
        <f>SUM(AR413:AV413)</f>
        <v>1.8498453000000004</v>
      </c>
      <c r="AX413" s="761">
        <f>AW413/I413*100</f>
        <v>12.766358178053833</v>
      </c>
      <c r="AY413" s="948">
        <v>1.06</v>
      </c>
      <c r="AZ413" s="886">
        <v>36.700000000000003</v>
      </c>
      <c r="BA413" s="886">
        <v>-33.68</v>
      </c>
      <c r="BB413" s="886">
        <v>9.86</v>
      </c>
      <c r="BC413" s="886">
        <v>-14.219999999999999</v>
      </c>
      <c r="BE413" s="635">
        <v>2009</v>
      </c>
      <c r="BF413" s="912">
        <f>IF(BE413&gt;2008,0,IF(BE413&gt;2001,1,IF(BE413&gt;1990,2,IF(BE413&gt;1980,3,IF(BE413&gt;1973,4,IF(BE413&gt;1970,5,IF(BE413&gt;1960,6,IF(BE413&gt;1958,7,IF(BE413&gt;1953,8,9)))))))))</f>
        <v>0</v>
      </c>
      <c r="BG413" s="896">
        <v>-3.9</v>
      </c>
    </row>
    <row r="414" spans="1:59" s="787" customFormat="1" ht="11.25" customHeight="1" x14ac:dyDescent="0.2">
      <c r="A414" s="768" t="s">
        <v>663</v>
      </c>
      <c r="B414" s="795" t="s">
        <v>664</v>
      </c>
      <c r="C414" s="946" t="s">
        <v>112</v>
      </c>
      <c r="D414" s="946" t="s">
        <v>4351</v>
      </c>
      <c r="E414" s="769">
        <v>17</v>
      </c>
      <c r="F414" s="1185">
        <v>205</v>
      </c>
      <c r="G414" s="1198" t="s">
        <v>115</v>
      </c>
      <c r="H414" s="1198" t="s">
        <v>115</v>
      </c>
      <c r="I414" s="770">
        <v>364.92</v>
      </c>
      <c r="J414" s="771">
        <f>(M414/I414)*100</f>
        <v>2.630713581058862</v>
      </c>
      <c r="K414" s="772">
        <v>2.4</v>
      </c>
      <c r="L414" s="773">
        <v>4</v>
      </c>
      <c r="M414" s="774">
        <f>K414*L414</f>
        <v>9.6</v>
      </c>
      <c r="N414" s="775" t="s">
        <v>151</v>
      </c>
      <c r="O414" s="776">
        <v>2.2000000000000002</v>
      </c>
      <c r="P414" s="777">
        <v>43798</v>
      </c>
      <c r="Q414" s="777">
        <v>43826</v>
      </c>
      <c r="R414" s="774">
        <f>(K414-O414)/O414*100</f>
        <v>9.0909090909090793</v>
      </c>
      <c r="S414" s="714">
        <f>IF(INDEX(Historical!$D$7:$D$1277,MATCH(B414,Historical!$B$7:$B$1301,0))=0,"n/a",(INDEX(Historical!$C$7:$C$1279,MATCH(B414,Historical!$B$7:$B$1301,0))/INDEX(Historical!$D$7:$D$1277,MATCH(B414,Historical!$B$7:$B$1301,0))-1)*100)</f>
        <v>9.7560975609756184</v>
      </c>
      <c r="T414" s="714">
        <f>IF(INDEX(Historical!$F$7:$F$1270,MATCH(B414,Historical!$B$7:$B$1301,0))=0,"n/a",((INDEX(Historical!$C$7:$C$1279,MATCH(B414,Historical!$B$7:$B$1301,0))/INDEX(Historical!$F$7:$F$1270,MATCH(B414,Historical!$B$7:$B$1301,0)))^(1/3)-1)*100)</f>
        <v>9.9557504391272431</v>
      </c>
      <c r="U414" s="714">
        <f>IF(INDEX(Historical!$H$7:$H$1270,MATCH(B414,Historical!$B$7:$B$1301,0))=0,"n/a",((INDEX(Historical!$C$7:$C$1279,MATCH(B414,Historical!$B$7:$B$1301,0))/INDEX(Historical!$H$7:$H$1270,MATCH(B414,Historical!$B$7:$B$1301,0)))^(1/5)-1)*100)</f>
        <v>10.391092901821718</v>
      </c>
      <c r="V414" s="714">
        <f>IF(INDEX(Historical!$O$7:$O$1270,MATCH(B414,Historical!$B$7:$B$1301,0))=0,"n/a",((INDEX(Historical!$C$7:$C$1279,MATCH(B414,Historical!$B$7:$B$1301,0))/INDEX(Historical!$O$7:$O$1270,MATCH(B414,Historical!$B$7:$B$1301,0)))^(1/10)-1)*100)</f>
        <v>14.42019015983278</v>
      </c>
      <c r="W414" s="715">
        <f>IF(OR(U414&lt;=0,U414="n/a",V414&lt;=0,V414="n/a"),"n/a",U414/V414)</f>
        <v>0.72059333383591218</v>
      </c>
      <c r="X414" s="716">
        <f>IF(OR(AJ414&lt;=0,AJ414="n/a",U414&lt;=0,U414="n/a"),"n/a",U414/AJ414)</f>
        <v>0.61851743463224507</v>
      </c>
      <c r="Y414" s="795"/>
      <c r="Z414" s="771">
        <f>IF(OR(AC414&lt;0.01,AC414="n/a"),"n/a",M414/AC414*100)</f>
        <v>43.576940535633227</v>
      </c>
      <c r="AA414" s="779">
        <f>IF(OR(AC414&lt;0.01,AC414="n/a"),"n/a",I414/AC414)</f>
        <v>16.56468452110758</v>
      </c>
      <c r="AB414" s="773">
        <v>12</v>
      </c>
      <c r="AC414" s="780">
        <v>22.03</v>
      </c>
      <c r="AD414" s="780">
        <v>1.9</v>
      </c>
      <c r="AE414" s="780">
        <v>1.71</v>
      </c>
      <c r="AF414" s="789">
        <v>30</v>
      </c>
      <c r="AG414" s="789">
        <v>187.5</v>
      </c>
      <c r="AH414" s="780">
        <v>25.8</v>
      </c>
      <c r="AI414" s="780">
        <v>9.1399999999999988</v>
      </c>
      <c r="AJ414" s="780">
        <v>16.8</v>
      </c>
      <c r="AK414" s="780">
        <v>8.7800000000000011</v>
      </c>
      <c r="AL414" s="781">
        <v>104810</v>
      </c>
      <c r="AM414" s="782">
        <v>6.9999999999999993E-2</v>
      </c>
      <c r="AN414" s="780">
        <v>3.68</v>
      </c>
      <c r="AO414" s="783">
        <f>IF(U414="n/a","n/a",IF(AA414&lt;0,"n/a",IF(AA414="n/a","n/a",J414+U414-AA414)))</f>
        <v>-3.5428780382270002</v>
      </c>
      <c r="AP414" s="784">
        <f>IF(U414="n/a","n/a",J414+U414)</f>
        <v>13.02180648288058</v>
      </c>
      <c r="AQ414" s="785">
        <f>IF(OR(AC414&lt;0.01,AF414="n/a"),"n/a",(I414/SQRT(22.5*AC414*(I414/AF414))-1)*100)</f>
        <v>369.96006243236718</v>
      </c>
      <c r="AR414" s="663">
        <f>INDEX(Historical!$C$7:$C$1279,MATCH(B414,Historical!$B$7:$B$1301,0))*IF(AH414="n/a",1.03,IF(AH414&lt;0,1.01,IF(AH414&gt;10,1.1,(1+AH414/100))))</f>
        <v>9.9</v>
      </c>
      <c r="AS414" s="779">
        <f>IF($AI414="n/a",1.03*AR414,IF($AI414&lt;0,1.01*AR414,IF($AI414&gt;10,1.1*AR414,(1+$AI414/100)*AR414)))</f>
        <v>10.80486</v>
      </c>
      <c r="AT414" s="779">
        <f>IF($AK414="n/a",1.03*AS414,IF($AK414&lt;0,1.01*AS414,IF($AK414&gt;10,1.1*AS414,(1+$AK414/100)*AS414)))</f>
        <v>11.753526708000001</v>
      </c>
      <c r="AU414" s="779">
        <f>IF($AK414="n/a",1.03*AT414,IF($AK414&lt;0,1.01*AT414,IF($AK414&gt;10,1.1*AT414,(1+$AK414/100)*AT414)))</f>
        <v>12.785486352962401</v>
      </c>
      <c r="AV414" s="779">
        <f>IF($AK414="n/a",1.03*AU414,IF($AK414&lt;0,1.01*AU414,IF($AK414&gt;10,1.1*AU414,(1+$AK414/100)*AU414)))</f>
        <v>13.908052054752501</v>
      </c>
      <c r="AW414" s="771">
        <f>SUM(AR414:AV414)</f>
        <v>59.151925115714903</v>
      </c>
      <c r="AX414" s="786">
        <f>AW414/I414*100</f>
        <v>16.209559661217497</v>
      </c>
      <c r="AY414" s="949">
        <v>0.96</v>
      </c>
      <c r="AZ414" s="782">
        <v>37.130000000000003</v>
      </c>
      <c r="BA414" s="782">
        <v>-17.54</v>
      </c>
      <c r="BB414" s="782">
        <v>-4.1099999999999994</v>
      </c>
      <c r="BC414" s="782">
        <v>-5.29</v>
      </c>
      <c r="BD414" s="922"/>
      <c r="BE414" s="635">
        <v>2003</v>
      </c>
      <c r="BF414" s="912">
        <f>IF(BE414&gt;2008,0,IF(BE414&gt;2001,1,IF(BE414&gt;1990,2,IF(BE414&gt;1980,3,IF(BE414&gt;1973,4,IF(BE414&gt;1970,5,IF(BE414&gt;1960,6,IF(BE414&gt;1958,7,IF(BE414&gt;1953,8,9)))))))))</f>
        <v>1</v>
      </c>
      <c r="BG414" s="838">
        <v>12.9</v>
      </c>
    </row>
    <row r="415" spans="1:59" ht="11.25" customHeight="1" x14ac:dyDescent="0.2">
      <c r="A415" s="885" t="s">
        <v>1411</v>
      </c>
      <c r="B415" s="889" t="s">
        <v>1412</v>
      </c>
      <c r="C415" s="946" t="s">
        <v>108</v>
      </c>
      <c r="D415" s="946" t="s">
        <v>118</v>
      </c>
      <c r="E415" s="746">
        <v>10</v>
      </c>
      <c r="F415" s="1185">
        <v>366</v>
      </c>
      <c r="G415" s="1185" t="s">
        <v>115</v>
      </c>
      <c r="H415" s="1185" t="s">
        <v>115</v>
      </c>
      <c r="I415" s="888">
        <v>36.79</v>
      </c>
      <c r="J415" s="663">
        <f>(M415/I415)*100</f>
        <v>4.3490078825767871</v>
      </c>
      <c r="K415" s="891">
        <v>0.4</v>
      </c>
      <c r="L415" s="901">
        <v>4</v>
      </c>
      <c r="M415" s="654">
        <f>K415*L415</f>
        <v>1.6</v>
      </c>
      <c r="N415" s="884" t="s">
        <v>139</v>
      </c>
      <c r="O415" s="747">
        <v>0.37</v>
      </c>
      <c r="P415" s="875">
        <v>43838</v>
      </c>
      <c r="Q415" s="875">
        <v>43861</v>
      </c>
      <c r="R415" s="654">
        <f>(K415-O415)/O415*100</f>
        <v>8.1081081081081159</v>
      </c>
      <c r="S415" s="714">
        <f>IF(INDEX(Historical!$D$7:$D$1277,MATCH(B415,Historical!$B$7:$B$1301,0))=0,"n/a",(INDEX(Historical!$C$7:$C$1279,MATCH(B415,Historical!$B$7:$B$1301,0))/INDEX(Historical!$D$7:$D$1277,MATCH(B415,Historical!$B$7:$B$1301,0))-1)*100)</f>
        <v>12.12121212121211</v>
      </c>
      <c r="T415" s="714">
        <f>IF(INDEX(Historical!$F$7:$F$1270,MATCH(B415,Historical!$B$7:$B$1301,0))=0,"n/a",((INDEX(Historical!$C$7:$C$1279,MATCH(B415,Historical!$B$7:$B$1301,0))/INDEX(Historical!$F$7:$F$1270,MATCH(B415,Historical!$B$7:$B$1301,0)))^(1/3)-1)*100)</f>
        <v>13.960384306101293</v>
      </c>
      <c r="U415" s="714">
        <f>IF(INDEX(Historical!$H$7:$H$1270,MATCH(B415,Historical!$B$7:$B$1301,0))=0,"n/a",((INDEX(Historical!$C$7:$C$1279,MATCH(B415,Historical!$B$7:$B$1301,0))/INDEX(Historical!$H$7:$H$1270,MATCH(B415,Historical!$B$7:$B$1301,0)))^(1/5)-1)*100)</f>
        <v>18.254138431828171</v>
      </c>
      <c r="V415" s="714">
        <f>IF(INDEX(Historical!$O$7:$O$1270,MATCH(B415,Historical!$B$7:$B$1301,0))=0,"n/a",((INDEX(Historical!$C$7:$C$1279,MATCH(B415,Historical!$B$7:$B$1301,0))/INDEX(Historical!$O$7:$O$1270,MATCH(B415,Historical!$B$7:$B$1301,0)))^(1/10)-1)*100)</f>
        <v>19.951324380539639</v>
      </c>
      <c r="W415" s="715">
        <f>IF(OR(U415&lt;=0,U415="n/a",V415&lt;=0,V415="n/a"),"n/a",U415/V415)</f>
        <v>0.91493366974841583</v>
      </c>
      <c r="X415" s="716" t="str">
        <f>IF(OR(AJ415&lt;=0,AJ415="n/a",U415&lt;=0,U415="n/a"),"n/a",U415/AJ415)</f>
        <v>n/a</v>
      </c>
      <c r="Y415" s="673"/>
      <c r="Z415" s="663">
        <f>IF(OR(AC415&lt;0.01,AC415="n/a"),"n/a",M415/AC415*100)</f>
        <v>48.048048048048045</v>
      </c>
      <c r="AA415" s="900">
        <f>IF(OR(AC415&lt;0.01,AC415="n/a"),"n/a",I415/AC415)</f>
        <v>11.048048048048047</v>
      </c>
      <c r="AB415" s="901">
        <v>12</v>
      </c>
      <c r="AC415" s="879">
        <v>3.33</v>
      </c>
      <c r="AD415" s="879">
        <v>1.0900000000000001</v>
      </c>
      <c r="AE415" s="879">
        <v>0.41</v>
      </c>
      <c r="AF415" s="879">
        <v>0.42</v>
      </c>
      <c r="AG415" s="879">
        <v>3.6999999999999997</v>
      </c>
      <c r="AH415" s="879">
        <v>-41.8</v>
      </c>
      <c r="AI415" s="879">
        <v>13.91</v>
      </c>
      <c r="AJ415" s="879">
        <v>-5.3</v>
      </c>
      <c r="AK415" s="879">
        <v>9.879999999999999</v>
      </c>
      <c r="AL415" s="892">
        <v>7330</v>
      </c>
      <c r="AM415" s="886">
        <v>0.8</v>
      </c>
      <c r="AN415" s="879">
        <v>0.41</v>
      </c>
      <c r="AO415" s="753">
        <f>IF(U415="n/a","n/a",IF(AA415&lt;0,"n/a",IF(AA415="n/a","n/a",J415+U415-AA415)))</f>
        <v>11.555098266356913</v>
      </c>
      <c r="AP415" s="754">
        <f>IF(U415="n/a","n/a",J415+U415)</f>
        <v>22.60314631440496</v>
      </c>
      <c r="AQ415" s="902">
        <f>IF(OR(AC415&lt;0.01,AF415="n/a"),"n/a",(I415/SQRT(22.5*AC415*(I415/AF415))-1)*100)</f>
        <v>-54.587421320714434</v>
      </c>
      <c r="AR415" s="663">
        <f>INDEX(Historical!$C$7:$C$1279,MATCH(B415,Historical!$B$7:$B$1301,0))*IF(AH415="n/a",1.03,IF(AH415&lt;0,1.01,IF(AH415&gt;10,1.1,(1+AH415/100))))</f>
        <v>1.4947999999999999</v>
      </c>
      <c r="AS415" s="900">
        <f>IF($AI415="n/a",1.03*AR415,IF($AI415&lt;0,1.01*AR415,IF($AI415&gt;10,1.1*AR415,(1+$AI415/100)*AR415)))</f>
        <v>1.64428</v>
      </c>
      <c r="AT415" s="900">
        <f>IF($AK415="n/a",1.03*AS415,IF($AK415&lt;0,1.01*AS415,IF($AK415&gt;10,1.1*AS415,(1+$AK415/100)*AS415)))</f>
        <v>1.8067348640000001</v>
      </c>
      <c r="AU415" s="900">
        <f>IF($AK415="n/a",1.03*AT415,IF($AK415&lt;0,1.01*AT415,IF($AK415&gt;10,1.1*AT415,(1+$AK415/100)*AT415)))</f>
        <v>1.9852402685632</v>
      </c>
      <c r="AV415" s="900">
        <f>IF($AK415="n/a",1.03*AU415,IF($AK415&lt;0,1.01*AU415,IF($AK415&gt;10,1.1*AU415,(1+$AK415/100)*AU415)))</f>
        <v>2.1813820070972443</v>
      </c>
      <c r="AW415" s="663">
        <f>SUM(AR415:AV415)</f>
        <v>9.1124371396604449</v>
      </c>
      <c r="AX415" s="761">
        <f>AW415/I415*100</f>
        <v>24.768788093667968</v>
      </c>
      <c r="AY415" s="948">
        <v>2.2599999999999998</v>
      </c>
      <c r="AZ415" s="886">
        <v>128.36000000000001</v>
      </c>
      <c r="BA415" s="886">
        <v>-45.22</v>
      </c>
      <c r="BB415" s="886">
        <v>0.21</v>
      </c>
      <c r="BC415" s="886">
        <v>-23.5</v>
      </c>
      <c r="BE415" s="635">
        <v>2011</v>
      </c>
      <c r="BF415" s="912">
        <f>IF(BE415&gt;2008,0,IF(BE415&gt;2001,1,IF(BE415&gt;1990,2,IF(BE415&gt;1980,3,IF(BE415&gt;1973,4,IF(BE415&gt;1970,5,IF(BE415&gt;1960,6,IF(BE415&gt;1958,7,IF(BE415&gt;1953,8,9)))))))))</f>
        <v>0</v>
      </c>
      <c r="BG415" s="896">
        <v>0.2</v>
      </c>
    </row>
    <row r="416" spans="1:59" ht="11.25" customHeight="1" x14ac:dyDescent="0.2">
      <c r="A416" s="885" t="s">
        <v>661</v>
      </c>
      <c r="B416" s="889" t="s">
        <v>662</v>
      </c>
      <c r="C416" s="946" t="s">
        <v>112</v>
      </c>
      <c r="D416" s="946" t="s">
        <v>211</v>
      </c>
      <c r="E416" s="746">
        <v>18</v>
      </c>
      <c r="F416" s="1185">
        <v>192</v>
      </c>
      <c r="G416" s="1197" t="s">
        <v>106</v>
      </c>
      <c r="H416" s="1197" t="s">
        <v>106</v>
      </c>
      <c r="I416" s="888">
        <v>92.21</v>
      </c>
      <c r="J416" s="663">
        <f>(M416/I416)*100</f>
        <v>1.3881357770306908</v>
      </c>
      <c r="K416" s="891">
        <v>0.32</v>
      </c>
      <c r="L416" s="901">
        <v>4</v>
      </c>
      <c r="M416" s="654">
        <f>K416*L416</f>
        <v>1.28</v>
      </c>
      <c r="N416" s="884" t="s">
        <v>208</v>
      </c>
      <c r="O416" s="747">
        <v>0.31</v>
      </c>
      <c r="P416" s="875">
        <v>43965</v>
      </c>
      <c r="Q416" s="875">
        <v>43980</v>
      </c>
      <c r="R416" s="654">
        <f>(K416-O416)/O416*100</f>
        <v>3.2258064516129057</v>
      </c>
      <c r="S416" s="714">
        <f>IF(INDEX(Historical!$D$7:$D$1277,MATCH(B416,Historical!$B$7:$B$1301,0))=0,"n/a",(INDEX(Historical!$C$7:$C$1279,MATCH(B416,Historical!$B$7:$B$1301,0))/INDEX(Historical!$D$7:$D$1277,MATCH(B416,Historical!$B$7:$B$1301,0))-1)*100)</f>
        <v>1.6393442622950838</v>
      </c>
      <c r="T416" s="714">
        <f>IF(INDEX(Historical!$F$7:$F$1270,MATCH(B416,Historical!$B$7:$B$1301,0))=0,"n/a",((INDEX(Historical!$C$7:$C$1279,MATCH(B416,Historical!$B$7:$B$1301,0))/INDEX(Historical!$F$7:$F$1270,MATCH(B416,Historical!$B$7:$B$1301,0)))^(1/3)-1)*100)</f>
        <v>2.8424177276338281</v>
      </c>
      <c r="U416" s="714">
        <f>IF(INDEX(Historical!$H$7:$H$1270,MATCH(B416,Historical!$B$7:$B$1301,0))=0,"n/a",((INDEX(Historical!$C$7:$C$1279,MATCH(B416,Historical!$B$7:$B$1301,0))/INDEX(Historical!$H$7:$H$1270,MATCH(B416,Historical!$B$7:$B$1301,0)))^(1/5)-1)*100)</f>
        <v>3.186567045409161</v>
      </c>
      <c r="V416" s="714">
        <f>IF(INDEX(Historical!$O$7:$O$1270,MATCH(B416,Historical!$B$7:$B$1301,0))=0,"n/a",((INDEX(Historical!$C$7:$C$1279,MATCH(B416,Historical!$B$7:$B$1301,0))/INDEX(Historical!$O$7:$O$1270,MATCH(B416,Historical!$B$7:$B$1301,0)))^(1/10)-1)*100)</f>
        <v>14.869835499703509</v>
      </c>
      <c r="W416" s="715">
        <f>IF(OR(U416&lt;=0,U416="n/a",V416&lt;=0,V416="n/a"),"n/a",U416/V416)</f>
        <v>0.21429739726930391</v>
      </c>
      <c r="X416" s="716" t="str">
        <f>IF(OR(AJ416&lt;=0,AJ416="n/a",U416&lt;=0,U416="n/a"),"n/a",U416/AJ416)</f>
        <v>n/a</v>
      </c>
      <c r="Y416" s="685" t="s">
        <v>4500</v>
      </c>
      <c r="Z416" s="663">
        <f>IF(OR(AC416&lt;0.01,AC416="n/a"),"n/a",M416/AC416*100)</f>
        <v>73.988439306358387</v>
      </c>
      <c r="AA416" s="900">
        <f>IF(OR(AC416&lt;0.01,AC416="n/a"),"n/a",I416/AC416)</f>
        <v>53.300578034682076</v>
      </c>
      <c r="AB416" s="901">
        <v>8</v>
      </c>
      <c r="AC416" s="879">
        <v>1.73</v>
      </c>
      <c r="AD416" s="879">
        <v>2.2799999999999998</v>
      </c>
      <c r="AE416" s="879">
        <v>2.31</v>
      </c>
      <c r="AF416" s="879">
        <v>3.53</v>
      </c>
      <c r="AG416" s="879">
        <v>6.7</v>
      </c>
      <c r="AH416" s="879">
        <v>-89.8</v>
      </c>
      <c r="AI416" s="879">
        <v>-11.379999999999999</v>
      </c>
      <c r="AJ416" s="879">
        <v>-44.2</v>
      </c>
      <c r="AK416" s="879">
        <v>22.900000000000002</v>
      </c>
      <c r="AL416" s="892">
        <v>1030</v>
      </c>
      <c r="AM416" s="886">
        <v>0.6</v>
      </c>
      <c r="AN416" s="879">
        <v>0.42</v>
      </c>
      <c r="AO416" s="753">
        <f>IF(U416="n/a","n/a",IF(AA416&lt;0,"n/a",IF(AA416="n/a","n/a",J416+U416-AA416)))</f>
        <v>-48.725875212242222</v>
      </c>
      <c r="AP416" s="754">
        <f>IF(U416="n/a","n/a",J416+U416)</f>
        <v>4.5747028224398516</v>
      </c>
      <c r="AQ416" s="902">
        <f>IF(OR(AC416&lt;0.01,AF416="n/a"),"n/a",(I416/SQRT(22.5*AC416*(I416/AF416))-1)*100)</f>
        <v>189.17587148648462</v>
      </c>
      <c r="AR416" s="663">
        <f>INDEX(Historical!$C$7:$C$1279,MATCH(B416,Historical!$B$7:$B$1301,0))*IF(AH416="n/a",1.03,IF(AH416&lt;0,1.01,IF(AH416&gt;10,1.1,(1+AH416/100))))</f>
        <v>1.2524</v>
      </c>
      <c r="AS416" s="900">
        <f>IF($AI416="n/a",1.03*AR416,IF($AI416&lt;0,1.01*AR416,IF($AI416&gt;10,1.1*AR416,(1+$AI416/100)*AR416)))</f>
        <v>1.2649239999999999</v>
      </c>
      <c r="AT416" s="900">
        <f>IF($AK416="n/a",1.03*AS416,IF($AK416&lt;0,1.01*AS416,IF($AK416&gt;10,1.1*AS416,(1+$AK416/100)*AS416)))</f>
        <v>1.3914164</v>
      </c>
      <c r="AU416" s="900">
        <f>IF($AK416="n/a",1.03*AT416,IF($AK416&lt;0,1.01*AT416,IF($AK416&gt;10,1.1*AT416,(1+$AK416/100)*AT416)))</f>
        <v>1.5305580400000001</v>
      </c>
      <c r="AV416" s="900">
        <f>IF($AK416="n/a",1.03*AU416,IF($AK416&lt;0,1.01*AU416,IF($AK416&gt;10,1.1*AU416,(1+$AK416/100)*AU416)))</f>
        <v>1.6836138440000001</v>
      </c>
      <c r="AW416" s="663">
        <f>SUM(AR416:AV416)</f>
        <v>7.1229122839999999</v>
      </c>
      <c r="AX416" s="761">
        <f>AW416/I416*100</f>
        <v>7.7246635766185889</v>
      </c>
      <c r="AY416" s="948">
        <v>0.28999999999999998</v>
      </c>
      <c r="AZ416" s="886">
        <v>28.32</v>
      </c>
      <c r="BA416" s="886">
        <v>-17.489999999999998</v>
      </c>
      <c r="BB416" s="886">
        <v>0.98</v>
      </c>
      <c r="BC416" s="886">
        <v>-1.7000000000000002</v>
      </c>
      <c r="BE416" s="635">
        <v>2003</v>
      </c>
      <c r="BF416" s="912">
        <f>IF(BE416&gt;2008,0,IF(BE416&gt;2001,1,IF(BE416&gt;1990,2,IF(BE416&gt;1980,3,IF(BE416&gt;1973,4,IF(BE416&gt;1970,5,IF(BE416&gt;1960,6,IF(BE416&gt;1958,7,IF(BE416&gt;1953,8,9)))))))))</f>
        <v>1</v>
      </c>
      <c r="BG416" s="896">
        <v>3.5000000000000004</v>
      </c>
    </row>
    <row r="417" spans="1:59" ht="11.25" customHeight="1" x14ac:dyDescent="0.2">
      <c r="A417" s="885" t="s">
        <v>405</v>
      </c>
      <c r="B417" s="889" t="s">
        <v>406</v>
      </c>
      <c r="C417" s="946" t="s">
        <v>131</v>
      </c>
      <c r="D417" s="946" t="s">
        <v>4335</v>
      </c>
      <c r="E417" s="746">
        <v>17</v>
      </c>
      <c r="F417" s="1185">
        <v>210</v>
      </c>
      <c r="G417" s="1185" t="s">
        <v>37</v>
      </c>
      <c r="H417" s="1185" t="s">
        <v>37</v>
      </c>
      <c r="I417" s="888">
        <v>47.84</v>
      </c>
      <c r="J417" s="663">
        <f>(M417/I417)*100</f>
        <v>3.1772575250836121</v>
      </c>
      <c r="K417" s="891">
        <v>0.38</v>
      </c>
      <c r="L417" s="901">
        <v>4</v>
      </c>
      <c r="M417" s="654">
        <f>K417*L417</f>
        <v>1.52</v>
      </c>
      <c r="N417" s="884" t="s">
        <v>107</v>
      </c>
      <c r="O417" s="747">
        <v>0.35499999999999998</v>
      </c>
      <c r="P417" s="875">
        <v>43860</v>
      </c>
      <c r="Q417" s="875">
        <v>43878</v>
      </c>
      <c r="R417" s="654">
        <f>(K417-O417)/O417*100</f>
        <v>7.0422535211267681</v>
      </c>
      <c r="S417" s="714">
        <f>IF(INDEX(Historical!$D$7:$D$1277,MATCH(B417,Historical!$B$7:$B$1301,0))=0,"n/a",(INDEX(Historical!$C$7:$C$1279,MATCH(B417,Historical!$B$7:$B$1301,0))/INDEX(Historical!$D$7:$D$1277,MATCH(B417,Historical!$B$7:$B$1301,0))-1)*100)</f>
        <v>5.9701492537313383</v>
      </c>
      <c r="T417" s="714">
        <f>IF(INDEX(Historical!$F$7:$F$1270,MATCH(B417,Historical!$B$7:$B$1301,0))=0,"n/a",((INDEX(Historical!$C$7:$C$1279,MATCH(B417,Historical!$B$7:$B$1301,0))/INDEX(Historical!$F$7:$F$1270,MATCH(B417,Historical!$B$7:$B$1301,0)))^(1/3)-1)*100)</f>
        <v>6.5164848676112941</v>
      </c>
      <c r="U417" s="714">
        <f>IF(INDEX(Historical!$H$7:$H$1270,MATCH(B417,Historical!$B$7:$B$1301,0))=0,"n/a",((INDEX(Historical!$C$7:$C$1279,MATCH(B417,Historical!$B$7:$B$1301,0))/INDEX(Historical!$H$7:$H$1270,MATCH(B417,Historical!$B$7:$B$1301,0)))^(1/5)-1)*100)</f>
        <v>6.840923807777366</v>
      </c>
      <c r="V417" s="714">
        <f>IF(INDEX(Historical!$O$7:$O$1270,MATCH(B417,Historical!$B$7:$B$1301,0))=0,"n/a",((INDEX(Historical!$C$7:$C$1279,MATCH(B417,Historical!$B$7:$B$1301,0))/INDEX(Historical!$O$7:$O$1270,MATCH(B417,Historical!$B$7:$B$1301,0)))^(1/10)-1)*100)</f>
        <v>6.5915329557377556</v>
      </c>
      <c r="W417" s="715">
        <f>IF(OR(U417&lt;=0,U417="n/a",V417&lt;=0,V417="n/a"),"n/a",U417/V417)</f>
        <v>1.0378350307453932</v>
      </c>
      <c r="X417" s="716">
        <f>IF(OR(AJ417&lt;=0,AJ417="n/a",U417&lt;=0,U417="n/a"),"n/a",U417/AJ417)</f>
        <v>1.1401539679628943</v>
      </c>
      <c r="Y417" s="673"/>
      <c r="Z417" s="663">
        <f>IF(OR(AC417&lt;0.01,AC417="n/a"),"n/a",M417/AC417*100)</f>
        <v>60.8</v>
      </c>
      <c r="AA417" s="900">
        <f>IF(OR(AC417&lt;0.01,AC417="n/a"),"n/a",I417/AC417)</f>
        <v>19.136000000000003</v>
      </c>
      <c r="AB417" s="901">
        <v>12</v>
      </c>
      <c r="AC417" s="879">
        <v>2.5</v>
      </c>
      <c r="AD417" s="879">
        <v>3.58</v>
      </c>
      <c r="AE417" s="879">
        <v>3.29</v>
      </c>
      <c r="AF417" s="879">
        <v>2.11</v>
      </c>
      <c r="AG417" s="879">
        <v>11.799999999999999</v>
      </c>
      <c r="AH417" s="879">
        <v>7.5</v>
      </c>
      <c r="AI417" s="879">
        <v>6.7100000000000009</v>
      </c>
      <c r="AJ417" s="879">
        <v>6</v>
      </c>
      <c r="AK417" s="879">
        <v>5.3</v>
      </c>
      <c r="AL417" s="892">
        <v>11760</v>
      </c>
      <c r="AM417" s="886">
        <v>0.1</v>
      </c>
      <c r="AN417" s="879">
        <v>1.17</v>
      </c>
      <c r="AO417" s="753">
        <f>IF(U417="n/a","n/a",IF(AA417&lt;0,"n/a",IF(AA417="n/a","n/a",J417+U417-AA417)))</f>
        <v>-9.1178186671390247</v>
      </c>
      <c r="AP417" s="754">
        <f>IF(U417="n/a","n/a",J417+U417)</f>
        <v>10.018181332860978</v>
      </c>
      <c r="AQ417" s="902">
        <f>IF(OR(AC417&lt;0.01,AF417="n/a"),"n/a",(I417/SQRT(22.5*AC417*(I417/AF417))-1)*100)</f>
        <v>33.96012673760638</v>
      </c>
      <c r="AR417" s="663">
        <f>INDEX(Historical!$C$7:$C$1279,MATCH(B417,Historical!$B$7:$B$1301,0))*IF(AH417="n/a",1.03,IF(AH417&lt;0,1.01,IF(AH417&gt;10,1.1,(1+AH417/100))))</f>
        <v>1.5265</v>
      </c>
      <c r="AS417" s="900">
        <f>IF($AI417="n/a",1.03*AR417,IF($AI417&lt;0,1.01*AR417,IF($AI417&gt;10,1.1*AR417,(1+$AI417/100)*AR417)))</f>
        <v>1.6289281499999999</v>
      </c>
      <c r="AT417" s="900">
        <f>IF($AK417="n/a",1.03*AS417,IF($AK417&lt;0,1.01*AS417,IF($AK417&gt;10,1.1*AS417,(1+$AK417/100)*AS417)))</f>
        <v>1.7152613419499998</v>
      </c>
      <c r="AU417" s="900">
        <f>IF($AK417="n/a",1.03*AT417,IF($AK417&lt;0,1.01*AT417,IF($AK417&gt;10,1.1*AT417,(1+$AK417/100)*AT417)))</f>
        <v>1.8061701930733496</v>
      </c>
      <c r="AV417" s="900">
        <f>IF($AK417="n/a",1.03*AU417,IF($AK417&lt;0,1.01*AU417,IF($AK417&gt;10,1.1*AU417,(1+$AK417/100)*AU417)))</f>
        <v>1.9018972133062371</v>
      </c>
      <c r="AW417" s="663">
        <f>SUM(AR417:AV417)</f>
        <v>8.5787568983295852</v>
      </c>
      <c r="AX417" s="761">
        <f>AW417/I417*100</f>
        <v>17.932184152026721</v>
      </c>
      <c r="AY417" s="948">
        <v>0.36</v>
      </c>
      <c r="AZ417" s="886">
        <v>27.029999999999998</v>
      </c>
      <c r="BA417" s="886">
        <v>-20.64</v>
      </c>
      <c r="BB417" s="886">
        <v>-1.1900000000000002</v>
      </c>
      <c r="BC417" s="886">
        <v>-8.4699999999999989</v>
      </c>
      <c r="BE417" s="635">
        <v>2004</v>
      </c>
      <c r="BF417" s="912">
        <f>IF(BE417&gt;2008,0,IF(BE417&gt;2001,1,IF(BE417&gt;1990,2,IF(BE417&gt;1980,3,IF(BE417&gt;1973,4,IF(BE417&gt;1970,5,IF(BE417&gt;1960,6,IF(BE417&gt;1958,7,IF(BE417&gt;1953,8,9)))))))))</f>
        <v>1</v>
      </c>
      <c r="BG417" s="896">
        <v>3.5999999999999996</v>
      </c>
    </row>
    <row r="418" spans="1:59" ht="11.25" customHeight="1" x14ac:dyDescent="0.2">
      <c r="A418" s="894" t="s">
        <v>4262</v>
      </c>
      <c r="B418" s="607" t="s">
        <v>3852</v>
      </c>
      <c r="C418" s="946" t="s">
        <v>4199</v>
      </c>
      <c r="D418" s="946" t="s">
        <v>4324</v>
      </c>
      <c r="E418" s="746">
        <v>6</v>
      </c>
      <c r="F418" s="1185">
        <v>691</v>
      </c>
      <c r="G418" s="1185" t="s">
        <v>106</v>
      </c>
      <c r="H418" s="1185" t="s">
        <v>106</v>
      </c>
      <c r="I418" s="888">
        <v>65.22</v>
      </c>
      <c r="J418" s="663">
        <f>(M418/I418)*100</f>
        <v>1.1226617601962587</v>
      </c>
      <c r="K418" s="891">
        <v>0.73219999999999996</v>
      </c>
      <c r="L418" s="901">
        <v>1</v>
      </c>
      <c r="M418" s="654">
        <f>K418*L418</f>
        <v>0.73219999999999996</v>
      </c>
      <c r="N418" s="884" t="s">
        <v>4263</v>
      </c>
      <c r="O418" s="747">
        <v>0.68759999999999999</v>
      </c>
      <c r="P418" s="875">
        <v>43726</v>
      </c>
      <c r="Q418" s="875">
        <v>43728</v>
      </c>
      <c r="R418" s="654">
        <f>(K418-O418)/O418*100</f>
        <v>6.4863292611983674</v>
      </c>
      <c r="S418" s="714">
        <f>IF(INDEX(Historical!$D$7:$D$1277,MATCH(B418,Historical!$B$7:$B$1301,0))=0,"n/a",(INDEX(Historical!$C$7:$C$1279,MATCH(B418,Historical!$B$7:$B$1301,0))/INDEX(Historical!$D$7:$D$1277,MATCH(B418,Historical!$B$7:$B$1301,0))-1)*100)</f>
        <v>6.4863292611983647</v>
      </c>
      <c r="T418" s="714">
        <f>IF(INDEX(Historical!$F$7:$F$1270,MATCH(B418,Historical!$B$7:$B$1301,0))=0,"n/a",((INDEX(Historical!$C$7:$C$1279,MATCH(B418,Historical!$B$7:$B$1301,0))/INDEX(Historical!$F$7:$F$1270,MATCH(B418,Historical!$B$7:$B$1301,0)))^(1/3)-1)*100)</f>
        <v>8.8393531303163186</v>
      </c>
      <c r="U418" s="714">
        <f>IF(INDEX(Historical!$H$7:$H$1270,MATCH(B418,Historical!$B$7:$B$1301,0))=0,"n/a",((INDEX(Historical!$C$7:$C$1279,MATCH(B418,Historical!$B$7:$B$1301,0))/INDEX(Historical!$H$7:$H$1270,MATCH(B418,Historical!$B$7:$B$1301,0)))^(1/5)-1)*100)</f>
        <v>22.346392222509138</v>
      </c>
      <c r="V418" s="714" t="str">
        <f>IF(INDEX(Historical!$O$7:$O$1270,MATCH(B418,Historical!$B$7:$B$1301,0))=0,"n/a",((INDEX(Historical!$C$7:$C$1279,MATCH(B418,Historical!$B$7:$B$1301,0))/INDEX(Historical!$O$7:$O$1270,MATCH(B418,Historical!$B$7:$B$1301,0)))^(1/10)-1)*100)</f>
        <v>n/a</v>
      </c>
      <c r="W418" s="715" t="str">
        <f>IF(OR(U418&lt;=0,U418="n/a",V418&lt;=0,V418="n/a"),"n/a",U418/V418)</f>
        <v>n/a</v>
      </c>
      <c r="X418" s="716">
        <f>IF(OR(AJ418&lt;=0,AJ418="n/a",U418&lt;=0,U418="n/a"),"n/a",U418/AJ418)</f>
        <v>0.91960461821025252</v>
      </c>
      <c r="Y418" s="890" t="s">
        <v>4266</v>
      </c>
      <c r="Z418" s="663">
        <f>IF(OR(AC418&lt;0.01,AC418="n/a"),"n/a",M418/AC418*100)</f>
        <v>27.630188679245283</v>
      </c>
      <c r="AA418" s="900">
        <f>IF(OR(AC418&lt;0.01,AC418="n/a"),"n/a",I418/AC418)</f>
        <v>24.611320754716981</v>
      </c>
      <c r="AB418" s="901">
        <v>12</v>
      </c>
      <c r="AC418" s="879">
        <v>2.65</v>
      </c>
      <c r="AD418" s="879">
        <v>3</v>
      </c>
      <c r="AE418" s="879">
        <v>3.69</v>
      </c>
      <c r="AF418" s="879">
        <v>7.18</v>
      </c>
      <c r="AG418" s="879">
        <v>34.9</v>
      </c>
      <c r="AH418" s="879">
        <v>74.2</v>
      </c>
      <c r="AI418" s="879">
        <v>12.5</v>
      </c>
      <c r="AJ418" s="879">
        <v>24.3</v>
      </c>
      <c r="AK418" s="879">
        <v>8.0399999999999991</v>
      </c>
      <c r="AL418" s="892">
        <v>11000</v>
      </c>
      <c r="AM418" s="886">
        <v>6.7</v>
      </c>
      <c r="AN418" s="879">
        <v>0</v>
      </c>
      <c r="AO418" s="753">
        <f>IF(U418="n/a","n/a",IF(AA418&lt;0,"n/a",IF(AA418="n/a","n/a",J418+U418-AA418)))</f>
        <v>-1.1422667720115847</v>
      </c>
      <c r="AP418" s="754">
        <f>IF(U418="n/a","n/a",J418+U418)</f>
        <v>23.469053982705397</v>
      </c>
      <c r="AQ418" s="902">
        <f>IF(OR(AC418&lt;0.01,AF418="n/a"),"n/a",(I418/SQRT(22.5*AC418*(I418/AF418))-1)*100)</f>
        <v>180.2453552148489</v>
      </c>
      <c r="AR418" s="663">
        <f>INDEX(Historical!$C$7:$C$1279,MATCH(B418,Historical!$B$7:$B$1301,0))*IF(AH418="n/a",1.03,IF(AH418&lt;0,1.01,IF(AH418&gt;10,1.1,(1+AH418/100))))</f>
        <v>0.80542000000000002</v>
      </c>
      <c r="AS418" s="900">
        <f>IF($AI418="n/a",1.03*AR418,IF($AI418&lt;0,1.01*AR418,IF($AI418&gt;10,1.1*AR418,(1+$AI418/100)*AR418)))</f>
        <v>0.88596200000000014</v>
      </c>
      <c r="AT418" s="900">
        <f>IF($AK418="n/a",1.03*AS418,IF($AK418&lt;0,1.01*AS418,IF($AK418&gt;10,1.1*AS418,(1+$AK418/100)*AS418)))</f>
        <v>0.95719334480000018</v>
      </c>
      <c r="AU418" s="900">
        <f>IF($AK418="n/a",1.03*AT418,IF($AK418&lt;0,1.01*AT418,IF($AK418&gt;10,1.1*AT418,(1+$AK418/100)*AT418)))</f>
        <v>1.0341516897219203</v>
      </c>
      <c r="AV418" s="900">
        <f>IF($AK418="n/a",1.03*AU418,IF($AK418&lt;0,1.01*AU418,IF($AK418&gt;10,1.1*AU418,(1+$AK418/100)*AU418)))</f>
        <v>1.1172974855755626</v>
      </c>
      <c r="AW418" s="663">
        <f>SUM(AR418:AV418)</f>
        <v>4.8000245200974829</v>
      </c>
      <c r="AX418" s="761">
        <f>AW418/I418*100</f>
        <v>7.3597432077544971</v>
      </c>
      <c r="AY418" s="948">
        <v>1.03</v>
      </c>
      <c r="AZ418" s="886">
        <v>107.91</v>
      </c>
      <c r="BA418" s="886">
        <v>1.94</v>
      </c>
      <c r="BB418" s="886">
        <v>18.27</v>
      </c>
      <c r="BC418" s="886">
        <v>41.81</v>
      </c>
      <c r="BE418" s="635">
        <v>2014</v>
      </c>
      <c r="BF418" s="912">
        <f>IF(BE418&gt;2008,0,IF(BE418&gt;2001,1,IF(BE418&gt;1990,2,IF(BE418&gt;1980,3,IF(BE418&gt;1973,4,IF(BE418&gt;1970,5,IF(BE418&gt;1960,6,IF(BE418&gt;1958,7,IF(BE418&gt;1953,8,9)))))))))</f>
        <v>0</v>
      </c>
      <c r="BG418" s="896">
        <v>20.100000000000001</v>
      </c>
    </row>
    <row r="419" spans="1:59" ht="11.25" customHeight="1" x14ac:dyDescent="0.2">
      <c r="A419" s="885" t="s">
        <v>1417</v>
      </c>
      <c r="B419" s="889" t="s">
        <v>1418</v>
      </c>
      <c r="C419" s="946" t="s">
        <v>108</v>
      </c>
      <c r="D419" s="946" t="s">
        <v>4345</v>
      </c>
      <c r="E419" s="746">
        <v>7</v>
      </c>
      <c r="F419" s="1185">
        <v>591</v>
      </c>
      <c r="G419" s="1185" t="s">
        <v>106</v>
      </c>
      <c r="H419" s="1185" t="s">
        <v>106</v>
      </c>
      <c r="I419" s="888">
        <v>33</v>
      </c>
      <c r="J419" s="663">
        <f>(M419/I419)*100</f>
        <v>4.2424242424242422</v>
      </c>
      <c r="K419" s="891">
        <v>0.35</v>
      </c>
      <c r="L419" s="901">
        <v>4</v>
      </c>
      <c r="M419" s="654">
        <f>K419*L419</f>
        <v>1.4</v>
      </c>
      <c r="N419" s="884" t="s">
        <v>239</v>
      </c>
      <c r="O419" s="747">
        <v>0.3</v>
      </c>
      <c r="P419" s="880">
        <v>43171</v>
      </c>
      <c r="Q419" s="880">
        <v>43203</v>
      </c>
      <c r="R419" s="654">
        <f>(K419-O419)/O419*100</f>
        <v>16.666666666666664</v>
      </c>
      <c r="S419" s="714">
        <f>IF(INDEX(Historical!$D$7:$D$1277,MATCH(B419,Historical!$B$7:$B$1301,0))=0,"n/a",(INDEX(Historical!$C$7:$C$1279,MATCH(B419,Historical!$B$7:$B$1301,0))/INDEX(Historical!$D$7:$D$1277,MATCH(B419,Historical!$B$7:$B$1301,0))-1)*100)</f>
        <v>3.7037037037036979</v>
      </c>
      <c r="T419" s="714">
        <f>IF(INDEX(Historical!$F$7:$F$1270,MATCH(B419,Historical!$B$7:$B$1301,0))=0,"n/a",((INDEX(Historical!$C$7:$C$1279,MATCH(B419,Historical!$B$7:$B$1301,0))/INDEX(Historical!$F$7:$F$1270,MATCH(B419,Historical!$B$7:$B$1301,0)))^(1/3)-1)*100)</f>
        <v>13.010492383910499</v>
      </c>
      <c r="U419" s="714">
        <f>IF(INDEX(Historical!$H$7:$H$1270,MATCH(B419,Historical!$B$7:$B$1301,0))=0,"n/a",((INDEX(Historical!$C$7:$C$1279,MATCH(B419,Historical!$B$7:$B$1301,0))/INDEX(Historical!$H$7:$H$1270,MATCH(B419,Historical!$B$7:$B$1301,0)))^(1/5)-1)*100)</f>
        <v>16.94714187140103</v>
      </c>
      <c r="V419" s="714">
        <f>IF(INDEX(Historical!$O$7:$O$1270,MATCH(B419,Historical!$B$7:$B$1301,0))=0,"n/a",((INDEX(Historical!$C$7:$C$1279,MATCH(B419,Historical!$B$7:$B$1301,0))/INDEX(Historical!$O$7:$O$1270,MATCH(B419,Historical!$B$7:$B$1301,0)))^(1/10)-1)*100)</f>
        <v>8.842291989017026</v>
      </c>
      <c r="W419" s="715">
        <f>IF(OR(U419&lt;=0,U419="n/a",V419&lt;=0,V419="n/a"),"n/a",U419/V419)</f>
        <v>1.9166005705818134</v>
      </c>
      <c r="X419" s="716" t="str">
        <f>IF(OR(AJ419&lt;=0,AJ419="n/a",U419&lt;=0,U419="n/a"),"n/a",U419/AJ419)</f>
        <v>n/a</v>
      </c>
      <c r="Y419" s="685" t="s">
        <v>4496</v>
      </c>
      <c r="Z419" s="663" t="str">
        <f>IF(OR(AC419&lt;0.01,AC419="n/a"),"n/a",M419/AC419*100)</f>
        <v>n/a</v>
      </c>
      <c r="AA419" s="900" t="str">
        <f>IF(OR(AC419&lt;0.01,AC419="n/a"),"n/a",I419/AC419)</f>
        <v>n/a</v>
      </c>
      <c r="AB419" s="901">
        <v>12</v>
      </c>
      <c r="AC419" s="879" t="s">
        <v>136</v>
      </c>
      <c r="AD419" s="879" t="s">
        <v>136</v>
      </c>
      <c r="AE419" s="879" t="s">
        <v>136</v>
      </c>
      <c r="AF419" s="879" t="s">
        <v>136</v>
      </c>
      <c r="AG419" s="879" t="s">
        <v>136</v>
      </c>
      <c r="AH419" s="879" t="s">
        <v>136</v>
      </c>
      <c r="AI419" s="879" t="s">
        <v>136</v>
      </c>
      <c r="AJ419" s="879" t="s">
        <v>136</v>
      </c>
      <c r="AK419" s="879" t="s">
        <v>136</v>
      </c>
      <c r="AL419" s="892" t="s">
        <v>136</v>
      </c>
      <c r="AM419" s="886" t="s">
        <v>136</v>
      </c>
      <c r="AN419" s="879" t="s">
        <v>136</v>
      </c>
      <c r="AO419" s="753" t="str">
        <f>IF(U419="n/a","n/a",IF(AA419&lt;0,"n/a",IF(AA419="n/a","n/a",J419+U419-AA419)))</f>
        <v>n/a</v>
      </c>
      <c r="AP419" s="754">
        <f>IF(U419="n/a","n/a",J419+U419)</f>
        <v>21.189566113825272</v>
      </c>
      <c r="AQ419" s="902" t="str">
        <f>IF(OR(AC419&lt;0.01,AF419="n/a"),"n/a",(I419/SQRT(22.5*AC419*(I419/AF419))-1)*100)</f>
        <v>n/a</v>
      </c>
      <c r="AR419" s="663">
        <f>INDEX(Historical!$C$7:$C$1279,MATCH(B419,Historical!$B$7:$B$1301,0))*IF(AH419="n/a",1.03,IF(AH419&lt;0,1.01,IF(AH419&gt;10,1.1,(1+AH419/100))))</f>
        <v>1.4419999999999999</v>
      </c>
      <c r="AS419" s="900">
        <f>IF($AI419="n/a",1.03*AR419,IF($AI419&lt;0,1.01*AR419,IF($AI419&gt;10,1.1*AR419,(1+$AI419/100)*AR419)))</f>
        <v>1.48526</v>
      </c>
      <c r="AT419" s="900">
        <f>IF($AK419="n/a",1.03*AS419,IF($AK419&lt;0,1.01*AS419,IF($AK419&gt;10,1.1*AS419,(1+$AK419/100)*AS419)))</f>
        <v>1.5298178</v>
      </c>
      <c r="AU419" s="900">
        <f>IF($AK419="n/a",1.03*AT419,IF($AK419&lt;0,1.01*AT419,IF($AK419&gt;10,1.1*AT419,(1+$AK419/100)*AT419)))</f>
        <v>1.5757123340000001</v>
      </c>
      <c r="AV419" s="900">
        <f>IF($AK419="n/a",1.03*AU419,IF($AK419&lt;0,1.01*AU419,IF($AK419&gt;10,1.1*AU419,(1+$AK419/100)*AU419)))</f>
        <v>1.6229837040200001</v>
      </c>
      <c r="AW419" s="663">
        <f>SUM(AR419:AV419)</f>
        <v>7.6557738380200009</v>
      </c>
      <c r="AX419" s="761">
        <f>AW419/I419*100</f>
        <v>23.199314660666669</v>
      </c>
      <c r="AY419" s="948" t="s">
        <v>136</v>
      </c>
      <c r="AZ419" s="886" t="s">
        <v>136</v>
      </c>
      <c r="BA419" s="886" t="s">
        <v>136</v>
      </c>
      <c r="BB419" s="886" t="s">
        <v>136</v>
      </c>
      <c r="BC419" s="886" t="s">
        <v>136</v>
      </c>
      <c r="BD419" s="657" t="s">
        <v>4271</v>
      </c>
      <c r="BE419" s="635">
        <v>2013</v>
      </c>
      <c r="BF419" s="912">
        <f>IF(BE419&gt;2008,0,IF(BE419&gt;2001,1,IF(BE419&gt;1990,2,IF(BE419&gt;1980,3,IF(BE419&gt;1973,4,IF(BE419&gt;1970,5,IF(BE419&gt;1960,6,IF(BE419&gt;1958,7,IF(BE419&gt;1953,8,9)))))))))</f>
        <v>0</v>
      </c>
      <c r="BG419" s="896" t="s">
        <v>136</v>
      </c>
    </row>
    <row r="420" spans="1:59" ht="11.25" customHeight="1" x14ac:dyDescent="0.2">
      <c r="A420" s="877" t="s">
        <v>269</v>
      </c>
      <c r="B420" s="889" t="s">
        <v>270</v>
      </c>
      <c r="C420" s="946" t="s">
        <v>245</v>
      </c>
      <c r="D420" s="946" t="s">
        <v>4323</v>
      </c>
      <c r="E420" s="746">
        <v>57</v>
      </c>
      <c r="F420" s="1185">
        <v>12</v>
      </c>
      <c r="G420" s="1141" t="s">
        <v>37</v>
      </c>
      <c r="H420" s="1141" t="s">
        <v>115</v>
      </c>
      <c r="I420" s="879">
        <v>135.12</v>
      </c>
      <c r="J420" s="663">
        <f>(M420/I420)*100</f>
        <v>1.6281823564239195</v>
      </c>
      <c r="K420" s="891">
        <v>0.55000000000000004</v>
      </c>
      <c r="L420" s="901">
        <v>4</v>
      </c>
      <c r="M420" s="654">
        <f>K420*L420</f>
        <v>2.2000000000000002</v>
      </c>
      <c r="N420" s="884" t="s">
        <v>271</v>
      </c>
      <c r="O420" s="747">
        <v>0.48</v>
      </c>
      <c r="P420" s="630">
        <v>43669</v>
      </c>
      <c r="Q420" s="630">
        <v>43684</v>
      </c>
      <c r="R420" s="654">
        <f>(K420-O420)/O420*100</f>
        <v>14.583333333333348</v>
      </c>
      <c r="S420" s="714">
        <f>IF(INDEX(Historical!$D$7:$D$1277,MATCH(B420,Historical!$B$7:$B$1301,0))=0,"n/a",(INDEX(Historical!$C$7:$C$1279,MATCH(B420,Historical!$B$7:$B$1301,0))/INDEX(Historical!$D$7:$D$1277,MATCH(B420,Historical!$B$7:$B$1301,0))-1)*100)</f>
        <v>15.730337078651679</v>
      </c>
      <c r="T420" s="714">
        <f>IF(INDEX(Historical!$F$7:$F$1270,MATCH(B420,Historical!$B$7:$B$1301,0))=0,"n/a",((INDEX(Historical!$C$7:$C$1279,MATCH(B420,Historical!$B$7:$B$1301,0))/INDEX(Historical!$F$7:$F$1270,MATCH(B420,Historical!$B$7:$B$1301,0)))^(1/3)-1)*100)</f>
        <v>17.805497703104489</v>
      </c>
      <c r="U420" s="714">
        <f>IF(INDEX(Historical!$H$7:$H$1270,MATCH(B420,Historical!$B$7:$B$1301,0))=0,"n/a",((INDEX(Historical!$C$7:$C$1279,MATCH(B420,Historical!$B$7:$B$1301,0))/INDEX(Historical!$H$7:$H$1270,MATCH(B420,Historical!$B$7:$B$1301,0)))^(1/5)-1)*100)</f>
        <v>20.229398287186861</v>
      </c>
      <c r="V420" s="714">
        <f>IF(INDEX(Historical!$O$7:$O$1270,MATCH(B420,Historical!$B$7:$B$1301,0))=0,"n/a",((INDEX(Historical!$C$7:$C$1279,MATCH(B420,Historical!$B$7:$B$1301,0))/INDEX(Historical!$O$7:$O$1270,MATCH(B420,Historical!$B$7:$B$1301,0)))^(1/10)-1)*100)</f>
        <v>19.3932894022808</v>
      </c>
      <c r="W420" s="715">
        <f>IF(OR(U420&lt;=0,U420="n/a",V420&lt;=0,V420="n/a"),"n/a",U420/V420)</f>
        <v>1.0431133093289335</v>
      </c>
      <c r="X420" s="716">
        <f>IF(OR(AJ420&lt;=0,AJ420="n/a",U420&lt;=0,U420="n/a"),"n/a",U420/AJ420)</f>
        <v>1.3308814662622934</v>
      </c>
      <c r="Y420" s="889"/>
      <c r="Z420" s="663">
        <f>IF(OR(AC420&lt;0.01,AC420="n/a"),"n/a",M420/AC420*100)</f>
        <v>37.099494097807764</v>
      </c>
      <c r="AA420" s="900">
        <f>IF(OR(AC420&lt;0.01,AC420="n/a"),"n/a",I420/AC420)</f>
        <v>22.785834738617204</v>
      </c>
      <c r="AB420" s="901">
        <v>1</v>
      </c>
      <c r="AC420" s="879">
        <v>5.93</v>
      </c>
      <c r="AD420" s="879">
        <v>1.05</v>
      </c>
      <c r="AE420" s="879">
        <v>1.39</v>
      </c>
      <c r="AF420" s="879">
        <v>58.82</v>
      </c>
      <c r="AG420" s="879">
        <v>207.50000000000003</v>
      </c>
      <c r="AH420" s="879">
        <v>92.9</v>
      </c>
      <c r="AI420" s="879">
        <v>9.0300000000000011</v>
      </c>
      <c r="AJ420" s="879">
        <v>15.2</v>
      </c>
      <c r="AK420" s="879">
        <v>21.4</v>
      </c>
      <c r="AL420" s="892">
        <v>102650</v>
      </c>
      <c r="AM420" s="886">
        <v>0.16999999999999998</v>
      </c>
      <c r="AN420" s="879">
        <v>12.71</v>
      </c>
      <c r="AO420" s="753">
        <f>IF(U420="n/a","n/a",IF(AA420&lt;0,"n/a",IF(AA420="n/a","n/a",J420+U420-AA420)))</f>
        <v>-0.92825409500642309</v>
      </c>
      <c r="AP420" s="754">
        <f>IF(U420="n/a","n/a",J420+U420)</f>
        <v>21.857580643610781</v>
      </c>
      <c r="AQ420" s="902">
        <f>IF(OR(AC420&lt;0.01,AF420="n/a"),"n/a",(I420/SQRT(22.5*AC420*(I420/AF420))-1)*100)</f>
        <v>671.79813115591423</v>
      </c>
      <c r="AR420" s="663">
        <f>INDEX(Historical!$C$7:$C$1279,MATCH(B420,Historical!$B$7:$B$1301,0))*IF(AH420="n/a",1.03,IF(AH420&lt;0,1.01,IF(AH420&gt;10,1.1,(1+AH420/100))))</f>
        <v>2.2660000000000005</v>
      </c>
      <c r="AS420" s="900">
        <f>IF($AI420="n/a",1.03*AR420,IF($AI420&lt;0,1.01*AR420,IF($AI420&gt;10,1.1*AR420,(1+$AI420/100)*AR420)))</f>
        <v>2.4706198000000006</v>
      </c>
      <c r="AT420" s="900">
        <f>IF($AK420="n/a",1.03*AS420,IF($AK420&lt;0,1.01*AS420,IF($AK420&gt;10,1.1*AS420,(1+$AK420/100)*AS420)))</f>
        <v>2.7176817800000008</v>
      </c>
      <c r="AU420" s="900">
        <f>IF($AK420="n/a",1.03*AT420,IF($AK420&lt;0,1.01*AT420,IF($AK420&gt;10,1.1*AT420,(1+$AK420/100)*AT420)))</f>
        <v>2.9894499580000011</v>
      </c>
      <c r="AV420" s="900">
        <f>IF($AK420="n/a",1.03*AU420,IF($AK420&lt;0,1.01*AU420,IF($AK420&gt;10,1.1*AU420,(1+$AK420/100)*AU420)))</f>
        <v>3.2883949538000015</v>
      </c>
      <c r="AW420" s="663">
        <f>SUM(AR420:AV420)</f>
        <v>13.732146491800005</v>
      </c>
      <c r="AX420" s="761">
        <f>AW420/I420*100</f>
        <v>10.162926651716996</v>
      </c>
      <c r="AY420" s="948">
        <v>1.42</v>
      </c>
      <c r="AZ420" s="886">
        <v>125.2</v>
      </c>
      <c r="BA420" s="886">
        <v>-1.58</v>
      </c>
      <c r="BB420" s="886">
        <v>13.23</v>
      </c>
      <c r="BC420" s="886">
        <v>20.169999999999998</v>
      </c>
      <c r="BE420" s="635">
        <v>1963</v>
      </c>
      <c r="BF420" s="912">
        <f>IF(BE420&gt;2008,0,IF(BE420&gt;2001,1,IF(BE420&gt;1990,2,IF(BE420&gt;1980,3,IF(BE420&gt;1973,4,IF(BE420&gt;1970,5,IF(BE420&gt;1960,6,IF(BE420&gt;1958,7,IF(BE420&gt;1953,8,9)))))))))</f>
        <v>6</v>
      </c>
      <c r="BG420" s="896">
        <v>11</v>
      </c>
    </row>
    <row r="421" spans="1:59" ht="11.25" customHeight="1" x14ac:dyDescent="0.2">
      <c r="A421" s="885" t="s">
        <v>1391</v>
      </c>
      <c r="B421" s="889" t="s">
        <v>1392</v>
      </c>
      <c r="C421" s="946" t="s">
        <v>4199</v>
      </c>
      <c r="D421" s="946" t="s">
        <v>4332</v>
      </c>
      <c r="E421" s="746">
        <v>6</v>
      </c>
      <c r="F421" s="1185">
        <v>694</v>
      </c>
      <c r="G421" s="1185" t="s">
        <v>106</v>
      </c>
      <c r="H421" s="1185" t="s">
        <v>106</v>
      </c>
      <c r="I421" s="888">
        <v>323.45999999999998</v>
      </c>
      <c r="J421" s="663">
        <f>(M421/I421)*100</f>
        <v>1.4221232919062636</v>
      </c>
      <c r="K421" s="891">
        <v>1.1499999999999999</v>
      </c>
      <c r="L421" s="901">
        <v>4</v>
      </c>
      <c r="M421" s="654">
        <f>K421*L421</f>
        <v>4.5999999999999996</v>
      </c>
      <c r="N421" s="884" t="s">
        <v>127</v>
      </c>
      <c r="O421" s="747">
        <v>1.1000000000000001</v>
      </c>
      <c r="P421" s="875">
        <v>43738</v>
      </c>
      <c r="Q421" s="875">
        <v>43754</v>
      </c>
      <c r="R421" s="654">
        <f>(K421-O421)/O421*100</f>
        <v>4.545454545454529</v>
      </c>
      <c r="S421" s="714">
        <f>IF(INDEX(Historical!$D$7:$D$1277,MATCH(B421,Historical!$B$7:$B$1301,0))=0,"n/a",(INDEX(Historical!$C$7:$C$1279,MATCH(B421,Historical!$B$7:$B$1301,0))/INDEX(Historical!$D$7:$D$1277,MATCH(B421,Historical!$B$7:$B$1301,0))-1)*100)</f>
        <v>40.625</v>
      </c>
      <c r="T421" s="714">
        <f>IF(INDEX(Historical!$F$7:$F$1270,MATCH(B421,Historical!$B$7:$B$1301,0))=0,"n/a",((INDEX(Historical!$C$7:$C$1279,MATCH(B421,Historical!$B$7:$B$1301,0))/INDEX(Historical!$F$7:$F$1270,MATCH(B421,Historical!$B$7:$B$1301,0)))^(1/3)-1)*100)</f>
        <v>55.361625297692932</v>
      </c>
      <c r="U421" s="714">
        <f>IF(INDEX(Historical!$H$7:$H$1270,MATCH(B421,Historical!$B$7:$B$1301,0))=0,"n/a",((INDEX(Historical!$C$7:$C$1279,MATCH(B421,Historical!$B$7:$B$1301,0))/INDEX(Historical!$H$7:$H$1270,MATCH(B421,Historical!$B$7:$B$1301,0)))^(1/5)-1)*100)</f>
        <v>65.722700866999332</v>
      </c>
      <c r="V421" s="714" t="str">
        <f>IF(INDEX(Historical!$O$7:$O$1270,MATCH(B421,Historical!$B$7:$B$1301,0))=0,"n/a",((INDEX(Historical!$C$7:$C$1279,MATCH(B421,Historical!$B$7:$B$1301,0))/INDEX(Historical!$O$7:$O$1270,MATCH(B421,Historical!$B$7:$B$1301,0)))^(1/10)-1)*100)</f>
        <v>n/a</v>
      </c>
      <c r="W421" s="715" t="str">
        <f>IF(OR(U421&lt;=0,U421="n/a",V421&lt;=0,V421="n/a"),"n/a",U421/V421)</f>
        <v>n/a</v>
      </c>
      <c r="X421" s="716">
        <f>IF(OR(AJ421&lt;=0,AJ421="n/a",U421&lt;=0,U421="n/a"),"n/a",U421/AJ421)</f>
        <v>2.1548426513770274</v>
      </c>
      <c r="Y421" s="673"/>
      <c r="Z421" s="663">
        <f>IF(OR(AC421&lt;0.01,AC421="n/a"),"n/a",M421/AC421*100)</f>
        <v>33.093525179856108</v>
      </c>
      <c r="AA421" s="900">
        <f>IF(OR(AC421&lt;0.01,AC421="n/a"),"n/a",I421/AC421)</f>
        <v>23.2705035971223</v>
      </c>
      <c r="AB421" s="901">
        <v>6</v>
      </c>
      <c r="AC421" s="879">
        <v>13.9</v>
      </c>
      <c r="AD421" s="879">
        <v>1.53</v>
      </c>
      <c r="AE421" s="879">
        <v>4.8099999999999996</v>
      </c>
      <c r="AF421" s="879">
        <v>9.8800000000000008</v>
      </c>
      <c r="AG421" s="879">
        <v>45.300000000000004</v>
      </c>
      <c r="AH421" s="879">
        <v>-16.8</v>
      </c>
      <c r="AI421" s="879">
        <v>15.7</v>
      </c>
      <c r="AJ421" s="879">
        <v>30.5</v>
      </c>
      <c r="AK421" s="879">
        <v>14.52</v>
      </c>
      <c r="AL421" s="892">
        <v>46270</v>
      </c>
      <c r="AM421" s="886">
        <v>0.3</v>
      </c>
      <c r="AN421" s="879">
        <v>1.1200000000000001</v>
      </c>
      <c r="AO421" s="753">
        <f>IF(U421="n/a","n/a",IF(AA421&lt;0,"n/a",IF(AA421="n/a","n/a",J421+U421-AA421)))</f>
        <v>43.874320561783293</v>
      </c>
      <c r="AP421" s="754">
        <f>IF(U421="n/a","n/a",J421+U421)</f>
        <v>67.144824158905593</v>
      </c>
      <c r="AQ421" s="902">
        <f>IF(OR(AC421&lt;0.01,AF421="n/a"),"n/a",(I421/SQRT(22.5*AC421*(I421/AF421))-1)*100)</f>
        <v>219.66133157839849</v>
      </c>
      <c r="AR421" s="663">
        <f>INDEX(Historical!$C$7:$C$1279,MATCH(B421,Historical!$B$7:$B$1301,0))*IF(AH421="n/a",1.03,IF(AH421&lt;0,1.01,IF(AH421&gt;10,1.1,(1+AH421/100))))</f>
        <v>4.5449999999999999</v>
      </c>
      <c r="AS421" s="900">
        <f>IF($AI421="n/a",1.03*AR421,IF($AI421&lt;0,1.01*AR421,IF($AI421&gt;10,1.1*AR421,(1+$AI421/100)*AR421)))</f>
        <v>4.9995000000000003</v>
      </c>
      <c r="AT421" s="900">
        <f>IF($AK421="n/a",1.03*AS421,IF($AK421&lt;0,1.01*AS421,IF($AK421&gt;10,1.1*AS421,(1+$AK421/100)*AS421)))</f>
        <v>5.4994500000000004</v>
      </c>
      <c r="AU421" s="900">
        <f>IF($AK421="n/a",1.03*AT421,IF($AK421&lt;0,1.01*AT421,IF($AK421&gt;10,1.1*AT421,(1+$AK421/100)*AT421)))</f>
        <v>6.0493950000000005</v>
      </c>
      <c r="AV421" s="900">
        <f>IF($AK421="n/a",1.03*AU421,IF($AK421&lt;0,1.01*AU421,IF($AK421&gt;10,1.1*AU421,(1+$AK421/100)*AU421)))</f>
        <v>6.6543345000000009</v>
      </c>
      <c r="AW421" s="663">
        <f>SUM(AR421:AV421)</f>
        <v>27.7476795</v>
      </c>
      <c r="AX421" s="761">
        <f>AW421/I421*100</f>
        <v>8.5783959376739016</v>
      </c>
      <c r="AY421" s="948">
        <v>1.35</v>
      </c>
      <c r="AZ421" s="886">
        <v>80.78</v>
      </c>
      <c r="BA421" s="886">
        <v>-6.0600000000000005</v>
      </c>
      <c r="BB421" s="886">
        <v>17.04</v>
      </c>
      <c r="BC421" s="886">
        <v>18.61</v>
      </c>
      <c r="BE421" s="635">
        <v>2014</v>
      </c>
      <c r="BF421" s="912">
        <f>IF(BE421&gt;2008,0,IF(BE421&gt;2001,1,IF(BE421&gt;1990,2,IF(BE421&gt;1980,3,IF(BE421&gt;1973,4,IF(BE421&gt;1970,5,IF(BE421&gt;1960,6,IF(BE421&gt;1958,7,IF(BE421&gt;1953,8,9)))))))))</f>
        <v>0</v>
      </c>
      <c r="BG421" s="896">
        <v>17</v>
      </c>
    </row>
    <row r="422" spans="1:59" ht="11.25" customHeight="1" x14ac:dyDescent="0.2">
      <c r="A422" s="885" t="s">
        <v>655</v>
      </c>
      <c r="B422" s="889" t="s">
        <v>656</v>
      </c>
      <c r="C422" s="946" t="s">
        <v>112</v>
      </c>
      <c r="D422" s="946" t="s">
        <v>4363</v>
      </c>
      <c r="E422" s="746">
        <v>15</v>
      </c>
      <c r="F422" s="1185">
        <v>246</v>
      </c>
      <c r="G422" s="1191" t="s">
        <v>106</v>
      </c>
      <c r="H422" s="1191" t="s">
        <v>106</v>
      </c>
      <c r="I422" s="888">
        <v>112.31</v>
      </c>
      <c r="J422" s="663">
        <f>(M422/I422)*100</f>
        <v>0.65889057074169699</v>
      </c>
      <c r="K422" s="891">
        <v>0.185</v>
      </c>
      <c r="L422" s="901">
        <v>4</v>
      </c>
      <c r="M422" s="654">
        <f>K422*L422</f>
        <v>0.74</v>
      </c>
      <c r="N422" s="884" t="s">
        <v>592</v>
      </c>
      <c r="O422" s="747">
        <v>0.16500000000000001</v>
      </c>
      <c r="P422" s="630">
        <v>43686</v>
      </c>
      <c r="Q422" s="630">
        <v>43707</v>
      </c>
      <c r="R422" s="654">
        <f>(K422-O422)/O422*100</f>
        <v>12.121212121212114</v>
      </c>
      <c r="S422" s="714">
        <f>IF(INDEX(Historical!$D$7:$D$1277,MATCH(B422,Historical!$B$7:$B$1301,0))=0,"n/a",(INDEX(Historical!$C$7:$C$1279,MATCH(B422,Historical!$B$7:$B$1301,0))/INDEX(Historical!$D$7:$D$1277,MATCH(B422,Historical!$B$7:$B$1301,0))-1)*100)</f>
        <v>11.111111111111093</v>
      </c>
      <c r="T422" s="714">
        <f>IF(INDEX(Historical!$F$7:$F$1270,MATCH(B422,Historical!$B$7:$B$1301,0))=0,"n/a",((INDEX(Historical!$C$7:$C$1279,MATCH(B422,Historical!$B$7:$B$1301,0))/INDEX(Historical!$F$7:$F$1270,MATCH(B422,Historical!$B$7:$B$1301,0)))^(1/3)-1)*100)</f>
        <v>27.215405814468284</v>
      </c>
      <c r="U422" s="714">
        <f>IF(INDEX(Historical!$H$7:$H$1270,MATCH(B422,Historical!$B$7:$B$1301,0))=0,"n/a",((INDEX(Historical!$C$7:$C$1279,MATCH(B422,Historical!$B$7:$B$1301,0))/INDEX(Historical!$H$7:$H$1270,MATCH(B422,Historical!$B$7:$B$1301,0)))^(1/5)-1)*100)</f>
        <v>21.905959874044001</v>
      </c>
      <c r="V422" s="714">
        <f>IF(INDEX(Historical!$O$7:$O$1270,MATCH(B422,Historical!$B$7:$B$1301,0))=0,"n/a",((INDEX(Historical!$C$7:$C$1279,MATCH(B422,Historical!$B$7:$B$1301,0))/INDEX(Historical!$O$7:$O$1270,MATCH(B422,Historical!$B$7:$B$1301,0)))^(1/10)-1)*100)</f>
        <v>15.203297938156513</v>
      </c>
      <c r="W422" s="715">
        <f>IF(OR(U422&lt;=0,U422="n/a",V422&lt;=0,V422="n/a"),"n/a",U422/V422)</f>
        <v>1.4408689458795296</v>
      </c>
      <c r="X422" s="716">
        <f>IF(OR(AJ422&lt;=0,AJ422="n/a",U422&lt;=0,U422="n/a"),"n/a",U422/AJ422)</f>
        <v>1.6595424147003031</v>
      </c>
      <c r="Y422" s="677"/>
      <c r="Z422" s="663">
        <f>IF(OR(AC422&lt;0.01,AC422="n/a"),"n/a",M422/AC422*100)</f>
        <v>14.258188824662813</v>
      </c>
      <c r="AA422" s="900">
        <f>IF(OR(AC422&lt;0.01,AC422="n/a"),"n/a",I422/AC422)</f>
        <v>21.639691714836221</v>
      </c>
      <c r="AB422" s="901">
        <v>12</v>
      </c>
      <c r="AC422" s="879">
        <v>5.19</v>
      </c>
      <c r="AD422" s="879" t="s">
        <v>136</v>
      </c>
      <c r="AE422" s="879">
        <v>1.0900000000000001</v>
      </c>
      <c r="AF422" s="879">
        <v>6.91</v>
      </c>
      <c r="AG422" s="879">
        <v>28.999999999999996</v>
      </c>
      <c r="AH422" s="879">
        <v>11.700000000000001</v>
      </c>
      <c r="AI422" s="879">
        <v>27.26</v>
      </c>
      <c r="AJ422" s="879">
        <v>13.200000000000001</v>
      </c>
      <c r="AK422" s="879">
        <v>-1.1599999999999999</v>
      </c>
      <c r="AL422" s="892">
        <v>4330</v>
      </c>
      <c r="AM422" s="886">
        <v>1</v>
      </c>
      <c r="AN422" s="879">
        <v>0.22</v>
      </c>
      <c r="AO422" s="753">
        <f>IF(U422="n/a","n/a",IF(AA422&lt;0,"n/a",IF(AA422="n/a","n/a",J422+U422-AA422)))</f>
        <v>0.92515872994947657</v>
      </c>
      <c r="AP422" s="754">
        <f>IF(U422="n/a","n/a",J422+U422)</f>
        <v>22.564850444785698</v>
      </c>
      <c r="AQ422" s="902">
        <f>IF(OR(AC422&lt;0.01,AF422="n/a"),"n/a",(I422/SQRT(22.5*AC422*(I422/AF422))-1)*100)</f>
        <v>157.79429331630405</v>
      </c>
      <c r="AR422" s="663">
        <f>INDEX(Historical!$C$7:$C$1279,MATCH(B422,Historical!$B$7:$B$1301,0))*IF(AH422="n/a",1.03,IF(AH422&lt;0,1.01,IF(AH422&gt;10,1.1,(1+AH422/100))))</f>
        <v>0.77</v>
      </c>
      <c r="AS422" s="900">
        <f>IF($AI422="n/a",1.03*AR422,IF($AI422&lt;0,1.01*AR422,IF($AI422&gt;10,1.1*AR422,(1+$AI422/100)*AR422)))</f>
        <v>0.84700000000000009</v>
      </c>
      <c r="AT422" s="900">
        <f>IF($AK422="n/a",1.03*AS422,IF($AK422&lt;0,1.01*AS422,IF($AK422&gt;10,1.1*AS422,(1+$AK422/100)*AS422)))</f>
        <v>0.85547000000000006</v>
      </c>
      <c r="AU422" s="900">
        <f>IF($AK422="n/a",1.03*AT422,IF($AK422&lt;0,1.01*AT422,IF($AK422&gt;10,1.1*AT422,(1+$AK422/100)*AT422)))</f>
        <v>0.86402470000000009</v>
      </c>
      <c r="AV422" s="900">
        <f>IF($AK422="n/a",1.03*AU422,IF($AK422&lt;0,1.01*AU422,IF($AK422&gt;10,1.1*AU422,(1+$AK422/100)*AU422)))</f>
        <v>0.87266494700000008</v>
      </c>
      <c r="AW422" s="663">
        <f>SUM(AR422:AV422)</f>
        <v>4.2091596469999999</v>
      </c>
      <c r="AX422" s="761">
        <f>AW422/I422*100</f>
        <v>3.7478048677766891</v>
      </c>
      <c r="AY422" s="948">
        <v>0.99</v>
      </c>
      <c r="AZ422" s="886">
        <v>31.66</v>
      </c>
      <c r="BA422" s="886">
        <v>-6</v>
      </c>
      <c r="BB422" s="886">
        <v>3.44</v>
      </c>
      <c r="BC422" s="886">
        <v>3.83</v>
      </c>
      <c r="BE422" s="635">
        <v>2005</v>
      </c>
      <c r="BF422" s="912">
        <f>IF(BE422&gt;2008,0,IF(BE422&gt;2001,1,IF(BE422&gt;1990,2,IF(BE422&gt;1980,3,IF(BE422&gt;1973,4,IF(BE422&gt;1970,5,IF(BE422&gt;1960,6,IF(BE422&gt;1958,7,IF(BE422&gt;1953,8,9)))))))))</f>
        <v>1</v>
      </c>
      <c r="BG422" s="896">
        <v>15.2</v>
      </c>
    </row>
    <row r="423" spans="1:59" s="787" customFormat="1" ht="11.25" customHeight="1" x14ac:dyDescent="0.2">
      <c r="A423" s="768" t="s">
        <v>1668</v>
      </c>
      <c r="B423" s="795" t="s">
        <v>1669</v>
      </c>
      <c r="C423" s="946" t="s">
        <v>112</v>
      </c>
      <c r="D423" s="946" t="s">
        <v>4339</v>
      </c>
      <c r="E423" s="769">
        <v>8</v>
      </c>
      <c r="F423" s="1185">
        <v>515</v>
      </c>
      <c r="G423" s="1198" t="s">
        <v>115</v>
      </c>
      <c r="H423" s="1198" t="s">
        <v>115</v>
      </c>
      <c r="I423" s="770">
        <v>34.18</v>
      </c>
      <c r="J423" s="771">
        <f>(M423/I423)*100</f>
        <v>2.1064950263311877</v>
      </c>
      <c r="K423" s="772">
        <v>0.18</v>
      </c>
      <c r="L423" s="773">
        <v>4</v>
      </c>
      <c r="M423" s="774">
        <f>K423*L423</f>
        <v>0.72</v>
      </c>
      <c r="N423" s="775" t="s">
        <v>287</v>
      </c>
      <c r="O423" s="776">
        <v>0.16</v>
      </c>
      <c r="P423" s="1201">
        <v>43620</v>
      </c>
      <c r="Q423" s="1201">
        <v>43642</v>
      </c>
      <c r="R423" s="774">
        <f>(K423-O423)/O423*100</f>
        <v>12.499999999999993</v>
      </c>
      <c r="S423" s="714">
        <f>IF(INDEX(Historical!$D$7:$D$1277,MATCH(B423,Historical!$B$7:$B$1301,0))=0,"n/a",(INDEX(Historical!$C$7:$C$1279,MATCH(B423,Historical!$B$7:$B$1301,0))/INDEX(Historical!$D$7:$D$1277,MATCH(B423,Historical!$B$7:$B$1301,0))-1)*100)</f>
        <v>22.807017543859654</v>
      </c>
      <c r="T423" s="714">
        <f>IF(INDEX(Historical!$F$7:$F$1270,MATCH(B423,Historical!$B$7:$B$1301,0))=0,"n/a",((INDEX(Historical!$C$7:$C$1279,MATCH(B423,Historical!$B$7:$B$1301,0))/INDEX(Historical!$F$7:$F$1270,MATCH(B423,Historical!$B$7:$B$1301,0)))^(1/3)-1)*100)</f>
        <v>23.127650029855552</v>
      </c>
      <c r="U423" s="714">
        <f>IF(INDEX(Historical!$H$7:$H$1270,MATCH(B423,Historical!$B$7:$B$1301,0))=0,"n/a",((INDEX(Historical!$C$7:$C$1279,MATCH(B423,Historical!$B$7:$B$1301,0))/INDEX(Historical!$H$7:$H$1270,MATCH(B423,Historical!$B$7:$B$1301,0)))^(1/5)-1)*100)</f>
        <v>26.04774247635946</v>
      </c>
      <c r="V423" s="714">
        <f>IF(INDEX(Historical!$O$7:$O$1270,MATCH(B423,Historical!$B$7:$B$1301,0))=0,"n/a",((INDEX(Historical!$C$7:$C$1279,MATCH(B423,Historical!$B$7:$B$1301,0))/INDEX(Historical!$O$7:$O$1270,MATCH(B423,Historical!$B$7:$B$1301,0)))^(1/10)-1)*100)</f>
        <v>42.694358845765109</v>
      </c>
      <c r="W423" s="715">
        <f>IF(OR(U423&lt;=0,U423="n/a",V423&lt;=0,V423="n/a"),"n/a",U423/V423)</f>
        <v>0.61009798906824808</v>
      </c>
      <c r="X423" s="716">
        <f>IF(OR(AJ423&lt;=0,AJ423="n/a",U423&lt;=0,U423="n/a"),"n/a",U423/AJ423)</f>
        <v>1.2522953113634354</v>
      </c>
      <c r="Y423" s="1081"/>
      <c r="Z423" s="771">
        <f>IF(OR(AC423&lt;0.01,AC423="n/a"),"n/a",M423/AC423*100)</f>
        <v>21.621621621621621</v>
      </c>
      <c r="AA423" s="779">
        <f>IF(OR(AC423&lt;0.01,AC423="n/a"),"n/a",I423/AC423)</f>
        <v>10.264264264264265</v>
      </c>
      <c r="AB423" s="773">
        <v>12</v>
      </c>
      <c r="AC423" s="780">
        <v>3.33</v>
      </c>
      <c r="AD423" s="780" t="s">
        <v>136</v>
      </c>
      <c r="AE423" s="780">
        <v>0.99</v>
      </c>
      <c r="AF423" s="780">
        <v>1.99</v>
      </c>
      <c r="AG423" s="780">
        <v>18.8</v>
      </c>
      <c r="AH423" s="780">
        <v>-2</v>
      </c>
      <c r="AI423" s="780">
        <v>142.1</v>
      </c>
      <c r="AJ423" s="780">
        <v>20.8</v>
      </c>
      <c r="AK423" s="780">
        <v>-3.01</v>
      </c>
      <c r="AL423" s="781">
        <v>21300</v>
      </c>
      <c r="AM423" s="782">
        <v>0.3</v>
      </c>
      <c r="AN423" s="780">
        <v>0.56000000000000005</v>
      </c>
      <c r="AO423" s="783">
        <f>IF(U423="n/a","n/a",IF(AA423&lt;0,"n/a",IF(AA423="n/a","n/a",J423+U423-AA423)))</f>
        <v>17.889973238426386</v>
      </c>
      <c r="AP423" s="784">
        <f>IF(U423="n/a","n/a",J423+U423)</f>
        <v>28.154237502690648</v>
      </c>
      <c r="AQ423" s="785">
        <f>IF(OR(AC423&lt;0.01,AF423="n/a"),"n/a",(I423/SQRT(22.5*AC423*(I423/AF423))-1)*100)</f>
        <v>-4.7205609544316633</v>
      </c>
      <c r="AR423" s="663">
        <f>INDEX(Historical!$C$7:$C$1279,MATCH(B423,Historical!$B$7:$B$1301,0))*IF(AH423="n/a",1.03,IF(AH423&lt;0,1.01,IF(AH423&gt;10,1.1,(1+AH423/100))))</f>
        <v>0.70699999999999996</v>
      </c>
      <c r="AS423" s="779">
        <f>IF($AI423="n/a",1.03*AR423,IF($AI423&lt;0,1.01*AR423,IF($AI423&gt;10,1.1*AR423,(1+$AI423/100)*AR423)))</f>
        <v>0.77770000000000006</v>
      </c>
      <c r="AT423" s="779">
        <f>IF($AK423="n/a",1.03*AS423,IF($AK423&lt;0,1.01*AS423,IF($AK423&gt;10,1.1*AS423,(1+$AK423/100)*AS423)))</f>
        <v>0.78547700000000009</v>
      </c>
      <c r="AU423" s="779">
        <f>IF($AK423="n/a",1.03*AT423,IF($AK423&lt;0,1.01*AT423,IF($AK423&gt;10,1.1*AT423,(1+$AK423/100)*AT423)))</f>
        <v>0.7933317700000001</v>
      </c>
      <c r="AV423" s="779">
        <f>IF($AK423="n/a",1.03*AU423,IF($AK423&lt;0,1.01*AU423,IF($AK423&gt;10,1.1*AU423,(1+$AK423/100)*AU423)))</f>
        <v>0.80126508770000016</v>
      </c>
      <c r="AW423" s="771">
        <f>SUM(AR423:AV423)</f>
        <v>3.8647738577000004</v>
      </c>
      <c r="AX423" s="786">
        <f>AW423/I423*100</f>
        <v>11.307120707138679</v>
      </c>
      <c r="AY423" s="949">
        <v>1.24</v>
      </c>
      <c r="AZ423" s="782">
        <v>52.15</v>
      </c>
      <c r="BA423" s="782">
        <v>-41.9</v>
      </c>
      <c r="BB423" s="782">
        <v>8.4599999999999991</v>
      </c>
      <c r="BC423" s="782">
        <v>-26.1</v>
      </c>
      <c r="BD423" s="922"/>
      <c r="BE423" s="635">
        <v>2012</v>
      </c>
      <c r="BF423" s="912">
        <f>IF(BE423&gt;2008,0,IF(BE423&gt;2001,1,IF(BE423&gt;1990,2,IF(BE423&gt;1980,3,IF(BE423&gt;1973,4,IF(BE423&gt;1970,5,IF(BE423&gt;1960,6,IF(BE423&gt;1958,7,IF(BE423&gt;1953,8,9)))))))))</f>
        <v>0</v>
      </c>
      <c r="BG423" s="838">
        <v>6.9</v>
      </c>
    </row>
    <row r="424" spans="1:59" ht="11.25" customHeight="1" x14ac:dyDescent="0.2">
      <c r="A424" s="885" t="s">
        <v>1421</v>
      </c>
      <c r="B424" s="889" t="s">
        <v>1422</v>
      </c>
      <c r="C424" s="946" t="s">
        <v>123</v>
      </c>
      <c r="D424" s="946" t="s">
        <v>4180</v>
      </c>
      <c r="E424" s="746">
        <v>9</v>
      </c>
      <c r="F424" s="1185">
        <v>434</v>
      </c>
      <c r="G424" s="1182" t="s">
        <v>106</v>
      </c>
      <c r="H424" s="1182" t="s">
        <v>106</v>
      </c>
      <c r="I424" s="888">
        <v>65.72</v>
      </c>
      <c r="J424" s="663">
        <f>(M424/I424)*100</f>
        <v>6.3907486305538646</v>
      </c>
      <c r="K424" s="891">
        <v>1.05</v>
      </c>
      <c r="L424" s="901">
        <v>4</v>
      </c>
      <c r="M424" s="654">
        <f>K424*L424</f>
        <v>4.2</v>
      </c>
      <c r="N424" s="884" t="s">
        <v>111</v>
      </c>
      <c r="O424" s="747">
        <v>1</v>
      </c>
      <c r="P424" s="1200">
        <v>43623</v>
      </c>
      <c r="Q424" s="1200">
        <v>43633</v>
      </c>
      <c r="R424" s="654">
        <f>(K424-O424)/O424*100</f>
        <v>5.0000000000000044</v>
      </c>
      <c r="S424" s="714">
        <f>IF(INDEX(Historical!$D$7:$D$1277,MATCH(B424,Historical!$B$7:$B$1301,0))=0,"n/a",(INDEX(Historical!$C$7:$C$1279,MATCH(B424,Historical!$B$7:$B$1301,0))/INDEX(Historical!$D$7:$D$1277,MATCH(B424,Historical!$B$7:$B$1301,0))-1)*100)</f>
        <v>3.7500000000000089</v>
      </c>
      <c r="T424" s="714">
        <f>IF(INDEX(Historical!$F$7:$F$1270,MATCH(B424,Historical!$B$7:$B$1301,0))=0,"n/a",((INDEX(Historical!$C$7:$C$1279,MATCH(B424,Historical!$B$7:$B$1301,0))/INDEX(Historical!$F$7:$F$1270,MATCH(B424,Historical!$B$7:$B$1301,0)))^(1/3)-1)*100)</f>
        <v>7.6137968195897354</v>
      </c>
      <c r="U424" s="714">
        <f>IF(INDEX(Historical!$H$7:$H$1270,MATCH(B424,Historical!$B$7:$B$1301,0))=0,"n/a",((INDEX(Historical!$C$7:$C$1279,MATCH(B424,Historical!$B$7:$B$1301,0))/INDEX(Historical!$H$7:$H$1270,MATCH(B424,Historical!$B$7:$B$1301,0)))^(1/5)-1)*100)</f>
        <v>8.9775064658225148</v>
      </c>
      <c r="V424" s="714" t="str">
        <f>IF(INDEX(Historical!$O$7:$O$1270,MATCH(B424,Historical!$B$7:$B$1301,0))=0,"n/a",((INDEX(Historical!$C$7:$C$1279,MATCH(B424,Historical!$B$7:$B$1301,0))/INDEX(Historical!$O$7:$O$1270,MATCH(B424,Historical!$B$7:$B$1301,0)))^(1/10)-1)*100)</f>
        <v>n/a</v>
      </c>
      <c r="W424" s="715" t="str">
        <f>IF(OR(U424&lt;=0,U424="n/a",V424&lt;=0,V424="n/a"),"n/a",U424/V424)</f>
        <v>n/a</v>
      </c>
      <c r="X424" s="716">
        <f>IF(OR(AJ424&lt;=0,AJ424="n/a",U424&lt;=0,U424="n/a"),"n/a",U424/AJ424)</f>
        <v>2.3625017015322407</v>
      </c>
      <c r="Y424" s="675" t="s">
        <v>1423</v>
      </c>
      <c r="Z424" s="663">
        <f>IF(OR(AC424&lt;0.01,AC424="n/a"),"n/a",M424/AC424*100)</f>
        <v>53.503184713375795</v>
      </c>
      <c r="AA424" s="900">
        <f>IF(OR(AC424&lt;0.01,AC424="n/a"),"n/a",I424/AC424)</f>
        <v>8.3719745222929944</v>
      </c>
      <c r="AB424" s="901">
        <v>12</v>
      </c>
      <c r="AC424" s="879">
        <v>7.85</v>
      </c>
      <c r="AD424" s="879" t="s">
        <v>136</v>
      </c>
      <c r="AE424" s="879">
        <v>0.65</v>
      </c>
      <c r="AF424" s="879">
        <v>2.96</v>
      </c>
      <c r="AG424" s="879">
        <v>32</v>
      </c>
      <c r="AH424" s="879">
        <v>-20.3</v>
      </c>
      <c r="AI424" s="879">
        <v>52.87</v>
      </c>
      <c r="AJ424" s="879">
        <v>3.8</v>
      </c>
      <c r="AK424" s="879">
        <v>-1.1100000000000001</v>
      </c>
      <c r="AL424" s="892">
        <v>21890</v>
      </c>
      <c r="AM424" s="886">
        <v>0.2</v>
      </c>
      <c r="AN424" s="879">
        <v>1.86</v>
      </c>
      <c r="AO424" s="753">
        <f>IF(U424="n/a","n/a",IF(AA424&lt;0,"n/a",IF(AA424="n/a","n/a",J424+U424-AA424)))</f>
        <v>6.9962805740833858</v>
      </c>
      <c r="AP424" s="754">
        <f>IF(U424="n/a","n/a",J424+U424)</f>
        <v>15.36825509637638</v>
      </c>
      <c r="AQ424" s="902">
        <f>IF(OR(AC424&lt;0.01,AF424="n/a"),"n/a",(I424/SQRT(22.5*AC424*(I424/AF424))-1)*100)</f>
        <v>4.9466416507556454</v>
      </c>
      <c r="AR424" s="663">
        <f>INDEX(Historical!$C$7:$C$1279,MATCH(B424,Historical!$B$7:$B$1301,0))*IF(AH424="n/a",1.03,IF(AH424&lt;0,1.01,IF(AH424&gt;10,1.1,(1+AH424/100))))</f>
        <v>4.1915000000000004</v>
      </c>
      <c r="AS424" s="900">
        <f>IF($AI424="n/a",1.03*AR424,IF($AI424&lt;0,1.01*AR424,IF($AI424&gt;10,1.1*AR424,(1+$AI424/100)*AR424)))</f>
        <v>4.6106500000000006</v>
      </c>
      <c r="AT424" s="900">
        <f>IF($AK424="n/a",1.03*AS424,IF($AK424&lt;0,1.01*AS424,IF($AK424&gt;10,1.1*AS424,(1+$AK424/100)*AS424)))</f>
        <v>4.6567565000000002</v>
      </c>
      <c r="AU424" s="900">
        <f>IF($AK424="n/a",1.03*AT424,IF($AK424&lt;0,1.01*AT424,IF($AK424&gt;10,1.1*AT424,(1+$AK424/100)*AT424)))</f>
        <v>4.7033240650000003</v>
      </c>
      <c r="AV424" s="900">
        <f>IF($AK424="n/a",1.03*AU424,IF($AK424&lt;0,1.01*AU424,IF($AK424&gt;10,1.1*AU424,(1+$AK424/100)*AU424)))</f>
        <v>4.7503573056500006</v>
      </c>
      <c r="AW424" s="663">
        <f>SUM(AR424:AV424)</f>
        <v>22.91258787065</v>
      </c>
      <c r="AX424" s="761">
        <f>AW424/I424*100</f>
        <v>34.863949894476569</v>
      </c>
      <c r="AY424" s="948">
        <v>1.58</v>
      </c>
      <c r="AZ424" s="886">
        <v>94.96</v>
      </c>
      <c r="BA424" s="886">
        <v>-33.56</v>
      </c>
      <c r="BB424" s="886">
        <v>7.3800000000000008</v>
      </c>
      <c r="BC424" s="886">
        <v>-13.33</v>
      </c>
      <c r="BE424" s="635">
        <v>2011</v>
      </c>
      <c r="BF424" s="912">
        <f>IF(BE424&gt;2008,0,IF(BE424&gt;2001,1,IF(BE424&gt;1990,2,IF(BE424&gt;1980,3,IF(BE424&gt;1973,4,IF(BE424&gt;1970,5,IF(BE424&gt;1960,6,IF(BE424&gt;1958,7,IF(BE424&gt;1953,8,9)))))))))</f>
        <v>0</v>
      </c>
      <c r="BG424" s="896">
        <v>8.9</v>
      </c>
    </row>
    <row r="425" spans="1:59" ht="11.25" customHeight="1" x14ac:dyDescent="0.2">
      <c r="A425" s="877" t="s">
        <v>665</v>
      </c>
      <c r="B425" s="889" t="s">
        <v>666</v>
      </c>
      <c r="C425" s="946" t="s">
        <v>108</v>
      </c>
      <c r="D425" s="946" t="s">
        <v>4345</v>
      </c>
      <c r="E425" s="746">
        <v>20</v>
      </c>
      <c r="F425" s="1185">
        <v>162</v>
      </c>
      <c r="G425" s="1185" t="s">
        <v>106</v>
      </c>
      <c r="H425" s="1185" t="s">
        <v>106</v>
      </c>
      <c r="I425" s="888">
        <v>34.01</v>
      </c>
      <c r="J425" s="663">
        <f>(M425/I425)*100</f>
        <v>3.6459864745663042</v>
      </c>
      <c r="K425" s="891">
        <v>0.31</v>
      </c>
      <c r="L425" s="901">
        <v>4</v>
      </c>
      <c r="M425" s="654">
        <f>K425*L425</f>
        <v>1.24</v>
      </c>
      <c r="N425" s="884" t="s">
        <v>490</v>
      </c>
      <c r="O425" s="747">
        <v>0.3</v>
      </c>
      <c r="P425" s="875">
        <v>43735</v>
      </c>
      <c r="Q425" s="875">
        <v>43753</v>
      </c>
      <c r="R425" s="654">
        <f>(K425-O425)/O425*100</f>
        <v>3.3333333333333366</v>
      </c>
      <c r="S425" s="714">
        <f>IF(INDEX(Historical!$D$7:$D$1277,MATCH(B425,Historical!$B$7:$B$1301,0))=0,"n/a",(INDEX(Historical!$C$7:$C$1279,MATCH(B425,Historical!$B$7:$B$1301,0))/INDEX(Historical!$D$7:$D$1277,MATCH(B425,Historical!$B$7:$B$1301,0))-1)*100)</f>
        <v>9.0090090090090058</v>
      </c>
      <c r="T425" s="714">
        <f>IF(INDEX(Historical!$F$7:$F$1270,MATCH(B425,Historical!$B$7:$B$1301,0))=0,"n/a",((INDEX(Historical!$C$7:$C$1279,MATCH(B425,Historical!$B$7:$B$1301,0))/INDEX(Historical!$F$7:$F$1270,MATCH(B425,Historical!$B$7:$B$1301,0)))^(1/3)-1)*100)</f>
        <v>8.3978300323569677</v>
      </c>
      <c r="U425" s="714">
        <f>IF(INDEX(Historical!$H$7:$H$1270,MATCH(B425,Historical!$B$7:$B$1301,0))=0,"n/a",((INDEX(Historical!$C$7:$C$1279,MATCH(B425,Historical!$B$7:$B$1301,0))/INDEX(Historical!$H$7:$H$1270,MATCH(B425,Historical!$B$7:$B$1301,0)))^(1/5)-1)*100)</f>
        <v>12.051831562628657</v>
      </c>
      <c r="V425" s="714">
        <f>IF(INDEX(Historical!$O$7:$O$1270,MATCH(B425,Historical!$B$7:$B$1301,0))=0,"n/a",((INDEX(Historical!$C$7:$C$1279,MATCH(B425,Historical!$B$7:$B$1301,0))/INDEX(Historical!$O$7:$O$1270,MATCH(B425,Historical!$B$7:$B$1301,0)))^(1/10)-1)*100)</f>
        <v>11.98815154641386</v>
      </c>
      <c r="W425" s="715">
        <f>IF(OR(U425&lt;=0,U425="n/a",V425&lt;=0,V425="n/a"),"n/a",U425/V425)</f>
        <v>1.0053119128473018</v>
      </c>
      <c r="X425" s="716" t="str">
        <f>IF(OR(AJ425&lt;=0,AJ425="n/a",U425&lt;=0,U425="n/a"),"n/a",U425/AJ425)</f>
        <v>n/a</v>
      </c>
      <c r="Y425" s="889"/>
      <c r="Z425" s="663" t="str">
        <f>IF(OR(AC425&lt;0.01,AC425="n/a"),"n/a",M425/AC425*100)</f>
        <v>n/a</v>
      </c>
      <c r="AA425" s="900" t="str">
        <f>IF(OR(AC425&lt;0.01,AC425="n/a"),"n/a",I425/AC425)</f>
        <v>n/a</v>
      </c>
      <c r="AB425" s="901">
        <v>12</v>
      </c>
      <c r="AC425" s="879" t="s">
        <v>136</v>
      </c>
      <c r="AD425" s="879" t="s">
        <v>136</v>
      </c>
      <c r="AE425" s="879" t="s">
        <v>136</v>
      </c>
      <c r="AF425" s="879" t="s">
        <v>136</v>
      </c>
      <c r="AG425" s="879" t="s">
        <v>136</v>
      </c>
      <c r="AH425" s="879" t="s">
        <v>136</v>
      </c>
      <c r="AI425" s="879" t="s">
        <v>136</v>
      </c>
      <c r="AJ425" s="879" t="s">
        <v>136</v>
      </c>
      <c r="AK425" s="879" t="s">
        <v>136</v>
      </c>
      <c r="AL425" s="892" t="s">
        <v>136</v>
      </c>
      <c r="AM425" s="886" t="s">
        <v>136</v>
      </c>
      <c r="AN425" s="879" t="s">
        <v>136</v>
      </c>
      <c r="AO425" s="753" t="str">
        <f>IF(U425="n/a","n/a",IF(AA425&lt;0,"n/a",IF(AA425="n/a","n/a",J425+U425-AA425)))</f>
        <v>n/a</v>
      </c>
      <c r="AP425" s="754">
        <f>IF(U425="n/a","n/a",J425+U425)</f>
        <v>15.69781803719496</v>
      </c>
      <c r="AQ425" s="902" t="str">
        <f>IF(OR(AC425&lt;0.01,AF425="n/a"),"n/a",(I425/SQRT(22.5*AC425*(I425/AF425))-1)*100)</f>
        <v>n/a</v>
      </c>
      <c r="AR425" s="663">
        <f>INDEX(Historical!$C$7:$C$1279,MATCH(B425,Historical!$B$7:$B$1301,0))*IF(AH425="n/a",1.03,IF(AH425&lt;0,1.01,IF(AH425&gt;10,1.1,(1+AH425/100))))</f>
        <v>1.2463</v>
      </c>
      <c r="AS425" s="900">
        <f>IF($AI425="n/a",1.03*AR425,IF($AI425&lt;0,1.01*AR425,IF($AI425&gt;10,1.1*AR425,(1+$AI425/100)*AR425)))</f>
        <v>1.2836890000000001</v>
      </c>
      <c r="AT425" s="900">
        <f>IF($AK425="n/a",1.03*AS425,IF($AK425&lt;0,1.01*AS425,IF($AK425&gt;10,1.1*AS425,(1+$AK425/100)*AS425)))</f>
        <v>1.32219967</v>
      </c>
      <c r="AU425" s="900">
        <f>IF($AK425="n/a",1.03*AT425,IF($AK425&lt;0,1.01*AT425,IF($AK425&gt;10,1.1*AT425,(1+$AK425/100)*AT425)))</f>
        <v>1.3618656601000001</v>
      </c>
      <c r="AV425" s="900">
        <f>IF($AK425="n/a",1.03*AU425,IF($AK425&lt;0,1.01*AU425,IF($AK425&gt;10,1.1*AU425,(1+$AK425/100)*AU425)))</f>
        <v>1.4027216299030001</v>
      </c>
      <c r="AW425" s="663">
        <f>SUM(AR425:AV425)</f>
        <v>6.6167759600030003</v>
      </c>
      <c r="AX425" s="761">
        <f>AW425/I425*100</f>
        <v>19.455383593069687</v>
      </c>
      <c r="AY425" s="948" t="s">
        <v>136</v>
      </c>
      <c r="AZ425" s="886" t="s">
        <v>136</v>
      </c>
      <c r="BA425" s="886" t="s">
        <v>136</v>
      </c>
      <c r="BB425" s="886" t="s">
        <v>136</v>
      </c>
      <c r="BC425" s="886" t="s">
        <v>136</v>
      </c>
      <c r="BD425" s="921" t="s">
        <v>4271</v>
      </c>
      <c r="BE425" s="635">
        <v>2001</v>
      </c>
      <c r="BF425" s="912">
        <f>IF(BE425&gt;2008,0,IF(BE425&gt;2001,1,IF(BE425&gt;1990,2,IF(BE425&gt;1980,3,IF(BE425&gt;1973,4,IF(BE425&gt;1970,5,IF(BE425&gt;1960,6,IF(BE425&gt;1958,7,IF(BE425&gt;1953,8,9)))))))))</f>
        <v>2</v>
      </c>
      <c r="BG425" s="896" t="s">
        <v>136</v>
      </c>
    </row>
    <row r="426" spans="1:59" ht="11.25" customHeight="1" x14ac:dyDescent="0.2">
      <c r="A426" s="877" t="s">
        <v>1452</v>
      </c>
      <c r="B426" s="889" t="s">
        <v>1453</v>
      </c>
      <c r="C426" s="946" t="s">
        <v>4199</v>
      </c>
      <c r="D426" s="946" t="s">
        <v>4331</v>
      </c>
      <c r="E426" s="746">
        <v>9</v>
      </c>
      <c r="F426" s="1185">
        <v>473</v>
      </c>
      <c r="G426" s="1185" t="s">
        <v>106</v>
      </c>
      <c r="H426" s="1185" t="s">
        <v>106</v>
      </c>
      <c r="I426" s="888">
        <v>295.7</v>
      </c>
      <c r="J426" s="663">
        <f>(M426/I426)*100</f>
        <v>0.54108894149475828</v>
      </c>
      <c r="K426" s="891">
        <v>0.4</v>
      </c>
      <c r="L426" s="901">
        <v>4</v>
      </c>
      <c r="M426" s="654">
        <f>K426*L426</f>
        <v>1.6</v>
      </c>
      <c r="N426" s="884" t="s">
        <v>271</v>
      </c>
      <c r="O426" s="747">
        <v>0.33</v>
      </c>
      <c r="P426" s="875">
        <v>43837</v>
      </c>
      <c r="Q426" s="875">
        <v>43867</v>
      </c>
      <c r="R426" s="654">
        <f>(K426-O426)/O426*100</f>
        <v>21.212121212121211</v>
      </c>
      <c r="S426" s="714">
        <f>IF(INDEX(Historical!$D$7:$D$1277,MATCH(B426,Historical!$B$7:$B$1301,0))=0,"n/a",(INDEX(Historical!$C$7:$C$1279,MATCH(B426,Historical!$B$7:$B$1301,0))/INDEX(Historical!$D$7:$D$1277,MATCH(B426,Historical!$B$7:$B$1301,0))-1)*100)</f>
        <v>32.000000000000007</v>
      </c>
      <c r="T426" s="714">
        <f>IF(INDEX(Historical!$F$7:$F$1270,MATCH(B426,Historical!$B$7:$B$1301,0))=0,"n/a",((INDEX(Historical!$C$7:$C$1279,MATCH(B426,Historical!$B$7:$B$1301,0))/INDEX(Historical!$F$7:$F$1270,MATCH(B426,Historical!$B$7:$B$1301,0)))^(1/3)-1)*100)</f>
        <v>20.204330241367675</v>
      </c>
      <c r="U426" s="714">
        <f>IF(INDEX(Historical!$H$7:$H$1270,MATCH(B426,Historical!$B$7:$B$1301,0))=0,"n/a",((INDEX(Historical!$C$7:$C$1279,MATCH(B426,Historical!$B$7:$B$1301,0))/INDEX(Historical!$H$7:$H$1270,MATCH(B426,Historical!$B$7:$B$1301,0)))^(1/5)-1)*100)</f>
        <v>24.573093961551741</v>
      </c>
      <c r="V426" s="714">
        <f>IF(INDEX(Historical!$O$7:$O$1270,MATCH(B426,Historical!$B$7:$B$1301,0))=0,"n/a",((INDEX(Historical!$C$7:$C$1279,MATCH(B426,Historical!$B$7:$B$1301,0))/INDEX(Historical!$O$7:$O$1270,MATCH(B426,Historical!$B$7:$B$1301,0)))^(1/10)-1)*100)</f>
        <v>36.220436655374314</v>
      </c>
      <c r="W426" s="715">
        <f>IF(OR(U426&lt;=0,U426="n/a",V426&lt;=0,V426="n/a"),"n/a",U426/V426)</f>
        <v>0.67843174270251749</v>
      </c>
      <c r="X426" s="716">
        <f>IF(OR(AJ426&lt;=0,AJ426="n/a",U426&lt;=0,U426="n/a"),"n/a",U426/AJ426)</f>
        <v>1.1871059884807604</v>
      </c>
      <c r="Y426" s="673"/>
      <c r="Z426" s="663">
        <f>IF(OR(AC426&lt;0.01,AC426="n/a"),"n/a",M426/AC426*100)</f>
        <v>20.539152759948653</v>
      </c>
      <c r="AA426" s="900">
        <f>IF(OR(AC426&lt;0.01,AC426="n/a"),"n/a",I426/AC426)</f>
        <v>37.958921694480104</v>
      </c>
      <c r="AB426" s="901">
        <v>12</v>
      </c>
      <c r="AC426" s="879">
        <v>7.79</v>
      </c>
      <c r="AD426" s="879">
        <v>2.63</v>
      </c>
      <c r="AE426" s="879">
        <v>17.809999999999999</v>
      </c>
      <c r="AF426" s="879">
        <v>54.55</v>
      </c>
      <c r="AG426" s="879">
        <v>149.6</v>
      </c>
      <c r="AH426" s="879">
        <v>43.3</v>
      </c>
      <c r="AI426" s="879">
        <v>32.33</v>
      </c>
      <c r="AJ426" s="879">
        <v>20.7</v>
      </c>
      <c r="AK426" s="879">
        <v>14.31</v>
      </c>
      <c r="AL426" s="892">
        <v>302840</v>
      </c>
      <c r="AM426" s="886">
        <v>11.200000000000001</v>
      </c>
      <c r="AN426" s="879">
        <v>0</v>
      </c>
      <c r="AO426" s="753">
        <f>IF(U426="n/a","n/a",IF(AA426&lt;0,"n/a",IF(AA426="n/a","n/a",J426+U426-AA426)))</f>
        <v>-12.844738791433603</v>
      </c>
      <c r="AP426" s="754">
        <f>IF(U426="n/a","n/a",J426+U426)</f>
        <v>25.114182903046501</v>
      </c>
      <c r="AQ426" s="902">
        <f>IF(OR(AC426&lt;0.01,AF426="n/a"),"n/a",(I426/SQRT(22.5*AC426*(I426/AF426))-1)*100)</f>
        <v>859.31901273394953</v>
      </c>
      <c r="AR426" s="663">
        <f>INDEX(Historical!$C$7:$C$1279,MATCH(B426,Historical!$B$7:$B$1301,0))*IF(AH426="n/a",1.03,IF(AH426&lt;0,1.01,IF(AH426&gt;10,1.1,(1+AH426/100))))</f>
        <v>1.4520000000000002</v>
      </c>
      <c r="AS426" s="900">
        <f>IF($AI426="n/a",1.03*AR426,IF($AI426&lt;0,1.01*AR426,IF($AI426&gt;10,1.1*AR426,(1+$AI426/100)*AR426)))</f>
        <v>1.5972000000000004</v>
      </c>
      <c r="AT426" s="900">
        <f>IF($AK426="n/a",1.03*AS426,IF($AK426&lt;0,1.01*AS426,IF($AK426&gt;10,1.1*AS426,(1+$AK426/100)*AS426)))</f>
        <v>1.7569200000000005</v>
      </c>
      <c r="AU426" s="900">
        <f>IF($AK426="n/a",1.03*AT426,IF($AK426&lt;0,1.01*AT426,IF($AK426&gt;10,1.1*AT426,(1+$AK426/100)*AT426)))</f>
        <v>1.9326120000000007</v>
      </c>
      <c r="AV426" s="900">
        <f>IF($AK426="n/a",1.03*AU426,IF($AK426&lt;0,1.01*AU426,IF($AK426&gt;10,1.1*AU426,(1+$AK426/100)*AU426)))</f>
        <v>2.1258732000000009</v>
      </c>
      <c r="AW426" s="663">
        <f>SUM(AR426:AV426)</f>
        <v>8.8646052000000033</v>
      </c>
      <c r="AX426" s="761">
        <f>AW426/I426*100</f>
        <v>2.9978374027730821</v>
      </c>
      <c r="AY426" s="948">
        <v>1.07</v>
      </c>
      <c r="AZ426" s="886">
        <v>47.86</v>
      </c>
      <c r="BA426" s="886">
        <v>-14.85</v>
      </c>
      <c r="BB426" s="886">
        <v>2.69</v>
      </c>
      <c r="BC426" s="886">
        <v>3.35</v>
      </c>
      <c r="BE426" s="635">
        <v>2012</v>
      </c>
      <c r="BF426" s="912">
        <f>IF(BE426&gt;2008,0,IF(BE426&gt;2001,1,IF(BE426&gt;1990,2,IF(BE426&gt;1980,3,IF(BE426&gt;1973,4,IF(BE426&gt;1970,5,IF(BE426&gt;1960,6,IF(BE426&gt;1958,7,IF(BE426&gt;1953,8,9)))))))))</f>
        <v>0</v>
      </c>
      <c r="BG426" s="896">
        <v>28.7</v>
      </c>
    </row>
    <row r="427" spans="1:59" ht="11.25" customHeight="1" x14ac:dyDescent="0.2">
      <c r="A427" s="877" t="s">
        <v>1468</v>
      </c>
      <c r="B427" s="889" t="s">
        <v>1469</v>
      </c>
      <c r="C427" s="946" t="s">
        <v>4325</v>
      </c>
      <c r="D427" s="946" t="s">
        <v>4326</v>
      </c>
      <c r="E427" s="746">
        <v>10</v>
      </c>
      <c r="F427" s="1185">
        <v>363</v>
      </c>
      <c r="G427" s="1199" t="s">
        <v>37</v>
      </c>
      <c r="H427" s="1199" t="s">
        <v>37</v>
      </c>
      <c r="I427" s="888">
        <v>114.67</v>
      </c>
      <c r="J427" s="663">
        <f>(M427/I427)*100</f>
        <v>3.4882706898055291</v>
      </c>
      <c r="K427" s="891">
        <v>1</v>
      </c>
      <c r="L427" s="901">
        <v>4</v>
      </c>
      <c r="M427" s="654">
        <f>K427*L427</f>
        <v>4</v>
      </c>
      <c r="N427" s="884" t="s">
        <v>160</v>
      </c>
      <c r="O427" s="747">
        <v>0.96</v>
      </c>
      <c r="P427" s="875">
        <v>43843</v>
      </c>
      <c r="Q427" s="875">
        <v>43860</v>
      </c>
      <c r="R427" s="654">
        <f>(K427-O427)/O427*100</f>
        <v>4.1666666666666705</v>
      </c>
      <c r="S427" s="714">
        <f>IF(INDEX(Historical!$D$7:$D$1277,MATCH(B427,Historical!$B$7:$B$1301,0))=0,"n/a",(INDEX(Historical!$C$7:$C$1279,MATCH(B427,Historical!$B$7:$B$1301,0))/INDEX(Historical!$D$7:$D$1277,MATCH(B427,Historical!$B$7:$B$1301,0))-1)*100)</f>
        <v>4.0650406504064929</v>
      </c>
      <c r="T427" s="714">
        <f>IF(INDEX(Historical!$F$7:$F$1270,MATCH(B427,Historical!$B$7:$B$1301,0))=0,"n/a",((INDEX(Historical!$C$7:$C$1279,MATCH(B427,Historical!$B$7:$B$1301,0))/INDEX(Historical!$F$7:$F$1270,MATCH(B427,Historical!$B$7:$B$1301,0)))^(1/3)-1)*100)</f>
        <v>5.3947861260881913</v>
      </c>
      <c r="U427" s="714">
        <f>IF(INDEX(Historical!$H$7:$H$1270,MATCH(B427,Historical!$B$7:$B$1301,0))=0,"n/a",((INDEX(Historical!$C$7:$C$1279,MATCH(B427,Historical!$B$7:$B$1301,0))/INDEX(Historical!$H$7:$H$1270,MATCH(B427,Historical!$B$7:$B$1301,0)))^(1/5)-1)*100)</f>
        <v>5.6305824683380745</v>
      </c>
      <c r="V427" s="714">
        <f>IF(INDEX(Historical!$O$7:$O$1270,MATCH(B427,Historical!$B$7:$B$1301,0))=0,"n/a",((INDEX(Historical!$C$7:$C$1279,MATCH(B427,Historical!$B$7:$B$1301,0))/INDEX(Historical!$O$7:$O$1270,MATCH(B427,Historical!$B$7:$B$1301,0)))^(1/10)-1)*100)</f>
        <v>4.5537494162228631</v>
      </c>
      <c r="W427" s="715">
        <f>IF(OR(U427&lt;=0,U427="n/a",V427&lt;=0,V427="n/a"),"n/a",U427/V427)</f>
        <v>1.2364717409084836</v>
      </c>
      <c r="X427" s="716">
        <f>IF(OR(AJ427&lt;=0,AJ427="n/a",U427&lt;=0,U427="n/a"),"n/a",U427/AJ427)</f>
        <v>0.60543897509011546</v>
      </c>
      <c r="Y427" s="673"/>
      <c r="Z427" s="663">
        <f>IF(OR(AC427&lt;0.01,AC427="n/a"),"n/a",M427/AC427*100)</f>
        <v>149.81273408239701</v>
      </c>
      <c r="AA427" s="900">
        <f>IF(OR(AC427&lt;0.01,AC427="n/a"),"n/a",I427/AC427)</f>
        <v>42.947565543071164</v>
      </c>
      <c r="AB427" s="901">
        <v>12</v>
      </c>
      <c r="AC427" s="879">
        <v>2.67</v>
      </c>
      <c r="AD427" s="879">
        <v>5.98</v>
      </c>
      <c r="AE427" s="879">
        <v>7.77</v>
      </c>
      <c r="AF427" s="879">
        <v>2.12</v>
      </c>
      <c r="AG427" s="879">
        <v>5.3</v>
      </c>
      <c r="AH427" s="879">
        <v>53.800000000000004</v>
      </c>
      <c r="AI427" s="879">
        <v>15.540000000000001</v>
      </c>
      <c r="AJ427" s="879">
        <v>9.3000000000000007</v>
      </c>
      <c r="AK427" s="879">
        <v>7.0000000000000009</v>
      </c>
      <c r="AL427" s="892">
        <v>12880</v>
      </c>
      <c r="AM427" s="886">
        <v>0.6</v>
      </c>
      <c r="AN427" s="879">
        <v>0.75</v>
      </c>
      <c r="AO427" s="753">
        <f>IF(U427="n/a","n/a",IF(AA427&lt;0,"n/a",IF(AA427="n/a","n/a",J427+U427-AA427)))</f>
        <v>-33.828712384927556</v>
      </c>
      <c r="AP427" s="754">
        <f>IF(U427="n/a","n/a",J427+U427)</f>
        <v>9.1188531581436045</v>
      </c>
      <c r="AQ427" s="902">
        <f>IF(OR(AC427&lt;0.01,AF427="n/a"),"n/a",(I427/SQRT(22.5*AC427*(I427/AF427))-1)*100)</f>
        <v>101.16200099677637</v>
      </c>
      <c r="AR427" s="663">
        <f>INDEX(Historical!$C$7:$C$1279,MATCH(B427,Historical!$B$7:$B$1301,0))*IF(AH427="n/a",1.03,IF(AH427&lt;0,1.01,IF(AH427&gt;10,1.1,(1+AH427/100))))</f>
        <v>4.2240000000000002</v>
      </c>
      <c r="AS427" s="900">
        <f>IF($AI427="n/a",1.03*AR427,IF($AI427&lt;0,1.01*AR427,IF($AI427&gt;10,1.1*AR427,(1+$AI427/100)*AR427)))</f>
        <v>4.6464000000000008</v>
      </c>
      <c r="AT427" s="900">
        <f>IF($AK427="n/a",1.03*AS427,IF($AK427&lt;0,1.01*AS427,IF($AK427&gt;10,1.1*AS427,(1+$AK427/100)*AS427)))</f>
        <v>4.971648000000001</v>
      </c>
      <c r="AU427" s="900">
        <f>IF($AK427="n/a",1.03*AT427,IF($AK427&lt;0,1.01*AT427,IF($AK427&gt;10,1.1*AT427,(1+$AK427/100)*AT427)))</f>
        <v>5.3196633600000016</v>
      </c>
      <c r="AV427" s="900">
        <f>IF($AK427="n/a",1.03*AU427,IF($AK427&lt;0,1.01*AU427,IF($AK427&gt;10,1.1*AU427,(1+$AK427/100)*AU427)))</f>
        <v>5.6920397952000021</v>
      </c>
      <c r="AW427" s="663">
        <f>SUM(AR427:AV427)</f>
        <v>24.853751155200008</v>
      </c>
      <c r="AX427" s="761">
        <f>AW427/I427*100</f>
        <v>21.674152921601124</v>
      </c>
      <c r="AY427" s="948">
        <v>0.65</v>
      </c>
      <c r="AZ427" s="886">
        <v>39.839999999999996</v>
      </c>
      <c r="BA427" s="886">
        <v>-22.98</v>
      </c>
      <c r="BB427" s="886">
        <v>0.6</v>
      </c>
      <c r="BC427" s="886">
        <v>-8.83</v>
      </c>
      <c r="BE427" s="635">
        <v>2011</v>
      </c>
      <c r="BF427" s="912">
        <f>IF(BE427&gt;2008,0,IF(BE427&gt;2001,1,IF(BE427&gt;1990,2,IF(BE427&gt;1980,3,IF(BE427&gt;1973,4,IF(BE427&gt;1970,5,IF(BE427&gt;1960,6,IF(BE427&gt;1958,7,IF(BE427&gt;1953,8,9)))))))))</f>
        <v>0</v>
      </c>
      <c r="BG427" s="896">
        <v>2.9000000000000004</v>
      </c>
    </row>
    <row r="428" spans="1:59" ht="11.25" customHeight="1" x14ac:dyDescent="0.2">
      <c r="A428" s="877" t="s">
        <v>1434</v>
      </c>
      <c r="B428" s="889" t="s">
        <v>1435</v>
      </c>
      <c r="C428" s="946" t="s">
        <v>108</v>
      </c>
      <c r="D428" s="946" t="s">
        <v>4341</v>
      </c>
      <c r="E428" s="746">
        <v>9</v>
      </c>
      <c r="F428" s="1185">
        <v>438</v>
      </c>
      <c r="G428" s="1197" t="s">
        <v>106</v>
      </c>
      <c r="H428" s="1197" t="s">
        <v>106</v>
      </c>
      <c r="I428" s="888">
        <v>31.13</v>
      </c>
      <c r="J428" s="663">
        <f>(M428/I428)*100</f>
        <v>7.9023450048185033</v>
      </c>
      <c r="K428" s="891">
        <v>0.20499999999999999</v>
      </c>
      <c r="L428" s="901">
        <v>12</v>
      </c>
      <c r="M428" s="654">
        <f>K428*L428</f>
        <v>2.46</v>
      </c>
      <c r="N428" s="884" t="s">
        <v>1052</v>
      </c>
      <c r="O428" s="747">
        <v>0.2</v>
      </c>
      <c r="P428" s="1200">
        <v>43643</v>
      </c>
      <c r="Q428" s="1200">
        <v>43661</v>
      </c>
      <c r="R428" s="654">
        <f>(K428-O428)/O428*100</f>
        <v>2.4999999999999885</v>
      </c>
      <c r="S428" s="714">
        <f>IF(INDEX(Historical!$D$7:$D$1277,MATCH(B428,Historical!$B$7:$B$1301,0))=0,"n/a",(INDEX(Historical!$C$7:$C$1279,MATCH(B428,Historical!$B$7:$B$1301,0))/INDEX(Historical!$D$7:$D$1277,MATCH(B428,Historical!$B$7:$B$1301,0))-1)*100)</f>
        <v>5.2287581699346442</v>
      </c>
      <c r="T428" s="714">
        <f>IF(INDEX(Historical!$F$7:$F$1270,MATCH(B428,Historical!$B$7:$B$1301,0))=0,"n/a",((INDEX(Historical!$C$7:$C$1279,MATCH(B428,Historical!$B$7:$B$1301,0))/INDEX(Historical!$F$7:$F$1270,MATCH(B428,Historical!$B$7:$B$1301,0)))^(1/3)-1)*100)</f>
        <v>3.5506011786452296</v>
      </c>
      <c r="U428" s="714">
        <f>IF(INDEX(Historical!$H$7:$H$1270,MATCH(B428,Historical!$B$7:$B$1301,0))=0,"n/a",((INDEX(Historical!$C$7:$C$1279,MATCH(B428,Historical!$B$7:$B$1301,0))/INDEX(Historical!$H$7:$H$1270,MATCH(B428,Historical!$B$7:$B$1301,0)))^(1/5)-1)*100)</f>
        <v>3.8950477489882784</v>
      </c>
      <c r="V428" s="714">
        <f>IF(INDEX(Historical!$O$7:$O$1270,MATCH(B428,Historical!$B$7:$B$1301,0))=0,"n/a",((INDEX(Historical!$C$7:$C$1279,MATCH(B428,Historical!$B$7:$B$1301,0))/INDEX(Historical!$O$7:$O$1270,MATCH(B428,Historical!$B$7:$B$1301,0)))^(1/10)-1)*100)</f>
        <v>4.8775630819696492</v>
      </c>
      <c r="W428" s="715">
        <f>IF(OR(U428&lt;=0,U428="n/a",V428&lt;=0,V428="n/a"),"n/a",U428/V428)</f>
        <v>0.79856430014953017</v>
      </c>
      <c r="X428" s="716" t="str">
        <f>IF(OR(AJ428&lt;=0,AJ428="n/a",U428&lt;=0,U428="n/a"),"n/a",U428/AJ428)</f>
        <v>n/a</v>
      </c>
      <c r="Y428" s="890"/>
      <c r="Z428" s="663" t="str">
        <f>IF(OR(AC428&lt;0.01,AC428="n/a"),"n/a",M428/AC428*100)</f>
        <v>n/a</v>
      </c>
      <c r="AA428" s="900" t="str">
        <f>IF(OR(AC428&lt;0.01,AC428="n/a"),"n/a",I428/AC428)</f>
        <v>n/a</v>
      </c>
      <c r="AB428" s="901">
        <v>12</v>
      </c>
      <c r="AC428" s="879">
        <v>-1.26</v>
      </c>
      <c r="AD428" s="879" t="s">
        <v>136</v>
      </c>
      <c r="AE428" s="879">
        <v>8.58</v>
      </c>
      <c r="AF428" s="879">
        <v>1.49</v>
      </c>
      <c r="AG428" s="879">
        <v>-5.6000000000000005</v>
      </c>
      <c r="AH428" s="879">
        <v>-26.400000000000002</v>
      </c>
      <c r="AI428" s="879">
        <v>8.48</v>
      </c>
      <c r="AJ428" s="879">
        <v>-2.2999999999999998</v>
      </c>
      <c r="AK428" s="879">
        <v>7.0000000000000009</v>
      </c>
      <c r="AL428" s="892">
        <v>2040</v>
      </c>
      <c r="AM428" s="886">
        <v>5.0999999999999996</v>
      </c>
      <c r="AN428" s="879">
        <v>0.81</v>
      </c>
      <c r="AO428" s="753" t="str">
        <f>IF(U428="n/a","n/a",IF(AA428&lt;0,"n/a",IF(AA428="n/a","n/a",J428+U428-AA428)))</f>
        <v>n/a</v>
      </c>
      <c r="AP428" s="754">
        <f>IF(U428="n/a","n/a",J428+U428)</f>
        <v>11.797392753806783</v>
      </c>
      <c r="AQ428" s="902" t="str">
        <f>IF(OR(AC428&lt;0.01,AF428="n/a"),"n/a",(I428/SQRT(22.5*AC428*(I428/AF428))-1)*100)</f>
        <v>n/a</v>
      </c>
      <c r="AR428" s="663">
        <f>INDEX(Historical!$C$7:$C$1279,MATCH(B428,Historical!$B$7:$B$1301,0))*IF(AH428="n/a",1.03,IF(AH428&lt;0,1.01,IF(AH428&gt;10,1.1,(1+AH428/100))))</f>
        <v>2.4391500000000002</v>
      </c>
      <c r="AS428" s="900">
        <f>IF($AI428="n/a",1.03*AR428,IF($AI428&lt;0,1.01*AR428,IF($AI428&gt;10,1.1*AR428,(1+$AI428/100)*AR428)))</f>
        <v>2.6459899200000003</v>
      </c>
      <c r="AT428" s="900">
        <f>IF($AK428="n/a",1.03*AS428,IF($AK428&lt;0,1.01*AS428,IF($AK428&gt;10,1.1*AS428,(1+$AK428/100)*AS428)))</f>
        <v>2.8312092144000007</v>
      </c>
      <c r="AU428" s="900">
        <f>IF($AK428="n/a",1.03*AT428,IF($AK428&lt;0,1.01*AT428,IF($AK428&gt;10,1.1*AT428,(1+$AK428/100)*AT428)))</f>
        <v>3.029393859408001</v>
      </c>
      <c r="AV428" s="900">
        <f>IF($AK428="n/a",1.03*AU428,IF($AK428&lt;0,1.01*AU428,IF($AK428&gt;10,1.1*AU428,(1+$AK428/100)*AU428)))</f>
        <v>3.2414514295665611</v>
      </c>
      <c r="AW428" s="663">
        <f>SUM(AR428:AV428)</f>
        <v>14.187194423374564</v>
      </c>
      <c r="AX428" s="761">
        <f>AW428/I428*100</f>
        <v>45.574026416236954</v>
      </c>
      <c r="AY428" s="948">
        <v>1.52</v>
      </c>
      <c r="AZ428" s="886">
        <v>120.61999999999999</v>
      </c>
      <c r="BA428" s="886">
        <v>-30.98</v>
      </c>
      <c r="BB428" s="886">
        <v>5.4</v>
      </c>
      <c r="BC428" s="886">
        <v>-14.82</v>
      </c>
      <c r="BE428" s="635">
        <v>2011</v>
      </c>
      <c r="BF428" s="912">
        <f>IF(BE428&gt;2008,0,IF(BE428&gt;2001,1,IF(BE428&gt;1990,2,IF(BE428&gt;1980,3,IF(BE428&gt;1973,4,IF(BE428&gt;1970,5,IF(BE428&gt;1960,6,IF(BE428&gt;1958,7,IF(BE428&gt;1953,8,9)))))))))</f>
        <v>0</v>
      </c>
      <c r="BG428" s="896">
        <v>-3.2</v>
      </c>
    </row>
    <row r="429" spans="1:59" s="787" customFormat="1" ht="11.25" customHeight="1" x14ac:dyDescent="0.2">
      <c r="A429" s="768" t="s">
        <v>1442</v>
      </c>
      <c r="B429" s="795" t="s">
        <v>1443</v>
      </c>
      <c r="C429" s="946" t="s">
        <v>112</v>
      </c>
      <c r="D429" s="946" t="s">
        <v>4368</v>
      </c>
      <c r="E429" s="769">
        <v>9</v>
      </c>
      <c r="F429" s="1185">
        <v>432</v>
      </c>
      <c r="G429" s="1198" t="s">
        <v>106</v>
      </c>
      <c r="H429" s="1198" t="s">
        <v>106</v>
      </c>
      <c r="I429" s="770">
        <v>68.75</v>
      </c>
      <c r="J429" s="771">
        <f>(M429/I429)*100</f>
        <v>3.1709090909090909</v>
      </c>
      <c r="K429" s="772">
        <v>1.0900000000000001</v>
      </c>
      <c r="L429" s="773">
        <v>2</v>
      </c>
      <c r="M429" s="774">
        <f>K429*L429</f>
        <v>2.1800000000000002</v>
      </c>
      <c r="N429" s="775" t="s">
        <v>1356</v>
      </c>
      <c r="O429" s="776">
        <v>1.01</v>
      </c>
      <c r="P429" s="796">
        <v>43616</v>
      </c>
      <c r="Q429" s="796">
        <v>43630</v>
      </c>
      <c r="R429" s="774">
        <f>(K429-O429)/O429*100</f>
        <v>7.9207920792079278</v>
      </c>
      <c r="S429" s="714">
        <f>IF(INDEX(Historical!$D$7:$D$1277,MATCH(B429,Historical!$B$7:$B$1301,0))=0,"n/a",(INDEX(Historical!$C$7:$C$1279,MATCH(B429,Historical!$B$7:$B$1301,0))/INDEX(Historical!$D$7:$D$1277,MATCH(B429,Historical!$B$7:$B$1301,0))-1)*100)</f>
        <v>7.9207920792079278</v>
      </c>
      <c r="T429" s="714">
        <f>IF(INDEX(Historical!$F$7:$F$1270,MATCH(B429,Historical!$B$7:$B$1301,0))=0,"n/a",((INDEX(Historical!$C$7:$C$1279,MATCH(B429,Historical!$B$7:$B$1301,0))/INDEX(Historical!$F$7:$F$1270,MATCH(B429,Historical!$B$7:$B$1301,0)))^(1/3)-1)*100)</f>
        <v>9.5089131016265824</v>
      </c>
      <c r="U429" s="714">
        <f>IF(INDEX(Historical!$H$7:$H$1270,MATCH(B429,Historical!$B$7:$B$1301,0))=0,"n/a",((INDEX(Historical!$C$7:$C$1279,MATCH(B429,Historical!$B$7:$B$1301,0))/INDEX(Historical!$H$7:$H$1270,MATCH(B429,Historical!$B$7:$B$1301,0)))^(1/5)-1)*100)</f>
        <v>17.33999991951427</v>
      </c>
      <c r="V429" s="714">
        <f>IF(INDEX(Historical!$O$7:$O$1270,MATCH(B429,Historical!$B$7:$B$1301,0))=0,"n/a",((INDEX(Historical!$C$7:$C$1279,MATCH(B429,Historical!$B$7:$B$1301,0))/INDEX(Historical!$O$7:$O$1270,MATCH(B429,Historical!$B$7:$B$1301,0)))^(1/10)-1)*100)</f>
        <v>11.409564708094022</v>
      </c>
      <c r="W429" s="715">
        <f>IF(OR(U429&lt;=0,U429="n/a",V429&lt;=0,V429="n/a"),"n/a",U429/V429)</f>
        <v>1.5197775167717973</v>
      </c>
      <c r="X429" s="716">
        <f>IF(OR(AJ429&lt;=0,AJ429="n/a",U429&lt;=0,U429="n/a"),"n/a",U429/AJ429)</f>
        <v>2.2230769127582399</v>
      </c>
      <c r="Y429" s="788"/>
      <c r="Z429" s="771">
        <f>IF(OR(AC429&lt;0.01,AC429="n/a"),"n/a",M429/AC429*100)</f>
        <v>31.594202898550726</v>
      </c>
      <c r="AA429" s="779">
        <f>IF(OR(AC429&lt;0.01,AC429="n/a"),"n/a",I429/AC429)</f>
        <v>9.9637681159420293</v>
      </c>
      <c r="AB429" s="773">
        <v>12</v>
      </c>
      <c r="AC429" s="780">
        <v>6.9</v>
      </c>
      <c r="AD429" s="780">
        <v>3.34</v>
      </c>
      <c r="AE429" s="780">
        <v>0.2</v>
      </c>
      <c r="AF429" s="780">
        <v>1.55</v>
      </c>
      <c r="AG429" s="780">
        <v>15.5</v>
      </c>
      <c r="AH429" s="780">
        <v>-9.1999999999999993</v>
      </c>
      <c r="AI429" s="780">
        <v>80.52</v>
      </c>
      <c r="AJ429" s="780">
        <v>7.8</v>
      </c>
      <c r="AK429" s="780">
        <v>3</v>
      </c>
      <c r="AL429" s="781">
        <v>4030.0000000000005</v>
      </c>
      <c r="AM429" s="782">
        <v>0.1</v>
      </c>
      <c r="AN429" s="780">
        <v>0.4</v>
      </c>
      <c r="AO429" s="783">
        <f>IF(U429="n/a","n/a",IF(AA429&lt;0,"n/a",IF(AA429="n/a","n/a",J429+U429-AA429)))</f>
        <v>10.547140894481332</v>
      </c>
      <c r="AP429" s="784">
        <f>IF(U429="n/a","n/a",J429+U429)</f>
        <v>20.510909010423362</v>
      </c>
      <c r="AQ429" s="785">
        <f>IF(OR(AC429&lt;0.01,AF429="n/a"),"n/a",(I429/SQRT(22.5*AC429*(I429/AF429))-1)*100)</f>
        <v>-17.151166896945114</v>
      </c>
      <c r="AR429" s="663">
        <f>INDEX(Historical!$C$7:$C$1279,MATCH(B429,Historical!$B$7:$B$1301,0))*IF(AH429="n/a",1.03,IF(AH429&lt;0,1.01,IF(AH429&gt;10,1.1,(1+AH429/100))))</f>
        <v>2.2018</v>
      </c>
      <c r="AS429" s="779">
        <f>IF($AI429="n/a",1.03*AR429,IF($AI429&lt;0,1.01*AR429,IF($AI429&gt;10,1.1*AR429,(1+$AI429/100)*AR429)))</f>
        <v>2.42198</v>
      </c>
      <c r="AT429" s="779">
        <f>IF($AK429="n/a",1.03*AS429,IF($AK429&lt;0,1.01*AS429,IF($AK429&gt;10,1.1*AS429,(1+$AK429/100)*AS429)))</f>
        <v>2.4946394000000001</v>
      </c>
      <c r="AU429" s="779">
        <f>IF($AK429="n/a",1.03*AT429,IF($AK429&lt;0,1.01*AT429,IF($AK429&gt;10,1.1*AT429,(1+$AK429/100)*AT429)))</f>
        <v>2.5694785820000003</v>
      </c>
      <c r="AV429" s="779">
        <f>IF($AK429="n/a",1.03*AU429,IF($AK429&lt;0,1.01*AU429,IF($AK429&gt;10,1.1*AU429,(1+$AK429/100)*AU429)))</f>
        <v>2.6465629394600003</v>
      </c>
      <c r="AW429" s="771">
        <f>SUM(AR429:AV429)</f>
        <v>12.334460921460002</v>
      </c>
      <c r="AX429" s="786">
        <f>AW429/I429*100</f>
        <v>17.941034067578183</v>
      </c>
      <c r="AY429" s="949">
        <v>2.02</v>
      </c>
      <c r="AZ429" s="782">
        <v>38.690000000000005</v>
      </c>
      <c r="BA429" s="782">
        <v>-31.919999999999998</v>
      </c>
      <c r="BB429" s="782">
        <v>-2.4299999999999997</v>
      </c>
      <c r="BC429" s="782">
        <v>-15.509999999999998</v>
      </c>
      <c r="BD429" s="922"/>
      <c r="BE429" s="635">
        <v>2011</v>
      </c>
      <c r="BF429" s="912">
        <f>IF(BE429&gt;2008,0,IF(BE429&gt;2001,1,IF(BE429&gt;1990,2,IF(BE429&gt;1980,3,IF(BE429&gt;1973,4,IF(BE429&gt;1970,5,IF(BE429&gt;1960,6,IF(BE429&gt;1958,7,IF(BE429&gt;1953,8,9)))))))))</f>
        <v>0</v>
      </c>
      <c r="BG429" s="838">
        <v>4.5999999999999996</v>
      </c>
    </row>
    <row r="430" spans="1:59" ht="11.25" customHeight="1" x14ac:dyDescent="0.2">
      <c r="A430" s="895" t="s">
        <v>4264</v>
      </c>
      <c r="B430" s="607" t="s">
        <v>2486</v>
      </c>
      <c r="C430" s="946" t="s">
        <v>112</v>
      </c>
      <c r="D430" s="946" t="s">
        <v>1222</v>
      </c>
      <c r="E430" s="746">
        <v>6</v>
      </c>
      <c r="F430" s="1185">
        <v>696</v>
      </c>
      <c r="G430" s="1185" t="s">
        <v>106</v>
      </c>
      <c r="H430" s="1185" t="s">
        <v>106</v>
      </c>
      <c r="I430" s="888">
        <v>50.21</v>
      </c>
      <c r="J430" s="663">
        <f>(M430/I430)*100</f>
        <v>1.0754829715196177</v>
      </c>
      <c r="K430" s="891">
        <v>0.13500000000000001</v>
      </c>
      <c r="L430" s="901">
        <v>4</v>
      </c>
      <c r="M430" s="654">
        <f>K430*L430</f>
        <v>0.54</v>
      </c>
      <c r="N430" s="645" t="s">
        <v>920</v>
      </c>
      <c r="O430" s="747">
        <v>0.12</v>
      </c>
      <c r="P430" s="875">
        <v>43748</v>
      </c>
      <c r="Q430" s="875">
        <v>43781</v>
      </c>
      <c r="R430" s="654">
        <f>(K430-O430)/O430*100</f>
        <v>12.500000000000011</v>
      </c>
      <c r="S430" s="714">
        <f>IF(INDEX(Historical!$D$7:$D$1277,MATCH(B430,Historical!$B$7:$B$1301,0))=0,"n/a",(INDEX(Historical!$C$7:$C$1279,MATCH(B430,Historical!$B$7:$B$1301,0))/INDEX(Historical!$D$7:$D$1277,MATCH(B430,Historical!$B$7:$B$1301,0))-1)*100)</f>
        <v>13.793103448275868</v>
      </c>
      <c r="T430" s="714">
        <f>IF(INDEX(Historical!$F$7:$F$1270,MATCH(B430,Historical!$B$7:$B$1301,0))=0,"n/a",((INDEX(Historical!$C$7:$C$1279,MATCH(B430,Historical!$B$7:$B$1301,0))/INDEX(Historical!$F$7:$F$1270,MATCH(B430,Historical!$B$7:$B$1301,0)))^(1/3)-1)*100)</f>
        <v>8.7380373002892142</v>
      </c>
      <c r="U430" s="714">
        <f>IF(INDEX(Historical!$H$7:$H$1270,MATCH(B430,Historical!$B$7:$B$1301,0))=0,"n/a",((INDEX(Historical!$C$7:$C$1279,MATCH(B430,Historical!$B$7:$B$1301,0))/INDEX(Historical!$H$7:$H$1270,MATCH(B430,Historical!$B$7:$B$1301,0)))^(1/5)-1)*100)</f>
        <v>8.4471771197698544</v>
      </c>
      <c r="V430" s="714">
        <f>IF(INDEX(Historical!$O$7:$O$1270,MATCH(B430,Historical!$B$7:$B$1301,0))=0,"n/a",((INDEX(Historical!$C$7:$C$1279,MATCH(B430,Historical!$B$7:$B$1301,0))/INDEX(Historical!$O$7:$O$1270,MATCH(B430,Historical!$B$7:$B$1301,0)))^(1/10)-1)*100)</f>
        <v>0.73600805301374805</v>
      </c>
      <c r="W430" s="715">
        <f>IF(OR(U430&lt;=0,U430="n/a",V430&lt;=0,V430="n/a"),"n/a",U430/V430)</f>
        <v>11.477017248902394</v>
      </c>
      <c r="X430" s="716" t="str">
        <f>IF(OR(AJ430&lt;=0,AJ430="n/a",U430&lt;=0,U430="n/a"),"n/a",U430/AJ430)</f>
        <v>n/a</v>
      </c>
      <c r="Y430" s="890"/>
      <c r="Z430" s="663">
        <f>IF(OR(AC430&lt;0.01,AC430="n/a"),"n/a",M430/AC430*100)</f>
        <v>23.175965665236053</v>
      </c>
      <c r="AA430" s="900">
        <f>IF(OR(AC430&lt;0.01,AC430="n/a"),"n/a",I430/AC430)</f>
        <v>21.549356223175966</v>
      </c>
      <c r="AB430" s="901">
        <v>12</v>
      </c>
      <c r="AC430" s="879">
        <v>2.33</v>
      </c>
      <c r="AD430" s="879">
        <v>2.14</v>
      </c>
      <c r="AE430" s="879">
        <v>1.92</v>
      </c>
      <c r="AF430" s="879" t="s">
        <v>136</v>
      </c>
      <c r="AG430" s="879" t="s">
        <v>136</v>
      </c>
      <c r="AH430" s="879">
        <v>7.3999999999999995</v>
      </c>
      <c r="AI430" s="879">
        <v>15.740000000000002</v>
      </c>
      <c r="AJ430" s="879">
        <v>-0.70000000000000007</v>
      </c>
      <c r="AK430" s="879">
        <v>9.81</v>
      </c>
      <c r="AL430" s="892">
        <v>13000</v>
      </c>
      <c r="AM430" s="886">
        <v>0.5</v>
      </c>
      <c r="AN430" s="879" t="s">
        <v>136</v>
      </c>
      <c r="AO430" s="753">
        <f>IF(U430="n/a","n/a",IF(AA430&lt;0,"n/a",IF(AA430="n/a","n/a",J430+U430-AA430)))</f>
        <v>-12.026696131886494</v>
      </c>
      <c r="AP430" s="754">
        <f>IF(U430="n/a","n/a",J430+U430)</f>
        <v>9.5226600912894721</v>
      </c>
      <c r="AQ430" s="902" t="str">
        <f>IF(OR(AC430&lt;0.01,AF430="n/a"),"n/a",(I430/SQRT(22.5*AC430*(I430/AF430))-1)*100)</f>
        <v>n/a</v>
      </c>
      <c r="AR430" s="663">
        <f>INDEX(Historical!$C$7:$C$1279,MATCH(B430,Historical!$B$7:$B$1301,0))*IF(AH430="n/a",1.03,IF(AH430&lt;0,1.01,IF(AH430&gt;10,1.1,(1+AH430/100))))</f>
        <v>0.53163000000000005</v>
      </c>
      <c r="AS430" s="900">
        <f>IF($AI430="n/a",1.03*AR430,IF($AI430&lt;0,1.01*AR430,IF($AI430&gt;10,1.1*AR430,(1+$AI430/100)*AR430)))</f>
        <v>0.58479300000000012</v>
      </c>
      <c r="AT430" s="900">
        <f>IF($AK430="n/a",1.03*AS430,IF($AK430&lt;0,1.01*AS430,IF($AK430&gt;10,1.1*AS430,(1+$AK430/100)*AS430)))</f>
        <v>0.64216119330000021</v>
      </c>
      <c r="AU430" s="900">
        <f>IF($AK430="n/a",1.03*AT430,IF($AK430&lt;0,1.01*AT430,IF($AK430&gt;10,1.1*AT430,(1+$AK430/100)*AT430)))</f>
        <v>0.70515720636273027</v>
      </c>
      <c r="AV430" s="900">
        <f>IF($AK430="n/a",1.03*AU430,IF($AK430&lt;0,1.01*AU430,IF($AK430&gt;10,1.1*AU430,(1+$AK430/100)*AU430)))</f>
        <v>0.77433312830691414</v>
      </c>
      <c r="AW430" s="663">
        <f>SUM(AR430:AV430)</f>
        <v>3.238074527969645</v>
      </c>
      <c r="AX430" s="761">
        <f>AW430/I430*100</f>
        <v>6.449062991375512</v>
      </c>
      <c r="AY430" s="948">
        <v>1.48</v>
      </c>
      <c r="AZ430" s="886">
        <v>85.69</v>
      </c>
      <c r="BA430" s="886">
        <v>0.22</v>
      </c>
      <c r="BB430" s="886">
        <v>12.42</v>
      </c>
      <c r="BC430" s="886">
        <v>14.180000000000001</v>
      </c>
      <c r="BE430" s="635">
        <v>2014</v>
      </c>
      <c r="BF430" s="912">
        <f>IF(BE430&gt;2008,0,IF(BE430&gt;2001,1,IF(BE430&gt;1990,2,IF(BE430&gt;1980,3,IF(BE430&gt;1973,4,IF(BE430&gt;1970,5,IF(BE430&gt;1960,6,IF(BE430&gt;1958,7,IF(BE430&gt;1953,8,9)))))))))</f>
        <v>0</v>
      </c>
      <c r="BG430" s="896" t="s">
        <v>136</v>
      </c>
    </row>
    <row r="431" spans="1:59" ht="11.25" customHeight="1" x14ac:dyDescent="0.2">
      <c r="A431" s="877" t="s">
        <v>669</v>
      </c>
      <c r="B431" s="889" t="s">
        <v>670</v>
      </c>
      <c r="C431" s="946" t="s">
        <v>112</v>
      </c>
      <c r="D431" s="946" t="s">
        <v>4328</v>
      </c>
      <c r="E431" s="746">
        <v>25</v>
      </c>
      <c r="F431" s="1185">
        <v>132</v>
      </c>
      <c r="G431" s="1199" t="s">
        <v>106</v>
      </c>
      <c r="H431" s="1199" t="s">
        <v>106</v>
      </c>
      <c r="I431" s="879">
        <v>19.100000000000001</v>
      </c>
      <c r="J431" s="663">
        <f>(M431/I431)*100</f>
        <v>4.3979057591623034</v>
      </c>
      <c r="K431" s="898">
        <v>0.21</v>
      </c>
      <c r="L431" s="901">
        <v>4</v>
      </c>
      <c r="M431" s="654">
        <f>K431*L431</f>
        <v>0.84</v>
      </c>
      <c r="N431" s="884" t="s">
        <v>142</v>
      </c>
      <c r="O431" s="748">
        <v>0.2</v>
      </c>
      <c r="P431" s="875">
        <v>43790</v>
      </c>
      <c r="Q431" s="875">
        <v>43807</v>
      </c>
      <c r="R431" s="654">
        <f>(K431-O431)/O431*100</f>
        <v>4.9999999999999902</v>
      </c>
      <c r="S431" s="714">
        <f>IF(INDEX(Historical!$D$7:$D$1277,MATCH(B431,Historical!$B$7:$B$1301,0))=0,"n/a",(INDEX(Historical!$C$7:$C$1279,MATCH(B431,Historical!$B$7:$B$1301,0))/INDEX(Historical!$D$7:$D$1277,MATCH(B431,Historical!$B$7:$B$1301,0))-1)*100)</f>
        <v>5.1948051948051965</v>
      </c>
      <c r="T431" s="714">
        <f>IF(INDEX(Historical!$F$7:$F$1270,MATCH(B431,Historical!$B$7:$B$1301,0))=0,"n/a",((INDEX(Historical!$C$7:$C$1279,MATCH(B431,Historical!$B$7:$B$1301,0))/INDEX(Historical!$F$7:$F$1270,MATCH(B431,Historical!$B$7:$B$1301,0)))^(1/3)-1)*100)</f>
        <v>9.319535187362149</v>
      </c>
      <c r="U431" s="714">
        <f>IF(INDEX(Historical!$H$7:$H$1270,MATCH(B431,Historical!$B$7:$B$1301,0))=0,"n/a",((INDEX(Historical!$C$7:$C$1279,MATCH(B431,Historical!$B$7:$B$1301,0))/INDEX(Historical!$H$7:$H$1270,MATCH(B431,Historical!$B$7:$B$1301,0)))^(1/5)-1)*100)</f>
        <v>11.981282593120568</v>
      </c>
      <c r="V431" s="714">
        <f>IF(INDEX(Historical!$O$7:$O$1270,MATCH(B431,Historical!$B$7:$B$1301,0))=0,"n/a",((INDEX(Historical!$C$7:$C$1279,MATCH(B431,Historical!$B$7:$B$1301,0))/INDEX(Historical!$O$7:$O$1270,MATCH(B431,Historical!$B$7:$B$1301,0)))^(1/10)-1)*100)</f>
        <v>11.821139737601305</v>
      </c>
      <c r="W431" s="715">
        <f>IF(OR(U431&lt;=0,U431="n/a",V431&lt;=0,V431="n/a"),"n/a",U431/V431)</f>
        <v>1.013547158655935</v>
      </c>
      <c r="X431" s="716" t="str">
        <f>IF(OR(AJ431&lt;=0,AJ431="n/a",U431&lt;=0,U431="n/a"),"n/a",U431/AJ431)</f>
        <v>n/a</v>
      </c>
      <c r="Y431" s="889"/>
      <c r="Z431" s="663" t="str">
        <f>IF(OR(AC431&lt;0.01,AC431="n/a"),"n/a",M431/AC431*100)</f>
        <v>n/a</v>
      </c>
      <c r="AA431" s="900" t="str">
        <f>IF(OR(AC431&lt;0.01,AC431="n/a"),"n/a",I431/AC431)</f>
        <v>n/a</v>
      </c>
      <c r="AB431" s="901">
        <v>9</v>
      </c>
      <c r="AC431" s="879">
        <v>-4.92</v>
      </c>
      <c r="AD431" s="879" t="s">
        <v>136</v>
      </c>
      <c r="AE431" s="879">
        <v>0.39</v>
      </c>
      <c r="AF431" s="879">
        <v>1</v>
      </c>
      <c r="AG431" s="879">
        <v>-21.4</v>
      </c>
      <c r="AH431" s="879">
        <v>-135.60000000000002</v>
      </c>
      <c r="AI431" s="879">
        <v>12.4</v>
      </c>
      <c r="AJ431" s="879">
        <v>-22.900000000000002</v>
      </c>
      <c r="AK431" s="879">
        <v>-10</v>
      </c>
      <c r="AL431" s="892">
        <v>584.70000000000005</v>
      </c>
      <c r="AM431" s="886">
        <v>0.1</v>
      </c>
      <c r="AN431" s="879">
        <v>1.64</v>
      </c>
      <c r="AO431" s="753" t="str">
        <f>IF(U431="n/a","n/a",IF(AA431&lt;0,"n/a",IF(AA431="n/a","n/a",J431+U431-AA431)))</f>
        <v>n/a</v>
      </c>
      <c r="AP431" s="754">
        <f>IF(U431="n/a","n/a",J431+U431)</f>
        <v>16.379188352282871</v>
      </c>
      <c r="AQ431" s="902" t="str">
        <f>IF(OR(AC431&lt;0.01,AF431="n/a"),"n/a",(I431/SQRT(22.5*AC431*(I431/AF431))-1)*100)</f>
        <v>n/a</v>
      </c>
      <c r="AR431" s="663">
        <f>INDEX(Historical!$C$7:$C$1279,MATCH(B431,Historical!$B$7:$B$1301,0))*IF(AH431="n/a",1.03,IF(AH431&lt;0,1.01,IF(AH431&gt;10,1.1,(1+AH431/100))))</f>
        <v>0.81810000000000005</v>
      </c>
      <c r="AS431" s="900">
        <f>IF($AI431="n/a",1.03*AR431,IF($AI431&lt;0,1.01*AR431,IF($AI431&gt;10,1.1*AR431,(1+$AI431/100)*AR431)))</f>
        <v>0.8999100000000001</v>
      </c>
      <c r="AT431" s="900">
        <f>IF($AK431="n/a",1.03*AS431,IF($AK431&lt;0,1.01*AS431,IF($AK431&gt;10,1.1*AS431,(1+$AK431/100)*AS431)))</f>
        <v>0.90890910000000014</v>
      </c>
      <c r="AU431" s="900">
        <f>IF($AK431="n/a",1.03*AT431,IF($AK431&lt;0,1.01*AT431,IF($AK431&gt;10,1.1*AT431,(1+$AK431/100)*AT431)))</f>
        <v>0.91799819100000013</v>
      </c>
      <c r="AV431" s="900">
        <f>IF($AK431="n/a",1.03*AU431,IF($AK431&lt;0,1.01*AU431,IF($AK431&gt;10,1.1*AU431,(1+$AK431/100)*AU431)))</f>
        <v>0.92717817291000015</v>
      </c>
      <c r="AW431" s="663">
        <f>SUM(AR431:AV431)</f>
        <v>4.4720954639100006</v>
      </c>
      <c r="AX431" s="761">
        <f>AW431/I431*100</f>
        <v>23.414112376492145</v>
      </c>
      <c r="AY431" s="948">
        <v>1.1399999999999999</v>
      </c>
      <c r="AZ431" s="886">
        <v>12.29</v>
      </c>
      <c r="BA431" s="886">
        <v>-52.680000000000007</v>
      </c>
      <c r="BB431" s="886">
        <v>-9.1300000000000008</v>
      </c>
      <c r="BC431" s="886">
        <v>-37.049999999999997</v>
      </c>
      <c r="BE431" s="635">
        <v>1996</v>
      </c>
      <c r="BF431" s="912">
        <f>IF(BE431&gt;2008,0,IF(BE431&gt;2001,1,IF(BE431&gt;1990,2,IF(BE431&gt;1980,3,IF(BE431&gt;1973,4,IF(BE431&gt;1970,5,IF(BE431&gt;1960,6,IF(BE431&gt;1958,7,IF(BE431&gt;1953,8,9)))))))))</f>
        <v>2</v>
      </c>
      <c r="BG431" s="896">
        <v>-6.8000000000000007</v>
      </c>
    </row>
    <row r="432" spans="1:59" ht="11.25" customHeight="1" x14ac:dyDescent="0.2">
      <c r="A432" s="717" t="s">
        <v>3857</v>
      </c>
      <c r="B432" s="799" t="s">
        <v>3858</v>
      </c>
      <c r="C432" s="946" t="s">
        <v>112</v>
      </c>
      <c r="D432" s="946" t="s">
        <v>4375</v>
      </c>
      <c r="E432" s="746">
        <v>9</v>
      </c>
      <c r="F432" s="1185">
        <v>522</v>
      </c>
      <c r="G432" s="1185" t="s">
        <v>106</v>
      </c>
      <c r="H432" s="1185" t="s">
        <v>106</v>
      </c>
      <c r="I432" s="897">
        <v>29.1</v>
      </c>
      <c r="J432" s="663">
        <f>(M432/I432)*100</f>
        <v>3.1615120274914088</v>
      </c>
      <c r="K432" s="877">
        <v>0.23</v>
      </c>
      <c r="L432" s="1199">
        <v>4</v>
      </c>
      <c r="M432" s="654">
        <f>K432*L432</f>
        <v>0.92</v>
      </c>
      <c r="N432" s="1199" t="s">
        <v>4178</v>
      </c>
      <c r="O432" s="615">
        <v>0.22</v>
      </c>
      <c r="P432" s="644">
        <v>44048</v>
      </c>
      <c r="Q432" s="644">
        <v>44077</v>
      </c>
      <c r="R432" s="654">
        <f>(K432-O432)/O432*100</f>
        <v>4.5454545454545494</v>
      </c>
      <c r="S432" s="714">
        <f>IF(INDEX(Historical!$D$7:$D$1277,MATCH(B432,Historical!$B$7:$B$1301,0))=0,"n/a",(INDEX(Historical!$C$7:$C$1279,MATCH(B432,Historical!$B$7:$B$1301,0))/INDEX(Historical!$D$7:$D$1277,MATCH(B432,Historical!$B$7:$B$1301,0))-1)*100)</f>
        <v>4.8780487804878092</v>
      </c>
      <c r="T432" s="714">
        <f>IF(INDEX(Historical!$F$7:$F$1270,MATCH(B432,Historical!$B$7:$B$1301,0))=0,"n/a",((INDEX(Historical!$C$7:$C$1279,MATCH(B432,Historical!$B$7:$B$1301,0))/INDEX(Historical!$F$7:$F$1270,MATCH(B432,Historical!$B$7:$B$1301,0)))^(1/3)-1)*100)</f>
        <v>5.1369991663735792</v>
      </c>
      <c r="U432" s="714">
        <f>IF(INDEX(Historical!$H$7:$H$1270,MATCH(B432,Historical!$B$7:$B$1301,0))=0,"n/a",((INDEX(Historical!$C$7:$C$1279,MATCH(B432,Historical!$B$7:$B$1301,0))/INDEX(Historical!$H$7:$H$1270,MATCH(B432,Historical!$B$7:$B$1301,0)))^(1/5)-1)*100)</f>
        <v>5.4364811125223733</v>
      </c>
      <c r="V432" s="714" t="str">
        <f>IF(INDEX(Historical!$O$7:$O$1270,MATCH(B432,Historical!$B$7:$B$1301,0))=0,"n/a",((INDEX(Historical!$C$7:$C$1279,MATCH(B432,Historical!$B$7:$B$1301,0))/INDEX(Historical!$O$7:$O$1270,MATCH(B432,Historical!$B$7:$B$1301,0)))^(1/10)-1)*100)</f>
        <v>n/a</v>
      </c>
      <c r="W432" s="715" t="str">
        <f>IF(OR(U432&lt;=0,U432="n/a",V432&lt;=0,V432="n/a"),"n/a",U432/V432)</f>
        <v>n/a</v>
      </c>
      <c r="X432" s="716">
        <f>IF(OR(AJ432&lt;=0,AJ432="n/a",U432&lt;=0,U432="n/a"),"n/a",U432/AJ432)</f>
        <v>2.1745924450089493</v>
      </c>
      <c r="Y432" s="664"/>
      <c r="Z432" s="663">
        <f>IF(OR(AC432&lt;0.01,AC432="n/a"),"n/a",M432/AC432*100)</f>
        <v>53.801169590643283</v>
      </c>
      <c r="AA432" s="900">
        <f>IF(OR(AC432&lt;0.01,AC432="n/a"),"n/a",I432/AC432)</f>
        <v>17.017543859649123</v>
      </c>
      <c r="AB432" s="901">
        <v>12</v>
      </c>
      <c r="AC432" s="896">
        <v>1.71</v>
      </c>
      <c r="AD432" s="896">
        <v>1.1399999999999999</v>
      </c>
      <c r="AE432" s="879">
        <v>0.59</v>
      </c>
      <c r="AF432" s="879">
        <v>1.57</v>
      </c>
      <c r="AG432" s="879">
        <v>9.3000000000000007</v>
      </c>
      <c r="AH432" s="879">
        <v>-29.2</v>
      </c>
      <c r="AI432" s="879">
        <v>105.4</v>
      </c>
      <c r="AJ432" s="694">
        <v>2.5</v>
      </c>
      <c r="AK432" s="694">
        <v>15</v>
      </c>
      <c r="AL432" s="896">
        <v>1290</v>
      </c>
      <c r="AM432" s="896">
        <v>2.1</v>
      </c>
      <c r="AN432" s="896">
        <v>1.1599999999999999</v>
      </c>
      <c r="AO432" s="753">
        <f>IF(U432="n/a","n/a",IF(AA432&lt;0,"n/a",IF(AA432="n/a","n/a",J432+U432-AA432)))</f>
        <v>-8.4195507196353407</v>
      </c>
      <c r="AP432" s="754">
        <f>IF(U432="n/a","n/a",J432+U432)</f>
        <v>8.5979931400137826</v>
      </c>
      <c r="AQ432" s="902">
        <f>IF(OR(AC432&lt;0.01,AF432="n/a"),"n/a",(I432/SQRT(22.5*AC432*(I432/AF432))-1)*100)</f>
        <v>8.9700139378803279</v>
      </c>
      <c r="AR432" s="663">
        <f>INDEX(Historical!$C$7:$C$1279,MATCH(B432,Historical!$B$7:$B$1301,0))*IF(AH432="n/a",1.03,IF(AH432&lt;0,1.01,IF(AH432&gt;10,1.1,(1+AH432/100))))</f>
        <v>0.86860000000000004</v>
      </c>
      <c r="AS432" s="900">
        <f>IF($AI432="n/a",1.03*AR432,IF($AI432&lt;0,1.01*AR432,IF($AI432&gt;10,1.1*AR432,(1+$AI432/100)*AR432)))</f>
        <v>0.95546000000000009</v>
      </c>
      <c r="AT432" s="900">
        <f>IF($AK432="n/a",1.03*AS432,IF($AK432&lt;0,1.01*AS432,IF($AK432&gt;10,1.1*AS432,(1+$AK432/100)*AS432)))</f>
        <v>1.0510060000000001</v>
      </c>
      <c r="AU432" s="900">
        <f>IF($AK432="n/a",1.03*AT432,IF($AK432&lt;0,1.01*AT432,IF($AK432&gt;10,1.1*AT432,(1+$AK432/100)*AT432)))</f>
        <v>1.1561066000000002</v>
      </c>
      <c r="AV432" s="900">
        <f>IF($AK432="n/a",1.03*AU432,IF($AK432&lt;0,1.01*AU432,IF($AK432&gt;10,1.1*AU432,(1+$AK432/100)*AU432)))</f>
        <v>1.2717172600000004</v>
      </c>
      <c r="AW432" s="663">
        <f>SUM(AR432:AV432)</f>
        <v>5.3028898600000005</v>
      </c>
      <c r="AX432" s="761">
        <f>AW432/I432*100</f>
        <v>18.222989209621996</v>
      </c>
      <c r="AY432" s="742">
        <v>1.1200000000000001</v>
      </c>
      <c r="AZ432" s="879">
        <v>22.53</v>
      </c>
      <c r="BA432" s="879">
        <v>-30.97</v>
      </c>
      <c r="BB432" s="879">
        <v>0.98</v>
      </c>
      <c r="BC432" s="879">
        <v>-15.440000000000001</v>
      </c>
      <c r="BE432" s="635">
        <v>2012</v>
      </c>
      <c r="BF432" s="912">
        <f>IF(BE432&gt;2008,0,IF(BE432&gt;2001,1,IF(BE432&gt;1990,2,IF(BE432&gt;1980,3,IF(BE432&gt;1973,4,IF(BE432&gt;1970,5,IF(BE432&gt;1960,6,IF(BE432&gt;1958,7,IF(BE432&gt;1953,8,9)))))))))</f>
        <v>0</v>
      </c>
      <c r="BG432" s="896">
        <v>2.7</v>
      </c>
    </row>
    <row r="433" spans="1:59" ht="11.25" customHeight="1" x14ac:dyDescent="0.2">
      <c r="A433" s="885" t="s">
        <v>1458</v>
      </c>
      <c r="B433" s="889" t="s">
        <v>1459</v>
      </c>
      <c r="C433" s="946" t="s">
        <v>108</v>
      </c>
      <c r="D433" s="946" t="s">
        <v>4345</v>
      </c>
      <c r="E433" s="746">
        <v>9</v>
      </c>
      <c r="F433" s="1185">
        <v>483</v>
      </c>
      <c r="G433" s="1197" t="s">
        <v>37</v>
      </c>
      <c r="H433" s="1197" t="s">
        <v>37</v>
      </c>
      <c r="I433" s="888">
        <v>22.6</v>
      </c>
      <c r="J433" s="663">
        <f>(M433/I433)*100</f>
        <v>4.9557522123893802</v>
      </c>
      <c r="K433" s="891">
        <v>0.28000000000000003</v>
      </c>
      <c r="L433" s="901">
        <v>4</v>
      </c>
      <c r="M433" s="654">
        <f>K433*L433</f>
        <v>1.1200000000000001</v>
      </c>
      <c r="N433" s="884" t="s">
        <v>708</v>
      </c>
      <c r="O433" s="747">
        <v>0.27</v>
      </c>
      <c r="P433" s="875">
        <v>43895</v>
      </c>
      <c r="Q433" s="875">
        <v>43907</v>
      </c>
      <c r="R433" s="654">
        <f>(K433-O433)/O433*100</f>
        <v>3.7037037037037068</v>
      </c>
      <c r="S433" s="714">
        <f>IF(INDEX(Historical!$D$7:$D$1277,MATCH(B433,Historical!$B$7:$B$1301,0))=0,"n/a",(INDEX(Historical!$C$7:$C$1279,MATCH(B433,Historical!$B$7:$B$1301,0))/INDEX(Historical!$D$7:$D$1277,MATCH(B433,Historical!$B$7:$B$1301,0))-1)*100)</f>
        <v>13.978494623655923</v>
      </c>
      <c r="T433" s="714">
        <f>IF(INDEX(Historical!$F$7:$F$1270,MATCH(B433,Historical!$B$7:$B$1301,0))=0,"n/a",((INDEX(Historical!$C$7:$C$1279,MATCH(B433,Historical!$B$7:$B$1301,0))/INDEX(Historical!$F$7:$F$1270,MATCH(B433,Historical!$B$7:$B$1301,0)))^(1/3)-1)*100)</f>
        <v>17.108201121761944</v>
      </c>
      <c r="U433" s="714">
        <f>IF(INDEX(Historical!$H$7:$H$1270,MATCH(B433,Historical!$B$7:$B$1301,0))=0,"n/a",((INDEX(Historical!$C$7:$C$1279,MATCH(B433,Historical!$B$7:$B$1301,0))/INDEX(Historical!$H$7:$H$1270,MATCH(B433,Historical!$B$7:$B$1301,0)))^(1/5)-1)*100)</f>
        <v>17.169054553092657</v>
      </c>
      <c r="V433" s="714">
        <f>IF(INDEX(Historical!$O$7:$O$1270,MATCH(B433,Historical!$B$7:$B$1301,0))=0,"n/a",((INDEX(Historical!$C$7:$C$1279,MATCH(B433,Historical!$B$7:$B$1301,0))/INDEX(Historical!$O$7:$O$1270,MATCH(B433,Historical!$B$7:$B$1301,0)))^(1/10)-1)*100)</f>
        <v>31.226269392202433</v>
      </c>
      <c r="W433" s="715">
        <f>IF(OR(U433&lt;=0,U433="n/a",V433&lt;=0,V433="n/a"),"n/a",U433/V433)</f>
        <v>0.54982727323104352</v>
      </c>
      <c r="X433" s="716">
        <f>IF(OR(AJ433&lt;=0,AJ433="n/a",U433&lt;=0,U433="n/a"),"n/a",U433/AJ433)</f>
        <v>0.91813125952367158</v>
      </c>
      <c r="Y433" s="890"/>
      <c r="Z433" s="663">
        <f>IF(OR(AC433&lt;0.01,AC433="n/a"),"n/a",M433/AC433*100)</f>
        <v>37.966101694915253</v>
      </c>
      <c r="AA433" s="900">
        <f>IF(OR(AC433&lt;0.01,AC433="n/a"),"n/a",I433/AC433)</f>
        <v>7.6610169491525424</v>
      </c>
      <c r="AB433" s="901">
        <v>12</v>
      </c>
      <c r="AC433" s="879">
        <v>2.95</v>
      </c>
      <c r="AD433" s="879">
        <v>0.93</v>
      </c>
      <c r="AE433" s="879">
        <v>2.31</v>
      </c>
      <c r="AF433" s="879">
        <v>0.86</v>
      </c>
      <c r="AG433" s="879">
        <v>11.799999999999999</v>
      </c>
      <c r="AH433" s="879">
        <v>19.100000000000001</v>
      </c>
      <c r="AI433" s="879">
        <v>-23.45</v>
      </c>
      <c r="AJ433" s="879">
        <v>18.7</v>
      </c>
      <c r="AK433" s="879">
        <v>8</v>
      </c>
      <c r="AL433" s="892">
        <v>363.37</v>
      </c>
      <c r="AM433" s="886">
        <v>1</v>
      </c>
      <c r="AN433" s="879">
        <v>0.11</v>
      </c>
      <c r="AO433" s="753">
        <f>IF(U433="n/a","n/a",IF(AA433&lt;0,"n/a",IF(AA433="n/a","n/a",J433+U433-AA433)))</f>
        <v>14.463789816329495</v>
      </c>
      <c r="AP433" s="754">
        <f>IF(U433="n/a","n/a",J433+U433)</f>
        <v>22.124806765482038</v>
      </c>
      <c r="AQ433" s="902">
        <f>IF(OR(AC433&lt;0.01,AF433="n/a"),"n/a",(I433/SQRT(22.5*AC433*(I433/AF433))-1)*100)</f>
        <v>-45.887054018588167</v>
      </c>
      <c r="AR433" s="663">
        <f>INDEX(Historical!$C$7:$C$1279,MATCH(B433,Historical!$B$7:$B$1301,0))*IF(AH433="n/a",1.03,IF(AH433&lt;0,1.01,IF(AH433&gt;10,1.1,(1+AH433/100))))</f>
        <v>1.1660000000000001</v>
      </c>
      <c r="AS433" s="900">
        <f>IF($AI433="n/a",1.03*AR433,IF($AI433&lt;0,1.01*AR433,IF($AI433&gt;10,1.1*AR433,(1+$AI433/100)*AR433)))</f>
        <v>1.1776600000000002</v>
      </c>
      <c r="AT433" s="900">
        <f>IF($AK433="n/a",1.03*AS433,IF($AK433&lt;0,1.01*AS433,IF($AK433&gt;10,1.1*AS433,(1+$AK433/100)*AS433)))</f>
        <v>1.2718728000000001</v>
      </c>
      <c r="AU433" s="900">
        <f>IF($AK433="n/a",1.03*AT433,IF($AK433&lt;0,1.01*AT433,IF($AK433&gt;10,1.1*AT433,(1+$AK433/100)*AT433)))</f>
        <v>1.3736226240000002</v>
      </c>
      <c r="AV433" s="900">
        <f>IF($AK433="n/a",1.03*AU433,IF($AK433&lt;0,1.01*AU433,IF($AK433&gt;10,1.1*AU433,(1+$AK433/100)*AU433)))</f>
        <v>1.4835124339200003</v>
      </c>
      <c r="AW433" s="663">
        <f>SUM(AR433:AV433)</f>
        <v>6.4726678579200012</v>
      </c>
      <c r="AX433" s="761">
        <f>AW433/I433*100</f>
        <v>28.640123265132743</v>
      </c>
      <c r="AY433" s="948">
        <v>1.1200000000000001</v>
      </c>
      <c r="AZ433" s="886">
        <v>21.240000000000002</v>
      </c>
      <c r="BA433" s="886">
        <v>-39.44</v>
      </c>
      <c r="BB433" s="886">
        <v>1.6400000000000001</v>
      </c>
      <c r="BC433" s="886">
        <v>-23.21</v>
      </c>
      <c r="BE433" s="635">
        <v>2012</v>
      </c>
      <c r="BF433" s="912">
        <f>IF(BE433&gt;2008,0,IF(BE433&gt;2001,1,IF(BE433&gt;1990,2,IF(BE433&gt;1980,3,IF(BE433&gt;1973,4,IF(BE433&gt;1970,5,IF(BE433&gt;1960,6,IF(BE433&gt;1958,7,IF(BE433&gt;1953,8,9)))))))))</f>
        <v>0</v>
      </c>
      <c r="BG433" s="896">
        <v>1.3</v>
      </c>
    </row>
    <row r="434" spans="1:59" ht="11.25" customHeight="1" x14ac:dyDescent="0.2">
      <c r="A434" s="885" t="s">
        <v>3853</v>
      </c>
      <c r="B434" s="889" t="s">
        <v>3854</v>
      </c>
      <c r="C434" s="946" t="s">
        <v>108</v>
      </c>
      <c r="D434" s="946" t="s">
        <v>4345</v>
      </c>
      <c r="E434" s="746">
        <v>7</v>
      </c>
      <c r="F434" s="1185">
        <v>637</v>
      </c>
      <c r="G434" s="1185" t="s">
        <v>106</v>
      </c>
      <c r="H434" s="1185" t="s">
        <v>106</v>
      </c>
      <c r="I434" s="888">
        <v>7.82</v>
      </c>
      <c r="J434" s="663">
        <f>(M434/I434)*100</f>
        <v>4.0920716112531963</v>
      </c>
      <c r="K434" s="891">
        <v>0.08</v>
      </c>
      <c r="L434" s="901">
        <v>4</v>
      </c>
      <c r="M434" s="654">
        <f>K434*L434</f>
        <v>0.32</v>
      </c>
      <c r="N434" s="884" t="s">
        <v>514</v>
      </c>
      <c r="O434" s="747">
        <v>7.0000000000000007E-2</v>
      </c>
      <c r="P434" s="875">
        <v>43871</v>
      </c>
      <c r="Q434" s="875">
        <v>43888</v>
      </c>
      <c r="R434" s="654">
        <f>(K434-O434)/O434*100</f>
        <v>14.285714285714276</v>
      </c>
      <c r="S434" s="714">
        <f>IF(INDEX(Historical!$D$7:$D$1277,MATCH(B434,Historical!$B$7:$B$1301,0))=0,"n/a",(INDEX(Historical!$C$7:$C$1279,MATCH(B434,Historical!$B$7:$B$1301,0))/INDEX(Historical!$D$7:$D$1277,MATCH(B434,Historical!$B$7:$B$1301,0))-1)*100)</f>
        <v>12.000000000000011</v>
      </c>
      <c r="T434" s="714">
        <f>IF(INDEX(Historical!$F$7:$F$1270,MATCH(B434,Historical!$B$7:$B$1301,0))=0,"n/a",((INDEX(Historical!$C$7:$C$1279,MATCH(B434,Historical!$B$7:$B$1301,0))/INDEX(Historical!$F$7:$F$1270,MATCH(B434,Historical!$B$7:$B$1301,0)))^(1/3)-1)*100)</f>
        <v>32.63524026321307</v>
      </c>
      <c r="U434" s="714">
        <f>IF(INDEX(Historical!$H$7:$H$1270,MATCH(B434,Historical!$B$7:$B$1301,0))=0,"n/a",((INDEX(Historical!$C$7:$C$1279,MATCH(B434,Historical!$B$7:$B$1301,0))/INDEX(Historical!$H$7:$H$1270,MATCH(B434,Historical!$B$7:$B$1301,0)))^(1/5)-1)*100)</f>
        <v>28.473515712343932</v>
      </c>
      <c r="V434" s="714" t="str">
        <f>IF(INDEX(Historical!$O$7:$O$1270,MATCH(B434,Historical!$B$7:$B$1301,0))=0,"n/a",((INDEX(Historical!$C$7:$C$1279,MATCH(B434,Historical!$B$7:$B$1301,0))/INDEX(Historical!$O$7:$O$1270,MATCH(B434,Historical!$B$7:$B$1301,0)))^(1/10)-1)*100)</f>
        <v>n/a</v>
      </c>
      <c r="W434" s="715" t="str">
        <f>IF(OR(U434&lt;=0,U434="n/a",V434&lt;=0,V434="n/a"),"n/a",U434/V434)</f>
        <v>n/a</v>
      </c>
      <c r="X434" s="716">
        <f>IF(OR(AJ434&lt;=0,AJ434="n/a",U434&lt;=0,U434="n/a"),"n/a",U434/AJ434)</f>
        <v>1.1481256335622554</v>
      </c>
      <c r="Y434" s="685" t="s">
        <v>4497</v>
      </c>
      <c r="Z434" s="663">
        <f>IF(OR(AC434&lt;0.01,AC434="n/a"),"n/a",M434/AC434*100)</f>
        <v>35.555555555555557</v>
      </c>
      <c r="AA434" s="900">
        <f>IF(OR(AC434&lt;0.01,AC434="n/a"),"n/a",I434/AC434)</f>
        <v>8.6888888888888882</v>
      </c>
      <c r="AB434" s="901">
        <v>12</v>
      </c>
      <c r="AC434" s="879">
        <v>0.9</v>
      </c>
      <c r="AD434" s="879">
        <v>1.05</v>
      </c>
      <c r="AE434" s="879">
        <v>3.47</v>
      </c>
      <c r="AF434" s="879">
        <v>1.1599999999999999</v>
      </c>
      <c r="AG434" s="879">
        <v>14.299999999999999</v>
      </c>
      <c r="AH434" s="879">
        <v>21.099999999999998</v>
      </c>
      <c r="AI434" s="879">
        <v>-22.259999999999998</v>
      </c>
      <c r="AJ434" s="879">
        <v>24.8</v>
      </c>
      <c r="AK434" s="879">
        <v>8</v>
      </c>
      <c r="AL434" s="892">
        <v>257.76</v>
      </c>
      <c r="AM434" s="886">
        <v>23.84</v>
      </c>
      <c r="AN434" s="879">
        <v>0.09</v>
      </c>
      <c r="AO434" s="753">
        <f>IF(U434="n/a","n/a",IF(AA434&lt;0,"n/a",IF(AA434="n/a","n/a",J434+U434-AA434)))</f>
        <v>23.876698434708238</v>
      </c>
      <c r="AP434" s="754">
        <f>IF(U434="n/a","n/a",J434+U434)</f>
        <v>32.565587323597128</v>
      </c>
      <c r="AQ434" s="902">
        <f>IF(OR(AC434&lt;0.01,AF434="n/a"),"n/a",(I434/SQRT(22.5*AC434*(I434/AF434))-1)*100)</f>
        <v>-33.070149124089589</v>
      </c>
      <c r="AR434" s="663">
        <f>INDEX(Historical!$C$7:$C$1279,MATCH(B434,Historical!$B$7:$B$1301,0))*IF(AH434="n/a",1.03,IF(AH434&lt;0,1.01,IF(AH434&gt;10,1.1,(1+AH434/100))))</f>
        <v>0.30800000000000005</v>
      </c>
      <c r="AS434" s="900">
        <f>IF($AI434="n/a",1.03*AR434,IF($AI434&lt;0,1.01*AR434,IF($AI434&gt;10,1.1*AR434,(1+$AI434/100)*AR434)))</f>
        <v>0.31108000000000008</v>
      </c>
      <c r="AT434" s="900">
        <f>IF($AK434="n/a",1.03*AS434,IF($AK434&lt;0,1.01*AS434,IF($AK434&gt;10,1.1*AS434,(1+$AK434/100)*AS434)))</f>
        <v>0.33596640000000011</v>
      </c>
      <c r="AU434" s="900">
        <f>IF($AK434="n/a",1.03*AT434,IF($AK434&lt;0,1.01*AT434,IF($AK434&gt;10,1.1*AT434,(1+$AK434/100)*AT434)))</f>
        <v>0.36284371200000015</v>
      </c>
      <c r="AV434" s="900">
        <f>IF($AK434="n/a",1.03*AU434,IF($AK434&lt;0,1.01*AU434,IF($AK434&gt;10,1.1*AU434,(1+$AK434/100)*AU434)))</f>
        <v>0.39187120896000022</v>
      </c>
      <c r="AW434" s="663">
        <f>SUM(AR434:AV434)</f>
        <v>1.7097613209600007</v>
      </c>
      <c r="AX434" s="761">
        <f>AW434/I434*100</f>
        <v>21.863955510997453</v>
      </c>
      <c r="AY434" s="948">
        <v>0.79</v>
      </c>
      <c r="AZ434" s="886">
        <v>30.12</v>
      </c>
      <c r="BA434" s="886">
        <v>-31.52</v>
      </c>
      <c r="BB434" s="886">
        <v>7.37</v>
      </c>
      <c r="BC434" s="886">
        <v>-15.709999999999999</v>
      </c>
      <c r="BE434" s="635">
        <v>2014</v>
      </c>
      <c r="BF434" s="912">
        <f>IF(BE434&gt;2008,0,IF(BE434&gt;2001,1,IF(BE434&gt;1990,2,IF(BE434&gt;1980,3,IF(BE434&gt;1973,4,IF(BE434&gt;1970,5,IF(BE434&gt;1960,6,IF(BE434&gt;1958,7,IF(BE434&gt;1953,8,9)))))))))</f>
        <v>0</v>
      </c>
      <c r="BG434" s="896">
        <v>1.5</v>
      </c>
    </row>
    <row r="435" spans="1:59" ht="11.25" customHeight="1" x14ac:dyDescent="0.2">
      <c r="A435" s="877" t="s">
        <v>274</v>
      </c>
      <c r="B435" s="889" t="s">
        <v>275</v>
      </c>
      <c r="C435" s="946" t="s">
        <v>245</v>
      </c>
      <c r="D435" s="946" t="s">
        <v>4359</v>
      </c>
      <c r="E435" s="746">
        <v>44</v>
      </c>
      <c r="F435" s="1185">
        <v>57</v>
      </c>
      <c r="G435" s="1199" t="s">
        <v>37</v>
      </c>
      <c r="H435" s="1199" t="s">
        <v>115</v>
      </c>
      <c r="I435" s="879">
        <v>184.47</v>
      </c>
      <c r="J435" s="663">
        <f>(M435/I435)*100</f>
        <v>2.7104678267468962</v>
      </c>
      <c r="K435" s="891">
        <v>1.25</v>
      </c>
      <c r="L435" s="901">
        <v>4</v>
      </c>
      <c r="M435" s="654">
        <f>K435*L435</f>
        <v>5</v>
      </c>
      <c r="N435" s="884" t="s">
        <v>148</v>
      </c>
      <c r="O435" s="747">
        <v>1.1599999999999999</v>
      </c>
      <c r="P435" s="875">
        <v>43798</v>
      </c>
      <c r="Q435" s="875">
        <v>43815</v>
      </c>
      <c r="R435" s="654">
        <f>(K435-O435)/O435*100</f>
        <v>7.7586206896551797</v>
      </c>
      <c r="S435" s="714">
        <f>IF(INDEX(Historical!$D$7:$D$1277,MATCH(B435,Historical!$B$7:$B$1301,0))=0,"n/a",(INDEX(Historical!$C$7:$C$1279,MATCH(B435,Historical!$B$7:$B$1301,0))/INDEX(Historical!$D$7:$D$1277,MATCH(B435,Historical!$B$7:$B$1301,0))-1)*100)</f>
        <v>12.887828162291171</v>
      </c>
      <c r="T435" s="714">
        <f>IF(INDEX(Historical!$F$7:$F$1270,MATCH(B435,Historical!$B$7:$B$1301,0))=0,"n/a",((INDEX(Historical!$C$7:$C$1279,MATCH(B435,Historical!$B$7:$B$1301,0))/INDEX(Historical!$F$7:$F$1270,MATCH(B435,Historical!$B$7:$B$1301,0)))^(1/3)-1)*100)</f>
        <v>9.4253588741905592</v>
      </c>
      <c r="U435" s="714">
        <f>IF(INDEX(Historical!$H$7:$H$1270,MATCH(B435,Historical!$B$7:$B$1301,0))=0,"n/a",((INDEX(Historical!$C$7:$C$1279,MATCH(B435,Historical!$B$7:$B$1301,0))/INDEX(Historical!$H$7:$H$1270,MATCH(B435,Historical!$B$7:$B$1301,0)))^(1/5)-1)*100)</f>
        <v>7.5963302873188976</v>
      </c>
      <c r="V435" s="714">
        <f>IF(INDEX(Historical!$O$7:$O$1270,MATCH(B435,Historical!$B$7:$B$1301,0))=0,"n/a",((INDEX(Historical!$C$7:$C$1279,MATCH(B435,Historical!$B$7:$B$1301,0))/INDEX(Historical!$O$7:$O$1270,MATCH(B435,Historical!$B$7:$B$1301,0)))^(1/10)-1)*100)</f>
        <v>8.7203214942733531</v>
      </c>
      <c r="W435" s="715">
        <f>IF(OR(U435&lt;=0,U435="n/a",V435&lt;=0,V435="n/a"),"n/a",U435/V435)</f>
        <v>0.871106677925512</v>
      </c>
      <c r="X435" s="716">
        <f>IF(OR(AJ435&lt;=0,AJ435="n/a",U435&lt;=0,U435="n/a"),"n/a",U435/AJ435)</f>
        <v>0.72346002736370452</v>
      </c>
      <c r="Y435" s="827"/>
      <c r="Z435" s="663">
        <f>IF(OR(AC435&lt;0.01,AC435="n/a"),"n/a",M435/AC435*100)</f>
        <v>65.530799475753611</v>
      </c>
      <c r="AA435" s="900">
        <f>IF(OR(AC435&lt;0.01,AC435="n/a"),"n/a",I435/AC435)</f>
        <v>24.176933158584536</v>
      </c>
      <c r="AB435" s="901">
        <v>12</v>
      </c>
      <c r="AC435" s="879">
        <v>7.63</v>
      </c>
      <c r="AD435" s="879">
        <v>6.65</v>
      </c>
      <c r="AE435" s="879">
        <v>6.63</v>
      </c>
      <c r="AF435" s="879" t="s">
        <v>136</v>
      </c>
      <c r="AG435" s="882">
        <v>-70.5</v>
      </c>
      <c r="AH435" s="879">
        <v>4</v>
      </c>
      <c r="AI435" s="879">
        <v>39.379999999999995</v>
      </c>
      <c r="AJ435" s="879">
        <v>10.5</v>
      </c>
      <c r="AK435" s="879">
        <v>3.5999999999999996</v>
      </c>
      <c r="AL435" s="892">
        <v>138210</v>
      </c>
      <c r="AM435" s="886">
        <v>0.12</v>
      </c>
      <c r="AN435" s="879" t="s">
        <v>136</v>
      </c>
      <c r="AO435" s="753">
        <f>IF(U435="n/a","n/a",IF(AA435&lt;0,"n/a",IF(AA435="n/a","n/a",J435+U435-AA435)))</f>
        <v>-13.870135044518742</v>
      </c>
      <c r="AP435" s="754">
        <f>IF(U435="n/a","n/a",J435+U435)</f>
        <v>10.306798114065794</v>
      </c>
      <c r="AQ435" s="902" t="str">
        <f>IF(OR(AC435&lt;0.01,AF435="n/a"),"n/a",(I435/SQRT(22.5*AC435*(I435/AF435))-1)*100)</f>
        <v>n/a</v>
      </c>
      <c r="AR435" s="663">
        <f>INDEX(Historical!$C$7:$C$1279,MATCH(B435,Historical!$B$7:$B$1301,0))*IF(AH435="n/a",1.03,IF(AH435&lt;0,1.01,IF(AH435&gt;10,1.1,(1+AH435/100))))</f>
        <v>4.9192000000000009</v>
      </c>
      <c r="AS435" s="900">
        <f>IF($AI435="n/a",1.03*AR435,IF($AI435&lt;0,1.01*AR435,IF($AI435&gt;10,1.1*AR435,(1+$AI435/100)*AR435)))</f>
        <v>5.4111200000000013</v>
      </c>
      <c r="AT435" s="900">
        <f>IF($AK435="n/a",1.03*AS435,IF($AK435&lt;0,1.01*AS435,IF($AK435&gt;10,1.1*AS435,(1+$AK435/100)*AS435)))</f>
        <v>5.6059203200000018</v>
      </c>
      <c r="AU435" s="900">
        <f>IF($AK435="n/a",1.03*AT435,IF($AK435&lt;0,1.01*AT435,IF($AK435&gt;10,1.1*AT435,(1+$AK435/100)*AT435)))</f>
        <v>5.8077334515200025</v>
      </c>
      <c r="AV435" s="900">
        <f>IF($AK435="n/a",1.03*AU435,IF($AK435&lt;0,1.01*AU435,IF($AK435&gt;10,1.1*AU435,(1+$AK435/100)*AU435)))</f>
        <v>6.0168118557747228</v>
      </c>
      <c r="AW435" s="663">
        <f>SUM(AR435:AV435)</f>
        <v>27.760785627294727</v>
      </c>
      <c r="AX435" s="761">
        <f>AW435/I435*100</f>
        <v>15.048943257600003</v>
      </c>
      <c r="AY435" s="948">
        <v>0.66</v>
      </c>
      <c r="AZ435" s="886">
        <v>48.49</v>
      </c>
      <c r="BA435" s="886">
        <v>-16.88</v>
      </c>
      <c r="BB435" s="886">
        <v>-0.45999999999999996</v>
      </c>
      <c r="BC435" s="886">
        <v>-4.9399999999999995</v>
      </c>
      <c r="BE435" s="635">
        <v>1976</v>
      </c>
      <c r="BF435" s="912">
        <f>IF(BE435&gt;2008,0,IF(BE435&gt;2001,1,IF(BE435&gt;1990,2,IF(BE435&gt;1980,3,IF(BE435&gt;1973,4,IF(BE435&gt;1970,5,IF(BE435&gt;1960,6,IF(BE435&gt;1958,7,IF(BE435&gt;1953,8,9)))))))))</f>
        <v>4</v>
      </c>
      <c r="BG435" s="896">
        <v>12.2</v>
      </c>
    </row>
    <row r="436" spans="1:59" ht="11.25" customHeight="1" x14ac:dyDescent="0.2">
      <c r="A436" s="885" t="s">
        <v>677</v>
      </c>
      <c r="B436" s="889" t="s">
        <v>678</v>
      </c>
      <c r="C436" s="946" t="s">
        <v>4199</v>
      </c>
      <c r="D436" s="946" t="s">
        <v>4332</v>
      </c>
      <c r="E436" s="746">
        <v>19</v>
      </c>
      <c r="F436" s="1185">
        <v>173</v>
      </c>
      <c r="G436" s="1184" t="s">
        <v>106</v>
      </c>
      <c r="H436" s="1184" t="s">
        <v>106</v>
      </c>
      <c r="I436" s="888">
        <v>105.31</v>
      </c>
      <c r="J436" s="663">
        <f>(M436/I436)*100</f>
        <v>1.3958788339189061</v>
      </c>
      <c r="K436" s="891">
        <v>0.36749999999999999</v>
      </c>
      <c r="L436" s="901">
        <v>4</v>
      </c>
      <c r="M436" s="654">
        <f>K436*L436</f>
        <v>1.47</v>
      </c>
      <c r="N436" s="884" t="s">
        <v>792</v>
      </c>
      <c r="O436" s="747">
        <v>0.36699999999999999</v>
      </c>
      <c r="P436" s="875">
        <v>43971</v>
      </c>
      <c r="Q436" s="875">
        <v>43986</v>
      </c>
      <c r="R436" s="654">
        <f>(K436-O436)/O436*100</f>
        <v>0.1362397820163489</v>
      </c>
      <c r="S436" s="714">
        <f>IF(INDEX(Historical!$D$7:$D$1277,MATCH(B436,Historical!$B$7:$B$1301,0))=0,"n/a",(INDEX(Historical!$C$7:$C$1279,MATCH(B436,Historical!$B$7:$B$1301,0))/INDEX(Historical!$D$7:$D$1277,MATCH(B436,Historical!$B$7:$B$1301,0))-1)*100)</f>
        <v>0.54982817869415612</v>
      </c>
      <c r="T436" s="714">
        <f>IF(INDEX(Historical!$F$7:$F$1270,MATCH(B436,Historical!$B$7:$B$1301,0))=0,"n/a",((INDEX(Historical!$C$7:$C$1279,MATCH(B436,Historical!$B$7:$B$1301,0))/INDEX(Historical!$F$7:$F$1270,MATCH(B436,Historical!$B$7:$B$1301,0)))^(1/3)-1)*100)</f>
        <v>0.55287923822167073</v>
      </c>
      <c r="U436" s="714">
        <f>IF(INDEX(Historical!$H$7:$H$1270,MATCH(B436,Historical!$B$7:$B$1301,0))=0,"n/a",((INDEX(Historical!$C$7:$C$1279,MATCH(B436,Historical!$B$7:$B$1301,0))/INDEX(Historical!$H$7:$H$1270,MATCH(B436,Historical!$B$7:$B$1301,0)))^(1/5)-1)*100)</f>
        <v>0.55597589981715156</v>
      </c>
      <c r="V436" s="714">
        <f>IF(INDEX(Historical!$O$7:$O$1270,MATCH(B436,Historical!$B$7:$B$1301,0))=0,"n/a",((INDEX(Historical!$C$7:$C$1279,MATCH(B436,Historical!$B$7:$B$1301,0))/INDEX(Historical!$O$7:$O$1270,MATCH(B436,Historical!$B$7:$B$1301,0)))^(1/10)-1)*100)</f>
        <v>0.75496299467809891</v>
      </c>
      <c r="W436" s="715">
        <f>IF(OR(U436&lt;=0,U436="n/a",V436&lt;=0,V436="n/a"),"n/a",U436/V436)</f>
        <v>0.73642801532836522</v>
      </c>
      <c r="X436" s="716">
        <f>IF(OR(AJ436&lt;=0,AJ436="n/a",U436&lt;=0,U436="n/a"),"n/a",U436/AJ436)</f>
        <v>8.9673532228572828E-2</v>
      </c>
      <c r="Y436" s="890"/>
      <c r="Z436" s="663">
        <f>IF(OR(AC436&lt;0.01,AC436="n/a"),"n/a",M436/AC436*100)</f>
        <v>66.21621621621621</v>
      </c>
      <c r="AA436" s="900">
        <f>IF(OR(AC436&lt;0.01,AC436="n/a"),"n/a",I436/AC436)</f>
        <v>47.436936936936931</v>
      </c>
      <c r="AB436" s="901">
        <v>3</v>
      </c>
      <c r="AC436" s="879">
        <v>2.2200000000000002</v>
      </c>
      <c r="AD436" s="879">
        <v>5.19</v>
      </c>
      <c r="AE436" s="879">
        <v>4.8600000000000003</v>
      </c>
      <c r="AF436" s="879">
        <v>4.41</v>
      </c>
      <c r="AG436" s="879">
        <v>10.4</v>
      </c>
      <c r="AH436" s="879">
        <v>50.8</v>
      </c>
      <c r="AI436" s="879">
        <v>17</v>
      </c>
      <c r="AJ436" s="879">
        <v>6.2</v>
      </c>
      <c r="AK436" s="879">
        <v>8.9</v>
      </c>
      <c r="AL436" s="892">
        <v>25650</v>
      </c>
      <c r="AM436" s="886">
        <v>2.1999999999999997</v>
      </c>
      <c r="AN436" s="879">
        <v>1.7</v>
      </c>
      <c r="AO436" s="753">
        <f>IF(U436="n/a","n/a",IF(AA436&lt;0,"n/a",IF(AA436="n/a","n/a",J436+U436-AA436)))</f>
        <v>-45.485082203200875</v>
      </c>
      <c r="AP436" s="754">
        <f>IF(U436="n/a","n/a",J436+U436)</f>
        <v>1.9518547337360577</v>
      </c>
      <c r="AQ436" s="902">
        <f>IF(OR(AC436&lt;0.01,AF436="n/a"),"n/a",(I436/SQRT(22.5*AC436*(I436/AF436))-1)*100)</f>
        <v>204.92031155106147</v>
      </c>
      <c r="AR436" s="663">
        <f>INDEX(Historical!$C$7:$C$1279,MATCH(B436,Historical!$B$7:$B$1301,0))*IF(AH436="n/a",1.03,IF(AH436&lt;0,1.01,IF(AH436&gt;10,1.1,(1+AH436/100))))</f>
        <v>1.6093000000000002</v>
      </c>
      <c r="AS436" s="900">
        <f>IF($AI436="n/a",1.03*AR436,IF($AI436&lt;0,1.01*AR436,IF($AI436&gt;10,1.1*AR436,(1+$AI436/100)*AR436)))</f>
        <v>1.7702300000000004</v>
      </c>
      <c r="AT436" s="900">
        <f>IF($AK436="n/a",1.03*AS436,IF($AK436&lt;0,1.01*AS436,IF($AK436&gt;10,1.1*AS436,(1+$AK436/100)*AS436)))</f>
        <v>1.9277804700000003</v>
      </c>
      <c r="AU436" s="900">
        <f>IF($AK436="n/a",1.03*AT436,IF($AK436&lt;0,1.01*AT436,IF($AK436&gt;10,1.1*AT436,(1+$AK436/100)*AT436)))</f>
        <v>2.0993529318300004</v>
      </c>
      <c r="AV436" s="900">
        <f>IF($AK436="n/a",1.03*AU436,IF($AK436&lt;0,1.01*AU436,IF($AK436&gt;10,1.1*AU436,(1+$AK436/100)*AU436)))</f>
        <v>2.2861953427628703</v>
      </c>
      <c r="AW436" s="663">
        <f>SUM(AR436:AV436)</f>
        <v>9.692858744592872</v>
      </c>
      <c r="AX436" s="761">
        <f>AW436/I436*100</f>
        <v>9.2041199739748105</v>
      </c>
      <c r="AY436" s="948">
        <v>1.6</v>
      </c>
      <c r="AZ436" s="886">
        <v>98.14</v>
      </c>
      <c r="BA436" s="886">
        <v>-7.04</v>
      </c>
      <c r="BB436" s="886">
        <v>12.78</v>
      </c>
      <c r="BC436" s="886">
        <v>12.690000000000001</v>
      </c>
      <c r="BE436" s="635">
        <v>2002</v>
      </c>
      <c r="BF436" s="912">
        <f>IF(BE436&gt;2008,0,IF(BE436&gt;2001,1,IF(BE436&gt;1990,2,IF(BE436&gt;1980,3,IF(BE436&gt;1973,4,IF(BE436&gt;1970,5,IF(BE436&gt;1960,6,IF(BE436&gt;1958,7,IF(BE436&gt;1953,8,9)))))))))</f>
        <v>1</v>
      </c>
      <c r="BG436" s="896">
        <v>3.2</v>
      </c>
    </row>
    <row r="437" spans="1:59" ht="11.25" customHeight="1" x14ac:dyDescent="0.2">
      <c r="A437" s="885" t="s">
        <v>673</v>
      </c>
      <c r="B437" s="889" t="s">
        <v>674</v>
      </c>
      <c r="C437" s="946" t="s">
        <v>153</v>
      </c>
      <c r="D437" s="946" t="s">
        <v>4327</v>
      </c>
      <c r="E437" s="746">
        <v>12</v>
      </c>
      <c r="F437" s="1185">
        <v>285</v>
      </c>
      <c r="G437" s="1191" t="s">
        <v>115</v>
      </c>
      <c r="H437" s="1191" t="s">
        <v>115</v>
      </c>
      <c r="I437" s="888">
        <v>153.41999999999999</v>
      </c>
      <c r="J437" s="663">
        <f>(M437/I437)*100</f>
        <v>1.0689610220310259</v>
      </c>
      <c r="K437" s="891">
        <v>0.41</v>
      </c>
      <c r="L437" s="901">
        <v>4</v>
      </c>
      <c r="M437" s="654">
        <f>K437*L437</f>
        <v>1.64</v>
      </c>
      <c r="N437" s="884" t="s">
        <v>163</v>
      </c>
      <c r="O437" s="747">
        <v>0.39</v>
      </c>
      <c r="P437" s="630">
        <v>43707</v>
      </c>
      <c r="Q437" s="630">
        <v>43739</v>
      </c>
      <c r="R437" s="654">
        <f>(K437-O437)/O437*100</f>
        <v>5.128205128205118</v>
      </c>
      <c r="S437" s="714">
        <f>IF(INDEX(Historical!$D$7:$D$1277,MATCH(B437,Historical!$B$7:$B$1301,0))=0,"n/a",(INDEX(Historical!$C$7:$C$1279,MATCH(B437,Historical!$B$7:$B$1301,0))/INDEX(Historical!$D$7:$D$1277,MATCH(B437,Historical!$B$7:$B$1301,0))-1)*100)</f>
        <v>12.056737588652489</v>
      </c>
      <c r="T437" s="714">
        <f>IF(INDEX(Historical!$F$7:$F$1270,MATCH(B437,Historical!$B$7:$B$1301,0))=0,"n/a",((INDEX(Historical!$C$7:$C$1279,MATCH(B437,Historical!$B$7:$B$1301,0))/INDEX(Historical!$F$7:$F$1270,MATCH(B437,Historical!$B$7:$B$1301,0)))^(1/3)-1)*100)</f>
        <v>12.15354911010289</v>
      </c>
      <c r="U437" s="714">
        <f>IF(INDEX(Historical!$H$7:$H$1270,MATCH(B437,Historical!$B$7:$B$1301,0))=0,"n/a",((INDEX(Historical!$C$7:$C$1279,MATCH(B437,Historical!$B$7:$B$1301,0))/INDEX(Historical!$H$7:$H$1270,MATCH(B437,Historical!$B$7:$B$1301,0)))^(1/5)-1)*100)</f>
        <v>10.478347805926491</v>
      </c>
      <c r="V437" s="714">
        <f>IF(INDEX(Historical!$O$7:$O$1270,MATCH(B437,Historical!$B$7:$B$1301,0))=0,"n/a",((INDEX(Historical!$C$7:$C$1279,MATCH(B437,Historical!$B$7:$B$1301,0))/INDEX(Historical!$O$7:$O$1270,MATCH(B437,Historical!$B$7:$B$1301,0)))^(1/10)-1)*100)</f>
        <v>12.652694769125716</v>
      </c>
      <c r="W437" s="715">
        <f>IF(OR(U437&lt;=0,U437="n/a",V437&lt;=0,V437="n/a"),"n/a",U437/V437)</f>
        <v>0.8281514726408381</v>
      </c>
      <c r="X437" s="716" t="str">
        <f>IF(OR(AJ437&lt;=0,AJ437="n/a",U437&lt;=0,U437="n/a"),"n/a",U437/AJ437)</f>
        <v>n/a</v>
      </c>
      <c r="Y437" s="676"/>
      <c r="Z437" s="663">
        <f>IF(OR(AC437&lt;0.01,AC437="n/a"),"n/a",M437/AC437*100)</f>
        <v>32.669322709163346</v>
      </c>
      <c r="AA437" s="900">
        <f>IF(OR(AC437&lt;0.01,AC437="n/a"),"n/a",I437/AC437)</f>
        <v>30.561752988047807</v>
      </c>
      <c r="AB437" s="901">
        <v>3</v>
      </c>
      <c r="AC437" s="879">
        <v>5.0199999999999996</v>
      </c>
      <c r="AD437" s="879">
        <v>3.93</v>
      </c>
      <c r="AE437" s="879">
        <v>0.11</v>
      </c>
      <c r="AF437" s="879">
        <v>5.22</v>
      </c>
      <c r="AG437" s="879">
        <v>14.099999999999998</v>
      </c>
      <c r="AH437" s="879">
        <v>-3.6999999999999997</v>
      </c>
      <c r="AI437" s="879">
        <v>17.95</v>
      </c>
      <c r="AJ437" s="879">
        <v>-8</v>
      </c>
      <c r="AK437" s="879">
        <v>7.7</v>
      </c>
      <c r="AL437" s="892">
        <v>25110</v>
      </c>
      <c r="AM437" s="886">
        <v>0.33</v>
      </c>
      <c r="AN437" s="879">
        <v>1.45</v>
      </c>
      <c r="AO437" s="753">
        <f>IF(U437="n/a","n/a",IF(AA437&lt;0,"n/a",IF(AA437="n/a","n/a",J437+U437-AA437)))</f>
        <v>-19.014444160090292</v>
      </c>
      <c r="AP437" s="754">
        <f>IF(U437="n/a","n/a",J437+U437)</f>
        <v>11.547308827957517</v>
      </c>
      <c r="AQ437" s="902">
        <f>IF(OR(AC437&lt;0.01,AF437="n/a"),"n/a",(I437/SQRT(22.5*AC437*(I437/AF437))-1)*100)</f>
        <v>166.27667365406026</v>
      </c>
      <c r="AR437" s="663">
        <f>INDEX(Historical!$C$7:$C$1279,MATCH(B437,Historical!$B$7:$B$1301,0))*IF(AH437="n/a",1.03,IF(AH437&lt;0,1.01,IF(AH437&gt;10,1.1,(1+AH437/100))))</f>
        <v>1.5958000000000001</v>
      </c>
      <c r="AS437" s="900">
        <f>IF($AI437="n/a",1.03*AR437,IF($AI437&lt;0,1.01*AR437,IF($AI437&gt;10,1.1*AR437,(1+$AI437/100)*AR437)))</f>
        <v>1.7553800000000002</v>
      </c>
      <c r="AT437" s="900">
        <f>IF($AK437="n/a",1.03*AS437,IF($AK437&lt;0,1.01*AS437,IF($AK437&gt;10,1.1*AS437,(1+$AK437/100)*AS437)))</f>
        <v>1.8905442600000002</v>
      </c>
      <c r="AU437" s="900">
        <f>IF($AK437="n/a",1.03*AT437,IF($AK437&lt;0,1.01*AT437,IF($AK437&gt;10,1.1*AT437,(1+$AK437/100)*AT437)))</f>
        <v>2.03611616802</v>
      </c>
      <c r="AV437" s="900">
        <f>IF($AK437="n/a",1.03*AU437,IF($AK437&lt;0,1.01*AU437,IF($AK437&gt;10,1.1*AU437,(1+$AK437/100)*AU437)))</f>
        <v>2.1928971129575396</v>
      </c>
      <c r="AW437" s="663">
        <f>SUM(AR437:AV437)</f>
        <v>9.4707375409775416</v>
      </c>
      <c r="AX437" s="761">
        <f>AW437/I437*100</f>
        <v>6.1730788299944876</v>
      </c>
      <c r="AY437" s="948">
        <v>0.84</v>
      </c>
      <c r="AZ437" s="886">
        <v>36.25</v>
      </c>
      <c r="BA437" s="886">
        <v>-10.9</v>
      </c>
      <c r="BB437" s="886">
        <v>4.53</v>
      </c>
      <c r="BC437" s="886">
        <v>6.63</v>
      </c>
      <c r="BE437" s="635">
        <v>2008</v>
      </c>
      <c r="BF437" s="912">
        <f>IF(BE437&gt;2008,0,IF(BE437&gt;2001,1,IF(BE437&gt;1990,2,IF(BE437&gt;1980,3,IF(BE437&gt;1973,4,IF(BE437&gt;1970,5,IF(BE437&gt;1960,6,IF(BE437&gt;1958,7,IF(BE437&gt;1953,8,9)))))))))</f>
        <v>1</v>
      </c>
      <c r="BG437" s="896">
        <v>1.5</v>
      </c>
    </row>
    <row r="438" spans="1:59" s="787" customFormat="1" ht="11.25" customHeight="1" x14ac:dyDescent="0.2">
      <c r="A438" s="658" t="s">
        <v>1478</v>
      </c>
      <c r="B438" s="795" t="s">
        <v>1479</v>
      </c>
      <c r="C438" s="946" t="s">
        <v>108</v>
      </c>
      <c r="D438" s="946" t="s">
        <v>4341</v>
      </c>
      <c r="E438" s="769">
        <v>11</v>
      </c>
      <c r="F438" s="1185">
        <v>310</v>
      </c>
      <c r="G438" s="1198" t="s">
        <v>106</v>
      </c>
      <c r="H438" s="1198" t="s">
        <v>106</v>
      </c>
      <c r="I438" s="770">
        <v>274.73</v>
      </c>
      <c r="J438" s="771">
        <f>(M438/I438)*100</f>
        <v>0.81534597604921188</v>
      </c>
      <c r="K438" s="772">
        <v>0.56000000000000005</v>
      </c>
      <c r="L438" s="773">
        <v>4</v>
      </c>
      <c r="M438" s="774">
        <f>K438*L438</f>
        <v>2.2400000000000002</v>
      </c>
      <c r="N438" s="775" t="s">
        <v>111</v>
      </c>
      <c r="O438" s="776">
        <v>0.5</v>
      </c>
      <c r="P438" s="777">
        <v>43885</v>
      </c>
      <c r="Q438" s="777">
        <v>43908</v>
      </c>
      <c r="R438" s="774">
        <f>(K438-O438)/O438*100</f>
        <v>12.000000000000011</v>
      </c>
      <c r="S438" s="714">
        <f>IF(INDEX(Historical!$D$7:$D$1277,MATCH(B438,Historical!$B$7:$B$1301,0))=0,"n/a",(INDEX(Historical!$C$7:$C$1279,MATCH(B438,Historical!$B$7:$B$1301,0))/INDEX(Historical!$D$7:$D$1277,MATCH(B438,Historical!$B$7:$B$1301,0))-1)*100)</f>
        <v>13.636363636363647</v>
      </c>
      <c r="T438" s="714">
        <f>IF(INDEX(Historical!$F$7:$F$1270,MATCH(B438,Historical!$B$7:$B$1301,0))=0,"n/a",((INDEX(Historical!$C$7:$C$1279,MATCH(B438,Historical!$B$7:$B$1301,0))/INDEX(Historical!$F$7:$F$1270,MATCH(B438,Historical!$B$7:$B$1301,0)))^(1/3)-1)*100)</f>
        <v>11.060352259318783</v>
      </c>
      <c r="U438" s="714">
        <f>IF(INDEX(Historical!$H$7:$H$1270,MATCH(B438,Historical!$B$7:$B$1301,0))=0,"n/a",((INDEX(Historical!$C$7:$C$1279,MATCH(B438,Historical!$B$7:$B$1301,0))/INDEX(Historical!$H$7:$H$1270,MATCH(B438,Historical!$B$7:$B$1301,0)))^(1/5)-1)*100)</f>
        <v>12.295510705682089</v>
      </c>
      <c r="V438" s="714">
        <f>IF(INDEX(Historical!$O$7:$O$1270,MATCH(B438,Historical!$B$7:$B$1301,0))=0,"n/a",((INDEX(Historical!$C$7:$C$1279,MATCH(B438,Historical!$B$7:$B$1301,0))/INDEX(Historical!$O$7:$O$1270,MATCH(B438,Historical!$B$7:$B$1301,0)))^(1/10)-1)*100)</f>
        <v>17.461894308801895</v>
      </c>
      <c r="W438" s="715">
        <f>IF(OR(U438&lt;=0,U438="n/a",V438&lt;=0,V438="n/a"),"n/a",U438/V438)</f>
        <v>0.70413384070732676</v>
      </c>
      <c r="X438" s="716">
        <f>IF(OR(AJ438&lt;=0,AJ438="n/a",U438&lt;=0,U438="n/a"),"n/a",U438/AJ438)</f>
        <v>1.2295510705682089</v>
      </c>
      <c r="Y438" s="778"/>
      <c r="Z438" s="771">
        <f>IF(OR(AC438&lt;0.01,AC438="n/a"),"n/a",M438/AC438*100)</f>
        <v>27.791563275434246</v>
      </c>
      <c r="AA438" s="779">
        <f>IF(OR(AC438&lt;0.01,AC438="n/a"),"n/a",I438/AC438)</f>
        <v>34.08560794044665</v>
      </c>
      <c r="AB438" s="773">
        <v>12</v>
      </c>
      <c r="AC438" s="780">
        <v>8.06</v>
      </c>
      <c r="AD438" s="780">
        <v>4.07</v>
      </c>
      <c r="AE438" s="780">
        <v>10.41</v>
      </c>
      <c r="AF438" s="780">
        <v>86.81</v>
      </c>
      <c r="AG438" s="1160">
        <v>304.5</v>
      </c>
      <c r="AH438" s="780">
        <v>15.4</v>
      </c>
      <c r="AI438" s="780">
        <v>12.809999999999999</v>
      </c>
      <c r="AJ438" s="780">
        <v>10</v>
      </c>
      <c r="AK438" s="780">
        <v>8.2000000000000011</v>
      </c>
      <c r="AL438" s="781">
        <v>51810</v>
      </c>
      <c r="AM438" s="1056">
        <v>0.3</v>
      </c>
      <c r="AN438" s="780">
        <v>11.66</v>
      </c>
      <c r="AO438" s="783">
        <f>IF(U438="n/a","n/a",IF(AA438&lt;0,"n/a",IF(AA438="n/a","n/a",J438+U438-AA438)))</f>
        <v>-20.974751258715351</v>
      </c>
      <c r="AP438" s="784">
        <f>IF(U438="n/a","n/a",J438+U438)</f>
        <v>13.110856681731301</v>
      </c>
      <c r="AQ438" s="785">
        <f>IF(OR(AC438&lt;0.01,AF438="n/a"),"n/a",(I438/SQRT(22.5*AC438*(I438/AF438))-1)*100)</f>
        <v>1046.7774414147914</v>
      </c>
      <c r="AR438" s="663">
        <f>INDEX(Historical!$C$7:$C$1279,MATCH(B438,Historical!$B$7:$B$1301,0))*IF(AH438="n/a",1.03,IF(AH438&lt;0,1.01,IF(AH438&gt;10,1.1,(1+AH438/100))))</f>
        <v>2.2000000000000002</v>
      </c>
      <c r="AS438" s="779">
        <f>IF($AI438="n/a",1.03*AR438,IF($AI438&lt;0,1.01*AR438,IF($AI438&gt;10,1.1*AR438,(1+$AI438/100)*AR438)))</f>
        <v>2.4200000000000004</v>
      </c>
      <c r="AT438" s="779">
        <f>IF($AK438="n/a",1.03*AS438,IF($AK438&lt;0,1.01*AS438,IF($AK438&gt;10,1.1*AS438,(1+$AK438/100)*AS438)))</f>
        <v>2.6184400000000005</v>
      </c>
      <c r="AU438" s="779">
        <f>IF($AK438="n/a",1.03*AT438,IF($AK438&lt;0,1.01*AT438,IF($AK438&gt;10,1.1*AT438,(1+$AK438/100)*AT438)))</f>
        <v>2.833152080000001</v>
      </c>
      <c r="AV438" s="779">
        <f>IF($AK438="n/a",1.03*AU438,IF($AK438&lt;0,1.01*AU438,IF($AK438&gt;10,1.1*AU438,(1+$AK438/100)*AU438)))</f>
        <v>3.0654705505600011</v>
      </c>
      <c r="AW438" s="771">
        <f>SUM(AR438:AV438)</f>
        <v>13.137062630560003</v>
      </c>
      <c r="AX438" s="786">
        <f>AW438/I438*100</f>
        <v>4.7818085504167733</v>
      </c>
      <c r="AY438" s="949">
        <v>1.19</v>
      </c>
      <c r="AZ438" s="782">
        <v>67.320000000000007</v>
      </c>
      <c r="BA438" s="782">
        <v>-4.3600000000000003</v>
      </c>
      <c r="BB438" s="782">
        <v>5.52</v>
      </c>
      <c r="BC438" s="782">
        <v>15.49</v>
      </c>
      <c r="BD438" s="922"/>
      <c r="BE438" s="635">
        <v>2010</v>
      </c>
      <c r="BF438" s="912">
        <f>IF(BE438&gt;2008,0,IF(BE438&gt;2001,1,IF(BE438&gt;1990,2,IF(BE438&gt;1980,3,IF(BE438&gt;1973,4,IF(BE438&gt;1970,5,IF(BE438&gt;1960,6,IF(BE438&gt;1958,7,IF(BE438&gt;1953,8,9)))))))))</f>
        <v>0</v>
      </c>
      <c r="BG438" s="838">
        <v>15.1</v>
      </c>
    </row>
    <row r="439" spans="1:59" ht="11.25" customHeight="1" x14ac:dyDescent="0.2">
      <c r="A439" s="885" t="s">
        <v>285</v>
      </c>
      <c r="B439" s="889" t="s">
        <v>286</v>
      </c>
      <c r="C439" s="946" t="s">
        <v>108</v>
      </c>
      <c r="D439" s="946" t="s">
        <v>118</v>
      </c>
      <c r="E439" s="746">
        <v>33</v>
      </c>
      <c r="F439" s="1185">
        <v>84</v>
      </c>
      <c r="G439" s="1185" t="s">
        <v>106</v>
      </c>
      <c r="H439" s="1185" t="s">
        <v>106</v>
      </c>
      <c r="I439" s="879">
        <v>40.75</v>
      </c>
      <c r="J439" s="663">
        <f>(M439/I439)*100</f>
        <v>6.1840490797546011</v>
      </c>
      <c r="K439" s="898">
        <v>0.63</v>
      </c>
      <c r="L439" s="901">
        <v>4</v>
      </c>
      <c r="M439" s="654">
        <f>K439*L439</f>
        <v>2.52</v>
      </c>
      <c r="N439" s="884" t="s">
        <v>287</v>
      </c>
      <c r="O439" s="748">
        <v>0.62749999999999995</v>
      </c>
      <c r="P439" s="875">
        <v>43810</v>
      </c>
      <c r="Q439" s="875">
        <v>43825</v>
      </c>
      <c r="R439" s="654">
        <f>(K439-O439)/O439*100</f>
        <v>0.39840637450200128</v>
      </c>
      <c r="S439" s="714">
        <f>IF(INDEX(Historical!$D$7:$D$1277,MATCH(B439,Historical!$B$7:$B$1301,0))=0,"n/a",(INDEX(Historical!$C$7:$C$1279,MATCH(B439,Historical!$B$7:$B$1301,0))/INDEX(Historical!$D$7:$D$1277,MATCH(B439,Historical!$B$7:$B$1301,0))-1)*100)</f>
        <v>0.39960039960040827</v>
      </c>
      <c r="T439" s="714">
        <f>IF(INDEX(Historical!$F$7:$F$1270,MATCH(B439,Historical!$B$7:$B$1301,0))=0,"n/a",((INDEX(Historical!$C$7:$C$1279,MATCH(B439,Historical!$B$7:$B$1301,0))/INDEX(Historical!$F$7:$F$1270,MATCH(B439,Historical!$B$7:$B$1301,0)))^(1/3)-1)*100)</f>
        <v>0.40120790759770042</v>
      </c>
      <c r="U439" s="714">
        <f>IF(INDEX(Historical!$H$7:$H$1270,MATCH(B439,Historical!$B$7:$B$1301,0))=0,"n/a",((INDEX(Historical!$C$7:$C$1279,MATCH(B439,Historical!$B$7:$B$1301,0))/INDEX(Historical!$H$7:$H$1270,MATCH(B439,Historical!$B$7:$B$1301,0)))^(1/5)-1)*100)</f>
        <v>0.40283278526862532</v>
      </c>
      <c r="V439" s="714">
        <f>IF(INDEX(Historical!$O$7:$O$1270,MATCH(B439,Historical!$B$7:$B$1301,0))=0,"n/a",((INDEX(Historical!$C$7:$C$1279,MATCH(B439,Historical!$B$7:$B$1301,0))/INDEX(Historical!$O$7:$O$1270,MATCH(B439,Historical!$B$7:$B$1301,0)))^(1/10)-1)*100)</f>
        <v>0.75695055325406546</v>
      </c>
      <c r="W439" s="715">
        <f>IF(OR(U439&lt;=0,U439="n/a",V439&lt;=0,V439="n/a"),"n/a",U439/V439)</f>
        <v>0.53217846732112384</v>
      </c>
      <c r="X439" s="716">
        <f>IF(OR(AJ439&lt;=0,AJ439="n/a",U439&lt;=0,U439="n/a"),"n/a",U439/AJ439)</f>
        <v>3.2750632948668722E-2</v>
      </c>
      <c r="Y439" s="889"/>
      <c r="Z439" s="663">
        <f>IF(OR(AC439&lt;0.01,AC439="n/a"),"n/a",M439/AC439*100)</f>
        <v>311.11111111111109</v>
      </c>
      <c r="AA439" s="900">
        <f>IF(OR(AC439&lt;0.01,AC439="n/a"),"n/a",I439/AC439)</f>
        <v>50.308641975308639</v>
      </c>
      <c r="AB439" s="901">
        <v>12</v>
      </c>
      <c r="AC439" s="879">
        <v>0.81</v>
      </c>
      <c r="AD439" s="879">
        <v>1.29</v>
      </c>
      <c r="AE439" s="879">
        <v>0.61</v>
      </c>
      <c r="AF439" s="879">
        <v>1.36</v>
      </c>
      <c r="AG439" s="879">
        <v>2.6</v>
      </c>
      <c r="AH439" s="879">
        <v>9.6</v>
      </c>
      <c r="AI439" s="879">
        <v>21.05</v>
      </c>
      <c r="AJ439" s="879">
        <v>12.3</v>
      </c>
      <c r="AK439" s="879">
        <v>37.9</v>
      </c>
      <c r="AL439" s="892">
        <v>2250</v>
      </c>
      <c r="AM439" s="886">
        <v>35.5</v>
      </c>
      <c r="AN439" s="879">
        <v>0.23</v>
      </c>
      <c r="AO439" s="753">
        <f>IF(U439="n/a","n/a",IF(AA439&lt;0,"n/a",IF(AA439="n/a","n/a",J439+U439-AA439)))</f>
        <v>-43.721760110285416</v>
      </c>
      <c r="AP439" s="754">
        <f>IF(U439="n/a","n/a",J439+U439)</f>
        <v>6.5868818650232264</v>
      </c>
      <c r="AQ439" s="902">
        <f>IF(OR(AC439&lt;0.01,AF439="n/a"),"n/a",(I439/SQRT(22.5*AC439*(I439/AF439))-1)*100)</f>
        <v>74.381131862136641</v>
      </c>
      <c r="AR439" s="663">
        <f>INDEX(Historical!$C$7:$C$1279,MATCH(B439,Historical!$B$7:$B$1301,0))*IF(AH439="n/a",1.03,IF(AH439&lt;0,1.01,IF(AH439&gt;10,1.1,(1+AH439/100))))</f>
        <v>2.7537000000000003</v>
      </c>
      <c r="AS439" s="900">
        <f>IF($AI439="n/a",1.03*AR439,IF($AI439&lt;0,1.01*AR439,IF($AI439&gt;10,1.1*AR439,(1+$AI439/100)*AR439)))</f>
        <v>3.0290700000000004</v>
      </c>
      <c r="AT439" s="900">
        <f>IF($AK439="n/a",1.03*AS439,IF($AK439&lt;0,1.01*AS439,IF($AK439&gt;10,1.1*AS439,(1+$AK439/100)*AS439)))</f>
        <v>3.3319770000000006</v>
      </c>
      <c r="AU439" s="900">
        <f>IF($AK439="n/a",1.03*AT439,IF($AK439&lt;0,1.01*AT439,IF($AK439&gt;10,1.1*AT439,(1+$AK439/100)*AT439)))</f>
        <v>3.665174700000001</v>
      </c>
      <c r="AV439" s="900">
        <f>IF($AK439="n/a",1.03*AU439,IF($AK439&lt;0,1.01*AU439,IF($AK439&gt;10,1.1*AU439,(1+$AK439/100)*AU439)))</f>
        <v>4.0316921700000012</v>
      </c>
      <c r="AW439" s="663">
        <f>SUM(AR439:AV439)</f>
        <v>16.811613870000002</v>
      </c>
      <c r="AX439" s="761">
        <f>AW439/I439*100</f>
        <v>41.255494159509212</v>
      </c>
      <c r="AY439" s="948">
        <v>0.37</v>
      </c>
      <c r="AZ439" s="886">
        <v>21.82</v>
      </c>
      <c r="BA439" s="886">
        <v>-37.519999999999996</v>
      </c>
      <c r="BB439" s="886">
        <v>1.48</v>
      </c>
      <c r="BC439" s="886">
        <v>-11.41</v>
      </c>
      <c r="BE439" s="635">
        <v>1988</v>
      </c>
      <c r="BF439" s="912">
        <f>IF(BE439&gt;2008,0,IF(BE439&gt;2001,1,IF(BE439&gt;1990,2,IF(BE439&gt;1980,3,IF(BE439&gt;1973,4,IF(BE439&gt;1970,5,IF(BE439&gt;1960,6,IF(BE439&gt;1958,7,IF(BE439&gt;1953,8,9)))))))))</f>
        <v>3</v>
      </c>
      <c r="BG439" s="896">
        <v>0.8</v>
      </c>
    </row>
    <row r="440" spans="1:59" ht="11.25" customHeight="1" x14ac:dyDescent="0.2">
      <c r="A440" s="717" t="s">
        <v>3867</v>
      </c>
      <c r="B440" s="799" t="s">
        <v>3868</v>
      </c>
      <c r="C440" s="946" t="s">
        <v>128</v>
      </c>
      <c r="D440" s="946" t="s">
        <v>4333</v>
      </c>
      <c r="E440" s="746">
        <v>8</v>
      </c>
      <c r="F440" s="1185">
        <v>528</v>
      </c>
      <c r="G440" s="1197" t="s">
        <v>106</v>
      </c>
      <c r="H440" s="1197" t="s">
        <v>106</v>
      </c>
      <c r="I440" s="897">
        <v>51.13</v>
      </c>
      <c r="J440" s="663">
        <f>(M440/I440)*100</f>
        <v>2.2296107960101699</v>
      </c>
      <c r="K440" s="877">
        <v>0.28499999999999998</v>
      </c>
      <c r="L440" s="1199">
        <v>4</v>
      </c>
      <c r="M440" s="654">
        <f>K440*L440</f>
        <v>1.1399999999999999</v>
      </c>
      <c r="N440" s="1199" t="s">
        <v>127</v>
      </c>
      <c r="O440" s="615">
        <v>0.26</v>
      </c>
      <c r="P440" s="644">
        <v>43735</v>
      </c>
      <c r="Q440" s="644">
        <v>43752</v>
      </c>
      <c r="R440" s="654">
        <f>(K440-O440)/O440*100</f>
        <v>9.6153846153846025</v>
      </c>
      <c r="S440" s="714">
        <f>IF(INDEX(Historical!$D$7:$D$1277,MATCH(B440,Historical!$B$7:$B$1301,0))=0,"n/a",(INDEX(Historical!$C$7:$C$1279,MATCH(B440,Historical!$B$7:$B$1301,0))/INDEX(Historical!$D$7:$D$1277,MATCH(B440,Historical!$B$7:$B$1301,0))-1)*100)</f>
        <v>15.760869565217384</v>
      </c>
      <c r="T440" s="714">
        <f>IF(INDEX(Historical!$F$7:$F$1270,MATCH(B440,Historical!$B$7:$B$1301,0))=0,"n/a",((INDEX(Historical!$C$7:$C$1279,MATCH(B440,Historical!$B$7:$B$1301,0))/INDEX(Historical!$F$7:$F$1270,MATCH(B440,Historical!$B$7:$B$1301,0)))^(1/3)-1)*100)</f>
        <v>13.938991329382011</v>
      </c>
      <c r="U440" s="714">
        <f>IF(INDEX(Historical!$H$7:$H$1270,MATCH(B440,Historical!$B$7:$B$1301,0))=0,"n/a",((INDEX(Historical!$C$7:$C$1279,MATCH(B440,Historical!$B$7:$B$1301,0))/INDEX(Historical!$H$7:$H$1270,MATCH(B440,Historical!$B$7:$B$1301,0)))^(1/5)-1)*100)</f>
        <v>12.923498036123981</v>
      </c>
      <c r="V440" s="714" t="str">
        <f>IF(INDEX(Historical!$O$7:$O$1270,MATCH(B440,Historical!$B$7:$B$1301,0))=0,"n/a",((INDEX(Historical!$C$7:$C$1279,MATCH(B440,Historical!$B$7:$B$1301,0))/INDEX(Historical!$O$7:$O$1270,MATCH(B440,Historical!$B$7:$B$1301,0)))^(1/10)-1)*100)</f>
        <v>n/a</v>
      </c>
      <c r="W440" s="715" t="str">
        <f>IF(OR(U440&lt;=0,U440="n/a",V440&lt;=0,V440="n/a"),"n/a",U440/V440)</f>
        <v>n/a</v>
      </c>
      <c r="X440" s="716">
        <f>IF(OR(AJ440&lt;=0,AJ440="n/a",U440&lt;=0,U440="n/a"),"n/a",U440/AJ440)</f>
        <v>0.82315274115439374</v>
      </c>
      <c r="Y440" s="664"/>
      <c r="Z440" s="663">
        <f>IF(OR(AC440&lt;0.01,AC440="n/a"),"n/a",M440/AC440*100)</f>
        <v>44.531249999999993</v>
      </c>
      <c r="AA440" s="900">
        <f>IF(OR(AC440&lt;0.01,AC440="n/a"),"n/a",I440/AC440)</f>
        <v>19.97265625</v>
      </c>
      <c r="AB440" s="901">
        <v>12</v>
      </c>
      <c r="AC440" s="896">
        <v>2.56</v>
      </c>
      <c r="AD440" s="896">
        <v>3.39</v>
      </c>
      <c r="AE440" s="879">
        <v>2.81</v>
      </c>
      <c r="AF440" s="879">
        <v>2.83</v>
      </c>
      <c r="AG440" s="879">
        <v>14.000000000000002</v>
      </c>
      <c r="AH440" s="879">
        <v>16.2</v>
      </c>
      <c r="AI440" s="879">
        <v>7.9600000000000009</v>
      </c>
      <c r="AJ440" s="694">
        <v>15.7</v>
      </c>
      <c r="AK440" s="694">
        <v>5.83</v>
      </c>
      <c r="AL440" s="896">
        <v>73280</v>
      </c>
      <c r="AM440" s="896">
        <v>0.1</v>
      </c>
      <c r="AN440" s="896">
        <v>0.77</v>
      </c>
      <c r="AO440" s="753">
        <f>IF(U440="n/a","n/a",IF(AA440&lt;0,"n/a",IF(AA440="n/a","n/a",J440+U440-AA440)))</f>
        <v>-4.8195474178658486</v>
      </c>
      <c r="AP440" s="754">
        <f>IF(U440="n/a","n/a",J440+U440)</f>
        <v>15.153108832134151</v>
      </c>
      <c r="AQ440" s="902">
        <f>IF(OR(AC440&lt;0.01,AF440="n/a"),"n/a",(I440/SQRT(22.5*AC440*(I440/AF440))-1)*100)</f>
        <v>58.496571554227764</v>
      </c>
      <c r="AR440" s="663">
        <f>INDEX(Historical!$C$7:$C$1279,MATCH(B440,Historical!$B$7:$B$1301,0))*IF(AH440="n/a",1.03,IF(AH440&lt;0,1.01,IF(AH440&gt;10,1.1,(1+AH440/100))))</f>
        <v>1.1715</v>
      </c>
      <c r="AS440" s="900">
        <f>IF($AI440="n/a",1.03*AR440,IF($AI440&lt;0,1.01*AR440,IF($AI440&gt;10,1.1*AR440,(1+$AI440/100)*AR440)))</f>
        <v>1.2647514000000002</v>
      </c>
      <c r="AT440" s="900">
        <f>IF($AK440="n/a",1.03*AS440,IF($AK440&lt;0,1.01*AS440,IF($AK440&gt;10,1.1*AS440,(1+$AK440/100)*AS440)))</f>
        <v>1.3384864066200002</v>
      </c>
      <c r="AU440" s="900">
        <f>IF($AK440="n/a",1.03*AT440,IF($AK440&lt;0,1.01*AT440,IF($AK440&gt;10,1.1*AT440,(1+$AK440/100)*AT440)))</f>
        <v>1.4165201641259462</v>
      </c>
      <c r="AV440" s="900">
        <f>IF($AK440="n/a",1.03*AU440,IF($AK440&lt;0,1.01*AU440,IF($AK440&gt;10,1.1*AU440,(1+$AK440/100)*AU440)))</f>
        <v>1.4991032896944889</v>
      </c>
      <c r="AW440" s="663">
        <f>SUM(AR440:AV440)</f>
        <v>6.6903612604404348</v>
      </c>
      <c r="AX440" s="761">
        <f>AW440/I440*100</f>
        <v>13.085001487268599</v>
      </c>
      <c r="AY440" s="742">
        <v>0.62</v>
      </c>
      <c r="AZ440" s="879">
        <v>24.13</v>
      </c>
      <c r="BA440" s="879">
        <v>-14.729999999999999</v>
      </c>
      <c r="BB440" s="879">
        <v>-0.13999999999999999</v>
      </c>
      <c r="BC440" s="879">
        <v>-3.7600000000000002</v>
      </c>
      <c r="BE440" s="635">
        <v>2012</v>
      </c>
      <c r="BF440" s="912">
        <f>IF(BE440&gt;2008,0,IF(BE440&gt;2001,1,IF(BE440&gt;1990,2,IF(BE440&gt;1980,3,IF(BE440&gt;1973,4,IF(BE440&gt;1970,5,IF(BE440&gt;1960,6,IF(BE440&gt;1958,7,IF(BE440&gt;1953,8,9)))))))))</f>
        <v>0</v>
      </c>
      <c r="BG440" s="896">
        <v>5.8000000000000007</v>
      </c>
    </row>
    <row r="441" spans="1:59" ht="11.25" customHeight="1" x14ac:dyDescent="0.2">
      <c r="A441" s="885" t="s">
        <v>281</v>
      </c>
      <c r="B441" s="889" t="s">
        <v>282</v>
      </c>
      <c r="C441" s="946" t="s">
        <v>153</v>
      </c>
      <c r="D441" s="946" t="s">
        <v>4330</v>
      </c>
      <c r="E441" s="746">
        <v>43</v>
      </c>
      <c r="F441" s="1185">
        <v>61</v>
      </c>
      <c r="G441" s="1185" t="s">
        <v>115</v>
      </c>
      <c r="H441" s="1185" t="s">
        <v>115</v>
      </c>
      <c r="I441" s="879">
        <v>91.7</v>
      </c>
      <c r="J441" s="663">
        <f>(M441/I441)*100</f>
        <v>2.5299890948745904</v>
      </c>
      <c r="K441" s="891">
        <v>0.57999999999999996</v>
      </c>
      <c r="L441" s="901">
        <v>4</v>
      </c>
      <c r="M441" s="654">
        <f>K441*L441</f>
        <v>2.3199999999999998</v>
      </c>
      <c r="N441" s="884" t="s">
        <v>283</v>
      </c>
      <c r="O441" s="747">
        <v>0.54</v>
      </c>
      <c r="P441" s="875">
        <v>44007</v>
      </c>
      <c r="Q441" s="875">
        <v>44029</v>
      </c>
      <c r="R441" s="654">
        <f>(K441-O441)/O441*100</f>
        <v>7.4074074074073932</v>
      </c>
      <c r="S441" s="714">
        <f>IF(INDEX(Historical!$D$7:$D$1277,MATCH(B441,Historical!$B$7:$B$1301,0))=0,"n/a",(INDEX(Historical!$C$7:$C$1279,MATCH(B441,Historical!$B$7:$B$1301,0))/INDEX(Historical!$D$7:$D$1277,MATCH(B441,Historical!$B$7:$B$1301,0))-1)*100)</f>
        <v>8.3333333333333481</v>
      </c>
      <c r="T441" s="714">
        <f>IF(INDEX(Historical!$F$7:$F$1270,MATCH(B441,Historical!$B$7:$B$1301,0))=0,"n/a",((INDEX(Historical!$C$7:$C$1279,MATCH(B441,Historical!$B$7:$B$1301,0))/INDEX(Historical!$F$7:$F$1270,MATCH(B441,Historical!$B$7:$B$1301,0)))^(1/3)-1)*100)</f>
        <v>8.6882943668610721</v>
      </c>
      <c r="U441" s="714">
        <f>IF(INDEX(Historical!$H$7:$H$1270,MATCH(B441,Historical!$B$7:$B$1301,0))=0,"n/a",((INDEX(Historical!$C$7:$C$1279,MATCH(B441,Historical!$B$7:$B$1301,0))/INDEX(Historical!$H$7:$H$1270,MATCH(B441,Historical!$B$7:$B$1301,0)))^(1/5)-1)*100)</f>
        <v>12.195514544619957</v>
      </c>
      <c r="V441" s="714">
        <f>IF(INDEX(Historical!$O$7:$O$1270,MATCH(B441,Historical!$B$7:$B$1301,0))=0,"n/a",((INDEX(Historical!$C$7:$C$1279,MATCH(B441,Historical!$B$7:$B$1301,0))/INDEX(Historical!$O$7:$O$1270,MATCH(B441,Historical!$B$7:$B$1301,0)))^(1/10)-1)*100)</f>
        <v>10.234964816349468</v>
      </c>
      <c r="W441" s="715">
        <f>IF(OR(U441&lt;=0,U441="n/a",V441&lt;=0,V441="n/a"),"n/a",U441/V441)</f>
        <v>1.1915541248504031</v>
      </c>
      <c r="X441" s="716">
        <f>IF(OR(AJ441&lt;=0,AJ441="n/a",U441&lt;=0,U441="n/a"),"n/a",U441/AJ441)</f>
        <v>4.8782058178479826</v>
      </c>
      <c r="Y441" s="675" t="s">
        <v>284</v>
      </c>
      <c r="Z441" s="663">
        <f>IF(OR(AC441&lt;0.01,AC441="n/a"),"n/a",M441/AC441*100)</f>
        <v>65.909090909090907</v>
      </c>
      <c r="AA441" s="900">
        <f>IF(OR(AC441&lt;0.01,AC441="n/a"),"n/a",I441/AC441)</f>
        <v>26.051136363636363</v>
      </c>
      <c r="AB441" s="901">
        <v>4</v>
      </c>
      <c r="AC441" s="879">
        <v>3.52</v>
      </c>
      <c r="AD441" s="879">
        <v>2.67</v>
      </c>
      <c r="AE441" s="879">
        <v>4.1900000000000004</v>
      </c>
      <c r="AF441" s="879">
        <v>2.34</v>
      </c>
      <c r="AG441" s="879">
        <v>9.1999999999999993</v>
      </c>
      <c r="AH441" s="879">
        <v>-13.100000000000001</v>
      </c>
      <c r="AI441" s="879">
        <v>54.169999999999995</v>
      </c>
      <c r="AJ441" s="879">
        <v>2.5</v>
      </c>
      <c r="AK441" s="879">
        <v>9.6199999999999992</v>
      </c>
      <c r="AL441" s="892">
        <v>121190</v>
      </c>
      <c r="AM441" s="886">
        <v>0.1</v>
      </c>
      <c r="AN441" s="879">
        <v>0.49</v>
      </c>
      <c r="AO441" s="753">
        <f>IF(U441="n/a","n/a",IF(AA441&lt;0,"n/a",IF(AA441="n/a","n/a",J441+U441-AA441)))</f>
        <v>-11.325632724141816</v>
      </c>
      <c r="AP441" s="754">
        <f>IF(U441="n/a","n/a",J441+U441)</f>
        <v>14.725503639494548</v>
      </c>
      <c r="AQ441" s="902">
        <f>IF(OR(AC441&lt;0.01,AF441="n/a"),"n/a",(I441/SQRT(22.5*AC441*(I441/AF441))-1)*100)</f>
        <v>64.600066276359129</v>
      </c>
      <c r="AR441" s="663">
        <f>INDEX(Historical!$C$7:$C$1279,MATCH(B441,Historical!$B$7:$B$1301,0))*IF(AH441="n/a",1.03,IF(AH441&lt;0,1.01,IF(AH441&gt;10,1.1,(1+AH441/100))))</f>
        <v>2.1008</v>
      </c>
      <c r="AS441" s="900">
        <f>IF($AI441="n/a",1.03*AR441,IF($AI441&lt;0,1.01*AR441,IF($AI441&gt;10,1.1*AR441,(1+$AI441/100)*AR441)))</f>
        <v>2.31088</v>
      </c>
      <c r="AT441" s="900">
        <f>IF($AK441="n/a",1.03*AS441,IF($AK441&lt;0,1.01*AS441,IF($AK441&gt;10,1.1*AS441,(1+$AK441/100)*AS441)))</f>
        <v>2.5331866560000003</v>
      </c>
      <c r="AU441" s="900">
        <f>IF($AK441="n/a",1.03*AT441,IF($AK441&lt;0,1.01*AT441,IF($AK441&gt;10,1.1*AT441,(1+$AK441/100)*AT441)))</f>
        <v>2.7768792123072004</v>
      </c>
      <c r="AV441" s="900">
        <f>IF($AK441="n/a",1.03*AU441,IF($AK441&lt;0,1.01*AU441,IF($AK441&gt;10,1.1*AU441,(1+$AK441/100)*AU441)))</f>
        <v>3.044014992531153</v>
      </c>
      <c r="AW441" s="663">
        <f>SUM(AR441:AV441)</f>
        <v>12.765760860838354</v>
      </c>
      <c r="AX441" s="761">
        <f>AW441/I441*100</f>
        <v>13.921222312800822</v>
      </c>
      <c r="AY441" s="948">
        <v>0.68</v>
      </c>
      <c r="AZ441" s="886">
        <v>27.13</v>
      </c>
      <c r="BA441" s="886">
        <v>-24.93</v>
      </c>
      <c r="BB441" s="886">
        <v>-4.62</v>
      </c>
      <c r="BC441" s="886">
        <v>-12.17</v>
      </c>
      <c r="BE441" s="635">
        <v>1978</v>
      </c>
      <c r="BF441" s="912">
        <f>IF(BE441&gt;2008,0,IF(BE441&gt;2001,1,IF(BE441&gt;1990,2,IF(BE441&gt;1980,3,IF(BE441&gt;1973,4,IF(BE441&gt;1970,5,IF(BE441&gt;1960,6,IF(BE441&gt;1958,7,IF(BE441&gt;1953,8,9)))))))))</f>
        <v>4</v>
      </c>
      <c r="BG441" s="896">
        <v>5.0999999999999996</v>
      </c>
    </row>
    <row r="442" spans="1:59" ht="11.25" customHeight="1" x14ac:dyDescent="0.2">
      <c r="A442" s="885" t="s">
        <v>279</v>
      </c>
      <c r="B442" s="889" t="s">
        <v>280</v>
      </c>
      <c r="C442" s="946" t="s">
        <v>131</v>
      </c>
      <c r="D442" s="946" t="s">
        <v>4334</v>
      </c>
      <c r="E442" s="746">
        <v>28</v>
      </c>
      <c r="F442" s="1185">
        <v>98</v>
      </c>
      <c r="G442" s="1185" t="s">
        <v>37</v>
      </c>
      <c r="H442" s="1185" t="s">
        <v>37</v>
      </c>
      <c r="I442" s="879">
        <v>22.18</v>
      </c>
      <c r="J442" s="663">
        <f>(M442/I442)*100</f>
        <v>3.7421100090171326</v>
      </c>
      <c r="K442" s="898">
        <v>0.20749999999999999</v>
      </c>
      <c r="L442" s="901">
        <v>4</v>
      </c>
      <c r="M442" s="654">
        <f>K442*L442</f>
        <v>0.83</v>
      </c>
      <c r="N442" s="884" t="s">
        <v>145</v>
      </c>
      <c r="O442" s="748">
        <v>0.20250000000000001</v>
      </c>
      <c r="P442" s="875">
        <v>43809</v>
      </c>
      <c r="Q442" s="875">
        <v>43830</v>
      </c>
      <c r="R442" s="654">
        <f>(K442-O442)/O442*100</f>
        <v>2.4691358024691241</v>
      </c>
      <c r="S442" s="714">
        <f>IF(INDEX(Historical!$D$7:$D$1277,MATCH(B442,Historical!$B$7:$B$1301,0))=0,"n/a",(INDEX(Historical!$C$7:$C$1279,MATCH(B442,Historical!$B$7:$B$1301,0))/INDEX(Historical!$D$7:$D$1277,MATCH(B442,Historical!$B$7:$B$1301,0))-1)*100)</f>
        <v>3.1645569620253111</v>
      </c>
      <c r="T442" s="714">
        <f>IF(INDEX(Historical!$F$7:$F$1270,MATCH(B442,Historical!$B$7:$B$1301,0))=0,"n/a",((INDEX(Historical!$C$7:$C$1279,MATCH(B442,Historical!$B$7:$B$1301,0))/INDEX(Historical!$F$7:$F$1270,MATCH(B442,Historical!$B$7:$B$1301,0)))^(1/3)-1)*100)</f>
        <v>2.8092320468116938</v>
      </c>
      <c r="U442" s="714">
        <f>IF(INDEX(Historical!$H$7:$H$1270,MATCH(B442,Historical!$B$7:$B$1301,0))=0,"n/a",((INDEX(Historical!$C$7:$C$1279,MATCH(B442,Historical!$B$7:$B$1301,0))/INDEX(Historical!$H$7:$H$1270,MATCH(B442,Historical!$B$7:$B$1301,0)))^(1/5)-1)*100)</f>
        <v>2.79686070125027</v>
      </c>
      <c r="V442" s="714">
        <f>IF(INDEX(Historical!$O$7:$O$1270,MATCH(B442,Historical!$B$7:$B$1301,0))=0,"n/a",((INDEX(Historical!$C$7:$C$1279,MATCH(B442,Historical!$B$7:$B$1301,0))/INDEX(Historical!$O$7:$O$1270,MATCH(B442,Historical!$B$7:$B$1301,0)))^(1/10)-1)*100)</f>
        <v>2.7724220986734105</v>
      </c>
      <c r="W442" s="715">
        <f>IF(OR(U442&lt;=0,U442="n/a",V442&lt;=0,V442="n/a"),"n/a",U442/V442)</f>
        <v>1.0088148924323439</v>
      </c>
      <c r="X442" s="716">
        <f>IF(OR(AJ442&lt;=0,AJ442="n/a",U442&lt;=0,U442="n/a"),"n/a",U442/AJ442)</f>
        <v>0.23307172510418916</v>
      </c>
      <c r="Y442" s="671"/>
      <c r="Z442" s="663">
        <f>IF(OR(AC442&lt;0.01,AC442="n/a"),"n/a",M442/AC442*100)</f>
        <v>51.874999999999993</v>
      </c>
      <c r="AA442" s="900">
        <f>IF(OR(AC442&lt;0.01,AC442="n/a"),"n/a",I442/AC442)</f>
        <v>13.862499999999999</v>
      </c>
      <c r="AB442" s="901">
        <v>12</v>
      </c>
      <c r="AC442" s="879">
        <v>1.6</v>
      </c>
      <c r="AD442" s="879">
        <v>1.68</v>
      </c>
      <c r="AE442" s="879">
        <v>0.83</v>
      </c>
      <c r="AF442" s="879">
        <v>1.56</v>
      </c>
      <c r="AG442" s="879">
        <v>11.5</v>
      </c>
      <c r="AH442" s="881">
        <v>25.7</v>
      </c>
      <c r="AI442" s="881">
        <v>9.629999999999999</v>
      </c>
      <c r="AJ442" s="879">
        <v>12</v>
      </c>
      <c r="AK442" s="879">
        <v>8.2000000000000011</v>
      </c>
      <c r="AL442" s="892">
        <v>4500</v>
      </c>
      <c r="AM442" s="886">
        <v>0.3</v>
      </c>
      <c r="AN442" s="879">
        <v>0.87</v>
      </c>
      <c r="AO442" s="753">
        <f>IF(U442="n/a","n/a",IF(AA442&lt;0,"n/a",IF(AA442="n/a","n/a",J442+U442-AA442)))</f>
        <v>-7.3235292897325959</v>
      </c>
      <c r="AP442" s="754">
        <f>IF(U442="n/a","n/a",J442+U442)</f>
        <v>6.5389707102674031</v>
      </c>
      <c r="AQ442" s="902">
        <f>IF(OR(AC442&lt;0.01,AF442="n/a"),"n/a",(I442/SQRT(22.5*AC442*(I442/AF442))-1)*100)</f>
        <v>-1.9625921735313745</v>
      </c>
      <c r="AR442" s="663">
        <f>INDEX(Historical!$C$7:$C$1279,MATCH(B442,Historical!$B$7:$B$1301,0))*IF(AH442="n/a",1.03,IF(AH442&lt;0,1.01,IF(AH442&gt;10,1.1,(1+AH442/100))))</f>
        <v>0.89649999999999996</v>
      </c>
      <c r="AS442" s="900">
        <f>IF($AI442="n/a",1.03*AR442,IF($AI442&lt;0,1.01*AR442,IF($AI442&gt;10,1.1*AR442,(1+$AI442/100)*AR442)))</f>
        <v>0.98283295000000004</v>
      </c>
      <c r="AT442" s="900">
        <f>IF($AK442="n/a",1.03*AS442,IF($AK442&lt;0,1.01*AS442,IF($AK442&gt;10,1.1*AS442,(1+$AK442/100)*AS442)))</f>
        <v>1.0634252519</v>
      </c>
      <c r="AU442" s="900">
        <f>IF($AK442="n/a",1.03*AT442,IF($AK442&lt;0,1.01*AT442,IF($AK442&gt;10,1.1*AT442,(1+$AK442/100)*AT442)))</f>
        <v>1.1506261225558001</v>
      </c>
      <c r="AV442" s="900">
        <f>IF($AK442="n/a",1.03*AU442,IF($AK442&lt;0,1.01*AU442,IF($AK442&gt;10,1.1*AU442,(1+$AK442/100)*AU442)))</f>
        <v>1.2449774646053757</v>
      </c>
      <c r="AW442" s="663">
        <f>SUM(AR442:AV442)</f>
        <v>5.3383617890611763</v>
      </c>
      <c r="AX442" s="761">
        <f>AW442/I442*100</f>
        <v>24.068357930843899</v>
      </c>
      <c r="AY442" s="948">
        <v>0.79</v>
      </c>
      <c r="AZ442" s="886">
        <v>47.870000000000005</v>
      </c>
      <c r="BA442" s="886">
        <v>-31.16</v>
      </c>
      <c r="BB442" s="886">
        <v>2.17</v>
      </c>
      <c r="BC442" s="886">
        <v>-15.459999999999999</v>
      </c>
      <c r="BE442" s="635">
        <v>1992</v>
      </c>
      <c r="BF442" s="912">
        <f>IF(BE442&gt;2008,0,IF(BE442&gt;2001,1,IF(BE442&gt;1990,2,IF(BE442&gt;1980,3,IF(BE442&gt;1973,4,IF(BE442&gt;1970,5,IF(BE442&gt;1960,6,IF(BE442&gt;1958,7,IF(BE442&gt;1953,8,9)))))))))</f>
        <v>2</v>
      </c>
      <c r="BG442" s="896">
        <v>4.1000000000000005</v>
      </c>
    </row>
    <row r="443" spans="1:59" ht="11.25" customHeight="1" x14ac:dyDescent="0.2">
      <c r="A443" s="895" t="s">
        <v>4570</v>
      </c>
      <c r="B443" s="889" t="s">
        <v>4533</v>
      </c>
      <c r="C443" s="946" t="s">
        <v>128</v>
      </c>
      <c r="D443" s="946" t="s">
        <v>191</v>
      </c>
      <c r="E443" s="746">
        <v>5</v>
      </c>
      <c r="F443" s="1185">
        <v>759</v>
      </c>
      <c r="G443" s="1197" t="s">
        <v>106</v>
      </c>
      <c r="H443" s="1197" t="s">
        <v>106</v>
      </c>
      <c r="I443" s="888">
        <v>138.77000000000001</v>
      </c>
      <c r="J443" s="663">
        <f>(M443/I443)*100</f>
        <v>3.2571881530590181</v>
      </c>
      <c r="K443" s="891">
        <v>1.1299999999999999</v>
      </c>
      <c r="L443" s="901">
        <v>4</v>
      </c>
      <c r="M443" s="654">
        <f>K443*L443</f>
        <v>4.5199999999999996</v>
      </c>
      <c r="N443" s="884" t="s">
        <v>4548</v>
      </c>
      <c r="O443" s="747">
        <v>0.75</v>
      </c>
      <c r="P443" s="875" t="s">
        <v>4544</v>
      </c>
      <c r="Q443" s="875" t="s">
        <v>4545</v>
      </c>
      <c r="R443" s="654">
        <f>(K443-O443)/O443*100</f>
        <v>50.66666666666665</v>
      </c>
      <c r="S443" s="714">
        <f>IF(INDEX(Historical!$D$7:$D$1277,MATCH(B443,Historical!$B$7:$B$1301,0))=0,"n/a",(INDEX(Historical!$C$7:$C$1279,MATCH(B443,Historical!$B$7:$B$1301,0))/INDEX(Historical!$D$7:$D$1277,MATCH(B443,Historical!$B$7:$B$1301,0))-1)*100)</f>
        <v>56.25</v>
      </c>
      <c r="T443" s="714">
        <f>IF(INDEX(Historical!$F$7:$F$1270,MATCH(B443,Historical!$B$7:$B$1301,0))=0,"n/a",((INDEX(Historical!$C$7:$C$1279,MATCH(B443,Historical!$B$7:$B$1301,0))/INDEX(Historical!$F$7:$F$1270,MATCH(B443,Historical!$B$7:$B$1301,0)))^(1/3)-1)*100)</f>
        <v>44.224957030740832</v>
      </c>
      <c r="U443" s="714" t="str">
        <f>IF(INDEX(Historical!$H$7:$H$1270,MATCH(B443,Historical!$B$7:$B$1301,0))=0,"n/a",((INDEX(Historical!$C$7:$C$1279,MATCH(B443,Historical!$B$7:$B$1301,0))/INDEX(Historical!$H$7:$H$1270,MATCH(B443,Historical!$B$7:$B$1301,0)))^(1/5)-1)*100)</f>
        <v>n/a</v>
      </c>
      <c r="V443" s="714" t="str">
        <f>IF(INDEX(Historical!$O$7:$O$1270,MATCH(B443,Historical!$B$7:$B$1301,0))=0,"n/a",((INDEX(Historical!$C$7:$C$1279,MATCH(B443,Historical!$B$7:$B$1301,0))/INDEX(Historical!$O$7:$O$1270,MATCH(B443,Historical!$B$7:$B$1301,0)))^(1/10)-1)*100)</f>
        <v>n/a</v>
      </c>
      <c r="W443" s="715" t="str">
        <f>IF(OR(U443&lt;=0,U443="n/a",V443&lt;=0,V443="n/a"),"n/a",U443/V443)</f>
        <v>n/a</v>
      </c>
      <c r="X443" s="716" t="str">
        <f>IF(OR(AJ443&lt;=0,AJ443="n/a",U443&lt;=0,U443="n/a"),"n/a",U443/AJ443)</f>
        <v>n/a</v>
      </c>
      <c r="Y443" s="890"/>
      <c r="Z443" s="663">
        <f>IF(OR(AC443&lt;0.01,AC443="n/a"),"n/a",M443/AC443*100)</f>
        <v>71.746031746031747</v>
      </c>
      <c r="AA443" s="900">
        <f>IF(OR(AC443&lt;0.01,AC443="n/a"),"n/a",I443/AC443)</f>
        <v>22.026984126984129</v>
      </c>
      <c r="AB443" s="901">
        <v>12</v>
      </c>
      <c r="AC443" s="879">
        <v>6.3</v>
      </c>
      <c r="AD443" s="879">
        <v>1.08</v>
      </c>
      <c r="AE443" s="879">
        <v>2.21</v>
      </c>
      <c r="AF443" s="879">
        <v>14.52</v>
      </c>
      <c r="AG443" s="879">
        <v>66.8</v>
      </c>
      <c r="AH443" s="879">
        <v>39.200000000000003</v>
      </c>
      <c r="AI443" s="879">
        <v>13.530000000000001</v>
      </c>
      <c r="AJ443" s="879">
        <v>31.3</v>
      </c>
      <c r="AK443" s="879">
        <v>20</v>
      </c>
      <c r="AL443" s="892">
        <v>1600</v>
      </c>
      <c r="AM443" s="886">
        <v>4.3999999999999995</v>
      </c>
      <c r="AN443" s="879">
        <v>0</v>
      </c>
      <c r="AO443" s="753" t="str">
        <f>IF(U443="n/a","n/a",IF(AA443&lt;0,"n/a",IF(AA443="n/a","n/a",J443+U443-AA443)))</f>
        <v>n/a</v>
      </c>
      <c r="AP443" s="754" t="str">
        <f>IF(U443="n/a","n/a",J443+U443)</f>
        <v>n/a</v>
      </c>
      <c r="AQ443" s="902">
        <f>IF(OR(AC443&lt;0.01,AF443="n/a"),"n/a",(I443/SQRT(22.5*AC443*(I443/AF443))-1)*100)</f>
        <v>277.02449641829764</v>
      </c>
      <c r="AR443" s="663">
        <f>INDEX(Historical!$C$7:$C$1279,MATCH(B443,Historical!$B$7:$B$1301,0))*IF(AH443="n/a",1.03,IF(AH443&lt;0,1.01,IF(AH443&gt;10,1.1,(1+AH443/100))))</f>
        <v>3.3000000000000003</v>
      </c>
      <c r="AS443" s="900">
        <f>IF($AI443="n/a",1.03*AR443,IF($AI443&lt;0,1.01*AR443,IF($AI443&gt;10,1.1*AR443,(1+$AI443/100)*AR443)))</f>
        <v>3.6300000000000008</v>
      </c>
      <c r="AT443" s="900">
        <f>IF($AK443="n/a",1.03*AS443,IF($AK443&lt;0,1.01*AS443,IF($AK443&gt;10,1.1*AS443,(1+$AK443/100)*AS443)))</f>
        <v>3.9930000000000012</v>
      </c>
      <c r="AU443" s="900">
        <f>IF($AK443="n/a",1.03*AT443,IF($AK443&lt;0,1.01*AT443,IF($AK443&gt;10,1.1*AT443,(1+$AK443/100)*AT443)))</f>
        <v>4.3923000000000014</v>
      </c>
      <c r="AV443" s="900">
        <f>IF($AK443="n/a",1.03*AU443,IF($AK443&lt;0,1.01*AU443,IF($AK443&gt;10,1.1*AU443,(1+$AK443/100)*AU443)))</f>
        <v>4.8315300000000017</v>
      </c>
      <c r="AW443" s="663">
        <f>SUM(AR443:AV443)</f>
        <v>20.146830000000005</v>
      </c>
      <c r="AX443" s="761">
        <f>AW443/I443*100</f>
        <v>14.518145132233192</v>
      </c>
      <c r="AY443" s="948">
        <v>1.26</v>
      </c>
      <c r="AZ443" s="886">
        <v>183.03</v>
      </c>
      <c r="BA443" s="886">
        <v>1.4500000000000002</v>
      </c>
      <c r="BB443" s="886">
        <v>42.44</v>
      </c>
      <c r="BC443" s="886">
        <v>48.06</v>
      </c>
      <c r="BE443" s="635">
        <v>2016</v>
      </c>
      <c r="BF443" s="912">
        <f>IF(BE443&gt;2008,0,IF(BE443&gt;2001,1,IF(BE443&gt;1990,2,IF(BE443&gt;1980,3,IF(BE443&gt;1973,4,IF(BE443&gt;1970,5,IF(BE443&gt;1960,6,IF(BE443&gt;1958,7,IF(BE443&gt;1953,8,9)))))))))</f>
        <v>0</v>
      </c>
      <c r="BG443" s="896">
        <v>37.4</v>
      </c>
    </row>
    <row r="444" spans="1:59" ht="11.25" customHeight="1" x14ac:dyDescent="0.2">
      <c r="A444" s="885" t="s">
        <v>1464</v>
      </c>
      <c r="B444" s="889" t="s">
        <v>1465</v>
      </c>
      <c r="C444" s="946" t="s">
        <v>108</v>
      </c>
      <c r="D444" s="946" t="s">
        <v>118</v>
      </c>
      <c r="E444" s="746">
        <v>8</v>
      </c>
      <c r="F444" s="1185">
        <v>588</v>
      </c>
      <c r="G444" s="1191" t="s">
        <v>106</v>
      </c>
      <c r="H444" s="1191" t="s">
        <v>106</v>
      </c>
      <c r="I444" s="888">
        <v>36.520000000000003</v>
      </c>
      <c r="J444" s="663">
        <f>(M444/I444)*100</f>
        <v>5.0383351588170866</v>
      </c>
      <c r="K444" s="891">
        <v>0.46</v>
      </c>
      <c r="L444" s="901">
        <v>4</v>
      </c>
      <c r="M444" s="654">
        <f>K444*L444</f>
        <v>1.84</v>
      </c>
      <c r="N444" s="884" t="s">
        <v>261</v>
      </c>
      <c r="O444" s="747">
        <v>0.44</v>
      </c>
      <c r="P444" s="875">
        <v>43958</v>
      </c>
      <c r="Q444" s="875">
        <v>43994</v>
      </c>
      <c r="R444" s="654">
        <f>(K444-O444)/O444*100</f>
        <v>4.5454545454545494</v>
      </c>
      <c r="S444" s="714">
        <f>IF(INDEX(Historical!$D$7:$D$1277,MATCH(B444,Historical!$B$7:$B$1301,0))=0,"n/a",(INDEX(Historical!$C$7:$C$1279,MATCH(B444,Historical!$B$7:$B$1301,0))/INDEX(Historical!$D$7:$D$1277,MATCH(B444,Historical!$B$7:$B$1301,0))-1)*100)</f>
        <v>4.8192771084337505</v>
      </c>
      <c r="T444" s="714">
        <f>IF(INDEX(Historical!$F$7:$F$1270,MATCH(B444,Historical!$B$7:$B$1301,0))=0,"n/a",((INDEX(Historical!$C$7:$C$1279,MATCH(B444,Historical!$B$7:$B$1301,0))/INDEX(Historical!$F$7:$F$1270,MATCH(B444,Historical!$B$7:$B$1301,0)))^(1/3)-1)*100)</f>
        <v>3.3767552838620318</v>
      </c>
      <c r="U444" s="714">
        <f>IF(INDEX(Historical!$H$7:$H$1270,MATCH(B444,Historical!$B$7:$B$1301,0))=0,"n/a",((INDEX(Historical!$C$7:$C$1279,MATCH(B444,Historical!$B$7:$B$1301,0))/INDEX(Historical!$H$7:$H$1270,MATCH(B444,Historical!$B$7:$B$1301,0)))^(1/5)-1)*100)</f>
        <v>8.0601967854472498</v>
      </c>
      <c r="V444" s="714">
        <f>IF(INDEX(Historical!$O$7:$O$1270,MATCH(B444,Historical!$B$7:$B$1301,0))=0,"n/a",((INDEX(Historical!$C$7:$C$1279,MATCH(B444,Historical!$B$7:$B$1301,0))/INDEX(Historical!$O$7:$O$1270,MATCH(B444,Historical!$B$7:$B$1301,0)))^(1/10)-1)*100)</f>
        <v>10.187114654947504</v>
      </c>
      <c r="W444" s="715">
        <f>IF(OR(U444&lt;=0,U444="n/a",V444&lt;=0,V444="n/a"),"n/a",U444/V444)</f>
        <v>0.79121488846036614</v>
      </c>
      <c r="X444" s="716">
        <f>IF(OR(AJ444&lt;=0,AJ444="n/a",U444&lt;=0,U444="n/a"),"n/a",U444/AJ444)</f>
        <v>3.5044333849770655</v>
      </c>
      <c r="Y444" s="680"/>
      <c r="Z444" s="663">
        <f>IF(OR(AC444&lt;0.01,AC444="n/a"),"n/a",M444/AC444*100)</f>
        <v>19.595314164004261</v>
      </c>
      <c r="AA444" s="900">
        <f>IF(OR(AC444&lt;0.01,AC444="n/a"),"n/a",I444/AC444)</f>
        <v>3.8892438764643238</v>
      </c>
      <c r="AB444" s="901">
        <v>12</v>
      </c>
      <c r="AC444" s="879">
        <v>9.39</v>
      </c>
      <c r="AD444" s="879">
        <v>2.37</v>
      </c>
      <c r="AE444" s="879">
        <v>0.47</v>
      </c>
      <c r="AF444" s="879">
        <v>0.46</v>
      </c>
      <c r="AG444" s="879">
        <v>13</v>
      </c>
      <c r="AH444" s="879">
        <v>23.3</v>
      </c>
      <c r="AI444" s="879">
        <v>10.69</v>
      </c>
      <c r="AJ444" s="879">
        <v>2.2999999999999998</v>
      </c>
      <c r="AK444" s="879">
        <v>1.6</v>
      </c>
      <c r="AL444" s="892">
        <v>33450</v>
      </c>
      <c r="AM444" s="886">
        <v>0.1</v>
      </c>
      <c r="AN444" s="879">
        <v>0.26</v>
      </c>
      <c r="AO444" s="753">
        <f>IF(U444="n/a","n/a",IF(AA444&lt;0,"n/a",IF(AA444="n/a","n/a",J444+U444-AA444)))</f>
        <v>9.2092880678000135</v>
      </c>
      <c r="AP444" s="754">
        <f>IF(U444="n/a","n/a",J444+U444)</f>
        <v>13.098531944264337</v>
      </c>
      <c r="AQ444" s="902">
        <f>IF(OR(AC444&lt;0.01,AF444="n/a"),"n/a",(I444/SQRT(22.5*AC444*(I444/AF444))-1)*100)</f>
        <v>-71.801874111340197</v>
      </c>
      <c r="AR444" s="663">
        <f>INDEX(Historical!$C$7:$C$1279,MATCH(B444,Historical!$B$7:$B$1301,0))*IF(AH444="n/a",1.03,IF(AH444&lt;0,1.01,IF(AH444&gt;10,1.1,(1+AH444/100))))</f>
        <v>1.9140000000000001</v>
      </c>
      <c r="AS444" s="900">
        <f>IF($AI444="n/a",1.03*AR444,IF($AI444&lt;0,1.01*AR444,IF($AI444&gt;10,1.1*AR444,(1+$AI444/100)*AR444)))</f>
        <v>2.1054000000000004</v>
      </c>
      <c r="AT444" s="900">
        <f>IF($AK444="n/a",1.03*AS444,IF($AK444&lt;0,1.01*AS444,IF($AK444&gt;10,1.1*AS444,(1+$AK444/100)*AS444)))</f>
        <v>2.1390864000000005</v>
      </c>
      <c r="AU444" s="900">
        <f>IF($AK444="n/a",1.03*AT444,IF($AK444&lt;0,1.01*AT444,IF($AK444&gt;10,1.1*AT444,(1+$AK444/100)*AT444)))</f>
        <v>2.1733117824000003</v>
      </c>
      <c r="AV444" s="900">
        <f>IF($AK444="n/a",1.03*AU444,IF($AK444&lt;0,1.01*AU444,IF($AK444&gt;10,1.1*AU444,(1+$AK444/100)*AU444)))</f>
        <v>2.2080847709184002</v>
      </c>
      <c r="AW444" s="663">
        <f>SUM(AR444:AV444)</f>
        <v>10.539882953318402</v>
      </c>
      <c r="AX444" s="761">
        <f>AW444/I444*100</f>
        <v>28.860577637783138</v>
      </c>
      <c r="AY444" s="948">
        <v>1.34</v>
      </c>
      <c r="AZ444" s="886">
        <v>59.819999999999993</v>
      </c>
      <c r="BA444" s="886">
        <v>-31.46</v>
      </c>
      <c r="BB444" s="886">
        <v>2.79</v>
      </c>
      <c r="BC444" s="886">
        <v>-14.729999999999999</v>
      </c>
      <c r="BE444" s="635">
        <v>2013</v>
      </c>
      <c r="BF444" s="912">
        <f>IF(BE444&gt;2008,0,IF(BE444&gt;2001,1,IF(BE444&gt;1990,2,IF(BE444&gt;1980,3,IF(BE444&gt;1973,4,IF(BE444&gt;1970,5,IF(BE444&gt;1960,6,IF(BE444&gt;1958,7,IF(BE444&gt;1953,8,9)))))))))</f>
        <v>0</v>
      </c>
      <c r="BG444" s="896">
        <v>1.2</v>
      </c>
    </row>
    <row r="445" spans="1:59" s="787" customFormat="1" ht="11.25" customHeight="1" x14ac:dyDescent="0.2">
      <c r="A445" s="1077" t="s">
        <v>4174</v>
      </c>
      <c r="B445" s="1078" t="s">
        <v>4171</v>
      </c>
      <c r="C445" s="946" t="s">
        <v>108</v>
      </c>
      <c r="D445" s="946" t="s">
        <v>118</v>
      </c>
      <c r="E445" s="769">
        <v>7</v>
      </c>
      <c r="F445" s="1185">
        <v>647</v>
      </c>
      <c r="G445" s="1198" t="s">
        <v>106</v>
      </c>
      <c r="H445" s="1198" t="s">
        <v>106</v>
      </c>
      <c r="I445" s="1079">
        <v>13.62</v>
      </c>
      <c r="J445" s="771">
        <f>(M445/I445)*100</f>
        <v>8.2232011747430267</v>
      </c>
      <c r="K445" s="658">
        <v>0.28000000000000003</v>
      </c>
      <c r="L445" s="1198">
        <v>4</v>
      </c>
      <c r="M445" s="774">
        <f>K445*L445</f>
        <v>1.1200000000000001</v>
      </c>
      <c r="N445" s="1198" t="s">
        <v>325</v>
      </c>
      <c r="O445" s="1080">
        <v>0.25</v>
      </c>
      <c r="P445" s="1142">
        <v>43885</v>
      </c>
      <c r="Q445" s="1142">
        <v>43909</v>
      </c>
      <c r="R445" s="774">
        <f>(K445-O445)/O445*100</f>
        <v>12.000000000000011</v>
      </c>
      <c r="S445" s="714">
        <f>IF(INDEX(Historical!$D$7:$D$1277,MATCH(B445,Historical!$B$7:$B$1301,0))=0,"n/a",(INDEX(Historical!$C$7:$C$1279,MATCH(B445,Historical!$B$7:$B$1301,0))/INDEX(Historical!$D$7:$D$1277,MATCH(B445,Historical!$B$7:$B$1301,0))-1)*100)</f>
        <v>9.8901098901098763</v>
      </c>
      <c r="T445" s="714">
        <f>IF(INDEX(Historical!$F$7:$F$1270,MATCH(B445,Historical!$B$7:$B$1301,0))=0,"n/a",((INDEX(Historical!$C$7:$C$1279,MATCH(B445,Historical!$B$7:$B$1301,0))/INDEX(Historical!$F$7:$F$1270,MATCH(B445,Historical!$B$7:$B$1301,0)))^(1/3)-1)*100)</f>
        <v>10.557809853526301</v>
      </c>
      <c r="U445" s="714">
        <f>IF(INDEX(Historical!$H$7:$H$1270,MATCH(B445,Historical!$B$7:$B$1301,0))=0,"n/a",((INDEX(Historical!$C$7:$C$1279,MATCH(B445,Historical!$B$7:$B$1301,0))/INDEX(Historical!$H$7:$H$1270,MATCH(B445,Historical!$B$7:$B$1301,0)))^(1/5)-1)*100)</f>
        <v>11.898696853861001</v>
      </c>
      <c r="V445" s="714">
        <f>IF(INDEX(Historical!$O$7:$O$1270,MATCH(B445,Historical!$B$7:$B$1301,0))=0,"n/a",((INDEX(Historical!$C$7:$C$1279,MATCH(B445,Historical!$B$7:$B$1301,0))/INDEX(Historical!$O$7:$O$1270,MATCH(B445,Historical!$B$7:$B$1301,0)))^(1/10)-1)*100)</f>
        <v>2.5157373502909142</v>
      </c>
      <c r="W445" s="715">
        <f>IF(OR(U445&lt;=0,U445="n/a",V445&lt;=0,V445="n/a"),"n/a",U445/V445)</f>
        <v>4.729705528474609</v>
      </c>
      <c r="X445" s="716">
        <f>IF(OR(AJ445&lt;=0,AJ445="n/a",U445&lt;=0,U445="n/a"),"n/a",U445/AJ445)</f>
        <v>1.3075491048198902</v>
      </c>
      <c r="Y445" s="947" t="s">
        <v>4510</v>
      </c>
      <c r="Z445" s="771">
        <f>IF(OR(AC445&lt;0.01,AC445="n/a"),"n/a",M445/AC445*100)</f>
        <v>65.497076023391827</v>
      </c>
      <c r="AA445" s="779">
        <f>IF(OR(AC445&lt;0.01,AC445="n/a"),"n/a",I445/AC445)</f>
        <v>7.9649122807017543</v>
      </c>
      <c r="AB445" s="773">
        <v>12</v>
      </c>
      <c r="AC445" s="838">
        <v>1.71</v>
      </c>
      <c r="AD445" s="838">
        <v>0.88</v>
      </c>
      <c r="AE445" s="780">
        <v>0.48</v>
      </c>
      <c r="AF445" s="780">
        <v>0.69</v>
      </c>
      <c r="AG445" s="780">
        <v>9.7000000000000011</v>
      </c>
      <c r="AH445" s="780">
        <v>27.6</v>
      </c>
      <c r="AI445" s="780">
        <v>21.18</v>
      </c>
      <c r="AJ445" s="1083">
        <v>9.1</v>
      </c>
      <c r="AK445" s="1083">
        <v>8.82</v>
      </c>
      <c r="AL445" s="838">
        <v>26840</v>
      </c>
      <c r="AM445" s="838">
        <v>0.01</v>
      </c>
      <c r="AN445" s="838">
        <v>0.23</v>
      </c>
      <c r="AO445" s="783">
        <f>IF(U445="n/a","n/a",IF(AA445&lt;0,"n/a",IF(AA445="n/a","n/a",J445+U445-AA445)))</f>
        <v>12.156985747902276</v>
      </c>
      <c r="AP445" s="784">
        <f>IF(U445="n/a","n/a",J445+U445)</f>
        <v>20.121898028604029</v>
      </c>
      <c r="AQ445" s="785">
        <f>IF(OR(AC445&lt;0.01,AF445="n/a"),"n/a",(I445/SQRT(22.5*AC445*(I445/AF445))-1)*100)</f>
        <v>-50.577605284494723</v>
      </c>
      <c r="AR445" s="663">
        <f>INDEX(Historical!$C$7:$C$1279,MATCH(B445,Historical!$B$7:$B$1301,0))*IF(AH445="n/a",1.03,IF(AH445&lt;0,1.01,IF(AH445&gt;10,1.1,(1+AH445/100))))</f>
        <v>1.1000000000000001</v>
      </c>
      <c r="AS445" s="779">
        <f>IF($AI445="n/a",1.03*AR445,IF($AI445&lt;0,1.01*AR445,IF($AI445&gt;10,1.1*AR445,(1+$AI445/100)*AR445)))</f>
        <v>1.2100000000000002</v>
      </c>
      <c r="AT445" s="779">
        <f>IF($AK445="n/a",1.03*AS445,IF($AK445&lt;0,1.01*AS445,IF($AK445&gt;10,1.1*AS445,(1+$AK445/100)*AS445)))</f>
        <v>1.3167220000000002</v>
      </c>
      <c r="AU445" s="779">
        <f>IF($AK445="n/a",1.03*AT445,IF($AK445&lt;0,1.01*AT445,IF($AK445&gt;10,1.1*AT445,(1+$AK445/100)*AT445)))</f>
        <v>1.4328568804000004</v>
      </c>
      <c r="AV445" s="779">
        <f>IF($AK445="n/a",1.03*AU445,IF($AK445&lt;0,1.01*AU445,IF($AK445&gt;10,1.1*AU445,(1+$AK445/100)*AU445)))</f>
        <v>1.5592348572512804</v>
      </c>
      <c r="AW445" s="771">
        <f>SUM(AR445:AV445)</f>
        <v>6.6188137376512817</v>
      </c>
      <c r="AX445" s="786">
        <f>AW445/I445*100</f>
        <v>48.596282948981511</v>
      </c>
      <c r="AY445" s="1084">
        <v>1.29</v>
      </c>
      <c r="AZ445" s="780">
        <v>57.999999999999993</v>
      </c>
      <c r="BA445" s="780">
        <v>-35.85</v>
      </c>
      <c r="BB445" s="780">
        <v>7.2700000000000005</v>
      </c>
      <c r="BC445" s="780">
        <v>-17.41</v>
      </c>
      <c r="BD445" s="922"/>
      <c r="BE445" s="635">
        <v>2014</v>
      </c>
      <c r="BF445" s="912">
        <f>IF(BE445&gt;2008,0,IF(BE445&gt;2001,1,IF(BE445&gt;1990,2,IF(BE445&gt;1980,3,IF(BE445&gt;1973,4,IF(BE445&gt;1970,5,IF(BE445&gt;1960,6,IF(BE445&gt;1958,7,IF(BE445&gt;1953,8,9)))))))))</f>
        <v>0</v>
      </c>
      <c r="BG445" s="838">
        <v>0.6</v>
      </c>
    </row>
    <row r="446" spans="1:59" ht="11.25" customHeight="1" x14ac:dyDescent="0.2">
      <c r="A446" s="894" t="s">
        <v>1426</v>
      </c>
      <c r="B446" s="889" t="s">
        <v>1427</v>
      </c>
      <c r="C446" s="946" t="s">
        <v>108</v>
      </c>
      <c r="D446" s="946" t="s">
        <v>4345</v>
      </c>
      <c r="E446" s="746">
        <v>7</v>
      </c>
      <c r="F446" s="1185">
        <v>611</v>
      </c>
      <c r="G446" s="1182" t="s">
        <v>106</v>
      </c>
      <c r="H446" s="1182" t="s">
        <v>106</v>
      </c>
      <c r="I446" s="888">
        <v>10.37</v>
      </c>
      <c r="J446" s="663">
        <f>(M446/I446)*100</f>
        <v>5.400192864030859</v>
      </c>
      <c r="K446" s="891">
        <v>0.14000000000000001</v>
      </c>
      <c r="L446" s="901">
        <v>4</v>
      </c>
      <c r="M446" s="654">
        <f>K446*L446</f>
        <v>0.56000000000000005</v>
      </c>
      <c r="N446" s="884" t="s">
        <v>620</v>
      </c>
      <c r="O446" s="747">
        <v>0.12</v>
      </c>
      <c r="P446" s="875">
        <v>43734</v>
      </c>
      <c r="Q446" s="875">
        <v>43746</v>
      </c>
      <c r="R446" s="654">
        <f>(K446-O446)/O446*100</f>
        <v>16.666666666666682</v>
      </c>
      <c r="S446" s="714">
        <f>IF(INDEX(Historical!$D$7:$D$1277,MATCH(B446,Historical!$B$7:$B$1301,0))=0,"n/a",(INDEX(Historical!$C$7:$C$1279,MATCH(B446,Historical!$B$7:$B$1301,0))/INDEX(Historical!$D$7:$D$1277,MATCH(B446,Historical!$B$7:$B$1301,0))-1)*100)</f>
        <v>4.1666666666666741</v>
      </c>
      <c r="T446" s="714">
        <f>IF(INDEX(Historical!$F$7:$F$1270,MATCH(B446,Historical!$B$7:$B$1301,0))=0,"n/a",((INDEX(Historical!$C$7:$C$1279,MATCH(B446,Historical!$B$7:$B$1301,0))/INDEX(Historical!$F$7:$F$1270,MATCH(B446,Historical!$B$7:$B$1301,0)))^(1/3)-1)*100)</f>
        <v>7.7217345015941907</v>
      </c>
      <c r="U446" s="714">
        <f>IF(INDEX(Historical!$H$7:$H$1270,MATCH(B446,Historical!$B$7:$B$1301,0))=0,"n/a",((INDEX(Historical!$C$7:$C$1279,MATCH(B446,Historical!$B$7:$B$1301,0))/INDEX(Historical!$H$7:$H$1270,MATCH(B446,Historical!$B$7:$B$1301,0)))^(1/5)-1)*100)</f>
        <v>20.112443398143132</v>
      </c>
      <c r="V446" s="714" t="str">
        <f>IF(INDEX(Historical!$O$7:$O$1270,MATCH(B446,Historical!$B$7:$B$1301,0))=0,"n/a",((INDEX(Historical!$C$7:$C$1279,MATCH(B446,Historical!$B$7:$B$1301,0))/INDEX(Historical!$O$7:$O$1270,MATCH(B446,Historical!$B$7:$B$1301,0)))^(1/10)-1)*100)</f>
        <v>n/a</v>
      </c>
      <c r="W446" s="715" t="str">
        <f>IF(OR(U446&lt;=0,U446="n/a",V446&lt;=0,V446="n/a"),"n/a",U446/V446)</f>
        <v>n/a</v>
      </c>
      <c r="X446" s="716">
        <f>IF(OR(AJ446&lt;=0,AJ446="n/a",U446&lt;=0,U446="n/a"),"n/a",U446/AJ446)</f>
        <v>0.59504270408707483</v>
      </c>
      <c r="Y446" s="685" t="s">
        <v>4397</v>
      </c>
      <c r="Z446" s="663">
        <f>IF(OR(AC446&lt;0.01,AC446="n/a"),"n/a",M446/AC446*100)</f>
        <v>44.094488188976385</v>
      </c>
      <c r="AA446" s="900">
        <f>IF(OR(AC446&lt;0.01,AC446="n/a"),"n/a",I446/AC446)</f>
        <v>8.1653543307086611</v>
      </c>
      <c r="AB446" s="901">
        <v>12</v>
      </c>
      <c r="AC446" s="879">
        <v>1.27</v>
      </c>
      <c r="AD446" s="879">
        <v>0.81</v>
      </c>
      <c r="AE446" s="879">
        <v>1.62</v>
      </c>
      <c r="AF446" s="879">
        <v>0.69</v>
      </c>
      <c r="AG446" s="879">
        <v>8.6</v>
      </c>
      <c r="AH446" s="879">
        <v>37.299999999999997</v>
      </c>
      <c r="AI446" s="879">
        <v>-19.75</v>
      </c>
      <c r="AJ446" s="879">
        <v>33.800000000000004</v>
      </c>
      <c r="AK446" s="879">
        <v>10</v>
      </c>
      <c r="AL446" s="892">
        <v>103.93</v>
      </c>
      <c r="AM446" s="886">
        <v>2.5</v>
      </c>
      <c r="AN446" s="879">
        <v>0.02</v>
      </c>
      <c r="AO446" s="753">
        <f>IF(U446="n/a","n/a",IF(AA446&lt;0,"n/a",IF(AA446="n/a","n/a",J446+U446-AA446)))</f>
        <v>17.347281931465332</v>
      </c>
      <c r="AP446" s="754">
        <f>IF(U446="n/a","n/a",J446+U446)</f>
        <v>25.512636262173991</v>
      </c>
      <c r="AQ446" s="902">
        <f>IF(OR(AC446&lt;0.01,AF446="n/a"),"n/a",(I446/SQRT(22.5*AC446*(I446/AF446))-1)*100)</f>
        <v>-49.959596377020944</v>
      </c>
      <c r="AR446" s="663">
        <f>INDEX(Historical!$C$7:$C$1279,MATCH(B446,Historical!$B$7:$B$1301,0))*IF(AH446="n/a",1.03,IF(AH446&lt;0,1.01,IF(AH446&gt;10,1.1,(1+AH446/100))))</f>
        <v>0.55000000000000004</v>
      </c>
      <c r="AS446" s="900">
        <f>IF($AI446="n/a",1.03*AR446,IF($AI446&lt;0,1.01*AR446,IF($AI446&gt;10,1.1*AR446,(1+$AI446/100)*AR446)))</f>
        <v>0.5555000000000001</v>
      </c>
      <c r="AT446" s="900">
        <f>IF($AK446="n/a",1.03*AS446,IF($AK446&lt;0,1.01*AS446,IF($AK446&gt;10,1.1*AS446,(1+$AK446/100)*AS446)))</f>
        <v>0.6110500000000002</v>
      </c>
      <c r="AU446" s="900">
        <f>IF($AK446="n/a",1.03*AT446,IF($AK446&lt;0,1.01*AT446,IF($AK446&gt;10,1.1*AT446,(1+$AK446/100)*AT446)))</f>
        <v>0.67215500000000028</v>
      </c>
      <c r="AV446" s="900">
        <f>IF($AK446="n/a",1.03*AU446,IF($AK446&lt;0,1.01*AU446,IF($AK446&gt;10,1.1*AU446,(1+$AK446/100)*AU446)))</f>
        <v>0.73937050000000037</v>
      </c>
      <c r="AW446" s="663">
        <f>SUM(AR446:AV446)</f>
        <v>3.1280755000000013</v>
      </c>
      <c r="AX446" s="761">
        <f>AW446/I446*100</f>
        <v>30.164662487946014</v>
      </c>
      <c r="AY446" s="948">
        <v>0.8</v>
      </c>
      <c r="AZ446" s="886">
        <v>59.050000000000004</v>
      </c>
      <c r="BA446" s="886">
        <v>-41.58</v>
      </c>
      <c r="BB446" s="886">
        <v>5</v>
      </c>
      <c r="BC446" s="886">
        <v>-23.150000000000002</v>
      </c>
      <c r="BE446" s="635">
        <v>2014</v>
      </c>
      <c r="BF446" s="912">
        <f>IF(BE446&gt;2008,0,IF(BE446&gt;2001,1,IF(BE446&gt;1990,2,IF(BE446&gt;1980,3,IF(BE446&gt;1973,4,IF(BE446&gt;1970,5,IF(BE446&gt;1960,6,IF(BE446&gt;1958,7,IF(BE446&gt;1953,8,9)))))))))</f>
        <v>0</v>
      </c>
      <c r="BG446" s="896">
        <v>1</v>
      </c>
    </row>
    <row r="447" spans="1:59" ht="11.25" customHeight="1" x14ac:dyDescent="0.2">
      <c r="A447" s="877" t="s">
        <v>1432</v>
      </c>
      <c r="B447" s="889" t="s">
        <v>1433</v>
      </c>
      <c r="C447" s="946" t="s">
        <v>245</v>
      </c>
      <c r="D447" s="946" t="s">
        <v>4340</v>
      </c>
      <c r="E447" s="746">
        <v>11</v>
      </c>
      <c r="F447" s="1185">
        <v>311</v>
      </c>
      <c r="G447" s="1185" t="s">
        <v>106</v>
      </c>
      <c r="H447" s="1185" t="s">
        <v>106</v>
      </c>
      <c r="I447" s="888">
        <v>44.53</v>
      </c>
      <c r="J447" s="663">
        <f>(M447/I447)*100</f>
        <v>3.5930833146193581</v>
      </c>
      <c r="K447" s="891">
        <v>0.4</v>
      </c>
      <c r="L447" s="901">
        <v>4</v>
      </c>
      <c r="M447" s="654">
        <f>K447*L447</f>
        <v>1.6</v>
      </c>
      <c r="N447" s="884" t="s">
        <v>595</v>
      </c>
      <c r="O447" s="747">
        <v>0.36499999999999999</v>
      </c>
      <c r="P447" s="875">
        <v>43895</v>
      </c>
      <c r="Q447" s="875">
        <v>43910</v>
      </c>
      <c r="R447" s="654">
        <f>(K447-O447)/O447*100</f>
        <v>9.5890410958904209</v>
      </c>
      <c r="S447" s="714">
        <f>IF(INDEX(Historical!$D$7:$D$1277,MATCH(B447,Historical!$B$7:$B$1301,0))=0,"n/a",(INDEX(Historical!$C$7:$C$1279,MATCH(B447,Historical!$B$7:$B$1301,0))/INDEX(Historical!$D$7:$D$1277,MATCH(B447,Historical!$B$7:$B$1301,0))-1)*100)</f>
        <v>10.606060606060597</v>
      </c>
      <c r="T447" s="714">
        <f>IF(INDEX(Historical!$F$7:$F$1270,MATCH(B447,Historical!$B$7:$B$1301,0))=0,"n/a",((INDEX(Historical!$C$7:$C$1279,MATCH(B447,Historical!$B$7:$B$1301,0))/INDEX(Historical!$F$7:$F$1270,MATCH(B447,Historical!$B$7:$B$1301,0)))^(1/3)-1)*100)</f>
        <v>13.444719403828165</v>
      </c>
      <c r="U447" s="714">
        <f>IF(INDEX(Historical!$H$7:$H$1270,MATCH(B447,Historical!$B$7:$B$1301,0))=0,"n/a",((INDEX(Historical!$C$7:$C$1279,MATCH(B447,Historical!$B$7:$B$1301,0))/INDEX(Historical!$H$7:$H$1270,MATCH(B447,Historical!$B$7:$B$1301,0)))^(1/5)-1)*100)</f>
        <v>13.948300628553811</v>
      </c>
      <c r="V447" s="714">
        <f>IF(INDEX(Historical!$O$7:$O$1270,MATCH(B447,Historical!$B$7:$B$1301,0))=0,"n/a",((INDEX(Historical!$C$7:$C$1279,MATCH(B447,Historical!$B$7:$B$1301,0))/INDEX(Historical!$O$7:$O$1270,MATCH(B447,Historical!$B$7:$B$1301,0)))^(1/10)-1)*100)</f>
        <v>41.616557862603209</v>
      </c>
      <c r="W447" s="715">
        <f>IF(OR(U447&lt;=0,U447="n/a",V447&lt;=0,V447="n/a"),"n/a",U447/V447)</f>
        <v>0.33516228503577911</v>
      </c>
      <c r="X447" s="716">
        <f>IF(OR(AJ447&lt;=0,AJ447="n/a",U447&lt;=0,U447="n/a"),"n/a",U447/AJ447)</f>
        <v>2.9677235379901723</v>
      </c>
      <c r="Y447" s="890" t="s">
        <v>819</v>
      </c>
      <c r="Z447" s="663">
        <f>IF(OR(AC447&lt;0.01,AC447="n/a"),"n/a",M447/AC447*100)</f>
        <v>53.872053872053868</v>
      </c>
      <c r="AA447" s="900">
        <f>IF(OR(AC447&lt;0.01,AC447="n/a"),"n/a",I447/AC447)</f>
        <v>14.993265993265993</v>
      </c>
      <c r="AB447" s="901">
        <v>12</v>
      </c>
      <c r="AC447" s="879">
        <v>2.97</v>
      </c>
      <c r="AD447" s="879" t="s">
        <v>136</v>
      </c>
      <c r="AE447" s="879">
        <v>0.36</v>
      </c>
      <c r="AF447" s="879">
        <v>1.29</v>
      </c>
      <c r="AG447" s="879">
        <v>8.5</v>
      </c>
      <c r="AH447" s="879">
        <v>-15.8</v>
      </c>
      <c r="AI447" s="879">
        <v>218.03</v>
      </c>
      <c r="AJ447" s="879">
        <v>4.7</v>
      </c>
      <c r="AK447" s="879">
        <v>-0.16</v>
      </c>
      <c r="AL447" s="892">
        <v>13370</v>
      </c>
      <c r="AM447" s="886">
        <v>1.6</v>
      </c>
      <c r="AN447" s="879">
        <v>0.3</v>
      </c>
      <c r="AO447" s="753">
        <f>IF(U447="n/a","n/a",IF(AA447&lt;0,"n/a",IF(AA447="n/a","n/a",J447+U447-AA447)))</f>
        <v>2.5481179499071764</v>
      </c>
      <c r="AP447" s="754">
        <f>IF(U447="n/a","n/a",J447+U447)</f>
        <v>17.54138394317317</v>
      </c>
      <c r="AQ447" s="902">
        <f>IF(OR(AC447&lt;0.01,AF447="n/a"),"n/a",(I447/SQRT(22.5*AC447*(I447/AF447))-1)*100)</f>
        <v>-7.2846335849741646</v>
      </c>
      <c r="AR447" s="663">
        <f>INDEX(Historical!$C$7:$C$1279,MATCH(B447,Historical!$B$7:$B$1301,0))*IF(AH447="n/a",1.03,IF(AH447&lt;0,1.01,IF(AH447&gt;10,1.1,(1+AH447/100))))</f>
        <v>1.4745999999999999</v>
      </c>
      <c r="AS447" s="900">
        <f>IF($AI447="n/a",1.03*AR447,IF($AI447&lt;0,1.01*AR447,IF($AI447&gt;10,1.1*AR447,(1+$AI447/100)*AR447)))</f>
        <v>1.6220600000000001</v>
      </c>
      <c r="AT447" s="900">
        <f>IF($AK447="n/a",1.03*AS447,IF($AK447&lt;0,1.01*AS447,IF($AK447&gt;10,1.1*AS447,(1+$AK447/100)*AS447)))</f>
        <v>1.6382806000000001</v>
      </c>
      <c r="AU447" s="900">
        <f>IF($AK447="n/a",1.03*AT447,IF($AK447&lt;0,1.01*AT447,IF($AK447&gt;10,1.1*AT447,(1+$AK447/100)*AT447)))</f>
        <v>1.6546634060000001</v>
      </c>
      <c r="AV447" s="900">
        <f>IF($AK447="n/a",1.03*AU447,IF($AK447&lt;0,1.01*AU447,IF($AK447&gt;10,1.1*AU447,(1+$AK447/100)*AU447)))</f>
        <v>1.6712100400600001</v>
      </c>
      <c r="AW447" s="663">
        <f>SUM(AR447:AV447)</f>
        <v>8.0608140460599991</v>
      </c>
      <c r="AX447" s="761">
        <f>AW447/I447*100</f>
        <v>18.101985281967213</v>
      </c>
      <c r="AY447" s="948">
        <v>1.64</v>
      </c>
      <c r="AZ447" s="886">
        <v>95.740000000000009</v>
      </c>
      <c r="BA447" s="886">
        <v>-22</v>
      </c>
      <c r="BB447" s="886">
        <v>9.16</v>
      </c>
      <c r="BC447" s="886">
        <v>-5.36</v>
      </c>
      <c r="BE447" s="635">
        <v>2011</v>
      </c>
      <c r="BF447" s="912">
        <f>IF(BE447&gt;2008,0,IF(BE447&gt;2001,1,IF(BE447&gt;1990,2,IF(BE447&gt;1980,3,IF(BE447&gt;1973,4,IF(BE447&gt;1970,5,IF(BE447&gt;1960,6,IF(BE447&gt;1958,7,IF(BE447&gt;1953,8,9)))))))))</f>
        <v>0</v>
      </c>
      <c r="BG447" s="896">
        <v>3.5000000000000004</v>
      </c>
    </row>
    <row r="448" spans="1:59" ht="11.25" customHeight="1" x14ac:dyDescent="0.2">
      <c r="A448" s="877" t="s">
        <v>288</v>
      </c>
      <c r="B448" s="889" t="s">
        <v>289</v>
      </c>
      <c r="C448" s="946" t="s">
        <v>131</v>
      </c>
      <c r="D448" s="946" t="s">
        <v>4335</v>
      </c>
      <c r="E448" s="746">
        <v>44</v>
      </c>
      <c r="F448" s="1185">
        <v>56</v>
      </c>
      <c r="G448" s="1197" t="s">
        <v>37</v>
      </c>
      <c r="H448" s="1197" t="s">
        <v>37</v>
      </c>
      <c r="I448" s="879">
        <v>64.510000000000005</v>
      </c>
      <c r="J448" s="663">
        <f>(M448/I448)*100</f>
        <v>2.1857076422260113</v>
      </c>
      <c r="K448" s="891">
        <v>0.35249999999999998</v>
      </c>
      <c r="L448" s="901">
        <v>4</v>
      </c>
      <c r="M448" s="654">
        <f>K448*L448</f>
        <v>1.41</v>
      </c>
      <c r="N448" s="884" t="s">
        <v>148</v>
      </c>
      <c r="O448" s="747">
        <v>0.33750000000000002</v>
      </c>
      <c r="P448" s="630">
        <v>43707</v>
      </c>
      <c r="Q448" s="630">
        <v>43723</v>
      </c>
      <c r="R448" s="654">
        <f>(K448-O448)/O448*100</f>
        <v>4.4444444444444313</v>
      </c>
      <c r="S448" s="714">
        <f>IF(INDEX(Historical!$D$7:$D$1277,MATCH(B448,Historical!$B$7:$B$1301,0))=0,"n/a",(INDEX(Historical!$C$7:$C$1279,MATCH(B448,Historical!$B$7:$B$1301,0))/INDEX(Historical!$D$7:$D$1277,MATCH(B448,Historical!$B$7:$B$1301,0))-1)*100)</f>
        <v>4.5454545454545414</v>
      </c>
      <c r="T448" s="714">
        <f>IF(INDEX(Historical!$F$7:$F$1270,MATCH(B448,Historical!$B$7:$B$1301,0))=0,"n/a",((INDEX(Historical!$C$7:$C$1279,MATCH(B448,Historical!$B$7:$B$1301,0))/INDEX(Historical!$F$7:$F$1270,MATCH(B448,Historical!$B$7:$B$1301,0)))^(1/3)-1)*100)</f>
        <v>4.6238457750613193</v>
      </c>
      <c r="U448" s="714">
        <f>IF(INDEX(Historical!$H$7:$H$1270,MATCH(B448,Historical!$B$7:$B$1301,0))=0,"n/a",((INDEX(Historical!$C$7:$C$1279,MATCH(B448,Historical!$B$7:$B$1301,0))/INDEX(Historical!$H$7:$H$1270,MATCH(B448,Historical!$B$7:$B$1301,0)))^(1/5)-1)*100)</f>
        <v>4.4795491178031499</v>
      </c>
      <c r="V448" s="714">
        <f>IF(INDEX(Historical!$O$7:$O$1270,MATCH(B448,Historical!$B$7:$B$1301,0))=0,"n/a",((INDEX(Historical!$C$7:$C$1279,MATCH(B448,Historical!$B$7:$B$1301,0))/INDEX(Historical!$O$7:$O$1270,MATCH(B448,Historical!$B$7:$B$1301,0)))^(1/10)-1)*100)</f>
        <v>3.5513583374495283</v>
      </c>
      <c r="W448" s="715">
        <f>IF(OR(U448&lt;=0,U448="n/a",V448&lt;=0,V448="n/a"),"n/a",U448/V448)</f>
        <v>1.2613621865655547</v>
      </c>
      <c r="X448" s="716">
        <f>IF(OR(AJ448&lt;=0,AJ448="n/a",U448&lt;=0,U448="n/a"),"n/a",U448/AJ448)</f>
        <v>2.7997181986269686</v>
      </c>
      <c r="Y448" s="676"/>
      <c r="Z448" s="663">
        <f>IF(OR(AC448&lt;0.01,AC448="n/a"),"n/a",M448/AC448*100)</f>
        <v>55.078125</v>
      </c>
      <c r="AA448" s="900">
        <f>IF(OR(AC448&lt;0.01,AC448="n/a"),"n/a",I448/AC448)</f>
        <v>25.19921875</v>
      </c>
      <c r="AB448" s="901">
        <v>12</v>
      </c>
      <c r="AC448" s="879">
        <v>2.56</v>
      </c>
      <c r="AD448" s="879">
        <v>6.22</v>
      </c>
      <c r="AE448" s="879">
        <v>4.22</v>
      </c>
      <c r="AF448" s="879">
        <v>2.54</v>
      </c>
      <c r="AG448" s="879">
        <v>10.4</v>
      </c>
      <c r="AH448" s="879">
        <v>3.2</v>
      </c>
      <c r="AI448" s="879" t="s">
        <v>136</v>
      </c>
      <c r="AJ448" s="879">
        <v>1.6</v>
      </c>
      <c r="AK448" s="879">
        <v>4</v>
      </c>
      <c r="AL448" s="892">
        <v>2330</v>
      </c>
      <c r="AM448" s="886">
        <v>0.19</v>
      </c>
      <c r="AN448" s="879">
        <v>0.65</v>
      </c>
      <c r="AO448" s="753">
        <f>IF(U448="n/a","n/a",IF(AA448&lt;0,"n/a",IF(AA448="n/a","n/a",J448+U448-AA448)))</f>
        <v>-18.533961989970841</v>
      </c>
      <c r="AP448" s="754">
        <f>IF(U448="n/a","n/a",J448+U448)</f>
        <v>6.6652567600291608</v>
      </c>
      <c r="AQ448" s="902">
        <f>IF(OR(AC448&lt;0.01,AF448="n/a"),"n/a",(I448/SQRT(22.5*AC448*(I448/AF448))-1)*100)</f>
        <v>68.662734637961904</v>
      </c>
      <c r="AR448" s="663">
        <f>INDEX(Historical!$C$7:$C$1279,MATCH(B448,Historical!$B$7:$B$1301,0))*IF(AH448="n/a",1.03,IF(AH448&lt;0,1.01,IF(AH448&gt;10,1.1,(1+AH448/100))))</f>
        <v>1.4241599999999999</v>
      </c>
      <c r="AS448" s="900">
        <f>IF($AI448="n/a",1.03*AR448,IF($AI448&lt;0,1.01*AR448,IF($AI448&gt;10,1.1*AR448,(1+$AI448/100)*AR448)))</f>
        <v>1.4668847999999999</v>
      </c>
      <c r="AT448" s="900">
        <f>IF($AK448="n/a",1.03*AS448,IF($AK448&lt;0,1.01*AS448,IF($AK448&gt;10,1.1*AS448,(1+$AK448/100)*AS448)))</f>
        <v>1.5255601919999999</v>
      </c>
      <c r="AU448" s="900">
        <f>IF($AK448="n/a",1.03*AT448,IF($AK448&lt;0,1.01*AT448,IF($AK448&gt;10,1.1*AT448,(1+$AK448/100)*AT448)))</f>
        <v>1.58658259968</v>
      </c>
      <c r="AV448" s="900">
        <f>IF($AK448="n/a",1.03*AU448,IF($AK448&lt;0,1.01*AU448,IF($AK448&gt;10,1.1*AU448,(1+$AK448/100)*AU448)))</f>
        <v>1.6500459036672002</v>
      </c>
      <c r="AW448" s="663">
        <f>SUM(AR448:AV448)</f>
        <v>7.6532334953471999</v>
      </c>
      <c r="AX448" s="761">
        <f>AW448/I448*100</f>
        <v>11.863638963489691</v>
      </c>
      <c r="AY448" s="948">
        <v>0.46</v>
      </c>
      <c r="AZ448" s="886">
        <v>36.700000000000003</v>
      </c>
      <c r="BA448" s="886">
        <v>-22.52</v>
      </c>
      <c r="BB448" s="886">
        <v>-0.22999999999999998</v>
      </c>
      <c r="BC448" s="886">
        <v>-11.18</v>
      </c>
      <c r="BE448" s="635">
        <v>1976</v>
      </c>
      <c r="BF448" s="912">
        <f>IF(BE448&gt;2008,0,IF(BE448&gt;2001,1,IF(BE448&gt;1990,2,IF(BE448&gt;1980,3,IF(BE448&gt;1973,4,IF(BE448&gt;1970,5,IF(BE448&gt;1960,6,IF(BE448&gt;1958,7,IF(BE448&gt;1953,8,9)))))))))</f>
        <v>4</v>
      </c>
      <c r="BG448" s="896">
        <v>4.3</v>
      </c>
    </row>
    <row r="449" spans="1:59" ht="11.25" customHeight="1" x14ac:dyDescent="0.2">
      <c r="A449" s="895" t="s">
        <v>4610</v>
      </c>
      <c r="B449" s="889" t="s">
        <v>4605</v>
      </c>
      <c r="C449" s="946" t="s">
        <v>4325</v>
      </c>
      <c r="D449" s="946" t="s">
        <v>4326</v>
      </c>
      <c r="E449" s="746">
        <v>5</v>
      </c>
      <c r="F449" s="1185">
        <v>773</v>
      </c>
      <c r="G449" s="1185" t="s">
        <v>106</v>
      </c>
      <c r="H449" s="1185" t="s">
        <v>106</v>
      </c>
      <c r="I449" s="888">
        <v>27.21</v>
      </c>
      <c r="J449" s="663">
        <f>(M449/I449)*100</f>
        <v>7.1664829106945964</v>
      </c>
      <c r="K449" s="891">
        <v>0.48749999999999999</v>
      </c>
      <c r="L449" s="901">
        <v>4</v>
      </c>
      <c r="M449" s="654">
        <f>K449*L449</f>
        <v>1.95</v>
      </c>
      <c r="N449" s="884" t="s">
        <v>490</v>
      </c>
      <c r="O449" s="747">
        <v>0.47499999999999998</v>
      </c>
      <c r="P449" s="875">
        <v>44011</v>
      </c>
      <c r="Q449" s="875">
        <v>44027</v>
      </c>
      <c r="R449" s="654">
        <f>(K449-O449)/O449*100</f>
        <v>2.6315789473684239</v>
      </c>
      <c r="S449" s="714">
        <f>IF(INDEX(Historical!$D$7:$D$1277,MATCH(B449,Historical!$B$7:$B$1301,0))=0,"n/a",(INDEX(Historical!$C$7:$C$1279,MATCH(B449,Historical!$B$7:$B$1301,0))/INDEX(Historical!$D$7:$D$1277,MATCH(B449,Historical!$B$7:$B$1301,0))-1)*100)</f>
        <v>8.3455344070278326</v>
      </c>
      <c r="T449" s="714">
        <f>IF(INDEX(Historical!$F$7:$F$1270,MATCH(B449,Historical!$B$7:$B$1301,0))=0,"n/a",((INDEX(Historical!$C$7:$C$1279,MATCH(B449,Historical!$B$7:$B$1301,0))/INDEX(Historical!$F$7:$F$1270,MATCH(B449,Historical!$B$7:$B$1301,0)))^(1/3)-1)*100)</f>
        <v>41.665350531211899</v>
      </c>
      <c r="U449" s="714" t="str">
        <f>IF(INDEX(Historical!$H$7:$H$1270,MATCH(B449,Historical!$B$7:$B$1301,0))=0,"n/a",((INDEX(Historical!$C$7:$C$1279,MATCH(B449,Historical!$B$7:$B$1301,0))/INDEX(Historical!$H$7:$H$1270,MATCH(B449,Historical!$B$7:$B$1301,0)))^(1/5)-1)*100)</f>
        <v>n/a</v>
      </c>
      <c r="V449" s="714" t="str">
        <f>IF(INDEX(Historical!$O$7:$O$1270,MATCH(B449,Historical!$B$7:$B$1301,0))=0,"n/a",((INDEX(Historical!$C$7:$C$1279,MATCH(B449,Historical!$B$7:$B$1301,0))/INDEX(Historical!$O$7:$O$1270,MATCH(B449,Historical!$B$7:$B$1301,0)))^(1/10)-1)*100)</f>
        <v>n/a</v>
      </c>
      <c r="W449" s="715" t="str">
        <f>IF(OR(U449&lt;=0,U449="n/a",V449&lt;=0,V449="n/a"),"n/a",U449/V449)</f>
        <v>n/a</v>
      </c>
      <c r="X449" s="716" t="str">
        <f>IF(OR(AJ449&lt;=0,AJ449="n/a",U449&lt;=0,U449="n/a"),"n/a",U449/AJ449)</f>
        <v>n/a</v>
      </c>
      <c r="Y449" s="890"/>
      <c r="Z449" s="663">
        <f>IF(OR(AC449&lt;0.01,AC449="n/a"),"n/a",M449/AC449*100)</f>
        <v>590.90909090909088</v>
      </c>
      <c r="AA449" s="900">
        <f>IF(OR(AC449&lt;0.01,AC449="n/a"),"n/a",I449/AC449)</f>
        <v>82.454545454545453</v>
      </c>
      <c r="AB449" s="901">
        <v>12</v>
      </c>
      <c r="AC449" s="879">
        <v>0.33</v>
      </c>
      <c r="AD449" s="879">
        <v>4.01</v>
      </c>
      <c r="AE449" s="879">
        <v>14.5</v>
      </c>
      <c r="AF449" s="879">
        <v>1.17</v>
      </c>
      <c r="AG449" s="879">
        <v>0.89999999999999991</v>
      </c>
      <c r="AH449" s="879">
        <v>10.7</v>
      </c>
      <c r="AI449" s="879">
        <v>117.8</v>
      </c>
      <c r="AJ449" s="879">
        <v>16.989999999999998</v>
      </c>
      <c r="AK449" s="879">
        <v>20.43</v>
      </c>
      <c r="AL449" s="892">
        <v>12860</v>
      </c>
      <c r="AM449" s="886">
        <v>0.2</v>
      </c>
      <c r="AN449" s="879">
        <v>1.41</v>
      </c>
      <c r="AO449" s="753" t="str">
        <f>IF(U449="n/a","n/a",IF(AA449&lt;0,"n/a",IF(AA449="n/a","n/a",J449+U449-AA449)))</f>
        <v>n/a</v>
      </c>
      <c r="AP449" s="754" t="str">
        <f>IF(U449="n/a","n/a",J449+U449)</f>
        <v>n/a</v>
      </c>
      <c r="AQ449" s="902">
        <f>IF(OR(AC449&lt;0.01,AF449="n/a"),"n/a",(I449/SQRT(22.5*AC449*(I449/AF449))-1)*100)</f>
        <v>107.06608519108971</v>
      </c>
      <c r="AR449" s="663">
        <f>INDEX(Historical!$C$7:$C$1279,MATCH(B449,Historical!$B$7:$B$1301,0))*IF(AH449="n/a",1.03,IF(AH449&lt;0,1.01,IF(AH449&gt;10,1.1,(1+AH449/100))))</f>
        <v>2.0350000000000001</v>
      </c>
      <c r="AS449" s="900">
        <f>IF($AI449="n/a",1.03*AR449,IF($AI449&lt;0,1.01*AR449,IF($AI449&gt;10,1.1*AR449,(1+$AI449/100)*AR449)))</f>
        <v>2.2385000000000002</v>
      </c>
      <c r="AT449" s="900">
        <f>IF($AK449="n/a",1.03*AS449,IF($AK449&lt;0,1.01*AS449,IF($AK449&gt;10,1.1*AS449,(1+$AK449/100)*AS449)))</f>
        <v>2.4623500000000003</v>
      </c>
      <c r="AU449" s="900">
        <f>IF($AK449="n/a",1.03*AT449,IF($AK449&lt;0,1.01*AT449,IF($AK449&gt;10,1.1*AT449,(1+$AK449/100)*AT449)))</f>
        <v>2.7085850000000007</v>
      </c>
      <c r="AV449" s="900">
        <f>IF($AK449="n/a",1.03*AU449,IF($AK449&lt;0,1.01*AU449,IF($AK449&gt;10,1.1*AU449,(1+$AK449/100)*AU449)))</f>
        <v>2.9794435000000008</v>
      </c>
      <c r="AW449" s="663">
        <f>SUM(AR449:AV449)</f>
        <v>12.423878500000002</v>
      </c>
      <c r="AX449" s="761">
        <f>AW449/I449*100</f>
        <v>45.659237412715918</v>
      </c>
      <c r="AY449" s="948">
        <v>0.77</v>
      </c>
      <c r="AZ449" s="886">
        <v>138.06</v>
      </c>
      <c r="BA449" s="886">
        <v>-20.830000000000002</v>
      </c>
      <c r="BB449" s="886">
        <v>3.45</v>
      </c>
      <c r="BC449" s="886">
        <v>-4.37</v>
      </c>
      <c r="BE449" s="635">
        <v>2016</v>
      </c>
      <c r="BF449" s="912">
        <f>IF(BE449&gt;2008,0,IF(BE449&gt;2001,1,IF(BE449&gt;1990,2,IF(BE449&gt;1980,3,IF(BE449&gt;1973,4,IF(BE449&gt;1970,5,IF(BE449&gt;1960,6,IF(BE449&gt;1958,7,IF(BE449&gt;1953,8,9)))))))))</f>
        <v>0</v>
      </c>
      <c r="BG449" s="896">
        <v>0.2</v>
      </c>
    </row>
    <row r="450" spans="1:59" ht="11.25" customHeight="1" x14ac:dyDescent="0.2">
      <c r="A450" s="885" t="s">
        <v>276</v>
      </c>
      <c r="B450" s="889" t="s">
        <v>277</v>
      </c>
      <c r="C450" s="946" t="s">
        <v>112</v>
      </c>
      <c r="D450" s="946" t="s">
        <v>4328</v>
      </c>
      <c r="E450" s="746">
        <v>28</v>
      </c>
      <c r="F450" s="1185">
        <v>102</v>
      </c>
      <c r="G450" s="1182" t="s">
        <v>106</v>
      </c>
      <c r="H450" s="1182" t="s">
        <v>106</v>
      </c>
      <c r="I450" s="879">
        <v>54.01</v>
      </c>
      <c r="J450" s="663">
        <f>(M450/I450)*100</f>
        <v>3.1105350860951675</v>
      </c>
      <c r="K450" s="898">
        <v>0.42</v>
      </c>
      <c r="L450" s="901">
        <v>4</v>
      </c>
      <c r="M450" s="654">
        <f>K450*L450</f>
        <v>1.68</v>
      </c>
      <c r="N450" s="884" t="s">
        <v>719</v>
      </c>
      <c r="O450" s="748">
        <v>0.375</v>
      </c>
      <c r="P450" s="875">
        <v>43935</v>
      </c>
      <c r="Q450" s="875">
        <v>43951</v>
      </c>
      <c r="R450" s="654">
        <f>(K450-O450)/O450*100</f>
        <v>11.999999999999995</v>
      </c>
      <c r="S450" s="714">
        <f>IF(INDEX(Historical!$D$7:$D$1277,MATCH(B450,Historical!$B$7:$B$1301,0))=0,"n/a",(INDEX(Historical!$C$7:$C$1279,MATCH(B450,Historical!$B$7:$B$1301,0))/INDEX(Historical!$D$7:$D$1277,MATCH(B450,Historical!$B$7:$B$1301,0))-1)*100)</f>
        <v>14.453125</v>
      </c>
      <c r="T450" s="714">
        <f>IF(INDEX(Historical!$F$7:$F$1270,MATCH(B450,Historical!$B$7:$B$1301,0))=0,"n/a",((INDEX(Historical!$C$7:$C$1279,MATCH(B450,Historical!$B$7:$B$1301,0))/INDEX(Historical!$F$7:$F$1270,MATCH(B450,Historical!$B$7:$B$1301,0)))^(1/3)-1)*100)</f>
        <v>13.011817849157147</v>
      </c>
      <c r="U450" s="714">
        <f>IF(INDEX(Historical!$H$7:$H$1270,MATCH(B450,Historical!$B$7:$B$1301,0))=0,"n/a",((INDEX(Historical!$C$7:$C$1279,MATCH(B450,Historical!$B$7:$B$1301,0))/INDEX(Historical!$H$7:$H$1270,MATCH(B450,Historical!$B$7:$B$1301,0)))^(1/5)-1)*100)</f>
        <v>8.4842277526471896</v>
      </c>
      <c r="V450" s="714">
        <f>IF(INDEX(Historical!$O$7:$O$1270,MATCH(B450,Historical!$B$7:$B$1301,0))=0,"n/a",((INDEX(Historical!$C$7:$C$1279,MATCH(B450,Historical!$B$7:$B$1301,0))/INDEX(Historical!$O$7:$O$1270,MATCH(B450,Historical!$B$7:$B$1301,0)))^(1/10)-1)*100)</f>
        <v>5.4712073135550154</v>
      </c>
      <c r="W450" s="715">
        <f>IF(OR(U450&lt;=0,U450="n/a",V450&lt;=0,V450="n/a"),"n/a",U450/V450)</f>
        <v>1.5507048566095021</v>
      </c>
      <c r="X450" s="716">
        <f>IF(OR(AJ450&lt;=0,AJ450="n/a",U450&lt;=0,U450="n/a"),"n/a",U450/AJ450)</f>
        <v>0.48205839503677222</v>
      </c>
      <c r="Y450" s="889"/>
      <c r="Z450" s="663">
        <f>IF(OR(AC450&lt;0.01,AC450="n/a"),"n/a",M450/AC450*100)</f>
        <v>42.105263157894733</v>
      </c>
      <c r="AA450" s="900">
        <f>IF(OR(AC450&lt;0.01,AC450="n/a"),"n/a",I450/AC450)</f>
        <v>13.536340852130325</v>
      </c>
      <c r="AB450" s="901">
        <v>12</v>
      </c>
      <c r="AC450" s="879">
        <v>3.99</v>
      </c>
      <c r="AD450" s="879">
        <v>1.34</v>
      </c>
      <c r="AE450" s="879">
        <v>2.2999999999999998</v>
      </c>
      <c r="AF450" s="879">
        <v>2.04</v>
      </c>
      <c r="AG450" s="879">
        <v>15.9</v>
      </c>
      <c r="AH450" s="879">
        <v>21.5</v>
      </c>
      <c r="AI450" s="879">
        <v>18.21</v>
      </c>
      <c r="AJ450" s="879">
        <v>17.599999999999998</v>
      </c>
      <c r="AK450" s="879">
        <v>10</v>
      </c>
      <c r="AL450" s="892">
        <v>1330</v>
      </c>
      <c r="AM450" s="886">
        <v>0.89999999999999991</v>
      </c>
      <c r="AN450" s="879">
        <v>0.46</v>
      </c>
      <c r="AO450" s="753">
        <f>IF(U450="n/a","n/a",IF(AA450&lt;0,"n/a",IF(AA450="n/a","n/a",J450+U450-AA450)))</f>
        <v>-1.9415780133879679</v>
      </c>
      <c r="AP450" s="754">
        <f>IF(U450="n/a","n/a",J450+U450)</f>
        <v>11.594762838742357</v>
      </c>
      <c r="AQ450" s="902">
        <f>IF(OR(AC450&lt;0.01,AF450="n/a"),"n/a",(I450/SQRT(22.5*AC450*(I450/AF450))-1)*100)</f>
        <v>10.783342787915684</v>
      </c>
      <c r="AR450" s="663">
        <f>INDEX(Historical!$C$7:$C$1279,MATCH(B450,Historical!$B$7:$B$1301,0))*IF(AH450="n/a",1.03,IF(AH450&lt;0,1.01,IF(AH450&gt;10,1.1,(1+AH450/100))))</f>
        <v>1.6115000000000002</v>
      </c>
      <c r="AS450" s="900">
        <f>IF($AI450="n/a",1.03*AR450,IF($AI450&lt;0,1.01*AR450,IF($AI450&gt;10,1.1*AR450,(1+$AI450/100)*AR450)))</f>
        <v>1.7726500000000003</v>
      </c>
      <c r="AT450" s="900">
        <f>IF($AK450="n/a",1.03*AS450,IF($AK450&lt;0,1.01*AS450,IF($AK450&gt;10,1.1*AS450,(1+$AK450/100)*AS450)))</f>
        <v>1.9499150000000005</v>
      </c>
      <c r="AU450" s="900">
        <f>IF($AK450="n/a",1.03*AT450,IF($AK450&lt;0,1.01*AT450,IF($AK450&gt;10,1.1*AT450,(1+$AK450/100)*AT450)))</f>
        <v>2.1449065000000007</v>
      </c>
      <c r="AV450" s="900">
        <f>IF($AK450="n/a",1.03*AU450,IF($AK450&lt;0,1.01*AU450,IF($AK450&gt;10,1.1*AU450,(1+$AK450/100)*AU450)))</f>
        <v>2.3593971500000008</v>
      </c>
      <c r="AW450" s="663">
        <f>SUM(AR450:AV450)</f>
        <v>9.8383686500000032</v>
      </c>
      <c r="AX450" s="761">
        <f>AW450/I450*100</f>
        <v>18.215827902240335</v>
      </c>
      <c r="AY450" s="948">
        <v>0.88</v>
      </c>
      <c r="AZ450" s="886">
        <v>21.86</v>
      </c>
      <c r="BA450" s="886">
        <v>-35.659999999999997</v>
      </c>
      <c r="BB450" s="886">
        <v>-0.09</v>
      </c>
      <c r="BC450" s="886">
        <v>-17.89</v>
      </c>
      <c r="BE450" s="635">
        <v>1993</v>
      </c>
      <c r="BF450" s="912">
        <f>IF(BE450&gt;2008,0,IF(BE450&gt;2001,1,IF(BE450&gt;1990,2,IF(BE450&gt;1980,3,IF(BE450&gt;1973,4,IF(BE450&gt;1970,5,IF(BE450&gt;1960,6,IF(BE450&gt;1958,7,IF(BE450&gt;1953,8,9)))))))))</f>
        <v>2</v>
      </c>
      <c r="BG450" s="896">
        <v>7.6</v>
      </c>
    </row>
    <row r="451" spans="1:59" ht="11.25" customHeight="1" x14ac:dyDescent="0.2">
      <c r="A451" s="885" t="s">
        <v>3863</v>
      </c>
      <c r="B451" s="889" t="s">
        <v>3864</v>
      </c>
      <c r="C451" s="946" t="s">
        <v>112</v>
      </c>
      <c r="D451" s="946" t="s">
        <v>4328</v>
      </c>
      <c r="E451" s="746">
        <v>7</v>
      </c>
      <c r="F451" s="1185">
        <v>643</v>
      </c>
      <c r="G451" s="1199" t="s">
        <v>106</v>
      </c>
      <c r="H451" s="1199" t="s">
        <v>106</v>
      </c>
      <c r="I451" s="888">
        <v>29.5</v>
      </c>
      <c r="J451" s="663">
        <f>(M451/I451)*100</f>
        <v>4.1084745762711865</v>
      </c>
      <c r="K451" s="891">
        <v>0.30299999999999999</v>
      </c>
      <c r="L451" s="901">
        <v>4</v>
      </c>
      <c r="M451" s="654">
        <f>K451*L451</f>
        <v>1.212</v>
      </c>
      <c r="N451" s="884" t="s">
        <v>135</v>
      </c>
      <c r="O451" s="747">
        <v>0.27500000000000002</v>
      </c>
      <c r="P451" s="875">
        <v>43886</v>
      </c>
      <c r="Q451" s="875">
        <v>43901</v>
      </c>
      <c r="R451" s="654">
        <f>(K451-O451)/O451*100</f>
        <v>10.181818181818169</v>
      </c>
      <c r="S451" s="714">
        <f>IF(INDEX(Historical!$D$7:$D$1277,MATCH(B451,Historical!$B$7:$B$1301,0))=0,"n/a",(INDEX(Historical!$C$7:$C$1279,MATCH(B451,Historical!$B$7:$B$1301,0))/INDEX(Historical!$D$7:$D$1277,MATCH(B451,Historical!$B$7:$B$1301,0))-1)*100)</f>
        <v>10.000000000000009</v>
      </c>
      <c r="T451" s="714">
        <f>IF(INDEX(Historical!$F$7:$F$1270,MATCH(B451,Historical!$B$7:$B$1301,0))=0,"n/a",((INDEX(Historical!$C$7:$C$1279,MATCH(B451,Historical!$B$7:$B$1301,0))/INDEX(Historical!$F$7:$F$1270,MATCH(B451,Historical!$B$7:$B$1301,0)))^(1/3)-1)*100)</f>
        <v>10.108748000069712</v>
      </c>
      <c r="U451" s="714">
        <f>IF(INDEX(Historical!$H$7:$H$1270,MATCH(B451,Historical!$B$7:$B$1301,0))=0,"n/a",((INDEX(Historical!$C$7:$C$1279,MATCH(B451,Historical!$B$7:$B$1301,0))/INDEX(Historical!$H$7:$H$1270,MATCH(B451,Historical!$B$7:$B$1301,0)))^(1/5)-1)*100)</f>
        <v>10.097321782112157</v>
      </c>
      <c r="V451" s="714" t="str">
        <f>IF(INDEX(Historical!$O$7:$O$1270,MATCH(B451,Historical!$B$7:$B$1301,0))=0,"n/a",((INDEX(Historical!$C$7:$C$1279,MATCH(B451,Historical!$B$7:$B$1301,0))/INDEX(Historical!$O$7:$O$1270,MATCH(B451,Historical!$B$7:$B$1301,0)))^(1/10)-1)*100)</f>
        <v>n/a</v>
      </c>
      <c r="W451" s="715" t="str">
        <f>IF(OR(U451&lt;=0,U451="n/a",V451&lt;=0,V451="n/a"),"n/a",U451/V451)</f>
        <v>n/a</v>
      </c>
      <c r="X451" s="716">
        <f>IF(OR(AJ451&lt;=0,AJ451="n/a",U451&lt;=0,U451="n/a"),"n/a",U451/AJ451)</f>
        <v>0.69159738233644918</v>
      </c>
      <c r="Y451" s="673"/>
      <c r="Z451" s="663">
        <f>IF(OR(AC451&lt;0.01,AC451="n/a"),"n/a",M451/AC451*100)</f>
        <v>72.574850299401191</v>
      </c>
      <c r="AA451" s="900">
        <f>IF(OR(AC451&lt;0.01,AC451="n/a"),"n/a",I451/AC451)</f>
        <v>17.664670658682635</v>
      </c>
      <c r="AB451" s="901">
        <v>12</v>
      </c>
      <c r="AC451" s="879">
        <v>1.67</v>
      </c>
      <c r="AD451" s="879">
        <v>1.35</v>
      </c>
      <c r="AE451" s="879">
        <v>2.61</v>
      </c>
      <c r="AF451" s="879">
        <v>1.68</v>
      </c>
      <c r="AG451" s="879">
        <v>9</v>
      </c>
      <c r="AH451" s="879">
        <v>-11.4</v>
      </c>
      <c r="AI451" s="879">
        <v>6.38</v>
      </c>
      <c r="AJ451" s="879">
        <v>14.6</v>
      </c>
      <c r="AK451" s="879">
        <v>14.000000000000002</v>
      </c>
      <c r="AL451" s="892">
        <v>1590</v>
      </c>
      <c r="AM451" s="886">
        <v>1.7999999999999998</v>
      </c>
      <c r="AN451" s="879">
        <v>1.07</v>
      </c>
      <c r="AO451" s="753">
        <f>IF(U451="n/a","n/a",IF(AA451&lt;0,"n/a",IF(AA451="n/a","n/a",J451+U451-AA451)))</f>
        <v>-3.458874300299291</v>
      </c>
      <c r="AP451" s="754">
        <f>IF(U451="n/a","n/a",J451+U451)</f>
        <v>14.205796358383344</v>
      </c>
      <c r="AQ451" s="902">
        <f>IF(OR(AC451&lt;0.01,AF451="n/a"),"n/a",(I451/SQRT(22.5*AC451*(I451/AF451))-1)*100)</f>
        <v>14.846074197087965</v>
      </c>
      <c r="AR451" s="663">
        <f>INDEX(Historical!$C$7:$C$1279,MATCH(B451,Historical!$B$7:$B$1301,0))*IF(AH451="n/a",1.03,IF(AH451&lt;0,1.01,IF(AH451&gt;10,1.1,(1+AH451/100))))</f>
        <v>1.1110000000000002</v>
      </c>
      <c r="AS451" s="900">
        <f>IF($AI451="n/a",1.03*AR451,IF($AI451&lt;0,1.01*AR451,IF($AI451&gt;10,1.1*AR451,(1+$AI451/100)*AR451)))</f>
        <v>1.1818818000000002</v>
      </c>
      <c r="AT451" s="900">
        <f>IF($AK451="n/a",1.03*AS451,IF($AK451&lt;0,1.01*AS451,IF($AK451&gt;10,1.1*AS451,(1+$AK451/100)*AS451)))</f>
        <v>1.3000699800000004</v>
      </c>
      <c r="AU451" s="900">
        <f>IF($AK451="n/a",1.03*AT451,IF($AK451&lt;0,1.01*AT451,IF($AK451&gt;10,1.1*AT451,(1+$AK451/100)*AT451)))</f>
        <v>1.4300769780000007</v>
      </c>
      <c r="AV451" s="900">
        <f>IF($AK451="n/a",1.03*AU451,IF($AK451&lt;0,1.01*AU451,IF($AK451&gt;10,1.1*AU451,(1+$AK451/100)*AU451)))</f>
        <v>1.5730846758000008</v>
      </c>
      <c r="AW451" s="663">
        <f>SUM(AR451:AV451)</f>
        <v>6.596113433800002</v>
      </c>
      <c r="AX451" s="761">
        <f>AW451/I451*100</f>
        <v>22.359706555254245</v>
      </c>
      <c r="AY451" s="948">
        <v>1.55</v>
      </c>
      <c r="AZ451" s="886">
        <v>60.24</v>
      </c>
      <c r="BA451" s="886">
        <v>-35.520000000000003</v>
      </c>
      <c r="BB451" s="886">
        <v>-5.7700000000000005</v>
      </c>
      <c r="BC451" s="886">
        <v>-14.92</v>
      </c>
      <c r="BE451" s="635">
        <v>2014</v>
      </c>
      <c r="BF451" s="912">
        <f>IF(BE451&gt;2008,0,IF(BE451&gt;2001,1,IF(BE451&gt;1990,2,IF(BE451&gt;1980,3,IF(BE451&gt;1973,4,IF(BE451&gt;1970,5,IF(BE451&gt;1960,6,IF(BE451&gt;1958,7,IF(BE451&gt;1953,8,9)))))))))</f>
        <v>0</v>
      </c>
      <c r="BG451" s="896">
        <v>3.5000000000000004</v>
      </c>
    </row>
    <row r="452" spans="1:59" ht="11.25" customHeight="1" x14ac:dyDescent="0.2">
      <c r="A452" s="877" t="s">
        <v>272</v>
      </c>
      <c r="B452" s="889" t="s">
        <v>273</v>
      </c>
      <c r="C452" s="946" t="s">
        <v>128</v>
      </c>
      <c r="D452" s="946" t="s">
        <v>4333</v>
      </c>
      <c r="E452" s="746">
        <v>33</v>
      </c>
      <c r="F452" s="1185">
        <v>85</v>
      </c>
      <c r="G452" s="1197" t="s">
        <v>37</v>
      </c>
      <c r="H452" s="1197" t="s">
        <v>37</v>
      </c>
      <c r="I452" s="879">
        <v>179.41</v>
      </c>
      <c r="J452" s="663">
        <f>(M452/I452)*100</f>
        <v>1.3823086784460177</v>
      </c>
      <c r="K452" s="898">
        <v>0.62</v>
      </c>
      <c r="L452" s="901">
        <v>4</v>
      </c>
      <c r="M452" s="654">
        <f>K452*L452</f>
        <v>2.48</v>
      </c>
      <c r="N452" s="884" t="s">
        <v>218</v>
      </c>
      <c r="O452" s="748">
        <v>0.56999999999999995</v>
      </c>
      <c r="P452" s="875">
        <v>43828</v>
      </c>
      <c r="Q452" s="875">
        <v>43843</v>
      </c>
      <c r="R452" s="654">
        <f>(K452-O452)/O452*100</f>
        <v>8.771929824561413</v>
      </c>
      <c r="S452" s="714">
        <f>IF(INDEX(Historical!$D$7:$D$1277,MATCH(B452,Historical!$B$7:$B$1301,0))=0,"n/a",(INDEX(Historical!$C$7:$C$1279,MATCH(B452,Historical!$B$7:$B$1301,0))/INDEX(Historical!$D$7:$D$1277,MATCH(B452,Historical!$B$7:$B$1301,0))-1)*100)</f>
        <v>9.6153846153846025</v>
      </c>
      <c r="T452" s="714">
        <f>IF(INDEX(Historical!$F$7:$F$1270,MATCH(B452,Historical!$B$7:$B$1301,0))=0,"n/a",((INDEX(Historical!$C$7:$C$1279,MATCH(B452,Historical!$B$7:$B$1301,0))/INDEX(Historical!$F$7:$F$1270,MATCH(B452,Historical!$B$7:$B$1301,0)))^(1/3)-1)*100)</f>
        <v>9.8505241180611556</v>
      </c>
      <c r="U452" s="714">
        <f>IF(INDEX(Historical!$H$7:$H$1270,MATCH(B452,Historical!$B$7:$B$1301,0))=0,"n/a",((INDEX(Historical!$C$7:$C$1279,MATCH(B452,Historical!$B$7:$B$1301,0))/INDEX(Historical!$H$7:$H$1270,MATCH(B452,Historical!$B$7:$B$1301,0)))^(1/5)-1)*100)</f>
        <v>9.0271416315252928</v>
      </c>
      <c r="V452" s="714">
        <f>IF(INDEX(Historical!$O$7:$O$1270,MATCH(B452,Historical!$B$7:$B$1301,0))=0,"n/a",((INDEX(Historical!$C$7:$C$1279,MATCH(B452,Historical!$B$7:$B$1301,0))/INDEX(Historical!$O$7:$O$1270,MATCH(B452,Historical!$B$7:$B$1301,0)))^(1/10)-1)*100)</f>
        <v>9.0351088313816561</v>
      </c>
      <c r="W452" s="715">
        <f>IF(OR(U452&lt;=0,U452="n/a",V452&lt;=0,V452="n/a"),"n/a",U452/V452)</f>
        <v>0.99911819547444847</v>
      </c>
      <c r="X452" s="716">
        <f>IF(OR(AJ452&lt;=0,AJ452="n/a",U452&lt;=0,U452="n/a"),"n/a",U452/AJ452)</f>
        <v>0.96033421611971193</v>
      </c>
      <c r="Y452" s="889" t="s">
        <v>3978</v>
      </c>
      <c r="Z452" s="663">
        <f>IF(OR(AC452&lt;0.01,AC452="n/a"),"n/a",M452/AC452*100)</f>
        <v>44.765342960288805</v>
      </c>
      <c r="AA452" s="900">
        <f>IF(OR(AC452&lt;0.01,AC452="n/a"),"n/a",I452/AC452)</f>
        <v>32.384476534296027</v>
      </c>
      <c r="AB452" s="901">
        <v>11</v>
      </c>
      <c r="AC452" s="883">
        <v>5.54</v>
      </c>
      <c r="AD452" s="883">
        <v>6.47</v>
      </c>
      <c r="AE452" s="883">
        <v>4.45</v>
      </c>
      <c r="AF452" s="883">
        <v>6.54</v>
      </c>
      <c r="AG452" s="879">
        <v>21.099999999999998</v>
      </c>
      <c r="AH452" s="883">
        <v>10.199999999999999</v>
      </c>
      <c r="AI452" s="883">
        <v>0.2</v>
      </c>
      <c r="AJ452" s="879">
        <v>9.4</v>
      </c>
      <c r="AK452" s="879">
        <v>5</v>
      </c>
      <c r="AL452" s="718">
        <v>24150</v>
      </c>
      <c r="AM452" s="886">
        <v>0.1</v>
      </c>
      <c r="AN452" s="879">
        <v>1.17</v>
      </c>
      <c r="AO452" s="753">
        <f>IF(U452="n/a","n/a",IF(AA452&lt;0,"n/a",IF(AA452="n/a","n/a",J452+U452-AA452)))</f>
        <v>-21.975026224324715</v>
      </c>
      <c r="AP452" s="754">
        <f>IF(U452="n/a","n/a",J452+U452)</f>
        <v>10.40945030997131</v>
      </c>
      <c r="AQ452" s="902">
        <f>IF(OR(AC452&lt;0.01,AF452="n/a"),"n/a",(I452/SQRT(22.5*AC452*(I452/AF452))-1)*100)</f>
        <v>206.80755932617942</v>
      </c>
      <c r="AR452" s="663">
        <f>INDEX(Historical!$C$7:$C$1279,MATCH(B452,Historical!$B$7:$B$1301,0))*IF(AH452="n/a",1.03,IF(AH452&lt;0,1.01,IF(AH452&gt;10,1.1,(1+AH452/100))))</f>
        <v>2.508</v>
      </c>
      <c r="AS452" s="900">
        <f>IF($AI452="n/a",1.03*AR452,IF($AI452&lt;0,1.01*AR452,IF($AI452&gt;10,1.1*AR452,(1+$AI452/100)*AR452)))</f>
        <v>2.5130159999999999</v>
      </c>
      <c r="AT452" s="900">
        <f>IF($AK452="n/a",1.03*AS452,IF($AK452&lt;0,1.01*AS452,IF($AK452&gt;10,1.1*AS452,(1+$AK452/100)*AS452)))</f>
        <v>2.6386668000000002</v>
      </c>
      <c r="AU452" s="900">
        <f>IF($AK452="n/a",1.03*AT452,IF($AK452&lt;0,1.01*AT452,IF($AK452&gt;10,1.1*AT452,(1+$AK452/100)*AT452)))</f>
        <v>2.7706001400000004</v>
      </c>
      <c r="AV452" s="900">
        <f>IF($AK452="n/a",1.03*AU452,IF($AK452&lt;0,1.01*AU452,IF($AK452&gt;10,1.1*AU452,(1+$AK452/100)*AU452)))</f>
        <v>2.9091301470000004</v>
      </c>
      <c r="AW452" s="663">
        <f>SUM(AR452:AV452)</f>
        <v>13.339413087000001</v>
      </c>
      <c r="AX452" s="761">
        <f>AW452/I452*100</f>
        <v>7.435155836909872</v>
      </c>
      <c r="AY452" s="948">
        <v>0.36</v>
      </c>
      <c r="AZ452" s="886">
        <v>59.870000000000005</v>
      </c>
      <c r="BA452" s="886">
        <v>-1.92</v>
      </c>
      <c r="BB452" s="886">
        <v>6.8500000000000005</v>
      </c>
      <c r="BC452" s="886">
        <v>11.020000000000001</v>
      </c>
      <c r="BE452" s="635">
        <v>1987</v>
      </c>
      <c r="BF452" s="912">
        <f>IF(BE452&gt;2008,0,IF(BE452&gt;2001,1,IF(BE452&gt;1990,2,IF(BE452&gt;1980,3,IF(BE452&gt;1973,4,IF(BE452&gt;1970,5,IF(BE452&gt;1960,6,IF(BE452&gt;1958,7,IF(BE452&gt;1953,8,9)))))))))</f>
        <v>3</v>
      </c>
      <c r="BG452" s="896">
        <v>7.1</v>
      </c>
    </row>
    <row r="453" spans="1:59" ht="11.25" customHeight="1" x14ac:dyDescent="0.2">
      <c r="A453" s="885" t="s">
        <v>1474</v>
      </c>
      <c r="B453" s="889" t="s">
        <v>1475</v>
      </c>
      <c r="C453" s="946" t="s">
        <v>4199</v>
      </c>
      <c r="D453" s="946" t="s">
        <v>4332</v>
      </c>
      <c r="E453" s="746">
        <v>9</v>
      </c>
      <c r="F453" s="1185">
        <v>411</v>
      </c>
      <c r="G453" s="1199" t="s">
        <v>106</v>
      </c>
      <c r="H453" s="1199" t="s">
        <v>106</v>
      </c>
      <c r="I453" s="888">
        <v>113.24</v>
      </c>
      <c r="J453" s="663">
        <f>(M453/I453)*100</f>
        <v>0.70646414694454263</v>
      </c>
      <c r="K453" s="891">
        <v>0.2</v>
      </c>
      <c r="L453" s="901">
        <v>4</v>
      </c>
      <c r="M453" s="654">
        <f>K453*L453</f>
        <v>0.8</v>
      </c>
      <c r="N453" s="884" t="s">
        <v>248</v>
      </c>
      <c r="O453" s="747">
        <v>0.18</v>
      </c>
      <c r="P453" s="880">
        <v>43244</v>
      </c>
      <c r="Q453" s="880">
        <v>43259</v>
      </c>
      <c r="R453" s="654">
        <f>(K453-O453)/O453*100</f>
        <v>11.111111111111121</v>
      </c>
      <c r="S453" s="714">
        <f>IF(INDEX(Historical!$D$7:$D$1277,MATCH(B453,Historical!$B$7:$B$1301,0))=0,"n/a",(INDEX(Historical!$C$7:$C$1279,MATCH(B453,Historical!$B$7:$B$1301,0))/INDEX(Historical!$D$7:$D$1277,MATCH(B453,Historical!$B$7:$B$1301,0))-1)*100)</f>
        <v>2.5641025641025772</v>
      </c>
      <c r="T453" s="714">
        <f>IF(INDEX(Historical!$F$7:$F$1270,MATCH(B453,Historical!$B$7:$B$1301,0))=0,"n/a",((INDEX(Historical!$C$7:$C$1279,MATCH(B453,Historical!$B$7:$B$1301,0))/INDEX(Historical!$F$7:$F$1270,MATCH(B453,Historical!$B$7:$B$1301,0)))^(1/3)-1)*100)</f>
        <v>5.5667191978000741</v>
      </c>
      <c r="U453" s="714">
        <f>IF(INDEX(Historical!$H$7:$H$1270,MATCH(B453,Historical!$B$7:$B$1301,0))=0,"n/a",((INDEX(Historical!$C$7:$C$1279,MATCH(B453,Historical!$B$7:$B$1301,0))/INDEX(Historical!$H$7:$H$1270,MATCH(B453,Historical!$B$7:$B$1301,0)))^(1/5)-1)*100)</f>
        <v>4.0805880734757549</v>
      </c>
      <c r="V453" s="714" t="str">
        <f>IF(INDEX(Historical!$O$7:$O$1270,MATCH(B453,Historical!$B$7:$B$1301,0))=0,"n/a",((INDEX(Historical!$C$7:$C$1279,MATCH(B453,Historical!$B$7:$B$1301,0))/INDEX(Historical!$O$7:$O$1270,MATCH(B453,Historical!$B$7:$B$1301,0)))^(1/10)-1)*100)</f>
        <v>n/a</v>
      </c>
      <c r="W453" s="715" t="str">
        <f>IF(OR(U453&lt;=0,U453="n/a",V453&lt;=0,V453="n/a"),"n/a",U453/V453)</f>
        <v>n/a</v>
      </c>
      <c r="X453" s="716">
        <f>IF(OR(AJ453&lt;=0,AJ453="n/a",U453&lt;=0,U453="n/a"),"n/a",U453/AJ453)</f>
        <v>1.2365418404471984</v>
      </c>
      <c r="Y453" s="685" t="s">
        <v>4498</v>
      </c>
      <c r="Z453" s="663">
        <f>IF(OR(AC453&lt;0.01,AC453="n/a"),"n/a",M453/AC453*100)</f>
        <v>22.408963585434176</v>
      </c>
      <c r="AA453" s="900">
        <f>IF(OR(AC453&lt;0.01,AC453="n/a"),"n/a",I453/AC453)</f>
        <v>31.719887955182074</v>
      </c>
      <c r="AB453" s="901">
        <v>12</v>
      </c>
      <c r="AC453" s="879">
        <v>3.57</v>
      </c>
      <c r="AD453" s="879">
        <v>1.32</v>
      </c>
      <c r="AE453" s="879">
        <v>3.23</v>
      </c>
      <c r="AF453" s="879">
        <v>2.95</v>
      </c>
      <c r="AG453" s="879">
        <v>9.9</v>
      </c>
      <c r="AH453" s="879">
        <v>-64.3</v>
      </c>
      <c r="AI453" s="879">
        <v>36.42</v>
      </c>
      <c r="AJ453" s="879">
        <v>3.3000000000000003</v>
      </c>
      <c r="AK453" s="879">
        <v>23.45</v>
      </c>
      <c r="AL453" s="892">
        <v>6360</v>
      </c>
      <c r="AM453" s="886">
        <v>0.2</v>
      </c>
      <c r="AN453" s="879">
        <v>0.41</v>
      </c>
      <c r="AO453" s="753">
        <f>IF(U453="n/a","n/a",IF(AA453&lt;0,"n/a",IF(AA453="n/a","n/a",J453+U453-AA453)))</f>
        <v>-26.932835734761778</v>
      </c>
      <c r="AP453" s="754">
        <f>IF(U453="n/a","n/a",J453+U453)</f>
        <v>4.7870522204202972</v>
      </c>
      <c r="AQ453" s="902">
        <f>IF(OR(AC453&lt;0.01,AF453="n/a"),"n/a",(I453/SQRT(22.5*AC453*(I453/AF453))-1)*100)</f>
        <v>103.93209051357934</v>
      </c>
      <c r="AR453" s="663">
        <f>INDEX(Historical!$C$7:$C$1279,MATCH(B453,Historical!$B$7:$B$1301,0))*IF(AH453="n/a",1.03,IF(AH453&lt;0,1.01,IF(AH453&gt;10,1.1,(1+AH453/100))))</f>
        <v>0.80800000000000005</v>
      </c>
      <c r="AS453" s="900">
        <f>IF($AI453="n/a",1.03*AR453,IF($AI453&lt;0,1.01*AR453,IF($AI453&gt;10,1.1*AR453,(1+$AI453/100)*AR453)))</f>
        <v>0.88880000000000015</v>
      </c>
      <c r="AT453" s="900">
        <f>IF($AK453="n/a",1.03*AS453,IF($AK453&lt;0,1.01*AS453,IF($AK453&gt;10,1.1*AS453,(1+$AK453/100)*AS453)))</f>
        <v>0.97768000000000022</v>
      </c>
      <c r="AU453" s="900">
        <f>IF($AK453="n/a",1.03*AT453,IF($AK453&lt;0,1.01*AT453,IF($AK453&gt;10,1.1*AT453,(1+$AK453/100)*AT453)))</f>
        <v>1.0754480000000004</v>
      </c>
      <c r="AV453" s="900">
        <f>IF($AK453="n/a",1.03*AU453,IF($AK453&lt;0,1.01*AU453,IF($AK453&gt;10,1.1*AU453,(1+$AK453/100)*AU453)))</f>
        <v>1.1829928000000005</v>
      </c>
      <c r="AW453" s="663">
        <f>SUM(AR453:AV453)</f>
        <v>4.9329208000000015</v>
      </c>
      <c r="AX453" s="761">
        <f>AW453/I453*100</f>
        <v>4.3561646061462396</v>
      </c>
      <c r="AY453" s="948">
        <v>1.49</v>
      </c>
      <c r="AZ453" s="886">
        <v>69.34</v>
      </c>
      <c r="BA453" s="886">
        <v>-7.41</v>
      </c>
      <c r="BB453" s="886">
        <v>10.35</v>
      </c>
      <c r="BC453" s="886">
        <v>11.44</v>
      </c>
      <c r="BE453" s="635">
        <v>2011</v>
      </c>
      <c r="BF453" s="912">
        <f>IF(BE453&gt;2008,0,IF(BE453&gt;2001,1,IF(BE453&gt;1990,2,IF(BE453&gt;1980,3,IF(BE453&gt;1973,4,IF(BE453&gt;1970,5,IF(BE453&gt;1960,6,IF(BE453&gt;1958,7,IF(BE453&gt;1953,8,9)))))))))</f>
        <v>0</v>
      </c>
      <c r="BG453" s="896">
        <v>5.8000000000000007</v>
      </c>
    </row>
    <row r="454" spans="1:59" s="787" customFormat="1" ht="11.25" customHeight="1" x14ac:dyDescent="0.2">
      <c r="A454" s="658" t="s">
        <v>1446</v>
      </c>
      <c r="B454" s="795" t="s">
        <v>1447</v>
      </c>
      <c r="C454" s="946" t="s">
        <v>108</v>
      </c>
      <c r="D454" s="946" t="s">
        <v>4341</v>
      </c>
      <c r="E454" s="769">
        <v>12</v>
      </c>
      <c r="F454" s="1185">
        <v>289</v>
      </c>
      <c r="G454" s="1198" t="s">
        <v>106</v>
      </c>
      <c r="H454" s="1198" t="s">
        <v>106</v>
      </c>
      <c r="I454" s="770">
        <v>500.92</v>
      </c>
      <c r="J454" s="771">
        <f>(M454/I454)*100</f>
        <v>0.47911842210332978</v>
      </c>
      <c r="K454" s="772">
        <v>0.6</v>
      </c>
      <c r="L454" s="773">
        <v>4</v>
      </c>
      <c r="M454" s="774">
        <f>K454*L454</f>
        <v>2.4</v>
      </c>
      <c r="N454" s="775" t="s">
        <v>514</v>
      </c>
      <c r="O454" s="776">
        <v>0.51</v>
      </c>
      <c r="P454" s="777">
        <v>43872</v>
      </c>
      <c r="Q454" s="777">
        <v>43887</v>
      </c>
      <c r="R454" s="774">
        <f>(K454-O454)/O454*100</f>
        <v>17.647058823529406</v>
      </c>
      <c r="S454" s="714">
        <f>IF(INDEX(Historical!$D$7:$D$1277,MATCH(B454,Historical!$B$7:$B$1301,0))=0,"n/a",(INDEX(Historical!$C$7:$C$1279,MATCH(B454,Historical!$B$7:$B$1301,0))/INDEX(Historical!$D$7:$D$1277,MATCH(B454,Historical!$B$7:$B$1301,0))-1)*100)</f>
        <v>21.428571428571441</v>
      </c>
      <c r="T454" s="714">
        <f>IF(INDEX(Historical!$F$7:$F$1270,MATCH(B454,Historical!$B$7:$B$1301,0))=0,"n/a",((INDEX(Historical!$C$7:$C$1279,MATCH(B454,Historical!$B$7:$B$1301,0))/INDEX(Historical!$F$7:$F$1270,MATCH(B454,Historical!$B$7:$B$1301,0)))^(1/3)-1)*100)</f>
        <v>25.179230069318905</v>
      </c>
      <c r="U454" s="714">
        <f>IF(INDEX(Historical!$H$7:$H$1270,MATCH(B454,Historical!$B$7:$B$1301,0))=0,"n/a",((INDEX(Historical!$C$7:$C$1279,MATCH(B454,Historical!$B$7:$B$1301,0))/INDEX(Historical!$H$7:$H$1270,MATCH(B454,Historical!$B$7:$B$1301,0)))^(1/5)-1)*100)</f>
        <v>26.092727406616344</v>
      </c>
      <c r="V454" s="714">
        <f>IF(INDEX(Historical!$O$7:$O$1270,MATCH(B454,Historical!$B$7:$B$1301,0))=0,"n/a",((INDEX(Historical!$C$7:$C$1279,MATCH(B454,Historical!$B$7:$B$1301,0))/INDEX(Historical!$O$7:$O$1270,MATCH(B454,Historical!$B$7:$B$1301,0)))^(1/10)-1)*100)</f>
        <v>40.104863953506012</v>
      </c>
      <c r="W454" s="715">
        <f>IF(OR(U454&lt;=0,U454="n/a",V454&lt;=0,V454="n/a"),"n/a",U454/V454)</f>
        <v>0.650612540086557</v>
      </c>
      <c r="X454" s="716">
        <f>IF(OR(AJ454&lt;=0,AJ454="n/a",U454&lt;=0,U454="n/a"),"n/a",U454/AJ454)</f>
        <v>1.1700774621801051</v>
      </c>
      <c r="Y454" s="795"/>
      <c r="Z454" s="771">
        <f>IF(OR(AC454&lt;0.01,AC454="n/a"),"n/a",M454/AC454*100)</f>
        <v>40.133779264214041</v>
      </c>
      <c r="AA454" s="779">
        <f>IF(OR(AC454&lt;0.01,AC454="n/a"),"n/a",I454/AC454)</f>
        <v>83.76588628762542</v>
      </c>
      <c r="AB454" s="773">
        <v>12</v>
      </c>
      <c r="AC454" s="780">
        <v>5.98</v>
      </c>
      <c r="AD454" s="780">
        <v>4.9400000000000004</v>
      </c>
      <c r="AE454" s="780">
        <v>35.229999999999997</v>
      </c>
      <c r="AF454" s="780">
        <v>23.31</v>
      </c>
      <c r="AG454" s="780">
        <v>31.1</v>
      </c>
      <c r="AH454" s="780">
        <v>18.5</v>
      </c>
      <c r="AI454" s="780">
        <v>4.93</v>
      </c>
      <c r="AJ454" s="780">
        <v>22.3</v>
      </c>
      <c r="AK454" s="780">
        <v>16.900000000000002</v>
      </c>
      <c r="AL454" s="781">
        <v>19580</v>
      </c>
      <c r="AM454" s="782">
        <v>3.3000000000000003</v>
      </c>
      <c r="AN454" s="780">
        <v>0</v>
      </c>
      <c r="AO454" s="783">
        <f>IF(U454="n/a","n/a",IF(AA454&lt;0,"n/a",IF(AA454="n/a","n/a",J454+U454-AA454)))</f>
        <v>-57.194040458905747</v>
      </c>
      <c r="AP454" s="784">
        <f>IF(U454="n/a","n/a",J454+U454)</f>
        <v>26.571845828719674</v>
      </c>
      <c r="AQ454" s="785">
        <f>IF(OR(AC454&lt;0.01,AF454="n/a"),"n/a",(I454/SQRT(22.5*AC454*(I454/AF454))-1)*100)</f>
        <v>831.56566163625814</v>
      </c>
      <c r="AR454" s="663">
        <f>INDEX(Historical!$C$7:$C$1279,MATCH(B454,Historical!$B$7:$B$1301,0))*IF(AH454="n/a",1.03,IF(AH454&lt;0,1.01,IF(AH454&gt;10,1.1,(1+AH454/100))))</f>
        <v>2.2440000000000002</v>
      </c>
      <c r="AS454" s="779">
        <f>IF($AI454="n/a",1.03*AR454,IF($AI454&lt;0,1.01*AR454,IF($AI454&gt;10,1.1*AR454,(1+$AI454/100)*AR454)))</f>
        <v>2.3546292000000002</v>
      </c>
      <c r="AT454" s="779">
        <f>IF($AK454="n/a",1.03*AS454,IF($AK454&lt;0,1.01*AS454,IF($AK454&gt;10,1.1*AS454,(1+$AK454/100)*AS454)))</f>
        <v>2.5900921200000004</v>
      </c>
      <c r="AU454" s="779">
        <f>IF($AK454="n/a",1.03*AT454,IF($AK454&lt;0,1.01*AT454,IF($AK454&gt;10,1.1*AT454,(1+$AK454/100)*AT454)))</f>
        <v>2.8491013320000009</v>
      </c>
      <c r="AV454" s="779">
        <f>IF($AK454="n/a",1.03*AU454,IF($AK454&lt;0,1.01*AU454,IF($AK454&gt;10,1.1*AU454,(1+$AK454/100)*AU454)))</f>
        <v>3.1340114652000013</v>
      </c>
      <c r="AW454" s="771">
        <f>SUM(AR454:AV454)</f>
        <v>13.171834117200003</v>
      </c>
      <c r="AX454" s="786">
        <f>AW454/I454*100</f>
        <v>2.6295284910165302</v>
      </c>
      <c r="AY454" s="949">
        <v>0.64</v>
      </c>
      <c r="AZ454" s="782">
        <v>81.83</v>
      </c>
      <c r="BA454" s="782">
        <v>-4.97</v>
      </c>
      <c r="BB454" s="782">
        <v>3.75</v>
      </c>
      <c r="BC454" s="782">
        <v>28.53</v>
      </c>
      <c r="BD454" s="922"/>
      <c r="BE454" s="635">
        <v>2009</v>
      </c>
      <c r="BF454" s="912">
        <f>IF(BE454&gt;2008,0,IF(BE454&gt;2001,1,IF(BE454&gt;1990,2,IF(BE454&gt;1980,3,IF(BE454&gt;1973,4,IF(BE454&gt;1970,5,IF(BE454&gt;1960,6,IF(BE454&gt;1958,7,IF(BE454&gt;1953,8,9)))))))))</f>
        <v>0</v>
      </c>
      <c r="BG454" s="838">
        <v>25.3</v>
      </c>
    </row>
    <row r="455" spans="1:59" ht="11.25" customHeight="1" x14ac:dyDescent="0.2">
      <c r="A455" s="877" t="s">
        <v>1438</v>
      </c>
      <c r="B455" s="889" t="s">
        <v>1439</v>
      </c>
      <c r="C455" s="946" t="s">
        <v>108</v>
      </c>
      <c r="D455" s="946" t="s">
        <v>4345</v>
      </c>
      <c r="E455" s="746">
        <v>9</v>
      </c>
      <c r="F455" s="1185">
        <v>416</v>
      </c>
      <c r="G455" s="1157" t="s">
        <v>106</v>
      </c>
      <c r="H455" s="1157" t="s">
        <v>106</v>
      </c>
      <c r="I455" s="888">
        <v>21</v>
      </c>
      <c r="J455" s="663">
        <f>(M455/I455)*100</f>
        <v>4.7619047619047619</v>
      </c>
      <c r="K455" s="891">
        <v>0.25</v>
      </c>
      <c r="L455" s="901">
        <v>4</v>
      </c>
      <c r="M455" s="654">
        <f>K455*L455</f>
        <v>1</v>
      </c>
      <c r="N455" s="884" t="s">
        <v>188</v>
      </c>
      <c r="O455" s="749">
        <v>0.23809523809523808</v>
      </c>
      <c r="P455" s="880">
        <v>43447</v>
      </c>
      <c r="Q455" s="880">
        <v>43467</v>
      </c>
      <c r="R455" s="654">
        <f>(K455-O455)/O455*100</f>
        <v>5.0000000000000062</v>
      </c>
      <c r="S455" s="714">
        <f>IF(INDEX(Historical!$D$7:$D$1277,MATCH(B455,Historical!$B$7:$B$1301,0))=0,"n/a",(INDEX(Historical!$C$7:$C$1279,MATCH(B455,Historical!$B$7:$B$1301,0))/INDEX(Historical!$D$7:$D$1277,MATCH(B455,Historical!$B$7:$B$1301,0))-1)*100)</f>
        <v>5.0000000000000044</v>
      </c>
      <c r="T455" s="714">
        <f>IF(INDEX(Historical!$F$7:$F$1270,MATCH(B455,Historical!$B$7:$B$1301,0))=0,"n/a",((INDEX(Historical!$C$7:$C$1279,MATCH(B455,Historical!$B$7:$B$1301,0))/INDEX(Historical!$F$7:$F$1270,MATCH(B455,Historical!$B$7:$B$1301,0)))^(1/3)-1)*100)</f>
        <v>6.998748056507953</v>
      </c>
      <c r="U455" s="714">
        <f>IF(INDEX(Historical!$H$7:$H$1270,MATCH(B455,Historical!$B$7:$B$1301,0))=0,"n/a",((INDEX(Historical!$C$7:$C$1279,MATCH(B455,Historical!$B$7:$B$1301,0))/INDEX(Historical!$H$7:$H$1270,MATCH(B455,Historical!$B$7:$B$1301,0)))^(1/5)-1)*100)</f>
        <v>9.5105881968669426</v>
      </c>
      <c r="V455" s="714">
        <f>IF(INDEX(Historical!$O$7:$O$1270,MATCH(B455,Historical!$B$7:$B$1301,0))=0,"n/a",((INDEX(Historical!$C$7:$C$1279,MATCH(B455,Historical!$B$7:$B$1301,0))/INDEX(Historical!$O$7:$O$1270,MATCH(B455,Historical!$B$7:$B$1301,0)))^(1/10)-1)*100)</f>
        <v>13.167797072663623</v>
      </c>
      <c r="W455" s="715">
        <f>IF(OR(U455&lt;=0,U455="n/a",V455&lt;=0,V455="n/a"),"n/a",U455/V455)</f>
        <v>0.72226114545848719</v>
      </c>
      <c r="X455" s="716" t="str">
        <f>IF(OR(AJ455&lt;=0,AJ455="n/a",U455&lt;=0,U455="n/a"),"n/a",U455/AJ455)</f>
        <v>n/a</v>
      </c>
      <c r="Y455" s="681" t="s">
        <v>438</v>
      </c>
      <c r="Z455" s="663" t="str">
        <f>IF(OR(AC455&lt;0.01,AC455="n/a"),"n/a",M455/AC455*100)</f>
        <v>n/a</v>
      </c>
      <c r="AA455" s="900" t="str">
        <f>IF(OR(AC455&lt;0.01,AC455="n/a"),"n/a",I455/AC455)</f>
        <v>n/a</v>
      </c>
      <c r="AB455" s="901">
        <v>12</v>
      </c>
      <c r="AC455" s="879" t="s">
        <v>136</v>
      </c>
      <c r="AD455" s="879" t="s">
        <v>136</v>
      </c>
      <c r="AE455" s="879" t="s">
        <v>136</v>
      </c>
      <c r="AF455" s="881" t="s">
        <v>136</v>
      </c>
      <c r="AG455" s="879" t="s">
        <v>136</v>
      </c>
      <c r="AH455" s="879" t="s">
        <v>136</v>
      </c>
      <c r="AI455" s="879" t="s">
        <v>136</v>
      </c>
      <c r="AJ455" s="879" t="s">
        <v>136</v>
      </c>
      <c r="AK455" s="879" t="s">
        <v>136</v>
      </c>
      <c r="AL455" s="892" t="s">
        <v>136</v>
      </c>
      <c r="AM455" s="886" t="s">
        <v>136</v>
      </c>
      <c r="AN455" s="879" t="s">
        <v>136</v>
      </c>
      <c r="AO455" s="753" t="str">
        <f>IF(U455="n/a","n/a",IF(AA455&lt;0,"n/a",IF(AA455="n/a","n/a",J455+U455-AA455)))</f>
        <v>n/a</v>
      </c>
      <c r="AP455" s="754">
        <f>IF(U455="n/a","n/a",J455+U455)</f>
        <v>14.272492958771704</v>
      </c>
      <c r="AQ455" s="902" t="str">
        <f>IF(OR(AC455&lt;0.01,AF455="n/a"),"n/a",(I455/SQRT(22.5*AC455*(I455/AF455))-1)*100)</f>
        <v>n/a</v>
      </c>
      <c r="AR455" s="663">
        <f>INDEX(Historical!$C$7:$C$1279,MATCH(B455,Historical!$B$7:$B$1301,0))*IF(AH455="n/a",1.03,IF(AH455&lt;0,1.01,IF(AH455&gt;10,1.1,(1+AH455/100))))</f>
        <v>1.03</v>
      </c>
      <c r="AS455" s="900">
        <f>IF($AI455="n/a",1.03*AR455,IF($AI455&lt;0,1.01*AR455,IF($AI455&gt;10,1.1*AR455,(1+$AI455/100)*AR455)))</f>
        <v>1.0609</v>
      </c>
      <c r="AT455" s="900">
        <f>IF($AK455="n/a",1.03*AS455,IF($AK455&lt;0,1.01*AS455,IF($AK455&gt;10,1.1*AS455,(1+$AK455/100)*AS455)))</f>
        <v>1.092727</v>
      </c>
      <c r="AU455" s="900">
        <f>IF($AK455="n/a",1.03*AT455,IF($AK455&lt;0,1.01*AT455,IF($AK455&gt;10,1.1*AT455,(1+$AK455/100)*AT455)))</f>
        <v>1.1255088100000001</v>
      </c>
      <c r="AV455" s="900">
        <f>IF($AK455="n/a",1.03*AU455,IF($AK455&lt;0,1.01*AU455,IF($AK455&gt;10,1.1*AU455,(1+$AK455/100)*AU455)))</f>
        <v>1.1592740743000001</v>
      </c>
      <c r="AW455" s="663">
        <f>SUM(AR455:AV455)</f>
        <v>5.4684098842999997</v>
      </c>
      <c r="AX455" s="761">
        <f>AW455/I455*100</f>
        <v>26.040047068095234</v>
      </c>
      <c r="AY455" s="948" t="s">
        <v>136</v>
      </c>
      <c r="AZ455" s="886" t="s">
        <v>136</v>
      </c>
      <c r="BA455" s="886" t="s">
        <v>136</v>
      </c>
      <c r="BB455" s="886" t="s">
        <v>136</v>
      </c>
      <c r="BC455" s="886" t="s">
        <v>136</v>
      </c>
      <c r="BD455" s="921" t="s">
        <v>4271</v>
      </c>
      <c r="BE455" s="635">
        <v>2010</v>
      </c>
      <c r="BF455" s="912">
        <f>IF(BE455&gt;2008,0,IF(BE455&gt;2001,1,IF(BE455&gt;1990,2,IF(BE455&gt;1980,3,IF(BE455&gt;1973,4,IF(BE455&gt;1970,5,IF(BE455&gt;1960,6,IF(BE455&gt;1958,7,IF(BE455&gt;1953,8,9)))))))))</f>
        <v>0</v>
      </c>
      <c r="BG455" s="896" t="s">
        <v>136</v>
      </c>
    </row>
    <row r="456" spans="1:59" ht="11.25" customHeight="1" x14ac:dyDescent="0.2">
      <c r="A456" s="877" t="s">
        <v>1450</v>
      </c>
      <c r="B456" s="889" t="s">
        <v>1451</v>
      </c>
      <c r="C456" s="946" t="s">
        <v>108</v>
      </c>
      <c r="D456" s="946" t="s">
        <v>118</v>
      </c>
      <c r="E456" s="746">
        <v>10</v>
      </c>
      <c r="F456" s="1185">
        <v>333</v>
      </c>
      <c r="G456" s="1157" t="s">
        <v>115</v>
      </c>
      <c r="H456" s="1157" t="s">
        <v>115</v>
      </c>
      <c r="I456" s="888">
        <v>107.37</v>
      </c>
      <c r="J456" s="663">
        <f>(M456/I456)*100</f>
        <v>1.6950731116699265</v>
      </c>
      <c r="K456" s="891">
        <v>0.45500000000000002</v>
      </c>
      <c r="L456" s="901">
        <v>4</v>
      </c>
      <c r="M456" s="654">
        <f>K456*L456</f>
        <v>1.82</v>
      </c>
      <c r="N456" s="884" t="s">
        <v>107</v>
      </c>
      <c r="O456" s="747">
        <v>0.41499999999999998</v>
      </c>
      <c r="P456" s="630">
        <v>43656</v>
      </c>
      <c r="Q456" s="630">
        <v>43692</v>
      </c>
      <c r="R456" s="654">
        <f>(K456-O456)/O456*100</f>
        <v>9.6385542168674796</v>
      </c>
      <c r="S456" s="714">
        <f>IF(INDEX(Historical!$D$7:$D$1277,MATCH(B456,Historical!$B$7:$B$1301,0))=0,"n/a",(INDEX(Historical!$C$7:$C$1279,MATCH(B456,Historical!$B$7:$B$1301,0))/INDEX(Historical!$D$7:$D$1277,MATCH(B456,Historical!$B$7:$B$1301,0))-1)*100)</f>
        <v>10.126582278480999</v>
      </c>
      <c r="T456" s="714">
        <f>IF(INDEX(Historical!$F$7:$F$1270,MATCH(B456,Historical!$B$7:$B$1301,0))=0,"n/a",((INDEX(Historical!$C$7:$C$1279,MATCH(B456,Historical!$B$7:$B$1301,0))/INDEX(Historical!$F$7:$F$1270,MATCH(B456,Historical!$B$7:$B$1301,0)))^(1/3)-1)*100)</f>
        <v>10.205169109781931</v>
      </c>
      <c r="U456" s="714">
        <f>IF(INDEX(Historical!$H$7:$H$1270,MATCH(B456,Historical!$B$7:$B$1301,0))=0,"n/a",((INDEX(Historical!$C$7:$C$1279,MATCH(B456,Historical!$B$7:$B$1301,0))/INDEX(Historical!$H$7:$H$1270,MATCH(B456,Historical!$B$7:$B$1301,0)))^(1/5)-1)*100)</f>
        <v>10.420237420114752</v>
      </c>
      <c r="V456" s="714">
        <f>IF(INDEX(Historical!$O$7:$O$1270,MATCH(B456,Historical!$B$7:$B$1301,0))=0,"n/a",((INDEX(Historical!$C$7:$C$1279,MATCH(B456,Historical!$B$7:$B$1301,0))/INDEX(Historical!$O$7:$O$1270,MATCH(B456,Historical!$B$7:$B$1301,0)))^(1/10)-1)*100)</f>
        <v>8.0801468581459535</v>
      </c>
      <c r="W456" s="715">
        <f>IF(OR(U456&lt;=0,U456="n/a",V456&lt;=0,V456="n/a"),"n/a",U456/V456)</f>
        <v>1.2896099047518734</v>
      </c>
      <c r="X456" s="716">
        <f>IF(OR(AJ456&lt;=0,AJ456="n/a",U456&lt;=0,U456="n/a"),"n/a",U456/AJ456)</f>
        <v>1.8607566821633483</v>
      </c>
      <c r="Y456" s="676"/>
      <c r="Z456" s="663">
        <f>IF(OR(AC456&lt;0.01,AC456="n/a"),"n/a",M456/AC456*100)</f>
        <v>52.148997134670481</v>
      </c>
      <c r="AA456" s="900">
        <f>IF(OR(AC456&lt;0.01,AC456="n/a"),"n/a",I456/AC456)</f>
        <v>30.765042979942692</v>
      </c>
      <c r="AB456" s="901">
        <v>12</v>
      </c>
      <c r="AC456" s="879">
        <v>3.49</v>
      </c>
      <c r="AD456" s="879">
        <v>5.43</v>
      </c>
      <c r="AE456" s="879">
        <v>3.16</v>
      </c>
      <c r="AF456" s="879">
        <v>7.29</v>
      </c>
      <c r="AG456" s="879">
        <v>23.1</v>
      </c>
      <c r="AH456" s="879">
        <v>5.8999999999999995</v>
      </c>
      <c r="AI456" s="879">
        <v>10.530000000000001</v>
      </c>
      <c r="AJ456" s="879">
        <v>5.6000000000000005</v>
      </c>
      <c r="AK456" s="879">
        <v>5.56</v>
      </c>
      <c r="AL456" s="892">
        <v>54420</v>
      </c>
      <c r="AM456" s="886">
        <v>0.2</v>
      </c>
      <c r="AN456" s="879">
        <v>1.87</v>
      </c>
      <c r="AO456" s="753">
        <f>IF(U456="n/a","n/a",IF(AA456&lt;0,"n/a",IF(AA456="n/a","n/a",J456+U456-AA456)))</f>
        <v>-18.649732448158012</v>
      </c>
      <c r="AP456" s="754">
        <f>IF(U456="n/a","n/a",J456+U456)</f>
        <v>12.115310531784679</v>
      </c>
      <c r="AQ456" s="902">
        <f>IF(OR(AC456&lt;0.01,AF456="n/a"),"n/a",(I456/SQRT(22.5*AC456*(I456/AF456))-1)*100)</f>
        <v>215.71939955443713</v>
      </c>
      <c r="AR456" s="663">
        <f>INDEX(Historical!$C$7:$C$1279,MATCH(B456,Historical!$B$7:$B$1301,0))*IF(AH456="n/a",1.03,IF(AH456&lt;0,1.01,IF(AH456&gt;10,1.1,(1+AH456/100))))</f>
        <v>1.84266</v>
      </c>
      <c r="AS456" s="900">
        <f>IF($AI456="n/a",1.03*AR456,IF($AI456&lt;0,1.01*AR456,IF($AI456&gt;10,1.1*AR456,(1+$AI456/100)*AR456)))</f>
        <v>2.026926</v>
      </c>
      <c r="AT456" s="900">
        <f>IF($AK456="n/a",1.03*AS456,IF($AK456&lt;0,1.01*AS456,IF($AK456&gt;10,1.1*AS456,(1+$AK456/100)*AS456)))</f>
        <v>2.1396230856000003</v>
      </c>
      <c r="AU456" s="900">
        <f>IF($AK456="n/a",1.03*AT456,IF($AK456&lt;0,1.01*AT456,IF($AK456&gt;10,1.1*AT456,(1+$AK456/100)*AT456)))</f>
        <v>2.2585861291593603</v>
      </c>
      <c r="AV456" s="900">
        <f>IF($AK456="n/a",1.03*AU456,IF($AK456&lt;0,1.01*AU456,IF($AK456&gt;10,1.1*AU456,(1+$AK456/100)*AU456)))</f>
        <v>2.3841635179406211</v>
      </c>
      <c r="AW456" s="663">
        <f>SUM(AR456:AV456)</f>
        <v>10.651958732699981</v>
      </c>
      <c r="AX456" s="761">
        <f>AW456/I456*100</f>
        <v>9.9207960628667049</v>
      </c>
      <c r="AY456" s="948">
        <v>0.87</v>
      </c>
      <c r="AZ456" s="886">
        <v>44.440000000000005</v>
      </c>
      <c r="BA456" s="886">
        <v>-10.440000000000001</v>
      </c>
      <c r="BB456" s="886">
        <v>3.7699999999999996</v>
      </c>
      <c r="BC456" s="886">
        <v>3.37</v>
      </c>
      <c r="BE456" s="635">
        <v>2010</v>
      </c>
      <c r="BF456" s="912">
        <f>IF(BE456&gt;2008,0,IF(BE456&gt;2001,1,IF(BE456&gt;1990,2,IF(BE456&gt;1980,3,IF(BE456&gt;1973,4,IF(BE456&gt;1970,5,IF(BE456&gt;1960,6,IF(BE456&gt;1958,7,IF(BE456&gt;1953,8,9)))))))))</f>
        <v>0</v>
      </c>
      <c r="BG456" s="896">
        <v>5.7</v>
      </c>
    </row>
    <row r="457" spans="1:59" ht="11.25" customHeight="1" x14ac:dyDescent="0.2">
      <c r="A457" s="877" t="s">
        <v>109</v>
      </c>
      <c r="B457" s="889" t="s">
        <v>110</v>
      </c>
      <c r="C457" s="946" t="s">
        <v>112</v>
      </c>
      <c r="D457" s="946" t="s">
        <v>4367</v>
      </c>
      <c r="E457" s="746">
        <v>62</v>
      </c>
      <c r="F457" s="1185">
        <v>8</v>
      </c>
      <c r="G457" s="1182" t="s">
        <v>37</v>
      </c>
      <c r="H457" s="1182" t="s">
        <v>37</v>
      </c>
      <c r="I457" s="879">
        <v>155.99</v>
      </c>
      <c r="J457" s="663">
        <f>(M457/I457)*100</f>
        <v>3.7694724020770556</v>
      </c>
      <c r="K457" s="891">
        <v>1.47</v>
      </c>
      <c r="L457" s="901">
        <v>4</v>
      </c>
      <c r="M457" s="654">
        <f>K457*L457</f>
        <v>5.88</v>
      </c>
      <c r="N457" s="884" t="s">
        <v>111</v>
      </c>
      <c r="O457" s="747">
        <v>1.44</v>
      </c>
      <c r="P457" s="875">
        <v>43874</v>
      </c>
      <c r="Q457" s="875">
        <v>43902</v>
      </c>
      <c r="R457" s="654">
        <f>(K457-O457)/O457*100</f>
        <v>2.0833333333333353</v>
      </c>
      <c r="S457" s="714">
        <f>IF(INDEX(Historical!$D$7:$D$1277,MATCH(B457,Historical!$B$7:$B$1301,0))=0,"n/a",(INDEX(Historical!$C$7:$C$1279,MATCH(B457,Historical!$B$7:$B$1301,0))/INDEX(Historical!$D$7:$D$1277,MATCH(B457,Historical!$B$7:$B$1301,0))-1)*100)</f>
        <v>5.8823529411764497</v>
      </c>
      <c r="T457" s="714">
        <f>IF(INDEX(Historical!$F$7:$F$1270,MATCH(B457,Historical!$B$7:$B$1301,0))=0,"n/a",((INDEX(Historical!$C$7:$C$1279,MATCH(B457,Historical!$B$7:$B$1301,0))/INDEX(Historical!$F$7:$F$1270,MATCH(B457,Historical!$B$7:$B$1301,0)))^(1/3)-1)*100)</f>
        <v>9.0636022289195104</v>
      </c>
      <c r="U457" s="714">
        <f>IF(INDEX(Historical!$H$7:$H$1270,MATCH(B457,Historical!$B$7:$B$1301,0))=0,"n/a",((INDEX(Historical!$C$7:$C$1279,MATCH(B457,Historical!$B$7:$B$1301,0))/INDEX(Historical!$H$7:$H$1270,MATCH(B457,Historical!$B$7:$B$1301,0)))^(1/5)-1)*100)</f>
        <v>10.98883056567086</v>
      </c>
      <c r="V457" s="714">
        <f>IF(INDEX(Historical!$O$7:$O$1270,MATCH(B457,Historical!$B$7:$B$1301,0))=0,"n/a",((INDEX(Historical!$C$7:$C$1279,MATCH(B457,Historical!$B$7:$B$1301,0))/INDEX(Historical!$O$7:$O$1270,MATCH(B457,Historical!$B$7:$B$1301,0)))^(1/10)-1)*100)</f>
        <v>10.937718880294355</v>
      </c>
      <c r="W457" s="715">
        <f>IF(OR(U457&lt;=0,U457="n/a",V457&lt;=0,V457="n/a"),"n/a",U457/V457)</f>
        <v>1.0046729748621157</v>
      </c>
      <c r="X457" s="716">
        <f>IF(OR(AJ457&lt;=0,AJ457="n/a",U457&lt;=0,U457="n/a"),"n/a",U457/AJ457)</f>
        <v>12.20981173963429</v>
      </c>
      <c r="Y457" s="889"/>
      <c r="Z457" s="663">
        <f>IF(OR(AC457&lt;0.01,AC457="n/a"),"n/a",M457/AC457*100)</f>
        <v>69.014084507042256</v>
      </c>
      <c r="AA457" s="900">
        <f>IF(OR(AC457&lt;0.01,AC457="n/a"),"n/a",I457/AC457)</f>
        <v>18.308685446009392</v>
      </c>
      <c r="AB457" s="901">
        <v>12</v>
      </c>
      <c r="AC457" s="879">
        <v>8.52</v>
      </c>
      <c r="AD457" s="879">
        <v>12.95</v>
      </c>
      <c r="AE457" s="879">
        <v>2.81</v>
      </c>
      <c r="AF457" s="879">
        <v>8.84</v>
      </c>
      <c r="AG457" s="879">
        <v>48.5</v>
      </c>
      <c r="AH457" s="879">
        <v>-14.899999999999999</v>
      </c>
      <c r="AI457" s="879">
        <v>10.08</v>
      </c>
      <c r="AJ457" s="879">
        <v>0.89999999999999991</v>
      </c>
      <c r="AK457" s="879">
        <v>1.41</v>
      </c>
      <c r="AL457" s="892">
        <v>90740</v>
      </c>
      <c r="AM457" s="886">
        <v>0.1</v>
      </c>
      <c r="AN457" s="879">
        <v>2.2200000000000002</v>
      </c>
      <c r="AO457" s="753">
        <f>IF(U457="n/a","n/a",IF(AA457&lt;0,"n/a",IF(AA457="n/a","n/a",J457+U457-AA457)))</f>
        <v>-3.5503824782614757</v>
      </c>
      <c r="AP457" s="754">
        <f>IF(U457="n/a","n/a",J457+U457)</f>
        <v>14.758302967747916</v>
      </c>
      <c r="AQ457" s="902">
        <f>IF(OR(AC457&lt;0.01,AF457="n/a"),"n/a",(I457/SQRT(22.5*AC457*(I457/AF457))-1)*100)</f>
        <v>168.20289114584131</v>
      </c>
      <c r="AR457" s="663">
        <f>INDEX(Historical!$C$7:$C$1279,MATCH(B457,Historical!$B$7:$B$1301,0))*IF(AH457="n/a",1.03,IF(AH457&lt;0,1.01,IF(AH457&gt;10,1.1,(1+AH457/100))))</f>
        <v>5.8175999999999997</v>
      </c>
      <c r="AS457" s="900">
        <f>IF($AI457="n/a",1.03*AR457,IF($AI457&lt;0,1.01*AR457,IF($AI457&gt;10,1.1*AR457,(1+$AI457/100)*AR457)))</f>
        <v>6.3993599999999997</v>
      </c>
      <c r="AT457" s="900">
        <f>IF($AK457="n/a",1.03*AS457,IF($AK457&lt;0,1.01*AS457,IF($AK457&gt;10,1.1*AS457,(1+$AK457/100)*AS457)))</f>
        <v>6.4895909759999997</v>
      </c>
      <c r="AU457" s="900">
        <f>IF($AK457="n/a",1.03*AT457,IF($AK457&lt;0,1.01*AT457,IF($AK457&gt;10,1.1*AT457,(1+$AK457/100)*AT457)))</f>
        <v>6.5810942087615993</v>
      </c>
      <c r="AV457" s="900">
        <f>IF($AK457="n/a",1.03*AU457,IF($AK457&lt;0,1.01*AU457,IF($AK457&gt;10,1.1*AU457,(1+$AK457/100)*AU457)))</f>
        <v>6.6738876371051381</v>
      </c>
      <c r="AW457" s="663">
        <f>SUM(AR457:AV457)</f>
        <v>31.961532821866736</v>
      </c>
      <c r="AX457" s="761">
        <f>AW457/I457*100</f>
        <v>20.489475493215419</v>
      </c>
      <c r="AY457" s="948">
        <v>0.99</v>
      </c>
      <c r="AZ457" s="886">
        <v>36.79</v>
      </c>
      <c r="BA457" s="886">
        <v>-16.900000000000002</v>
      </c>
      <c r="BB457" s="886">
        <v>2.3800000000000003</v>
      </c>
      <c r="BC457" s="886">
        <v>-1.9300000000000002</v>
      </c>
      <c r="BE457" s="635">
        <v>1959</v>
      </c>
      <c r="BF457" s="912">
        <f>IF(BE457&gt;2008,0,IF(BE457&gt;2001,1,IF(BE457&gt;1990,2,IF(BE457&gt;1980,3,IF(BE457&gt;1973,4,IF(BE457&gt;1970,5,IF(BE457&gt;1960,6,IF(BE457&gt;1958,7,IF(BE457&gt;1953,8,9)))))))))</f>
        <v>7</v>
      </c>
      <c r="BG457" s="896">
        <v>11.5</v>
      </c>
    </row>
    <row r="458" spans="1:59" ht="11.25" customHeight="1" x14ac:dyDescent="0.2">
      <c r="A458" s="877" t="s">
        <v>667</v>
      </c>
      <c r="B458" s="889" t="s">
        <v>668</v>
      </c>
      <c r="C458" s="946" t="s">
        <v>178</v>
      </c>
      <c r="D458" s="946" t="s">
        <v>4343</v>
      </c>
      <c r="E458" s="746">
        <v>20</v>
      </c>
      <c r="F458" s="1185">
        <v>164</v>
      </c>
      <c r="G458" s="1185" t="s">
        <v>106</v>
      </c>
      <c r="H458" s="1185" t="s">
        <v>106</v>
      </c>
      <c r="I458" s="888">
        <v>43.17</v>
      </c>
      <c r="J458" s="663">
        <f>(M458/I458)*100</f>
        <v>9.5205003474635159</v>
      </c>
      <c r="K458" s="898">
        <v>1.0275000000000001</v>
      </c>
      <c r="L458" s="901">
        <v>4</v>
      </c>
      <c r="M458" s="654">
        <f>K458*L458</f>
        <v>4.1100000000000003</v>
      </c>
      <c r="N458" s="884" t="s">
        <v>107</v>
      </c>
      <c r="O458" s="748">
        <v>1.02</v>
      </c>
      <c r="P458" s="875">
        <v>43867</v>
      </c>
      <c r="Q458" s="875">
        <v>43874</v>
      </c>
      <c r="R458" s="654">
        <f>(K458-O458)/O458*100</f>
        <v>0.73529411764706487</v>
      </c>
      <c r="S458" s="714">
        <f>IF(INDEX(Historical!$D$7:$D$1277,MATCH(B458,Historical!$B$7:$B$1301,0))=0,"n/a",(INDEX(Historical!$C$7:$C$1279,MATCH(B458,Historical!$B$7:$B$1301,0))/INDEX(Historical!$D$7:$D$1277,MATCH(B458,Historical!$B$7:$B$1301,0))-1)*100)</f>
        <v>6.3941990771259061</v>
      </c>
      <c r="T458" s="714">
        <f>IF(INDEX(Historical!$F$7:$F$1270,MATCH(B458,Historical!$B$7:$B$1301,0))=0,"n/a",((INDEX(Historical!$C$7:$C$1279,MATCH(B458,Historical!$B$7:$B$1301,0))/INDEX(Historical!$F$7:$F$1270,MATCH(B458,Historical!$B$7:$B$1301,0)))^(1/3)-1)*100)</f>
        <v>7.5332931324033625</v>
      </c>
      <c r="U458" s="714">
        <f>IF(INDEX(Historical!$H$7:$H$1270,MATCH(B458,Historical!$B$7:$B$1301,0))=0,"n/a",((INDEX(Historical!$C$7:$C$1279,MATCH(B458,Historical!$B$7:$B$1301,0))/INDEX(Historical!$H$7:$H$1270,MATCH(B458,Historical!$B$7:$B$1301,0)))^(1/5)-1)*100)</f>
        <v>10.003666760709006</v>
      </c>
      <c r="V458" s="714">
        <f>IF(INDEX(Historical!$O$7:$O$1270,MATCH(B458,Historical!$B$7:$B$1301,0))=0,"n/a",((INDEX(Historical!$C$7:$C$1279,MATCH(B458,Historical!$B$7:$B$1301,0))/INDEX(Historical!$O$7:$O$1270,MATCH(B458,Historical!$B$7:$B$1301,0)))^(1/10)-1)*100)</f>
        <v>11.008317284809666</v>
      </c>
      <c r="W458" s="715">
        <f>IF(OR(U458&lt;=0,U458="n/a",V458&lt;=0,V458="n/a"),"n/a",U458/V458)</f>
        <v>0.90873713955474622</v>
      </c>
      <c r="X458" s="716">
        <f>IF(OR(AJ458&lt;=0,AJ458="n/a",U458&lt;=0,U458="n/a"),"n/a",U458/AJ458)</f>
        <v>2.5650427591561553</v>
      </c>
      <c r="Y458" s="890"/>
      <c r="Z458" s="663">
        <f>IF(OR(AC458&lt;0.01,AC458="n/a"),"n/a",M458/AC458*100)</f>
        <v>85.269709543568467</v>
      </c>
      <c r="AA458" s="900">
        <f>IF(OR(AC458&lt;0.01,AC458="n/a"),"n/a",I458/AC458)</f>
        <v>8.9564315352697097</v>
      </c>
      <c r="AB458" s="901">
        <v>12</v>
      </c>
      <c r="AC458" s="879">
        <v>4.82</v>
      </c>
      <c r="AD458" s="879" t="s">
        <v>136</v>
      </c>
      <c r="AE458" s="879">
        <v>3.4</v>
      </c>
      <c r="AF458" s="879">
        <v>3.76</v>
      </c>
      <c r="AG458" s="879">
        <v>41.699999999999996</v>
      </c>
      <c r="AH458" s="879">
        <v>-23.599999999999998</v>
      </c>
      <c r="AI458" s="879">
        <v>8.99</v>
      </c>
      <c r="AJ458" s="879">
        <v>3.9</v>
      </c>
      <c r="AK458" s="879">
        <v>-0.4</v>
      </c>
      <c r="AL458" s="892">
        <v>9810</v>
      </c>
      <c r="AM458" s="886">
        <v>0.3</v>
      </c>
      <c r="AN458" s="879">
        <v>1.85</v>
      </c>
      <c r="AO458" s="753">
        <f>IF(U458="n/a","n/a",IF(AA458&lt;0,"n/a",IF(AA458="n/a","n/a",J458+U458-AA458)))</f>
        <v>10.56773557290281</v>
      </c>
      <c r="AP458" s="754">
        <f>IF(U458="n/a","n/a",J458+U458)</f>
        <v>19.52416710817252</v>
      </c>
      <c r="AQ458" s="902">
        <f>IF(OR(AC458&lt;0.01,AF458="n/a"),"n/a",(I458/SQRT(22.5*AC458*(I458/AF458))-1)*100)</f>
        <v>22.340476762579108</v>
      </c>
      <c r="AR458" s="663">
        <f>INDEX(Historical!$C$7:$C$1279,MATCH(B458,Historical!$B$7:$B$1301,0))*IF(AH458="n/a",1.03,IF(AH458&lt;0,1.01,IF(AH458&gt;10,1.1,(1+AH458/100))))</f>
        <v>4.0753500000000003</v>
      </c>
      <c r="AS458" s="900">
        <f>IF($AI458="n/a",1.03*AR458,IF($AI458&lt;0,1.01*AR458,IF($AI458&gt;10,1.1*AR458,(1+$AI458/100)*AR458)))</f>
        <v>4.4417239650000004</v>
      </c>
      <c r="AT458" s="900">
        <f>IF($AK458="n/a",1.03*AS458,IF($AK458&lt;0,1.01*AS458,IF($AK458&gt;10,1.1*AS458,(1+$AK458/100)*AS458)))</f>
        <v>4.4861412046500009</v>
      </c>
      <c r="AU458" s="900">
        <f>IF($AK458="n/a",1.03*AT458,IF($AK458&lt;0,1.01*AT458,IF($AK458&gt;10,1.1*AT458,(1+$AK458/100)*AT458)))</f>
        <v>4.531002616696501</v>
      </c>
      <c r="AV458" s="900">
        <f>IF($AK458="n/a",1.03*AU458,IF($AK458&lt;0,1.01*AU458,IF($AK458&gt;10,1.1*AU458,(1+$AK458/100)*AU458)))</f>
        <v>4.5763126428634662</v>
      </c>
      <c r="AW458" s="663">
        <f>SUM(AR458:AV458)</f>
        <v>22.11053042920997</v>
      </c>
      <c r="AX458" s="761">
        <f>AW458/I458*100</f>
        <v>51.217351005814152</v>
      </c>
      <c r="AY458" s="948">
        <v>1.06</v>
      </c>
      <c r="AZ458" s="886">
        <v>96.05</v>
      </c>
      <c r="BA458" s="886">
        <v>-36.28</v>
      </c>
      <c r="BB458" s="886">
        <v>-0.53</v>
      </c>
      <c r="BC458" s="886">
        <v>-19.54</v>
      </c>
      <c r="BE458" s="635">
        <v>2001</v>
      </c>
      <c r="BF458" s="912">
        <f>IF(BE458&gt;2008,0,IF(BE458&gt;2001,1,IF(BE458&gt;1990,2,IF(BE458&gt;1980,3,IF(BE458&gt;1973,4,IF(BE458&gt;1970,5,IF(BE458&gt;1960,6,IF(BE458&gt;1958,7,IF(BE458&gt;1953,8,9)))))))))</f>
        <v>2</v>
      </c>
      <c r="BG458" s="896">
        <v>13.3</v>
      </c>
    </row>
    <row r="459" spans="1:59" ht="11.25" customHeight="1" x14ac:dyDescent="0.2">
      <c r="A459" s="894" t="s">
        <v>4011</v>
      </c>
      <c r="B459" s="889" t="s">
        <v>4012</v>
      </c>
      <c r="C459" s="946" t="s">
        <v>108</v>
      </c>
      <c r="D459" s="946" t="s">
        <v>4345</v>
      </c>
      <c r="E459" s="746">
        <v>7</v>
      </c>
      <c r="F459" s="1185">
        <v>653</v>
      </c>
      <c r="G459" s="1161" t="s">
        <v>106</v>
      </c>
      <c r="H459" s="1161" t="s">
        <v>106</v>
      </c>
      <c r="I459" s="888">
        <v>24</v>
      </c>
      <c r="J459" s="663">
        <f>(M459/I459)*100</f>
        <v>4.3333333333333339</v>
      </c>
      <c r="K459" s="891">
        <v>0.26</v>
      </c>
      <c r="L459" s="901">
        <v>4</v>
      </c>
      <c r="M459" s="654">
        <f>K459*L459</f>
        <v>1.04</v>
      </c>
      <c r="N459" s="884" t="s">
        <v>163</v>
      </c>
      <c r="O459" s="747">
        <v>0.25</v>
      </c>
      <c r="P459" s="875">
        <v>43909</v>
      </c>
      <c r="Q459" s="875">
        <v>43921</v>
      </c>
      <c r="R459" s="654">
        <f>(K459-O459)/O459*100</f>
        <v>4.0000000000000036</v>
      </c>
      <c r="S459" s="714">
        <f>IF(INDEX(Historical!$D$7:$D$1277,MATCH(B459,Historical!$B$7:$B$1301,0))=0,"n/a",(INDEX(Historical!$C$7:$C$1279,MATCH(B459,Historical!$B$7:$B$1301,0))/INDEX(Historical!$D$7:$D$1277,MATCH(B459,Historical!$B$7:$B$1301,0))-1)*100)</f>
        <v>102.02020202020203</v>
      </c>
      <c r="T459" s="714">
        <f>IF(INDEX(Historical!$F$7:$F$1270,MATCH(B459,Historical!$B$7:$B$1301,0))=0,"n/a",((INDEX(Historical!$C$7:$C$1279,MATCH(B459,Historical!$B$7:$B$1301,0))/INDEX(Historical!$F$7:$F$1270,MATCH(B459,Historical!$B$7:$B$1301,0)))^(1/3)-1)*100)</f>
        <v>39.73904110806712</v>
      </c>
      <c r="U459" s="714">
        <f>IF(INDEX(Historical!$H$7:$H$1270,MATCH(B459,Historical!$B$7:$B$1301,0))=0,"n/a",((INDEX(Historical!$C$7:$C$1279,MATCH(B459,Historical!$B$7:$B$1301,0))/INDEX(Historical!$H$7:$H$1270,MATCH(B459,Historical!$B$7:$B$1301,0)))^(1/5)-1)*100)</f>
        <v>42.455283243741725</v>
      </c>
      <c r="V459" s="714">
        <f>IF(INDEX(Historical!$O$7:$O$1270,MATCH(B459,Historical!$B$7:$B$1301,0))=0,"n/a",((INDEX(Historical!$C$7:$C$1279,MATCH(B459,Historical!$B$7:$B$1301,0))/INDEX(Historical!$O$7:$O$1270,MATCH(B459,Historical!$B$7:$B$1301,0)))^(1/10)-1)*100)</f>
        <v>6.6441472562884796</v>
      </c>
      <c r="W459" s="715">
        <f>IF(OR(U459&lt;=0,U459="n/a",V459&lt;=0,V459="n/a"),"n/a",U459/V459)</f>
        <v>6.3898769256745647</v>
      </c>
      <c r="X459" s="716" t="str">
        <f>IF(OR(AJ459&lt;=0,AJ459="n/a",U459&lt;=0,U459="n/a"),"n/a",U459/AJ459)</f>
        <v>n/a</v>
      </c>
      <c r="Y459" s="890"/>
      <c r="Z459" s="663" t="str">
        <f>IF(OR(AC459&lt;0.01,AC459="n/a"),"n/a",M459/AC459*100)</f>
        <v>n/a</v>
      </c>
      <c r="AA459" s="900" t="str">
        <f>IF(OR(AC459&lt;0.01,AC459="n/a"),"n/a",I459/AC459)</f>
        <v>n/a</v>
      </c>
      <c r="AB459" s="901">
        <v>12</v>
      </c>
      <c r="AC459" s="879" t="s">
        <v>136</v>
      </c>
      <c r="AD459" s="879" t="s">
        <v>136</v>
      </c>
      <c r="AE459" s="879" t="s">
        <v>136</v>
      </c>
      <c r="AF459" s="879" t="s">
        <v>136</v>
      </c>
      <c r="AG459" s="879" t="s">
        <v>136</v>
      </c>
      <c r="AH459" s="879" t="s">
        <v>136</v>
      </c>
      <c r="AI459" s="879" t="s">
        <v>136</v>
      </c>
      <c r="AJ459" s="879" t="s">
        <v>136</v>
      </c>
      <c r="AK459" s="879" t="s">
        <v>136</v>
      </c>
      <c r="AL459" s="892" t="s">
        <v>136</v>
      </c>
      <c r="AM459" s="886" t="s">
        <v>136</v>
      </c>
      <c r="AN459" s="879" t="s">
        <v>136</v>
      </c>
      <c r="AO459" s="753" t="str">
        <f>IF(U459="n/a","n/a",IF(AA459&lt;0,"n/a",IF(AA459="n/a","n/a",J459+U459-AA459)))</f>
        <v>n/a</v>
      </c>
      <c r="AP459" s="754">
        <f>IF(U459="n/a","n/a",J459+U459)</f>
        <v>46.788616577075061</v>
      </c>
      <c r="AQ459" s="902" t="str">
        <f>IF(OR(AC459&lt;0.01,AF459="n/a"),"n/a",(I459/SQRT(22.5*AC459*(I459/AF459))-1)*100)</f>
        <v>n/a</v>
      </c>
      <c r="AR459" s="663">
        <f>INDEX(Historical!$C$7:$C$1279,MATCH(B459,Historical!$B$7:$B$1301,0))*IF(AH459="n/a",1.03,IF(AH459&lt;0,1.01,IF(AH459&gt;10,1.1,(1+AH459/100))))</f>
        <v>1.03</v>
      </c>
      <c r="AS459" s="900">
        <f>IF($AI459="n/a",1.03*AR459,IF($AI459&lt;0,1.01*AR459,IF($AI459&gt;10,1.1*AR459,(1+$AI459/100)*AR459)))</f>
        <v>1.0609</v>
      </c>
      <c r="AT459" s="900">
        <f>IF($AK459="n/a",1.03*AS459,IF($AK459&lt;0,1.01*AS459,IF($AK459&gt;10,1.1*AS459,(1+$AK459/100)*AS459)))</f>
        <v>1.092727</v>
      </c>
      <c r="AU459" s="900">
        <f>IF($AK459="n/a",1.03*AT459,IF($AK459&lt;0,1.01*AT459,IF($AK459&gt;10,1.1*AT459,(1+$AK459/100)*AT459)))</f>
        <v>1.1255088100000001</v>
      </c>
      <c r="AV459" s="900">
        <f>IF($AK459="n/a",1.03*AU459,IF($AK459&lt;0,1.01*AU459,IF($AK459&gt;10,1.1*AU459,(1+$AK459/100)*AU459)))</f>
        <v>1.1592740743000001</v>
      </c>
      <c r="AW459" s="663">
        <f>SUM(AR459:AV459)</f>
        <v>5.4684098842999997</v>
      </c>
      <c r="AX459" s="761">
        <f>AW459/I459*100</f>
        <v>22.785041184583331</v>
      </c>
      <c r="AY459" s="948" t="s">
        <v>136</v>
      </c>
      <c r="AZ459" s="886" t="s">
        <v>136</v>
      </c>
      <c r="BA459" s="886" t="s">
        <v>136</v>
      </c>
      <c r="BB459" s="886" t="s">
        <v>136</v>
      </c>
      <c r="BC459" s="886" t="s">
        <v>136</v>
      </c>
      <c r="BD459" s="921" t="s">
        <v>4271</v>
      </c>
      <c r="BE459" s="635">
        <v>2014</v>
      </c>
      <c r="BF459" s="912">
        <f>IF(BE459&gt;2008,0,IF(BE459&gt;2001,1,IF(BE459&gt;1990,2,IF(BE459&gt;1980,3,IF(BE459&gt;1973,4,IF(BE459&gt;1970,5,IF(BE459&gt;1960,6,IF(BE459&gt;1958,7,IF(BE459&gt;1953,8,9)))))))))</f>
        <v>0</v>
      </c>
      <c r="BG459" s="896" t="s">
        <v>136</v>
      </c>
    </row>
    <row r="460" spans="1:59" ht="11.25" customHeight="1" x14ac:dyDescent="0.2">
      <c r="A460" s="885" t="s">
        <v>4137</v>
      </c>
      <c r="B460" s="889" t="s">
        <v>683</v>
      </c>
      <c r="C460" s="946" t="s">
        <v>245</v>
      </c>
      <c r="D460" s="946" t="s">
        <v>4323</v>
      </c>
      <c r="E460" s="746">
        <v>15</v>
      </c>
      <c r="F460" s="1185">
        <v>244</v>
      </c>
      <c r="G460" s="1182" t="s">
        <v>106</v>
      </c>
      <c r="H460" s="1182" t="s">
        <v>106</v>
      </c>
      <c r="I460" s="888">
        <v>54.94</v>
      </c>
      <c r="J460" s="663">
        <f>(M460/I460)*100</f>
        <v>1.6017473607571897</v>
      </c>
      <c r="K460" s="891">
        <v>0.22</v>
      </c>
      <c r="L460" s="901">
        <v>4</v>
      </c>
      <c r="M460" s="654">
        <f>K460*L460</f>
        <v>0.88</v>
      </c>
      <c r="N460" s="884" t="s">
        <v>111</v>
      </c>
      <c r="O460" s="747">
        <v>0.2</v>
      </c>
      <c r="P460" s="880">
        <v>43616</v>
      </c>
      <c r="Q460" s="880">
        <v>43633</v>
      </c>
      <c r="R460" s="654">
        <f>(K460-O460)/O460*100</f>
        <v>9.9999999999999947</v>
      </c>
      <c r="S460" s="714">
        <f>IF(INDEX(Historical!$D$7:$D$1277,MATCH(B460,Historical!$B$7:$B$1301,0))=0,"n/a",(INDEX(Historical!$C$7:$C$1279,MATCH(B460,Historical!$B$7:$B$1301,0))/INDEX(Historical!$D$7:$D$1277,MATCH(B460,Historical!$B$7:$B$1301,0))-1)*100)</f>
        <v>10.256410256410241</v>
      </c>
      <c r="T460" s="714">
        <f>IF(INDEX(Historical!$F$7:$F$1270,MATCH(B460,Historical!$B$7:$B$1301,0))=0,"n/a",((INDEX(Historical!$C$7:$C$1279,MATCH(B460,Historical!$B$7:$B$1301,0))/INDEX(Historical!$F$7:$F$1270,MATCH(B460,Historical!$B$7:$B$1301,0)))^(1/3)-1)*100)</f>
        <v>9.2240238124367213</v>
      </c>
      <c r="U460" s="714">
        <f>IF(INDEX(Historical!$H$7:$H$1270,MATCH(B460,Historical!$B$7:$B$1301,0))=0,"n/a",((INDEX(Historical!$C$7:$C$1279,MATCH(B460,Historical!$B$7:$B$1301,0))/INDEX(Historical!$H$7:$H$1270,MATCH(B460,Historical!$B$7:$B$1301,0)))^(1/5)-1)*100)</f>
        <v>11.456573996486764</v>
      </c>
      <c r="V460" s="714">
        <f>IF(INDEX(Historical!$O$7:$O$1270,MATCH(B460,Historical!$B$7:$B$1301,0))=0,"n/a",((INDEX(Historical!$C$7:$C$1279,MATCH(B460,Historical!$B$7:$B$1301,0))/INDEX(Historical!$O$7:$O$1270,MATCH(B460,Historical!$B$7:$B$1301,0)))^(1/10)-1)*100)</f>
        <v>16.928447094594866</v>
      </c>
      <c r="W460" s="715">
        <f>IF(OR(U460&lt;=0,U460="n/a",V460&lt;=0,V460="n/a"),"n/a",U460/V460)</f>
        <v>0.67676461594311077</v>
      </c>
      <c r="X460" s="716" t="str">
        <f>IF(OR(AJ460&lt;=0,AJ460="n/a",U460&lt;=0,U460="n/a"),"n/a",U460/AJ460)</f>
        <v>n/a</v>
      </c>
      <c r="Y460" s="673"/>
      <c r="Z460" s="663">
        <f>IF(OR(AC460&lt;0.01,AC460="n/a"),"n/a",M460/AC460*100)</f>
        <v>52.071005917159766</v>
      </c>
      <c r="AA460" s="900">
        <f>IF(OR(AC460&lt;0.01,AC460="n/a"),"n/a",I460/AC460)</f>
        <v>32.508875739644971</v>
      </c>
      <c r="AB460" s="901">
        <v>3</v>
      </c>
      <c r="AC460" s="879">
        <v>1.69</v>
      </c>
      <c r="AD460" s="879">
        <v>1.81</v>
      </c>
      <c r="AE460" s="879">
        <v>1.48</v>
      </c>
      <c r="AF460" s="879">
        <v>2.5</v>
      </c>
      <c r="AG460" s="879">
        <v>7.9</v>
      </c>
      <c r="AH460" s="879">
        <v>-28.000000000000004</v>
      </c>
      <c r="AI460" s="879">
        <v>115.58</v>
      </c>
      <c r="AJ460" s="879">
        <v>-1.9</v>
      </c>
      <c r="AK460" s="879">
        <v>18</v>
      </c>
      <c r="AL460" s="892">
        <v>1860</v>
      </c>
      <c r="AM460" s="886">
        <v>0.1</v>
      </c>
      <c r="AN460" s="879">
        <v>1.22</v>
      </c>
      <c r="AO460" s="753">
        <f>IF(U460="n/a","n/a",IF(AA460&lt;0,"n/a",IF(AA460="n/a","n/a",J460+U460-AA460)))</f>
        <v>-19.450554382401016</v>
      </c>
      <c r="AP460" s="754">
        <f>IF(U460="n/a","n/a",J460+U460)</f>
        <v>13.058321357243953</v>
      </c>
      <c r="AQ460" s="902">
        <f>IF(OR(AC460&lt;0.01,AF460="n/a"),"n/a",(I460/SQRT(22.5*AC460*(I460/AF460))-1)*100)</f>
        <v>90.055184207245361</v>
      </c>
      <c r="AR460" s="663">
        <f>INDEX(Historical!$C$7:$C$1279,MATCH(B460,Historical!$B$7:$B$1301,0))*IF(AH460="n/a",1.03,IF(AH460&lt;0,1.01,IF(AH460&gt;10,1.1,(1+AH460/100))))</f>
        <v>0.86860000000000004</v>
      </c>
      <c r="AS460" s="900">
        <f>IF($AI460="n/a",1.03*AR460,IF($AI460&lt;0,1.01*AR460,IF($AI460&gt;10,1.1*AR460,(1+$AI460/100)*AR460)))</f>
        <v>0.95546000000000009</v>
      </c>
      <c r="AT460" s="900">
        <f>IF($AK460="n/a",1.03*AS460,IF($AK460&lt;0,1.01*AS460,IF($AK460&gt;10,1.1*AS460,(1+$AK460/100)*AS460)))</f>
        <v>1.0510060000000001</v>
      </c>
      <c r="AU460" s="900">
        <f>IF($AK460="n/a",1.03*AT460,IF($AK460&lt;0,1.01*AT460,IF($AK460&gt;10,1.1*AT460,(1+$AK460/100)*AT460)))</f>
        <v>1.1561066000000002</v>
      </c>
      <c r="AV460" s="900">
        <f>IF($AK460="n/a",1.03*AU460,IF($AK460&lt;0,1.01*AU460,IF($AK460&gt;10,1.1*AU460,(1+$AK460/100)*AU460)))</f>
        <v>1.2717172600000004</v>
      </c>
      <c r="AW460" s="663">
        <f>SUM(AR460:AV460)</f>
        <v>5.3028898600000005</v>
      </c>
      <c r="AX460" s="761">
        <f>AW460/I460*100</f>
        <v>9.6521475427739372</v>
      </c>
      <c r="AY460" s="948">
        <v>1.1599999999999999</v>
      </c>
      <c r="AZ460" s="886">
        <v>48.120000000000005</v>
      </c>
      <c r="BA460" s="886">
        <v>-37.51</v>
      </c>
      <c r="BB460" s="886">
        <v>0.6</v>
      </c>
      <c r="BC460" s="886">
        <v>-14.19</v>
      </c>
      <c r="BE460" s="635">
        <v>2005</v>
      </c>
      <c r="BF460" s="912">
        <f>IF(BE460&gt;2008,0,IF(BE460&gt;2001,1,IF(BE460&gt;1990,2,IF(BE460&gt;1980,3,IF(BE460&gt;1973,4,IF(BE460&gt;1970,5,IF(BE460&gt;1960,6,IF(BE460&gt;1958,7,IF(BE460&gt;1953,8,9)))))))))</f>
        <v>1</v>
      </c>
      <c r="BG460" s="896">
        <v>3.3000000000000003</v>
      </c>
    </row>
    <row r="461" spans="1:59" ht="11.25" customHeight="1" x14ac:dyDescent="0.2">
      <c r="A461" s="877" t="s">
        <v>124</v>
      </c>
      <c r="B461" s="889" t="s">
        <v>125</v>
      </c>
      <c r="C461" s="946" t="s">
        <v>128</v>
      </c>
      <c r="D461" s="946" t="s">
        <v>126</v>
      </c>
      <c r="E461" s="746">
        <v>50</v>
      </c>
      <c r="F461" s="1185">
        <v>28</v>
      </c>
      <c r="G461" s="1197" t="s">
        <v>115</v>
      </c>
      <c r="H461" s="1197" t="s">
        <v>115</v>
      </c>
      <c r="I461" s="879">
        <v>39.25</v>
      </c>
      <c r="J461" s="663">
        <f>(M461/I461)*100</f>
        <v>8.5605095541401273</v>
      </c>
      <c r="K461" s="891">
        <v>0.84</v>
      </c>
      <c r="L461" s="901">
        <v>4</v>
      </c>
      <c r="M461" s="654">
        <f>K461*L461</f>
        <v>3.36</v>
      </c>
      <c r="N461" s="884" t="s">
        <v>127</v>
      </c>
      <c r="O461" s="747">
        <v>0.8</v>
      </c>
      <c r="P461" s="875">
        <v>43721</v>
      </c>
      <c r="Q461" s="875">
        <v>43748</v>
      </c>
      <c r="R461" s="654">
        <f>(K461-O461)/O461*100</f>
        <v>4.9999999999999902</v>
      </c>
      <c r="S461" s="714">
        <f>IF(INDEX(Historical!$D$7:$D$1277,MATCH(B461,Historical!$B$7:$B$1301,0))=0,"n/a",(INDEX(Historical!$C$7:$C$1279,MATCH(B461,Historical!$B$7:$B$1301,0))/INDEX(Historical!$D$7:$D$1277,MATCH(B461,Historical!$B$7:$B$1301,0))-1)*100)</f>
        <v>14.685314685314687</v>
      </c>
      <c r="T461" s="714">
        <f>IF(INDEX(Historical!$F$7:$F$1270,MATCH(B461,Historical!$B$7:$B$1301,0))=0,"n/a",((INDEX(Historical!$C$7:$C$1279,MATCH(B461,Historical!$B$7:$B$1301,0))/INDEX(Historical!$F$7:$F$1270,MATCH(B461,Historical!$B$7:$B$1301,0)))^(1/3)-1)*100)</f>
        <v>12.478013610416184</v>
      </c>
      <c r="U461" s="714">
        <f>IF(INDEX(Historical!$H$7:$H$1270,MATCH(B461,Historical!$B$7:$B$1301,0))=0,"n/a",((INDEX(Historical!$C$7:$C$1279,MATCH(B461,Historical!$B$7:$B$1301,0))/INDEX(Historical!$H$7:$H$1270,MATCH(B461,Historical!$B$7:$B$1301,0)))^(1/5)-1)*100)</f>
        <v>10.846900650337087</v>
      </c>
      <c r="V461" s="714">
        <f>IF(INDEX(Historical!$O$7:$O$1270,MATCH(B461,Historical!$B$7:$B$1301,0))=0,"n/a",((INDEX(Historical!$C$7:$C$1279,MATCH(B461,Historical!$B$7:$B$1301,0))/INDEX(Historical!$O$7:$O$1270,MATCH(B461,Historical!$B$7:$B$1301,0)))^(1/10)-1)*100)</f>
        <v>9.6965702282410415</v>
      </c>
      <c r="W461" s="715">
        <f>IF(OR(U461&lt;=0,U461="n/a",V461&lt;=0,V461="n/a"),"n/a",U461/V461)</f>
        <v>1.1186327118784469</v>
      </c>
      <c r="X461" s="716" t="str">
        <f>IF(OR(AJ461&lt;=0,AJ461="n/a",U461&lt;=0,U461="n/a"),"n/a",U461/AJ461)</f>
        <v>n/a</v>
      </c>
      <c r="Y461" s="826"/>
      <c r="Z461" s="663" t="str">
        <f>IF(OR(AC461&lt;0.01,AC461="n/a"),"n/a",M461/AC461*100)</f>
        <v>n/a</v>
      </c>
      <c r="AA461" s="900" t="str">
        <f>IF(OR(AC461&lt;0.01,AC461="n/a"),"n/a",I461/AC461)</f>
        <v>n/a</v>
      </c>
      <c r="AB461" s="901">
        <v>12</v>
      </c>
      <c r="AC461" s="879">
        <v>-0.43</v>
      </c>
      <c r="AD461" s="879" t="s">
        <v>136</v>
      </c>
      <c r="AE461" s="879">
        <v>2.93</v>
      </c>
      <c r="AF461" s="879">
        <v>11.14</v>
      </c>
      <c r="AG461" s="881">
        <v>-9.1999999999999993</v>
      </c>
      <c r="AH461" s="879">
        <v>-117.19999999999999</v>
      </c>
      <c r="AI461" s="879">
        <v>6.03</v>
      </c>
      <c r="AJ461" s="879">
        <v>-17.7</v>
      </c>
      <c r="AK461" s="879">
        <v>3.18</v>
      </c>
      <c r="AL461" s="892">
        <v>75710</v>
      </c>
      <c r="AM461" s="886">
        <v>0.1</v>
      </c>
      <c r="AN461" s="879">
        <v>4.58</v>
      </c>
      <c r="AO461" s="753" t="str">
        <f>IF(U461="n/a","n/a",IF(AA461&lt;0,"n/a",IF(AA461="n/a","n/a",J461+U461-AA461)))</f>
        <v>n/a</v>
      </c>
      <c r="AP461" s="754">
        <f>IF(U461="n/a","n/a",J461+U461)</f>
        <v>19.407410204477216</v>
      </c>
      <c r="AQ461" s="902" t="str">
        <f>IF(OR(AC461&lt;0.01,AF461="n/a"),"n/a",(I461/SQRT(22.5*AC461*(I461/AF461))-1)*100)</f>
        <v>n/a</v>
      </c>
      <c r="AR461" s="663">
        <f>INDEX(Historical!$C$7:$C$1279,MATCH(B461,Historical!$B$7:$B$1301,0))*IF(AH461="n/a",1.03,IF(AH461&lt;0,1.01,IF(AH461&gt;10,1.1,(1+AH461/100))))</f>
        <v>3.3127999999999997</v>
      </c>
      <c r="AS461" s="900">
        <f>IF($AI461="n/a",1.03*AR461,IF($AI461&lt;0,1.01*AR461,IF($AI461&gt;10,1.1*AR461,(1+$AI461/100)*AR461)))</f>
        <v>3.5125618399999996</v>
      </c>
      <c r="AT461" s="900">
        <f>IF($AK461="n/a",1.03*AS461,IF($AK461&lt;0,1.01*AS461,IF($AK461&gt;10,1.1*AS461,(1+$AK461/100)*AS461)))</f>
        <v>3.624261306512</v>
      </c>
      <c r="AU461" s="900">
        <f>IF($AK461="n/a",1.03*AT461,IF($AK461&lt;0,1.01*AT461,IF($AK461&gt;10,1.1*AT461,(1+$AK461/100)*AT461)))</f>
        <v>3.7395128160590816</v>
      </c>
      <c r="AV461" s="900">
        <f>IF($AK461="n/a",1.03*AU461,IF($AK461&lt;0,1.01*AU461,IF($AK461&gt;10,1.1*AU461,(1+$AK461/100)*AU461)))</f>
        <v>3.8584293236097604</v>
      </c>
      <c r="AW461" s="663">
        <f>SUM(AR461:AV461)</f>
        <v>18.047565286180841</v>
      </c>
      <c r="AX461" s="761">
        <f>AW461/I461*100</f>
        <v>45.981058053963928</v>
      </c>
      <c r="AY461" s="948">
        <v>0.46</v>
      </c>
      <c r="AZ461" s="886">
        <v>26.82</v>
      </c>
      <c r="BA461" s="886">
        <v>-25.169999999999998</v>
      </c>
      <c r="BB461" s="886">
        <v>0.85000000000000009</v>
      </c>
      <c r="BC461" s="886">
        <v>-9.5500000000000007</v>
      </c>
      <c r="BE461" s="635">
        <v>1970</v>
      </c>
      <c r="BF461" s="912">
        <f>IF(BE461&gt;2008,0,IF(BE461&gt;2001,1,IF(BE461&gt;1990,2,IF(BE461&gt;1980,3,IF(BE461&gt;1973,4,IF(BE461&gt;1970,5,IF(BE461&gt;1960,6,IF(BE461&gt;1958,7,IF(BE461&gt;1953,8,9)))))))))</f>
        <v>6</v>
      </c>
      <c r="BG461" s="896">
        <v>-1.6</v>
      </c>
    </row>
    <row r="462" spans="1:59" s="787" customFormat="1" ht="11.25" customHeight="1" x14ac:dyDescent="0.2">
      <c r="A462" s="658" t="s">
        <v>1470</v>
      </c>
      <c r="B462" s="795" t="s">
        <v>1471</v>
      </c>
      <c r="C462" s="946" t="s">
        <v>108</v>
      </c>
      <c r="D462" s="946" t="s">
        <v>4345</v>
      </c>
      <c r="E462" s="769">
        <v>10</v>
      </c>
      <c r="F462" s="1185">
        <v>376</v>
      </c>
      <c r="G462" s="1198" t="s">
        <v>106</v>
      </c>
      <c r="H462" s="1198" t="s">
        <v>106</v>
      </c>
      <c r="I462" s="770">
        <v>20</v>
      </c>
      <c r="J462" s="771">
        <f>(M462/I462)*100</f>
        <v>4.3999999999999995</v>
      </c>
      <c r="K462" s="772">
        <v>0.22</v>
      </c>
      <c r="L462" s="773">
        <v>4</v>
      </c>
      <c r="M462" s="774">
        <f>K462*L462</f>
        <v>0.88</v>
      </c>
      <c r="N462" s="775" t="s">
        <v>148</v>
      </c>
      <c r="O462" s="776">
        <v>0.20250000000000001</v>
      </c>
      <c r="P462" s="777">
        <v>43889</v>
      </c>
      <c r="Q462" s="777">
        <v>43905</v>
      </c>
      <c r="R462" s="774">
        <f>(K462-O462)/O462*100</f>
        <v>8.6419753086419693</v>
      </c>
      <c r="S462" s="714">
        <f>IF(INDEX(Historical!$D$7:$D$1277,MATCH(B462,Historical!$B$7:$B$1301,0))=0,"n/a",(INDEX(Historical!$C$7:$C$1279,MATCH(B462,Historical!$B$7:$B$1301,0))/INDEX(Historical!$D$7:$D$1277,MATCH(B462,Historical!$B$7:$B$1301,0))-1)*100)</f>
        <v>3.8461538461538547</v>
      </c>
      <c r="T462" s="714">
        <f>IF(INDEX(Historical!$F$7:$F$1270,MATCH(B462,Historical!$B$7:$B$1301,0))=0,"n/a",((INDEX(Historical!$C$7:$C$1279,MATCH(B462,Historical!$B$7:$B$1301,0))/INDEX(Historical!$F$7:$F$1270,MATCH(B462,Historical!$B$7:$B$1301,0)))^(1/3)-1)*100)</f>
        <v>8.1687177730556328</v>
      </c>
      <c r="U462" s="714">
        <f>IF(INDEX(Historical!$H$7:$H$1270,MATCH(B462,Historical!$B$7:$B$1301,0))=0,"n/a",((INDEX(Historical!$C$7:$C$1279,MATCH(B462,Historical!$B$7:$B$1301,0))/INDEX(Historical!$H$7:$H$1270,MATCH(B462,Historical!$B$7:$B$1301,0)))^(1/5)-1)*100)</f>
        <v>6.9082954178721234</v>
      </c>
      <c r="V462" s="714">
        <f>IF(INDEX(Historical!$O$7:$O$1270,MATCH(B462,Historical!$B$7:$B$1301,0))=0,"n/a",((INDEX(Historical!$C$7:$C$1279,MATCH(B462,Historical!$B$7:$B$1301,0))/INDEX(Historical!$O$7:$O$1270,MATCH(B462,Historical!$B$7:$B$1301,0)))^(1/10)-1)*100)</f>
        <v>10.350921459993479</v>
      </c>
      <c r="W462" s="715">
        <f>IF(OR(U462&lt;=0,U462="n/a",V462&lt;=0,V462="n/a"),"n/a",U462/V462)</f>
        <v>0.66740873694895908</v>
      </c>
      <c r="X462" s="716">
        <f>IF(OR(AJ462&lt;=0,AJ462="n/a",U462&lt;=0,U462="n/a"),"n/a",U462/AJ462)</f>
        <v>1.1708975284529024</v>
      </c>
      <c r="Y462" s="788"/>
      <c r="Z462" s="771">
        <f>IF(OR(AC462&lt;0.01,AC462="n/a"),"n/a",M462/AC462*100)</f>
        <v>40.366972477064216</v>
      </c>
      <c r="AA462" s="779">
        <f>IF(OR(AC462&lt;0.01,AC462="n/a"),"n/a",I462/AC462)</f>
        <v>9.1743119266055047</v>
      </c>
      <c r="AB462" s="773">
        <v>12</v>
      </c>
      <c r="AC462" s="780">
        <v>2.1800000000000002</v>
      </c>
      <c r="AD462" s="780">
        <v>1.1299999999999999</v>
      </c>
      <c r="AE462" s="780">
        <v>1.7</v>
      </c>
      <c r="AF462" s="780">
        <v>0.64</v>
      </c>
      <c r="AG462" s="780">
        <v>6.9</v>
      </c>
      <c r="AH462" s="780">
        <v>18.2</v>
      </c>
      <c r="AI462" s="780">
        <v>54.730000000000004</v>
      </c>
      <c r="AJ462" s="780">
        <v>5.8999999999999995</v>
      </c>
      <c r="AK462" s="780">
        <v>8</v>
      </c>
      <c r="AL462" s="781">
        <v>334.73</v>
      </c>
      <c r="AM462" s="782">
        <v>2.4</v>
      </c>
      <c r="AN462" s="780">
        <v>0.17</v>
      </c>
      <c r="AO462" s="783">
        <f>IF(U462="n/a","n/a",IF(AA462&lt;0,"n/a",IF(AA462="n/a","n/a",J462+U462-AA462)))</f>
        <v>2.1339834912666191</v>
      </c>
      <c r="AP462" s="784">
        <f>IF(U462="n/a","n/a",J462+U462)</f>
        <v>11.308295417872124</v>
      </c>
      <c r="AQ462" s="785">
        <f>IF(OR(AC462&lt;0.01,AF462="n/a"),"n/a",(I462/SQRT(22.5*AC462*(I462/AF462))-1)*100)</f>
        <v>-48.915931454871931</v>
      </c>
      <c r="AR462" s="663">
        <f>INDEX(Historical!$C$7:$C$1279,MATCH(B462,Historical!$B$7:$B$1301,0))*IF(AH462="n/a",1.03,IF(AH462&lt;0,1.01,IF(AH462&gt;10,1.1,(1+AH462/100))))</f>
        <v>0.89100000000000013</v>
      </c>
      <c r="AS462" s="779">
        <f>IF($AI462="n/a",1.03*AR462,IF($AI462&lt;0,1.01*AR462,IF($AI462&gt;10,1.1*AR462,(1+$AI462/100)*AR462)))</f>
        <v>0.98010000000000019</v>
      </c>
      <c r="AT462" s="779">
        <f>IF($AK462="n/a",1.03*AS462,IF($AK462&lt;0,1.01*AS462,IF($AK462&gt;10,1.1*AS462,(1+$AK462/100)*AS462)))</f>
        <v>1.0585080000000002</v>
      </c>
      <c r="AU462" s="779">
        <f>IF($AK462="n/a",1.03*AT462,IF($AK462&lt;0,1.01*AT462,IF($AK462&gt;10,1.1*AT462,(1+$AK462/100)*AT462)))</f>
        <v>1.1431886400000004</v>
      </c>
      <c r="AV462" s="779">
        <f>IF($AK462="n/a",1.03*AU462,IF($AK462&lt;0,1.01*AU462,IF($AK462&gt;10,1.1*AU462,(1+$AK462/100)*AU462)))</f>
        <v>1.2346437312000005</v>
      </c>
      <c r="AW462" s="771">
        <f>SUM(AR462:AV462)</f>
        <v>5.3074403712000011</v>
      </c>
      <c r="AX462" s="786">
        <f>AW462/I462*100</f>
        <v>26.537201856000003</v>
      </c>
      <c r="AY462" s="949">
        <v>1.07</v>
      </c>
      <c r="AZ462" s="782">
        <v>31.15</v>
      </c>
      <c r="BA462" s="782">
        <v>-48.76</v>
      </c>
      <c r="BB462" s="782">
        <v>3.44</v>
      </c>
      <c r="BC462" s="782">
        <v>-27.63</v>
      </c>
      <c r="BD462" s="922"/>
      <c r="BE462" s="635">
        <v>2011</v>
      </c>
      <c r="BF462" s="912">
        <f>IF(BE462&gt;2008,0,IF(BE462&gt;2001,1,IF(BE462&gt;1990,2,IF(BE462&gt;1980,3,IF(BE462&gt;1973,4,IF(BE462&gt;1970,5,IF(BE462&gt;1960,6,IF(BE462&gt;1958,7,IF(BE462&gt;1953,8,9)))))))))</f>
        <v>0</v>
      </c>
      <c r="BG462" s="838">
        <v>0.70000000000000007</v>
      </c>
    </row>
    <row r="463" spans="1:59" ht="11.25" customHeight="1" x14ac:dyDescent="0.2">
      <c r="A463" s="877" t="s">
        <v>1480</v>
      </c>
      <c r="B463" s="889" t="s">
        <v>1481</v>
      </c>
      <c r="C463" s="946" t="s">
        <v>108</v>
      </c>
      <c r="D463" s="946" t="s">
        <v>4341</v>
      </c>
      <c r="E463" s="746">
        <v>10</v>
      </c>
      <c r="F463" s="1185">
        <v>364</v>
      </c>
      <c r="G463" s="1185" t="s">
        <v>106</v>
      </c>
      <c r="H463" s="1185" t="s">
        <v>106</v>
      </c>
      <c r="I463" s="888">
        <v>140.97</v>
      </c>
      <c r="J463" s="663">
        <f>(M463/I463)*100</f>
        <v>0.85124494573313469</v>
      </c>
      <c r="K463" s="891">
        <v>0.3</v>
      </c>
      <c r="L463" s="901">
        <v>4</v>
      </c>
      <c r="M463" s="654">
        <f>K463*L463</f>
        <v>1.2</v>
      </c>
      <c r="N463" s="884" t="s">
        <v>160</v>
      </c>
      <c r="O463" s="747">
        <v>0.28000000000000003</v>
      </c>
      <c r="P463" s="875">
        <v>43831</v>
      </c>
      <c r="Q463" s="875">
        <v>43860</v>
      </c>
      <c r="R463" s="654">
        <f>(K463-O463)/O463*100</f>
        <v>7.1428571428571281</v>
      </c>
      <c r="S463" s="714">
        <f>IF(INDEX(Historical!$D$7:$D$1277,MATCH(B463,Historical!$B$7:$B$1301,0))=0,"n/a",(INDEX(Historical!$C$7:$C$1279,MATCH(B463,Historical!$B$7:$B$1301,0))/INDEX(Historical!$D$7:$D$1277,MATCH(B463,Historical!$B$7:$B$1301,0))-1)*100)</f>
        <v>19.999999999999996</v>
      </c>
      <c r="T463" s="714">
        <f>IF(INDEX(Historical!$F$7:$F$1270,MATCH(B463,Historical!$B$7:$B$1301,0))=0,"n/a",((INDEX(Historical!$C$7:$C$1279,MATCH(B463,Historical!$B$7:$B$1301,0))/INDEX(Historical!$F$7:$F$1270,MATCH(B463,Historical!$B$7:$B$1301,0)))^(1/3)-1)*100)</f>
        <v>10.891823393038823</v>
      </c>
      <c r="U463" s="714">
        <f>IF(INDEX(Historical!$H$7:$H$1270,MATCH(B463,Historical!$B$7:$B$1301,0))=0,"n/a",((INDEX(Historical!$C$7:$C$1279,MATCH(B463,Historical!$B$7:$B$1301,0))/INDEX(Historical!$H$7:$H$1270,MATCH(B463,Historical!$B$7:$B$1301,0)))^(1/5)-1)*100)</f>
        <v>12.030033714161736</v>
      </c>
      <c r="V463" s="714" t="str">
        <f>IF(INDEX(Historical!$O$7:$O$1270,MATCH(B463,Historical!$B$7:$B$1301,0))=0,"n/a",((INDEX(Historical!$C$7:$C$1279,MATCH(B463,Historical!$B$7:$B$1301,0))/INDEX(Historical!$O$7:$O$1270,MATCH(B463,Historical!$B$7:$B$1301,0)))^(1/10)-1)*100)</f>
        <v>n/a</v>
      </c>
      <c r="W463" s="715" t="str">
        <f>IF(OR(U463&lt;=0,U463="n/a",V463&lt;=0,V463="n/a"),"n/a",U463/V463)</f>
        <v>n/a</v>
      </c>
      <c r="X463" s="716">
        <f>IF(OR(AJ463&lt;=0,AJ463="n/a",U463&lt;=0,U463="n/a"),"n/a",U463/AJ463)</f>
        <v>0.79669097444779702</v>
      </c>
      <c r="Y463" s="673"/>
      <c r="Z463" s="663">
        <f>IF(OR(AC463&lt;0.01,AC463="n/a"),"n/a",M463/AC463*100)</f>
        <v>36.363636363636367</v>
      </c>
      <c r="AA463" s="900">
        <f>IF(OR(AC463&lt;0.01,AC463="n/a"),"n/a",I463/AC463)</f>
        <v>42.718181818181819</v>
      </c>
      <c r="AB463" s="901">
        <v>12</v>
      </c>
      <c r="AC463" s="879">
        <v>3.3</v>
      </c>
      <c r="AD463" s="879">
        <v>2.66</v>
      </c>
      <c r="AE463" s="879">
        <v>4.8600000000000003</v>
      </c>
      <c r="AF463" s="879">
        <v>5.84</v>
      </c>
      <c r="AG463" s="879">
        <v>13.700000000000001</v>
      </c>
      <c r="AH463" s="879">
        <v>-17.299999999999997</v>
      </c>
      <c r="AI463" s="879" t="s">
        <v>136</v>
      </c>
      <c r="AJ463" s="879">
        <v>15.1</v>
      </c>
      <c r="AK463" s="879">
        <v>16</v>
      </c>
      <c r="AL463" s="892">
        <v>6050</v>
      </c>
      <c r="AM463" s="886">
        <v>47.9</v>
      </c>
      <c r="AN463" s="879">
        <v>0.51</v>
      </c>
      <c r="AO463" s="753">
        <f>IF(U463="n/a","n/a",IF(AA463&lt;0,"n/a",IF(AA463="n/a","n/a",J463+U463-AA463)))</f>
        <v>-29.836903158286951</v>
      </c>
      <c r="AP463" s="754">
        <f>IF(U463="n/a","n/a",J463+U463)</f>
        <v>12.881278659894869</v>
      </c>
      <c r="AQ463" s="902">
        <f>IF(OR(AC463&lt;0.01,AF463="n/a"),"n/a",(I463/SQRT(22.5*AC463*(I463/AF463))-1)*100)</f>
        <v>232.98260336151819</v>
      </c>
      <c r="AR463" s="663">
        <f>INDEX(Historical!$C$7:$C$1279,MATCH(B463,Historical!$B$7:$B$1301,0))*IF(AH463="n/a",1.03,IF(AH463&lt;0,1.01,IF(AH463&gt;10,1.1,(1+AH463/100))))</f>
        <v>1.212</v>
      </c>
      <c r="AS463" s="900">
        <f>IF($AI463="n/a",1.03*AR463,IF($AI463&lt;0,1.01*AR463,IF($AI463&gt;10,1.1*AR463,(1+$AI463/100)*AR463)))</f>
        <v>1.2483599999999999</v>
      </c>
      <c r="AT463" s="900">
        <f>IF($AK463="n/a",1.03*AS463,IF($AK463&lt;0,1.01*AS463,IF($AK463&gt;10,1.1*AS463,(1+$AK463/100)*AS463)))</f>
        <v>1.3731960000000001</v>
      </c>
      <c r="AU463" s="900">
        <f>IF($AK463="n/a",1.03*AT463,IF($AK463&lt;0,1.01*AT463,IF($AK463&gt;10,1.1*AT463,(1+$AK463/100)*AT463)))</f>
        <v>1.5105156000000002</v>
      </c>
      <c r="AV463" s="900">
        <f>IF($AK463="n/a",1.03*AU463,IF($AK463&lt;0,1.01*AU463,IF($AK463&gt;10,1.1*AU463,(1+$AK463/100)*AU463)))</f>
        <v>1.6615671600000004</v>
      </c>
      <c r="AW463" s="663">
        <f>SUM(AR463:AV463)</f>
        <v>7.0056387600000001</v>
      </c>
      <c r="AX463" s="761">
        <f>AW463/I463*100</f>
        <v>4.9695954884017883</v>
      </c>
      <c r="AY463" s="948">
        <v>1.1599999999999999</v>
      </c>
      <c r="AZ463" s="886">
        <v>37.409999999999997</v>
      </c>
      <c r="BA463" s="886">
        <v>-15.379999999999999</v>
      </c>
      <c r="BB463" s="886">
        <v>-3.29</v>
      </c>
      <c r="BC463" s="886">
        <v>-4.1300000000000008</v>
      </c>
      <c r="BE463" s="635">
        <v>2011</v>
      </c>
      <c r="BF463" s="912">
        <f>IF(BE463&gt;2008,0,IF(BE463&gt;2001,1,IF(BE463&gt;1990,2,IF(BE463&gt;1980,3,IF(BE463&gt;1973,4,IF(BE463&gt;1970,5,IF(BE463&gt;1960,6,IF(BE463&gt;1958,7,IF(BE463&gt;1953,8,9)))))))))</f>
        <v>0</v>
      </c>
      <c r="BG463" s="896">
        <v>6.7</v>
      </c>
    </row>
    <row r="464" spans="1:59" ht="11.25" customHeight="1" x14ac:dyDescent="0.2">
      <c r="A464" s="885" t="s">
        <v>1466</v>
      </c>
      <c r="B464" s="889" t="s">
        <v>1467</v>
      </c>
      <c r="C464" s="946" t="s">
        <v>108</v>
      </c>
      <c r="D464" s="946" t="s">
        <v>4345</v>
      </c>
      <c r="E464" s="746">
        <v>6</v>
      </c>
      <c r="F464" s="1185">
        <v>677</v>
      </c>
      <c r="G464" s="1176" t="s">
        <v>37</v>
      </c>
      <c r="H464" s="1176" t="s">
        <v>37</v>
      </c>
      <c r="I464" s="888">
        <v>18.43</v>
      </c>
      <c r="J464" s="663">
        <f>(M464/I464)*100</f>
        <v>3.9066739012479652</v>
      </c>
      <c r="K464" s="891">
        <v>0.18</v>
      </c>
      <c r="L464" s="901">
        <v>4</v>
      </c>
      <c r="M464" s="654">
        <f>K464*L464</f>
        <v>0.72</v>
      </c>
      <c r="N464" s="884" t="s">
        <v>464</v>
      </c>
      <c r="O464" s="747">
        <v>0.15</v>
      </c>
      <c r="P464" s="880">
        <v>43592</v>
      </c>
      <c r="Q464" s="880">
        <v>43612</v>
      </c>
      <c r="R464" s="654">
        <f>(K464-O464)/O464*100</f>
        <v>20</v>
      </c>
      <c r="S464" s="714">
        <f>IF(INDEX(Historical!$D$7:$D$1277,MATCH(B464,Historical!$B$7:$B$1301,0))=0,"n/a",(INDEX(Historical!$C$7:$C$1279,MATCH(B464,Historical!$B$7:$B$1301,0))/INDEX(Historical!$D$7:$D$1277,MATCH(B464,Historical!$B$7:$B$1301,0))-1)*100)</f>
        <v>14.999999999999991</v>
      </c>
      <c r="T464" s="714">
        <f>IF(INDEX(Historical!$F$7:$F$1270,MATCH(B464,Historical!$B$7:$B$1301,0))=0,"n/a",((INDEX(Historical!$C$7:$C$1279,MATCH(B464,Historical!$B$7:$B$1301,0))/INDEX(Historical!$F$7:$F$1270,MATCH(B464,Historical!$B$7:$B$1301,0)))^(1/3)-1)*100)</f>
        <v>12.858935886850031</v>
      </c>
      <c r="U464" s="714">
        <f>IF(INDEX(Historical!$H$7:$H$1270,MATCH(B464,Historical!$B$7:$B$1301,0))=0,"n/a",((INDEX(Historical!$C$7:$C$1279,MATCH(B464,Historical!$B$7:$B$1301,0))/INDEX(Historical!$H$7:$H$1270,MATCH(B464,Historical!$B$7:$B$1301,0)))^(1/5)-1)*100)</f>
        <v>14.539744306223357</v>
      </c>
      <c r="V464" s="714">
        <f>IF(INDEX(Historical!$O$7:$O$1270,MATCH(B464,Historical!$B$7:$B$1301,0))=0,"n/a",((INDEX(Historical!$C$7:$C$1279,MATCH(B464,Historical!$B$7:$B$1301,0))/INDEX(Historical!$O$7:$O$1270,MATCH(B464,Historical!$B$7:$B$1301,0)))^(1/10)-1)*100)</f>
        <v>2.8690134245166421</v>
      </c>
      <c r="W464" s="715">
        <f>IF(OR(U464&lt;=0,U464="n/a",V464&lt;=0,V464="n/a"),"n/a",U464/V464)</f>
        <v>5.0678550967996756</v>
      </c>
      <c r="X464" s="716">
        <f>IF(OR(AJ464&lt;=0,AJ464="n/a",U464&lt;=0,U464="n/a"),"n/a",U464/AJ464)</f>
        <v>2.2718350478473992</v>
      </c>
      <c r="Y464" s="687"/>
      <c r="Z464" s="663">
        <f>IF(OR(AC464&lt;0.01,AC464="n/a"),"n/a",M464/AC464*100)</f>
        <v>35.121951219512198</v>
      </c>
      <c r="AA464" s="900">
        <f>IF(OR(AC464&lt;0.01,AC464="n/a"),"n/a",I464/AC464)</f>
        <v>8.9902439024390244</v>
      </c>
      <c r="AB464" s="901">
        <v>12</v>
      </c>
      <c r="AC464" s="879">
        <v>2.0499999999999998</v>
      </c>
      <c r="AD464" s="879" t="s">
        <v>136</v>
      </c>
      <c r="AE464" s="879">
        <v>1.63</v>
      </c>
      <c r="AF464" s="879">
        <v>0.63</v>
      </c>
      <c r="AG464" s="879">
        <v>7.3999999999999995</v>
      </c>
      <c r="AH464" s="879">
        <v>40.5</v>
      </c>
      <c r="AI464" s="879">
        <v>-23.380000000000003</v>
      </c>
      <c r="AJ464" s="879">
        <v>6.4</v>
      </c>
      <c r="AK464" s="879" t="s">
        <v>136</v>
      </c>
      <c r="AL464" s="892">
        <v>156.91</v>
      </c>
      <c r="AM464" s="886">
        <v>4.2</v>
      </c>
      <c r="AN464" s="879">
        <v>0.27</v>
      </c>
      <c r="AO464" s="753">
        <f>IF(U464="n/a","n/a",IF(AA464&lt;0,"n/a",IF(AA464="n/a","n/a",J464+U464-AA464)))</f>
        <v>9.4561743050322971</v>
      </c>
      <c r="AP464" s="754">
        <f>IF(U464="n/a","n/a",J464+U464)</f>
        <v>18.446418207471321</v>
      </c>
      <c r="AQ464" s="902">
        <f>IF(OR(AC464&lt;0.01,AF464="n/a"),"n/a",(I464/SQRT(22.5*AC464*(I464/AF464))-1)*100)</f>
        <v>-49.827614241667483</v>
      </c>
      <c r="AR464" s="663">
        <f>INDEX(Historical!$C$7:$C$1279,MATCH(B464,Historical!$B$7:$B$1301,0))*IF(AH464="n/a",1.03,IF(AH464&lt;0,1.01,IF(AH464&gt;10,1.1,(1+AH464/100))))</f>
        <v>0.75900000000000001</v>
      </c>
      <c r="AS464" s="900">
        <f>IF($AI464="n/a",1.03*AR464,IF($AI464&lt;0,1.01*AR464,IF($AI464&gt;10,1.1*AR464,(1+$AI464/100)*AR464)))</f>
        <v>0.76658999999999999</v>
      </c>
      <c r="AT464" s="900">
        <f>IF($AK464="n/a",1.03*AS464,IF($AK464&lt;0,1.01*AS464,IF($AK464&gt;10,1.1*AS464,(1+$AK464/100)*AS464)))</f>
        <v>0.7895877</v>
      </c>
      <c r="AU464" s="900">
        <f>IF($AK464="n/a",1.03*AT464,IF($AK464&lt;0,1.01*AT464,IF($AK464&gt;10,1.1*AT464,(1+$AK464/100)*AT464)))</f>
        <v>0.81327533100000005</v>
      </c>
      <c r="AV464" s="900">
        <f>IF($AK464="n/a",1.03*AU464,IF($AK464&lt;0,1.01*AU464,IF($AK464&gt;10,1.1*AU464,(1+$AK464/100)*AU464)))</f>
        <v>0.83767359093000004</v>
      </c>
      <c r="AW464" s="663">
        <f>SUM(AR464:AV464)</f>
        <v>3.9661266219300004</v>
      </c>
      <c r="AX464" s="761">
        <f>AW464/I464*100</f>
        <v>21.519949115192624</v>
      </c>
      <c r="AY464" s="948">
        <v>0.5</v>
      </c>
      <c r="AZ464" s="886">
        <v>18.899999999999999</v>
      </c>
      <c r="BA464" s="886">
        <v>-38.190000000000005</v>
      </c>
      <c r="BB464" s="886">
        <v>-2.63</v>
      </c>
      <c r="BC464" s="886">
        <v>-20.349999999999998</v>
      </c>
      <c r="BE464" s="635">
        <v>2014</v>
      </c>
      <c r="BF464" s="912">
        <f>IF(BE464&gt;2008,0,IF(BE464&gt;2001,1,IF(BE464&gt;1990,2,IF(BE464&gt;1980,3,IF(BE464&gt;1973,4,IF(BE464&gt;1970,5,IF(BE464&gt;1960,6,IF(BE464&gt;1958,7,IF(BE464&gt;1953,8,9)))))))))</f>
        <v>0</v>
      </c>
      <c r="BG464" s="896">
        <v>0.8</v>
      </c>
    </row>
    <row r="465" spans="1:59" ht="11.25" customHeight="1" x14ac:dyDescent="0.2">
      <c r="A465" s="885" t="s">
        <v>1444</v>
      </c>
      <c r="B465" s="889" t="s">
        <v>1445</v>
      </c>
      <c r="C465" s="946" t="s">
        <v>178</v>
      </c>
      <c r="D465" s="946" t="s">
        <v>4343</v>
      </c>
      <c r="E465" s="746">
        <v>10</v>
      </c>
      <c r="F465" s="1185">
        <v>375</v>
      </c>
      <c r="G465" s="1185" t="s">
        <v>37</v>
      </c>
      <c r="H465" s="1185" t="s">
        <v>37</v>
      </c>
      <c r="I465" s="888">
        <v>37.380000000000003</v>
      </c>
      <c r="J465" s="663">
        <f>(M465/I465)*100</f>
        <v>6.206527554842161</v>
      </c>
      <c r="K465" s="891">
        <v>0.57999999999999996</v>
      </c>
      <c r="L465" s="901">
        <v>4</v>
      </c>
      <c r="M465" s="654">
        <f>K465*L465</f>
        <v>2.3199999999999998</v>
      </c>
      <c r="N465" s="884" t="s">
        <v>111</v>
      </c>
      <c r="O465" s="747">
        <v>0.53</v>
      </c>
      <c r="P465" s="875">
        <v>43879</v>
      </c>
      <c r="Q465" s="875">
        <v>43899</v>
      </c>
      <c r="R465" s="654">
        <f>(K465-O465)/O465*100</f>
        <v>9.4339622641509298</v>
      </c>
      <c r="S465" s="714">
        <f>IF(INDEX(Historical!$D$7:$D$1277,MATCH(B465,Historical!$B$7:$B$1301,0))=0,"n/a",(INDEX(Historical!$C$7:$C$1279,MATCH(B465,Historical!$B$7:$B$1301,0))/INDEX(Historical!$D$7:$D$1277,MATCH(B465,Historical!$B$7:$B$1301,0))-1)*100)</f>
        <v>15.217391304347828</v>
      </c>
      <c r="T465" s="714">
        <f>IF(INDEX(Historical!$F$7:$F$1270,MATCH(B465,Historical!$B$7:$B$1301,0))=0,"n/a",((INDEX(Historical!$C$7:$C$1279,MATCH(B465,Historical!$B$7:$B$1301,0))/INDEX(Historical!$F$7:$F$1270,MATCH(B465,Historical!$B$7:$B$1301,0)))^(1/3)-1)*100)</f>
        <v>15.948637819501933</v>
      </c>
      <c r="U465" s="714">
        <f>IF(INDEX(Historical!$H$7:$H$1270,MATCH(B465,Historical!$B$7:$B$1301,0))=0,"n/a",((INDEX(Historical!$C$7:$C$1279,MATCH(B465,Historical!$B$7:$B$1301,0))/INDEX(Historical!$H$7:$H$1270,MATCH(B465,Historical!$B$7:$B$1301,0)))^(1/5)-1)*100)</f>
        <v>18.170645193625703</v>
      </c>
      <c r="V465" s="714" t="str">
        <f>IF(INDEX(Historical!$O$7:$O$1270,MATCH(B465,Historical!$B$7:$B$1301,0))=0,"n/a",((INDEX(Historical!$C$7:$C$1279,MATCH(B465,Historical!$B$7:$B$1301,0))/INDEX(Historical!$O$7:$O$1270,MATCH(B465,Historical!$B$7:$B$1301,0)))^(1/10)-1)*100)</f>
        <v>n/a</v>
      </c>
      <c r="W465" s="715" t="str">
        <f>IF(OR(U465&lt;=0,U465="n/a",V465&lt;=0,V465="n/a"),"n/a",U465/V465)</f>
        <v>n/a</v>
      </c>
      <c r="X465" s="716" t="str">
        <f>IF(OR(AJ465&lt;=0,AJ465="n/a",U465&lt;=0,U465="n/a"),"n/a",U465/AJ465)</f>
        <v>n/a</v>
      </c>
      <c r="Y465" s="890"/>
      <c r="Z465" s="663" t="str">
        <f>IF(OR(AC465&lt;0.01,AC465="n/a"),"n/a",M465/AC465*100)</f>
        <v>n/a</v>
      </c>
      <c r="AA465" s="900" t="str">
        <f>IF(OR(AC465&lt;0.01,AC465="n/a"),"n/a",I465/AC465)</f>
        <v>n/a</v>
      </c>
      <c r="AB465" s="901">
        <v>12</v>
      </c>
      <c r="AC465" s="879">
        <v>-10.25</v>
      </c>
      <c r="AD465" s="879" t="s">
        <v>136</v>
      </c>
      <c r="AE465" s="879">
        <v>0.2</v>
      </c>
      <c r="AF465" s="879">
        <v>0.95</v>
      </c>
      <c r="AG465" s="879">
        <v>-21</v>
      </c>
      <c r="AH465" s="879">
        <v>-24.8</v>
      </c>
      <c r="AI465" s="879">
        <v>195.3</v>
      </c>
      <c r="AJ465" s="879">
        <v>-2</v>
      </c>
      <c r="AK465" s="879">
        <v>-1.0999999999999999</v>
      </c>
      <c r="AL465" s="892">
        <v>23880</v>
      </c>
      <c r="AM465" s="886">
        <v>0.2</v>
      </c>
      <c r="AN465" s="879">
        <v>1.31</v>
      </c>
      <c r="AO465" s="753" t="str">
        <f>IF(U465="n/a","n/a",IF(AA465&lt;0,"n/a",IF(AA465="n/a","n/a",J465+U465-AA465)))</f>
        <v>n/a</v>
      </c>
      <c r="AP465" s="754">
        <f>IF(U465="n/a","n/a",J465+U465)</f>
        <v>24.377172748467864</v>
      </c>
      <c r="AQ465" s="902" t="str">
        <f>IF(OR(AC465&lt;0.01,AF465="n/a"),"n/a",(I465/SQRT(22.5*AC465*(I465/AF465))-1)*100)</f>
        <v>n/a</v>
      </c>
      <c r="AR465" s="663">
        <f>INDEX(Historical!$C$7:$C$1279,MATCH(B465,Historical!$B$7:$B$1301,0))*IF(AH465="n/a",1.03,IF(AH465&lt;0,1.01,IF(AH465&gt;10,1.1,(1+AH465/100))))</f>
        <v>2.1412</v>
      </c>
      <c r="AS465" s="900">
        <f>IF($AI465="n/a",1.03*AR465,IF($AI465&lt;0,1.01*AR465,IF($AI465&gt;10,1.1*AR465,(1+$AI465/100)*AR465)))</f>
        <v>2.3553200000000003</v>
      </c>
      <c r="AT465" s="900">
        <f>IF($AK465="n/a",1.03*AS465,IF($AK465&lt;0,1.01*AS465,IF($AK465&gt;10,1.1*AS465,(1+$AK465/100)*AS465)))</f>
        <v>2.3788732000000001</v>
      </c>
      <c r="AU465" s="900">
        <f>IF($AK465="n/a",1.03*AT465,IF($AK465&lt;0,1.01*AT465,IF($AK465&gt;10,1.1*AT465,(1+$AK465/100)*AT465)))</f>
        <v>2.402661932</v>
      </c>
      <c r="AV465" s="900">
        <f>IF($AK465="n/a",1.03*AU465,IF($AK465&lt;0,1.01*AU465,IF($AK465&gt;10,1.1*AU465,(1+$AK465/100)*AU465)))</f>
        <v>2.4266885513199998</v>
      </c>
      <c r="AW465" s="663">
        <f>SUM(AR465:AV465)</f>
        <v>11.70474368332</v>
      </c>
      <c r="AX465" s="761">
        <f>AW465/I465*100</f>
        <v>31.312850945211341</v>
      </c>
      <c r="AY465" s="948">
        <v>2.23</v>
      </c>
      <c r="AZ465" s="886">
        <v>144.94999999999999</v>
      </c>
      <c r="BA465" s="886">
        <v>-46.33</v>
      </c>
      <c r="BB465" s="886">
        <v>9.5399999999999991</v>
      </c>
      <c r="BC465" s="886">
        <v>-21.51</v>
      </c>
      <c r="BE465" s="635">
        <v>2011</v>
      </c>
      <c r="BF465" s="912">
        <f>IF(BE465&gt;2008,0,IF(BE465&gt;2001,1,IF(BE465&gt;1990,2,IF(BE465&gt;1980,3,IF(BE465&gt;1973,4,IF(BE465&gt;1970,5,IF(BE465&gt;1960,6,IF(BE465&gt;1958,7,IF(BE465&gt;1953,8,9)))))))))</f>
        <v>0</v>
      </c>
      <c r="BG465" s="896">
        <v>-6.9</v>
      </c>
    </row>
    <row r="466" spans="1:59" ht="11.25" customHeight="1" x14ac:dyDescent="0.2">
      <c r="A466" s="885" t="s">
        <v>1484</v>
      </c>
      <c r="B466" s="889" t="s">
        <v>1485</v>
      </c>
      <c r="C466" s="946" t="s">
        <v>178</v>
      </c>
      <c r="D466" s="946" t="s">
        <v>4343</v>
      </c>
      <c r="E466" s="746">
        <v>8</v>
      </c>
      <c r="F466" s="1185">
        <v>553</v>
      </c>
      <c r="G466" s="1157" t="s">
        <v>106</v>
      </c>
      <c r="H466" s="1157" t="s">
        <v>106</v>
      </c>
      <c r="I466" s="888">
        <v>17.28</v>
      </c>
      <c r="J466" s="663">
        <f>(M466/I466)*100</f>
        <v>15.914351851851851</v>
      </c>
      <c r="K466" s="891">
        <v>0.6875</v>
      </c>
      <c r="L466" s="901">
        <v>4</v>
      </c>
      <c r="M466" s="654">
        <f>K466*L466</f>
        <v>2.75</v>
      </c>
      <c r="N466" s="884" t="s">
        <v>107</v>
      </c>
      <c r="O466" s="747">
        <v>0.67749999999999999</v>
      </c>
      <c r="P466" s="875">
        <v>43864</v>
      </c>
      <c r="Q466" s="875">
        <v>43874</v>
      </c>
      <c r="R466" s="654">
        <f>(K466-O466)/O466*100</f>
        <v>1.4760147601476028</v>
      </c>
      <c r="S466" s="714">
        <f>IF(INDEX(Historical!$D$7:$D$1277,MATCH(B466,Historical!$B$7:$B$1301,0))=0,"n/a",(INDEX(Historical!$C$7:$C$1279,MATCH(B466,Historical!$B$7:$B$1301,0))/INDEX(Historical!$D$7:$D$1277,MATCH(B466,Historical!$B$7:$B$1301,0))-1)*100)</f>
        <v>6.425702811244971</v>
      </c>
      <c r="T466" s="714">
        <f>IF(INDEX(Historical!$F$7:$F$1270,MATCH(B466,Historical!$B$7:$B$1301,0))=0,"n/a",((INDEX(Historical!$C$7:$C$1279,MATCH(B466,Historical!$B$7:$B$1301,0))/INDEX(Historical!$F$7:$F$1270,MATCH(B466,Historical!$B$7:$B$1301,0)))^(1/3)-1)*100)</f>
        <v>9.2907178862168927</v>
      </c>
      <c r="U466" s="714">
        <f>IF(INDEX(Historical!$H$7:$H$1270,MATCH(B466,Historical!$B$7:$B$1301,0))=0,"n/a",((INDEX(Historical!$C$7:$C$1279,MATCH(B466,Historical!$B$7:$B$1301,0))/INDEX(Historical!$H$7:$H$1270,MATCH(B466,Historical!$B$7:$B$1301,0)))^(1/5)-1)*100)</f>
        <v>14.611504917865293</v>
      </c>
      <c r="V466" s="714" t="str">
        <f>IF(INDEX(Historical!$O$7:$O$1270,MATCH(B466,Historical!$B$7:$B$1301,0))=0,"n/a",((INDEX(Historical!$C$7:$C$1279,MATCH(B466,Historical!$B$7:$B$1301,0))/INDEX(Historical!$O$7:$O$1270,MATCH(B466,Historical!$B$7:$B$1301,0)))^(1/10)-1)*100)</f>
        <v>n/a</v>
      </c>
      <c r="W466" s="715" t="str">
        <f>IF(OR(U466&lt;=0,U466="n/a",V466&lt;=0,V466="n/a"),"n/a",U466/V466)</f>
        <v>n/a</v>
      </c>
      <c r="X466" s="716" t="str">
        <f>IF(OR(AJ466&lt;=0,AJ466="n/a",U466&lt;=0,U466="n/a"),"n/a",U466/AJ466)</f>
        <v>n/a</v>
      </c>
      <c r="Y466" s="890"/>
      <c r="Z466" s="663" t="str">
        <f>IF(OR(AC466&lt;0.01,AC466="n/a"),"n/a",M466/AC466*100)</f>
        <v>n/a</v>
      </c>
      <c r="AA466" s="900" t="str">
        <f>IF(OR(AC466&lt;0.01,AC466="n/a"),"n/a",I466/AC466)</f>
        <v>n/a</v>
      </c>
      <c r="AB466" s="901">
        <v>12</v>
      </c>
      <c r="AC466" s="879">
        <v>-2.14</v>
      </c>
      <c r="AD466" s="879" t="s">
        <v>136</v>
      </c>
      <c r="AE466" s="879">
        <v>2.4</v>
      </c>
      <c r="AF466" s="879">
        <v>1.43</v>
      </c>
      <c r="AG466" s="879" t="s">
        <v>136</v>
      </c>
      <c r="AH466" s="879">
        <v>-55.000000000000007</v>
      </c>
      <c r="AI466" s="879">
        <v>8.6300000000000008</v>
      </c>
      <c r="AJ466" s="879">
        <v>-7.8</v>
      </c>
      <c r="AK466" s="879">
        <v>4.51</v>
      </c>
      <c r="AL466" s="892">
        <v>18740</v>
      </c>
      <c r="AM466" s="886">
        <v>0.1</v>
      </c>
      <c r="AN466" s="879">
        <v>0</v>
      </c>
      <c r="AO466" s="753" t="str">
        <f>IF(U466="n/a","n/a",IF(AA466&lt;0,"n/a",IF(AA466="n/a","n/a",J466+U466-AA466)))</f>
        <v>n/a</v>
      </c>
      <c r="AP466" s="754">
        <f>IF(U466="n/a","n/a",J466+U466)</f>
        <v>30.525856769717144</v>
      </c>
      <c r="AQ466" s="902" t="str">
        <f>IF(OR(AC466&lt;0.01,AF466="n/a"),"n/a",(I466/SQRT(22.5*AC466*(I466/AF466))-1)*100)</f>
        <v>n/a</v>
      </c>
      <c r="AR466" s="663">
        <f>INDEX(Historical!$C$7:$C$1279,MATCH(B466,Historical!$B$7:$B$1301,0))*IF(AH466="n/a",1.03,IF(AH466&lt;0,1.01,IF(AH466&gt;10,1.1,(1+AH466/100))))</f>
        <v>2.6764999999999999</v>
      </c>
      <c r="AS466" s="900">
        <f>IF($AI466="n/a",1.03*AR466,IF($AI466&lt;0,1.01*AR466,IF($AI466&gt;10,1.1*AR466,(1+$AI466/100)*AR466)))</f>
        <v>2.9074819500000002</v>
      </c>
      <c r="AT466" s="900">
        <f>IF($AK466="n/a",1.03*AS466,IF($AK466&lt;0,1.01*AS466,IF($AK466&gt;10,1.1*AS466,(1+$AK466/100)*AS466)))</f>
        <v>3.0386093859450001</v>
      </c>
      <c r="AU466" s="900">
        <f>IF($AK466="n/a",1.03*AT466,IF($AK466&lt;0,1.01*AT466,IF($AK466&gt;10,1.1*AT466,(1+$AK466/100)*AT466)))</f>
        <v>3.1756506692511195</v>
      </c>
      <c r="AV466" s="900">
        <f>IF($AK466="n/a",1.03*AU466,IF($AK466&lt;0,1.01*AU466,IF($AK466&gt;10,1.1*AU466,(1+$AK466/100)*AU466)))</f>
        <v>3.3188725144343447</v>
      </c>
      <c r="AW466" s="663">
        <f>SUM(AR466:AV466)</f>
        <v>15.117114519630464</v>
      </c>
      <c r="AX466" s="761">
        <f>AW466/I466*100</f>
        <v>87.483301618231849</v>
      </c>
      <c r="AY466" s="948">
        <v>1.98</v>
      </c>
      <c r="AZ466" s="886">
        <v>151.53</v>
      </c>
      <c r="BA466" s="886">
        <v>-47.08</v>
      </c>
      <c r="BB466" s="886">
        <v>-5</v>
      </c>
      <c r="BC466" s="886">
        <v>-19.830000000000002</v>
      </c>
      <c r="BE466" s="635">
        <v>2013</v>
      </c>
      <c r="BF466" s="912">
        <f>IF(BE466&gt;2008,0,IF(BE466&gt;2001,1,IF(BE466&gt;1990,2,IF(BE466&gt;1980,3,IF(BE466&gt;1973,4,IF(BE466&gt;1970,5,IF(BE466&gt;1960,6,IF(BE466&gt;1958,7,IF(BE466&gt;1953,8,9)))))))))</f>
        <v>0</v>
      </c>
      <c r="BG466" s="896" t="s">
        <v>136</v>
      </c>
    </row>
    <row r="467" spans="1:59" ht="11.25" customHeight="1" x14ac:dyDescent="0.2">
      <c r="A467" s="885" t="s">
        <v>3859</v>
      </c>
      <c r="B467" s="889" t="s">
        <v>3860</v>
      </c>
      <c r="C467" s="946" t="s">
        <v>4325</v>
      </c>
      <c r="D467" s="946" t="s">
        <v>4326</v>
      </c>
      <c r="E467" s="746">
        <v>7</v>
      </c>
      <c r="F467" s="1185">
        <v>657</v>
      </c>
      <c r="G467" s="1185" t="s">
        <v>106</v>
      </c>
      <c r="H467" s="1185" t="s">
        <v>106</v>
      </c>
      <c r="I467" s="888">
        <v>18.8</v>
      </c>
      <c r="J467" s="663">
        <f>(M467/I467)*100</f>
        <v>5.7446808510638299</v>
      </c>
      <c r="K467" s="891">
        <v>0.27</v>
      </c>
      <c r="L467" s="901">
        <v>4</v>
      </c>
      <c r="M467" s="654">
        <f>K467*L467</f>
        <v>1.08</v>
      </c>
      <c r="N467" s="884" t="s">
        <v>464</v>
      </c>
      <c r="O467" s="747">
        <v>0.26</v>
      </c>
      <c r="P467" s="875">
        <v>43901</v>
      </c>
      <c r="Q467" s="875">
        <v>43930</v>
      </c>
      <c r="R467" s="654">
        <f>(K467-O467)/O467*100</f>
        <v>3.8461538461538494</v>
      </c>
      <c r="S467" s="714">
        <f>IF(INDEX(Historical!$D$7:$D$1277,MATCH(B467,Historical!$B$7:$B$1301,0))=0,"n/a",(INDEX(Historical!$C$7:$C$1279,MATCH(B467,Historical!$B$7:$B$1301,0))/INDEX(Historical!$D$7:$D$1277,MATCH(B467,Historical!$B$7:$B$1301,0))-1)*100)</f>
        <v>2.020202020202011</v>
      </c>
      <c r="T467" s="714">
        <f>IF(INDEX(Historical!$F$7:$F$1270,MATCH(B467,Historical!$B$7:$B$1301,0))=0,"n/a",((INDEX(Historical!$C$7:$C$1279,MATCH(B467,Historical!$B$7:$B$1301,0))/INDEX(Historical!$F$7:$F$1270,MATCH(B467,Historical!$B$7:$B$1301,0)))^(1/3)-1)*100)</f>
        <v>3.9185204456611222</v>
      </c>
      <c r="U467" s="714">
        <f>IF(INDEX(Historical!$H$7:$H$1270,MATCH(B467,Historical!$B$7:$B$1301,0))=0,"n/a",((INDEX(Historical!$C$7:$C$1279,MATCH(B467,Historical!$B$7:$B$1301,0))/INDEX(Historical!$H$7:$H$1270,MATCH(B467,Historical!$B$7:$B$1301,0)))^(1/5)-1)*100)</f>
        <v>3.7548525504527142</v>
      </c>
      <c r="V467" s="714">
        <f>IF(INDEX(Historical!$O$7:$O$1270,MATCH(B467,Historical!$B$7:$B$1301,0))=0,"n/a",((INDEX(Historical!$C$7:$C$1279,MATCH(B467,Historical!$B$7:$B$1301,0))/INDEX(Historical!$O$7:$O$1270,MATCH(B467,Historical!$B$7:$B$1301,0)))^(1/10)-1)*100)</f>
        <v>2.3583175136269841</v>
      </c>
      <c r="W467" s="715">
        <f>IF(OR(U467&lt;=0,U467="n/a",V467&lt;=0,V467="n/a"),"n/a",U467/V467)</f>
        <v>1.5921743059431905</v>
      </c>
      <c r="X467" s="716">
        <f>IF(OR(AJ467&lt;=0,AJ467="n/a",U467&lt;=0,U467="n/a"),"n/a",U467/AJ467)</f>
        <v>0.15325928777358017</v>
      </c>
      <c r="Y467" s="890"/>
      <c r="Z467" s="663">
        <f>IF(OR(AC467&lt;0.01,AC467="n/a"),"n/a",M467/AC467*100)</f>
        <v>131.70731707317074</v>
      </c>
      <c r="AA467" s="900">
        <f>IF(OR(AC467&lt;0.01,AC467="n/a"),"n/a",I467/AC467)</f>
        <v>22.926829268292686</v>
      </c>
      <c r="AB467" s="901">
        <v>12</v>
      </c>
      <c r="AC467" s="879">
        <v>0.82</v>
      </c>
      <c r="AD467" s="879" t="s">
        <v>136</v>
      </c>
      <c r="AE467" s="879">
        <v>10.130000000000001</v>
      </c>
      <c r="AF467" s="879">
        <v>1.38</v>
      </c>
      <c r="AG467" s="879">
        <v>6.1</v>
      </c>
      <c r="AH467" s="879">
        <v>-68.600000000000009</v>
      </c>
      <c r="AI467" s="879">
        <v>19.54</v>
      </c>
      <c r="AJ467" s="879">
        <v>24.5</v>
      </c>
      <c r="AK467" s="879" t="s">
        <v>136</v>
      </c>
      <c r="AL467" s="892">
        <v>9800</v>
      </c>
      <c r="AM467" s="886">
        <v>1.4000000000000001</v>
      </c>
      <c r="AN467" s="879">
        <v>1.1000000000000001</v>
      </c>
      <c r="AO467" s="753">
        <f>IF(U467="n/a","n/a",IF(AA467&lt;0,"n/a",IF(AA467="n/a","n/a",J467+U467-AA467)))</f>
        <v>-13.427295866776142</v>
      </c>
      <c r="AP467" s="754">
        <f>IF(U467="n/a","n/a",J467+U467)</f>
        <v>9.499533401516544</v>
      </c>
      <c r="AQ467" s="902">
        <f>IF(OR(AC467&lt;0.01,AF467="n/a"),"n/a",(I467/SQRT(22.5*AC467*(I467/AF467))-1)*100)</f>
        <v>18.58241276802466</v>
      </c>
      <c r="AR467" s="663">
        <f>INDEX(Historical!$C$7:$C$1279,MATCH(B467,Historical!$B$7:$B$1301,0))*IF(AH467="n/a",1.03,IF(AH467&lt;0,1.01,IF(AH467&gt;10,1.1,(1+AH467/100))))</f>
        <v>1.0201</v>
      </c>
      <c r="AS467" s="900">
        <f>IF($AI467="n/a",1.03*AR467,IF($AI467&lt;0,1.01*AR467,IF($AI467&gt;10,1.1*AR467,(1+$AI467/100)*AR467)))</f>
        <v>1.1221100000000002</v>
      </c>
      <c r="AT467" s="900">
        <f>IF($AK467="n/a",1.03*AS467,IF($AK467&lt;0,1.01*AS467,IF($AK467&gt;10,1.1*AS467,(1+$AK467/100)*AS467)))</f>
        <v>1.1557733000000001</v>
      </c>
      <c r="AU467" s="900">
        <f>IF($AK467="n/a",1.03*AT467,IF($AK467&lt;0,1.01*AT467,IF($AK467&gt;10,1.1*AT467,(1+$AK467/100)*AT467)))</f>
        <v>1.1904464990000001</v>
      </c>
      <c r="AV467" s="900">
        <f>IF($AK467="n/a",1.03*AU467,IF($AK467&lt;0,1.01*AU467,IF($AK467&gt;10,1.1*AU467,(1+$AK467/100)*AU467)))</f>
        <v>1.2261598939700002</v>
      </c>
      <c r="AW467" s="663">
        <f>SUM(AR467:AV467)</f>
        <v>5.7145896929700006</v>
      </c>
      <c r="AX467" s="761">
        <f>AW467/I467*100</f>
        <v>30.396753686010641</v>
      </c>
      <c r="AY467" s="948">
        <v>0.66</v>
      </c>
      <c r="AZ467" s="886">
        <v>52.23</v>
      </c>
      <c r="BA467" s="886">
        <v>-22.6</v>
      </c>
      <c r="BB467" s="886">
        <v>4.8599999999999994</v>
      </c>
      <c r="BC467" s="886">
        <v>-4.05</v>
      </c>
      <c r="BE467" s="635">
        <v>2014</v>
      </c>
      <c r="BF467" s="912">
        <f>IF(BE467&gt;2008,0,IF(BE467&gt;2001,1,IF(BE467&gt;1990,2,IF(BE467&gt;1980,3,IF(BE467&gt;1973,4,IF(BE467&gt;1970,5,IF(BE467&gt;1960,6,IF(BE467&gt;1958,7,IF(BE467&gt;1953,8,9)))))))))</f>
        <v>0</v>
      </c>
      <c r="BG467" s="896">
        <v>2.9000000000000004</v>
      </c>
    </row>
    <row r="468" spans="1:59" ht="11.25" customHeight="1" x14ac:dyDescent="0.2">
      <c r="A468" s="885" t="s">
        <v>1460</v>
      </c>
      <c r="B468" s="889" t="s">
        <v>1461</v>
      </c>
      <c r="C468" s="946" t="s">
        <v>153</v>
      </c>
      <c r="D468" s="946" t="s">
        <v>4355</v>
      </c>
      <c r="E468" s="746">
        <v>9</v>
      </c>
      <c r="F468" s="1185">
        <v>469</v>
      </c>
      <c r="G468" s="1199" t="s">
        <v>115</v>
      </c>
      <c r="H468" s="1199" t="s">
        <v>115</v>
      </c>
      <c r="I468" s="888">
        <v>77.33</v>
      </c>
      <c r="J468" s="663">
        <f>(M468/I468)*100</f>
        <v>3.1553084184663134</v>
      </c>
      <c r="K468" s="891">
        <v>0.61</v>
      </c>
      <c r="L468" s="901">
        <v>4</v>
      </c>
      <c r="M468" s="654">
        <f>K468*L468</f>
        <v>2.44</v>
      </c>
      <c r="N468" s="884" t="s">
        <v>598</v>
      </c>
      <c r="O468" s="747">
        <v>0.55000000000000004</v>
      </c>
      <c r="P468" s="875">
        <v>43811</v>
      </c>
      <c r="Q468" s="875">
        <v>43837</v>
      </c>
      <c r="R468" s="654">
        <f>(K468-O468)/O468*100</f>
        <v>10.909090909090898</v>
      </c>
      <c r="S468" s="714">
        <f>IF(INDEX(Historical!$D$7:$D$1277,MATCH(B468,Historical!$B$7:$B$1301,0))=0,"n/a",(INDEX(Historical!$C$7:$C$1279,MATCH(B468,Historical!$B$7:$B$1301,0))/INDEX(Historical!$D$7:$D$1277,MATCH(B468,Historical!$B$7:$B$1301,0))-1)*100)</f>
        <v>14.583333333333348</v>
      </c>
      <c r="T468" s="714">
        <f>IF(INDEX(Historical!$F$7:$F$1270,MATCH(B468,Historical!$B$7:$B$1301,0))=0,"n/a",((INDEX(Historical!$C$7:$C$1279,MATCH(B468,Historical!$B$7:$B$1301,0))/INDEX(Historical!$F$7:$F$1270,MATCH(B468,Historical!$B$7:$B$1301,0)))^(1/3)-1)*100)</f>
        <v>6.1373611981101694</v>
      </c>
      <c r="U468" s="714">
        <f>IF(INDEX(Historical!$H$7:$H$1270,MATCH(B468,Historical!$B$7:$B$1301,0))=0,"n/a",((INDEX(Historical!$C$7:$C$1279,MATCH(B468,Historical!$B$7:$B$1301,0))/INDEX(Historical!$H$7:$H$1270,MATCH(B468,Historical!$B$7:$B$1301,0)))^(1/5)-1)*100)</f>
        <v>4.5639552591273169</v>
      </c>
      <c r="V468" s="714">
        <f>IF(INDEX(Historical!$O$7:$O$1270,MATCH(B468,Historical!$B$7:$B$1301,0))=0,"n/a",((INDEX(Historical!$C$7:$C$1279,MATCH(B468,Historical!$B$7:$B$1301,0))/INDEX(Historical!$O$7:$O$1270,MATCH(B468,Historical!$B$7:$B$1301,0)))^(1/10)-1)*100)</f>
        <v>3.7666770183517162</v>
      </c>
      <c r="W468" s="715">
        <f>IF(OR(U468&lt;=0,U468="n/a",V468&lt;=0,V468="n/a"),"n/a",U468/V468)</f>
        <v>1.2116662078779685</v>
      </c>
      <c r="X468" s="716" t="str">
        <f>IF(OR(AJ468&lt;=0,AJ468="n/a",U468&lt;=0,U468="n/a"),"n/a",U468/AJ468)</f>
        <v>n/a</v>
      </c>
      <c r="Y468" s="673"/>
      <c r="Z468" s="663">
        <f>IF(OR(AC468&lt;0.01,AC468="n/a"),"n/a",M468/AC468*100)</f>
        <v>61.306532663316581</v>
      </c>
      <c r="AA468" s="900">
        <f>IF(OR(AC468&lt;0.01,AC468="n/a"),"n/a",I468/AC468)</f>
        <v>19.429648241206031</v>
      </c>
      <c r="AB468" s="901">
        <v>12</v>
      </c>
      <c r="AC468" s="879">
        <v>3.98</v>
      </c>
      <c r="AD468" s="879">
        <v>3.19</v>
      </c>
      <c r="AE468" s="879">
        <v>4.07</v>
      </c>
      <c r="AF468" s="879">
        <v>7.35</v>
      </c>
      <c r="AG468" s="879">
        <v>38.1</v>
      </c>
      <c r="AH468" s="879">
        <v>58.9</v>
      </c>
      <c r="AI468" s="879">
        <v>14.649999999999999</v>
      </c>
      <c r="AJ468" s="879">
        <v>-1.0999999999999999</v>
      </c>
      <c r="AK468" s="879">
        <v>6</v>
      </c>
      <c r="AL468" s="892">
        <v>195660</v>
      </c>
      <c r="AM468" s="886">
        <v>0.1</v>
      </c>
      <c r="AN468" s="879">
        <v>1.07</v>
      </c>
      <c r="AO468" s="753">
        <f>IF(U468="n/a","n/a",IF(AA468&lt;0,"n/a",IF(AA468="n/a","n/a",J468+U468-AA468)))</f>
        <v>-11.710384563612401</v>
      </c>
      <c r="AP468" s="754">
        <f>IF(U468="n/a","n/a",J468+U468)</f>
        <v>7.7192636775936307</v>
      </c>
      <c r="AQ468" s="902">
        <f>IF(OR(AC468&lt;0.01,AF468="n/a"),"n/a",(I468/SQRT(22.5*AC468*(I468/AF468))-1)*100)</f>
        <v>151.93289633274642</v>
      </c>
      <c r="AR468" s="663">
        <f>INDEX(Historical!$C$7:$C$1279,MATCH(B468,Historical!$B$7:$B$1301,0))*IF(AH468="n/a",1.03,IF(AH468&lt;0,1.01,IF(AH468&gt;10,1.1,(1+AH468/100))))</f>
        <v>2.4200000000000004</v>
      </c>
      <c r="AS468" s="900">
        <f>IF($AI468="n/a",1.03*AR468,IF($AI468&lt;0,1.01*AR468,IF($AI468&gt;10,1.1*AR468,(1+$AI468/100)*AR468)))</f>
        <v>2.6620000000000008</v>
      </c>
      <c r="AT468" s="900">
        <f>IF($AK468="n/a",1.03*AS468,IF($AK468&lt;0,1.01*AS468,IF($AK468&gt;10,1.1*AS468,(1+$AK468/100)*AS468)))</f>
        <v>2.8217200000000009</v>
      </c>
      <c r="AU468" s="900">
        <f>IF($AK468="n/a",1.03*AT468,IF($AK468&lt;0,1.01*AT468,IF($AK468&gt;10,1.1*AT468,(1+$AK468/100)*AT468)))</f>
        <v>2.9910232000000012</v>
      </c>
      <c r="AV468" s="900">
        <f>IF($AK468="n/a",1.03*AU468,IF($AK468&lt;0,1.01*AU468,IF($AK468&gt;10,1.1*AU468,(1+$AK468/100)*AU468)))</f>
        <v>3.1704845920000015</v>
      </c>
      <c r="AW468" s="663">
        <f>SUM(AR468:AV468)</f>
        <v>14.065227792000004</v>
      </c>
      <c r="AX468" s="761">
        <f>AW468/I468*100</f>
        <v>18.188578549075395</v>
      </c>
      <c r="AY468" s="948">
        <v>0.49</v>
      </c>
      <c r="AZ468" s="886">
        <v>18.509999999999998</v>
      </c>
      <c r="BA468" s="886">
        <v>-16.53</v>
      </c>
      <c r="BB468" s="886">
        <v>-1.6500000000000001</v>
      </c>
      <c r="BC468" s="886">
        <v>-6.32</v>
      </c>
      <c r="BE468" s="635">
        <v>2012</v>
      </c>
      <c r="BF468" s="912">
        <f>IF(BE468&gt;2008,0,IF(BE468&gt;2001,1,IF(BE468&gt;1990,2,IF(BE468&gt;1980,3,IF(BE468&gt;1973,4,IF(BE468&gt;1970,5,IF(BE468&gt;1960,6,IF(BE468&gt;1958,7,IF(BE468&gt;1953,8,9)))))))))</f>
        <v>0</v>
      </c>
      <c r="BG468" s="896">
        <v>12.1</v>
      </c>
    </row>
    <row r="469" spans="1:59" s="787" customFormat="1" ht="11.25" customHeight="1" x14ac:dyDescent="0.2">
      <c r="A469" s="658" t="s">
        <v>4197</v>
      </c>
      <c r="B469" s="795" t="s">
        <v>4193</v>
      </c>
      <c r="C469" s="946" t="s">
        <v>108</v>
      </c>
      <c r="D469" s="946" t="s">
        <v>4341</v>
      </c>
      <c r="E469" s="769">
        <v>6</v>
      </c>
      <c r="F469" s="1185">
        <v>685</v>
      </c>
      <c r="G469" s="1198" t="s">
        <v>106</v>
      </c>
      <c r="H469" s="1198" t="s">
        <v>106</v>
      </c>
      <c r="I469" s="1193">
        <v>48.3</v>
      </c>
      <c r="J469" s="771">
        <f>(M469/I469)*100</f>
        <v>2.8985507246376812</v>
      </c>
      <c r="K469" s="793">
        <v>0.35</v>
      </c>
      <c r="L469" s="1194">
        <v>4</v>
      </c>
      <c r="M469" s="774">
        <f>K469*L469</f>
        <v>1.4</v>
      </c>
      <c r="N469" s="1194" t="s">
        <v>557</v>
      </c>
      <c r="O469" s="794">
        <v>0.3</v>
      </c>
      <c r="P469" s="1214">
        <v>43676</v>
      </c>
      <c r="Q469" s="1214">
        <v>43692</v>
      </c>
      <c r="R469" s="774">
        <f>(K469-O469)/O469*100</f>
        <v>16.666666666666664</v>
      </c>
      <c r="S469" s="714">
        <f>IF(INDEX(Historical!$D$7:$D$1277,MATCH(B469,Historical!$B$7:$B$1301,0))=0,"n/a",(INDEX(Historical!$C$7:$C$1279,MATCH(B469,Historical!$B$7:$B$1301,0))/INDEX(Historical!$D$7:$D$1277,MATCH(B469,Historical!$B$7:$B$1301,0))-1)*100)</f>
        <v>18.181818181818166</v>
      </c>
      <c r="T469" s="714">
        <f>IF(INDEX(Historical!$F$7:$F$1270,MATCH(B469,Historical!$B$7:$B$1301,0))=0,"n/a",((INDEX(Historical!$C$7:$C$1279,MATCH(B469,Historical!$B$7:$B$1301,0))/INDEX(Historical!$F$7:$F$1270,MATCH(B469,Historical!$B$7:$B$1301,0)))^(1/3)-1)*100)</f>
        <v>22.917892127880691</v>
      </c>
      <c r="U469" s="714">
        <f>IF(INDEX(Historical!$H$7:$H$1270,MATCH(B469,Historical!$B$7:$B$1301,0))=0,"n/a",((INDEX(Historical!$C$7:$C$1279,MATCH(B469,Historical!$B$7:$B$1301,0))/INDEX(Historical!$H$7:$H$1270,MATCH(B469,Historical!$B$7:$B$1301,0)))^(1/5)-1)*100)</f>
        <v>30.009492078866451</v>
      </c>
      <c r="V469" s="714">
        <f>IF(INDEX(Historical!$O$7:$O$1270,MATCH(B469,Historical!$B$7:$B$1301,0))=0,"n/a",((INDEX(Historical!$C$7:$C$1279,MATCH(B469,Historical!$B$7:$B$1301,0))/INDEX(Historical!$O$7:$O$1270,MATCH(B469,Historical!$B$7:$B$1301,0)))^(1/10)-1)*100)</f>
        <v>11.518313140192028</v>
      </c>
      <c r="W469" s="715">
        <f>IF(OR(U469&lt;=0,U469="n/a",V469&lt;=0,V469="n/a"),"n/a",U469/V469)</f>
        <v>2.6053721333683195</v>
      </c>
      <c r="X469" s="716">
        <f>IF(OR(AJ469&lt;=0,AJ469="n/a",U469&lt;=0,U469="n/a"),"n/a",U469/AJ469)</f>
        <v>1.1367231848055472</v>
      </c>
      <c r="Y469" s="795"/>
      <c r="Z469" s="771">
        <f>IF(OR(AC469&lt;0.01,AC469="n/a"),"n/a",M469/AC469*100)</f>
        <v>29.106029106029109</v>
      </c>
      <c r="AA469" s="779">
        <f>IF(OR(AC469&lt;0.01,AC469="n/a"),"n/a",I469/AC469)</f>
        <v>10.041580041580042</v>
      </c>
      <c r="AB469" s="1198">
        <v>12</v>
      </c>
      <c r="AC469" s="1193">
        <v>4.8099999999999996</v>
      </c>
      <c r="AD469" s="1193">
        <v>15.93</v>
      </c>
      <c r="AE469" s="1193">
        <v>1.49</v>
      </c>
      <c r="AF469" s="1193">
        <v>0.95</v>
      </c>
      <c r="AG469" s="1193">
        <v>10.4</v>
      </c>
      <c r="AH469" s="1193">
        <v>9.7000000000000011</v>
      </c>
      <c r="AI469" s="1193">
        <v>22.07</v>
      </c>
      <c r="AJ469" s="1193">
        <v>26.400000000000002</v>
      </c>
      <c r="AK469" s="1193">
        <v>0.62</v>
      </c>
      <c r="AL469" s="1193">
        <v>77190</v>
      </c>
      <c r="AM469" s="1193">
        <v>24.2</v>
      </c>
      <c r="AN469" s="1193">
        <v>6.15</v>
      </c>
      <c r="AO469" s="783">
        <f>IF(U469="n/a","n/a",IF(AA469&lt;0,"n/a",IF(AA469="n/a","n/a",J469+U469-AA469)))</f>
        <v>22.86646276192409</v>
      </c>
      <c r="AP469" s="784">
        <f>IF(U469="n/a","n/a",J469+U469)</f>
        <v>32.908042803504131</v>
      </c>
      <c r="AQ469" s="785">
        <f>IF(OR(AC469&lt;0.01,AF469="n/a"),"n/a",(I469/SQRT(22.5*AC469*(I469/AF469))-1)*100)</f>
        <v>-34.886420465633748</v>
      </c>
      <c r="AR469" s="663">
        <f>INDEX(Historical!$C$7:$C$1279,MATCH(B469,Historical!$B$7:$B$1301,0))*IF(AH469="n/a",1.03,IF(AH469&lt;0,1.01,IF(AH469&gt;10,1.1,(1+AH469/100))))</f>
        <v>1.4260999999999999</v>
      </c>
      <c r="AS469" s="779">
        <f>IF($AI469="n/a",1.03*AR469,IF($AI469&lt;0,1.01*AR469,IF($AI469&gt;10,1.1*AR469,(1+$AI469/100)*AR469)))</f>
        <v>1.56871</v>
      </c>
      <c r="AT469" s="779">
        <f>IF($AK469="n/a",1.03*AS469,IF($AK469&lt;0,1.01*AS469,IF($AK469&gt;10,1.1*AS469,(1+$AK469/100)*AS469)))</f>
        <v>1.5784360020000001</v>
      </c>
      <c r="AU469" s="779">
        <f>IF($AK469="n/a",1.03*AT469,IF($AK469&lt;0,1.01*AT469,IF($AK469&gt;10,1.1*AT469,(1+$AK469/100)*AT469)))</f>
        <v>1.5882223052124</v>
      </c>
      <c r="AV469" s="779">
        <f>IF($AK469="n/a",1.03*AU469,IF($AK469&lt;0,1.01*AU469,IF($AK469&gt;10,1.1*AU469,(1+$AK469/100)*AU469)))</f>
        <v>1.598069283504717</v>
      </c>
      <c r="AW469" s="771">
        <f>SUM(AR469:AV469)</f>
        <v>7.7595375907171178</v>
      </c>
      <c r="AX469" s="786">
        <f>AW469/I469*100</f>
        <v>16.06529521887602</v>
      </c>
      <c r="AY469" s="1084">
        <v>1.49</v>
      </c>
      <c r="AZ469" s="838">
        <v>77.569999999999993</v>
      </c>
      <c r="BA469" s="838">
        <v>-16.100000000000001</v>
      </c>
      <c r="BB469" s="838">
        <v>12.4</v>
      </c>
      <c r="BC469" s="838">
        <v>6.5</v>
      </c>
      <c r="BD469" s="922"/>
      <c r="BE469" s="635">
        <v>2014</v>
      </c>
      <c r="BF469" s="912">
        <f>IF(BE469&gt;2008,0,IF(BE469&gt;2001,1,IF(BE469&gt;1990,2,IF(BE469&gt;1980,3,IF(BE469&gt;1973,4,IF(BE469&gt;1970,5,IF(BE469&gt;1960,6,IF(BE469&gt;1958,7,IF(BE469&gt;1953,8,9)))))))))</f>
        <v>0</v>
      </c>
      <c r="BG469" s="838">
        <v>0.89999999999999991</v>
      </c>
    </row>
    <row r="470" spans="1:59" ht="11.25" customHeight="1" x14ac:dyDescent="0.2">
      <c r="A470" s="877" t="s">
        <v>292</v>
      </c>
      <c r="B470" s="889" t="s">
        <v>293</v>
      </c>
      <c r="C470" s="946" t="s">
        <v>112</v>
      </c>
      <c r="D470" s="946" t="s">
        <v>4328</v>
      </c>
      <c r="E470" s="746">
        <v>49</v>
      </c>
      <c r="F470" s="1185">
        <v>33</v>
      </c>
      <c r="G470" s="1141" t="s">
        <v>106</v>
      </c>
      <c r="H470" s="1141" t="s">
        <v>106</v>
      </c>
      <c r="I470" s="879">
        <v>114.44</v>
      </c>
      <c r="J470" s="663">
        <f>(M470/I470)*100</f>
        <v>1.5029709891646279</v>
      </c>
      <c r="K470" s="891">
        <v>0.43</v>
      </c>
      <c r="L470" s="901">
        <v>4</v>
      </c>
      <c r="M470" s="654">
        <f>K470*L470</f>
        <v>1.72</v>
      </c>
      <c r="N470" s="884" t="s">
        <v>294</v>
      </c>
      <c r="O470" s="747">
        <v>0.42</v>
      </c>
      <c r="P470" s="875">
        <v>43972</v>
      </c>
      <c r="Q470" s="875">
        <v>43992</v>
      </c>
      <c r="R470" s="654">
        <f>(K470-O470)/O470*100</f>
        <v>2.3809523809523832</v>
      </c>
      <c r="S470" s="714">
        <f>IF(INDEX(Historical!$D$7:$D$1277,MATCH(B470,Historical!$B$7:$B$1301,0))=0,"n/a",(INDEX(Historical!$C$7:$C$1279,MATCH(B470,Historical!$B$7:$B$1301,0))/INDEX(Historical!$D$7:$D$1277,MATCH(B470,Historical!$B$7:$B$1301,0))-1)*100)</f>
        <v>10.067114093959727</v>
      </c>
      <c r="T470" s="714">
        <f>IF(INDEX(Historical!$F$7:$F$1270,MATCH(B470,Historical!$B$7:$B$1301,0))=0,"n/a",((INDEX(Historical!$C$7:$C$1279,MATCH(B470,Historical!$B$7:$B$1301,0))/INDEX(Historical!$F$7:$F$1270,MATCH(B470,Historical!$B$7:$B$1301,0)))^(1/3)-1)*100)</f>
        <v>7.7765268480218808</v>
      </c>
      <c r="U470" s="714">
        <f>IF(INDEX(Historical!$H$7:$H$1270,MATCH(B470,Historical!$B$7:$B$1301,0))=0,"n/a",((INDEX(Historical!$C$7:$C$1279,MATCH(B470,Historical!$B$7:$B$1301,0))/INDEX(Historical!$H$7:$H$1270,MATCH(B470,Historical!$B$7:$B$1301,0)))^(1/5)-1)*100)</f>
        <v>5.9223841048812176</v>
      </c>
      <c r="V470" s="714">
        <f>IF(INDEX(Historical!$O$7:$O$1270,MATCH(B470,Historical!$B$7:$B$1301,0))=0,"n/a",((INDEX(Historical!$C$7:$C$1279,MATCH(B470,Historical!$B$7:$B$1301,0))/INDEX(Historical!$O$7:$O$1270,MATCH(B470,Historical!$B$7:$B$1301,0)))^(1/10)-1)*100)</f>
        <v>5.5011664891012169</v>
      </c>
      <c r="W470" s="715">
        <f>IF(OR(U470&lt;=0,U470="n/a",V470&lt;=0,V470="n/a"),"n/a",U470/V470)</f>
        <v>1.0765687816601275</v>
      </c>
      <c r="X470" s="716">
        <f>IF(OR(AJ470&lt;=0,AJ470="n/a",U470&lt;=0,U470="n/a"),"n/a",U470/AJ470)</f>
        <v>0.67299819373650205</v>
      </c>
      <c r="Y470" s="676"/>
      <c r="Z470" s="663">
        <f>IF(OR(AC470&lt;0.01,AC470="n/a"),"n/a",M470/AC470*100)</f>
        <v>43.107769423558892</v>
      </c>
      <c r="AA470" s="900">
        <f>IF(OR(AC470&lt;0.01,AC470="n/a"),"n/a",I470/AC470)</f>
        <v>28.681704260651628</v>
      </c>
      <c r="AB470" s="901">
        <v>12</v>
      </c>
      <c r="AC470" s="879">
        <v>3.99</v>
      </c>
      <c r="AD470" s="879">
        <v>1.56</v>
      </c>
      <c r="AE470" s="879">
        <v>2.99</v>
      </c>
      <c r="AF470" s="879">
        <v>6.14</v>
      </c>
      <c r="AG470" s="879">
        <v>22.3</v>
      </c>
      <c r="AH470" s="879">
        <v>11</v>
      </c>
      <c r="AI470" s="879">
        <v>10.76</v>
      </c>
      <c r="AJ470" s="879">
        <v>8.7999999999999989</v>
      </c>
      <c r="AK470" s="879">
        <v>18</v>
      </c>
      <c r="AL470" s="892">
        <v>4240</v>
      </c>
      <c r="AM470" s="886">
        <v>3.1</v>
      </c>
      <c r="AN470" s="879">
        <v>0.52</v>
      </c>
      <c r="AO470" s="753">
        <f>IF(U470="n/a","n/a",IF(AA470&lt;0,"n/a",IF(AA470="n/a","n/a",J470+U470-AA470)))</f>
        <v>-21.256349166605784</v>
      </c>
      <c r="AP470" s="754">
        <f>IF(U470="n/a","n/a",J470+U470)</f>
        <v>7.4253550940458455</v>
      </c>
      <c r="AQ470" s="902">
        <f>IF(OR(AC470&lt;0.01,AF470="n/a"),"n/a",(I470/SQRT(22.5*AC470*(I470/AF470))-1)*100)</f>
        <v>179.76630260145578</v>
      </c>
      <c r="AR470" s="663">
        <f>INDEX(Historical!$C$7:$C$1279,MATCH(B470,Historical!$B$7:$B$1301,0))*IF(AH470="n/a",1.03,IF(AH470&lt;0,1.01,IF(AH470&gt;10,1.1,(1+AH470/100))))</f>
        <v>1.804</v>
      </c>
      <c r="AS470" s="900">
        <f>IF($AI470="n/a",1.03*AR470,IF($AI470&lt;0,1.01*AR470,IF($AI470&gt;10,1.1*AR470,(1+$AI470/100)*AR470)))</f>
        <v>1.9844000000000002</v>
      </c>
      <c r="AT470" s="900">
        <f>IF($AK470="n/a",1.03*AS470,IF($AK470&lt;0,1.01*AS470,IF($AK470&gt;10,1.1*AS470,(1+$AK470/100)*AS470)))</f>
        <v>2.1828400000000006</v>
      </c>
      <c r="AU470" s="900">
        <f>IF($AK470="n/a",1.03*AT470,IF($AK470&lt;0,1.01*AT470,IF($AK470&gt;10,1.1*AT470,(1+$AK470/100)*AT470)))</f>
        <v>2.4011240000000007</v>
      </c>
      <c r="AV470" s="900">
        <f>IF($AK470="n/a",1.03*AU470,IF($AK470&lt;0,1.01*AU470,IF($AK470&gt;10,1.1*AU470,(1+$AK470/100)*AU470)))</f>
        <v>2.6412364000000008</v>
      </c>
      <c r="AW470" s="663">
        <f>SUM(AR470:AV470)</f>
        <v>11.013600400000001</v>
      </c>
      <c r="AX470" s="761">
        <f>AW470/I470*100</f>
        <v>9.6239080740999672</v>
      </c>
      <c r="AY470" s="948">
        <v>1.1100000000000001</v>
      </c>
      <c r="AZ470" s="886">
        <v>36.94</v>
      </c>
      <c r="BA470" s="886">
        <v>-19.600000000000001</v>
      </c>
      <c r="BB470" s="886">
        <v>1.1900000000000002</v>
      </c>
      <c r="BC470" s="886">
        <v>-3.47</v>
      </c>
      <c r="BE470" s="635">
        <v>1972</v>
      </c>
      <c r="BF470" s="912">
        <f>IF(BE470&gt;2008,0,IF(BE470&gt;2001,1,IF(BE470&gt;1990,2,IF(BE470&gt;1980,3,IF(BE470&gt;1973,4,IF(BE470&gt;1970,5,IF(BE470&gt;1960,6,IF(BE470&gt;1958,7,IF(BE470&gt;1953,8,9)))))))))</f>
        <v>5</v>
      </c>
      <c r="BG470" s="896">
        <v>9.1</v>
      </c>
    </row>
    <row r="471" spans="1:59" ht="11.25" customHeight="1" x14ac:dyDescent="0.2">
      <c r="A471" s="895" t="s">
        <v>4600</v>
      </c>
      <c r="B471" s="889" t="s">
        <v>4595</v>
      </c>
      <c r="C471" s="946" t="s">
        <v>108</v>
      </c>
      <c r="D471" s="946" t="s">
        <v>4345</v>
      </c>
      <c r="E471" s="746">
        <v>5</v>
      </c>
      <c r="F471" s="1185">
        <v>761</v>
      </c>
      <c r="G471" s="1185" t="s">
        <v>106</v>
      </c>
      <c r="H471" s="1185" t="s">
        <v>106</v>
      </c>
      <c r="I471" s="888">
        <v>14.95</v>
      </c>
      <c r="J471" s="663">
        <f>(M471/I471)*100</f>
        <v>7.1571906354515065</v>
      </c>
      <c r="K471" s="891">
        <v>0.26750000000000002</v>
      </c>
      <c r="L471" s="901">
        <v>4</v>
      </c>
      <c r="M471" s="654">
        <f>K471*L471</f>
        <v>1.07</v>
      </c>
      <c r="N471" s="884" t="s">
        <v>989</v>
      </c>
      <c r="O471" s="747">
        <v>0.24249999999999999</v>
      </c>
      <c r="P471" s="875">
        <v>43874</v>
      </c>
      <c r="Q471" s="875">
        <v>43882</v>
      </c>
      <c r="R471" s="654">
        <f>(K471-O471)/O471*100</f>
        <v>10.309278350515473</v>
      </c>
      <c r="S471" s="714">
        <f>IF(INDEX(Historical!$D$7:$D$1277,MATCH(B471,Historical!$B$7:$B$1301,0))=0,"n/a",(INDEX(Historical!$C$7:$C$1279,MATCH(B471,Historical!$B$7:$B$1301,0))/INDEX(Historical!$D$7:$D$1277,MATCH(B471,Historical!$B$7:$B$1301,0))-1)*100)</f>
        <v>10.22727272727273</v>
      </c>
      <c r="T471" s="714">
        <f>IF(INDEX(Historical!$F$7:$F$1270,MATCH(B471,Historical!$B$7:$B$1301,0))=0,"n/a",((INDEX(Historical!$C$7:$C$1279,MATCH(B471,Historical!$B$7:$B$1301,0))/INDEX(Historical!$F$7:$F$1270,MATCH(B471,Historical!$B$7:$B$1301,0)))^(1/3)-1)*100)</f>
        <v>39.152093485560279</v>
      </c>
      <c r="U471" s="714" t="str">
        <f>IF(INDEX(Historical!$H$7:$H$1270,MATCH(B471,Historical!$B$7:$B$1301,0))=0,"n/a",((INDEX(Historical!$C$7:$C$1279,MATCH(B471,Historical!$B$7:$B$1301,0))/INDEX(Historical!$H$7:$H$1270,MATCH(B471,Historical!$B$7:$B$1301,0)))^(1/5)-1)*100)</f>
        <v>n/a</v>
      </c>
      <c r="V471" s="714" t="str">
        <f>IF(INDEX(Historical!$O$7:$O$1270,MATCH(B471,Historical!$B$7:$B$1301,0))=0,"n/a",((INDEX(Historical!$C$7:$C$1279,MATCH(B471,Historical!$B$7:$B$1301,0))/INDEX(Historical!$O$7:$O$1270,MATCH(B471,Historical!$B$7:$B$1301,0)))^(1/10)-1)*100)</f>
        <v>n/a</v>
      </c>
      <c r="W471" s="715" t="str">
        <f>IF(OR(U471&lt;=0,U471="n/a",V471&lt;=0,V471="n/a"),"n/a",U471/V471)</f>
        <v>n/a</v>
      </c>
      <c r="X471" s="716" t="str">
        <f>IF(OR(AJ471&lt;=0,AJ471="n/a",U471&lt;=0,U471="n/a"),"n/a",U471/AJ471)</f>
        <v>n/a</v>
      </c>
      <c r="Y471" s="890"/>
      <c r="Z471" s="663">
        <f>IF(OR(AC471&lt;0.01,AC471="n/a"),"n/a",M471/AC471*100)</f>
        <v>61.142857142857146</v>
      </c>
      <c r="AA471" s="900">
        <f>IF(OR(AC471&lt;0.01,AC471="n/a"),"n/a",I471/AC471)</f>
        <v>8.5428571428571427</v>
      </c>
      <c r="AB471" s="901">
        <v>12</v>
      </c>
      <c r="AC471" s="879">
        <v>1.75</v>
      </c>
      <c r="AD471" s="879">
        <v>1.2</v>
      </c>
      <c r="AE471" s="879">
        <v>1.41</v>
      </c>
      <c r="AF471" s="879">
        <v>0.56999999999999995</v>
      </c>
      <c r="AG471" s="879">
        <v>6.6000000000000005</v>
      </c>
      <c r="AH471" s="879">
        <v>36.199999999999996</v>
      </c>
      <c r="AI471" s="879">
        <v>16.71</v>
      </c>
      <c r="AJ471" s="879">
        <v>60.3</v>
      </c>
      <c r="AK471" s="879">
        <v>7.0000000000000009</v>
      </c>
      <c r="AL471" s="892">
        <v>353.53</v>
      </c>
      <c r="AM471" s="886">
        <v>3.9</v>
      </c>
      <c r="AN471" s="879">
        <v>0.35</v>
      </c>
      <c r="AO471" s="753" t="str">
        <f>IF(U471="n/a","n/a",IF(AA471&lt;0,"n/a",IF(AA471="n/a","n/a",J471+U471-AA471)))</f>
        <v>n/a</v>
      </c>
      <c r="AP471" s="754" t="str">
        <f>IF(U471="n/a","n/a",J471+U471)</f>
        <v>n/a</v>
      </c>
      <c r="AQ471" s="902">
        <f>IF(OR(AC471&lt;0.01,AF471="n/a"),"n/a",(I471/SQRT(22.5*AC471*(I471/AF471))-1)*100)</f>
        <v>-53.479139343833324</v>
      </c>
      <c r="AR471" s="663">
        <f>INDEX(Historical!$C$7:$C$1279,MATCH(B471,Historical!$B$7:$B$1301,0))*IF(AH471="n/a",1.03,IF(AH471&lt;0,1.01,IF(AH471&gt;10,1.1,(1+AH471/100))))</f>
        <v>1.0669999999999999</v>
      </c>
      <c r="AS471" s="900">
        <f>IF($AI471="n/a",1.03*AR471,IF($AI471&lt;0,1.01*AR471,IF($AI471&gt;10,1.1*AR471,(1+$AI471/100)*AR471)))</f>
        <v>1.1737</v>
      </c>
      <c r="AT471" s="900">
        <f>IF($AK471="n/a",1.03*AS471,IF($AK471&lt;0,1.01*AS471,IF($AK471&gt;10,1.1*AS471,(1+$AK471/100)*AS471)))</f>
        <v>1.2558590000000001</v>
      </c>
      <c r="AU471" s="900">
        <f>IF($AK471="n/a",1.03*AT471,IF($AK471&lt;0,1.01*AT471,IF($AK471&gt;10,1.1*AT471,(1+$AK471/100)*AT471)))</f>
        <v>1.3437691300000001</v>
      </c>
      <c r="AV471" s="900">
        <f>IF($AK471="n/a",1.03*AU471,IF($AK471&lt;0,1.01*AU471,IF($AK471&gt;10,1.1*AU471,(1+$AK471/100)*AU471)))</f>
        <v>1.4378329691000002</v>
      </c>
      <c r="AW471" s="663">
        <f>SUM(AR471:AV471)</f>
        <v>6.2781610991000001</v>
      </c>
      <c r="AX471" s="761">
        <f>AW471/I471*100</f>
        <v>41.994388622742477</v>
      </c>
      <c r="AY471" s="948">
        <v>1.1100000000000001</v>
      </c>
      <c r="AZ471" s="886">
        <v>19.7</v>
      </c>
      <c r="BA471" s="886">
        <v>-49.32</v>
      </c>
      <c r="BB471" s="886">
        <v>-1.32</v>
      </c>
      <c r="BC471" s="886">
        <v>-34.200000000000003</v>
      </c>
      <c r="BE471" s="635">
        <v>2016</v>
      </c>
      <c r="BF471" s="912">
        <f>IF(BE471&gt;2008,0,IF(BE471&gt;2001,1,IF(BE471&gt;1990,2,IF(BE471&gt;1980,3,IF(BE471&gt;1973,4,IF(BE471&gt;1970,5,IF(BE471&gt;1960,6,IF(BE471&gt;1958,7,IF(BE471&gt;1953,8,9)))))))))</f>
        <v>0</v>
      </c>
      <c r="BG471" s="896">
        <v>0.70000000000000007</v>
      </c>
    </row>
    <row r="472" spans="1:59" ht="11.25" customHeight="1" x14ac:dyDescent="0.2">
      <c r="A472" s="894" t="s">
        <v>4216</v>
      </c>
      <c r="B472" s="889" t="s">
        <v>4214</v>
      </c>
      <c r="C472" s="946" t="s">
        <v>108</v>
      </c>
      <c r="D472" s="946" t="s">
        <v>4341</v>
      </c>
      <c r="E472" s="746">
        <v>6</v>
      </c>
      <c r="F472" s="1185">
        <v>688</v>
      </c>
      <c r="G472" s="1182" t="s">
        <v>106</v>
      </c>
      <c r="H472" s="1182" t="s">
        <v>106</v>
      </c>
      <c r="I472" s="888">
        <v>333.82</v>
      </c>
      <c r="J472" s="663">
        <f>(M472/I472)*100</f>
        <v>0.81481037684979929</v>
      </c>
      <c r="K472" s="891">
        <v>0.68</v>
      </c>
      <c r="L472" s="901">
        <v>4</v>
      </c>
      <c r="M472" s="654">
        <f>K472*L472</f>
        <v>2.72</v>
      </c>
      <c r="N472" s="884" t="s">
        <v>517</v>
      </c>
      <c r="O472" s="747">
        <v>0.57999999999999996</v>
      </c>
      <c r="P472" s="630">
        <v>43692</v>
      </c>
      <c r="Q472" s="630">
        <v>43707</v>
      </c>
      <c r="R472" s="654">
        <f>(K472-O472)/O472*100</f>
        <v>17.241379310344847</v>
      </c>
      <c r="S472" s="714">
        <f>IF(INDEX(Historical!$D$7:$D$1277,MATCH(B472,Historical!$B$7:$B$1301,0))=0,"n/a",(INDEX(Historical!$C$7:$C$1279,MATCH(B472,Historical!$B$7:$B$1301,0))/INDEX(Historical!$D$7:$D$1277,MATCH(B472,Historical!$B$7:$B$1301,0))-1)*100)</f>
        <v>31.25</v>
      </c>
      <c r="T472" s="714">
        <f>IF(INDEX(Historical!$F$7:$F$1270,MATCH(B472,Historical!$B$7:$B$1301,0))=0,"n/a",((INDEX(Historical!$C$7:$C$1279,MATCH(B472,Historical!$B$7:$B$1301,0))/INDEX(Historical!$F$7:$F$1270,MATCH(B472,Historical!$B$7:$B$1301,0)))^(1/3)-1)*100)</f>
        <v>36.081842319067349</v>
      </c>
      <c r="U472" s="714">
        <f>IF(INDEX(Historical!$H$7:$H$1270,MATCH(B472,Historical!$B$7:$B$1301,0))=0,"n/a",((INDEX(Historical!$C$7:$C$1279,MATCH(B472,Historical!$B$7:$B$1301,0))/INDEX(Historical!$H$7:$H$1270,MATCH(B472,Historical!$B$7:$B$1301,0)))^(1/5)-1)*100)</f>
        <v>69.521820307243544</v>
      </c>
      <c r="V472" s="714" t="str">
        <f>IF(INDEX(Historical!$O$7:$O$1270,MATCH(B472,Historical!$B$7:$B$1301,0))=0,"n/a",((INDEX(Historical!$C$7:$C$1279,MATCH(B472,Historical!$B$7:$B$1301,0))/INDEX(Historical!$O$7:$O$1270,MATCH(B472,Historical!$B$7:$B$1301,0)))^(1/10)-1)*100)</f>
        <v>n/a</v>
      </c>
      <c r="W472" s="715" t="str">
        <f>IF(OR(U472&lt;=0,U472="n/a",V472&lt;=0,V472="n/a"),"n/a",U472/V472)</f>
        <v>n/a</v>
      </c>
      <c r="X472" s="716">
        <f>IF(OR(AJ472&lt;=0,AJ472="n/a",U472&lt;=0,U472="n/a"),"n/a",U472/AJ472)</f>
        <v>2.2354283056991493</v>
      </c>
      <c r="Y472" s="673"/>
      <c r="Z472" s="663">
        <f>IF(OR(AC472&lt;0.01,AC472="n/a"),"n/a",M472/AC472*100)</f>
        <v>43.589743589743591</v>
      </c>
      <c r="AA472" s="900">
        <f>IF(OR(AC472&lt;0.01,AC472="n/a"),"n/a",I472/AC472)</f>
        <v>53.496794871794869</v>
      </c>
      <c r="AB472" s="901">
        <v>12</v>
      </c>
      <c r="AC472" s="879">
        <v>6.24</v>
      </c>
      <c r="AD472" s="879">
        <v>4.42</v>
      </c>
      <c r="AE472" s="879">
        <v>17.489999999999998</v>
      </c>
      <c r="AF472" s="879" t="s">
        <v>136</v>
      </c>
      <c r="AG472" s="879">
        <v>-263.3</v>
      </c>
      <c r="AH472" s="879">
        <v>19</v>
      </c>
      <c r="AI472" s="879">
        <v>12.24</v>
      </c>
      <c r="AJ472" s="879">
        <v>31.1</v>
      </c>
      <c r="AK472" s="879">
        <v>11.799999999999999</v>
      </c>
      <c r="AL472" s="892">
        <v>28050</v>
      </c>
      <c r="AM472" s="886">
        <v>0.6</v>
      </c>
      <c r="AN472" s="879" t="s">
        <v>136</v>
      </c>
      <c r="AO472" s="753">
        <f>IF(U472="n/a","n/a",IF(AA472&lt;0,"n/a",IF(AA472="n/a","n/a",J472+U472-AA472)))</f>
        <v>16.839835812298482</v>
      </c>
      <c r="AP472" s="754">
        <f>IF(U472="n/a","n/a",J472+U472)</f>
        <v>70.33663068409335</v>
      </c>
      <c r="AQ472" s="902" t="str">
        <f>IF(OR(AC472&lt;0.01,AF472="n/a"),"n/a",(I472/SQRT(22.5*AC472*(I472/AF472))-1)*100)</f>
        <v>n/a</v>
      </c>
      <c r="AR472" s="663">
        <f>INDEX(Historical!$C$7:$C$1279,MATCH(B472,Historical!$B$7:$B$1301,0))*IF(AH472="n/a",1.03,IF(AH472&lt;0,1.01,IF(AH472&gt;10,1.1,(1+AH472/100))))</f>
        <v>2.7720000000000002</v>
      </c>
      <c r="AS472" s="900">
        <f>IF($AI472="n/a",1.03*AR472,IF($AI472&lt;0,1.01*AR472,IF($AI472&gt;10,1.1*AR472,(1+$AI472/100)*AR472)))</f>
        <v>3.0492000000000004</v>
      </c>
      <c r="AT472" s="900">
        <f>IF($AK472="n/a",1.03*AS472,IF($AK472&lt;0,1.01*AS472,IF($AK472&gt;10,1.1*AS472,(1+$AK472/100)*AS472)))</f>
        <v>3.3541200000000009</v>
      </c>
      <c r="AU472" s="900">
        <f>IF($AK472="n/a",1.03*AT472,IF($AK472&lt;0,1.01*AT472,IF($AK472&gt;10,1.1*AT472,(1+$AK472/100)*AT472)))</f>
        <v>3.6895320000000011</v>
      </c>
      <c r="AV472" s="900">
        <f>IF($AK472="n/a",1.03*AU472,IF($AK472&lt;0,1.01*AU472,IF($AK472&gt;10,1.1*AU472,(1+$AK472/100)*AU472)))</f>
        <v>4.0584852000000016</v>
      </c>
      <c r="AW472" s="663">
        <f>SUM(AR472:AV472)</f>
        <v>16.923337200000006</v>
      </c>
      <c r="AX472" s="761">
        <f>AW472/I472*100</f>
        <v>5.0695995446647917</v>
      </c>
      <c r="AY472" s="948">
        <v>0.94</v>
      </c>
      <c r="AZ472" s="886">
        <v>61.4</v>
      </c>
      <c r="BA472" s="886">
        <v>-6.4</v>
      </c>
      <c r="BB472" s="886">
        <v>1.43</v>
      </c>
      <c r="BC472" s="886">
        <v>19.37</v>
      </c>
      <c r="BE472" s="635">
        <v>2014</v>
      </c>
      <c r="BF472" s="912">
        <f>IF(BE472&gt;2008,0,IF(BE472&gt;2001,1,IF(BE472&gt;1990,2,IF(BE472&gt;1980,3,IF(BE472&gt;1973,4,IF(BE472&gt;1970,5,IF(BE472&gt;1960,6,IF(BE472&gt;1958,7,IF(BE472&gt;1953,8,9)))))))))</f>
        <v>0</v>
      </c>
      <c r="BG472" s="896">
        <v>14.2</v>
      </c>
    </row>
    <row r="473" spans="1:59" ht="11.25" customHeight="1" x14ac:dyDescent="0.2">
      <c r="A473" s="877" t="s">
        <v>290</v>
      </c>
      <c r="B473" s="889" t="s">
        <v>291</v>
      </c>
      <c r="C473" s="946" t="s">
        <v>131</v>
      </c>
      <c r="D473" s="946" t="s">
        <v>4347</v>
      </c>
      <c r="E473" s="746">
        <v>47</v>
      </c>
      <c r="F473" s="1185">
        <v>42</v>
      </c>
      <c r="G473" s="1185" t="s">
        <v>37</v>
      </c>
      <c r="H473" s="1185" t="s">
        <v>37</v>
      </c>
      <c r="I473" s="879">
        <v>67.180000000000007</v>
      </c>
      <c r="J473" s="663">
        <f>(M473/I473)*100</f>
        <v>1.5257517118189936</v>
      </c>
      <c r="K473" s="891">
        <v>0.25624999999999998</v>
      </c>
      <c r="L473" s="901">
        <v>4</v>
      </c>
      <c r="M473" s="654">
        <f>K473*L473</f>
        <v>1.0249999999999999</v>
      </c>
      <c r="N473" s="884" t="s">
        <v>119</v>
      </c>
      <c r="O473" s="747">
        <v>0.24</v>
      </c>
      <c r="P473" s="875">
        <v>43783</v>
      </c>
      <c r="Q473" s="875">
        <v>43801</v>
      </c>
      <c r="R473" s="654">
        <f>(K473-O473)/O473*100</f>
        <v>6.7708333333333286</v>
      </c>
      <c r="S473" s="714">
        <f>IF(INDEX(Historical!$D$7:$D$1277,MATCH(B473,Historical!$B$7:$B$1301,0))=0,"n/a",(INDEX(Historical!$C$7:$C$1279,MATCH(B473,Historical!$B$7:$B$1301,0))/INDEX(Historical!$D$7:$D$1277,MATCH(B473,Historical!$B$7:$B$1301,0))-1)*100)</f>
        <v>7.1275720164609035</v>
      </c>
      <c r="T473" s="714">
        <f>IF(INDEX(Historical!$F$7:$F$1270,MATCH(B473,Historical!$B$7:$B$1301,0))=0,"n/a",((INDEX(Historical!$C$7:$C$1279,MATCH(B473,Historical!$B$7:$B$1301,0))/INDEX(Historical!$F$7:$F$1270,MATCH(B473,Historical!$B$7:$B$1301,0)))^(1/3)-1)*100)</f>
        <v>6.5284048832540797</v>
      </c>
      <c r="U473" s="714">
        <f>IF(INDEX(Historical!$H$7:$H$1270,MATCH(B473,Historical!$B$7:$B$1301,0))=0,"n/a",((INDEX(Historical!$C$7:$C$1279,MATCH(B473,Historical!$B$7:$B$1301,0))/INDEX(Historical!$H$7:$H$1270,MATCH(B473,Historical!$B$7:$B$1301,0)))^(1/5)-1)*100)</f>
        <v>5.0654176065469292</v>
      </c>
      <c r="V473" s="714">
        <f>IF(INDEX(Historical!$O$7:$O$1270,MATCH(B473,Historical!$B$7:$B$1301,0))=0,"n/a",((INDEX(Historical!$C$7:$C$1279,MATCH(B473,Historical!$B$7:$B$1301,0))/INDEX(Historical!$O$7:$O$1270,MATCH(B473,Historical!$B$7:$B$1301,0)))^(1/10)-1)*100)</f>
        <v>3.1989773004620581</v>
      </c>
      <c r="W473" s="715">
        <f>IF(OR(U473&lt;=0,U473="n/a",V473&lt;=0,V473="n/a"),"n/a",U473/V473)</f>
        <v>1.5834490622410118</v>
      </c>
      <c r="X473" s="716">
        <f>IF(OR(AJ473&lt;=0,AJ473="n/a",U473&lt;=0,U473="n/a"),"n/a",U473/AJ473)</f>
        <v>0.41182256963796171</v>
      </c>
      <c r="Y473" s="889"/>
      <c r="Z473" s="663">
        <f>IF(OR(AC473&lt;0.01,AC473="n/a"),"n/a",M473/AC473*100)</f>
        <v>50</v>
      </c>
      <c r="AA473" s="900">
        <f>IF(OR(AC473&lt;0.01,AC473="n/a"),"n/a",I473/AC473)</f>
        <v>32.770731707317083</v>
      </c>
      <c r="AB473" s="901">
        <v>12</v>
      </c>
      <c r="AC473" s="879">
        <v>2.0499999999999998</v>
      </c>
      <c r="AD473" s="879">
        <v>11.9</v>
      </c>
      <c r="AE473" s="879">
        <v>8.7799999999999994</v>
      </c>
      <c r="AF473" s="879">
        <v>3.51</v>
      </c>
      <c r="AG473" s="879">
        <v>11.700000000000001</v>
      </c>
      <c r="AH473" s="879">
        <v>2.6</v>
      </c>
      <c r="AI473" s="879">
        <v>5.89</v>
      </c>
      <c r="AJ473" s="879">
        <v>12.3</v>
      </c>
      <c r="AK473" s="879">
        <v>2.7</v>
      </c>
      <c r="AL473" s="896">
        <v>1190</v>
      </c>
      <c r="AM473" s="886">
        <v>1.3</v>
      </c>
      <c r="AN473" s="879">
        <v>0.84</v>
      </c>
      <c r="AO473" s="753">
        <f>IF(U473="n/a","n/a",IF(AA473&lt;0,"n/a",IF(AA473="n/a","n/a",J473+U473-AA473)))</f>
        <v>-26.179562388951162</v>
      </c>
      <c r="AP473" s="754">
        <f>IF(U473="n/a","n/a",J473+U473)</f>
        <v>6.5911693183659228</v>
      </c>
      <c r="AQ473" s="902">
        <f>IF(OR(AC473&lt;0.01,AF473="n/a"),"n/a",(I473/SQRT(22.5*AC473*(I473/AF473))-1)*100)</f>
        <v>126.1025021166609</v>
      </c>
      <c r="AR473" s="663">
        <f>INDEX(Historical!$C$7:$C$1279,MATCH(B473,Historical!$B$7:$B$1301,0))*IF(AH473="n/a",1.03,IF(AH473&lt;0,1.01,IF(AH473&gt;10,1.1,(1+AH473/100))))</f>
        <v>1.0015811999999999</v>
      </c>
      <c r="AS473" s="900">
        <f>IF($AI473="n/a",1.03*AR473,IF($AI473&lt;0,1.01*AR473,IF($AI473&gt;10,1.1*AR473,(1+$AI473/100)*AR473)))</f>
        <v>1.0605743326799999</v>
      </c>
      <c r="AT473" s="900">
        <f>IF($AK473="n/a",1.03*AS473,IF($AK473&lt;0,1.01*AS473,IF($AK473&gt;10,1.1*AS473,(1+$AK473/100)*AS473)))</f>
        <v>1.0892098396623597</v>
      </c>
      <c r="AU473" s="900">
        <f>IF($AK473="n/a",1.03*AT473,IF($AK473&lt;0,1.01*AT473,IF($AK473&gt;10,1.1*AT473,(1+$AK473/100)*AT473)))</f>
        <v>1.1186185053332434</v>
      </c>
      <c r="AV473" s="900">
        <f>IF($AK473="n/a",1.03*AU473,IF($AK473&lt;0,1.01*AU473,IF($AK473&gt;10,1.1*AU473,(1+$AK473/100)*AU473)))</f>
        <v>1.1488212049772408</v>
      </c>
      <c r="AW473" s="663">
        <f>SUM(AR473:AV473)</f>
        <v>5.4188050826528436</v>
      </c>
      <c r="AX473" s="761">
        <f>AW473/I473*100</f>
        <v>8.0660986642644286</v>
      </c>
      <c r="AY473" s="948">
        <v>0.27</v>
      </c>
      <c r="AZ473" s="886">
        <v>37.69</v>
      </c>
      <c r="BA473" s="886">
        <v>-7.22</v>
      </c>
      <c r="BB473" s="886">
        <v>4.8</v>
      </c>
      <c r="BC473" s="886">
        <v>6.09</v>
      </c>
      <c r="BE473" s="635">
        <v>1974</v>
      </c>
      <c r="BF473" s="912">
        <f>IF(BE473&gt;2008,0,IF(BE473&gt;2001,1,IF(BE473&gt;1990,2,IF(BE473&gt;1980,3,IF(BE473&gt;1973,4,IF(BE473&gt;1970,5,IF(BE473&gt;1960,6,IF(BE473&gt;1958,7,IF(BE473&gt;1953,8,9)))))))))</f>
        <v>4</v>
      </c>
      <c r="BG473" s="896">
        <v>3.9</v>
      </c>
    </row>
    <row r="474" spans="1:59" ht="11.25" customHeight="1" x14ac:dyDescent="0.2">
      <c r="A474" s="885" t="s">
        <v>679</v>
      </c>
      <c r="B474" s="889" t="s">
        <v>680</v>
      </c>
      <c r="C474" s="946" t="s">
        <v>4199</v>
      </c>
      <c r="D474" s="946" t="s">
        <v>4374</v>
      </c>
      <c r="E474" s="746">
        <v>18</v>
      </c>
      <c r="F474" s="1185">
        <v>179</v>
      </c>
      <c r="G474" s="1185" t="s">
        <v>37</v>
      </c>
      <c r="H474" s="1185" t="s">
        <v>115</v>
      </c>
      <c r="I474" s="888">
        <v>203.51</v>
      </c>
      <c r="J474" s="663">
        <f>(M474/I474)*100</f>
        <v>1.0024077440911996</v>
      </c>
      <c r="K474" s="891">
        <v>0.51</v>
      </c>
      <c r="L474" s="901">
        <v>4</v>
      </c>
      <c r="M474" s="654">
        <f>K474*L474</f>
        <v>2.04</v>
      </c>
      <c r="N474" s="884" t="s">
        <v>135</v>
      </c>
      <c r="O474" s="747">
        <v>0.46</v>
      </c>
      <c r="P474" s="875">
        <v>43789</v>
      </c>
      <c r="Q474" s="875">
        <v>43811</v>
      </c>
      <c r="R474" s="654">
        <f>(K474-O474)/O474*100</f>
        <v>10.869565217391301</v>
      </c>
      <c r="S474" s="714">
        <f>IF(INDEX(Historical!$D$7:$D$1277,MATCH(B474,Historical!$B$7:$B$1301,0))=0,"n/a",(INDEX(Historical!$C$7:$C$1279,MATCH(B474,Historical!$B$7:$B$1301,0))/INDEX(Historical!$D$7:$D$1277,MATCH(B474,Historical!$B$7:$B$1301,0))-1)*100)</f>
        <v>9.8837209302325526</v>
      </c>
      <c r="T474" s="714">
        <f>IF(INDEX(Historical!$F$7:$F$1270,MATCH(B474,Historical!$B$7:$B$1301,0))=0,"n/a",((INDEX(Historical!$C$7:$C$1279,MATCH(B474,Historical!$B$7:$B$1301,0))/INDEX(Historical!$F$7:$F$1270,MATCH(B474,Historical!$B$7:$B$1301,0)))^(1/3)-1)*100)</f>
        <v>8.7380373002892142</v>
      </c>
      <c r="U474" s="714">
        <f>IF(INDEX(Historical!$H$7:$H$1270,MATCH(B474,Historical!$B$7:$B$1301,0))=0,"n/a",((INDEX(Historical!$C$7:$C$1279,MATCH(B474,Historical!$B$7:$B$1301,0))/INDEX(Historical!$H$7:$H$1270,MATCH(B474,Historical!$B$7:$B$1301,0)))^(1/5)-1)*100)</f>
        <v>10.446712334725806</v>
      </c>
      <c r="V474" s="714">
        <f>IF(INDEX(Historical!$O$7:$O$1270,MATCH(B474,Historical!$B$7:$B$1301,0))=0,"n/a",((INDEX(Historical!$C$7:$C$1279,MATCH(B474,Historical!$B$7:$B$1301,0))/INDEX(Historical!$O$7:$O$1270,MATCH(B474,Historical!$B$7:$B$1301,0)))^(1/10)-1)*100)</f>
        <v>13.774738514996132</v>
      </c>
      <c r="W474" s="715">
        <f>IF(OR(U474&lt;=0,U474="n/a",V474&lt;=0,V474="n/a"),"n/a",U474/V474)</f>
        <v>0.7583964169884454</v>
      </c>
      <c r="X474" s="716">
        <f>IF(OR(AJ474&lt;=0,AJ474="n/a",U474&lt;=0,U474="n/a"),"n/a",U474/AJ474)</f>
        <v>0.83573698677806452</v>
      </c>
      <c r="Y474" s="889" t="s">
        <v>152</v>
      </c>
      <c r="Z474" s="663">
        <f>IF(OR(AC474&lt;0.01,AC474="n/a"),"n/a",M474/AC474*100)</f>
        <v>35.978835978835981</v>
      </c>
      <c r="AA474" s="900">
        <f>IF(OR(AC474&lt;0.01,AC474="n/a"),"n/a",I474/AC474)</f>
        <v>35.892416225749557</v>
      </c>
      <c r="AB474" s="901">
        <v>6</v>
      </c>
      <c r="AC474" s="879">
        <v>5.67</v>
      </c>
      <c r="AD474" s="879">
        <v>2.2999999999999998</v>
      </c>
      <c r="AE474" s="879">
        <v>11.07</v>
      </c>
      <c r="AF474" s="879">
        <v>13.18</v>
      </c>
      <c r="AG474" s="879">
        <v>42.699999999999996</v>
      </c>
      <c r="AH474" s="879">
        <v>22.2</v>
      </c>
      <c r="AI474" s="879">
        <v>9.2799999999999994</v>
      </c>
      <c r="AJ474" s="879">
        <v>12.5</v>
      </c>
      <c r="AK474" s="879">
        <v>15.22</v>
      </c>
      <c r="AL474" s="892">
        <v>1535590</v>
      </c>
      <c r="AM474" s="886">
        <v>0.1</v>
      </c>
      <c r="AN474" s="879">
        <v>0.66</v>
      </c>
      <c r="AO474" s="753">
        <f>IF(U474="n/a","n/a",IF(AA474&lt;0,"n/a",IF(AA474="n/a","n/a",J474+U474-AA474)))</f>
        <v>-24.443296146932553</v>
      </c>
      <c r="AP474" s="754">
        <f>IF(U474="n/a","n/a",J474+U474)</f>
        <v>11.449120078817005</v>
      </c>
      <c r="AQ474" s="902">
        <f>IF(OR(AC474&lt;0.01,AF474="n/a"),"n/a",(I474/SQRT(22.5*AC474*(I474/AF474))-1)*100)</f>
        <v>358.53004062759754</v>
      </c>
      <c r="AR474" s="663">
        <f>INDEX(Historical!$C$7:$C$1279,MATCH(B474,Historical!$B$7:$B$1301,0))*IF(AH474="n/a",1.03,IF(AH474&lt;0,1.01,IF(AH474&gt;10,1.1,(1+AH474/100))))</f>
        <v>2.0790000000000002</v>
      </c>
      <c r="AS474" s="900">
        <f>IF($AI474="n/a",1.03*AR474,IF($AI474&lt;0,1.01*AR474,IF($AI474&gt;10,1.1*AR474,(1+$AI474/100)*AR474)))</f>
        <v>2.2719312</v>
      </c>
      <c r="AT474" s="900">
        <f>IF($AK474="n/a",1.03*AS474,IF($AK474&lt;0,1.01*AS474,IF($AK474&gt;10,1.1*AS474,(1+$AK474/100)*AS474)))</f>
        <v>2.4991243200000004</v>
      </c>
      <c r="AU474" s="900">
        <f>IF($AK474="n/a",1.03*AT474,IF($AK474&lt;0,1.01*AT474,IF($AK474&gt;10,1.1*AT474,(1+$AK474/100)*AT474)))</f>
        <v>2.7490367520000007</v>
      </c>
      <c r="AV474" s="900">
        <f>IF($AK474="n/a",1.03*AU474,IF($AK474&lt;0,1.01*AU474,IF($AK474&gt;10,1.1*AU474,(1+$AK474/100)*AU474)))</f>
        <v>3.0239404272000012</v>
      </c>
      <c r="AW474" s="663">
        <f>SUM(AR474:AV474)</f>
        <v>12.623032699200001</v>
      </c>
      <c r="AX474" s="761">
        <f>AW474/I474*100</f>
        <v>6.2026596723502543</v>
      </c>
      <c r="AY474" s="948">
        <v>0.93</v>
      </c>
      <c r="AZ474" s="886">
        <v>55.610000000000007</v>
      </c>
      <c r="BA474" s="886">
        <v>-0.22</v>
      </c>
      <c r="BB474" s="886">
        <v>10.059999999999999</v>
      </c>
      <c r="BC474" s="886">
        <v>25.27</v>
      </c>
      <c r="BE474" s="635">
        <v>2002</v>
      </c>
      <c r="BF474" s="912">
        <f>IF(BE474&gt;2008,0,IF(BE474&gt;2001,1,IF(BE474&gt;1990,2,IF(BE474&gt;1980,3,IF(BE474&gt;1973,4,IF(BE474&gt;1970,5,IF(BE474&gt;1960,6,IF(BE474&gt;1958,7,IF(BE474&gt;1953,8,9)))))))))</f>
        <v>1</v>
      </c>
      <c r="BG474" s="896">
        <v>16.3</v>
      </c>
    </row>
    <row r="475" spans="1:59" ht="11.25" customHeight="1" x14ac:dyDescent="0.2">
      <c r="A475" s="885" t="s">
        <v>1482</v>
      </c>
      <c r="B475" s="889" t="s">
        <v>1483</v>
      </c>
      <c r="C475" s="946" t="s">
        <v>4199</v>
      </c>
      <c r="D475" s="946" t="s">
        <v>4366</v>
      </c>
      <c r="E475" s="746">
        <v>10</v>
      </c>
      <c r="F475" s="1185">
        <v>362</v>
      </c>
      <c r="G475" s="1185" t="s">
        <v>106</v>
      </c>
      <c r="H475" s="1185" t="s">
        <v>106</v>
      </c>
      <c r="I475" s="888">
        <v>140.13</v>
      </c>
      <c r="J475" s="663">
        <f>(M475/I475)*100</f>
        <v>1.8268750446014417</v>
      </c>
      <c r="K475" s="891">
        <v>0.64</v>
      </c>
      <c r="L475" s="901">
        <v>4</v>
      </c>
      <c r="M475" s="654">
        <f>K475*L475</f>
        <v>2.56</v>
      </c>
      <c r="N475" s="884" t="s">
        <v>464</v>
      </c>
      <c r="O475" s="747">
        <v>0.56999999999999995</v>
      </c>
      <c r="P475" s="875">
        <v>43810</v>
      </c>
      <c r="Q475" s="875">
        <v>43844</v>
      </c>
      <c r="R475" s="654">
        <f>(K475-O475)/O475*100</f>
        <v>12.280701754385976</v>
      </c>
      <c r="S475" s="714">
        <f>IF(INDEX(Historical!$D$7:$D$1277,MATCH(B475,Historical!$B$7:$B$1301,0))=0,"n/a",(INDEX(Historical!$C$7:$C$1279,MATCH(B475,Historical!$B$7:$B$1301,0))/INDEX(Historical!$D$7:$D$1277,MATCH(B475,Historical!$B$7:$B$1301,0))-1)*100)</f>
        <v>12.98076923076923</v>
      </c>
      <c r="T475" s="714">
        <f>IF(INDEX(Historical!$F$7:$F$1270,MATCH(B475,Historical!$B$7:$B$1301,0))=0,"n/a",((INDEX(Historical!$C$7:$C$1279,MATCH(B475,Historical!$B$7:$B$1301,0))/INDEX(Historical!$F$7:$F$1270,MATCH(B475,Historical!$B$7:$B$1301,0)))^(1/3)-1)*100)</f>
        <v>12.739128009226185</v>
      </c>
      <c r="U475" s="714">
        <f>IF(INDEX(Historical!$H$7:$H$1270,MATCH(B475,Historical!$B$7:$B$1301,0))=0,"n/a",((INDEX(Historical!$C$7:$C$1279,MATCH(B475,Historical!$B$7:$B$1301,0))/INDEX(Historical!$H$7:$H$1270,MATCH(B475,Historical!$B$7:$B$1301,0)))^(1/5)-1)*100)</f>
        <v>13.097453967051752</v>
      </c>
      <c r="V475" s="714">
        <f>IF(INDEX(Historical!$O$7:$O$1270,MATCH(B475,Historical!$B$7:$B$1301,0))=0,"n/a",((INDEX(Historical!$C$7:$C$1279,MATCH(B475,Historical!$B$7:$B$1301,0))/INDEX(Historical!$O$7:$O$1270,MATCH(B475,Historical!$B$7:$B$1301,0)))^(1/10)-1)*100)</f>
        <v>27.80378284429905</v>
      </c>
      <c r="W475" s="715">
        <f>IF(OR(U475&lt;=0,U475="n/a",V475&lt;=0,V475="n/a"),"n/a",U475/V475)</f>
        <v>0.47106733786540428</v>
      </c>
      <c r="X475" s="716">
        <f>IF(OR(AJ475&lt;=0,AJ475="n/a",U475&lt;=0,U475="n/a"),"n/a",U475/AJ475)</f>
        <v>0.43369052871032293</v>
      </c>
      <c r="Y475" s="673"/>
      <c r="Z475" s="663">
        <f>IF(OR(AC475&lt;0.01,AC475="n/a"),"n/a",M475/AC475*100)</f>
        <v>49.230769230769226</v>
      </c>
      <c r="AA475" s="900">
        <f>IF(OR(AC475&lt;0.01,AC475="n/a"),"n/a",I475/AC475)</f>
        <v>26.948076923076922</v>
      </c>
      <c r="AB475" s="901">
        <v>12</v>
      </c>
      <c r="AC475" s="879">
        <v>5.2</v>
      </c>
      <c r="AD475" s="879">
        <v>2.58</v>
      </c>
      <c r="AE475" s="879">
        <v>3.02</v>
      </c>
      <c r="AF475" s="879" t="s">
        <v>136</v>
      </c>
      <c r="AG475" s="882">
        <v>-98.3</v>
      </c>
      <c r="AH475" s="881">
        <v>-4.1000000000000005</v>
      </c>
      <c r="AI475" s="881">
        <v>14.430000000000001</v>
      </c>
      <c r="AJ475" s="879">
        <v>30.2</v>
      </c>
      <c r="AK475" s="879">
        <v>10.32</v>
      </c>
      <c r="AL475" s="892">
        <v>23780</v>
      </c>
      <c r="AM475" s="886">
        <v>0.2</v>
      </c>
      <c r="AN475" s="879" t="s">
        <v>136</v>
      </c>
      <c r="AO475" s="753">
        <f>IF(U475="n/a","n/a",IF(AA475&lt;0,"n/a",IF(AA475="n/a","n/a",J475+U475-AA475)))</f>
        <v>-12.023747911423728</v>
      </c>
      <c r="AP475" s="754">
        <f>IF(U475="n/a","n/a",J475+U475)</f>
        <v>14.924329011653194</v>
      </c>
      <c r="AQ475" s="902" t="str">
        <f>IF(OR(AC475&lt;0.01,AF475="n/a"),"n/a",(I475/SQRT(22.5*AC475*(I475/AF475))-1)*100)</f>
        <v>n/a</v>
      </c>
      <c r="AR475" s="663">
        <f>INDEX(Historical!$C$7:$C$1279,MATCH(B475,Historical!$B$7:$B$1301,0))*IF(AH475="n/a",1.03,IF(AH475&lt;0,1.01,IF(AH475&gt;10,1.1,(1+AH475/100))))</f>
        <v>2.3734999999999999</v>
      </c>
      <c r="AS475" s="900">
        <f>IF($AI475="n/a",1.03*AR475,IF($AI475&lt;0,1.01*AR475,IF($AI475&gt;10,1.1*AR475,(1+$AI475/100)*AR475)))</f>
        <v>2.6108500000000001</v>
      </c>
      <c r="AT475" s="900">
        <f>IF($AK475="n/a",1.03*AS475,IF($AK475&lt;0,1.01*AS475,IF($AK475&gt;10,1.1*AS475,(1+$AK475/100)*AS475)))</f>
        <v>2.8719350000000006</v>
      </c>
      <c r="AU475" s="900">
        <f>IF($AK475="n/a",1.03*AT475,IF($AK475&lt;0,1.01*AT475,IF($AK475&gt;10,1.1*AT475,(1+$AK475/100)*AT475)))</f>
        <v>3.1591285000000009</v>
      </c>
      <c r="AV475" s="900">
        <f>IF($AK475="n/a",1.03*AU475,IF($AK475&lt;0,1.01*AU475,IF($AK475&gt;10,1.1*AU475,(1+$AK475/100)*AU475)))</f>
        <v>3.4750413500000015</v>
      </c>
      <c r="AW475" s="663">
        <f>SUM(AR475:AV475)</f>
        <v>14.490454850000003</v>
      </c>
      <c r="AX475" s="761">
        <f>AW475/I475*100</f>
        <v>10.340722793120676</v>
      </c>
      <c r="AY475" s="948">
        <v>0.66</v>
      </c>
      <c r="AZ475" s="886">
        <v>16.03</v>
      </c>
      <c r="BA475" s="886">
        <v>-25.259999999999998</v>
      </c>
      <c r="BB475" s="886">
        <v>-0.63</v>
      </c>
      <c r="BC475" s="886">
        <v>-11.700000000000001</v>
      </c>
      <c r="BE475" s="635">
        <v>2011</v>
      </c>
      <c r="BF475" s="912">
        <f>IF(BE475&gt;2008,0,IF(BE475&gt;2001,1,IF(BE475&gt;1990,2,IF(BE475&gt;1980,3,IF(BE475&gt;1973,4,IF(BE475&gt;1970,5,IF(BE475&gt;1960,6,IF(BE475&gt;1958,7,IF(BE475&gt;1953,8,9)))))))))</f>
        <v>0</v>
      </c>
      <c r="BG475" s="896">
        <v>8.7999999999999989</v>
      </c>
    </row>
    <row r="476" spans="1:59" ht="11.25" customHeight="1" x14ac:dyDescent="0.2">
      <c r="A476" s="885" t="s">
        <v>684</v>
      </c>
      <c r="B476" s="889" t="s">
        <v>685</v>
      </c>
      <c r="C476" s="946" t="s">
        <v>112</v>
      </c>
      <c r="D476" s="946" t="s">
        <v>4338</v>
      </c>
      <c r="E476" s="746">
        <v>17</v>
      </c>
      <c r="F476" s="1185">
        <v>198</v>
      </c>
      <c r="G476" s="1185" t="s">
        <v>106</v>
      </c>
      <c r="H476" s="1185" t="s">
        <v>106</v>
      </c>
      <c r="I476" s="888">
        <v>72.81</v>
      </c>
      <c r="J476" s="663">
        <f>(M476/I476)*100</f>
        <v>4.1203131437989287</v>
      </c>
      <c r="K476" s="891">
        <v>0.75</v>
      </c>
      <c r="L476" s="901">
        <v>4</v>
      </c>
      <c r="M476" s="654">
        <f>K476*L476</f>
        <v>3</v>
      </c>
      <c r="N476" s="884" t="s">
        <v>719</v>
      </c>
      <c r="O476" s="747">
        <v>0.63</v>
      </c>
      <c r="P476" s="630">
        <v>43668</v>
      </c>
      <c r="Q476" s="630">
        <v>43683</v>
      </c>
      <c r="R476" s="654">
        <f>(K476-O476)/O476*100</f>
        <v>19.047619047619047</v>
      </c>
      <c r="S476" s="714">
        <f>IF(INDEX(Historical!$D$7:$D$1277,MATCH(B476,Historical!$B$7:$B$1301,0))=0,"n/a",(INDEX(Historical!$C$7:$C$1279,MATCH(B476,Historical!$B$7:$B$1301,0))/INDEX(Historical!$D$7:$D$1277,MATCH(B476,Historical!$B$7:$B$1301,0))-1)*100)</f>
        <v>16.455696202531623</v>
      </c>
      <c r="T476" s="714">
        <f>IF(INDEX(Historical!$F$7:$F$1270,MATCH(B476,Historical!$B$7:$B$1301,0))=0,"n/a",((INDEX(Historical!$C$7:$C$1279,MATCH(B476,Historical!$B$7:$B$1301,0))/INDEX(Historical!$F$7:$F$1270,MATCH(B476,Historical!$B$7:$B$1301,0)))^(1/3)-1)*100)</f>
        <v>16.623645096110362</v>
      </c>
      <c r="U476" s="714">
        <f>IF(INDEX(Historical!$H$7:$H$1270,MATCH(B476,Historical!$B$7:$B$1301,0))=0,"n/a",((INDEX(Historical!$C$7:$C$1279,MATCH(B476,Historical!$B$7:$B$1301,0))/INDEX(Historical!$H$7:$H$1270,MATCH(B476,Historical!$B$7:$B$1301,0)))^(1/5)-1)*100)</f>
        <v>14.704077470518939</v>
      </c>
      <c r="V476" s="714">
        <f>IF(INDEX(Historical!$O$7:$O$1270,MATCH(B476,Historical!$B$7:$B$1301,0))=0,"n/a",((INDEX(Historical!$C$7:$C$1279,MATCH(B476,Historical!$B$7:$B$1301,0))/INDEX(Historical!$O$7:$O$1270,MATCH(B476,Historical!$B$7:$B$1301,0)))^(1/10)-1)*100)</f>
        <v>13.183184633250011</v>
      </c>
      <c r="W476" s="715">
        <f>IF(OR(U476&lt;=0,U476="n/a",V476&lt;=0,V476="n/a"),"n/a",U476/V476)</f>
        <v>1.1153661182468009</v>
      </c>
      <c r="X476" s="716">
        <f>IF(OR(AJ476&lt;=0,AJ476="n/a",U476&lt;=0,U476="n/a"),"n/a",U476/AJ476)</f>
        <v>2.1946384284356624</v>
      </c>
      <c r="Y476" s="675"/>
      <c r="Z476" s="663">
        <f>IF(OR(AC476&lt;0.01,AC476="n/a"),"n/a",M476/AC476*100)</f>
        <v>62.240663900414937</v>
      </c>
      <c r="AA476" s="900">
        <f>IF(OR(AC476&lt;0.01,AC476="n/a"),"n/a",I476/AC476)</f>
        <v>15.105809128630705</v>
      </c>
      <c r="AB476" s="901">
        <v>8</v>
      </c>
      <c r="AC476" s="879">
        <v>4.82</v>
      </c>
      <c r="AD476" s="879">
        <v>9.85</v>
      </c>
      <c r="AE476" s="879">
        <v>1.21</v>
      </c>
      <c r="AF476" s="879">
        <v>3.14</v>
      </c>
      <c r="AG476" s="879">
        <v>18.8</v>
      </c>
      <c r="AH476" s="879">
        <v>2.2999999999999998</v>
      </c>
      <c r="AI476" s="879">
        <v>1.35</v>
      </c>
      <c r="AJ476" s="879">
        <v>6.7</v>
      </c>
      <c r="AK476" s="879">
        <v>1.5</v>
      </c>
      <c r="AL476" s="892">
        <v>4010</v>
      </c>
      <c r="AM476" s="886">
        <v>0.3</v>
      </c>
      <c r="AN476" s="879">
        <v>0.54</v>
      </c>
      <c r="AO476" s="753">
        <f>IF(U476="n/a","n/a",IF(AA476&lt;0,"n/a",IF(AA476="n/a","n/a",J476+U476-AA476)))</f>
        <v>3.718581485687162</v>
      </c>
      <c r="AP476" s="754">
        <f>IF(U476="n/a","n/a",J476+U476)</f>
        <v>18.824390614317867</v>
      </c>
      <c r="AQ476" s="902">
        <f>IF(OR(AC476&lt;0.01,AF476="n/a"),"n/a",(I476/SQRT(22.5*AC476*(I476/AF476))-1)*100)</f>
        <v>45.192960747490815</v>
      </c>
      <c r="AR476" s="663">
        <f>INDEX(Historical!$C$7:$C$1279,MATCH(B476,Historical!$B$7:$B$1301,0))*IF(AH476="n/a",1.03,IF(AH476&lt;0,1.01,IF(AH476&gt;10,1.1,(1+AH476/100))))</f>
        <v>2.8234799999999995</v>
      </c>
      <c r="AS476" s="900">
        <f>IF($AI476="n/a",1.03*AR476,IF($AI476&lt;0,1.01*AR476,IF($AI476&gt;10,1.1*AR476,(1+$AI476/100)*AR476)))</f>
        <v>2.8615969799999998</v>
      </c>
      <c r="AT476" s="900">
        <f>IF($AK476="n/a",1.03*AS476,IF($AK476&lt;0,1.01*AS476,IF($AK476&gt;10,1.1*AS476,(1+$AK476/100)*AS476)))</f>
        <v>2.9045209346999994</v>
      </c>
      <c r="AU476" s="900">
        <f>IF($AK476="n/a",1.03*AT476,IF($AK476&lt;0,1.01*AT476,IF($AK476&gt;10,1.1*AT476,(1+$AK476/100)*AT476)))</f>
        <v>2.9480887487204992</v>
      </c>
      <c r="AV476" s="900">
        <f>IF($AK476="n/a",1.03*AU476,IF($AK476&lt;0,1.01*AU476,IF($AK476&gt;10,1.1*AU476,(1+$AK476/100)*AU476)))</f>
        <v>2.9923100799513063</v>
      </c>
      <c r="AW476" s="663">
        <f>SUM(AR476:AV476)</f>
        <v>14.529996743371804</v>
      </c>
      <c r="AX476" s="761">
        <f>AW476/I476*100</f>
        <v>19.956045520356824</v>
      </c>
      <c r="AY476" s="948">
        <v>0.97</v>
      </c>
      <c r="AZ476" s="886">
        <v>62.050000000000004</v>
      </c>
      <c r="BA476" s="886">
        <v>-3.3300000000000005</v>
      </c>
      <c r="BB476" s="886">
        <v>10.530000000000001</v>
      </c>
      <c r="BC476" s="886">
        <v>10.130000000000001</v>
      </c>
      <c r="BE476" s="635">
        <v>2003</v>
      </c>
      <c r="BF476" s="912">
        <f>IF(BE476&gt;2008,0,IF(BE476&gt;2001,1,IF(BE476&gt;1990,2,IF(BE476&gt;1980,3,IF(BE476&gt;1973,4,IF(BE476&gt;1970,5,IF(BE476&gt;1960,6,IF(BE476&gt;1958,7,IF(BE476&gt;1953,8,9)))))))))</f>
        <v>1</v>
      </c>
      <c r="BG476" s="896">
        <v>11.4</v>
      </c>
    </row>
    <row r="477" spans="1:59" ht="11.25" customHeight="1" x14ac:dyDescent="0.2">
      <c r="A477" s="885" t="s">
        <v>1454</v>
      </c>
      <c r="B477" s="889" t="s">
        <v>1455</v>
      </c>
      <c r="C477" s="946" t="s">
        <v>123</v>
      </c>
      <c r="D477" s="946" t="s">
        <v>4362</v>
      </c>
      <c r="E477" s="746">
        <v>8</v>
      </c>
      <c r="F477" s="1185">
        <v>587</v>
      </c>
      <c r="G477" s="1143" t="s">
        <v>106</v>
      </c>
      <c r="H477" s="1143" t="s">
        <v>106</v>
      </c>
      <c r="I477" s="888">
        <v>61.49</v>
      </c>
      <c r="J477" s="663">
        <f>(M477/I477)*100</f>
        <v>0.74808912018214346</v>
      </c>
      <c r="K477" s="891">
        <v>0.115</v>
      </c>
      <c r="L477" s="901">
        <v>4</v>
      </c>
      <c r="M477" s="654">
        <f>K477*L477</f>
        <v>0.46</v>
      </c>
      <c r="N477" s="884" t="s">
        <v>996</v>
      </c>
      <c r="O477" s="747">
        <v>0.11</v>
      </c>
      <c r="P477" s="875">
        <v>43979</v>
      </c>
      <c r="Q477" s="875">
        <v>43992</v>
      </c>
      <c r="R477" s="654">
        <f>(K477-O477)/O477*100</f>
        <v>4.5454545454545494</v>
      </c>
      <c r="S477" s="714">
        <f>IF(INDEX(Historical!$D$7:$D$1277,MATCH(B477,Historical!$B$7:$B$1301,0))=0,"n/a",(INDEX(Historical!$C$7:$C$1279,MATCH(B477,Historical!$B$7:$B$1301,0))/INDEX(Historical!$D$7:$D$1277,MATCH(B477,Historical!$B$7:$B$1301,0))-1)*100)</f>
        <v>4.8192771084337505</v>
      </c>
      <c r="T477" s="714">
        <f>IF(INDEX(Historical!$F$7:$F$1270,MATCH(B477,Historical!$B$7:$B$1301,0))=0,"n/a",((INDEX(Historical!$C$7:$C$1279,MATCH(B477,Historical!$B$7:$B$1301,0))/INDEX(Historical!$F$7:$F$1270,MATCH(B477,Historical!$B$7:$B$1301,0)))^(1/3)-1)*100)</f>
        <v>5.0717574498580165</v>
      </c>
      <c r="U477" s="714">
        <f>IF(INDEX(Historical!$H$7:$H$1270,MATCH(B477,Historical!$B$7:$B$1301,0))=0,"n/a",((INDEX(Historical!$C$7:$C$1279,MATCH(B477,Historical!$B$7:$B$1301,0))/INDEX(Historical!$H$7:$H$1270,MATCH(B477,Historical!$B$7:$B$1301,0)))^(1/5)-1)*100)</f>
        <v>5.3631849129711417</v>
      </c>
      <c r="V477" s="714" t="str">
        <f>IF(INDEX(Historical!$O$7:$O$1270,MATCH(B477,Historical!$B$7:$B$1301,0))=0,"n/a",((INDEX(Historical!$C$7:$C$1279,MATCH(B477,Historical!$B$7:$B$1301,0))/INDEX(Historical!$O$7:$O$1270,MATCH(B477,Historical!$B$7:$B$1301,0)))^(1/10)-1)*100)</f>
        <v>n/a</v>
      </c>
      <c r="W477" s="715" t="str">
        <f>IF(OR(U477&lt;=0,U477="n/a",V477&lt;=0,V477="n/a"),"n/a",U477/V477)</f>
        <v>n/a</v>
      </c>
      <c r="X477" s="716">
        <f>IF(OR(AJ477&lt;=0,AJ477="n/a",U477&lt;=0,U477="n/a"),"n/a",U477/AJ477)</f>
        <v>1.3407962282427854</v>
      </c>
      <c r="Y477" s="890"/>
      <c r="Z477" s="663">
        <f>IF(OR(AC477&lt;0.01,AC477="n/a"),"n/a",M477/AC477*100)</f>
        <v>31.081081081081081</v>
      </c>
      <c r="AA477" s="900">
        <f>IF(OR(AC477&lt;0.01,AC477="n/a"),"n/a",I477/AC477)</f>
        <v>41.547297297297298</v>
      </c>
      <c r="AB477" s="901">
        <v>12</v>
      </c>
      <c r="AC477" s="879">
        <v>1.48</v>
      </c>
      <c r="AD477" s="879">
        <v>3.4</v>
      </c>
      <c r="AE477" s="879">
        <v>1.07</v>
      </c>
      <c r="AF477" s="879">
        <v>2.0699999999999998</v>
      </c>
      <c r="AG477" s="879">
        <v>5.0999999999999996</v>
      </c>
      <c r="AH477" s="879">
        <v>418.70000000000005</v>
      </c>
      <c r="AI477" s="879">
        <v>48.75</v>
      </c>
      <c r="AJ477" s="879">
        <v>4</v>
      </c>
      <c r="AK477" s="879">
        <v>12</v>
      </c>
      <c r="AL477" s="892">
        <v>1240</v>
      </c>
      <c r="AM477" s="886">
        <v>1</v>
      </c>
      <c r="AN477" s="879">
        <v>0.03</v>
      </c>
      <c r="AO477" s="753">
        <f>IF(U477="n/a","n/a",IF(AA477&lt;0,"n/a",IF(AA477="n/a","n/a",J477+U477-AA477)))</f>
        <v>-35.436023264144012</v>
      </c>
      <c r="AP477" s="754">
        <f>IF(U477="n/a","n/a",J477+U477)</f>
        <v>6.1112740331532853</v>
      </c>
      <c r="AQ477" s="902">
        <f>IF(OR(AC477&lt;0.01,AF477="n/a"),"n/a",(I477/SQRT(22.5*AC477*(I477/AF477))-1)*100)</f>
        <v>95.50834640371113</v>
      </c>
      <c r="AR477" s="663">
        <f>INDEX(Historical!$C$7:$C$1279,MATCH(B477,Historical!$B$7:$B$1301,0))*IF(AH477="n/a",1.03,IF(AH477&lt;0,1.01,IF(AH477&gt;10,1.1,(1+AH477/100))))</f>
        <v>0.47850000000000004</v>
      </c>
      <c r="AS477" s="900">
        <f>IF($AI477="n/a",1.03*AR477,IF($AI477&lt;0,1.01*AR477,IF($AI477&gt;10,1.1*AR477,(1+$AI477/100)*AR477)))</f>
        <v>0.5263500000000001</v>
      </c>
      <c r="AT477" s="900">
        <f>IF($AK477="n/a",1.03*AS477,IF($AK477&lt;0,1.01*AS477,IF($AK477&gt;10,1.1*AS477,(1+$AK477/100)*AS477)))</f>
        <v>0.57898500000000019</v>
      </c>
      <c r="AU477" s="900">
        <f>IF($AK477="n/a",1.03*AT477,IF($AK477&lt;0,1.01*AT477,IF($AK477&gt;10,1.1*AT477,(1+$AK477/100)*AT477)))</f>
        <v>0.63688350000000027</v>
      </c>
      <c r="AV477" s="900">
        <f>IF($AK477="n/a",1.03*AU477,IF($AK477&lt;0,1.01*AU477,IF($AK477&gt;10,1.1*AU477,(1+$AK477/100)*AU477)))</f>
        <v>0.70057185000000033</v>
      </c>
      <c r="AW477" s="663">
        <f>SUM(AR477:AV477)</f>
        <v>2.9212903500000009</v>
      </c>
      <c r="AX477" s="761">
        <f>AW477/I477*100</f>
        <v>4.7508381037567098</v>
      </c>
      <c r="AY477" s="948">
        <v>1.47</v>
      </c>
      <c r="AZ477" s="886">
        <v>135.13999999999999</v>
      </c>
      <c r="BA477" s="886">
        <v>-10.56</v>
      </c>
      <c r="BB477" s="886">
        <v>15.909999999999998</v>
      </c>
      <c r="BC477" s="886">
        <v>14.399999999999999</v>
      </c>
      <c r="BE477" s="635">
        <v>2013</v>
      </c>
      <c r="BF477" s="912">
        <f>IF(BE477&gt;2008,0,IF(BE477&gt;2001,1,IF(BE477&gt;1990,2,IF(BE477&gt;1980,3,IF(BE477&gt;1973,4,IF(BE477&gt;1970,5,IF(BE477&gt;1960,6,IF(BE477&gt;1958,7,IF(BE477&gt;1953,8,9)))))))))</f>
        <v>0</v>
      </c>
      <c r="BG477" s="896">
        <v>3.5999999999999996</v>
      </c>
    </row>
    <row r="478" spans="1:59" ht="11.25" customHeight="1" x14ac:dyDescent="0.2">
      <c r="A478" s="895" t="s">
        <v>4558</v>
      </c>
      <c r="B478" s="889" t="s">
        <v>4016</v>
      </c>
      <c r="C478" s="946" t="s">
        <v>112</v>
      </c>
      <c r="D478" s="946" t="s">
        <v>211</v>
      </c>
      <c r="E478" s="746">
        <v>5</v>
      </c>
      <c r="F478" s="1185">
        <v>743</v>
      </c>
      <c r="G478" s="1185" t="s">
        <v>106</v>
      </c>
      <c r="H478" s="1185" t="s">
        <v>106</v>
      </c>
      <c r="I478" s="888">
        <v>9.43</v>
      </c>
      <c r="J478" s="663">
        <f>(M478/I478)*100</f>
        <v>2.2269353128313893</v>
      </c>
      <c r="K478" s="891">
        <v>5.2499999999999998E-2</v>
      </c>
      <c r="L478" s="901">
        <v>4</v>
      </c>
      <c r="M478" s="654">
        <f>K478*L478</f>
        <v>0.21</v>
      </c>
      <c r="N478" s="884" t="s">
        <v>1240</v>
      </c>
      <c r="O478" s="747">
        <v>0.05</v>
      </c>
      <c r="P478" s="630">
        <v>43685</v>
      </c>
      <c r="Q478" s="630">
        <v>43697</v>
      </c>
      <c r="R478" s="654">
        <f>(K478-O478)/O478*100</f>
        <v>4.9999999999999902</v>
      </c>
      <c r="S478" s="714">
        <f>IF(INDEX(Historical!$D$7:$D$1277,MATCH(B478,Historical!$B$7:$B$1301,0))=0,"n/a",(INDEX(Historical!$C$7:$C$1279,MATCH(B478,Historical!$B$7:$B$1301,0))/INDEX(Historical!$D$7:$D$1277,MATCH(B478,Historical!$B$7:$B$1301,0))-1)*100)</f>
        <v>2.4999999999999911</v>
      </c>
      <c r="T478" s="714">
        <f>IF(INDEX(Historical!$F$7:$F$1270,MATCH(B478,Historical!$B$7:$B$1301,0))=0,"n/a",((INDEX(Historical!$C$7:$C$1279,MATCH(B478,Historical!$B$7:$B$1301,0))/INDEX(Historical!$F$7:$F$1270,MATCH(B478,Historical!$B$7:$B$1301,0)))^(1/3)-1)*100)</f>
        <v>23.06098642720351</v>
      </c>
      <c r="U478" s="714">
        <f>IF(INDEX(Historical!$H$7:$H$1270,MATCH(B478,Historical!$B$7:$B$1301,0))=0,"n/a",((INDEX(Historical!$C$7:$C$1279,MATCH(B478,Historical!$B$7:$B$1301,0))/INDEX(Historical!$H$7:$H$1270,MATCH(B478,Historical!$B$7:$B$1301,0)))^(1/5)-1)*100)</f>
        <v>23.974157100646899</v>
      </c>
      <c r="V478" s="714">
        <f>IF(INDEX(Historical!$O$7:$O$1270,MATCH(B478,Historical!$B$7:$B$1301,0))=0,"n/a",((INDEX(Historical!$C$7:$C$1279,MATCH(B478,Historical!$B$7:$B$1301,0))/INDEX(Historical!$O$7:$O$1270,MATCH(B478,Historical!$B$7:$B$1301,0)))^(1/10)-1)*100)</f>
        <v>11.343682847589932</v>
      </c>
      <c r="W478" s="715">
        <f>IF(OR(U478&lt;=0,U478="n/a",V478&lt;=0,V478="n/a"),"n/a",U478/V478)</f>
        <v>2.1134368284758973</v>
      </c>
      <c r="X478" s="716">
        <f>IF(OR(AJ478&lt;=0,AJ478="n/a",U478&lt;=0,U478="n/a"),"n/a",U478/AJ478)</f>
        <v>1.3778251207268333</v>
      </c>
      <c r="Y478" s="890"/>
      <c r="Z478" s="663">
        <f>IF(OR(AC478&lt;0.01,AC478="n/a"),"n/a",M478/AC478*100)</f>
        <v>30.882352941176467</v>
      </c>
      <c r="AA478" s="900">
        <f>IF(OR(AC478&lt;0.01,AC478="n/a"),"n/a",I478/AC478)</f>
        <v>13.867647058823527</v>
      </c>
      <c r="AB478" s="901">
        <v>9</v>
      </c>
      <c r="AC478" s="879">
        <v>0.68</v>
      </c>
      <c r="AD478" s="879">
        <v>1.36</v>
      </c>
      <c r="AE478" s="879">
        <v>1.42</v>
      </c>
      <c r="AF478" s="879">
        <v>2.4</v>
      </c>
      <c r="AG478" s="879">
        <v>18.3</v>
      </c>
      <c r="AH478" s="879">
        <v>-10.100000000000001</v>
      </c>
      <c r="AI478" s="879">
        <v>21.54</v>
      </c>
      <c r="AJ478" s="879">
        <v>17.399999999999999</v>
      </c>
      <c r="AK478" s="879">
        <v>10</v>
      </c>
      <c r="AL478" s="892">
        <v>1440</v>
      </c>
      <c r="AM478" s="886">
        <v>1.53</v>
      </c>
      <c r="AN478" s="879">
        <v>0.74</v>
      </c>
      <c r="AO478" s="753">
        <f>IF(U478="n/a","n/a",IF(AA478&lt;0,"n/a",IF(AA478="n/a","n/a",J478+U478-AA478)))</f>
        <v>12.333445354654762</v>
      </c>
      <c r="AP478" s="754">
        <f>IF(U478="n/a","n/a",J478+U478)</f>
        <v>26.201092413478289</v>
      </c>
      <c r="AQ478" s="902">
        <f>IF(OR(AC478&lt;0.01,AF478="n/a"),"n/a",(I478/SQRT(22.5*AC478*(I478/AF478))-1)*100)</f>
        <v>21.623011238601954</v>
      </c>
      <c r="AR478" s="663">
        <f>INDEX(Historical!$C$7:$C$1279,MATCH(B478,Historical!$B$7:$B$1301,0))*IF(AH478="n/a",1.03,IF(AH478&lt;0,1.01,IF(AH478&gt;10,1.1,(1+AH478/100))))</f>
        <v>0.20705000000000001</v>
      </c>
      <c r="AS478" s="900">
        <f>IF($AI478="n/a",1.03*AR478,IF($AI478&lt;0,1.01*AR478,IF($AI478&gt;10,1.1*AR478,(1+$AI478/100)*AR478)))</f>
        <v>0.22775500000000004</v>
      </c>
      <c r="AT478" s="900">
        <f>IF($AK478="n/a",1.03*AS478,IF($AK478&lt;0,1.01*AS478,IF($AK478&gt;10,1.1*AS478,(1+$AK478/100)*AS478)))</f>
        <v>0.25053050000000004</v>
      </c>
      <c r="AU478" s="900">
        <f>IF($AK478="n/a",1.03*AT478,IF($AK478&lt;0,1.01*AT478,IF($AK478&gt;10,1.1*AT478,(1+$AK478/100)*AT478)))</f>
        <v>0.27558355000000007</v>
      </c>
      <c r="AV478" s="900">
        <f>IF($AK478="n/a",1.03*AU478,IF($AK478&lt;0,1.01*AU478,IF($AK478&gt;10,1.1*AU478,(1+$AK478/100)*AU478)))</f>
        <v>0.3031419050000001</v>
      </c>
      <c r="AW478" s="663">
        <f>SUM(AR478:AV478)</f>
        <v>1.2640609550000004</v>
      </c>
      <c r="AX478" s="761">
        <f>AW478/I478*100</f>
        <v>13.404676086956528</v>
      </c>
      <c r="AY478" s="948">
        <v>1.32</v>
      </c>
      <c r="AZ478" s="886">
        <v>42.02</v>
      </c>
      <c r="BA478" s="886">
        <v>-25.81</v>
      </c>
      <c r="BB478" s="886">
        <v>3.9600000000000004</v>
      </c>
      <c r="BC478" s="886">
        <v>-10.15</v>
      </c>
      <c r="BE478" s="635">
        <v>2015</v>
      </c>
      <c r="BF478" s="912">
        <f>IF(BE478&gt;2008,0,IF(BE478&gt;2001,1,IF(BE478&gt;1990,2,IF(BE478&gt;1980,3,IF(BE478&gt;1973,4,IF(BE478&gt;1970,5,IF(BE478&gt;1960,6,IF(BE478&gt;1958,7,IF(BE478&gt;1953,8,9)))))))))</f>
        <v>0</v>
      </c>
      <c r="BG478" s="896">
        <v>8.2000000000000011</v>
      </c>
    </row>
    <row r="479" spans="1:59" ht="11.25" customHeight="1" x14ac:dyDescent="0.2">
      <c r="A479" s="885" t="s">
        <v>671</v>
      </c>
      <c r="B479" s="889" t="s">
        <v>672</v>
      </c>
      <c r="C479" s="946" t="s">
        <v>4199</v>
      </c>
      <c r="D479" s="946" t="s">
        <v>4332</v>
      </c>
      <c r="E479" s="746">
        <v>18</v>
      </c>
      <c r="F479" s="1185">
        <v>178</v>
      </c>
      <c r="G479" s="1199" t="s">
        <v>106</v>
      </c>
      <c r="H479" s="1199" t="s">
        <v>106</v>
      </c>
      <c r="I479" s="888">
        <v>60.61</v>
      </c>
      <c r="J479" s="663">
        <f>(M479/I479)*100</f>
        <v>3.1677940933839297</v>
      </c>
      <c r="K479" s="891">
        <v>0.48</v>
      </c>
      <c r="L479" s="901">
        <v>4</v>
      </c>
      <c r="M479" s="654">
        <f>K479*L479</f>
        <v>1.92</v>
      </c>
      <c r="N479" s="884" t="s">
        <v>148</v>
      </c>
      <c r="O479" s="747">
        <v>0.46</v>
      </c>
      <c r="P479" s="630">
        <v>43705</v>
      </c>
      <c r="Q479" s="630">
        <v>43721</v>
      </c>
      <c r="R479" s="654">
        <f>(K479-O479)/O479*100</f>
        <v>4.3478260869565135</v>
      </c>
      <c r="S479" s="714">
        <f>IF(INDEX(Historical!$D$7:$D$1277,MATCH(B479,Historical!$B$7:$B$1301,0))=0,"n/a",(INDEX(Historical!$C$7:$C$1279,MATCH(B479,Historical!$B$7:$B$1301,0))/INDEX(Historical!$D$7:$D$1277,MATCH(B479,Historical!$B$7:$B$1301,0))-1)*100)</f>
        <v>6.8181818181818121</v>
      </c>
      <c r="T479" s="714">
        <f>IF(INDEX(Historical!$F$7:$F$1270,MATCH(B479,Historical!$B$7:$B$1301,0))=0,"n/a",((INDEX(Historical!$C$7:$C$1279,MATCH(B479,Historical!$B$7:$B$1301,0))/INDEX(Historical!$F$7:$F$1270,MATCH(B479,Historical!$B$7:$B$1301,0)))^(1/3)-1)*100)</f>
        <v>14.269177501474516</v>
      </c>
      <c r="U479" s="714">
        <f>IF(INDEX(Historical!$H$7:$H$1270,MATCH(B479,Historical!$B$7:$B$1301,0))=0,"n/a",((INDEX(Historical!$C$7:$C$1279,MATCH(B479,Historical!$B$7:$B$1301,0))/INDEX(Historical!$H$7:$H$1270,MATCH(B479,Historical!$B$7:$B$1301,0)))^(1/5)-1)*100)</f>
        <v>11.724088138874865</v>
      </c>
      <c r="V479" s="714">
        <f>IF(INDEX(Historical!$O$7:$O$1270,MATCH(B479,Historical!$B$7:$B$1301,0))=0,"n/a",((INDEX(Historical!$C$7:$C$1279,MATCH(B479,Historical!$B$7:$B$1301,0))/INDEX(Historical!$O$7:$O$1270,MATCH(B479,Historical!$B$7:$B$1301,0)))^(1/10)-1)*100)</f>
        <v>8.91978771492421</v>
      </c>
      <c r="W479" s="715">
        <f>IF(OR(U479&lt;=0,U479="n/a",V479&lt;=0,V479="n/a"),"n/a",U479/V479)</f>
        <v>1.3143909377191365</v>
      </c>
      <c r="X479" s="716">
        <f>IF(OR(AJ479&lt;=0,AJ479="n/a",U479&lt;=0,U479="n/a"),"n/a",U479/AJ479)</f>
        <v>0.58620440694374332</v>
      </c>
      <c r="Y479" s="889"/>
      <c r="Z479" s="663">
        <f>IF(OR(AC479&lt;0.01,AC479="n/a"),"n/a",M479/AC479*100)</f>
        <v>64.646464646464636</v>
      </c>
      <c r="AA479" s="900">
        <f>IF(OR(AC479&lt;0.01,AC479="n/a"),"n/a",I479/AC479)</f>
        <v>20.407407407407405</v>
      </c>
      <c r="AB479" s="901">
        <v>6</v>
      </c>
      <c r="AC479" s="879">
        <v>2.97</v>
      </c>
      <c r="AD479" s="879">
        <v>3.85</v>
      </c>
      <c r="AE479" s="879">
        <v>7.34</v>
      </c>
      <c r="AF479" s="879">
        <v>9.9</v>
      </c>
      <c r="AG479" s="879">
        <v>46.7</v>
      </c>
      <c r="AH479" s="879">
        <v>21.3</v>
      </c>
      <c r="AI479" s="879">
        <v>-0.13999999999999999</v>
      </c>
      <c r="AJ479" s="879">
        <v>20</v>
      </c>
      <c r="AK479" s="879">
        <v>5.2200000000000006</v>
      </c>
      <c r="AL479" s="892">
        <v>16160</v>
      </c>
      <c r="AM479" s="886">
        <v>0.2</v>
      </c>
      <c r="AN479" s="879">
        <v>0</v>
      </c>
      <c r="AO479" s="753">
        <f>IF(U479="n/a","n/a",IF(AA479&lt;0,"n/a",IF(AA479="n/a","n/a",J479+U479-AA479)))</f>
        <v>-5.5155251751486105</v>
      </c>
      <c r="AP479" s="754">
        <f>IF(U479="n/a","n/a",J479+U479)</f>
        <v>14.891882232258794</v>
      </c>
      <c r="AQ479" s="902">
        <f>IF(OR(AC479&lt;0.01,AF479="n/a"),"n/a",(I479/SQRT(22.5*AC479*(I479/AF479))-1)*100)</f>
        <v>199.65412160120971</v>
      </c>
      <c r="AR479" s="663">
        <f>INDEX(Historical!$C$7:$C$1279,MATCH(B479,Historical!$B$7:$B$1301,0))*IF(AH479="n/a",1.03,IF(AH479&lt;0,1.01,IF(AH479&gt;10,1.1,(1+AH479/100))))</f>
        <v>2.0680000000000001</v>
      </c>
      <c r="AS479" s="900">
        <f>IF($AI479="n/a",1.03*AR479,IF($AI479&lt;0,1.01*AR479,IF($AI479&gt;10,1.1*AR479,(1+$AI479/100)*AR479)))</f>
        <v>2.0886800000000001</v>
      </c>
      <c r="AT479" s="900">
        <f>IF($AK479="n/a",1.03*AS479,IF($AK479&lt;0,1.01*AS479,IF($AK479&gt;10,1.1*AS479,(1+$AK479/100)*AS479)))</f>
        <v>2.1977090960000001</v>
      </c>
      <c r="AU479" s="900">
        <f>IF($AK479="n/a",1.03*AT479,IF($AK479&lt;0,1.01*AT479,IF($AK479&gt;10,1.1*AT479,(1+$AK479/100)*AT479)))</f>
        <v>2.3124295108112003</v>
      </c>
      <c r="AV479" s="900">
        <f>IF($AK479="n/a",1.03*AU479,IF($AK479&lt;0,1.01*AU479,IF($AK479&gt;10,1.1*AU479,(1+$AK479/100)*AU479)))</f>
        <v>2.4331383312755448</v>
      </c>
      <c r="AW479" s="663">
        <f>SUM(AR479:AV479)</f>
        <v>11.099956938086747</v>
      </c>
      <c r="AX479" s="761">
        <f>AW479/I479*100</f>
        <v>18.313738554837066</v>
      </c>
      <c r="AY479" s="948">
        <v>1.31</v>
      </c>
      <c r="AZ479" s="886">
        <v>44.55</v>
      </c>
      <c r="BA479" s="886">
        <v>-7.79</v>
      </c>
      <c r="BB479" s="886">
        <v>7.0499999999999989</v>
      </c>
      <c r="BC479" s="886">
        <v>6.0600000000000005</v>
      </c>
      <c r="BE479" s="635">
        <v>2002</v>
      </c>
      <c r="BF479" s="912">
        <f>IF(BE479&gt;2008,0,IF(BE479&gt;2001,1,IF(BE479&gt;1990,2,IF(BE479&gt;1980,3,IF(BE479&gt;1973,4,IF(BE479&gt;1970,5,IF(BE479&gt;1960,6,IF(BE479&gt;1958,7,IF(BE479&gt;1953,8,9)))))))))</f>
        <v>1</v>
      </c>
      <c r="BG479" s="896">
        <v>22.3</v>
      </c>
    </row>
    <row r="480" spans="1:59" ht="11.25" customHeight="1" x14ac:dyDescent="0.2">
      <c r="A480" s="877" t="s">
        <v>686</v>
      </c>
      <c r="B480" s="889" t="s">
        <v>687</v>
      </c>
      <c r="C480" s="946" t="s">
        <v>108</v>
      </c>
      <c r="D480" s="946" t="s">
        <v>4345</v>
      </c>
      <c r="E480" s="746">
        <v>18</v>
      </c>
      <c r="F480" s="1185">
        <v>180</v>
      </c>
      <c r="G480" s="1141" t="s">
        <v>37</v>
      </c>
      <c r="H480" s="1141" t="s">
        <v>106</v>
      </c>
      <c r="I480" s="888">
        <v>36</v>
      </c>
      <c r="J480" s="663">
        <f>(M480/I480)*100</f>
        <v>3.8888888888888888</v>
      </c>
      <c r="K480" s="898">
        <v>0.35</v>
      </c>
      <c r="L480" s="901">
        <v>4</v>
      </c>
      <c r="M480" s="654">
        <f>K480*L480</f>
        <v>1.4</v>
      </c>
      <c r="N480" s="884" t="s">
        <v>148</v>
      </c>
      <c r="O480" s="748">
        <v>0.33</v>
      </c>
      <c r="P480" s="875">
        <v>43802</v>
      </c>
      <c r="Q480" s="875">
        <v>43811</v>
      </c>
      <c r="R480" s="654">
        <f>(K480-O480)/O480*100</f>
        <v>6.060606060606049</v>
      </c>
      <c r="S480" s="714">
        <f>IF(INDEX(Historical!$D$7:$D$1277,MATCH(B480,Historical!$B$7:$B$1301,0))=0,"n/a",(INDEX(Historical!$C$7:$C$1279,MATCH(B480,Historical!$B$7:$B$1301,0))/INDEX(Historical!$D$7:$D$1277,MATCH(B480,Historical!$B$7:$B$1301,0))-1)*100)</f>
        <v>3.0769230769230882</v>
      </c>
      <c r="T480" s="714">
        <f>IF(INDEX(Historical!$F$7:$F$1270,MATCH(B480,Historical!$B$7:$B$1301,0))=0,"n/a",((INDEX(Historical!$C$7:$C$1279,MATCH(B480,Historical!$B$7:$B$1301,0))/INDEX(Historical!$F$7:$F$1270,MATCH(B480,Historical!$B$7:$B$1301,0)))^(1/3)-1)*100)</f>
        <v>7.4550954544485792</v>
      </c>
      <c r="U480" s="714">
        <f>IF(INDEX(Historical!$H$7:$H$1270,MATCH(B480,Historical!$B$7:$B$1301,0))=0,"n/a",((INDEX(Historical!$C$7:$C$1279,MATCH(B480,Historical!$B$7:$B$1301,0))/INDEX(Historical!$H$7:$H$1270,MATCH(B480,Historical!$B$7:$B$1301,0)))^(1/5)-1)*100)</f>
        <v>8.7738311618946732</v>
      </c>
      <c r="V480" s="714">
        <f>IF(INDEX(Historical!$O$7:$O$1270,MATCH(B480,Historical!$B$7:$B$1301,0))=0,"n/a",((INDEX(Historical!$C$7:$C$1279,MATCH(B480,Historical!$B$7:$B$1301,0))/INDEX(Historical!$O$7:$O$1270,MATCH(B480,Historical!$B$7:$B$1301,0)))^(1/10)-1)*100)</f>
        <v>8.8287636432508254</v>
      </c>
      <c r="W480" s="715">
        <f>IF(OR(U480&lt;=0,U480="n/a",V480&lt;=0,V480="n/a"),"n/a",U480/V480)</f>
        <v>0.99377800974453023</v>
      </c>
      <c r="X480" s="716" t="str">
        <f>IF(OR(AJ480&lt;=0,AJ480="n/a",U480&lt;=0,U480="n/a"),"n/a",U480/AJ480)</f>
        <v>n/a</v>
      </c>
      <c r="Y480" s="890"/>
      <c r="Z480" s="663" t="str">
        <f>IF(OR(AC480&lt;0.01,AC480="n/a"),"n/a",M480/AC480*100)</f>
        <v>n/a</v>
      </c>
      <c r="AA480" s="900" t="str">
        <f>IF(OR(AC480&lt;0.01,AC480="n/a"),"n/a",I480/AC480)</f>
        <v>n/a</v>
      </c>
      <c r="AB480" s="901">
        <v>12</v>
      </c>
      <c r="AC480" s="879" t="s">
        <v>136</v>
      </c>
      <c r="AD480" s="879" t="s">
        <v>136</v>
      </c>
      <c r="AE480" s="879" t="s">
        <v>136</v>
      </c>
      <c r="AF480" s="879" t="s">
        <v>136</v>
      </c>
      <c r="AG480" s="879" t="s">
        <v>136</v>
      </c>
      <c r="AH480" s="879" t="s">
        <v>136</v>
      </c>
      <c r="AI480" s="879" t="s">
        <v>136</v>
      </c>
      <c r="AJ480" s="879" t="s">
        <v>136</v>
      </c>
      <c r="AK480" s="879" t="s">
        <v>136</v>
      </c>
      <c r="AL480" s="892" t="s">
        <v>136</v>
      </c>
      <c r="AM480" s="886" t="s">
        <v>136</v>
      </c>
      <c r="AN480" s="879" t="s">
        <v>136</v>
      </c>
      <c r="AO480" s="753" t="str">
        <f>IF(U480="n/a","n/a",IF(AA480&lt;0,"n/a",IF(AA480="n/a","n/a",J480+U480-AA480)))</f>
        <v>n/a</v>
      </c>
      <c r="AP480" s="754">
        <f>IF(U480="n/a","n/a",J480+U480)</f>
        <v>12.662720050783562</v>
      </c>
      <c r="AQ480" s="902" t="str">
        <f>IF(OR(AC480&lt;0.01,AF480="n/a"),"n/a",(I480/SQRT(22.5*AC480*(I480/AF480))-1)*100)</f>
        <v>n/a</v>
      </c>
      <c r="AR480" s="663">
        <f>INDEX(Historical!$C$7:$C$1279,MATCH(B480,Historical!$B$7:$B$1301,0))*IF(AH480="n/a",1.03,IF(AH480&lt;0,1.01,IF(AH480&gt;10,1.1,(1+AH480/100))))</f>
        <v>1.3802000000000001</v>
      </c>
      <c r="AS480" s="900">
        <f>IF($AI480="n/a",1.03*AR480,IF($AI480&lt;0,1.01*AR480,IF($AI480&gt;10,1.1*AR480,(1+$AI480/100)*AR480)))</f>
        <v>1.4216060000000001</v>
      </c>
      <c r="AT480" s="900">
        <f>IF($AK480="n/a",1.03*AS480,IF($AK480&lt;0,1.01*AS480,IF($AK480&gt;10,1.1*AS480,(1+$AK480/100)*AS480)))</f>
        <v>1.4642541800000002</v>
      </c>
      <c r="AU480" s="900">
        <f>IF($AK480="n/a",1.03*AT480,IF($AK480&lt;0,1.01*AT480,IF($AK480&gt;10,1.1*AT480,(1+$AK480/100)*AT480)))</f>
        <v>1.5081818054000002</v>
      </c>
      <c r="AV480" s="900">
        <f>IF($AK480="n/a",1.03*AU480,IF($AK480&lt;0,1.01*AU480,IF($AK480&gt;10,1.1*AU480,(1+$AK480/100)*AU480)))</f>
        <v>1.5534272595620002</v>
      </c>
      <c r="AW480" s="663">
        <f>SUM(AR480:AV480)</f>
        <v>7.3276692449620011</v>
      </c>
      <c r="AX480" s="761">
        <f>AW480/I480*100</f>
        <v>20.354636791561116</v>
      </c>
      <c r="AY480" s="948" t="s">
        <v>136</v>
      </c>
      <c r="AZ480" s="886" t="s">
        <v>136</v>
      </c>
      <c r="BA480" s="886" t="s">
        <v>136</v>
      </c>
      <c r="BB480" s="886" t="s">
        <v>136</v>
      </c>
      <c r="BC480" s="886" t="s">
        <v>136</v>
      </c>
      <c r="BD480" s="921" t="s">
        <v>4271</v>
      </c>
      <c r="BE480" s="635">
        <v>2002</v>
      </c>
      <c r="BF480" s="912">
        <f>IF(BE480&gt;2008,0,IF(BE480&gt;2001,1,IF(BE480&gt;1990,2,IF(BE480&gt;1980,3,IF(BE480&gt;1973,4,IF(BE480&gt;1970,5,IF(BE480&gt;1960,6,IF(BE480&gt;1958,7,IF(BE480&gt;1953,8,9)))))))))</f>
        <v>1</v>
      </c>
      <c r="BG480" s="896" t="s">
        <v>136</v>
      </c>
    </row>
    <row r="481" spans="1:59" ht="11.25" customHeight="1" x14ac:dyDescent="0.2">
      <c r="A481" s="885" t="s">
        <v>2539</v>
      </c>
      <c r="B481" s="889" t="s">
        <v>2540</v>
      </c>
      <c r="C481" s="946" t="s">
        <v>4199</v>
      </c>
      <c r="D481" s="946" t="s">
        <v>4344</v>
      </c>
      <c r="E481" s="746">
        <v>7</v>
      </c>
      <c r="F481" s="1185">
        <v>640</v>
      </c>
      <c r="G481" s="1106" t="s">
        <v>106</v>
      </c>
      <c r="H481" s="1106" t="s">
        <v>106</v>
      </c>
      <c r="I481" s="888">
        <v>38.71</v>
      </c>
      <c r="J481" s="663">
        <f>(M481/I481)*100</f>
        <v>2.6866442779643505</v>
      </c>
      <c r="K481" s="891">
        <v>0.26</v>
      </c>
      <c r="L481" s="901">
        <v>4</v>
      </c>
      <c r="M481" s="654">
        <f>K481*L481</f>
        <v>1.04</v>
      </c>
      <c r="N481" s="884" t="s">
        <v>303</v>
      </c>
      <c r="O481" s="747">
        <v>0.25</v>
      </c>
      <c r="P481" s="875">
        <v>43875</v>
      </c>
      <c r="Q481" s="875">
        <v>43899</v>
      </c>
      <c r="R481" s="654">
        <f>(K481-O481)/O481*100</f>
        <v>4.0000000000000036</v>
      </c>
      <c r="S481" s="714">
        <f>IF(INDEX(Historical!$D$7:$D$1277,MATCH(B481,Historical!$B$7:$B$1301,0))=0,"n/a",(INDEX(Historical!$C$7:$C$1279,MATCH(B481,Historical!$B$7:$B$1301,0))/INDEX(Historical!$D$7:$D$1277,MATCH(B481,Historical!$B$7:$B$1301,0))-1)*100)</f>
        <v>8.6956521739130377</v>
      </c>
      <c r="T481" s="714">
        <f>IF(INDEX(Historical!$F$7:$F$1270,MATCH(B481,Historical!$B$7:$B$1301,0))=0,"n/a",((INDEX(Historical!$C$7:$C$1279,MATCH(B481,Historical!$B$7:$B$1301,0))/INDEX(Historical!$F$7:$F$1270,MATCH(B481,Historical!$B$7:$B$1301,0)))^(1/3)-1)*100)</f>
        <v>7.7217345015941907</v>
      </c>
      <c r="U481" s="714">
        <f>IF(INDEX(Historical!$H$7:$H$1270,MATCH(B481,Historical!$B$7:$B$1301,0))=0,"n/a",((INDEX(Historical!$C$7:$C$1279,MATCH(B481,Historical!$B$7:$B$1301,0))/INDEX(Historical!$H$7:$H$1270,MATCH(B481,Historical!$B$7:$B$1301,0)))^(1/5)-1)*100)</f>
        <v>10.756634324829006</v>
      </c>
      <c r="V481" s="714">
        <f>IF(INDEX(Historical!$O$7:$O$1270,MATCH(B481,Historical!$B$7:$B$1301,0))=0,"n/a",((INDEX(Historical!$C$7:$C$1279,MATCH(B481,Historical!$B$7:$B$1301,0))/INDEX(Historical!$O$7:$O$1270,MATCH(B481,Historical!$B$7:$B$1301,0)))^(1/10)-1)*100)</f>
        <v>12.068872384564933</v>
      </c>
      <c r="W481" s="715">
        <f>IF(OR(U481&lt;=0,U481="n/a",V481&lt;=0,V481="n/a"),"n/a",U481/V481)</f>
        <v>0.89127086459094818</v>
      </c>
      <c r="X481" s="716">
        <f>IF(OR(AJ481&lt;=0,AJ481="n/a",U481&lt;=0,U481="n/a"),"n/a",U481/AJ481)</f>
        <v>2.501542866239304</v>
      </c>
      <c r="Y481" s="890"/>
      <c r="Z481" s="663">
        <f>IF(OR(AC481&lt;0.01,AC481="n/a"),"n/a",M481/AC481*100)</f>
        <v>50.485436893203882</v>
      </c>
      <c r="AA481" s="900">
        <f>IF(OR(AC481&lt;0.01,AC481="n/a"),"n/a",I481/AC481)</f>
        <v>18.791262135922331</v>
      </c>
      <c r="AB481" s="901">
        <v>12</v>
      </c>
      <c r="AC481" s="879">
        <v>2.06</v>
      </c>
      <c r="AD481" s="879">
        <v>3.19</v>
      </c>
      <c r="AE481" s="879">
        <v>3.74</v>
      </c>
      <c r="AF481" s="879">
        <v>3.88</v>
      </c>
      <c r="AG481" s="879">
        <v>22.7</v>
      </c>
      <c r="AH481" s="879">
        <v>7.9</v>
      </c>
      <c r="AI481" s="879">
        <v>-33.78</v>
      </c>
      <c r="AJ481" s="879">
        <v>4.3</v>
      </c>
      <c r="AK481" s="879">
        <v>5.79</v>
      </c>
      <c r="AL481" s="892">
        <v>5050</v>
      </c>
      <c r="AM481" s="886">
        <v>1</v>
      </c>
      <c r="AN481" s="879">
        <v>0</v>
      </c>
      <c r="AO481" s="753">
        <f>IF(U481="n/a","n/a",IF(AA481&lt;0,"n/a",IF(AA481="n/a","n/a",J481+U481-AA481)))</f>
        <v>-5.3479835331289749</v>
      </c>
      <c r="AP481" s="754">
        <f>IF(U481="n/a","n/a",J481+U481)</f>
        <v>13.443278602793356</v>
      </c>
      <c r="AQ481" s="902">
        <f>IF(OR(AC481&lt;0.01,AF481="n/a"),"n/a",(I481/SQRT(22.5*AC481*(I481/AF481))-1)*100)</f>
        <v>80.012465108365504</v>
      </c>
      <c r="AR481" s="663">
        <f>INDEX(Historical!$C$7:$C$1279,MATCH(B481,Historical!$B$7:$B$1301,0))*IF(AH481="n/a",1.03,IF(AH481&lt;0,1.01,IF(AH481&gt;10,1.1,(1+AH481/100))))</f>
        <v>1.079</v>
      </c>
      <c r="AS481" s="900">
        <f>IF($AI481="n/a",1.03*AR481,IF($AI481&lt;0,1.01*AR481,IF($AI481&gt;10,1.1*AR481,(1+$AI481/100)*AR481)))</f>
        <v>1.08979</v>
      </c>
      <c r="AT481" s="900">
        <f>IF($AK481="n/a",1.03*AS481,IF($AK481&lt;0,1.01*AS481,IF($AK481&gt;10,1.1*AS481,(1+$AK481/100)*AS481)))</f>
        <v>1.152888841</v>
      </c>
      <c r="AU481" s="900">
        <f>IF($AK481="n/a",1.03*AT481,IF($AK481&lt;0,1.01*AT481,IF($AK481&gt;10,1.1*AT481,(1+$AK481/100)*AT481)))</f>
        <v>1.2196411048939</v>
      </c>
      <c r="AV481" s="900">
        <f>IF($AK481="n/a",1.03*AU481,IF($AK481&lt;0,1.01*AU481,IF($AK481&gt;10,1.1*AU481,(1+$AK481/100)*AU481)))</f>
        <v>1.2902583248672568</v>
      </c>
      <c r="AW481" s="663">
        <f>SUM(AR481:AV481)</f>
        <v>5.8315782707611561</v>
      </c>
      <c r="AX481" s="761">
        <f>AW481/I481*100</f>
        <v>15.064784992924713</v>
      </c>
      <c r="AY481" s="948">
        <v>1.04</v>
      </c>
      <c r="AZ481" s="886">
        <v>89.570000000000007</v>
      </c>
      <c r="BA481" s="886">
        <v>-19.170000000000002</v>
      </c>
      <c r="BB481" s="886">
        <v>0.67999999999999994</v>
      </c>
      <c r="BC481" s="886">
        <v>-3.35</v>
      </c>
      <c r="BE481" s="635">
        <v>2014</v>
      </c>
      <c r="BF481" s="912">
        <f>IF(BE481&gt;2008,0,IF(BE481&gt;2001,1,IF(BE481&gt;1990,2,IF(BE481&gt;1980,3,IF(BE481&gt;1973,4,IF(BE481&gt;1970,5,IF(BE481&gt;1960,6,IF(BE481&gt;1958,7,IF(BE481&gt;1953,8,9)))))))))</f>
        <v>0</v>
      </c>
      <c r="BG481" s="896">
        <v>16.3</v>
      </c>
    </row>
    <row r="482" spans="1:59" ht="11.25" customHeight="1" x14ac:dyDescent="0.2">
      <c r="A482" s="894" t="s">
        <v>4116</v>
      </c>
      <c r="B482" s="889" t="s">
        <v>4117</v>
      </c>
      <c r="C482" s="946" t="s">
        <v>108</v>
      </c>
      <c r="D482" s="946" t="s">
        <v>4345</v>
      </c>
      <c r="E482" s="746">
        <v>7</v>
      </c>
      <c r="F482" s="1185">
        <v>620</v>
      </c>
      <c r="G482" s="1158" t="s">
        <v>106</v>
      </c>
      <c r="H482" s="1158" t="s">
        <v>106</v>
      </c>
      <c r="I482" s="888">
        <v>30.76</v>
      </c>
      <c r="J482" s="663">
        <f>(M482/I482)*100</f>
        <v>3.5110533159947983</v>
      </c>
      <c r="K482" s="891">
        <v>0.27</v>
      </c>
      <c r="L482" s="901">
        <v>4</v>
      </c>
      <c r="M482" s="654">
        <f>K482*L482</f>
        <v>1.08</v>
      </c>
      <c r="N482" s="884" t="s">
        <v>148</v>
      </c>
      <c r="O482" s="747">
        <v>0.26</v>
      </c>
      <c r="P482" s="875">
        <v>43796</v>
      </c>
      <c r="Q482" s="875">
        <v>43812</v>
      </c>
      <c r="R482" s="654">
        <f>(K482-O482)/O482*100</f>
        <v>3.8461538461538494</v>
      </c>
      <c r="S482" s="714">
        <f>IF(INDEX(Historical!$D$7:$D$1277,MATCH(B482,Historical!$B$7:$B$1301,0))=0,"n/a",(INDEX(Historical!$C$7:$C$1279,MATCH(B482,Historical!$B$7:$B$1301,0))/INDEX(Historical!$D$7:$D$1277,MATCH(B482,Historical!$B$7:$B$1301,0))-1)*100)</f>
        <v>6.0606060606060552</v>
      </c>
      <c r="T482" s="714">
        <f>IF(INDEX(Historical!$F$7:$F$1270,MATCH(B482,Historical!$B$7:$B$1301,0))=0,"n/a",((INDEX(Historical!$C$7:$C$1279,MATCH(B482,Historical!$B$7:$B$1301,0))/INDEX(Historical!$F$7:$F$1270,MATCH(B482,Historical!$B$7:$B$1301,0)))^(1/3)-1)*100)</f>
        <v>5.2726599609396629</v>
      </c>
      <c r="U482" s="714">
        <f>IF(INDEX(Historical!$H$7:$H$1270,MATCH(B482,Historical!$B$7:$B$1301,0))=0,"n/a",((INDEX(Historical!$C$7:$C$1279,MATCH(B482,Historical!$B$7:$B$1301,0))/INDEX(Historical!$H$7:$H$1270,MATCH(B482,Historical!$B$7:$B$1301,0)))^(1/5)-1)*100)</f>
        <v>4.5639552591273169</v>
      </c>
      <c r="V482" s="714">
        <f>IF(INDEX(Historical!$O$7:$O$1270,MATCH(B482,Historical!$B$7:$B$1301,0))=0,"n/a",((INDEX(Historical!$C$7:$C$1279,MATCH(B482,Historical!$B$7:$B$1301,0))/INDEX(Historical!$O$7:$O$1270,MATCH(B482,Historical!$B$7:$B$1301,0)))^(1/10)-1)*100)</f>
        <v>2.7566485675441399</v>
      </c>
      <c r="W482" s="715">
        <f>IF(OR(U482&lt;=0,U482="n/a",V482&lt;=0,V482="n/a"),"n/a",U482/V482)</f>
        <v>1.6556173727989134</v>
      </c>
      <c r="X482" s="716">
        <f>IF(OR(AJ482&lt;=0,AJ482="n/a",U482&lt;=0,U482="n/a"),"n/a",U482/AJ482)</f>
        <v>0.44744659403208992</v>
      </c>
      <c r="Y482" s="890"/>
      <c r="Z482" s="663">
        <f>IF(OR(AC482&lt;0.01,AC482="n/a"),"n/a",M482/AC482*100)</f>
        <v>46.551724137931039</v>
      </c>
      <c r="AA482" s="900">
        <f>IF(OR(AC482&lt;0.01,AC482="n/a"),"n/a",I482/AC482)</f>
        <v>13.258620689655174</v>
      </c>
      <c r="AB482" s="901">
        <v>12</v>
      </c>
      <c r="AC482" s="879">
        <v>2.3199999999999998</v>
      </c>
      <c r="AD482" s="879">
        <v>2.61</v>
      </c>
      <c r="AE482" s="879">
        <v>3.73</v>
      </c>
      <c r="AF482" s="879">
        <v>1.19</v>
      </c>
      <c r="AG482" s="879">
        <v>9.3000000000000007</v>
      </c>
      <c r="AH482" s="879">
        <v>12.6</v>
      </c>
      <c r="AI482" s="879">
        <v>17.28</v>
      </c>
      <c r="AJ482" s="879">
        <v>10.199999999999999</v>
      </c>
      <c r="AK482" s="879">
        <v>5</v>
      </c>
      <c r="AL482" s="892">
        <v>1360</v>
      </c>
      <c r="AM482" s="886">
        <v>1.7999999999999998</v>
      </c>
      <c r="AN482" s="879">
        <v>0.15</v>
      </c>
      <c r="AO482" s="753">
        <f>IF(U482="n/a","n/a",IF(AA482&lt;0,"n/a",IF(AA482="n/a","n/a",J482+U482-AA482)))</f>
        <v>-5.1836121145330587</v>
      </c>
      <c r="AP482" s="754">
        <f>IF(U482="n/a","n/a",J482+U482)</f>
        <v>8.0750085751221157</v>
      </c>
      <c r="AQ482" s="902">
        <f>IF(OR(AC482&lt;0.01,AF482="n/a"),"n/a",(I482/SQRT(22.5*AC482*(I482/AF482))-1)*100)</f>
        <v>-16.260301142463163</v>
      </c>
      <c r="AR482" s="663">
        <f>INDEX(Historical!$C$7:$C$1279,MATCH(B482,Historical!$B$7:$B$1301,0))*IF(AH482="n/a",1.03,IF(AH482&lt;0,1.01,IF(AH482&gt;10,1.1,(1+AH482/100))))</f>
        <v>1.1550000000000002</v>
      </c>
      <c r="AS482" s="900">
        <f>IF($AI482="n/a",1.03*AR482,IF($AI482&lt;0,1.01*AR482,IF($AI482&gt;10,1.1*AR482,(1+$AI482/100)*AR482)))</f>
        <v>1.2705000000000004</v>
      </c>
      <c r="AT482" s="900">
        <f>IF($AK482="n/a",1.03*AS482,IF($AK482&lt;0,1.01*AS482,IF($AK482&gt;10,1.1*AS482,(1+$AK482/100)*AS482)))</f>
        <v>1.3340250000000005</v>
      </c>
      <c r="AU482" s="900">
        <f>IF($AK482="n/a",1.03*AT482,IF($AK482&lt;0,1.01*AT482,IF($AK482&gt;10,1.1*AT482,(1+$AK482/100)*AT482)))</f>
        <v>1.4007262500000006</v>
      </c>
      <c r="AV482" s="900">
        <f>IF($AK482="n/a",1.03*AU482,IF($AK482&lt;0,1.01*AU482,IF($AK482&gt;10,1.1*AU482,(1+$AK482/100)*AU482)))</f>
        <v>1.4707625625000007</v>
      </c>
      <c r="AW482" s="663">
        <f>SUM(AR482:AV482)</f>
        <v>6.6310138125000027</v>
      </c>
      <c r="AX482" s="761">
        <f>AW482/I482*100</f>
        <v>21.55726206924578</v>
      </c>
      <c r="AY482" s="948">
        <v>0.68</v>
      </c>
      <c r="AZ482" s="886">
        <v>16.89</v>
      </c>
      <c r="BA482" s="886">
        <v>-25.88</v>
      </c>
      <c r="BB482" s="886">
        <v>-0.33999999999999997</v>
      </c>
      <c r="BC482" s="886">
        <v>-14.04</v>
      </c>
      <c r="BE482" s="635">
        <v>2013</v>
      </c>
      <c r="BF482" s="912">
        <f>IF(BE482&gt;2008,0,IF(BE482&gt;2001,1,IF(BE482&gt;1990,2,IF(BE482&gt;1980,3,IF(BE482&gt;1973,4,IF(BE482&gt;1970,5,IF(BE482&gt;1960,6,IF(BE482&gt;1958,7,IF(BE482&gt;1953,8,9)))))))))</f>
        <v>0</v>
      </c>
      <c r="BG482" s="896">
        <v>1</v>
      </c>
    </row>
    <row r="483" spans="1:59" ht="11.25" customHeight="1" x14ac:dyDescent="0.2">
      <c r="A483" s="885" t="s">
        <v>295</v>
      </c>
      <c r="B483" s="798" t="s">
        <v>296</v>
      </c>
      <c r="C483" s="946" t="s">
        <v>178</v>
      </c>
      <c r="D483" s="946" t="s">
        <v>4343</v>
      </c>
      <c r="E483" s="746">
        <v>35</v>
      </c>
      <c r="F483" s="1185">
        <v>77</v>
      </c>
      <c r="G483" s="1197" t="s">
        <v>106</v>
      </c>
      <c r="H483" s="1197" t="s">
        <v>106</v>
      </c>
      <c r="I483" s="879">
        <v>23.3</v>
      </c>
      <c r="J483" s="663">
        <f>(M483/I483)*100</f>
        <v>3.3047210300429182</v>
      </c>
      <c r="K483" s="891">
        <v>0.1925</v>
      </c>
      <c r="L483" s="901">
        <v>4</v>
      </c>
      <c r="M483" s="654">
        <f>K483*L483</f>
        <v>0.77</v>
      </c>
      <c r="N483" s="884" t="s">
        <v>148</v>
      </c>
      <c r="O483" s="752">
        <v>0.19</v>
      </c>
      <c r="P483" s="875">
        <v>43979</v>
      </c>
      <c r="Q483" s="875">
        <v>43997</v>
      </c>
      <c r="R483" s="654">
        <f>(K483-O483)/O483*100</f>
        <v>1.3157894736842117</v>
      </c>
      <c r="S483" s="714">
        <f>IF(INDEX(Historical!$D$7:$D$1277,MATCH(B483,Historical!$B$7:$B$1301,0))=0,"n/a",(INDEX(Historical!$C$7:$C$1279,MATCH(B483,Historical!$B$7:$B$1301,0))/INDEX(Historical!$D$7:$D$1277,MATCH(B483,Historical!$B$7:$B$1301,0))-1)*100)</f>
        <v>11.363636363636353</v>
      </c>
      <c r="T483" s="714">
        <f>IF(INDEX(Historical!$F$7:$F$1270,MATCH(B483,Historical!$B$7:$B$1301,0))=0,"n/a",((INDEX(Historical!$C$7:$C$1279,MATCH(B483,Historical!$B$7:$B$1301,0))/INDEX(Historical!$F$7:$F$1270,MATCH(B483,Historical!$B$7:$B$1301,0)))^(1/3)-1)*100)</f>
        <v>29.83141660670432</v>
      </c>
      <c r="U483" s="714">
        <f>IF(INDEX(Historical!$H$7:$H$1270,MATCH(B483,Historical!$B$7:$B$1301,0))=0,"n/a",((INDEX(Historical!$C$7:$C$1279,MATCH(B483,Historical!$B$7:$B$1301,0))/INDEX(Historical!$H$7:$H$1270,MATCH(B483,Historical!$B$7:$B$1301,0)))^(1/5)-1)*100)</f>
        <v>17.913935781862335</v>
      </c>
      <c r="V483" s="714">
        <f>IF(INDEX(Historical!$O$7:$O$1270,MATCH(B483,Historical!$B$7:$B$1301,0))=0,"n/a",((INDEX(Historical!$C$7:$C$1279,MATCH(B483,Historical!$B$7:$B$1301,0))/INDEX(Historical!$O$7:$O$1270,MATCH(B483,Historical!$B$7:$B$1301,0)))^(1/10)-1)*100)</f>
        <v>13.471262255653782</v>
      </c>
      <c r="W483" s="715">
        <f>IF(OR(U483&lt;=0,U483="n/a",V483&lt;=0,V483="n/a"),"n/a",U483/V483)</f>
        <v>1.3297889568101904</v>
      </c>
      <c r="X483" s="716">
        <f>IF(OR(AJ483&lt;=0,AJ483="n/a",U483&lt;=0,U483="n/a"),"n/a",U483/AJ483)</f>
        <v>0.69976311647899747</v>
      </c>
      <c r="Y483" s="685" t="s">
        <v>4401</v>
      </c>
      <c r="Z483" s="663">
        <f>IF(OR(AC483&lt;0.01,AC483="n/a"),"n/a",M483/AC483*100)</f>
        <v>17.53986332574032</v>
      </c>
      <c r="AA483" s="900">
        <f>IF(OR(AC483&lt;0.01,AC483="n/a"),"n/a",I483/AC483)</f>
        <v>5.3075170842824608</v>
      </c>
      <c r="AB483" s="901">
        <v>12</v>
      </c>
      <c r="AC483" s="879">
        <v>4.3899999999999997</v>
      </c>
      <c r="AD483" s="879" t="s">
        <v>136</v>
      </c>
      <c r="AE483" s="879">
        <v>1.24</v>
      </c>
      <c r="AF483" s="879">
        <v>0.56000000000000005</v>
      </c>
      <c r="AG483" s="879">
        <v>10.8</v>
      </c>
      <c r="AH483" s="879">
        <v>13.200000000000001</v>
      </c>
      <c r="AI483" s="879" t="s">
        <v>136</v>
      </c>
      <c r="AJ483" s="879">
        <v>25.6</v>
      </c>
      <c r="AK483" s="879" t="s">
        <v>136</v>
      </c>
      <c r="AL483" s="892">
        <v>171.4</v>
      </c>
      <c r="AM483" s="886">
        <v>5.3</v>
      </c>
      <c r="AN483" s="879">
        <v>0.12</v>
      </c>
      <c r="AO483" s="753">
        <f>IF(U483="n/a","n/a",IF(AA483&lt;0,"n/a",IF(AA483="n/a","n/a",J483+U483-AA483)))</f>
        <v>15.911139727622794</v>
      </c>
      <c r="AP483" s="754">
        <f>IF(U483="n/a","n/a",J483+U483)</f>
        <v>21.218656811905255</v>
      </c>
      <c r="AQ483" s="902">
        <f>IF(OR(AC483&lt;0.01,AF483="n/a"),"n/a",(I483/SQRT(22.5*AC483*(I483/AF483))-1)*100)</f>
        <v>-63.654683522276812</v>
      </c>
      <c r="AR483" s="663">
        <f>INDEX(Historical!$C$7:$C$1279,MATCH(B483,Historical!$B$7:$B$1301,0))*IF(AH483="n/a",1.03,IF(AH483&lt;0,1.01,IF(AH483&gt;10,1.1,(1+AH483/100))))</f>
        <v>0.8085</v>
      </c>
      <c r="AS483" s="900">
        <f>IF($AI483="n/a",1.03*AR483,IF($AI483&lt;0,1.01*AR483,IF($AI483&gt;10,1.1*AR483,(1+$AI483/100)*AR483)))</f>
        <v>0.83275500000000002</v>
      </c>
      <c r="AT483" s="900">
        <f>IF($AK483="n/a",1.03*AS483,IF($AK483&lt;0,1.01*AS483,IF($AK483&gt;10,1.1*AS483,(1+$AK483/100)*AS483)))</f>
        <v>0.85773765000000002</v>
      </c>
      <c r="AU483" s="900">
        <f>IF($AK483="n/a",1.03*AT483,IF($AK483&lt;0,1.01*AT483,IF($AK483&gt;10,1.1*AT483,(1+$AK483/100)*AT483)))</f>
        <v>0.88346977950000005</v>
      </c>
      <c r="AV483" s="900">
        <f>IF($AK483="n/a",1.03*AU483,IF($AK483&lt;0,1.01*AU483,IF($AK483&gt;10,1.1*AU483,(1+$AK483/100)*AU483)))</f>
        <v>0.90997387288500009</v>
      </c>
      <c r="AW483" s="663">
        <f>SUM(AR483:AV483)</f>
        <v>4.2924363023850001</v>
      </c>
      <c r="AX483" s="761">
        <f>AW483/I483*100</f>
        <v>18.42247340079399</v>
      </c>
      <c r="AY483" s="948">
        <v>0.83</v>
      </c>
      <c r="AZ483" s="886">
        <v>10.9</v>
      </c>
      <c r="BA483" s="886">
        <v>-64.91</v>
      </c>
      <c r="BB483" s="886">
        <v>-13.459999999999999</v>
      </c>
      <c r="BC483" s="886">
        <v>-43.9</v>
      </c>
      <c r="BE483" s="635">
        <v>1987</v>
      </c>
      <c r="BF483" s="912">
        <f>IF(BE483&gt;2008,0,IF(BE483&gt;2001,1,IF(BE483&gt;1990,2,IF(BE483&gt;1980,3,IF(BE483&gt;1973,4,IF(BE483&gt;1970,5,IF(BE483&gt;1960,6,IF(BE483&gt;1958,7,IF(BE483&gt;1953,8,9)))))))))</f>
        <v>3</v>
      </c>
      <c r="BG483" s="896">
        <v>7.3</v>
      </c>
    </row>
    <row r="484" spans="1:59" ht="11.25" customHeight="1" x14ac:dyDescent="0.2">
      <c r="A484" s="885" t="s">
        <v>1486</v>
      </c>
      <c r="B484" s="889" t="s">
        <v>1487</v>
      </c>
      <c r="C484" s="946" t="s">
        <v>108</v>
      </c>
      <c r="D484" s="946" t="s">
        <v>4341</v>
      </c>
      <c r="E484" s="746">
        <v>9</v>
      </c>
      <c r="F484" s="1185">
        <v>501</v>
      </c>
      <c r="G484" s="1197" t="s">
        <v>106</v>
      </c>
      <c r="H484" s="1197" t="s">
        <v>106</v>
      </c>
      <c r="I484" s="888">
        <v>119.47</v>
      </c>
      <c r="J484" s="663">
        <f>(M484/I484)*100</f>
        <v>1.6405792249100191</v>
      </c>
      <c r="K484" s="891">
        <v>0.49</v>
      </c>
      <c r="L484" s="901">
        <v>4</v>
      </c>
      <c r="M484" s="654">
        <f>K484*L484</f>
        <v>1.96</v>
      </c>
      <c r="N484" s="884" t="s">
        <v>151</v>
      </c>
      <c r="O484" s="747">
        <v>0.47</v>
      </c>
      <c r="P484" s="875">
        <v>43993</v>
      </c>
      <c r="Q484" s="875">
        <v>44008</v>
      </c>
      <c r="R484" s="654">
        <f>(K484-O484)/O484*100</f>
        <v>4.2553191489361746</v>
      </c>
      <c r="S484" s="714">
        <f>IF(INDEX(Historical!$D$7:$D$1277,MATCH(B484,Historical!$B$7:$B$1301,0))=0,"n/a",(INDEX(Historical!$C$7:$C$1279,MATCH(B484,Historical!$B$7:$B$1301,0))/INDEX(Historical!$D$7:$D$1277,MATCH(B484,Historical!$B$7:$B$1301,0))-1)*100)</f>
        <v>8.8235294117647189</v>
      </c>
      <c r="T484" s="714">
        <f>IF(INDEX(Historical!$F$7:$F$1270,MATCH(B484,Historical!$B$7:$B$1301,0))=0,"n/a",((INDEX(Historical!$C$7:$C$1279,MATCH(B484,Historical!$B$7:$B$1301,0))/INDEX(Historical!$F$7:$F$1270,MATCH(B484,Historical!$B$7:$B$1301,0)))^(1/3)-1)*100)</f>
        <v>15.202557186544174</v>
      </c>
      <c r="U484" s="714">
        <f>IF(INDEX(Historical!$H$7:$H$1270,MATCH(B484,Historical!$B$7:$B$1301,0))=0,"n/a",((INDEX(Historical!$C$7:$C$1279,MATCH(B484,Historical!$B$7:$B$1301,0))/INDEX(Historical!$H$7:$H$1270,MATCH(B484,Historical!$B$7:$B$1301,0)))^(1/5)-1)*100)</f>
        <v>26.109773875727527</v>
      </c>
      <c r="V484" s="714" t="str">
        <f>IF(INDEX(Historical!$O$7:$O$1270,MATCH(B484,Historical!$B$7:$B$1301,0))=0,"n/a",((INDEX(Historical!$C$7:$C$1279,MATCH(B484,Historical!$B$7:$B$1301,0))/INDEX(Historical!$O$7:$O$1270,MATCH(B484,Historical!$B$7:$B$1301,0)))^(1/10)-1)*100)</f>
        <v>n/a</v>
      </c>
      <c r="W484" s="715" t="str">
        <f>IF(OR(U484&lt;=0,U484="n/a",V484&lt;=0,V484="n/a"),"n/a",U484/V484)</f>
        <v>n/a</v>
      </c>
      <c r="X484" s="716">
        <f>IF(OR(AJ484&lt;=0,AJ484="n/a",U484&lt;=0,U484="n/a"),"n/a",U484/AJ484)</f>
        <v>1.8517570124629454</v>
      </c>
      <c r="Y484" s="676"/>
      <c r="Z484" s="663">
        <f>IF(OR(AC484&lt;0.01,AC484="n/a"),"n/a",M484/AC484*100)</f>
        <v>44.851258581235697</v>
      </c>
      <c r="AA484" s="900">
        <f>IF(OR(AC484&lt;0.01,AC484="n/a"),"n/a",I484/AC484)</f>
        <v>27.338672768878716</v>
      </c>
      <c r="AB484" s="901">
        <v>12</v>
      </c>
      <c r="AC484" s="879">
        <v>4.37</v>
      </c>
      <c r="AD484" s="879">
        <v>3.58</v>
      </c>
      <c r="AE484" s="879">
        <v>4.33</v>
      </c>
      <c r="AF484" s="879">
        <v>3.59</v>
      </c>
      <c r="AG484" s="879">
        <v>13.3</v>
      </c>
      <c r="AH484" s="879">
        <v>3.9</v>
      </c>
      <c r="AI484" s="879">
        <v>1.5</v>
      </c>
      <c r="AJ484" s="879">
        <v>14.099999999999998</v>
      </c>
      <c r="AK484" s="879">
        <v>7.5</v>
      </c>
      <c r="AL484" s="892">
        <v>19800</v>
      </c>
      <c r="AM484" s="886">
        <v>0.5</v>
      </c>
      <c r="AN484" s="879">
        <v>0.76</v>
      </c>
      <c r="AO484" s="753">
        <f>IF(U484="n/a","n/a",IF(AA484&lt;0,"n/a",IF(AA484="n/a","n/a",J484+U484-AA484)))</f>
        <v>0.41168033175883068</v>
      </c>
      <c r="AP484" s="754">
        <f>IF(U484="n/a","n/a",J484+U484)</f>
        <v>27.750353100637547</v>
      </c>
      <c r="AQ484" s="902">
        <f>IF(OR(AC484&lt;0.01,AF484="n/a"),"n/a",(I484/SQRT(22.5*AC484*(I484/AF484))-1)*100)</f>
        <v>108.85490470156505</v>
      </c>
      <c r="AR484" s="663">
        <f>INDEX(Historical!$C$7:$C$1279,MATCH(B484,Historical!$B$7:$B$1301,0))*IF(AH484="n/a",1.03,IF(AH484&lt;0,1.01,IF(AH484&gt;10,1.1,(1+AH484/100))))</f>
        <v>1.92215</v>
      </c>
      <c r="AS484" s="900">
        <f>IF($AI484="n/a",1.03*AR484,IF($AI484&lt;0,1.01*AR484,IF($AI484&gt;10,1.1*AR484,(1+$AI484/100)*AR484)))</f>
        <v>1.9509822499999998</v>
      </c>
      <c r="AT484" s="900">
        <f>IF($AK484="n/a",1.03*AS484,IF($AK484&lt;0,1.01*AS484,IF($AK484&gt;10,1.1*AS484,(1+$AK484/100)*AS484)))</f>
        <v>2.0973059187499996</v>
      </c>
      <c r="AU484" s="900">
        <f>IF($AK484="n/a",1.03*AT484,IF($AK484&lt;0,1.01*AT484,IF($AK484&gt;10,1.1*AT484,(1+$AK484/100)*AT484)))</f>
        <v>2.2546038626562495</v>
      </c>
      <c r="AV484" s="900">
        <f>IF($AK484="n/a",1.03*AU484,IF($AK484&lt;0,1.01*AU484,IF($AK484&gt;10,1.1*AU484,(1+$AK484/100)*AU484)))</f>
        <v>2.4236991523554678</v>
      </c>
      <c r="AW484" s="663">
        <f>SUM(AR484:AV484)</f>
        <v>10.648741183761716</v>
      </c>
      <c r="AX484" s="761">
        <f>AW484/I484*100</f>
        <v>8.9133181415934679</v>
      </c>
      <c r="AY484" s="948">
        <v>0.75</v>
      </c>
      <c r="AZ484" s="886">
        <v>66.72</v>
      </c>
      <c r="BA484" s="886">
        <v>-2.19</v>
      </c>
      <c r="BB484" s="886">
        <v>5.09</v>
      </c>
      <c r="BC484" s="886">
        <v>12.4</v>
      </c>
      <c r="BE484" s="635">
        <v>2012</v>
      </c>
      <c r="BF484" s="912">
        <f>IF(BE484&gt;2008,0,IF(BE484&gt;2001,1,IF(BE484&gt;1990,2,IF(BE484&gt;1980,3,IF(BE484&gt;1973,4,IF(BE484&gt;1970,5,IF(BE484&gt;1960,6,IF(BE484&gt;1958,7,IF(BE484&gt;1953,8,9)))))))))</f>
        <v>0</v>
      </c>
      <c r="BG484" s="896">
        <v>5.2</v>
      </c>
    </row>
    <row r="485" spans="1:59" ht="11.25" customHeight="1" x14ac:dyDescent="0.2">
      <c r="A485" s="877" t="s">
        <v>301</v>
      </c>
      <c r="B485" s="889" t="s">
        <v>302</v>
      </c>
      <c r="C485" s="946" t="s">
        <v>112</v>
      </c>
      <c r="D485" s="946" t="s">
        <v>211</v>
      </c>
      <c r="E485" s="746">
        <v>56</v>
      </c>
      <c r="F485" s="1185">
        <v>16</v>
      </c>
      <c r="G485" s="1185" t="s">
        <v>37</v>
      </c>
      <c r="H485" s="1185" t="s">
        <v>37</v>
      </c>
      <c r="I485" s="879">
        <v>189.71</v>
      </c>
      <c r="J485" s="663">
        <f>(M485/I485)*100</f>
        <v>0.80122291919245159</v>
      </c>
      <c r="K485" s="891">
        <v>0.38</v>
      </c>
      <c r="L485" s="901">
        <v>4</v>
      </c>
      <c r="M485" s="654">
        <f>K485*L485</f>
        <v>1.52</v>
      </c>
      <c r="N485" s="884" t="s">
        <v>303</v>
      </c>
      <c r="O485" s="747">
        <v>0.35</v>
      </c>
      <c r="P485" s="630">
        <v>43703</v>
      </c>
      <c r="Q485" s="630">
        <v>43718</v>
      </c>
      <c r="R485" s="654">
        <f>(K485-O485)/O485*100</f>
        <v>8.5714285714285801</v>
      </c>
      <c r="S485" s="714">
        <f>IF(INDEX(Historical!$D$7:$D$1277,MATCH(B485,Historical!$B$7:$B$1301,0))=0,"n/a",(INDEX(Historical!$C$7:$C$1279,MATCH(B485,Historical!$B$7:$B$1301,0))/INDEX(Historical!$D$7:$D$1277,MATCH(B485,Historical!$B$7:$B$1301,0))-1)*100)</f>
        <v>14.399999999999991</v>
      </c>
      <c r="T485" s="714">
        <f>IF(INDEX(Historical!$F$7:$F$1270,MATCH(B485,Historical!$B$7:$B$1301,0))=0,"n/a",((INDEX(Historical!$C$7:$C$1279,MATCH(B485,Historical!$B$7:$B$1301,0))/INDEX(Historical!$F$7:$F$1270,MATCH(B485,Historical!$B$7:$B$1301,0)))^(1/3)-1)*100)</f>
        <v>11.921096219546069</v>
      </c>
      <c r="U485" s="714">
        <f>IF(INDEX(Historical!$H$7:$H$1270,MATCH(B485,Historical!$B$7:$B$1301,0))=0,"n/a",((INDEX(Historical!$C$7:$C$1279,MATCH(B485,Historical!$B$7:$B$1301,0))/INDEX(Historical!$H$7:$H$1270,MATCH(B485,Historical!$B$7:$B$1301,0)))^(1/5)-1)*100)</f>
        <v>13.476122913336441</v>
      </c>
      <c r="V485" s="714">
        <f>IF(INDEX(Historical!$O$7:$O$1270,MATCH(B485,Historical!$B$7:$B$1301,0))=0,"n/a",((INDEX(Historical!$C$7:$C$1279,MATCH(B485,Historical!$B$7:$B$1301,0))/INDEX(Historical!$O$7:$O$1270,MATCH(B485,Historical!$B$7:$B$1301,0)))^(1/10)-1)*100)</f>
        <v>14.514478816773346</v>
      </c>
      <c r="W485" s="715">
        <f>IF(OR(U485&lt;=0,U485="n/a",V485&lt;=0,V485="n/a"),"n/a",U485/V485)</f>
        <v>0.92846068284333083</v>
      </c>
      <c r="X485" s="716">
        <f>IF(OR(AJ485&lt;=0,AJ485="n/a",U485&lt;=0,U485="n/a"),"n/a",U485/AJ485)</f>
        <v>1.5141711138580272</v>
      </c>
      <c r="Y485" s="676"/>
      <c r="Z485" s="663">
        <f>IF(OR(AC485&lt;0.01,AC485="n/a"),"n/a",M485/AC485*100)</f>
        <v>25.982905982905987</v>
      </c>
      <c r="AA485" s="900">
        <f>IF(OR(AC485&lt;0.01,AC485="n/a"),"n/a",I485/AC485)</f>
        <v>32.429059829059831</v>
      </c>
      <c r="AB485" s="901">
        <v>10</v>
      </c>
      <c r="AC485" s="879">
        <v>5.85</v>
      </c>
      <c r="AD485" s="879">
        <v>2.4300000000000002</v>
      </c>
      <c r="AE485" s="879">
        <v>5.09</v>
      </c>
      <c r="AF485" s="879">
        <v>6.45</v>
      </c>
      <c r="AG485" s="879">
        <v>21.2</v>
      </c>
      <c r="AH485" s="879">
        <v>-2.7</v>
      </c>
      <c r="AI485" s="879">
        <v>18.11</v>
      </c>
      <c r="AJ485" s="879">
        <v>8.9</v>
      </c>
      <c r="AK485" s="879">
        <v>13</v>
      </c>
      <c r="AL485" s="892">
        <v>11040</v>
      </c>
      <c r="AM485" s="886">
        <v>0.89999999999999991</v>
      </c>
      <c r="AN485" s="879">
        <v>0.79</v>
      </c>
      <c r="AO485" s="753">
        <f>IF(U485="n/a","n/a",IF(AA485&lt;0,"n/a",IF(AA485="n/a","n/a",J485+U485-AA485)))</f>
        <v>-18.151713996530937</v>
      </c>
      <c r="AP485" s="754">
        <f>IF(U485="n/a","n/a",J485+U485)</f>
        <v>14.277345832528892</v>
      </c>
      <c r="AQ485" s="902">
        <f>IF(OR(AC485&lt;0.01,AF485="n/a"),"n/a",(I485/SQRT(22.5*AC485*(I485/AF485))-1)*100)</f>
        <v>204.898843624086</v>
      </c>
      <c r="AR485" s="663">
        <f>INDEX(Historical!$C$7:$C$1279,MATCH(B485,Historical!$B$7:$B$1301,0))*IF(AH485="n/a",1.03,IF(AH485&lt;0,1.01,IF(AH485&gt;10,1.1,(1+AH485/100))))</f>
        <v>1.4442999999999999</v>
      </c>
      <c r="AS485" s="900">
        <f>IF($AI485="n/a",1.03*AR485,IF($AI485&lt;0,1.01*AR485,IF($AI485&gt;10,1.1*AR485,(1+$AI485/100)*AR485)))</f>
        <v>1.58873</v>
      </c>
      <c r="AT485" s="900">
        <f>IF($AK485="n/a",1.03*AS485,IF($AK485&lt;0,1.01*AS485,IF($AK485&gt;10,1.1*AS485,(1+$AK485/100)*AS485)))</f>
        <v>1.747603</v>
      </c>
      <c r="AU485" s="900">
        <f>IF($AK485="n/a",1.03*AT485,IF($AK485&lt;0,1.01*AT485,IF($AK485&gt;10,1.1*AT485,(1+$AK485/100)*AT485)))</f>
        <v>1.9223633000000002</v>
      </c>
      <c r="AV485" s="900">
        <f>IF($AK485="n/a",1.03*AU485,IF($AK485&lt;0,1.01*AU485,IF($AK485&gt;10,1.1*AU485,(1+$AK485/100)*AU485)))</f>
        <v>2.1145996300000003</v>
      </c>
      <c r="AW485" s="663">
        <f>SUM(AR485:AV485)</f>
        <v>8.8175959300000013</v>
      </c>
      <c r="AX485" s="761">
        <f>AW485/I485*100</f>
        <v>4.6479341784829478</v>
      </c>
      <c r="AY485" s="948">
        <v>1.23</v>
      </c>
      <c r="AZ485" s="886">
        <v>96.679999999999993</v>
      </c>
      <c r="BA485" s="886">
        <v>-6.8500000000000005</v>
      </c>
      <c r="BB485" s="886">
        <v>7.7200000000000006</v>
      </c>
      <c r="BC485" s="886">
        <v>18.98</v>
      </c>
      <c r="BE485" s="635">
        <v>1964</v>
      </c>
      <c r="BF485" s="912">
        <f>IF(BE485&gt;2008,0,IF(BE485&gt;2001,1,IF(BE485&gt;1990,2,IF(BE485&gt;1980,3,IF(BE485&gt;1973,4,IF(BE485&gt;1970,5,IF(BE485&gt;1960,6,IF(BE485&gt;1958,7,IF(BE485&gt;1953,8,9)))))))))</f>
        <v>6</v>
      </c>
      <c r="BG485" s="896">
        <v>9.5</v>
      </c>
    </row>
    <row r="486" spans="1:59" ht="11.25" customHeight="1" x14ac:dyDescent="0.2">
      <c r="A486" s="885" t="s">
        <v>699</v>
      </c>
      <c r="B486" s="889" t="s">
        <v>700</v>
      </c>
      <c r="C486" s="946" t="s">
        <v>131</v>
      </c>
      <c r="D486" s="946" t="s">
        <v>4335</v>
      </c>
      <c r="E486" s="746">
        <v>26</v>
      </c>
      <c r="F486" s="1185">
        <v>126</v>
      </c>
      <c r="G486" s="1191" t="s">
        <v>37</v>
      </c>
      <c r="H486" s="1191" t="s">
        <v>37</v>
      </c>
      <c r="I486" s="879">
        <v>240.17</v>
      </c>
      <c r="J486" s="663">
        <f>(M486/I486)*100</f>
        <v>2.3316817254444766</v>
      </c>
      <c r="K486" s="898">
        <v>1.4</v>
      </c>
      <c r="L486" s="901">
        <v>4</v>
      </c>
      <c r="M486" s="654">
        <f>K486*L486</f>
        <v>5.6</v>
      </c>
      <c r="N486" s="884" t="s">
        <v>148</v>
      </c>
      <c r="O486" s="748">
        <v>1.25</v>
      </c>
      <c r="P486" s="875">
        <v>43888</v>
      </c>
      <c r="Q486" s="875">
        <v>43906</v>
      </c>
      <c r="R486" s="654">
        <f>(K486-O486)/O486*100</f>
        <v>11.999999999999993</v>
      </c>
      <c r="S486" s="714">
        <f>IF(INDEX(Historical!$D$7:$D$1277,MATCH(B486,Historical!$B$7:$B$1301,0))=0,"n/a",(INDEX(Historical!$C$7:$C$1279,MATCH(B486,Historical!$B$7:$B$1301,0))/INDEX(Historical!$D$7:$D$1277,MATCH(B486,Historical!$B$7:$B$1301,0))-1)*100)</f>
        <v>12.612612612612594</v>
      </c>
      <c r="T486" s="714">
        <f>IF(INDEX(Historical!$F$7:$F$1270,MATCH(B486,Historical!$B$7:$B$1301,0))=0,"n/a",((INDEX(Historical!$C$7:$C$1279,MATCH(B486,Historical!$B$7:$B$1301,0))/INDEX(Historical!$F$7:$F$1270,MATCH(B486,Historical!$B$7:$B$1301,0)))^(1/3)-1)*100)</f>
        <v>12.840132331705822</v>
      </c>
      <c r="U486" s="714">
        <f>IF(INDEX(Historical!$H$7:$H$1270,MATCH(B486,Historical!$B$7:$B$1301,0))=0,"n/a",((INDEX(Historical!$C$7:$C$1279,MATCH(B486,Historical!$B$7:$B$1301,0))/INDEX(Historical!$H$7:$H$1270,MATCH(B486,Historical!$B$7:$B$1301,0)))^(1/5)-1)*100)</f>
        <v>11.510150326638136</v>
      </c>
      <c r="V486" s="714">
        <f>IF(INDEX(Historical!$O$7:$O$1270,MATCH(B486,Historical!$B$7:$B$1301,0))=0,"n/a",((INDEX(Historical!$C$7:$C$1279,MATCH(B486,Historical!$B$7:$B$1301,0))/INDEX(Historical!$O$7:$O$1270,MATCH(B486,Historical!$B$7:$B$1301,0)))^(1/10)-1)*100)</f>
        <v>10.21756701616261</v>
      </c>
      <c r="W486" s="715">
        <f>IF(OR(U486&lt;=0,U486="n/a",V486&lt;=0,V486="n/a"),"n/a",U486/V486)</f>
        <v>1.1265059782266031</v>
      </c>
      <c r="X486" s="716">
        <f>IF(OR(AJ486&lt;=0,AJ486="n/a",U486&lt;=0,U486="n/a"),"n/a",U486/AJ486)</f>
        <v>1.5986319898108525</v>
      </c>
      <c r="Y486" s="889"/>
      <c r="Z486" s="663">
        <f>IF(OR(AC486&lt;0.01,AC486="n/a"),"n/a",M486/AC486*100)</f>
        <v>76.294277929155314</v>
      </c>
      <c r="AA486" s="900">
        <f>IF(OR(AC486&lt;0.01,AC486="n/a"),"n/a",I486/AC486)</f>
        <v>32.720708446866482</v>
      </c>
      <c r="AB486" s="901">
        <v>12</v>
      </c>
      <c r="AC486" s="879">
        <v>7.34</v>
      </c>
      <c r="AD486" s="879">
        <v>4.0199999999999996</v>
      </c>
      <c r="AE486" s="879">
        <v>5.98</v>
      </c>
      <c r="AF486" s="879">
        <v>3.2</v>
      </c>
      <c r="AG486" s="879">
        <v>9.7000000000000011</v>
      </c>
      <c r="AH486" s="879">
        <v>-38.9</v>
      </c>
      <c r="AI486" s="879">
        <v>8.6300000000000008</v>
      </c>
      <c r="AJ486" s="879">
        <v>7.1999999999999993</v>
      </c>
      <c r="AK486" s="879">
        <v>8.07</v>
      </c>
      <c r="AL486" s="892">
        <v>118060</v>
      </c>
      <c r="AM486" s="886">
        <v>0.2</v>
      </c>
      <c r="AN486" s="879">
        <v>1.3</v>
      </c>
      <c r="AO486" s="753">
        <f>IF(U486="n/a","n/a",IF(AA486&lt;0,"n/a",IF(AA486="n/a","n/a",J486+U486-AA486)))</f>
        <v>-18.87887639478387</v>
      </c>
      <c r="AP486" s="754">
        <f>IF(U486="n/a","n/a",J486+U486)</f>
        <v>13.841832052082612</v>
      </c>
      <c r="AQ486" s="902">
        <f>IF(OR(AC486&lt;0.01,AF486="n/a"),"n/a",(I486/SQRT(22.5*AC486*(I486/AF486))-1)*100)</f>
        <v>115.72231845589802</v>
      </c>
      <c r="AR486" s="663">
        <f>INDEX(Historical!$C$7:$C$1279,MATCH(B486,Historical!$B$7:$B$1301,0))*IF(AH486="n/a",1.03,IF(AH486&lt;0,1.01,IF(AH486&gt;10,1.1,(1+AH486/100))))</f>
        <v>5.05</v>
      </c>
      <c r="AS486" s="900">
        <f>IF($AI486="n/a",1.03*AR486,IF($AI486&lt;0,1.01*AR486,IF($AI486&gt;10,1.1*AR486,(1+$AI486/100)*AR486)))</f>
        <v>5.4858149999999997</v>
      </c>
      <c r="AT486" s="900">
        <f>IF($AK486="n/a",1.03*AS486,IF($AK486&lt;0,1.01*AS486,IF($AK486&gt;10,1.1*AS486,(1+$AK486/100)*AS486)))</f>
        <v>5.9285202705</v>
      </c>
      <c r="AU486" s="900">
        <f>IF($AK486="n/a",1.03*AT486,IF($AK486&lt;0,1.01*AT486,IF($AK486&gt;10,1.1*AT486,(1+$AK486/100)*AT486)))</f>
        <v>6.4069518563293499</v>
      </c>
      <c r="AV486" s="900">
        <f>IF($AK486="n/a",1.03*AU486,IF($AK486&lt;0,1.01*AU486,IF($AK486&gt;10,1.1*AU486,(1+$AK486/100)*AU486)))</f>
        <v>6.9239928711351286</v>
      </c>
      <c r="AW486" s="663">
        <f>SUM(AR486:AV486)</f>
        <v>29.795279997964478</v>
      </c>
      <c r="AX486" s="761">
        <f>AW486/I486*100</f>
        <v>12.405912477813414</v>
      </c>
      <c r="AY486" s="948">
        <v>0.22</v>
      </c>
      <c r="AZ486" s="886">
        <v>37.4</v>
      </c>
      <c r="BA486" s="886">
        <v>-15.24</v>
      </c>
      <c r="BB486" s="886">
        <v>-0.22</v>
      </c>
      <c r="BC486" s="886">
        <v>-0.12</v>
      </c>
      <c r="BE486" s="635">
        <v>1995</v>
      </c>
      <c r="BF486" s="912">
        <f>IF(BE486&gt;2008,0,IF(BE486&gt;2001,1,IF(BE486&gt;1990,2,IF(BE486&gt;1980,3,IF(BE486&gt;1973,4,IF(BE486&gt;1970,5,IF(BE486&gt;1960,6,IF(BE486&gt;1958,7,IF(BE486&gt;1953,8,9)))))))))</f>
        <v>2</v>
      </c>
      <c r="BG486" s="896">
        <v>3</v>
      </c>
    </row>
    <row r="487" spans="1:59" s="787" customFormat="1" ht="11.25" customHeight="1" x14ac:dyDescent="0.2">
      <c r="A487" s="768" t="s">
        <v>3875</v>
      </c>
      <c r="B487" s="795" t="s">
        <v>3876</v>
      </c>
      <c r="C487" s="946" t="s">
        <v>131</v>
      </c>
      <c r="D487" s="946" t="s">
        <v>4336</v>
      </c>
      <c r="E487" s="769">
        <v>7</v>
      </c>
      <c r="F487" s="1185">
        <v>661</v>
      </c>
      <c r="G487" s="1198" t="s">
        <v>106</v>
      </c>
      <c r="H487" s="1198" t="s">
        <v>106</v>
      </c>
      <c r="I487" s="770">
        <v>51.28</v>
      </c>
      <c r="J487" s="771">
        <f>(M487/I487)*100</f>
        <v>4.3291731669266778</v>
      </c>
      <c r="K487" s="772">
        <v>0.55500000000000005</v>
      </c>
      <c r="L487" s="773">
        <v>4</v>
      </c>
      <c r="M487" s="774">
        <f>K487*L487</f>
        <v>2.2200000000000002</v>
      </c>
      <c r="N487" s="775" t="s">
        <v>107</v>
      </c>
      <c r="O487" s="776">
        <v>0.53500000000000003</v>
      </c>
      <c r="P487" s="777">
        <v>43957</v>
      </c>
      <c r="Q487" s="777">
        <v>43966</v>
      </c>
      <c r="R487" s="774">
        <f>(K487-O487)/O487*100</f>
        <v>3.7383177570093489</v>
      </c>
      <c r="S487" s="714">
        <f>IF(INDEX(Historical!$D$7:$D$1277,MATCH(B487,Historical!$B$7:$B$1301,0))=0,"n/a",(INDEX(Historical!$C$7:$C$1279,MATCH(B487,Historical!$B$7:$B$1301,0))/INDEX(Historical!$D$7:$D$1277,MATCH(B487,Historical!$B$7:$B$1301,0))-1)*100)</f>
        <v>14.890510948905122</v>
      </c>
      <c r="T487" s="714">
        <f>IF(INDEX(Historical!$F$7:$F$1270,MATCH(B487,Historical!$B$7:$B$1301,0))=0,"n/a",((INDEX(Historical!$C$7:$C$1279,MATCH(B487,Historical!$B$7:$B$1301,0))/INDEX(Historical!$F$7:$F$1270,MATCH(B487,Historical!$B$7:$B$1301,0)))^(1/3)-1)*100)</f>
        <v>14.886533308592419</v>
      </c>
      <c r="U487" s="714">
        <f>IF(INDEX(Historical!$H$7:$H$1270,MATCH(B487,Historical!$B$7:$B$1301,0))=0,"n/a",((INDEX(Historical!$C$7:$C$1279,MATCH(B487,Historical!$B$7:$B$1301,0))/INDEX(Historical!$H$7:$H$1270,MATCH(B487,Historical!$B$7:$B$1301,0)))^(1/5)-1)*100)</f>
        <v>60.023105305013935</v>
      </c>
      <c r="V487" s="714" t="str">
        <f>IF(INDEX(Historical!$O$7:$O$1270,MATCH(B487,Historical!$B$7:$B$1301,0))=0,"n/a",((INDEX(Historical!$C$7:$C$1279,MATCH(B487,Historical!$B$7:$B$1301,0))/INDEX(Historical!$O$7:$O$1270,MATCH(B487,Historical!$B$7:$B$1301,0)))^(1/10)-1)*100)</f>
        <v>n/a</v>
      </c>
      <c r="W487" s="715" t="str">
        <f>IF(OR(U487&lt;=0,U487="n/a",V487&lt;=0,V487="n/a"),"n/a",U487/V487)</f>
        <v>n/a</v>
      </c>
      <c r="X487" s="716" t="str">
        <f>IF(OR(AJ487&lt;=0,AJ487="n/a",U487&lt;=0,U487="n/a"),"n/a",U487/AJ487)</f>
        <v>n/a</v>
      </c>
      <c r="Y487" s="788"/>
      <c r="Z487" s="771" t="str">
        <f>IF(OR(AC487&lt;0.01,AC487="n/a"),"n/a",M487/AC487*100)</f>
        <v>n/a</v>
      </c>
      <c r="AA487" s="779" t="str">
        <f>IF(OR(AC487&lt;0.01,AC487="n/a"),"n/a",I487/AC487)</f>
        <v>n/a</v>
      </c>
      <c r="AB487" s="773">
        <v>12</v>
      </c>
      <c r="AC487" s="780">
        <v>-4.55</v>
      </c>
      <c r="AD487" s="780" t="s">
        <v>136</v>
      </c>
      <c r="AE487" s="780">
        <v>3.73</v>
      </c>
      <c r="AF487" s="780">
        <v>1.9</v>
      </c>
      <c r="AG487" s="780">
        <v>-15.9</v>
      </c>
      <c r="AH487" s="789">
        <v>-151.4</v>
      </c>
      <c r="AI487" s="789">
        <v>267.89999999999998</v>
      </c>
      <c r="AJ487" s="780">
        <v>-62.5</v>
      </c>
      <c r="AK487" s="780">
        <v>-13.38</v>
      </c>
      <c r="AL487" s="781">
        <v>3320</v>
      </c>
      <c r="AM487" s="782">
        <v>0.5</v>
      </c>
      <c r="AN487" s="780">
        <v>2.44</v>
      </c>
      <c r="AO487" s="783" t="str">
        <f>IF(U487="n/a","n/a",IF(AA487&lt;0,"n/a",IF(AA487="n/a","n/a",J487+U487-AA487)))</f>
        <v>n/a</v>
      </c>
      <c r="AP487" s="784">
        <f>IF(U487="n/a","n/a",J487+U487)</f>
        <v>64.352278471940608</v>
      </c>
      <c r="AQ487" s="785" t="str">
        <f>IF(OR(AC487&lt;0.01,AF487="n/a"),"n/a",(I487/SQRT(22.5*AC487*(I487/AF487))-1)*100)</f>
        <v>n/a</v>
      </c>
      <c r="AR487" s="663">
        <f>INDEX(Historical!$C$7:$C$1279,MATCH(B487,Historical!$B$7:$B$1301,0))*IF(AH487="n/a",1.03,IF(AH487&lt;0,1.01,IF(AH487&gt;10,1.1,(1+AH487/100))))</f>
        <v>1.9871750000000001</v>
      </c>
      <c r="AS487" s="779">
        <f>IF($AI487="n/a",1.03*AR487,IF($AI487&lt;0,1.01*AR487,IF($AI487&gt;10,1.1*AR487,(1+$AI487/100)*AR487)))</f>
        <v>2.1858925000000005</v>
      </c>
      <c r="AT487" s="779">
        <f>IF($AK487="n/a",1.03*AS487,IF($AK487&lt;0,1.01*AS487,IF($AK487&gt;10,1.1*AS487,(1+$AK487/100)*AS487)))</f>
        <v>2.2077514250000005</v>
      </c>
      <c r="AU487" s="779">
        <f>IF($AK487="n/a",1.03*AT487,IF($AK487&lt;0,1.01*AT487,IF($AK487&gt;10,1.1*AT487,(1+$AK487/100)*AT487)))</f>
        <v>2.2298289392500004</v>
      </c>
      <c r="AV487" s="779">
        <f>IF($AK487="n/a",1.03*AU487,IF($AK487&lt;0,1.01*AU487,IF($AK487&gt;10,1.1*AU487,(1+$AK487/100)*AU487)))</f>
        <v>2.2521272286425003</v>
      </c>
      <c r="AW487" s="771">
        <f>SUM(AR487:AV487)</f>
        <v>10.862775092892502</v>
      </c>
      <c r="AX487" s="786">
        <f>AW487/I487*100</f>
        <v>21.183258761490837</v>
      </c>
      <c r="AY487" s="949">
        <v>1.1200000000000001</v>
      </c>
      <c r="AZ487" s="782">
        <v>76.77000000000001</v>
      </c>
      <c r="BA487" s="782">
        <v>-17.119999999999997</v>
      </c>
      <c r="BB487" s="782">
        <v>2.6</v>
      </c>
      <c r="BC487" s="782">
        <v>0.12</v>
      </c>
      <c r="BD487" s="922"/>
      <c r="BE487" s="635">
        <v>2014</v>
      </c>
      <c r="BF487" s="912">
        <f>IF(BE487&gt;2008,0,IF(BE487&gt;2001,1,IF(BE487&gt;1990,2,IF(BE487&gt;1980,3,IF(BE487&gt;1973,4,IF(BE487&gt;1970,5,IF(BE487&gt;1960,6,IF(BE487&gt;1958,7,IF(BE487&gt;1953,8,9)))))))))</f>
        <v>0</v>
      </c>
      <c r="BG487" s="838">
        <v>-2.4</v>
      </c>
    </row>
    <row r="488" spans="1:59" ht="11.25" customHeight="1" x14ac:dyDescent="0.2">
      <c r="A488" s="885" t="s">
        <v>697</v>
      </c>
      <c r="B488" s="889" t="s">
        <v>698</v>
      </c>
      <c r="C488" s="946" t="s">
        <v>123</v>
      </c>
      <c r="D488" s="946" t="s">
        <v>4180</v>
      </c>
      <c r="E488" s="746">
        <v>14</v>
      </c>
      <c r="F488" s="1185">
        <v>264</v>
      </c>
      <c r="G488" s="1199" t="s">
        <v>106</v>
      </c>
      <c r="H488" s="1199" t="s">
        <v>106</v>
      </c>
      <c r="I488" s="888">
        <v>400.48</v>
      </c>
      <c r="J488" s="663">
        <f>(M488/I488)*100</f>
        <v>1.8977227327207351</v>
      </c>
      <c r="K488" s="891">
        <v>1.9</v>
      </c>
      <c r="L488" s="901">
        <v>4</v>
      </c>
      <c r="M488" s="654">
        <f>K488*L488</f>
        <v>7.6</v>
      </c>
      <c r="N488" s="884" t="s">
        <v>188</v>
      </c>
      <c r="O488" s="747">
        <v>1.75</v>
      </c>
      <c r="P488" s="875">
        <v>43721</v>
      </c>
      <c r="Q488" s="875">
        <v>43739</v>
      </c>
      <c r="R488" s="654">
        <f>(K488-O488)/O488*100</f>
        <v>8.5714285714285658</v>
      </c>
      <c r="S488" s="714">
        <f>IF(INDEX(Historical!$D$7:$D$1277,MATCH(B488,Historical!$B$7:$B$1301,0))=0,"n/a",(INDEX(Historical!$C$7:$C$1279,MATCH(B488,Historical!$B$7:$B$1301,0))/INDEX(Historical!$D$7:$D$1277,MATCH(B488,Historical!$B$7:$B$1301,0))-1)*100)</f>
        <v>2.1428571428571574</v>
      </c>
      <c r="T488" s="714">
        <f>IF(INDEX(Historical!$F$7:$F$1270,MATCH(B488,Historical!$B$7:$B$1301,0))=0,"n/a",((INDEX(Historical!$C$7:$C$1279,MATCH(B488,Historical!$B$7:$B$1301,0))/INDEX(Historical!$F$7:$F$1270,MATCH(B488,Historical!$B$7:$B$1301,0)))^(1/3)-1)*100)</f>
        <v>3.7628812573675452</v>
      </c>
      <c r="U488" s="714">
        <f>IF(INDEX(Historical!$H$7:$H$1270,MATCH(B488,Historical!$B$7:$B$1301,0))=0,"n/a",((INDEX(Historical!$C$7:$C$1279,MATCH(B488,Historical!$B$7:$B$1301,0))/INDEX(Historical!$H$7:$H$1270,MATCH(B488,Historical!$B$7:$B$1301,0)))^(1/5)-1)*100)</f>
        <v>10.197228772148016</v>
      </c>
      <c r="V488" s="714">
        <f>IF(INDEX(Historical!$O$7:$O$1270,MATCH(B488,Historical!$B$7:$B$1301,0))=0,"n/a",((INDEX(Historical!$C$7:$C$1279,MATCH(B488,Historical!$B$7:$B$1301,0))/INDEX(Historical!$O$7:$O$1270,MATCH(B488,Historical!$B$7:$B$1301,0)))^(1/10)-1)*100)</f>
        <v>23.028676838213524</v>
      </c>
      <c r="W488" s="715">
        <f>IF(OR(U488&lt;=0,U488="n/a",V488&lt;=0,V488="n/a"),"n/a",U488/V488)</f>
        <v>0.44280567415088523</v>
      </c>
      <c r="X488" s="716">
        <f>IF(OR(AJ488&lt;=0,AJ488="n/a",U488&lt;=0,U488="n/a"),"n/a",U488/AJ488)</f>
        <v>2.3714485516623292</v>
      </c>
      <c r="Y488" s="685" t="s">
        <v>4396</v>
      </c>
      <c r="Z488" s="663">
        <f>IF(OR(AC488&lt;0.01,AC488="n/a"),"n/a",M488/AC488*100)</f>
        <v>30.595813204508854</v>
      </c>
      <c r="AA488" s="900">
        <f>IF(OR(AC488&lt;0.01,AC488="n/a"),"n/a",I488/AC488)</f>
        <v>16.122383252818036</v>
      </c>
      <c r="AB488" s="901">
        <v>12</v>
      </c>
      <c r="AC488" s="879">
        <v>24.84</v>
      </c>
      <c r="AD488" s="879">
        <v>2.08</v>
      </c>
      <c r="AE488" s="879">
        <v>1.98</v>
      </c>
      <c r="AF488" s="879">
        <v>6.92</v>
      </c>
      <c r="AG488" s="879">
        <v>43.6</v>
      </c>
      <c r="AH488" s="879">
        <v>14.7</v>
      </c>
      <c r="AI488" s="879" t="s">
        <v>136</v>
      </c>
      <c r="AJ488" s="879">
        <v>4.3</v>
      </c>
      <c r="AK488" s="879">
        <v>7.7</v>
      </c>
      <c r="AL488" s="892">
        <v>4370</v>
      </c>
      <c r="AM488" s="886">
        <v>8.3000000000000007</v>
      </c>
      <c r="AN488" s="879">
        <v>0</v>
      </c>
      <c r="AO488" s="753">
        <f>IF(U488="n/a","n/a",IF(AA488&lt;0,"n/a",IF(AA488="n/a","n/a",J488+U488-AA488)))</f>
        <v>-4.0274317479492847</v>
      </c>
      <c r="AP488" s="754">
        <f>IF(U488="n/a","n/a",J488+U488)</f>
        <v>12.094951504868751</v>
      </c>
      <c r="AQ488" s="902">
        <f>IF(OR(AC488&lt;0.01,AF488="n/a"),"n/a",(I488/SQRT(22.5*AC488*(I488/AF488))-1)*100)</f>
        <v>122.67753677010251</v>
      </c>
      <c r="AR488" s="663">
        <f>INDEX(Historical!$C$7:$C$1279,MATCH(B488,Historical!$B$7:$B$1301,0))*IF(AH488="n/a",1.03,IF(AH488&lt;0,1.01,IF(AH488&gt;10,1.1,(1+AH488/100))))</f>
        <v>7.8650000000000011</v>
      </c>
      <c r="AS488" s="900">
        <f>IF($AI488="n/a",1.03*AR488,IF($AI488&lt;0,1.01*AR488,IF($AI488&gt;10,1.1*AR488,(1+$AI488/100)*AR488)))</f>
        <v>8.100950000000001</v>
      </c>
      <c r="AT488" s="900">
        <f>IF($AK488="n/a",1.03*AS488,IF($AK488&lt;0,1.01*AS488,IF($AK488&gt;10,1.1*AS488,(1+$AK488/100)*AS488)))</f>
        <v>8.7247231500000009</v>
      </c>
      <c r="AU488" s="900">
        <f>IF($AK488="n/a",1.03*AT488,IF($AK488&lt;0,1.01*AT488,IF($AK488&gt;10,1.1*AT488,(1+$AK488/100)*AT488)))</f>
        <v>9.3965268325500002</v>
      </c>
      <c r="AV488" s="900">
        <f>IF($AK488="n/a",1.03*AU488,IF($AK488&lt;0,1.01*AU488,IF($AK488&gt;10,1.1*AU488,(1+$AK488/100)*AU488)))</f>
        <v>10.12005939865635</v>
      </c>
      <c r="AW488" s="663">
        <f>SUM(AR488:AV488)</f>
        <v>44.207259381206356</v>
      </c>
      <c r="AX488" s="761">
        <f>AW488/I488*100</f>
        <v>11.038568563025958</v>
      </c>
      <c r="AY488" s="948">
        <v>0.53</v>
      </c>
      <c r="AZ488" s="886">
        <v>31.46</v>
      </c>
      <c r="BA488" s="886">
        <v>-20.72</v>
      </c>
      <c r="BB488" s="886">
        <v>-3.9699999999999998</v>
      </c>
      <c r="BC488" s="886">
        <v>-9.08</v>
      </c>
      <c r="BE488" s="635">
        <v>2006</v>
      </c>
      <c r="BF488" s="912">
        <f>IF(BE488&gt;2008,0,IF(BE488&gt;2001,1,IF(BE488&gt;1990,2,IF(BE488&gt;1980,3,IF(BE488&gt;1973,4,IF(BE488&gt;1970,5,IF(BE488&gt;1960,6,IF(BE488&gt;1958,7,IF(BE488&gt;1953,8,9)))))))))</f>
        <v>1</v>
      </c>
      <c r="BG488" s="896">
        <v>15.1</v>
      </c>
    </row>
    <row r="489" spans="1:59" ht="11.25" customHeight="1" x14ac:dyDescent="0.2">
      <c r="A489" s="885" t="s">
        <v>1504</v>
      </c>
      <c r="B489" s="889" t="s">
        <v>1505</v>
      </c>
      <c r="C489" s="946" t="s">
        <v>108</v>
      </c>
      <c r="D489" s="946" t="s">
        <v>4337</v>
      </c>
      <c r="E489" s="746">
        <v>7</v>
      </c>
      <c r="F489" s="1185">
        <v>596</v>
      </c>
      <c r="G489" s="1185" t="s">
        <v>106</v>
      </c>
      <c r="H489" s="1185" t="s">
        <v>106</v>
      </c>
      <c r="I489" s="888">
        <v>11.52</v>
      </c>
      <c r="J489" s="663">
        <f>(M489/I489)*100</f>
        <v>3.8194444444444446</v>
      </c>
      <c r="K489" s="891">
        <v>0.11</v>
      </c>
      <c r="L489" s="901">
        <v>4</v>
      </c>
      <c r="M489" s="654">
        <f>K489*L489</f>
        <v>0.44</v>
      </c>
      <c r="N489" s="884" t="s">
        <v>441</v>
      </c>
      <c r="O489" s="747">
        <v>0.1</v>
      </c>
      <c r="P489" s="880">
        <v>43592</v>
      </c>
      <c r="Q489" s="880">
        <v>43607</v>
      </c>
      <c r="R489" s="654">
        <f>(K489-O489)/O489*100</f>
        <v>9.9999999999999947</v>
      </c>
      <c r="S489" s="714">
        <f>IF(INDEX(Historical!$D$7:$D$1277,MATCH(B489,Historical!$B$7:$B$1301,0))=0,"n/a",(INDEX(Historical!$C$7:$C$1279,MATCH(B489,Historical!$B$7:$B$1301,0))/INDEX(Historical!$D$7:$D$1277,MATCH(B489,Historical!$B$7:$B$1301,0))-1)*100)</f>
        <v>7.4999999999999956</v>
      </c>
      <c r="T489" s="714">
        <f>IF(INDEX(Historical!$F$7:$F$1270,MATCH(B489,Historical!$B$7:$B$1301,0))=0,"n/a",((INDEX(Historical!$C$7:$C$1279,MATCH(B489,Historical!$B$7:$B$1301,0))/INDEX(Historical!$F$7:$F$1270,MATCH(B489,Historical!$B$7:$B$1301,0)))^(1/3)-1)*100)</f>
        <v>11.524149667113504</v>
      </c>
      <c r="U489" s="714">
        <f>IF(INDEX(Historical!$H$7:$H$1270,MATCH(B489,Historical!$B$7:$B$1301,0))=0,"n/a",((INDEX(Historical!$C$7:$C$1279,MATCH(B489,Historical!$B$7:$B$1301,0))/INDEX(Historical!$H$7:$H$1270,MATCH(B489,Historical!$B$7:$B$1301,0)))^(1/5)-1)*100)</f>
        <v>10.585712778116175</v>
      </c>
      <c r="V489" s="714">
        <f>IF(INDEX(Historical!$O$7:$O$1270,MATCH(B489,Historical!$B$7:$B$1301,0))=0,"n/a",((INDEX(Historical!$C$7:$C$1279,MATCH(B489,Historical!$B$7:$B$1301,0))/INDEX(Historical!$O$7:$O$1270,MATCH(B489,Historical!$B$7:$B$1301,0)))^(1/10)-1)*100)</f>
        <v>14.197437928385682</v>
      </c>
      <c r="W489" s="715">
        <f>IF(OR(U489&lt;=0,U489="n/a",V489&lt;=0,V489="n/a"),"n/a",U489/V489)</f>
        <v>0.74560725896547886</v>
      </c>
      <c r="X489" s="716">
        <f>IF(OR(AJ489&lt;=0,AJ489="n/a",U489&lt;=0,U489="n/a"),"n/a",U489/AJ489)</f>
        <v>0.65749768808174991</v>
      </c>
      <c r="Y489" s="685" t="s">
        <v>4397</v>
      </c>
      <c r="Z489" s="663">
        <f>IF(OR(AC489&lt;0.01,AC489="n/a"),"n/a",M489/AC489*100)</f>
        <v>57.142857142857139</v>
      </c>
      <c r="AA489" s="900">
        <f>IF(OR(AC489&lt;0.01,AC489="n/a"),"n/a",I489/AC489)</f>
        <v>14.961038961038961</v>
      </c>
      <c r="AB489" s="901">
        <v>12</v>
      </c>
      <c r="AC489" s="879">
        <v>0.77</v>
      </c>
      <c r="AD489" s="879">
        <v>1.85</v>
      </c>
      <c r="AE489" s="879">
        <v>3.34</v>
      </c>
      <c r="AF489" s="879">
        <v>0.75</v>
      </c>
      <c r="AG489" s="879">
        <v>5.2</v>
      </c>
      <c r="AH489" s="879">
        <v>0.3</v>
      </c>
      <c r="AI489" s="879">
        <v>32.629999999999995</v>
      </c>
      <c r="AJ489" s="879">
        <v>16.100000000000001</v>
      </c>
      <c r="AK489" s="879">
        <v>8</v>
      </c>
      <c r="AL489" s="892">
        <v>563.08000000000004</v>
      </c>
      <c r="AM489" s="886">
        <v>3.2</v>
      </c>
      <c r="AN489" s="879">
        <v>0.91</v>
      </c>
      <c r="AO489" s="753">
        <f>IF(U489="n/a","n/a",IF(AA489&lt;0,"n/a",IF(AA489="n/a","n/a",J489+U489-AA489)))</f>
        <v>-0.55588173847834099</v>
      </c>
      <c r="AP489" s="754">
        <f>IF(U489="n/a","n/a",J489+U489)</f>
        <v>14.40515722256062</v>
      </c>
      <c r="AQ489" s="902">
        <f>IF(OR(AC489&lt;0.01,AF489="n/a"),"n/a",(I489/SQRT(22.5*AC489*(I489/AF489))-1)*100)</f>
        <v>-29.381213639620039</v>
      </c>
      <c r="AR489" s="663">
        <f>INDEX(Historical!$C$7:$C$1279,MATCH(B489,Historical!$B$7:$B$1301,0))*IF(AH489="n/a",1.03,IF(AH489&lt;0,1.01,IF(AH489&gt;10,1.1,(1+AH489/100))))</f>
        <v>0.43128999999999995</v>
      </c>
      <c r="AS489" s="900">
        <f>IF($AI489="n/a",1.03*AR489,IF($AI489&lt;0,1.01*AR489,IF($AI489&gt;10,1.1*AR489,(1+$AI489/100)*AR489)))</f>
        <v>0.47441899999999998</v>
      </c>
      <c r="AT489" s="900">
        <f>IF($AK489="n/a",1.03*AS489,IF($AK489&lt;0,1.01*AS489,IF($AK489&gt;10,1.1*AS489,(1+$AK489/100)*AS489)))</f>
        <v>0.51237252</v>
      </c>
      <c r="AU489" s="900">
        <f>IF($AK489="n/a",1.03*AT489,IF($AK489&lt;0,1.01*AT489,IF($AK489&gt;10,1.1*AT489,(1+$AK489/100)*AT489)))</f>
        <v>0.55336232159999998</v>
      </c>
      <c r="AV489" s="900">
        <f>IF($AK489="n/a",1.03*AU489,IF($AK489&lt;0,1.01*AU489,IF($AK489&gt;10,1.1*AU489,(1+$AK489/100)*AU489)))</f>
        <v>0.59763130732800007</v>
      </c>
      <c r="AW489" s="663">
        <f>SUM(AR489:AV489)</f>
        <v>2.5690751489279999</v>
      </c>
      <c r="AX489" s="761">
        <f>AW489/I489*100</f>
        <v>22.300999556666667</v>
      </c>
      <c r="AY489" s="948">
        <v>0.73</v>
      </c>
      <c r="AZ489" s="886">
        <v>22.81</v>
      </c>
      <c r="BA489" s="886">
        <v>-34.36</v>
      </c>
      <c r="BB489" s="886">
        <v>5.41</v>
      </c>
      <c r="BC489" s="886">
        <v>-19.25</v>
      </c>
      <c r="BE489" s="635">
        <v>2014</v>
      </c>
      <c r="BF489" s="912">
        <f>IF(BE489&gt;2008,0,IF(BE489&gt;2001,1,IF(BE489&gt;1990,2,IF(BE489&gt;1980,3,IF(BE489&gt;1973,4,IF(BE489&gt;1970,5,IF(BE489&gt;1960,6,IF(BE489&gt;1958,7,IF(BE489&gt;1953,8,9)))))))))</f>
        <v>0</v>
      </c>
      <c r="BG489" s="896">
        <v>0.70000000000000007</v>
      </c>
    </row>
    <row r="490" spans="1:59" ht="11.25" customHeight="1" x14ac:dyDescent="0.2">
      <c r="A490" s="877" t="s">
        <v>297</v>
      </c>
      <c r="B490" s="889" t="s">
        <v>298</v>
      </c>
      <c r="C490" s="946" t="s">
        <v>131</v>
      </c>
      <c r="D490" s="946" t="s">
        <v>4346</v>
      </c>
      <c r="E490" s="746">
        <v>50</v>
      </c>
      <c r="F490" s="1185">
        <v>30</v>
      </c>
      <c r="G490" s="1141" t="s">
        <v>37</v>
      </c>
      <c r="H490" s="1141" t="s">
        <v>37</v>
      </c>
      <c r="I490" s="879">
        <v>41.93</v>
      </c>
      <c r="J490" s="663">
        <f>(M490/I490)*100</f>
        <v>4.2451705222990705</v>
      </c>
      <c r="K490" s="891">
        <v>0.44500000000000001</v>
      </c>
      <c r="L490" s="901">
        <v>4</v>
      </c>
      <c r="M490" s="654">
        <f>K490*L490</f>
        <v>1.78</v>
      </c>
      <c r="N490" s="884" t="s">
        <v>181</v>
      </c>
      <c r="O490" s="747">
        <v>0.435</v>
      </c>
      <c r="P490" s="875">
        <v>44011</v>
      </c>
      <c r="Q490" s="875">
        <v>44027</v>
      </c>
      <c r="R490" s="654">
        <f>(K490-O490)/O490*100</f>
        <v>2.2988505747126458</v>
      </c>
      <c r="S490" s="714">
        <f>IF(INDEX(Historical!$D$7:$D$1277,MATCH(B490,Historical!$B$7:$B$1301,0))=0,"n/a",(INDEX(Historical!$C$7:$C$1279,MATCH(B490,Historical!$B$7:$B$1301,0))/INDEX(Historical!$D$7:$D$1277,MATCH(B490,Historical!$B$7:$B$1301,0))-1)*100)</f>
        <v>2.3809523809523725</v>
      </c>
      <c r="T490" s="714">
        <f>IF(INDEX(Historical!$F$7:$F$1270,MATCH(B490,Historical!$B$7:$B$1301,0))=0,"n/a",((INDEX(Historical!$C$7:$C$1279,MATCH(B490,Historical!$B$7:$B$1301,0))/INDEX(Historical!$F$7:$F$1270,MATCH(B490,Historical!$B$7:$B$1301,0)))^(1/3)-1)*100)</f>
        <v>2.4399807259133155</v>
      </c>
      <c r="U490" s="714">
        <f>IF(INDEX(Historical!$H$7:$H$1270,MATCH(B490,Historical!$B$7:$B$1301,0))=0,"n/a",((INDEX(Historical!$C$7:$C$1279,MATCH(B490,Historical!$B$7:$B$1301,0))/INDEX(Historical!$H$7:$H$1270,MATCH(B490,Historical!$B$7:$B$1301,0)))^(1/5)-1)*100)</f>
        <v>2.5030933534903488</v>
      </c>
      <c r="V490" s="714">
        <f>IF(INDEX(Historical!$O$7:$O$1270,MATCH(B490,Historical!$B$7:$B$1301,0))=0,"n/a",((INDEX(Historical!$C$7:$C$1279,MATCH(B490,Historical!$B$7:$B$1301,0))/INDEX(Historical!$O$7:$O$1270,MATCH(B490,Historical!$B$7:$B$1301,0)))^(1/10)-1)*100)</f>
        <v>2.6822677547211127</v>
      </c>
      <c r="W490" s="715">
        <f>IF(OR(U490&lt;=0,U490="n/a",V490&lt;=0,V490="n/a"),"n/a",U490/V490)</f>
        <v>0.93320040442815766</v>
      </c>
      <c r="X490" s="716" t="str">
        <f>IF(OR(AJ490&lt;=0,AJ490="n/a",U490&lt;=0,U490="n/a"),"n/a",U490/AJ490)</f>
        <v>n/a</v>
      </c>
      <c r="Y490" s="889"/>
      <c r="Z490" s="663">
        <f>IF(OR(AC490&lt;0.01,AC490="n/a"),"n/a",M490/AC490*100)</f>
        <v>169.52380952380952</v>
      </c>
      <c r="AA490" s="900">
        <f>IF(OR(AC490&lt;0.01,AC490="n/a"),"n/a",I490/AC490)</f>
        <v>39.93333333333333</v>
      </c>
      <c r="AB490" s="901">
        <v>9</v>
      </c>
      <c r="AC490" s="879">
        <v>1.05</v>
      </c>
      <c r="AD490" s="879">
        <v>4.54</v>
      </c>
      <c r="AE490" s="879">
        <v>2.33</v>
      </c>
      <c r="AF490" s="879">
        <v>1.69</v>
      </c>
      <c r="AG490" s="879">
        <v>4.3</v>
      </c>
      <c r="AH490" s="879">
        <v>5.2</v>
      </c>
      <c r="AI490" s="879">
        <v>12.55</v>
      </c>
      <c r="AJ490" s="879">
        <v>-0.1</v>
      </c>
      <c r="AK490" s="879">
        <v>8.5</v>
      </c>
      <c r="AL490" s="892">
        <v>3700</v>
      </c>
      <c r="AM490" s="886">
        <v>1</v>
      </c>
      <c r="AN490" s="879">
        <v>1.1399999999999999</v>
      </c>
      <c r="AO490" s="753">
        <f>IF(U490="n/a","n/a",IF(AA490&lt;0,"n/a",IF(AA490="n/a","n/a",J490+U490-AA490)))</f>
        <v>-33.185069457543911</v>
      </c>
      <c r="AP490" s="754">
        <f>IF(U490="n/a","n/a",J490+U490)</f>
        <v>6.7482638757894193</v>
      </c>
      <c r="AQ490" s="902">
        <f>IF(OR(AC490&lt;0.01,AF490="n/a"),"n/a",(I490/SQRT(22.5*AC490*(I490/AF490))-1)*100)</f>
        <v>73.188828653497097</v>
      </c>
      <c r="AR490" s="663">
        <f>INDEX(Historical!$C$7:$C$1279,MATCH(B490,Historical!$B$7:$B$1301,0))*IF(AH490="n/a",1.03,IF(AH490&lt;0,1.01,IF(AH490&gt;10,1.1,(1+AH490/100))))</f>
        <v>1.8094400000000002</v>
      </c>
      <c r="AS490" s="900">
        <f>IF($AI490="n/a",1.03*AR490,IF($AI490&lt;0,1.01*AR490,IF($AI490&gt;10,1.1*AR490,(1+$AI490/100)*AR490)))</f>
        <v>1.9903840000000004</v>
      </c>
      <c r="AT490" s="900">
        <f>IF($AK490="n/a",1.03*AS490,IF($AK490&lt;0,1.01*AS490,IF($AK490&gt;10,1.1*AS490,(1+$AK490/100)*AS490)))</f>
        <v>2.1595666400000004</v>
      </c>
      <c r="AU490" s="900">
        <f>IF($AK490="n/a",1.03*AT490,IF($AK490&lt;0,1.01*AT490,IF($AK490&gt;10,1.1*AT490,(1+$AK490/100)*AT490)))</f>
        <v>2.3431298044000002</v>
      </c>
      <c r="AV490" s="900">
        <f>IF($AK490="n/a",1.03*AU490,IF($AK490&lt;0,1.01*AU490,IF($AK490&gt;10,1.1*AU490,(1+$AK490/100)*AU490)))</f>
        <v>2.5422958377740001</v>
      </c>
      <c r="AW490" s="663">
        <f>SUM(AR490:AV490)</f>
        <v>10.844816282174001</v>
      </c>
      <c r="AX490" s="761">
        <f>AW490/I490*100</f>
        <v>25.864097977996664</v>
      </c>
      <c r="AY490" s="948">
        <v>0.65</v>
      </c>
      <c r="AZ490" s="886">
        <v>32.769999999999996</v>
      </c>
      <c r="BA490" s="886">
        <v>-23.22</v>
      </c>
      <c r="BB490" s="886">
        <v>1.1199999999999999</v>
      </c>
      <c r="BC490" s="886">
        <v>-2.09</v>
      </c>
      <c r="BE490" s="635">
        <v>1971</v>
      </c>
      <c r="BF490" s="912">
        <f>IF(BE490&gt;2008,0,IF(BE490&gt;2001,1,IF(BE490&gt;1990,2,IF(BE490&gt;1980,3,IF(BE490&gt;1973,4,IF(BE490&gt;1970,5,IF(BE490&gt;1960,6,IF(BE490&gt;1958,7,IF(BE490&gt;1953,8,9)))))))))</f>
        <v>5</v>
      </c>
      <c r="BG490" s="896">
        <v>1.4000000000000001</v>
      </c>
    </row>
    <row r="491" spans="1:59" ht="11.25" customHeight="1" x14ac:dyDescent="0.2">
      <c r="A491" s="885" t="s">
        <v>693</v>
      </c>
      <c r="B491" s="889" t="s">
        <v>694</v>
      </c>
      <c r="C491" s="946" t="s">
        <v>153</v>
      </c>
      <c r="D491" s="946" t="s">
        <v>4327</v>
      </c>
      <c r="E491" s="746">
        <v>16</v>
      </c>
      <c r="F491" s="1185">
        <v>227</v>
      </c>
      <c r="G491" s="1185" t="s">
        <v>106</v>
      </c>
      <c r="H491" s="1185" t="s">
        <v>106</v>
      </c>
      <c r="I491" s="888">
        <v>63.44</v>
      </c>
      <c r="J491" s="663">
        <f>(M491/I491)*100</f>
        <v>3.278688524590164</v>
      </c>
      <c r="K491" s="891">
        <v>0.52</v>
      </c>
      <c r="L491" s="901">
        <v>4</v>
      </c>
      <c r="M491" s="654">
        <f>K491*L491</f>
        <v>2.08</v>
      </c>
      <c r="N491" s="884" t="s">
        <v>119</v>
      </c>
      <c r="O491" s="747">
        <v>0.5</v>
      </c>
      <c r="P491" s="1200">
        <v>43643</v>
      </c>
      <c r="Q491" s="1200">
        <v>43707</v>
      </c>
      <c r="R491" s="654">
        <f>(K491-O491)/O491*100</f>
        <v>4.0000000000000036</v>
      </c>
      <c r="S491" s="714">
        <f>IF(INDEX(Historical!$D$7:$D$1277,MATCH(B491,Historical!$B$7:$B$1301,0))=0,"n/a",(INDEX(Historical!$C$7:$C$1279,MATCH(B491,Historical!$B$7:$B$1301,0))/INDEX(Historical!$D$7:$D$1277,MATCH(B491,Historical!$B$7:$B$1301,0))-1)*100)</f>
        <v>4.081632653061229</v>
      </c>
      <c r="T491" s="714">
        <f>IF(INDEX(Historical!$F$7:$F$1270,MATCH(B491,Historical!$B$7:$B$1301,0))=0,"n/a",((INDEX(Historical!$C$7:$C$1279,MATCH(B491,Historical!$B$7:$B$1301,0))/INDEX(Historical!$F$7:$F$1270,MATCH(B491,Historical!$B$7:$B$1301,0)))^(1/3)-1)*100)</f>
        <v>6.2658569182611146</v>
      </c>
      <c r="U491" s="714">
        <f>IF(INDEX(Historical!$H$7:$H$1270,MATCH(B491,Historical!$B$7:$B$1301,0))=0,"n/a",((INDEX(Historical!$C$7:$C$1279,MATCH(B491,Historical!$B$7:$B$1301,0))/INDEX(Historical!$H$7:$H$1270,MATCH(B491,Historical!$B$7:$B$1301,0)))^(1/5)-1)*100)</f>
        <v>9.0966078501449665</v>
      </c>
      <c r="V491" s="714">
        <f>IF(INDEX(Historical!$O$7:$O$1270,MATCH(B491,Historical!$B$7:$B$1301,0))=0,"n/a",((INDEX(Historical!$C$7:$C$1279,MATCH(B491,Historical!$B$7:$B$1301,0))/INDEX(Historical!$O$7:$O$1270,MATCH(B491,Historical!$B$7:$B$1301,0)))^(1/10)-1)*100)</f>
        <v>7.3897958414493869</v>
      </c>
      <c r="W491" s="715">
        <f>IF(OR(U491&lt;=0,U491="n/a",V491&lt;=0,V491="n/a"),"n/a",U491/V491)</f>
        <v>1.2309687635918256</v>
      </c>
      <c r="X491" s="716">
        <f>IF(OR(AJ491&lt;=0,AJ491="n/a",U491&lt;=0,U491="n/a"),"n/a",U491/AJ491)</f>
        <v>1.2634177569645788</v>
      </c>
      <c r="Y491" s="676"/>
      <c r="Z491" s="663">
        <f>IF(OR(AC491&lt;0.01,AC491="n/a"),"n/a",M491/AC491*100)</f>
        <v>160</v>
      </c>
      <c r="AA491" s="900">
        <f>IF(OR(AC491&lt;0.01,AC491="n/a"),"n/a",I491/AC491)</f>
        <v>48.8</v>
      </c>
      <c r="AB491" s="901">
        <v>12</v>
      </c>
      <c r="AC491" s="879">
        <v>1.3</v>
      </c>
      <c r="AD491" s="879" t="s">
        <v>136</v>
      </c>
      <c r="AE491" s="879">
        <v>0.98</v>
      </c>
      <c r="AF491" s="879">
        <v>1.31</v>
      </c>
      <c r="AG491" s="879">
        <v>2.6</v>
      </c>
      <c r="AH491" s="879">
        <v>12</v>
      </c>
      <c r="AI491" s="879" t="s">
        <v>136</v>
      </c>
      <c r="AJ491" s="879">
        <v>7.1999999999999993</v>
      </c>
      <c r="AK491" s="879" t="s">
        <v>136</v>
      </c>
      <c r="AL491" s="892">
        <v>987.14</v>
      </c>
      <c r="AM491" s="886">
        <v>8.2000000000000011</v>
      </c>
      <c r="AN491" s="879">
        <v>0.09</v>
      </c>
      <c r="AO491" s="753">
        <f>IF(U491="n/a","n/a",IF(AA491&lt;0,"n/a",IF(AA491="n/a","n/a",J491+U491-AA491)))</f>
        <v>-36.424703625264868</v>
      </c>
      <c r="AP491" s="754">
        <f>IF(U491="n/a","n/a",J491+U491)</f>
        <v>12.375296374735131</v>
      </c>
      <c r="AQ491" s="902">
        <f>IF(OR(AC491&lt;0.01,AF491="n/a"),"n/a",(I491/SQRT(22.5*AC491*(I491/AF491))-1)*100)</f>
        <v>68.559913515771726</v>
      </c>
      <c r="AR491" s="663">
        <f>INDEX(Historical!$C$7:$C$1279,MATCH(B491,Historical!$B$7:$B$1301,0))*IF(AH491="n/a",1.03,IF(AH491&lt;0,1.01,IF(AH491&gt;10,1.1,(1+AH491/100))))</f>
        <v>2.2440000000000002</v>
      </c>
      <c r="AS491" s="900">
        <f>IF($AI491="n/a",1.03*AR491,IF($AI491&lt;0,1.01*AR491,IF($AI491&gt;10,1.1*AR491,(1+$AI491/100)*AR491)))</f>
        <v>2.3113200000000003</v>
      </c>
      <c r="AT491" s="900">
        <f>IF($AK491="n/a",1.03*AS491,IF($AK491&lt;0,1.01*AS491,IF($AK491&gt;10,1.1*AS491,(1+$AK491/100)*AS491)))</f>
        <v>2.3806596000000004</v>
      </c>
      <c r="AU491" s="900">
        <f>IF($AK491="n/a",1.03*AT491,IF($AK491&lt;0,1.01*AT491,IF($AK491&gt;10,1.1*AT491,(1+$AK491/100)*AT491)))</f>
        <v>2.4520793880000005</v>
      </c>
      <c r="AV491" s="900">
        <f>IF($AK491="n/a",1.03*AU491,IF($AK491&lt;0,1.01*AU491,IF($AK491&gt;10,1.1*AU491,(1+$AK491/100)*AU491)))</f>
        <v>2.5256417696400004</v>
      </c>
      <c r="AW491" s="663">
        <f>SUM(AR491:AV491)</f>
        <v>11.913700757640001</v>
      </c>
      <c r="AX491" s="761">
        <f>AW491/I491*100</f>
        <v>18.77947786513241</v>
      </c>
      <c r="AY491" s="948">
        <v>0.3</v>
      </c>
      <c r="AZ491" s="886">
        <v>13.530000000000001</v>
      </c>
      <c r="BA491" s="886">
        <v>-29.15</v>
      </c>
      <c r="BB491" s="886">
        <v>-2.98</v>
      </c>
      <c r="BC491" s="886">
        <v>-17.669999999999998</v>
      </c>
      <c r="BE491" s="635">
        <v>2004</v>
      </c>
      <c r="BF491" s="912">
        <f>IF(BE491&gt;2008,0,IF(BE491&gt;2001,1,IF(BE491&gt;1990,2,IF(BE491&gt;1980,3,IF(BE491&gt;1973,4,IF(BE491&gt;1970,5,IF(BE491&gt;1960,6,IF(BE491&gt;1958,7,IF(BE491&gt;1953,8,9)))))))))</f>
        <v>1</v>
      </c>
      <c r="BG491" s="896">
        <v>1.6</v>
      </c>
    </row>
    <row r="492" spans="1:59" ht="11.25" customHeight="1" x14ac:dyDescent="0.2">
      <c r="A492" s="877" t="s">
        <v>690</v>
      </c>
      <c r="B492" s="889" t="s">
        <v>691</v>
      </c>
      <c r="C492" s="946" t="s">
        <v>4325</v>
      </c>
      <c r="D492" s="946" t="s">
        <v>4326</v>
      </c>
      <c r="E492" s="746">
        <v>18</v>
      </c>
      <c r="F492" s="1185">
        <v>189</v>
      </c>
      <c r="G492" s="1185" t="s">
        <v>115</v>
      </c>
      <c r="H492" s="1185" t="s">
        <v>115</v>
      </c>
      <c r="I492" s="888">
        <v>60.72</v>
      </c>
      <c r="J492" s="663">
        <f>(M492/I492)*100</f>
        <v>7.2628458498023711</v>
      </c>
      <c r="K492" s="891">
        <v>1.1025</v>
      </c>
      <c r="L492" s="901">
        <v>4</v>
      </c>
      <c r="M492" s="654">
        <f>K492*L492</f>
        <v>4.41</v>
      </c>
      <c r="N492" s="884" t="s">
        <v>692</v>
      </c>
      <c r="O492" s="747">
        <v>1.05</v>
      </c>
      <c r="P492" s="875">
        <v>43920</v>
      </c>
      <c r="Q492" s="875">
        <v>43959</v>
      </c>
      <c r="R492" s="654">
        <f>(K492-O492)/O492*100</f>
        <v>4.9999999999999991</v>
      </c>
      <c r="S492" s="714">
        <f>IF(INDEX(Historical!$D$7:$D$1277,MATCH(B492,Historical!$B$7:$B$1301,0))=0,"n/a",(INDEX(Historical!$C$7:$C$1279,MATCH(B492,Historical!$B$7:$B$1301,0))/INDEX(Historical!$D$7:$D$1277,MATCH(B492,Historical!$B$7:$B$1301,0))-1)*100)</f>
        <v>5.0632911392405111</v>
      </c>
      <c r="T492" s="714">
        <f>IF(INDEX(Historical!$F$7:$F$1270,MATCH(B492,Historical!$B$7:$B$1301,0))=0,"n/a",((INDEX(Historical!$C$7:$C$1279,MATCH(B492,Historical!$B$7:$B$1301,0))/INDEX(Historical!$F$7:$F$1270,MATCH(B492,Historical!$B$7:$B$1301,0)))^(1/3)-1)*100)</f>
        <v>5.343218065147215</v>
      </c>
      <c r="U492" s="714">
        <f>IF(INDEX(Historical!$H$7:$H$1270,MATCH(B492,Historical!$B$7:$B$1301,0))=0,"n/a",((INDEX(Historical!$C$7:$C$1279,MATCH(B492,Historical!$B$7:$B$1301,0))/INDEX(Historical!$H$7:$H$1270,MATCH(B492,Historical!$B$7:$B$1301,0)))^(1/5)-1)*100)</f>
        <v>6.3878812723292544</v>
      </c>
      <c r="V492" s="714">
        <f>IF(INDEX(Historical!$O$7:$O$1270,MATCH(B492,Historical!$B$7:$B$1301,0))=0,"n/a",((INDEX(Historical!$C$7:$C$1279,MATCH(B492,Historical!$B$7:$B$1301,0))/INDEX(Historical!$O$7:$O$1270,MATCH(B492,Historical!$B$7:$B$1301,0)))^(1/10)-1)*100)</f>
        <v>6.5522295641014416</v>
      </c>
      <c r="W492" s="715">
        <f>IF(OR(U492&lt;=0,U492="n/a",V492&lt;=0,V492="n/a"),"n/a",U492/V492)</f>
        <v>0.97491719571722213</v>
      </c>
      <c r="X492" s="716">
        <f>IF(OR(AJ492&lt;=0,AJ492="n/a",U492&lt;=0,U492="n/a"),"n/a",U492/AJ492)</f>
        <v>1.681021387455067</v>
      </c>
      <c r="Y492" s="890"/>
      <c r="Z492" s="663">
        <f>IF(OR(AC492&lt;0.01,AC492="n/a"),"n/a",M492/AC492*100)</f>
        <v>104.75059382422802</v>
      </c>
      <c r="AA492" s="900">
        <f>IF(OR(AC492&lt;0.01,AC492="n/a"),"n/a",I492/AC492)</f>
        <v>14.422802850356295</v>
      </c>
      <c r="AB492" s="901">
        <v>12</v>
      </c>
      <c r="AC492" s="879">
        <v>4.21</v>
      </c>
      <c r="AD492" s="879">
        <v>1.43</v>
      </c>
      <c r="AE492" s="879">
        <v>8.3699999999999992</v>
      </c>
      <c r="AF492" s="879">
        <v>1.8</v>
      </c>
      <c r="AG492" s="879">
        <v>12.7</v>
      </c>
      <c r="AH492" s="879">
        <v>0.1</v>
      </c>
      <c r="AI492" s="879">
        <v>-12.44</v>
      </c>
      <c r="AJ492" s="879">
        <v>3.8</v>
      </c>
      <c r="AK492" s="879">
        <v>10</v>
      </c>
      <c r="AL492" s="892">
        <v>2720</v>
      </c>
      <c r="AM492" s="886">
        <v>0.6</v>
      </c>
      <c r="AN492" s="879">
        <v>1.04</v>
      </c>
      <c r="AO492" s="753">
        <f>IF(U492="n/a","n/a",IF(AA492&lt;0,"n/a",IF(AA492="n/a","n/a",J492+U492-AA492)))</f>
        <v>-0.77207572822466908</v>
      </c>
      <c r="AP492" s="754">
        <f>IF(U492="n/a","n/a",J492+U492)</f>
        <v>13.650727122131626</v>
      </c>
      <c r="AQ492" s="902">
        <f>IF(OR(AC492&lt;0.01,AF492="n/a"),"n/a",(I492/SQRT(22.5*AC492*(I492/AF492))-1)*100)</f>
        <v>7.416210509797061</v>
      </c>
      <c r="AR492" s="663">
        <f>INDEX(Historical!$C$7:$C$1279,MATCH(B492,Historical!$B$7:$B$1301,0))*IF(AH492="n/a",1.03,IF(AH492&lt;0,1.01,IF(AH492&gt;10,1.1,(1+AH492/100))))</f>
        <v>4.1541499999999996</v>
      </c>
      <c r="AS492" s="900">
        <f>IF($AI492="n/a",1.03*AR492,IF($AI492&lt;0,1.01*AR492,IF($AI492&gt;10,1.1*AR492,(1+$AI492/100)*AR492)))</f>
        <v>4.1956914999999997</v>
      </c>
      <c r="AT492" s="900">
        <f>IF($AK492="n/a",1.03*AS492,IF($AK492&lt;0,1.01*AS492,IF($AK492&gt;10,1.1*AS492,(1+$AK492/100)*AS492)))</f>
        <v>4.6152606499999997</v>
      </c>
      <c r="AU492" s="900">
        <f>IF($AK492="n/a",1.03*AT492,IF($AK492&lt;0,1.01*AT492,IF($AK492&gt;10,1.1*AT492,(1+$AK492/100)*AT492)))</f>
        <v>5.0767867149999999</v>
      </c>
      <c r="AV492" s="900">
        <f>IF($AK492="n/a",1.03*AU492,IF($AK492&lt;0,1.01*AU492,IF($AK492&gt;10,1.1*AU492,(1+$AK492/100)*AU492)))</f>
        <v>5.5844653865000007</v>
      </c>
      <c r="AW492" s="663">
        <f>SUM(AR492:AV492)</f>
        <v>23.6263542515</v>
      </c>
      <c r="AX492" s="761">
        <f>AW492/I492*100</f>
        <v>38.91033308876812</v>
      </c>
      <c r="AY492" s="948">
        <v>0.86</v>
      </c>
      <c r="AZ492" s="886">
        <v>93.56</v>
      </c>
      <c r="BA492" s="886">
        <v>-33.36</v>
      </c>
      <c r="BB492" s="886">
        <v>8.17</v>
      </c>
      <c r="BC492" s="886">
        <v>-15.329999999999998</v>
      </c>
      <c r="BE492" s="635">
        <v>2003</v>
      </c>
      <c r="BF492" s="912">
        <f>IF(BE492&gt;2008,0,IF(BE492&gt;2001,1,IF(BE492&gt;1990,2,IF(BE492&gt;1980,3,IF(BE492&gt;1973,4,IF(BE492&gt;1970,5,IF(BE492&gt;1960,6,IF(BE492&gt;1958,7,IF(BE492&gt;1953,8,9)))))))))</f>
        <v>1</v>
      </c>
      <c r="BG492" s="896">
        <v>6.1</v>
      </c>
    </row>
    <row r="493" spans="1:59" ht="11.25" customHeight="1" x14ac:dyDescent="0.2">
      <c r="A493" s="885" t="s">
        <v>1500</v>
      </c>
      <c r="B493" s="889" t="s">
        <v>1501</v>
      </c>
      <c r="C493" s="946" t="s">
        <v>131</v>
      </c>
      <c r="D493" s="946" t="s">
        <v>4334</v>
      </c>
      <c r="E493" s="746">
        <v>9</v>
      </c>
      <c r="F493" s="1185">
        <v>479</v>
      </c>
      <c r="G493" s="1197" t="s">
        <v>37</v>
      </c>
      <c r="H493" s="1197" t="s">
        <v>37</v>
      </c>
      <c r="I493" s="888">
        <v>22.74</v>
      </c>
      <c r="J493" s="663">
        <f>(M493/I493)*100</f>
        <v>3.6939313984168867</v>
      </c>
      <c r="K493" s="891">
        <v>0.21</v>
      </c>
      <c r="L493" s="901">
        <v>4</v>
      </c>
      <c r="M493" s="654">
        <f>K493*L493</f>
        <v>0.84</v>
      </c>
      <c r="N493" s="884" t="s">
        <v>1240</v>
      </c>
      <c r="O493" s="747">
        <v>0.2</v>
      </c>
      <c r="P493" s="875">
        <v>43871</v>
      </c>
      <c r="Q493" s="875">
        <v>43881</v>
      </c>
      <c r="R493" s="654">
        <f>(K493-O493)/O493*100</f>
        <v>4.9999999999999902</v>
      </c>
      <c r="S493" s="714">
        <f>IF(INDEX(Historical!$D$7:$D$1277,MATCH(B493,Historical!$B$7:$B$1301,0))=0,"n/a",(INDEX(Historical!$C$7:$C$1279,MATCH(B493,Historical!$B$7:$B$1301,0))/INDEX(Historical!$D$7:$D$1277,MATCH(B493,Historical!$B$7:$B$1301,0))-1)*100)</f>
        <v>2.5641025641025772</v>
      </c>
      <c r="T493" s="714">
        <f>IF(INDEX(Historical!$F$7:$F$1270,MATCH(B493,Historical!$B$7:$B$1301,0))=0,"n/a",((INDEX(Historical!$C$7:$C$1279,MATCH(B493,Historical!$B$7:$B$1301,0))/INDEX(Historical!$F$7:$F$1270,MATCH(B493,Historical!$B$7:$B$1301,0)))^(1/3)-1)*100)</f>
        <v>7.7217345015941907</v>
      </c>
      <c r="U493" s="714">
        <f>IF(INDEX(Historical!$H$7:$H$1270,MATCH(B493,Historical!$B$7:$B$1301,0))=0,"n/a",((INDEX(Historical!$C$7:$C$1279,MATCH(B493,Historical!$B$7:$B$1301,0))/INDEX(Historical!$H$7:$H$1270,MATCH(B493,Historical!$B$7:$B$1301,0)))^(1/5)-1)*100)</f>
        <v>14.825088604127679</v>
      </c>
      <c r="V493" s="714">
        <f>IF(INDEX(Historical!$O$7:$O$1270,MATCH(B493,Historical!$B$7:$B$1301,0))=0,"n/a",((INDEX(Historical!$C$7:$C$1279,MATCH(B493,Historical!$B$7:$B$1301,0))/INDEX(Historical!$O$7:$O$1270,MATCH(B493,Historical!$B$7:$B$1301,0)))^(1/10)-1)*100)</f>
        <v>8.2681139453081762</v>
      </c>
      <c r="W493" s="715">
        <f>IF(OR(U493&lt;=0,U493="n/a",V493&lt;=0,V493="n/a"),"n/a",U493/V493)</f>
        <v>1.7930435770712041</v>
      </c>
      <c r="X493" s="716">
        <f>IF(OR(AJ493&lt;=0,AJ493="n/a",U493&lt;=0,U493="n/a"),"n/a",U493/AJ493)</f>
        <v>9.8833924027517863</v>
      </c>
      <c r="Y493" s="666"/>
      <c r="Z493" s="663">
        <f>IF(OR(AC493&lt;0.01,AC493="n/a"),"n/a",M493/AC493*100)</f>
        <v>171.42857142857142</v>
      </c>
      <c r="AA493" s="900">
        <f>IF(OR(AC493&lt;0.01,AC493="n/a"),"n/a",I493/AC493)</f>
        <v>46.408163265306122</v>
      </c>
      <c r="AB493" s="901">
        <v>12</v>
      </c>
      <c r="AC493" s="879">
        <v>0.49</v>
      </c>
      <c r="AD493" s="879">
        <v>9.4700000000000006</v>
      </c>
      <c r="AE493" s="879">
        <v>1.76</v>
      </c>
      <c r="AF493" s="879">
        <v>1.79</v>
      </c>
      <c r="AG493" s="879">
        <v>3.6999999999999997</v>
      </c>
      <c r="AH493" s="879">
        <v>574.09999999999991</v>
      </c>
      <c r="AI493" s="879">
        <v>4.95</v>
      </c>
      <c r="AJ493" s="879">
        <v>1.5</v>
      </c>
      <c r="AK493" s="879">
        <v>4.8899999999999997</v>
      </c>
      <c r="AL493" s="892">
        <v>8680</v>
      </c>
      <c r="AM493" s="886">
        <v>0.5</v>
      </c>
      <c r="AN493" s="879">
        <v>2.0299999999999998</v>
      </c>
      <c r="AO493" s="753">
        <f>IF(U493="n/a","n/a",IF(AA493&lt;0,"n/a",IF(AA493="n/a","n/a",J493+U493-AA493)))</f>
        <v>-27.889143262761557</v>
      </c>
      <c r="AP493" s="754">
        <f>IF(U493="n/a","n/a",J493+U493)</f>
        <v>18.519020002544565</v>
      </c>
      <c r="AQ493" s="902">
        <f>IF(OR(AC493&lt;0.01,AF493="n/a"),"n/a",(I493/SQRT(22.5*AC493*(I493/AF493))-1)*100)</f>
        <v>92.146486069466121</v>
      </c>
      <c r="AR493" s="663">
        <f>INDEX(Historical!$C$7:$C$1279,MATCH(B493,Historical!$B$7:$B$1301,0))*IF(AH493="n/a",1.03,IF(AH493&lt;0,1.01,IF(AH493&gt;10,1.1,(1+AH493/100))))</f>
        <v>0.88000000000000012</v>
      </c>
      <c r="AS493" s="900">
        <f>IF($AI493="n/a",1.03*AR493,IF($AI493&lt;0,1.01*AR493,IF($AI493&gt;10,1.1*AR493,(1+$AI493/100)*AR493)))</f>
        <v>0.92356000000000016</v>
      </c>
      <c r="AT493" s="900">
        <f>IF($AK493="n/a",1.03*AS493,IF($AK493&lt;0,1.01*AS493,IF($AK493&gt;10,1.1*AS493,(1+$AK493/100)*AS493)))</f>
        <v>0.96872208400000015</v>
      </c>
      <c r="AU493" s="900">
        <f>IF($AK493="n/a",1.03*AT493,IF($AK493&lt;0,1.01*AT493,IF($AK493&gt;10,1.1*AT493,(1+$AK493/100)*AT493)))</f>
        <v>1.0160925939076002</v>
      </c>
      <c r="AV493" s="900">
        <f>IF($AK493="n/a",1.03*AU493,IF($AK493&lt;0,1.01*AU493,IF($AK493&gt;10,1.1*AU493,(1+$AK493/100)*AU493)))</f>
        <v>1.0657795217496817</v>
      </c>
      <c r="AW493" s="663">
        <f>SUM(AR493:AV493)</f>
        <v>4.8541541996572821</v>
      </c>
      <c r="AX493" s="761">
        <f>AW493/I493*100</f>
        <v>21.346324536751464</v>
      </c>
      <c r="AY493" s="948">
        <v>0.27</v>
      </c>
      <c r="AZ493" s="886">
        <v>16.259999999999998</v>
      </c>
      <c r="BA493" s="886">
        <v>-25.86</v>
      </c>
      <c r="BB493" s="886">
        <v>-5.0299999999999994</v>
      </c>
      <c r="BC493" s="886">
        <v>-14.530000000000001</v>
      </c>
      <c r="BE493" s="635">
        <v>2012</v>
      </c>
      <c r="BF493" s="912">
        <f>IF(BE493&gt;2008,0,IF(BE493&gt;2001,1,IF(BE493&gt;1990,2,IF(BE493&gt;1980,3,IF(BE493&gt;1973,4,IF(BE493&gt;1970,5,IF(BE493&gt;1960,6,IF(BE493&gt;1958,7,IF(BE493&gt;1953,8,9)))))))))</f>
        <v>0</v>
      </c>
      <c r="BG493" s="896">
        <v>0.8</v>
      </c>
    </row>
    <row r="494" spans="1:59" ht="11.25" customHeight="1" x14ac:dyDescent="0.2">
      <c r="A494" s="877" t="s">
        <v>703</v>
      </c>
      <c r="B494" s="889" t="s">
        <v>704</v>
      </c>
      <c r="C494" s="946" t="s">
        <v>108</v>
      </c>
      <c r="D494" s="946" t="s">
        <v>4337</v>
      </c>
      <c r="E494" s="746">
        <v>25</v>
      </c>
      <c r="F494" s="1185">
        <v>131</v>
      </c>
      <c r="G494" s="1184" t="s">
        <v>106</v>
      </c>
      <c r="H494" s="1184" t="s">
        <v>106</v>
      </c>
      <c r="I494" s="879">
        <v>32</v>
      </c>
      <c r="J494" s="663">
        <f>(M494/I494)*100</f>
        <v>3.375</v>
      </c>
      <c r="K494" s="898">
        <v>0.27</v>
      </c>
      <c r="L494" s="901">
        <v>4</v>
      </c>
      <c r="M494" s="654">
        <f>K494*L494</f>
        <v>1.08</v>
      </c>
      <c r="N494" s="884" t="s">
        <v>705</v>
      </c>
      <c r="O494" s="748">
        <v>0.25</v>
      </c>
      <c r="P494" s="875">
        <v>43775</v>
      </c>
      <c r="Q494" s="875">
        <v>43790</v>
      </c>
      <c r="R494" s="654">
        <f>(K494-O494)/O494*100</f>
        <v>8.0000000000000071</v>
      </c>
      <c r="S494" s="714">
        <f>IF(INDEX(Historical!$D$7:$D$1277,MATCH(B494,Historical!$B$7:$B$1301,0))=0,"n/a",(INDEX(Historical!$C$7:$C$1279,MATCH(B494,Historical!$B$7:$B$1301,0))/INDEX(Historical!$D$7:$D$1277,MATCH(B494,Historical!$B$7:$B$1301,0))-1)*100)</f>
        <v>5.1546391752577359</v>
      </c>
      <c r="T494" s="714">
        <f>IF(INDEX(Historical!$F$7:$F$1270,MATCH(B494,Historical!$B$7:$B$1301,0))=0,"n/a",((INDEX(Historical!$C$7:$C$1279,MATCH(B494,Historical!$B$7:$B$1301,0))/INDEX(Historical!$F$7:$F$1270,MATCH(B494,Historical!$B$7:$B$1301,0)))^(1/3)-1)*100)</f>
        <v>6.2658569182611146</v>
      </c>
      <c r="U494" s="714">
        <f>IF(INDEX(Historical!$H$7:$H$1270,MATCH(B494,Historical!$B$7:$B$1301,0))=0,"n/a",((INDEX(Historical!$C$7:$C$1279,MATCH(B494,Historical!$B$7:$B$1301,0))/INDEX(Historical!$H$7:$H$1270,MATCH(B494,Historical!$B$7:$B$1301,0)))^(1/5)-1)*100)</f>
        <v>5.3770661463693692</v>
      </c>
      <c r="V494" s="714">
        <f>IF(INDEX(Historical!$O$7:$O$1270,MATCH(B494,Historical!$B$7:$B$1301,0))=0,"n/a",((INDEX(Historical!$C$7:$C$1279,MATCH(B494,Historical!$B$7:$B$1301,0))/INDEX(Historical!$O$7:$O$1270,MATCH(B494,Historical!$B$7:$B$1301,0)))^(1/10)-1)*100)</f>
        <v>4.3705213000589049</v>
      </c>
      <c r="W494" s="715">
        <f>IF(OR(U494&lt;=0,U494="n/a",V494&lt;=0,V494="n/a"),"n/a",U494/V494)</f>
        <v>1.2303031554375214</v>
      </c>
      <c r="X494" s="716" t="str">
        <f>IF(OR(AJ494&lt;=0,AJ494="n/a",U494&lt;=0,U494="n/a"),"n/a",U494/AJ494)</f>
        <v>n/a</v>
      </c>
      <c r="Y494" s="677"/>
      <c r="Z494" s="663" t="str">
        <f>IF(OR(AC494&lt;0.01,AC494="n/a"),"n/a",M494/AC494*100)</f>
        <v>n/a</v>
      </c>
      <c r="AA494" s="900" t="str">
        <f>IF(OR(AC494&lt;0.01,AC494="n/a"),"n/a",I494/AC494)</f>
        <v>n/a</v>
      </c>
      <c r="AB494" s="901">
        <v>12</v>
      </c>
      <c r="AC494" s="879" t="s">
        <v>136</v>
      </c>
      <c r="AD494" s="879" t="s">
        <v>136</v>
      </c>
      <c r="AE494" s="879" t="s">
        <v>136</v>
      </c>
      <c r="AF494" s="879" t="s">
        <v>136</v>
      </c>
      <c r="AG494" s="879" t="s">
        <v>136</v>
      </c>
      <c r="AH494" s="879" t="s">
        <v>136</v>
      </c>
      <c r="AI494" s="879" t="s">
        <v>136</v>
      </c>
      <c r="AJ494" s="879" t="s">
        <v>136</v>
      </c>
      <c r="AK494" s="879" t="s">
        <v>136</v>
      </c>
      <c r="AL494" s="892" t="s">
        <v>136</v>
      </c>
      <c r="AM494" s="886" t="s">
        <v>136</v>
      </c>
      <c r="AN494" s="879" t="s">
        <v>136</v>
      </c>
      <c r="AO494" s="753" t="str">
        <f>IF(U494="n/a","n/a",IF(AA494&lt;0,"n/a",IF(AA494="n/a","n/a",J494+U494-AA494)))</f>
        <v>n/a</v>
      </c>
      <c r="AP494" s="754">
        <f>IF(U494="n/a","n/a",J494+U494)</f>
        <v>8.7520661463693692</v>
      </c>
      <c r="AQ494" s="902" t="str">
        <f>IF(OR(AC494&lt;0.01,AF494="n/a"),"n/a",(I494/SQRT(22.5*AC494*(I494/AF494))-1)*100)</f>
        <v>n/a</v>
      </c>
      <c r="AR494" s="663">
        <f>INDEX(Historical!$C$7:$C$1279,MATCH(B494,Historical!$B$7:$B$1301,0))*IF(AH494="n/a",1.03,IF(AH494&lt;0,1.01,IF(AH494&gt;10,1.1,(1+AH494/100))))</f>
        <v>1.0506</v>
      </c>
      <c r="AS494" s="900">
        <f>IF($AI494="n/a",1.03*AR494,IF($AI494&lt;0,1.01*AR494,IF($AI494&gt;10,1.1*AR494,(1+$AI494/100)*AR494)))</f>
        <v>1.0821179999999999</v>
      </c>
      <c r="AT494" s="900">
        <f>IF($AK494="n/a",1.03*AS494,IF($AK494&lt;0,1.01*AS494,IF($AK494&gt;10,1.1*AS494,(1+$AK494/100)*AS494)))</f>
        <v>1.1145815399999999</v>
      </c>
      <c r="AU494" s="900">
        <f>IF($AK494="n/a",1.03*AT494,IF($AK494&lt;0,1.01*AT494,IF($AK494&gt;10,1.1*AT494,(1+$AK494/100)*AT494)))</f>
        <v>1.1480189861999999</v>
      </c>
      <c r="AV494" s="900">
        <f>IF($AK494="n/a",1.03*AU494,IF($AK494&lt;0,1.01*AU494,IF($AK494&gt;10,1.1*AU494,(1+$AK494/100)*AU494)))</f>
        <v>1.1824595557859998</v>
      </c>
      <c r="AW494" s="663">
        <f>SUM(AR494:AV494)</f>
        <v>5.5777780819859988</v>
      </c>
      <c r="AX494" s="761">
        <f>AW494/I494*100</f>
        <v>17.430556506206248</v>
      </c>
      <c r="AY494" s="948" t="s">
        <v>136</v>
      </c>
      <c r="AZ494" s="886" t="s">
        <v>136</v>
      </c>
      <c r="BA494" s="886" t="s">
        <v>136</v>
      </c>
      <c r="BB494" s="886" t="s">
        <v>136</v>
      </c>
      <c r="BC494" s="886" t="s">
        <v>136</v>
      </c>
      <c r="BD494" s="921" t="s">
        <v>4271</v>
      </c>
      <c r="BE494" s="635">
        <v>1996</v>
      </c>
      <c r="BF494" s="912">
        <f>IF(BE494&gt;2008,0,IF(BE494&gt;2001,1,IF(BE494&gt;1990,2,IF(BE494&gt;1980,3,IF(BE494&gt;1973,4,IF(BE494&gt;1970,5,IF(BE494&gt;1960,6,IF(BE494&gt;1958,7,IF(BE494&gt;1953,8,9)))))))))</f>
        <v>2</v>
      </c>
      <c r="BG494" s="896" t="s">
        <v>136</v>
      </c>
    </row>
    <row r="495" spans="1:59" ht="11.25" customHeight="1" x14ac:dyDescent="0.2">
      <c r="A495" s="877" t="s">
        <v>695</v>
      </c>
      <c r="B495" s="889" t="s">
        <v>696</v>
      </c>
      <c r="C495" s="946" t="s">
        <v>131</v>
      </c>
      <c r="D495" s="946" t="s">
        <v>4346</v>
      </c>
      <c r="E495" s="746">
        <v>24</v>
      </c>
      <c r="F495" s="1185">
        <v>138</v>
      </c>
      <c r="G495" s="1185" t="s">
        <v>37</v>
      </c>
      <c r="H495" s="1185" t="s">
        <v>37</v>
      </c>
      <c r="I495" s="879">
        <v>32.65</v>
      </c>
      <c r="J495" s="663">
        <f>(M495/I495)*100</f>
        <v>3.8284839203675349</v>
      </c>
      <c r="K495" s="898">
        <v>0.3125</v>
      </c>
      <c r="L495" s="901">
        <v>4</v>
      </c>
      <c r="M495" s="654">
        <f>K495*L495</f>
        <v>1.25</v>
      </c>
      <c r="N495" s="884" t="s">
        <v>163</v>
      </c>
      <c r="O495" s="748">
        <v>0.29249999999999998</v>
      </c>
      <c r="P495" s="875">
        <v>43727</v>
      </c>
      <c r="Q495" s="875">
        <v>43739</v>
      </c>
      <c r="R495" s="654">
        <f>(K495-O495)/O495*100</f>
        <v>6.8376068376068435</v>
      </c>
      <c r="S495" s="714">
        <f>IF(INDEX(Historical!$D$7:$D$1277,MATCH(B495,Historical!$B$7:$B$1301,0))=0,"n/a",(INDEX(Historical!$C$7:$C$1279,MATCH(B495,Historical!$B$7:$B$1301,0))/INDEX(Historical!$D$7:$D$1277,MATCH(B495,Historical!$B$7:$B$1301,0))-1)*100)</f>
        <v>7.2072072072072002</v>
      </c>
      <c r="T495" s="714">
        <f>IF(INDEX(Historical!$F$7:$F$1270,MATCH(B495,Historical!$B$7:$B$1301,0))=0,"n/a",((INDEX(Historical!$C$7:$C$1279,MATCH(B495,Historical!$B$7:$B$1301,0))/INDEX(Historical!$F$7:$F$1270,MATCH(B495,Historical!$B$7:$B$1301,0)))^(1/3)-1)*100)</f>
        <v>6.8679426106305508</v>
      </c>
      <c r="U495" s="714">
        <f>IF(INDEX(Historical!$H$7:$H$1270,MATCH(B495,Historical!$B$7:$B$1301,0))=0,"n/a",((INDEX(Historical!$C$7:$C$1279,MATCH(B495,Historical!$B$7:$B$1301,0))/INDEX(Historical!$H$7:$H$1270,MATCH(B495,Historical!$B$7:$B$1301,0)))^(1/5)-1)*100)</f>
        <v>6.8356432797128219</v>
      </c>
      <c r="V495" s="714">
        <f>IF(INDEX(Historical!$O$7:$O$1270,MATCH(B495,Historical!$B$7:$B$1301,0))=0,"n/a",((INDEX(Historical!$C$7:$C$1279,MATCH(B495,Historical!$B$7:$B$1301,0))/INDEX(Historical!$O$7:$O$1270,MATCH(B495,Historical!$B$7:$B$1301,0)))^(1/10)-1)*100)</f>
        <v>6.7371314959294937</v>
      </c>
      <c r="W495" s="715">
        <f>IF(OR(U495&lt;=0,U495="n/a",V495&lt;=0,V495="n/a"),"n/a",U495/V495)</f>
        <v>1.0146222147872352</v>
      </c>
      <c r="X495" s="716">
        <f>IF(OR(AJ495&lt;=0,AJ495="n/a",U495&lt;=0,U495="n/a"),"n/a",U495/AJ495)</f>
        <v>2.7342573118851288</v>
      </c>
      <c r="Y495" s="676"/>
      <c r="Z495" s="663">
        <f>IF(OR(AC495&lt;0.01,AC495="n/a"),"n/a",M495/AC495*100)</f>
        <v>62.5</v>
      </c>
      <c r="AA495" s="900">
        <f>IF(OR(AC495&lt;0.01,AC495="n/a"),"n/a",I495/AC495)</f>
        <v>16.324999999999999</v>
      </c>
      <c r="AB495" s="901">
        <v>9</v>
      </c>
      <c r="AC495" s="879">
        <v>2</v>
      </c>
      <c r="AD495" s="879">
        <v>2.69</v>
      </c>
      <c r="AE495" s="879">
        <v>1.41</v>
      </c>
      <c r="AF495" s="879">
        <v>1.63</v>
      </c>
      <c r="AG495" s="879">
        <v>11</v>
      </c>
      <c r="AH495" s="879">
        <v>6.5</v>
      </c>
      <c r="AI495" s="879">
        <v>10.059999999999999</v>
      </c>
      <c r="AJ495" s="879">
        <v>2.5</v>
      </c>
      <c r="AK495" s="879">
        <v>6</v>
      </c>
      <c r="AL495" s="892">
        <v>3060</v>
      </c>
      <c r="AM495" s="886">
        <v>0.2</v>
      </c>
      <c r="AN495" s="879">
        <v>1.0900000000000001</v>
      </c>
      <c r="AO495" s="753">
        <f>IF(U495="n/a","n/a",IF(AA495&lt;0,"n/a",IF(AA495="n/a","n/a",J495+U495-AA495)))</f>
        <v>-5.6608727999196429</v>
      </c>
      <c r="AP495" s="754">
        <f>IF(U495="n/a","n/a",J495+U495)</f>
        <v>10.664127200080356</v>
      </c>
      <c r="AQ495" s="902">
        <f>IF(OR(AC495&lt;0.01,AF495="n/a"),"n/a",(I495/SQRT(22.5*AC495*(I495/AF495))-1)*100)</f>
        <v>8.7499680715151129</v>
      </c>
      <c r="AR495" s="663">
        <f>INDEX(Historical!$C$7:$C$1279,MATCH(B495,Historical!$B$7:$B$1301,0))*IF(AH495="n/a",1.03,IF(AH495&lt;0,1.01,IF(AH495&gt;10,1.1,(1+AH495/100))))</f>
        <v>1.26735</v>
      </c>
      <c r="AS495" s="900">
        <f>IF($AI495="n/a",1.03*AR495,IF($AI495&lt;0,1.01*AR495,IF($AI495&gt;10,1.1*AR495,(1+$AI495/100)*AR495)))</f>
        <v>1.394085</v>
      </c>
      <c r="AT495" s="900">
        <f>IF($AK495="n/a",1.03*AS495,IF($AK495&lt;0,1.01*AS495,IF($AK495&gt;10,1.1*AS495,(1+$AK495/100)*AS495)))</f>
        <v>1.4777301</v>
      </c>
      <c r="AU495" s="900">
        <f>IF($AK495="n/a",1.03*AT495,IF($AK495&lt;0,1.01*AT495,IF($AK495&gt;10,1.1*AT495,(1+$AK495/100)*AT495)))</f>
        <v>1.5663939060000001</v>
      </c>
      <c r="AV495" s="900">
        <f>IF($AK495="n/a",1.03*AU495,IF($AK495&lt;0,1.01*AU495,IF($AK495&gt;10,1.1*AU495,(1+$AK495/100)*AU495)))</f>
        <v>1.6603775403600001</v>
      </c>
      <c r="AW495" s="663">
        <f>SUM(AR495:AV495)</f>
        <v>7.3659365463599995</v>
      </c>
      <c r="AX495" s="761">
        <f>AW495/I495*100</f>
        <v>22.560295700949464</v>
      </c>
      <c r="AY495" s="948">
        <v>0.41</v>
      </c>
      <c r="AZ495" s="886">
        <v>54.449999999999996</v>
      </c>
      <c r="BA495" s="886">
        <v>-35.5</v>
      </c>
      <c r="BB495" s="886">
        <v>-1.6500000000000001</v>
      </c>
      <c r="BC495" s="886">
        <v>-16.05</v>
      </c>
      <c r="BE495" s="635">
        <v>1996</v>
      </c>
      <c r="BF495" s="912">
        <f>IF(BE495&gt;2008,0,IF(BE495&gt;2001,1,IF(BE495&gt;1990,2,IF(BE495&gt;1980,3,IF(BE495&gt;1973,4,IF(BE495&gt;1970,5,IF(BE495&gt;1960,6,IF(BE495&gt;1958,7,IF(BE495&gt;1953,8,9)))))))))</f>
        <v>2</v>
      </c>
      <c r="BG495" s="896">
        <v>4</v>
      </c>
    </row>
    <row r="496" spans="1:59" ht="11.25" customHeight="1" x14ac:dyDescent="0.2">
      <c r="A496" s="885" t="s">
        <v>701</v>
      </c>
      <c r="B496" s="889" t="s">
        <v>702</v>
      </c>
      <c r="C496" s="946" t="s">
        <v>245</v>
      </c>
      <c r="D496" s="946" t="s">
        <v>4364</v>
      </c>
      <c r="E496" s="746">
        <v>18</v>
      </c>
      <c r="F496" s="1185">
        <v>182</v>
      </c>
      <c r="G496" s="1191" t="s">
        <v>115</v>
      </c>
      <c r="H496" s="1191" t="s">
        <v>115</v>
      </c>
      <c r="I496" s="888">
        <v>98.05</v>
      </c>
      <c r="J496" s="663">
        <f>(M496/I496)*100</f>
        <v>0.99949005609382968</v>
      </c>
      <c r="K496" s="891">
        <v>0.245</v>
      </c>
      <c r="L496" s="901">
        <v>4</v>
      </c>
      <c r="M496" s="654">
        <f>K496*L496</f>
        <v>0.98</v>
      </c>
      <c r="N496" s="884" t="s">
        <v>163</v>
      </c>
      <c r="O496" s="747">
        <v>0.22</v>
      </c>
      <c r="P496" s="875">
        <v>43797</v>
      </c>
      <c r="Q496" s="875">
        <v>43831</v>
      </c>
      <c r="R496" s="654">
        <f>(K496-O496)/O496*100</f>
        <v>11.36363636363636</v>
      </c>
      <c r="S496" s="714">
        <f>IF(INDEX(Historical!$D$7:$D$1277,MATCH(B496,Historical!$B$7:$B$1301,0))=0,"n/a",(INDEX(Historical!$C$7:$C$1279,MATCH(B496,Historical!$B$7:$B$1301,0))/INDEX(Historical!$D$7:$D$1277,MATCH(B496,Historical!$B$7:$B$1301,0))-1)*100)</f>
        <v>9.9999999999999858</v>
      </c>
      <c r="T496" s="714">
        <f>IF(INDEX(Historical!$F$7:$F$1270,MATCH(B496,Historical!$B$7:$B$1301,0))=0,"n/a",((INDEX(Historical!$C$7:$C$1279,MATCH(B496,Historical!$B$7:$B$1301,0))/INDEX(Historical!$F$7:$F$1270,MATCH(B496,Historical!$B$7:$B$1301,0)))^(1/3)-1)*100)</f>
        <v>11.199004528465784</v>
      </c>
      <c r="U496" s="714">
        <f>IF(INDEX(Historical!$H$7:$H$1270,MATCH(B496,Historical!$B$7:$B$1301,0))=0,"n/a",((INDEX(Historical!$C$7:$C$1279,MATCH(B496,Historical!$B$7:$B$1301,0))/INDEX(Historical!$H$7:$H$1270,MATCH(B496,Historical!$B$7:$B$1301,0)))^(1/5)-1)*100)</f>
        <v>12.888132073019754</v>
      </c>
      <c r="V496" s="714">
        <f>IF(INDEX(Historical!$O$7:$O$1270,MATCH(B496,Historical!$B$7:$B$1301,0))=0,"n/a",((INDEX(Historical!$C$7:$C$1279,MATCH(B496,Historical!$B$7:$B$1301,0))/INDEX(Historical!$O$7:$O$1270,MATCH(B496,Historical!$B$7:$B$1301,0)))^(1/10)-1)*100)</f>
        <v>13.18640056714273</v>
      </c>
      <c r="W496" s="715">
        <f>IF(OR(U496&lt;=0,U496="n/a",V496&lt;=0,V496="n/a"),"n/a",U496/V496)</f>
        <v>0.97738059809390387</v>
      </c>
      <c r="X496" s="716">
        <f>IF(OR(AJ496&lt;=0,AJ496="n/a",U496&lt;=0,U496="n/a"),"n/a",U496/AJ496)</f>
        <v>1.1823974378917206</v>
      </c>
      <c r="Y496" s="673"/>
      <c r="Z496" s="663">
        <f>IF(OR(AC496&lt;0.01,AC496="n/a"),"n/a",M496/AC496*100)</f>
        <v>36.296296296296291</v>
      </c>
      <c r="AA496" s="900">
        <f>IF(OR(AC496&lt;0.01,AC496="n/a"),"n/a",I496/AC496)</f>
        <v>36.31481481481481</v>
      </c>
      <c r="AB496" s="901">
        <v>5</v>
      </c>
      <c r="AC496" s="879">
        <v>2.7</v>
      </c>
      <c r="AD496" s="879">
        <v>1.5</v>
      </c>
      <c r="AE496" s="879">
        <v>3.91</v>
      </c>
      <c r="AF496" s="879">
        <v>16.5</v>
      </c>
      <c r="AG496" s="879">
        <v>49.9</v>
      </c>
      <c r="AH496" s="879">
        <v>4.1000000000000005</v>
      </c>
      <c r="AI496" s="879">
        <v>36.4</v>
      </c>
      <c r="AJ496" s="879">
        <v>10.9</v>
      </c>
      <c r="AK496" s="879">
        <v>23.64</v>
      </c>
      <c r="AL496" s="892">
        <v>161380</v>
      </c>
      <c r="AM496" s="886">
        <v>0.3</v>
      </c>
      <c r="AN496" s="879">
        <v>0.38</v>
      </c>
      <c r="AO496" s="753">
        <f>IF(U496="n/a","n/a",IF(AA496&lt;0,"n/a",IF(AA496="n/a","n/a",J496+U496-AA496)))</f>
        <v>-22.427192685701225</v>
      </c>
      <c r="AP496" s="754">
        <f>IF(U496="n/a","n/a",J496+U496)</f>
        <v>13.887622129113584</v>
      </c>
      <c r="AQ496" s="902">
        <f>IF(OR(AC496&lt;0.01,AF496="n/a"),"n/a",(I496/SQRT(22.5*AC496*(I496/AF496))-1)*100)</f>
        <v>416.05100714494165</v>
      </c>
      <c r="AR496" s="663">
        <f>INDEX(Historical!$C$7:$C$1279,MATCH(B496,Historical!$B$7:$B$1301,0))*IF(AH496="n/a",1.03,IF(AH496&lt;0,1.01,IF(AH496&gt;10,1.1,(1+AH496/100))))</f>
        <v>0.91607999999999989</v>
      </c>
      <c r="AS496" s="900">
        <f>IF($AI496="n/a",1.03*AR496,IF($AI496&lt;0,1.01*AR496,IF($AI496&gt;10,1.1*AR496,(1+$AI496/100)*AR496)))</f>
        <v>1.0076879999999999</v>
      </c>
      <c r="AT496" s="900">
        <f>IF($AK496="n/a",1.03*AS496,IF($AK496&lt;0,1.01*AS496,IF($AK496&gt;10,1.1*AS496,(1+$AK496/100)*AS496)))</f>
        <v>1.1084567999999999</v>
      </c>
      <c r="AU496" s="900">
        <f>IF($AK496="n/a",1.03*AT496,IF($AK496&lt;0,1.01*AT496,IF($AK496&gt;10,1.1*AT496,(1+$AK496/100)*AT496)))</f>
        <v>1.2193024800000001</v>
      </c>
      <c r="AV496" s="900">
        <f>IF($AK496="n/a",1.03*AU496,IF($AK496&lt;0,1.01*AU496,IF($AK496&gt;10,1.1*AU496,(1+$AK496/100)*AU496)))</f>
        <v>1.3412327280000003</v>
      </c>
      <c r="AW496" s="663">
        <f>SUM(AR496:AV496)</f>
        <v>5.5927600079999999</v>
      </c>
      <c r="AX496" s="761">
        <f>AW496/I496*100</f>
        <v>5.7039877695053542</v>
      </c>
      <c r="AY496" s="948">
        <v>0.81</v>
      </c>
      <c r="AZ496" s="886">
        <v>63.42</v>
      </c>
      <c r="BA496" s="886">
        <v>-7.17</v>
      </c>
      <c r="BB496" s="886">
        <v>4.21</v>
      </c>
      <c r="BC496" s="886">
        <v>5.5</v>
      </c>
      <c r="BE496" s="635">
        <v>2003</v>
      </c>
      <c r="BF496" s="912">
        <f>IF(BE496&gt;2008,0,IF(BE496&gt;2001,1,IF(BE496&gt;1990,2,IF(BE496&gt;1980,3,IF(BE496&gt;1973,4,IF(BE496&gt;1970,5,IF(BE496&gt;1960,6,IF(BE496&gt;1958,7,IF(BE496&gt;1953,8,9)))))))))</f>
        <v>1</v>
      </c>
      <c r="BG496" s="896">
        <v>17.8</v>
      </c>
    </row>
    <row r="497" spans="1:59" s="787" customFormat="1" ht="11.25" customHeight="1" x14ac:dyDescent="0.2">
      <c r="A497" s="942" t="s">
        <v>4556</v>
      </c>
      <c r="B497" s="795" t="s">
        <v>4524</v>
      </c>
      <c r="C497" s="946" t="s">
        <v>108</v>
      </c>
      <c r="D497" s="946" t="s">
        <v>4350</v>
      </c>
      <c r="E497" s="769">
        <v>5</v>
      </c>
      <c r="F497" s="1185">
        <v>754</v>
      </c>
      <c r="G497" s="1198" t="s">
        <v>106</v>
      </c>
      <c r="H497" s="1198" t="s">
        <v>106</v>
      </c>
      <c r="I497" s="770">
        <v>47.74</v>
      </c>
      <c r="J497" s="771">
        <f>(M497/I497)*100</f>
        <v>1.6757436112274822</v>
      </c>
      <c r="K497" s="772">
        <v>0.2</v>
      </c>
      <c r="L497" s="773">
        <v>4</v>
      </c>
      <c r="M497" s="774">
        <f>K497*L497</f>
        <v>0.8</v>
      </c>
      <c r="N497" s="775" t="s">
        <v>517</v>
      </c>
      <c r="O497" s="776">
        <v>0.18</v>
      </c>
      <c r="P497" s="777">
        <v>43796</v>
      </c>
      <c r="Q497" s="777">
        <v>43812</v>
      </c>
      <c r="R497" s="774">
        <f>(K497-O497)/O497*100</f>
        <v>11.111111111111121</v>
      </c>
      <c r="S497" s="714">
        <f>IF(INDEX(Historical!$D$7:$D$1277,MATCH(B497,Historical!$B$7:$B$1301,0))=0,"n/a",(INDEX(Historical!$C$7:$C$1279,MATCH(B497,Historical!$B$7:$B$1301,0))/INDEX(Historical!$D$7:$D$1277,MATCH(B497,Historical!$B$7:$B$1301,0))-1)*100)</f>
        <v>12.12121212121211</v>
      </c>
      <c r="T497" s="714">
        <f>IF(INDEX(Historical!$F$7:$F$1270,MATCH(B497,Historical!$B$7:$B$1301,0))=0,"n/a",((INDEX(Historical!$C$7:$C$1279,MATCH(B497,Historical!$B$7:$B$1301,0))/INDEX(Historical!$F$7:$F$1270,MATCH(B497,Historical!$B$7:$B$1301,0)))^(1/3)-1)*100)</f>
        <v>13.960384306101293</v>
      </c>
      <c r="U497" s="714">
        <f>IF(INDEX(Historical!$H$7:$H$1270,MATCH(B497,Historical!$B$7:$B$1301,0))=0,"n/a",((INDEX(Historical!$C$7:$C$1279,MATCH(B497,Historical!$B$7:$B$1301,0))/INDEX(Historical!$H$7:$H$1270,MATCH(B497,Historical!$B$7:$B$1301,0)))^(1/5)-1)*100)</f>
        <v>13.09264089979596</v>
      </c>
      <c r="V497" s="714">
        <f>IF(INDEX(Historical!$O$7:$O$1270,MATCH(B497,Historical!$B$7:$B$1301,0))=0,"n/a",((INDEX(Historical!$C$7:$C$1279,MATCH(B497,Historical!$B$7:$B$1301,0))/INDEX(Historical!$O$7:$O$1270,MATCH(B497,Historical!$B$7:$B$1301,0)))^(1/10)-1)*100)</f>
        <v>26.594071548535013</v>
      </c>
      <c r="W497" s="715">
        <f>IF(OR(U497&lt;=0,U497="n/a",V497&lt;=0,V497="n/a"),"n/a",U497/V497)</f>
        <v>0.49231426921227467</v>
      </c>
      <c r="X497" s="716" t="str">
        <f>IF(OR(AJ497&lt;=0,AJ497="n/a",U497&lt;=0,U497="n/a"),"n/a",U497/AJ497)</f>
        <v>n/a</v>
      </c>
      <c r="Y497" s="788"/>
      <c r="Z497" s="771">
        <f>IF(OR(AC497&lt;0.01,AC497="n/a"),"n/a",M497/AC497*100)</f>
        <v>53.691275167785236</v>
      </c>
      <c r="AA497" s="779">
        <f>IF(OR(AC497&lt;0.01,AC497="n/a"),"n/a",I497/AC497)</f>
        <v>32.040268456375841</v>
      </c>
      <c r="AB497" s="773">
        <v>12</v>
      </c>
      <c r="AC497" s="780">
        <v>1.49</v>
      </c>
      <c r="AD497" s="780" t="s">
        <v>136</v>
      </c>
      <c r="AE497" s="780">
        <v>1.1299999999999999</v>
      </c>
      <c r="AF497" s="780">
        <v>0.8</v>
      </c>
      <c r="AG497" s="780">
        <v>2.5</v>
      </c>
      <c r="AH497" s="780">
        <v>-36.4</v>
      </c>
      <c r="AI497" s="780">
        <v>100.76</v>
      </c>
      <c r="AJ497" s="780">
        <v>-11.600000000000001</v>
      </c>
      <c r="AK497" s="780">
        <v>-6.9099999999999993</v>
      </c>
      <c r="AL497" s="781">
        <v>1860</v>
      </c>
      <c r="AM497" s="782">
        <v>9.7000000000000011</v>
      </c>
      <c r="AN497" s="780">
        <v>8.82</v>
      </c>
      <c r="AO497" s="783">
        <f>IF(U497="n/a","n/a",IF(AA497&lt;0,"n/a",IF(AA497="n/a","n/a",J497+U497-AA497)))</f>
        <v>-17.2718839453524</v>
      </c>
      <c r="AP497" s="784">
        <f>IF(U497="n/a","n/a",J497+U497)</f>
        <v>14.768384511023442</v>
      </c>
      <c r="AQ497" s="785">
        <f>IF(OR(AC497&lt;0.01,AF497="n/a"),"n/a",(I497/SQRT(22.5*AC497*(I497/AF497))-1)*100)</f>
        <v>6.7337596599869487</v>
      </c>
      <c r="AR497" s="663">
        <f>INDEX(Historical!$C$7:$C$1279,MATCH(B497,Historical!$B$7:$B$1301,0))*IF(AH497="n/a",1.03,IF(AH497&lt;0,1.01,IF(AH497&gt;10,1.1,(1+AH497/100))))</f>
        <v>0.74739999999999995</v>
      </c>
      <c r="AS497" s="779">
        <f>IF($AI497="n/a",1.03*AR497,IF($AI497&lt;0,1.01*AR497,IF($AI497&gt;10,1.1*AR497,(1+$AI497/100)*AR497)))</f>
        <v>0.82213999999999998</v>
      </c>
      <c r="AT497" s="779">
        <f>IF($AK497="n/a",1.03*AS497,IF($AK497&lt;0,1.01*AS497,IF($AK497&gt;10,1.1*AS497,(1+$AK497/100)*AS497)))</f>
        <v>0.83036140000000003</v>
      </c>
      <c r="AU497" s="779">
        <f>IF($AK497="n/a",1.03*AT497,IF($AK497&lt;0,1.01*AT497,IF($AK497&gt;10,1.1*AT497,(1+$AK497/100)*AT497)))</f>
        <v>0.83866501400000004</v>
      </c>
      <c r="AV497" s="779">
        <f>IF($AK497="n/a",1.03*AU497,IF($AK497&lt;0,1.01*AU497,IF($AK497&gt;10,1.1*AU497,(1+$AK497/100)*AU497)))</f>
        <v>0.8470516641400001</v>
      </c>
      <c r="AW497" s="771">
        <f>SUM(AR497:AV497)</f>
        <v>4.0856180781400004</v>
      </c>
      <c r="AX497" s="786">
        <f>AW497/I497*100</f>
        <v>8.5580604904482627</v>
      </c>
      <c r="AY497" s="949">
        <v>0.52</v>
      </c>
      <c r="AZ497" s="782">
        <v>30.080000000000002</v>
      </c>
      <c r="BA497" s="782">
        <v>-31.77</v>
      </c>
      <c r="BB497" s="782">
        <v>0.75</v>
      </c>
      <c r="BC497" s="782">
        <v>-12.870000000000001</v>
      </c>
      <c r="BD497" s="922"/>
      <c r="BE497" s="635">
        <v>2015</v>
      </c>
      <c r="BF497" s="912">
        <f>IF(BE497&gt;2008,0,IF(BE497&gt;2001,1,IF(BE497&gt;1990,2,IF(BE497&gt;1980,3,IF(BE497&gt;1973,4,IF(BE497&gt;1970,5,IF(BE497&gt;1960,6,IF(BE497&gt;1958,7,IF(BE497&gt;1953,8,9)))))))))</f>
        <v>0</v>
      </c>
      <c r="BG497" s="838">
        <v>0.2</v>
      </c>
    </row>
    <row r="498" spans="1:59" ht="11.25" customHeight="1" x14ac:dyDescent="0.2">
      <c r="A498" s="885" t="s">
        <v>299</v>
      </c>
      <c r="B498" s="889" t="s">
        <v>300</v>
      </c>
      <c r="C498" s="946" t="s">
        <v>4325</v>
      </c>
      <c r="D498" s="946" t="s">
        <v>4326</v>
      </c>
      <c r="E498" s="746">
        <v>30</v>
      </c>
      <c r="F498" s="1185">
        <v>90</v>
      </c>
      <c r="G498" s="1182" t="s">
        <v>37</v>
      </c>
      <c r="H498" s="1182" t="s">
        <v>37</v>
      </c>
      <c r="I498" s="879">
        <v>35.479999999999997</v>
      </c>
      <c r="J498" s="663">
        <f>(M498/I498)*100</f>
        <v>5.8060879368658407</v>
      </c>
      <c r="K498" s="898">
        <v>0.51500000000000001</v>
      </c>
      <c r="L498" s="901">
        <v>4</v>
      </c>
      <c r="M498" s="654">
        <f>K498*L498</f>
        <v>2.06</v>
      </c>
      <c r="N498" s="884" t="s">
        <v>107</v>
      </c>
      <c r="O498" s="748">
        <v>0.5</v>
      </c>
      <c r="P498" s="630">
        <v>43676</v>
      </c>
      <c r="Q498" s="630">
        <v>43692</v>
      </c>
      <c r="R498" s="654">
        <f>(K498-O498)/O498*100</f>
        <v>3.0000000000000027</v>
      </c>
      <c r="S498" s="714">
        <f>IF(INDEX(Historical!$D$7:$D$1277,MATCH(B498,Historical!$B$7:$B$1301,0))=0,"n/a",(INDEX(Historical!$C$7:$C$1279,MATCH(B498,Historical!$B$7:$B$1301,0))/INDEX(Historical!$D$7:$D$1277,MATCH(B498,Historical!$B$7:$B$1301,0))-1)*100)</f>
        <v>4.102564102564088</v>
      </c>
      <c r="T498" s="714">
        <f>IF(INDEX(Historical!$F$7:$F$1270,MATCH(B498,Historical!$B$7:$B$1301,0))=0,"n/a",((INDEX(Historical!$C$7:$C$1279,MATCH(B498,Historical!$B$7:$B$1301,0))/INDEX(Historical!$F$7:$F$1270,MATCH(B498,Historical!$B$7:$B$1301,0)))^(1/3)-1)*100)</f>
        <v>4.4781190331791842</v>
      </c>
      <c r="U498" s="714">
        <f>IF(INDEX(Historical!$H$7:$H$1270,MATCH(B498,Historical!$B$7:$B$1301,0))=0,"n/a",((INDEX(Historical!$C$7:$C$1279,MATCH(B498,Historical!$B$7:$B$1301,0))/INDEX(Historical!$H$7:$H$1270,MATCH(B498,Historical!$B$7:$B$1301,0)))^(1/5)-1)*100)</f>
        <v>4.2323234444577196</v>
      </c>
      <c r="V498" s="714">
        <f>IF(INDEX(Historical!$O$7:$O$1270,MATCH(B498,Historical!$B$7:$B$1301,0))=0,"n/a",((INDEX(Historical!$C$7:$C$1279,MATCH(B498,Historical!$B$7:$B$1301,0))/INDEX(Historical!$O$7:$O$1270,MATCH(B498,Historical!$B$7:$B$1301,0)))^(1/10)-1)*100)</f>
        <v>3.0719465400570911</v>
      </c>
      <c r="W498" s="715">
        <f>IF(OR(U498&lt;=0,U498="n/a",V498&lt;=0,V498="n/a"),"n/a",U498/V498)</f>
        <v>1.377733430341227</v>
      </c>
      <c r="X498" s="716">
        <f>IF(OR(AJ498&lt;=0,AJ498="n/a",U498&lt;=0,U498="n/a"),"n/a",U498/AJ498)</f>
        <v>0.66130053819651868</v>
      </c>
      <c r="Y498" s="889"/>
      <c r="Z498" s="663">
        <f>IF(OR(AC498&lt;0.01,AC498="n/a"),"n/a",M498/AC498*100)</f>
        <v>139.18918918918919</v>
      </c>
      <c r="AA498" s="900">
        <f>IF(OR(AC498&lt;0.01,AC498="n/a"),"n/a",I498/AC498)</f>
        <v>23.972972972972972</v>
      </c>
      <c r="AB498" s="901">
        <v>12</v>
      </c>
      <c r="AC498" s="879">
        <v>1.48</v>
      </c>
      <c r="AD498" s="879">
        <v>2.42</v>
      </c>
      <c r="AE498" s="879">
        <v>9.31</v>
      </c>
      <c r="AF498" s="879">
        <v>1.54</v>
      </c>
      <c r="AG498" s="879">
        <v>6.4</v>
      </c>
      <c r="AH498" s="879">
        <v>-5.3</v>
      </c>
      <c r="AI498" s="879">
        <v>8.66</v>
      </c>
      <c r="AJ498" s="879">
        <v>6.4</v>
      </c>
      <c r="AK498" s="879">
        <v>10</v>
      </c>
      <c r="AL498" s="892">
        <v>6350</v>
      </c>
      <c r="AM498" s="886">
        <v>0.70000000000000007</v>
      </c>
      <c r="AN498" s="879">
        <v>0.81</v>
      </c>
      <c r="AO498" s="753">
        <f>IF(U498="n/a","n/a",IF(AA498&lt;0,"n/a",IF(AA498="n/a","n/a",J498+U498-AA498)))</f>
        <v>-13.934561591649413</v>
      </c>
      <c r="AP498" s="754">
        <f>IF(U498="n/a","n/a",J498+U498)</f>
        <v>10.038411381323559</v>
      </c>
      <c r="AQ498" s="902">
        <f>IF(OR(AC498&lt;0.01,AF498="n/a"),"n/a",(I498/SQRT(22.5*AC498*(I498/AF498))-1)*100)</f>
        <v>28.094372117467238</v>
      </c>
      <c r="AR498" s="663">
        <f>INDEX(Historical!$C$7:$C$1279,MATCH(B498,Historical!$B$7:$B$1301,0))*IF(AH498="n/a",1.03,IF(AH498&lt;0,1.01,IF(AH498&gt;10,1.1,(1+AH498/100))))</f>
        <v>2.0503</v>
      </c>
      <c r="AS498" s="900">
        <f>IF($AI498="n/a",1.03*AR498,IF($AI498&lt;0,1.01*AR498,IF($AI498&gt;10,1.1*AR498,(1+$AI498/100)*AR498)))</f>
        <v>2.2278559800000002</v>
      </c>
      <c r="AT498" s="900">
        <f>IF($AK498="n/a",1.03*AS498,IF($AK498&lt;0,1.01*AS498,IF($AK498&gt;10,1.1*AS498,(1+$AK498/100)*AS498)))</f>
        <v>2.4506415780000004</v>
      </c>
      <c r="AU498" s="900">
        <f>IF($AK498="n/a",1.03*AT498,IF($AK498&lt;0,1.01*AT498,IF($AK498&gt;10,1.1*AT498,(1+$AK498/100)*AT498)))</f>
        <v>2.6957057358000007</v>
      </c>
      <c r="AV498" s="900">
        <f>IF($AK498="n/a",1.03*AU498,IF($AK498&lt;0,1.01*AU498,IF($AK498&gt;10,1.1*AU498,(1+$AK498/100)*AU498)))</f>
        <v>2.965276309380001</v>
      </c>
      <c r="AW498" s="663">
        <f>SUM(AR498:AV498)</f>
        <v>12.389779603180003</v>
      </c>
      <c r="AX498" s="761">
        <f>AW498/I498*100</f>
        <v>34.92046111381061</v>
      </c>
      <c r="AY498" s="948">
        <v>0.61</v>
      </c>
      <c r="AZ498" s="886">
        <v>47.589999999999996</v>
      </c>
      <c r="BA498" s="886">
        <v>-40.129999999999995</v>
      </c>
      <c r="BB498" s="886">
        <v>7.04</v>
      </c>
      <c r="BC498" s="886">
        <v>-24.169999999999998</v>
      </c>
      <c r="BD498" s="657"/>
      <c r="BE498" s="635">
        <v>1990</v>
      </c>
      <c r="BF498" s="912">
        <f>IF(BE498&gt;2008,0,IF(BE498&gt;2001,1,IF(BE498&gt;1990,2,IF(BE498&gt;1980,3,IF(BE498&gt;1973,4,IF(BE498&gt;1970,5,IF(BE498&gt;1960,6,IF(BE498&gt;1958,7,IF(BE498&gt;1953,8,9)))))))))</f>
        <v>3</v>
      </c>
      <c r="BG498" s="896">
        <v>3.3000000000000003</v>
      </c>
    </row>
    <row r="499" spans="1:59" ht="11.25" customHeight="1" x14ac:dyDescent="0.2">
      <c r="A499" s="885" t="s">
        <v>706</v>
      </c>
      <c r="B499" s="889" t="s">
        <v>707</v>
      </c>
      <c r="C499" s="946" t="s">
        <v>112</v>
      </c>
      <c r="D499" s="946" t="s">
        <v>4351</v>
      </c>
      <c r="E499" s="746">
        <v>17</v>
      </c>
      <c r="F499" s="1185">
        <v>221</v>
      </c>
      <c r="G499" s="1157" t="s">
        <v>37</v>
      </c>
      <c r="H499" s="1157" t="s">
        <v>37</v>
      </c>
      <c r="I499" s="888">
        <v>307.44</v>
      </c>
      <c r="J499" s="663">
        <f>(M499/I499)*100</f>
        <v>1.8865469685141818</v>
      </c>
      <c r="K499" s="891">
        <v>1.45</v>
      </c>
      <c r="L499" s="901">
        <v>4</v>
      </c>
      <c r="M499" s="654">
        <f>K499*L499</f>
        <v>5.8</v>
      </c>
      <c r="N499" s="884" t="s">
        <v>708</v>
      </c>
      <c r="O499" s="747">
        <v>1.32</v>
      </c>
      <c r="P499" s="875">
        <v>43980</v>
      </c>
      <c r="Q499" s="875">
        <v>43999</v>
      </c>
      <c r="R499" s="654">
        <f>(K499-O499)/O499*100</f>
        <v>9.8484848484848406</v>
      </c>
      <c r="S499" s="714">
        <f>IF(INDEX(Historical!$D$7:$D$1277,MATCH(B499,Historical!$B$7:$B$1301,0))=0,"n/a",(INDEX(Historical!$C$7:$C$1279,MATCH(B499,Historical!$B$7:$B$1301,0))/INDEX(Historical!$D$7:$D$1277,MATCH(B499,Historical!$B$7:$B$1301,0))-1)*100)</f>
        <v>9.7872340425531945</v>
      </c>
      <c r="T499" s="714">
        <f>IF(INDEX(Historical!$F$7:$F$1270,MATCH(B499,Historical!$B$7:$B$1301,0))=0,"n/a",((INDEX(Historical!$C$7:$C$1279,MATCH(B499,Historical!$B$7:$B$1301,0))/INDEX(Historical!$F$7:$F$1270,MATCH(B499,Historical!$B$7:$B$1301,0)))^(1/3)-1)*100)</f>
        <v>13.81352797806934</v>
      </c>
      <c r="U499" s="714">
        <f>IF(INDEX(Historical!$H$7:$H$1270,MATCH(B499,Historical!$B$7:$B$1301,0))=0,"n/a",((INDEX(Historical!$C$7:$C$1279,MATCH(B499,Historical!$B$7:$B$1301,0))/INDEX(Historical!$H$7:$H$1270,MATCH(B499,Historical!$B$7:$B$1301,0)))^(1/5)-1)*100)</f>
        <v>13.745986638356689</v>
      </c>
      <c r="V499" s="714">
        <f>IF(INDEX(Historical!$O$7:$O$1270,MATCH(B499,Historical!$B$7:$B$1301,0))=0,"n/a",((INDEX(Historical!$C$7:$C$1279,MATCH(B499,Historical!$B$7:$B$1301,0))/INDEX(Historical!$O$7:$O$1270,MATCH(B499,Historical!$B$7:$B$1301,0)))^(1/10)-1)*100)</f>
        <v>12.949284466830413</v>
      </c>
      <c r="W499" s="715">
        <f>IF(OR(U499&lt;=0,U499="n/a",V499&lt;=0,V499="n/a"),"n/a",U499/V499)</f>
        <v>1.0615248026689836</v>
      </c>
      <c r="X499" s="716">
        <f>IF(OR(AJ499&lt;=0,AJ499="n/a",U499&lt;=0,U499="n/a"),"n/a",U499/AJ499)</f>
        <v>2.1819026410089983</v>
      </c>
      <c r="Y499" s="889"/>
      <c r="Z499" s="663">
        <f>IF(OR(AC499&lt;0.01,AC499="n/a"),"n/a",M499/AC499*100)</f>
        <v>43.707611152976639</v>
      </c>
      <c r="AA499" s="900">
        <f>IF(OR(AC499&lt;0.01,AC499="n/a"),"n/a",I499/AC499)</f>
        <v>23.168048229088168</v>
      </c>
      <c r="AB499" s="901">
        <v>12</v>
      </c>
      <c r="AC499" s="879">
        <v>13.27</v>
      </c>
      <c r="AD499" s="879">
        <v>2.54</v>
      </c>
      <c r="AE499" s="879">
        <v>1.5</v>
      </c>
      <c r="AF499" s="879">
        <v>5.72</v>
      </c>
      <c r="AG499" s="879">
        <v>24.5</v>
      </c>
      <c r="AH499" s="879">
        <v>-26.6</v>
      </c>
      <c r="AI499" s="879">
        <v>14.38</v>
      </c>
      <c r="AJ499" s="879">
        <v>6.3</v>
      </c>
      <c r="AK499" s="879">
        <v>9.16</v>
      </c>
      <c r="AL499" s="892">
        <v>51500</v>
      </c>
      <c r="AM499" s="886">
        <v>0.2</v>
      </c>
      <c r="AN499" s="879">
        <v>1.78</v>
      </c>
      <c r="AO499" s="753">
        <f>IF(U499="n/a","n/a",IF(AA499&lt;0,"n/a",IF(AA499="n/a","n/a",J499+U499-AA499)))</f>
        <v>-7.5355146222172973</v>
      </c>
      <c r="AP499" s="754">
        <f>IF(U499="n/a","n/a",J499+U499)</f>
        <v>15.63253360687087</v>
      </c>
      <c r="AQ499" s="902">
        <f>IF(OR(AC499&lt;0.01,AF499="n/a"),"n/a",(I499/SQRT(22.5*AC499*(I499/AF499))-1)*100)</f>
        <v>142.68977533778414</v>
      </c>
      <c r="AR499" s="663">
        <f>INDEX(Historical!$C$7:$C$1279,MATCH(B499,Historical!$B$7:$B$1301,0))*IF(AH499="n/a",1.03,IF(AH499&lt;0,1.01,IF(AH499&gt;10,1.1,(1+AH499/100))))</f>
        <v>5.2115999999999998</v>
      </c>
      <c r="AS499" s="900">
        <f>IF($AI499="n/a",1.03*AR499,IF($AI499&lt;0,1.01*AR499,IF($AI499&gt;10,1.1*AR499,(1+$AI499/100)*AR499)))</f>
        <v>5.7327599999999999</v>
      </c>
      <c r="AT499" s="900">
        <f>IF($AK499="n/a",1.03*AS499,IF($AK499&lt;0,1.01*AS499,IF($AK499&gt;10,1.1*AS499,(1+$AK499/100)*AS499)))</f>
        <v>6.2578808159999992</v>
      </c>
      <c r="AU499" s="900">
        <f>IF($AK499="n/a",1.03*AT499,IF($AK499&lt;0,1.01*AT499,IF($AK499&gt;10,1.1*AT499,(1+$AK499/100)*AT499)))</f>
        <v>6.8311026987455987</v>
      </c>
      <c r="AV499" s="900">
        <f>IF($AK499="n/a",1.03*AU499,IF($AK499&lt;0,1.01*AU499,IF($AK499&gt;10,1.1*AU499,(1+$AK499/100)*AU499)))</f>
        <v>7.4568317059506946</v>
      </c>
      <c r="AW499" s="663">
        <f>SUM(AR499:AV499)</f>
        <v>31.490175220696294</v>
      </c>
      <c r="AX499" s="761">
        <f>AW499/I499*100</f>
        <v>10.242705965618102</v>
      </c>
      <c r="AY499" s="948">
        <v>0.79</v>
      </c>
      <c r="AZ499" s="886">
        <v>16.760000000000002</v>
      </c>
      <c r="BA499" s="886">
        <v>-20.150000000000002</v>
      </c>
      <c r="BB499" s="886">
        <v>-6.02</v>
      </c>
      <c r="BC499" s="886">
        <v>-10.75</v>
      </c>
      <c r="BE499" s="635">
        <v>2004</v>
      </c>
      <c r="BF499" s="912">
        <f>IF(BE499&gt;2008,0,IF(BE499&gt;2001,1,IF(BE499&gt;1990,2,IF(BE499&gt;1980,3,IF(BE499&gt;1973,4,IF(BE499&gt;1970,5,IF(BE499&gt;1960,6,IF(BE499&gt;1958,7,IF(BE499&gt;1953,8,9)))))))))</f>
        <v>1</v>
      </c>
      <c r="BG499" s="896">
        <v>5.5</v>
      </c>
    </row>
    <row r="500" spans="1:59" ht="11.25" customHeight="1" x14ac:dyDescent="0.2">
      <c r="A500" s="877" t="s">
        <v>1490</v>
      </c>
      <c r="B500" s="889" t="s">
        <v>1491</v>
      </c>
      <c r="C500" s="946" t="s">
        <v>123</v>
      </c>
      <c r="D500" s="946" t="s">
        <v>4372</v>
      </c>
      <c r="E500" s="746">
        <v>10</v>
      </c>
      <c r="F500" s="1185">
        <v>371</v>
      </c>
      <c r="G500" s="1184" t="s">
        <v>106</v>
      </c>
      <c r="H500" s="1184" t="s">
        <v>106</v>
      </c>
      <c r="I500" s="888">
        <v>49.46</v>
      </c>
      <c r="J500" s="663">
        <f>(M500/I500)*100</f>
        <v>3.8010513546300038</v>
      </c>
      <c r="K500" s="891">
        <v>0.47</v>
      </c>
      <c r="L500" s="901">
        <v>4</v>
      </c>
      <c r="M500" s="654">
        <f>K500*L500</f>
        <v>1.88</v>
      </c>
      <c r="N500" s="884" t="s">
        <v>996</v>
      </c>
      <c r="O500" s="747">
        <v>0.45</v>
      </c>
      <c r="P500" s="875">
        <v>43874</v>
      </c>
      <c r="Q500" s="875">
        <v>43893</v>
      </c>
      <c r="R500" s="654">
        <f>(K500-O500)/O500*100</f>
        <v>4.4444444444444366</v>
      </c>
      <c r="S500" s="714">
        <f>IF(INDEX(Historical!$D$7:$D$1277,MATCH(B500,Historical!$B$7:$B$1301,0))=0,"n/a",(INDEX(Historical!$C$7:$C$1279,MATCH(B500,Historical!$B$7:$B$1301,0))/INDEX(Historical!$D$7:$D$1277,MATCH(B500,Historical!$B$7:$B$1301,0))-1)*100)</f>
        <v>9.7560975609756184</v>
      </c>
      <c r="T500" s="714">
        <f>IF(INDEX(Historical!$F$7:$F$1270,MATCH(B500,Historical!$B$7:$B$1301,0))=0,"n/a",((INDEX(Historical!$C$7:$C$1279,MATCH(B500,Historical!$B$7:$B$1301,0))/INDEX(Historical!$F$7:$F$1270,MATCH(B500,Historical!$B$7:$B$1301,0)))^(1/3)-1)*100)</f>
        <v>10.891823393038823</v>
      </c>
      <c r="U500" s="714">
        <f>IF(INDEX(Historical!$H$7:$H$1270,MATCH(B500,Historical!$B$7:$B$1301,0))=0,"n/a",((INDEX(Historical!$C$7:$C$1279,MATCH(B500,Historical!$B$7:$B$1301,0))/INDEX(Historical!$H$7:$H$1270,MATCH(B500,Historical!$B$7:$B$1301,0)))^(1/5)-1)*100)</f>
        <v>12.030033714161736</v>
      </c>
      <c r="V500" s="714">
        <f>IF(INDEX(Historical!$O$7:$O$1270,MATCH(B500,Historical!$B$7:$B$1301,0))=0,"n/a",((INDEX(Historical!$C$7:$C$1279,MATCH(B500,Historical!$B$7:$B$1301,0))/INDEX(Historical!$O$7:$O$1270,MATCH(B500,Historical!$B$7:$B$1301,0)))^(1/10)-1)*100)</f>
        <v>16.23080652394242</v>
      </c>
      <c r="W500" s="715">
        <f>IF(OR(U500&lt;=0,U500="n/a",V500&lt;=0,V500="n/a"),"n/a",U500/V500)</f>
        <v>0.74118520828992496</v>
      </c>
      <c r="X500" s="716" t="str">
        <f>IF(OR(AJ500&lt;=0,AJ500="n/a",U500&lt;=0,U500="n/a"),"n/a",U500/AJ500)</f>
        <v>n/a</v>
      </c>
      <c r="Y500" s="685"/>
      <c r="Z500" s="663">
        <f>IF(OR(AC500&lt;0.01,AC500="n/a"),"n/a",M500/AC500*100)</f>
        <v>53.10734463276836</v>
      </c>
      <c r="AA500" s="900">
        <f>IF(OR(AC500&lt;0.01,AC500="n/a"),"n/a",I500/AC500)</f>
        <v>13.971751412429379</v>
      </c>
      <c r="AB500" s="901">
        <v>12</v>
      </c>
      <c r="AC500" s="879">
        <v>3.54</v>
      </c>
      <c r="AD500" s="879">
        <v>2.76</v>
      </c>
      <c r="AE500" s="879">
        <v>0.9</v>
      </c>
      <c r="AF500" s="879">
        <v>2</v>
      </c>
      <c r="AG500" s="879">
        <v>14.7</v>
      </c>
      <c r="AH500" s="879">
        <v>49.9</v>
      </c>
      <c r="AI500" s="879">
        <v>54</v>
      </c>
      <c r="AJ500" s="879">
        <v>-3.9</v>
      </c>
      <c r="AK500" s="879">
        <v>5</v>
      </c>
      <c r="AL500" s="892">
        <v>836.26</v>
      </c>
      <c r="AM500" s="886">
        <v>1.3</v>
      </c>
      <c r="AN500" s="879">
        <v>0.66</v>
      </c>
      <c r="AO500" s="753">
        <f>IF(U500="n/a","n/a",IF(AA500&lt;0,"n/a",IF(AA500="n/a","n/a",J500+U500-AA500)))</f>
        <v>1.8593336563623613</v>
      </c>
      <c r="AP500" s="754">
        <f>IF(U500="n/a","n/a",J500+U500)</f>
        <v>15.83108506879174</v>
      </c>
      <c r="AQ500" s="902">
        <f>IF(OR(AC500&lt;0.01,AF500="n/a"),"n/a",(I500/SQRT(22.5*AC500*(I500/AF500))-1)*100)</f>
        <v>11.442068308274479</v>
      </c>
      <c r="AR500" s="663">
        <f>INDEX(Historical!$C$7:$C$1279,MATCH(B500,Historical!$B$7:$B$1301,0))*IF(AH500="n/a",1.03,IF(AH500&lt;0,1.01,IF(AH500&gt;10,1.1,(1+AH500/100))))</f>
        <v>1.9800000000000002</v>
      </c>
      <c r="AS500" s="900">
        <f>IF($AI500="n/a",1.03*AR500,IF($AI500&lt;0,1.01*AR500,IF($AI500&gt;10,1.1*AR500,(1+$AI500/100)*AR500)))</f>
        <v>2.1780000000000004</v>
      </c>
      <c r="AT500" s="900">
        <f>IF($AK500="n/a",1.03*AS500,IF($AK500&lt;0,1.01*AS500,IF($AK500&gt;10,1.1*AS500,(1+$AK500/100)*AS500)))</f>
        <v>2.2869000000000006</v>
      </c>
      <c r="AU500" s="900">
        <f>IF($AK500="n/a",1.03*AT500,IF($AK500&lt;0,1.01*AT500,IF($AK500&gt;10,1.1*AT500,(1+$AK500/100)*AT500)))</f>
        <v>2.4012450000000007</v>
      </c>
      <c r="AV500" s="900">
        <f>IF($AK500="n/a",1.03*AU500,IF($AK500&lt;0,1.01*AU500,IF($AK500&gt;10,1.1*AU500,(1+$AK500/100)*AU500)))</f>
        <v>2.5213072500000009</v>
      </c>
      <c r="AW500" s="663">
        <f>SUM(AR500:AV500)</f>
        <v>11.367452250000003</v>
      </c>
      <c r="AX500" s="761">
        <f>AW500/I500*100</f>
        <v>22.983122219975744</v>
      </c>
      <c r="AY500" s="948">
        <v>1.42</v>
      </c>
      <c r="AZ500" s="886">
        <v>47.910000000000004</v>
      </c>
      <c r="BA500" s="886">
        <v>-36.22</v>
      </c>
      <c r="BB500" s="886">
        <v>0.06</v>
      </c>
      <c r="BC500" s="886">
        <v>-16.03</v>
      </c>
      <c r="BE500" s="635">
        <v>2011</v>
      </c>
      <c r="BF500" s="912">
        <f>IF(BE500&gt;2008,0,IF(BE500&gt;2001,1,IF(BE500&gt;1990,2,IF(BE500&gt;1980,3,IF(BE500&gt;1973,4,IF(BE500&gt;1970,5,IF(BE500&gt;1960,6,IF(BE500&gt;1958,7,IF(BE500&gt;1953,8,9)))))))))</f>
        <v>0</v>
      </c>
      <c r="BG500" s="896">
        <v>7.0000000000000009</v>
      </c>
    </row>
    <row r="501" spans="1:59" ht="11.25" customHeight="1" x14ac:dyDescent="0.2">
      <c r="A501" s="895" t="s">
        <v>4064</v>
      </c>
      <c r="B501" s="889" t="s">
        <v>4065</v>
      </c>
      <c r="C501" s="946" t="s">
        <v>112</v>
      </c>
      <c r="D501" s="946" t="s">
        <v>211</v>
      </c>
      <c r="E501" s="746">
        <v>6</v>
      </c>
      <c r="F501" s="1185">
        <v>718</v>
      </c>
      <c r="G501" s="1184" t="s">
        <v>106</v>
      </c>
      <c r="H501" s="1184" t="s">
        <v>106</v>
      </c>
      <c r="I501" s="888">
        <v>49.29</v>
      </c>
      <c r="J501" s="663">
        <f>(M501/I501)*100</f>
        <v>2.1099614526273078</v>
      </c>
      <c r="K501" s="891">
        <v>0.26</v>
      </c>
      <c r="L501" s="901">
        <v>4</v>
      </c>
      <c r="M501" s="654">
        <f>K501*L501</f>
        <v>1.04</v>
      </c>
      <c r="N501" s="884" t="s">
        <v>325</v>
      </c>
      <c r="O501" s="747">
        <v>0.25</v>
      </c>
      <c r="P501" s="875">
        <v>43893</v>
      </c>
      <c r="Q501" s="875">
        <v>43908</v>
      </c>
      <c r="R501" s="654">
        <f>(K501-O501)/O501*100</f>
        <v>4.0000000000000036</v>
      </c>
      <c r="S501" s="714">
        <f>IF(INDEX(Historical!$D$7:$D$1277,MATCH(B501,Historical!$B$7:$B$1301,0))=0,"n/a",(INDEX(Historical!$C$7:$C$1279,MATCH(B501,Historical!$B$7:$B$1301,0))/INDEX(Historical!$D$7:$D$1277,MATCH(B501,Historical!$B$7:$B$1301,0))-1)*100)</f>
        <v>4.1666666666666741</v>
      </c>
      <c r="T501" s="714">
        <f>IF(INDEX(Historical!$F$7:$F$1270,MATCH(B501,Historical!$B$7:$B$1301,0))=0,"n/a",((INDEX(Historical!$C$7:$C$1279,MATCH(B501,Historical!$B$7:$B$1301,0))/INDEX(Historical!$F$7:$F$1270,MATCH(B501,Historical!$B$7:$B$1301,0)))^(1/3)-1)*100)</f>
        <v>5.983983294832651</v>
      </c>
      <c r="U501" s="714" t="str">
        <f>IF(INDEX(Historical!$H$7:$H$1270,MATCH(B501,Historical!$B$7:$B$1301,0))=0,"n/a",((INDEX(Historical!$C$7:$C$1279,MATCH(B501,Historical!$B$7:$B$1301,0))/INDEX(Historical!$H$7:$H$1270,MATCH(B501,Historical!$B$7:$B$1301,0)))^(1/5)-1)*100)</f>
        <v>n/a</v>
      </c>
      <c r="V501" s="714" t="str">
        <f>IF(INDEX(Historical!$O$7:$O$1270,MATCH(B501,Historical!$B$7:$B$1301,0))=0,"n/a",((INDEX(Historical!$C$7:$C$1279,MATCH(B501,Historical!$B$7:$B$1301,0))/INDEX(Historical!$O$7:$O$1270,MATCH(B501,Historical!$B$7:$B$1301,0)))^(1/10)-1)*100)</f>
        <v>n/a</v>
      </c>
      <c r="W501" s="715" t="str">
        <f>IF(OR(U501&lt;=0,U501="n/a",V501&lt;=0,V501="n/a"),"n/a",U501/V501)</f>
        <v>n/a</v>
      </c>
      <c r="X501" s="716" t="str">
        <f>IF(OR(AJ501&lt;=0,AJ501="n/a",U501&lt;=0,U501="n/a"),"n/a",U501/AJ501)</f>
        <v>n/a</v>
      </c>
      <c r="Y501" s="890"/>
      <c r="Z501" s="663">
        <f>IF(OR(AC501&lt;0.01,AC501="n/a"),"n/a",M501/AC501*100)</f>
        <v>212.24489795918367</v>
      </c>
      <c r="AA501" s="900">
        <f>IF(OR(AC501&lt;0.01,AC501="n/a"),"n/a",I501/AC501)</f>
        <v>100.59183673469387</v>
      </c>
      <c r="AB501" s="901">
        <v>12</v>
      </c>
      <c r="AC501" s="879">
        <v>0.49</v>
      </c>
      <c r="AD501" s="879">
        <v>16.260000000000002</v>
      </c>
      <c r="AE501" s="879">
        <v>0.83</v>
      </c>
      <c r="AF501" s="879">
        <v>0.92</v>
      </c>
      <c r="AG501" s="879" t="s">
        <v>136</v>
      </c>
      <c r="AH501" s="879">
        <v>426.6</v>
      </c>
      <c r="AI501" s="879">
        <v>68.87</v>
      </c>
      <c r="AJ501" s="879">
        <v>-15.2</v>
      </c>
      <c r="AK501" s="879">
        <v>6</v>
      </c>
      <c r="AL501" s="892">
        <v>985.71</v>
      </c>
      <c r="AM501" s="886">
        <v>1.7000000000000002</v>
      </c>
      <c r="AN501" s="879">
        <v>0.46</v>
      </c>
      <c r="AO501" s="753" t="str">
        <f>IF(U501="n/a","n/a",IF(AA501&lt;0,"n/a",IF(AA501="n/a","n/a",J501+U501-AA501)))</f>
        <v>n/a</v>
      </c>
      <c r="AP501" s="754" t="str">
        <f>IF(U501="n/a","n/a",J501+U501)</f>
        <v>n/a</v>
      </c>
      <c r="AQ501" s="902">
        <f>IF(OR(AC501&lt;0.01,AF501="n/a"),"n/a",(I501/SQRT(22.5*AC501*(I501/AF501))-1)*100)</f>
        <v>102.80750566421722</v>
      </c>
      <c r="AR501" s="663">
        <f>INDEX(Historical!$C$7:$C$1279,MATCH(B501,Historical!$B$7:$B$1301,0))*IF(AH501="n/a",1.03,IF(AH501&lt;0,1.01,IF(AH501&gt;10,1.1,(1+AH501/100))))</f>
        <v>1.1000000000000001</v>
      </c>
      <c r="AS501" s="900">
        <f>IF($AI501="n/a",1.03*AR501,IF($AI501&lt;0,1.01*AR501,IF($AI501&gt;10,1.1*AR501,(1+$AI501/100)*AR501)))</f>
        <v>1.2100000000000002</v>
      </c>
      <c r="AT501" s="900">
        <f>IF($AK501="n/a",1.03*AS501,IF($AK501&lt;0,1.01*AS501,IF($AK501&gt;10,1.1*AS501,(1+$AK501/100)*AS501)))</f>
        <v>1.2826000000000002</v>
      </c>
      <c r="AU501" s="900">
        <f>IF($AK501="n/a",1.03*AT501,IF($AK501&lt;0,1.01*AT501,IF($AK501&gt;10,1.1*AT501,(1+$AK501/100)*AT501)))</f>
        <v>1.3595560000000002</v>
      </c>
      <c r="AV501" s="900">
        <f>IF($AK501="n/a",1.03*AU501,IF($AK501&lt;0,1.01*AU501,IF($AK501&gt;10,1.1*AU501,(1+$AK501/100)*AU501)))</f>
        <v>1.4411293600000004</v>
      </c>
      <c r="AW501" s="663">
        <f>SUM(AR501:AV501)</f>
        <v>6.3932853600000019</v>
      </c>
      <c r="AX501" s="761">
        <f>AW501/I501*100</f>
        <v>12.970755447352408</v>
      </c>
      <c r="AY501" s="948">
        <v>1.67</v>
      </c>
      <c r="AZ501" s="886">
        <v>64.08</v>
      </c>
      <c r="BA501" s="886">
        <v>-33.21</v>
      </c>
      <c r="BB501" s="886">
        <v>9.17</v>
      </c>
      <c r="BC501" s="886">
        <v>-12.280000000000001</v>
      </c>
      <c r="BE501" s="635">
        <v>2015</v>
      </c>
      <c r="BF501" s="912">
        <f>IF(BE501&gt;2008,0,IF(BE501&gt;2001,1,IF(BE501&gt;1990,2,IF(BE501&gt;1980,3,IF(BE501&gt;1973,4,IF(BE501&gt;1970,5,IF(BE501&gt;1960,6,IF(BE501&gt;1958,7,IF(BE501&gt;1953,8,9)))))))))</f>
        <v>0</v>
      </c>
      <c r="BG501" s="896" t="s">
        <v>136</v>
      </c>
    </row>
    <row r="502" spans="1:59" ht="11.25" customHeight="1" x14ac:dyDescent="0.2">
      <c r="A502" s="885" t="s">
        <v>1506</v>
      </c>
      <c r="B502" s="889" t="s">
        <v>1507</v>
      </c>
      <c r="C502" s="946" t="s">
        <v>108</v>
      </c>
      <c r="D502" s="946" t="s">
        <v>4345</v>
      </c>
      <c r="E502" s="746">
        <v>11</v>
      </c>
      <c r="F502" s="1185">
        <v>312</v>
      </c>
      <c r="G502" s="1185" t="s">
        <v>106</v>
      </c>
      <c r="H502" s="1185" t="s">
        <v>106</v>
      </c>
      <c r="I502" s="888">
        <v>25.14</v>
      </c>
      <c r="J502" s="663">
        <f>(M502/I502)*100</f>
        <v>5.4097056483691333</v>
      </c>
      <c r="K502" s="891">
        <v>0.34</v>
      </c>
      <c r="L502" s="901">
        <v>4</v>
      </c>
      <c r="M502" s="654">
        <f>K502*L502</f>
        <v>1.36</v>
      </c>
      <c r="N502" s="884" t="s">
        <v>592</v>
      </c>
      <c r="O502" s="747">
        <v>0.33</v>
      </c>
      <c r="P502" s="875">
        <v>43901</v>
      </c>
      <c r="Q502" s="875">
        <v>43910</v>
      </c>
      <c r="R502" s="654">
        <f>(K502-O502)/O502*100</f>
        <v>3.0303030303030329</v>
      </c>
      <c r="S502" s="714">
        <f>IF(INDEX(Historical!$D$7:$D$1277,MATCH(B502,Historical!$B$7:$B$1301,0))=0,"n/a",(INDEX(Historical!$C$7:$C$1279,MATCH(B502,Historical!$B$7:$B$1301,0))/INDEX(Historical!$D$7:$D$1277,MATCH(B502,Historical!$B$7:$B$1301,0))-1)*100)</f>
        <v>23.529411764705888</v>
      </c>
      <c r="T502" s="714">
        <f>IF(INDEX(Historical!$F$7:$F$1270,MATCH(B502,Historical!$B$7:$B$1301,0))=0,"n/a",((INDEX(Historical!$C$7:$C$1279,MATCH(B502,Historical!$B$7:$B$1301,0))/INDEX(Historical!$F$7:$F$1270,MATCH(B502,Historical!$B$7:$B$1301,0)))^(1/3)-1)*100)</f>
        <v>17.33438845558204</v>
      </c>
      <c r="U502" s="714">
        <f>IF(INDEX(Historical!$H$7:$H$1270,MATCH(B502,Historical!$B$7:$B$1301,0))=0,"n/a",((INDEX(Historical!$C$7:$C$1279,MATCH(B502,Historical!$B$7:$B$1301,0))/INDEX(Historical!$H$7:$H$1270,MATCH(B502,Historical!$B$7:$B$1301,0)))^(1/5)-1)*100)</f>
        <v>12.474611314209483</v>
      </c>
      <c r="V502" s="714">
        <f>IF(INDEX(Historical!$O$7:$O$1270,MATCH(B502,Historical!$B$7:$B$1301,0))=0,"n/a",((INDEX(Historical!$C$7:$C$1279,MATCH(B502,Historical!$B$7:$B$1301,0))/INDEX(Historical!$O$7:$O$1270,MATCH(B502,Historical!$B$7:$B$1301,0)))^(1/10)-1)*100)</f>
        <v>12.158206350003109</v>
      </c>
      <c r="W502" s="715">
        <f>IF(OR(U502&lt;=0,U502="n/a",V502&lt;=0,V502="n/a"),"n/a",U502/V502)</f>
        <v>1.0260239837273606</v>
      </c>
      <c r="X502" s="716">
        <f>IF(OR(AJ502&lt;=0,AJ502="n/a",U502&lt;=0,U502="n/a"),"n/a",U502/AJ502)</f>
        <v>3.4651698095026346</v>
      </c>
      <c r="Y502" s="889"/>
      <c r="Z502" s="663">
        <f>IF(OR(AC502&lt;0.01,AC502="n/a"),"n/a",M502/AC502*100)</f>
        <v>52.509652509652518</v>
      </c>
      <c r="AA502" s="900">
        <f>IF(OR(AC502&lt;0.01,AC502="n/a"),"n/a",I502/AC502)</f>
        <v>9.706563706563708</v>
      </c>
      <c r="AB502" s="901">
        <v>12</v>
      </c>
      <c r="AC502" s="879">
        <v>2.59</v>
      </c>
      <c r="AD502" s="879" t="s">
        <v>136</v>
      </c>
      <c r="AE502" s="879">
        <v>2.1</v>
      </c>
      <c r="AF502" s="879">
        <v>0.82</v>
      </c>
      <c r="AG502" s="879">
        <v>8.5</v>
      </c>
      <c r="AH502" s="879">
        <v>8.6</v>
      </c>
      <c r="AI502" s="879">
        <v>-37.25</v>
      </c>
      <c r="AJ502" s="879">
        <v>3.5999999999999996</v>
      </c>
      <c r="AK502" s="879" t="s">
        <v>136</v>
      </c>
      <c r="AL502" s="892">
        <v>148.24</v>
      </c>
      <c r="AM502" s="886">
        <v>0.70000000000000007</v>
      </c>
      <c r="AN502" s="879">
        <v>0.05</v>
      </c>
      <c r="AO502" s="753">
        <f>IF(U502="n/a","n/a",IF(AA502&lt;0,"n/a",IF(AA502="n/a","n/a",J502+U502-AA502)))</f>
        <v>8.177753256014908</v>
      </c>
      <c r="AP502" s="754">
        <f>IF(U502="n/a","n/a",J502+U502)</f>
        <v>17.884316962578616</v>
      </c>
      <c r="AQ502" s="902">
        <f>IF(OR(AC502&lt;0.01,AF502="n/a"),"n/a",(I502/SQRT(22.5*AC502*(I502/AF502))-1)*100)</f>
        <v>-40.523086684805023</v>
      </c>
      <c r="AR502" s="663">
        <f>INDEX(Historical!$C$7:$C$1279,MATCH(B502,Historical!$B$7:$B$1301,0))*IF(AH502="n/a",1.03,IF(AH502&lt;0,1.01,IF(AH502&gt;10,1.1,(1+AH502/100))))</f>
        <v>1.36836</v>
      </c>
      <c r="AS502" s="900">
        <f>IF($AI502="n/a",1.03*AR502,IF($AI502&lt;0,1.01*AR502,IF($AI502&gt;10,1.1*AR502,(1+$AI502/100)*AR502)))</f>
        <v>1.3820436</v>
      </c>
      <c r="AT502" s="900">
        <f>IF($AK502="n/a",1.03*AS502,IF($AK502&lt;0,1.01*AS502,IF($AK502&gt;10,1.1*AS502,(1+$AK502/100)*AS502)))</f>
        <v>1.4235049080000002</v>
      </c>
      <c r="AU502" s="900">
        <f>IF($AK502="n/a",1.03*AT502,IF($AK502&lt;0,1.01*AT502,IF($AK502&gt;10,1.1*AT502,(1+$AK502/100)*AT502)))</f>
        <v>1.4662100552400001</v>
      </c>
      <c r="AV502" s="900">
        <f>IF($AK502="n/a",1.03*AU502,IF($AK502&lt;0,1.01*AU502,IF($AK502&gt;10,1.1*AU502,(1+$AK502/100)*AU502)))</f>
        <v>1.5101963568972001</v>
      </c>
      <c r="AW502" s="663">
        <f>SUM(AR502:AV502)</f>
        <v>7.1503149201372009</v>
      </c>
      <c r="AX502" s="761">
        <f>AW502/I502*100</f>
        <v>28.441984566973748</v>
      </c>
      <c r="AY502" s="948">
        <v>0.59</v>
      </c>
      <c r="AZ502" s="886">
        <v>45.15</v>
      </c>
      <c r="BA502" s="886">
        <v>-40.54</v>
      </c>
      <c r="BB502" s="886">
        <v>8.48</v>
      </c>
      <c r="BC502" s="886">
        <v>-22.79</v>
      </c>
      <c r="BE502" s="635">
        <v>2010</v>
      </c>
      <c r="BF502" s="912">
        <f>IF(BE502&gt;2008,0,IF(BE502&gt;2001,1,IF(BE502&gt;1990,2,IF(BE502&gt;1980,3,IF(BE502&gt;1973,4,IF(BE502&gt;1970,5,IF(BE502&gt;1960,6,IF(BE502&gt;1958,7,IF(BE502&gt;1953,8,9)))))))))</f>
        <v>0</v>
      </c>
      <c r="BG502" s="896">
        <v>1.0999999999999999</v>
      </c>
    </row>
    <row r="503" spans="1:59" ht="11.25" customHeight="1" x14ac:dyDescent="0.2">
      <c r="A503" s="895" t="s">
        <v>4479</v>
      </c>
      <c r="B503" s="889" t="s">
        <v>4478</v>
      </c>
      <c r="C503" s="946" t="s">
        <v>4325</v>
      </c>
      <c r="D503" s="946" t="s">
        <v>4326</v>
      </c>
      <c r="E503" s="746">
        <v>5</v>
      </c>
      <c r="F503" s="1185">
        <v>755</v>
      </c>
      <c r="G503" s="1185" t="s">
        <v>106</v>
      </c>
      <c r="H503" s="1185" t="s">
        <v>106</v>
      </c>
      <c r="I503" s="888">
        <v>28.66</v>
      </c>
      <c r="J503" s="663">
        <f>(M503/I503)*100</f>
        <v>4.6057222609909285</v>
      </c>
      <c r="K503" s="891">
        <v>0.33</v>
      </c>
      <c r="L503" s="901">
        <v>4</v>
      </c>
      <c r="M503" s="654">
        <f>K503*L503</f>
        <v>1.32</v>
      </c>
      <c r="N503" s="884" t="s">
        <v>318</v>
      </c>
      <c r="O503" s="747">
        <v>0.32</v>
      </c>
      <c r="P503" s="875">
        <v>43810</v>
      </c>
      <c r="Q503" s="875">
        <v>43829</v>
      </c>
      <c r="R503" s="654">
        <f>(K503-O503)/O503*100</f>
        <v>3.1250000000000027</v>
      </c>
      <c r="S503" s="714">
        <f>IF(INDEX(Historical!$D$7:$D$1277,MATCH(B503,Historical!$B$7:$B$1301,0))=0,"n/a",(INDEX(Historical!$C$7:$C$1279,MATCH(B503,Historical!$B$7:$B$1301,0))/INDEX(Historical!$D$7:$D$1277,MATCH(B503,Historical!$B$7:$B$1301,0))-1)*100)</f>
        <v>9.4827586206896584</v>
      </c>
      <c r="T503" s="714">
        <f>IF(INDEX(Historical!$F$7:$F$1270,MATCH(B503,Historical!$B$7:$B$1301,0))=0,"n/a",((INDEX(Historical!$C$7:$C$1279,MATCH(B503,Historical!$B$7:$B$1301,0))/INDEX(Historical!$F$7:$F$1270,MATCH(B503,Historical!$B$7:$B$1301,0)))^(1/3)-1)*100)</f>
        <v>13.007434657986106</v>
      </c>
      <c r="U503" s="714" t="str">
        <f>IF(INDEX(Historical!$H$7:$H$1270,MATCH(B503,Historical!$B$7:$B$1301,0))=0,"n/a",((INDEX(Historical!$C$7:$C$1279,MATCH(B503,Historical!$B$7:$B$1301,0))/INDEX(Historical!$H$7:$H$1270,MATCH(B503,Historical!$B$7:$B$1301,0)))^(1/5)-1)*100)</f>
        <v>n/a</v>
      </c>
      <c r="V503" s="714" t="str">
        <f>IF(INDEX(Historical!$O$7:$O$1270,MATCH(B503,Historical!$B$7:$B$1301,0))=0,"n/a",((INDEX(Historical!$C$7:$C$1279,MATCH(B503,Historical!$B$7:$B$1301,0))/INDEX(Historical!$O$7:$O$1270,MATCH(B503,Historical!$B$7:$B$1301,0)))^(1/10)-1)*100)</f>
        <v>n/a</v>
      </c>
      <c r="W503" s="715" t="str">
        <f>IF(OR(U503&lt;=0,U503="n/a",V503&lt;=0,V503="n/a"),"n/a",U503/V503)</f>
        <v>n/a</v>
      </c>
      <c r="X503" s="716" t="str">
        <f>IF(OR(AJ503&lt;=0,AJ503="n/a",U503&lt;=0,U503="n/a"),"n/a",U503/AJ503)</f>
        <v>n/a</v>
      </c>
      <c r="Y503" s="890"/>
      <c r="Z503" s="663" t="str">
        <f>IF(OR(AC503&lt;0.01,AC503="n/a"),"n/a",M503/AC503*100)</f>
        <v>n/a</v>
      </c>
      <c r="AA503" s="900" t="str">
        <f>IF(OR(AC503&lt;0.01,AC503="n/a"),"n/a",I503/AC503)</f>
        <v>n/a</v>
      </c>
      <c r="AB503" s="901">
        <v>12</v>
      </c>
      <c r="AC503" s="879">
        <v>-0.17</v>
      </c>
      <c r="AD503" s="879" t="s">
        <v>136</v>
      </c>
      <c r="AE503" s="879">
        <v>4.99</v>
      </c>
      <c r="AF503" s="879">
        <v>2.41</v>
      </c>
      <c r="AG503" s="879">
        <v>-1.4000000000000001</v>
      </c>
      <c r="AH503" s="879">
        <v>-307.10000000000002</v>
      </c>
      <c r="AI503" s="879">
        <v>9.1300000000000008</v>
      </c>
      <c r="AJ503" s="879">
        <v>-12.35</v>
      </c>
      <c r="AK503" s="879">
        <v>11</v>
      </c>
      <c r="AL503" s="892">
        <v>2000</v>
      </c>
      <c r="AM503" s="886">
        <v>9</v>
      </c>
      <c r="AN503" s="879">
        <v>2.46</v>
      </c>
      <c r="AO503" s="753" t="str">
        <f>IF(U503="n/a","n/a",IF(AA503&lt;0,"n/a",IF(AA503="n/a","n/a",J503+U503-AA503)))</f>
        <v>n/a</v>
      </c>
      <c r="AP503" s="754" t="str">
        <f>IF(U503="n/a","n/a",J503+U503)</f>
        <v>n/a</v>
      </c>
      <c r="AQ503" s="902" t="str">
        <f>IF(OR(AC503&lt;0.01,AF503="n/a"),"n/a",(I503/SQRT(22.5*AC503*(I503/AF503))-1)*100)</f>
        <v>n/a</v>
      </c>
      <c r="AR503" s="663">
        <f>INDEX(Historical!$C$7:$C$1279,MATCH(B503,Historical!$B$7:$B$1301,0))*IF(AH503="n/a",1.03,IF(AH503&lt;0,1.01,IF(AH503&gt;10,1.1,(1+AH503/100))))</f>
        <v>1.2827</v>
      </c>
      <c r="AS503" s="900">
        <f>IF($AI503="n/a",1.03*AR503,IF($AI503&lt;0,1.01*AR503,IF($AI503&gt;10,1.1*AR503,(1+$AI503/100)*AR503)))</f>
        <v>1.3998105099999998</v>
      </c>
      <c r="AT503" s="900">
        <f>IF($AK503="n/a",1.03*AS503,IF($AK503&lt;0,1.01*AS503,IF($AK503&gt;10,1.1*AS503,(1+$AK503/100)*AS503)))</f>
        <v>1.5397915609999999</v>
      </c>
      <c r="AU503" s="900">
        <f>IF($AK503="n/a",1.03*AT503,IF($AK503&lt;0,1.01*AT503,IF($AK503&gt;10,1.1*AT503,(1+$AK503/100)*AT503)))</f>
        <v>1.6937707171</v>
      </c>
      <c r="AV503" s="900">
        <f>IF($AK503="n/a",1.03*AU503,IF($AK503&lt;0,1.01*AU503,IF($AK503&gt;10,1.1*AU503,(1+$AK503/100)*AU503)))</f>
        <v>1.8631477888100001</v>
      </c>
      <c r="AW503" s="663">
        <f>SUM(AR503:AV503)</f>
        <v>7.7792205769099994</v>
      </c>
      <c r="AX503" s="761">
        <f>AW503/I503*100</f>
        <v>27.143128321388694</v>
      </c>
      <c r="AY503" s="948">
        <v>0.31</v>
      </c>
      <c r="AZ503" s="886">
        <v>48.19</v>
      </c>
      <c r="BA503" s="886">
        <v>-25</v>
      </c>
      <c r="BB503" s="886">
        <v>0.05</v>
      </c>
      <c r="BC503" s="886">
        <v>-10.130000000000001</v>
      </c>
      <c r="BE503" s="635">
        <v>2015</v>
      </c>
      <c r="BF503" s="912">
        <f>IF(BE503&gt;2008,0,IF(BE503&gt;2001,1,IF(BE503&gt;1990,2,IF(BE503&gt;1980,3,IF(BE503&gt;1973,4,IF(BE503&gt;1970,5,IF(BE503&gt;1960,6,IF(BE503&gt;1958,7,IF(BE503&gt;1953,8,9)))))))))</f>
        <v>0</v>
      </c>
      <c r="BG503" s="896">
        <v>-0.3</v>
      </c>
    </row>
    <row r="504" spans="1:59" ht="11.25" customHeight="1" x14ac:dyDescent="0.2">
      <c r="A504" s="877" t="s">
        <v>1324</v>
      </c>
      <c r="B504" s="889" t="s">
        <v>1325</v>
      </c>
      <c r="C504" s="946" t="s">
        <v>112</v>
      </c>
      <c r="D504" s="946" t="s">
        <v>4368</v>
      </c>
      <c r="E504" s="746">
        <v>10</v>
      </c>
      <c r="F504" s="1185">
        <v>378</v>
      </c>
      <c r="G504" s="1191" t="s">
        <v>106</v>
      </c>
      <c r="H504" s="1191" t="s">
        <v>106</v>
      </c>
      <c r="I504" s="888">
        <v>64.73</v>
      </c>
      <c r="J504" s="663">
        <f>(M504/I504)*100</f>
        <v>2.4718059632318865</v>
      </c>
      <c r="K504" s="891">
        <v>0.4</v>
      </c>
      <c r="L504" s="901">
        <v>4</v>
      </c>
      <c r="M504" s="654">
        <f>K504*L504</f>
        <v>1.6</v>
      </c>
      <c r="N504" s="884" t="s">
        <v>605</v>
      </c>
      <c r="O504" s="747">
        <v>0.3</v>
      </c>
      <c r="P504" s="875">
        <v>43894</v>
      </c>
      <c r="Q504" s="875">
        <v>43909</v>
      </c>
      <c r="R504" s="654">
        <f>(K504-O504)/O504*100</f>
        <v>33.33333333333335</v>
      </c>
      <c r="S504" s="714">
        <f>IF(INDEX(Historical!$D$7:$D$1277,MATCH(B504,Historical!$B$7:$B$1301,0))=0,"n/a",(INDEX(Historical!$C$7:$C$1279,MATCH(B504,Historical!$B$7:$B$1301,0))/INDEX(Historical!$D$7:$D$1277,MATCH(B504,Historical!$B$7:$B$1301,0))-1)*100)</f>
        <v>49.999999999999979</v>
      </c>
      <c r="T504" s="714">
        <f>IF(INDEX(Historical!$F$7:$F$1270,MATCH(B504,Historical!$B$7:$B$1301,0))=0,"n/a",((INDEX(Historical!$C$7:$C$1279,MATCH(B504,Historical!$B$7:$B$1301,0))/INDEX(Historical!$F$7:$F$1270,MATCH(B504,Historical!$B$7:$B$1301,0)))^(1/3)-1)*100)</f>
        <v>35.252874076045316</v>
      </c>
      <c r="U504" s="714">
        <f>IF(INDEX(Historical!$H$7:$H$1270,MATCH(B504,Historical!$B$7:$B$1301,0))=0,"n/a",((INDEX(Historical!$C$7:$C$1279,MATCH(B504,Historical!$B$7:$B$1301,0))/INDEX(Historical!$H$7:$H$1270,MATCH(B504,Historical!$B$7:$B$1301,0)))^(1/5)-1)*100)</f>
        <v>26.530698170992761</v>
      </c>
      <c r="V504" s="714">
        <f>IF(INDEX(Historical!$O$7:$O$1270,MATCH(B504,Historical!$B$7:$B$1301,0))=0,"n/a",((INDEX(Historical!$C$7:$C$1279,MATCH(B504,Historical!$B$7:$B$1301,0))/INDEX(Historical!$O$7:$O$1270,MATCH(B504,Historical!$B$7:$B$1301,0)))^(1/10)-1)*100)</f>
        <v>16.525450277397582</v>
      </c>
      <c r="W504" s="715">
        <f>IF(OR(U504&lt;=0,U504="n/a",V504&lt;=0,V504="n/a"),"n/a",U504/V504)</f>
        <v>1.6054447973063521</v>
      </c>
      <c r="X504" s="716">
        <f>IF(OR(AJ504&lt;=0,AJ504="n/a",U504&lt;=0,U504="n/a"),"n/a",U504/AJ504)</f>
        <v>0.5550355265898067</v>
      </c>
      <c r="Y504" s="673"/>
      <c r="Z504" s="663">
        <f>IF(OR(AC504&lt;0.01,AC504="n/a"),"n/a",M504/AC504*100)</f>
        <v>46.511627906976749</v>
      </c>
      <c r="AA504" s="900">
        <f>IF(OR(AC504&lt;0.01,AC504="n/a"),"n/a",I504/AC504)</f>
        <v>18.816860465116282</v>
      </c>
      <c r="AB504" s="901">
        <v>12</v>
      </c>
      <c r="AC504" s="879">
        <v>3.44</v>
      </c>
      <c r="AD504" s="879">
        <v>1.22</v>
      </c>
      <c r="AE504" s="879">
        <v>0.57999999999999996</v>
      </c>
      <c r="AF504" s="879" t="s">
        <v>136</v>
      </c>
      <c r="AG504" s="881" t="s">
        <v>136</v>
      </c>
      <c r="AH504" s="879">
        <v>14.7</v>
      </c>
      <c r="AI504" s="879">
        <v>-0.44</v>
      </c>
      <c r="AJ504" s="879">
        <v>47.8</v>
      </c>
      <c r="AK504" s="879">
        <v>15</v>
      </c>
      <c r="AL504" s="892">
        <v>2560</v>
      </c>
      <c r="AM504" s="886">
        <v>3.1</v>
      </c>
      <c r="AN504" s="879" t="s">
        <v>136</v>
      </c>
      <c r="AO504" s="753">
        <f>IF(U504="n/a","n/a",IF(AA504&lt;0,"n/a",IF(AA504="n/a","n/a",J504+U504-AA504)))</f>
        <v>10.185643669108366</v>
      </c>
      <c r="AP504" s="754">
        <f>IF(U504="n/a","n/a",J504+U504)</f>
        <v>29.002504134224647</v>
      </c>
      <c r="AQ504" s="902" t="str">
        <f>IF(OR(AC504&lt;0.01,AF504="n/a"),"n/a",(I504/SQRT(22.5*AC504*(I504/AF504))-1)*100)</f>
        <v>n/a</v>
      </c>
      <c r="AR504" s="663">
        <f>INDEX(Historical!$C$7:$C$1279,MATCH(B504,Historical!$B$7:$B$1301,0))*IF(AH504="n/a",1.03,IF(AH504&lt;0,1.01,IF(AH504&gt;10,1.1,(1+AH504/100))))</f>
        <v>1.32</v>
      </c>
      <c r="AS504" s="900">
        <f>IF($AI504="n/a",1.03*AR504,IF($AI504&lt;0,1.01*AR504,IF($AI504&gt;10,1.1*AR504,(1+$AI504/100)*AR504)))</f>
        <v>1.3332000000000002</v>
      </c>
      <c r="AT504" s="900">
        <f>IF($AK504="n/a",1.03*AS504,IF($AK504&lt;0,1.01*AS504,IF($AK504&gt;10,1.1*AS504,(1+$AK504/100)*AS504)))</f>
        <v>1.4665200000000003</v>
      </c>
      <c r="AU504" s="900">
        <f>IF($AK504="n/a",1.03*AT504,IF($AK504&lt;0,1.01*AT504,IF($AK504&gt;10,1.1*AT504,(1+$AK504/100)*AT504)))</f>
        <v>1.6131720000000005</v>
      </c>
      <c r="AV504" s="900">
        <f>IF($AK504="n/a",1.03*AU504,IF($AK504&lt;0,1.01*AU504,IF($AK504&gt;10,1.1*AU504,(1+$AK504/100)*AU504)))</f>
        <v>1.7744892000000008</v>
      </c>
      <c r="AW504" s="663">
        <f>SUM(AR504:AV504)</f>
        <v>7.5073812000000011</v>
      </c>
      <c r="AX504" s="761">
        <f>AW504/I504*100</f>
        <v>11.597993511509348</v>
      </c>
      <c r="AY504" s="948">
        <v>1.71</v>
      </c>
      <c r="AZ504" s="886">
        <v>186.54</v>
      </c>
      <c r="BA504" s="886">
        <v>-55.33</v>
      </c>
      <c r="BB504" s="886">
        <v>22.81</v>
      </c>
      <c r="BC504" s="886">
        <v>-9.1399999999999988</v>
      </c>
      <c r="BE504" s="635">
        <v>2011</v>
      </c>
      <c r="BF504" s="912">
        <f>IF(BE504&gt;2008,0,IF(BE504&gt;2001,1,IF(BE504&gt;1990,2,IF(BE504&gt;1980,3,IF(BE504&gt;1973,4,IF(BE504&gt;1970,5,IF(BE504&gt;1960,6,IF(BE504&gt;1958,7,IF(BE504&gt;1953,8,9)))))))))</f>
        <v>0</v>
      </c>
      <c r="BG504" s="896" t="s">
        <v>136</v>
      </c>
    </row>
    <row r="505" spans="1:59" s="787" customFormat="1" ht="11.25" customHeight="1" x14ac:dyDescent="0.2">
      <c r="A505" s="768" t="s">
        <v>1492</v>
      </c>
      <c r="B505" s="795" t="s">
        <v>1493</v>
      </c>
      <c r="C505" s="946" t="s">
        <v>4199</v>
      </c>
      <c r="D505" s="946" t="s">
        <v>4324</v>
      </c>
      <c r="E505" s="769">
        <v>7</v>
      </c>
      <c r="F505" s="1185">
        <v>605</v>
      </c>
      <c r="G505" s="1196" t="s">
        <v>106</v>
      </c>
      <c r="H505" s="1196" t="s">
        <v>106</v>
      </c>
      <c r="I505" s="770">
        <v>44.37</v>
      </c>
      <c r="J505" s="771">
        <f>(M505/I505)*100</f>
        <v>4.3272481406355645</v>
      </c>
      <c r="K505" s="772">
        <v>0.48</v>
      </c>
      <c r="L505" s="773">
        <v>4</v>
      </c>
      <c r="M505" s="774">
        <f>K505*L505</f>
        <v>1.92</v>
      </c>
      <c r="N505" s="775" t="s">
        <v>283</v>
      </c>
      <c r="O505" s="776">
        <v>0.4</v>
      </c>
      <c r="P505" s="791">
        <v>43649</v>
      </c>
      <c r="Q505" s="791">
        <v>43670</v>
      </c>
      <c r="R505" s="774">
        <f>(K505-O505)/O505*100</f>
        <v>19.999999999999989</v>
      </c>
      <c r="S505" s="714">
        <f>IF(INDEX(Historical!$D$7:$D$1277,MATCH(B505,Historical!$B$7:$B$1301,0))=0,"n/a",(INDEX(Historical!$C$7:$C$1279,MATCH(B505,Historical!$B$7:$B$1301,0))/INDEX(Historical!$D$7:$D$1277,MATCH(B505,Historical!$B$7:$B$1301,0))-1)*100)</f>
        <v>46.666666666666679</v>
      </c>
      <c r="T505" s="714">
        <f>IF(INDEX(Historical!$F$7:$F$1270,MATCH(B505,Historical!$B$7:$B$1301,0))=0,"n/a",((INDEX(Historical!$C$7:$C$1279,MATCH(B505,Historical!$B$7:$B$1301,0))/INDEX(Historical!$F$7:$F$1270,MATCH(B505,Historical!$B$7:$B$1301,0)))^(1/3)-1)*100)</f>
        <v>33.483314712120915</v>
      </c>
      <c r="U505" s="714">
        <f>IF(INDEX(Historical!$H$7:$H$1270,MATCH(B505,Historical!$B$7:$B$1301,0))=0,"n/a",((INDEX(Historical!$C$7:$C$1279,MATCH(B505,Historical!$B$7:$B$1301,0))/INDEX(Historical!$H$7:$H$1270,MATCH(B505,Historical!$B$7:$B$1301,0)))^(1/5)-1)*100)</f>
        <v>22.810195770978027</v>
      </c>
      <c r="V505" s="714" t="str">
        <f>IF(INDEX(Historical!$O$7:$O$1270,MATCH(B505,Historical!$B$7:$B$1301,0))=0,"n/a",((INDEX(Historical!$C$7:$C$1279,MATCH(B505,Historical!$B$7:$B$1301,0))/INDEX(Historical!$O$7:$O$1270,MATCH(B505,Historical!$B$7:$B$1301,0)))^(1/10)-1)*100)</f>
        <v>n/a</v>
      </c>
      <c r="W505" s="715" t="str">
        <f>IF(OR(U505&lt;=0,U505="n/a",V505&lt;=0,V505="n/a"),"n/a",U505/V505)</f>
        <v>n/a</v>
      </c>
      <c r="X505" s="716">
        <f>IF(OR(AJ505&lt;=0,AJ505="n/a",U505&lt;=0,U505="n/a"),"n/a",U505/AJ505)</f>
        <v>1.5206797180652019</v>
      </c>
      <c r="Y505" s="947"/>
      <c r="Z505" s="771">
        <f>IF(OR(AC505&lt;0.01,AC505="n/a"),"n/a",M505/AC505*100)</f>
        <v>54.237288135593218</v>
      </c>
      <c r="AA505" s="779">
        <f>IF(OR(AC505&lt;0.01,AC505="n/a"),"n/a",I505/AC505)</f>
        <v>12.533898305084746</v>
      </c>
      <c r="AB505" s="773">
        <v>4</v>
      </c>
      <c r="AC505" s="780">
        <v>3.54</v>
      </c>
      <c r="AD505" s="780">
        <v>2.04</v>
      </c>
      <c r="AE505" s="780">
        <v>1.72</v>
      </c>
      <c r="AF505" s="780">
        <v>40.020000000000003</v>
      </c>
      <c r="AG505" s="780">
        <v>170.4</v>
      </c>
      <c r="AH505" s="780">
        <v>-22.1</v>
      </c>
      <c r="AI505" s="780">
        <v>22.5</v>
      </c>
      <c r="AJ505" s="780">
        <v>15</v>
      </c>
      <c r="AK505" s="780">
        <v>6.09</v>
      </c>
      <c r="AL505" s="781">
        <v>9290</v>
      </c>
      <c r="AM505" s="782">
        <v>0.3</v>
      </c>
      <c r="AN505" s="780">
        <v>6.89</v>
      </c>
      <c r="AO505" s="783">
        <f>IF(U505="n/a","n/a",IF(AA505&lt;0,"n/a",IF(AA505="n/a","n/a",J505+U505-AA505)))</f>
        <v>14.603545606528845</v>
      </c>
      <c r="AP505" s="784">
        <f>IF(U505="n/a","n/a",J505+U505)</f>
        <v>27.137443911613591</v>
      </c>
      <c r="AQ505" s="785">
        <f>IF(OR(AC505&lt;0.01,AF505="n/a"),"n/a",(I505/SQRT(22.5*AC505*(I505/AF505))-1)*100)</f>
        <v>372.16127666978434</v>
      </c>
      <c r="AR505" s="663">
        <f>INDEX(Historical!$C$7:$C$1279,MATCH(B505,Historical!$B$7:$B$1301,0))*IF(AH505="n/a",1.03,IF(AH505&lt;0,1.01,IF(AH505&gt;10,1.1,(1+AH505/100))))</f>
        <v>1.7776000000000001</v>
      </c>
      <c r="AS505" s="779">
        <f>IF($AI505="n/a",1.03*AR505,IF($AI505&lt;0,1.01*AR505,IF($AI505&gt;10,1.1*AR505,(1+$AI505/100)*AR505)))</f>
        <v>1.9553600000000002</v>
      </c>
      <c r="AT505" s="779">
        <f>IF($AK505="n/a",1.03*AS505,IF($AK505&lt;0,1.01*AS505,IF($AK505&gt;10,1.1*AS505,(1+$AK505/100)*AS505)))</f>
        <v>2.0744414240000002</v>
      </c>
      <c r="AU505" s="779">
        <f>IF($AK505="n/a",1.03*AT505,IF($AK505&lt;0,1.01*AT505,IF($AK505&gt;10,1.1*AT505,(1+$AK505/100)*AT505)))</f>
        <v>2.2007749067216</v>
      </c>
      <c r="AV505" s="779">
        <f>IF($AK505="n/a",1.03*AU505,IF($AK505&lt;0,1.01*AU505,IF($AK505&gt;10,1.1*AU505,(1+$AK505/100)*AU505)))</f>
        <v>2.3348020985409454</v>
      </c>
      <c r="AW505" s="771">
        <f>SUM(AR505:AV505)</f>
        <v>10.342978429262546</v>
      </c>
      <c r="AX505" s="786">
        <f>AW505/I505*100</f>
        <v>23.310746967010473</v>
      </c>
      <c r="AY505" s="949">
        <v>1.27</v>
      </c>
      <c r="AZ505" s="782">
        <v>28.02</v>
      </c>
      <c r="BA505" s="782">
        <v>-32.14</v>
      </c>
      <c r="BB505" s="782">
        <v>2.06</v>
      </c>
      <c r="BC505" s="782">
        <v>-13.469999999999999</v>
      </c>
      <c r="BD505" s="922"/>
      <c r="BE505" s="635">
        <v>2013</v>
      </c>
      <c r="BF505" s="912">
        <f>IF(BE505&gt;2008,0,IF(BE505&gt;2001,1,IF(BE505&gt;1990,2,IF(BE505&gt;1980,3,IF(BE505&gt;1973,4,IF(BE505&gt;1970,5,IF(BE505&gt;1960,6,IF(BE505&gt;1958,7,IF(BE505&gt;1953,8,9)))))))))</f>
        <v>0</v>
      </c>
      <c r="BG505" s="838">
        <v>10.8</v>
      </c>
    </row>
    <row r="506" spans="1:59" ht="11.25" customHeight="1" x14ac:dyDescent="0.2">
      <c r="A506" s="885" t="s">
        <v>1502</v>
      </c>
      <c r="B506" s="889" t="s">
        <v>1503</v>
      </c>
      <c r="C506" s="946" t="s">
        <v>108</v>
      </c>
      <c r="D506" s="946" t="s">
        <v>4341</v>
      </c>
      <c r="E506" s="746">
        <v>8</v>
      </c>
      <c r="F506" s="1185">
        <v>524</v>
      </c>
      <c r="G506" s="1184" t="s">
        <v>106</v>
      </c>
      <c r="H506" s="1184" t="s">
        <v>106</v>
      </c>
      <c r="I506" s="888">
        <v>79.34</v>
      </c>
      <c r="J506" s="663">
        <f>(M506/I506)*100</f>
        <v>3.5291152004033273</v>
      </c>
      <c r="K506" s="891">
        <v>0.7</v>
      </c>
      <c r="L506" s="901">
        <v>4</v>
      </c>
      <c r="M506" s="654">
        <f>K506*L506</f>
        <v>2.8</v>
      </c>
      <c r="N506" s="884" t="s">
        <v>145</v>
      </c>
      <c r="O506" s="747">
        <v>0.6</v>
      </c>
      <c r="P506" s="875">
        <v>43720</v>
      </c>
      <c r="Q506" s="875">
        <v>43739</v>
      </c>
      <c r="R506" s="654">
        <f>(K506-O506)/O506*100</f>
        <v>16.666666666666664</v>
      </c>
      <c r="S506" s="714">
        <f>IF(INDEX(Historical!$D$7:$D$1277,MATCH(B506,Historical!$B$7:$B$1301,0))=0,"n/a",(INDEX(Historical!$C$7:$C$1279,MATCH(B506,Historical!$B$7:$B$1301,0))/INDEX(Historical!$D$7:$D$1277,MATCH(B506,Historical!$B$7:$B$1301,0))-1)*100)</f>
        <v>26.28865979381445</v>
      </c>
      <c r="T506" s="714">
        <f>IF(INDEX(Historical!$F$7:$F$1270,MATCH(B506,Historical!$B$7:$B$1301,0))=0,"n/a",((INDEX(Historical!$C$7:$C$1279,MATCH(B506,Historical!$B$7:$B$1301,0))/INDEX(Historical!$F$7:$F$1270,MATCH(B506,Historical!$B$7:$B$1301,0)))^(1/3)-1)*100)</f>
        <v>18.833186504618737</v>
      </c>
      <c r="U506" s="714">
        <f>IF(INDEX(Historical!$H$7:$H$1270,MATCH(B506,Historical!$B$7:$B$1301,0))=0,"n/a",((INDEX(Historical!$C$7:$C$1279,MATCH(B506,Historical!$B$7:$B$1301,0))/INDEX(Historical!$H$7:$H$1270,MATCH(B506,Historical!$B$7:$B$1301,0)))^(1/5)-1)*100)</f>
        <v>13.865254964091678</v>
      </c>
      <c r="V506" s="714">
        <f>IF(INDEX(Historical!$O$7:$O$1270,MATCH(B506,Historical!$B$7:$B$1301,0))=0,"n/a",((INDEX(Historical!$C$7:$C$1279,MATCH(B506,Historical!$B$7:$B$1301,0))/INDEX(Historical!$O$7:$O$1270,MATCH(B506,Historical!$B$7:$B$1301,0)))^(1/10)-1)*100)</f>
        <v>8.1421018250528618</v>
      </c>
      <c r="W506" s="715">
        <f>IF(OR(U506&lt;=0,U506="n/a",V506&lt;=0,V506="n/a"),"n/a",U506/V506)</f>
        <v>1.7029085685748788</v>
      </c>
      <c r="X506" s="716">
        <f>IF(OR(AJ506&lt;=0,AJ506="n/a",U506&lt;=0,U506="n/a"),"n/a",U506/AJ506)</f>
        <v>0.93684155162781613</v>
      </c>
      <c r="Y506" s="676"/>
      <c r="Z506" s="663">
        <f>IF(OR(AC506&lt;0.01,AC506="n/a"),"n/a",M506/AC506*100)</f>
        <v>41.791044776119399</v>
      </c>
      <c r="AA506" s="900">
        <f>IF(OR(AC506&lt;0.01,AC506="n/a"),"n/a",I506/AC506)</f>
        <v>11.841791044776119</v>
      </c>
      <c r="AB506" s="901">
        <v>12</v>
      </c>
      <c r="AC506" s="879">
        <v>6.7</v>
      </c>
      <c r="AD506" s="879" t="s">
        <v>136</v>
      </c>
      <c r="AE506" s="879">
        <v>2.4700000000000002</v>
      </c>
      <c r="AF506" s="879">
        <v>1.59</v>
      </c>
      <c r="AG506" s="879">
        <v>14.399999999999999</v>
      </c>
      <c r="AH506" s="879">
        <v>0.2</v>
      </c>
      <c r="AI506" s="879">
        <v>2.5</v>
      </c>
      <c r="AJ506" s="879">
        <v>14.799999999999999</v>
      </c>
      <c r="AK506" s="879">
        <v>-9.2799999999999994</v>
      </c>
      <c r="AL506" s="892">
        <v>16340</v>
      </c>
      <c r="AM506" s="886">
        <v>0.3</v>
      </c>
      <c r="AN506" s="881">
        <v>14.61</v>
      </c>
      <c r="AO506" s="753">
        <f>IF(U506="n/a","n/a",IF(AA506&lt;0,"n/a",IF(AA506="n/a","n/a",J506+U506-AA506)))</f>
        <v>5.5525791197188852</v>
      </c>
      <c r="AP506" s="754">
        <f>IF(U506="n/a","n/a",J506+U506)</f>
        <v>17.394370164495005</v>
      </c>
      <c r="AQ506" s="902">
        <f>IF(OR(AC506&lt;0.01,AF506="n/a"),"n/a",(I506/SQRT(22.5*AC506*(I506/AF506))-1)*100)</f>
        <v>-8.5221392632341626</v>
      </c>
      <c r="AR506" s="663">
        <f>INDEX(Historical!$C$7:$C$1279,MATCH(B506,Historical!$B$7:$B$1301,0))*IF(AH506="n/a",1.03,IF(AH506&lt;0,1.01,IF(AH506&gt;10,1.1,(1+AH506/100))))</f>
        <v>2.4549000000000003</v>
      </c>
      <c r="AS506" s="900">
        <f>IF($AI506="n/a",1.03*AR506,IF($AI506&lt;0,1.01*AR506,IF($AI506&gt;10,1.1*AR506,(1+$AI506/100)*AR506)))</f>
        <v>2.5162724999999999</v>
      </c>
      <c r="AT506" s="900">
        <f>IF($AK506="n/a",1.03*AS506,IF($AK506&lt;0,1.01*AS506,IF($AK506&gt;10,1.1*AS506,(1+$AK506/100)*AS506)))</f>
        <v>2.5414352249999999</v>
      </c>
      <c r="AU506" s="900">
        <f>IF($AK506="n/a",1.03*AT506,IF($AK506&lt;0,1.01*AT506,IF($AK506&gt;10,1.1*AT506,(1+$AK506/100)*AT506)))</f>
        <v>2.5668495772499997</v>
      </c>
      <c r="AV506" s="900">
        <f>IF($AK506="n/a",1.03*AU506,IF($AK506&lt;0,1.01*AU506,IF($AK506&gt;10,1.1*AU506,(1+$AK506/100)*AU506)))</f>
        <v>2.5925180730224997</v>
      </c>
      <c r="AW506" s="663">
        <f>SUM(AR506:AV506)</f>
        <v>12.671975375272499</v>
      </c>
      <c r="AX506" s="761">
        <f>AW506/I506*100</f>
        <v>15.971736041432441</v>
      </c>
      <c r="AY506" s="948">
        <v>1.0900000000000001</v>
      </c>
      <c r="AZ506" s="886">
        <v>30.769999999999996</v>
      </c>
      <c r="BA506" s="886">
        <v>-28.189999999999998</v>
      </c>
      <c r="BB506" s="886">
        <v>0.33</v>
      </c>
      <c r="BC506" s="886">
        <v>-13.270000000000001</v>
      </c>
      <c r="BE506" s="635">
        <v>2012</v>
      </c>
      <c r="BF506" s="912">
        <f>IF(BE506&gt;2008,0,IF(BE506&gt;2001,1,IF(BE506&gt;1990,2,IF(BE506&gt;1980,3,IF(BE506&gt;1973,4,IF(BE506&gt;1970,5,IF(BE506&gt;1960,6,IF(BE506&gt;1958,7,IF(BE506&gt;1953,8,9)))))))))</f>
        <v>0</v>
      </c>
      <c r="BG506" s="896">
        <v>1</v>
      </c>
    </row>
    <row r="507" spans="1:59" ht="11.25" customHeight="1" x14ac:dyDescent="0.2">
      <c r="A507" s="877" t="s">
        <v>306</v>
      </c>
      <c r="B507" s="889" t="s">
        <v>307</v>
      </c>
      <c r="C507" s="946" t="s">
        <v>123</v>
      </c>
      <c r="D507" s="946" t="s">
        <v>4362</v>
      </c>
      <c r="E507" s="746">
        <v>47</v>
      </c>
      <c r="F507" s="1185">
        <v>45</v>
      </c>
      <c r="G507" s="1136" t="s">
        <v>37</v>
      </c>
      <c r="H507" s="1136" t="s">
        <v>37</v>
      </c>
      <c r="I507" s="879">
        <v>41.41</v>
      </c>
      <c r="J507" s="663">
        <f>(M507/I507)*100</f>
        <v>3.8879497705868156</v>
      </c>
      <c r="K507" s="891">
        <v>0.40250000000000002</v>
      </c>
      <c r="L507" s="901">
        <v>4</v>
      </c>
      <c r="M507" s="654">
        <f>K507*L507</f>
        <v>1.61</v>
      </c>
      <c r="N507" s="884" t="s">
        <v>271</v>
      </c>
      <c r="O507" s="747">
        <v>0.4</v>
      </c>
      <c r="P507" s="875">
        <v>43828</v>
      </c>
      <c r="Q507" s="875">
        <v>43871</v>
      </c>
      <c r="R507" s="654">
        <f>(K507-O507)/O507*100</f>
        <v>0.62500000000000056</v>
      </c>
      <c r="S507" s="714">
        <f>IF(INDEX(Historical!$D$7:$D$1277,MATCH(B507,Historical!$B$7:$B$1301,0))=0,"n/a",(INDEX(Historical!$C$7:$C$1279,MATCH(B507,Historical!$B$7:$B$1301,0))/INDEX(Historical!$D$7:$D$1277,MATCH(B507,Historical!$B$7:$B$1301,0))-1)*100)</f>
        <v>5.2631578947368363</v>
      </c>
      <c r="T507" s="714">
        <f>IF(INDEX(Historical!$F$7:$F$1270,MATCH(B507,Historical!$B$7:$B$1301,0))=0,"n/a",((INDEX(Historical!$C$7:$C$1279,MATCH(B507,Historical!$B$7:$B$1301,0))/INDEX(Historical!$F$7:$F$1270,MATCH(B507,Historical!$B$7:$B$1301,0)))^(1/3)-1)*100)</f>
        <v>2.1745909858070789</v>
      </c>
      <c r="U507" s="714">
        <f>IF(INDEX(Historical!$H$7:$H$1270,MATCH(B507,Historical!$B$7:$B$1301,0))=0,"n/a",((INDEX(Historical!$C$7:$C$1279,MATCH(B507,Historical!$B$7:$B$1301,0))/INDEX(Historical!$H$7:$H$1270,MATCH(B507,Historical!$B$7:$B$1301,0)))^(1/5)-1)*100)</f>
        <v>1.5714502603950908</v>
      </c>
      <c r="V507" s="714">
        <f>IF(INDEX(Historical!$O$7:$O$1270,MATCH(B507,Historical!$B$7:$B$1301,0))=0,"n/a",((INDEX(Historical!$C$7:$C$1279,MATCH(B507,Historical!$B$7:$B$1301,0))/INDEX(Historical!$O$7:$O$1270,MATCH(B507,Historical!$B$7:$B$1301,0)))^(1/10)-1)*100)</f>
        <v>1.2721632646855774</v>
      </c>
      <c r="W507" s="715">
        <f>IF(OR(U507&lt;=0,U507="n/a",V507&lt;=0,V507="n/a"),"n/a",U507/V507)</f>
        <v>1.2352583225891876</v>
      </c>
      <c r="X507" s="716">
        <f>IF(OR(AJ507&lt;=0,AJ507="n/a",U507&lt;=0,U507="n/a"),"n/a",U507/AJ507)</f>
        <v>0.10912849030521465</v>
      </c>
      <c r="Y507" s="688"/>
      <c r="Z507" s="663">
        <f>IF(OR(AC507&lt;0.01,AC507="n/a"),"n/a",M507/AC507*100)</f>
        <v>62.403100775193799</v>
      </c>
      <c r="AA507" s="900">
        <f>IF(OR(AC507&lt;0.01,AC507="n/a"),"n/a",I507/AC507)</f>
        <v>16.050387596899224</v>
      </c>
      <c r="AB507" s="901">
        <v>12</v>
      </c>
      <c r="AC507" s="879">
        <v>2.58</v>
      </c>
      <c r="AD507" s="879">
        <v>4.3899999999999997</v>
      </c>
      <c r="AE507" s="879">
        <v>0.56999999999999995</v>
      </c>
      <c r="AF507" s="879">
        <v>1.22</v>
      </c>
      <c r="AG507" s="879" t="s">
        <v>136</v>
      </c>
      <c r="AH507" s="879">
        <v>-44.4</v>
      </c>
      <c r="AI507" s="879">
        <v>57.66</v>
      </c>
      <c r="AJ507" s="879">
        <v>14.399999999999999</v>
      </c>
      <c r="AK507" s="879">
        <v>3.62</v>
      </c>
      <c r="AL507" s="892">
        <v>12570</v>
      </c>
      <c r="AM507" s="886">
        <v>0.5</v>
      </c>
      <c r="AN507" s="879">
        <v>0.43</v>
      </c>
      <c r="AO507" s="753">
        <f>IF(U507="n/a","n/a",IF(AA507&lt;0,"n/a",IF(AA507="n/a","n/a",J507+U507-AA507)))</f>
        <v>-10.590987565917317</v>
      </c>
      <c r="AP507" s="754">
        <f>IF(U507="n/a","n/a",J507+U507)</f>
        <v>5.4594000309819064</v>
      </c>
      <c r="AQ507" s="902">
        <f>IF(OR(AC507&lt;0.01,AF507="n/a"),"n/a",(I507/SQRT(22.5*AC507*(I507/AF507))-1)*100)</f>
        <v>-6.7107893145263553</v>
      </c>
      <c r="AR507" s="663">
        <f>INDEX(Historical!$C$7:$C$1279,MATCH(B507,Historical!$B$7:$B$1301,0))*IF(AH507="n/a",1.03,IF(AH507&lt;0,1.01,IF(AH507&gt;10,1.1,(1+AH507/100))))</f>
        <v>1.6160000000000001</v>
      </c>
      <c r="AS507" s="900">
        <f>IF($AI507="n/a",1.03*AR507,IF($AI507&lt;0,1.01*AR507,IF($AI507&gt;10,1.1*AR507,(1+$AI507/100)*AR507)))</f>
        <v>1.7776000000000003</v>
      </c>
      <c r="AT507" s="900">
        <f>IF($AK507="n/a",1.03*AS507,IF($AK507&lt;0,1.01*AS507,IF($AK507&gt;10,1.1*AS507,(1+$AK507/100)*AS507)))</f>
        <v>1.8419491200000002</v>
      </c>
      <c r="AU507" s="900">
        <f>IF($AK507="n/a",1.03*AT507,IF($AK507&lt;0,1.01*AT507,IF($AK507&gt;10,1.1*AT507,(1+$AK507/100)*AT507)))</f>
        <v>1.9086276781440001</v>
      </c>
      <c r="AV507" s="900">
        <f>IF($AK507="n/a",1.03*AU507,IF($AK507&lt;0,1.01*AU507,IF($AK507&gt;10,1.1*AU507,(1+$AK507/100)*AU507)))</f>
        <v>1.977720000092813</v>
      </c>
      <c r="AW507" s="663">
        <f>SUM(AR507:AV507)</f>
        <v>9.1218967982368131</v>
      </c>
      <c r="AX507" s="761">
        <f>AW507/I507*100</f>
        <v>22.028246313056783</v>
      </c>
      <c r="AY507" s="948">
        <v>1.45</v>
      </c>
      <c r="AZ507" s="886">
        <v>50.449999999999996</v>
      </c>
      <c r="BA507" s="886">
        <v>-29.45</v>
      </c>
      <c r="BB507" s="886">
        <v>0.57999999999999996</v>
      </c>
      <c r="BC507" s="886">
        <v>-11.63</v>
      </c>
      <c r="BE507" s="635">
        <v>1974</v>
      </c>
      <c r="BF507" s="912">
        <f>IF(BE507&gt;2008,0,IF(BE507&gt;2001,1,IF(BE507&gt;1990,2,IF(BE507&gt;1980,3,IF(BE507&gt;1973,4,IF(BE507&gt;1970,5,IF(BE507&gt;1960,6,IF(BE507&gt;1958,7,IF(BE507&gt;1953,8,9)))))))))</f>
        <v>4</v>
      </c>
      <c r="BG507" s="896" t="s">
        <v>136</v>
      </c>
    </row>
    <row r="508" spans="1:59" ht="11.25" customHeight="1" x14ac:dyDescent="0.2">
      <c r="A508" s="885" t="s">
        <v>713</v>
      </c>
      <c r="B508" s="889" t="s">
        <v>714</v>
      </c>
      <c r="C508" s="946" t="s">
        <v>128</v>
      </c>
      <c r="D508" s="946" t="s">
        <v>191</v>
      </c>
      <c r="E508" s="746">
        <v>20</v>
      </c>
      <c r="F508" s="1185">
        <v>165</v>
      </c>
      <c r="G508" s="1176" t="s">
        <v>106</v>
      </c>
      <c r="H508" s="1176" t="s">
        <v>106</v>
      </c>
      <c r="I508" s="888">
        <v>38.229999999999997</v>
      </c>
      <c r="J508" s="663">
        <f>(M508/I508)*100</f>
        <v>3.923620193565263</v>
      </c>
      <c r="K508" s="891">
        <v>0.375</v>
      </c>
      <c r="L508" s="901">
        <v>4</v>
      </c>
      <c r="M508" s="654">
        <f>K508*L508</f>
        <v>1.5</v>
      </c>
      <c r="N508" s="884" t="s">
        <v>135</v>
      </c>
      <c r="O508" s="747">
        <v>0.37</v>
      </c>
      <c r="P508" s="875">
        <v>43888</v>
      </c>
      <c r="Q508" s="875">
        <v>43901</v>
      </c>
      <c r="R508" s="654">
        <f>(K508-O508)/O508*100</f>
        <v>1.3513513513513526</v>
      </c>
      <c r="S508" s="714">
        <f>IF(INDEX(Historical!$D$7:$D$1277,MATCH(B508,Historical!$B$7:$B$1301,0))=0,"n/a",(INDEX(Historical!$C$7:$C$1279,MATCH(B508,Historical!$B$7:$B$1301,0))/INDEX(Historical!$D$7:$D$1277,MATCH(B508,Historical!$B$7:$B$1301,0))-1)*100)</f>
        <v>1.3698630136986356</v>
      </c>
      <c r="T508" s="714">
        <f>IF(INDEX(Historical!$F$7:$F$1270,MATCH(B508,Historical!$B$7:$B$1301,0))=0,"n/a",((INDEX(Historical!$C$7:$C$1279,MATCH(B508,Historical!$B$7:$B$1301,0))/INDEX(Historical!$F$7:$F$1270,MATCH(B508,Historical!$B$7:$B$1301,0)))^(1/3)-1)*100)</f>
        <v>1.3890663116861823</v>
      </c>
      <c r="U508" s="714">
        <f>IF(INDEX(Historical!$H$7:$H$1270,MATCH(B508,Historical!$B$7:$B$1301,0))=0,"n/a",((INDEX(Historical!$C$7:$C$1279,MATCH(B508,Historical!$B$7:$B$1301,0))/INDEX(Historical!$H$7:$H$1270,MATCH(B508,Historical!$B$7:$B$1301,0)))^(1/5)-1)*100)</f>
        <v>1.4090059927290843</v>
      </c>
      <c r="V508" s="714">
        <f>IF(INDEX(Historical!$O$7:$O$1270,MATCH(B508,Historical!$B$7:$B$1301,0))=0,"n/a",((INDEX(Historical!$C$7:$C$1279,MATCH(B508,Historical!$B$7:$B$1301,0))/INDEX(Historical!$O$7:$O$1270,MATCH(B508,Historical!$B$7:$B$1301,0)))^(1/10)-1)*100)</f>
        <v>12.395879070719506</v>
      </c>
      <c r="W508" s="715">
        <f>IF(OR(U508&lt;=0,U508="n/a",V508&lt;=0,V508="n/a"),"n/a",U508/V508)</f>
        <v>0.11366729093520433</v>
      </c>
      <c r="X508" s="716" t="str">
        <f>IF(OR(AJ508&lt;=0,AJ508="n/a",U508&lt;=0,U508="n/a"),"n/a",U508/AJ508)</f>
        <v>n/a</v>
      </c>
      <c r="Y508" s="676"/>
      <c r="Z508" s="663">
        <f>IF(OR(AC508&lt;0.01,AC508="n/a"),"n/a",M508/AC508*100)</f>
        <v>55.55555555555555</v>
      </c>
      <c r="AA508" s="900">
        <f>IF(OR(AC508&lt;0.01,AC508="n/a"),"n/a",I508/AC508)</f>
        <v>14.159259259259256</v>
      </c>
      <c r="AB508" s="901">
        <v>12</v>
      </c>
      <c r="AC508" s="879">
        <v>2.7</v>
      </c>
      <c r="AD508" s="879" t="s">
        <v>136</v>
      </c>
      <c r="AE508" s="879">
        <v>0.86</v>
      </c>
      <c r="AF508" s="879">
        <v>2.66</v>
      </c>
      <c r="AG508" s="879">
        <v>17.899999999999999</v>
      </c>
      <c r="AH508" s="879">
        <v>43.8</v>
      </c>
      <c r="AI508" s="879">
        <v>21.29</v>
      </c>
      <c r="AJ508" s="879">
        <v>0</v>
      </c>
      <c r="AK508" s="879">
        <v>-14.93</v>
      </c>
      <c r="AL508" s="892">
        <v>1980</v>
      </c>
      <c r="AM508" s="886">
        <v>1.3</v>
      </c>
      <c r="AN508" s="879">
        <v>0.53</v>
      </c>
      <c r="AO508" s="753">
        <f>IF(U508="n/a","n/a",IF(AA508&lt;0,"n/a",IF(AA508="n/a","n/a",J508+U508-AA508)))</f>
        <v>-8.8266330729649098</v>
      </c>
      <c r="AP508" s="754">
        <f>IF(U508="n/a","n/a",J508+U508)</f>
        <v>5.3326261862943474</v>
      </c>
      <c r="AQ508" s="902">
        <f>IF(OR(AC508&lt;0.01,AF508="n/a"),"n/a",(I508/SQRT(22.5*AC508*(I508/AF508))-1)*100)</f>
        <v>29.380798214039672</v>
      </c>
      <c r="AR508" s="663">
        <f>INDEX(Historical!$C$7:$C$1279,MATCH(B508,Historical!$B$7:$B$1301,0))*IF(AH508="n/a",1.03,IF(AH508&lt;0,1.01,IF(AH508&gt;10,1.1,(1+AH508/100))))</f>
        <v>1.6280000000000001</v>
      </c>
      <c r="AS508" s="900">
        <f>IF($AI508="n/a",1.03*AR508,IF($AI508&lt;0,1.01*AR508,IF($AI508&gt;10,1.1*AR508,(1+$AI508/100)*AR508)))</f>
        <v>1.7908000000000002</v>
      </c>
      <c r="AT508" s="900">
        <f>IF($AK508="n/a",1.03*AS508,IF($AK508&lt;0,1.01*AS508,IF($AK508&gt;10,1.1*AS508,(1+$AK508/100)*AS508)))</f>
        <v>1.8087080000000002</v>
      </c>
      <c r="AU508" s="900">
        <f>IF($AK508="n/a",1.03*AT508,IF($AK508&lt;0,1.01*AT508,IF($AK508&gt;10,1.1*AT508,(1+$AK508/100)*AT508)))</f>
        <v>1.8267950800000001</v>
      </c>
      <c r="AV508" s="900">
        <f>IF($AK508="n/a",1.03*AU508,IF($AK508&lt;0,1.01*AU508,IF($AK508&gt;10,1.1*AU508,(1+$AK508/100)*AU508)))</f>
        <v>1.8450630308000002</v>
      </c>
      <c r="AW508" s="663">
        <f>SUM(AR508:AV508)</f>
        <v>8.8993661108000008</v>
      </c>
      <c r="AX508" s="761">
        <f>AW508/I508*100</f>
        <v>23.278488388176829</v>
      </c>
      <c r="AY508" s="948">
        <v>1.19</v>
      </c>
      <c r="AZ508" s="886">
        <v>210.69</v>
      </c>
      <c r="BA508" s="886">
        <v>-25.009999999999998</v>
      </c>
      <c r="BB508" s="886">
        <v>11.379999999999999</v>
      </c>
      <c r="BC508" s="886">
        <v>9.5299999999999994</v>
      </c>
      <c r="BE508" s="635">
        <v>2001</v>
      </c>
      <c r="BF508" s="912">
        <f>IF(BE508&gt;2008,0,IF(BE508&gt;2001,1,IF(BE508&gt;1990,2,IF(BE508&gt;1980,3,IF(BE508&gt;1973,4,IF(BE508&gt;1970,5,IF(BE508&gt;1960,6,IF(BE508&gt;1958,7,IF(BE508&gt;1953,8,9)))))))))</f>
        <v>2</v>
      </c>
      <c r="BG508" s="896">
        <v>8.5</v>
      </c>
    </row>
    <row r="509" spans="1:59" ht="11.25" customHeight="1" x14ac:dyDescent="0.2">
      <c r="A509" s="885" t="s">
        <v>1510</v>
      </c>
      <c r="B509" s="889" t="s">
        <v>1511</v>
      </c>
      <c r="C509" s="946" t="s">
        <v>4199</v>
      </c>
      <c r="D509" s="946" t="s">
        <v>4332</v>
      </c>
      <c r="E509" s="746">
        <v>8</v>
      </c>
      <c r="F509" s="1185">
        <v>504</v>
      </c>
      <c r="G509" s="1182" t="s">
        <v>106</v>
      </c>
      <c r="H509" s="1182" t="s">
        <v>106</v>
      </c>
      <c r="I509" s="888">
        <v>379.91</v>
      </c>
      <c r="J509" s="663">
        <f>(M509/I509)*100</f>
        <v>0.16846095127793423</v>
      </c>
      <c r="K509" s="891">
        <v>0.16</v>
      </c>
      <c r="L509" s="901">
        <v>4</v>
      </c>
      <c r="M509" s="654">
        <f>K509*L509</f>
        <v>0.64</v>
      </c>
      <c r="N509" s="884" t="s">
        <v>148</v>
      </c>
      <c r="O509" s="747">
        <v>0.15</v>
      </c>
      <c r="P509" s="880">
        <v>43433</v>
      </c>
      <c r="Q509" s="880">
        <v>43455</v>
      </c>
      <c r="R509" s="654">
        <f>(K509-O509)/O509*100</f>
        <v>6.6666666666666732</v>
      </c>
      <c r="S509" s="714">
        <f>IF(INDEX(Historical!$D$7:$D$1277,MATCH(B509,Historical!$B$7:$B$1301,0))=0,"n/a",(INDEX(Historical!$C$7:$C$1279,MATCH(B509,Historical!$B$7:$B$1301,0))/INDEX(Historical!$D$7:$D$1277,MATCH(B509,Historical!$B$7:$B$1301,0))-1)*100)</f>
        <v>4.9180327868852514</v>
      </c>
      <c r="T509" s="714">
        <f>IF(INDEX(Historical!$F$7:$F$1270,MATCH(B509,Historical!$B$7:$B$1301,0))=0,"n/a",((INDEX(Historical!$C$7:$C$1279,MATCH(B509,Historical!$B$7:$B$1301,0))/INDEX(Historical!$F$7:$F$1270,MATCH(B509,Historical!$B$7:$B$1301,0)))^(1/3)-1)*100)</f>
        <v>9.684706748314742</v>
      </c>
      <c r="U509" s="714">
        <f>IF(INDEX(Historical!$H$7:$H$1270,MATCH(B509,Historical!$B$7:$B$1301,0))=0,"n/a",((INDEX(Historical!$C$7:$C$1279,MATCH(B509,Historical!$B$7:$B$1301,0))/INDEX(Historical!$H$7:$H$1270,MATCH(B509,Historical!$B$7:$B$1301,0)))^(1/5)-1)*100)</f>
        <v>13.485457134316015</v>
      </c>
      <c r="V509" s="714" t="str">
        <f>IF(INDEX(Historical!$O$7:$O$1270,MATCH(B509,Historical!$B$7:$B$1301,0))=0,"n/a",((INDEX(Historical!$C$7:$C$1279,MATCH(B509,Historical!$B$7:$B$1301,0))/INDEX(Historical!$O$7:$O$1270,MATCH(B509,Historical!$B$7:$B$1301,0)))^(1/10)-1)*100)</f>
        <v>n/a</v>
      </c>
      <c r="W509" s="715" t="str">
        <f>IF(OR(U509&lt;=0,U509="n/a",V509&lt;=0,V509="n/a"),"n/a",U509/V509)</f>
        <v>n/a</v>
      </c>
      <c r="X509" s="716">
        <f>IF(OR(AJ509&lt;=0,AJ509="n/a",U509&lt;=0,U509="n/a"),"n/a",U509/AJ509)</f>
        <v>0.41880301659366503</v>
      </c>
      <c r="Y509" s="685" t="s">
        <v>4499</v>
      </c>
      <c r="Z509" s="663">
        <f>IF(OR(AC509&lt;0.01,AC509="n/a"),"n/a",M509/AC509*100)</f>
        <v>11.940298507462686</v>
      </c>
      <c r="AA509" s="900">
        <f>IF(OR(AC509&lt;0.01,AC509="n/a"),"n/a",I509/AC509)</f>
        <v>70.878731343283576</v>
      </c>
      <c r="AB509" s="901">
        <v>1</v>
      </c>
      <c r="AC509" s="879">
        <v>5.36</v>
      </c>
      <c r="AD509" s="879">
        <v>4.6100000000000003</v>
      </c>
      <c r="AE509" s="879">
        <v>19.920000000000002</v>
      </c>
      <c r="AF509" s="879">
        <v>17.25</v>
      </c>
      <c r="AG509" s="879">
        <v>28.299999999999997</v>
      </c>
      <c r="AH509" s="879">
        <v>-25.1</v>
      </c>
      <c r="AI509" s="879">
        <v>21.759999999999998</v>
      </c>
      <c r="AJ509" s="879">
        <v>32.200000000000003</v>
      </c>
      <c r="AK509" s="879">
        <v>14.91</v>
      </c>
      <c r="AL509" s="892">
        <v>234600</v>
      </c>
      <c r="AM509" s="886">
        <v>0.3</v>
      </c>
      <c r="AN509" s="879">
        <v>0</v>
      </c>
      <c r="AO509" s="753">
        <f>IF(U509="n/a","n/a",IF(AA509&lt;0,"n/a",IF(AA509="n/a","n/a",J509+U509-AA509)))</f>
        <v>-57.224813257689625</v>
      </c>
      <c r="AP509" s="754">
        <f>IF(U509="n/a","n/a",J509+U509)</f>
        <v>13.653918085593949</v>
      </c>
      <c r="AQ509" s="902">
        <f>IF(OR(AC509&lt;0.01,AF509="n/a"),"n/a",(I509/SQRT(22.5*AC509*(I509/AF509))-1)*100)</f>
        <v>637.15914629418671</v>
      </c>
      <c r="AR509" s="663">
        <f>INDEX(Historical!$C$7:$C$1279,MATCH(B509,Historical!$B$7:$B$1301,0))*IF(AH509="n/a",1.03,IF(AH509&lt;0,1.01,IF(AH509&gt;10,1.1,(1+AH509/100))))</f>
        <v>0.64639999999999997</v>
      </c>
      <c r="AS509" s="900">
        <f>IF($AI509="n/a",1.03*AR509,IF($AI509&lt;0,1.01*AR509,IF($AI509&gt;10,1.1*AR509,(1+$AI509/100)*AR509)))</f>
        <v>0.71104000000000001</v>
      </c>
      <c r="AT509" s="900">
        <f>IF($AK509="n/a",1.03*AS509,IF($AK509&lt;0,1.01*AS509,IF($AK509&gt;10,1.1*AS509,(1+$AK509/100)*AS509)))</f>
        <v>0.78214400000000006</v>
      </c>
      <c r="AU509" s="900">
        <f>IF($AK509="n/a",1.03*AT509,IF($AK509&lt;0,1.01*AT509,IF($AK509&gt;10,1.1*AT509,(1+$AK509/100)*AT509)))</f>
        <v>0.86035840000000019</v>
      </c>
      <c r="AV509" s="900">
        <f>IF($AK509="n/a",1.03*AU509,IF($AK509&lt;0,1.01*AU509,IF($AK509&gt;10,1.1*AU509,(1+$AK509/100)*AU509)))</f>
        <v>0.94639424000000028</v>
      </c>
      <c r="AW509" s="663">
        <f>SUM(AR509:AV509)</f>
        <v>3.9463366400000002</v>
      </c>
      <c r="AX509" s="761">
        <f>AW509/I509*100</f>
        <v>1.0387556631833856</v>
      </c>
      <c r="AY509" s="948">
        <v>1.34</v>
      </c>
      <c r="AZ509" s="886">
        <v>157.75</v>
      </c>
      <c r="BA509" s="886">
        <v>-1.5</v>
      </c>
      <c r="BB509" s="886">
        <v>13.170000000000002</v>
      </c>
      <c r="BC509" s="886">
        <v>48.72</v>
      </c>
      <c r="BE509" s="635">
        <v>2013</v>
      </c>
      <c r="BF509" s="912">
        <f>IF(BE509&gt;2008,0,IF(BE509&gt;2001,1,IF(BE509&gt;1990,2,IF(BE509&gt;1980,3,IF(BE509&gt;1973,4,IF(BE509&gt;1970,5,IF(BE509&gt;1960,6,IF(BE509&gt;1958,7,IF(BE509&gt;1953,8,9)))))))))</f>
        <v>0</v>
      </c>
      <c r="BG509" s="896">
        <v>18.7</v>
      </c>
    </row>
    <row r="510" spans="1:59" ht="11.25" customHeight="1" x14ac:dyDescent="0.2">
      <c r="A510" s="877" t="s">
        <v>1508</v>
      </c>
      <c r="B510" s="889" t="s">
        <v>1509</v>
      </c>
      <c r="C510" s="946" t="s">
        <v>108</v>
      </c>
      <c r="D510" s="946" t="s">
        <v>4337</v>
      </c>
      <c r="E510" s="746">
        <v>11</v>
      </c>
      <c r="F510" s="1185">
        <v>303</v>
      </c>
      <c r="G510" s="1143" t="s">
        <v>37</v>
      </c>
      <c r="H510" s="1143" t="s">
        <v>37</v>
      </c>
      <c r="I510" s="888">
        <v>10.23</v>
      </c>
      <c r="J510" s="663">
        <f>(M510/I510)*100</f>
        <v>7.4291300097751716</v>
      </c>
      <c r="K510" s="891">
        <v>0.19</v>
      </c>
      <c r="L510" s="901">
        <v>4</v>
      </c>
      <c r="M510" s="654">
        <f>K510*L510</f>
        <v>0.76</v>
      </c>
      <c r="N510" s="884" t="s">
        <v>107</v>
      </c>
      <c r="O510" s="747">
        <v>0.18</v>
      </c>
      <c r="P510" s="875">
        <v>43866</v>
      </c>
      <c r="Q510" s="875">
        <v>43875</v>
      </c>
      <c r="R510" s="654">
        <f>(K510-O510)/O510*100</f>
        <v>5.5555555555555607</v>
      </c>
      <c r="S510" s="714">
        <f>IF(INDEX(Historical!$D$7:$D$1277,MATCH(B510,Historical!$B$7:$B$1301,0))=0,"n/a",(INDEX(Historical!$C$7:$C$1279,MATCH(B510,Historical!$B$7:$B$1301,0))/INDEX(Historical!$D$7:$D$1277,MATCH(B510,Historical!$B$7:$B$1301,0))-1)*100)</f>
        <v>5.8823529411764497</v>
      </c>
      <c r="T510" s="714">
        <f>IF(INDEX(Historical!$F$7:$F$1270,MATCH(B510,Historical!$B$7:$B$1301,0))=0,"n/a",((INDEX(Historical!$C$7:$C$1279,MATCH(B510,Historical!$B$7:$B$1301,0))/INDEX(Historical!$F$7:$F$1270,MATCH(B510,Historical!$B$7:$B$1301,0)))^(1/3)-1)*100)</f>
        <v>6.2658569182611146</v>
      </c>
      <c r="U510" s="714">
        <f>IF(INDEX(Historical!$H$7:$H$1270,MATCH(B510,Historical!$B$7:$B$1301,0))=0,"n/a",((INDEX(Historical!$C$7:$C$1279,MATCH(B510,Historical!$B$7:$B$1301,0))/INDEX(Historical!$H$7:$H$1270,MATCH(B510,Historical!$B$7:$B$1301,0)))^(1/5)-1)*100)</f>
        <v>6.7249181879538877</v>
      </c>
      <c r="V510" s="714">
        <f>IF(INDEX(Historical!$O$7:$O$1270,MATCH(B510,Historical!$B$7:$B$1301,0))=0,"n/a",((INDEX(Historical!$C$7:$C$1279,MATCH(B510,Historical!$B$7:$B$1301,0))/INDEX(Historical!$O$7:$O$1270,MATCH(B510,Historical!$B$7:$B$1301,0)))^(1/10)-1)*100)</f>
        <v>6.2924083266070685</v>
      </c>
      <c r="W510" s="715">
        <f>IF(OR(U510&lt;=0,U510="n/a",V510&lt;=0,V510="n/a"),"n/a",U510/V510)</f>
        <v>1.0687351867357331</v>
      </c>
      <c r="X510" s="716">
        <f>IF(OR(AJ510&lt;=0,AJ510="n/a",U510&lt;=0,U510="n/a"),"n/a",U510/AJ510)</f>
        <v>0.73096936825585745</v>
      </c>
      <c r="Y510" s="673"/>
      <c r="Z510" s="663">
        <f>IF(OR(AC510&lt;0.01,AC510="n/a"),"n/a",M510/AC510*100)</f>
        <v>86.36363636363636</v>
      </c>
      <c r="AA510" s="900">
        <f>IF(OR(AC510&lt;0.01,AC510="n/a"),"n/a",I510/AC510)</f>
        <v>11.625</v>
      </c>
      <c r="AB510" s="901">
        <v>12</v>
      </c>
      <c r="AC510" s="879">
        <v>0.88</v>
      </c>
      <c r="AD510" s="879">
        <v>1.63</v>
      </c>
      <c r="AE510" s="879">
        <v>3.19</v>
      </c>
      <c r="AF510" s="879">
        <v>0.79</v>
      </c>
      <c r="AG510" s="879">
        <v>6.9</v>
      </c>
      <c r="AH510" s="879">
        <v>2.4</v>
      </c>
      <c r="AI510" s="879">
        <v>37.43</v>
      </c>
      <c r="AJ510" s="879">
        <v>9.1999999999999993</v>
      </c>
      <c r="AK510" s="879">
        <v>7.0000000000000009</v>
      </c>
      <c r="AL510" s="892">
        <v>1330</v>
      </c>
      <c r="AM510" s="886">
        <v>1</v>
      </c>
      <c r="AN510" s="879">
        <v>0.23</v>
      </c>
      <c r="AO510" s="753">
        <f>IF(U510="n/a","n/a",IF(AA510&lt;0,"n/a",IF(AA510="n/a","n/a",J510+U510-AA510)))</f>
        <v>2.5290481977290593</v>
      </c>
      <c r="AP510" s="754">
        <f>IF(U510="n/a","n/a",J510+U510)</f>
        <v>14.154048197729059</v>
      </c>
      <c r="AQ510" s="902">
        <f>IF(OR(AC510&lt;0.01,AF510="n/a"),"n/a",(I510/SQRT(22.5*AC510*(I510/AF510))-1)*100)</f>
        <v>-36.112077301991839</v>
      </c>
      <c r="AR510" s="663">
        <f>INDEX(Historical!$C$7:$C$1279,MATCH(B510,Historical!$B$7:$B$1301,0))*IF(AH510="n/a",1.03,IF(AH510&lt;0,1.01,IF(AH510&gt;10,1.1,(1+AH510/100))))</f>
        <v>0.73727999999999994</v>
      </c>
      <c r="AS510" s="900">
        <f>IF($AI510="n/a",1.03*AR510,IF($AI510&lt;0,1.01*AR510,IF($AI510&gt;10,1.1*AR510,(1+$AI510/100)*AR510)))</f>
        <v>0.81100799999999995</v>
      </c>
      <c r="AT510" s="900">
        <f>IF($AK510="n/a",1.03*AS510,IF($AK510&lt;0,1.01*AS510,IF($AK510&gt;10,1.1*AS510,(1+$AK510/100)*AS510)))</f>
        <v>0.86777855999999998</v>
      </c>
      <c r="AU510" s="900">
        <f>IF($AK510="n/a",1.03*AT510,IF($AK510&lt;0,1.01*AT510,IF($AK510&gt;10,1.1*AT510,(1+$AK510/100)*AT510)))</f>
        <v>0.9285230592</v>
      </c>
      <c r="AV510" s="900">
        <f>IF($AK510="n/a",1.03*AU510,IF($AK510&lt;0,1.01*AU510,IF($AK510&gt;10,1.1*AU510,(1+$AK510/100)*AU510)))</f>
        <v>0.99351967334400004</v>
      </c>
      <c r="AW510" s="663">
        <f>SUM(AR510:AV510)</f>
        <v>4.3381092925439999</v>
      </c>
      <c r="AX510" s="761">
        <f>AW510/I510*100</f>
        <v>42.405760435425215</v>
      </c>
      <c r="AY510" s="948">
        <v>0.61</v>
      </c>
      <c r="AZ510" s="886">
        <v>20.010000000000002</v>
      </c>
      <c r="BA510" s="886">
        <v>-42.36</v>
      </c>
      <c r="BB510" s="886">
        <v>0.65</v>
      </c>
      <c r="BC510" s="886">
        <v>-27.250000000000004</v>
      </c>
      <c r="BE510" s="635">
        <v>2010</v>
      </c>
      <c r="BF510" s="912">
        <f>IF(BE510&gt;2008,0,IF(BE510&gt;2001,1,IF(BE510&gt;1990,2,IF(BE510&gt;1980,3,IF(BE510&gt;1973,4,IF(BE510&gt;1970,5,IF(BE510&gt;1960,6,IF(BE510&gt;1958,7,IF(BE510&gt;1953,8,9)))))))))</f>
        <v>0</v>
      </c>
      <c r="BG510" s="896">
        <v>0.89999999999999991</v>
      </c>
    </row>
    <row r="511" spans="1:59" ht="11.25" customHeight="1" x14ac:dyDescent="0.2">
      <c r="A511" s="885" t="s">
        <v>709</v>
      </c>
      <c r="B511" s="889" t="s">
        <v>710</v>
      </c>
      <c r="C511" s="946" t="s">
        <v>131</v>
      </c>
      <c r="D511" s="946" t="s">
        <v>4334</v>
      </c>
      <c r="E511" s="746">
        <v>16</v>
      </c>
      <c r="F511" s="1185">
        <v>240</v>
      </c>
      <c r="G511" s="1176" t="s">
        <v>37</v>
      </c>
      <c r="H511" s="1176" t="s">
        <v>37</v>
      </c>
      <c r="I511" s="888">
        <v>54.52</v>
      </c>
      <c r="J511" s="663">
        <f>(M511/I511)*100</f>
        <v>4.4020542920029344</v>
      </c>
      <c r="K511" s="891">
        <v>0.6</v>
      </c>
      <c r="L511" s="901">
        <v>4</v>
      </c>
      <c r="M511" s="654">
        <f>K511*L511</f>
        <v>2.4</v>
      </c>
      <c r="N511" s="884" t="s">
        <v>318</v>
      </c>
      <c r="O511" s="747">
        <v>0.57499999999999996</v>
      </c>
      <c r="P511" s="875">
        <v>43902</v>
      </c>
      <c r="Q511" s="875">
        <v>43921</v>
      </c>
      <c r="R511" s="654">
        <f>(K511-O511)/O511*100</f>
        <v>4.3478260869565259</v>
      </c>
      <c r="S511" s="714">
        <f>IF(INDEX(Historical!$D$7:$D$1277,MATCH(B511,Historical!$B$7:$B$1301,0))=0,"n/a",(INDEX(Historical!$C$7:$C$1279,MATCH(B511,Historical!$B$7:$B$1301,0))/INDEX(Historical!$D$7:$D$1277,MATCH(B511,Historical!$B$7:$B$1301,0))-1)*100)</f>
        <v>4.5454545454545192</v>
      </c>
      <c r="T511" s="714">
        <f>IF(INDEX(Historical!$F$7:$F$1270,MATCH(B511,Historical!$B$7:$B$1301,0))=0,"n/a",((INDEX(Historical!$C$7:$C$1279,MATCH(B511,Historical!$B$7:$B$1301,0))/INDEX(Historical!$F$7:$F$1270,MATCH(B511,Historical!$B$7:$B$1301,0)))^(1/3)-1)*100)</f>
        <v>4.7689553171647248</v>
      </c>
      <c r="U511" s="714">
        <f>IF(INDEX(Historical!$H$7:$H$1270,MATCH(B511,Historical!$B$7:$B$1301,0))=0,"n/a",((INDEX(Historical!$C$7:$C$1279,MATCH(B511,Historical!$B$7:$B$1301,0))/INDEX(Historical!$H$7:$H$1270,MATCH(B511,Historical!$B$7:$B$1301,0)))^(1/5)-1)*100)</f>
        <v>7.5280006405569644</v>
      </c>
      <c r="V511" s="714">
        <f>IF(INDEX(Historical!$O$7:$O$1270,MATCH(B511,Historical!$B$7:$B$1301,0))=0,"n/a",((INDEX(Historical!$C$7:$C$1279,MATCH(B511,Historical!$B$7:$B$1301,0))/INDEX(Historical!$O$7:$O$1270,MATCH(B511,Historical!$B$7:$B$1301,0)))^(1/10)-1)*100)</f>
        <v>5.5509882261051802</v>
      </c>
      <c r="W511" s="715">
        <f>IF(OR(U511&lt;=0,U511="n/a",V511&lt;=0,V511="n/a"),"n/a",U511/V511)</f>
        <v>1.3561550365310258</v>
      </c>
      <c r="X511" s="716">
        <f>IF(OR(AJ511&lt;=0,AJ511="n/a",U511&lt;=0,U511="n/a"),"n/a",U511/AJ511)</f>
        <v>1.2979311449236144</v>
      </c>
      <c r="Y511" s="676"/>
      <c r="Z511" s="663">
        <f>IF(OR(AC511&lt;0.01,AC511="n/a"),"n/a",M511/AC511*100)</f>
        <v>67.796610169491515</v>
      </c>
      <c r="AA511" s="900">
        <f>IF(OR(AC511&lt;0.01,AC511="n/a"),"n/a",I511/AC511)</f>
        <v>15.401129943502825</v>
      </c>
      <c r="AB511" s="901">
        <v>12</v>
      </c>
      <c r="AC511" s="879">
        <v>3.54</v>
      </c>
      <c r="AD511" s="879">
        <v>4.13</v>
      </c>
      <c r="AE511" s="879">
        <v>2.27</v>
      </c>
      <c r="AF511" s="879">
        <v>1.33</v>
      </c>
      <c r="AG511" s="879">
        <v>8.9</v>
      </c>
      <c r="AH511" s="879">
        <v>12.8</v>
      </c>
      <c r="AI511" s="879">
        <v>7.46</v>
      </c>
      <c r="AJ511" s="879">
        <v>5.8000000000000007</v>
      </c>
      <c r="AK511" s="879">
        <v>3.6999999999999997</v>
      </c>
      <c r="AL511" s="892">
        <v>2740</v>
      </c>
      <c r="AM511" s="886">
        <v>1.3</v>
      </c>
      <c r="AN511" s="879">
        <v>1.1000000000000001</v>
      </c>
      <c r="AO511" s="753">
        <f>IF(U511="n/a","n/a",IF(AA511&lt;0,"n/a",IF(AA511="n/a","n/a",J511+U511-AA511)))</f>
        <v>-3.4710750109429274</v>
      </c>
      <c r="AP511" s="754">
        <f>IF(U511="n/a","n/a",J511+U511)</f>
        <v>11.930054932559898</v>
      </c>
      <c r="AQ511" s="902">
        <f>IF(OR(AC511&lt;0.01,AF511="n/a"),"n/a",(I511/SQRT(22.5*AC511*(I511/AF511))-1)*100)</f>
        <v>-4.5862743979119163</v>
      </c>
      <c r="AR511" s="663">
        <f>INDEX(Historical!$C$7:$C$1279,MATCH(B511,Historical!$B$7:$B$1301,0))*IF(AH511="n/a",1.03,IF(AH511&lt;0,1.01,IF(AH511&gt;10,1.1,(1+AH511/100))))</f>
        <v>2.5299999999999998</v>
      </c>
      <c r="AS511" s="900">
        <f>IF($AI511="n/a",1.03*AR511,IF($AI511&lt;0,1.01*AR511,IF($AI511&gt;10,1.1*AR511,(1+$AI511/100)*AR511)))</f>
        <v>2.7187379999999997</v>
      </c>
      <c r="AT511" s="900">
        <f>IF($AK511="n/a",1.03*AS511,IF($AK511&lt;0,1.01*AS511,IF($AK511&gt;10,1.1*AS511,(1+$AK511/100)*AS511)))</f>
        <v>2.8193313059999996</v>
      </c>
      <c r="AU511" s="900">
        <f>IF($AK511="n/a",1.03*AT511,IF($AK511&lt;0,1.01*AT511,IF($AK511&gt;10,1.1*AT511,(1+$AK511/100)*AT511)))</f>
        <v>2.9236465643219995</v>
      </c>
      <c r="AV511" s="900">
        <f>IF($AK511="n/a",1.03*AU511,IF($AK511&lt;0,1.01*AU511,IF($AK511&gt;10,1.1*AU511,(1+$AK511/100)*AU511)))</f>
        <v>3.0318214872019134</v>
      </c>
      <c r="AW511" s="663">
        <f>SUM(AR511:AV511)</f>
        <v>14.02353735752391</v>
      </c>
      <c r="AX511" s="761">
        <f>AW511/I511*100</f>
        <v>25.721822005729837</v>
      </c>
      <c r="AY511" s="948">
        <v>0.35</v>
      </c>
      <c r="AZ511" s="886">
        <v>20.990000000000002</v>
      </c>
      <c r="BA511" s="886">
        <v>-32.29</v>
      </c>
      <c r="BB511" s="886">
        <v>-5.1499999999999995</v>
      </c>
      <c r="BC511" s="886">
        <v>-19.36</v>
      </c>
      <c r="BE511" s="635">
        <v>2005</v>
      </c>
      <c r="BF511" s="912">
        <f>IF(BE511&gt;2008,0,IF(BE511&gt;2001,1,IF(BE511&gt;1990,2,IF(BE511&gt;1980,3,IF(BE511&gt;1973,4,IF(BE511&gt;1970,5,IF(BE511&gt;1960,6,IF(BE511&gt;1958,7,IF(BE511&gt;1953,8,9)))))))))</f>
        <v>1</v>
      </c>
      <c r="BG511" s="896">
        <v>3.1</v>
      </c>
    </row>
    <row r="512" spans="1:59" ht="11.25" customHeight="1" x14ac:dyDescent="0.2">
      <c r="A512" s="877" t="s">
        <v>711</v>
      </c>
      <c r="B512" s="889" t="s">
        <v>712</v>
      </c>
      <c r="C512" s="946" t="s">
        <v>108</v>
      </c>
      <c r="D512" s="946" t="s">
        <v>4345</v>
      </c>
      <c r="E512" s="746">
        <v>22</v>
      </c>
      <c r="F512" s="1185">
        <v>152</v>
      </c>
      <c r="G512" s="1157" t="s">
        <v>37</v>
      </c>
      <c r="H512" s="1157" t="s">
        <v>37</v>
      </c>
      <c r="I512" s="888">
        <v>24.79</v>
      </c>
      <c r="J512" s="663">
        <f>(M512/I512)*100</f>
        <v>4.0338846308995562</v>
      </c>
      <c r="K512" s="898">
        <v>0.25</v>
      </c>
      <c r="L512" s="901">
        <v>4</v>
      </c>
      <c r="M512" s="654">
        <f>K512*L512</f>
        <v>1</v>
      </c>
      <c r="N512" s="884" t="s">
        <v>139</v>
      </c>
      <c r="O512" s="748">
        <v>0.24</v>
      </c>
      <c r="P512" s="875">
        <v>43843</v>
      </c>
      <c r="Q512" s="875">
        <v>43863</v>
      </c>
      <c r="R512" s="654">
        <f>(K512-O512)/O512*100</f>
        <v>4.1666666666666705</v>
      </c>
      <c r="S512" s="714">
        <f>IF(INDEX(Historical!$D$7:$D$1277,MATCH(B512,Historical!$B$7:$B$1301,0))=0,"n/a",(INDEX(Historical!$C$7:$C$1279,MATCH(B512,Historical!$B$7:$B$1301,0))/INDEX(Historical!$D$7:$D$1277,MATCH(B512,Historical!$B$7:$B$1301,0))-1)*100)</f>
        <v>9.0909090909090828</v>
      </c>
      <c r="T512" s="714">
        <f>IF(INDEX(Historical!$F$7:$F$1270,MATCH(B512,Historical!$B$7:$B$1301,0))=0,"n/a",((INDEX(Historical!$C$7:$C$1279,MATCH(B512,Historical!$B$7:$B$1301,0))/INDEX(Historical!$F$7:$F$1270,MATCH(B512,Historical!$B$7:$B$1301,0)))^(1/3)-1)*100)</f>
        <v>5.1107017667857857</v>
      </c>
      <c r="U512" s="714">
        <f>IF(INDEX(Historical!$H$7:$H$1270,MATCH(B512,Historical!$B$7:$B$1301,0))=0,"n/a",((INDEX(Historical!$C$7:$C$1279,MATCH(B512,Historical!$B$7:$B$1301,0))/INDEX(Historical!$H$7:$H$1270,MATCH(B512,Historical!$B$7:$B$1301,0)))^(1/5)-1)*100)</f>
        <v>3.7137289336648172</v>
      </c>
      <c r="V512" s="714">
        <f>IF(INDEX(Historical!$O$7:$O$1270,MATCH(B512,Historical!$B$7:$B$1301,0))=0,"n/a",((INDEX(Historical!$C$7:$C$1279,MATCH(B512,Historical!$B$7:$B$1301,0))/INDEX(Historical!$O$7:$O$1270,MATCH(B512,Historical!$B$7:$B$1301,0)))^(1/10)-1)*100)</f>
        <v>3.904209397242564</v>
      </c>
      <c r="W512" s="715">
        <f>IF(OR(U512&lt;=0,U512="n/a",V512&lt;=0,V512="n/a"),"n/a",U512/V512)</f>
        <v>0.95121151449707642</v>
      </c>
      <c r="X512" s="716">
        <f>IF(OR(AJ512&lt;=0,AJ512="n/a",U512&lt;=0,U512="n/a"),"n/a",U512/AJ512)</f>
        <v>0.37137289336648172</v>
      </c>
      <c r="Y512" s="672"/>
      <c r="Z512" s="663">
        <f>IF(OR(AC512&lt;0.01,AC512="n/a"),"n/a",M512/AC512*100)</f>
        <v>44.843049327354265</v>
      </c>
      <c r="AA512" s="900">
        <f>IF(OR(AC512&lt;0.01,AC512="n/a"),"n/a",I512/AC512)</f>
        <v>11.11659192825112</v>
      </c>
      <c r="AB512" s="901">
        <v>12</v>
      </c>
      <c r="AC512" s="879">
        <v>2.23</v>
      </c>
      <c r="AD512" s="879" t="s">
        <v>136</v>
      </c>
      <c r="AE512" s="879">
        <v>3.47</v>
      </c>
      <c r="AF512" s="879">
        <v>1.08</v>
      </c>
      <c r="AG512" s="879">
        <v>10.299999999999999</v>
      </c>
      <c r="AH512" s="879">
        <v>3.4000000000000004</v>
      </c>
      <c r="AI512" s="879" t="s">
        <v>136</v>
      </c>
      <c r="AJ512" s="879">
        <v>10</v>
      </c>
      <c r="AK512" s="879" t="s">
        <v>136</v>
      </c>
      <c r="AL512" s="892">
        <v>165.46</v>
      </c>
      <c r="AM512" s="886">
        <v>1.2</v>
      </c>
      <c r="AN512" s="879">
        <v>0</v>
      </c>
      <c r="AO512" s="753">
        <f>IF(U512="n/a","n/a",IF(AA512&lt;0,"n/a",IF(AA512="n/a","n/a",J512+U512-AA512)))</f>
        <v>-3.3689783636867467</v>
      </c>
      <c r="AP512" s="754">
        <f>IF(U512="n/a","n/a",J512+U512)</f>
        <v>7.7476135645643733</v>
      </c>
      <c r="AQ512" s="902">
        <f>IF(OR(AC512&lt;0.01,AF512="n/a"),"n/a",(I512/SQRT(22.5*AC512*(I512/AF512))-1)*100)</f>
        <v>-26.952316083529805</v>
      </c>
      <c r="AR512" s="663">
        <f>INDEX(Historical!$C$7:$C$1279,MATCH(B512,Historical!$B$7:$B$1301,0))*IF(AH512="n/a",1.03,IF(AH512&lt;0,1.01,IF(AH512&gt;10,1.1,(1+AH512/100))))</f>
        <v>0.99263999999999997</v>
      </c>
      <c r="AS512" s="900">
        <f>IF($AI512="n/a",1.03*AR512,IF($AI512&lt;0,1.01*AR512,IF($AI512&gt;10,1.1*AR512,(1+$AI512/100)*AR512)))</f>
        <v>1.0224192000000001</v>
      </c>
      <c r="AT512" s="900">
        <f>IF($AK512="n/a",1.03*AS512,IF($AK512&lt;0,1.01*AS512,IF($AK512&gt;10,1.1*AS512,(1+$AK512/100)*AS512)))</f>
        <v>1.053091776</v>
      </c>
      <c r="AU512" s="900">
        <f>IF($AK512="n/a",1.03*AT512,IF($AK512&lt;0,1.01*AT512,IF($AK512&gt;10,1.1*AT512,(1+$AK512/100)*AT512)))</f>
        <v>1.08468452928</v>
      </c>
      <c r="AV512" s="900">
        <f>IF($AK512="n/a",1.03*AU512,IF($AK512&lt;0,1.01*AU512,IF($AK512&gt;10,1.1*AU512,(1+$AK512/100)*AU512)))</f>
        <v>1.1172250651584001</v>
      </c>
      <c r="AW512" s="663">
        <f>SUM(AR512:AV512)</f>
        <v>5.2700605704384005</v>
      </c>
      <c r="AX512" s="761">
        <f>AW512/I512*100</f>
        <v>21.258816339001214</v>
      </c>
      <c r="AY512" s="948">
        <v>0.44</v>
      </c>
      <c r="AZ512" s="886">
        <v>16.93</v>
      </c>
      <c r="BA512" s="886">
        <v>-37.54</v>
      </c>
      <c r="BB512" s="886">
        <v>5.1400000000000006</v>
      </c>
      <c r="BC512" s="886">
        <v>-18.52</v>
      </c>
      <c r="BE512" s="635">
        <v>2000</v>
      </c>
      <c r="BF512" s="912">
        <f>IF(BE512&gt;2008,0,IF(BE512&gt;2001,1,IF(BE512&gt;1990,2,IF(BE512&gt;1980,3,IF(BE512&gt;1973,4,IF(BE512&gt;1970,5,IF(BE512&gt;1960,6,IF(BE512&gt;1958,7,IF(BE512&gt;1953,8,9)))))))))</f>
        <v>2</v>
      </c>
      <c r="BG512" s="896">
        <v>1.0999999999999999</v>
      </c>
    </row>
    <row r="513" spans="1:59" ht="11.25" customHeight="1" x14ac:dyDescent="0.2">
      <c r="A513" s="877" t="s">
        <v>304</v>
      </c>
      <c r="B513" s="889" t="s">
        <v>305</v>
      </c>
      <c r="C513" s="1108" t="s">
        <v>131</v>
      </c>
      <c r="D513" s="1108" t="s">
        <v>4346</v>
      </c>
      <c r="E513" s="746">
        <v>64</v>
      </c>
      <c r="F513" s="1185">
        <v>3</v>
      </c>
      <c r="G513" s="1191" t="s">
        <v>37</v>
      </c>
      <c r="H513" s="1191" t="s">
        <v>37</v>
      </c>
      <c r="I513" s="879">
        <v>55.79</v>
      </c>
      <c r="J513" s="663">
        <f>(M513/I513)*100</f>
        <v>3.4235526079942638</v>
      </c>
      <c r="K513" s="891">
        <v>0.47749999999999998</v>
      </c>
      <c r="L513" s="901">
        <v>4</v>
      </c>
      <c r="M513" s="654">
        <f>K513*L513</f>
        <v>1.91</v>
      </c>
      <c r="N513" s="884" t="s">
        <v>107</v>
      </c>
      <c r="O513" s="747">
        <v>0.47499999999999998</v>
      </c>
      <c r="P513" s="875">
        <v>43768</v>
      </c>
      <c r="Q513" s="875">
        <v>43784</v>
      </c>
      <c r="R513" s="654">
        <f>(K513-O513)/O513*100</f>
        <v>0.52631578947368474</v>
      </c>
      <c r="S513" s="714">
        <f>IF(INDEX(Historical!$D$7:$D$1277,MATCH(B513,Historical!$B$7:$B$1301,0))=0,"n/a",(INDEX(Historical!$C$7:$C$1279,MATCH(B513,Historical!$B$7:$B$1301,0))/INDEX(Historical!$D$7:$D$1277,MATCH(B513,Historical!$B$7:$B$1301,0))-1)*100)</f>
        <v>0.52840158520475189</v>
      </c>
      <c r="T513" s="714">
        <f>IF(INDEX(Historical!$F$7:$F$1270,MATCH(B513,Historical!$B$7:$B$1301,0))=0,"n/a",((INDEX(Historical!$C$7:$C$1279,MATCH(B513,Historical!$B$7:$B$1301,0))/INDEX(Historical!$F$7:$F$1270,MATCH(B513,Historical!$B$7:$B$1301,0)))^(1/3)-1)*100)</f>
        <v>0.53121846639594406</v>
      </c>
      <c r="U513" s="714">
        <f>IF(INDEX(Historical!$H$7:$H$1270,MATCH(B513,Historical!$B$7:$B$1301,0))=0,"n/a",((INDEX(Historical!$C$7:$C$1279,MATCH(B513,Historical!$B$7:$B$1301,0))/INDEX(Historical!$H$7:$H$1270,MATCH(B513,Historical!$B$7:$B$1301,0)))^(1/5)-1)*100)</f>
        <v>0.61567822003012473</v>
      </c>
      <c r="V513" s="714">
        <f>IF(INDEX(Historical!$O$7:$O$1270,MATCH(B513,Historical!$B$7:$B$1301,0))=0,"n/a",((INDEX(Historical!$C$7:$C$1279,MATCH(B513,Historical!$B$7:$B$1301,0))/INDEX(Historical!$O$7:$O$1270,MATCH(B513,Historical!$B$7:$B$1301,0)))^(1/10)-1)*100)</f>
        <v>1.7467318237841978</v>
      </c>
      <c r="W513" s="715">
        <f>IF(OR(U513&lt;=0,U513="n/a",V513&lt;=0,V513="n/a"),"n/a",U513/V513)</f>
        <v>0.35247438195537767</v>
      </c>
      <c r="X513" s="716">
        <f>IF(OR(AJ513&lt;=0,AJ513="n/a",U513&lt;=0,U513="n/a"),"n/a",U513/AJ513)</f>
        <v>2.0522607334337493</v>
      </c>
      <c r="Y513" s="889"/>
      <c r="Z513" s="663">
        <f>IF(OR(AC513&lt;0.01,AC513="n/a"),"n/a",M513/AC513*100)</f>
        <v>83.043478260869563</v>
      </c>
      <c r="AA513" s="900">
        <f>IF(OR(AC513&lt;0.01,AC513="n/a"),"n/a",I513/AC513)</f>
        <v>24.256521739130438</v>
      </c>
      <c r="AB513" s="901">
        <v>12</v>
      </c>
      <c r="AC513" s="879">
        <v>2.2999999999999998</v>
      </c>
      <c r="AD513" s="879">
        <v>7.72</v>
      </c>
      <c r="AE513" s="879">
        <v>2.29</v>
      </c>
      <c r="AF513" s="879">
        <v>1.86</v>
      </c>
      <c r="AG513" s="879">
        <v>7.6</v>
      </c>
      <c r="AH513" s="881">
        <v>-6.2</v>
      </c>
      <c r="AI513" s="881">
        <v>9.2100000000000009</v>
      </c>
      <c r="AJ513" s="879">
        <v>0.3</v>
      </c>
      <c r="AK513" s="879">
        <v>3.1</v>
      </c>
      <c r="AL513" s="892">
        <v>1710</v>
      </c>
      <c r="AM513" s="886">
        <v>0.6</v>
      </c>
      <c r="AN513" s="879">
        <v>1.67</v>
      </c>
      <c r="AO513" s="753">
        <f>IF(U513="n/a","n/a",IF(AA513&lt;0,"n/a",IF(AA513="n/a","n/a",J513+U513-AA513)))</f>
        <v>-20.217290911106048</v>
      </c>
      <c r="AP513" s="754">
        <f>IF(U513="n/a","n/a",J513+U513)</f>
        <v>4.0392308280243885</v>
      </c>
      <c r="AQ513" s="902">
        <f>IF(OR(AC513&lt;0.01,AF513="n/a"),"n/a",(I513/SQRT(22.5*AC513*(I513/AF513))-1)*100)</f>
        <v>41.605289346883126</v>
      </c>
      <c r="AR513" s="663">
        <f>INDEX(Historical!$C$7:$C$1279,MATCH(B513,Historical!$B$7:$B$1301,0))*IF(AH513="n/a",1.03,IF(AH513&lt;0,1.01,IF(AH513&gt;10,1.1,(1+AH513/100))))</f>
        <v>1.9215250000000001</v>
      </c>
      <c r="AS513" s="900">
        <f>IF($AI513="n/a",1.03*AR513,IF($AI513&lt;0,1.01*AR513,IF($AI513&gt;10,1.1*AR513,(1+$AI513/100)*AR513)))</f>
        <v>2.0984974525000002</v>
      </c>
      <c r="AT513" s="900">
        <f>IF($AK513="n/a",1.03*AS513,IF($AK513&lt;0,1.01*AS513,IF($AK513&gt;10,1.1*AS513,(1+$AK513/100)*AS513)))</f>
        <v>2.1635508735275</v>
      </c>
      <c r="AU513" s="900">
        <f>IF($AK513="n/a",1.03*AT513,IF($AK513&lt;0,1.01*AT513,IF($AK513&gt;10,1.1*AT513,(1+$AK513/100)*AT513)))</f>
        <v>2.2306209506068524</v>
      </c>
      <c r="AV513" s="900">
        <f>IF($AK513="n/a",1.03*AU513,IF($AK513&lt;0,1.01*AU513,IF($AK513&gt;10,1.1*AU513,(1+$AK513/100)*AU513)))</f>
        <v>2.2997702000756646</v>
      </c>
      <c r="AW513" s="663">
        <f>SUM(AR513:AV513)</f>
        <v>10.713964476710018</v>
      </c>
      <c r="AX513" s="761">
        <f>AW513/I513*100</f>
        <v>19.204094778114388</v>
      </c>
      <c r="AY513" s="948">
        <v>0.39</v>
      </c>
      <c r="AZ513" s="886">
        <v>10.489999999999998</v>
      </c>
      <c r="BA513" s="886">
        <v>-27.79</v>
      </c>
      <c r="BB513" s="886">
        <v>-8.91</v>
      </c>
      <c r="BC513" s="886">
        <v>-16.739999999999998</v>
      </c>
      <c r="BE513" s="635">
        <v>1957</v>
      </c>
      <c r="BF513" s="912">
        <f>IF(BE513&gt;2008,0,IF(BE513&gt;2001,1,IF(BE513&gt;1990,2,IF(BE513&gt;1980,3,IF(BE513&gt;1973,4,IF(BE513&gt;1970,5,IF(BE513&gt;1960,6,IF(BE513&gt;1958,7,IF(BE513&gt;1953,8,9)))))))))</f>
        <v>8</v>
      </c>
      <c r="BG513" s="896">
        <v>1.9</v>
      </c>
    </row>
    <row r="514" spans="1:59" s="787" customFormat="1" ht="11.25" customHeight="1" x14ac:dyDescent="0.2">
      <c r="A514" s="942" t="s">
        <v>4486</v>
      </c>
      <c r="B514" s="795" t="s">
        <v>4484</v>
      </c>
      <c r="C514" s="946" t="s">
        <v>4325</v>
      </c>
      <c r="D514" s="946" t="s">
        <v>4326</v>
      </c>
      <c r="E514" s="769">
        <v>5</v>
      </c>
      <c r="F514" s="1185">
        <v>756</v>
      </c>
      <c r="G514" s="1198" t="s">
        <v>106</v>
      </c>
      <c r="H514" s="1198" t="s">
        <v>106</v>
      </c>
      <c r="I514" s="770">
        <v>35.35</v>
      </c>
      <c r="J514" s="771">
        <f>(M514/I514)*100</f>
        <v>3.536067892503536</v>
      </c>
      <c r="K514" s="772">
        <v>0.3125</v>
      </c>
      <c r="L514" s="773">
        <v>4</v>
      </c>
      <c r="M514" s="774">
        <f>K514*L514</f>
        <v>1.25</v>
      </c>
      <c r="N514" s="775" t="s">
        <v>318</v>
      </c>
      <c r="O514" s="776">
        <v>0.27500000000000002</v>
      </c>
      <c r="P514" s="777">
        <v>43815</v>
      </c>
      <c r="Q514" s="777">
        <v>43830</v>
      </c>
      <c r="R514" s="774">
        <f>(K514-O514)/O514*100</f>
        <v>13.636363636363628</v>
      </c>
      <c r="S514" s="714">
        <f>IF(INDEX(Historical!$D$7:$D$1277,MATCH(B514,Historical!$B$7:$B$1301,0))=0,"n/a",(INDEX(Historical!$C$7:$C$1279,MATCH(B514,Historical!$B$7:$B$1301,0))/INDEX(Historical!$D$7:$D$1277,MATCH(B514,Historical!$B$7:$B$1301,0))-1)*100)</f>
        <v>10.975609756097571</v>
      </c>
      <c r="T514" s="714">
        <f>IF(INDEX(Historical!$F$7:$F$1270,MATCH(B514,Historical!$B$7:$B$1301,0))=0,"n/a",((INDEX(Historical!$C$7:$C$1279,MATCH(B514,Historical!$B$7:$B$1301,0))/INDEX(Historical!$F$7:$F$1270,MATCH(B514,Historical!$B$7:$B$1301,0)))^(1/3)-1)*100)</f>
        <v>10.722477671874508</v>
      </c>
      <c r="U514" s="714" t="str">
        <f>IF(INDEX(Historical!$H$7:$H$1270,MATCH(B514,Historical!$B$7:$B$1301,0))=0,"n/a",((INDEX(Historical!$C$7:$C$1279,MATCH(B514,Historical!$B$7:$B$1301,0))/INDEX(Historical!$H$7:$H$1270,MATCH(B514,Historical!$B$7:$B$1301,0)))^(1/5)-1)*100)</f>
        <v>n/a</v>
      </c>
      <c r="V514" s="714" t="str">
        <f>IF(INDEX(Historical!$O$7:$O$1270,MATCH(B514,Historical!$B$7:$B$1301,0))=0,"n/a",((INDEX(Historical!$C$7:$C$1279,MATCH(B514,Historical!$B$7:$B$1301,0))/INDEX(Historical!$O$7:$O$1270,MATCH(B514,Historical!$B$7:$B$1301,0)))^(1/10)-1)*100)</f>
        <v>n/a</v>
      </c>
      <c r="W514" s="715" t="str">
        <f>IF(OR(U514&lt;=0,U514="n/a",V514&lt;=0,V514="n/a"),"n/a",U514/V514)</f>
        <v>n/a</v>
      </c>
      <c r="X514" s="716" t="str">
        <f>IF(OR(AJ514&lt;=0,AJ514="n/a",U514&lt;=0,U514="n/a"),"n/a",U514/AJ514)</f>
        <v>n/a</v>
      </c>
      <c r="Y514" s="788"/>
      <c r="Z514" s="771">
        <f>IF(OR(AC514&lt;0.01,AC514="n/a"),"n/a",M514/AC514*100)</f>
        <v>23.540489642184561</v>
      </c>
      <c r="AA514" s="779">
        <f>IF(OR(AC514&lt;0.01,AC514="n/a"),"n/a",I514/AC514)</f>
        <v>6.6572504708097933</v>
      </c>
      <c r="AB514" s="773">
        <v>12</v>
      </c>
      <c r="AC514" s="780">
        <v>5.31</v>
      </c>
      <c r="AD514" s="780">
        <v>1.3</v>
      </c>
      <c r="AE514" s="780">
        <v>4.34</v>
      </c>
      <c r="AF514" s="780">
        <v>2.2200000000000002</v>
      </c>
      <c r="AG514" s="780">
        <v>34.799999999999997</v>
      </c>
      <c r="AH514" s="780">
        <v>-110.2</v>
      </c>
      <c r="AI514" s="780">
        <v>-341.5</v>
      </c>
      <c r="AJ514" s="780">
        <v>49.6</v>
      </c>
      <c r="AK514" s="780">
        <v>5</v>
      </c>
      <c r="AL514" s="781">
        <v>834.26</v>
      </c>
      <c r="AM514" s="782">
        <v>1.7999999999999998</v>
      </c>
      <c r="AN514" s="780">
        <v>3.49</v>
      </c>
      <c r="AO514" s="783" t="str">
        <f>IF(U514="n/a","n/a",IF(AA514&lt;0,"n/a",IF(AA514="n/a","n/a",J514+U514-AA514)))</f>
        <v>n/a</v>
      </c>
      <c r="AP514" s="784" t="str">
        <f>IF(U514="n/a","n/a",J514+U514)</f>
        <v>n/a</v>
      </c>
      <c r="AQ514" s="785">
        <f>IF(OR(AC514&lt;0.01,AF514="n/a"),"n/a",(I514/SQRT(22.5*AC514*(I514/AF514))-1)*100)</f>
        <v>-18.95379631840245</v>
      </c>
      <c r="AR514" s="663">
        <f>INDEX(Historical!$C$7:$C$1279,MATCH(B514,Historical!$B$7:$B$1301,0))*IF(AH514="n/a",1.03,IF(AH514&lt;0,1.01,IF(AH514&gt;10,1.1,(1+AH514/100))))</f>
        <v>1.1488749999999999</v>
      </c>
      <c r="AS514" s="779">
        <f>IF($AI514="n/a",1.03*AR514,IF($AI514&lt;0,1.01*AR514,IF($AI514&gt;10,1.1*AR514,(1+$AI514/100)*AR514)))</f>
        <v>1.1603637499999999</v>
      </c>
      <c r="AT514" s="779">
        <f>IF($AK514="n/a",1.03*AS514,IF($AK514&lt;0,1.01*AS514,IF($AK514&gt;10,1.1*AS514,(1+$AK514/100)*AS514)))</f>
        <v>1.2183819375</v>
      </c>
      <c r="AU514" s="779">
        <f>IF($AK514="n/a",1.03*AT514,IF($AK514&lt;0,1.01*AT514,IF($AK514&gt;10,1.1*AT514,(1+$AK514/100)*AT514)))</f>
        <v>1.279301034375</v>
      </c>
      <c r="AV514" s="779">
        <f>IF($AK514="n/a",1.03*AU514,IF($AK514&lt;0,1.01*AU514,IF($AK514&gt;10,1.1*AU514,(1+$AK514/100)*AU514)))</f>
        <v>1.34326608609375</v>
      </c>
      <c r="AW514" s="771">
        <f>SUM(AR514:AV514)</f>
        <v>6.1501878079687495</v>
      </c>
      <c r="AX514" s="786">
        <f>AW514/I514*100</f>
        <v>17.397985312499998</v>
      </c>
      <c r="AY514" s="949">
        <v>1.04</v>
      </c>
      <c r="AZ514" s="782">
        <v>67.849999999999994</v>
      </c>
      <c r="BA514" s="782">
        <v>-33.14</v>
      </c>
      <c r="BB514" s="782">
        <v>10</v>
      </c>
      <c r="BC514" s="782">
        <v>-13.87</v>
      </c>
      <c r="BD514" s="922"/>
      <c r="BE514" s="635">
        <v>2015</v>
      </c>
      <c r="BF514" s="912">
        <f>IF(BE514&gt;2008,0,IF(BE514&gt;2001,1,IF(BE514&gt;1990,2,IF(BE514&gt;1980,3,IF(BE514&gt;1973,4,IF(BE514&gt;1970,5,IF(BE514&gt;1960,6,IF(BE514&gt;1958,7,IF(BE514&gt;1953,8,9)))))))))</f>
        <v>0</v>
      </c>
      <c r="BG514" s="838">
        <v>8</v>
      </c>
    </row>
    <row r="515" spans="1:59" ht="11.25" customHeight="1" x14ac:dyDescent="0.2">
      <c r="A515" s="885" t="s">
        <v>1496</v>
      </c>
      <c r="B515" s="889" t="s">
        <v>1497</v>
      </c>
      <c r="C515" s="946" t="s">
        <v>4349</v>
      </c>
      <c r="D515" s="946" t="s">
        <v>520</v>
      </c>
      <c r="E515" s="746">
        <v>8</v>
      </c>
      <c r="F515" s="1185">
        <v>560</v>
      </c>
      <c r="G515" s="1185" t="s">
        <v>106</v>
      </c>
      <c r="H515" s="1185" t="s">
        <v>106</v>
      </c>
      <c r="I515" s="888">
        <v>83.69</v>
      </c>
      <c r="J515" s="663">
        <f>(M515/I515)*100</f>
        <v>2.6765443900107542</v>
      </c>
      <c r="K515" s="891">
        <v>0.56000000000000005</v>
      </c>
      <c r="L515" s="901">
        <v>4</v>
      </c>
      <c r="M515" s="654">
        <f>K515*L515</f>
        <v>2.2400000000000002</v>
      </c>
      <c r="N515" s="884" t="s">
        <v>996</v>
      </c>
      <c r="O515" s="747">
        <v>0.45</v>
      </c>
      <c r="P515" s="875">
        <v>43874</v>
      </c>
      <c r="Q515" s="875">
        <v>43889</v>
      </c>
      <c r="R515" s="654">
        <f>(K515-O515)/O515*100</f>
        <v>24.444444444444454</v>
      </c>
      <c r="S515" s="714">
        <f>IF(INDEX(Historical!$D$7:$D$1277,MATCH(B515,Historical!$B$7:$B$1301,0))=0,"n/a",(INDEX(Historical!$C$7:$C$1279,MATCH(B515,Historical!$B$7:$B$1301,0))/INDEX(Historical!$D$7:$D$1277,MATCH(B515,Historical!$B$7:$B$1301,0))-1)*100)</f>
        <v>19.999999999999996</v>
      </c>
      <c r="T515" s="714">
        <f>IF(INDEX(Historical!$F$7:$F$1270,MATCH(B515,Historical!$B$7:$B$1301,0))=0,"n/a",((INDEX(Historical!$C$7:$C$1279,MATCH(B515,Historical!$B$7:$B$1301,0))/INDEX(Historical!$F$7:$F$1270,MATCH(B515,Historical!$B$7:$B$1301,0)))^(1/3)-1)*100)</f>
        <v>23.310603716523516</v>
      </c>
      <c r="U515" s="714">
        <f>IF(INDEX(Historical!$H$7:$H$1270,MATCH(B515,Historical!$B$7:$B$1301,0))=0,"n/a",((INDEX(Historical!$C$7:$C$1279,MATCH(B515,Historical!$B$7:$B$1301,0))/INDEX(Historical!$H$7:$H$1270,MATCH(B515,Historical!$B$7:$B$1301,0)))^(1/5)-1)*100)</f>
        <v>24.573093961551741</v>
      </c>
      <c r="V515" s="714" t="str">
        <f>IF(INDEX(Historical!$O$7:$O$1270,MATCH(B515,Historical!$B$7:$B$1301,0))=0,"n/a",((INDEX(Historical!$C$7:$C$1279,MATCH(B515,Historical!$B$7:$B$1301,0))/INDEX(Historical!$O$7:$O$1270,MATCH(B515,Historical!$B$7:$B$1301,0)))^(1/10)-1)*100)</f>
        <v>n/a</v>
      </c>
      <c r="W515" s="715" t="str">
        <f>IF(OR(U515&lt;=0,U515="n/a",V515&lt;=0,V515="n/a"),"n/a",U515/V515)</f>
        <v>n/a</v>
      </c>
      <c r="X515" s="716">
        <f>IF(OR(AJ515&lt;=0,AJ515="n/a",U515&lt;=0,U515="n/a"),"n/a",U515/AJ515)</f>
        <v>1.2933207348185127</v>
      </c>
      <c r="Y515" s="676"/>
      <c r="Z515" s="663">
        <f>IF(OR(AC515&lt;0.01,AC515="n/a"),"n/a",M515/AC515*100)</f>
        <v>32.230215827338135</v>
      </c>
      <c r="AA515" s="900">
        <f>IF(OR(AC515&lt;0.01,AC515="n/a"),"n/a",I515/AC515)</f>
        <v>12.041726618705034</v>
      </c>
      <c r="AB515" s="901">
        <v>12</v>
      </c>
      <c r="AC515" s="879">
        <v>6.95</v>
      </c>
      <c r="AD515" s="879" t="s">
        <v>136</v>
      </c>
      <c r="AE515" s="879">
        <v>1.1399999999999999</v>
      </c>
      <c r="AF515" s="879">
        <v>1.83</v>
      </c>
      <c r="AG515" s="879">
        <v>16.600000000000001</v>
      </c>
      <c r="AH515" s="879">
        <v>-41.5</v>
      </c>
      <c r="AI515" s="879">
        <v>-12.49</v>
      </c>
      <c r="AJ515" s="879">
        <v>19</v>
      </c>
      <c r="AK515" s="879">
        <v>-3.19</v>
      </c>
      <c r="AL515" s="892">
        <v>3980</v>
      </c>
      <c r="AM515" s="886">
        <v>1</v>
      </c>
      <c r="AN515" s="881">
        <v>3.85</v>
      </c>
      <c r="AO515" s="753">
        <f>IF(U515="n/a","n/a",IF(AA515&lt;0,"n/a",IF(AA515="n/a","n/a",J515+U515-AA515)))</f>
        <v>15.207911732857461</v>
      </c>
      <c r="AP515" s="754">
        <f>IF(U515="n/a","n/a",J515+U515)</f>
        <v>27.249638351562496</v>
      </c>
      <c r="AQ515" s="902">
        <f>IF(OR(AC515&lt;0.01,AF515="n/a"),"n/a",(I515/SQRT(22.5*AC515*(I515/AF515))-1)*100)</f>
        <v>-1.0356748627057266</v>
      </c>
      <c r="AR515" s="663">
        <f>INDEX(Historical!$C$7:$C$1279,MATCH(B515,Historical!$B$7:$B$1301,0))*IF(AH515="n/a",1.03,IF(AH515&lt;0,1.01,IF(AH515&gt;10,1.1,(1+AH515/100))))</f>
        <v>1.8180000000000001</v>
      </c>
      <c r="AS515" s="900">
        <f>IF($AI515="n/a",1.03*AR515,IF($AI515&lt;0,1.01*AR515,IF($AI515&gt;10,1.1*AR515,(1+$AI515/100)*AR515)))</f>
        <v>1.8361800000000001</v>
      </c>
      <c r="AT515" s="900">
        <f>IF($AK515="n/a",1.03*AS515,IF($AK515&lt;0,1.01*AS515,IF($AK515&gt;10,1.1*AS515,(1+$AK515/100)*AS515)))</f>
        <v>1.8545418000000002</v>
      </c>
      <c r="AU515" s="900">
        <f>IF($AK515="n/a",1.03*AT515,IF($AK515&lt;0,1.01*AT515,IF($AK515&gt;10,1.1*AT515,(1+$AK515/100)*AT515)))</f>
        <v>1.8730872180000002</v>
      </c>
      <c r="AV515" s="900">
        <f>IF($AK515="n/a",1.03*AU515,IF($AK515&lt;0,1.01*AU515,IF($AK515&gt;10,1.1*AU515,(1+$AK515/100)*AU515)))</f>
        <v>1.8918180901800001</v>
      </c>
      <c r="AW515" s="663">
        <f>SUM(AR515:AV515)</f>
        <v>9.2736271081800012</v>
      </c>
      <c r="AX515" s="761">
        <f>AW515/I515*100</f>
        <v>11.080926165826266</v>
      </c>
      <c r="AY515" s="948">
        <v>1.87</v>
      </c>
      <c r="AZ515" s="886">
        <v>92.97</v>
      </c>
      <c r="BA515" s="886">
        <v>-37.19</v>
      </c>
      <c r="BB515" s="886">
        <v>6.0699999999999994</v>
      </c>
      <c r="BC515" s="886">
        <v>-12.559999999999999</v>
      </c>
      <c r="BE515" s="635">
        <v>2013</v>
      </c>
      <c r="BF515" s="912">
        <f>IF(BE515&gt;2008,0,IF(BE515&gt;2001,1,IF(BE515&gt;1990,2,IF(BE515&gt;1980,3,IF(BE515&gt;1973,4,IF(BE515&gt;1970,5,IF(BE515&gt;1960,6,IF(BE515&gt;1958,7,IF(BE515&gt;1953,8,9)))))))))</f>
        <v>0</v>
      </c>
      <c r="BG515" s="896">
        <v>2.7</v>
      </c>
    </row>
    <row r="516" spans="1:59" ht="11.25" customHeight="1" x14ac:dyDescent="0.2">
      <c r="A516" s="877" t="s">
        <v>751</v>
      </c>
      <c r="B516" s="889" t="s">
        <v>752</v>
      </c>
      <c r="C516" s="946" t="s">
        <v>4325</v>
      </c>
      <c r="D516" s="946" t="s">
        <v>4326</v>
      </c>
      <c r="E516" s="746">
        <v>27</v>
      </c>
      <c r="F516" s="1185">
        <v>112</v>
      </c>
      <c r="G516" s="1185" t="s">
        <v>115</v>
      </c>
      <c r="H516" s="1185" t="s">
        <v>115</v>
      </c>
      <c r="I516" s="879">
        <v>59.5</v>
      </c>
      <c r="J516" s="663">
        <f>(M516/I516)*100</f>
        <v>4.7092436974789917</v>
      </c>
      <c r="K516" s="898">
        <v>0.23350000000000001</v>
      </c>
      <c r="L516" s="901">
        <v>12</v>
      </c>
      <c r="M516" s="654">
        <f>K516*L516</f>
        <v>2.802</v>
      </c>
      <c r="N516" s="884" t="s">
        <v>753</v>
      </c>
      <c r="O516" s="748">
        <v>0.23299999999999998</v>
      </c>
      <c r="P516" s="875">
        <v>44012</v>
      </c>
      <c r="Q516" s="875">
        <v>44027</v>
      </c>
      <c r="R516" s="654">
        <f>(K516-O516)/O516*100</f>
        <v>0.2145922746781237</v>
      </c>
      <c r="S516" s="714">
        <f>IF(INDEX(Historical!$D$7:$D$1277,MATCH(B516,Historical!$B$7:$B$1301,0))=0,"n/a",(INDEX(Historical!$C$7:$C$1279,MATCH(B516,Historical!$B$7:$B$1301,0))/INDEX(Historical!$D$7:$D$1277,MATCH(B516,Historical!$B$7:$B$1301,0))-1)*100)</f>
        <v>3.0412469112336193</v>
      </c>
      <c r="T516" s="714">
        <f>IF(INDEX(Historical!$F$7:$F$1270,MATCH(B516,Historical!$B$7:$B$1301,0))=0,"n/a",((INDEX(Historical!$C$7:$C$1279,MATCH(B516,Historical!$B$7:$B$1301,0))/INDEX(Historical!$F$7:$F$1270,MATCH(B516,Historical!$B$7:$B$1301,0)))^(1/3)-1)*100)</f>
        <v>4.262069773536914</v>
      </c>
      <c r="U516" s="714">
        <f>IF(INDEX(Historical!$H$7:$H$1270,MATCH(B516,Historical!$B$7:$B$1301,0))=0,"n/a",((INDEX(Historical!$C$7:$C$1279,MATCH(B516,Historical!$B$7:$B$1301,0))/INDEX(Historical!$H$7:$H$1270,MATCH(B516,Historical!$B$7:$B$1301,0)))^(1/5)-1)*100)</f>
        <v>4.3413898465698653</v>
      </c>
      <c r="V516" s="714">
        <f>IF(INDEX(Historical!$O$7:$O$1270,MATCH(B516,Historical!$B$7:$B$1301,0))=0,"n/a",((INDEX(Historical!$C$7:$C$1279,MATCH(B516,Historical!$B$7:$B$1301,0))/INDEX(Historical!$O$7:$O$1270,MATCH(B516,Historical!$B$7:$B$1301,0)))^(1/10)-1)*100)</f>
        <v>4.6774688882362359</v>
      </c>
      <c r="W516" s="715">
        <f>IF(OR(U516&lt;=0,U516="n/a",V516&lt;=0,V516="n/a"),"n/a",U516/V516)</f>
        <v>0.92814937956902199</v>
      </c>
      <c r="X516" s="716">
        <f>IF(OR(AJ516&lt;=0,AJ516="n/a",U516&lt;=0,U516="n/a"),"n/a",U516/AJ516)</f>
        <v>0.71170325353604358</v>
      </c>
      <c r="Y516" s="890"/>
      <c r="Z516" s="663">
        <f>IF(OR(AC516&lt;0.01,AC516="n/a"),"n/a",M516/AC516*100)</f>
        <v>193.24137931034485</v>
      </c>
      <c r="AA516" s="900">
        <f>IF(OR(AC516&lt;0.01,AC516="n/a"),"n/a",I516/AC516)</f>
        <v>41.03448275862069</v>
      </c>
      <c r="AB516" s="901">
        <v>12</v>
      </c>
      <c r="AC516" s="879">
        <v>1.45</v>
      </c>
      <c r="AD516" s="879">
        <v>7.56</v>
      </c>
      <c r="AE516" s="879">
        <v>13.49</v>
      </c>
      <c r="AF516" s="879">
        <v>1.94</v>
      </c>
      <c r="AG516" s="879">
        <v>4.9000000000000004</v>
      </c>
      <c r="AH516" s="879">
        <v>10.100000000000001</v>
      </c>
      <c r="AI516" s="879">
        <v>5.3</v>
      </c>
      <c r="AJ516" s="879">
        <v>6.1</v>
      </c>
      <c r="AK516" s="879">
        <v>5.45</v>
      </c>
      <c r="AL516" s="892">
        <v>20940</v>
      </c>
      <c r="AM516" s="886">
        <v>0.2</v>
      </c>
      <c r="AN516" s="879">
        <v>0.73</v>
      </c>
      <c r="AO516" s="753">
        <f>IF(U516="n/a","n/a",IF(AA516&lt;0,"n/a",IF(AA516="n/a","n/a",J516+U516-AA516)))</f>
        <v>-31.983849214571833</v>
      </c>
      <c r="AP516" s="754">
        <f>IF(U516="n/a","n/a",J516+U516)</f>
        <v>9.050633544048857</v>
      </c>
      <c r="AQ516" s="902">
        <f>IF(OR(AC516&lt;0.01,AF516="n/a"),"n/a",(I516/SQRT(22.5*AC516*(I516/AF516))-1)*100)</f>
        <v>88.097960945559947</v>
      </c>
      <c r="AR516" s="663">
        <f>INDEX(Historical!$C$7:$C$1279,MATCH(B516,Historical!$B$7:$B$1301,0))*IF(AH516="n/a",1.03,IF(AH516&lt;0,1.01,IF(AH516&gt;10,1.1,(1+AH516/100))))</f>
        <v>2.9815500000000004</v>
      </c>
      <c r="AS516" s="900">
        <f>IF($AI516="n/a",1.03*AR516,IF($AI516&lt;0,1.01*AR516,IF($AI516&gt;10,1.1*AR516,(1+$AI516/100)*AR516)))</f>
        <v>3.1395721500000002</v>
      </c>
      <c r="AT516" s="900">
        <f>IF($AK516="n/a",1.03*AS516,IF($AK516&lt;0,1.01*AS516,IF($AK516&gt;10,1.1*AS516,(1+$AK516/100)*AS516)))</f>
        <v>3.3106788321750003</v>
      </c>
      <c r="AU516" s="900">
        <f>IF($AK516="n/a",1.03*AT516,IF($AK516&lt;0,1.01*AT516,IF($AK516&gt;10,1.1*AT516,(1+$AK516/100)*AT516)))</f>
        <v>3.4911108285285377</v>
      </c>
      <c r="AV516" s="900">
        <f>IF($AK516="n/a",1.03*AU516,IF($AK516&lt;0,1.01*AU516,IF($AK516&gt;10,1.1*AU516,(1+$AK516/100)*AU516)))</f>
        <v>3.6813763686833432</v>
      </c>
      <c r="AW516" s="663">
        <f>SUM(AR516:AV516)</f>
        <v>16.604288179386881</v>
      </c>
      <c r="AX516" s="761">
        <f>AW516/I516*100</f>
        <v>27.906366688045175</v>
      </c>
      <c r="AY516" s="948">
        <v>0.66</v>
      </c>
      <c r="AZ516" s="886">
        <v>56.58</v>
      </c>
      <c r="BA516" s="886">
        <v>-29.93</v>
      </c>
      <c r="BB516" s="886">
        <v>6.34</v>
      </c>
      <c r="BC516" s="886">
        <v>-13.05</v>
      </c>
      <c r="BE516" s="635">
        <v>1994</v>
      </c>
      <c r="BF516" s="912">
        <f>IF(BE516&gt;2008,0,IF(BE516&gt;2001,1,IF(BE516&gt;1990,2,IF(BE516&gt;1980,3,IF(BE516&gt;1973,4,IF(BE516&gt;1970,5,IF(BE516&gt;1960,6,IF(BE516&gt;1958,7,IF(BE516&gt;1953,8,9)))))))))</f>
        <v>2</v>
      </c>
      <c r="BG516" s="896">
        <v>2.7</v>
      </c>
    </row>
    <row r="517" spans="1:59" ht="11.25" customHeight="1" x14ac:dyDescent="0.2">
      <c r="A517" s="877" t="s">
        <v>1824</v>
      </c>
      <c r="B517" s="889" t="s">
        <v>1825</v>
      </c>
      <c r="C517" s="946" t="s">
        <v>112</v>
      </c>
      <c r="D517" s="946" t="s">
        <v>1222</v>
      </c>
      <c r="E517" s="746">
        <v>7</v>
      </c>
      <c r="F517" s="1185">
        <v>627</v>
      </c>
      <c r="G517" s="1185" t="s">
        <v>106</v>
      </c>
      <c r="H517" s="1185" t="s">
        <v>106</v>
      </c>
      <c r="I517" s="888">
        <v>55.76</v>
      </c>
      <c r="J517" s="663">
        <f>(M517/I517)*100</f>
        <v>1.7216642754662841</v>
      </c>
      <c r="K517" s="891">
        <v>0.24</v>
      </c>
      <c r="L517" s="901">
        <v>4</v>
      </c>
      <c r="M517" s="654">
        <f>K517*L517</f>
        <v>0.96</v>
      </c>
      <c r="N517" s="884" t="s">
        <v>569</v>
      </c>
      <c r="O517" s="747">
        <v>0.22</v>
      </c>
      <c r="P517" s="875">
        <v>43831</v>
      </c>
      <c r="Q517" s="875">
        <v>43846</v>
      </c>
      <c r="R517" s="654">
        <f>(K517-O517)/O517*100</f>
        <v>9.0909090909090864</v>
      </c>
      <c r="S517" s="714">
        <f>IF(INDEX(Historical!$D$7:$D$1277,MATCH(B517,Historical!$B$7:$B$1301,0))=0,"n/a",(INDEX(Historical!$C$7:$C$1279,MATCH(B517,Historical!$B$7:$B$1301,0))/INDEX(Historical!$D$7:$D$1277,MATCH(B517,Historical!$B$7:$B$1301,0))-1)*100)</f>
        <v>4.7619047619047672</v>
      </c>
      <c r="T517" s="714">
        <f>IF(INDEX(Historical!$F$7:$F$1270,MATCH(B517,Historical!$B$7:$B$1301,0))=0,"n/a",((INDEX(Historical!$C$7:$C$1279,MATCH(B517,Historical!$B$7:$B$1301,0))/INDEX(Historical!$F$7:$F$1270,MATCH(B517,Historical!$B$7:$B$1301,0)))^(1/3)-1)*100)</f>
        <v>7.4174341954216017</v>
      </c>
      <c r="U517" s="714">
        <f>IF(INDEX(Historical!$H$7:$H$1270,MATCH(B517,Historical!$B$7:$B$1301,0))=0,"n/a",((INDEX(Historical!$C$7:$C$1279,MATCH(B517,Historical!$B$7:$B$1301,0))/INDEX(Historical!$H$7:$H$1270,MATCH(B517,Historical!$B$7:$B$1301,0)))^(1/5)-1)*100)</f>
        <v>12.888132073019754</v>
      </c>
      <c r="V517" s="714" t="str">
        <f>IF(INDEX(Historical!$O$7:$O$1270,MATCH(B517,Historical!$B$7:$B$1301,0))=0,"n/a",((INDEX(Historical!$C$7:$C$1279,MATCH(B517,Historical!$B$7:$B$1301,0))/INDEX(Historical!$O$7:$O$1270,MATCH(B517,Historical!$B$7:$B$1301,0)))^(1/10)-1)*100)</f>
        <v>n/a</v>
      </c>
      <c r="W517" s="715" t="str">
        <f>IF(OR(U517&lt;=0,U517="n/a",V517&lt;=0,V517="n/a"),"n/a",U517/V517)</f>
        <v>n/a</v>
      </c>
      <c r="X517" s="716">
        <f>IF(OR(AJ517&lt;=0,AJ517="n/a",U517&lt;=0,U517="n/a"),"n/a",U517/AJ517)</f>
        <v>0.92058086235855374</v>
      </c>
      <c r="Y517" s="673"/>
      <c r="Z517" s="663" t="str">
        <f>IF(OR(AC517&lt;0.01,AC517="n/a"),"n/a",M517/AC517*100)</f>
        <v>n/a</v>
      </c>
      <c r="AA517" s="900" t="str">
        <f>IF(OR(AC517&lt;0.01,AC517="n/a"),"n/a",I517/AC517)</f>
        <v>n/a</v>
      </c>
      <c r="AB517" s="901">
        <v>12</v>
      </c>
      <c r="AC517" s="879">
        <v>-5.14</v>
      </c>
      <c r="AD517" s="879" t="s">
        <v>136</v>
      </c>
      <c r="AE517" s="879">
        <v>0.84</v>
      </c>
      <c r="AF517" s="879">
        <v>1.72</v>
      </c>
      <c r="AG517" s="879">
        <v>-13.100000000000001</v>
      </c>
      <c r="AH517" s="879">
        <v>-24.8</v>
      </c>
      <c r="AI517" s="879">
        <v>42.68</v>
      </c>
      <c r="AJ517" s="879">
        <v>14.000000000000002</v>
      </c>
      <c r="AK517" s="879">
        <v>9</v>
      </c>
      <c r="AL517" s="892">
        <v>5980</v>
      </c>
      <c r="AM517" s="886">
        <v>1.4000000000000001</v>
      </c>
      <c r="AN517" s="879">
        <v>0</v>
      </c>
      <c r="AO517" s="753" t="str">
        <f>IF(U517="n/a","n/a",IF(AA517&lt;0,"n/a",IF(AA517="n/a","n/a",J517+U517-AA517)))</f>
        <v>n/a</v>
      </c>
      <c r="AP517" s="754">
        <f>IF(U517="n/a","n/a",J517+U517)</f>
        <v>14.609796348486039</v>
      </c>
      <c r="AQ517" s="902" t="str">
        <f>IF(OR(AC517&lt;0.01,AF517="n/a"),"n/a",(I517/SQRT(22.5*AC517*(I517/AF517))-1)*100)</f>
        <v>n/a</v>
      </c>
      <c r="AR517" s="663">
        <f>INDEX(Historical!$C$7:$C$1279,MATCH(B517,Historical!$B$7:$B$1301,0))*IF(AH517="n/a",1.03,IF(AH517&lt;0,1.01,IF(AH517&gt;10,1.1,(1+AH517/100))))</f>
        <v>0.88880000000000003</v>
      </c>
      <c r="AS517" s="900">
        <f>IF($AI517="n/a",1.03*AR517,IF($AI517&lt;0,1.01*AR517,IF($AI517&gt;10,1.1*AR517,(1+$AI517/100)*AR517)))</f>
        <v>0.9776800000000001</v>
      </c>
      <c r="AT517" s="900">
        <f>IF($AK517="n/a",1.03*AS517,IF($AK517&lt;0,1.01*AS517,IF($AK517&gt;10,1.1*AS517,(1+$AK517/100)*AS517)))</f>
        <v>1.0656712000000002</v>
      </c>
      <c r="AU517" s="900">
        <f>IF($AK517="n/a",1.03*AT517,IF($AK517&lt;0,1.01*AT517,IF($AK517&gt;10,1.1*AT517,(1+$AK517/100)*AT517)))</f>
        <v>1.1615816080000003</v>
      </c>
      <c r="AV517" s="900">
        <f>IF($AK517="n/a",1.03*AU517,IF($AK517&lt;0,1.01*AU517,IF($AK517&gt;10,1.1*AU517,(1+$AK517/100)*AU517)))</f>
        <v>1.2661239527200003</v>
      </c>
      <c r="AW517" s="663">
        <f>SUM(AR517:AV517)</f>
        <v>5.3598567607200005</v>
      </c>
      <c r="AX517" s="761">
        <f>AW517/I517*100</f>
        <v>9.6123686526542329</v>
      </c>
      <c r="AY517" s="948">
        <v>1.52</v>
      </c>
      <c r="AZ517" s="886">
        <v>95.240000000000009</v>
      </c>
      <c r="BA517" s="886">
        <v>-18.86</v>
      </c>
      <c r="BB517" s="886">
        <v>15.659999999999998</v>
      </c>
      <c r="BC517" s="886">
        <v>-0.22999999999999998</v>
      </c>
      <c r="BE517" s="635">
        <v>2014</v>
      </c>
      <c r="BF517" s="912">
        <f>IF(BE517&gt;2008,0,IF(BE517&gt;2001,1,IF(BE517&gt;1990,2,IF(BE517&gt;1980,3,IF(BE517&gt;1973,4,IF(BE517&gt;1970,5,IF(BE517&gt;1960,6,IF(BE517&gt;1958,7,IF(BE517&gt;1953,8,9)))))))))</f>
        <v>0</v>
      </c>
      <c r="BG517" s="896">
        <v>-5.7</v>
      </c>
    </row>
    <row r="518" spans="1:59" ht="11.25" customHeight="1" x14ac:dyDescent="0.2">
      <c r="A518" s="894" t="s">
        <v>4310</v>
      </c>
      <c r="B518" s="607" t="s">
        <v>4306</v>
      </c>
      <c r="C518" s="946" t="s">
        <v>108</v>
      </c>
      <c r="D518" s="946" t="s">
        <v>4337</v>
      </c>
      <c r="E518" s="746">
        <v>6</v>
      </c>
      <c r="F518" s="1185">
        <v>670</v>
      </c>
      <c r="G518" s="1185" t="s">
        <v>106</v>
      </c>
      <c r="H518" s="1185" t="s">
        <v>106</v>
      </c>
      <c r="I518" s="888">
        <v>17.63</v>
      </c>
      <c r="J518" s="663">
        <f>(M518/I518)*100</f>
        <v>3.8570618264322185</v>
      </c>
      <c r="K518" s="891">
        <v>0.17</v>
      </c>
      <c r="L518" s="901">
        <v>4</v>
      </c>
      <c r="M518" s="654">
        <f>K518*L518</f>
        <v>0.68</v>
      </c>
      <c r="N518" s="884" t="s">
        <v>107</v>
      </c>
      <c r="O518" s="747">
        <v>0.15</v>
      </c>
      <c r="P518" s="880">
        <v>43406</v>
      </c>
      <c r="Q518" s="880">
        <v>43420</v>
      </c>
      <c r="R518" s="654">
        <f>(K518-O518)/O518*100</f>
        <v>13.333333333333346</v>
      </c>
      <c r="S518" s="714">
        <f>IF(INDEX(Historical!$D$7:$D$1277,MATCH(B518,Historical!$B$7:$B$1301,0))=0,"n/a",(INDEX(Historical!$C$7:$C$1279,MATCH(B518,Historical!$B$7:$B$1301,0))/INDEX(Historical!$D$7:$D$1277,MATCH(B518,Historical!$B$7:$B$1301,0))-1)*100)</f>
        <v>9.6774193548387224</v>
      </c>
      <c r="T518" s="714">
        <f>IF(INDEX(Historical!$F$7:$F$1270,MATCH(B518,Historical!$B$7:$B$1301,0))=0,"n/a",((INDEX(Historical!$C$7:$C$1279,MATCH(B518,Historical!$B$7:$B$1301,0))/INDEX(Historical!$F$7:$F$1270,MATCH(B518,Historical!$B$7:$B$1301,0)))^(1/3)-1)*100)</f>
        <v>7.9870600425827831</v>
      </c>
      <c r="U518" s="714">
        <f>IF(INDEX(Historical!$H$7:$H$1270,MATCH(B518,Historical!$B$7:$B$1301,0))=0,"n/a",((INDEX(Historical!$C$7:$C$1279,MATCH(B518,Historical!$B$7:$B$1301,0))/INDEX(Historical!$H$7:$H$1270,MATCH(B518,Historical!$B$7:$B$1301,0)))^(1/5)-1)*100)</f>
        <v>6.7732756696031737</v>
      </c>
      <c r="V518" s="714">
        <f>IF(INDEX(Historical!$O$7:$O$1270,MATCH(B518,Historical!$B$7:$B$1301,0))=0,"n/a",((INDEX(Historical!$C$7:$C$1279,MATCH(B518,Historical!$B$7:$B$1301,0))/INDEX(Historical!$O$7:$O$1270,MATCH(B518,Historical!$B$7:$B$1301,0)))^(1/10)-1)*100)</f>
        <v>-1.6120543459473669</v>
      </c>
      <c r="W518" s="715" t="str">
        <f>IF(OR(U518&lt;=0,U518="n/a",V518&lt;=0,V518="n/a"),"n/a",U518/V518)</f>
        <v>n/a</v>
      </c>
      <c r="X518" s="716">
        <f>IF(OR(AJ518&lt;=0,AJ518="n/a",U518&lt;=0,U518="n/a"),"n/a",U518/AJ518)</f>
        <v>0.84665945870039672</v>
      </c>
      <c r="Y518" s="685" t="s">
        <v>4497</v>
      </c>
      <c r="Z518" s="663">
        <f>IF(OR(AC518&lt;0.01,AC518="n/a"),"n/a",M518/AC518*100)</f>
        <v>42.5</v>
      </c>
      <c r="AA518" s="900">
        <f>IF(OR(AC518&lt;0.01,AC518="n/a"),"n/a",I518/AC518)</f>
        <v>11.018749999999999</v>
      </c>
      <c r="AB518" s="901">
        <v>12</v>
      </c>
      <c r="AC518" s="879">
        <v>1.6</v>
      </c>
      <c r="AD518" s="879">
        <v>1.07</v>
      </c>
      <c r="AE518" s="879">
        <v>3.28</v>
      </c>
      <c r="AF518" s="879">
        <v>0.72</v>
      </c>
      <c r="AG518" s="879">
        <v>6.9</v>
      </c>
      <c r="AH518" s="879">
        <v>18.7</v>
      </c>
      <c r="AI518" s="879">
        <v>1.23</v>
      </c>
      <c r="AJ518" s="879">
        <v>8</v>
      </c>
      <c r="AK518" s="879">
        <v>10</v>
      </c>
      <c r="AL518" s="892">
        <v>1080</v>
      </c>
      <c r="AM518" s="886">
        <v>2</v>
      </c>
      <c r="AN518" s="879">
        <v>0.09</v>
      </c>
      <c r="AO518" s="753">
        <f>IF(U518="n/a","n/a",IF(AA518&lt;0,"n/a",IF(AA518="n/a","n/a",J518+U518-AA518)))</f>
        <v>-0.38841250396460758</v>
      </c>
      <c r="AP518" s="754">
        <f>IF(U518="n/a","n/a",J518+U518)</f>
        <v>10.630337496035391</v>
      </c>
      <c r="AQ518" s="902">
        <f>IF(OR(AC518&lt;0.01,AF518="n/a"),"n/a",(I518/SQRT(22.5*AC518*(I518/AF518))-1)*100)</f>
        <v>-40.619868642785917</v>
      </c>
      <c r="AR518" s="663">
        <f>INDEX(Historical!$C$7:$C$1279,MATCH(B518,Historical!$B$7:$B$1301,0))*IF(AH518="n/a",1.03,IF(AH518&lt;0,1.01,IF(AH518&gt;10,1.1,(1+AH518/100))))</f>
        <v>0.74800000000000011</v>
      </c>
      <c r="AS518" s="900">
        <f>IF($AI518="n/a",1.03*AR518,IF($AI518&lt;0,1.01*AR518,IF($AI518&gt;10,1.1*AR518,(1+$AI518/100)*AR518)))</f>
        <v>0.75720040000000011</v>
      </c>
      <c r="AT518" s="900">
        <f>IF($AK518="n/a",1.03*AS518,IF($AK518&lt;0,1.01*AS518,IF($AK518&gt;10,1.1*AS518,(1+$AK518/100)*AS518)))</f>
        <v>0.83292044000000021</v>
      </c>
      <c r="AU518" s="900">
        <f>IF($AK518="n/a",1.03*AT518,IF($AK518&lt;0,1.01*AT518,IF($AK518&gt;10,1.1*AT518,(1+$AK518/100)*AT518)))</f>
        <v>0.91621248400000033</v>
      </c>
      <c r="AV518" s="900">
        <f>IF($AK518="n/a",1.03*AU518,IF($AK518&lt;0,1.01*AU518,IF($AK518&gt;10,1.1*AU518,(1+$AK518/100)*AU518)))</f>
        <v>1.0078337324000004</v>
      </c>
      <c r="AW518" s="663">
        <f>SUM(AR518:AV518)</f>
        <v>4.2621670564000009</v>
      </c>
      <c r="AX518" s="761">
        <f>AW518/I518*100</f>
        <v>24.175649781055025</v>
      </c>
      <c r="AY518" s="948">
        <v>0.99</v>
      </c>
      <c r="AZ518" s="886">
        <v>51.949999999999996</v>
      </c>
      <c r="BA518" s="886">
        <v>-32.43</v>
      </c>
      <c r="BB518" s="886">
        <v>9.02</v>
      </c>
      <c r="BC518" s="886">
        <v>-14.45</v>
      </c>
      <c r="BE518" s="635">
        <v>2014</v>
      </c>
      <c r="BF518" s="912">
        <f>IF(BE518&gt;2008,0,IF(BE518&gt;2001,1,IF(BE518&gt;1990,2,IF(BE518&gt;1980,3,IF(BE518&gt;1973,4,IF(BE518&gt;1970,5,IF(BE518&gt;1960,6,IF(BE518&gt;1958,7,IF(BE518&gt;1953,8,9)))))))))</f>
        <v>0</v>
      </c>
      <c r="BG518" s="896">
        <v>1</v>
      </c>
    </row>
    <row r="519" spans="1:59" ht="11.25" customHeight="1" x14ac:dyDescent="0.2">
      <c r="A519" s="885" t="s">
        <v>720</v>
      </c>
      <c r="B519" s="889" t="s">
        <v>721</v>
      </c>
      <c r="C519" s="946" t="s">
        <v>128</v>
      </c>
      <c r="D519" s="946" t="s">
        <v>4360</v>
      </c>
      <c r="E519" s="746">
        <v>18</v>
      </c>
      <c r="F519" s="1185">
        <v>199</v>
      </c>
      <c r="G519" s="1158" t="s">
        <v>106</v>
      </c>
      <c r="H519" s="1158" t="s">
        <v>106</v>
      </c>
      <c r="I519" s="888">
        <v>34.700000000000003</v>
      </c>
      <c r="J519" s="663">
        <f>(M519/I519)*100</f>
        <v>2.9971181556195963</v>
      </c>
      <c r="K519" s="891">
        <v>0.26</v>
      </c>
      <c r="L519" s="901">
        <v>4</v>
      </c>
      <c r="M519" s="654">
        <f>K519*L519</f>
        <v>1.04</v>
      </c>
      <c r="N519" s="884" t="s">
        <v>119</v>
      </c>
      <c r="O519" s="747">
        <v>0.25</v>
      </c>
      <c r="P519" s="875">
        <v>44056</v>
      </c>
      <c r="Q519" s="875">
        <v>44071</v>
      </c>
      <c r="R519" s="654">
        <f>(K519-O519)/O519*100</f>
        <v>4.0000000000000036</v>
      </c>
      <c r="S519" s="714">
        <f>IF(INDEX(Historical!$D$7:$D$1277,MATCH(B519,Historical!$B$7:$B$1301,0))=0,"n/a",(INDEX(Historical!$C$7:$C$1279,MATCH(B519,Historical!$B$7:$B$1301,0))/INDEX(Historical!$D$7:$D$1277,MATCH(B519,Historical!$B$7:$B$1301,0))-1)*100)</f>
        <v>4.2553191489361764</v>
      </c>
      <c r="T519" s="714">
        <f>IF(INDEX(Historical!$F$7:$F$1270,MATCH(B519,Historical!$B$7:$B$1301,0))=0,"n/a",((INDEX(Historical!$C$7:$C$1279,MATCH(B519,Historical!$B$7:$B$1301,0))/INDEX(Historical!$F$7:$F$1270,MATCH(B519,Historical!$B$7:$B$1301,0)))^(1/3)-1)*100)</f>
        <v>4.4501837059028659</v>
      </c>
      <c r="U519" s="714">
        <f>IF(INDEX(Historical!$H$7:$H$1270,MATCH(B519,Historical!$B$7:$B$1301,0))=0,"n/a",((INDEX(Historical!$C$7:$C$1279,MATCH(B519,Historical!$B$7:$B$1301,0))/INDEX(Historical!$H$7:$H$1270,MATCH(B519,Historical!$B$7:$B$1301,0)))^(1/5)-1)*100)</f>
        <v>4.67098102600354</v>
      </c>
      <c r="V519" s="714">
        <f>IF(INDEX(Historical!$O$7:$O$1270,MATCH(B519,Historical!$B$7:$B$1301,0))=0,"n/a",((INDEX(Historical!$C$7:$C$1279,MATCH(B519,Historical!$B$7:$B$1301,0))/INDEX(Historical!$O$7:$O$1270,MATCH(B519,Historical!$B$7:$B$1301,0)))^(1/10)-1)*100)</f>
        <v>5.3852446843885904</v>
      </c>
      <c r="W519" s="715">
        <f>IF(OR(U519&lt;=0,U519="n/a",V519&lt;=0,V519="n/a"),"n/a",U519/V519)</f>
        <v>0.86736653573872968</v>
      </c>
      <c r="X519" s="716">
        <f>IF(OR(AJ519&lt;=0,AJ519="n/a",U519&lt;=0,U519="n/a"),"n/a",U519/AJ519)</f>
        <v>0.63986041452103293</v>
      </c>
      <c r="Y519" s="677"/>
      <c r="Z519" s="663">
        <f>IF(OR(AC519&lt;0.01,AC519="n/a"),"n/a",M519/AC519*100)</f>
        <v>45.414847161572055</v>
      </c>
      <c r="AA519" s="900">
        <f>IF(OR(AC519&lt;0.01,AC519="n/a"),"n/a",I519/AC519)</f>
        <v>15.1528384279476</v>
      </c>
      <c r="AB519" s="901">
        <v>7</v>
      </c>
      <c r="AC519" s="879">
        <v>2.29</v>
      </c>
      <c r="AD519" s="879" t="s">
        <v>136</v>
      </c>
      <c r="AE519" s="879">
        <v>0.93</v>
      </c>
      <c r="AF519" s="879">
        <v>1.69</v>
      </c>
      <c r="AG519" s="879">
        <v>11.4</v>
      </c>
      <c r="AH519" s="879">
        <v>0.2</v>
      </c>
      <c r="AI519" s="879" t="s">
        <v>136</v>
      </c>
      <c r="AJ519" s="879">
        <v>7.3</v>
      </c>
      <c r="AK519" s="879" t="s">
        <v>136</v>
      </c>
      <c r="AL519" s="892">
        <v>268.58</v>
      </c>
      <c r="AM519" s="886">
        <v>0.8</v>
      </c>
      <c r="AN519" s="879">
        <v>0.02</v>
      </c>
      <c r="AO519" s="753">
        <f>IF(U519="n/a","n/a",IF(AA519&lt;0,"n/a",IF(AA519="n/a","n/a",J519+U519-AA519)))</f>
        <v>-7.4847392463244642</v>
      </c>
      <c r="AP519" s="754">
        <f>IF(U519="n/a","n/a",J519+U519)</f>
        <v>7.6680991816231359</v>
      </c>
      <c r="AQ519" s="902">
        <f>IF(OR(AC519&lt;0.01,AF519="n/a"),"n/a",(I519/SQRT(22.5*AC519*(I519/AF519))-1)*100)</f>
        <v>6.6839505647539488</v>
      </c>
      <c r="AR519" s="663">
        <f>INDEX(Historical!$C$7:$C$1279,MATCH(B519,Historical!$B$7:$B$1301,0))*IF(AH519="n/a",1.03,IF(AH519&lt;0,1.01,IF(AH519&gt;10,1.1,(1+AH519/100))))</f>
        <v>0.98195999999999994</v>
      </c>
      <c r="AS519" s="900">
        <f>IF($AI519="n/a",1.03*AR519,IF($AI519&lt;0,1.01*AR519,IF($AI519&gt;10,1.1*AR519,(1+$AI519/100)*AR519)))</f>
        <v>1.0114188</v>
      </c>
      <c r="AT519" s="900">
        <f>IF($AK519="n/a",1.03*AS519,IF($AK519&lt;0,1.01*AS519,IF($AK519&gt;10,1.1*AS519,(1+$AK519/100)*AS519)))</f>
        <v>1.0417613640000001</v>
      </c>
      <c r="AU519" s="900">
        <f>IF($AK519="n/a",1.03*AT519,IF($AK519&lt;0,1.01*AT519,IF($AK519&gt;10,1.1*AT519,(1+$AK519/100)*AT519)))</f>
        <v>1.0730142049200002</v>
      </c>
      <c r="AV519" s="900">
        <f>IF($AK519="n/a",1.03*AU519,IF($AK519&lt;0,1.01*AU519,IF($AK519&gt;10,1.1*AU519,(1+$AK519/100)*AU519)))</f>
        <v>1.1052046310676003</v>
      </c>
      <c r="AW519" s="663">
        <f>SUM(AR519:AV519)</f>
        <v>5.2133589999876007</v>
      </c>
      <c r="AX519" s="761">
        <f>AW519/I519*100</f>
        <v>15.02408933714006</v>
      </c>
      <c r="AY519" s="948">
        <v>0.85</v>
      </c>
      <c r="AZ519" s="886">
        <v>26.14</v>
      </c>
      <c r="BA519" s="886">
        <v>-10.57</v>
      </c>
      <c r="BB519" s="886">
        <v>-0.77999999999999992</v>
      </c>
      <c r="BC519" s="886">
        <v>0.16999999999999998</v>
      </c>
      <c r="BE519" s="635">
        <v>2003</v>
      </c>
      <c r="BF519" s="912">
        <f>IF(BE519&gt;2008,0,IF(BE519&gt;2001,1,IF(BE519&gt;1990,2,IF(BE519&gt;1980,3,IF(BE519&gt;1973,4,IF(BE519&gt;1970,5,IF(BE519&gt;1960,6,IF(BE519&gt;1958,7,IF(BE519&gt;1953,8,9)))))))))</f>
        <v>1</v>
      </c>
      <c r="BG519" s="896">
        <v>7.7</v>
      </c>
    </row>
    <row r="520" spans="1:59" ht="11.25" customHeight="1" x14ac:dyDescent="0.2">
      <c r="A520" s="885" t="s">
        <v>717</v>
      </c>
      <c r="B520" s="889" t="s">
        <v>718</v>
      </c>
      <c r="C520" s="946" t="s">
        <v>131</v>
      </c>
      <c r="D520" s="946" t="s">
        <v>4335</v>
      </c>
      <c r="E520" s="746">
        <v>13</v>
      </c>
      <c r="F520" s="1185">
        <v>272</v>
      </c>
      <c r="G520" s="1185" t="s">
        <v>37</v>
      </c>
      <c r="H520" s="1185" t="s">
        <v>37</v>
      </c>
      <c r="I520" s="888">
        <v>30.36</v>
      </c>
      <c r="J520" s="663">
        <f>(M520/I520)*100</f>
        <v>5.1054018445322793</v>
      </c>
      <c r="K520" s="891">
        <v>0.38750000000000001</v>
      </c>
      <c r="L520" s="901">
        <v>4</v>
      </c>
      <c r="M520" s="654">
        <f>K520*L520</f>
        <v>1.55</v>
      </c>
      <c r="N520" s="884" t="s">
        <v>719</v>
      </c>
      <c r="O520" s="747">
        <v>0.36499999999999999</v>
      </c>
      <c r="P520" s="875">
        <v>43747</v>
      </c>
      <c r="Q520" s="875">
        <v>43768</v>
      </c>
      <c r="R520" s="654">
        <f>(K520-O520)/O520*100</f>
        <v>6.1643835616438416</v>
      </c>
      <c r="S520" s="714">
        <f>IF(INDEX(Historical!$D$7:$D$1277,MATCH(B520,Historical!$B$7:$B$1301,0))=0,"n/a",(INDEX(Historical!$C$7:$C$1279,MATCH(B520,Historical!$B$7:$B$1301,0))/INDEX(Historical!$D$7:$D$1277,MATCH(B520,Historical!$B$7:$B$1301,0))-1)*100)</f>
        <v>8.8073394495412849</v>
      </c>
      <c r="T520" s="714">
        <f>IF(INDEX(Historical!$F$7:$F$1270,MATCH(B520,Historical!$B$7:$B$1301,0))=0,"n/a",((INDEX(Historical!$C$7:$C$1279,MATCH(B520,Historical!$B$7:$B$1301,0))/INDEX(Historical!$F$7:$F$1270,MATCH(B520,Historical!$B$7:$B$1301,0)))^(1/3)-1)*100)</f>
        <v>9.5534479336375497</v>
      </c>
      <c r="U520" s="714">
        <f>IF(INDEX(Historical!$H$7:$H$1270,MATCH(B520,Historical!$B$7:$B$1301,0))=0,"n/a",((INDEX(Historical!$C$7:$C$1279,MATCH(B520,Historical!$B$7:$B$1301,0))/INDEX(Historical!$H$7:$H$1270,MATCH(B520,Historical!$B$7:$B$1301,0)))^(1/5)-1)*100)</f>
        <v>9.8931428111550765</v>
      </c>
      <c r="V520" s="714">
        <f>IF(INDEX(Historical!$O$7:$O$1270,MATCH(B520,Historical!$B$7:$B$1301,0))=0,"n/a",((INDEX(Historical!$C$7:$C$1279,MATCH(B520,Historical!$B$7:$B$1301,0))/INDEX(Historical!$O$7:$O$1270,MATCH(B520,Historical!$B$7:$B$1301,0)))^(1/10)-1)*100)</f>
        <v>7.6399866755722634</v>
      </c>
      <c r="W520" s="715">
        <f>IF(OR(U520&lt;=0,U520="n/a",V520&lt;=0,V520="n/a"),"n/a",U520/V520)</f>
        <v>1.2949162388969799</v>
      </c>
      <c r="X520" s="716">
        <f>IF(OR(AJ520&lt;=0,AJ520="n/a",U520&lt;=0,U520="n/a"),"n/a",U520/AJ520)</f>
        <v>5.4961904506417101</v>
      </c>
      <c r="Y520" s="890"/>
      <c r="Z520" s="663" t="str">
        <f>IF(OR(AC520&lt;0.01,AC520="n/a"),"n/a",M520/AC520*100)</f>
        <v>n/a</v>
      </c>
      <c r="AA520" s="900" t="str">
        <f>IF(OR(AC520&lt;0.01,AC520="n/a"),"n/a",I520/AC520)</f>
        <v>n/a</v>
      </c>
      <c r="AB520" s="901">
        <v>12</v>
      </c>
      <c r="AC520" s="879">
        <v>-0.53</v>
      </c>
      <c r="AD520" s="879" t="s">
        <v>136</v>
      </c>
      <c r="AE520" s="879">
        <v>2.87</v>
      </c>
      <c r="AF520" s="879">
        <v>1.71</v>
      </c>
      <c r="AG520" s="879">
        <v>-2.7</v>
      </c>
      <c r="AH520" s="879">
        <v>1.7999999999999998</v>
      </c>
      <c r="AI520" s="879">
        <v>3.75</v>
      </c>
      <c r="AJ520" s="879">
        <v>1.7999999999999998</v>
      </c>
      <c r="AK520" s="879">
        <v>2.4</v>
      </c>
      <c r="AL520" s="892">
        <v>6230</v>
      </c>
      <c r="AM520" s="886">
        <v>0.4</v>
      </c>
      <c r="AN520" s="879">
        <v>1.01</v>
      </c>
      <c r="AO520" s="753" t="str">
        <f>IF(U520="n/a","n/a",IF(AA520&lt;0,"n/a",IF(AA520="n/a","n/a",J520+U520-AA520)))</f>
        <v>n/a</v>
      </c>
      <c r="AP520" s="754">
        <f>IF(U520="n/a","n/a",J520+U520)</f>
        <v>14.998544655687356</v>
      </c>
      <c r="AQ520" s="902" t="str">
        <f>IF(OR(AC520&lt;0.01,AF520="n/a"),"n/a",(I520/SQRT(22.5*AC520*(I520/AF520))-1)*100)</f>
        <v>n/a</v>
      </c>
      <c r="AR520" s="663">
        <f>INDEX(Historical!$C$7:$C$1279,MATCH(B520,Historical!$B$7:$B$1301,0))*IF(AH520="n/a",1.03,IF(AH520&lt;0,1.01,IF(AH520&gt;10,1.1,(1+AH520/100))))</f>
        <v>1.509185</v>
      </c>
      <c r="AS520" s="900">
        <f>IF($AI520="n/a",1.03*AR520,IF($AI520&lt;0,1.01*AR520,IF($AI520&gt;10,1.1*AR520,(1+$AI520/100)*AR520)))</f>
        <v>1.5657794375</v>
      </c>
      <c r="AT520" s="900">
        <f>IF($AK520="n/a",1.03*AS520,IF($AK520&lt;0,1.01*AS520,IF($AK520&gt;10,1.1*AS520,(1+$AK520/100)*AS520)))</f>
        <v>1.603358144</v>
      </c>
      <c r="AU520" s="900">
        <f>IF($AK520="n/a",1.03*AT520,IF($AK520&lt;0,1.01*AT520,IF($AK520&gt;10,1.1*AT520,(1+$AK520/100)*AT520)))</f>
        <v>1.6418387394560001</v>
      </c>
      <c r="AV520" s="900">
        <f>IF($AK520="n/a",1.03*AU520,IF($AK520&lt;0,1.01*AU520,IF($AK520&gt;10,1.1*AU520,(1+$AK520/100)*AU520)))</f>
        <v>1.6812428692029442</v>
      </c>
      <c r="AW520" s="663">
        <f>SUM(AR520:AV520)</f>
        <v>8.0014041901589437</v>
      </c>
      <c r="AX520" s="761">
        <f>AW520/I520*100</f>
        <v>26.355086265345669</v>
      </c>
      <c r="AY520" s="948">
        <v>0.71</v>
      </c>
      <c r="AZ520" s="886">
        <v>31.97</v>
      </c>
      <c r="BA520" s="886">
        <v>-34.61</v>
      </c>
      <c r="BB520" s="886">
        <v>-2.15</v>
      </c>
      <c r="BC520" s="886">
        <v>-21.43</v>
      </c>
      <c r="BE520" s="635">
        <v>2007</v>
      </c>
      <c r="BF520" s="912">
        <f>IF(BE520&gt;2008,0,IF(BE520&gt;2001,1,IF(BE520&gt;1990,2,IF(BE520&gt;1980,3,IF(BE520&gt;1973,4,IF(BE520&gt;1970,5,IF(BE520&gt;1960,6,IF(BE520&gt;1958,7,IF(BE520&gt;1953,8,9)))))))))</f>
        <v>1</v>
      </c>
      <c r="BG520" s="896">
        <v>-1</v>
      </c>
    </row>
    <row r="521" spans="1:59" ht="11.25" customHeight="1" x14ac:dyDescent="0.2">
      <c r="A521" s="885" t="s">
        <v>3881</v>
      </c>
      <c r="B521" s="889" t="s">
        <v>3882</v>
      </c>
      <c r="C521" s="946" t="s">
        <v>131</v>
      </c>
      <c r="D521" s="946" t="s">
        <v>4346</v>
      </c>
      <c r="E521" s="746">
        <v>7</v>
      </c>
      <c r="F521" s="1185">
        <v>638</v>
      </c>
      <c r="G521" s="1162" t="s">
        <v>115</v>
      </c>
      <c r="H521" s="1162" t="s">
        <v>115</v>
      </c>
      <c r="I521" s="888">
        <v>77.05</v>
      </c>
      <c r="J521" s="663">
        <f>(M521/I521)*100</f>
        <v>2.8033744321868919</v>
      </c>
      <c r="K521" s="891">
        <v>0.54</v>
      </c>
      <c r="L521" s="901">
        <v>4</v>
      </c>
      <c r="M521" s="654">
        <f>K521*L521</f>
        <v>2.16</v>
      </c>
      <c r="N521" s="884" t="s">
        <v>226</v>
      </c>
      <c r="O521" s="747">
        <v>0.5</v>
      </c>
      <c r="P521" s="875">
        <v>43881</v>
      </c>
      <c r="Q521" s="875">
        <v>43895</v>
      </c>
      <c r="R521" s="654">
        <f>(K521-O521)/O521*100</f>
        <v>8.0000000000000071</v>
      </c>
      <c r="S521" s="714">
        <f>IF(INDEX(Historical!$D$7:$D$1277,MATCH(B521,Historical!$B$7:$B$1301,0))=0,"n/a",(INDEX(Historical!$C$7:$C$1279,MATCH(B521,Historical!$B$7:$B$1301,0))/INDEX(Historical!$D$7:$D$1277,MATCH(B521,Historical!$B$7:$B$1301,0))-1)*100)</f>
        <v>8.6956521739130377</v>
      </c>
      <c r="T521" s="714">
        <f>IF(INDEX(Historical!$F$7:$F$1270,MATCH(B521,Historical!$B$7:$B$1301,0))=0,"n/a",((INDEX(Historical!$C$7:$C$1279,MATCH(B521,Historical!$B$7:$B$1301,0))/INDEX(Historical!$F$7:$F$1270,MATCH(B521,Historical!$B$7:$B$1301,0)))^(1/3)-1)*100)</f>
        <v>12.624788044360603</v>
      </c>
      <c r="U521" s="714">
        <f>IF(INDEX(Historical!$H$7:$H$1270,MATCH(B521,Historical!$B$7:$B$1301,0))=0,"n/a",((INDEX(Historical!$C$7:$C$1279,MATCH(B521,Historical!$B$7:$B$1301,0))/INDEX(Historical!$H$7:$H$1270,MATCH(B521,Historical!$B$7:$B$1301,0)))^(1/5)-1)*100)</f>
        <v>18.94608218221061</v>
      </c>
      <c r="V521" s="714" t="str">
        <f>IF(INDEX(Historical!$O$7:$O$1270,MATCH(B521,Historical!$B$7:$B$1301,0))=0,"n/a",((INDEX(Historical!$C$7:$C$1279,MATCH(B521,Historical!$B$7:$B$1301,0))/INDEX(Historical!$O$7:$O$1270,MATCH(B521,Historical!$B$7:$B$1301,0)))^(1/10)-1)*100)</f>
        <v>n/a</v>
      </c>
      <c r="W521" s="715" t="str">
        <f>IF(OR(U521&lt;=0,U521="n/a",V521&lt;=0,V521="n/a"),"n/a",U521/V521)</f>
        <v>n/a</v>
      </c>
      <c r="X521" s="716">
        <f>IF(OR(AJ521&lt;=0,AJ521="n/a",U521&lt;=0,U521="n/a"),"n/a",U521/AJ521)</f>
        <v>1.7068542506496045</v>
      </c>
      <c r="Y521" s="666"/>
      <c r="Z521" s="663">
        <f>IF(OR(AC521&lt;0.01,AC521="n/a"),"n/a",M521/AC521*100)</f>
        <v>62.247838616714702</v>
      </c>
      <c r="AA521" s="900">
        <f>IF(OR(AC521&lt;0.01,AC521="n/a"),"n/a",I521/AC521)</f>
        <v>22.204610951008643</v>
      </c>
      <c r="AB521" s="901">
        <v>12</v>
      </c>
      <c r="AC521" s="879">
        <v>3.47</v>
      </c>
      <c r="AD521" s="879">
        <v>4.32</v>
      </c>
      <c r="AE521" s="879">
        <v>2.62</v>
      </c>
      <c r="AF521" s="879">
        <v>1.81</v>
      </c>
      <c r="AG521" s="879">
        <v>8.6999999999999993</v>
      </c>
      <c r="AH521" s="879">
        <v>8</v>
      </c>
      <c r="AI521" s="879">
        <v>8.07</v>
      </c>
      <c r="AJ521" s="879">
        <v>11.1</v>
      </c>
      <c r="AK521" s="879">
        <v>5</v>
      </c>
      <c r="AL521" s="892">
        <v>3990</v>
      </c>
      <c r="AM521" s="886">
        <v>1.2</v>
      </c>
      <c r="AN521" s="879">
        <v>0.8</v>
      </c>
      <c r="AO521" s="753">
        <f>IF(U521="n/a","n/a",IF(AA521&lt;0,"n/a",IF(AA521="n/a","n/a",J521+U521-AA521)))</f>
        <v>-0.45515433661114102</v>
      </c>
      <c r="AP521" s="754">
        <f>IF(U521="n/a","n/a",J521+U521)</f>
        <v>21.749456614397502</v>
      </c>
      <c r="AQ521" s="902">
        <f>IF(OR(AC521&lt;0.01,AF521="n/a"),"n/a",(I521/SQRT(22.5*AC521*(I521/AF521))-1)*100)</f>
        <v>33.650199852410182</v>
      </c>
      <c r="AR521" s="663">
        <f>INDEX(Historical!$C$7:$C$1279,MATCH(B521,Historical!$B$7:$B$1301,0))*IF(AH521="n/a",1.03,IF(AH521&lt;0,1.01,IF(AH521&gt;10,1.1,(1+AH521/100))))</f>
        <v>2.16</v>
      </c>
      <c r="AS521" s="900">
        <f>IF($AI521="n/a",1.03*AR521,IF($AI521&lt;0,1.01*AR521,IF($AI521&gt;10,1.1*AR521,(1+$AI521/100)*AR521)))</f>
        <v>2.3343120000000002</v>
      </c>
      <c r="AT521" s="900">
        <f>IF($AK521="n/a",1.03*AS521,IF($AK521&lt;0,1.01*AS521,IF($AK521&gt;10,1.1*AS521,(1+$AK521/100)*AS521)))</f>
        <v>2.4510276000000002</v>
      </c>
      <c r="AU521" s="900">
        <f>IF($AK521="n/a",1.03*AT521,IF($AK521&lt;0,1.01*AT521,IF($AK521&gt;10,1.1*AT521,(1+$AK521/100)*AT521)))</f>
        <v>2.5735789800000002</v>
      </c>
      <c r="AV521" s="900">
        <f>IF($AK521="n/a",1.03*AU521,IF($AK521&lt;0,1.01*AU521,IF($AK521&gt;10,1.1*AU521,(1+$AK521/100)*AU521)))</f>
        <v>2.7022579290000004</v>
      </c>
      <c r="AW521" s="663">
        <f>SUM(AR521:AV521)</f>
        <v>12.221176509000001</v>
      </c>
      <c r="AX521" s="761">
        <f>AW521/I521*100</f>
        <v>15.861358220635951</v>
      </c>
      <c r="AY521" s="948">
        <v>0.27</v>
      </c>
      <c r="AZ521" s="886">
        <v>21.01</v>
      </c>
      <c r="BA521" s="886">
        <v>-20.54</v>
      </c>
      <c r="BB521" s="886">
        <v>-3.56</v>
      </c>
      <c r="BC521" s="886">
        <v>-11.84</v>
      </c>
      <c r="BE521" s="635">
        <v>2014</v>
      </c>
      <c r="BF521" s="912">
        <f>IF(BE521&gt;2008,0,IF(BE521&gt;2001,1,IF(BE521&gt;1990,2,IF(BE521&gt;1980,3,IF(BE521&gt;1973,4,IF(BE521&gt;1970,5,IF(BE521&gt;1960,6,IF(BE521&gt;1958,7,IF(BE521&gt;1953,8,9)))))))))</f>
        <v>0</v>
      </c>
      <c r="BG521" s="896">
        <v>3.3000000000000003</v>
      </c>
    </row>
    <row r="522" spans="1:59" ht="11.25" customHeight="1" x14ac:dyDescent="0.2">
      <c r="A522" s="885" t="s">
        <v>722</v>
      </c>
      <c r="B522" s="889" t="s">
        <v>723</v>
      </c>
      <c r="C522" s="946" t="s">
        <v>4325</v>
      </c>
      <c r="D522" s="946" t="s">
        <v>4326</v>
      </c>
      <c r="E522" s="746">
        <v>17</v>
      </c>
      <c r="F522" s="1185">
        <v>203</v>
      </c>
      <c r="G522" s="1185" t="s">
        <v>37</v>
      </c>
      <c r="H522" s="1185" t="s">
        <v>37</v>
      </c>
      <c r="I522" s="888">
        <v>29.73</v>
      </c>
      <c r="J522" s="663">
        <f>(M522/I522)*100</f>
        <v>9.014463504877229</v>
      </c>
      <c r="K522" s="891">
        <v>0.67</v>
      </c>
      <c r="L522" s="901">
        <v>4</v>
      </c>
      <c r="M522" s="654">
        <f>K522*L522</f>
        <v>2.68</v>
      </c>
      <c r="N522" s="884" t="s">
        <v>107</v>
      </c>
      <c r="O522" s="747">
        <v>0.66</v>
      </c>
      <c r="P522" s="875">
        <v>43768</v>
      </c>
      <c r="Q522" s="875">
        <v>43784</v>
      </c>
      <c r="R522" s="654">
        <f>(K522-O522)/O522*100</f>
        <v>1.5151515151515165</v>
      </c>
      <c r="S522" s="714">
        <f>IF(INDEX(Historical!$D$7:$D$1277,MATCH(B522,Historical!$B$7:$B$1301,0))=0,"n/a",(INDEX(Historical!$C$7:$C$1279,MATCH(B522,Historical!$B$7:$B$1301,0))/INDEX(Historical!$D$7:$D$1277,MATCH(B522,Historical!$B$7:$B$1301,0))-1)*100)</f>
        <v>0.37878787878786735</v>
      </c>
      <c r="T522" s="714">
        <f>IF(INDEX(Historical!$F$7:$F$1270,MATCH(B522,Historical!$B$7:$B$1301,0))=0,"n/a",((INDEX(Historical!$C$7:$C$1279,MATCH(B522,Historical!$B$7:$B$1301,0))/INDEX(Historical!$F$7:$F$1270,MATCH(B522,Historical!$B$7:$B$1301,0)))^(1/3)-1)*100)</f>
        <v>3.9388618696061917</v>
      </c>
      <c r="U522" s="714">
        <f>IF(INDEX(Historical!$H$7:$H$1270,MATCH(B522,Historical!$B$7:$B$1301,0))=0,"n/a",((INDEX(Historical!$C$7:$C$1279,MATCH(B522,Historical!$B$7:$B$1301,0))/INDEX(Historical!$H$7:$H$1270,MATCH(B522,Historical!$B$7:$B$1301,0)))^(1/5)-1)*100)</f>
        <v>5.5793298129772406</v>
      </c>
      <c r="V522" s="714">
        <f>IF(INDEX(Historical!$O$7:$O$1270,MATCH(B522,Historical!$B$7:$B$1301,0))=0,"n/a",((INDEX(Historical!$C$7:$C$1279,MATCH(B522,Historical!$B$7:$B$1301,0))/INDEX(Historical!$O$7:$O$1270,MATCH(B522,Historical!$B$7:$B$1301,0)))^(1/10)-1)*100)</f>
        <v>8.2446555507904371</v>
      </c>
      <c r="W522" s="715">
        <f>IF(OR(U522&lt;=0,U522="n/a",V522&lt;=0,V522="n/a"),"n/a",U522/V522)</f>
        <v>0.67672078943823621</v>
      </c>
      <c r="X522" s="716" t="str">
        <f>IF(OR(AJ522&lt;=0,AJ522="n/a",U522&lt;=0,U522="n/a"),"n/a",U522/AJ522)</f>
        <v>n/a</v>
      </c>
      <c r="Y522" s="890"/>
      <c r="Z522" s="663">
        <f>IF(OR(AC522&lt;0.01,AC522="n/a"),"n/a",M522/AC522*100)</f>
        <v>168.55345911949686</v>
      </c>
      <c r="AA522" s="900">
        <f>IF(OR(AC522&lt;0.01,AC522="n/a"),"n/a",I522/AC522)</f>
        <v>18.69811320754717</v>
      </c>
      <c r="AB522" s="901">
        <v>12</v>
      </c>
      <c r="AC522" s="879">
        <v>1.59</v>
      </c>
      <c r="AD522" s="879">
        <v>1.19</v>
      </c>
      <c r="AE522" s="879">
        <v>7.08</v>
      </c>
      <c r="AF522" s="879">
        <v>1.69</v>
      </c>
      <c r="AG522" s="879">
        <v>9.1</v>
      </c>
      <c r="AH522" s="879">
        <v>14.399999999999999</v>
      </c>
      <c r="AI522" s="879">
        <v>6.76</v>
      </c>
      <c r="AJ522" s="879">
        <v>-2.5</v>
      </c>
      <c r="AK522" s="879">
        <v>15.8</v>
      </c>
      <c r="AL522" s="892">
        <v>6780</v>
      </c>
      <c r="AM522" s="886">
        <v>0.4</v>
      </c>
      <c r="AN522" s="879">
        <v>1.37</v>
      </c>
      <c r="AO522" s="753">
        <f>IF(U522="n/a","n/a",IF(AA522&lt;0,"n/a",IF(AA522="n/a","n/a",J522+U522-AA522)))</f>
        <v>-4.1043198896927002</v>
      </c>
      <c r="AP522" s="754">
        <f>IF(U522="n/a","n/a",J522+U522)</f>
        <v>14.59379331785447</v>
      </c>
      <c r="AQ522" s="902">
        <f>IF(OR(AC522&lt;0.01,AF522="n/a"),"n/a",(I522/SQRT(22.5*AC522*(I522/AF522))-1)*100)</f>
        <v>18.508905095786353</v>
      </c>
      <c r="AR522" s="663">
        <f>INDEX(Historical!$C$7:$C$1279,MATCH(B522,Historical!$B$7:$B$1301,0))*IF(AH522="n/a",1.03,IF(AH522&lt;0,1.01,IF(AH522&gt;10,1.1,(1+AH522/100))))</f>
        <v>2.915</v>
      </c>
      <c r="AS522" s="900">
        <f>IF($AI522="n/a",1.03*AR522,IF($AI522&lt;0,1.01*AR522,IF($AI522&gt;10,1.1*AR522,(1+$AI522/100)*AR522)))</f>
        <v>3.1120540000000005</v>
      </c>
      <c r="AT522" s="900">
        <f>IF($AK522="n/a",1.03*AS522,IF($AK522&lt;0,1.01*AS522,IF($AK522&gt;10,1.1*AS522,(1+$AK522/100)*AS522)))</f>
        <v>3.423259400000001</v>
      </c>
      <c r="AU522" s="900">
        <f>IF($AK522="n/a",1.03*AT522,IF($AK522&lt;0,1.01*AT522,IF($AK522&gt;10,1.1*AT522,(1+$AK522/100)*AT522)))</f>
        <v>3.7655853400000012</v>
      </c>
      <c r="AV522" s="900">
        <f>IF($AK522="n/a",1.03*AU522,IF($AK522&lt;0,1.01*AU522,IF($AK522&gt;10,1.1*AU522,(1+$AK522/100)*AU522)))</f>
        <v>4.1421438740000021</v>
      </c>
      <c r="AW522" s="663">
        <f>SUM(AR522:AV522)</f>
        <v>17.358042614000006</v>
      </c>
      <c r="AX522" s="761">
        <f>AW522/I522*100</f>
        <v>58.385612559704029</v>
      </c>
      <c r="AY522" s="948">
        <v>0.84</v>
      </c>
      <c r="AZ522" s="886">
        <v>123.03</v>
      </c>
      <c r="BA522" s="886">
        <v>-34.25</v>
      </c>
      <c r="BB522" s="886">
        <v>0.62</v>
      </c>
      <c r="BC522" s="886">
        <v>-19.580000000000002</v>
      </c>
      <c r="BE522" s="635">
        <v>2003</v>
      </c>
      <c r="BF522" s="912">
        <f>IF(BE522&gt;2008,0,IF(BE522&gt;2001,1,IF(BE522&gt;1990,2,IF(BE522&gt;1980,3,IF(BE522&gt;1973,4,IF(BE522&gt;1970,5,IF(BE522&gt;1960,6,IF(BE522&gt;1958,7,IF(BE522&gt;1953,8,9)))))))))</f>
        <v>1</v>
      </c>
      <c r="BG522" s="896">
        <v>3.8</v>
      </c>
    </row>
    <row r="523" spans="1:59" ht="11.25" customHeight="1" x14ac:dyDescent="0.2">
      <c r="A523" s="885" t="s">
        <v>724</v>
      </c>
      <c r="B523" s="889" t="s">
        <v>725</v>
      </c>
      <c r="C523" s="946" t="s">
        <v>178</v>
      </c>
      <c r="D523" s="946" t="s">
        <v>4343</v>
      </c>
      <c r="E523" s="746">
        <v>18</v>
      </c>
      <c r="F523" s="1185">
        <v>185</v>
      </c>
      <c r="G523" s="1185" t="s">
        <v>37</v>
      </c>
      <c r="H523" s="1185" t="s">
        <v>37</v>
      </c>
      <c r="I523" s="888">
        <v>33.22</v>
      </c>
      <c r="J523" s="663">
        <f>(M523/I523)*100</f>
        <v>11.258278145695364</v>
      </c>
      <c r="K523" s="891">
        <v>0.93500000000000005</v>
      </c>
      <c r="L523" s="901">
        <v>4</v>
      </c>
      <c r="M523" s="654">
        <f>K523*L523</f>
        <v>3.74</v>
      </c>
      <c r="N523" s="884" t="s">
        <v>107</v>
      </c>
      <c r="O523" s="747">
        <v>0.91500000000000004</v>
      </c>
      <c r="P523" s="875">
        <v>43854</v>
      </c>
      <c r="Q523" s="875">
        <v>43874</v>
      </c>
      <c r="R523" s="654">
        <f>(K523-O523)/O523*100</f>
        <v>2.1857923497267775</v>
      </c>
      <c r="S523" s="714">
        <f>IF(INDEX(Historical!$D$7:$D$1277,MATCH(B523,Historical!$B$7:$B$1301,0))=0,"n/a",(INDEX(Historical!$C$7:$C$1279,MATCH(B523,Historical!$B$7:$B$1301,0))/INDEX(Historical!$D$7:$D$1277,MATCH(B523,Historical!$B$7:$B$1301,0))-1)*100)</f>
        <v>8.7827426810477505</v>
      </c>
      <c r="T523" s="714">
        <f>IF(INDEX(Historical!$F$7:$F$1270,MATCH(B523,Historical!$B$7:$B$1301,0))=0,"n/a",((INDEX(Historical!$C$7:$C$1279,MATCH(B523,Historical!$B$7:$B$1301,0))/INDEX(Historical!$F$7:$F$1270,MATCH(B523,Historical!$B$7:$B$1301,0)))^(1/3)-1)*100)</f>
        <v>12.792407378220251</v>
      </c>
      <c r="U523" s="714">
        <f>IF(INDEX(Historical!$H$7:$H$1270,MATCH(B523,Historical!$B$7:$B$1301,0))=0,"n/a",((INDEX(Historical!$C$7:$C$1279,MATCH(B523,Historical!$B$7:$B$1301,0))/INDEX(Historical!$H$7:$H$1270,MATCH(B523,Historical!$B$7:$B$1301,0)))^(1/5)-1)*100)</f>
        <v>10.683568910136021</v>
      </c>
      <c r="V523" s="714">
        <f>IF(INDEX(Historical!$O$7:$O$1270,MATCH(B523,Historical!$B$7:$B$1301,0))=0,"n/a",((INDEX(Historical!$C$7:$C$1279,MATCH(B523,Historical!$B$7:$B$1301,0))/INDEX(Historical!$O$7:$O$1270,MATCH(B523,Historical!$B$7:$B$1301,0)))^(1/10)-1)*100)</f>
        <v>17.296407944983883</v>
      </c>
      <c r="W523" s="715">
        <f>IF(OR(U523&lt;=0,U523="n/a",V523&lt;=0,V523="n/a"),"n/a",U523/V523)</f>
        <v>0.61767558582788595</v>
      </c>
      <c r="X523" s="716">
        <f>IF(OR(AJ523&lt;=0,AJ523="n/a",U523&lt;=0,U523="n/a"),"n/a",U523/AJ523)</f>
        <v>0.70752111987655775</v>
      </c>
      <c r="Y523" s="890"/>
      <c r="Z523" s="663">
        <f>IF(OR(AC523&lt;0.01,AC523="n/a"),"n/a",M523/AC523*100)</f>
        <v>194.79166666666669</v>
      </c>
      <c r="AA523" s="900">
        <f>IF(OR(AC523&lt;0.01,AC523="n/a"),"n/a",I523/AC523)</f>
        <v>17.302083333333332</v>
      </c>
      <c r="AB523" s="901">
        <v>12</v>
      </c>
      <c r="AC523" s="879">
        <v>1.92</v>
      </c>
      <c r="AD523" s="879" t="s">
        <v>136</v>
      </c>
      <c r="AE523" s="879">
        <v>1.56</v>
      </c>
      <c r="AF523" s="879">
        <v>2.37</v>
      </c>
      <c r="AG523" s="881">
        <v>13.100000000000001</v>
      </c>
      <c r="AH523" s="879">
        <v>10.7</v>
      </c>
      <c r="AI523" s="879">
        <v>10.89</v>
      </c>
      <c r="AJ523" s="879">
        <v>15.1</v>
      </c>
      <c r="AK523" s="879">
        <v>-0.1</v>
      </c>
      <c r="AL523" s="892">
        <v>14860</v>
      </c>
      <c r="AM523" s="886">
        <v>0.6</v>
      </c>
      <c r="AN523" s="881">
        <v>2.5499999999999998</v>
      </c>
      <c r="AO523" s="753">
        <f>IF(U523="n/a","n/a",IF(AA523&lt;0,"n/a",IF(AA523="n/a","n/a",J523+U523-AA523)))</f>
        <v>4.6397637224980528</v>
      </c>
      <c r="AP523" s="754">
        <f>IF(U523="n/a","n/a",J523+U523)</f>
        <v>21.941847055831385</v>
      </c>
      <c r="AQ523" s="902">
        <f>IF(OR(AC523&lt;0.01,AF523="n/a"),"n/a",(I523/SQRT(22.5*AC523*(I523/AF523))-1)*100)</f>
        <v>34.999485595727784</v>
      </c>
      <c r="AR523" s="663">
        <f>INDEX(Historical!$C$7:$C$1279,MATCH(B523,Historical!$B$7:$B$1301,0))*IF(AH523="n/a",1.03,IF(AH523&lt;0,1.01,IF(AH523&gt;10,1.1,(1+AH523/100))))</f>
        <v>3.883</v>
      </c>
      <c r="AS523" s="900">
        <f>IF($AI523="n/a",1.03*AR523,IF($AI523&lt;0,1.01*AR523,IF($AI523&gt;10,1.1*AR523,(1+$AI523/100)*AR523)))</f>
        <v>4.2713000000000001</v>
      </c>
      <c r="AT523" s="900">
        <f>IF($AK523="n/a",1.03*AS523,IF($AK523&lt;0,1.01*AS523,IF($AK523&gt;10,1.1*AS523,(1+$AK523/100)*AS523)))</f>
        <v>4.3140130000000001</v>
      </c>
      <c r="AU523" s="900">
        <f>IF($AK523="n/a",1.03*AT523,IF($AK523&lt;0,1.01*AT523,IF($AK523&gt;10,1.1*AT523,(1+$AK523/100)*AT523)))</f>
        <v>4.3571531300000004</v>
      </c>
      <c r="AV523" s="900">
        <f>IF($AK523="n/a",1.03*AU523,IF($AK523&lt;0,1.01*AU523,IF($AK523&gt;10,1.1*AU523,(1+$AK523/100)*AU523)))</f>
        <v>4.4007246613000008</v>
      </c>
      <c r="AW523" s="663">
        <f>SUM(AR523:AV523)</f>
        <v>21.226190791299999</v>
      </c>
      <c r="AX523" s="761">
        <f>AW523/I523*100</f>
        <v>63.895818155629136</v>
      </c>
      <c r="AY523" s="948">
        <v>2.13</v>
      </c>
      <c r="AZ523" s="886">
        <v>173.19</v>
      </c>
      <c r="BA523" s="886">
        <v>-57.67</v>
      </c>
      <c r="BB523" s="886">
        <v>-2.96</v>
      </c>
      <c r="BC523" s="886">
        <v>-41.05</v>
      </c>
      <c r="BE523" s="635">
        <v>2003</v>
      </c>
      <c r="BF523" s="912">
        <f>IF(BE523&gt;2008,0,IF(BE523&gt;2001,1,IF(BE523&gt;1990,2,IF(BE523&gt;1980,3,IF(BE523&gt;1973,4,IF(BE523&gt;1970,5,IF(BE523&gt;1960,6,IF(BE523&gt;1958,7,IF(BE523&gt;1953,8,9)))))))))</f>
        <v>1</v>
      </c>
      <c r="BG523" s="896">
        <v>3.8</v>
      </c>
    </row>
    <row r="524" spans="1:59" ht="11.25" customHeight="1" x14ac:dyDescent="0.2">
      <c r="A524" s="877" t="s">
        <v>1514</v>
      </c>
      <c r="B524" s="889" t="s">
        <v>1515</v>
      </c>
      <c r="C524" s="946" t="s">
        <v>4349</v>
      </c>
      <c r="D524" s="946" t="s">
        <v>520</v>
      </c>
      <c r="E524" s="746">
        <v>10</v>
      </c>
      <c r="F524" s="1185">
        <v>324</v>
      </c>
      <c r="G524" s="1197" t="s">
        <v>37</v>
      </c>
      <c r="H524" s="1197" t="s">
        <v>37</v>
      </c>
      <c r="I524" s="888">
        <v>54.6</v>
      </c>
      <c r="J524" s="663">
        <f>(M524/I524)*100</f>
        <v>4.7619047619047619</v>
      </c>
      <c r="K524" s="891">
        <v>0.65</v>
      </c>
      <c r="L524" s="901">
        <v>4</v>
      </c>
      <c r="M524" s="654">
        <f>K524*L524</f>
        <v>2.6</v>
      </c>
      <c r="N524" s="884" t="s">
        <v>1516</v>
      </c>
      <c r="O524" s="747">
        <v>0.6</v>
      </c>
      <c r="P524" s="880">
        <v>43532</v>
      </c>
      <c r="Q524" s="880">
        <v>43564</v>
      </c>
      <c r="R524" s="654">
        <f>(K524-O524)/O524*100</f>
        <v>8.333333333333341</v>
      </c>
      <c r="S524" s="714">
        <f>IF(INDEX(Historical!$D$7:$D$1277,MATCH(B524,Historical!$B$7:$B$1301,0))=0,"n/a",(INDEX(Historical!$C$7:$C$1279,MATCH(B524,Historical!$B$7:$B$1301,0))/INDEX(Historical!$D$7:$D$1277,MATCH(B524,Historical!$B$7:$B$1301,0))-1)*100)</f>
        <v>6.25</v>
      </c>
      <c r="T524" s="714">
        <f>IF(INDEX(Historical!$F$7:$F$1270,MATCH(B524,Historical!$B$7:$B$1301,0))=0,"n/a",((INDEX(Historical!$C$7:$C$1279,MATCH(B524,Historical!$B$7:$B$1301,0))/INDEX(Historical!$F$7:$F$1270,MATCH(B524,Historical!$B$7:$B$1301,0)))^(1/3)-1)*100)</f>
        <v>6.6858844342181811</v>
      </c>
      <c r="U524" s="714">
        <f>IF(INDEX(Historical!$H$7:$H$1270,MATCH(B524,Historical!$B$7:$B$1301,0))=0,"n/a",((INDEX(Historical!$C$7:$C$1279,MATCH(B524,Historical!$B$7:$B$1301,0))/INDEX(Historical!$H$7:$H$1270,MATCH(B524,Historical!$B$7:$B$1301,0)))^(1/5)-1)*100)</f>
        <v>7.2145025900850923</v>
      </c>
      <c r="V524" s="714">
        <f>IF(INDEX(Historical!$O$7:$O$1270,MATCH(B524,Historical!$B$7:$B$1301,0))=0,"n/a",((INDEX(Historical!$C$7:$C$1279,MATCH(B524,Historical!$B$7:$B$1301,0))/INDEX(Historical!$O$7:$O$1270,MATCH(B524,Historical!$B$7:$B$1301,0)))^(1/10)-1)*100)</f>
        <v>15.568344736764761</v>
      </c>
      <c r="W524" s="715">
        <f>IF(OR(U524&lt;=0,U524="n/a",V524&lt;=0,V524="n/a"),"n/a",U524/V524)</f>
        <v>0.46340845555969679</v>
      </c>
      <c r="X524" s="716">
        <f>IF(OR(AJ524&lt;=0,AJ524="n/a",U524&lt;=0,U524="n/a"),"n/a",U524/AJ524)</f>
        <v>1.030643227155013</v>
      </c>
      <c r="Y524" s="673"/>
      <c r="Z524" s="663">
        <f>IF(OR(AC524&lt;0.01,AC524="n/a"),"n/a",M524/AC524*100)</f>
        <v>42.763157894736842</v>
      </c>
      <c r="AA524" s="900">
        <f>IF(OR(AC524&lt;0.01,AC524="n/a"),"n/a",I524/AC524)</f>
        <v>8.9802631578947363</v>
      </c>
      <c r="AB524" s="901">
        <v>12</v>
      </c>
      <c r="AC524" s="879">
        <v>6.08</v>
      </c>
      <c r="AD524" s="879">
        <v>6.38</v>
      </c>
      <c r="AE524" s="879">
        <v>0.78</v>
      </c>
      <c r="AF524" s="879">
        <v>4.8</v>
      </c>
      <c r="AG524" s="879">
        <v>52.400000000000006</v>
      </c>
      <c r="AH524" s="879">
        <v>1.7999999999999998</v>
      </c>
      <c r="AI524" s="879">
        <v>19.34</v>
      </c>
      <c r="AJ524" s="879">
        <v>7.0000000000000009</v>
      </c>
      <c r="AK524" s="879">
        <v>1.4000000000000001</v>
      </c>
      <c r="AL524" s="892">
        <v>11640</v>
      </c>
      <c r="AM524" s="886">
        <v>0.6</v>
      </c>
      <c r="AN524" s="879">
        <v>2.09</v>
      </c>
      <c r="AO524" s="753">
        <f>IF(U524="n/a","n/a",IF(AA524&lt;0,"n/a",IF(AA524="n/a","n/a",J524+U524-AA524)))</f>
        <v>2.9961441940951179</v>
      </c>
      <c r="AP524" s="754">
        <f>IF(U524="n/a","n/a",J524+U524)</f>
        <v>11.976407351989854</v>
      </c>
      <c r="AQ524" s="902">
        <f>IF(OR(AC524&lt;0.01,AF524="n/a"),"n/a",(I524/SQRT(22.5*AC524*(I524/AF524))-1)*100)</f>
        <v>38.412046935380964</v>
      </c>
      <c r="AR524" s="663">
        <f>INDEX(Historical!$C$7:$C$1279,MATCH(B524,Historical!$B$7:$B$1301,0))*IF(AH524="n/a",1.03,IF(AH524&lt;0,1.01,IF(AH524&gt;10,1.1,(1+AH524/100))))</f>
        <v>2.5958999999999999</v>
      </c>
      <c r="AS524" s="900">
        <f>IF($AI524="n/a",1.03*AR524,IF($AI524&lt;0,1.01*AR524,IF($AI524&gt;10,1.1*AR524,(1+$AI524/100)*AR524)))</f>
        <v>2.8554900000000001</v>
      </c>
      <c r="AT524" s="900">
        <f>IF($AK524="n/a",1.03*AS524,IF($AK524&lt;0,1.01*AS524,IF($AK524&gt;10,1.1*AS524,(1+$AK524/100)*AS524)))</f>
        <v>2.89546686</v>
      </c>
      <c r="AU524" s="900">
        <f>IF($AK524="n/a",1.03*AT524,IF($AK524&lt;0,1.01*AT524,IF($AK524&gt;10,1.1*AT524,(1+$AK524/100)*AT524)))</f>
        <v>2.9360033960399998</v>
      </c>
      <c r="AV524" s="900">
        <f>IF($AK524="n/a",1.03*AU524,IF($AK524&lt;0,1.01*AU524,IF($AK524&gt;10,1.1*AU524,(1+$AK524/100)*AU524)))</f>
        <v>2.9771074435845599</v>
      </c>
      <c r="AW524" s="663">
        <f>SUM(AR524:AV524)</f>
        <v>14.259967699624559</v>
      </c>
      <c r="AX524" s="761">
        <f>AW524/I524*100</f>
        <v>26.11715695901934</v>
      </c>
      <c r="AY524" s="948">
        <v>0.74</v>
      </c>
      <c r="AZ524" s="886">
        <v>17.75</v>
      </c>
      <c r="BA524" s="886">
        <v>-35.799999999999997</v>
      </c>
      <c r="BB524" s="886">
        <v>0.01</v>
      </c>
      <c r="BC524" s="886">
        <v>-20.47</v>
      </c>
      <c r="BE524" s="635">
        <v>2010</v>
      </c>
      <c r="BF524" s="912">
        <f>IF(BE524&gt;2008,0,IF(BE524&gt;2001,1,IF(BE524&gt;1990,2,IF(BE524&gt;1980,3,IF(BE524&gt;1973,4,IF(BE524&gt;1970,5,IF(BE524&gt;1960,6,IF(BE524&gt;1958,7,IF(BE524&gt;1953,8,9)))))))))</f>
        <v>0</v>
      </c>
      <c r="BG524" s="896">
        <v>5.4</v>
      </c>
    </row>
    <row r="525" spans="1:59" ht="11.25" customHeight="1" x14ac:dyDescent="0.2">
      <c r="A525" s="877" t="s">
        <v>1521</v>
      </c>
      <c r="B525" s="889" t="s">
        <v>1522</v>
      </c>
      <c r="C525" s="946" t="s">
        <v>4199</v>
      </c>
      <c r="D525" s="946" t="s">
        <v>4374</v>
      </c>
      <c r="E525" s="746">
        <v>11</v>
      </c>
      <c r="F525" s="1185">
        <v>294</v>
      </c>
      <c r="G525" s="1197" t="s">
        <v>106</v>
      </c>
      <c r="H525" s="1197" t="s">
        <v>106</v>
      </c>
      <c r="I525" s="888">
        <v>55.27</v>
      </c>
      <c r="J525" s="663">
        <f>(M525/I525)*100</f>
        <v>1.7369278089379407</v>
      </c>
      <c r="K525" s="891">
        <v>0.24</v>
      </c>
      <c r="L525" s="901">
        <v>4</v>
      </c>
      <c r="M525" s="654">
        <f>K525*L525</f>
        <v>0.96</v>
      </c>
      <c r="N525" s="884" t="s">
        <v>283</v>
      </c>
      <c r="O525" s="747">
        <v>0.19</v>
      </c>
      <c r="P525" s="880">
        <v>43566</v>
      </c>
      <c r="Q525" s="880">
        <v>43580</v>
      </c>
      <c r="R525" s="654">
        <f>(K525-O525)/O525*100</f>
        <v>26.315789473684205</v>
      </c>
      <c r="S525" s="714">
        <f>IF(INDEX(Historical!$D$7:$D$1277,MATCH(B525,Historical!$B$7:$B$1301,0))=0,"n/a",(INDEX(Historical!$C$7:$C$1279,MATCH(B525,Historical!$B$7:$B$1301,0))/INDEX(Historical!$D$7:$D$1277,MATCH(B525,Historical!$B$7:$B$1301,0))-1)*100)</f>
        <v>19.736842105263165</v>
      </c>
      <c r="T525" s="714">
        <f>IF(INDEX(Historical!$F$7:$F$1270,MATCH(B525,Historical!$B$7:$B$1301,0))=0,"n/a",((INDEX(Historical!$C$7:$C$1279,MATCH(B525,Historical!$B$7:$B$1301,0))/INDEX(Historical!$F$7:$F$1270,MATCH(B525,Historical!$B$7:$B$1301,0)))^(1/3)-1)*100)</f>
        <v>14.89383186228137</v>
      </c>
      <c r="U525" s="714">
        <f>IF(INDEX(Historical!$H$7:$H$1270,MATCH(B525,Historical!$B$7:$B$1301,0))=0,"n/a",((INDEX(Historical!$C$7:$C$1279,MATCH(B525,Historical!$B$7:$B$1301,0))/INDEX(Historical!$H$7:$H$1270,MATCH(B525,Historical!$B$7:$B$1301,0)))^(1/5)-1)*100)</f>
        <v>13.647537777980112</v>
      </c>
      <c r="V525" s="714">
        <f>IF(INDEX(Historical!$O$7:$O$1270,MATCH(B525,Historical!$B$7:$B$1301,0))=0,"n/a",((INDEX(Historical!$C$7:$C$1279,MATCH(B525,Historical!$B$7:$B$1301,0))/INDEX(Historical!$O$7:$O$1270,MATCH(B525,Historical!$B$7:$B$1301,0)))^(1/10)-1)*100)</f>
        <v>19.755374529168222</v>
      </c>
      <c r="W525" s="715">
        <f>IF(OR(U525&lt;=0,U525="n/a",V525&lt;=0,V525="n/a"),"n/a",U525/V525)</f>
        <v>0.69082657774115741</v>
      </c>
      <c r="X525" s="716">
        <f>IF(OR(AJ525&lt;=0,AJ525="n/a",U525&lt;=0,U525="n/a"),"n/a",U525/AJ525)</f>
        <v>1.9779040257942191</v>
      </c>
      <c r="Y525" s="676" t="s">
        <v>4398</v>
      </c>
      <c r="Z525" s="663">
        <f>IF(OR(AC525&lt;0.01,AC525="n/a"),"n/a",M525/AC525*100)</f>
        <v>31.067961165048548</v>
      </c>
      <c r="AA525" s="900">
        <f>IF(OR(AC525&lt;0.01,AC525="n/a"),"n/a",I525/AC525)</f>
        <v>17.886731391585762</v>
      </c>
      <c r="AB525" s="901">
        <v>5</v>
      </c>
      <c r="AC525" s="879">
        <v>3.09</v>
      </c>
      <c r="AD525" s="879">
        <v>1.96</v>
      </c>
      <c r="AE525" s="879">
        <v>4.33</v>
      </c>
      <c r="AF525" s="879">
        <v>14.01</v>
      </c>
      <c r="AG525" s="879">
        <v>67.2</v>
      </c>
      <c r="AH525" s="879">
        <v>7.3999999999999995</v>
      </c>
      <c r="AI525" s="879">
        <v>9.120000000000001</v>
      </c>
      <c r="AJ525" s="879">
        <v>6.9</v>
      </c>
      <c r="AK525" s="879">
        <v>9.0399999999999991</v>
      </c>
      <c r="AL525" s="892">
        <v>169130</v>
      </c>
      <c r="AM525" s="886">
        <v>0.1</v>
      </c>
      <c r="AN525" s="879">
        <v>5.93</v>
      </c>
      <c r="AO525" s="753">
        <f>IF(U525="n/a","n/a",IF(AA525&lt;0,"n/a",IF(AA525="n/a","n/a",J525+U525-AA525)))</f>
        <v>-2.5022658046677098</v>
      </c>
      <c r="AP525" s="754">
        <f>IF(U525="n/a","n/a",J525+U525)</f>
        <v>15.384465586918052</v>
      </c>
      <c r="AQ525" s="902">
        <f>IF(OR(AC525&lt;0.01,AF525="n/a"),"n/a",(I525/SQRT(22.5*AC525*(I525/AF525))-1)*100)</f>
        <v>233.72850362473892</v>
      </c>
      <c r="AR525" s="663">
        <f>INDEX(Historical!$C$7:$C$1279,MATCH(B525,Historical!$B$7:$B$1301,0))*IF(AH525="n/a",1.03,IF(AH525&lt;0,1.01,IF(AH525&gt;10,1.1,(1+AH525/100))))</f>
        <v>0.9773400000000001</v>
      </c>
      <c r="AS525" s="900">
        <f>IF($AI525="n/a",1.03*AR525,IF($AI525&lt;0,1.01*AR525,IF($AI525&gt;10,1.1*AR525,(1+$AI525/100)*AR525)))</f>
        <v>1.066473408</v>
      </c>
      <c r="AT525" s="900">
        <f>IF($AK525="n/a",1.03*AS525,IF($AK525&lt;0,1.01*AS525,IF($AK525&gt;10,1.1*AS525,(1+$AK525/100)*AS525)))</f>
        <v>1.1628826040832001</v>
      </c>
      <c r="AU525" s="900">
        <f>IF($AK525="n/a",1.03*AT525,IF($AK525&lt;0,1.01*AT525,IF($AK525&gt;10,1.1*AT525,(1+$AK525/100)*AT525)))</f>
        <v>1.2680071914923214</v>
      </c>
      <c r="AV525" s="900">
        <f>IF($AK525="n/a",1.03*AU525,IF($AK525&lt;0,1.01*AU525,IF($AK525&gt;10,1.1*AU525,(1+$AK525/100)*AU525)))</f>
        <v>1.3826350416032274</v>
      </c>
      <c r="AW525" s="663">
        <f>SUM(AR525:AV525)</f>
        <v>5.8573382451787488</v>
      </c>
      <c r="AX525" s="761">
        <f>AW525/I525*100</f>
        <v>10.597680921257007</v>
      </c>
      <c r="AY525" s="948">
        <v>0.86</v>
      </c>
      <c r="AZ525" s="886">
        <v>39.18</v>
      </c>
      <c r="BA525" s="886">
        <v>-8.64</v>
      </c>
      <c r="BB525" s="886">
        <v>3.9600000000000004</v>
      </c>
      <c r="BC525" s="886">
        <v>3.81</v>
      </c>
      <c r="BE525" s="635">
        <v>2010</v>
      </c>
      <c r="BF525" s="912">
        <f>IF(BE525&gt;2008,0,IF(BE525&gt;2001,1,IF(BE525&gt;1990,2,IF(BE525&gt;1980,3,IF(BE525&gt;1973,4,IF(BE525&gt;1970,5,IF(BE525&gt;1960,6,IF(BE525&gt;1958,7,IF(BE525&gt;1953,8,9)))))))))</f>
        <v>0</v>
      </c>
      <c r="BG525" s="896">
        <v>9.7000000000000011</v>
      </c>
    </row>
    <row r="526" spans="1:59" ht="11.25" customHeight="1" x14ac:dyDescent="0.2">
      <c r="A526" s="885" t="s">
        <v>308</v>
      </c>
      <c r="B526" s="889" t="s">
        <v>309</v>
      </c>
      <c r="C526" s="946" t="s">
        <v>108</v>
      </c>
      <c r="D526" s="946" t="s">
        <v>118</v>
      </c>
      <c r="E526" s="746">
        <v>39</v>
      </c>
      <c r="F526" s="1185">
        <v>67</v>
      </c>
      <c r="G526" s="1197" t="s">
        <v>37</v>
      </c>
      <c r="H526" s="1197" t="s">
        <v>115</v>
      </c>
      <c r="I526" s="879">
        <v>16.309999999999999</v>
      </c>
      <c r="J526" s="663">
        <f>(M526/I526)*100</f>
        <v>5.1502145922746783</v>
      </c>
      <c r="K526" s="891">
        <v>0.21</v>
      </c>
      <c r="L526" s="901">
        <v>4</v>
      </c>
      <c r="M526" s="654">
        <f>K526*L526</f>
        <v>0.84</v>
      </c>
      <c r="N526" s="884" t="s">
        <v>148</v>
      </c>
      <c r="O526" s="747">
        <v>0.2</v>
      </c>
      <c r="P526" s="875">
        <v>43896</v>
      </c>
      <c r="Q526" s="875">
        <v>43906</v>
      </c>
      <c r="R526" s="654">
        <f>(K526-O526)/O526*100</f>
        <v>4.9999999999999902</v>
      </c>
      <c r="S526" s="714">
        <f>IF(INDEX(Historical!$D$7:$D$1277,MATCH(B526,Historical!$B$7:$B$1301,0))=0,"n/a",(INDEX(Historical!$C$7:$C$1279,MATCH(B526,Historical!$B$7:$B$1301,0))/INDEX(Historical!$D$7:$D$1277,MATCH(B526,Historical!$B$7:$B$1301,0))-1)*100)</f>
        <v>2.5641025641025772</v>
      </c>
      <c r="T526" s="714">
        <f>IF(INDEX(Historical!$F$7:$F$1270,MATCH(B526,Historical!$B$7:$B$1301,0))=0,"n/a",((INDEX(Historical!$C$7:$C$1279,MATCH(B526,Historical!$B$7:$B$1301,0))/INDEX(Historical!$F$7:$F$1270,MATCH(B526,Historical!$B$7:$B$1301,0)))^(1/3)-1)*100)</f>
        <v>2.1745909858070789</v>
      </c>
      <c r="U526" s="714">
        <f>IF(INDEX(Historical!$H$7:$H$1270,MATCH(B526,Historical!$B$7:$B$1301,0))=0,"n/a",((INDEX(Historical!$C$7:$C$1279,MATCH(B526,Historical!$B$7:$B$1301,0))/INDEX(Historical!$H$7:$H$1270,MATCH(B526,Historical!$B$7:$B$1301,0)))^(1/5)-1)*100)</f>
        <v>1.8482158094029089</v>
      </c>
      <c r="V526" s="714">
        <f>IF(INDEX(Historical!$O$7:$O$1270,MATCH(B526,Historical!$B$7:$B$1301,0))=0,"n/a",((INDEX(Historical!$C$7:$C$1279,MATCH(B526,Historical!$B$7:$B$1301,0))/INDEX(Historical!$O$7:$O$1270,MATCH(B526,Historical!$B$7:$B$1301,0)))^(1/10)-1)*100)</f>
        <v>1.6384673297434205</v>
      </c>
      <c r="W526" s="715">
        <f>IF(OR(U526&lt;=0,U526="n/a",V526&lt;=0,V526="n/a"),"n/a",U526/V526)</f>
        <v>1.1280150515374234</v>
      </c>
      <c r="X526" s="716">
        <f>IF(OR(AJ526&lt;=0,AJ526="n/a",U526&lt;=0,U526="n/a"),"n/a",U526/AJ526)</f>
        <v>9.0598814186417104E-2</v>
      </c>
      <c r="Y526" s="679"/>
      <c r="Z526" s="663">
        <f>IF(OR(AC526&lt;0.01,AC526="n/a"),"n/a",M526/AC526*100)</f>
        <v>700</v>
      </c>
      <c r="AA526" s="900">
        <f>IF(OR(AC526&lt;0.01,AC526="n/a"),"n/a",I526/AC526)</f>
        <v>135.91666666666666</v>
      </c>
      <c r="AB526" s="901">
        <v>12</v>
      </c>
      <c r="AC526" s="879">
        <v>0.12</v>
      </c>
      <c r="AD526" s="879">
        <v>13.05</v>
      </c>
      <c r="AE526" s="879">
        <v>0.74</v>
      </c>
      <c r="AF526" s="879">
        <v>0.94</v>
      </c>
      <c r="AG526" s="879">
        <v>0.70000000000000007</v>
      </c>
      <c r="AH526" s="879">
        <v>184.9</v>
      </c>
      <c r="AI526" s="879">
        <v>8.49</v>
      </c>
      <c r="AJ526" s="879">
        <v>20.399999999999999</v>
      </c>
      <c r="AK526" s="879">
        <v>10</v>
      </c>
      <c r="AL526" s="892">
        <v>4990</v>
      </c>
      <c r="AM526" s="886">
        <v>0.6</v>
      </c>
      <c r="AN526" s="879">
        <v>0.19</v>
      </c>
      <c r="AO526" s="753">
        <f>IF(U526="n/a","n/a",IF(AA526&lt;0,"n/a",IF(AA526="n/a","n/a",J526+U526-AA526)))</f>
        <v>-128.91823626498908</v>
      </c>
      <c r="AP526" s="754">
        <f>IF(U526="n/a","n/a",J526+U526)</f>
        <v>6.9984304016775871</v>
      </c>
      <c r="AQ526" s="902">
        <f>IF(OR(AC526&lt;0.01,AF526="n/a"),"n/a",(I526/SQRT(22.5*AC526*(I526/AF526))-1)*100)</f>
        <v>138.29176016590034</v>
      </c>
      <c r="AR526" s="663">
        <f>INDEX(Historical!$C$7:$C$1279,MATCH(B526,Historical!$B$7:$B$1301,0))*IF(AH526="n/a",1.03,IF(AH526&lt;0,1.01,IF(AH526&gt;10,1.1,(1+AH526/100))))</f>
        <v>0.88000000000000012</v>
      </c>
      <c r="AS526" s="900">
        <f>IF($AI526="n/a",1.03*AR526,IF($AI526&lt;0,1.01*AR526,IF($AI526&gt;10,1.1*AR526,(1+$AI526/100)*AR526)))</f>
        <v>0.95471200000000012</v>
      </c>
      <c r="AT526" s="900">
        <f>IF($AK526="n/a",1.03*AS526,IF($AK526&lt;0,1.01*AS526,IF($AK526&gt;10,1.1*AS526,(1+$AK526/100)*AS526)))</f>
        <v>1.0501832000000002</v>
      </c>
      <c r="AU526" s="900">
        <f>IF($AK526="n/a",1.03*AT526,IF($AK526&lt;0,1.01*AT526,IF($AK526&gt;10,1.1*AT526,(1+$AK526/100)*AT526)))</f>
        <v>1.1552015200000003</v>
      </c>
      <c r="AV526" s="900">
        <f>IF($AK526="n/a",1.03*AU526,IF($AK526&lt;0,1.01*AU526,IF($AK526&gt;10,1.1*AU526,(1+$AK526/100)*AU526)))</f>
        <v>1.2707216720000005</v>
      </c>
      <c r="AW526" s="663">
        <f>SUM(AR526:AV526)</f>
        <v>5.3108183920000016</v>
      </c>
      <c r="AX526" s="761">
        <f>AW526/I526*100</f>
        <v>32.561731404046611</v>
      </c>
      <c r="AY526" s="948">
        <v>0.88</v>
      </c>
      <c r="AZ526" s="886">
        <v>37.29</v>
      </c>
      <c r="BA526" s="886">
        <v>-32.32</v>
      </c>
      <c r="BB526" s="886">
        <v>3.26</v>
      </c>
      <c r="BC526" s="886">
        <v>-18.190000000000001</v>
      </c>
      <c r="BE526" s="635">
        <v>1982</v>
      </c>
      <c r="BF526" s="912">
        <f>IF(BE526&gt;2008,0,IF(BE526&gt;2001,1,IF(BE526&gt;1990,2,IF(BE526&gt;1980,3,IF(BE526&gt;1973,4,IF(BE526&gt;1970,5,IF(BE526&gt;1960,6,IF(BE526&gt;1958,7,IF(BE526&gt;1953,8,9)))))))))</f>
        <v>3</v>
      </c>
      <c r="BG526" s="896">
        <v>0.2</v>
      </c>
    </row>
    <row r="527" spans="1:59" ht="11.25" customHeight="1" x14ac:dyDescent="0.2">
      <c r="A527" s="156" t="s">
        <v>4136</v>
      </c>
      <c r="B527" s="607" t="s">
        <v>2624</v>
      </c>
      <c r="C527" s="946" t="s">
        <v>108</v>
      </c>
      <c r="D527" s="946" t="s">
        <v>4345</v>
      </c>
      <c r="E527" s="746">
        <v>6</v>
      </c>
      <c r="F527" s="1185">
        <v>708</v>
      </c>
      <c r="G527" s="1197" t="s">
        <v>106</v>
      </c>
      <c r="H527" s="1197" t="s">
        <v>106</v>
      </c>
      <c r="I527" s="888">
        <v>14.75</v>
      </c>
      <c r="J527" s="663">
        <f>(M527/I527)*100</f>
        <v>4.6101694915254239</v>
      </c>
      <c r="K527" s="891">
        <v>0.17</v>
      </c>
      <c r="L527" s="901">
        <v>4</v>
      </c>
      <c r="M527" s="654">
        <f>K527*L527</f>
        <v>0.68</v>
      </c>
      <c r="N527" s="884" t="s">
        <v>692</v>
      </c>
      <c r="O527" s="747">
        <v>0.15</v>
      </c>
      <c r="P527" s="875">
        <v>43861</v>
      </c>
      <c r="Q527" s="875">
        <v>43870</v>
      </c>
      <c r="R527" s="654">
        <f>(K527-O527)/O527*100</f>
        <v>13.333333333333346</v>
      </c>
      <c r="S527" s="714">
        <f>IF(INDEX(Historical!$D$7:$D$1277,MATCH(B527,Historical!$B$7:$B$1301,0))=0,"n/a",(INDEX(Historical!$C$7:$C$1279,MATCH(B527,Historical!$B$7:$B$1301,0))/INDEX(Historical!$D$7:$D$1277,MATCH(B527,Historical!$B$7:$B$1301,0))-1)*100)</f>
        <v>19.999999999999996</v>
      </c>
      <c r="T527" s="714">
        <f>IF(INDEX(Historical!$F$7:$F$1270,MATCH(B527,Historical!$B$7:$B$1301,0))=0,"n/a",((INDEX(Historical!$C$7:$C$1279,MATCH(B527,Historical!$B$7:$B$1301,0))/INDEX(Historical!$F$7:$F$1270,MATCH(B527,Historical!$B$7:$B$1301,0)))^(1/3)-1)*100)</f>
        <v>19.681696117715084</v>
      </c>
      <c r="U527" s="714" t="str">
        <f>IF(INDEX(Historical!$H$7:$H$1270,MATCH(B527,Historical!$B$7:$B$1301,0))=0,"n/a",((INDEX(Historical!$C$7:$C$1279,MATCH(B527,Historical!$B$7:$B$1301,0))/INDEX(Historical!$H$7:$H$1270,MATCH(B527,Historical!$B$7:$B$1301,0)))^(1/5)-1)*100)</f>
        <v>n/a</v>
      </c>
      <c r="V527" s="714">
        <f>IF(INDEX(Historical!$O$7:$O$1270,MATCH(B527,Historical!$B$7:$B$1301,0))=0,"n/a",((INDEX(Historical!$C$7:$C$1279,MATCH(B527,Historical!$B$7:$B$1301,0))/INDEX(Historical!$O$7:$O$1270,MATCH(B527,Historical!$B$7:$B$1301,0)))^(1/10)-1)*100)</f>
        <v>-3.7575084011429616</v>
      </c>
      <c r="W527" s="715" t="str">
        <f>IF(OR(U527&lt;=0,U527="n/a",V527&lt;=0,V527="n/a"),"n/a",U527/V527)</f>
        <v>n/a</v>
      </c>
      <c r="X527" s="716" t="str">
        <f>IF(OR(AJ527&lt;=0,AJ527="n/a",U527&lt;=0,U527="n/a"),"n/a",U527/AJ527)</f>
        <v>n/a</v>
      </c>
      <c r="Y527" s="890"/>
      <c r="Z527" s="663">
        <f>IF(OR(AC527&lt;0.01,AC527="n/a"),"n/a",M527/AC527*100)</f>
        <v>39.534883720930239</v>
      </c>
      <c r="AA527" s="900">
        <f>IF(OR(AC527&lt;0.01,AC527="n/a"),"n/a",I527/AC527)</f>
        <v>8.5755813953488378</v>
      </c>
      <c r="AB527" s="901">
        <v>12</v>
      </c>
      <c r="AC527" s="879">
        <v>1.72</v>
      </c>
      <c r="AD527" s="879" t="s">
        <v>136</v>
      </c>
      <c r="AE527" s="879">
        <v>1.67</v>
      </c>
      <c r="AF527" s="879">
        <v>0.74</v>
      </c>
      <c r="AG527" s="879">
        <v>8.6</v>
      </c>
      <c r="AH527" s="879">
        <v>7.3</v>
      </c>
      <c r="AI527" s="879">
        <v>-11.21</v>
      </c>
      <c r="AJ527" s="879">
        <v>-14.799999999999999</v>
      </c>
      <c r="AK527" s="879" t="s">
        <v>136</v>
      </c>
      <c r="AL527" s="892">
        <v>162.91</v>
      </c>
      <c r="AM527" s="886">
        <v>4.2</v>
      </c>
      <c r="AN527" s="879">
        <v>0.15</v>
      </c>
      <c r="AO527" s="753" t="str">
        <f>IF(U527="n/a","n/a",IF(AA527&lt;0,"n/a",IF(AA527="n/a","n/a",J527+U527-AA527)))</f>
        <v>n/a</v>
      </c>
      <c r="AP527" s="754" t="str">
        <f>IF(U527="n/a","n/a",J527+U527)</f>
        <v>n/a</v>
      </c>
      <c r="AQ527" s="902">
        <f>IF(OR(AC527&lt;0.01,AF527="n/a"),"n/a",(I527/SQRT(22.5*AC527*(I527/AF527))-1)*100)</f>
        <v>-46.892435221594788</v>
      </c>
      <c r="AR527" s="663">
        <f>INDEX(Historical!$C$7:$C$1279,MATCH(B527,Historical!$B$7:$B$1301,0))*IF(AH527="n/a",1.03,IF(AH527&lt;0,1.01,IF(AH527&gt;10,1.1,(1+AH527/100))))</f>
        <v>0.64379999999999993</v>
      </c>
      <c r="AS527" s="900">
        <f>IF($AI527="n/a",1.03*AR527,IF($AI527&lt;0,1.01*AR527,IF($AI527&gt;10,1.1*AR527,(1+$AI527/100)*AR527)))</f>
        <v>0.65023799999999998</v>
      </c>
      <c r="AT527" s="900">
        <f>IF($AK527="n/a",1.03*AS527,IF($AK527&lt;0,1.01*AS527,IF($AK527&gt;10,1.1*AS527,(1+$AK527/100)*AS527)))</f>
        <v>0.66974513999999996</v>
      </c>
      <c r="AU527" s="900">
        <f>IF($AK527="n/a",1.03*AT527,IF($AK527&lt;0,1.01*AT527,IF($AK527&gt;10,1.1*AT527,(1+$AK527/100)*AT527)))</f>
        <v>0.68983749419999996</v>
      </c>
      <c r="AV527" s="900">
        <f>IF($AK527="n/a",1.03*AU527,IF($AK527&lt;0,1.01*AU527,IF($AK527&gt;10,1.1*AU527,(1+$AK527/100)*AU527)))</f>
        <v>0.71053261902599996</v>
      </c>
      <c r="AW527" s="663">
        <f>SUM(AR527:AV527)</f>
        <v>3.3641532532259997</v>
      </c>
      <c r="AX527" s="761">
        <f>AW527/I527*100</f>
        <v>22.807818665938981</v>
      </c>
      <c r="AY527" s="948">
        <v>0.89</v>
      </c>
      <c r="AZ527" s="886">
        <v>29.39</v>
      </c>
      <c r="BA527" s="886">
        <v>-37.18</v>
      </c>
      <c r="BB527" s="886">
        <v>9.5699999999999985</v>
      </c>
      <c r="BC527" s="886">
        <v>-20.100000000000001</v>
      </c>
      <c r="BE527" s="635">
        <v>2015</v>
      </c>
      <c r="BF527" s="912">
        <f>IF(BE527&gt;2008,0,IF(BE527&gt;2001,1,IF(BE527&gt;1990,2,IF(BE527&gt;1980,3,IF(BE527&gt;1973,4,IF(BE527&gt;1970,5,IF(BE527&gt;1960,6,IF(BE527&gt;1958,7,IF(BE527&gt;1953,8,9)))))))))</f>
        <v>0</v>
      </c>
      <c r="BG527" s="896">
        <v>0.8</v>
      </c>
    </row>
    <row r="528" spans="1:59" ht="11.25" customHeight="1" x14ac:dyDescent="0.2">
      <c r="A528" s="885" t="s">
        <v>1523</v>
      </c>
      <c r="B528" s="889" t="s">
        <v>1524</v>
      </c>
      <c r="C528" s="946" t="s">
        <v>112</v>
      </c>
      <c r="D528" s="946" t="s">
        <v>211</v>
      </c>
      <c r="E528" s="746">
        <v>7</v>
      </c>
      <c r="F528" s="1185">
        <v>617</v>
      </c>
      <c r="G528" s="1184" t="s">
        <v>106</v>
      </c>
      <c r="H528" s="1184" t="s">
        <v>106</v>
      </c>
      <c r="I528" s="888">
        <v>71.62</v>
      </c>
      <c r="J528" s="663">
        <f>(M528/I528)*100</f>
        <v>1.6755096341803963</v>
      </c>
      <c r="K528" s="891">
        <v>0.3</v>
      </c>
      <c r="L528" s="901">
        <v>4</v>
      </c>
      <c r="M528" s="654">
        <f>K528*L528</f>
        <v>1.2</v>
      </c>
      <c r="N528" s="884" t="s">
        <v>517</v>
      </c>
      <c r="O528" s="747">
        <v>0.27</v>
      </c>
      <c r="P528" s="875">
        <v>43784</v>
      </c>
      <c r="Q528" s="875">
        <v>43801</v>
      </c>
      <c r="R528" s="654">
        <f>(K528-O528)/O528*100</f>
        <v>11.1111111111111</v>
      </c>
      <c r="S528" s="714">
        <f>IF(INDEX(Historical!$D$7:$D$1277,MATCH(B528,Historical!$B$7:$B$1301,0))=0,"n/a",(INDEX(Historical!$C$7:$C$1279,MATCH(B528,Historical!$B$7:$B$1301,0))/INDEX(Historical!$D$7:$D$1277,MATCH(B528,Historical!$B$7:$B$1301,0))-1)*100)</f>
        <v>12.121212121212132</v>
      </c>
      <c r="T528" s="714">
        <f>IF(INDEX(Historical!$F$7:$F$1270,MATCH(B528,Historical!$B$7:$B$1301,0))=0,"n/a",((INDEX(Historical!$C$7:$C$1279,MATCH(B528,Historical!$B$7:$B$1301,0))/INDEX(Historical!$F$7:$F$1270,MATCH(B528,Historical!$B$7:$B$1301,0)))^(1/3)-1)*100)</f>
        <v>12.480211777541573</v>
      </c>
      <c r="U528" s="714">
        <f>IF(INDEX(Historical!$H$7:$H$1270,MATCH(B528,Historical!$B$7:$B$1301,0))=0,"n/a",((INDEX(Historical!$C$7:$C$1279,MATCH(B528,Historical!$B$7:$B$1301,0))/INDEX(Historical!$H$7:$H$1270,MATCH(B528,Historical!$B$7:$B$1301,0)))^(1/5)-1)*100)</f>
        <v>12.353409942802829</v>
      </c>
      <c r="V528" s="714">
        <f>IF(INDEX(Historical!$O$7:$O$1270,MATCH(B528,Historical!$B$7:$B$1301,0))=0,"n/a",((INDEX(Historical!$C$7:$C$1279,MATCH(B528,Historical!$B$7:$B$1301,0))/INDEX(Historical!$O$7:$O$1270,MATCH(B528,Historical!$B$7:$B$1301,0)))^(1/10)-1)*100)</f>
        <v>27.213235328776886</v>
      </c>
      <c r="W528" s="715">
        <f>IF(OR(U528&lt;=0,U528="n/a",V528&lt;=0,V528="n/a"),"n/a",U528/V528)</f>
        <v>0.45394859499633261</v>
      </c>
      <c r="X528" s="716">
        <f>IF(OR(AJ528&lt;=0,AJ528="n/a",U528&lt;=0,U528="n/a"),"n/a",U528/AJ528)</f>
        <v>0.67875878806608947</v>
      </c>
      <c r="Y528" s="676"/>
      <c r="Z528" s="663">
        <f>IF(OR(AC528&lt;0.01,AC528="n/a"),"n/a",M528/AC528*100)</f>
        <v>17.167381974248926</v>
      </c>
      <c r="AA528" s="900">
        <f>IF(OR(AC528&lt;0.01,AC528="n/a"),"n/a",I528/AC528)</f>
        <v>10.246065808297569</v>
      </c>
      <c r="AB528" s="901">
        <v>9</v>
      </c>
      <c r="AC528" s="879">
        <v>6.99</v>
      </c>
      <c r="AD528" s="879" t="s">
        <v>136</v>
      </c>
      <c r="AE528" s="879">
        <v>0.61</v>
      </c>
      <c r="AF528" s="879">
        <v>1.82</v>
      </c>
      <c r="AG528" s="879">
        <v>18.399999999999999</v>
      </c>
      <c r="AH528" s="879">
        <v>35.099999999999994</v>
      </c>
      <c r="AI528" s="879">
        <v>44.1</v>
      </c>
      <c r="AJ528" s="879">
        <v>18.2</v>
      </c>
      <c r="AK528" s="879">
        <v>-6.4799999999999995</v>
      </c>
      <c r="AL528" s="892">
        <v>4920</v>
      </c>
      <c r="AM528" s="886">
        <v>0.89999999999999991</v>
      </c>
      <c r="AN528" s="879">
        <v>0.31</v>
      </c>
      <c r="AO528" s="753">
        <f>IF(U528="n/a","n/a",IF(AA528&lt;0,"n/a",IF(AA528="n/a","n/a",J528+U528-AA528)))</f>
        <v>3.7828537686856567</v>
      </c>
      <c r="AP528" s="754">
        <f>IF(U528="n/a","n/a",J528+U528)</f>
        <v>14.028919576983226</v>
      </c>
      <c r="AQ528" s="902">
        <f>IF(OR(AC528&lt;0.01,AF528="n/a"),"n/a",(I528/SQRT(22.5*AC528*(I528/AF528))-1)*100)</f>
        <v>-8.9619377010019328</v>
      </c>
      <c r="AR528" s="663">
        <f>INDEX(Historical!$C$7:$C$1279,MATCH(B528,Historical!$B$7:$B$1301,0))*IF(AH528="n/a",1.03,IF(AH528&lt;0,1.01,IF(AH528&gt;10,1.1,(1+AH528/100))))</f>
        <v>1.2210000000000003</v>
      </c>
      <c r="AS528" s="900">
        <f>IF($AI528="n/a",1.03*AR528,IF($AI528&lt;0,1.01*AR528,IF($AI528&gt;10,1.1*AR528,(1+$AI528/100)*AR528)))</f>
        <v>1.3431000000000004</v>
      </c>
      <c r="AT528" s="900">
        <f>IF($AK528="n/a",1.03*AS528,IF($AK528&lt;0,1.01*AS528,IF($AK528&gt;10,1.1*AS528,(1+$AK528/100)*AS528)))</f>
        <v>1.3565310000000004</v>
      </c>
      <c r="AU528" s="900">
        <f>IF($AK528="n/a",1.03*AT528,IF($AK528&lt;0,1.01*AT528,IF($AK528&gt;10,1.1*AT528,(1+$AK528/100)*AT528)))</f>
        <v>1.3700963100000003</v>
      </c>
      <c r="AV528" s="900">
        <f>IF($AK528="n/a",1.03*AU528,IF($AK528&lt;0,1.01*AU528,IF($AK528&gt;10,1.1*AU528,(1+$AK528/100)*AU528)))</f>
        <v>1.3837972731000003</v>
      </c>
      <c r="AW528" s="663">
        <f>SUM(AR528:AV528)</f>
        <v>6.674524583100002</v>
      </c>
      <c r="AX528" s="761">
        <f>AW528/I528*100</f>
        <v>9.3193585354649553</v>
      </c>
      <c r="AY528" s="948">
        <v>1.54</v>
      </c>
      <c r="AZ528" s="886">
        <v>53.300000000000004</v>
      </c>
      <c r="BA528" s="886">
        <v>-25.1</v>
      </c>
      <c r="BB528" s="886">
        <v>3.32</v>
      </c>
      <c r="BC528" s="886">
        <v>-7.66</v>
      </c>
      <c r="BE528" s="635">
        <v>2014</v>
      </c>
      <c r="BF528" s="912">
        <f>IF(BE528&gt;2008,0,IF(BE528&gt;2001,1,IF(BE528&gt;1990,2,IF(BE528&gt;1980,3,IF(BE528&gt;1973,4,IF(BE528&gt;1970,5,IF(BE528&gt;1960,6,IF(BE528&gt;1958,7,IF(BE528&gt;1953,8,9)))))))))</f>
        <v>0</v>
      </c>
      <c r="BG528" s="896">
        <v>8.6999999999999993</v>
      </c>
    </row>
    <row r="529" spans="1:59" ht="11.25" customHeight="1" x14ac:dyDescent="0.2">
      <c r="A529" s="885" t="s">
        <v>1519</v>
      </c>
      <c r="B529" s="889" t="s">
        <v>1520</v>
      </c>
      <c r="C529" s="946" t="s">
        <v>4199</v>
      </c>
      <c r="D529" s="946" t="s">
        <v>4374</v>
      </c>
      <c r="E529" s="746">
        <v>7</v>
      </c>
      <c r="F529" s="1185">
        <v>602</v>
      </c>
      <c r="G529" s="1197" t="s">
        <v>106</v>
      </c>
      <c r="H529" s="1197" t="s">
        <v>106</v>
      </c>
      <c r="I529" s="888">
        <v>42.48</v>
      </c>
      <c r="J529" s="663">
        <f>(M529/I529)*100</f>
        <v>1.6440677966101696</v>
      </c>
      <c r="K529" s="891">
        <v>0.17460000000000001</v>
      </c>
      <c r="L529" s="901">
        <v>4</v>
      </c>
      <c r="M529" s="654">
        <f>K529*L529</f>
        <v>0.69840000000000002</v>
      </c>
      <c r="N529" s="884" t="s">
        <v>592</v>
      </c>
      <c r="O529" s="747">
        <v>0.15179999999999999</v>
      </c>
      <c r="P529" s="880">
        <v>43615</v>
      </c>
      <c r="Q529" s="880">
        <v>43637</v>
      </c>
      <c r="R529" s="654">
        <f>(K529-O529)/O529*100</f>
        <v>15.019762845849813</v>
      </c>
      <c r="S529" s="714">
        <f>IF(INDEX(Historical!$D$7:$D$1277,MATCH(B529,Historical!$B$7:$B$1301,0))=0,"n/a",(INDEX(Historical!$C$7:$C$1279,MATCH(B529,Historical!$B$7:$B$1301,0))/INDEX(Historical!$D$7:$D$1277,MATCH(B529,Historical!$B$7:$B$1301,0))-1)*100)</f>
        <v>15.015321756894773</v>
      </c>
      <c r="T529" s="714">
        <f>IF(INDEX(Historical!$F$7:$F$1270,MATCH(B529,Historical!$B$7:$B$1301,0))=0,"n/a",((INDEX(Historical!$C$7:$C$1279,MATCH(B529,Historical!$B$7:$B$1301,0))/INDEX(Historical!$F$7:$F$1270,MATCH(B529,Historical!$B$7:$B$1301,0)))^(1/3)-1)*100)</f>
        <v>14.932594328451131</v>
      </c>
      <c r="U529" s="714">
        <f>IF(INDEX(Historical!$H$7:$H$1270,MATCH(B529,Historical!$B$7:$B$1301,0))=0,"n/a",((INDEX(Historical!$C$7:$C$1279,MATCH(B529,Historical!$B$7:$B$1301,0))/INDEX(Historical!$H$7:$H$1270,MATCH(B529,Historical!$B$7:$B$1301,0)))^(1/5)-1)*100)</f>
        <v>15.095595360746294</v>
      </c>
      <c r="V529" s="714" t="str">
        <f>IF(INDEX(Historical!$O$7:$O$1270,MATCH(B529,Historical!$B$7:$B$1301,0))=0,"n/a",((INDEX(Historical!$C$7:$C$1279,MATCH(B529,Historical!$B$7:$B$1301,0))/INDEX(Historical!$O$7:$O$1270,MATCH(B529,Historical!$B$7:$B$1301,0)))^(1/10)-1)*100)</f>
        <v>n/a</v>
      </c>
      <c r="W529" s="715" t="str">
        <f>IF(OR(U529&lt;=0,U529="n/a",V529&lt;=0,V529="n/a"),"n/a",U529/V529)</f>
        <v>n/a</v>
      </c>
      <c r="X529" s="716">
        <f>IF(OR(AJ529&lt;=0,AJ529="n/a",U529&lt;=0,U529="n/a"),"n/a",U529/AJ529)</f>
        <v>4.7173735502332166</v>
      </c>
      <c r="Y529" s="890" t="s">
        <v>819</v>
      </c>
      <c r="Z529" s="663">
        <f>IF(OR(AC529&lt;0.01,AC529="n/a"),"n/a",M529/AC529*100)</f>
        <v>67.805825242718441</v>
      </c>
      <c r="AA529" s="900">
        <f>IF(OR(AC529&lt;0.01,AC529="n/a"),"n/a",I529/AC529)</f>
        <v>41.242718446601941</v>
      </c>
      <c r="AB529" s="901">
        <v>6</v>
      </c>
      <c r="AC529" s="879">
        <v>1.03</v>
      </c>
      <c r="AD529" s="879">
        <v>4.91</v>
      </c>
      <c r="AE529" s="879">
        <v>3.87</v>
      </c>
      <c r="AF529" s="879">
        <v>2.88</v>
      </c>
      <c r="AG529" s="879">
        <v>7.1</v>
      </c>
      <c r="AH529" s="879">
        <v>8.3000000000000007</v>
      </c>
      <c r="AI529" s="879">
        <v>13.309999999999999</v>
      </c>
      <c r="AJ529" s="879">
        <v>3.2</v>
      </c>
      <c r="AK529" s="879">
        <v>8.4</v>
      </c>
      <c r="AL529" s="892">
        <v>11740</v>
      </c>
      <c r="AM529" s="886">
        <v>2.2999999999999998</v>
      </c>
      <c r="AN529" s="879">
        <v>1.05</v>
      </c>
      <c r="AO529" s="753">
        <f>IF(U529="n/a","n/a",IF(AA529&lt;0,"n/a",IF(AA529="n/a","n/a",J529+U529-AA529)))</f>
        <v>-24.503055289245477</v>
      </c>
      <c r="AP529" s="754">
        <f>IF(U529="n/a","n/a",J529+U529)</f>
        <v>16.739663157356464</v>
      </c>
      <c r="AQ529" s="902">
        <f>IF(OR(AC529&lt;0.01,AF529="n/a"),"n/a",(I529/SQRT(22.5*AC529*(I529/AF529))-1)*100)</f>
        <v>129.76222407447767</v>
      </c>
      <c r="AR529" s="663">
        <f>INDEX(Historical!$C$7:$C$1279,MATCH(B529,Historical!$B$7:$B$1301,0))*IF(AH529="n/a",1.03,IF(AH529&lt;0,1.01,IF(AH529&gt;10,1.1,(1+AH529/100))))</f>
        <v>0.73167479999999996</v>
      </c>
      <c r="AS529" s="900">
        <f>IF($AI529="n/a",1.03*AR529,IF($AI529&lt;0,1.01*AR529,IF($AI529&gt;10,1.1*AR529,(1+$AI529/100)*AR529)))</f>
        <v>0.80484228000000002</v>
      </c>
      <c r="AT529" s="900">
        <f>IF($AK529="n/a",1.03*AS529,IF($AK529&lt;0,1.01*AS529,IF($AK529&gt;10,1.1*AS529,(1+$AK529/100)*AS529)))</f>
        <v>0.87244903152000008</v>
      </c>
      <c r="AU529" s="900">
        <f>IF($AK529="n/a",1.03*AT529,IF($AK529&lt;0,1.01*AT529,IF($AK529&gt;10,1.1*AT529,(1+$AK529/100)*AT529)))</f>
        <v>0.94573475016768016</v>
      </c>
      <c r="AV529" s="900">
        <f>IF($AK529="n/a",1.03*AU529,IF($AK529&lt;0,1.01*AU529,IF($AK529&gt;10,1.1*AU529,(1+$AK529/100)*AU529)))</f>
        <v>1.0251764691817653</v>
      </c>
      <c r="AW529" s="663">
        <f>SUM(AR529:AV529)</f>
        <v>4.3798773308694452</v>
      </c>
      <c r="AX529" s="761">
        <f>AW529/I529*100</f>
        <v>10.310445694137114</v>
      </c>
      <c r="AY529" s="948">
        <v>0.72</v>
      </c>
      <c r="AZ529" s="886">
        <v>45.9</v>
      </c>
      <c r="BA529" s="886">
        <v>-11.21</v>
      </c>
      <c r="BB529" s="886">
        <v>5.17</v>
      </c>
      <c r="BC529" s="886">
        <v>2.8000000000000003</v>
      </c>
      <c r="BE529" s="635">
        <v>2013</v>
      </c>
      <c r="BF529" s="912">
        <f>IF(BE529&gt;2008,0,IF(BE529&gt;2001,1,IF(BE529&gt;1990,2,IF(BE529&gt;1980,3,IF(BE529&gt;1973,4,IF(BE529&gt;1970,5,IF(BE529&gt;1960,6,IF(BE529&gt;1958,7,IF(BE529&gt;1953,8,9)))))))))</f>
        <v>0</v>
      </c>
      <c r="BG529" s="896">
        <v>3.1</v>
      </c>
    </row>
    <row r="530" spans="1:59" ht="11.25" customHeight="1" x14ac:dyDescent="0.2">
      <c r="A530" s="877" t="s">
        <v>2627</v>
      </c>
      <c r="B530" s="889" t="s">
        <v>2628</v>
      </c>
      <c r="C530" s="946" t="s">
        <v>131</v>
      </c>
      <c r="D530" s="946" t="s">
        <v>4335</v>
      </c>
      <c r="E530" s="746">
        <v>7</v>
      </c>
      <c r="F530" s="1185">
        <v>641</v>
      </c>
      <c r="G530" s="1191" t="s">
        <v>37</v>
      </c>
      <c r="H530" s="1191" t="s">
        <v>37</v>
      </c>
      <c r="I530" s="888">
        <v>38.79</v>
      </c>
      <c r="J530" s="663">
        <f>(M530/I530)*100</f>
        <v>3.8154163444186642</v>
      </c>
      <c r="K530" s="891">
        <v>0.37</v>
      </c>
      <c r="L530" s="901">
        <v>4</v>
      </c>
      <c r="M530" s="654">
        <f>K530*L530</f>
        <v>1.48</v>
      </c>
      <c r="N530" s="884" t="s">
        <v>294</v>
      </c>
      <c r="O530" s="747">
        <v>0.35</v>
      </c>
      <c r="P530" s="875">
        <v>43874</v>
      </c>
      <c r="Q530" s="875">
        <v>43900</v>
      </c>
      <c r="R530" s="654">
        <f>(K530-O530)/O530*100</f>
        <v>5.7142857142857197</v>
      </c>
      <c r="S530" s="714">
        <f>IF(INDEX(Historical!$D$7:$D$1277,MATCH(B530,Historical!$B$7:$B$1301,0))=0,"n/a",(INDEX(Historical!$C$7:$C$1279,MATCH(B530,Historical!$B$7:$B$1301,0))/INDEX(Historical!$D$7:$D$1277,MATCH(B530,Historical!$B$7:$B$1301,0))-1)*100)</f>
        <v>4.4776119402984982</v>
      </c>
      <c r="T530" s="714">
        <f>IF(INDEX(Historical!$F$7:$F$1270,MATCH(B530,Historical!$B$7:$B$1301,0))=0,"n/a",((INDEX(Historical!$C$7:$C$1279,MATCH(B530,Historical!$B$7:$B$1301,0))/INDEX(Historical!$F$7:$F$1270,MATCH(B530,Historical!$B$7:$B$1301,0)))^(1/3)-1)*100)</f>
        <v>3.8498820370220788</v>
      </c>
      <c r="U530" s="714">
        <f>IF(INDEX(Historical!$H$7:$H$1270,MATCH(B530,Historical!$B$7:$B$1301,0))=0,"n/a",((INDEX(Historical!$C$7:$C$1279,MATCH(B530,Historical!$B$7:$B$1301,0))/INDEX(Historical!$H$7:$H$1270,MATCH(B530,Historical!$B$7:$B$1301,0)))^(1/5)-1)*100)</f>
        <v>2.9599998046573761</v>
      </c>
      <c r="V530" s="714">
        <f>IF(INDEX(Historical!$O$7:$O$1270,MATCH(B530,Historical!$B$7:$B$1301,0))=0,"n/a",((INDEX(Historical!$C$7:$C$1279,MATCH(B530,Historical!$B$7:$B$1301,0))/INDEX(Historical!$O$7:$O$1270,MATCH(B530,Historical!$B$7:$B$1301,0)))^(1/10)-1)*100)</f>
        <v>1.6384673297434205</v>
      </c>
      <c r="W530" s="715">
        <f>IF(OR(U530&lt;=0,U530="n/a",V530&lt;=0,V530="n/a"),"n/a",U530/V530)</f>
        <v>1.8065662652674948</v>
      </c>
      <c r="X530" s="716">
        <f>IF(OR(AJ530&lt;=0,AJ530="n/a",U530&lt;=0,U530="n/a"),"n/a",U530/AJ530)</f>
        <v>0.42285711495105366</v>
      </c>
      <c r="Y530" s="666"/>
      <c r="Z530" s="663">
        <f>IF(OR(AC530&lt;0.01,AC530="n/a"),"n/a",M530/AC530*100)</f>
        <v>70.142180094786738</v>
      </c>
      <c r="AA530" s="900">
        <f>IF(OR(AC530&lt;0.01,AC530="n/a"),"n/a",I530/AC530)</f>
        <v>18.383886255924171</v>
      </c>
      <c r="AB530" s="901">
        <v>12</v>
      </c>
      <c r="AC530" s="879">
        <v>2.11</v>
      </c>
      <c r="AD530" s="879">
        <v>2.0299999999999998</v>
      </c>
      <c r="AE530" s="879">
        <v>1.76</v>
      </c>
      <c r="AF530" s="879">
        <v>1.94</v>
      </c>
      <c r="AG530" s="879">
        <v>11</v>
      </c>
      <c r="AH530" s="879">
        <v>5.3</v>
      </c>
      <c r="AI530" s="879">
        <v>6.63</v>
      </c>
      <c r="AJ530" s="879">
        <v>7.0000000000000009</v>
      </c>
      <c r="AK530" s="879">
        <v>9</v>
      </c>
      <c r="AL530" s="892">
        <v>1600</v>
      </c>
      <c r="AM530" s="886">
        <v>1.3</v>
      </c>
      <c r="AN530" s="879">
        <v>0.93</v>
      </c>
      <c r="AO530" s="753">
        <f>IF(U530="n/a","n/a",IF(AA530&lt;0,"n/a",IF(AA530="n/a","n/a",J530+U530-AA530)))</f>
        <v>-11.608470106848131</v>
      </c>
      <c r="AP530" s="754">
        <f>IF(U530="n/a","n/a",J530+U530)</f>
        <v>6.7754161490760403</v>
      </c>
      <c r="AQ530" s="902">
        <f>IF(OR(AC530&lt;0.01,AF530="n/a"),"n/a",(I530/SQRT(22.5*AC530*(I530/AF530))-1)*100)</f>
        <v>25.90073574313816</v>
      </c>
      <c r="AR530" s="663">
        <f>INDEX(Historical!$C$7:$C$1279,MATCH(B530,Historical!$B$7:$B$1301,0))*IF(AH530="n/a",1.03,IF(AH530&lt;0,1.01,IF(AH530&gt;10,1.1,(1+AH530/100))))</f>
        <v>1.4741999999999997</v>
      </c>
      <c r="AS530" s="900">
        <f>IF($AI530="n/a",1.03*AR530,IF($AI530&lt;0,1.01*AR530,IF($AI530&gt;10,1.1*AR530,(1+$AI530/100)*AR530)))</f>
        <v>1.5719394599999998</v>
      </c>
      <c r="AT530" s="900">
        <f>IF($AK530="n/a",1.03*AS530,IF($AK530&lt;0,1.01*AS530,IF($AK530&gt;10,1.1*AS530,(1+$AK530/100)*AS530)))</f>
        <v>1.7134140114</v>
      </c>
      <c r="AU530" s="900">
        <f>IF($AK530="n/a",1.03*AT530,IF($AK530&lt;0,1.01*AT530,IF($AK530&gt;10,1.1*AT530,(1+$AK530/100)*AT530)))</f>
        <v>1.8676212724260002</v>
      </c>
      <c r="AV530" s="900">
        <f>IF($AK530="n/a",1.03*AU530,IF($AK530&lt;0,1.01*AU530,IF($AK530&gt;10,1.1*AU530,(1+$AK530/100)*AU530)))</f>
        <v>2.0357071869443404</v>
      </c>
      <c r="AW530" s="663">
        <f>SUM(AR530:AV530)</f>
        <v>8.6628819307703395</v>
      </c>
      <c r="AX530" s="761">
        <f>AW530/I530*100</f>
        <v>22.33277115434478</v>
      </c>
      <c r="AY530" s="948">
        <v>0.34</v>
      </c>
      <c r="AZ530" s="886">
        <v>25.31</v>
      </c>
      <c r="BA530" s="886">
        <v>-32.82</v>
      </c>
      <c r="BB530" s="886">
        <v>-6.5699999999999994</v>
      </c>
      <c r="BC530" s="886">
        <v>-19.78</v>
      </c>
      <c r="BE530" s="635">
        <v>2014</v>
      </c>
      <c r="BF530" s="912">
        <f>IF(BE530&gt;2008,0,IF(BE530&gt;2001,1,IF(BE530&gt;1990,2,IF(BE530&gt;1980,3,IF(BE530&gt;1973,4,IF(BE530&gt;1970,5,IF(BE530&gt;1960,6,IF(BE530&gt;1958,7,IF(BE530&gt;1953,8,9)))))))))</f>
        <v>0</v>
      </c>
      <c r="BG530" s="896">
        <v>3.8</v>
      </c>
    </row>
    <row r="531" spans="1:59" s="787" customFormat="1" ht="11.25" customHeight="1" x14ac:dyDescent="0.2">
      <c r="A531" s="768" t="s">
        <v>3877</v>
      </c>
      <c r="B531" s="795" t="s">
        <v>3878</v>
      </c>
      <c r="C531" s="946" t="s">
        <v>108</v>
      </c>
      <c r="D531" s="946" t="s">
        <v>4345</v>
      </c>
      <c r="E531" s="769">
        <v>7</v>
      </c>
      <c r="F531" s="1185">
        <v>633</v>
      </c>
      <c r="G531" s="1198" t="s">
        <v>106</v>
      </c>
      <c r="H531" s="1198" t="s">
        <v>106</v>
      </c>
      <c r="I531" s="770">
        <v>12.68</v>
      </c>
      <c r="J531" s="771">
        <f>(M531/I531)*100</f>
        <v>2.2082018927444795</v>
      </c>
      <c r="K531" s="772">
        <v>0.14000000000000001</v>
      </c>
      <c r="L531" s="773">
        <v>2</v>
      </c>
      <c r="M531" s="774">
        <f>K531*L531</f>
        <v>0.28000000000000003</v>
      </c>
      <c r="N531" s="775" t="s">
        <v>271</v>
      </c>
      <c r="O531" s="776">
        <v>0.13500000000000001</v>
      </c>
      <c r="P531" s="777">
        <v>43861</v>
      </c>
      <c r="Q531" s="777">
        <v>43874</v>
      </c>
      <c r="R531" s="774">
        <f>(K531-O531)/O531*100</f>
        <v>3.7037037037037068</v>
      </c>
      <c r="S531" s="714">
        <f>IF(INDEX(Historical!$D$7:$D$1277,MATCH(B531,Historical!$B$7:$B$1301,0))=0,"n/a",(INDEX(Historical!$C$7:$C$1279,MATCH(B531,Historical!$B$7:$B$1301,0))/INDEX(Historical!$D$7:$D$1277,MATCH(B531,Historical!$B$7:$B$1301,0))-1)*100)</f>
        <v>3.8461538461538547</v>
      </c>
      <c r="T531" s="714">
        <f>IF(INDEX(Historical!$F$7:$F$1270,MATCH(B531,Historical!$B$7:$B$1301,0))=0,"n/a",((INDEX(Historical!$C$7:$C$1279,MATCH(B531,Historical!$B$7:$B$1301,0))/INDEX(Historical!$F$7:$F$1270,MATCH(B531,Historical!$B$7:$B$1301,0)))^(1/3)-1)*100)</f>
        <v>4.0041911525952045</v>
      </c>
      <c r="U531" s="714">
        <f>IF(INDEX(Historical!$H$7:$H$1270,MATCH(B531,Historical!$B$7:$B$1301,0))=0,"n/a",((INDEX(Historical!$C$7:$C$1279,MATCH(B531,Historical!$B$7:$B$1301,0))/INDEX(Historical!$H$7:$H$1270,MATCH(B531,Historical!$B$7:$B$1301,0)))^(1/5)-1)*100)</f>
        <v>10.350921459993479</v>
      </c>
      <c r="V531" s="714">
        <f>IF(INDEX(Historical!$O$7:$O$1270,MATCH(B531,Historical!$B$7:$B$1301,0))=0,"n/a",((INDEX(Historical!$C$7:$C$1279,MATCH(B531,Historical!$B$7:$B$1301,0))/INDEX(Historical!$O$7:$O$1270,MATCH(B531,Historical!$B$7:$B$1301,0)))^(1/10)-1)*100)</f>
        <v>26.86516117514892</v>
      </c>
      <c r="W531" s="715">
        <f>IF(OR(U531&lt;=0,U531="n/a",V531&lt;=0,V531="n/a"),"n/a",U531/V531)</f>
        <v>0.38529161960019775</v>
      </c>
      <c r="X531" s="716">
        <f>IF(OR(AJ531&lt;=0,AJ531="n/a",U531&lt;=0,U531="n/a"),"n/a",U531/AJ531)</f>
        <v>0.89232081551667919</v>
      </c>
      <c r="Y531" s="788"/>
      <c r="Z531" s="771">
        <f>IF(OR(AC531&lt;0.01,AC531="n/a"),"n/a",M531/AC531*100)</f>
        <v>18.791946308724832</v>
      </c>
      <c r="AA531" s="779">
        <f>IF(OR(AC531&lt;0.01,AC531="n/a"),"n/a",I531/AC531)</f>
        <v>8.5100671140939603</v>
      </c>
      <c r="AB531" s="773">
        <v>12</v>
      </c>
      <c r="AC531" s="780">
        <v>1.49</v>
      </c>
      <c r="AD531" s="780" t="s">
        <v>136</v>
      </c>
      <c r="AE531" s="780">
        <v>2.44</v>
      </c>
      <c r="AF531" s="780">
        <v>0.9</v>
      </c>
      <c r="AG531" s="780">
        <v>10.9</v>
      </c>
      <c r="AH531" s="780">
        <v>8.1</v>
      </c>
      <c r="AI531" s="780" t="s">
        <v>136</v>
      </c>
      <c r="AJ531" s="780">
        <v>11.600000000000001</v>
      </c>
      <c r="AK531" s="780" t="s">
        <v>136</v>
      </c>
      <c r="AL531" s="781">
        <v>104.12</v>
      </c>
      <c r="AM531" s="782">
        <v>13</v>
      </c>
      <c r="AN531" s="780">
        <v>0</v>
      </c>
      <c r="AO531" s="783">
        <f>IF(U531="n/a","n/a",IF(AA531&lt;0,"n/a",IF(AA531="n/a","n/a",J531+U531-AA531)))</f>
        <v>4.049056238643999</v>
      </c>
      <c r="AP531" s="784">
        <f>IF(U531="n/a","n/a",J531+U531)</f>
        <v>12.559123352737959</v>
      </c>
      <c r="AQ531" s="785">
        <f>IF(OR(AC531&lt;0.01,AF531="n/a"),"n/a",(I531/SQRT(22.5*AC531*(I531/AF531))-1)*100)</f>
        <v>-41.655961353043239</v>
      </c>
      <c r="AR531" s="663">
        <f>INDEX(Historical!$C$7:$C$1279,MATCH(B531,Historical!$B$7:$B$1301,0))*IF(AH531="n/a",1.03,IF(AH531&lt;0,1.01,IF(AH531&gt;10,1.1,(1+AH531/100))))</f>
        <v>0.29187000000000002</v>
      </c>
      <c r="AS531" s="779">
        <f>IF($AI531="n/a",1.03*AR531,IF($AI531&lt;0,1.01*AR531,IF($AI531&gt;10,1.1*AR531,(1+$AI531/100)*AR531)))</f>
        <v>0.30062610000000001</v>
      </c>
      <c r="AT531" s="779">
        <f>IF($AK531="n/a",1.03*AS531,IF($AK531&lt;0,1.01*AS531,IF($AK531&gt;10,1.1*AS531,(1+$AK531/100)*AS531)))</f>
        <v>0.30964488300000004</v>
      </c>
      <c r="AU531" s="779">
        <f>IF($AK531="n/a",1.03*AT531,IF($AK531&lt;0,1.01*AT531,IF($AK531&gt;10,1.1*AT531,(1+$AK531/100)*AT531)))</f>
        <v>0.31893422949000005</v>
      </c>
      <c r="AV531" s="779">
        <f>IF($AK531="n/a",1.03*AU531,IF($AK531&lt;0,1.01*AU531,IF($AK531&gt;10,1.1*AU531,(1+$AK531/100)*AU531)))</f>
        <v>0.32850225637470004</v>
      </c>
      <c r="AW531" s="771">
        <f>SUM(AR531:AV531)</f>
        <v>1.5495774688647002</v>
      </c>
      <c r="AX531" s="786">
        <f>AW531/I531*100</f>
        <v>12.220642498932968</v>
      </c>
      <c r="AY531" s="949">
        <v>0.35</v>
      </c>
      <c r="AZ531" s="782">
        <v>18.279999999999998</v>
      </c>
      <c r="BA531" s="782">
        <v>-36.44</v>
      </c>
      <c r="BB531" s="782">
        <v>-3.4000000000000004</v>
      </c>
      <c r="BC531" s="782">
        <v>-21.32</v>
      </c>
      <c r="BD531" s="922"/>
      <c r="BE531" s="635">
        <v>2014</v>
      </c>
      <c r="BF531" s="912">
        <f>IF(BE531&gt;2008,0,IF(BE531&gt;2001,1,IF(BE531&gt;1990,2,IF(BE531&gt;1980,3,IF(BE531&gt;1973,4,IF(BE531&gt;1970,5,IF(BE531&gt;1960,6,IF(BE531&gt;1958,7,IF(BE531&gt;1953,8,9)))))))))</f>
        <v>0</v>
      </c>
      <c r="BG531" s="838">
        <v>1.0999999999999999</v>
      </c>
    </row>
    <row r="532" spans="1:59" ht="11.25" customHeight="1" x14ac:dyDescent="0.2">
      <c r="A532" s="877" t="s">
        <v>4389</v>
      </c>
      <c r="B532" s="889" t="s">
        <v>4191</v>
      </c>
      <c r="C532" s="946" t="s">
        <v>108</v>
      </c>
      <c r="D532" s="946" t="s">
        <v>4345</v>
      </c>
      <c r="E532" s="746">
        <v>24</v>
      </c>
      <c r="F532" s="1185">
        <v>142</v>
      </c>
      <c r="G532" s="1185" t="s">
        <v>106</v>
      </c>
      <c r="H532" s="1185" t="s">
        <v>106</v>
      </c>
      <c r="I532" s="888">
        <v>23.47</v>
      </c>
      <c r="J532" s="663">
        <f>(M532/I532)*100</f>
        <v>4.6016190881976993</v>
      </c>
      <c r="K532" s="898">
        <v>0.27</v>
      </c>
      <c r="L532" s="901">
        <v>4</v>
      </c>
      <c r="M532" s="654">
        <f>K532*L532</f>
        <v>1.08</v>
      </c>
      <c r="N532" s="884" t="s">
        <v>457</v>
      </c>
      <c r="O532" s="748">
        <v>0.26</v>
      </c>
      <c r="P532" s="875">
        <v>43930</v>
      </c>
      <c r="Q532" s="875">
        <v>43941</v>
      </c>
      <c r="R532" s="654">
        <f>(K532-O532)/O532*100</f>
        <v>3.8461538461538494</v>
      </c>
      <c r="S532" s="714">
        <f>IF(INDEX(Historical!$D$7:$D$1277,MATCH(B532,Historical!$B$7:$B$1301,0))=0,"n/a",(INDEX(Historical!$C$7:$C$1279,MATCH(B532,Historical!$B$7:$B$1301,0))/INDEX(Historical!$D$7:$D$1277,MATCH(B532,Historical!$B$7:$B$1301,0))-1)*100)</f>
        <v>18.238993710691819</v>
      </c>
      <c r="T532" s="714">
        <f>IF(INDEX(Historical!$F$7:$F$1270,MATCH(B532,Historical!$B$7:$B$1301,0))=0,"n/a",((INDEX(Historical!$C$7:$C$1279,MATCH(B532,Historical!$B$7:$B$1301,0))/INDEX(Historical!$F$7:$F$1270,MATCH(B532,Historical!$B$7:$B$1301,0)))^(1/3)-1)*100)</f>
        <v>14.269177501474516</v>
      </c>
      <c r="U532" s="714">
        <f>IF(INDEX(Historical!$H$7:$H$1270,MATCH(B532,Historical!$B$7:$B$1301,0))=0,"n/a",((INDEX(Historical!$C$7:$C$1279,MATCH(B532,Historical!$B$7:$B$1301,0))/INDEX(Historical!$H$7:$H$1270,MATCH(B532,Historical!$B$7:$B$1301,0)))^(1/5)-1)*100)</f>
        <v>14.869835499703509</v>
      </c>
      <c r="V532" s="714">
        <f>IF(INDEX(Historical!$O$7:$O$1270,MATCH(B532,Historical!$B$7:$B$1301,0))=0,"n/a",((INDEX(Historical!$C$7:$C$1279,MATCH(B532,Historical!$B$7:$B$1301,0))/INDEX(Historical!$O$7:$O$1270,MATCH(B532,Historical!$B$7:$B$1301,0)))^(1/10)-1)*100)</f>
        <v>21.876072401237323</v>
      </c>
      <c r="W532" s="715">
        <f>IF(OR(U532&lt;=0,U532="n/a",V532&lt;=0,V532="n/a"),"n/a",U532/V532)</f>
        <v>0.67973058540720788</v>
      </c>
      <c r="X532" s="716">
        <f>IF(OR(AJ532&lt;=0,AJ532="n/a",U532&lt;=0,U532="n/a"),"n/a",U532/AJ532)</f>
        <v>0.71489593748574565</v>
      </c>
      <c r="Y532" s="890" t="s">
        <v>4421</v>
      </c>
      <c r="Z532" s="663">
        <f>IF(OR(AC532&lt;0.01,AC532="n/a"),"n/a",M532/AC532*100)</f>
        <v>32.727272727272734</v>
      </c>
      <c r="AA532" s="900">
        <f>IF(OR(AC532&lt;0.01,AC532="n/a"),"n/a",I532/AC532)</f>
        <v>7.1121212121212123</v>
      </c>
      <c r="AB532" s="901">
        <v>12</v>
      </c>
      <c r="AC532" s="879">
        <v>3.3</v>
      </c>
      <c r="AD532" s="879">
        <v>0.56999999999999995</v>
      </c>
      <c r="AE532" s="879">
        <v>2.65</v>
      </c>
      <c r="AF532" s="879">
        <v>0.71</v>
      </c>
      <c r="AG532" s="879">
        <v>10.4</v>
      </c>
      <c r="AH532" s="879">
        <v>-13.600000000000001</v>
      </c>
      <c r="AI532" s="879">
        <v>49.24</v>
      </c>
      <c r="AJ532" s="879">
        <v>20.8</v>
      </c>
      <c r="AK532" s="879">
        <v>12</v>
      </c>
      <c r="AL532" s="892">
        <v>3080</v>
      </c>
      <c r="AM532" s="886">
        <v>1.2</v>
      </c>
      <c r="AN532" s="879">
        <v>0.16</v>
      </c>
      <c r="AO532" s="753">
        <f>IF(U532="n/a","n/a",IF(AA532&lt;0,"n/a",IF(AA532="n/a","n/a",J532+U532-AA532)))</f>
        <v>12.359333375779993</v>
      </c>
      <c r="AP532" s="754">
        <f>IF(U532="n/a","n/a",J532+U532)</f>
        <v>19.471454587901206</v>
      </c>
      <c r="AQ532" s="902">
        <f>IF(OR(AC532&lt;0.01,AF532="n/a"),"n/a",(I532/SQRT(22.5*AC532*(I532/AF532))-1)*100)</f>
        <v>-52.626279856133728</v>
      </c>
      <c r="AR532" s="663">
        <f>INDEX(Historical!$C$7:$C$1279,MATCH(B532,Historical!$B$7:$B$1301,0))*IF(AH532="n/a",1.03,IF(AH532&lt;0,1.01,IF(AH532&gt;10,1.1,(1+AH532/100))))</f>
        <v>0.94939999999999991</v>
      </c>
      <c r="AS532" s="900">
        <f>IF($AI532="n/a",1.03*AR532,IF($AI532&lt;0,1.01*AR532,IF($AI532&gt;10,1.1*AR532,(1+$AI532/100)*AR532)))</f>
        <v>1.04434</v>
      </c>
      <c r="AT532" s="900">
        <f>IF($AK532="n/a",1.03*AS532,IF($AK532&lt;0,1.01*AS532,IF($AK532&gt;10,1.1*AS532,(1+$AK532/100)*AS532)))</f>
        <v>1.1487740000000002</v>
      </c>
      <c r="AU532" s="900">
        <f>IF($AK532="n/a",1.03*AT532,IF($AK532&lt;0,1.01*AT532,IF($AK532&gt;10,1.1*AT532,(1+$AK532/100)*AT532)))</f>
        <v>1.2636514000000003</v>
      </c>
      <c r="AV532" s="900">
        <f>IF($AK532="n/a",1.03*AU532,IF($AK532&lt;0,1.01*AU532,IF($AK532&gt;10,1.1*AU532,(1+$AK532/100)*AU532)))</f>
        <v>1.3900165400000004</v>
      </c>
      <c r="AW532" s="663">
        <f>SUM(AR532:AV532)</f>
        <v>5.7961819400000012</v>
      </c>
      <c r="AX532" s="761">
        <f>AW532/I532*100</f>
        <v>24.696130975713686</v>
      </c>
      <c r="AY532" s="948">
        <v>2.02</v>
      </c>
      <c r="AZ532" s="886">
        <v>65.28</v>
      </c>
      <c r="BA532" s="886">
        <v>-26.1</v>
      </c>
      <c r="BB532" s="886">
        <v>4.87</v>
      </c>
      <c r="BC532" s="886">
        <v>-8.51</v>
      </c>
      <c r="BE532" s="635">
        <v>1997</v>
      </c>
      <c r="BF532" s="912">
        <f>IF(BE532&gt;2008,0,IF(BE532&gt;2001,1,IF(BE532&gt;1990,2,IF(BE532&gt;1980,3,IF(BE532&gt;1973,4,IF(BE532&gt;1970,5,IF(BE532&gt;1960,6,IF(BE532&gt;1958,7,IF(BE532&gt;1953,8,9)))))))))</f>
        <v>2</v>
      </c>
      <c r="BG532" s="896">
        <v>1.7999999999999998</v>
      </c>
    </row>
    <row r="533" spans="1:59" ht="11.25" customHeight="1" x14ac:dyDescent="0.2">
      <c r="A533" s="877" t="s">
        <v>1539</v>
      </c>
      <c r="B533" s="889" t="s">
        <v>1540</v>
      </c>
      <c r="C533" s="946" t="s">
        <v>4199</v>
      </c>
      <c r="D533" s="946" t="s">
        <v>4331</v>
      </c>
      <c r="E533" s="746">
        <v>9</v>
      </c>
      <c r="F533" s="1185">
        <v>428</v>
      </c>
      <c r="G533" s="1182" t="s">
        <v>37</v>
      </c>
      <c r="H533" s="1182" t="s">
        <v>37</v>
      </c>
      <c r="I533" s="888">
        <v>75.75</v>
      </c>
      <c r="J533" s="663">
        <f>(M533/I533)*100</f>
        <v>3.273927392739274</v>
      </c>
      <c r="K533" s="891">
        <v>0.62</v>
      </c>
      <c r="L533" s="901">
        <v>4</v>
      </c>
      <c r="M533" s="654">
        <f>K533*L533</f>
        <v>2.48</v>
      </c>
      <c r="N533" s="884" t="s">
        <v>643</v>
      </c>
      <c r="O533" s="747">
        <v>0.56000000000000005</v>
      </c>
      <c r="P533" s="880">
        <v>43599</v>
      </c>
      <c r="Q533" s="880">
        <v>43615</v>
      </c>
      <c r="R533" s="654">
        <f>(K533-O533)/O533*100</f>
        <v>10.714285714285703</v>
      </c>
      <c r="S533" s="714">
        <f>IF(INDEX(Historical!$D$7:$D$1277,MATCH(B533,Historical!$B$7:$B$1301,0))=0,"n/a",(INDEX(Historical!$C$7:$C$1279,MATCH(B533,Historical!$B$7:$B$1301,0))/INDEX(Historical!$D$7:$D$1277,MATCH(B533,Historical!$B$7:$B$1301,0))-1)*100)</f>
        <v>11.009174311926584</v>
      </c>
      <c r="T533" s="714">
        <f>IF(INDEX(Historical!$F$7:$F$1270,MATCH(B533,Historical!$B$7:$B$1301,0))=0,"n/a",((INDEX(Historical!$C$7:$C$1279,MATCH(B533,Historical!$B$7:$B$1301,0))/INDEX(Historical!$F$7:$F$1270,MATCH(B533,Historical!$B$7:$B$1301,0)))^(1/3)-1)*100)</f>
        <v>11.199004528465784</v>
      </c>
      <c r="U533" s="714">
        <f>IF(INDEX(Historical!$H$7:$H$1270,MATCH(B533,Historical!$B$7:$B$1301,0))=0,"n/a",((INDEX(Historical!$C$7:$C$1279,MATCH(B533,Historical!$B$7:$B$1301,0))/INDEX(Historical!$H$7:$H$1270,MATCH(B533,Historical!$B$7:$B$1301,0)))^(1/5)-1)*100)</f>
        <v>10.634990281254142</v>
      </c>
      <c r="V533" s="714">
        <f>IF(INDEX(Historical!$O$7:$O$1270,MATCH(B533,Historical!$B$7:$B$1301,0))=0,"n/a",((INDEX(Historical!$C$7:$C$1279,MATCH(B533,Historical!$B$7:$B$1301,0))/INDEX(Historical!$O$7:$O$1270,MATCH(B533,Historical!$B$7:$B$1301,0)))^(1/10)-1)*100)</f>
        <v>6.9151791684843644</v>
      </c>
      <c r="W533" s="715">
        <f>IF(OR(U533&lt;=0,U533="n/a",V533&lt;=0,V533="n/a"),"n/a",U533/V533)</f>
        <v>1.5379197013032806</v>
      </c>
      <c r="X533" s="716">
        <f>IF(OR(AJ533&lt;=0,AJ533="n/a",U533&lt;=0,U533="n/a"),"n/a",U533/AJ533)</f>
        <v>0.98472132233834642</v>
      </c>
      <c r="Y533" s="677"/>
      <c r="Z533" s="663">
        <f>IF(OR(AC533&lt;0.01,AC533="n/a"),"n/a",M533/AC533*100)</f>
        <v>80.781758957654731</v>
      </c>
      <c r="AA533" s="900">
        <f>IF(OR(AC533&lt;0.01,AC533="n/a"),"n/a",I533/AC533)</f>
        <v>24.6742671009772</v>
      </c>
      <c r="AB533" s="901">
        <v>5</v>
      </c>
      <c r="AC533" s="879">
        <v>3.07</v>
      </c>
      <c r="AD533" s="879">
        <v>7.61</v>
      </c>
      <c r="AE533" s="879">
        <v>6.55</v>
      </c>
      <c r="AF533" s="879">
        <v>9.57</v>
      </c>
      <c r="AG533" s="879">
        <v>42.3</v>
      </c>
      <c r="AH533" s="879">
        <v>13.700000000000001</v>
      </c>
      <c r="AI533" s="879">
        <v>-7.3999999999999995</v>
      </c>
      <c r="AJ533" s="879">
        <v>10.8</v>
      </c>
      <c r="AK533" s="879">
        <v>3.16</v>
      </c>
      <c r="AL533" s="892">
        <v>26910</v>
      </c>
      <c r="AM533" s="886">
        <v>10.5</v>
      </c>
      <c r="AN533" s="879">
        <v>0.31</v>
      </c>
      <c r="AO533" s="753">
        <f>IF(U533="n/a","n/a",IF(AA533&lt;0,"n/a",IF(AA533="n/a","n/a",J533+U533-AA533)))</f>
        <v>-10.765349426983784</v>
      </c>
      <c r="AP533" s="754">
        <f>IF(U533="n/a","n/a",J533+U533)</f>
        <v>13.908917673993416</v>
      </c>
      <c r="AQ533" s="902">
        <f>IF(OR(AC533&lt;0.01,AF533="n/a"),"n/a",(I533/SQRT(22.5*AC533*(I533/AF533))-1)*100)</f>
        <v>223.95660625484447</v>
      </c>
      <c r="AR533" s="663">
        <f>INDEX(Historical!$C$7:$C$1279,MATCH(B533,Historical!$B$7:$B$1301,0))*IF(AH533="n/a",1.03,IF(AH533&lt;0,1.01,IF(AH533&gt;10,1.1,(1+AH533/100))))</f>
        <v>2.6619999999999999</v>
      </c>
      <c r="AS533" s="900">
        <f>IF($AI533="n/a",1.03*AR533,IF($AI533&lt;0,1.01*AR533,IF($AI533&gt;10,1.1*AR533,(1+$AI533/100)*AR533)))</f>
        <v>2.6886199999999998</v>
      </c>
      <c r="AT533" s="900">
        <f>IF($AK533="n/a",1.03*AS533,IF($AK533&lt;0,1.01*AS533,IF($AK533&gt;10,1.1*AS533,(1+$AK533/100)*AS533)))</f>
        <v>2.773580392</v>
      </c>
      <c r="AU533" s="900">
        <f>IF($AK533="n/a",1.03*AT533,IF($AK533&lt;0,1.01*AT533,IF($AK533&gt;10,1.1*AT533,(1+$AK533/100)*AT533)))</f>
        <v>2.8612255323872002</v>
      </c>
      <c r="AV533" s="900">
        <f>IF($AK533="n/a",1.03*AU533,IF($AK533&lt;0,1.01*AU533,IF($AK533&gt;10,1.1*AU533,(1+$AK533/100)*AU533)))</f>
        <v>2.9516402592106359</v>
      </c>
      <c r="AW533" s="663">
        <f>SUM(AR533:AV533)</f>
        <v>13.937066183597835</v>
      </c>
      <c r="AX533" s="761">
        <f>AW533/I533*100</f>
        <v>18.398767239073049</v>
      </c>
      <c r="AY533" s="948">
        <v>0.93</v>
      </c>
      <c r="AZ533" s="886">
        <v>58.230000000000004</v>
      </c>
      <c r="BA533" s="886">
        <v>-16.329999999999998</v>
      </c>
      <c r="BB533" s="886">
        <v>7.5600000000000005</v>
      </c>
      <c r="BC533" s="886">
        <v>-3.06</v>
      </c>
      <c r="BE533" s="635">
        <v>2011</v>
      </c>
      <c r="BF533" s="912">
        <f>IF(BE533&gt;2008,0,IF(BE533&gt;2001,1,IF(BE533&gt;1990,2,IF(BE533&gt;1980,3,IF(BE533&gt;1973,4,IF(BE533&gt;1970,5,IF(BE533&gt;1960,6,IF(BE533&gt;1958,7,IF(BE533&gt;1953,8,9)))))))))</f>
        <v>0</v>
      </c>
      <c r="BG533" s="896">
        <v>12.5</v>
      </c>
    </row>
    <row r="534" spans="1:59" ht="11.25" customHeight="1" x14ac:dyDescent="0.2">
      <c r="A534" s="877" t="s">
        <v>739</v>
      </c>
      <c r="B534" s="889" t="s">
        <v>740</v>
      </c>
      <c r="C534" s="946" t="s">
        <v>108</v>
      </c>
      <c r="D534" s="946" t="s">
        <v>4345</v>
      </c>
      <c r="E534" s="746">
        <v>22</v>
      </c>
      <c r="F534" s="1185">
        <v>150</v>
      </c>
      <c r="G534" s="1184" t="s">
        <v>37</v>
      </c>
      <c r="H534" s="1184" t="s">
        <v>37</v>
      </c>
      <c r="I534" s="888">
        <v>59.38</v>
      </c>
      <c r="J534" s="663">
        <f>(M534/I534)*100</f>
        <v>3.0986864264061973</v>
      </c>
      <c r="K534" s="898">
        <v>0.46</v>
      </c>
      <c r="L534" s="901">
        <v>4</v>
      </c>
      <c r="M534" s="654">
        <f>K534*L534</f>
        <v>1.84</v>
      </c>
      <c r="N534" s="884" t="s">
        <v>163</v>
      </c>
      <c r="O534" s="748">
        <v>0.41</v>
      </c>
      <c r="P534" s="875">
        <v>43812</v>
      </c>
      <c r="Q534" s="875">
        <v>43832</v>
      </c>
      <c r="R534" s="654">
        <f>(K534-O534)/O534*100</f>
        <v>12.195121951219525</v>
      </c>
      <c r="S534" s="714">
        <f>IF(INDEX(Historical!$D$7:$D$1277,MATCH(B534,Historical!$B$7:$B$1301,0))=0,"n/a",(INDEX(Historical!$C$7:$C$1279,MATCH(B534,Historical!$B$7:$B$1301,0))/INDEX(Historical!$D$7:$D$1277,MATCH(B534,Historical!$B$7:$B$1301,0))-1)*100)</f>
        <v>13.888888888888884</v>
      </c>
      <c r="T534" s="714">
        <f>IF(INDEX(Historical!$F$7:$F$1270,MATCH(B534,Historical!$B$7:$B$1301,0))=0,"n/a",((INDEX(Historical!$C$7:$C$1279,MATCH(B534,Historical!$B$7:$B$1301,0))/INDEX(Historical!$F$7:$F$1270,MATCH(B534,Historical!$B$7:$B$1301,0)))^(1/3)-1)*100)</f>
        <v>10.973904713454852</v>
      </c>
      <c r="U534" s="714">
        <f>IF(INDEX(Historical!$H$7:$H$1270,MATCH(B534,Historical!$B$7:$B$1301,0))=0,"n/a",((INDEX(Historical!$C$7:$C$1279,MATCH(B534,Historical!$B$7:$B$1301,0))/INDEX(Historical!$H$7:$H$1270,MATCH(B534,Historical!$B$7:$B$1301,0)))^(1/5)-1)*100)</f>
        <v>11.304961305610561</v>
      </c>
      <c r="V534" s="714">
        <f>IF(INDEX(Historical!$O$7:$O$1270,MATCH(B534,Historical!$B$7:$B$1301,0))=0,"n/a",((INDEX(Historical!$C$7:$C$1279,MATCH(B534,Historical!$B$7:$B$1301,0))/INDEX(Historical!$O$7:$O$1270,MATCH(B534,Historical!$B$7:$B$1301,0)))^(1/10)-1)*100)</f>
        <v>11.544488380248442</v>
      </c>
      <c r="W534" s="715">
        <f>IF(OR(U534&lt;=0,U534="n/a",V534&lt;=0,V534="n/a"),"n/a",U534/V534)</f>
        <v>0.97925182418237877</v>
      </c>
      <c r="X534" s="716">
        <f>IF(OR(AJ534&lt;=0,AJ534="n/a",U534&lt;=0,U534="n/a"),"n/a",U534/AJ534)</f>
        <v>12.561068117345069</v>
      </c>
      <c r="Y534" s="671"/>
      <c r="Z534" s="663">
        <f>IF(OR(AC534&lt;0.01,AC534="n/a"),"n/a",M534/AC534*100)</f>
        <v>38.655462184873954</v>
      </c>
      <c r="AA534" s="900">
        <f>IF(OR(AC534&lt;0.01,AC534="n/a"),"n/a",I534/AC534)</f>
        <v>12.474789915966388</v>
      </c>
      <c r="AB534" s="901">
        <v>12</v>
      </c>
      <c r="AC534" s="879">
        <v>4.76</v>
      </c>
      <c r="AD534" s="879">
        <v>1.33</v>
      </c>
      <c r="AE534" s="879">
        <v>5.84</v>
      </c>
      <c r="AF534" s="879">
        <v>0.93</v>
      </c>
      <c r="AG534" s="879">
        <v>7.6</v>
      </c>
      <c r="AH534" s="879">
        <v>-1.9</v>
      </c>
      <c r="AI534" s="879">
        <v>-3.09</v>
      </c>
      <c r="AJ534" s="879">
        <v>0.89999999999999991</v>
      </c>
      <c r="AK534" s="879">
        <v>9.120000000000001</v>
      </c>
      <c r="AL534" s="892">
        <v>5510</v>
      </c>
      <c r="AM534" s="886">
        <v>2.1999999999999997</v>
      </c>
      <c r="AN534" s="879">
        <v>0.02</v>
      </c>
      <c r="AO534" s="753">
        <f>IF(U534="n/a","n/a",IF(AA534&lt;0,"n/a",IF(AA534="n/a","n/a",J534+U534-AA534)))</f>
        <v>1.9288578160503693</v>
      </c>
      <c r="AP534" s="754">
        <f>IF(U534="n/a","n/a",J534+U534)</f>
        <v>14.403647732016758</v>
      </c>
      <c r="AQ534" s="902">
        <f>IF(OR(AC534&lt;0.01,AF534="n/a"),"n/a",(I534/SQRT(22.5*AC534*(I534/AF534))-1)*100)</f>
        <v>-28.192991298902857</v>
      </c>
      <c r="AR534" s="663">
        <f>INDEX(Historical!$C$7:$C$1279,MATCH(B534,Historical!$B$7:$B$1301,0))*IF(AH534="n/a",1.03,IF(AH534&lt;0,1.01,IF(AH534&gt;10,1.1,(1+AH534/100))))</f>
        <v>1.6563999999999999</v>
      </c>
      <c r="AS534" s="900">
        <f>IF($AI534="n/a",1.03*AR534,IF($AI534&lt;0,1.01*AR534,IF($AI534&gt;10,1.1*AR534,(1+$AI534/100)*AR534)))</f>
        <v>1.6729639999999999</v>
      </c>
      <c r="AT534" s="900">
        <f>IF($AK534="n/a",1.03*AS534,IF($AK534&lt;0,1.01*AS534,IF($AK534&gt;10,1.1*AS534,(1+$AK534/100)*AS534)))</f>
        <v>1.8255383167999999</v>
      </c>
      <c r="AU534" s="900">
        <f>IF($AK534="n/a",1.03*AT534,IF($AK534&lt;0,1.01*AT534,IF($AK534&gt;10,1.1*AT534,(1+$AK534/100)*AT534)))</f>
        <v>1.9920274112921599</v>
      </c>
      <c r="AV534" s="900">
        <f>IF($AK534="n/a",1.03*AU534,IF($AK534&lt;0,1.01*AU534,IF($AK534&gt;10,1.1*AU534,(1+$AK534/100)*AU534)))</f>
        <v>2.1737003112020048</v>
      </c>
      <c r="AW534" s="663">
        <f>SUM(AR534:AV534)</f>
        <v>9.3206300392941639</v>
      </c>
      <c r="AX534" s="761">
        <f>AW534/I534*100</f>
        <v>15.696581406692763</v>
      </c>
      <c r="AY534" s="948">
        <v>1.48</v>
      </c>
      <c r="AZ534" s="886">
        <v>41.31</v>
      </c>
      <c r="BA534" s="886">
        <v>-21.060000000000002</v>
      </c>
      <c r="BB534" s="886">
        <v>-0.75</v>
      </c>
      <c r="BC534" s="886">
        <v>-8.51</v>
      </c>
      <c r="BE534" s="635">
        <v>2000</v>
      </c>
      <c r="BF534" s="912">
        <f>IF(BE534&gt;2008,0,IF(BE534&gt;2001,1,IF(BE534&gt;1990,2,IF(BE534&gt;1980,3,IF(BE534&gt;1973,4,IF(BE534&gt;1970,5,IF(BE534&gt;1960,6,IF(BE534&gt;1958,7,IF(BE534&gt;1953,8,9)))))))))</f>
        <v>2</v>
      </c>
      <c r="BG534" s="896">
        <v>1.4000000000000001</v>
      </c>
    </row>
    <row r="535" spans="1:59" ht="11.25" customHeight="1" x14ac:dyDescent="0.2">
      <c r="A535" s="885" t="s">
        <v>314</v>
      </c>
      <c r="B535" s="889" t="s">
        <v>315</v>
      </c>
      <c r="C535" s="946" t="s">
        <v>108</v>
      </c>
      <c r="D535" s="946" t="s">
        <v>4345</v>
      </c>
      <c r="E535" s="746">
        <v>28</v>
      </c>
      <c r="F535" s="1185">
        <v>103</v>
      </c>
      <c r="G535" s="1197" t="s">
        <v>37</v>
      </c>
      <c r="H535" s="1197" t="s">
        <v>115</v>
      </c>
      <c r="I535" s="879">
        <v>11.57</v>
      </c>
      <c r="J535" s="663">
        <f>(M535/I535)*100</f>
        <v>6.2229904926534134</v>
      </c>
      <c r="K535" s="898">
        <v>0.18</v>
      </c>
      <c r="L535" s="901">
        <v>4</v>
      </c>
      <c r="M535" s="654">
        <f>K535*L535</f>
        <v>0.72</v>
      </c>
      <c r="N535" s="884" t="s">
        <v>107</v>
      </c>
      <c r="O535" s="748">
        <v>0.17749999999999999</v>
      </c>
      <c r="P535" s="875">
        <v>43951</v>
      </c>
      <c r="Q535" s="875">
        <v>43966</v>
      </c>
      <c r="R535" s="654">
        <f>(K535-O535)/O535*100</f>
        <v>1.4084507042253533</v>
      </c>
      <c r="S535" s="714">
        <f>IF(INDEX(Historical!$D$7:$D$1277,MATCH(B535,Historical!$B$7:$B$1301,0))=0,"n/a",(INDEX(Historical!$C$7:$C$1279,MATCH(B535,Historical!$B$7:$B$1301,0))/INDEX(Historical!$D$7:$D$1277,MATCH(B535,Historical!$B$7:$B$1301,0))-1)*100)</f>
        <v>1.4336917562723928</v>
      </c>
      <c r="T535" s="714">
        <f>IF(INDEX(Historical!$F$7:$F$1270,MATCH(B535,Historical!$B$7:$B$1301,0))=0,"n/a",((INDEX(Historical!$C$7:$C$1279,MATCH(B535,Historical!$B$7:$B$1301,0))/INDEX(Historical!$F$7:$F$1270,MATCH(B535,Historical!$B$7:$B$1301,0)))^(1/3)-1)*100)</f>
        <v>1.4547491855941175</v>
      </c>
      <c r="U535" s="714">
        <f>IF(INDEX(Historical!$H$7:$H$1270,MATCH(B535,Historical!$B$7:$B$1301,0))=0,"n/a",((INDEX(Historical!$C$7:$C$1279,MATCH(B535,Historical!$B$7:$B$1301,0))/INDEX(Historical!$H$7:$H$1270,MATCH(B535,Historical!$B$7:$B$1301,0)))^(1/5)-1)*100)</f>
        <v>1.4766536862223845</v>
      </c>
      <c r="V535" s="714">
        <f>IF(INDEX(Historical!$O$7:$O$1270,MATCH(B535,Historical!$B$7:$B$1301,0))=0,"n/a",((INDEX(Historical!$C$7:$C$1279,MATCH(B535,Historical!$B$7:$B$1301,0))/INDEX(Historical!$O$7:$O$1270,MATCH(B535,Historical!$B$7:$B$1301,0)))^(1/10)-1)*100)</f>
        <v>1.535524408274358</v>
      </c>
      <c r="W535" s="715">
        <f>IF(OR(U535&lt;=0,U535="n/a",V535&lt;=0,V535="n/a"),"n/a",U535/V535)</f>
        <v>0.96166083604093722</v>
      </c>
      <c r="X535" s="716">
        <f>IF(OR(AJ535&lt;=0,AJ535="n/a",U535&lt;=0,U535="n/a"),"n/a",U535/AJ535)</f>
        <v>0.16973030876119363</v>
      </c>
      <c r="Y535" s="889"/>
      <c r="Z535" s="663">
        <f>IF(OR(AC535&lt;0.01,AC535="n/a"),"n/a",M535/AC535*100)</f>
        <v>56.69291338582677</v>
      </c>
      <c r="AA535" s="900">
        <f>IF(OR(AC535&lt;0.01,AC535="n/a"),"n/a",I535/AC535)</f>
        <v>9.1102362204724407</v>
      </c>
      <c r="AB535" s="901">
        <v>12</v>
      </c>
      <c r="AC535" s="879">
        <v>1.27</v>
      </c>
      <c r="AD535" s="879">
        <v>0.65</v>
      </c>
      <c r="AE535" s="879">
        <v>2.62</v>
      </c>
      <c r="AF535" s="879">
        <v>0.65</v>
      </c>
      <c r="AG535" s="879">
        <v>7.1999999999999993</v>
      </c>
      <c r="AH535" s="879">
        <v>0.8</v>
      </c>
      <c r="AI535" s="879">
        <v>1.04</v>
      </c>
      <c r="AJ535" s="879">
        <v>8.6999999999999993</v>
      </c>
      <c r="AK535" s="879">
        <v>13.73</v>
      </c>
      <c r="AL535" s="892">
        <v>5080</v>
      </c>
      <c r="AM535" s="886">
        <v>0.5</v>
      </c>
      <c r="AN535" s="879">
        <v>0</v>
      </c>
      <c r="AO535" s="753">
        <f>IF(U535="n/a","n/a",IF(AA535&lt;0,"n/a",IF(AA535="n/a","n/a",J535+U535-AA535)))</f>
        <v>-1.4105920415966429</v>
      </c>
      <c r="AP535" s="754">
        <f>IF(U535="n/a","n/a",J535+U535)</f>
        <v>7.6996441788757979</v>
      </c>
      <c r="AQ535" s="902">
        <f>IF(OR(AC535&lt;0.01,AF535="n/a"),"n/a",(I535/SQRT(22.5*AC535*(I535/AF535))-1)*100)</f>
        <v>-48.698479367102635</v>
      </c>
      <c r="AR535" s="663">
        <f>INDEX(Historical!$C$7:$C$1279,MATCH(B535,Historical!$B$7:$B$1301,0))*IF(AH535="n/a",1.03,IF(AH535&lt;0,1.01,IF(AH535&gt;10,1.1,(1+AH535/100))))</f>
        <v>0.71316000000000002</v>
      </c>
      <c r="AS535" s="900">
        <f>IF($AI535="n/a",1.03*AR535,IF($AI535&lt;0,1.01*AR535,IF($AI535&gt;10,1.1*AR535,(1+$AI535/100)*AR535)))</f>
        <v>0.72057686399999998</v>
      </c>
      <c r="AT535" s="900">
        <f>IF($AK535="n/a",1.03*AS535,IF($AK535&lt;0,1.01*AS535,IF($AK535&gt;10,1.1*AS535,(1+$AK535/100)*AS535)))</f>
        <v>0.79263455040000008</v>
      </c>
      <c r="AU535" s="900">
        <f>IF($AK535="n/a",1.03*AT535,IF($AK535&lt;0,1.01*AT535,IF($AK535&gt;10,1.1*AT535,(1+$AK535/100)*AT535)))</f>
        <v>0.87189800544000018</v>
      </c>
      <c r="AV535" s="900">
        <f>IF($AK535="n/a",1.03*AU535,IF($AK535&lt;0,1.01*AU535,IF($AK535&gt;10,1.1*AU535,(1+$AK535/100)*AU535)))</f>
        <v>0.95908780598400023</v>
      </c>
      <c r="AW535" s="663">
        <f>SUM(AR535:AV535)</f>
        <v>4.0573572258240009</v>
      </c>
      <c r="AX535" s="761">
        <f>AW535/I535*100</f>
        <v>35.067910335557485</v>
      </c>
      <c r="AY535" s="948">
        <v>1.25</v>
      </c>
      <c r="AZ535" s="886">
        <v>23.48</v>
      </c>
      <c r="BA535" s="886">
        <v>-32.81</v>
      </c>
      <c r="BB535" s="886">
        <v>-2.02</v>
      </c>
      <c r="BC535" s="886">
        <v>-19.7</v>
      </c>
      <c r="BE535" s="635">
        <v>1993</v>
      </c>
      <c r="BF535" s="912">
        <f>IF(BE535&gt;2008,0,IF(BE535&gt;2001,1,IF(BE535&gt;1990,2,IF(BE535&gt;1980,3,IF(BE535&gt;1973,4,IF(BE535&gt;1970,5,IF(BE535&gt;1960,6,IF(BE535&gt;1958,7,IF(BE535&gt;1953,8,9)))))))))</f>
        <v>2</v>
      </c>
      <c r="BG535" s="896">
        <v>0.89999999999999991</v>
      </c>
    </row>
    <row r="536" spans="1:59" ht="11.25" customHeight="1" x14ac:dyDescent="0.2">
      <c r="A536" s="895" t="s">
        <v>4568</v>
      </c>
      <c r="B536" s="889" t="s">
        <v>3961</v>
      </c>
      <c r="C536" s="946" t="s">
        <v>108</v>
      </c>
      <c r="D536" s="946" t="s">
        <v>4345</v>
      </c>
      <c r="E536" s="746">
        <v>5</v>
      </c>
      <c r="F536" s="1185">
        <v>735</v>
      </c>
      <c r="G536" s="1185" t="s">
        <v>106</v>
      </c>
      <c r="H536" s="1185" t="s">
        <v>106</v>
      </c>
      <c r="I536" s="888">
        <v>9.5399999999999991</v>
      </c>
      <c r="J536" s="663">
        <f>(M536/I536)*100</f>
        <v>2.5157232704402519</v>
      </c>
      <c r="K536" s="891">
        <v>0.06</v>
      </c>
      <c r="L536" s="901">
        <v>4</v>
      </c>
      <c r="M536" s="654">
        <f>K536*L536</f>
        <v>0.24</v>
      </c>
      <c r="N536" s="884" t="s">
        <v>692</v>
      </c>
      <c r="O536" s="747">
        <v>5.7500000000000002E-2</v>
      </c>
      <c r="P536" s="880" t="s">
        <v>4540</v>
      </c>
      <c r="Q536" s="880" t="s">
        <v>4541</v>
      </c>
      <c r="R536" s="654">
        <f>(K536-O536)/O536*100</f>
        <v>4.3478260869565135</v>
      </c>
      <c r="S536" s="714">
        <f>IF(INDEX(Historical!$D$7:$D$1277,MATCH(B536,Historical!$B$7:$B$1301,0))=0,"n/a",(INDEX(Historical!$C$7:$C$1279,MATCH(B536,Historical!$B$7:$B$1301,0))/INDEX(Historical!$D$7:$D$1277,MATCH(B536,Historical!$B$7:$B$1301,0))-1)*100)</f>
        <v>1.0526315789473717</v>
      </c>
      <c r="T536" s="714">
        <f>IF(INDEX(Historical!$F$7:$F$1270,MATCH(B536,Historical!$B$7:$B$1301,0))=0,"n/a",((INDEX(Historical!$C$7:$C$1279,MATCH(B536,Historical!$B$7:$B$1301,0))/INDEX(Historical!$F$7:$F$1270,MATCH(B536,Historical!$B$7:$B$1301,0)))^(1/3)-1)*100)</f>
        <v>6.2658569182611146</v>
      </c>
      <c r="U536" s="714">
        <f>IF(INDEX(Historical!$H$7:$H$1270,MATCH(B536,Historical!$B$7:$B$1301,0))=0,"n/a",((INDEX(Historical!$C$7:$C$1279,MATCH(B536,Historical!$B$7:$B$1301,0))/INDEX(Historical!$H$7:$H$1270,MATCH(B536,Historical!$B$7:$B$1301,0)))^(1/5)-1)*100)</f>
        <v>14.869835499703509</v>
      </c>
      <c r="V536" s="714">
        <f>IF(INDEX(Historical!$O$7:$O$1270,MATCH(B536,Historical!$B$7:$B$1301,0))=0,"n/a",((INDEX(Historical!$C$7:$C$1279,MATCH(B536,Historical!$B$7:$B$1301,0))/INDEX(Historical!$O$7:$O$1270,MATCH(B536,Historical!$B$7:$B$1301,0)))^(1/10)-1)*100)</f>
        <v>2.2299270262671422</v>
      </c>
      <c r="W536" s="715">
        <f>IF(OR(U536&lt;=0,U536="n/a",V536&lt;=0,V536="n/a"),"n/a",U536/V536)</f>
        <v>6.6683058793163053</v>
      </c>
      <c r="X536" s="716">
        <f>IF(OR(AJ536&lt;=0,AJ536="n/a",U536&lt;=0,U536="n/a"),"n/a",U536/AJ536)</f>
        <v>3.1637947871709593</v>
      </c>
      <c r="Y536" s="685" t="s">
        <v>4575</v>
      </c>
      <c r="Z536" s="663">
        <f>IF(OR(AC536&lt;0.01,AC536="n/a"),"n/a",M536/AC536*100)</f>
        <v>25.263157894736842</v>
      </c>
      <c r="AA536" s="900">
        <f>IF(OR(AC536&lt;0.01,AC536="n/a"),"n/a",I536/AC536)</f>
        <v>10.042105263157895</v>
      </c>
      <c r="AB536" s="901">
        <v>12</v>
      </c>
      <c r="AC536" s="879">
        <v>0.95</v>
      </c>
      <c r="AD536" s="879" t="s">
        <v>136</v>
      </c>
      <c r="AE536" s="879">
        <v>1.01</v>
      </c>
      <c r="AF536" s="879">
        <v>0.49</v>
      </c>
      <c r="AG536" s="879" t="s">
        <v>136</v>
      </c>
      <c r="AH536" s="879">
        <v>-15.2</v>
      </c>
      <c r="AI536" s="879" t="s">
        <v>136</v>
      </c>
      <c r="AJ536" s="879">
        <v>4.7</v>
      </c>
      <c r="AK536" s="879" t="s">
        <v>136</v>
      </c>
      <c r="AL536" s="892">
        <v>43.43</v>
      </c>
      <c r="AM536" s="886">
        <v>4.5999999999999996</v>
      </c>
      <c r="AN536" s="879">
        <v>0.17</v>
      </c>
      <c r="AO536" s="753">
        <f>IF(U536="n/a","n/a",IF(AA536&lt;0,"n/a",IF(AA536="n/a","n/a",J536+U536-AA536)))</f>
        <v>7.3434535069858651</v>
      </c>
      <c r="AP536" s="754">
        <f>IF(U536="n/a","n/a",J536+U536)</f>
        <v>17.38555877014376</v>
      </c>
      <c r="AQ536" s="902">
        <f>IF(OR(AC536&lt;0.01,AF536="n/a"),"n/a",(I536/SQRT(22.5*AC536*(I536/AF536))-1)*100)</f>
        <v>-53.235190918586525</v>
      </c>
      <c r="AR536" s="663">
        <f>INDEX(Historical!$C$7:$C$1279,MATCH(B536,Historical!$B$7:$B$1301,0))*IF(AH536="n/a",1.03,IF(AH536&lt;0,1.01,IF(AH536&gt;10,1.1,(1+AH536/100))))</f>
        <v>0.2424</v>
      </c>
      <c r="AS536" s="900">
        <f>IF($AI536="n/a",1.03*AR536,IF($AI536&lt;0,1.01*AR536,IF($AI536&gt;10,1.1*AR536,(1+$AI536/100)*AR536)))</f>
        <v>0.24967200000000001</v>
      </c>
      <c r="AT536" s="900">
        <f>IF($AK536="n/a",1.03*AS536,IF($AK536&lt;0,1.01*AS536,IF($AK536&gt;10,1.1*AS536,(1+$AK536/100)*AS536)))</f>
        <v>0.25716216000000003</v>
      </c>
      <c r="AU536" s="900">
        <f>IF($AK536="n/a",1.03*AT536,IF($AK536&lt;0,1.01*AT536,IF($AK536&gt;10,1.1*AT536,(1+$AK536/100)*AT536)))</f>
        <v>0.26487702480000003</v>
      </c>
      <c r="AV536" s="900">
        <f>IF($AK536="n/a",1.03*AU536,IF($AK536&lt;0,1.01*AU536,IF($AK536&gt;10,1.1*AU536,(1+$AK536/100)*AU536)))</f>
        <v>0.27282333554400001</v>
      </c>
      <c r="AW536" s="663">
        <f>SUM(AR536:AV536)</f>
        <v>1.2869345203440001</v>
      </c>
      <c r="AX536" s="761">
        <f>AW536/I536*100</f>
        <v>13.489879668176103</v>
      </c>
      <c r="AY536" s="948">
        <v>-0.02</v>
      </c>
      <c r="AZ536" s="886">
        <v>3.02</v>
      </c>
      <c r="BA536" s="886">
        <v>-38.690000000000005</v>
      </c>
      <c r="BB536" s="886">
        <v>-3.04</v>
      </c>
      <c r="BC536" s="886">
        <v>-22.439999999999998</v>
      </c>
      <c r="BE536" s="635">
        <v>2015</v>
      </c>
      <c r="BF536" s="912">
        <f>IF(BE536&gt;2008,0,IF(BE536&gt;2001,1,IF(BE536&gt;1990,2,IF(BE536&gt;1980,3,IF(BE536&gt;1973,4,IF(BE536&gt;1970,5,IF(BE536&gt;1960,6,IF(BE536&gt;1958,7,IF(BE536&gt;1953,8,9)))))))))</f>
        <v>0</v>
      </c>
      <c r="BG536" s="896" t="s">
        <v>136</v>
      </c>
    </row>
    <row r="537" spans="1:59" ht="11.25" customHeight="1" x14ac:dyDescent="0.2">
      <c r="A537" s="877" t="s">
        <v>1529</v>
      </c>
      <c r="B537" s="889" t="s">
        <v>1530</v>
      </c>
      <c r="C537" s="946" t="s">
        <v>112</v>
      </c>
      <c r="D537" s="946" t="s">
        <v>211</v>
      </c>
      <c r="E537" s="746">
        <v>9</v>
      </c>
      <c r="F537" s="1185">
        <v>421</v>
      </c>
      <c r="G537" s="1191" t="s">
        <v>106</v>
      </c>
      <c r="H537" s="1191" t="s">
        <v>106</v>
      </c>
      <c r="I537" s="888">
        <v>74.849999999999994</v>
      </c>
      <c r="J537" s="663">
        <f>(M537/I537)*100</f>
        <v>1.7100868403473615</v>
      </c>
      <c r="K537" s="891">
        <v>0.32</v>
      </c>
      <c r="L537" s="901">
        <v>4</v>
      </c>
      <c r="M537" s="654">
        <f>K537*L537</f>
        <v>1.28</v>
      </c>
      <c r="N537" s="884" t="s">
        <v>792</v>
      </c>
      <c r="O537" s="747">
        <v>0.28000000000000003</v>
      </c>
      <c r="P537" s="880">
        <v>43507</v>
      </c>
      <c r="Q537" s="880">
        <v>43529</v>
      </c>
      <c r="R537" s="654">
        <f>(K537-O537)/O537*100</f>
        <v>14.285714285714276</v>
      </c>
      <c r="S537" s="714">
        <f>IF(INDEX(Historical!$D$7:$D$1277,MATCH(B537,Historical!$B$7:$B$1301,0))=0,"n/a",(INDEX(Historical!$C$7:$C$1279,MATCH(B537,Historical!$B$7:$B$1301,0))/INDEX(Historical!$D$7:$D$1277,MATCH(B537,Historical!$B$7:$B$1301,0))-1)*100)</f>
        <v>17.431192660550444</v>
      </c>
      <c r="T537" s="714">
        <f>IF(INDEX(Historical!$F$7:$F$1270,MATCH(B537,Historical!$B$7:$B$1301,0))=0,"n/a",((INDEX(Historical!$C$7:$C$1279,MATCH(B537,Historical!$B$7:$B$1301,0))/INDEX(Historical!$F$7:$F$1270,MATCH(B537,Historical!$B$7:$B$1301,0)))^(1/3)-1)*100)</f>
        <v>10.064241629820891</v>
      </c>
      <c r="U537" s="714">
        <f>IF(INDEX(Historical!$H$7:$H$1270,MATCH(B537,Historical!$B$7:$B$1301,0))=0,"n/a",((INDEX(Historical!$C$7:$C$1279,MATCH(B537,Historical!$B$7:$B$1301,0))/INDEX(Historical!$H$7:$H$1270,MATCH(B537,Historical!$B$7:$B$1301,0)))^(1/5)-1)*100)</f>
        <v>8.2785181739996272</v>
      </c>
      <c r="V537" s="714">
        <f>IF(INDEX(Historical!$O$7:$O$1270,MATCH(B537,Historical!$B$7:$B$1301,0))=0,"n/a",((INDEX(Historical!$C$7:$C$1279,MATCH(B537,Historical!$B$7:$B$1301,0))/INDEX(Historical!$O$7:$O$1270,MATCH(B537,Historical!$B$7:$B$1301,0)))^(1/10)-1)*100)</f>
        <v>9.0138357569351069</v>
      </c>
      <c r="W537" s="715">
        <f>IF(OR(U537&lt;=0,U537="n/a",V537&lt;=0,V537="n/a"),"n/a",U537/V537)</f>
        <v>0.91842345447999341</v>
      </c>
      <c r="X537" s="716">
        <f>IF(OR(AJ537&lt;=0,AJ537="n/a",U537&lt;=0,U537="n/a"),"n/a",U537/AJ537)</f>
        <v>0.66228145391997018</v>
      </c>
      <c r="Y537" s="689"/>
      <c r="Z537" s="663">
        <f>IF(OR(AC537&lt;0.01,AC537="n/a"),"n/a",M537/AC537*100)</f>
        <v>20.983606557377051</v>
      </c>
      <c r="AA537" s="900">
        <f>IF(OR(AC537&lt;0.01,AC537="n/a"),"n/a",I537/AC537)</f>
        <v>12.270491803278688</v>
      </c>
      <c r="AB537" s="901">
        <v>12</v>
      </c>
      <c r="AC537" s="879">
        <v>6.1</v>
      </c>
      <c r="AD537" s="879" t="s">
        <v>136</v>
      </c>
      <c r="AE537" s="879">
        <v>1.06</v>
      </c>
      <c r="AF537" s="879">
        <v>2.65</v>
      </c>
      <c r="AG537" s="879">
        <v>21.8</v>
      </c>
      <c r="AH537" s="879">
        <v>10.100000000000001</v>
      </c>
      <c r="AI537" s="879">
        <v>58.379999999999995</v>
      </c>
      <c r="AJ537" s="879">
        <v>12.5</v>
      </c>
      <c r="AK537" s="879">
        <v>-5.84</v>
      </c>
      <c r="AL537" s="892">
        <v>25760</v>
      </c>
      <c r="AM537" s="886">
        <v>1.4000000000000001</v>
      </c>
      <c r="AN537" s="879">
        <v>0</v>
      </c>
      <c r="AO537" s="753">
        <f>IF(U537="n/a","n/a",IF(AA537&lt;0,"n/a",IF(AA537="n/a","n/a",J537+U537-AA537)))</f>
        <v>-2.2818867889316987</v>
      </c>
      <c r="AP537" s="754">
        <f>IF(U537="n/a","n/a",J537+U537)</f>
        <v>9.9886050143469891</v>
      </c>
      <c r="AQ537" s="902">
        <f>IF(OR(AC537&lt;0.01,AF537="n/a"),"n/a",(I537/SQRT(22.5*AC537*(I537/AF537))-1)*100)</f>
        <v>20.216107773900283</v>
      </c>
      <c r="AR537" s="663">
        <f>INDEX(Historical!$C$7:$C$1279,MATCH(B537,Historical!$B$7:$B$1301,0))*IF(AH537="n/a",1.03,IF(AH537&lt;0,1.01,IF(AH537&gt;10,1.1,(1+AH537/100))))</f>
        <v>1.4080000000000001</v>
      </c>
      <c r="AS537" s="900">
        <f>IF($AI537="n/a",1.03*AR537,IF($AI537&lt;0,1.01*AR537,IF($AI537&gt;10,1.1*AR537,(1+$AI537/100)*AR537)))</f>
        <v>1.5488000000000002</v>
      </c>
      <c r="AT537" s="900">
        <f>IF($AK537="n/a",1.03*AS537,IF($AK537&lt;0,1.01*AS537,IF($AK537&gt;10,1.1*AS537,(1+$AK537/100)*AS537)))</f>
        <v>1.5642880000000001</v>
      </c>
      <c r="AU537" s="900">
        <f>IF($AK537="n/a",1.03*AT537,IF($AK537&lt;0,1.01*AT537,IF($AK537&gt;10,1.1*AT537,(1+$AK537/100)*AT537)))</f>
        <v>1.57993088</v>
      </c>
      <c r="AV537" s="900">
        <f>IF($AK537="n/a",1.03*AU537,IF($AK537&lt;0,1.01*AU537,IF($AK537&gt;10,1.1*AU537,(1+$AK537/100)*AU537)))</f>
        <v>1.5957301887999999</v>
      </c>
      <c r="AW537" s="663">
        <f>SUM(AR537:AV537)</f>
        <v>7.6967490688000009</v>
      </c>
      <c r="AX537" s="761">
        <f>AW537/I537*100</f>
        <v>10.282897887508351</v>
      </c>
      <c r="AY537" s="948">
        <v>1.1299999999999999</v>
      </c>
      <c r="AZ537" s="886">
        <v>52.410000000000004</v>
      </c>
      <c r="BA537" s="886">
        <v>-7.6899999999999995</v>
      </c>
      <c r="BB537" s="886">
        <v>5.0200000000000005</v>
      </c>
      <c r="BC537" s="886">
        <v>4.3099999999999996</v>
      </c>
      <c r="BE537" s="635">
        <v>2011</v>
      </c>
      <c r="BF537" s="912">
        <f>IF(BE537&gt;2008,0,IF(BE537&gt;2001,1,IF(BE537&gt;1990,2,IF(BE537&gt;1980,3,IF(BE537&gt;1973,4,IF(BE537&gt;1970,5,IF(BE537&gt;1960,6,IF(BE537&gt;1958,7,IF(BE537&gt;1953,8,9)))))))))</f>
        <v>0</v>
      </c>
      <c r="BG537" s="896">
        <v>7.7</v>
      </c>
    </row>
    <row r="538" spans="1:59" s="787" customFormat="1" ht="11.25" customHeight="1" x14ac:dyDescent="0.2">
      <c r="A538" s="768" t="s">
        <v>1545</v>
      </c>
      <c r="B538" s="795" t="s">
        <v>1546</v>
      </c>
      <c r="C538" s="946" t="s">
        <v>108</v>
      </c>
      <c r="D538" s="946" t="s">
        <v>4345</v>
      </c>
      <c r="E538" s="769">
        <v>8</v>
      </c>
      <c r="F538" s="1185">
        <v>567</v>
      </c>
      <c r="G538" s="1198" t="s">
        <v>37</v>
      </c>
      <c r="H538" s="1198" t="s">
        <v>115</v>
      </c>
      <c r="I538" s="770">
        <v>17.670000000000002</v>
      </c>
      <c r="J538" s="771">
        <f>(M538/I538)*100</f>
        <v>3.3955857385398978</v>
      </c>
      <c r="K538" s="772">
        <v>0.15</v>
      </c>
      <c r="L538" s="773">
        <v>4</v>
      </c>
      <c r="M538" s="774">
        <f>K538*L538</f>
        <v>0.6</v>
      </c>
      <c r="N538" s="775" t="s">
        <v>148</v>
      </c>
      <c r="O538" s="1217">
        <v>0.14000000000000001</v>
      </c>
      <c r="P538" s="777">
        <v>43892</v>
      </c>
      <c r="Q538" s="777">
        <v>43906</v>
      </c>
      <c r="R538" s="774">
        <f>(K538-O538)/O538*100</f>
        <v>7.1428571428571281</v>
      </c>
      <c r="S538" s="714">
        <f>IF(INDEX(Historical!$D$7:$D$1277,MATCH(B538,Historical!$B$7:$B$1301,0))=0,"n/a",(INDEX(Historical!$C$7:$C$1279,MATCH(B538,Historical!$B$7:$B$1301,0))/INDEX(Historical!$D$7:$D$1277,MATCH(B538,Historical!$B$7:$B$1301,0))-1)*100)</f>
        <v>7.6923076923077094</v>
      </c>
      <c r="T538" s="714">
        <f>IF(INDEX(Historical!$F$7:$F$1270,MATCH(B538,Historical!$B$7:$B$1301,0))=0,"n/a",((INDEX(Historical!$C$7:$C$1279,MATCH(B538,Historical!$B$7:$B$1301,0))/INDEX(Historical!$F$7:$F$1270,MATCH(B538,Historical!$B$7:$B$1301,0)))^(1/3)-1)*100)</f>
        <v>17.471461463932549</v>
      </c>
      <c r="U538" s="714">
        <f>IF(INDEX(Historical!$H$7:$H$1270,MATCH(B538,Historical!$B$7:$B$1301,0))=0,"n/a",((INDEX(Historical!$C$7:$C$1279,MATCH(B538,Historical!$B$7:$B$1301,0))/INDEX(Historical!$H$7:$H$1270,MATCH(B538,Historical!$B$7:$B$1301,0)))^(1/5)-1)*100)</f>
        <v>27.897378068172184</v>
      </c>
      <c r="V538" s="714">
        <f>IF(INDEX(Historical!$O$7:$O$1270,MATCH(B538,Historical!$B$7:$B$1301,0))=0,"n/a",((INDEX(Historical!$C$7:$C$1279,MATCH(B538,Historical!$B$7:$B$1301,0))/INDEX(Historical!$O$7:$O$1270,MATCH(B538,Historical!$B$7:$B$1301,0)))^(1/10)-1)*100)</f>
        <v>9.0085935729127709</v>
      </c>
      <c r="W538" s="715">
        <f>IF(OR(U538&lt;=0,U538="n/a",V538&lt;=0,V538="n/a"),"n/a",U538/V538)</f>
        <v>3.0967517673407543</v>
      </c>
      <c r="X538" s="716">
        <f>IF(OR(AJ538&lt;=0,AJ538="n/a",U538&lt;=0,U538="n/a"),"n/a",U538/AJ538)</f>
        <v>2.9997180718464711</v>
      </c>
      <c r="Y538" s="1218" t="s">
        <v>438</v>
      </c>
      <c r="Z538" s="771">
        <f>IF(OR(AC538&lt;0.01,AC538="n/a"),"n/a",M538/AC538*100)</f>
        <v>27.906976744186046</v>
      </c>
      <c r="AA538" s="779">
        <f>IF(OR(AC538&lt;0.01,AC538="n/a"),"n/a",I538/AC538)</f>
        <v>8.2186046511627922</v>
      </c>
      <c r="AB538" s="773">
        <v>12</v>
      </c>
      <c r="AC538" s="780">
        <v>2.15</v>
      </c>
      <c r="AD538" s="780" t="s">
        <v>136</v>
      </c>
      <c r="AE538" s="780">
        <v>2.1800000000000002</v>
      </c>
      <c r="AF538" s="780">
        <v>0.78</v>
      </c>
      <c r="AG538" s="780">
        <v>9.6</v>
      </c>
      <c r="AH538" s="780">
        <v>6</v>
      </c>
      <c r="AI538" s="780" t="s">
        <v>136</v>
      </c>
      <c r="AJ538" s="780">
        <v>9.3000000000000007</v>
      </c>
      <c r="AK538" s="780" t="s">
        <v>136</v>
      </c>
      <c r="AL538" s="781">
        <v>108.1</v>
      </c>
      <c r="AM538" s="782">
        <v>8.4</v>
      </c>
      <c r="AN538" s="780">
        <v>0.12</v>
      </c>
      <c r="AO538" s="783">
        <f>IF(U538="n/a","n/a",IF(AA538&lt;0,"n/a",IF(AA538="n/a","n/a",J538+U538-AA538)))</f>
        <v>23.074359155549288</v>
      </c>
      <c r="AP538" s="784">
        <f>IF(U538="n/a","n/a",J538+U538)</f>
        <v>31.292963806712081</v>
      </c>
      <c r="AQ538" s="785">
        <f>IF(OR(AC538&lt;0.01,AF538="n/a"),"n/a",(I538/SQRT(22.5*AC538*(I538/AF538))-1)*100)</f>
        <v>-46.622886186402255</v>
      </c>
      <c r="AR538" s="663">
        <f>INDEX(Historical!$C$7:$C$1279,MATCH(B538,Historical!$B$7:$B$1301,0))*IF(AH538="n/a",1.03,IF(AH538&lt;0,1.01,IF(AH538&gt;10,1.1,(1+AH538/100))))</f>
        <v>0.59360000000000013</v>
      </c>
      <c r="AS538" s="779">
        <f>IF($AI538="n/a",1.03*AR538,IF($AI538&lt;0,1.01*AR538,IF($AI538&gt;10,1.1*AR538,(1+$AI538/100)*AR538)))</f>
        <v>0.61140800000000017</v>
      </c>
      <c r="AT538" s="779">
        <f>IF($AK538="n/a",1.03*AS538,IF($AK538&lt;0,1.01*AS538,IF($AK538&gt;10,1.1*AS538,(1+$AK538/100)*AS538)))</f>
        <v>0.62975024000000024</v>
      </c>
      <c r="AU538" s="779">
        <f>IF($AK538="n/a",1.03*AT538,IF($AK538&lt;0,1.01*AT538,IF($AK538&gt;10,1.1*AT538,(1+$AK538/100)*AT538)))</f>
        <v>0.64864274720000026</v>
      </c>
      <c r="AV538" s="779">
        <f>IF($AK538="n/a",1.03*AU538,IF($AK538&lt;0,1.01*AU538,IF($AK538&gt;10,1.1*AU538,(1+$AK538/100)*AU538)))</f>
        <v>0.66810202961600029</v>
      </c>
      <c r="AW538" s="771">
        <f>SUM(AR538:AV538)</f>
        <v>3.151503016816001</v>
      </c>
      <c r="AX538" s="786">
        <f>AW538/I538*100</f>
        <v>17.835331164776459</v>
      </c>
      <c r="AY538" s="949">
        <v>0.65</v>
      </c>
      <c r="AZ538" s="782">
        <v>32.86</v>
      </c>
      <c r="BA538" s="782">
        <v>-46.45</v>
      </c>
      <c r="BB538" s="782">
        <v>0.16</v>
      </c>
      <c r="BC538" s="782">
        <v>-30.020000000000003</v>
      </c>
      <c r="BD538" s="922"/>
      <c r="BE538" s="635">
        <v>2013</v>
      </c>
      <c r="BF538" s="912">
        <f>IF(BE538&gt;2008,0,IF(BE538&gt;2001,1,IF(BE538&gt;1990,2,IF(BE538&gt;1980,3,IF(BE538&gt;1973,4,IF(BE538&gt;1970,5,IF(BE538&gt;1960,6,IF(BE538&gt;1958,7,IF(BE538&gt;1953,8,9)))))))))</f>
        <v>0</v>
      </c>
      <c r="BG538" s="838">
        <v>1.0999999999999999</v>
      </c>
    </row>
    <row r="539" spans="1:59" ht="11.25" customHeight="1" x14ac:dyDescent="0.2">
      <c r="A539" s="885" t="s">
        <v>1587</v>
      </c>
      <c r="B539" s="889" t="s">
        <v>34</v>
      </c>
      <c r="C539" s="946" t="s">
        <v>131</v>
      </c>
      <c r="D539" s="946" t="s">
        <v>4334</v>
      </c>
      <c r="E539" s="746">
        <v>9</v>
      </c>
      <c r="F539" s="1185">
        <v>489</v>
      </c>
      <c r="G539" s="1199" t="s">
        <v>37</v>
      </c>
      <c r="H539" s="1199" t="s">
        <v>37</v>
      </c>
      <c r="I539" s="888">
        <v>49.16</v>
      </c>
      <c r="J539" s="663">
        <f>(M539/I539)*100</f>
        <v>3.9869812855980471</v>
      </c>
      <c r="K539" s="891">
        <v>0.49</v>
      </c>
      <c r="L539" s="901">
        <v>4</v>
      </c>
      <c r="M539" s="654">
        <f>K539*L539</f>
        <v>1.96</v>
      </c>
      <c r="N539" s="884" t="s">
        <v>318</v>
      </c>
      <c r="O539" s="747">
        <v>0.47</v>
      </c>
      <c r="P539" s="875">
        <v>43899</v>
      </c>
      <c r="Q539" s="875">
        <v>43921</v>
      </c>
      <c r="R539" s="654">
        <f>(K539-O539)/O539*100</f>
        <v>4.2553191489361746</v>
      </c>
      <c r="S539" s="714">
        <f>IF(INDEX(Historical!$D$7:$D$1277,MATCH(B539,Historical!$B$7:$B$1301,0))=0,"n/a",(INDEX(Historical!$C$7:$C$1279,MATCH(B539,Historical!$B$7:$B$1301,0))/INDEX(Historical!$D$7:$D$1277,MATCH(B539,Historical!$B$7:$B$1301,0))-1)*100)</f>
        <v>4.4444444444444287</v>
      </c>
      <c r="T539" s="714">
        <f>IF(INDEX(Historical!$F$7:$F$1270,MATCH(B539,Historical!$B$7:$B$1301,0))=0,"n/a",((INDEX(Historical!$C$7:$C$1279,MATCH(B539,Historical!$B$7:$B$1301,0))/INDEX(Historical!$F$7:$F$1270,MATCH(B539,Historical!$B$7:$B$1301,0)))^(1/3)-1)*100)</f>
        <v>4.6577355357731998</v>
      </c>
      <c r="U539" s="714">
        <f>IF(INDEX(Historical!$H$7:$H$1270,MATCH(B539,Historical!$B$7:$B$1301,0))=0,"n/a",((INDEX(Historical!$C$7:$C$1279,MATCH(B539,Historical!$B$7:$B$1301,0))/INDEX(Historical!$H$7:$H$1270,MATCH(B539,Historical!$B$7:$B$1301,0)))^(1/5)-1)*100)</f>
        <v>4.9009030249425933</v>
      </c>
      <c r="V539" s="714">
        <f>IF(INDEX(Historical!$O$7:$O$1270,MATCH(B539,Historical!$B$7:$B$1301,0))=0,"n/a",((INDEX(Historical!$C$7:$C$1279,MATCH(B539,Historical!$B$7:$B$1301,0))/INDEX(Historical!$O$7:$O$1270,MATCH(B539,Historical!$B$7:$B$1301,0)))^(1/10)-1)*100)</f>
        <v>3.5215154089348832</v>
      </c>
      <c r="W539" s="715">
        <f>IF(OR(U539&lt;=0,U539="n/a",V539&lt;=0,V539="n/a"),"n/a",U539/V539)</f>
        <v>1.3917028482987441</v>
      </c>
      <c r="X539" s="716">
        <f>IF(OR(AJ539&lt;=0,AJ539="n/a",U539&lt;=0,U539="n/a"),"n/a",U539/AJ539)</f>
        <v>2.2276831931557246</v>
      </c>
      <c r="Y539" s="666"/>
      <c r="Z539" s="663">
        <f>IF(OR(AC539&lt;0.01,AC539="n/a"),"n/a",M539/AC539*100)</f>
        <v>69.014084507042256</v>
      </c>
      <c r="AA539" s="900">
        <f>IF(OR(AC539&lt;0.01,AC539="n/a"),"n/a",I539/AC539)</f>
        <v>17.309859154929576</v>
      </c>
      <c r="AB539" s="901">
        <v>12</v>
      </c>
      <c r="AC539" s="879">
        <v>2.84</v>
      </c>
      <c r="AD539" s="879">
        <v>7.21</v>
      </c>
      <c r="AE539" s="879">
        <v>2.54</v>
      </c>
      <c r="AF539" s="879">
        <v>1.63</v>
      </c>
      <c r="AG539" s="879">
        <v>9.6</v>
      </c>
      <c r="AH539" s="879">
        <v>17.7</v>
      </c>
      <c r="AI539" s="879">
        <v>1.91</v>
      </c>
      <c r="AJ539" s="879">
        <v>2.1999999999999997</v>
      </c>
      <c r="AK539" s="879">
        <v>2.4</v>
      </c>
      <c r="AL539" s="892">
        <v>25130</v>
      </c>
      <c r="AM539" s="886">
        <v>0.2</v>
      </c>
      <c r="AN539" s="879">
        <v>1.1000000000000001</v>
      </c>
      <c r="AO539" s="753">
        <f>IF(U539="n/a","n/a",IF(AA539&lt;0,"n/a",IF(AA539="n/a","n/a",J539+U539-AA539)))</f>
        <v>-8.4219748443889362</v>
      </c>
      <c r="AP539" s="754">
        <f>IF(U539="n/a","n/a",J539+U539)</f>
        <v>8.88788431054064</v>
      </c>
      <c r="AQ539" s="902">
        <f>IF(OR(AC539&lt;0.01,AF539="n/a"),"n/a",(I539/SQRT(22.5*AC539*(I539/AF539))-1)*100)</f>
        <v>11.982281182803799</v>
      </c>
      <c r="AR539" s="663">
        <f>INDEX(Historical!$C$7:$C$1279,MATCH(B539,Historical!$B$7:$B$1301,0))*IF(AH539="n/a",1.03,IF(AH539&lt;0,1.01,IF(AH539&gt;10,1.1,(1+AH539/100))))</f>
        <v>2.0680000000000001</v>
      </c>
      <c r="AS539" s="900">
        <f>IF($AI539="n/a",1.03*AR539,IF($AI539&lt;0,1.01*AR539,IF($AI539&gt;10,1.1*AR539,(1+$AI539/100)*AR539)))</f>
        <v>2.1074987999999997</v>
      </c>
      <c r="AT539" s="900">
        <f>IF($AK539="n/a",1.03*AS539,IF($AK539&lt;0,1.01*AS539,IF($AK539&gt;10,1.1*AS539,(1+$AK539/100)*AS539)))</f>
        <v>2.1580787711999996</v>
      </c>
      <c r="AU539" s="900">
        <f>IF($AK539="n/a",1.03*AT539,IF($AK539&lt;0,1.01*AT539,IF($AK539&gt;10,1.1*AT539,(1+$AK539/100)*AT539)))</f>
        <v>2.2098726617087996</v>
      </c>
      <c r="AV539" s="900">
        <f>IF($AK539="n/a",1.03*AU539,IF($AK539&lt;0,1.01*AU539,IF($AK539&gt;10,1.1*AU539,(1+$AK539/100)*AU539)))</f>
        <v>2.2629096055898108</v>
      </c>
      <c r="AW539" s="663">
        <f>SUM(AR539:AV539)</f>
        <v>10.806359838498611</v>
      </c>
      <c r="AX539" s="761">
        <f>AW539/I539*100</f>
        <v>21.982017572210356</v>
      </c>
      <c r="AY539" s="948">
        <v>0.57999999999999996</v>
      </c>
      <c r="AZ539" s="886">
        <v>41.47</v>
      </c>
      <c r="BA539" s="886">
        <v>-23.04</v>
      </c>
      <c r="BB539" s="886">
        <v>-1.51</v>
      </c>
      <c r="BC539" s="886">
        <v>-11.09</v>
      </c>
      <c r="BE539" s="635">
        <v>2012</v>
      </c>
      <c r="BF539" s="912">
        <f>IF(BE539&gt;2008,0,IF(BE539&gt;2001,1,IF(BE539&gt;1990,2,IF(BE539&gt;1980,3,IF(BE539&gt;1973,4,IF(BE539&gt;1970,5,IF(BE539&gt;1960,6,IF(BE539&gt;1958,7,IF(BE539&gt;1953,8,9)))))))))</f>
        <v>0</v>
      </c>
      <c r="BG539" s="896">
        <v>3</v>
      </c>
    </row>
    <row r="540" spans="1:59" ht="11.25" customHeight="1" x14ac:dyDescent="0.2">
      <c r="A540" s="877" t="s">
        <v>316</v>
      </c>
      <c r="B540" s="889" t="s">
        <v>317</v>
      </c>
      <c r="C540" s="946" t="s">
        <v>128</v>
      </c>
      <c r="D540" s="946" t="s">
        <v>4353</v>
      </c>
      <c r="E540" s="746">
        <v>48</v>
      </c>
      <c r="F540" s="1185">
        <v>41</v>
      </c>
      <c r="G540" s="1162" t="s">
        <v>115</v>
      </c>
      <c r="H540" s="1162" t="s">
        <v>115</v>
      </c>
      <c r="I540" s="879">
        <v>132.26</v>
      </c>
      <c r="J540" s="663">
        <f>(M540/I540)*100</f>
        <v>3.0923937698472703</v>
      </c>
      <c r="K540" s="891">
        <v>1.0225</v>
      </c>
      <c r="L540" s="901">
        <v>4</v>
      </c>
      <c r="M540" s="654">
        <f>K540*L540</f>
        <v>4.09</v>
      </c>
      <c r="N540" s="884" t="s">
        <v>318</v>
      </c>
      <c r="O540" s="747">
        <v>0.95499999999999996</v>
      </c>
      <c r="P540" s="875">
        <v>43986</v>
      </c>
      <c r="Q540" s="875">
        <v>44012</v>
      </c>
      <c r="R540" s="654">
        <f>(K540-O540)/O540*100</f>
        <v>7.0680628272251314</v>
      </c>
      <c r="S540" s="714">
        <f>IF(INDEX(Historical!$D$7:$D$1277,MATCH(B540,Historical!$B$7:$B$1301,0))=0,"n/a",(INDEX(Historical!$C$7:$C$1279,MATCH(B540,Historical!$B$7:$B$1301,0))/INDEX(Historical!$D$7:$D$1277,MATCH(B540,Historical!$B$7:$B$1301,0))-1)*100)</f>
        <v>8.6580086580086757</v>
      </c>
      <c r="T540" s="714">
        <f>IF(INDEX(Historical!$F$7:$F$1270,MATCH(B540,Historical!$B$7:$B$1301,0))=0,"n/a",((INDEX(Historical!$C$7:$C$1279,MATCH(B540,Historical!$B$7:$B$1301,0))/INDEX(Historical!$F$7:$F$1270,MATCH(B540,Historical!$B$7:$B$1301,0)))^(1/3)-1)*100)</f>
        <v>8.9659134497745754</v>
      </c>
      <c r="U540" s="714">
        <f>IF(INDEX(Historical!$H$7:$H$1270,MATCH(B540,Historical!$B$7:$B$1301,0))=0,"n/a",((INDEX(Historical!$C$7:$C$1279,MATCH(B540,Historical!$B$7:$B$1301,0))/INDEX(Historical!$H$7:$H$1270,MATCH(B540,Historical!$B$7:$B$1301,0)))^(1/5)-1)*100)</f>
        <v>9.0177522506611929</v>
      </c>
      <c r="V540" s="714">
        <f>IF(INDEX(Historical!$O$7:$O$1270,MATCH(B540,Historical!$B$7:$B$1301,0))=0,"n/a",((INDEX(Historical!$C$7:$C$1279,MATCH(B540,Historical!$B$7:$B$1301,0))/INDEX(Historical!$O$7:$O$1270,MATCH(B540,Historical!$B$7:$B$1301,0)))^(1/10)-1)*100)</f>
        <v>7.9624404817293826</v>
      </c>
      <c r="W540" s="715">
        <f>IF(OR(U540&lt;=0,U540="n/a",V540&lt;=0,V540="n/a"),"n/a",U540/V540)</f>
        <v>1.1325362206918004</v>
      </c>
      <c r="X540" s="716">
        <f>IF(OR(AJ540&lt;=0,AJ540="n/a",U540&lt;=0,U540="n/a"),"n/a",U540/AJ540)</f>
        <v>2.2544380626652982</v>
      </c>
      <c r="Y540" s="680"/>
      <c r="Z540" s="663">
        <f>IF(OR(AC540&lt;0.01,AC540="n/a"),"n/a",M540/AC540*100)</f>
        <v>79.110251450676984</v>
      </c>
      <c r="AA540" s="900">
        <f>IF(OR(AC540&lt;0.01,AC540="n/a"),"n/a",I540/AC540)</f>
        <v>25.582205029013537</v>
      </c>
      <c r="AB540" s="901">
        <v>12</v>
      </c>
      <c r="AC540" s="879">
        <v>5.17</v>
      </c>
      <c r="AD540" s="879">
        <v>5.46</v>
      </c>
      <c r="AE540" s="879">
        <v>2.72</v>
      </c>
      <c r="AF540" s="879">
        <v>13.53</v>
      </c>
      <c r="AG540" s="879">
        <v>51.4</v>
      </c>
      <c r="AH540" s="879">
        <v>-40.699999999999996</v>
      </c>
      <c r="AI540" s="879">
        <v>10.37</v>
      </c>
      <c r="AJ540" s="879">
        <v>4</v>
      </c>
      <c r="AK540" s="879">
        <v>4.6399999999999997</v>
      </c>
      <c r="AL540" s="892">
        <v>185370</v>
      </c>
      <c r="AM540" s="886">
        <v>0.1</v>
      </c>
      <c r="AN540" s="879">
        <v>3.06</v>
      </c>
      <c r="AO540" s="753">
        <f>IF(U540="n/a","n/a",IF(AA540&lt;0,"n/a",IF(AA540="n/a","n/a",J540+U540-AA540)))</f>
        <v>-13.472059008505074</v>
      </c>
      <c r="AP540" s="754">
        <f>IF(U540="n/a","n/a",J540+U540)</f>
        <v>12.110146020508463</v>
      </c>
      <c r="AQ540" s="902">
        <f>IF(OR(AC540&lt;0.01,AF540="n/a"),"n/a",(I540/SQRT(22.5*AC540*(I540/AF540))-1)*100)</f>
        <v>292.21719268937551</v>
      </c>
      <c r="AR540" s="663">
        <f>INDEX(Historical!$C$7:$C$1279,MATCH(B540,Historical!$B$7:$B$1301,0))*IF(AH540="n/a",1.03,IF(AH540&lt;0,1.01,IF(AH540&gt;10,1.1,(1+AH540/100))))</f>
        <v>3.8026500000000003</v>
      </c>
      <c r="AS540" s="900">
        <f>IF($AI540="n/a",1.03*AR540,IF($AI540&lt;0,1.01*AR540,IF($AI540&gt;10,1.1*AR540,(1+$AI540/100)*AR540)))</f>
        <v>4.1829150000000004</v>
      </c>
      <c r="AT540" s="900">
        <f>IF($AK540="n/a",1.03*AS540,IF($AK540&lt;0,1.01*AS540,IF($AK540&gt;10,1.1*AS540,(1+$AK540/100)*AS540)))</f>
        <v>4.3770022560000008</v>
      </c>
      <c r="AU540" s="900">
        <f>IF($AK540="n/a",1.03*AT540,IF($AK540&lt;0,1.01*AT540,IF($AK540&gt;10,1.1*AT540,(1+$AK540/100)*AT540)))</f>
        <v>4.5800951606784013</v>
      </c>
      <c r="AV540" s="900">
        <f>IF($AK540="n/a",1.03*AU540,IF($AK540&lt;0,1.01*AU540,IF($AK540&gt;10,1.1*AU540,(1+$AK540/100)*AU540)))</f>
        <v>4.7926115761338792</v>
      </c>
      <c r="AW540" s="663">
        <f>SUM(AR540:AV540)</f>
        <v>21.735273992812282</v>
      </c>
      <c r="AX540" s="761">
        <f>AW540/I540*100</f>
        <v>16.433747159241101</v>
      </c>
      <c r="AY540" s="948">
        <v>0.59</v>
      </c>
      <c r="AZ540" s="886">
        <v>30.409999999999997</v>
      </c>
      <c r="BA540" s="886">
        <v>-10.15</v>
      </c>
      <c r="BB540" s="886">
        <v>0.19</v>
      </c>
      <c r="BC540" s="886">
        <v>-1.6199999999999999</v>
      </c>
      <c r="BE540" s="635">
        <v>1973</v>
      </c>
      <c r="BF540" s="912">
        <f>IF(BE540&gt;2008,0,IF(BE540&gt;2001,1,IF(BE540&gt;1990,2,IF(BE540&gt;1980,3,IF(BE540&gt;1973,4,IF(BE540&gt;1970,5,IF(BE540&gt;1960,6,IF(BE540&gt;1958,7,IF(BE540&gt;1953,8,9)))))))))</f>
        <v>5</v>
      </c>
      <c r="BG540" s="896">
        <v>9.1999999999999993</v>
      </c>
    </row>
    <row r="541" spans="1:59" ht="11.25" customHeight="1" x14ac:dyDescent="0.2">
      <c r="A541" s="877" t="s">
        <v>1549</v>
      </c>
      <c r="B541" s="889" t="s">
        <v>1550</v>
      </c>
      <c r="C541" s="946" t="s">
        <v>245</v>
      </c>
      <c r="D541" s="946" t="s">
        <v>4370</v>
      </c>
      <c r="E541" s="746">
        <v>12</v>
      </c>
      <c r="F541" s="1185">
        <v>292</v>
      </c>
      <c r="G541" s="1141" t="s">
        <v>106</v>
      </c>
      <c r="H541" s="1141" t="s">
        <v>106</v>
      </c>
      <c r="I541" s="888">
        <v>35.64</v>
      </c>
      <c r="J541" s="663">
        <f>(M541/I541)*100</f>
        <v>3.1425364758698096</v>
      </c>
      <c r="K541" s="891">
        <v>0.28000000000000003</v>
      </c>
      <c r="L541" s="901">
        <v>4</v>
      </c>
      <c r="M541" s="654">
        <f>K541*L541</f>
        <v>1.1200000000000001</v>
      </c>
      <c r="N541" s="884" t="s">
        <v>967</v>
      </c>
      <c r="O541" s="747">
        <v>0.27</v>
      </c>
      <c r="P541" s="875">
        <v>43965</v>
      </c>
      <c r="Q541" s="875">
        <v>43973</v>
      </c>
      <c r="R541" s="654">
        <f>(K541-O541)/O541*100</f>
        <v>3.7037037037037068</v>
      </c>
      <c r="S541" s="714">
        <f>IF(INDEX(Historical!$D$7:$D$1277,MATCH(B541,Historical!$B$7:$B$1301,0))=0,"n/a",(INDEX(Historical!$C$7:$C$1279,MATCH(B541,Historical!$B$7:$B$1301,0))/INDEX(Historical!$D$7:$D$1277,MATCH(B541,Historical!$B$7:$B$1301,0))-1)*100)</f>
        <v>3.8461538461538547</v>
      </c>
      <c r="T541" s="714">
        <f>IF(INDEX(Historical!$F$7:$F$1270,MATCH(B541,Historical!$B$7:$B$1301,0))=0,"n/a",((INDEX(Historical!$C$7:$C$1279,MATCH(B541,Historical!$B$7:$B$1301,0))/INDEX(Historical!$F$7:$F$1270,MATCH(B541,Historical!$B$7:$B$1301,0)))^(1/3)-1)*100)</f>
        <v>12.924323465723431</v>
      </c>
      <c r="U541" s="714">
        <f>IF(INDEX(Historical!$H$7:$H$1270,MATCH(B541,Historical!$B$7:$B$1301,0))=0,"n/a",((INDEX(Historical!$C$7:$C$1279,MATCH(B541,Historical!$B$7:$B$1301,0))/INDEX(Historical!$H$7:$H$1270,MATCH(B541,Historical!$B$7:$B$1301,0)))^(1/5)-1)*100)</f>
        <v>9.6940240464664651</v>
      </c>
      <c r="V541" s="714">
        <f>IF(INDEX(Historical!$O$7:$O$1270,MATCH(B541,Historical!$B$7:$B$1301,0))=0,"n/a",((INDEX(Historical!$C$7:$C$1279,MATCH(B541,Historical!$B$7:$B$1301,0))/INDEX(Historical!$O$7:$O$1270,MATCH(B541,Historical!$B$7:$B$1301,0)))^(1/10)-1)*100)</f>
        <v>18.369380853048423</v>
      </c>
      <c r="W541" s="715">
        <f>IF(OR(U541&lt;=0,U541="n/a",V541&lt;=0,V541="n/a"),"n/a",U541/V541)</f>
        <v>0.52772731558111985</v>
      </c>
      <c r="X541" s="716">
        <f>IF(OR(AJ541&lt;=0,AJ541="n/a",U541&lt;=0,U541="n/a"),"n/a",U541/AJ541)</f>
        <v>1.1679547043935499</v>
      </c>
      <c r="Y541" s="685" t="s">
        <v>4502</v>
      </c>
      <c r="Z541" s="663">
        <f>IF(OR(AC541&lt;0.01,AC541="n/a"),"n/a",M541/AC541*100)</f>
        <v>86.821705426356601</v>
      </c>
      <c r="AA541" s="900">
        <f>IF(OR(AC541&lt;0.01,AC541="n/a"),"n/a",I541/AC541)</f>
        <v>27.627906976744185</v>
      </c>
      <c r="AB541" s="901">
        <v>3</v>
      </c>
      <c r="AC541" s="879">
        <v>1.29</v>
      </c>
      <c r="AD541" s="879">
        <v>3.49</v>
      </c>
      <c r="AE541" s="879">
        <v>2.37</v>
      </c>
      <c r="AF541" s="879">
        <v>5.1100000000000003</v>
      </c>
      <c r="AG541" s="879">
        <v>20.399999999999999</v>
      </c>
      <c r="AH541" s="879">
        <v>-30</v>
      </c>
      <c r="AI541" s="879">
        <v>6.84</v>
      </c>
      <c r="AJ541" s="879">
        <v>8.3000000000000007</v>
      </c>
      <c r="AK541" s="879">
        <v>7.39</v>
      </c>
      <c r="AL541" s="892">
        <v>674.51</v>
      </c>
      <c r="AM541" s="886">
        <v>2.1</v>
      </c>
      <c r="AN541" s="879">
        <v>0</v>
      </c>
      <c r="AO541" s="753">
        <f>IF(U541="n/a","n/a",IF(AA541&lt;0,"n/a",IF(AA541="n/a","n/a",J541+U541-AA541)))</f>
        <v>-14.791346454407911</v>
      </c>
      <c r="AP541" s="754">
        <f>IF(U541="n/a","n/a",J541+U541)</f>
        <v>12.836560522336274</v>
      </c>
      <c r="AQ541" s="902">
        <f>IF(OR(AC541&lt;0.01,AF541="n/a"),"n/a",(I541/SQRT(22.5*AC541*(I541/AF541))-1)*100)</f>
        <v>150.49160966313403</v>
      </c>
      <c r="AR541" s="663">
        <f>INDEX(Historical!$C$7:$C$1279,MATCH(B541,Historical!$B$7:$B$1301,0))*IF(AH541="n/a",1.03,IF(AH541&lt;0,1.01,IF(AH541&gt;10,1.1,(1+AH541/100))))</f>
        <v>1.0908</v>
      </c>
      <c r="AS541" s="900">
        <f>IF($AI541="n/a",1.03*AR541,IF($AI541&lt;0,1.01*AR541,IF($AI541&gt;10,1.1*AR541,(1+$AI541/100)*AR541)))</f>
        <v>1.1654107199999999</v>
      </c>
      <c r="AT541" s="900">
        <f>IF($AK541="n/a",1.03*AS541,IF($AK541&lt;0,1.01*AS541,IF($AK541&gt;10,1.1*AS541,(1+$AK541/100)*AS541)))</f>
        <v>1.251534572208</v>
      </c>
      <c r="AU541" s="900">
        <f>IF($AK541="n/a",1.03*AT541,IF($AK541&lt;0,1.01*AT541,IF($AK541&gt;10,1.1*AT541,(1+$AK541/100)*AT541)))</f>
        <v>1.3440229770941714</v>
      </c>
      <c r="AV541" s="900">
        <f>IF($AK541="n/a",1.03*AU541,IF($AK541&lt;0,1.01*AU541,IF($AK541&gt;10,1.1*AU541,(1+$AK541/100)*AU541)))</f>
        <v>1.4433462751014308</v>
      </c>
      <c r="AW541" s="663">
        <f>SUM(AR541:AV541)</f>
        <v>6.2951145444036021</v>
      </c>
      <c r="AX541" s="761">
        <f>AW541/I541*100</f>
        <v>17.663059888898996</v>
      </c>
      <c r="AY541" s="948">
        <v>0.71</v>
      </c>
      <c r="AZ541" s="886">
        <v>137.6</v>
      </c>
      <c r="BA541" s="886">
        <v>-14.31</v>
      </c>
      <c r="BB541" s="886">
        <v>-0.44999999999999996</v>
      </c>
      <c r="BC541" s="886">
        <v>31.44</v>
      </c>
      <c r="BE541" s="635">
        <v>2009</v>
      </c>
      <c r="BF541" s="912">
        <f>IF(BE541&gt;2008,0,IF(BE541&gt;2001,1,IF(BE541&gt;1990,2,IF(BE541&gt;1980,3,IF(BE541&gt;1973,4,IF(BE541&gt;1970,5,IF(BE541&gt;1960,6,IF(BE541&gt;1958,7,IF(BE541&gt;1953,8,9)))))))))</f>
        <v>0</v>
      </c>
      <c r="BG541" s="896">
        <v>17.399999999999999</v>
      </c>
    </row>
    <row r="542" spans="1:59" ht="11.25" customHeight="1" x14ac:dyDescent="0.2">
      <c r="A542" s="877" t="s">
        <v>3889</v>
      </c>
      <c r="B542" s="889" t="s">
        <v>3890</v>
      </c>
      <c r="C542" s="946" t="s">
        <v>108</v>
      </c>
      <c r="D542" s="946" t="s">
        <v>4345</v>
      </c>
      <c r="E542" s="746">
        <v>6</v>
      </c>
      <c r="F542" s="1185">
        <v>672</v>
      </c>
      <c r="G542" s="1185" t="s">
        <v>106</v>
      </c>
      <c r="H542" s="1185" t="s">
        <v>106</v>
      </c>
      <c r="I542" s="888">
        <v>42.85</v>
      </c>
      <c r="J542" s="663">
        <f>(M542/I542)*100</f>
        <v>2.8004667444574092</v>
      </c>
      <c r="K542" s="891">
        <v>0.3</v>
      </c>
      <c r="L542" s="901">
        <v>4</v>
      </c>
      <c r="M542" s="654">
        <f>K542*L542</f>
        <v>1.2</v>
      </c>
      <c r="N542" s="884" t="s">
        <v>3966</v>
      </c>
      <c r="O542" s="747">
        <v>0.25</v>
      </c>
      <c r="P542" s="880">
        <v>43472</v>
      </c>
      <c r="Q542" s="880">
        <v>43487</v>
      </c>
      <c r="R542" s="654">
        <f>(K542-O542)/O542*100</f>
        <v>19.999999999999996</v>
      </c>
      <c r="S542" s="714">
        <f>IF(INDEX(Historical!$D$7:$D$1277,MATCH(B542,Historical!$B$7:$B$1301,0))=0,"n/a",(INDEX(Historical!$C$7:$C$1279,MATCH(B542,Historical!$B$7:$B$1301,0))/INDEX(Historical!$D$7:$D$1277,MATCH(B542,Historical!$B$7:$B$1301,0))-1)*100)</f>
        <v>27.659574468085111</v>
      </c>
      <c r="T542" s="714">
        <f>IF(INDEX(Historical!$F$7:$F$1270,MATCH(B542,Historical!$B$7:$B$1301,0))=0,"n/a",((INDEX(Historical!$C$7:$C$1279,MATCH(B542,Historical!$B$7:$B$1301,0))/INDEX(Historical!$F$7:$F$1270,MATCH(B542,Historical!$B$7:$B$1301,0)))^(1/3)-1)*100)</f>
        <v>25.99210498948732</v>
      </c>
      <c r="U542" s="714">
        <f>IF(INDEX(Historical!$H$7:$H$1270,MATCH(B542,Historical!$B$7:$B$1301,0))=0,"n/a",((INDEX(Historical!$C$7:$C$1279,MATCH(B542,Historical!$B$7:$B$1301,0))/INDEX(Historical!$H$7:$H$1270,MATCH(B542,Historical!$B$7:$B$1301,0)))^(1/5)-1)*100)</f>
        <v>64.375182951722579</v>
      </c>
      <c r="V542" s="714">
        <f>IF(INDEX(Historical!$O$7:$O$1270,MATCH(B542,Historical!$B$7:$B$1301,0))=0,"n/a",((INDEX(Historical!$C$7:$C$1279,MATCH(B542,Historical!$B$7:$B$1301,0))/INDEX(Historical!$O$7:$O$1270,MATCH(B542,Historical!$B$7:$B$1301,0)))^(1/10)-1)*100)</f>
        <v>31.101942303974983</v>
      </c>
      <c r="W542" s="715">
        <f>IF(OR(U542&lt;=0,U542="n/a",V542&lt;=0,V542="n/a"),"n/a",U542/V542)</f>
        <v>2.0698123069791405</v>
      </c>
      <c r="X542" s="716">
        <f>IF(OR(AJ542&lt;=0,AJ542="n/a",U542&lt;=0,U542="n/a"),"n/a",U542/AJ542)</f>
        <v>2.4110555412630177</v>
      </c>
      <c r="Y542" s="673"/>
      <c r="Z542" s="663">
        <f>IF(OR(AC542&lt;0.01,AC542="n/a"),"n/a",M542/AC542*100)</f>
        <v>23.210831721470019</v>
      </c>
      <c r="AA542" s="900">
        <f>IF(OR(AC542&lt;0.01,AC542="n/a"),"n/a",I542/AC542)</f>
        <v>8.2882011605415862</v>
      </c>
      <c r="AB542" s="901">
        <v>12</v>
      </c>
      <c r="AC542" s="879">
        <v>5.17</v>
      </c>
      <c r="AD542" s="879">
        <v>0.81</v>
      </c>
      <c r="AE542" s="879">
        <v>2.79</v>
      </c>
      <c r="AF542" s="879">
        <v>1.37</v>
      </c>
      <c r="AG542" s="879">
        <v>17.100000000000001</v>
      </c>
      <c r="AH542" s="879">
        <v>37.299999999999997</v>
      </c>
      <c r="AI542" s="879">
        <v>-3.7600000000000002</v>
      </c>
      <c r="AJ542" s="879">
        <v>26.700000000000003</v>
      </c>
      <c r="AK542" s="879">
        <v>10</v>
      </c>
      <c r="AL542" s="892">
        <v>632.59</v>
      </c>
      <c r="AM542" s="886">
        <v>8</v>
      </c>
      <c r="AN542" s="879">
        <v>0.22</v>
      </c>
      <c r="AO542" s="753">
        <f>IF(U542="n/a","n/a",IF(AA542&lt;0,"n/a",IF(AA542="n/a","n/a",J542+U542-AA542)))</f>
        <v>58.887448535638399</v>
      </c>
      <c r="AP542" s="754">
        <f>IF(U542="n/a","n/a",J542+U542)</f>
        <v>67.175649696179988</v>
      </c>
      <c r="AQ542" s="902">
        <f>IF(OR(AC542&lt;0.01,AF542="n/a"),"n/a",(I542/SQRT(22.5*AC542*(I542/AF542))-1)*100)</f>
        <v>-28.960619403532473</v>
      </c>
      <c r="AR542" s="663">
        <f>INDEX(Historical!$C$7:$C$1279,MATCH(B542,Historical!$B$7:$B$1301,0))*IF(AH542="n/a",1.03,IF(AH542&lt;0,1.01,IF(AH542&gt;10,1.1,(1+AH542/100))))</f>
        <v>1.32</v>
      </c>
      <c r="AS542" s="900">
        <f>IF($AI542="n/a",1.03*AR542,IF($AI542&lt;0,1.01*AR542,IF($AI542&gt;10,1.1*AR542,(1+$AI542/100)*AR542)))</f>
        <v>1.3332000000000002</v>
      </c>
      <c r="AT542" s="900">
        <f>IF($AK542="n/a",1.03*AS542,IF($AK542&lt;0,1.01*AS542,IF($AK542&gt;10,1.1*AS542,(1+$AK542/100)*AS542)))</f>
        <v>1.4665200000000003</v>
      </c>
      <c r="AU542" s="900">
        <f>IF($AK542="n/a",1.03*AT542,IF($AK542&lt;0,1.01*AT542,IF($AK542&gt;10,1.1*AT542,(1+$AK542/100)*AT542)))</f>
        <v>1.6131720000000005</v>
      </c>
      <c r="AV542" s="900">
        <f>IF($AK542="n/a",1.03*AU542,IF($AK542&lt;0,1.01*AU542,IF($AK542&gt;10,1.1*AU542,(1+$AK542/100)*AU542)))</f>
        <v>1.7744892000000008</v>
      </c>
      <c r="AW542" s="663">
        <f>SUM(AR542:AV542)</f>
        <v>7.5073812000000011</v>
      </c>
      <c r="AX542" s="761">
        <f>AW542/I542*100</f>
        <v>17.520142823803969</v>
      </c>
      <c r="AY542" s="948">
        <v>1.46</v>
      </c>
      <c r="AZ542" s="886">
        <v>113.82000000000001</v>
      </c>
      <c r="BA542" s="886">
        <v>-33.56</v>
      </c>
      <c r="BB542" s="886">
        <v>13.98</v>
      </c>
      <c r="BC542" s="886">
        <v>-11.379999999999999</v>
      </c>
      <c r="BE542" s="635">
        <v>2014</v>
      </c>
      <c r="BF542" s="912">
        <f>IF(BE542&gt;2008,0,IF(BE542&gt;2001,1,IF(BE542&gt;1990,2,IF(BE542&gt;1980,3,IF(BE542&gt;1973,4,IF(BE542&gt;1970,5,IF(BE542&gt;1960,6,IF(BE542&gt;1958,7,IF(BE542&gt;1953,8,9)))))))))</f>
        <v>0</v>
      </c>
      <c r="BG542" s="896">
        <v>1.7000000000000002</v>
      </c>
    </row>
    <row r="543" spans="1:59" ht="11.25" customHeight="1" x14ac:dyDescent="0.2">
      <c r="A543" s="885" t="s">
        <v>4638</v>
      </c>
      <c r="B543" s="889" t="s">
        <v>4637</v>
      </c>
      <c r="C543" s="946" t="s">
        <v>108</v>
      </c>
      <c r="D543" s="946" t="s">
        <v>4337</v>
      </c>
      <c r="E543" s="746">
        <v>9</v>
      </c>
      <c r="F543" s="1185">
        <v>461</v>
      </c>
      <c r="G543" s="1191" t="s">
        <v>37</v>
      </c>
      <c r="H543" s="1191" t="s">
        <v>37</v>
      </c>
      <c r="I543" s="888">
        <v>17.670000000000002</v>
      </c>
      <c r="J543" s="663">
        <f>(M543/I543)*100</f>
        <v>4.9801924165251839</v>
      </c>
      <c r="K543" s="891">
        <v>0.22</v>
      </c>
      <c r="L543" s="901">
        <v>4</v>
      </c>
      <c r="M543" s="654">
        <f>K543*L543</f>
        <v>0.88</v>
      </c>
      <c r="N543" s="884" t="s">
        <v>433</v>
      </c>
      <c r="O543" s="751">
        <v>0.19</v>
      </c>
      <c r="P543" s="875">
        <v>43783</v>
      </c>
      <c r="Q543" s="875">
        <v>43791</v>
      </c>
      <c r="R543" s="654">
        <f>(K543-O543)/O543*100</f>
        <v>15.789473684210526</v>
      </c>
      <c r="S543" s="714">
        <f>IF(INDEX(Historical!$D$7:$D$1277,MATCH(B543,Historical!$B$7:$B$1301,0))=0,"n/a",(INDEX(Historical!$C$7:$C$1279,MATCH(B543,Historical!$B$7:$B$1301,0))/INDEX(Historical!$D$7:$D$1277,MATCH(B543,Historical!$B$7:$B$1301,0))-1)*100)</f>
        <v>23.4375</v>
      </c>
      <c r="T543" s="714">
        <f>IF(INDEX(Historical!$F$7:$F$1270,MATCH(B543,Historical!$B$7:$B$1301,0))=0,"n/a",((INDEX(Historical!$C$7:$C$1279,MATCH(B543,Historical!$B$7:$B$1301,0))/INDEX(Historical!$F$7:$F$1270,MATCH(B543,Historical!$B$7:$B$1301,0)))^(1/3)-1)*100)</f>
        <v>21.541559627143858</v>
      </c>
      <c r="U543" s="714">
        <f>IF(INDEX(Historical!$H$7:$H$1270,MATCH(B543,Historical!$B$7:$B$1301,0))=0,"n/a",((INDEX(Historical!$C$7:$C$1279,MATCH(B543,Historical!$B$7:$B$1301,0))/INDEX(Historical!$H$7:$H$1270,MATCH(B543,Historical!$B$7:$B$1301,0)))^(1/5)-1)*100)</f>
        <v>20.380297955963055</v>
      </c>
      <c r="V543" s="714">
        <f>IF(INDEX(Historical!$O$7:$O$1270,MATCH(B543,Historical!$B$7:$B$1301,0))=0,"n/a",((INDEX(Historical!$C$7:$C$1279,MATCH(B543,Historical!$B$7:$B$1301,0))/INDEX(Historical!$O$7:$O$1270,MATCH(B543,Historical!$B$7:$B$1301,0)))^(1/10)-1)*100)</f>
        <v>13.010920770739576</v>
      </c>
      <c r="W543" s="715">
        <f>IF(OR(U543&lt;=0,U543="n/a",V543&lt;=0,V543="n/a"),"n/a",U543/V543)</f>
        <v>1.5663993590520175</v>
      </c>
      <c r="X543" s="716">
        <f>IF(OR(AJ543&lt;=0,AJ543="n/a",U543&lt;=0,U543="n/a"),"n/a",U543/AJ543)</f>
        <v>1.3408090760502009</v>
      </c>
      <c r="Y543" s="686" t="s">
        <v>3979</v>
      </c>
      <c r="Z543" s="663">
        <f>IF(OR(AC543&lt;0.01,AC543="n/a"),"n/a",M543/AC543*100)</f>
        <v>73.333333333333343</v>
      </c>
      <c r="AA543" s="900">
        <f>IF(OR(AC543&lt;0.01,AC543="n/a"),"n/a",I543/AC543)</f>
        <v>14.725000000000001</v>
      </c>
      <c r="AB543" s="901">
        <v>12</v>
      </c>
      <c r="AC543" s="879">
        <v>1.2</v>
      </c>
      <c r="AD543" s="879" t="s">
        <v>136</v>
      </c>
      <c r="AE543" s="879">
        <v>4.1500000000000004</v>
      </c>
      <c r="AF543" s="879">
        <v>0.61</v>
      </c>
      <c r="AG543" s="879">
        <v>2.8000000000000003</v>
      </c>
      <c r="AH543" s="879">
        <v>9.6</v>
      </c>
      <c r="AI543" s="879">
        <v>169.46</v>
      </c>
      <c r="AJ543" s="879">
        <v>15.2</v>
      </c>
      <c r="AK543" s="879" t="s">
        <v>136</v>
      </c>
      <c r="AL543" s="892">
        <v>671.28</v>
      </c>
      <c r="AM543" s="886">
        <v>1.0999999999999999</v>
      </c>
      <c r="AN543" s="879">
        <v>0.04</v>
      </c>
      <c r="AO543" s="753">
        <f>IF(U543="n/a","n/a",IF(AA543&lt;0,"n/a",IF(AA543="n/a","n/a",J543+U543-AA543)))</f>
        <v>10.635490372488238</v>
      </c>
      <c r="AP543" s="754">
        <f>IF(U543="n/a","n/a",J543+U543)</f>
        <v>25.36049037248824</v>
      </c>
      <c r="AQ543" s="902">
        <f>IF(OR(AC543&lt;0.01,AF543="n/a"),"n/a",(I543/SQRT(22.5*AC543*(I543/AF543))-1)*100)</f>
        <v>-36.816844720201637</v>
      </c>
      <c r="AR543" s="663">
        <f>INDEX(Historical!$C$7:$C$1279,MATCH(B543,Historical!$B$7:$B$1301,0))*IF(AH543="n/a",1.03,IF(AH543&lt;0,1.01,IF(AH543&gt;10,1.1,(1+AH543/100))))</f>
        <v>0.86584000000000005</v>
      </c>
      <c r="AS543" s="900">
        <f>IF($AI543="n/a",1.03*AR543,IF($AI543&lt;0,1.01*AR543,IF($AI543&gt;10,1.1*AR543,(1+$AI543/100)*AR543)))</f>
        <v>0.95242400000000016</v>
      </c>
      <c r="AT543" s="900">
        <f>IF($AK543="n/a",1.03*AS543,IF($AK543&lt;0,1.01*AS543,IF($AK543&gt;10,1.1*AS543,(1+$AK543/100)*AS543)))</f>
        <v>0.98099672000000016</v>
      </c>
      <c r="AU543" s="900">
        <f>IF($AK543="n/a",1.03*AT543,IF($AK543&lt;0,1.01*AT543,IF($AK543&gt;10,1.1*AT543,(1+$AK543/100)*AT543)))</f>
        <v>1.0104266216000002</v>
      </c>
      <c r="AV543" s="900">
        <f>IF($AK543="n/a",1.03*AU543,IF($AK543&lt;0,1.01*AU543,IF($AK543&gt;10,1.1*AU543,(1+$AK543/100)*AU543)))</f>
        <v>1.0407394202480003</v>
      </c>
      <c r="AW543" s="663">
        <f>SUM(AR543:AV543)</f>
        <v>4.8504267618480004</v>
      </c>
      <c r="AX543" s="761">
        <f>AW543/I543*100</f>
        <v>27.450066563938879</v>
      </c>
      <c r="AY543" s="948">
        <v>1.44</v>
      </c>
      <c r="AZ543" s="886">
        <v>60.929999999999993</v>
      </c>
      <c r="BA543" s="886">
        <v>-45.45</v>
      </c>
      <c r="BB543" s="886">
        <v>6.5</v>
      </c>
      <c r="BC543" s="886">
        <v>-27.250000000000004</v>
      </c>
      <c r="BE543" s="635">
        <v>2011</v>
      </c>
      <c r="BF543" s="912">
        <f>IF(BE543&gt;2008,0,IF(BE543&gt;2001,1,IF(BE543&gt;1990,2,IF(BE543&gt;1980,3,IF(BE543&gt;1973,4,IF(BE543&gt;1970,5,IF(BE543&gt;1960,6,IF(BE543&gt;1958,7,IF(BE543&gt;1953,8,9)))))))))</f>
        <v>0</v>
      </c>
      <c r="BG543" s="896">
        <v>0.4</v>
      </c>
    </row>
    <row r="544" spans="1:59" ht="11.25" customHeight="1" x14ac:dyDescent="0.2">
      <c r="A544" s="877" t="s">
        <v>1551</v>
      </c>
      <c r="B544" s="889" t="s">
        <v>1552</v>
      </c>
      <c r="C544" s="946" t="s">
        <v>153</v>
      </c>
      <c r="D544" s="946" t="s">
        <v>4355</v>
      </c>
      <c r="E544" s="746">
        <v>10</v>
      </c>
      <c r="F544" s="1185">
        <v>374</v>
      </c>
      <c r="G544" s="1185" t="s">
        <v>37</v>
      </c>
      <c r="H544" s="1185" t="s">
        <v>37</v>
      </c>
      <c r="I544" s="888">
        <v>32.700000000000003</v>
      </c>
      <c r="J544" s="663">
        <f>(M544/I544)*100</f>
        <v>4.6483180428134556</v>
      </c>
      <c r="K544" s="891">
        <v>0.38</v>
      </c>
      <c r="L544" s="901">
        <v>4</v>
      </c>
      <c r="M544" s="654">
        <f>K544*L544</f>
        <v>1.52</v>
      </c>
      <c r="N544" s="884" t="s">
        <v>119</v>
      </c>
      <c r="O544" s="747">
        <v>0.36</v>
      </c>
      <c r="P544" s="875">
        <v>43859</v>
      </c>
      <c r="Q544" s="875">
        <v>43895</v>
      </c>
      <c r="R544" s="654">
        <f>(K544-O544)/O544*100</f>
        <v>5.5555555555555607</v>
      </c>
      <c r="S544" s="714">
        <f>IF(INDEX(Historical!$D$7:$D$1277,MATCH(B544,Historical!$B$7:$B$1301,0))=0,"n/a",(INDEX(Historical!$C$7:$C$1279,MATCH(B544,Historical!$B$7:$B$1301,0))/INDEX(Historical!$D$7:$D$1277,MATCH(B544,Historical!$B$7:$B$1301,0))-1)*100)</f>
        <v>5.8823529411764497</v>
      </c>
      <c r="T544" s="714">
        <f>IF(INDEX(Historical!$F$7:$F$1270,MATCH(B544,Historical!$B$7:$B$1301,0))=0,"n/a",((INDEX(Historical!$C$7:$C$1279,MATCH(B544,Historical!$B$7:$B$1301,0))/INDEX(Historical!$F$7:$F$1270,MATCH(B544,Historical!$B$7:$B$1301,0)))^(1/3)-1)*100)</f>
        <v>6.2658569182611146</v>
      </c>
      <c r="U544" s="714">
        <f>IF(INDEX(Historical!$H$7:$H$1270,MATCH(B544,Historical!$B$7:$B$1301,0))=0,"n/a",((INDEX(Historical!$C$7:$C$1279,MATCH(B544,Historical!$B$7:$B$1301,0))/INDEX(Historical!$H$7:$H$1270,MATCH(B544,Historical!$B$7:$B$1301,0)))^(1/5)-1)*100)</f>
        <v>6.7249181879538877</v>
      </c>
      <c r="V544" s="714">
        <f>IF(INDEX(Historical!$O$7:$O$1270,MATCH(B544,Historical!$B$7:$B$1301,0))=0,"n/a",((INDEX(Historical!$C$7:$C$1279,MATCH(B544,Historical!$B$7:$B$1301,0))/INDEX(Historical!$O$7:$O$1270,MATCH(B544,Historical!$B$7:$B$1301,0)))^(1/10)-1)*100)</f>
        <v>6.0540481614018704</v>
      </c>
      <c r="W544" s="715">
        <f>IF(OR(U544&lt;=0,U544="n/a",V544&lt;=0,V544="n/a"),"n/a",U544/V544)</f>
        <v>1.1108134604592692</v>
      </c>
      <c r="X544" s="716">
        <f>IF(OR(AJ544&lt;=0,AJ544="n/a",U544&lt;=0,U544="n/a"),"n/a",U544/AJ544)</f>
        <v>0.45747742775196515</v>
      </c>
      <c r="Y544" s="673"/>
      <c r="Z544" s="663">
        <f>IF(OR(AC544&lt;0.01,AC544="n/a"),"n/a",M544/AC544*100)</f>
        <v>55.474452554744524</v>
      </c>
      <c r="AA544" s="900">
        <f>IF(OR(AC544&lt;0.01,AC544="n/a"),"n/a",I544/AC544)</f>
        <v>11.934306569343066</v>
      </c>
      <c r="AB544" s="901">
        <v>12</v>
      </c>
      <c r="AC544" s="879">
        <v>2.74</v>
      </c>
      <c r="AD544" s="879" t="s">
        <v>136</v>
      </c>
      <c r="AE544" s="879">
        <v>3.61</v>
      </c>
      <c r="AF544" s="879">
        <v>2.78</v>
      </c>
      <c r="AG544" s="879">
        <v>25</v>
      </c>
      <c r="AH544" s="879">
        <v>62.3</v>
      </c>
      <c r="AI544" s="879">
        <v>6</v>
      </c>
      <c r="AJ544" s="879">
        <v>14.7</v>
      </c>
      <c r="AK544" s="879">
        <v>-0.2</v>
      </c>
      <c r="AL544" s="892">
        <v>182890</v>
      </c>
      <c r="AM544" s="886">
        <v>0.04</v>
      </c>
      <c r="AN544" s="879">
        <v>0.8</v>
      </c>
      <c r="AO544" s="753">
        <f>IF(U544="n/a","n/a",IF(AA544&lt;0,"n/a",IF(AA544="n/a","n/a",J544+U544-AA544)))</f>
        <v>-0.56107033857572297</v>
      </c>
      <c r="AP544" s="754">
        <f>IF(U544="n/a","n/a",J544+U544)</f>
        <v>11.373236230767343</v>
      </c>
      <c r="AQ544" s="902">
        <f>IF(OR(AC544&lt;0.01,AF544="n/a"),"n/a",(I544/SQRT(22.5*AC544*(I544/AF544))-1)*100)</f>
        <v>21.431045385663161</v>
      </c>
      <c r="AR544" s="663">
        <f>INDEX(Historical!$C$7:$C$1279,MATCH(B544,Historical!$B$7:$B$1301,0))*IF(AH544="n/a",1.03,IF(AH544&lt;0,1.01,IF(AH544&gt;10,1.1,(1+AH544/100))))</f>
        <v>1.5840000000000001</v>
      </c>
      <c r="AS544" s="900">
        <f>IF($AI544="n/a",1.03*AR544,IF($AI544&lt;0,1.01*AR544,IF($AI544&gt;10,1.1*AR544,(1+$AI544/100)*AR544)))</f>
        <v>1.6790400000000001</v>
      </c>
      <c r="AT544" s="900">
        <f>IF($AK544="n/a",1.03*AS544,IF($AK544&lt;0,1.01*AS544,IF($AK544&gt;10,1.1*AS544,(1+$AK544/100)*AS544)))</f>
        <v>1.6958304000000002</v>
      </c>
      <c r="AU544" s="900">
        <f>IF($AK544="n/a",1.03*AT544,IF($AK544&lt;0,1.01*AT544,IF($AK544&gt;10,1.1*AT544,(1+$AK544/100)*AT544)))</f>
        <v>1.7127887040000003</v>
      </c>
      <c r="AV544" s="900">
        <f>IF($AK544="n/a",1.03*AU544,IF($AK544&lt;0,1.01*AU544,IF($AK544&gt;10,1.1*AU544,(1+$AK544/100)*AU544)))</f>
        <v>1.7299165910400003</v>
      </c>
      <c r="AW544" s="663">
        <f>SUM(AR544:AV544)</f>
        <v>8.4015756950400018</v>
      </c>
      <c r="AX544" s="761">
        <f>AW544/I544*100</f>
        <v>25.692892033761471</v>
      </c>
      <c r="AY544" s="948">
        <v>0.69</v>
      </c>
      <c r="AZ544" s="886">
        <v>17.29</v>
      </c>
      <c r="BA544" s="886">
        <v>-26.619999999999997</v>
      </c>
      <c r="BB544" s="886">
        <v>-9.49</v>
      </c>
      <c r="BC544" s="886">
        <v>-10.27</v>
      </c>
      <c r="BE544" s="635">
        <v>2011</v>
      </c>
      <c r="BF544" s="912">
        <f>IF(BE544&gt;2008,0,IF(BE544&gt;2001,1,IF(BE544&gt;1990,2,IF(BE544&gt;1980,3,IF(BE544&gt;1973,4,IF(BE544&gt;1970,5,IF(BE544&gt;1960,6,IF(BE544&gt;1958,7,IF(BE544&gt;1953,8,9)))))))))</f>
        <v>0</v>
      </c>
      <c r="BG544" s="896">
        <v>9.6</v>
      </c>
    </row>
    <row r="545" spans="1:59" ht="11.25" customHeight="1" x14ac:dyDescent="0.2">
      <c r="A545" s="885" t="s">
        <v>1579</v>
      </c>
      <c r="B545" s="889" t="s">
        <v>1580</v>
      </c>
      <c r="C545" s="946" t="s">
        <v>108</v>
      </c>
      <c r="D545" s="946" t="s">
        <v>118</v>
      </c>
      <c r="E545" s="746">
        <v>12</v>
      </c>
      <c r="F545" s="1185">
        <v>291</v>
      </c>
      <c r="G545" s="1199" t="s">
        <v>106</v>
      </c>
      <c r="H545" s="1199" t="s">
        <v>106</v>
      </c>
      <c r="I545" s="888">
        <v>41.54</v>
      </c>
      <c r="J545" s="663">
        <f>(M545/I545)*100</f>
        <v>5.3923928743379879</v>
      </c>
      <c r="K545" s="891">
        <v>0.56000000000000005</v>
      </c>
      <c r="L545" s="901">
        <v>4</v>
      </c>
      <c r="M545" s="654">
        <f>K545*L545</f>
        <v>2.2400000000000002</v>
      </c>
      <c r="N545" s="884" t="s">
        <v>151</v>
      </c>
      <c r="O545" s="747">
        <v>0.55000000000000004</v>
      </c>
      <c r="P545" s="875">
        <v>43889</v>
      </c>
      <c r="Q545" s="875">
        <v>43917</v>
      </c>
      <c r="R545" s="654">
        <f>(K545-O545)/O545*100</f>
        <v>1.8181818181818195</v>
      </c>
      <c r="S545" s="714">
        <f>IF(INDEX(Historical!$D$7:$D$1277,MATCH(B545,Historical!$B$7:$B$1301,0))=0,"n/a",(INDEX(Historical!$C$7:$C$1279,MATCH(B545,Historical!$B$7:$B$1301,0))/INDEX(Historical!$D$7:$D$1277,MATCH(B545,Historical!$B$7:$B$1301,0))-1)*100)</f>
        <v>3.8095238095238182</v>
      </c>
      <c r="T545" s="714">
        <f>IF(INDEX(Historical!$F$7:$F$1270,MATCH(B545,Historical!$B$7:$B$1301,0))=0,"n/a",((INDEX(Historical!$C$7:$C$1279,MATCH(B545,Historical!$B$7:$B$1301,0))/INDEX(Historical!$F$7:$F$1270,MATCH(B545,Historical!$B$7:$B$1301,0)))^(1/3)-1)*100)</f>
        <v>10.631008788990837</v>
      </c>
      <c r="U545" s="714">
        <f>IF(INDEX(Historical!$H$7:$H$1270,MATCH(B545,Historical!$B$7:$B$1301,0))=0,"n/a",((INDEX(Historical!$C$7:$C$1279,MATCH(B545,Historical!$B$7:$B$1301,0))/INDEX(Historical!$H$7:$H$1270,MATCH(B545,Historical!$B$7:$B$1301,0)))^(1/5)-1)*100)</f>
        <v>10.554522330964854</v>
      </c>
      <c r="V545" s="714">
        <f>IF(INDEX(Historical!$O$7:$O$1270,MATCH(B545,Historical!$B$7:$B$1301,0))=0,"n/a",((INDEX(Historical!$C$7:$C$1279,MATCH(B545,Historical!$B$7:$B$1301,0))/INDEX(Historical!$O$7:$O$1270,MATCH(B545,Historical!$B$7:$B$1301,0)))^(1/10)-1)*100)</f>
        <v>15.864035017075739</v>
      </c>
      <c r="W545" s="715">
        <f>IF(OR(U545&lt;=0,U545="n/a",V545&lt;=0,V545="n/a"),"n/a",U545/V545)</f>
        <v>0.66531133596239367</v>
      </c>
      <c r="X545" s="716">
        <f>IF(OR(AJ545&lt;=0,AJ545="n/a",U545&lt;=0,U545="n/a"),"n/a",U545/AJ545)</f>
        <v>1.7889020899940433</v>
      </c>
      <c r="Y545" s="890"/>
      <c r="Z545" s="663">
        <f>IF(OR(AC545&lt;0.01,AC545="n/a"),"n/a",M545/AC545*100)</f>
        <v>50</v>
      </c>
      <c r="AA545" s="900">
        <f>IF(OR(AC545&lt;0.01,AC545="n/a"),"n/a",I545/AC545)</f>
        <v>9.272321428571427</v>
      </c>
      <c r="AB545" s="901">
        <v>12</v>
      </c>
      <c r="AC545" s="879">
        <v>4.4800000000000004</v>
      </c>
      <c r="AD545" s="879">
        <v>1.68</v>
      </c>
      <c r="AE545" s="879">
        <v>0.66</v>
      </c>
      <c r="AF545" s="879">
        <v>0.86</v>
      </c>
      <c r="AG545" s="879">
        <v>8.9</v>
      </c>
      <c r="AH545" s="879">
        <v>-7.3</v>
      </c>
      <c r="AI545" s="879">
        <v>15.950000000000001</v>
      </c>
      <c r="AJ545" s="879">
        <v>5.8999999999999995</v>
      </c>
      <c r="AK545" s="879">
        <v>5.37</v>
      </c>
      <c r="AL545" s="892">
        <v>11290</v>
      </c>
      <c r="AM545" s="886">
        <v>0.5</v>
      </c>
      <c r="AN545" s="879">
        <v>0.28999999999999998</v>
      </c>
      <c r="AO545" s="753">
        <f>IF(U545="n/a","n/a",IF(AA545&lt;0,"n/a",IF(AA545="n/a","n/a",J545+U545-AA545)))</f>
        <v>6.674593776731415</v>
      </c>
      <c r="AP545" s="754">
        <f>IF(U545="n/a","n/a",J545+U545)</f>
        <v>15.946915205302842</v>
      </c>
      <c r="AQ545" s="902">
        <f>IF(OR(AC545&lt;0.01,AF545="n/a"),"n/a",(I545/SQRT(22.5*AC545*(I545/AF545))-1)*100)</f>
        <v>-40.467762501420282</v>
      </c>
      <c r="AR545" s="663">
        <f>INDEX(Historical!$C$7:$C$1279,MATCH(B545,Historical!$B$7:$B$1301,0))*IF(AH545="n/a",1.03,IF(AH545&lt;0,1.01,IF(AH545&gt;10,1.1,(1+AH545/100))))</f>
        <v>2.2018</v>
      </c>
      <c r="AS545" s="900">
        <f>IF($AI545="n/a",1.03*AR545,IF($AI545&lt;0,1.01*AR545,IF($AI545&gt;10,1.1*AR545,(1+$AI545/100)*AR545)))</f>
        <v>2.42198</v>
      </c>
      <c r="AT545" s="900">
        <f>IF($AK545="n/a",1.03*AS545,IF($AK545&lt;0,1.01*AS545,IF($AK545&gt;10,1.1*AS545,(1+$AK545/100)*AS545)))</f>
        <v>2.5520403260000002</v>
      </c>
      <c r="AU545" s="900">
        <f>IF($AK545="n/a",1.03*AT545,IF($AK545&lt;0,1.01*AT545,IF($AK545&gt;10,1.1*AT545,(1+$AK545/100)*AT545)))</f>
        <v>2.6890848915062002</v>
      </c>
      <c r="AV545" s="900">
        <f>IF($AK545="n/a",1.03*AU545,IF($AK545&lt;0,1.01*AU545,IF($AK545&gt;10,1.1*AU545,(1+$AK545/100)*AU545)))</f>
        <v>2.8334887501800834</v>
      </c>
      <c r="AW545" s="663">
        <f>SUM(AR545:AV545)</f>
        <v>12.698393967686282</v>
      </c>
      <c r="AX545" s="761">
        <f>AW545/I545*100</f>
        <v>30.569075512003568</v>
      </c>
      <c r="AY545" s="948">
        <v>1.63</v>
      </c>
      <c r="AZ545" s="886">
        <v>78.210000000000008</v>
      </c>
      <c r="BA545" s="886">
        <v>-31.69</v>
      </c>
      <c r="BB545" s="886">
        <v>9.06</v>
      </c>
      <c r="BC545" s="886">
        <v>-11.4</v>
      </c>
      <c r="BE545" s="635">
        <v>2009</v>
      </c>
      <c r="BF545" s="912">
        <f>IF(BE545&gt;2008,0,IF(BE545&gt;2001,1,IF(BE545&gt;1990,2,IF(BE545&gt;1980,3,IF(BE545&gt;1973,4,IF(BE545&gt;1970,5,IF(BE545&gt;1960,6,IF(BE545&gt;1958,7,IF(BE545&gt;1953,8,9)))))))))</f>
        <v>0</v>
      </c>
      <c r="BG545" s="896">
        <v>0.5</v>
      </c>
    </row>
    <row r="546" spans="1:59" ht="11.25" customHeight="1" x14ac:dyDescent="0.2">
      <c r="A546" s="877" t="s">
        <v>1583</v>
      </c>
      <c r="B546" s="889" t="s">
        <v>1584</v>
      </c>
      <c r="C546" s="946" t="s">
        <v>108</v>
      </c>
      <c r="D546" s="946" t="s">
        <v>4337</v>
      </c>
      <c r="E546" s="746">
        <v>9</v>
      </c>
      <c r="F546" s="1185">
        <v>420</v>
      </c>
      <c r="G546" s="1199" t="s">
        <v>106</v>
      </c>
      <c r="H546" s="1199" t="s">
        <v>106</v>
      </c>
      <c r="I546" s="888">
        <v>14.45</v>
      </c>
      <c r="J546" s="663">
        <f>(M546/I546)*100</f>
        <v>6.366782006920416</v>
      </c>
      <c r="K546" s="891">
        <v>0.23</v>
      </c>
      <c r="L546" s="901">
        <v>4</v>
      </c>
      <c r="M546" s="654">
        <f>K546*L546</f>
        <v>0.92</v>
      </c>
      <c r="N546" s="884" t="s">
        <v>208</v>
      </c>
      <c r="O546" s="747">
        <v>0.21</v>
      </c>
      <c r="P546" s="880">
        <v>43510</v>
      </c>
      <c r="Q546" s="880">
        <v>43524</v>
      </c>
      <c r="R546" s="654">
        <f>(K546-O546)/O546*100</f>
        <v>9.5238095238095326</v>
      </c>
      <c r="S546" s="714">
        <f>IF(INDEX(Historical!$D$7:$D$1277,MATCH(B546,Historical!$B$7:$B$1301,0))=0,"n/a",(INDEX(Historical!$C$7:$C$1279,MATCH(B546,Historical!$B$7:$B$1301,0))/INDEX(Historical!$D$7:$D$1277,MATCH(B546,Historical!$B$7:$B$1301,0))-1)*100)</f>
        <v>12.195121951219523</v>
      </c>
      <c r="T546" s="714">
        <f>IF(INDEX(Historical!$F$7:$F$1270,MATCH(B546,Historical!$B$7:$B$1301,0))=0,"n/a",((INDEX(Historical!$C$7:$C$1279,MATCH(B546,Historical!$B$7:$B$1301,0))/INDEX(Historical!$F$7:$F$1270,MATCH(B546,Historical!$B$7:$B$1301,0)))^(1/3)-1)*100)</f>
        <v>9.0209158831781942</v>
      </c>
      <c r="U546" s="714">
        <f>IF(INDEX(Historical!$H$7:$H$1270,MATCH(B546,Historical!$B$7:$B$1301,0))=0,"n/a",((INDEX(Historical!$C$7:$C$1279,MATCH(B546,Historical!$B$7:$B$1301,0))/INDEX(Historical!$H$7:$H$1270,MATCH(B546,Historical!$B$7:$B$1301,0)))^(1/5)-1)*100)</f>
        <v>8.9249364912943783</v>
      </c>
      <c r="V546" s="714">
        <f>IF(INDEX(Historical!$O$7:$O$1270,MATCH(B546,Historical!$B$7:$B$1301,0))=0,"n/a",((INDEX(Historical!$C$7:$C$1279,MATCH(B546,Historical!$B$7:$B$1301,0))/INDEX(Historical!$O$7:$O$1270,MATCH(B546,Historical!$B$7:$B$1301,0)))^(1/10)-1)*100)</f>
        <v>7.6548289095374811</v>
      </c>
      <c r="W546" s="715">
        <f>IF(OR(U546&lt;=0,U546="n/a",V546&lt;=0,V546="n/a"),"n/a",U546/V546)</f>
        <v>1.1659223996730241</v>
      </c>
      <c r="X546" s="716">
        <f>IF(OR(AJ546&lt;=0,AJ546="n/a",U546&lt;=0,U546="n/a"),"n/a",U546/AJ546)</f>
        <v>1.2060724988235647</v>
      </c>
      <c r="Y546" s="890"/>
      <c r="Z546" s="663">
        <f>IF(OR(AC546&lt;0.01,AC546="n/a"),"n/a",M546/AC546*100)</f>
        <v>61.333333333333343</v>
      </c>
      <c r="AA546" s="900">
        <f>IF(OR(AC546&lt;0.01,AC546="n/a"),"n/a",I546/AC546)</f>
        <v>9.6333333333333329</v>
      </c>
      <c r="AB546" s="901">
        <v>12</v>
      </c>
      <c r="AC546" s="879">
        <v>1.5</v>
      </c>
      <c r="AD546" s="879">
        <v>1.18</v>
      </c>
      <c r="AE546" s="879">
        <v>2.61</v>
      </c>
      <c r="AF546" s="879">
        <v>0.64</v>
      </c>
      <c r="AG546" s="879">
        <v>6.9</v>
      </c>
      <c r="AH546" s="879">
        <v>-4.3</v>
      </c>
      <c r="AI546" s="879">
        <v>33.89</v>
      </c>
      <c r="AJ546" s="879">
        <v>7.3999999999999995</v>
      </c>
      <c r="AK546" s="879">
        <v>8</v>
      </c>
      <c r="AL546" s="892">
        <v>958.97</v>
      </c>
      <c r="AM546" s="886">
        <v>2.4</v>
      </c>
      <c r="AN546" s="879">
        <v>0.86</v>
      </c>
      <c r="AO546" s="753">
        <f>IF(U546="n/a","n/a",IF(AA546&lt;0,"n/a",IF(AA546="n/a","n/a",J546+U546-AA546)))</f>
        <v>5.6583851648814623</v>
      </c>
      <c r="AP546" s="754">
        <f>IF(U546="n/a","n/a",J546+U546)</f>
        <v>15.291718498214795</v>
      </c>
      <c r="AQ546" s="902">
        <f>IF(OR(AC546&lt;0.01,AF546="n/a"),"n/a",(I546/SQRT(22.5*AC546*(I546/AF546))-1)*100)</f>
        <v>-47.653575593473938</v>
      </c>
      <c r="AR546" s="663">
        <f>INDEX(Historical!$C$7:$C$1279,MATCH(B546,Historical!$B$7:$B$1301,0))*IF(AH546="n/a",1.03,IF(AH546&lt;0,1.01,IF(AH546&gt;10,1.1,(1+AH546/100))))</f>
        <v>0.92920000000000003</v>
      </c>
      <c r="AS546" s="900">
        <f>IF($AI546="n/a",1.03*AR546,IF($AI546&lt;0,1.01*AR546,IF($AI546&gt;10,1.1*AR546,(1+$AI546/100)*AR546)))</f>
        <v>1.0221200000000001</v>
      </c>
      <c r="AT546" s="900">
        <f>IF($AK546="n/a",1.03*AS546,IF($AK546&lt;0,1.01*AS546,IF($AK546&gt;10,1.1*AS546,(1+$AK546/100)*AS546)))</f>
        <v>1.1038896000000002</v>
      </c>
      <c r="AU546" s="900">
        <f>IF($AK546="n/a",1.03*AT546,IF($AK546&lt;0,1.01*AT546,IF($AK546&gt;10,1.1*AT546,(1+$AK546/100)*AT546)))</f>
        <v>1.1922007680000004</v>
      </c>
      <c r="AV546" s="900">
        <f>IF($AK546="n/a",1.03*AU546,IF($AK546&lt;0,1.01*AU546,IF($AK546&gt;10,1.1*AU546,(1+$AK546/100)*AU546)))</f>
        <v>1.2875768294400005</v>
      </c>
      <c r="AW546" s="663">
        <f>SUM(AR546:AV546)</f>
        <v>5.5349871974400013</v>
      </c>
      <c r="AX546" s="761">
        <f>AW546/I546*100</f>
        <v>38.304409670865063</v>
      </c>
      <c r="AY546" s="948">
        <v>1.01</v>
      </c>
      <c r="AZ546" s="886">
        <v>59.67</v>
      </c>
      <c r="BA546" s="886">
        <v>-44.12</v>
      </c>
      <c r="BB546" s="886">
        <v>8.18</v>
      </c>
      <c r="BC546" s="886">
        <v>-27.189999999999998</v>
      </c>
      <c r="BE546" s="635">
        <v>2011</v>
      </c>
      <c r="BF546" s="912">
        <f>IF(BE546&gt;2008,0,IF(BE546&gt;2001,1,IF(BE546&gt;1990,2,IF(BE546&gt;1980,3,IF(BE546&gt;1973,4,IF(BE546&gt;1970,5,IF(BE546&gt;1960,6,IF(BE546&gt;1958,7,IF(BE546&gt;1953,8,9)))))))))</f>
        <v>0</v>
      </c>
      <c r="BG546" s="896">
        <v>1</v>
      </c>
    </row>
    <row r="547" spans="1:59" ht="11.25" customHeight="1" x14ac:dyDescent="0.2">
      <c r="A547" s="877" t="s">
        <v>321</v>
      </c>
      <c r="B547" s="889" t="s">
        <v>322</v>
      </c>
      <c r="C547" s="946" t="s">
        <v>128</v>
      </c>
      <c r="D547" s="946" t="s">
        <v>4360</v>
      </c>
      <c r="E547" s="746">
        <v>64</v>
      </c>
      <c r="F547" s="1185">
        <v>5</v>
      </c>
      <c r="G547" s="1157" t="s">
        <v>37</v>
      </c>
      <c r="H547" s="1157" t="s">
        <v>115</v>
      </c>
      <c r="I547" s="879">
        <v>119.57</v>
      </c>
      <c r="J547" s="663">
        <f>(M547/I547)*100</f>
        <v>2.6451451032867777</v>
      </c>
      <c r="K547" s="891">
        <v>0.79069999999999996</v>
      </c>
      <c r="L547" s="901">
        <v>4</v>
      </c>
      <c r="M547" s="654">
        <f>K547*L547</f>
        <v>3.1627999999999998</v>
      </c>
      <c r="N547" s="884" t="s">
        <v>107</v>
      </c>
      <c r="O547" s="747">
        <v>0.74590000000000001</v>
      </c>
      <c r="P547" s="875">
        <v>43944</v>
      </c>
      <c r="Q547" s="875">
        <v>43966</v>
      </c>
      <c r="R547" s="654">
        <f>(K547-O547)/O547*100</f>
        <v>6.0061670465209751</v>
      </c>
      <c r="S547" s="714">
        <f>IF(INDEX(Historical!$D$7:$D$1277,MATCH(B547,Historical!$B$7:$B$1301,0))=0,"n/a",(INDEX(Historical!$C$7:$C$1279,MATCH(B547,Historical!$B$7:$B$1301,0))/INDEX(Historical!$D$7:$D$1277,MATCH(B547,Historical!$B$7:$B$1301,0))-1)*100)</f>
        <v>4.0018302125862215</v>
      </c>
      <c r="T547" s="714">
        <f>IF(INDEX(Historical!$F$7:$F$1270,MATCH(B547,Historical!$B$7:$B$1301,0))=0,"n/a",((INDEX(Historical!$C$7:$C$1279,MATCH(B547,Historical!$B$7:$B$1301,0))/INDEX(Historical!$F$7:$F$1270,MATCH(B547,Historical!$B$7:$B$1301,0)))^(1/3)-1)*100)</f>
        <v>3.4192273464497713</v>
      </c>
      <c r="U547" s="714">
        <f>IF(INDEX(Historical!$H$7:$H$1270,MATCH(B547,Historical!$B$7:$B$1301,0))=0,"n/a",((INDEX(Historical!$C$7:$C$1279,MATCH(B547,Historical!$B$7:$B$1301,0))/INDEX(Historical!$H$7:$H$1270,MATCH(B547,Historical!$B$7:$B$1301,0)))^(1/5)-1)*100)</f>
        <v>3.1348702634693915</v>
      </c>
      <c r="V547" s="714">
        <f>IF(INDEX(Historical!$O$7:$O$1270,MATCH(B547,Historical!$B$7:$B$1301,0))=0,"n/a",((INDEX(Historical!$C$7:$C$1279,MATCH(B547,Historical!$B$7:$B$1301,0))/INDEX(Historical!$O$7:$O$1270,MATCH(B547,Historical!$B$7:$B$1301,0)))^(1/10)-1)*100)</f>
        <v>5.5604988992965731</v>
      </c>
      <c r="W547" s="715">
        <f>IF(OR(U547&lt;=0,U547="n/a",V547&lt;=0,V547="n/a"),"n/a",U547/V547)</f>
        <v>0.56377499937388098</v>
      </c>
      <c r="X547" s="716" t="str">
        <f>IF(OR(AJ547&lt;=0,AJ547="n/a",U547&lt;=0,U547="n/a"),"n/a",U547/AJ547)</f>
        <v>n/a</v>
      </c>
      <c r="Y547" s="889"/>
      <c r="Z547" s="663">
        <f>IF(OR(AC547&lt;0.01,AC547="n/a"),"n/a",M547/AC547*100)</f>
        <v>167.34391534391534</v>
      </c>
      <c r="AA547" s="900">
        <f>IF(OR(AC547&lt;0.01,AC547="n/a"),"n/a",I547/AC547)</f>
        <v>63.264550264550266</v>
      </c>
      <c r="AB547" s="901">
        <v>6</v>
      </c>
      <c r="AC547" s="879">
        <v>1.89</v>
      </c>
      <c r="AD547" s="879">
        <v>8.26</v>
      </c>
      <c r="AE547" s="879">
        <v>4.24</v>
      </c>
      <c r="AF547" s="879">
        <v>6.53</v>
      </c>
      <c r="AG547" s="879">
        <v>10.4</v>
      </c>
      <c r="AH547" s="879">
        <v>-60.6</v>
      </c>
      <c r="AI547" s="879">
        <v>5.24</v>
      </c>
      <c r="AJ547" s="879">
        <v>-15.8</v>
      </c>
      <c r="AK547" s="879">
        <v>7.55</v>
      </c>
      <c r="AL547" s="892">
        <v>298010</v>
      </c>
      <c r="AM547" s="886">
        <v>0.11</v>
      </c>
      <c r="AN547" s="879">
        <v>0.81</v>
      </c>
      <c r="AO547" s="753">
        <f>IF(U547="n/a","n/a",IF(AA547&lt;0,"n/a",IF(AA547="n/a","n/a",J547+U547-AA547)))</f>
        <v>-57.484534897794099</v>
      </c>
      <c r="AP547" s="754">
        <f>IF(U547="n/a","n/a",J547+U547)</f>
        <v>5.7800153667561691</v>
      </c>
      <c r="AQ547" s="902">
        <f>IF(OR(AC547&lt;0.01,AF547="n/a"),"n/a",(I547/SQRT(22.5*AC547*(I547/AF547))-1)*100)</f>
        <v>328.49478836582432</v>
      </c>
      <c r="AR547" s="663">
        <f>INDEX(Historical!$C$7:$C$1279,MATCH(B547,Historical!$B$7:$B$1301,0))*IF(AH547="n/a",1.03,IF(AH547&lt;0,1.01,IF(AH547&gt;10,1.1,(1+AH547/100))))</f>
        <v>2.9844489999999997</v>
      </c>
      <c r="AS547" s="900">
        <f>IF($AI547="n/a",1.03*AR547,IF($AI547&lt;0,1.01*AR547,IF($AI547&gt;10,1.1*AR547,(1+$AI547/100)*AR547)))</f>
        <v>3.1408341275999998</v>
      </c>
      <c r="AT547" s="900">
        <f>IF($AK547="n/a",1.03*AS547,IF($AK547&lt;0,1.01*AS547,IF($AK547&gt;10,1.1*AS547,(1+$AK547/100)*AS547)))</f>
        <v>3.3779671042337993</v>
      </c>
      <c r="AU547" s="900">
        <f>IF($AK547="n/a",1.03*AT547,IF($AK547&lt;0,1.01*AT547,IF($AK547&gt;10,1.1*AT547,(1+$AK547/100)*AT547)))</f>
        <v>3.6330036206034508</v>
      </c>
      <c r="AV547" s="900">
        <f>IF($AK547="n/a",1.03*AU547,IF($AK547&lt;0,1.01*AU547,IF($AK547&gt;10,1.1*AU547,(1+$AK547/100)*AU547)))</f>
        <v>3.9072953939590112</v>
      </c>
      <c r="AW547" s="663">
        <f>SUM(AR547:AV547)</f>
        <v>17.04354924639626</v>
      </c>
      <c r="AX547" s="761">
        <f>AW547/I547*100</f>
        <v>14.254034662872176</v>
      </c>
      <c r="AY547" s="948">
        <v>0.4</v>
      </c>
      <c r="AZ547" s="886">
        <v>26.740000000000002</v>
      </c>
      <c r="BA547" s="886">
        <v>-6.65</v>
      </c>
      <c r="BB547" s="886">
        <v>2.6599999999999997</v>
      </c>
      <c r="BC547" s="886">
        <v>-0.24</v>
      </c>
      <c r="BE547" s="635">
        <v>1957</v>
      </c>
      <c r="BF547" s="912">
        <f>IF(BE547&gt;2008,0,IF(BE547&gt;2001,1,IF(BE547&gt;1990,2,IF(BE547&gt;1980,3,IF(BE547&gt;1973,4,IF(BE547&gt;1970,5,IF(BE547&gt;1960,6,IF(BE547&gt;1958,7,IF(BE547&gt;1953,8,9)))))))))</f>
        <v>8</v>
      </c>
      <c r="BG547" s="896">
        <v>4.1000000000000005</v>
      </c>
    </row>
    <row r="548" spans="1:59" s="787" customFormat="1" ht="11.25" customHeight="1" x14ac:dyDescent="0.2">
      <c r="A548" s="658" t="s">
        <v>310</v>
      </c>
      <c r="B548" s="795" t="s">
        <v>311</v>
      </c>
      <c r="C548" s="946" t="s">
        <v>112</v>
      </c>
      <c r="D548" s="946" t="s">
        <v>211</v>
      </c>
      <c r="E548" s="769">
        <v>63</v>
      </c>
      <c r="F548" s="1185">
        <v>6</v>
      </c>
      <c r="G548" s="1198" t="s">
        <v>37</v>
      </c>
      <c r="H548" s="1198" t="s">
        <v>37</v>
      </c>
      <c r="I548" s="780">
        <v>183.27</v>
      </c>
      <c r="J548" s="771">
        <f>(M548/I548)*100</f>
        <v>1.9206635019370328</v>
      </c>
      <c r="K548" s="772">
        <v>0.88</v>
      </c>
      <c r="L548" s="773">
        <v>4</v>
      </c>
      <c r="M548" s="774">
        <f>K548*L548</f>
        <v>3.52</v>
      </c>
      <c r="N548" s="775" t="s">
        <v>294</v>
      </c>
      <c r="O548" s="776">
        <v>0.76</v>
      </c>
      <c r="P548" s="796">
        <v>43594</v>
      </c>
      <c r="Q548" s="796">
        <v>43623</v>
      </c>
      <c r="R548" s="774">
        <f>(K548-O548)/O548*100</f>
        <v>15.789473684210526</v>
      </c>
      <c r="S548" s="714">
        <f>IF(INDEX(Historical!$D$7:$D$1277,MATCH(B548,Historical!$B$7:$B$1301,0))=0,"n/a",(INDEX(Historical!$C$7:$C$1279,MATCH(B548,Historical!$B$7:$B$1301,0))/INDEX(Historical!$D$7:$D$1277,MATCH(B548,Historical!$B$7:$B$1301,0))-1)*100)</f>
        <v>15.646258503401356</v>
      </c>
      <c r="T548" s="714">
        <f>IF(INDEX(Historical!$F$7:$F$1270,MATCH(B548,Historical!$B$7:$B$1301,0))=0,"n/a",((INDEX(Historical!$C$7:$C$1279,MATCH(B548,Historical!$B$7:$B$1301,0))/INDEX(Historical!$F$7:$F$1270,MATCH(B548,Historical!$B$7:$B$1301,0)))^(1/3)-1)*100)</f>
        <v>10.499282680146504</v>
      </c>
      <c r="U548" s="714">
        <f>IF(INDEX(Historical!$H$7:$H$1270,MATCH(B548,Historical!$B$7:$B$1301,0))=0,"n/a",((INDEX(Historical!$C$7:$C$1279,MATCH(B548,Historical!$B$7:$B$1301,0))/INDEX(Historical!$H$7:$H$1270,MATCH(B548,Historical!$B$7:$B$1301,0)))^(1/5)-1)*100)</f>
        <v>10.433723187908207</v>
      </c>
      <c r="V548" s="714">
        <f>IF(INDEX(Historical!$O$7:$O$1270,MATCH(B548,Historical!$B$7:$B$1301,0))=0,"n/a",((INDEX(Historical!$C$7:$C$1279,MATCH(B548,Historical!$B$7:$B$1301,0))/INDEX(Historical!$O$7:$O$1270,MATCH(B548,Historical!$B$7:$B$1301,0)))^(1/10)-1)*100)</f>
        <v>13.018071324347936</v>
      </c>
      <c r="W548" s="715">
        <f>IF(OR(U548&lt;=0,U548="n/a",V548&lt;=0,V548="n/a"),"n/a",U548/V548)</f>
        <v>0.80147995259434657</v>
      </c>
      <c r="X548" s="716">
        <f>IF(OR(AJ548&lt;=0,AJ548="n/a",U548&lt;=0,U548="n/a"),"n/a",U548/AJ548)</f>
        <v>0.94852028980983694</v>
      </c>
      <c r="Y548" s="788" t="s">
        <v>152</v>
      </c>
      <c r="Z548" s="771">
        <f>IF(OR(AC548&lt;0.01,AC548="n/a"),"n/a",M548/AC548*100)</f>
        <v>34.543670264965655</v>
      </c>
      <c r="AA548" s="779">
        <f>IF(OR(AC548&lt;0.01,AC548="n/a"),"n/a",I548/AC548)</f>
        <v>17.985279685966635</v>
      </c>
      <c r="AB548" s="773">
        <v>6</v>
      </c>
      <c r="AC548" s="780">
        <v>10.19</v>
      </c>
      <c r="AD548" s="780">
        <v>4.5999999999999996</v>
      </c>
      <c r="AE548" s="780">
        <v>1.66</v>
      </c>
      <c r="AF548" s="780">
        <v>3.66</v>
      </c>
      <c r="AG548" s="780">
        <v>21.5</v>
      </c>
      <c r="AH548" s="780">
        <v>9.1</v>
      </c>
      <c r="AI548" s="780">
        <v>-2.87</v>
      </c>
      <c r="AJ548" s="780">
        <v>11</v>
      </c>
      <c r="AK548" s="780">
        <v>3.83</v>
      </c>
      <c r="AL548" s="781">
        <v>23570</v>
      </c>
      <c r="AM548" s="782">
        <v>0.4</v>
      </c>
      <c r="AN548" s="780">
        <v>1.45</v>
      </c>
      <c r="AO548" s="783">
        <f>IF(U548="n/a","n/a",IF(AA548&lt;0,"n/a",IF(AA548="n/a","n/a",J548+U548-AA548)))</f>
        <v>-5.6308929961213945</v>
      </c>
      <c r="AP548" s="784">
        <f>IF(U548="n/a","n/a",J548+U548)</f>
        <v>12.35438668984524</v>
      </c>
      <c r="AQ548" s="785">
        <f>IF(OR(AC548&lt;0.01,AF548="n/a"),"n/a",(I548/SQRT(22.5*AC548*(I548/AF548))-1)*100)</f>
        <v>71.044014674115559</v>
      </c>
      <c r="AR548" s="663">
        <f>INDEX(Historical!$C$7:$C$1279,MATCH(B548,Historical!$B$7:$B$1301,0))*IF(AH548="n/a",1.03,IF(AH548&lt;0,1.01,IF(AH548&gt;10,1.1,(1+AH548/100))))</f>
        <v>3.7093999999999996</v>
      </c>
      <c r="AS548" s="779">
        <f>IF($AI548="n/a",1.03*AR548,IF($AI548&lt;0,1.01*AR548,IF($AI548&gt;10,1.1*AR548,(1+$AI548/100)*AR548)))</f>
        <v>3.7464939999999998</v>
      </c>
      <c r="AT548" s="779">
        <f>IF($AK548="n/a",1.03*AS548,IF($AK548&lt;0,1.01*AS548,IF($AK548&gt;10,1.1*AS548,(1+$AK548/100)*AS548)))</f>
        <v>3.8899847201999997</v>
      </c>
      <c r="AU548" s="779">
        <f>IF($AK548="n/a",1.03*AT548,IF($AK548&lt;0,1.01*AT548,IF($AK548&gt;10,1.1*AT548,(1+$AK548/100)*AT548)))</f>
        <v>4.0389711349836599</v>
      </c>
      <c r="AV548" s="779">
        <f>IF($AK548="n/a",1.03*AU548,IF($AK548&lt;0,1.01*AU548,IF($AK548&gt;10,1.1*AU548,(1+$AK548/100)*AU548)))</f>
        <v>4.1936637294535339</v>
      </c>
      <c r="AW548" s="771">
        <f>SUM(AR548:AV548)</f>
        <v>19.578513584637193</v>
      </c>
      <c r="AX548" s="786">
        <f>AW548/I548*100</f>
        <v>10.682879677327</v>
      </c>
      <c r="AY548" s="949">
        <v>1.67</v>
      </c>
      <c r="AZ548" s="782">
        <v>97.06</v>
      </c>
      <c r="BA548" s="782">
        <v>-15.129999999999999</v>
      </c>
      <c r="BB548" s="782">
        <v>9.0300000000000011</v>
      </c>
      <c r="BC548" s="782">
        <v>2.5</v>
      </c>
      <c r="BD548" s="922"/>
      <c r="BE548" s="635">
        <v>1957</v>
      </c>
      <c r="BF548" s="912">
        <f>IF(BE548&gt;2008,0,IF(BE548&gt;2001,1,IF(BE548&gt;1990,2,IF(BE548&gt;1980,3,IF(BE548&gt;1973,4,IF(BE548&gt;1970,5,IF(BE548&gt;1960,6,IF(BE548&gt;1958,7,IF(BE548&gt;1953,8,9)))))))))</f>
        <v>8</v>
      </c>
      <c r="BG548" s="838">
        <v>6.7</v>
      </c>
    </row>
    <row r="549" spans="1:59" ht="11.25" customHeight="1" x14ac:dyDescent="0.2">
      <c r="A549" s="877" t="s">
        <v>733</v>
      </c>
      <c r="B549" s="889" t="s">
        <v>734</v>
      </c>
      <c r="C549" s="946" t="s">
        <v>245</v>
      </c>
      <c r="D549" s="946" t="s">
        <v>4352</v>
      </c>
      <c r="E549" s="746">
        <v>25</v>
      </c>
      <c r="F549" s="1185">
        <v>134</v>
      </c>
      <c r="G549" s="1185" t="s">
        <v>37</v>
      </c>
      <c r="H549" s="1185" t="s">
        <v>37</v>
      </c>
      <c r="I549" s="879">
        <v>92.55</v>
      </c>
      <c r="J549" s="663">
        <f>(M549/I549)*100</f>
        <v>2.6796326310102647</v>
      </c>
      <c r="K549" s="898">
        <v>0.62</v>
      </c>
      <c r="L549" s="901">
        <v>4</v>
      </c>
      <c r="M549" s="654">
        <f>K549*L549</f>
        <v>2.48</v>
      </c>
      <c r="N549" s="884" t="s">
        <v>148</v>
      </c>
      <c r="O549" s="748">
        <v>0.61</v>
      </c>
      <c r="P549" s="875">
        <v>43889</v>
      </c>
      <c r="Q549" s="875">
        <v>43906</v>
      </c>
      <c r="R549" s="654">
        <f>(K549-O549)/O549*100</f>
        <v>1.6393442622950833</v>
      </c>
      <c r="S549" s="714">
        <f>IF(INDEX(Historical!$D$7:$D$1277,MATCH(B549,Historical!$B$7:$B$1301,0))=0,"n/a",(INDEX(Historical!$C$7:$C$1279,MATCH(B549,Historical!$B$7:$B$1301,0))/INDEX(Historical!$D$7:$D$1277,MATCH(B549,Historical!$B$7:$B$1301,0))-1)*100)</f>
        <v>1.6666666666666607</v>
      </c>
      <c r="T549" s="714">
        <f>IF(INDEX(Historical!$F$7:$F$1270,MATCH(B549,Historical!$B$7:$B$1301,0))=0,"n/a",((INDEX(Historical!$C$7:$C$1279,MATCH(B549,Historical!$B$7:$B$1301,0))/INDEX(Historical!$F$7:$F$1270,MATCH(B549,Historical!$B$7:$B$1301,0)))^(1/3)-1)*100)</f>
        <v>3.5116064089332433</v>
      </c>
      <c r="U549" s="714">
        <f>IF(INDEX(Historical!$H$7:$H$1270,MATCH(B549,Historical!$B$7:$B$1301,0))=0,"n/a",((INDEX(Historical!$C$7:$C$1279,MATCH(B549,Historical!$B$7:$B$1301,0))/INDEX(Historical!$H$7:$H$1270,MATCH(B549,Historical!$B$7:$B$1301,0)))^(1/5)-1)*100)</f>
        <v>4.9102011019389824</v>
      </c>
      <c r="V549" s="714">
        <f>IF(INDEX(Historical!$O$7:$O$1270,MATCH(B549,Historical!$B$7:$B$1301,0))=0,"n/a",((INDEX(Historical!$C$7:$C$1279,MATCH(B549,Historical!$B$7:$B$1301,0))/INDEX(Historical!$O$7:$O$1270,MATCH(B549,Historical!$B$7:$B$1301,0)))^(1/10)-1)*100)</f>
        <v>12.080361326294486</v>
      </c>
      <c r="W549" s="715">
        <f>IF(OR(U549&lt;=0,U549="n/a",V549&lt;=0,V549="n/a"),"n/a",U549/V549)</f>
        <v>0.40646144343806073</v>
      </c>
      <c r="X549" s="716" t="str">
        <f>IF(OR(AJ549&lt;=0,AJ549="n/a",U549&lt;=0,U549="n/a"),"n/a",U549/AJ549)</f>
        <v>n/a</v>
      </c>
      <c r="Y549" s="676"/>
      <c r="Z549" s="663">
        <f>IF(OR(AC549&lt;0.01,AC549="n/a"),"n/a",M549/AC549*100)</f>
        <v>57.274826789838343</v>
      </c>
      <c r="AA549" s="900">
        <f>IF(OR(AC549&lt;0.01,AC549="n/a"),"n/a",I549/AC549)</f>
        <v>21.374133949191684</v>
      </c>
      <c r="AB549" s="901">
        <v>12</v>
      </c>
      <c r="AC549" s="879">
        <v>4.33</v>
      </c>
      <c r="AD549" s="879">
        <v>1.42</v>
      </c>
      <c r="AE549" s="879">
        <v>0.87</v>
      </c>
      <c r="AF549" s="879">
        <v>5.7</v>
      </c>
      <c r="AG549" s="879">
        <v>26.5</v>
      </c>
      <c r="AH549" s="879">
        <v>-0.8</v>
      </c>
      <c r="AI549" s="879">
        <v>61.88</v>
      </c>
      <c r="AJ549" s="879">
        <v>-4.8</v>
      </c>
      <c r="AK549" s="879">
        <v>15</v>
      </c>
      <c r="AL549" s="892">
        <v>5840</v>
      </c>
      <c r="AM549" s="886">
        <v>1.3</v>
      </c>
      <c r="AN549" s="879">
        <v>2.16</v>
      </c>
      <c r="AO549" s="753">
        <f>IF(U549="n/a","n/a",IF(AA549&lt;0,"n/a",IF(AA549="n/a","n/a",J549+U549-AA549)))</f>
        <v>-13.784300216242437</v>
      </c>
      <c r="AP549" s="754">
        <f>IF(U549="n/a","n/a",J549+U549)</f>
        <v>7.5898337329492467</v>
      </c>
      <c r="AQ549" s="902">
        <f>IF(OR(AC549&lt;0.01,AF549="n/a"),"n/a",(I549/SQRT(22.5*AC549*(I549/AF549))-1)*100)</f>
        <v>132.69681133315711</v>
      </c>
      <c r="AR549" s="663">
        <f>INDEX(Historical!$C$7:$C$1279,MATCH(B549,Historical!$B$7:$B$1301,0))*IF(AH549="n/a",1.03,IF(AH549&lt;0,1.01,IF(AH549&gt;10,1.1,(1+AH549/100))))</f>
        <v>2.4643999999999999</v>
      </c>
      <c r="AS549" s="900">
        <f>IF($AI549="n/a",1.03*AR549,IF($AI549&lt;0,1.01*AR549,IF($AI549&gt;10,1.1*AR549,(1+$AI549/100)*AR549)))</f>
        <v>2.7108400000000001</v>
      </c>
      <c r="AT549" s="900">
        <f>IF($AK549="n/a",1.03*AS549,IF($AK549&lt;0,1.01*AS549,IF($AK549&gt;10,1.1*AS549,(1+$AK549/100)*AS549)))</f>
        <v>2.9819240000000002</v>
      </c>
      <c r="AU549" s="900">
        <f>IF($AK549="n/a",1.03*AT549,IF($AK549&lt;0,1.01*AT549,IF($AK549&gt;10,1.1*AT549,(1+$AK549/100)*AT549)))</f>
        <v>3.2801164000000007</v>
      </c>
      <c r="AV549" s="900">
        <f>IF($AK549="n/a",1.03*AU549,IF($AK549&lt;0,1.01*AU549,IF($AK549&gt;10,1.1*AU549,(1+$AK549/100)*AU549)))</f>
        <v>3.6081280400000009</v>
      </c>
      <c r="AW549" s="663">
        <f>SUM(AR549:AV549)</f>
        <v>15.045408440000003</v>
      </c>
      <c r="AX549" s="761">
        <f>AW549/I549*100</f>
        <v>16.256519113992439</v>
      </c>
      <c r="AY549" s="948">
        <v>2.13</v>
      </c>
      <c r="AZ549" s="886">
        <v>147.76</v>
      </c>
      <c r="BA549" s="886">
        <v>-11.33</v>
      </c>
      <c r="BB549" s="886">
        <v>12.950000000000001</v>
      </c>
      <c r="BC549" s="886">
        <v>8.4599999999999991</v>
      </c>
      <c r="BE549" s="635">
        <v>1996</v>
      </c>
      <c r="BF549" s="912">
        <f>IF(BE549&gt;2008,0,IF(BE549&gt;2001,1,IF(BE549&gt;1990,2,IF(BE549&gt;1980,3,IF(BE549&gt;1973,4,IF(BE549&gt;1970,5,IF(BE549&gt;1960,6,IF(BE549&gt;1958,7,IF(BE549&gt;1953,8,9)))))))))</f>
        <v>2</v>
      </c>
      <c r="BG549" s="896">
        <v>6</v>
      </c>
    </row>
    <row r="550" spans="1:59" ht="11.25" customHeight="1" x14ac:dyDescent="0.2">
      <c r="A550" s="885" t="s">
        <v>3885</v>
      </c>
      <c r="B550" s="889" t="s">
        <v>3886</v>
      </c>
      <c r="C550" s="946" t="s">
        <v>108</v>
      </c>
      <c r="D550" s="946" t="s">
        <v>4345</v>
      </c>
      <c r="E550" s="746">
        <v>6</v>
      </c>
      <c r="F550" s="1185">
        <v>682</v>
      </c>
      <c r="G550" s="1182" t="s">
        <v>106</v>
      </c>
      <c r="H550" s="1182" t="s">
        <v>106</v>
      </c>
      <c r="I550" s="888">
        <v>13.55</v>
      </c>
      <c r="J550" s="663">
        <f>(M550/I550)*100</f>
        <v>4.7232472324723247</v>
      </c>
      <c r="K550" s="891">
        <v>0.16</v>
      </c>
      <c r="L550" s="901">
        <v>4</v>
      </c>
      <c r="M550" s="654">
        <f>K550*L550</f>
        <v>0.64</v>
      </c>
      <c r="N550" s="884" t="s">
        <v>278</v>
      </c>
      <c r="O550" s="747">
        <v>0.14000000000000001</v>
      </c>
      <c r="P550" s="630">
        <v>43657</v>
      </c>
      <c r="Q550" s="630">
        <v>43672</v>
      </c>
      <c r="R550" s="654">
        <f>(K550-O550)/O550*100</f>
        <v>14.285714285714276</v>
      </c>
      <c r="S550" s="714">
        <f>IF(INDEX(Historical!$D$7:$D$1277,MATCH(B550,Historical!$B$7:$B$1301,0))=0,"n/a",(INDEX(Historical!$C$7:$C$1279,MATCH(B550,Historical!$B$7:$B$1301,0))/INDEX(Historical!$D$7:$D$1277,MATCH(B550,Historical!$B$7:$B$1301,0))-1)*100)</f>
        <v>15.384615384615374</v>
      </c>
      <c r="T550" s="714">
        <f>IF(INDEX(Historical!$F$7:$F$1270,MATCH(B550,Historical!$B$7:$B$1301,0))=0,"n/a",((INDEX(Historical!$C$7:$C$1279,MATCH(B550,Historical!$B$7:$B$1301,0))/INDEX(Historical!$F$7:$F$1270,MATCH(B550,Historical!$B$7:$B$1301,0)))^(1/3)-1)*100)</f>
        <v>24.622517114844044</v>
      </c>
      <c r="U550" s="714">
        <f>IF(INDEX(Historical!$H$7:$H$1270,MATCH(B550,Historical!$B$7:$B$1301,0))=0,"n/a",((INDEX(Historical!$C$7:$C$1279,MATCH(B550,Historical!$B$7:$B$1301,0))/INDEX(Historical!$H$7:$H$1270,MATCH(B550,Historical!$B$7:$B$1301,0)))^(1/5)-1)*100)</f>
        <v>43.096908110525554</v>
      </c>
      <c r="V550" s="714" t="str">
        <f>IF(INDEX(Historical!$O$7:$O$1270,MATCH(B550,Historical!$B$7:$B$1301,0))=0,"n/a",((INDEX(Historical!$C$7:$C$1279,MATCH(B550,Historical!$B$7:$B$1301,0))/INDEX(Historical!$O$7:$O$1270,MATCH(B550,Historical!$B$7:$B$1301,0)))^(1/10)-1)*100)</f>
        <v>n/a</v>
      </c>
      <c r="W550" s="715" t="str">
        <f>IF(OR(U550&lt;=0,U550="n/a",V550&lt;=0,V550="n/a"),"n/a",U550/V550)</f>
        <v>n/a</v>
      </c>
      <c r="X550" s="716">
        <f>IF(OR(AJ550&lt;=0,AJ550="n/a",U550&lt;=0,U550="n/a"),"n/a",U550/AJ550)</f>
        <v>1.6900748278637472</v>
      </c>
      <c r="Y550" s="682" t="s">
        <v>4132</v>
      </c>
      <c r="Z550" s="663">
        <f>IF(OR(AC550&lt;0.01,AC550="n/a"),"n/a",M550/AC550*100)</f>
        <v>25.6</v>
      </c>
      <c r="AA550" s="900">
        <f>IF(OR(AC550&lt;0.01,AC550="n/a"),"n/a",I550/AC550)</f>
        <v>5.42</v>
      </c>
      <c r="AB550" s="901">
        <v>12</v>
      </c>
      <c r="AC550" s="879">
        <v>2.5</v>
      </c>
      <c r="AD550" s="879">
        <v>0.2</v>
      </c>
      <c r="AE550" s="879">
        <v>1.89</v>
      </c>
      <c r="AF550" s="879">
        <v>0.86</v>
      </c>
      <c r="AG550" s="879">
        <v>17.2</v>
      </c>
      <c r="AH550" s="879">
        <v>20.100000000000001</v>
      </c>
      <c r="AI550" s="879" t="s">
        <v>136</v>
      </c>
      <c r="AJ550" s="879">
        <v>25.5</v>
      </c>
      <c r="AK550" s="879">
        <v>26.3</v>
      </c>
      <c r="AL550" s="892">
        <v>156.34</v>
      </c>
      <c r="AM550" s="886">
        <v>7.6</v>
      </c>
      <c r="AN550" s="879">
        <v>7.0000000000000007E-2</v>
      </c>
      <c r="AO550" s="753">
        <f>IF(U550="n/a","n/a",IF(AA550&lt;0,"n/a",IF(AA550="n/a","n/a",J550+U550-AA550)))</f>
        <v>42.400155342997877</v>
      </c>
      <c r="AP550" s="754">
        <f>IF(U550="n/a","n/a",J550+U550)</f>
        <v>47.820155342997879</v>
      </c>
      <c r="AQ550" s="902">
        <f>IF(OR(AC550&lt;0.01,AF550="n/a"),"n/a",(I550/SQRT(22.5*AC550*(I550/AF550))-1)*100)</f>
        <v>-54.484679014155631</v>
      </c>
      <c r="AR550" s="663">
        <f>INDEX(Historical!$C$7:$C$1279,MATCH(B550,Historical!$B$7:$B$1301,0))*IF(AH550="n/a",1.03,IF(AH550&lt;0,1.01,IF(AH550&gt;10,1.1,(1+AH550/100))))</f>
        <v>0.66</v>
      </c>
      <c r="AS550" s="900">
        <f>IF($AI550="n/a",1.03*AR550,IF($AI550&lt;0,1.01*AR550,IF($AI550&gt;10,1.1*AR550,(1+$AI550/100)*AR550)))</f>
        <v>0.67980000000000007</v>
      </c>
      <c r="AT550" s="900">
        <f>IF($AK550="n/a",1.03*AS550,IF($AK550&lt;0,1.01*AS550,IF($AK550&gt;10,1.1*AS550,(1+$AK550/100)*AS550)))</f>
        <v>0.74778000000000011</v>
      </c>
      <c r="AU550" s="900">
        <f>IF($AK550="n/a",1.03*AT550,IF($AK550&lt;0,1.01*AT550,IF($AK550&gt;10,1.1*AT550,(1+$AK550/100)*AT550)))</f>
        <v>0.82255800000000023</v>
      </c>
      <c r="AV550" s="900">
        <f>IF($AK550="n/a",1.03*AU550,IF($AK550&lt;0,1.01*AU550,IF($AK550&gt;10,1.1*AU550,(1+$AK550/100)*AU550)))</f>
        <v>0.90481380000000033</v>
      </c>
      <c r="AW550" s="663">
        <f>SUM(AR550:AV550)</f>
        <v>3.8149518000000007</v>
      </c>
      <c r="AX550" s="761">
        <f>AW550/I550*100</f>
        <v>28.154625830258308</v>
      </c>
      <c r="AY550" s="948">
        <v>0.89</v>
      </c>
      <c r="AZ550" s="886">
        <v>49.72</v>
      </c>
      <c r="BA550" s="886">
        <v>-41.43</v>
      </c>
      <c r="BB550" s="886">
        <v>3.65</v>
      </c>
      <c r="BC550" s="886">
        <v>-24.63</v>
      </c>
      <c r="BE550" s="635">
        <v>2014</v>
      </c>
      <c r="BF550" s="912">
        <f>IF(BE550&gt;2008,0,IF(BE550&gt;2001,1,IF(BE550&gt;1990,2,IF(BE550&gt;1980,3,IF(BE550&gt;1973,4,IF(BE550&gt;1970,5,IF(BE550&gt;1960,6,IF(BE550&gt;1958,7,IF(BE550&gt;1953,8,9)))))))))</f>
        <v>0</v>
      </c>
      <c r="BG550" s="896">
        <v>1.7999999999999998</v>
      </c>
    </row>
    <row r="551" spans="1:59" ht="11.25" customHeight="1" x14ac:dyDescent="0.2">
      <c r="A551" s="885" t="s">
        <v>1531</v>
      </c>
      <c r="B551" s="889" t="s">
        <v>1532</v>
      </c>
      <c r="C551" s="946" t="s">
        <v>123</v>
      </c>
      <c r="D551" s="946" t="s">
        <v>4348</v>
      </c>
      <c r="E551" s="746">
        <v>9</v>
      </c>
      <c r="F551" s="1185">
        <v>412</v>
      </c>
      <c r="G551" s="1182" t="s">
        <v>106</v>
      </c>
      <c r="H551" s="1182" t="s">
        <v>106</v>
      </c>
      <c r="I551" s="888">
        <v>99.8</v>
      </c>
      <c r="J551" s="663">
        <f>(M551/I551)*100</f>
        <v>3.1663326653306614</v>
      </c>
      <c r="K551" s="891">
        <v>0.79</v>
      </c>
      <c r="L551" s="901">
        <v>4</v>
      </c>
      <c r="M551" s="654">
        <f>K551*L551</f>
        <v>3.16</v>
      </c>
      <c r="N551" s="884" t="s">
        <v>181</v>
      </c>
      <c r="O551" s="747">
        <v>0.63</v>
      </c>
      <c r="P551" s="880">
        <v>43265</v>
      </c>
      <c r="Q551" s="880">
        <v>43294</v>
      </c>
      <c r="R551" s="654">
        <f>(K551-O551)/O551*100</f>
        <v>25.396825396825403</v>
      </c>
      <c r="S551" s="714">
        <f>IF(INDEX(Historical!$D$7:$D$1277,MATCH(B551,Historical!$B$7:$B$1301,0))=0,"n/a",(INDEX(Historical!$C$7:$C$1279,MATCH(B551,Historical!$B$7:$B$1301,0))/INDEX(Historical!$D$7:$D$1277,MATCH(B551,Historical!$B$7:$B$1301,0))-1)*100)</f>
        <v>11.267605633802823</v>
      </c>
      <c r="T551" s="714">
        <f>IF(INDEX(Historical!$F$7:$F$1270,MATCH(B551,Historical!$B$7:$B$1301,0))=0,"n/a",((INDEX(Historical!$C$7:$C$1279,MATCH(B551,Historical!$B$7:$B$1301,0))/INDEX(Historical!$F$7:$F$1270,MATCH(B551,Historical!$B$7:$B$1301,0)))^(1/3)-1)*100)</f>
        <v>11.493807086465591</v>
      </c>
      <c r="U551" s="714">
        <f>IF(INDEX(Historical!$H$7:$H$1270,MATCH(B551,Historical!$B$7:$B$1301,0))=0,"n/a",((INDEX(Historical!$C$7:$C$1279,MATCH(B551,Historical!$B$7:$B$1301,0))/INDEX(Historical!$H$7:$H$1270,MATCH(B551,Historical!$B$7:$B$1301,0)))^(1/5)-1)*100)</f>
        <v>14.581214173830027</v>
      </c>
      <c r="V551" s="714">
        <f>IF(INDEX(Historical!$O$7:$O$1270,MATCH(B551,Historical!$B$7:$B$1301,0))=0,"n/a",((INDEX(Historical!$C$7:$C$1279,MATCH(B551,Historical!$B$7:$B$1301,0))/INDEX(Historical!$O$7:$O$1270,MATCH(B551,Historical!$B$7:$B$1301,0)))^(1/10)-1)*100)</f>
        <v>15.468249491462194</v>
      </c>
      <c r="W551" s="715">
        <f>IF(OR(U551&lt;=0,U551="n/a",V551&lt;=0,V551="n/a"),"n/a",U551/V551)</f>
        <v>0.94265444721965652</v>
      </c>
      <c r="X551" s="716">
        <f>IF(OR(AJ551&lt;=0,AJ551="n/a",U551&lt;=0,U551="n/a"),"n/a",U551/AJ551)</f>
        <v>1.1216318595253867</v>
      </c>
      <c r="Y551" s="685" t="s">
        <v>4498</v>
      </c>
      <c r="Z551" s="663">
        <f>IF(OR(AC551&lt;0.01,AC551="n/a"),"n/a",M551/AC551*100)</f>
        <v>46.064139941690961</v>
      </c>
      <c r="AA551" s="900">
        <f>IF(OR(AC551&lt;0.01,AC551="n/a"),"n/a",I551/AC551)</f>
        <v>14.548104956268221</v>
      </c>
      <c r="AB551" s="901">
        <v>12</v>
      </c>
      <c r="AC551" s="879">
        <v>6.86</v>
      </c>
      <c r="AD551" s="879" t="s">
        <v>136</v>
      </c>
      <c r="AE551" s="879">
        <v>1.34</v>
      </c>
      <c r="AF551" s="879">
        <v>2.92</v>
      </c>
      <c r="AG551" s="879">
        <v>21.2</v>
      </c>
      <c r="AH551" s="879">
        <v>-5.6000000000000005</v>
      </c>
      <c r="AI551" s="879">
        <v>-2.9000000000000004</v>
      </c>
      <c r="AJ551" s="879">
        <v>13</v>
      </c>
      <c r="AK551" s="879">
        <v>-2.7199999999999998</v>
      </c>
      <c r="AL551" s="892">
        <v>9320</v>
      </c>
      <c r="AM551" s="886">
        <v>1.3</v>
      </c>
      <c r="AN551" s="879">
        <v>0.79</v>
      </c>
      <c r="AO551" s="753">
        <f>IF(U551="n/a","n/a",IF(AA551&lt;0,"n/a",IF(AA551="n/a","n/a",J551+U551-AA551)))</f>
        <v>3.1994418828924669</v>
      </c>
      <c r="AP551" s="754">
        <f>IF(U551="n/a","n/a",J551+U551)</f>
        <v>17.747546839160687</v>
      </c>
      <c r="AQ551" s="902">
        <f>IF(OR(AC551&lt;0.01,AF551="n/a"),"n/a",(I551/SQRT(22.5*AC551*(I551/AF551))-1)*100)</f>
        <v>37.405266715012232</v>
      </c>
      <c r="AR551" s="663">
        <f>INDEX(Historical!$C$7:$C$1279,MATCH(B551,Historical!$B$7:$B$1301,0))*IF(AH551="n/a",1.03,IF(AH551&lt;0,1.01,IF(AH551&gt;10,1.1,(1+AH551/100))))</f>
        <v>3.1916000000000002</v>
      </c>
      <c r="AS551" s="900">
        <f>IF($AI551="n/a",1.03*AR551,IF($AI551&lt;0,1.01*AR551,IF($AI551&gt;10,1.1*AR551,(1+$AI551/100)*AR551)))</f>
        <v>3.223516</v>
      </c>
      <c r="AT551" s="900">
        <f>IF($AK551="n/a",1.03*AS551,IF($AK551&lt;0,1.01*AS551,IF($AK551&gt;10,1.1*AS551,(1+$AK551/100)*AS551)))</f>
        <v>3.25575116</v>
      </c>
      <c r="AU551" s="900">
        <f>IF($AK551="n/a",1.03*AT551,IF($AK551&lt;0,1.01*AT551,IF($AK551&gt;10,1.1*AT551,(1+$AK551/100)*AT551)))</f>
        <v>3.2883086715999998</v>
      </c>
      <c r="AV551" s="900">
        <f>IF($AK551="n/a",1.03*AU551,IF($AK551&lt;0,1.01*AU551,IF($AK551&gt;10,1.1*AU551,(1+$AK551/100)*AU551)))</f>
        <v>3.321191758316</v>
      </c>
      <c r="AW551" s="663">
        <f>SUM(AR551:AV551)</f>
        <v>16.280367589916001</v>
      </c>
      <c r="AX551" s="761">
        <f>AW551/I551*100</f>
        <v>16.312993577070142</v>
      </c>
      <c r="AY551" s="948">
        <v>1.27</v>
      </c>
      <c r="AZ551" s="886">
        <v>40.46</v>
      </c>
      <c r="BA551" s="886">
        <v>-13.05</v>
      </c>
      <c r="BB551" s="886">
        <v>2.76</v>
      </c>
      <c r="BC551" s="886">
        <v>-1.31</v>
      </c>
      <c r="BE551" s="635">
        <v>2011</v>
      </c>
      <c r="BF551" s="912">
        <f>IF(BE551&gt;2008,0,IF(BE551&gt;2001,1,IF(BE551&gt;1990,2,IF(BE551&gt;1980,3,IF(BE551&gt;1973,4,IF(BE551&gt;1970,5,IF(BE551&gt;1960,6,IF(BE551&gt;1958,7,IF(BE551&gt;1953,8,9)))))))))</f>
        <v>0</v>
      </c>
      <c r="BG551" s="896">
        <v>9</v>
      </c>
    </row>
    <row r="552" spans="1:59" ht="11.25" customHeight="1" x14ac:dyDescent="0.2">
      <c r="A552" s="877" t="s">
        <v>3891</v>
      </c>
      <c r="B552" s="889" t="s">
        <v>3892</v>
      </c>
      <c r="C552" s="946" t="s">
        <v>4325</v>
      </c>
      <c r="D552" s="946" t="s">
        <v>4326</v>
      </c>
      <c r="E552" s="746">
        <v>7</v>
      </c>
      <c r="F552" s="1185">
        <v>654</v>
      </c>
      <c r="G552" s="1197" t="s">
        <v>106</v>
      </c>
      <c r="H552" s="1197" t="s">
        <v>106</v>
      </c>
      <c r="I552" s="888">
        <v>93.33</v>
      </c>
      <c r="J552" s="663">
        <f>(M552/I552)*100</f>
        <v>2.485803064395157</v>
      </c>
      <c r="K552" s="891">
        <v>0.57999999999999996</v>
      </c>
      <c r="L552" s="901">
        <v>4</v>
      </c>
      <c r="M552" s="654">
        <f>K552*L552</f>
        <v>2.3199999999999998</v>
      </c>
      <c r="N552" s="884" t="s">
        <v>151</v>
      </c>
      <c r="O552" s="747">
        <v>0.53</v>
      </c>
      <c r="P552" s="875">
        <v>43903</v>
      </c>
      <c r="Q552" s="875">
        <v>43921</v>
      </c>
      <c r="R552" s="654">
        <f>(K552-O552)/O552*100</f>
        <v>9.4339622641509298</v>
      </c>
      <c r="S552" s="714">
        <f>IF(INDEX(Historical!$D$7:$D$1277,MATCH(B552,Historical!$B$7:$B$1301,0))=0,"n/a",(INDEX(Historical!$C$7:$C$1279,MATCH(B552,Historical!$B$7:$B$1301,0))/INDEX(Historical!$D$7:$D$1277,MATCH(B552,Historical!$B$7:$B$1301,0))-1)*100)</f>
        <v>10.416666666666675</v>
      </c>
      <c r="T552" s="714">
        <f>IF(INDEX(Historical!$F$7:$F$1270,MATCH(B552,Historical!$B$7:$B$1301,0))=0,"n/a",((INDEX(Historical!$C$7:$C$1279,MATCH(B552,Historical!$B$7:$B$1301,0))/INDEX(Historical!$F$7:$F$1270,MATCH(B552,Historical!$B$7:$B$1301,0)))^(1/3)-1)*100)</f>
        <v>8.062628338793342</v>
      </c>
      <c r="U552" s="714">
        <f>IF(INDEX(Historical!$H$7:$H$1270,MATCH(B552,Historical!$B$7:$B$1301,0))=0,"n/a",((INDEX(Historical!$C$7:$C$1279,MATCH(B552,Historical!$B$7:$B$1301,0))/INDEX(Historical!$H$7:$H$1270,MATCH(B552,Historical!$B$7:$B$1301,0)))^(1/5)-1)*100)</f>
        <v>9.9391528026234965</v>
      </c>
      <c r="V552" s="714">
        <f>IF(INDEX(Historical!$O$7:$O$1270,MATCH(B552,Historical!$B$7:$B$1301,0))=0,"n/a",((INDEX(Historical!$C$7:$C$1279,MATCH(B552,Historical!$B$7:$B$1301,0))/INDEX(Historical!$O$7:$O$1270,MATCH(B552,Historical!$B$7:$B$1301,0)))^(1/10)-1)*100)</f>
        <v>6.5888517787053402</v>
      </c>
      <c r="W552" s="715">
        <f>IF(OR(U552&lt;=0,U552="n/a",V552&lt;=0,V552="n/a"),"n/a",U552/V552)</f>
        <v>1.508480253683361</v>
      </c>
      <c r="X552" s="716">
        <f>IF(OR(AJ552&lt;=0,AJ552="n/a",U552&lt;=0,U552="n/a"),"n/a",U552/AJ552)</f>
        <v>0.65389163175154585</v>
      </c>
      <c r="Y552" s="685"/>
      <c r="Z552" s="663">
        <f>IF(OR(AC552&lt;0.01,AC552="n/a"),"n/a",M552/AC552*100)</f>
        <v>87.878787878787861</v>
      </c>
      <c r="AA552" s="900">
        <f>IF(OR(AC552&lt;0.01,AC552="n/a"),"n/a",I552/AC552)</f>
        <v>35.352272727272727</v>
      </c>
      <c r="AB552" s="901">
        <v>12</v>
      </c>
      <c r="AC552" s="879">
        <v>2.64</v>
      </c>
      <c r="AD552" s="879" t="s">
        <v>136</v>
      </c>
      <c r="AE552" s="879">
        <v>19.39</v>
      </c>
      <c r="AF552" s="879">
        <v>1.98</v>
      </c>
      <c r="AG552" s="879">
        <v>6.9</v>
      </c>
      <c r="AH552" s="879">
        <v>-13.700000000000001</v>
      </c>
      <c r="AI552" s="879">
        <v>-6.47</v>
      </c>
      <c r="AJ552" s="879">
        <v>15.2</v>
      </c>
      <c r="AK552" s="879">
        <v>-6.05</v>
      </c>
      <c r="AL552" s="892">
        <v>68570</v>
      </c>
      <c r="AM552" s="886">
        <v>0.52</v>
      </c>
      <c r="AN552" s="879">
        <v>0.49</v>
      </c>
      <c r="AO552" s="753">
        <f>IF(U552="n/a","n/a",IF(AA552&lt;0,"n/a",IF(AA552="n/a","n/a",J552+U552-AA552)))</f>
        <v>-22.927316860254074</v>
      </c>
      <c r="AP552" s="754">
        <f>IF(U552="n/a","n/a",J552+U552)</f>
        <v>12.424955867018653</v>
      </c>
      <c r="AQ552" s="902">
        <f>IF(OR(AC552&lt;0.01,AF552="n/a"),"n/a",(I552/SQRT(22.5*AC552*(I552/AF552))-1)*100)</f>
        <v>76.38027100557477</v>
      </c>
      <c r="AR552" s="663">
        <f>INDEX(Historical!$C$7:$C$1279,MATCH(B552,Historical!$B$7:$B$1301,0))*IF(AH552="n/a",1.03,IF(AH552&lt;0,1.01,IF(AH552&gt;10,1.1,(1+AH552/100))))</f>
        <v>2.1412</v>
      </c>
      <c r="AS552" s="900">
        <f>IF($AI552="n/a",1.03*AR552,IF($AI552&lt;0,1.01*AR552,IF($AI552&gt;10,1.1*AR552,(1+$AI552/100)*AR552)))</f>
        <v>2.1626120000000002</v>
      </c>
      <c r="AT552" s="900">
        <f>IF($AK552="n/a",1.03*AS552,IF($AK552&lt;0,1.01*AS552,IF($AK552&gt;10,1.1*AS552,(1+$AK552/100)*AS552)))</f>
        <v>2.1842381200000003</v>
      </c>
      <c r="AU552" s="900">
        <f>IF($AK552="n/a",1.03*AT552,IF($AK552&lt;0,1.01*AT552,IF($AK552&gt;10,1.1*AT552,(1+$AK552/100)*AT552)))</f>
        <v>2.2060805012000002</v>
      </c>
      <c r="AV552" s="900">
        <f>IF($AK552="n/a",1.03*AU552,IF($AK552&lt;0,1.01*AU552,IF($AK552&gt;10,1.1*AU552,(1+$AK552/100)*AU552)))</f>
        <v>2.2281413062120001</v>
      </c>
      <c r="AW552" s="663">
        <f>SUM(AR552:AV552)</f>
        <v>10.922271927412002</v>
      </c>
      <c r="AX552" s="761">
        <f>AW552/I552*100</f>
        <v>11.702852166947393</v>
      </c>
      <c r="AY552" s="948">
        <v>0.96</v>
      </c>
      <c r="AZ552" s="886">
        <v>56.02</v>
      </c>
      <c r="BA552" s="886">
        <v>-6.47</v>
      </c>
      <c r="BB552" s="886">
        <v>3.1399999999999997</v>
      </c>
      <c r="BC552" s="886">
        <v>5.83</v>
      </c>
      <c r="BE552" s="635">
        <v>2014</v>
      </c>
      <c r="BF552" s="912">
        <f>IF(BE552&gt;2008,0,IF(BE552&gt;2001,1,IF(BE552&gt;1990,2,IF(BE552&gt;1980,3,IF(BE552&gt;1973,4,IF(BE552&gt;1970,5,IF(BE552&gt;1960,6,IF(BE552&gt;1958,7,IF(BE552&gt;1953,8,9)))))))))</f>
        <v>0</v>
      </c>
      <c r="BG552" s="896">
        <v>3.9</v>
      </c>
    </row>
    <row r="553" spans="1:59" ht="11.25" customHeight="1" x14ac:dyDescent="0.2">
      <c r="A553" s="877" t="s">
        <v>1121</v>
      </c>
      <c r="B553" s="889" t="s">
        <v>1122</v>
      </c>
      <c r="C553" s="946" t="s">
        <v>112</v>
      </c>
      <c r="D553" s="946" t="s">
        <v>211</v>
      </c>
      <c r="E553" s="746">
        <v>11</v>
      </c>
      <c r="F553" s="1185">
        <v>319</v>
      </c>
      <c r="G553" s="1185" t="s">
        <v>115</v>
      </c>
      <c r="H553" s="1185" t="s">
        <v>115</v>
      </c>
      <c r="I553" s="888">
        <v>35.119999999999997</v>
      </c>
      <c r="J553" s="663">
        <f>(M553/I553)*100</f>
        <v>3.1890660592255129</v>
      </c>
      <c r="K553" s="891">
        <v>0.28000000000000003</v>
      </c>
      <c r="L553" s="901">
        <v>4</v>
      </c>
      <c r="M553" s="654">
        <f>K553*L553</f>
        <v>1.1200000000000001</v>
      </c>
      <c r="N553" s="884" t="s">
        <v>318</v>
      </c>
      <c r="O553" s="747">
        <v>0.27250000000000002</v>
      </c>
      <c r="P553" s="875">
        <v>43909</v>
      </c>
      <c r="Q553" s="875">
        <v>43921</v>
      </c>
      <c r="R553" s="654">
        <f>(K553-O553)/O553*100</f>
        <v>2.7522935779816535</v>
      </c>
      <c r="S553" s="714">
        <f>IF(INDEX(Historical!$D$7:$D$1277,MATCH(B553,Historical!$B$7:$B$1301,0))=0,"n/a",(INDEX(Historical!$C$7:$C$1279,MATCH(B553,Historical!$B$7:$B$1301,0))/INDEX(Historical!$D$7:$D$1277,MATCH(B553,Historical!$B$7:$B$1301,0))-1)*100)</f>
        <v>2.8301886792452935</v>
      </c>
      <c r="T553" s="714">
        <f>IF(INDEX(Historical!$F$7:$F$1270,MATCH(B553,Historical!$B$7:$B$1301,0))=0,"n/a",((INDEX(Historical!$C$7:$C$1279,MATCH(B553,Historical!$B$7:$B$1301,0))/INDEX(Historical!$F$7:$F$1270,MATCH(B553,Historical!$B$7:$B$1301,0)))^(1/3)-1)*100)</f>
        <v>5.0589077790132775</v>
      </c>
      <c r="U553" s="714">
        <f>IF(INDEX(Historical!$H$7:$H$1270,MATCH(B553,Historical!$B$7:$B$1301,0))=0,"n/a",((INDEX(Historical!$C$7:$C$1279,MATCH(B553,Historical!$B$7:$B$1301,0))/INDEX(Historical!$H$7:$H$1270,MATCH(B553,Historical!$B$7:$B$1301,0)))^(1/5)-1)*100)</f>
        <v>4.6119864944856648</v>
      </c>
      <c r="V553" s="714" t="str">
        <f>IF(INDEX(Historical!$O$7:$O$1270,MATCH(B553,Historical!$B$7:$B$1301,0))=0,"n/a",((INDEX(Historical!$C$7:$C$1279,MATCH(B553,Historical!$B$7:$B$1301,0))/INDEX(Historical!$O$7:$O$1270,MATCH(B553,Historical!$B$7:$B$1301,0)))^(1/10)-1)*100)</f>
        <v>n/a</v>
      </c>
      <c r="W553" s="715" t="str">
        <f>IF(OR(U553&lt;=0,U553="n/a",V553&lt;=0,V553="n/a"),"n/a",U553/V553)</f>
        <v>n/a</v>
      </c>
      <c r="X553" s="716">
        <f>IF(OR(AJ553&lt;=0,AJ553="n/a",U553&lt;=0,U553="n/a"),"n/a",U553/AJ553)</f>
        <v>1.2464828363474771</v>
      </c>
      <c r="Y553" s="673"/>
      <c r="Z553" s="663">
        <f>IF(OR(AC553&lt;0.01,AC553="n/a"),"n/a",M553/AC553*100)</f>
        <v>65.882352941176478</v>
      </c>
      <c r="AA553" s="900">
        <f>IF(OR(AC553&lt;0.01,AC553="n/a"),"n/a",I553/AC553)</f>
        <v>20.658823529411762</v>
      </c>
      <c r="AB553" s="901">
        <v>12</v>
      </c>
      <c r="AC553" s="879">
        <v>1.7</v>
      </c>
      <c r="AD553" s="879">
        <v>1.38</v>
      </c>
      <c r="AE553" s="879">
        <v>1.5</v>
      </c>
      <c r="AF553" s="879">
        <v>2.74</v>
      </c>
      <c r="AG553" s="879" t="s">
        <v>136</v>
      </c>
      <c r="AH553" s="879">
        <v>13.700000000000001</v>
      </c>
      <c r="AI553" s="879">
        <v>79.91</v>
      </c>
      <c r="AJ553" s="879">
        <v>3.6999999999999997</v>
      </c>
      <c r="AK553" s="879">
        <v>15</v>
      </c>
      <c r="AL553" s="892">
        <v>820.16</v>
      </c>
      <c r="AM553" s="886">
        <v>1.7000000000000002</v>
      </c>
      <c r="AN553" s="879">
        <v>0.87</v>
      </c>
      <c r="AO553" s="753">
        <f>IF(U553="n/a","n/a",IF(AA553&lt;0,"n/a",IF(AA553="n/a","n/a",J553+U553-AA553)))</f>
        <v>-12.857770975700586</v>
      </c>
      <c r="AP553" s="754">
        <f>IF(U553="n/a","n/a",J553+U553)</f>
        <v>7.8010525537111777</v>
      </c>
      <c r="AQ553" s="902">
        <f>IF(OR(AC553&lt;0.01,AF553="n/a"),"n/a",(I553/SQRT(22.5*AC553*(I553/AF553))-1)*100)</f>
        <v>58.61228265538054</v>
      </c>
      <c r="AR553" s="663">
        <f>INDEX(Historical!$C$7:$C$1279,MATCH(B553,Historical!$B$7:$B$1301,0))*IF(AH553="n/a",1.03,IF(AH553&lt;0,1.01,IF(AH553&gt;10,1.1,(1+AH553/100))))</f>
        <v>1.1990000000000003</v>
      </c>
      <c r="AS553" s="900">
        <f>IF($AI553="n/a",1.03*AR553,IF($AI553&lt;0,1.01*AR553,IF($AI553&gt;10,1.1*AR553,(1+$AI553/100)*AR553)))</f>
        <v>1.3189000000000004</v>
      </c>
      <c r="AT553" s="900">
        <f>IF($AK553="n/a",1.03*AS553,IF($AK553&lt;0,1.01*AS553,IF($AK553&gt;10,1.1*AS553,(1+$AK553/100)*AS553)))</f>
        <v>1.4507900000000005</v>
      </c>
      <c r="AU553" s="900">
        <f>IF($AK553="n/a",1.03*AT553,IF($AK553&lt;0,1.01*AT553,IF($AK553&gt;10,1.1*AT553,(1+$AK553/100)*AT553)))</f>
        <v>1.5958690000000006</v>
      </c>
      <c r="AV553" s="900">
        <f>IF($AK553="n/a",1.03*AU553,IF($AK553&lt;0,1.01*AU553,IF($AK553&gt;10,1.1*AU553,(1+$AK553/100)*AU553)))</f>
        <v>1.755455900000001</v>
      </c>
      <c r="AW553" s="663">
        <f>SUM(AR553:AV553)</f>
        <v>7.320014900000003</v>
      </c>
      <c r="AX553" s="761">
        <f>AW553/I553*100</f>
        <v>20.842867027334862</v>
      </c>
      <c r="AY553" s="948">
        <v>0.77</v>
      </c>
      <c r="AZ553" s="886">
        <v>45.61</v>
      </c>
      <c r="BA553" s="886">
        <v>-38.269999999999996</v>
      </c>
      <c r="BB553" s="886">
        <v>1.52</v>
      </c>
      <c r="BC553" s="886">
        <v>-20.39</v>
      </c>
      <c r="BE553" s="635">
        <v>2010</v>
      </c>
      <c r="BF553" s="912">
        <f>IF(BE553&gt;2008,0,IF(BE553&gt;2001,1,IF(BE553&gt;1990,2,IF(BE553&gt;1980,3,IF(BE553&gt;1973,4,IF(BE553&gt;1970,5,IF(BE553&gt;1960,6,IF(BE553&gt;1958,7,IF(BE553&gt;1953,8,9)))))))))</f>
        <v>0</v>
      </c>
      <c r="BG553" s="896" t="s">
        <v>136</v>
      </c>
    </row>
    <row r="554" spans="1:59" ht="11.25" customHeight="1" x14ac:dyDescent="0.2">
      <c r="A554" s="877" t="s">
        <v>731</v>
      </c>
      <c r="B554" s="889" t="s">
        <v>732</v>
      </c>
      <c r="C554" s="946" t="s">
        <v>128</v>
      </c>
      <c r="D554" s="946" t="s">
        <v>126</v>
      </c>
      <c r="E554" s="746">
        <v>12</v>
      </c>
      <c r="F554" s="1185">
        <v>286</v>
      </c>
      <c r="G554" s="1185" t="s">
        <v>115</v>
      </c>
      <c r="H554" s="1185" t="s">
        <v>115</v>
      </c>
      <c r="I554" s="888">
        <v>70.06</v>
      </c>
      <c r="J554" s="663">
        <f>(M554/I554)*100</f>
        <v>6.6799885812160991</v>
      </c>
      <c r="K554" s="891">
        <v>1.17</v>
      </c>
      <c r="L554" s="901">
        <v>4</v>
      </c>
      <c r="M554" s="654">
        <f>K554*L554</f>
        <v>4.68</v>
      </c>
      <c r="N554" s="884" t="s">
        <v>111</v>
      </c>
      <c r="O554" s="747">
        <v>1.1399999999999999</v>
      </c>
      <c r="P554" s="875">
        <v>43732</v>
      </c>
      <c r="Q554" s="875">
        <v>43749</v>
      </c>
      <c r="R554" s="654">
        <f>(K554-O554)/O554*100</f>
        <v>2.6315789473684239</v>
      </c>
      <c r="S554" s="714">
        <f>IF(INDEX(Historical!$D$7:$D$1277,MATCH(B554,Historical!$B$7:$B$1301,0))=0,"n/a",(INDEX(Historical!$C$7:$C$1279,MATCH(B554,Historical!$B$7:$B$1301,0))/INDEX(Historical!$D$7:$D$1277,MATCH(B554,Historical!$B$7:$B$1301,0))-1)*100)</f>
        <v>3.8461538461538547</v>
      </c>
      <c r="T554" s="714">
        <f>IF(INDEX(Historical!$F$7:$F$1270,MATCH(B554,Historical!$B$7:$B$1301,0))=0,"n/a",((INDEX(Historical!$C$7:$C$1279,MATCH(B554,Historical!$B$7:$B$1301,0))/INDEX(Historical!$F$7:$F$1270,MATCH(B554,Historical!$B$7:$B$1301,0)))^(1/3)-1)*100)</f>
        <v>3.8348029193370436</v>
      </c>
      <c r="U554" s="714">
        <f>IF(INDEX(Historical!$H$7:$H$1270,MATCH(B554,Historical!$B$7:$B$1301,0))=0,"n/a",((INDEX(Historical!$C$7:$C$1279,MATCH(B554,Historical!$B$7:$B$1301,0))/INDEX(Historical!$H$7:$H$1270,MATCH(B554,Historical!$B$7:$B$1301,0)))^(1/5)-1)*100)</f>
        <v>3.418013642250517</v>
      </c>
      <c r="V554" s="714">
        <f>IF(INDEX(Historical!$O$7:$O$1270,MATCH(B554,Historical!$B$7:$B$1301,0))=0,"n/a",((INDEX(Historical!$C$7:$C$1279,MATCH(B554,Historical!$B$7:$B$1301,0))/INDEX(Historical!$O$7:$O$1270,MATCH(B554,Historical!$B$7:$B$1301,0)))^(1/10)-1)*100)</f>
        <v>7.6314027598324286</v>
      </c>
      <c r="W554" s="715">
        <f>IF(OR(U554&lt;=0,U554="n/a",V554&lt;=0,V554="n/a"),"n/a",U554/V554)</f>
        <v>0.44788798990417461</v>
      </c>
      <c r="X554" s="716" t="str">
        <f>IF(OR(AJ554&lt;=0,AJ554="n/a",U554&lt;=0,U554="n/a"),"n/a",U554/AJ554)</f>
        <v>n/a</v>
      </c>
      <c r="Y554" s="889"/>
      <c r="Z554" s="663">
        <f>IF(OR(AC554&lt;0.01,AC554="n/a"),"n/a",M554/AC554*100)</f>
        <v>95.315682281059054</v>
      </c>
      <c r="AA554" s="900">
        <f>IF(OR(AC554&lt;0.01,AC554="n/a"),"n/a",I554/AC554)</f>
        <v>14.268839103869654</v>
      </c>
      <c r="AB554" s="901">
        <v>12</v>
      </c>
      <c r="AC554" s="879">
        <v>4.91</v>
      </c>
      <c r="AD554" s="879">
        <v>3.5</v>
      </c>
      <c r="AE554" s="879">
        <v>3.73</v>
      </c>
      <c r="AF554" s="879" t="s">
        <v>136</v>
      </c>
      <c r="AG554" s="879">
        <v>-65.400000000000006</v>
      </c>
      <c r="AH554" s="879">
        <v>-9.6</v>
      </c>
      <c r="AI554" s="879">
        <v>10.18</v>
      </c>
      <c r="AJ554" s="879">
        <v>-0.70000000000000007</v>
      </c>
      <c r="AK554" s="879">
        <v>4.1099999999999994</v>
      </c>
      <c r="AL554" s="892">
        <v>112660</v>
      </c>
      <c r="AM554" s="886">
        <v>0.2</v>
      </c>
      <c r="AN554" s="879" t="s">
        <v>136</v>
      </c>
      <c r="AO554" s="753">
        <f>IF(U554="n/a","n/a",IF(AA554&lt;0,"n/a",IF(AA554="n/a","n/a",J554+U554-AA554)))</f>
        <v>-4.1708368804030389</v>
      </c>
      <c r="AP554" s="754">
        <f>IF(U554="n/a","n/a",J554+U554)</f>
        <v>10.098002223466615</v>
      </c>
      <c r="AQ554" s="902" t="str">
        <f>IF(OR(AC554&lt;0.01,AF554="n/a"),"n/a",(I554/SQRT(22.5*AC554*(I554/AF554))-1)*100)</f>
        <v>n/a</v>
      </c>
      <c r="AR554" s="663">
        <f>INDEX(Historical!$C$7:$C$1279,MATCH(B554,Historical!$B$7:$B$1301,0))*IF(AH554="n/a",1.03,IF(AH554&lt;0,1.01,IF(AH554&gt;10,1.1,(1+AH554/100))))</f>
        <v>4.6358999999999995</v>
      </c>
      <c r="AS554" s="900">
        <f>IF($AI554="n/a",1.03*AR554,IF($AI554&lt;0,1.01*AR554,IF($AI554&gt;10,1.1*AR554,(1+$AI554/100)*AR554)))</f>
        <v>5.0994899999999994</v>
      </c>
      <c r="AT554" s="900">
        <f>IF($AK554="n/a",1.03*AS554,IF($AK554&lt;0,1.01*AS554,IF($AK554&gt;10,1.1*AS554,(1+$AK554/100)*AS554)))</f>
        <v>5.3090790389999993</v>
      </c>
      <c r="AU554" s="900">
        <f>IF($AK554="n/a",1.03*AT554,IF($AK554&lt;0,1.01*AT554,IF($AK554&gt;10,1.1*AT554,(1+$AK554/100)*AT554)))</f>
        <v>5.527282187502899</v>
      </c>
      <c r="AV554" s="900">
        <f>IF($AK554="n/a",1.03*AU554,IF($AK554&lt;0,1.01*AU554,IF($AK554&gt;10,1.1*AU554,(1+$AK554/100)*AU554)))</f>
        <v>5.7544534854092673</v>
      </c>
      <c r="AW554" s="663">
        <f>SUM(AR554:AV554)</f>
        <v>26.326204711912165</v>
      </c>
      <c r="AX554" s="761">
        <f>AW554/I554*100</f>
        <v>37.576655312463835</v>
      </c>
      <c r="AY554" s="948">
        <v>0.79</v>
      </c>
      <c r="AZ554" s="886">
        <v>25.080000000000002</v>
      </c>
      <c r="BA554" s="886">
        <v>-22.3</v>
      </c>
      <c r="BB554" s="886">
        <v>-3.35</v>
      </c>
      <c r="BC554" s="886">
        <v>-11.19</v>
      </c>
      <c r="BE554" s="635">
        <v>2008</v>
      </c>
      <c r="BF554" s="912">
        <f>IF(BE554&gt;2008,0,IF(BE554&gt;2001,1,IF(BE554&gt;1990,2,IF(BE554&gt;1980,3,IF(BE554&gt;1973,4,IF(BE554&gt;1970,5,IF(BE554&gt;1960,6,IF(BE554&gt;1958,7,IF(BE554&gt;1953,8,9)))))))))</f>
        <v>1</v>
      </c>
      <c r="BG554" s="896">
        <v>18.899999999999999</v>
      </c>
    </row>
    <row r="555" spans="1:59" ht="11.25" customHeight="1" x14ac:dyDescent="0.2">
      <c r="A555" s="885" t="s">
        <v>1563</v>
      </c>
      <c r="B555" s="889" t="s">
        <v>1564</v>
      </c>
      <c r="C555" s="946" t="s">
        <v>108</v>
      </c>
      <c r="D555" s="946" t="s">
        <v>4345</v>
      </c>
      <c r="E555" s="746">
        <v>11</v>
      </c>
      <c r="F555" s="1185">
        <v>320</v>
      </c>
      <c r="G555" s="1162" t="s">
        <v>106</v>
      </c>
      <c r="H555" s="1162" t="s">
        <v>106</v>
      </c>
      <c r="I555" s="888">
        <v>23.25</v>
      </c>
      <c r="J555" s="663">
        <f>(M555/I555)*100</f>
        <v>3.9569892473118284</v>
      </c>
      <c r="K555" s="891">
        <v>0.23</v>
      </c>
      <c r="L555" s="901">
        <v>4</v>
      </c>
      <c r="M555" s="654">
        <f>K555*L555</f>
        <v>0.92</v>
      </c>
      <c r="N555" s="884" t="s">
        <v>318</v>
      </c>
      <c r="O555" s="747">
        <v>0.22</v>
      </c>
      <c r="P555" s="875">
        <v>43909</v>
      </c>
      <c r="Q555" s="875">
        <v>43921</v>
      </c>
      <c r="R555" s="654">
        <f>(K555-O555)/O555*100</f>
        <v>4.5454545454545494</v>
      </c>
      <c r="S555" s="714">
        <f>IF(INDEX(Historical!$D$7:$D$1277,MATCH(B555,Historical!$B$7:$B$1301,0))=0,"n/a",(INDEX(Historical!$C$7:$C$1279,MATCH(B555,Historical!$B$7:$B$1301,0))/INDEX(Historical!$D$7:$D$1277,MATCH(B555,Historical!$B$7:$B$1301,0))-1)*100)</f>
        <v>4.7619047619047672</v>
      </c>
      <c r="T555" s="714">
        <f>IF(INDEX(Historical!$F$7:$F$1270,MATCH(B555,Historical!$B$7:$B$1301,0))=0,"n/a",((INDEX(Historical!$C$7:$C$1279,MATCH(B555,Historical!$B$7:$B$1301,0))/INDEX(Historical!$F$7:$F$1270,MATCH(B555,Historical!$B$7:$B$1301,0)))^(1/3)-1)*100)</f>
        <v>5.0081546755695205</v>
      </c>
      <c r="U555" s="714">
        <f>IF(INDEX(Historical!$H$7:$H$1270,MATCH(B555,Historical!$B$7:$B$1301,0))=0,"n/a",((INDEX(Historical!$C$7:$C$1279,MATCH(B555,Historical!$B$7:$B$1301,0))/INDEX(Historical!$H$7:$H$1270,MATCH(B555,Historical!$B$7:$B$1301,0)))^(1/5)-1)*100)</f>
        <v>5.291848906511043</v>
      </c>
      <c r="V555" s="714">
        <f>IF(INDEX(Historical!$O$7:$O$1270,MATCH(B555,Historical!$B$7:$B$1301,0))=0,"n/a",((INDEX(Historical!$C$7:$C$1279,MATCH(B555,Historical!$B$7:$B$1301,0))/INDEX(Historical!$O$7:$O$1270,MATCH(B555,Historical!$B$7:$B$1301,0)))^(1/10)-1)*100)</f>
        <v>4.4385375182802056</v>
      </c>
      <c r="W555" s="715">
        <f>IF(OR(U555&lt;=0,U555="n/a",V555&lt;=0,V555="n/a"),"n/a",U555/V555)</f>
        <v>1.1922505745904945</v>
      </c>
      <c r="X555" s="716" t="str">
        <f>IF(OR(AJ555&lt;=0,AJ555="n/a",U555&lt;=0,U555="n/a"),"n/a",U555/AJ555)</f>
        <v>n/a</v>
      </c>
      <c r="Y555" s="682"/>
      <c r="Z555" s="663" t="str">
        <f>IF(OR(AC555&lt;0.01,AC555="n/a"),"n/a",M555/AC555*100)</f>
        <v>n/a</v>
      </c>
      <c r="AA555" s="900" t="str">
        <f>IF(OR(AC555&lt;0.01,AC555="n/a"),"n/a",I555/AC555)</f>
        <v>n/a</v>
      </c>
      <c r="AB555" s="901">
        <v>12</v>
      </c>
      <c r="AC555" s="879" t="s">
        <v>136</v>
      </c>
      <c r="AD555" s="879" t="s">
        <v>136</v>
      </c>
      <c r="AE555" s="879" t="s">
        <v>136</v>
      </c>
      <c r="AF555" s="879" t="s">
        <v>136</v>
      </c>
      <c r="AG555" s="879" t="s">
        <v>136</v>
      </c>
      <c r="AH555" s="879" t="s">
        <v>136</v>
      </c>
      <c r="AI555" s="879" t="s">
        <v>136</v>
      </c>
      <c r="AJ555" s="879" t="s">
        <v>136</v>
      </c>
      <c r="AK555" s="879" t="s">
        <v>136</v>
      </c>
      <c r="AL555" s="892" t="s">
        <v>136</v>
      </c>
      <c r="AM555" s="886" t="s">
        <v>136</v>
      </c>
      <c r="AN555" s="879" t="s">
        <v>136</v>
      </c>
      <c r="AO555" s="753" t="str">
        <f>IF(U555="n/a","n/a",IF(AA555&lt;0,"n/a",IF(AA555="n/a","n/a",J555+U555-AA555)))</f>
        <v>n/a</v>
      </c>
      <c r="AP555" s="754">
        <f>IF(U555="n/a","n/a",J555+U555)</f>
        <v>9.2488381538228719</v>
      </c>
      <c r="AQ555" s="902" t="str">
        <f>IF(OR(AC555&lt;0.01,AF555="n/a"),"n/a",(I555/SQRT(22.5*AC555*(I555/AF555))-1)*100)</f>
        <v>n/a</v>
      </c>
      <c r="AR555" s="663">
        <f>INDEX(Historical!$C$7:$C$1279,MATCH(B555,Historical!$B$7:$B$1301,0))*IF(AH555="n/a",1.03,IF(AH555&lt;0,1.01,IF(AH555&gt;10,1.1,(1+AH555/100))))</f>
        <v>0.90639999999999998</v>
      </c>
      <c r="AS555" s="900">
        <f>IF($AI555="n/a",1.03*AR555,IF($AI555&lt;0,1.01*AR555,IF($AI555&gt;10,1.1*AR555,(1+$AI555/100)*AR555)))</f>
        <v>0.93359199999999998</v>
      </c>
      <c r="AT555" s="900">
        <f>IF($AK555="n/a",1.03*AS555,IF($AK555&lt;0,1.01*AS555,IF($AK555&gt;10,1.1*AS555,(1+$AK555/100)*AS555)))</f>
        <v>0.96159976000000003</v>
      </c>
      <c r="AU555" s="900">
        <f>IF($AK555="n/a",1.03*AT555,IF($AK555&lt;0,1.01*AT555,IF($AK555&gt;10,1.1*AT555,(1+$AK555/100)*AT555)))</f>
        <v>0.99044775280000008</v>
      </c>
      <c r="AV555" s="900">
        <f>IF($AK555="n/a",1.03*AU555,IF($AK555&lt;0,1.01*AU555,IF($AK555&gt;10,1.1*AU555,(1+$AK555/100)*AU555)))</f>
        <v>1.020161185384</v>
      </c>
      <c r="AW555" s="663">
        <f>SUM(AR555:AV555)</f>
        <v>4.8122006981840002</v>
      </c>
      <c r="AX555" s="761">
        <f>AW555/I555*100</f>
        <v>20.697637411544086</v>
      </c>
      <c r="AY555" s="948" t="s">
        <v>136</v>
      </c>
      <c r="AZ555" s="886" t="s">
        <v>136</v>
      </c>
      <c r="BA555" s="886" t="s">
        <v>136</v>
      </c>
      <c r="BB555" s="886" t="s">
        <v>136</v>
      </c>
      <c r="BC555" s="886" t="s">
        <v>136</v>
      </c>
      <c r="BD555" s="921" t="s">
        <v>4271</v>
      </c>
      <c r="BE555" s="635">
        <v>2010</v>
      </c>
      <c r="BF555" s="912">
        <f>IF(BE555&gt;2008,0,IF(BE555&gt;2001,1,IF(BE555&gt;1990,2,IF(BE555&gt;1980,3,IF(BE555&gt;1973,4,IF(BE555&gt;1970,5,IF(BE555&gt;1960,6,IF(BE555&gt;1958,7,IF(BE555&gt;1953,8,9)))))))))</f>
        <v>0</v>
      </c>
      <c r="BG555" s="896" t="s">
        <v>136</v>
      </c>
    </row>
    <row r="556" spans="1:59" ht="11.25" customHeight="1" x14ac:dyDescent="0.2">
      <c r="A556" s="877" t="s">
        <v>1565</v>
      </c>
      <c r="B556" s="889" t="s">
        <v>1566</v>
      </c>
      <c r="C556" s="946" t="s">
        <v>108</v>
      </c>
      <c r="D556" s="946" t="s">
        <v>4345</v>
      </c>
      <c r="E556" s="746">
        <v>9</v>
      </c>
      <c r="F556" s="1185">
        <v>441</v>
      </c>
      <c r="G556" s="1185" t="s">
        <v>37</v>
      </c>
      <c r="H556" s="1185" t="s">
        <v>115</v>
      </c>
      <c r="I556" s="888">
        <v>105.21</v>
      </c>
      <c r="J556" s="663">
        <f>(M556/I556)*100</f>
        <v>4.3722079650223362</v>
      </c>
      <c r="K556" s="891">
        <v>1.1499999999999999</v>
      </c>
      <c r="L556" s="901">
        <v>4</v>
      </c>
      <c r="M556" s="654">
        <f>K556*L556</f>
        <v>4.5999999999999996</v>
      </c>
      <c r="N556" s="884" t="s">
        <v>242</v>
      </c>
      <c r="O556" s="747">
        <v>0.95</v>
      </c>
      <c r="P556" s="630">
        <v>43664</v>
      </c>
      <c r="Q556" s="630">
        <v>43682</v>
      </c>
      <c r="R556" s="654">
        <f>(K556-O556)/O556*100</f>
        <v>21.052631578947363</v>
      </c>
      <c r="S556" s="714">
        <f>IF(INDEX(Historical!$D$7:$D$1277,MATCH(B556,Historical!$B$7:$B$1301,0))=0,"n/a",(INDEX(Historical!$C$7:$C$1279,MATCH(B556,Historical!$B$7:$B$1301,0))/INDEX(Historical!$D$7:$D$1277,MATCH(B556,Historical!$B$7:$B$1301,0))-1)*100)</f>
        <v>23.529411764705888</v>
      </c>
      <c r="T556" s="714">
        <f>IF(INDEX(Historical!$F$7:$F$1270,MATCH(B556,Historical!$B$7:$B$1301,0))=0,"n/a",((INDEX(Historical!$C$7:$C$1279,MATCH(B556,Historical!$B$7:$B$1301,0))/INDEX(Historical!$F$7:$F$1270,MATCH(B556,Historical!$B$7:$B$1301,0)))^(1/3)-1)*100)</f>
        <v>25.594650913208426</v>
      </c>
      <c r="U556" s="714">
        <f>IF(INDEX(Historical!$H$7:$H$1270,MATCH(B556,Historical!$B$7:$B$1301,0))=0,"n/a",((INDEX(Historical!$C$7:$C$1279,MATCH(B556,Historical!$B$7:$B$1301,0))/INDEX(Historical!$H$7:$H$1270,MATCH(B556,Historical!$B$7:$B$1301,0)))^(1/5)-1)*100)</f>
        <v>17.440607261658347</v>
      </c>
      <c r="V556" s="714">
        <f>IF(INDEX(Historical!$O$7:$O$1270,MATCH(B556,Historical!$B$7:$B$1301,0))=0,"n/a",((INDEX(Historical!$C$7:$C$1279,MATCH(B556,Historical!$B$7:$B$1301,0))/INDEX(Historical!$O$7:$O$1270,MATCH(B556,Historical!$B$7:$B$1301,0)))^(1/10)-1)*100)</f>
        <v>19.795366342389254</v>
      </c>
      <c r="W556" s="715">
        <f>IF(OR(U556&lt;=0,U556="n/a",V556&lt;=0,V556="n/a"),"n/a",U556/V556)</f>
        <v>0.88104493546610996</v>
      </c>
      <c r="X556" s="716">
        <f>IF(OR(AJ556&lt;=0,AJ556="n/a",U556&lt;=0,U556="n/a"),"n/a",U556/AJ556)</f>
        <v>1.8957181806150378</v>
      </c>
      <c r="Y556" s="676"/>
      <c r="Z556" s="663">
        <f>IF(OR(AC556&lt;0.01,AC556="n/a"),"n/a",M556/AC556*100)</f>
        <v>42.790697674418603</v>
      </c>
      <c r="AA556" s="900">
        <f>IF(OR(AC556&lt;0.01,AC556="n/a"),"n/a",I556/AC556)</f>
        <v>9.7869767441860454</v>
      </c>
      <c r="AB556" s="901">
        <v>12</v>
      </c>
      <c r="AC556" s="879">
        <v>10.75</v>
      </c>
      <c r="AD556" s="879" t="s">
        <v>136</v>
      </c>
      <c r="AE556" s="879">
        <v>3.4</v>
      </c>
      <c r="AF556" s="879">
        <v>0.9</v>
      </c>
      <c r="AG556" s="879">
        <v>9.6</v>
      </c>
      <c r="AH556" s="879">
        <v>6.3</v>
      </c>
      <c r="AI556" s="879">
        <v>38.81</v>
      </c>
      <c r="AJ556" s="879">
        <v>9.1999999999999993</v>
      </c>
      <c r="AK556" s="879">
        <v>-2.52</v>
      </c>
      <c r="AL556" s="892">
        <v>46010</v>
      </c>
      <c r="AM556" s="886">
        <v>0.3</v>
      </c>
      <c r="AN556" s="879">
        <v>1.01</v>
      </c>
      <c r="AO556" s="753">
        <f>IF(U556="n/a","n/a",IF(AA556&lt;0,"n/a",IF(AA556="n/a","n/a",J556+U556-AA556)))</f>
        <v>12.025838482494638</v>
      </c>
      <c r="AP556" s="754">
        <f>IF(U556="n/a","n/a",J556+U556)</f>
        <v>21.812815226680684</v>
      </c>
      <c r="AQ556" s="902">
        <f>IF(OR(AC556&lt;0.01,AF556="n/a"),"n/a",(I556/SQRT(22.5*AC556*(I556/AF556))-1)*100)</f>
        <v>-37.431711724912766</v>
      </c>
      <c r="AR556" s="663">
        <f>INDEX(Historical!$C$7:$C$1279,MATCH(B556,Historical!$B$7:$B$1301,0))*IF(AH556="n/a",1.03,IF(AH556&lt;0,1.01,IF(AH556&gt;10,1.1,(1+AH556/100))))</f>
        <v>4.4645999999999999</v>
      </c>
      <c r="AS556" s="900">
        <f>IF($AI556="n/a",1.03*AR556,IF($AI556&lt;0,1.01*AR556,IF($AI556&gt;10,1.1*AR556,(1+$AI556/100)*AR556)))</f>
        <v>4.91106</v>
      </c>
      <c r="AT556" s="900">
        <f>IF($AK556="n/a",1.03*AS556,IF($AK556&lt;0,1.01*AS556,IF($AK556&gt;10,1.1*AS556,(1+$AK556/100)*AS556)))</f>
        <v>4.9601705999999997</v>
      </c>
      <c r="AU556" s="900">
        <f>IF($AK556="n/a",1.03*AT556,IF($AK556&lt;0,1.01*AT556,IF($AK556&gt;10,1.1*AT556,(1+$AK556/100)*AT556)))</f>
        <v>5.0097723059999995</v>
      </c>
      <c r="AV556" s="900">
        <f>IF($AK556="n/a",1.03*AU556,IF($AK556&lt;0,1.01*AU556,IF($AK556&gt;10,1.1*AU556,(1+$AK556/100)*AU556)))</f>
        <v>5.0598700290599998</v>
      </c>
      <c r="AW556" s="663">
        <f>SUM(AR556:AV556)</f>
        <v>24.405472935060001</v>
      </c>
      <c r="AX556" s="761">
        <f>AW556/I556*100</f>
        <v>23.196913729740519</v>
      </c>
      <c r="AY556" s="948">
        <v>1.27</v>
      </c>
      <c r="AZ556" s="886">
        <v>32.49</v>
      </c>
      <c r="BA556" s="886">
        <v>-34.97</v>
      </c>
      <c r="BB556" s="886">
        <v>-2.39</v>
      </c>
      <c r="BC556" s="886">
        <v>-19.55</v>
      </c>
      <c r="BE556" s="635">
        <v>2011</v>
      </c>
      <c r="BF556" s="912">
        <f>IF(BE556&gt;2008,0,IF(BE556&gt;2001,1,IF(BE556&gt;1990,2,IF(BE556&gt;1980,3,IF(BE556&gt;1973,4,IF(BE556&gt;1970,5,IF(BE556&gt;1960,6,IF(BE556&gt;1958,7,IF(BE556&gt;1953,8,9)))))))))</f>
        <v>0</v>
      </c>
      <c r="BG556" s="896">
        <v>1.0999999999999999</v>
      </c>
    </row>
    <row r="557" spans="1:59" ht="11.25" customHeight="1" x14ac:dyDescent="0.2">
      <c r="A557" s="877" t="s">
        <v>1567</v>
      </c>
      <c r="B557" s="889" t="s">
        <v>1568</v>
      </c>
      <c r="C557" s="946" t="s">
        <v>131</v>
      </c>
      <c r="D557" s="946" t="s">
        <v>4335</v>
      </c>
      <c r="E557" s="746">
        <v>9</v>
      </c>
      <c r="F557" s="1185">
        <v>476</v>
      </c>
      <c r="G557" s="1197" t="s">
        <v>37</v>
      </c>
      <c r="H557" s="1197" t="s">
        <v>37</v>
      </c>
      <c r="I557" s="888">
        <v>38.44</v>
      </c>
      <c r="J557" s="663">
        <f>(M557/I557)*100</f>
        <v>3.199791883454735</v>
      </c>
      <c r="K557" s="891">
        <v>0.3075</v>
      </c>
      <c r="L557" s="901">
        <v>4</v>
      </c>
      <c r="M557" s="654">
        <f>K557*L557</f>
        <v>1.23</v>
      </c>
      <c r="N557" s="884" t="s">
        <v>139</v>
      </c>
      <c r="O557" s="747">
        <v>0.28999999999999998</v>
      </c>
      <c r="P557" s="875">
        <v>43860</v>
      </c>
      <c r="Q557" s="875">
        <v>43874</v>
      </c>
      <c r="R557" s="654">
        <f>(K557-O557)/O557*100</f>
        <v>6.0344827586206957</v>
      </c>
      <c r="S557" s="714">
        <f>IF(INDEX(Historical!$D$7:$D$1277,MATCH(B557,Historical!$B$7:$B$1301,0))=0,"n/a",(INDEX(Historical!$C$7:$C$1279,MATCH(B557,Historical!$B$7:$B$1301,0))/INDEX(Historical!$D$7:$D$1277,MATCH(B557,Historical!$B$7:$B$1301,0))-1)*100)</f>
        <v>9.4339622641509422</v>
      </c>
      <c r="T557" s="714">
        <f>IF(INDEX(Historical!$F$7:$F$1270,MATCH(B557,Historical!$B$7:$B$1301,0))=0,"n/a",((INDEX(Historical!$C$7:$C$1279,MATCH(B557,Historical!$B$7:$B$1301,0))/INDEX(Historical!$F$7:$F$1270,MATCH(B557,Historical!$B$7:$B$1301,0)))^(1/3)-1)*100)</f>
        <v>9.6457423731894245</v>
      </c>
      <c r="U557" s="714">
        <f>IF(INDEX(Historical!$H$7:$H$1270,MATCH(B557,Historical!$B$7:$B$1301,0))=0,"n/a",((INDEX(Historical!$C$7:$C$1279,MATCH(B557,Historical!$B$7:$B$1301,0))/INDEX(Historical!$H$7:$H$1270,MATCH(B557,Historical!$B$7:$B$1301,0)))^(1/5)-1)*100)</f>
        <v>9.4070363507941188</v>
      </c>
      <c r="V557" s="714">
        <f>IF(INDEX(Historical!$O$7:$O$1270,MATCH(B557,Historical!$B$7:$B$1301,0))=0,"n/a",((INDEX(Historical!$C$7:$C$1279,MATCH(B557,Historical!$B$7:$B$1301,0))/INDEX(Historical!$O$7:$O$1270,MATCH(B557,Historical!$B$7:$B$1301,0)))^(1/10)-1)*100)</f>
        <v>8.7799358808551951</v>
      </c>
      <c r="W557" s="715">
        <f>IF(OR(U557&lt;=0,U557="n/a",V557&lt;=0,V557="n/a"),"n/a",U557/V557)</f>
        <v>1.0714242653304937</v>
      </c>
      <c r="X557" s="716" t="str">
        <f>IF(OR(AJ557&lt;=0,AJ557="n/a",U557&lt;=0,U557="n/a"),"n/a",U557/AJ557)</f>
        <v>n/a</v>
      </c>
      <c r="Y557" s="673"/>
      <c r="Z557" s="663">
        <f>IF(OR(AC557&lt;0.01,AC557="n/a"),"n/a",M557/AC557*100)</f>
        <v>227.77777777777777</v>
      </c>
      <c r="AA557" s="900">
        <f>IF(OR(AC557&lt;0.01,AC557="n/a"),"n/a",I557/AC557)</f>
        <v>71.185185185185176</v>
      </c>
      <c r="AB557" s="901">
        <v>12</v>
      </c>
      <c r="AC557" s="879">
        <v>0.54</v>
      </c>
      <c r="AD557" s="879">
        <v>12.57</v>
      </c>
      <c r="AE557" s="879">
        <v>2.17</v>
      </c>
      <c r="AF557" s="879">
        <v>1.89</v>
      </c>
      <c r="AG557" s="879">
        <v>2.6</v>
      </c>
      <c r="AH557" s="879">
        <v>-12.6</v>
      </c>
      <c r="AI557" s="879">
        <v>7.6499999999999995</v>
      </c>
      <c r="AJ557" s="879">
        <v>-7.8</v>
      </c>
      <c r="AK557" s="879">
        <v>5.65</v>
      </c>
      <c r="AL557" s="892">
        <v>3130</v>
      </c>
      <c r="AM557" s="886">
        <v>1.3</v>
      </c>
      <c r="AN557" s="879">
        <v>2.04</v>
      </c>
      <c r="AO557" s="753">
        <f>IF(U557="n/a","n/a",IF(AA557&lt;0,"n/a",IF(AA557="n/a","n/a",J557+U557-AA557)))</f>
        <v>-58.578356950936325</v>
      </c>
      <c r="AP557" s="754">
        <f>IF(U557="n/a","n/a",J557+U557)</f>
        <v>12.606828234248853</v>
      </c>
      <c r="AQ557" s="902">
        <f>IF(OR(AC557&lt;0.01,AF557="n/a"),"n/a",(I557/SQRT(22.5*AC557*(I557/AF557))-1)*100)</f>
        <v>144.53129770145074</v>
      </c>
      <c r="AR557" s="663">
        <f>INDEX(Historical!$C$7:$C$1279,MATCH(B557,Historical!$B$7:$B$1301,0))*IF(AH557="n/a",1.03,IF(AH557&lt;0,1.01,IF(AH557&gt;10,1.1,(1+AH557/100))))</f>
        <v>1.1716</v>
      </c>
      <c r="AS557" s="900">
        <f>IF($AI557="n/a",1.03*AR557,IF($AI557&lt;0,1.01*AR557,IF($AI557&gt;10,1.1*AR557,(1+$AI557/100)*AR557)))</f>
        <v>1.2612273999999999</v>
      </c>
      <c r="AT557" s="900">
        <f>IF($AK557="n/a",1.03*AS557,IF($AK557&lt;0,1.01*AS557,IF($AK557&gt;10,1.1*AS557,(1+$AK557/100)*AS557)))</f>
        <v>1.3324867480999998</v>
      </c>
      <c r="AU557" s="900">
        <f>IF($AK557="n/a",1.03*AT557,IF($AK557&lt;0,1.01*AT557,IF($AK557&gt;10,1.1*AT557,(1+$AK557/100)*AT557)))</f>
        <v>1.4077722493676497</v>
      </c>
      <c r="AV557" s="900">
        <f>IF($AK557="n/a",1.03*AU557,IF($AK557&lt;0,1.01*AU557,IF($AK557&gt;10,1.1*AU557,(1+$AK557/100)*AU557)))</f>
        <v>1.4873113814569219</v>
      </c>
      <c r="AW557" s="663">
        <f>SUM(AR557:AV557)</f>
        <v>6.6603977789245716</v>
      </c>
      <c r="AX557" s="761">
        <f>AW557/I557*100</f>
        <v>17.326737198034785</v>
      </c>
      <c r="AY557" s="948">
        <v>0.55000000000000004</v>
      </c>
      <c r="AZ557" s="886">
        <v>41.949999999999996</v>
      </c>
      <c r="BA557" s="886">
        <v>-31.53</v>
      </c>
      <c r="BB557" s="886">
        <v>-2.5700000000000003</v>
      </c>
      <c r="BC557" s="886">
        <v>-17.419999999999998</v>
      </c>
      <c r="BE557" s="635">
        <v>2012</v>
      </c>
      <c r="BF557" s="912">
        <f>IF(BE557&gt;2008,0,IF(BE557&gt;2001,1,IF(BE557&gt;1990,2,IF(BE557&gt;1980,3,IF(BE557&gt;1973,4,IF(BE557&gt;1970,5,IF(BE557&gt;1960,6,IF(BE557&gt;1958,7,IF(BE557&gt;1953,8,9)))))))))</f>
        <v>0</v>
      </c>
      <c r="BG557" s="896">
        <v>0.6</v>
      </c>
    </row>
    <row r="558" spans="1:59" ht="11.25" customHeight="1" x14ac:dyDescent="0.2">
      <c r="A558" s="885" t="s">
        <v>312</v>
      </c>
      <c r="B558" s="889" t="s">
        <v>313</v>
      </c>
      <c r="C558" s="946" t="s">
        <v>112</v>
      </c>
      <c r="D558" s="946" t="s">
        <v>211</v>
      </c>
      <c r="E558" s="746">
        <v>44</v>
      </c>
      <c r="F558" s="1185">
        <v>59</v>
      </c>
      <c r="G558" s="1185" t="s">
        <v>37</v>
      </c>
      <c r="H558" s="1185" t="s">
        <v>37</v>
      </c>
      <c r="I558" s="879">
        <v>37.99</v>
      </c>
      <c r="J558" s="663">
        <f>(M558/I558)*100</f>
        <v>2.0005264543300867</v>
      </c>
      <c r="K558" s="899">
        <v>0.19</v>
      </c>
      <c r="L558" s="901">
        <v>4</v>
      </c>
      <c r="M558" s="654">
        <f>K558*L558</f>
        <v>0.76</v>
      </c>
      <c r="N558" s="884" t="s">
        <v>271</v>
      </c>
      <c r="O558" s="747">
        <v>0.18</v>
      </c>
      <c r="P558" s="875">
        <v>43852</v>
      </c>
      <c r="Q558" s="875">
        <v>43867</v>
      </c>
      <c r="R558" s="654">
        <f>(K558-O558)/O558*100</f>
        <v>5.5555555555555607</v>
      </c>
      <c r="S558" s="714">
        <f>IF(INDEX(Historical!$D$7:$D$1277,MATCH(B558,Historical!$B$7:$B$1301,0))=0,"n/a",(INDEX(Historical!$C$7:$C$1279,MATCH(B558,Historical!$B$7:$B$1301,0))/INDEX(Historical!$D$7:$D$1277,MATCH(B558,Historical!$B$7:$B$1301,0))-1)*100)</f>
        <v>-7.3170731707317032</v>
      </c>
      <c r="T558" s="714">
        <f>IF(INDEX(Historical!$F$7:$F$1270,MATCH(B558,Historical!$B$7:$B$1301,0))=0,"n/a",((INDEX(Historical!$C$7:$C$1279,MATCH(B558,Historical!$B$7:$B$1301,0))/INDEX(Historical!$F$7:$F$1270,MATCH(B558,Historical!$B$7:$B$1301,0)))^(1/3)-1)*100)</f>
        <v>-5.9432877576129357</v>
      </c>
      <c r="U558" s="714">
        <f>IF(INDEX(Historical!$H$7:$H$1270,MATCH(B558,Historical!$B$7:$B$1301,0))=0,"n/a",((INDEX(Historical!$C$7:$C$1279,MATCH(B558,Historical!$B$7:$B$1301,0))/INDEX(Historical!$H$7:$H$1270,MATCH(B558,Historical!$B$7:$B$1301,0)))^(1/5)-1)*100)</f>
        <v>0.56876593028489797</v>
      </c>
      <c r="V558" s="714">
        <f>IF(INDEX(Historical!$O$7:$O$1270,MATCH(B558,Historical!$B$7:$B$1301,0))=0,"n/a",((INDEX(Historical!$C$7:$C$1279,MATCH(B558,Historical!$B$7:$B$1301,0))/INDEX(Historical!$O$7:$O$1270,MATCH(B558,Historical!$B$7:$B$1301,0)))^(1/10)-1)*100)</f>
        <v>4.6255079216745321</v>
      </c>
      <c r="W558" s="715">
        <f>IF(OR(U558&lt;=0,U558="n/a",V558&lt;=0,V558="n/a"),"n/a",U558/V558)</f>
        <v>0.12296291346075408</v>
      </c>
      <c r="X558" s="716">
        <f>IF(OR(AJ558&lt;=0,AJ558="n/a",U558&lt;=0,U558="n/a"),"n/a",U558/AJ558)</f>
        <v>0.19612618285686134</v>
      </c>
      <c r="Y558" s="686"/>
      <c r="Z558" s="663">
        <f>IF(OR(AC558&lt;0.01,AC558="n/a"),"n/a",M558/AC558*100)</f>
        <v>33.777777777777779</v>
      </c>
      <c r="AA558" s="900">
        <f>IF(OR(AC558&lt;0.01,AC558="n/a"),"n/a",I558/AC558)</f>
        <v>16.884444444444444</v>
      </c>
      <c r="AB558" s="901">
        <v>12</v>
      </c>
      <c r="AC558" s="879">
        <v>2.25</v>
      </c>
      <c r="AD558" s="879">
        <v>4.88</v>
      </c>
      <c r="AE558" s="879">
        <v>2.12</v>
      </c>
      <c r="AF558" s="879">
        <v>3.31</v>
      </c>
      <c r="AG558" s="879">
        <v>20.100000000000001</v>
      </c>
      <c r="AH558" s="881">
        <v>8.1</v>
      </c>
      <c r="AI558" s="881">
        <v>14.57</v>
      </c>
      <c r="AJ558" s="879">
        <v>2.9000000000000004</v>
      </c>
      <c r="AK558" s="879">
        <v>3.4000000000000004</v>
      </c>
      <c r="AL558" s="892">
        <v>6300</v>
      </c>
      <c r="AM558" s="886">
        <v>0.3</v>
      </c>
      <c r="AN558" s="879">
        <v>0.77</v>
      </c>
      <c r="AO558" s="753">
        <f>IF(U558="n/a","n/a",IF(AA558&lt;0,"n/a",IF(AA558="n/a","n/a",J558+U558-AA558)))</f>
        <v>-14.31515205982946</v>
      </c>
      <c r="AP558" s="754">
        <f>IF(U558="n/a","n/a",J558+U558)</f>
        <v>2.5692923846149847</v>
      </c>
      <c r="AQ558" s="902">
        <f>IF(OR(AC558&lt;0.01,AF558="n/a"),"n/a",(I558/SQRT(22.5*AC558*(I558/AF558))-1)*100)</f>
        <v>57.603597126336204</v>
      </c>
      <c r="AR558" s="663">
        <f>INDEX(Historical!$C$7:$C$1279,MATCH(B558,Historical!$B$7:$B$1301,0))*IF(AH558="n/a",1.03,IF(AH558&lt;0,1.01,IF(AH558&gt;10,1.1,(1+AH558/100))))</f>
        <v>0.82155999999999996</v>
      </c>
      <c r="AS558" s="900">
        <f>IF($AI558="n/a",1.03*AR558,IF($AI558&lt;0,1.01*AR558,IF($AI558&gt;10,1.1*AR558,(1+$AI558/100)*AR558)))</f>
        <v>0.90371600000000007</v>
      </c>
      <c r="AT558" s="900">
        <f>IF($AK558="n/a",1.03*AS558,IF($AK558&lt;0,1.01*AS558,IF($AK558&gt;10,1.1*AS558,(1+$AK558/100)*AS558)))</f>
        <v>0.93444234400000015</v>
      </c>
      <c r="AU558" s="900">
        <f>IF($AK558="n/a",1.03*AT558,IF($AK558&lt;0,1.01*AT558,IF($AK558&gt;10,1.1*AT558,(1+$AK558/100)*AT558)))</f>
        <v>0.96621338369600018</v>
      </c>
      <c r="AV558" s="900">
        <f>IF($AK558="n/a",1.03*AU558,IF($AK558&lt;0,1.01*AU558,IF($AK558&gt;10,1.1*AU558,(1+$AK558/100)*AU558)))</f>
        <v>0.99906463874166418</v>
      </c>
      <c r="AW558" s="663">
        <f>SUM(AR558:AV558)</f>
        <v>4.6249963664376645</v>
      </c>
      <c r="AX558" s="761">
        <f>AW558/I558*100</f>
        <v>12.174246818735627</v>
      </c>
      <c r="AY558" s="948">
        <v>1.36</v>
      </c>
      <c r="AZ558" s="886">
        <v>72.599999999999994</v>
      </c>
      <c r="BA558" s="886">
        <v>-19.900000000000002</v>
      </c>
      <c r="BB558" s="886">
        <v>4.91</v>
      </c>
      <c r="BC558" s="886">
        <v>-2.9000000000000004</v>
      </c>
      <c r="BE558" s="635">
        <v>1977</v>
      </c>
      <c r="BF558" s="912">
        <f>IF(BE558&gt;2008,0,IF(BE558&gt;2001,1,IF(BE558&gt;1990,2,IF(BE558&gt;1980,3,IF(BE558&gt;1973,4,IF(BE558&gt;1970,5,IF(BE558&gt;1960,6,IF(BE558&gt;1958,7,IF(BE558&gt;1953,8,9)))))))))</f>
        <v>4</v>
      </c>
      <c r="BG558" s="896">
        <v>9</v>
      </c>
    </row>
    <row r="559" spans="1:59" ht="11.25" customHeight="1" x14ac:dyDescent="0.2">
      <c r="A559" s="885" t="s">
        <v>1561</v>
      </c>
      <c r="B559" s="889" t="s">
        <v>1562</v>
      </c>
      <c r="C559" s="946" t="s">
        <v>131</v>
      </c>
      <c r="D559" s="946" t="s">
        <v>4335</v>
      </c>
      <c r="E559" s="746">
        <v>8</v>
      </c>
      <c r="F559" s="1185">
        <v>537</v>
      </c>
      <c r="G559" s="1185" t="s">
        <v>37</v>
      </c>
      <c r="H559" s="1185" t="s">
        <v>37</v>
      </c>
      <c r="I559" s="888">
        <v>73.290000000000006</v>
      </c>
      <c r="J559" s="663">
        <f>(M559/I559)*100</f>
        <v>4.2707054168372212</v>
      </c>
      <c r="K559" s="891">
        <v>0.78249999999999997</v>
      </c>
      <c r="L559" s="901">
        <v>4</v>
      </c>
      <c r="M559" s="654">
        <f>K559*L559</f>
        <v>3.13</v>
      </c>
      <c r="N559" s="884" t="s">
        <v>119</v>
      </c>
      <c r="O559" s="747">
        <v>0.73750000000000004</v>
      </c>
      <c r="P559" s="875">
        <v>43770</v>
      </c>
      <c r="Q559" s="875">
        <v>43801</v>
      </c>
      <c r="R559" s="654">
        <f>(K559-O559)/O559*100</f>
        <v>6.1016949152542272</v>
      </c>
      <c r="S559" s="714">
        <f>IF(INDEX(Historical!$D$7:$D$1277,MATCH(B559,Historical!$B$7:$B$1301,0))=0,"n/a",(INDEX(Historical!$C$7:$C$1279,MATCH(B559,Historical!$B$7:$B$1301,0))/INDEX(Historical!$D$7:$D$1277,MATCH(B559,Historical!$B$7:$B$1301,0))-1)*100)</f>
        <v>6.111603188662551</v>
      </c>
      <c r="T559" s="714">
        <f>IF(INDEX(Historical!$F$7:$F$1270,MATCH(B559,Historical!$B$7:$B$1301,0))=0,"n/a",((INDEX(Historical!$C$7:$C$1279,MATCH(B559,Historical!$B$7:$B$1301,0))/INDEX(Historical!$F$7:$F$1270,MATCH(B559,Historical!$B$7:$B$1301,0)))^(1/3)-1)*100)</f>
        <v>5.7853275632806289</v>
      </c>
      <c r="U559" s="714">
        <f>IF(INDEX(Historical!$H$7:$H$1270,MATCH(B559,Historical!$B$7:$B$1301,0))=0,"n/a",((INDEX(Historical!$C$7:$C$1279,MATCH(B559,Historical!$B$7:$B$1301,0))/INDEX(Historical!$H$7:$H$1270,MATCH(B559,Historical!$B$7:$B$1301,0)))^(1/5)-1)*100)</f>
        <v>5.4455511928559464</v>
      </c>
      <c r="V559" s="714">
        <f>IF(INDEX(Historical!$O$7:$O$1270,MATCH(B559,Historical!$B$7:$B$1301,0))=0,"n/a",((INDEX(Historical!$C$7:$C$1279,MATCH(B559,Historical!$B$7:$B$1301,0))/INDEX(Historical!$O$7:$O$1270,MATCH(B559,Historical!$B$7:$B$1301,0)))^(1/10)-1)*100)</f>
        <v>3.6138361699527</v>
      </c>
      <c r="W559" s="715">
        <f>IF(OR(U559&lt;=0,U559="n/a",V559&lt;=0,V559="n/a"),"n/a",U559/V559)</f>
        <v>1.5068616663182108</v>
      </c>
      <c r="X559" s="716">
        <f>IF(OR(AJ559&lt;=0,AJ559="n/a",U559&lt;=0,U559="n/a"),"n/a",U559/AJ559)</f>
        <v>10.891102385711893</v>
      </c>
      <c r="Y559" s="666"/>
      <c r="Z559" s="663">
        <f>IF(OR(AC559&lt;0.01,AC559="n/a"),"n/a",M559/AC559*100)</f>
        <v>82.804232804232797</v>
      </c>
      <c r="AA559" s="900">
        <f>IF(OR(AC559&lt;0.01,AC559="n/a"),"n/a",I559/AC559)</f>
        <v>19.388888888888893</v>
      </c>
      <c r="AB559" s="901">
        <v>12</v>
      </c>
      <c r="AC559" s="879">
        <v>3.78</v>
      </c>
      <c r="AD559" s="879">
        <v>4.3</v>
      </c>
      <c r="AE559" s="879">
        <v>2.4300000000000002</v>
      </c>
      <c r="AF559" s="879">
        <v>1.5</v>
      </c>
      <c r="AG559" s="879">
        <v>10.199999999999999</v>
      </c>
      <c r="AH559" s="879">
        <v>-18</v>
      </c>
      <c r="AI559" s="879">
        <v>5.16</v>
      </c>
      <c r="AJ559" s="879">
        <v>0.5</v>
      </c>
      <c r="AK559" s="879">
        <v>4.4799999999999995</v>
      </c>
      <c r="AL559" s="892">
        <v>8240</v>
      </c>
      <c r="AM559" s="886">
        <v>0.2</v>
      </c>
      <c r="AN559" s="879">
        <v>1.1100000000000001</v>
      </c>
      <c r="AO559" s="753">
        <f>IF(U559="n/a","n/a",IF(AA559&lt;0,"n/a",IF(AA559="n/a","n/a",J559+U559-AA559)))</f>
        <v>-9.6726322791957244</v>
      </c>
      <c r="AP559" s="754">
        <f>IF(U559="n/a","n/a",J559+U559)</f>
        <v>9.7162566096931684</v>
      </c>
      <c r="AQ559" s="902">
        <f>IF(OR(AC559&lt;0.01,AF559="n/a"),"n/a",(I559/SQRT(22.5*AC559*(I559/AF559))-1)*100)</f>
        <v>13.692242153657631</v>
      </c>
      <c r="AR559" s="663">
        <f>INDEX(Historical!$C$7:$C$1279,MATCH(B559,Historical!$B$7:$B$1301,0))*IF(AH559="n/a",1.03,IF(AH559&lt;0,1.01,IF(AH559&gt;10,1.1,(1+AH559/100))))</f>
        <v>3.02495</v>
      </c>
      <c r="AS559" s="900">
        <f>IF($AI559="n/a",1.03*AR559,IF($AI559&lt;0,1.01*AR559,IF($AI559&gt;10,1.1*AR559,(1+$AI559/100)*AR559)))</f>
        <v>3.1810374200000004</v>
      </c>
      <c r="AT559" s="900">
        <f>IF($AK559="n/a",1.03*AS559,IF($AK559&lt;0,1.01*AS559,IF($AK559&gt;10,1.1*AS559,(1+$AK559/100)*AS559)))</f>
        <v>3.3235478964160001</v>
      </c>
      <c r="AU559" s="900">
        <f>IF($AK559="n/a",1.03*AT559,IF($AK559&lt;0,1.01*AT559,IF($AK559&gt;10,1.1*AT559,(1+$AK559/100)*AT559)))</f>
        <v>3.472442842175437</v>
      </c>
      <c r="AV559" s="900">
        <f>IF($AK559="n/a",1.03*AU559,IF($AK559&lt;0,1.01*AU559,IF($AK559&gt;10,1.1*AU559,(1+$AK559/100)*AU559)))</f>
        <v>3.6280082815048962</v>
      </c>
      <c r="AW559" s="663">
        <f>SUM(AR559:AV559)</f>
        <v>16.629986440096335</v>
      </c>
      <c r="AX559" s="761">
        <f>AW559/I559*100</f>
        <v>22.690662355159414</v>
      </c>
      <c r="AY559" s="948">
        <v>0.33</v>
      </c>
      <c r="AZ559" s="886">
        <v>22.05</v>
      </c>
      <c r="BA559" s="886">
        <v>-30.54</v>
      </c>
      <c r="BB559" s="886">
        <v>-2.6599999999999997</v>
      </c>
      <c r="BC559" s="886">
        <v>-14.97</v>
      </c>
      <c r="BE559" s="635">
        <v>2013</v>
      </c>
      <c r="BF559" s="912">
        <f>IF(BE559&gt;2008,0,IF(BE559&gt;2001,1,IF(BE559&gt;1990,2,IF(BE559&gt;1980,3,IF(BE559&gt;1973,4,IF(BE559&gt;1970,5,IF(BE559&gt;1960,6,IF(BE559&gt;1958,7,IF(BE559&gt;1953,8,9)))))))))</f>
        <v>0</v>
      </c>
      <c r="BG559" s="896">
        <v>3</v>
      </c>
    </row>
    <row r="560" spans="1:59" ht="11.25" customHeight="1" x14ac:dyDescent="0.2">
      <c r="A560" s="877" t="s">
        <v>1569</v>
      </c>
      <c r="B560" s="889" t="s">
        <v>1570</v>
      </c>
      <c r="C560" s="946" t="s">
        <v>123</v>
      </c>
      <c r="D560" s="946" t="s">
        <v>4180</v>
      </c>
      <c r="E560" s="746">
        <v>10</v>
      </c>
      <c r="F560" s="1185">
        <v>358</v>
      </c>
      <c r="G560" s="1185" t="s">
        <v>106</v>
      </c>
      <c r="H560" s="1185" t="s">
        <v>106</v>
      </c>
      <c r="I560" s="888">
        <v>26.23</v>
      </c>
      <c r="J560" s="663">
        <f>(M560/I560)*100</f>
        <v>3.0880670987418988</v>
      </c>
      <c r="K560" s="891">
        <v>0.20250000000000001</v>
      </c>
      <c r="L560" s="901">
        <v>4</v>
      </c>
      <c r="M560" s="654">
        <f>K560*L560</f>
        <v>0.81</v>
      </c>
      <c r="N560" s="884" t="s">
        <v>127</v>
      </c>
      <c r="O560" s="747">
        <v>0.19500000000000001</v>
      </c>
      <c r="P560" s="875">
        <v>43811</v>
      </c>
      <c r="Q560" s="875">
        <v>43839</v>
      </c>
      <c r="R560" s="654">
        <f>(K560-O560)/O560*100</f>
        <v>3.8461538461538494</v>
      </c>
      <c r="S560" s="714">
        <f>IF(INDEX(Historical!$D$7:$D$1277,MATCH(B560,Historical!$B$7:$B$1301,0))=0,"n/a",(INDEX(Historical!$C$7:$C$1279,MATCH(B560,Historical!$B$7:$B$1301,0))/INDEX(Historical!$D$7:$D$1277,MATCH(B560,Historical!$B$7:$B$1301,0))-1)*100)</f>
        <v>11.428571428571432</v>
      </c>
      <c r="T560" s="714">
        <f>IF(INDEX(Historical!$F$7:$F$1270,MATCH(B560,Historical!$B$7:$B$1301,0))=0,"n/a",((INDEX(Historical!$C$7:$C$1279,MATCH(B560,Historical!$B$7:$B$1301,0))/INDEX(Historical!$F$7:$F$1270,MATCH(B560,Historical!$B$7:$B$1301,0)))^(1/3)-1)*100)</f>
        <v>17.566734386037886</v>
      </c>
      <c r="U560" s="714">
        <f>IF(INDEX(Historical!$H$7:$H$1270,MATCH(B560,Historical!$B$7:$B$1301,0))=0,"n/a",((INDEX(Historical!$C$7:$C$1279,MATCH(B560,Historical!$B$7:$B$1301,0))/INDEX(Historical!$H$7:$H$1270,MATCH(B560,Historical!$B$7:$B$1301,0)))^(1/5)-1)*100)</f>
        <v>19.505783867609349</v>
      </c>
      <c r="V560" s="714" t="str">
        <f>IF(INDEX(Historical!$O$7:$O$1270,MATCH(B560,Historical!$B$7:$B$1301,0))=0,"n/a",((INDEX(Historical!$C$7:$C$1279,MATCH(B560,Historical!$B$7:$B$1301,0))/INDEX(Historical!$O$7:$O$1270,MATCH(B560,Historical!$B$7:$B$1301,0)))^(1/10)-1)*100)</f>
        <v>n/a</v>
      </c>
      <c r="W560" s="715" t="str">
        <f>IF(OR(U560&lt;=0,U560="n/a",V560&lt;=0,V560="n/a"),"n/a",U560/V560)</f>
        <v>n/a</v>
      </c>
      <c r="X560" s="716">
        <f>IF(OR(AJ560&lt;=0,AJ560="n/a",U560&lt;=0,U560="n/a"),"n/a",U560/AJ560)</f>
        <v>6.2921883443901123</v>
      </c>
      <c r="Y560" s="673"/>
      <c r="Z560" s="663">
        <f>IF(OR(AC560&lt;0.01,AC560="n/a"),"n/a",M560/AC560*100)</f>
        <v>75.700934579439249</v>
      </c>
      <c r="AA560" s="900">
        <f>IF(OR(AC560&lt;0.01,AC560="n/a"),"n/a",I560/AC560)</f>
        <v>24.514018691588785</v>
      </c>
      <c r="AB560" s="901">
        <v>12</v>
      </c>
      <c r="AC560" s="879">
        <v>1.07</v>
      </c>
      <c r="AD560" s="879">
        <v>5.52</v>
      </c>
      <c r="AE560" s="879">
        <v>0.83</v>
      </c>
      <c r="AF560" s="879">
        <v>1.46</v>
      </c>
      <c r="AG560" s="879" t="s">
        <v>136</v>
      </c>
      <c r="AH560" s="879">
        <v>-8.9</v>
      </c>
      <c r="AI560" s="879">
        <v>34.94</v>
      </c>
      <c r="AJ560" s="879">
        <v>3.1</v>
      </c>
      <c r="AK560" s="879">
        <v>4.3999999999999995</v>
      </c>
      <c r="AL560" s="892">
        <v>2350</v>
      </c>
      <c r="AM560" s="886">
        <v>0.89999999999999991</v>
      </c>
      <c r="AN560" s="879">
        <v>0.8</v>
      </c>
      <c r="AO560" s="753">
        <f>IF(U560="n/a","n/a",IF(AA560&lt;0,"n/a",IF(AA560="n/a","n/a",J560+U560-AA560)))</f>
        <v>-1.9201677252375369</v>
      </c>
      <c r="AP560" s="754">
        <f>IF(U560="n/a","n/a",J560+U560)</f>
        <v>22.593850966351248</v>
      </c>
      <c r="AQ560" s="902">
        <f>IF(OR(AC560&lt;0.01,AF560="n/a"),"n/a",(I560/SQRT(22.5*AC560*(I560/AF560))-1)*100)</f>
        <v>26.122457758269579</v>
      </c>
      <c r="AR560" s="663">
        <f>INDEX(Historical!$C$7:$C$1279,MATCH(B560,Historical!$B$7:$B$1301,0))*IF(AH560="n/a",1.03,IF(AH560&lt;0,1.01,IF(AH560&gt;10,1.1,(1+AH560/100))))</f>
        <v>0.78780000000000006</v>
      </c>
      <c r="AS560" s="900">
        <f>IF($AI560="n/a",1.03*AR560,IF($AI560&lt;0,1.01*AR560,IF($AI560&gt;10,1.1*AR560,(1+$AI560/100)*AR560)))</f>
        <v>0.86658000000000013</v>
      </c>
      <c r="AT560" s="900">
        <f>IF($AK560="n/a",1.03*AS560,IF($AK560&lt;0,1.01*AS560,IF($AK560&gt;10,1.1*AS560,(1+$AK560/100)*AS560)))</f>
        <v>0.90470952000000016</v>
      </c>
      <c r="AU560" s="900">
        <f>IF($AK560="n/a",1.03*AT560,IF($AK560&lt;0,1.01*AT560,IF($AK560&gt;10,1.1*AT560,(1+$AK560/100)*AT560)))</f>
        <v>0.94451673888000021</v>
      </c>
      <c r="AV560" s="900">
        <f>IF($AK560="n/a",1.03*AU560,IF($AK560&lt;0,1.01*AU560,IF($AK560&gt;10,1.1*AU560,(1+$AK560/100)*AU560)))</f>
        <v>0.98607547539072027</v>
      </c>
      <c r="AW560" s="663">
        <f>SUM(AR560:AV560)</f>
        <v>4.4896817342707207</v>
      </c>
      <c r="AX560" s="761">
        <f>AW560/I560*100</f>
        <v>17.116590675831951</v>
      </c>
      <c r="AY560" s="948">
        <v>1.85</v>
      </c>
      <c r="AZ560" s="886">
        <v>202.01</v>
      </c>
      <c r="BA560" s="886">
        <v>-29.73</v>
      </c>
      <c r="BB560" s="886">
        <v>9.25</v>
      </c>
      <c r="BC560" s="886">
        <v>-7.21</v>
      </c>
      <c r="BE560" s="635">
        <v>2011</v>
      </c>
      <c r="BF560" s="912">
        <f>IF(BE560&gt;2008,0,IF(BE560&gt;2001,1,IF(BE560&gt;1990,2,IF(BE560&gt;1980,3,IF(BE560&gt;1973,4,IF(BE560&gt;1970,5,IF(BE560&gt;1960,6,IF(BE560&gt;1958,7,IF(BE560&gt;1953,8,9)))))))))</f>
        <v>0</v>
      </c>
      <c r="BG560" s="896" t="s">
        <v>136</v>
      </c>
    </row>
    <row r="561" spans="1:59" ht="11.25" customHeight="1" x14ac:dyDescent="0.2">
      <c r="A561" s="877" t="s">
        <v>1571</v>
      </c>
      <c r="B561" s="889" t="s">
        <v>1572</v>
      </c>
      <c r="C561" s="946" t="s">
        <v>245</v>
      </c>
      <c r="D561" s="946" t="s">
        <v>4365</v>
      </c>
      <c r="E561" s="746">
        <v>10</v>
      </c>
      <c r="F561" s="1185">
        <v>407</v>
      </c>
      <c r="G561" s="1182" t="s">
        <v>106</v>
      </c>
      <c r="H561" s="1182" t="s">
        <v>106</v>
      </c>
      <c r="I561" s="888">
        <v>271.87</v>
      </c>
      <c r="J561" s="663">
        <f>(M561/I561)*100</f>
        <v>0.85334902710854454</v>
      </c>
      <c r="K561" s="891">
        <v>0.57999999999999996</v>
      </c>
      <c r="L561" s="901">
        <v>4</v>
      </c>
      <c r="M561" s="654">
        <f>K561*L561</f>
        <v>2.3199999999999998</v>
      </c>
      <c r="N561" s="884" t="s">
        <v>208</v>
      </c>
      <c r="O561" s="747">
        <v>0.55000000000000004</v>
      </c>
      <c r="P561" s="875">
        <v>43965</v>
      </c>
      <c r="Q561" s="875">
        <v>43980</v>
      </c>
      <c r="R561" s="654">
        <f>(K561-O561)/O561*100</f>
        <v>5.454545454545439</v>
      </c>
      <c r="S561" s="714">
        <f>IF(INDEX(Historical!$D$7:$D$1277,MATCH(B561,Historical!$B$7:$B$1301,0))=0,"n/a",(INDEX(Historical!$C$7:$C$1279,MATCH(B561,Historical!$B$7:$B$1301,0))/INDEX(Historical!$D$7:$D$1277,MATCH(B561,Historical!$B$7:$B$1301,0))-1)*100)</f>
        <v>22.093023255813971</v>
      </c>
      <c r="T561" s="714">
        <f>IF(INDEX(Historical!$F$7:$F$1270,MATCH(B561,Historical!$B$7:$B$1301,0))=0,"n/a",((INDEX(Historical!$C$7:$C$1279,MATCH(B561,Historical!$B$7:$B$1301,0))/INDEX(Historical!$F$7:$F$1270,MATCH(B561,Historical!$B$7:$B$1301,0)))^(1/3)-1)*100)</f>
        <v>20.843727005349997</v>
      </c>
      <c r="U561" s="714">
        <f>IF(INDEX(Historical!$H$7:$H$1270,MATCH(B561,Historical!$B$7:$B$1301,0))=0,"n/a",((INDEX(Historical!$C$7:$C$1279,MATCH(B561,Historical!$B$7:$B$1301,0))/INDEX(Historical!$H$7:$H$1270,MATCH(B561,Historical!$B$7:$B$1301,0)))^(1/5)-1)*100)</f>
        <v>19.828486453496662</v>
      </c>
      <c r="V561" s="714">
        <f>IF(INDEX(Historical!$O$7:$O$1270,MATCH(B561,Historical!$B$7:$B$1301,0))=0,"n/a",((INDEX(Historical!$C$7:$C$1279,MATCH(B561,Historical!$B$7:$B$1301,0))/INDEX(Historical!$O$7:$O$1270,MATCH(B561,Historical!$B$7:$B$1301,0)))^(1/10)-1)*100)</f>
        <v>14.979812238566502</v>
      </c>
      <c r="W561" s="715">
        <f>IF(OR(U561&lt;=0,U561="n/a",V561&lt;=0,V561="n/a"),"n/a",U561/V561)</f>
        <v>1.3236805734084525</v>
      </c>
      <c r="X561" s="716">
        <f>IF(OR(AJ561&lt;=0,AJ561="n/a",U561&lt;=0,U561="n/a"),"n/a",U561/AJ561)</f>
        <v>0.93091485697167431</v>
      </c>
      <c r="Y561" s="666"/>
      <c r="Z561" s="663">
        <f>IF(OR(AC561&lt;0.01,AC561="n/a"),"n/a",M561/AC561*100)</f>
        <v>36.477987421383645</v>
      </c>
      <c r="AA561" s="900">
        <f>IF(OR(AC561&lt;0.01,AC561="n/a"),"n/a",I561/AC561)</f>
        <v>42.746855345911946</v>
      </c>
      <c r="AB561" s="901">
        <v>12</v>
      </c>
      <c r="AC561" s="879">
        <v>6.36</v>
      </c>
      <c r="AD561" s="879">
        <v>2.46</v>
      </c>
      <c r="AE561" s="879">
        <v>3.27</v>
      </c>
      <c r="AF561" s="879">
        <v>30.62</v>
      </c>
      <c r="AG561" s="879">
        <v>68.899999999999991</v>
      </c>
      <c r="AH561" s="879">
        <v>13.8</v>
      </c>
      <c r="AI561" s="879">
        <v>11.93</v>
      </c>
      <c r="AJ561" s="879">
        <v>21.3</v>
      </c>
      <c r="AK561" s="879">
        <v>17</v>
      </c>
      <c r="AL561" s="892">
        <v>10740</v>
      </c>
      <c r="AM561" s="886">
        <v>1.0999999999999999</v>
      </c>
      <c r="AN561" s="879">
        <v>1.68</v>
      </c>
      <c r="AO561" s="753">
        <f>IF(U561="n/a","n/a",IF(AA561&lt;0,"n/a",IF(AA561="n/a","n/a",J561+U561-AA561)))</f>
        <v>-22.065019865306738</v>
      </c>
      <c r="AP561" s="754">
        <f>IF(U561="n/a","n/a",J561+U561)</f>
        <v>20.681835480605208</v>
      </c>
      <c r="AQ561" s="902">
        <f>IF(OR(AC561&lt;0.01,AF561="n/a"),"n/a",(I561/SQRT(22.5*AC561*(I561/AF561))-1)*100)</f>
        <v>662.71698863465861</v>
      </c>
      <c r="AR561" s="663">
        <f>INDEX(Historical!$C$7:$C$1279,MATCH(B561,Historical!$B$7:$B$1301,0))*IF(AH561="n/a",1.03,IF(AH561&lt;0,1.01,IF(AH561&gt;10,1.1,(1+AH561/100))))</f>
        <v>2.3100000000000005</v>
      </c>
      <c r="AS561" s="900">
        <f>IF($AI561="n/a",1.03*AR561,IF($AI561&lt;0,1.01*AR561,IF($AI561&gt;10,1.1*AR561,(1+$AI561/100)*AR561)))</f>
        <v>2.5410000000000008</v>
      </c>
      <c r="AT561" s="900">
        <f>IF($AK561="n/a",1.03*AS561,IF($AK561&lt;0,1.01*AS561,IF($AK561&gt;10,1.1*AS561,(1+$AK561/100)*AS561)))</f>
        <v>2.795100000000001</v>
      </c>
      <c r="AU561" s="900">
        <f>IF($AK561="n/a",1.03*AT561,IF($AK561&lt;0,1.01*AT561,IF($AK561&gt;10,1.1*AT561,(1+$AK561/100)*AT561)))</f>
        <v>3.0746100000000012</v>
      </c>
      <c r="AV561" s="900">
        <f>IF($AK561="n/a",1.03*AU561,IF($AK561&lt;0,1.01*AU561,IF($AK561&gt;10,1.1*AU561,(1+$AK561/100)*AU561)))</f>
        <v>3.3820710000000016</v>
      </c>
      <c r="AW561" s="663">
        <f>SUM(AR561:AV561)</f>
        <v>14.102781000000006</v>
      </c>
      <c r="AX561" s="761">
        <f>AW561/I561*100</f>
        <v>5.187325192187445</v>
      </c>
      <c r="AY561" s="948">
        <v>0.83</v>
      </c>
      <c r="AZ561" s="886">
        <v>69.55</v>
      </c>
      <c r="BA561" s="886">
        <v>-0.57999999999999996</v>
      </c>
      <c r="BB561" s="886">
        <v>13.4</v>
      </c>
      <c r="BC561" s="886">
        <v>26.26</v>
      </c>
      <c r="BE561" s="635">
        <v>2011</v>
      </c>
      <c r="BF561" s="912">
        <f>IF(BE561&gt;2008,0,IF(BE561&gt;2001,1,IF(BE561&gt;1990,2,IF(BE561&gt;1980,3,IF(BE561&gt;1973,4,IF(BE561&gt;1970,5,IF(BE561&gt;1960,6,IF(BE561&gt;1958,7,IF(BE561&gt;1953,8,9)))))))))</f>
        <v>0</v>
      </c>
      <c r="BG561" s="896">
        <v>16.2</v>
      </c>
    </row>
    <row r="562" spans="1:59" ht="11.25" customHeight="1" x14ac:dyDescent="0.2">
      <c r="A562" s="885" t="s">
        <v>735</v>
      </c>
      <c r="B562" s="889" t="s">
        <v>736</v>
      </c>
      <c r="C562" s="946" t="s">
        <v>131</v>
      </c>
      <c r="D562" s="946" t="s">
        <v>4335</v>
      </c>
      <c r="E562" s="746">
        <v>14</v>
      </c>
      <c r="F562" s="1185">
        <v>261</v>
      </c>
      <c r="G562" s="1197" t="s">
        <v>106</v>
      </c>
      <c r="H562" s="1197" t="s">
        <v>106</v>
      </c>
      <c r="I562" s="888">
        <v>41.81</v>
      </c>
      <c r="J562" s="663">
        <f>(M562/I562)*100</f>
        <v>3.6833293470461612</v>
      </c>
      <c r="K562" s="891">
        <v>0.38500000000000001</v>
      </c>
      <c r="L562" s="901">
        <v>4</v>
      </c>
      <c r="M562" s="654">
        <f>K562*L562</f>
        <v>1.54</v>
      </c>
      <c r="N562" s="884" t="s">
        <v>218</v>
      </c>
      <c r="O562" s="747">
        <v>0.36249999999999999</v>
      </c>
      <c r="P562" s="1200">
        <v>43640</v>
      </c>
      <c r="Q562" s="1200">
        <v>43661</v>
      </c>
      <c r="R562" s="654">
        <f>(K562-O562)/O562*100</f>
        <v>6.2068965517241432</v>
      </c>
      <c r="S562" s="714">
        <f>IF(INDEX(Historical!$D$7:$D$1277,MATCH(B562,Historical!$B$7:$B$1301,0))=0,"n/a",(INDEX(Historical!$C$7:$C$1279,MATCH(B562,Historical!$B$7:$B$1301,0))/INDEX(Historical!$D$7:$D$1277,MATCH(B562,Historical!$B$7:$B$1301,0))-1)*100)</f>
        <v>6.4056939501779375</v>
      </c>
      <c r="T562" s="714">
        <f>IF(INDEX(Historical!$F$7:$F$1270,MATCH(B562,Historical!$B$7:$B$1301,0))=0,"n/a",((INDEX(Historical!$C$7:$C$1279,MATCH(B562,Historical!$B$7:$B$1301,0))/INDEX(Historical!$F$7:$F$1270,MATCH(B562,Historical!$B$7:$B$1301,0)))^(1/3)-1)*100)</f>
        <v>6.4322318261276212</v>
      </c>
      <c r="U562" s="714">
        <f>IF(INDEX(Historical!$H$7:$H$1270,MATCH(B562,Historical!$B$7:$B$1301,0))=0,"n/a",((INDEX(Historical!$C$7:$C$1279,MATCH(B562,Historical!$B$7:$B$1301,0))/INDEX(Historical!$H$7:$H$1270,MATCH(B562,Historical!$B$7:$B$1301,0)))^(1/5)-1)*100)</f>
        <v>6.1362264602003336</v>
      </c>
      <c r="V562" s="714">
        <f>IF(INDEX(Historical!$O$7:$O$1270,MATCH(B562,Historical!$B$7:$B$1301,0))=0,"n/a",((INDEX(Historical!$C$7:$C$1279,MATCH(B562,Historical!$B$7:$B$1301,0))/INDEX(Historical!$O$7:$O$1270,MATCH(B562,Historical!$B$7:$B$1301,0)))^(1/10)-1)*100)</f>
        <v>4.1032095619310205</v>
      </c>
      <c r="W562" s="715">
        <f>IF(OR(U562&lt;=0,U562="n/a",V562&lt;=0,V562="n/a"),"n/a",U562/V562)</f>
        <v>1.495469916314133</v>
      </c>
      <c r="X562" s="716">
        <f>IF(OR(AJ562&lt;=0,AJ562="n/a",U562&lt;=0,U562="n/a"),"n/a",U562/AJ562)</f>
        <v>3.2295928737896493</v>
      </c>
      <c r="Y562" s="889"/>
      <c r="Z562" s="663">
        <f>IF(OR(AC562&lt;0.01,AC562="n/a"),"n/a",M562/AC562*100)</f>
        <v>62.096774193548384</v>
      </c>
      <c r="AA562" s="900">
        <f>IF(OR(AC562&lt;0.01,AC562="n/a"),"n/a",I562/AC562)</f>
        <v>16.858870967741936</v>
      </c>
      <c r="AB562" s="901">
        <v>12</v>
      </c>
      <c r="AC562" s="879">
        <v>2.48</v>
      </c>
      <c r="AD562" s="879">
        <v>4.0599999999999996</v>
      </c>
      <c r="AE562" s="879">
        <v>1.8</v>
      </c>
      <c r="AF562" s="879">
        <v>1.41</v>
      </c>
      <c r="AG562" s="879">
        <v>8.6</v>
      </c>
      <c r="AH562" s="879">
        <v>0.70000000000000007</v>
      </c>
      <c r="AI562" s="879">
        <v>8.2000000000000011</v>
      </c>
      <c r="AJ562" s="879">
        <v>1.9</v>
      </c>
      <c r="AK562" s="879">
        <v>4.1500000000000004</v>
      </c>
      <c r="AL562" s="892">
        <v>3820</v>
      </c>
      <c r="AM562" s="886">
        <v>0.4</v>
      </c>
      <c r="AN562" s="879">
        <v>1.06</v>
      </c>
      <c r="AO562" s="753">
        <f>IF(U562="n/a","n/a",IF(AA562&lt;0,"n/a",IF(AA562="n/a","n/a",J562+U562-AA562)))</f>
        <v>-7.0393151604954411</v>
      </c>
      <c r="AP562" s="754">
        <f>IF(U562="n/a","n/a",J562+U562)</f>
        <v>9.8195558072464948</v>
      </c>
      <c r="AQ562" s="902">
        <f>IF(OR(AC562&lt;0.01,AF562="n/a"),"n/a",(I562/SQRT(22.5*AC562*(I562/AF562))-1)*100)</f>
        <v>2.7856627799727862</v>
      </c>
      <c r="AR562" s="663">
        <f>INDEX(Historical!$C$7:$C$1279,MATCH(B562,Historical!$B$7:$B$1301,0))*IF(AH562="n/a",1.03,IF(AH562&lt;0,1.01,IF(AH562&gt;10,1.1,(1+AH562/100))))</f>
        <v>1.5054650000000001</v>
      </c>
      <c r="AS562" s="900">
        <f>IF($AI562="n/a",1.03*AR562,IF($AI562&lt;0,1.01*AR562,IF($AI562&gt;10,1.1*AR562,(1+$AI562/100)*AR562)))</f>
        <v>1.6289131300000002</v>
      </c>
      <c r="AT562" s="900">
        <f>IF($AK562="n/a",1.03*AS562,IF($AK562&lt;0,1.01*AS562,IF($AK562&gt;10,1.1*AS562,(1+$AK562/100)*AS562)))</f>
        <v>1.6965130248950002</v>
      </c>
      <c r="AU562" s="900">
        <f>IF($AK562="n/a",1.03*AT562,IF($AK562&lt;0,1.01*AT562,IF($AK562&gt;10,1.1*AT562,(1+$AK562/100)*AT562)))</f>
        <v>1.7669183154281429</v>
      </c>
      <c r="AV562" s="900">
        <f>IF($AK562="n/a",1.03*AU562,IF($AK562&lt;0,1.01*AU562,IF($AK562&gt;10,1.1*AU562,(1+$AK562/100)*AU562)))</f>
        <v>1.8402454255184111</v>
      </c>
      <c r="AW562" s="663">
        <f>SUM(AR562:AV562)</f>
        <v>8.4380548958415531</v>
      </c>
      <c r="AX562" s="761">
        <f>AW562/I562*100</f>
        <v>20.18190599340242</v>
      </c>
      <c r="AY562" s="948">
        <v>0.32</v>
      </c>
      <c r="AZ562" s="886">
        <v>10.52</v>
      </c>
      <c r="BA562" s="886">
        <v>-33.72</v>
      </c>
      <c r="BB562" s="886">
        <v>-6.94</v>
      </c>
      <c r="BC562" s="886">
        <v>-20.87</v>
      </c>
      <c r="BE562" s="635">
        <v>2006</v>
      </c>
      <c r="BF562" s="912">
        <f>IF(BE562&gt;2008,0,IF(BE562&gt;2001,1,IF(BE562&gt;1990,2,IF(BE562&gt;1980,3,IF(BE562&gt;1973,4,IF(BE562&gt;1970,5,IF(BE562&gt;1960,6,IF(BE562&gt;1958,7,IF(BE562&gt;1953,8,9)))))))))</f>
        <v>1</v>
      </c>
      <c r="BG562" s="896">
        <v>2.7</v>
      </c>
    </row>
    <row r="563" spans="1:59" ht="11.25" customHeight="1" x14ac:dyDescent="0.2">
      <c r="A563" s="877" t="s">
        <v>1573</v>
      </c>
      <c r="B563" s="889" t="s">
        <v>1574</v>
      </c>
      <c r="C563" s="946" t="s">
        <v>4199</v>
      </c>
      <c r="D563" s="946" t="s">
        <v>4332</v>
      </c>
      <c r="E563" s="746">
        <v>8</v>
      </c>
      <c r="F563" s="1185">
        <v>589</v>
      </c>
      <c r="G563" s="1185" t="s">
        <v>106</v>
      </c>
      <c r="H563" s="1185" t="s">
        <v>106</v>
      </c>
      <c r="I563" s="888">
        <v>118.13</v>
      </c>
      <c r="J563" s="663">
        <f>(M563/I563)*100</f>
        <v>0.71108101244391775</v>
      </c>
      <c r="K563" s="891">
        <v>0.21</v>
      </c>
      <c r="L563" s="901">
        <v>4</v>
      </c>
      <c r="M563" s="654">
        <f>K563*L563</f>
        <v>0.84</v>
      </c>
      <c r="N563" s="884" t="s">
        <v>318</v>
      </c>
      <c r="O563" s="747">
        <v>0.19</v>
      </c>
      <c r="P563" s="875">
        <v>43979</v>
      </c>
      <c r="Q563" s="875">
        <v>44012</v>
      </c>
      <c r="R563" s="654">
        <f>(K563-O563)/O563*100</f>
        <v>10.52631578947368</v>
      </c>
      <c r="S563" s="714">
        <f>IF(INDEX(Historical!$D$7:$D$1277,MATCH(B563,Historical!$B$7:$B$1301,0))=0,"n/a",(INDEX(Historical!$C$7:$C$1279,MATCH(B563,Historical!$B$7:$B$1301,0))/INDEX(Historical!$D$7:$D$1277,MATCH(B563,Historical!$B$7:$B$1301,0))-1)*100)</f>
        <v>9.375</v>
      </c>
      <c r="T563" s="714">
        <f>IF(INDEX(Historical!$F$7:$F$1270,MATCH(B563,Historical!$B$7:$B$1301,0))=0,"n/a",((INDEX(Historical!$C$7:$C$1279,MATCH(B563,Historical!$B$7:$B$1301,0))/INDEX(Historical!$F$7:$F$1270,MATCH(B563,Historical!$B$7:$B$1301,0)))^(1/3)-1)*100)</f>
        <v>10.415886963424924</v>
      </c>
      <c r="U563" s="714">
        <f>IF(INDEX(Historical!$H$7:$H$1270,MATCH(B563,Historical!$B$7:$B$1301,0))=0,"n/a",((INDEX(Historical!$C$7:$C$1279,MATCH(B563,Historical!$B$7:$B$1301,0))/INDEX(Historical!$H$7:$H$1270,MATCH(B563,Historical!$B$7:$B$1301,0)))^(1/5)-1)*100)</f>
        <v>9.7309332149995154</v>
      </c>
      <c r="V563" s="714">
        <f>IF(INDEX(Historical!$O$7:$O$1270,MATCH(B563,Historical!$B$7:$B$1301,0))=0,"n/a",((INDEX(Historical!$C$7:$C$1279,MATCH(B563,Historical!$B$7:$B$1301,0))/INDEX(Historical!$O$7:$O$1270,MATCH(B563,Historical!$B$7:$B$1301,0)))^(1/10)-1)*100)</f>
        <v>21.481404403906691</v>
      </c>
      <c r="W563" s="715">
        <f>IF(OR(U563&lt;=0,U563="n/a",V563&lt;=0,V563="n/a"),"n/a",U563/V563)</f>
        <v>0.45299334401198699</v>
      </c>
      <c r="X563" s="716">
        <f>IF(OR(AJ563&lt;=0,AJ563="n/a",U563&lt;=0,U563="n/a"),"n/a",U563/AJ563)</f>
        <v>0.355143547992683</v>
      </c>
      <c r="Y563" s="667"/>
      <c r="Z563" s="663">
        <f>IF(OR(AC563&lt;0.01,AC563="n/a"),"n/a",M563/AC563*100)</f>
        <v>12.5</v>
      </c>
      <c r="AA563" s="900">
        <f>IF(OR(AC563&lt;0.01,AC563="n/a"),"n/a",I563/AC563)</f>
        <v>17.578869047619047</v>
      </c>
      <c r="AB563" s="901">
        <v>12</v>
      </c>
      <c r="AC563" s="879">
        <v>6.72</v>
      </c>
      <c r="AD563" s="879">
        <v>1.63</v>
      </c>
      <c r="AE563" s="879">
        <v>8.17</v>
      </c>
      <c r="AF563" s="879">
        <v>4.6100000000000003</v>
      </c>
      <c r="AG563" s="879">
        <v>31.4</v>
      </c>
      <c r="AH563" s="879">
        <v>224.5</v>
      </c>
      <c r="AI563" s="879">
        <v>19.64</v>
      </c>
      <c r="AJ563" s="879">
        <v>27.400000000000002</v>
      </c>
      <c r="AK563" s="879">
        <v>10.6</v>
      </c>
      <c r="AL563" s="892">
        <v>3600</v>
      </c>
      <c r="AM563" s="886">
        <v>1.4000000000000001</v>
      </c>
      <c r="AN563" s="879">
        <v>0</v>
      </c>
      <c r="AO563" s="753">
        <f>IF(U563="n/a","n/a",IF(AA563&lt;0,"n/a",IF(AA563="n/a","n/a",J563+U563-AA563)))</f>
        <v>-7.1368548201756141</v>
      </c>
      <c r="AP563" s="754">
        <f>IF(U563="n/a","n/a",J563+U563)</f>
        <v>10.442014227443433</v>
      </c>
      <c r="AQ563" s="902">
        <f>IF(OR(AC563&lt;0.01,AF563="n/a"),"n/a",(I563/SQRT(22.5*AC563*(I563/AF563))-1)*100)</f>
        <v>89.781847053134854</v>
      </c>
      <c r="AR563" s="663">
        <f>INDEX(Historical!$C$7:$C$1279,MATCH(B563,Historical!$B$7:$B$1301,0))*IF(AH563="n/a",1.03,IF(AH563&lt;0,1.01,IF(AH563&gt;10,1.1,(1+AH563/100))))</f>
        <v>0.77</v>
      </c>
      <c r="AS563" s="900">
        <f>IF($AI563="n/a",1.03*AR563,IF($AI563&lt;0,1.01*AR563,IF($AI563&gt;10,1.1*AR563,(1+$AI563/100)*AR563)))</f>
        <v>0.84700000000000009</v>
      </c>
      <c r="AT563" s="900">
        <f>IF($AK563="n/a",1.03*AS563,IF($AK563&lt;0,1.01*AS563,IF($AK563&gt;10,1.1*AS563,(1+$AK563/100)*AS563)))</f>
        <v>0.93170000000000019</v>
      </c>
      <c r="AU563" s="900">
        <f>IF($AK563="n/a",1.03*AT563,IF($AK563&lt;0,1.01*AT563,IF($AK563&gt;10,1.1*AT563,(1+$AK563/100)*AT563)))</f>
        <v>1.0248700000000004</v>
      </c>
      <c r="AV563" s="900">
        <f>IF($AK563="n/a",1.03*AU563,IF($AK563&lt;0,1.01*AU563,IF($AK563&gt;10,1.1*AU563,(1+$AK563/100)*AU563)))</f>
        <v>1.1273570000000006</v>
      </c>
      <c r="AW563" s="663">
        <f>SUM(AR563:AV563)</f>
        <v>4.700927000000001</v>
      </c>
      <c r="AX563" s="761">
        <f>AW563/I563*100</f>
        <v>3.9794522983154161</v>
      </c>
      <c r="AY563" s="948">
        <v>1.03</v>
      </c>
      <c r="AZ563" s="886">
        <v>53.879999999999995</v>
      </c>
      <c r="BA563" s="886">
        <v>-3.53</v>
      </c>
      <c r="BB563" s="886">
        <v>8.9499999999999993</v>
      </c>
      <c r="BC563" s="886">
        <v>21.21</v>
      </c>
      <c r="BE563" s="635">
        <v>2013</v>
      </c>
      <c r="BF563" s="912">
        <f>IF(BE563&gt;2008,0,IF(BE563&gt;2001,1,IF(BE563&gt;1990,2,IF(BE563&gt;1980,3,IF(BE563&gt;1973,4,IF(BE563&gt;1970,5,IF(BE563&gt;1960,6,IF(BE563&gt;1958,7,IF(BE563&gt;1953,8,9)))))))))</f>
        <v>0</v>
      </c>
      <c r="BG563" s="896">
        <v>28.000000000000004</v>
      </c>
    </row>
    <row r="564" spans="1:59" s="787" customFormat="1" ht="11.25" customHeight="1" x14ac:dyDescent="0.2">
      <c r="A564" s="658" t="s">
        <v>1557</v>
      </c>
      <c r="B564" s="795" t="s">
        <v>1558</v>
      </c>
      <c r="C564" s="946" t="s">
        <v>108</v>
      </c>
      <c r="D564" s="946" t="s">
        <v>4345</v>
      </c>
      <c r="E564" s="769">
        <v>8</v>
      </c>
      <c r="F564" s="1185">
        <v>511</v>
      </c>
      <c r="G564" s="1198" t="s">
        <v>106</v>
      </c>
      <c r="H564" s="1198" t="s">
        <v>106</v>
      </c>
      <c r="I564" s="770">
        <v>20.65</v>
      </c>
      <c r="J564" s="771">
        <f>(M564/I564)*100</f>
        <v>2.7118644067796618</v>
      </c>
      <c r="K564" s="772">
        <v>0.14000000000000001</v>
      </c>
      <c r="L564" s="773">
        <v>4</v>
      </c>
      <c r="M564" s="774">
        <f>K564*L564</f>
        <v>0.56000000000000005</v>
      </c>
      <c r="N564" s="775" t="s">
        <v>996</v>
      </c>
      <c r="O564" s="776">
        <v>0.125</v>
      </c>
      <c r="P564" s="796">
        <v>43608</v>
      </c>
      <c r="Q564" s="796">
        <v>43623</v>
      </c>
      <c r="R564" s="774">
        <f>(K564-O564)/O564*100</f>
        <v>12.000000000000011</v>
      </c>
      <c r="S564" s="714">
        <f>IF(INDEX(Historical!$D$7:$D$1277,MATCH(B564,Historical!$B$7:$B$1301,0))=0,"n/a",(INDEX(Historical!$C$7:$C$1279,MATCH(B564,Historical!$B$7:$B$1301,0))/INDEX(Historical!$D$7:$D$1277,MATCH(B564,Historical!$B$7:$B$1301,0))-1)*100)</f>
        <v>22.471910112359559</v>
      </c>
      <c r="T564" s="714">
        <f>IF(INDEX(Historical!$F$7:$F$1270,MATCH(B564,Historical!$B$7:$B$1301,0))=0,"n/a",((INDEX(Historical!$C$7:$C$1279,MATCH(B564,Historical!$B$7:$B$1301,0))/INDEX(Historical!$F$7:$F$1270,MATCH(B564,Historical!$B$7:$B$1301,0)))^(1/3)-1)*100)</f>
        <v>12.772783993913549</v>
      </c>
      <c r="U564" s="714">
        <f>IF(INDEX(Historical!$H$7:$H$1270,MATCH(B564,Historical!$B$7:$B$1301,0))=0,"n/a",((INDEX(Historical!$C$7:$C$1279,MATCH(B564,Historical!$B$7:$B$1301,0))/INDEX(Historical!$H$7:$H$1270,MATCH(B564,Historical!$B$7:$B$1301,0)))^(1/5)-1)*100)</f>
        <v>11.237009508113482</v>
      </c>
      <c r="V564" s="714">
        <f>IF(INDEX(Historical!$O$7:$O$1270,MATCH(B564,Historical!$B$7:$B$1301,0))=0,"n/a",((INDEX(Historical!$C$7:$C$1279,MATCH(B564,Historical!$B$7:$B$1301,0))/INDEX(Historical!$O$7:$O$1270,MATCH(B564,Historical!$B$7:$B$1301,0)))^(1/10)-1)*100)</f>
        <v>18.478528119788251</v>
      </c>
      <c r="W564" s="715">
        <f>IF(OR(U564&lt;=0,U564="n/a",V564&lt;=0,V564="n/a"),"n/a",U564/V564)</f>
        <v>0.60811171946536235</v>
      </c>
      <c r="X564" s="716" t="str">
        <f>IF(OR(AJ564&lt;=0,AJ564="n/a",U564&lt;=0,U564="n/a"),"n/a",U564/AJ564)</f>
        <v>n/a</v>
      </c>
      <c r="Y564" s="792"/>
      <c r="Z564" s="771" t="str">
        <f>IF(OR(AC564&lt;0.01,AC564="n/a"),"n/a",M564/AC564*100)</f>
        <v>n/a</v>
      </c>
      <c r="AA564" s="779" t="str">
        <f>IF(OR(AC564&lt;0.01,AC564="n/a"),"n/a",I564/AC564)</f>
        <v>n/a</v>
      </c>
      <c r="AB564" s="773">
        <v>12</v>
      </c>
      <c r="AC564" s="780" t="s">
        <v>136</v>
      </c>
      <c r="AD564" s="780" t="s">
        <v>136</v>
      </c>
      <c r="AE564" s="780" t="s">
        <v>136</v>
      </c>
      <c r="AF564" s="780" t="s">
        <v>136</v>
      </c>
      <c r="AG564" s="780" t="s">
        <v>136</v>
      </c>
      <c r="AH564" s="780" t="s">
        <v>136</v>
      </c>
      <c r="AI564" s="780" t="s">
        <v>136</v>
      </c>
      <c r="AJ564" s="780" t="s">
        <v>136</v>
      </c>
      <c r="AK564" s="780" t="s">
        <v>136</v>
      </c>
      <c r="AL564" s="781" t="s">
        <v>136</v>
      </c>
      <c r="AM564" s="782" t="s">
        <v>136</v>
      </c>
      <c r="AN564" s="780" t="s">
        <v>136</v>
      </c>
      <c r="AO564" s="783" t="str">
        <f>IF(U564="n/a","n/a",IF(AA564&lt;0,"n/a",IF(AA564="n/a","n/a",J564+U564-AA564)))</f>
        <v>n/a</v>
      </c>
      <c r="AP564" s="784">
        <f>IF(U564="n/a","n/a",J564+U564)</f>
        <v>13.948873914893145</v>
      </c>
      <c r="AQ564" s="785" t="str">
        <f>IF(OR(AC564&lt;0.01,AF564="n/a"),"n/a",(I564/SQRT(22.5*AC564*(I564/AF564))-1)*100)</f>
        <v>n/a</v>
      </c>
      <c r="AR564" s="663">
        <f>INDEX(Historical!$C$7:$C$1279,MATCH(B564,Historical!$B$7:$B$1301,0))*IF(AH564="n/a",1.03,IF(AH564&lt;0,1.01,IF(AH564&gt;10,1.1,(1+AH564/100))))</f>
        <v>0.56135000000000002</v>
      </c>
      <c r="AS564" s="779">
        <f>IF($AI564="n/a",1.03*AR564,IF($AI564&lt;0,1.01*AR564,IF($AI564&gt;10,1.1*AR564,(1+$AI564/100)*AR564)))</f>
        <v>0.57819050000000005</v>
      </c>
      <c r="AT564" s="779">
        <f>IF($AK564="n/a",1.03*AS564,IF($AK564&lt;0,1.01*AS564,IF($AK564&gt;10,1.1*AS564,(1+$AK564/100)*AS564)))</f>
        <v>0.59553621500000009</v>
      </c>
      <c r="AU564" s="779">
        <f>IF($AK564="n/a",1.03*AT564,IF($AK564&lt;0,1.01*AT564,IF($AK564&gt;10,1.1*AT564,(1+$AK564/100)*AT564)))</f>
        <v>0.61340230145000008</v>
      </c>
      <c r="AV564" s="779">
        <f>IF($AK564="n/a",1.03*AU564,IF($AK564&lt;0,1.01*AU564,IF($AK564&gt;10,1.1*AU564,(1+$AK564/100)*AU564)))</f>
        <v>0.63180437049350013</v>
      </c>
      <c r="AW564" s="771">
        <f>SUM(AR564:AV564)</f>
        <v>2.9802833869435004</v>
      </c>
      <c r="AX564" s="786">
        <f>AW564/I564*100</f>
        <v>14.432365069944314</v>
      </c>
      <c r="AY564" s="949" t="s">
        <v>136</v>
      </c>
      <c r="AZ564" s="782" t="s">
        <v>136</v>
      </c>
      <c r="BA564" s="782" t="s">
        <v>136</v>
      </c>
      <c r="BB564" s="782" t="s">
        <v>136</v>
      </c>
      <c r="BC564" s="782" t="s">
        <v>136</v>
      </c>
      <c r="BD564" s="922" t="s">
        <v>4271</v>
      </c>
      <c r="BE564" s="635">
        <v>2012</v>
      </c>
      <c r="BF564" s="912">
        <f>IF(BE564&gt;2008,0,IF(BE564&gt;2001,1,IF(BE564&gt;1990,2,IF(BE564&gt;1980,3,IF(BE564&gt;1973,4,IF(BE564&gt;1970,5,IF(BE564&gt;1960,6,IF(BE564&gt;1958,7,IF(BE564&gt;1953,8,9)))))))))</f>
        <v>0</v>
      </c>
      <c r="BG564" s="838" t="s">
        <v>136</v>
      </c>
    </row>
    <row r="565" spans="1:59" ht="11.25" customHeight="1" x14ac:dyDescent="0.2">
      <c r="A565" s="877" t="s">
        <v>319</v>
      </c>
      <c r="B565" s="889" t="s">
        <v>320</v>
      </c>
      <c r="C565" s="946" t="s">
        <v>123</v>
      </c>
      <c r="D565" s="946" t="s">
        <v>4180</v>
      </c>
      <c r="E565" s="746">
        <v>48</v>
      </c>
      <c r="F565" s="1185">
        <v>37</v>
      </c>
      <c r="G565" s="1185" t="s">
        <v>37</v>
      </c>
      <c r="H565" s="1185" t="s">
        <v>115</v>
      </c>
      <c r="I565" s="879">
        <v>106.06</v>
      </c>
      <c r="J565" s="663">
        <f>(M565/I565)*100</f>
        <v>1.9234395625117857</v>
      </c>
      <c r="K565" s="891">
        <v>0.51</v>
      </c>
      <c r="L565" s="901">
        <v>4</v>
      </c>
      <c r="M565" s="654">
        <f>K565*L565</f>
        <v>2.04</v>
      </c>
      <c r="N565" s="884" t="s">
        <v>111</v>
      </c>
      <c r="O565" s="747">
        <v>0.48</v>
      </c>
      <c r="P565" s="630">
        <v>43686</v>
      </c>
      <c r="Q565" s="630">
        <v>43720</v>
      </c>
      <c r="R565" s="654">
        <f>(K565-O565)/O565*100</f>
        <v>6.2500000000000053</v>
      </c>
      <c r="S565" s="714">
        <f>IF(INDEX(Historical!$D$7:$D$1277,MATCH(B565,Historical!$B$7:$B$1301,0))=0,"n/a",(INDEX(Historical!$C$7:$C$1279,MATCH(B565,Historical!$B$7:$B$1301,0))/INDEX(Historical!$D$7:$D$1277,MATCH(B565,Historical!$B$7:$B$1301,0))-1)*100)</f>
        <v>6.4516129032258007</v>
      </c>
      <c r="T565" s="714">
        <f>IF(INDEX(Historical!$F$7:$F$1270,MATCH(B565,Historical!$B$7:$B$1301,0))=0,"n/a",((INDEX(Historical!$C$7:$C$1279,MATCH(B565,Historical!$B$7:$B$1301,0))/INDEX(Historical!$F$7:$F$1270,MATCH(B565,Historical!$B$7:$B$1301,0)))^(1/3)-1)*100)</f>
        <v>8.2713447015707828</v>
      </c>
      <c r="U565" s="714">
        <f>IF(INDEX(Historical!$H$7:$H$1270,MATCH(B565,Historical!$B$7:$B$1301,0))=0,"n/a",((INDEX(Historical!$C$7:$C$1279,MATCH(B565,Historical!$B$7:$B$1301,0))/INDEX(Historical!$H$7:$H$1270,MATCH(B565,Historical!$B$7:$B$1301,0)))^(1/5)-1)*100)</f>
        <v>8.6122420805315514</v>
      </c>
      <c r="V565" s="714">
        <f>IF(INDEX(Historical!$O$7:$O$1270,MATCH(B565,Historical!$B$7:$B$1301,0))=0,"n/a",((INDEX(Historical!$C$7:$C$1279,MATCH(B565,Historical!$B$7:$B$1301,0))/INDEX(Historical!$O$7:$O$1270,MATCH(B565,Historical!$B$7:$B$1301,0)))^(1/10)-1)*100)</f>
        <v>6.3975329993701369</v>
      </c>
      <c r="W565" s="715">
        <f>IF(OR(U565&lt;=0,U565="n/a",V565&lt;=0,V565="n/a"),"n/a",U565/V565)</f>
        <v>1.3461817362066693</v>
      </c>
      <c r="X565" s="716">
        <f>IF(OR(AJ565&lt;=0,AJ565="n/a",U565&lt;=0,U565="n/a"),"n/a",U565/AJ565)</f>
        <v>1.2665061883134634</v>
      </c>
      <c r="Y565" s="676"/>
      <c r="Z565" s="663">
        <f>IF(OR(AC565&lt;0.01,AC565="n/a"),"n/a",M565/AC565*100)</f>
        <v>41.379310344827594</v>
      </c>
      <c r="AA565" s="900">
        <f>IF(OR(AC565&lt;0.01,AC565="n/a"),"n/a",I565/AC565)</f>
        <v>21.5131845841785</v>
      </c>
      <c r="AB565" s="901">
        <v>12</v>
      </c>
      <c r="AC565" s="879">
        <v>4.93</v>
      </c>
      <c r="AD565" s="879">
        <v>4.68</v>
      </c>
      <c r="AE565" s="879">
        <v>1.66</v>
      </c>
      <c r="AF565" s="879">
        <v>5.2</v>
      </c>
      <c r="AG565" s="879">
        <v>23.1</v>
      </c>
      <c r="AH565" s="879">
        <v>-2.1999999999999997</v>
      </c>
      <c r="AI565" s="879">
        <v>35.339999999999996</v>
      </c>
      <c r="AJ565" s="879">
        <v>6.8000000000000007</v>
      </c>
      <c r="AK565" s="879">
        <v>4.51</v>
      </c>
      <c r="AL565" s="892">
        <v>24670</v>
      </c>
      <c r="AM565" s="886">
        <v>0.1</v>
      </c>
      <c r="AN565" s="879">
        <v>1.31</v>
      </c>
      <c r="AO565" s="753">
        <f>IF(U565="n/a","n/a",IF(AA565&lt;0,"n/a",IF(AA565="n/a","n/a",J565+U565-AA565)))</f>
        <v>-10.977502941135164</v>
      </c>
      <c r="AP565" s="754">
        <f>IF(U565="n/a","n/a",J565+U565)</f>
        <v>10.535681643043336</v>
      </c>
      <c r="AQ565" s="902">
        <f>IF(OR(AC565&lt;0.01,AF565="n/a"),"n/a",(I565/SQRT(22.5*AC565*(I565/AF565))-1)*100)</f>
        <v>122.97838444091211</v>
      </c>
      <c r="AR565" s="663">
        <f>INDEX(Historical!$C$7:$C$1279,MATCH(B565,Historical!$B$7:$B$1301,0))*IF(AH565="n/a",1.03,IF(AH565&lt;0,1.01,IF(AH565&gt;10,1.1,(1+AH565/100))))</f>
        <v>1.9998</v>
      </c>
      <c r="AS565" s="900">
        <f>IF($AI565="n/a",1.03*AR565,IF($AI565&lt;0,1.01*AR565,IF($AI565&gt;10,1.1*AR565,(1+$AI565/100)*AR565)))</f>
        <v>2.1997800000000001</v>
      </c>
      <c r="AT565" s="900">
        <f>IF($AK565="n/a",1.03*AS565,IF($AK565&lt;0,1.01*AS565,IF($AK565&gt;10,1.1*AS565,(1+$AK565/100)*AS565)))</f>
        <v>2.2989900780000001</v>
      </c>
      <c r="AU565" s="900">
        <f>IF($AK565="n/a",1.03*AT565,IF($AK565&lt;0,1.01*AT565,IF($AK565&gt;10,1.1*AT565,(1+$AK565/100)*AT565)))</f>
        <v>2.4026745305178001</v>
      </c>
      <c r="AV565" s="900">
        <f>IF($AK565="n/a",1.03*AU565,IF($AK565&lt;0,1.01*AU565,IF($AK565&gt;10,1.1*AU565,(1+$AK565/100)*AU565)))</f>
        <v>2.5110351518441525</v>
      </c>
      <c r="AW565" s="663">
        <f>SUM(AR565:AV565)</f>
        <v>11.412279760361953</v>
      </c>
      <c r="AX565" s="761">
        <f>AW565/I565*100</f>
        <v>10.760210975261128</v>
      </c>
      <c r="AY565" s="948">
        <v>1.27</v>
      </c>
      <c r="AZ565" s="886">
        <v>52.01</v>
      </c>
      <c r="BA565" s="886">
        <v>-21.060000000000002</v>
      </c>
      <c r="BB565" s="886">
        <v>8.3000000000000007</v>
      </c>
      <c r="BC565" s="886">
        <v>-5.2</v>
      </c>
      <c r="BE565" s="635">
        <v>1972</v>
      </c>
      <c r="BF565" s="912">
        <f>IF(BE565&gt;2008,0,IF(BE565&gt;2001,1,IF(BE565&gt;1990,2,IF(BE565&gt;1980,3,IF(BE565&gt;1973,4,IF(BE565&gt;1970,5,IF(BE565&gt;1960,6,IF(BE565&gt;1958,7,IF(BE565&gt;1953,8,9)))))))))</f>
        <v>5</v>
      </c>
      <c r="BG565" s="896">
        <v>6.5</v>
      </c>
    </row>
    <row r="566" spans="1:59" ht="11.25" customHeight="1" x14ac:dyDescent="0.2">
      <c r="A566" s="885" t="s">
        <v>737</v>
      </c>
      <c r="B566" s="889" t="s">
        <v>738</v>
      </c>
      <c r="C566" s="946" t="s">
        <v>131</v>
      </c>
      <c r="D566" s="946" t="s">
        <v>4335</v>
      </c>
      <c r="E566" s="746">
        <v>19</v>
      </c>
      <c r="F566" s="1185">
        <v>172</v>
      </c>
      <c r="G566" s="1141" t="s">
        <v>37</v>
      </c>
      <c r="H566" s="1141" t="s">
        <v>37</v>
      </c>
      <c r="I566" s="888">
        <v>25.84</v>
      </c>
      <c r="J566" s="663">
        <f>(M566/I566)*100</f>
        <v>6.4241486068111451</v>
      </c>
      <c r="K566" s="891">
        <v>0.41499999999999998</v>
      </c>
      <c r="L566" s="901">
        <v>4</v>
      </c>
      <c r="M566" s="654">
        <f>K566*L566</f>
        <v>1.66</v>
      </c>
      <c r="N566" s="884" t="s">
        <v>163</v>
      </c>
      <c r="O566" s="747">
        <v>0.41249999999999998</v>
      </c>
      <c r="P566" s="875">
        <v>43899</v>
      </c>
      <c r="Q566" s="875">
        <v>43922</v>
      </c>
      <c r="R566" s="654">
        <f>(K566-O566)/O566*100</f>
        <v>0.60606060606060663</v>
      </c>
      <c r="S566" s="714">
        <f>IF(INDEX(Historical!$D$7:$D$1277,MATCH(B566,Historical!$B$7:$B$1301,0))=0,"n/a",(INDEX(Historical!$C$7:$C$1279,MATCH(B566,Historical!$B$7:$B$1301,0))/INDEX(Historical!$D$7:$D$1277,MATCH(B566,Historical!$B$7:$B$1301,0))-1)*100)</f>
        <v>1.3846153846153841</v>
      </c>
      <c r="T566" s="714">
        <f>IF(INDEX(Historical!$F$7:$F$1270,MATCH(B566,Historical!$B$7:$B$1301,0))=0,"n/a",((INDEX(Historical!$C$7:$C$1279,MATCH(B566,Historical!$B$7:$B$1301,0))/INDEX(Historical!$F$7:$F$1270,MATCH(B566,Historical!$B$7:$B$1301,0)))^(1/3)-1)*100)</f>
        <v>2.8342054447811016</v>
      </c>
      <c r="U566" s="714">
        <f>IF(INDEX(Historical!$H$7:$H$1270,MATCH(B566,Historical!$B$7:$B$1301,0))=0,"n/a",((INDEX(Historical!$C$7:$C$1279,MATCH(B566,Historical!$B$7:$B$1301,0))/INDEX(Historical!$H$7:$H$1270,MATCH(B566,Historical!$B$7:$B$1301,0)))^(1/5)-1)*100)</f>
        <v>3.5601205252174362</v>
      </c>
      <c r="V566" s="714">
        <f>IF(INDEX(Historical!$O$7:$O$1270,MATCH(B566,Historical!$B$7:$B$1301,0))=0,"n/a",((INDEX(Historical!$C$7:$C$1279,MATCH(B566,Historical!$B$7:$B$1301,0))/INDEX(Historical!$O$7:$O$1270,MATCH(B566,Historical!$B$7:$B$1301,0)))^(1/10)-1)*100)</f>
        <v>2.5134879476043315</v>
      </c>
      <c r="W566" s="715">
        <f>IF(OR(U566&lt;=0,U566="n/a",V566&lt;=0,V566="n/a"),"n/a",U566/V566)</f>
        <v>1.4164064437272024</v>
      </c>
      <c r="X566" s="716">
        <f>IF(OR(AJ566&lt;=0,AJ566="n/a",U566&lt;=0,U566="n/a"),"n/a",U566/AJ566)</f>
        <v>1.8737476448512822</v>
      </c>
      <c r="Y566" s="890"/>
      <c r="Z566" s="663">
        <f>IF(OR(AC566&lt;0.01,AC566="n/a"),"n/a",M566/AC566*100)</f>
        <v>67.479674796747972</v>
      </c>
      <c r="AA566" s="900">
        <f>IF(OR(AC566&lt;0.01,AC566="n/a"),"n/a",I566/AC566)</f>
        <v>10.504065040650406</v>
      </c>
      <c r="AB566" s="901">
        <v>12</v>
      </c>
      <c r="AC566" s="879">
        <v>2.46</v>
      </c>
      <c r="AD566" s="879">
        <v>3.62</v>
      </c>
      <c r="AE566" s="881">
        <v>2.61</v>
      </c>
      <c r="AF566" s="879">
        <v>1.49</v>
      </c>
      <c r="AG566" s="879">
        <v>14.6</v>
      </c>
      <c r="AH566" s="879">
        <v>-8</v>
      </c>
      <c r="AI566" s="879">
        <v>0.77999999999999992</v>
      </c>
      <c r="AJ566" s="879">
        <v>1.9</v>
      </c>
      <c r="AK566" s="879">
        <v>2.9000000000000004</v>
      </c>
      <c r="AL566" s="892">
        <v>20210</v>
      </c>
      <c r="AM566" s="886">
        <v>0.1</v>
      </c>
      <c r="AN566" s="879">
        <v>1.78</v>
      </c>
      <c r="AO566" s="753">
        <f>IF(U566="n/a","n/a",IF(AA566&lt;0,"n/a",IF(AA566="n/a","n/a",J566+U566-AA566)))</f>
        <v>-0.51979590862182512</v>
      </c>
      <c r="AP566" s="754">
        <f>IF(U566="n/a","n/a",J566+U566)</f>
        <v>9.9842691320285812</v>
      </c>
      <c r="AQ566" s="902">
        <f>IF(OR(AC566&lt;0.01,AF566="n/a"),"n/a",(I566/SQRT(22.5*AC566*(I566/AF566))-1)*100)</f>
        <v>-16.597210516756277</v>
      </c>
      <c r="AR566" s="663">
        <f>INDEX(Historical!$C$7:$C$1279,MATCH(B566,Historical!$B$7:$B$1301,0))*IF(AH566="n/a",1.03,IF(AH566&lt;0,1.01,IF(AH566&gt;10,1.1,(1+AH566/100))))</f>
        <v>1.663975</v>
      </c>
      <c r="AS566" s="900">
        <f>IF($AI566="n/a",1.03*AR566,IF($AI566&lt;0,1.01*AR566,IF($AI566&gt;10,1.1*AR566,(1+$AI566/100)*AR566)))</f>
        <v>1.676954005</v>
      </c>
      <c r="AT566" s="900">
        <f>IF($AK566="n/a",1.03*AS566,IF($AK566&lt;0,1.01*AS566,IF($AK566&gt;10,1.1*AS566,(1+$AK566/100)*AS566)))</f>
        <v>1.7255856711449999</v>
      </c>
      <c r="AU566" s="900">
        <f>IF($AK566="n/a",1.03*AT566,IF($AK566&lt;0,1.01*AT566,IF($AK566&gt;10,1.1*AT566,(1+$AK566/100)*AT566)))</f>
        <v>1.7756276556082049</v>
      </c>
      <c r="AV566" s="900">
        <f>IF($AK566="n/a",1.03*AU566,IF($AK566&lt;0,1.01*AU566,IF($AK566&gt;10,1.1*AU566,(1+$AK566/100)*AU566)))</f>
        <v>1.8271208576208426</v>
      </c>
      <c r="AW566" s="663">
        <f>SUM(AR566:AV566)</f>
        <v>8.6692631893740479</v>
      </c>
      <c r="AX566" s="761">
        <f>AW566/I566*100</f>
        <v>33.549780144636408</v>
      </c>
      <c r="AY566" s="948">
        <v>0.77</v>
      </c>
      <c r="AZ566" s="886">
        <v>42.6</v>
      </c>
      <c r="BA566" s="886">
        <v>-29.84</v>
      </c>
      <c r="BB566" s="886">
        <v>-1.76</v>
      </c>
      <c r="BC566" s="886">
        <v>-15.73</v>
      </c>
      <c r="BE566" s="635">
        <v>2002</v>
      </c>
      <c r="BF566" s="912">
        <f>IF(BE566&gt;2008,0,IF(BE566&gt;2001,1,IF(BE566&gt;1990,2,IF(BE566&gt;1980,3,IF(BE566&gt;1973,4,IF(BE566&gt;1970,5,IF(BE566&gt;1960,6,IF(BE566&gt;1958,7,IF(BE566&gt;1953,8,9)))))))))</f>
        <v>1</v>
      </c>
      <c r="BG566" s="896">
        <v>4.1000000000000005</v>
      </c>
    </row>
    <row r="567" spans="1:59" ht="11.25" customHeight="1" x14ac:dyDescent="0.2">
      <c r="A567" s="885" t="s">
        <v>1547</v>
      </c>
      <c r="B567" s="889" t="s">
        <v>1548</v>
      </c>
      <c r="C567" s="946" t="s">
        <v>108</v>
      </c>
      <c r="D567" s="946" t="s">
        <v>4345</v>
      </c>
      <c r="E567" s="746">
        <v>8</v>
      </c>
      <c r="F567" s="1185">
        <v>540</v>
      </c>
      <c r="G567" s="1110" t="s">
        <v>106</v>
      </c>
      <c r="H567" s="1110" t="s">
        <v>106</v>
      </c>
      <c r="I567" s="888">
        <v>63</v>
      </c>
      <c r="J567" s="663">
        <f>(M567/I567)*100</f>
        <v>3.4920634920634921</v>
      </c>
      <c r="K567" s="891">
        <v>0.55000000000000004</v>
      </c>
      <c r="L567" s="901">
        <v>4</v>
      </c>
      <c r="M567" s="654">
        <f>K567*L567</f>
        <v>2.2000000000000002</v>
      </c>
      <c r="N567" s="884" t="s">
        <v>151</v>
      </c>
      <c r="O567" s="747">
        <v>0.53</v>
      </c>
      <c r="P567" s="875">
        <v>43790</v>
      </c>
      <c r="Q567" s="875">
        <v>43812</v>
      </c>
      <c r="R567" s="654">
        <f>(K567-O567)/O567*100</f>
        <v>3.7735849056603805</v>
      </c>
      <c r="S567" s="714">
        <f>IF(INDEX(Historical!$D$7:$D$1277,MATCH(B567,Historical!$B$7:$B$1301,0))=0,"n/a",(INDEX(Historical!$C$7:$C$1279,MATCH(B567,Historical!$B$7:$B$1301,0))/INDEX(Historical!$D$7:$D$1277,MATCH(B567,Historical!$B$7:$B$1301,0))-1)*100)</f>
        <v>5.8823529411764719</v>
      </c>
      <c r="T567" s="714">
        <f>IF(INDEX(Historical!$F$7:$F$1270,MATCH(B567,Historical!$B$7:$B$1301,0))=0,"n/a",((INDEX(Historical!$C$7:$C$1279,MATCH(B567,Historical!$B$7:$B$1301,0))/INDEX(Historical!$F$7:$F$1270,MATCH(B567,Historical!$B$7:$B$1301,0)))^(1/3)-1)*100)</f>
        <v>4.7366391660347285</v>
      </c>
      <c r="U567" s="714">
        <f>IF(INDEX(Historical!$H$7:$H$1270,MATCH(B567,Historical!$B$7:$B$1301,0))=0,"n/a",((INDEX(Historical!$C$7:$C$1279,MATCH(B567,Historical!$B$7:$B$1301,0))/INDEX(Historical!$H$7:$H$1270,MATCH(B567,Historical!$B$7:$B$1301,0)))^(1/5)-1)*100)</f>
        <v>8.8282258799617264</v>
      </c>
      <c r="V567" s="714" t="str">
        <f>IF(INDEX(Historical!$O$7:$O$1270,MATCH(B567,Historical!$B$7:$B$1301,0))=0,"n/a",((INDEX(Historical!$C$7:$C$1279,MATCH(B567,Historical!$B$7:$B$1301,0))/INDEX(Historical!$O$7:$O$1270,MATCH(B567,Historical!$B$7:$B$1301,0)))^(1/10)-1)*100)</f>
        <v>n/a</v>
      </c>
      <c r="W567" s="715" t="str">
        <f>IF(OR(U567&lt;=0,U567="n/a",V567&lt;=0,V567="n/a"),"n/a",U567/V567)</f>
        <v>n/a</v>
      </c>
      <c r="X567" s="716" t="str">
        <f>IF(OR(AJ567&lt;=0,AJ567="n/a",U567&lt;=0,U567="n/a"),"n/a",U567/AJ567)</f>
        <v>n/a</v>
      </c>
      <c r="Y567" s="672"/>
      <c r="Z567" s="663" t="str">
        <f>IF(OR(AC567&lt;0.01,AC567="n/a"),"n/a",M567/AC567*100)</f>
        <v>n/a</v>
      </c>
      <c r="AA567" s="900" t="str">
        <f>IF(OR(AC567&lt;0.01,AC567="n/a"),"n/a",I567/AC567)</f>
        <v>n/a</v>
      </c>
      <c r="AB567" s="901">
        <v>12</v>
      </c>
      <c r="AC567" s="879" t="s">
        <v>136</v>
      </c>
      <c r="AD567" s="879" t="s">
        <v>136</v>
      </c>
      <c r="AE567" s="879" t="s">
        <v>136</v>
      </c>
      <c r="AF567" s="879" t="s">
        <v>136</v>
      </c>
      <c r="AG567" s="879" t="s">
        <v>136</v>
      </c>
      <c r="AH567" s="879" t="s">
        <v>136</v>
      </c>
      <c r="AI567" s="879" t="s">
        <v>136</v>
      </c>
      <c r="AJ567" s="879" t="s">
        <v>136</v>
      </c>
      <c r="AK567" s="879" t="s">
        <v>136</v>
      </c>
      <c r="AL567" s="892" t="s">
        <v>136</v>
      </c>
      <c r="AM567" s="886" t="s">
        <v>136</v>
      </c>
      <c r="AN567" s="879" t="s">
        <v>136</v>
      </c>
      <c r="AO567" s="753" t="str">
        <f>IF(U567="n/a","n/a",IF(AA567&lt;0,"n/a",IF(AA567="n/a","n/a",J567+U567-AA567)))</f>
        <v>n/a</v>
      </c>
      <c r="AP567" s="754">
        <f>IF(U567="n/a","n/a",J567+U567)</f>
        <v>12.320289372025218</v>
      </c>
      <c r="AQ567" s="902" t="str">
        <f>IF(OR(AC567&lt;0.01,AF567="n/a"),"n/a",(I567/SQRT(22.5*AC567*(I567/AF567))-1)*100)</f>
        <v>n/a</v>
      </c>
      <c r="AR567" s="663">
        <f>INDEX(Historical!$C$7:$C$1279,MATCH(B567,Historical!$B$7:$B$1301,0))*IF(AH567="n/a",1.03,IF(AH567&lt;0,1.01,IF(AH567&gt;10,1.1,(1+AH567/100))))</f>
        <v>2.2248000000000001</v>
      </c>
      <c r="AS567" s="900">
        <f>IF($AI567="n/a",1.03*AR567,IF($AI567&lt;0,1.01*AR567,IF($AI567&gt;10,1.1*AR567,(1+$AI567/100)*AR567)))</f>
        <v>2.291544</v>
      </c>
      <c r="AT567" s="900">
        <f>IF($AK567="n/a",1.03*AS567,IF($AK567&lt;0,1.01*AS567,IF($AK567&gt;10,1.1*AS567,(1+$AK567/100)*AS567)))</f>
        <v>2.3602903200000003</v>
      </c>
      <c r="AU567" s="900">
        <f>IF($AK567="n/a",1.03*AT567,IF($AK567&lt;0,1.01*AT567,IF($AK567&gt;10,1.1*AT567,(1+$AK567/100)*AT567)))</f>
        <v>2.4310990296000003</v>
      </c>
      <c r="AV567" s="900">
        <f>IF($AK567="n/a",1.03*AU567,IF($AK567&lt;0,1.01*AU567,IF($AK567&gt;10,1.1*AU567,(1+$AK567/100)*AU567)))</f>
        <v>2.5040320004880003</v>
      </c>
      <c r="AW567" s="663">
        <f>SUM(AR567:AV567)</f>
        <v>11.811765350088002</v>
      </c>
      <c r="AX567" s="761">
        <f>AW567/I567*100</f>
        <v>18.748833889028578</v>
      </c>
      <c r="AY567" s="948" t="s">
        <v>136</v>
      </c>
      <c r="AZ567" s="886" t="s">
        <v>136</v>
      </c>
      <c r="BA567" s="886" t="s">
        <v>136</v>
      </c>
      <c r="BB567" s="886" t="s">
        <v>136</v>
      </c>
      <c r="BC567" s="886" t="s">
        <v>136</v>
      </c>
      <c r="BD567" s="921" t="s">
        <v>4271</v>
      </c>
      <c r="BE567" s="635">
        <v>2012</v>
      </c>
      <c r="BF567" s="912">
        <f>IF(BE567&gt;2008,0,IF(BE567&gt;2001,1,IF(BE567&gt;1990,2,IF(BE567&gt;1980,3,IF(BE567&gt;1973,4,IF(BE567&gt;1970,5,IF(BE567&gt;1960,6,IF(BE567&gt;1958,7,IF(BE567&gt;1953,8,9)))))))))</f>
        <v>0</v>
      </c>
      <c r="BG567" s="896" t="s">
        <v>136</v>
      </c>
    </row>
    <row r="568" spans="1:59" ht="11.25" customHeight="1" x14ac:dyDescent="0.2">
      <c r="A568" s="885" t="s">
        <v>728</v>
      </c>
      <c r="B568" s="889" t="s">
        <v>729</v>
      </c>
      <c r="C568" s="946" t="s">
        <v>153</v>
      </c>
      <c r="D568" s="946" t="s">
        <v>4355</v>
      </c>
      <c r="E568" s="746">
        <v>18</v>
      </c>
      <c r="F568" s="1185">
        <v>188</v>
      </c>
      <c r="G568" s="1156" t="s">
        <v>106</v>
      </c>
      <c r="H568" s="1156" t="s">
        <v>106</v>
      </c>
      <c r="I568" s="888">
        <v>55.27</v>
      </c>
      <c r="J568" s="663">
        <f>(M568/I568)*100</f>
        <v>1.6283698208793198</v>
      </c>
      <c r="K568" s="891">
        <v>0.22500000000000001</v>
      </c>
      <c r="L568" s="901">
        <v>4</v>
      </c>
      <c r="M568" s="654">
        <f>K568*L568</f>
        <v>0.9</v>
      </c>
      <c r="N568" s="884" t="s">
        <v>325</v>
      </c>
      <c r="O568" s="747">
        <v>0.21</v>
      </c>
      <c r="P568" s="875">
        <v>43888</v>
      </c>
      <c r="Q568" s="875">
        <v>43907</v>
      </c>
      <c r="R568" s="654">
        <f>(K568-O568)/O568*100</f>
        <v>7.1428571428571495</v>
      </c>
      <c r="S568" s="714">
        <f>IF(INDEX(Historical!$D$7:$D$1277,MATCH(B568,Historical!$B$7:$B$1301,0))=0,"n/a",(INDEX(Historical!$C$7:$C$1279,MATCH(B568,Historical!$B$7:$B$1301,0))/INDEX(Historical!$D$7:$D$1277,MATCH(B568,Historical!$B$7:$B$1301,0))-1)*100)</f>
        <v>7.8947368421052655</v>
      </c>
      <c r="T568" s="714">
        <f>IF(INDEX(Historical!$F$7:$F$1270,MATCH(B568,Historical!$B$7:$B$1301,0))=0,"n/a",((INDEX(Historical!$C$7:$C$1279,MATCH(B568,Historical!$B$7:$B$1301,0))/INDEX(Historical!$F$7:$F$1270,MATCH(B568,Historical!$B$7:$B$1301,0)))^(1/3)-1)*100)</f>
        <v>12.23507977934435</v>
      </c>
      <c r="U568" s="714">
        <f>IF(INDEX(Historical!$H$7:$H$1270,MATCH(B568,Historical!$B$7:$B$1301,0))=0,"n/a",((INDEX(Historical!$C$7:$C$1279,MATCH(B568,Historical!$B$7:$B$1301,0))/INDEX(Historical!$H$7:$H$1270,MATCH(B568,Historical!$B$7:$B$1301,0)))^(1/5)-1)*100)</f>
        <v>14.31755108178514</v>
      </c>
      <c r="V568" s="714">
        <f>IF(INDEX(Historical!$O$7:$O$1270,MATCH(B568,Historical!$B$7:$B$1301,0))=0,"n/a",((INDEX(Historical!$C$7:$C$1279,MATCH(B568,Historical!$B$7:$B$1301,0))/INDEX(Historical!$O$7:$O$1270,MATCH(B568,Historical!$B$7:$B$1301,0)))^(1/10)-1)*100)</f>
        <v>13.67978541624022</v>
      </c>
      <c r="W568" s="715">
        <f>IF(OR(U568&lt;=0,U568="n/a",V568&lt;=0,V568="n/a"),"n/a",U568/V568)</f>
        <v>1.0466210284839546</v>
      </c>
      <c r="X568" s="716">
        <f>IF(OR(AJ568&lt;=0,AJ568="n/a",U568&lt;=0,U568="n/a"),"n/a",U568/AJ568)</f>
        <v>4.4742347130578564</v>
      </c>
      <c r="Y568" s="890" t="s">
        <v>730</v>
      </c>
      <c r="Z568" s="663">
        <f>IF(OR(AC568&lt;0.01,AC568="n/a"),"n/a",M568/AC568*100)</f>
        <v>65.217391304347842</v>
      </c>
      <c r="AA568" s="900">
        <f>IF(OR(AC568&lt;0.01,AC568="n/a"),"n/a",I568/AC568)</f>
        <v>40.050724637681164</v>
      </c>
      <c r="AB568" s="901">
        <v>6</v>
      </c>
      <c r="AC568" s="879">
        <v>1.38</v>
      </c>
      <c r="AD568" s="879">
        <v>3.97</v>
      </c>
      <c r="AE568" s="879">
        <v>1.51</v>
      </c>
      <c r="AF568" s="879">
        <v>1.28</v>
      </c>
      <c r="AG568" s="879">
        <v>3.3000000000000003</v>
      </c>
      <c r="AH568" s="879">
        <v>13</v>
      </c>
      <c r="AI568" s="879">
        <v>8.0299999999999994</v>
      </c>
      <c r="AJ568" s="879">
        <v>3.2</v>
      </c>
      <c r="AK568" s="879">
        <v>10</v>
      </c>
      <c r="AL568" s="892">
        <v>7550</v>
      </c>
      <c r="AM568" s="886">
        <v>0.2</v>
      </c>
      <c r="AN568" s="879">
        <v>0.6</v>
      </c>
      <c r="AO568" s="753">
        <f>IF(U568="n/a","n/a",IF(AA568&lt;0,"n/a",IF(AA568="n/a","n/a",J568+U568-AA568)))</f>
        <v>-24.104803735016702</v>
      </c>
      <c r="AP568" s="754">
        <f>IF(U568="n/a","n/a",J568+U568)</f>
        <v>15.94592090266446</v>
      </c>
      <c r="AQ568" s="902">
        <f>IF(OR(AC568&lt;0.01,AF568="n/a"),"n/a",(I568/SQRT(22.5*AC568*(I568/AF568))-1)*100)</f>
        <v>50.945063643450375</v>
      </c>
      <c r="AR568" s="663">
        <f>INDEX(Historical!$C$7:$C$1279,MATCH(B568,Historical!$B$7:$B$1301,0))*IF(AH568="n/a",1.03,IF(AH568&lt;0,1.01,IF(AH568&gt;10,1.1,(1+AH568/100))))</f>
        <v>0.90200000000000002</v>
      </c>
      <c r="AS568" s="900">
        <f>IF($AI568="n/a",1.03*AR568,IF($AI568&lt;0,1.01*AR568,IF($AI568&gt;10,1.1*AR568,(1+$AI568/100)*AR568)))</f>
        <v>0.97443060000000004</v>
      </c>
      <c r="AT568" s="900">
        <f>IF($AK568="n/a",1.03*AS568,IF($AK568&lt;0,1.01*AS568,IF($AK568&gt;10,1.1*AS568,(1+$AK568/100)*AS568)))</f>
        <v>1.0718736600000001</v>
      </c>
      <c r="AU568" s="900">
        <f>IF($AK568="n/a",1.03*AT568,IF($AK568&lt;0,1.01*AT568,IF($AK568&gt;10,1.1*AT568,(1+$AK568/100)*AT568)))</f>
        <v>1.1790610260000001</v>
      </c>
      <c r="AV568" s="900">
        <f>IF($AK568="n/a",1.03*AU568,IF($AK568&lt;0,1.01*AU568,IF($AK568&gt;10,1.1*AU568,(1+$AK568/100)*AU568)))</f>
        <v>1.2969671286000002</v>
      </c>
      <c r="AW568" s="663">
        <f>SUM(AR568:AV568)</f>
        <v>5.4243324146000003</v>
      </c>
      <c r="AX568" s="761">
        <f>AW568/I568*100</f>
        <v>9.8142435581689895</v>
      </c>
      <c r="AY568" s="948">
        <v>1.21</v>
      </c>
      <c r="AZ568" s="886">
        <v>38.14</v>
      </c>
      <c r="BA568" s="886">
        <v>-13.450000000000001</v>
      </c>
      <c r="BB568" s="886">
        <v>3.1</v>
      </c>
      <c r="BC568" s="886">
        <v>4.3</v>
      </c>
      <c r="BE568" s="635">
        <v>2003</v>
      </c>
      <c r="BF568" s="912">
        <f>IF(BE568&gt;2008,0,IF(BE568&gt;2001,1,IF(BE568&gt;1990,2,IF(BE568&gt;1980,3,IF(BE568&gt;1973,4,IF(BE568&gt;1970,5,IF(BE568&gt;1960,6,IF(BE568&gt;1958,7,IF(BE568&gt;1953,8,9)))))))))</f>
        <v>1</v>
      </c>
      <c r="BG568" s="896">
        <v>1.7000000000000002</v>
      </c>
    </row>
    <row r="569" spans="1:59" ht="11.25" customHeight="1" x14ac:dyDescent="0.2">
      <c r="A569" s="877" t="s">
        <v>1577</v>
      </c>
      <c r="B569" s="889" t="s">
        <v>1578</v>
      </c>
      <c r="C569" s="946" t="s">
        <v>108</v>
      </c>
      <c r="D569" s="946" t="s">
        <v>118</v>
      </c>
      <c r="E569" s="746">
        <v>11</v>
      </c>
      <c r="F569" s="1185">
        <v>309</v>
      </c>
      <c r="G569" s="1157" t="s">
        <v>106</v>
      </c>
      <c r="H569" s="1157" t="s">
        <v>106</v>
      </c>
      <c r="I569" s="888">
        <v>116.6</v>
      </c>
      <c r="J569" s="663">
        <f>(M569/I569)*100</f>
        <v>1.3722126929674101</v>
      </c>
      <c r="K569" s="891">
        <v>0.4</v>
      </c>
      <c r="L569" s="901">
        <v>4</v>
      </c>
      <c r="M569" s="654">
        <f>K569*L569</f>
        <v>1.6</v>
      </c>
      <c r="N569" s="884" t="s">
        <v>592</v>
      </c>
      <c r="O569" s="747">
        <v>0.34</v>
      </c>
      <c r="P569" s="875">
        <v>43882</v>
      </c>
      <c r="Q569" s="875">
        <v>43906</v>
      </c>
      <c r="R569" s="654">
        <f>(K569-O569)/O569*100</f>
        <v>17.647058823529409</v>
      </c>
      <c r="S569" s="714">
        <f>IF(INDEX(Historical!$D$7:$D$1277,MATCH(B569,Historical!$B$7:$B$1301,0))=0,"n/a",(INDEX(Historical!$C$7:$C$1279,MATCH(B569,Historical!$B$7:$B$1301,0))/INDEX(Historical!$D$7:$D$1277,MATCH(B569,Historical!$B$7:$B$1301,0))-1)*100)</f>
        <v>36.000000000000007</v>
      </c>
      <c r="T569" s="714">
        <f>IF(INDEX(Historical!$F$7:$F$1270,MATCH(B569,Historical!$B$7:$B$1301,0))=0,"n/a",((INDEX(Historical!$C$7:$C$1279,MATCH(B569,Historical!$B$7:$B$1301,0))/INDEX(Historical!$F$7:$F$1270,MATCH(B569,Historical!$B$7:$B$1301,0)))^(1/3)-1)*100)</f>
        <v>24.780567401032737</v>
      </c>
      <c r="U569" s="714">
        <f>IF(INDEX(Historical!$H$7:$H$1270,MATCH(B569,Historical!$B$7:$B$1301,0))=0,"n/a",((INDEX(Historical!$C$7:$C$1279,MATCH(B569,Historical!$B$7:$B$1301,0))/INDEX(Historical!$H$7:$H$1270,MATCH(B569,Historical!$B$7:$B$1301,0)))^(1/5)-1)*100)</f>
        <v>23.157122757056104</v>
      </c>
      <c r="V569" s="714" t="str">
        <f>IF(INDEX(Historical!$O$7:$O$1270,MATCH(B569,Historical!$B$7:$B$1301,0))=0,"n/a",((INDEX(Historical!$C$7:$C$1279,MATCH(B569,Historical!$B$7:$B$1301,0))/INDEX(Historical!$O$7:$O$1270,MATCH(B569,Historical!$B$7:$B$1301,0)))^(1/10)-1)*100)</f>
        <v>n/a</v>
      </c>
      <c r="W569" s="715" t="str">
        <f>IF(OR(U569&lt;=0,U569="n/a",V569&lt;=0,V569="n/a"),"n/a",U569/V569)</f>
        <v>n/a</v>
      </c>
      <c r="X569" s="716">
        <f>IF(OR(AJ569&lt;=0,AJ569="n/a",U569&lt;=0,U569="n/a"),"n/a",U569/AJ569)</f>
        <v>1.0770754770723769</v>
      </c>
      <c r="Y569" s="890"/>
      <c r="Z569" s="663">
        <f>IF(OR(AC569&lt;0.01,AC569="n/a"),"n/a",M569/AC569*100)</f>
        <v>18.735362997658083</v>
      </c>
      <c r="AA569" s="900">
        <f>IF(OR(AC569&lt;0.01,AC569="n/a"),"n/a",I569/AC569)</f>
        <v>13.653395784543326</v>
      </c>
      <c r="AB569" s="901">
        <v>12</v>
      </c>
      <c r="AC569" s="879">
        <v>8.5399999999999991</v>
      </c>
      <c r="AD569" s="879">
        <v>1.1599999999999999</v>
      </c>
      <c r="AE569" s="879">
        <v>2.2799999999999998</v>
      </c>
      <c r="AF569" s="879">
        <v>3.06</v>
      </c>
      <c r="AG569" s="879">
        <v>22.5</v>
      </c>
      <c r="AH569" s="879">
        <v>18.7</v>
      </c>
      <c r="AI569" s="879">
        <v>13.66</v>
      </c>
      <c r="AJ569" s="879">
        <v>21.5</v>
      </c>
      <c r="AK569" s="879">
        <v>11.49</v>
      </c>
      <c r="AL569" s="892">
        <v>4750</v>
      </c>
      <c r="AM569" s="886">
        <v>0.70000000000000007</v>
      </c>
      <c r="AN569" s="879">
        <v>1.05</v>
      </c>
      <c r="AO569" s="753">
        <f>IF(U569="n/a","n/a",IF(AA569&lt;0,"n/a",IF(AA569="n/a","n/a",J569+U569-AA569)))</f>
        <v>10.875939665480187</v>
      </c>
      <c r="AP569" s="754">
        <f>IF(U569="n/a","n/a",J569+U569)</f>
        <v>24.529335450023513</v>
      </c>
      <c r="AQ569" s="902">
        <f>IF(OR(AC569&lt;0.01,AF569="n/a"),"n/a",(I569/SQRT(22.5*AC569*(I569/AF569))-1)*100)</f>
        <v>36.266717385350276</v>
      </c>
      <c r="AR569" s="663">
        <f>INDEX(Historical!$C$7:$C$1279,MATCH(B569,Historical!$B$7:$B$1301,0))*IF(AH569="n/a",1.03,IF(AH569&lt;0,1.01,IF(AH569&gt;10,1.1,(1+AH569/100))))</f>
        <v>1.4960000000000002</v>
      </c>
      <c r="AS569" s="900">
        <f>IF($AI569="n/a",1.03*AR569,IF($AI569&lt;0,1.01*AR569,IF($AI569&gt;10,1.1*AR569,(1+$AI569/100)*AR569)))</f>
        <v>1.6456000000000004</v>
      </c>
      <c r="AT569" s="900">
        <f>IF($AK569="n/a",1.03*AS569,IF($AK569&lt;0,1.01*AS569,IF($AK569&gt;10,1.1*AS569,(1+$AK569/100)*AS569)))</f>
        <v>1.8101600000000007</v>
      </c>
      <c r="AU569" s="900">
        <f>IF($AK569="n/a",1.03*AT569,IF($AK569&lt;0,1.01*AT569,IF($AK569&gt;10,1.1*AT569,(1+$AK569/100)*AT569)))</f>
        <v>1.9911760000000009</v>
      </c>
      <c r="AV569" s="900">
        <f>IF($AK569="n/a",1.03*AU569,IF($AK569&lt;0,1.01*AU569,IF($AK569&gt;10,1.1*AU569,(1+$AK569/100)*AU569)))</f>
        <v>2.1902936000000013</v>
      </c>
      <c r="AW569" s="663">
        <f>SUM(AR569:AV569)</f>
        <v>9.1332296000000035</v>
      </c>
      <c r="AX569" s="761">
        <f>AW569/I569*100</f>
        <v>7.8329584905660417</v>
      </c>
      <c r="AY569" s="948">
        <v>1.38</v>
      </c>
      <c r="AZ569" s="886">
        <v>90.52</v>
      </c>
      <c r="BA569" s="886">
        <v>-15.540000000000001</v>
      </c>
      <c r="BB569" s="886">
        <v>6.3</v>
      </c>
      <c r="BC569" s="886">
        <v>-0.57000000000000006</v>
      </c>
      <c r="BE569" s="635">
        <v>2010</v>
      </c>
      <c r="BF569" s="912">
        <f>IF(BE569&gt;2008,0,IF(BE569&gt;2001,1,IF(BE569&gt;1990,2,IF(BE569&gt;1980,3,IF(BE569&gt;1973,4,IF(BE569&gt;1970,5,IF(BE569&gt;1960,6,IF(BE569&gt;1958,7,IF(BE569&gt;1953,8,9)))))))))</f>
        <v>0</v>
      </c>
      <c r="BG569" s="896">
        <v>2.7</v>
      </c>
    </row>
    <row r="570" spans="1:59" ht="11.25" customHeight="1" x14ac:dyDescent="0.2">
      <c r="A570" s="877" t="s">
        <v>1585</v>
      </c>
      <c r="B570" s="889" t="s">
        <v>1586</v>
      </c>
      <c r="C570" s="946" t="s">
        <v>108</v>
      </c>
      <c r="D570" s="946" t="s">
        <v>118</v>
      </c>
      <c r="E570" s="746">
        <v>12</v>
      </c>
      <c r="F570" s="1185">
        <v>290</v>
      </c>
      <c r="G570" s="1182" t="s">
        <v>106</v>
      </c>
      <c r="H570" s="1182" t="s">
        <v>106</v>
      </c>
      <c r="I570" s="888">
        <v>60.9</v>
      </c>
      <c r="J570" s="663">
        <f>(M570/I570)*100</f>
        <v>7.2249589490968811</v>
      </c>
      <c r="K570" s="891">
        <v>1.1000000000000001</v>
      </c>
      <c r="L570" s="901">
        <v>4</v>
      </c>
      <c r="M570" s="654">
        <f>K570*L570</f>
        <v>4.4000000000000004</v>
      </c>
      <c r="N570" s="884" t="s">
        <v>148</v>
      </c>
      <c r="O570" s="747">
        <v>1</v>
      </c>
      <c r="P570" s="875">
        <v>43875</v>
      </c>
      <c r="Q570" s="875">
        <v>43902</v>
      </c>
      <c r="R570" s="654">
        <f>(K570-O570)/O570*100</f>
        <v>10.000000000000009</v>
      </c>
      <c r="S570" s="714">
        <f>IF(INDEX(Historical!$D$7:$D$1277,MATCH(B570,Historical!$B$7:$B$1301,0))=0,"n/a",(INDEX(Historical!$C$7:$C$1279,MATCH(B570,Historical!$B$7:$B$1301,0))/INDEX(Historical!$D$7:$D$1277,MATCH(B570,Historical!$B$7:$B$1301,0))-1)*100)</f>
        <v>11.111111111111116</v>
      </c>
      <c r="T570" s="714">
        <f>IF(INDEX(Historical!$F$7:$F$1270,MATCH(B570,Historical!$B$7:$B$1301,0))=0,"n/a",((INDEX(Historical!$C$7:$C$1279,MATCH(B570,Historical!$B$7:$B$1301,0))/INDEX(Historical!$F$7:$F$1270,MATCH(B570,Historical!$B$7:$B$1301,0)))^(1/3)-1)*100)</f>
        <v>12.624788044360603</v>
      </c>
      <c r="U570" s="714">
        <f>IF(INDEX(Historical!$H$7:$H$1270,MATCH(B570,Historical!$B$7:$B$1301,0))=0,"n/a",((INDEX(Historical!$C$7:$C$1279,MATCH(B570,Historical!$B$7:$B$1301,0))/INDEX(Historical!$H$7:$H$1270,MATCH(B570,Historical!$B$7:$B$1301,0)))^(1/5)-1)*100)</f>
        <v>13.010826595403913</v>
      </c>
      <c r="V570" s="714">
        <f>IF(INDEX(Historical!$O$7:$O$1270,MATCH(B570,Historical!$B$7:$B$1301,0))=0,"n/a",((INDEX(Historical!$C$7:$C$1279,MATCH(B570,Historical!$B$7:$B$1301,0))/INDEX(Historical!$O$7:$O$1270,MATCH(B570,Historical!$B$7:$B$1301,0)))^(1/10)-1)*100)</f>
        <v>19.040898208896493</v>
      </c>
      <c r="W570" s="715">
        <f>IF(OR(U570&lt;=0,U570="n/a",V570&lt;=0,V570="n/a"),"n/a",U570/V570)</f>
        <v>0.68330949793769991</v>
      </c>
      <c r="X570" s="716">
        <f>IF(OR(AJ570&lt;=0,AJ570="n/a",U570&lt;=0,U570="n/a"),"n/a",U570/AJ570)</f>
        <v>0.50429560447301991</v>
      </c>
      <c r="Y570" s="676"/>
      <c r="Z570" s="663">
        <f>IF(OR(AC570&lt;0.01,AC570="n/a"),"n/a",M570/AC570*100)</f>
        <v>61.026352288488219</v>
      </c>
      <c r="AA570" s="900">
        <f>IF(OR(AC570&lt;0.01,AC570="n/a"),"n/a",I570/AC570)</f>
        <v>8.4466019417475735</v>
      </c>
      <c r="AB570" s="901">
        <v>12</v>
      </c>
      <c r="AC570" s="879">
        <v>7.21</v>
      </c>
      <c r="AD570" s="879">
        <v>0.91</v>
      </c>
      <c r="AE570" s="879">
        <v>0.38</v>
      </c>
      <c r="AF570" s="879">
        <v>0.39</v>
      </c>
      <c r="AG570" s="879">
        <v>4.7</v>
      </c>
      <c r="AH570" s="881">
        <v>10.6</v>
      </c>
      <c r="AI570" s="881">
        <v>26.99</v>
      </c>
      <c r="AJ570" s="879">
        <v>25.8</v>
      </c>
      <c r="AK570" s="879">
        <v>9</v>
      </c>
      <c r="AL570" s="892">
        <v>24330</v>
      </c>
      <c r="AM570" s="886">
        <v>0.1</v>
      </c>
      <c r="AN570" s="879">
        <v>0.4</v>
      </c>
      <c r="AO570" s="753">
        <f>IF(U570="n/a","n/a",IF(AA570&lt;0,"n/a",IF(AA570="n/a","n/a",J570+U570-AA570)))</f>
        <v>11.789183602753219</v>
      </c>
      <c r="AP570" s="754">
        <f>IF(U570="n/a","n/a",J570+U570)</f>
        <v>20.235785544500793</v>
      </c>
      <c r="AQ570" s="902">
        <f>IF(OR(AC570&lt;0.01,AF570="n/a"),"n/a",(I570/SQRT(22.5*AC570*(I570/AF570))-1)*100)</f>
        <v>-61.736732106327977</v>
      </c>
      <c r="AR570" s="663">
        <f>INDEX(Historical!$C$7:$C$1279,MATCH(B570,Historical!$B$7:$B$1301,0))*IF(AH570="n/a",1.03,IF(AH570&lt;0,1.01,IF(AH570&gt;10,1.1,(1+AH570/100))))</f>
        <v>4.4000000000000004</v>
      </c>
      <c r="AS570" s="900">
        <f>IF($AI570="n/a",1.03*AR570,IF($AI570&lt;0,1.01*AR570,IF($AI570&gt;10,1.1*AR570,(1+$AI570/100)*AR570)))</f>
        <v>4.8400000000000007</v>
      </c>
      <c r="AT570" s="900">
        <f>IF($AK570="n/a",1.03*AS570,IF($AK570&lt;0,1.01*AS570,IF($AK570&gt;10,1.1*AS570,(1+$AK570/100)*AS570)))</f>
        <v>5.2756000000000016</v>
      </c>
      <c r="AU570" s="900">
        <f>IF($AK570="n/a",1.03*AT570,IF($AK570&lt;0,1.01*AT570,IF($AK570&gt;10,1.1*AT570,(1+$AK570/100)*AT570)))</f>
        <v>5.7504040000000023</v>
      </c>
      <c r="AV570" s="900">
        <f>IF($AK570="n/a",1.03*AU570,IF($AK570&lt;0,1.01*AU570,IF($AK570&gt;10,1.1*AU570,(1+$AK570/100)*AU570)))</f>
        <v>6.2679403600000025</v>
      </c>
      <c r="AW570" s="663">
        <f>SUM(AR570:AV570)</f>
        <v>26.533944360000007</v>
      </c>
      <c r="AX570" s="761">
        <f>AW570/I570*100</f>
        <v>43.569695172413802</v>
      </c>
      <c r="AY570" s="948">
        <v>1.71</v>
      </c>
      <c r="AZ570" s="886">
        <v>57.69</v>
      </c>
      <c r="BA570" s="886">
        <v>-41.19</v>
      </c>
      <c r="BB570" s="886">
        <v>1.4000000000000001</v>
      </c>
      <c r="BC570" s="886">
        <v>-21.5</v>
      </c>
      <c r="BE570" s="635">
        <v>2009</v>
      </c>
      <c r="BF570" s="912">
        <f>IF(BE570&gt;2008,0,IF(BE570&gt;2001,1,IF(BE570&gt;1990,2,IF(BE570&gt;1980,3,IF(BE570&gt;1973,4,IF(BE570&gt;1970,5,IF(BE570&gt;1960,6,IF(BE570&gt;1958,7,IF(BE570&gt;1953,8,9)))))))))</f>
        <v>0</v>
      </c>
      <c r="BG570" s="896">
        <v>0.3</v>
      </c>
    </row>
    <row r="571" spans="1:59" ht="11.25" customHeight="1" x14ac:dyDescent="0.2">
      <c r="A571" s="894" t="s">
        <v>4265</v>
      </c>
      <c r="B571" s="889" t="s">
        <v>3893</v>
      </c>
      <c r="C571" s="946" t="s">
        <v>4325</v>
      </c>
      <c r="D571" s="946" t="s">
        <v>4326</v>
      </c>
      <c r="E571" s="746">
        <v>6</v>
      </c>
      <c r="F571" s="1185">
        <v>669</v>
      </c>
      <c r="G571" s="1185" t="s">
        <v>106</v>
      </c>
      <c r="H571" s="1185" t="s">
        <v>106</v>
      </c>
      <c r="I571" s="888">
        <v>132.4</v>
      </c>
      <c r="J571" s="663">
        <f>(M571/I571)*100</f>
        <v>3.1722054380664653</v>
      </c>
      <c r="K571" s="891">
        <v>1.05</v>
      </c>
      <c r="L571" s="901">
        <v>4</v>
      </c>
      <c r="M571" s="654">
        <f>K571*L571</f>
        <v>4.2</v>
      </c>
      <c r="N571" s="645" t="s">
        <v>111</v>
      </c>
      <c r="O571" s="747">
        <v>0.85</v>
      </c>
      <c r="P571" s="880">
        <v>43354</v>
      </c>
      <c r="Q571" s="880">
        <v>43370</v>
      </c>
      <c r="R571" s="654">
        <f>(K571-O571)/O571*100</f>
        <v>23.529411764705891</v>
      </c>
      <c r="S571" s="714">
        <f>IF(INDEX(Historical!$D$7:$D$1277,MATCH(B571,Historical!$B$7:$B$1301,0))=0,"n/a",(INDEX(Historical!$C$7:$C$1279,MATCH(B571,Historical!$B$7:$B$1301,0))/INDEX(Historical!$D$7:$D$1277,MATCH(B571,Historical!$B$7:$B$1301,0))-1)*100)</f>
        <v>10.526315789473696</v>
      </c>
      <c r="T571" s="714">
        <f>IF(INDEX(Historical!$F$7:$F$1270,MATCH(B571,Historical!$B$7:$B$1301,0))=0,"n/a",((INDEX(Historical!$C$7:$C$1279,MATCH(B571,Historical!$B$7:$B$1301,0))/INDEX(Historical!$F$7:$F$1270,MATCH(B571,Historical!$B$7:$B$1301,0)))^(1/3)-1)*100)</f>
        <v>11.868894208139679</v>
      </c>
      <c r="U571" s="714">
        <f>IF(INDEX(Historical!$H$7:$H$1270,MATCH(B571,Historical!$B$7:$B$1301,0))=0,"n/a",((INDEX(Historical!$C$7:$C$1279,MATCH(B571,Historical!$B$7:$B$1301,0))/INDEX(Historical!$H$7:$H$1270,MATCH(B571,Historical!$B$7:$B$1301,0)))^(1/5)-1)*100)</f>
        <v>15.996225865400127</v>
      </c>
      <c r="V571" s="714">
        <f>IF(INDEX(Historical!$O$7:$O$1270,MATCH(B571,Historical!$B$7:$B$1301,0))=0,"n/a",((INDEX(Historical!$C$7:$C$1279,MATCH(B571,Historical!$B$7:$B$1301,0))/INDEX(Historical!$O$7:$O$1270,MATCH(B571,Historical!$B$7:$B$1301,0)))^(1/10)-1)*100)</f>
        <v>9.0871667515693311</v>
      </c>
      <c r="W571" s="715">
        <f>IF(OR(U571&lt;=0,U571="n/a",V571&lt;=0,V571="n/a"),"n/a",U571/V571)</f>
        <v>1.7603094894938094</v>
      </c>
      <c r="X571" s="716" t="str">
        <f>IF(OR(AJ571&lt;=0,AJ571="n/a",U571&lt;=0,U571="n/a"),"n/a",U571/AJ571)</f>
        <v>n/a</v>
      </c>
      <c r="Y571" s="685" t="s">
        <v>4497</v>
      </c>
      <c r="Z571" s="663">
        <f>IF(OR(AC571&lt;0.01,AC571="n/a"),"n/a",M571/AC571*100)</f>
        <v>93.333333333333329</v>
      </c>
      <c r="AA571" s="900">
        <f>IF(OR(AC571&lt;0.01,AC571="n/a"),"n/a",I571/AC571)</f>
        <v>29.422222222222224</v>
      </c>
      <c r="AB571" s="901">
        <v>12</v>
      </c>
      <c r="AC571" s="879">
        <v>4.5</v>
      </c>
      <c r="AD571" s="879" t="s">
        <v>136</v>
      </c>
      <c r="AE571" s="879">
        <v>8.7899999999999991</v>
      </c>
      <c r="AF571" s="879">
        <v>4.41</v>
      </c>
      <c r="AG571" s="879">
        <v>15.4</v>
      </c>
      <c r="AH571" s="879">
        <v>-37.4</v>
      </c>
      <c r="AI571" s="879">
        <v>1.63</v>
      </c>
      <c r="AJ571" s="879">
        <v>-1.2</v>
      </c>
      <c r="AK571" s="879" t="s">
        <v>136</v>
      </c>
      <c r="AL571" s="892">
        <v>3760</v>
      </c>
      <c r="AM571" s="886">
        <v>0.5</v>
      </c>
      <c r="AN571" s="879">
        <v>0</v>
      </c>
      <c r="AO571" s="753">
        <f>IF(U571="n/a","n/a",IF(AA571&lt;0,"n/a",IF(AA571="n/a","n/a",J571+U571-AA571)))</f>
        <v>-10.25379091875563</v>
      </c>
      <c r="AP571" s="754">
        <f>IF(U571="n/a","n/a",J571+U571)</f>
        <v>19.168431303466594</v>
      </c>
      <c r="AQ571" s="902">
        <f>IF(OR(AC571&lt;0.01,AF571="n/a"),"n/a",(I571/SQRT(22.5*AC571*(I571/AF571))-1)*100)</f>
        <v>140.14069949834735</v>
      </c>
      <c r="AR571" s="663">
        <f>INDEX(Historical!$C$7:$C$1279,MATCH(B571,Historical!$B$7:$B$1301,0))*IF(AH571="n/a",1.03,IF(AH571&lt;0,1.01,IF(AH571&gt;10,1.1,(1+AH571/100))))</f>
        <v>4.242</v>
      </c>
      <c r="AS571" s="900">
        <f>IF($AI571="n/a",1.03*AR571,IF($AI571&lt;0,1.01*AR571,IF($AI571&gt;10,1.1*AR571,(1+$AI571/100)*AR571)))</f>
        <v>4.3111445999999995</v>
      </c>
      <c r="AT571" s="900">
        <f>IF($AK571="n/a",1.03*AS571,IF($AK571&lt;0,1.01*AS571,IF($AK571&gt;10,1.1*AS571,(1+$AK571/100)*AS571)))</f>
        <v>4.440478938</v>
      </c>
      <c r="AU571" s="900">
        <f>IF($AK571="n/a",1.03*AT571,IF($AK571&lt;0,1.01*AT571,IF($AK571&gt;10,1.1*AT571,(1+$AK571/100)*AT571)))</f>
        <v>4.57369330614</v>
      </c>
      <c r="AV571" s="900">
        <f>IF($AK571="n/a",1.03*AU571,IF($AK571&lt;0,1.01*AU571,IF($AK571&gt;10,1.1*AU571,(1+$AK571/100)*AU571)))</f>
        <v>4.7109041053242002</v>
      </c>
      <c r="AW571" s="663">
        <f>SUM(AR571:AV571)</f>
        <v>22.278220949464199</v>
      </c>
      <c r="AX571" s="761">
        <f>AW571/I571*100</f>
        <v>16.826450868175378</v>
      </c>
      <c r="AY571" s="948">
        <v>0.45</v>
      </c>
      <c r="AZ571" s="886">
        <v>29.2</v>
      </c>
      <c r="BA571" s="886">
        <v>-31.09</v>
      </c>
      <c r="BB571" s="886">
        <v>3.4099999999999997</v>
      </c>
      <c r="BC571" s="886">
        <v>-14.649999999999999</v>
      </c>
      <c r="BE571" s="635">
        <v>2014</v>
      </c>
      <c r="BF571" s="912">
        <f>IF(BE571&gt;2008,0,IF(BE571&gt;2001,1,IF(BE571&gt;1990,2,IF(BE571&gt;1980,3,IF(BE571&gt;1973,4,IF(BE571&gt;1970,5,IF(BE571&gt;1960,6,IF(BE571&gt;1958,7,IF(BE571&gt;1953,8,9)))))))))</f>
        <v>0</v>
      </c>
      <c r="BG571" s="896">
        <v>6</v>
      </c>
    </row>
    <row r="572" spans="1:59" ht="11.25" customHeight="1" x14ac:dyDescent="0.2">
      <c r="A572" s="885" t="s">
        <v>741</v>
      </c>
      <c r="B572" s="889" t="s">
        <v>742</v>
      </c>
      <c r="C572" s="946" t="s">
        <v>108</v>
      </c>
      <c r="D572" s="946" t="s">
        <v>4345</v>
      </c>
      <c r="E572" s="746">
        <v>27</v>
      </c>
      <c r="F572" s="1185">
        <v>119</v>
      </c>
      <c r="G572" s="1197" t="s">
        <v>106</v>
      </c>
      <c r="H572" s="1197" t="s">
        <v>106</v>
      </c>
      <c r="I572" s="888">
        <v>18.55</v>
      </c>
      <c r="J572" s="663">
        <f>(M572/I572)*100</f>
        <v>2.2641509433962264</v>
      </c>
      <c r="K572" s="891">
        <v>0.21</v>
      </c>
      <c r="L572" s="901">
        <v>2</v>
      </c>
      <c r="M572" s="654">
        <f>K572*L572</f>
        <v>0.42</v>
      </c>
      <c r="N572" s="884" t="s">
        <v>229</v>
      </c>
      <c r="O572" s="751">
        <v>0.2</v>
      </c>
      <c r="P572" s="875">
        <v>44021</v>
      </c>
      <c r="Q572" s="875">
        <v>44043</v>
      </c>
      <c r="R572" s="654">
        <f>(K572-O572)/O572*100</f>
        <v>4.9999999999999902</v>
      </c>
      <c r="S572" s="714">
        <f>IF(INDEX(Historical!$D$7:$D$1277,MATCH(B572,Historical!$B$7:$B$1301,0))=0,"n/a",(INDEX(Historical!$C$7:$C$1279,MATCH(B572,Historical!$B$7:$B$1301,0))/INDEX(Historical!$D$7:$D$1277,MATCH(B572,Historical!$B$7:$B$1301,0))-1)*100)</f>
        <v>12.86011286011286</v>
      </c>
      <c r="T572" s="714">
        <f>IF(INDEX(Historical!$F$7:$F$1270,MATCH(B572,Historical!$B$7:$B$1301,0))=0,"n/a",((INDEX(Historical!$C$7:$C$1279,MATCH(B572,Historical!$B$7:$B$1301,0))/INDEX(Historical!$F$7:$F$1270,MATCH(B572,Historical!$B$7:$B$1301,0)))^(1/3)-1)*100)</f>
        <v>10.715524489384997</v>
      </c>
      <c r="U572" s="714">
        <f>IF(INDEX(Historical!$H$7:$H$1270,MATCH(B572,Historical!$B$7:$B$1301,0))=0,"n/a",((INDEX(Historical!$C$7:$C$1279,MATCH(B572,Historical!$B$7:$B$1301,0))/INDEX(Historical!$H$7:$H$1270,MATCH(B572,Historical!$B$7:$B$1301,0)))^(1/5)-1)*100)</f>
        <v>7.6107236755172503</v>
      </c>
      <c r="V572" s="714">
        <f>IF(INDEX(Historical!$O$7:$O$1270,MATCH(B572,Historical!$B$7:$B$1301,0))=0,"n/a",((INDEX(Historical!$C$7:$C$1279,MATCH(B572,Historical!$B$7:$B$1301,0))/INDEX(Historical!$O$7:$O$1270,MATCH(B572,Historical!$B$7:$B$1301,0)))^(1/10)-1)*100)</f>
        <v>6.1808672815675925</v>
      </c>
      <c r="W572" s="715">
        <f>IF(OR(U572&lt;=0,U572="n/a",V572&lt;=0,V572="n/a"),"n/a",U572/V572)</f>
        <v>1.2313358835925396</v>
      </c>
      <c r="X572" s="716" t="str">
        <f>IF(OR(AJ572&lt;=0,AJ572="n/a",U572&lt;=0,U572="n/a"),"n/a",U572/AJ572)</f>
        <v>n/a</v>
      </c>
      <c r="Y572" s="686" t="s">
        <v>4394</v>
      </c>
      <c r="Z572" s="663" t="str">
        <f>IF(OR(AC572&lt;0.01,AC572="n/a"),"n/a",M572/AC572*100)</f>
        <v>n/a</v>
      </c>
      <c r="AA572" s="900" t="str">
        <f>IF(OR(AC572&lt;0.01,AC572="n/a"),"n/a",I572/AC572)</f>
        <v>n/a</v>
      </c>
      <c r="AB572" s="901">
        <v>12</v>
      </c>
      <c r="AC572" s="879" t="s">
        <v>136</v>
      </c>
      <c r="AD572" s="879" t="s">
        <v>136</v>
      </c>
      <c r="AE572" s="879" t="s">
        <v>136</v>
      </c>
      <c r="AF572" s="879" t="s">
        <v>136</v>
      </c>
      <c r="AG572" s="879" t="s">
        <v>136</v>
      </c>
      <c r="AH572" s="879" t="s">
        <v>136</v>
      </c>
      <c r="AI572" s="879" t="s">
        <v>136</v>
      </c>
      <c r="AJ572" s="879" t="s">
        <v>136</v>
      </c>
      <c r="AK572" s="879" t="s">
        <v>136</v>
      </c>
      <c r="AL572" s="892" t="s">
        <v>136</v>
      </c>
      <c r="AM572" s="886" t="s">
        <v>136</v>
      </c>
      <c r="AN572" s="879" t="s">
        <v>136</v>
      </c>
      <c r="AO572" s="753" t="str">
        <f>IF(U572="n/a","n/a",IF(AA572&lt;0,"n/a",IF(AA572="n/a","n/a",J572+U572-AA572)))</f>
        <v>n/a</v>
      </c>
      <c r="AP572" s="754">
        <f>IF(U572="n/a","n/a",J572+U572)</f>
        <v>9.8748746189134771</v>
      </c>
      <c r="AQ572" s="902" t="str">
        <f>IF(OR(AC572&lt;0.01,AF572="n/a"),"n/a",(I572/SQRT(22.5*AC572*(I572/AF572))-1)*100)</f>
        <v>n/a</v>
      </c>
      <c r="AR572" s="663">
        <f>INDEX(Historical!$C$7:$C$1279,MATCH(B572,Historical!$B$7:$B$1301,0))*IF(AH572="n/a",1.03,IF(AH572&lt;0,1.01,IF(AH572&gt;10,1.1,(1+AH572/100))))</f>
        <v>0.39140000000000003</v>
      </c>
      <c r="AS572" s="900">
        <f>IF($AI572="n/a",1.03*AR572,IF($AI572&lt;0,1.01*AR572,IF($AI572&gt;10,1.1*AR572,(1+$AI572/100)*AR572)))</f>
        <v>0.40314200000000006</v>
      </c>
      <c r="AT572" s="900">
        <f>IF($AK572="n/a",1.03*AS572,IF($AK572&lt;0,1.01*AS572,IF($AK572&gt;10,1.1*AS572,(1+$AK572/100)*AS572)))</f>
        <v>0.41523626000000008</v>
      </c>
      <c r="AU572" s="900">
        <f>IF($AK572="n/a",1.03*AT572,IF($AK572&lt;0,1.01*AT572,IF($AK572&gt;10,1.1*AT572,(1+$AK572/100)*AT572)))</f>
        <v>0.42769334780000007</v>
      </c>
      <c r="AV572" s="900">
        <f>IF($AK572="n/a",1.03*AU572,IF($AK572&lt;0,1.01*AU572,IF($AK572&gt;10,1.1*AU572,(1+$AK572/100)*AU572)))</f>
        <v>0.4405241482340001</v>
      </c>
      <c r="AW572" s="663">
        <f>SUM(AR572:AV572)</f>
        <v>2.0779957560340003</v>
      </c>
      <c r="AX572" s="761">
        <f>AW572/I572*100</f>
        <v>11.202133455708896</v>
      </c>
      <c r="AY572" s="948" t="s">
        <v>136</v>
      </c>
      <c r="AZ572" s="886" t="s">
        <v>136</v>
      </c>
      <c r="BA572" s="886" t="s">
        <v>136</v>
      </c>
      <c r="BB572" s="886" t="s">
        <v>136</v>
      </c>
      <c r="BC572" s="886" t="s">
        <v>136</v>
      </c>
      <c r="BD572" s="921" t="s">
        <v>4271</v>
      </c>
      <c r="BE572" s="635">
        <v>1994</v>
      </c>
      <c r="BF572" s="912">
        <f>IF(BE572&gt;2008,0,IF(BE572&gt;2001,1,IF(BE572&gt;1990,2,IF(BE572&gt;1980,3,IF(BE572&gt;1973,4,IF(BE572&gt;1970,5,IF(BE572&gt;1960,6,IF(BE572&gt;1958,7,IF(BE572&gt;1953,8,9)))))))))</f>
        <v>2</v>
      </c>
      <c r="BG572" s="896" t="s">
        <v>136</v>
      </c>
    </row>
    <row r="573" spans="1:59" ht="11.25" customHeight="1" x14ac:dyDescent="0.2">
      <c r="A573" s="885" t="s">
        <v>1553</v>
      </c>
      <c r="B573" s="889" t="s">
        <v>1554</v>
      </c>
      <c r="C573" s="946" t="s">
        <v>178</v>
      </c>
      <c r="D573" s="946" t="s">
        <v>4343</v>
      </c>
      <c r="E573" s="746">
        <v>8</v>
      </c>
      <c r="F573" s="1185">
        <v>510</v>
      </c>
      <c r="G573" s="1199" t="s">
        <v>37</v>
      </c>
      <c r="H573" s="1199" t="s">
        <v>37</v>
      </c>
      <c r="I573" s="888">
        <v>71.900000000000006</v>
      </c>
      <c r="J573" s="663">
        <f>(M573/I573)*100</f>
        <v>5.006954102920723</v>
      </c>
      <c r="K573" s="891">
        <v>0.9</v>
      </c>
      <c r="L573" s="901">
        <v>4</v>
      </c>
      <c r="M573" s="654">
        <f>K573*L573</f>
        <v>3.6</v>
      </c>
      <c r="N573" s="884" t="s">
        <v>119</v>
      </c>
      <c r="O573" s="747">
        <v>0.8</v>
      </c>
      <c r="P573" s="880">
        <v>43602</v>
      </c>
      <c r="Q573" s="880">
        <v>43619</v>
      </c>
      <c r="R573" s="654">
        <f>(K573-O573)/O573*100</f>
        <v>12.499999999999996</v>
      </c>
      <c r="S573" s="714">
        <f>IF(INDEX(Historical!$D$7:$D$1277,MATCH(B573,Historical!$B$7:$B$1301,0))=0,"n/a",(INDEX(Historical!$C$7:$C$1279,MATCH(B573,Historical!$B$7:$B$1301,0))/INDEX(Historical!$D$7:$D$1277,MATCH(B573,Historical!$B$7:$B$1301,0))-1)*100)</f>
        <v>12.903225806451601</v>
      </c>
      <c r="T573" s="714">
        <f>IF(INDEX(Historical!$F$7:$F$1270,MATCH(B573,Historical!$B$7:$B$1301,0))=0,"n/a",((INDEX(Historical!$C$7:$C$1279,MATCH(B573,Historical!$B$7:$B$1301,0))/INDEX(Historical!$F$7:$F$1270,MATCH(B573,Historical!$B$7:$B$1301,0)))^(1/3)-1)*100)</f>
        <v>12.624788044360603</v>
      </c>
      <c r="U573" s="714">
        <f>IF(INDEX(Historical!$H$7:$H$1270,MATCH(B573,Historical!$B$7:$B$1301,0))=0,"n/a",((INDEX(Historical!$C$7:$C$1279,MATCH(B573,Historical!$B$7:$B$1301,0))/INDEX(Historical!$H$7:$H$1270,MATCH(B573,Historical!$B$7:$B$1301,0)))^(1/5)-1)*100)</f>
        <v>13.115273009052952</v>
      </c>
      <c r="V573" s="714" t="str">
        <f>IF(INDEX(Historical!$O$7:$O$1270,MATCH(B573,Historical!$B$7:$B$1301,0))=0,"n/a",((INDEX(Historical!$C$7:$C$1279,MATCH(B573,Historical!$B$7:$B$1301,0))/INDEX(Historical!$O$7:$O$1270,MATCH(B573,Historical!$B$7:$B$1301,0)))^(1/10)-1)*100)</f>
        <v>n/a</v>
      </c>
      <c r="W573" s="715" t="str">
        <f>IF(OR(U573&lt;=0,U573="n/a",V573&lt;=0,V573="n/a"),"n/a",U573/V573)</f>
        <v>n/a</v>
      </c>
      <c r="X573" s="716" t="str">
        <f>IF(OR(AJ573&lt;=0,AJ573="n/a",U573&lt;=0,U573="n/a"),"n/a",U573/AJ573)</f>
        <v>n/a</v>
      </c>
      <c r="Y573" s="890"/>
      <c r="Z573" s="663">
        <f>IF(OR(AC573&lt;0.01,AC573="n/a"),"n/a",M573/AC573*100)</f>
        <v>455.69620253164561</v>
      </c>
      <c r="AA573" s="900">
        <f>IF(OR(AC573&lt;0.01,AC573="n/a"),"n/a",I573/AC573)</f>
        <v>91.012658227848107</v>
      </c>
      <c r="AB573" s="901">
        <v>12</v>
      </c>
      <c r="AC573" s="879">
        <v>0.79</v>
      </c>
      <c r="AD573" s="879" t="s">
        <v>136</v>
      </c>
      <c r="AE573" s="879">
        <v>0.3</v>
      </c>
      <c r="AF573" s="879">
        <v>1.42</v>
      </c>
      <c r="AG573" s="879">
        <v>1.5</v>
      </c>
      <c r="AH573" s="879">
        <v>-42.1</v>
      </c>
      <c r="AI573" s="879">
        <v>176.09</v>
      </c>
      <c r="AJ573" s="879">
        <v>-0.6</v>
      </c>
      <c r="AK573" s="879">
        <v>-6</v>
      </c>
      <c r="AL573" s="892">
        <v>30860</v>
      </c>
      <c r="AM573" s="886">
        <v>0.3</v>
      </c>
      <c r="AN573" s="879">
        <v>0.61</v>
      </c>
      <c r="AO573" s="753">
        <f>IF(U573="n/a","n/a",IF(AA573&lt;0,"n/a",IF(AA573="n/a","n/a",J573+U573-AA573)))</f>
        <v>-72.890431115874435</v>
      </c>
      <c r="AP573" s="754">
        <f>IF(U573="n/a","n/a",J573+U573)</f>
        <v>18.122227111973675</v>
      </c>
      <c r="AQ573" s="902">
        <f>IF(OR(AC573&lt;0.01,AF573="n/a"),"n/a",(I573/SQRT(22.5*AC573*(I573/AF573))-1)*100)</f>
        <v>139.6645569527397</v>
      </c>
      <c r="AR573" s="663">
        <f>INDEX(Historical!$C$7:$C$1279,MATCH(B573,Historical!$B$7:$B$1301,0))*IF(AH573="n/a",1.03,IF(AH573&lt;0,1.01,IF(AH573&gt;10,1.1,(1+AH573/100))))</f>
        <v>3.5350000000000001</v>
      </c>
      <c r="AS573" s="900">
        <f>IF($AI573="n/a",1.03*AR573,IF($AI573&lt;0,1.01*AR573,IF($AI573&gt;10,1.1*AR573,(1+$AI573/100)*AR573)))</f>
        <v>3.8885000000000005</v>
      </c>
      <c r="AT573" s="900">
        <f>IF($AK573="n/a",1.03*AS573,IF($AK573&lt;0,1.01*AS573,IF($AK573&gt;10,1.1*AS573,(1+$AK573/100)*AS573)))</f>
        <v>3.9273850000000006</v>
      </c>
      <c r="AU573" s="900">
        <f>IF($AK573="n/a",1.03*AT573,IF($AK573&lt;0,1.01*AT573,IF($AK573&gt;10,1.1*AT573,(1+$AK573/100)*AT573)))</f>
        <v>3.9666588500000004</v>
      </c>
      <c r="AV573" s="900">
        <f>IF($AK573="n/a",1.03*AU573,IF($AK573&lt;0,1.01*AU573,IF($AK573&gt;10,1.1*AU573,(1+$AK573/100)*AU573)))</f>
        <v>4.0063254385000002</v>
      </c>
      <c r="AW573" s="663">
        <f>SUM(AR573:AV573)</f>
        <v>19.323869288500003</v>
      </c>
      <c r="AX573" s="761">
        <f>AW573/I573*100</f>
        <v>26.876035171766343</v>
      </c>
      <c r="AY573" s="948">
        <v>1.62</v>
      </c>
      <c r="AZ573" s="886">
        <v>79.569999999999993</v>
      </c>
      <c r="BA573" s="886">
        <v>-40.04</v>
      </c>
      <c r="BB573" s="886">
        <v>-2.8899999999999997</v>
      </c>
      <c r="BC573" s="886">
        <v>-19.509999999999998</v>
      </c>
      <c r="BE573" s="635">
        <v>2012</v>
      </c>
      <c r="BF573" s="912">
        <f>IF(BE573&gt;2008,0,IF(BE573&gt;2001,1,IF(BE573&gt;1990,2,IF(BE573&gt;1980,3,IF(BE573&gt;1973,4,IF(BE573&gt;1970,5,IF(BE573&gt;1960,6,IF(BE573&gt;1958,7,IF(BE573&gt;1953,8,9)))))))))</f>
        <v>0</v>
      </c>
      <c r="BG573" s="896">
        <v>0.6</v>
      </c>
    </row>
    <row r="574" spans="1:59" s="787" customFormat="1" ht="11.25" customHeight="1" x14ac:dyDescent="0.2">
      <c r="A574" s="768" t="s">
        <v>1555</v>
      </c>
      <c r="B574" s="795" t="s">
        <v>1556</v>
      </c>
      <c r="C574" s="946" t="s">
        <v>178</v>
      </c>
      <c r="D574" s="946" t="s">
        <v>4343</v>
      </c>
      <c r="E574" s="769">
        <v>8</v>
      </c>
      <c r="F574" s="1185">
        <v>549</v>
      </c>
      <c r="G574" s="1198" t="s">
        <v>106</v>
      </c>
      <c r="H574" s="1198" t="s">
        <v>106</v>
      </c>
      <c r="I574" s="770">
        <v>36.04</v>
      </c>
      <c r="J574" s="771">
        <f>(M574/I574)*100</f>
        <v>9.7114317425083243</v>
      </c>
      <c r="K574" s="772">
        <v>0.875</v>
      </c>
      <c r="L574" s="773">
        <v>4</v>
      </c>
      <c r="M574" s="774">
        <f>K574*L574</f>
        <v>3.5</v>
      </c>
      <c r="N574" s="775" t="s">
        <v>557</v>
      </c>
      <c r="O574" s="776">
        <v>0.86499999999999999</v>
      </c>
      <c r="P574" s="777">
        <v>43860</v>
      </c>
      <c r="Q574" s="777">
        <v>43873</v>
      </c>
      <c r="R574" s="774">
        <f>(K574-O574)/O574*100</f>
        <v>1.1560693641618507</v>
      </c>
      <c r="S574" s="714">
        <f>IF(INDEX(Historical!$D$7:$D$1277,MATCH(B574,Historical!$B$7:$B$1301,0))=0,"n/a",(INDEX(Historical!$C$7:$C$1279,MATCH(B574,Historical!$B$7:$B$1301,0))/INDEX(Historical!$D$7:$D$1277,MATCH(B574,Historical!$B$7:$B$1301,0))-1)*100)</f>
        <v>28.983308042488609</v>
      </c>
      <c r="T574" s="714">
        <f>IF(INDEX(Historical!$F$7:$F$1270,MATCH(B574,Historical!$B$7:$B$1301,0))=0,"n/a",((INDEX(Historical!$C$7:$C$1279,MATCH(B574,Historical!$B$7:$B$1301,0))/INDEX(Historical!$F$7:$F$1270,MATCH(B574,Historical!$B$7:$B$1301,0)))^(1/3)-1)*100)</f>
        <v>19.849788608441798</v>
      </c>
      <c r="U574" s="714">
        <f>IF(INDEX(Historical!$H$7:$H$1270,MATCH(B574,Historical!$B$7:$B$1301,0))=0,"n/a",((INDEX(Historical!$C$7:$C$1279,MATCH(B574,Historical!$B$7:$B$1301,0))/INDEX(Historical!$H$7:$H$1270,MATCH(B574,Historical!$B$7:$B$1301,0)))^(1/5)-1)*100)</f>
        <v>24.912937841317451</v>
      </c>
      <c r="V574" s="714" t="str">
        <f>IF(INDEX(Historical!$O$7:$O$1270,MATCH(B574,Historical!$B$7:$B$1301,0))=0,"n/a",((INDEX(Historical!$C$7:$C$1279,MATCH(B574,Historical!$B$7:$B$1301,0))/INDEX(Historical!$O$7:$O$1270,MATCH(B574,Historical!$B$7:$B$1301,0)))^(1/10)-1)*100)</f>
        <v>n/a</v>
      </c>
      <c r="W574" s="715" t="str">
        <f>IF(OR(U574&lt;=0,U574="n/a",V574&lt;=0,V574="n/a"),"n/a",U574/V574)</f>
        <v>n/a</v>
      </c>
      <c r="X574" s="716">
        <f>IF(OR(AJ574&lt;=0,AJ574="n/a",U574&lt;=0,U574="n/a"),"n/a",U574/AJ574)</f>
        <v>0.91929659931060703</v>
      </c>
      <c r="Y574" s="788"/>
      <c r="Z574" s="771">
        <f>IF(OR(AC574&lt;0.01,AC574="n/a"),"n/a",M574/AC574*100)</f>
        <v>71.868583162217661</v>
      </c>
      <c r="AA574" s="779">
        <f>IF(OR(AC574&lt;0.01,AC574="n/a"),"n/a",I574/AC574)</f>
        <v>7.4004106776180691</v>
      </c>
      <c r="AB574" s="773">
        <v>12</v>
      </c>
      <c r="AC574" s="780">
        <v>4.87</v>
      </c>
      <c r="AD574" s="780">
        <v>2.48</v>
      </c>
      <c r="AE574" s="780">
        <v>7.76</v>
      </c>
      <c r="AF574" s="780">
        <v>3.86</v>
      </c>
      <c r="AG574" s="780">
        <v>35.9</v>
      </c>
      <c r="AH574" s="780">
        <v>21.6</v>
      </c>
      <c r="AI574" s="780">
        <v>10.26</v>
      </c>
      <c r="AJ574" s="780">
        <v>27.1</v>
      </c>
      <c r="AK574" s="780">
        <v>2.9499999999999997</v>
      </c>
      <c r="AL574" s="781">
        <v>8500</v>
      </c>
      <c r="AM574" s="782">
        <v>74.44</v>
      </c>
      <c r="AN574" s="780">
        <v>1.67</v>
      </c>
      <c r="AO574" s="783">
        <f>IF(U574="n/a","n/a",IF(AA574&lt;0,"n/a",IF(AA574="n/a","n/a",J574+U574-AA574)))</f>
        <v>27.223958906207706</v>
      </c>
      <c r="AP574" s="784">
        <f>IF(U574="n/a","n/a",J574+U574)</f>
        <v>34.624369583825775</v>
      </c>
      <c r="AQ574" s="785">
        <f>IF(OR(AC574&lt;0.01,AF574="n/a"),"n/a",(I574/SQRT(22.5*AC574*(I574/AF574))-1)*100)</f>
        <v>12.675710121482409</v>
      </c>
      <c r="AR574" s="663">
        <f>INDEX(Historical!$C$7:$C$1279,MATCH(B574,Historical!$B$7:$B$1301,0))*IF(AH574="n/a",1.03,IF(AH574&lt;0,1.01,IF(AH574&gt;10,1.1,(1+AH574/100))))</f>
        <v>3.74</v>
      </c>
      <c r="AS574" s="779">
        <f>IF($AI574="n/a",1.03*AR574,IF($AI574&lt;0,1.01*AR574,IF($AI574&gt;10,1.1*AR574,(1+$AI574/100)*AR574)))</f>
        <v>4.1140000000000008</v>
      </c>
      <c r="AT574" s="779">
        <f>IF($AK574="n/a",1.03*AS574,IF($AK574&lt;0,1.01*AS574,IF($AK574&gt;10,1.1*AS574,(1+$AK574/100)*AS574)))</f>
        <v>4.2353630000000013</v>
      </c>
      <c r="AU574" s="779">
        <f>IF($AK574="n/a",1.03*AT574,IF($AK574&lt;0,1.01*AT574,IF($AK574&gt;10,1.1*AT574,(1+$AK574/100)*AT574)))</f>
        <v>4.3603062085000017</v>
      </c>
      <c r="AV574" s="779">
        <f>IF($AK574="n/a",1.03*AU574,IF($AK574&lt;0,1.01*AU574,IF($AK574&gt;10,1.1*AU574,(1+$AK574/100)*AU574)))</f>
        <v>4.4889352416507524</v>
      </c>
      <c r="AW574" s="771">
        <f>SUM(AR574:AV574)</f>
        <v>20.938604450150756</v>
      </c>
      <c r="AX574" s="786">
        <f>AW574/I574*100</f>
        <v>58.098236543148609</v>
      </c>
      <c r="AY574" s="949">
        <v>1.3</v>
      </c>
      <c r="AZ574" s="782">
        <v>89.68</v>
      </c>
      <c r="BA574" s="782">
        <v>-44.75</v>
      </c>
      <c r="BB574" s="782">
        <v>-15.040000000000001</v>
      </c>
      <c r="BC574" s="782">
        <v>-29.15</v>
      </c>
      <c r="BD574" s="922"/>
      <c r="BE574" s="635">
        <v>2013</v>
      </c>
      <c r="BF574" s="912">
        <f>IF(BE574&gt;2008,0,IF(BE574&gt;2001,1,IF(BE574&gt;1990,2,IF(BE574&gt;1980,3,IF(BE574&gt;1973,4,IF(BE574&gt;1970,5,IF(BE574&gt;1960,6,IF(BE574&gt;1958,7,IF(BE574&gt;1953,8,9)))))))))</f>
        <v>0</v>
      </c>
      <c r="BG574" s="838">
        <v>12.2</v>
      </c>
    </row>
    <row r="575" spans="1:59" ht="11.25" customHeight="1" x14ac:dyDescent="0.2">
      <c r="A575" s="895" t="s">
        <v>4151</v>
      </c>
      <c r="B575" s="889" t="s">
        <v>4152</v>
      </c>
      <c r="C575" s="946" t="s">
        <v>108</v>
      </c>
      <c r="D575" s="946" t="s">
        <v>4345</v>
      </c>
      <c r="E575" s="746">
        <v>6</v>
      </c>
      <c r="F575" s="1185">
        <v>710</v>
      </c>
      <c r="G575" s="1182" t="s">
        <v>106</v>
      </c>
      <c r="H575" s="1182" t="s">
        <v>106</v>
      </c>
      <c r="I575" s="888">
        <v>22.47</v>
      </c>
      <c r="J575" s="663">
        <f>(M575/I575)*100</f>
        <v>2.4922118380062308</v>
      </c>
      <c r="K575" s="891">
        <v>0.14000000000000001</v>
      </c>
      <c r="L575" s="901">
        <v>4</v>
      </c>
      <c r="M575" s="654">
        <f>K575*L575</f>
        <v>0.56000000000000005</v>
      </c>
      <c r="N575" s="884" t="s">
        <v>811</v>
      </c>
      <c r="O575" s="747">
        <v>0.13</v>
      </c>
      <c r="P575" s="875">
        <v>43868</v>
      </c>
      <c r="Q575" s="875">
        <v>43879</v>
      </c>
      <c r="R575" s="654">
        <f>(K575-O575)/O575*100</f>
        <v>7.6923076923076987</v>
      </c>
      <c r="S575" s="714">
        <f>IF(INDEX(Historical!$D$7:$D$1277,MATCH(B575,Historical!$B$7:$B$1301,0))=0,"n/a",(INDEX(Historical!$C$7:$C$1279,MATCH(B575,Historical!$B$7:$B$1301,0))/INDEX(Historical!$D$7:$D$1277,MATCH(B575,Historical!$B$7:$B$1301,0))-1)*100)</f>
        <v>19.512195121951216</v>
      </c>
      <c r="T575" s="714">
        <f>IF(INDEX(Historical!$F$7:$F$1270,MATCH(B575,Historical!$B$7:$B$1301,0))=0,"n/a",((INDEX(Historical!$C$7:$C$1279,MATCH(B575,Historical!$B$7:$B$1301,0))/INDEX(Historical!$F$7:$F$1270,MATCH(B575,Historical!$B$7:$B$1301,0)))^(1/3)-1)*100)</f>
        <v>19.105740639430579</v>
      </c>
      <c r="U575" s="714" t="str">
        <f>IF(INDEX(Historical!$H$7:$H$1270,MATCH(B575,Historical!$B$7:$B$1301,0))=0,"n/a",((INDEX(Historical!$C$7:$C$1279,MATCH(B575,Historical!$B$7:$B$1301,0))/INDEX(Historical!$H$7:$H$1270,MATCH(B575,Historical!$B$7:$B$1301,0)))^(1/5)-1)*100)</f>
        <v>n/a</v>
      </c>
      <c r="V575" s="714" t="str">
        <f>IF(INDEX(Historical!$O$7:$O$1270,MATCH(B575,Historical!$B$7:$B$1301,0))=0,"n/a",((INDEX(Historical!$C$7:$C$1279,MATCH(B575,Historical!$B$7:$B$1301,0))/INDEX(Historical!$O$7:$O$1270,MATCH(B575,Historical!$B$7:$B$1301,0)))^(1/10)-1)*100)</f>
        <v>n/a</v>
      </c>
      <c r="W575" s="715" t="str">
        <f>IF(OR(U575&lt;=0,U575="n/a",V575&lt;=0,V575="n/a"),"n/a",U575/V575)</f>
        <v>n/a</v>
      </c>
      <c r="X575" s="716" t="str">
        <f>IF(OR(AJ575&lt;=0,AJ575="n/a",U575&lt;=0,U575="n/a"),"n/a",U575/AJ575)</f>
        <v>n/a</v>
      </c>
      <c r="Y575" s="890"/>
      <c r="Z575" s="663">
        <f>IF(OR(AC575&lt;0.01,AC575="n/a"),"n/a",M575/AC575*100)</f>
        <v>23.931623931623935</v>
      </c>
      <c r="AA575" s="900">
        <f>IF(OR(AC575&lt;0.01,AC575="n/a"),"n/a",I575/AC575)</f>
        <v>9.6025641025641022</v>
      </c>
      <c r="AB575" s="901">
        <v>12</v>
      </c>
      <c r="AC575" s="879">
        <v>2.34</v>
      </c>
      <c r="AD575" s="879">
        <v>1.17</v>
      </c>
      <c r="AE575" s="879">
        <v>3.64</v>
      </c>
      <c r="AF575" s="879">
        <v>1.22</v>
      </c>
      <c r="AG575" s="879">
        <v>13.600000000000001</v>
      </c>
      <c r="AH575" s="879">
        <v>9.7000000000000011</v>
      </c>
      <c r="AI575" s="879">
        <v>-11.540000000000001</v>
      </c>
      <c r="AJ575" s="879">
        <v>21.7</v>
      </c>
      <c r="AK575" s="879">
        <v>8</v>
      </c>
      <c r="AL575" s="892">
        <v>434.61</v>
      </c>
      <c r="AM575" s="886">
        <v>0.3</v>
      </c>
      <c r="AN575" s="879">
        <v>0</v>
      </c>
      <c r="AO575" s="753" t="str">
        <f>IF(U575="n/a","n/a",IF(AA575&lt;0,"n/a",IF(AA575="n/a","n/a",J575+U575-AA575)))</f>
        <v>n/a</v>
      </c>
      <c r="AP575" s="754" t="str">
        <f>IF(U575="n/a","n/a",J575+U575)</f>
        <v>n/a</v>
      </c>
      <c r="AQ575" s="902">
        <f>IF(OR(AC575&lt;0.01,AF575="n/a"),"n/a",(I575/SQRT(22.5*AC575*(I575/AF575))-1)*100)</f>
        <v>-27.842369449075967</v>
      </c>
      <c r="AR575" s="663">
        <f>INDEX(Historical!$C$7:$C$1279,MATCH(B575,Historical!$B$7:$B$1301,0))*IF(AH575="n/a",1.03,IF(AH575&lt;0,1.01,IF(AH575&gt;10,1.1,(1+AH575/100))))</f>
        <v>0.53752999999999995</v>
      </c>
      <c r="AS575" s="900">
        <f>IF($AI575="n/a",1.03*AR575,IF($AI575&lt;0,1.01*AR575,IF($AI575&gt;10,1.1*AR575,(1+$AI575/100)*AR575)))</f>
        <v>0.54290529999999992</v>
      </c>
      <c r="AT575" s="900">
        <f>IF($AK575="n/a",1.03*AS575,IF($AK575&lt;0,1.01*AS575,IF($AK575&gt;10,1.1*AS575,(1+$AK575/100)*AS575)))</f>
        <v>0.58633772399999995</v>
      </c>
      <c r="AU575" s="900">
        <f>IF($AK575="n/a",1.03*AT575,IF($AK575&lt;0,1.01*AT575,IF($AK575&gt;10,1.1*AT575,(1+$AK575/100)*AT575)))</f>
        <v>0.63324474192000002</v>
      </c>
      <c r="AV575" s="900">
        <f>IF($AK575="n/a",1.03*AU575,IF($AK575&lt;0,1.01*AU575,IF($AK575&gt;10,1.1*AU575,(1+$AK575/100)*AU575)))</f>
        <v>0.68390432127360001</v>
      </c>
      <c r="AW575" s="663">
        <f>SUM(AR575:AV575)</f>
        <v>2.9839220871935996</v>
      </c>
      <c r="AX575" s="761">
        <f>AW575/I575*100</f>
        <v>13.27958205248598</v>
      </c>
      <c r="AY575" s="948">
        <v>0.92</v>
      </c>
      <c r="AZ575" s="886">
        <v>65.83</v>
      </c>
      <c r="BA575" s="886">
        <v>-28.139999999999997</v>
      </c>
      <c r="BB575" s="886">
        <v>5.86</v>
      </c>
      <c r="BC575" s="886">
        <v>-11.01</v>
      </c>
      <c r="BE575" s="635">
        <v>2015</v>
      </c>
      <c r="BF575" s="912">
        <f>IF(BE575&gt;2008,0,IF(BE575&gt;2001,1,IF(BE575&gt;1990,2,IF(BE575&gt;1980,3,IF(BE575&gt;1973,4,IF(BE575&gt;1970,5,IF(BE575&gt;1960,6,IF(BE575&gt;1958,7,IF(BE575&gt;1953,8,9)))))))))</f>
        <v>0</v>
      </c>
      <c r="BG575" s="896">
        <v>1.9</v>
      </c>
    </row>
    <row r="576" spans="1:59" ht="11.25" customHeight="1" x14ac:dyDescent="0.2">
      <c r="A576" s="885" t="s">
        <v>747</v>
      </c>
      <c r="B576" s="889" t="s">
        <v>748</v>
      </c>
      <c r="C576" s="946" t="s">
        <v>4199</v>
      </c>
      <c r="D576" s="946" t="s">
        <v>4332</v>
      </c>
      <c r="E576" s="746">
        <v>18</v>
      </c>
      <c r="F576" s="1185">
        <v>194</v>
      </c>
      <c r="G576" s="1197" t="s">
        <v>37</v>
      </c>
      <c r="H576" s="1197" t="s">
        <v>115</v>
      </c>
      <c r="I576" s="888">
        <v>91.21</v>
      </c>
      <c r="J576" s="663">
        <f>(M576/I576)*100</f>
        <v>2.8505646310711548</v>
      </c>
      <c r="K576" s="891">
        <v>0.65</v>
      </c>
      <c r="L576" s="901">
        <v>4</v>
      </c>
      <c r="M576" s="654">
        <f>K576*L576</f>
        <v>2.6</v>
      </c>
      <c r="N576" s="884" t="s">
        <v>325</v>
      </c>
      <c r="O576" s="747">
        <v>0.62</v>
      </c>
      <c r="P576" s="875">
        <v>43985</v>
      </c>
      <c r="Q576" s="875">
        <v>44007</v>
      </c>
      <c r="R576" s="654">
        <f>(K576-O576)/O576*100</f>
        <v>4.8387096774193585</v>
      </c>
      <c r="S576" s="714">
        <f>IF(INDEX(Historical!$D$7:$D$1277,MATCH(B576,Historical!$B$7:$B$1301,0))=0,"n/a",(INDEX(Historical!$C$7:$C$1279,MATCH(B576,Historical!$B$7:$B$1301,0))/INDEX(Historical!$D$7:$D$1277,MATCH(B576,Historical!$B$7:$B$1301,0))-1)*100)</f>
        <v>2.0576131687242816</v>
      </c>
      <c r="T576" s="714">
        <f>IF(INDEX(Historical!$F$7:$F$1270,MATCH(B576,Historical!$B$7:$B$1301,0))=0,"n/a",((INDEX(Historical!$C$7:$C$1279,MATCH(B576,Historical!$B$7:$B$1301,0))/INDEX(Historical!$F$7:$F$1270,MATCH(B576,Historical!$B$7:$B$1301,0)))^(1/3)-1)*100)</f>
        <v>6.2087860926127281</v>
      </c>
      <c r="U576" s="714">
        <f>IF(INDEX(Historical!$H$7:$H$1270,MATCH(B576,Historical!$B$7:$B$1301,0))=0,"n/a",((INDEX(Historical!$C$7:$C$1279,MATCH(B576,Historical!$B$7:$B$1301,0))/INDEX(Historical!$H$7:$H$1270,MATCH(B576,Historical!$B$7:$B$1301,0)))^(1/5)-1)*100)</f>
        <v>9.0247654324595139</v>
      </c>
      <c r="V576" s="714">
        <f>IF(INDEX(Historical!$O$7:$O$1270,MATCH(B576,Historical!$B$7:$B$1301,0))=0,"n/a",((INDEX(Historical!$C$7:$C$1279,MATCH(B576,Historical!$B$7:$B$1301,0))/INDEX(Historical!$O$7:$O$1270,MATCH(B576,Historical!$B$7:$B$1301,0)))^(1/10)-1)*100)</f>
        <v>13.982371294066143</v>
      </c>
      <c r="W576" s="715">
        <f>IF(OR(U576&lt;=0,U576="n/a",V576&lt;=0,V576="n/a"),"n/a",U576/V576)</f>
        <v>0.64543883456230744</v>
      </c>
      <c r="X576" s="716" t="str">
        <f>IF(OR(AJ576&lt;=0,AJ576="n/a",U576&lt;=0,U576="n/a"),"n/a",U576/AJ576)</f>
        <v>n/a</v>
      </c>
      <c r="Y576" s="685" t="s">
        <v>4500</v>
      </c>
      <c r="Z576" s="663">
        <f>IF(OR(AC576&lt;0.01,AC576="n/a"),"n/a",M576/AC576*100)</f>
        <v>77.151335311572694</v>
      </c>
      <c r="AA576" s="900">
        <f>IF(OR(AC576&lt;0.01,AC576="n/a"),"n/a",I576/AC576)</f>
        <v>27.065281899109788</v>
      </c>
      <c r="AB576" s="901">
        <v>9</v>
      </c>
      <c r="AC576" s="879">
        <v>3.37</v>
      </c>
      <c r="AD576" s="879">
        <v>0.96</v>
      </c>
      <c r="AE576" s="879">
        <v>5.05</v>
      </c>
      <c r="AF576" s="879">
        <v>33.340000000000003</v>
      </c>
      <c r="AG576" s="879">
        <v>90.3</v>
      </c>
      <c r="AH576" s="879">
        <v>216.29999999999998</v>
      </c>
      <c r="AI576" s="879">
        <v>59.260000000000005</v>
      </c>
      <c r="AJ576" s="879">
        <v>-4</v>
      </c>
      <c r="AK576" s="879">
        <v>27.42</v>
      </c>
      <c r="AL576" s="892">
        <v>101200</v>
      </c>
      <c r="AM576" s="886">
        <v>0.12</v>
      </c>
      <c r="AN576" s="879">
        <v>5.24</v>
      </c>
      <c r="AO576" s="753">
        <f>IF(U576="n/a","n/a",IF(AA576&lt;0,"n/a",IF(AA576="n/a","n/a",J576+U576-AA576)))</f>
        <v>-15.189951835579119</v>
      </c>
      <c r="AP576" s="754">
        <f>IF(U576="n/a","n/a",J576+U576)</f>
        <v>11.875330063530669</v>
      </c>
      <c r="AQ576" s="902">
        <f>IF(OR(AC576&lt;0.01,AF576="n/a"),"n/a",(I576/SQRT(22.5*AC576*(I576/AF576))-1)*100)</f>
        <v>533.28297993386832</v>
      </c>
      <c r="AR576" s="663">
        <f>INDEX(Historical!$C$7:$C$1279,MATCH(B576,Historical!$B$7:$B$1301,0))*IF(AH576="n/a",1.03,IF(AH576&lt;0,1.01,IF(AH576&gt;10,1.1,(1+AH576/100))))</f>
        <v>2.7280000000000002</v>
      </c>
      <c r="AS576" s="900">
        <f>IF($AI576="n/a",1.03*AR576,IF($AI576&lt;0,1.01*AR576,IF($AI576&gt;10,1.1*AR576,(1+$AI576/100)*AR576)))</f>
        <v>3.0008000000000004</v>
      </c>
      <c r="AT576" s="900">
        <f>IF($AK576="n/a",1.03*AS576,IF($AK576&lt;0,1.01*AS576,IF($AK576&gt;10,1.1*AS576,(1+$AK576/100)*AS576)))</f>
        <v>3.3008800000000007</v>
      </c>
      <c r="AU576" s="900">
        <f>IF($AK576="n/a",1.03*AT576,IF($AK576&lt;0,1.01*AT576,IF($AK576&gt;10,1.1*AT576,(1+$AK576/100)*AT576)))</f>
        <v>3.6309680000000011</v>
      </c>
      <c r="AV576" s="900">
        <f>IF($AK576="n/a",1.03*AU576,IF($AK576&lt;0,1.01*AU576,IF($AK576&gt;10,1.1*AU576,(1+$AK576/100)*AU576)))</f>
        <v>3.9940648000000016</v>
      </c>
      <c r="AW576" s="663">
        <f>SUM(AR576:AV576)</f>
        <v>16.654712800000002</v>
      </c>
      <c r="AX576" s="761">
        <f>AW576/I576*100</f>
        <v>18.259744326280018</v>
      </c>
      <c r="AY576" s="948">
        <v>1.35</v>
      </c>
      <c r="AZ576" s="886">
        <v>57.26</v>
      </c>
      <c r="BA576" s="886">
        <v>-5.16</v>
      </c>
      <c r="BB576" s="886">
        <v>11.4</v>
      </c>
      <c r="BC576" s="886">
        <v>11.73</v>
      </c>
      <c r="BE576" s="635">
        <v>2003</v>
      </c>
      <c r="BF576" s="912">
        <f>IF(BE576&gt;2008,0,IF(BE576&gt;2001,1,IF(BE576&gt;1990,2,IF(BE576&gt;1980,3,IF(BE576&gt;1973,4,IF(BE576&gt;1970,5,IF(BE576&gt;1960,6,IF(BE576&gt;1958,7,IF(BE576&gt;1953,8,9)))))))))</f>
        <v>1</v>
      </c>
      <c r="BG576" s="896">
        <v>12.3</v>
      </c>
    </row>
    <row r="577" spans="1:59" ht="11.25" customHeight="1" x14ac:dyDescent="0.2">
      <c r="A577" s="877" t="s">
        <v>1590</v>
      </c>
      <c r="B577" s="889" t="s">
        <v>1591</v>
      </c>
      <c r="C577" s="946" t="s">
        <v>108</v>
      </c>
      <c r="D577" s="946" t="s">
        <v>4345</v>
      </c>
      <c r="E577" s="746">
        <v>10</v>
      </c>
      <c r="F577" s="1185">
        <v>384</v>
      </c>
      <c r="G577" s="1199" t="s">
        <v>106</v>
      </c>
      <c r="H577" s="1199" t="s">
        <v>106</v>
      </c>
      <c r="I577" s="888">
        <v>28.25</v>
      </c>
      <c r="J577" s="663">
        <f>(M577/I577)*100</f>
        <v>4.8141592920353986</v>
      </c>
      <c r="K577" s="891">
        <v>0.34</v>
      </c>
      <c r="L577" s="901">
        <v>4</v>
      </c>
      <c r="M577" s="654">
        <f>K577*L577</f>
        <v>1.36</v>
      </c>
      <c r="N577" s="884" t="s">
        <v>318</v>
      </c>
      <c r="O577" s="747">
        <v>0.33</v>
      </c>
      <c r="P577" s="875">
        <v>43902</v>
      </c>
      <c r="Q577" s="875">
        <v>43917</v>
      </c>
      <c r="R577" s="654">
        <f>(K577-O577)/O577*100</f>
        <v>3.0303030303030329</v>
      </c>
      <c r="S577" s="714">
        <f>IF(INDEX(Historical!$D$7:$D$1277,MATCH(B577,Historical!$B$7:$B$1301,0))=0,"n/a",(INDEX(Historical!$C$7:$C$1279,MATCH(B577,Historical!$B$7:$B$1301,0))/INDEX(Historical!$D$7:$D$1277,MATCH(B577,Historical!$B$7:$B$1301,0))-1)*100)</f>
        <v>3.125</v>
      </c>
      <c r="T577" s="714">
        <f>IF(INDEX(Historical!$F$7:$F$1270,MATCH(B577,Historical!$B$7:$B$1301,0))=0,"n/a",((INDEX(Historical!$C$7:$C$1279,MATCH(B577,Historical!$B$7:$B$1301,0))/INDEX(Historical!$F$7:$F$1270,MATCH(B577,Historical!$B$7:$B$1301,0)))^(1/3)-1)*100)</f>
        <v>3.228011545636722</v>
      </c>
      <c r="U577" s="714">
        <f>IF(INDEX(Historical!$H$7:$H$1270,MATCH(B577,Historical!$B$7:$B$1301,0))=0,"n/a",((INDEX(Historical!$C$7:$C$1279,MATCH(B577,Historical!$B$7:$B$1301,0))/INDEX(Historical!$H$7:$H$1270,MATCH(B577,Historical!$B$7:$B$1301,0)))^(1/5)-1)*100)</f>
        <v>3.3406482938779236</v>
      </c>
      <c r="V577" s="714">
        <f>IF(INDEX(Historical!$O$7:$O$1270,MATCH(B577,Historical!$B$7:$B$1301,0))=0,"n/a",((INDEX(Historical!$C$7:$C$1279,MATCH(B577,Historical!$B$7:$B$1301,0))/INDEX(Historical!$O$7:$O$1270,MATCH(B577,Historical!$B$7:$B$1301,0)))^(1/10)-1)*100)</f>
        <v>3.2357862679155636</v>
      </c>
      <c r="W577" s="715">
        <f>IF(OR(U577&lt;=0,U577="n/a",V577&lt;=0,V577="n/a"),"n/a",U577/V577)</f>
        <v>1.0324069692124351</v>
      </c>
      <c r="X577" s="716" t="str">
        <f>IF(OR(AJ577&lt;=0,AJ577="n/a",U577&lt;=0,U577="n/a"),"n/a",U577/AJ577)</f>
        <v>n/a</v>
      </c>
      <c r="Y577" s="677"/>
      <c r="Z577" s="663" t="str">
        <f>IF(OR(AC577&lt;0.01,AC577="n/a"),"n/a",M577/AC577*100)</f>
        <v>n/a</v>
      </c>
      <c r="AA577" s="900" t="str">
        <f>IF(OR(AC577&lt;0.01,AC577="n/a"),"n/a",I577/AC577)</f>
        <v>n/a</v>
      </c>
      <c r="AB577" s="901">
        <v>12</v>
      </c>
      <c r="AC577" s="879" t="s">
        <v>136</v>
      </c>
      <c r="AD577" s="879" t="s">
        <v>136</v>
      </c>
      <c r="AE577" s="879" t="s">
        <v>136</v>
      </c>
      <c r="AF577" s="879" t="s">
        <v>136</v>
      </c>
      <c r="AG577" s="879" t="s">
        <v>136</v>
      </c>
      <c r="AH577" s="879" t="s">
        <v>136</v>
      </c>
      <c r="AI577" s="879" t="s">
        <v>136</v>
      </c>
      <c r="AJ577" s="879" t="s">
        <v>136</v>
      </c>
      <c r="AK577" s="879" t="s">
        <v>136</v>
      </c>
      <c r="AL577" s="892" t="s">
        <v>136</v>
      </c>
      <c r="AM577" s="886" t="s">
        <v>136</v>
      </c>
      <c r="AN577" s="879" t="s">
        <v>136</v>
      </c>
      <c r="AO577" s="753" t="str">
        <f>IF(U577="n/a","n/a",IF(AA577&lt;0,"n/a",IF(AA577="n/a","n/a",J577+U577-AA577)))</f>
        <v>n/a</v>
      </c>
      <c r="AP577" s="754">
        <f>IF(U577="n/a","n/a",J577+U577)</f>
        <v>8.1548075859133213</v>
      </c>
      <c r="AQ577" s="902" t="str">
        <f>IF(OR(AC577&lt;0.01,AF577="n/a"),"n/a",(I577/SQRT(22.5*AC577*(I577/AF577))-1)*100)</f>
        <v>n/a</v>
      </c>
      <c r="AR577" s="663">
        <f>INDEX(Historical!$C$7:$C$1279,MATCH(B577,Historical!$B$7:$B$1301,0))*IF(AH577="n/a",1.03,IF(AH577&lt;0,1.01,IF(AH577&gt;10,1.1,(1+AH577/100))))</f>
        <v>1.3596000000000001</v>
      </c>
      <c r="AS577" s="900">
        <f>IF($AI577="n/a",1.03*AR577,IF($AI577&lt;0,1.01*AR577,IF($AI577&gt;10,1.1*AR577,(1+$AI577/100)*AR577)))</f>
        <v>1.4003880000000002</v>
      </c>
      <c r="AT577" s="900">
        <f>IF($AK577="n/a",1.03*AS577,IF($AK577&lt;0,1.01*AS577,IF($AK577&gt;10,1.1*AS577,(1+$AK577/100)*AS577)))</f>
        <v>1.4423996400000003</v>
      </c>
      <c r="AU577" s="900">
        <f>IF($AK577="n/a",1.03*AT577,IF($AK577&lt;0,1.01*AT577,IF($AK577&gt;10,1.1*AT577,(1+$AK577/100)*AT577)))</f>
        <v>1.4856716292000003</v>
      </c>
      <c r="AV577" s="900">
        <f>IF($AK577="n/a",1.03*AU577,IF($AK577&lt;0,1.01*AU577,IF($AK577&gt;10,1.1*AU577,(1+$AK577/100)*AU577)))</f>
        <v>1.5302417780760003</v>
      </c>
      <c r="AW577" s="663">
        <f>SUM(AR577:AV577)</f>
        <v>7.2183010472760012</v>
      </c>
      <c r="AX577" s="761">
        <f>AW577/I577*100</f>
        <v>25.551508131950445</v>
      </c>
      <c r="AY577" s="948" t="s">
        <v>136</v>
      </c>
      <c r="AZ577" s="886" t="s">
        <v>136</v>
      </c>
      <c r="BA577" s="886" t="s">
        <v>136</v>
      </c>
      <c r="BB577" s="886" t="s">
        <v>136</v>
      </c>
      <c r="BC577" s="886" t="s">
        <v>136</v>
      </c>
      <c r="BD577" s="921" t="s">
        <v>4271</v>
      </c>
      <c r="BE577" s="635">
        <v>2011</v>
      </c>
      <c r="BF577" s="912">
        <f>IF(BE577&gt;2008,0,IF(BE577&gt;2001,1,IF(BE577&gt;1990,2,IF(BE577&gt;1980,3,IF(BE577&gt;1973,4,IF(BE577&gt;1970,5,IF(BE577&gt;1960,6,IF(BE577&gt;1958,7,IF(BE577&gt;1953,8,9)))))))))</f>
        <v>0</v>
      </c>
      <c r="BG577" s="896" t="s">
        <v>136</v>
      </c>
    </row>
    <row r="578" spans="1:59" ht="11.25" customHeight="1" x14ac:dyDescent="0.2">
      <c r="A578" s="885" t="s">
        <v>743</v>
      </c>
      <c r="B578" s="889" t="s">
        <v>744</v>
      </c>
      <c r="C578" s="946" t="s">
        <v>108</v>
      </c>
      <c r="D578" s="946" t="s">
        <v>4337</v>
      </c>
      <c r="E578" s="746">
        <v>12</v>
      </c>
      <c r="F578" s="1185">
        <v>282</v>
      </c>
      <c r="G578" s="1182" t="s">
        <v>106</v>
      </c>
      <c r="H578" s="1182" t="s">
        <v>106</v>
      </c>
      <c r="I578" s="888">
        <v>11</v>
      </c>
      <c r="J578" s="663">
        <f>(M578/I578)*100</f>
        <v>3.2727272727272725</v>
      </c>
      <c r="K578" s="891">
        <v>0.09</v>
      </c>
      <c r="L578" s="901">
        <v>4</v>
      </c>
      <c r="M578" s="654">
        <f>K578*L578</f>
        <v>0.36</v>
      </c>
      <c r="N578" s="884" t="s">
        <v>564</v>
      </c>
      <c r="O578" s="747">
        <v>7.0000000000000007E-2</v>
      </c>
      <c r="P578" s="880">
        <v>43573</v>
      </c>
      <c r="Q578" s="880">
        <v>43591</v>
      </c>
      <c r="R578" s="654">
        <f>(K578-O578)/O578*100</f>
        <v>28.571428571428552</v>
      </c>
      <c r="S578" s="714">
        <f>IF(INDEX(Historical!$D$7:$D$1277,MATCH(B578,Historical!$B$7:$B$1301,0))=0,"n/a",(INDEX(Historical!$C$7:$C$1279,MATCH(B578,Historical!$B$7:$B$1301,0))/INDEX(Historical!$D$7:$D$1277,MATCH(B578,Historical!$B$7:$B$1301,0))-1)*100)</f>
        <v>30.76923076923077</v>
      </c>
      <c r="T578" s="714">
        <f>IF(INDEX(Historical!$F$7:$F$1270,MATCH(B578,Historical!$B$7:$B$1301,0))=0,"n/a",((INDEX(Historical!$C$7:$C$1279,MATCH(B578,Historical!$B$7:$B$1301,0))/INDEX(Historical!$F$7:$F$1270,MATCH(B578,Historical!$B$7:$B$1301,0)))^(1/3)-1)*100)</f>
        <v>29.240745046618464</v>
      </c>
      <c r="U578" s="714">
        <f>IF(INDEX(Historical!$H$7:$H$1270,MATCH(B578,Historical!$B$7:$B$1301,0))=0,"n/a",((INDEX(Historical!$C$7:$C$1279,MATCH(B578,Historical!$B$7:$B$1301,0))/INDEX(Historical!$H$7:$H$1270,MATCH(B578,Historical!$B$7:$B$1301,0)))^(1/5)-1)*100)</f>
        <v>24.209900915409776</v>
      </c>
      <c r="V578" s="714">
        <f>IF(INDEX(Historical!$O$7:$O$1270,MATCH(B578,Historical!$B$7:$B$1301,0))=0,"n/a",((INDEX(Historical!$C$7:$C$1279,MATCH(B578,Historical!$B$7:$B$1301,0))/INDEX(Historical!$O$7:$O$1270,MATCH(B578,Historical!$B$7:$B$1301,0)))^(1/10)-1)*100)</f>
        <v>21.129769632470129</v>
      </c>
      <c r="W578" s="715">
        <f>IF(OR(U578&lt;=0,U578="n/a",V578&lt;=0,V578="n/a"),"n/a",U578/V578)</f>
        <v>1.1457721185093475</v>
      </c>
      <c r="X578" s="716" t="str">
        <f>IF(OR(AJ578&lt;=0,AJ578="n/a",U578&lt;=0,U578="n/a"),"n/a",U578/AJ578)</f>
        <v>n/a</v>
      </c>
      <c r="Y578" s="890"/>
      <c r="Z578" s="663" t="str">
        <f>IF(OR(AC578&lt;0.01,AC578="n/a"),"n/a",M578/AC578*100)</f>
        <v>n/a</v>
      </c>
      <c r="AA578" s="900" t="str">
        <f>IF(OR(AC578&lt;0.01,AC578="n/a"),"n/a",I578/AC578)</f>
        <v>n/a</v>
      </c>
      <c r="AB578" s="901">
        <v>12</v>
      </c>
      <c r="AC578" s="879" t="s">
        <v>136</v>
      </c>
      <c r="AD578" s="879" t="s">
        <v>136</v>
      </c>
      <c r="AE578" s="879" t="s">
        <v>136</v>
      </c>
      <c r="AF578" s="879" t="s">
        <v>136</v>
      </c>
      <c r="AG578" s="879" t="s">
        <v>136</v>
      </c>
      <c r="AH578" s="879" t="s">
        <v>136</v>
      </c>
      <c r="AI578" s="879" t="s">
        <v>136</v>
      </c>
      <c r="AJ578" s="879" t="s">
        <v>136</v>
      </c>
      <c r="AK578" s="879" t="s">
        <v>136</v>
      </c>
      <c r="AL578" s="892" t="s">
        <v>136</v>
      </c>
      <c r="AM578" s="886" t="s">
        <v>136</v>
      </c>
      <c r="AN578" s="879" t="s">
        <v>136</v>
      </c>
      <c r="AO578" s="753" t="str">
        <f>IF(U578="n/a","n/a",IF(AA578&lt;0,"n/a",IF(AA578="n/a","n/a",J578+U578-AA578)))</f>
        <v>n/a</v>
      </c>
      <c r="AP578" s="754">
        <f>IF(U578="n/a","n/a",J578+U578)</f>
        <v>27.482628188137049</v>
      </c>
      <c r="AQ578" s="902" t="str">
        <f>IF(OR(AC578&lt;0.01,AF578="n/a"),"n/a",(I578/SQRT(22.5*AC578*(I578/AF578))-1)*100)</f>
        <v>n/a</v>
      </c>
      <c r="AR578" s="663">
        <f>INDEX(Historical!$C$7:$C$1279,MATCH(B578,Historical!$B$7:$B$1301,0))*IF(AH578="n/a",1.03,IF(AH578&lt;0,1.01,IF(AH578&gt;10,1.1,(1+AH578/100))))</f>
        <v>0.35020000000000001</v>
      </c>
      <c r="AS578" s="900">
        <f>IF($AI578="n/a",1.03*AR578,IF($AI578&lt;0,1.01*AR578,IF($AI578&gt;10,1.1*AR578,(1+$AI578/100)*AR578)))</f>
        <v>0.36070600000000003</v>
      </c>
      <c r="AT578" s="900">
        <f>IF($AK578="n/a",1.03*AS578,IF($AK578&lt;0,1.01*AS578,IF($AK578&gt;10,1.1*AS578,(1+$AK578/100)*AS578)))</f>
        <v>0.37152718000000001</v>
      </c>
      <c r="AU578" s="900">
        <f>IF($AK578="n/a",1.03*AT578,IF($AK578&lt;0,1.01*AT578,IF($AK578&gt;10,1.1*AT578,(1+$AK578/100)*AT578)))</f>
        <v>0.38267299540000005</v>
      </c>
      <c r="AV578" s="900">
        <f>IF($AK578="n/a",1.03*AU578,IF($AK578&lt;0,1.01*AU578,IF($AK578&gt;10,1.1*AU578,(1+$AK578/100)*AU578)))</f>
        <v>0.39415318526200005</v>
      </c>
      <c r="AW578" s="663">
        <f>SUM(AR578:AV578)</f>
        <v>1.859259360662</v>
      </c>
      <c r="AX578" s="761">
        <f>AW578/I578*100</f>
        <v>16.902357824200003</v>
      </c>
      <c r="AY578" s="948" t="s">
        <v>136</v>
      </c>
      <c r="AZ578" s="886" t="s">
        <v>136</v>
      </c>
      <c r="BA578" s="886" t="s">
        <v>136</v>
      </c>
      <c r="BB578" s="886" t="s">
        <v>136</v>
      </c>
      <c r="BC578" s="886" t="s">
        <v>136</v>
      </c>
      <c r="BD578" s="921" t="s">
        <v>4271</v>
      </c>
      <c r="BE578" s="635">
        <v>2008</v>
      </c>
      <c r="BF578" s="912">
        <f>IF(BE578&gt;2008,0,IF(BE578&gt;2001,1,IF(BE578&gt;1990,2,IF(BE578&gt;1980,3,IF(BE578&gt;1973,4,IF(BE578&gt;1970,5,IF(BE578&gt;1960,6,IF(BE578&gt;1958,7,IF(BE578&gt;1953,8,9)))))))))</f>
        <v>1</v>
      </c>
      <c r="BG578" s="896" t="s">
        <v>136</v>
      </c>
    </row>
    <row r="579" spans="1:59" ht="11.25" customHeight="1" x14ac:dyDescent="0.2">
      <c r="A579" s="13" t="s">
        <v>3900</v>
      </c>
      <c r="B579" s="607" t="s">
        <v>3901</v>
      </c>
      <c r="C579" s="946" t="s">
        <v>245</v>
      </c>
      <c r="D579" s="946" t="s">
        <v>4359</v>
      </c>
      <c r="E579" s="746">
        <v>6</v>
      </c>
      <c r="F579" s="1185">
        <v>727</v>
      </c>
      <c r="G579" s="1184" t="s">
        <v>106</v>
      </c>
      <c r="H579" s="1184" t="s">
        <v>106</v>
      </c>
      <c r="I579" s="888">
        <v>54.63</v>
      </c>
      <c r="J579" s="663">
        <f>(M579/I579)*100</f>
        <v>3.8074318140216001</v>
      </c>
      <c r="K579" s="891">
        <v>0.52</v>
      </c>
      <c r="L579" s="901">
        <v>4</v>
      </c>
      <c r="M579" s="654">
        <f>K579*L579</f>
        <v>2.08</v>
      </c>
      <c r="N579" s="884" t="s">
        <v>4440</v>
      </c>
      <c r="O579" s="747">
        <v>0.5</v>
      </c>
      <c r="P579" s="875">
        <v>43903</v>
      </c>
      <c r="Q579" s="875">
        <v>43924</v>
      </c>
      <c r="R579" s="654">
        <f>(K579-O579)/O579*100</f>
        <v>4.0000000000000036</v>
      </c>
      <c r="S579" s="714">
        <f>IF(INDEX(Historical!$D$7:$D$1277,MATCH(B579,Historical!$B$7:$B$1301,0))=0,"n/a",(INDEX(Historical!$C$7:$C$1279,MATCH(B579,Historical!$B$7:$B$1301,0))/INDEX(Historical!$D$7:$D$1277,MATCH(B579,Historical!$B$7:$B$1301,0))-1)*100)</f>
        <v>8.333333333333325</v>
      </c>
      <c r="T579" s="714">
        <f>IF(INDEX(Historical!$F$7:$F$1270,MATCH(B579,Historical!$B$7:$B$1301,0))=0,"n/a",((INDEX(Historical!$C$7:$C$1279,MATCH(B579,Historical!$B$7:$B$1301,0))/INDEX(Historical!$F$7:$F$1270,MATCH(B579,Historical!$B$7:$B$1301,0)))^(1/3)-1)*100)</f>
        <v>46.514623681603283</v>
      </c>
      <c r="U579" s="714" t="str">
        <f>IF(INDEX(Historical!$H$7:$H$1270,MATCH(B579,Historical!$B$7:$B$1301,0))=0,"n/a",((INDEX(Historical!$C$7:$C$1279,MATCH(B579,Historical!$B$7:$B$1301,0))/INDEX(Historical!$H$7:$H$1270,MATCH(B579,Historical!$B$7:$B$1301,0)))^(1/5)-1)*100)</f>
        <v>n/a</v>
      </c>
      <c r="V579" s="714" t="str">
        <f>IF(INDEX(Historical!$O$7:$O$1270,MATCH(B579,Historical!$B$7:$B$1301,0))=0,"n/a",((INDEX(Historical!$C$7:$C$1279,MATCH(B579,Historical!$B$7:$B$1301,0))/INDEX(Historical!$O$7:$O$1270,MATCH(B579,Historical!$B$7:$B$1301,0)))^(1/10)-1)*100)</f>
        <v>n/a</v>
      </c>
      <c r="W579" s="715" t="str">
        <f>IF(OR(U579&lt;=0,U579="n/a",V579&lt;=0,V579="n/a"),"n/a",U579/V579)</f>
        <v>n/a</v>
      </c>
      <c r="X579" s="716" t="str">
        <f>IF(OR(AJ579&lt;=0,AJ579="n/a",U579&lt;=0,U579="n/a"),"n/a",U579/AJ579)</f>
        <v>n/a</v>
      </c>
      <c r="Y579" s="890"/>
      <c r="Z579" s="663">
        <f>IF(OR(AC579&lt;0.01,AC579="n/a"),"n/a",M579/AC579*100)</f>
        <v>89.65517241379311</v>
      </c>
      <c r="AA579" s="900">
        <f>IF(OR(AC579&lt;0.01,AC579="n/a"),"n/a",I579/AC579)</f>
        <v>23.547413793103452</v>
      </c>
      <c r="AB579" s="901">
        <v>12</v>
      </c>
      <c r="AC579" s="879">
        <v>2.3199999999999998</v>
      </c>
      <c r="AD579" s="879">
        <v>1.25</v>
      </c>
      <c r="AE579" s="879">
        <v>2.96</v>
      </c>
      <c r="AF579" s="879">
        <v>7.58</v>
      </c>
      <c r="AG579" s="879" t="s">
        <v>136</v>
      </c>
      <c r="AH579" s="879">
        <v>28.599999999999998</v>
      </c>
      <c r="AI579" s="879">
        <v>10.4</v>
      </c>
      <c r="AJ579" s="879">
        <v>40.67</v>
      </c>
      <c r="AK579" s="879">
        <v>19.13</v>
      </c>
      <c r="AL579" s="892">
        <v>16490</v>
      </c>
      <c r="AM579" s="886">
        <v>3.2199999999999998</v>
      </c>
      <c r="AN579" s="879" t="s">
        <v>136</v>
      </c>
      <c r="AO579" s="753" t="str">
        <f>IF(U579="n/a","n/a",IF(AA579&lt;0,"n/a",IF(AA579="n/a","n/a",J579+U579-AA579)))</f>
        <v>n/a</v>
      </c>
      <c r="AP579" s="754" t="str">
        <f>IF(U579="n/a","n/a",J579+U579)</f>
        <v>n/a</v>
      </c>
      <c r="AQ579" s="902">
        <f>IF(OR(AC579&lt;0.01,AF579="n/a"),"n/a",(I579/SQRT(22.5*AC579*(I579/AF579))-1)*100)</f>
        <v>181.65336974667139</v>
      </c>
      <c r="AR579" s="663">
        <f>INDEX(Historical!$C$7:$C$1279,MATCH(B579,Historical!$B$7:$B$1301,0))*IF(AH579="n/a",1.03,IF(AH579&lt;0,1.01,IF(AH579&gt;10,1.1,(1+AH579/100))))</f>
        <v>2.145</v>
      </c>
      <c r="AS579" s="900">
        <f>IF($AI579="n/a",1.03*AR579,IF($AI579&lt;0,1.01*AR579,IF($AI579&gt;10,1.1*AR579,(1+$AI579/100)*AR579)))</f>
        <v>2.3595000000000002</v>
      </c>
      <c r="AT579" s="900">
        <f>IF($AK579="n/a",1.03*AS579,IF($AK579&lt;0,1.01*AS579,IF($AK579&gt;10,1.1*AS579,(1+$AK579/100)*AS579)))</f>
        <v>2.5954500000000005</v>
      </c>
      <c r="AU579" s="900">
        <f>IF($AK579="n/a",1.03*AT579,IF($AK579&lt;0,1.01*AT579,IF($AK579&gt;10,1.1*AT579,(1+$AK579/100)*AT579)))</f>
        <v>2.8549950000000006</v>
      </c>
      <c r="AV579" s="900">
        <f>IF($AK579="n/a",1.03*AU579,IF($AK579&lt;0,1.01*AU579,IF($AK579&gt;10,1.1*AU579,(1+$AK579/100)*AU579)))</f>
        <v>3.1404945000000009</v>
      </c>
      <c r="AW579" s="663">
        <f>SUM(AR579:AV579)</f>
        <v>13.095439500000003</v>
      </c>
      <c r="AX579" s="761">
        <f>AW579/I579*100</f>
        <v>23.9711504667765</v>
      </c>
      <c r="AY579" s="948" t="s">
        <v>136</v>
      </c>
      <c r="AZ579" s="886">
        <v>117.82</v>
      </c>
      <c r="BA579" s="886">
        <v>-31.25</v>
      </c>
      <c r="BB579" s="886">
        <v>3.46</v>
      </c>
      <c r="BC579" s="886">
        <v>-7.26</v>
      </c>
      <c r="BE579" s="635">
        <v>2015</v>
      </c>
      <c r="BF579" s="912">
        <f>IF(BE579&gt;2008,0,IF(BE579&gt;2001,1,IF(BE579&gt;1990,2,IF(BE579&gt;1980,3,IF(BE579&gt;1973,4,IF(BE579&gt;1970,5,IF(BE579&gt;1960,6,IF(BE579&gt;1958,7,IF(BE579&gt;1953,8,9)))))))))</f>
        <v>0</v>
      </c>
      <c r="BG579" s="896" t="s">
        <v>136</v>
      </c>
    </row>
    <row r="580" spans="1:59" ht="11.25" customHeight="1" x14ac:dyDescent="0.2">
      <c r="A580" s="877" t="s">
        <v>3894</v>
      </c>
      <c r="B580" s="889" t="s">
        <v>3895</v>
      </c>
      <c r="C580" s="946" t="s">
        <v>4325</v>
      </c>
      <c r="D580" s="946" t="s">
        <v>4326</v>
      </c>
      <c r="E580" s="746">
        <v>7</v>
      </c>
      <c r="F580" s="1185">
        <v>656</v>
      </c>
      <c r="G580" s="1143" t="s">
        <v>106</v>
      </c>
      <c r="H580" s="1143" t="s">
        <v>106</v>
      </c>
      <c r="I580" s="888">
        <v>64.09</v>
      </c>
      <c r="J580" s="663">
        <f>(M580/I580)*100</f>
        <v>2.9333749414885313</v>
      </c>
      <c r="K580" s="891">
        <v>0.47</v>
      </c>
      <c r="L580" s="901">
        <v>4</v>
      </c>
      <c r="M580" s="654">
        <f>K580*L580</f>
        <v>1.88</v>
      </c>
      <c r="N580" s="884" t="s">
        <v>503</v>
      </c>
      <c r="O580" s="747">
        <v>0.44</v>
      </c>
      <c r="P580" s="875">
        <v>43909</v>
      </c>
      <c r="Q580" s="875">
        <v>43928</v>
      </c>
      <c r="R580" s="654">
        <f>(K580-O580)/O580*100</f>
        <v>6.8181818181818121</v>
      </c>
      <c r="S580" s="714">
        <f>IF(INDEX(Historical!$D$7:$D$1277,MATCH(B580,Historical!$B$7:$B$1301,0))=0,"n/a",(INDEX(Historical!$C$7:$C$1279,MATCH(B580,Historical!$B$7:$B$1301,0))/INDEX(Historical!$D$7:$D$1277,MATCH(B580,Historical!$B$7:$B$1301,0))-1)*100)</f>
        <v>6.7901234567901092</v>
      </c>
      <c r="T580" s="714">
        <f>IF(INDEX(Historical!$F$7:$F$1270,MATCH(B580,Historical!$B$7:$B$1301,0))=0,"n/a",((INDEX(Historical!$C$7:$C$1279,MATCH(B580,Historical!$B$7:$B$1301,0))/INDEX(Historical!$F$7:$F$1270,MATCH(B580,Historical!$B$7:$B$1301,0)))^(1/3)-1)*100)</f>
        <v>7.3097926785551381</v>
      </c>
      <c r="U580" s="714">
        <f>IF(INDEX(Historical!$H$7:$H$1270,MATCH(B580,Historical!$B$7:$B$1301,0))=0,"n/a",((INDEX(Historical!$C$7:$C$1279,MATCH(B580,Historical!$B$7:$B$1301,0))/INDEX(Historical!$H$7:$H$1270,MATCH(B580,Historical!$B$7:$B$1301,0)))^(1/5)-1)*100)</f>
        <v>9.2809910432528842</v>
      </c>
      <c r="V580" s="714" t="str">
        <f>IF(INDEX(Historical!$O$7:$O$1270,MATCH(B580,Historical!$B$7:$B$1301,0))=0,"n/a",((INDEX(Historical!$C$7:$C$1279,MATCH(B580,Historical!$B$7:$B$1301,0))/INDEX(Historical!$O$7:$O$1270,MATCH(B580,Historical!$B$7:$B$1301,0)))^(1/10)-1)*100)</f>
        <v>n/a</v>
      </c>
      <c r="W580" s="715" t="str">
        <f>IF(OR(U580&lt;=0,U580="n/a",V580&lt;=0,V580="n/a"),"n/a",U580/V580)</f>
        <v>n/a</v>
      </c>
      <c r="X580" s="716" t="str">
        <f>IF(OR(AJ580&lt;=0,AJ580="n/a",U580&lt;=0,U580="n/a"),"n/a",U580/AJ580)</f>
        <v>n/a</v>
      </c>
      <c r="Y580" s="890"/>
      <c r="Z580" s="663" t="str">
        <f>IF(OR(AC580&lt;0.01,AC580="n/a"),"n/a",M580/AC580*100)</f>
        <v>n/a</v>
      </c>
      <c r="AA580" s="900" t="str">
        <f>IF(OR(AC580&lt;0.01,AC580="n/a"),"n/a",I580/AC580)</f>
        <v>n/a</v>
      </c>
      <c r="AB580" s="901">
        <v>12</v>
      </c>
      <c r="AC580" s="879">
        <v>-0.28999999999999998</v>
      </c>
      <c r="AD580" s="879" t="s">
        <v>136</v>
      </c>
      <c r="AE580" s="879">
        <v>7.87</v>
      </c>
      <c r="AF580" s="879">
        <v>3.83</v>
      </c>
      <c r="AG580" s="879">
        <v>-1.7000000000000002</v>
      </c>
      <c r="AH580" s="881">
        <v>80.400000000000006</v>
      </c>
      <c r="AI580" s="881">
        <v>1910.0000000000002</v>
      </c>
      <c r="AJ580" s="879">
        <v>-17.2</v>
      </c>
      <c r="AK580" s="879" t="s">
        <v>136</v>
      </c>
      <c r="AL580" s="892">
        <v>3890</v>
      </c>
      <c r="AM580" s="886">
        <v>0.89999999999999991</v>
      </c>
      <c r="AN580" s="879">
        <v>1.75</v>
      </c>
      <c r="AO580" s="753" t="str">
        <f>IF(U580="n/a","n/a",IF(AA580&lt;0,"n/a",IF(AA580="n/a","n/a",J580+U580-AA580)))</f>
        <v>n/a</v>
      </c>
      <c r="AP580" s="754">
        <f>IF(U580="n/a","n/a",J580+U580)</f>
        <v>12.214365984741416</v>
      </c>
      <c r="AQ580" s="902" t="str">
        <f>IF(OR(AC580&lt;0.01,AF580="n/a"),"n/a",(I580/SQRT(22.5*AC580*(I580/AF580))-1)*100)</f>
        <v>n/a</v>
      </c>
      <c r="AR580" s="663">
        <f>INDEX(Historical!$C$7:$C$1279,MATCH(B580,Historical!$B$7:$B$1301,0))*IF(AH580="n/a",1.03,IF(AH580&lt;0,1.01,IF(AH580&gt;10,1.1,(1+AH580/100))))</f>
        <v>1.903</v>
      </c>
      <c r="AS580" s="900">
        <f>IF($AI580="n/a",1.03*AR580,IF($AI580&lt;0,1.01*AR580,IF($AI580&gt;10,1.1*AR580,(1+$AI580/100)*AR580)))</f>
        <v>2.0933000000000002</v>
      </c>
      <c r="AT580" s="900">
        <f>IF($AK580="n/a",1.03*AS580,IF($AK580&lt;0,1.01*AS580,IF($AK580&gt;10,1.1*AS580,(1+$AK580/100)*AS580)))</f>
        <v>2.1560990000000002</v>
      </c>
      <c r="AU580" s="900">
        <f>IF($AK580="n/a",1.03*AT580,IF($AK580&lt;0,1.01*AT580,IF($AK580&gt;10,1.1*AT580,(1+$AK580/100)*AT580)))</f>
        <v>2.2207819700000004</v>
      </c>
      <c r="AV580" s="900">
        <f>IF($AK580="n/a",1.03*AU580,IF($AK580&lt;0,1.01*AU580,IF($AK580&gt;10,1.1*AU580,(1+$AK580/100)*AU580)))</f>
        <v>2.2874054291000006</v>
      </c>
      <c r="AW580" s="663">
        <f>SUM(AR580:AV580)</f>
        <v>10.660586399100001</v>
      </c>
      <c r="AX580" s="761">
        <f>AW580/I580*100</f>
        <v>16.633775002496488</v>
      </c>
      <c r="AY580" s="948">
        <v>0.54</v>
      </c>
      <c r="AZ580" s="886">
        <v>50.3</v>
      </c>
      <c r="BA580" s="886">
        <v>-7.07</v>
      </c>
      <c r="BB580" s="886">
        <v>0.59</v>
      </c>
      <c r="BC580" s="886">
        <v>13.270000000000001</v>
      </c>
      <c r="BE580" s="635">
        <v>2014</v>
      </c>
      <c r="BF580" s="912">
        <f>IF(BE580&gt;2008,0,IF(BE580&gt;2001,1,IF(BE580&gt;1990,2,IF(BE580&gt;1980,3,IF(BE580&gt;1973,4,IF(BE580&gt;1970,5,IF(BE580&gt;1960,6,IF(BE580&gt;1958,7,IF(BE580&gt;1953,8,9)))))))))</f>
        <v>0</v>
      </c>
      <c r="BG580" s="896">
        <v>-0.5</v>
      </c>
    </row>
    <row r="581" spans="1:59" ht="11.25" customHeight="1" x14ac:dyDescent="0.2">
      <c r="A581" s="885" t="s">
        <v>778</v>
      </c>
      <c r="B581" s="889" t="s">
        <v>779</v>
      </c>
      <c r="C581" s="946" t="s">
        <v>112</v>
      </c>
      <c r="D581" s="946" t="s">
        <v>4363</v>
      </c>
      <c r="E581" s="746">
        <v>15</v>
      </c>
      <c r="F581" s="1185">
        <v>248</v>
      </c>
      <c r="G581" s="1135" t="s">
        <v>115</v>
      </c>
      <c r="H581" s="1135" t="s">
        <v>115</v>
      </c>
      <c r="I581" s="888">
        <v>37.51</v>
      </c>
      <c r="J581" s="663">
        <f>(M581/I581)*100</f>
        <v>5.9717408691015734</v>
      </c>
      <c r="K581" s="891">
        <v>0.56000000000000005</v>
      </c>
      <c r="L581" s="901">
        <v>4</v>
      </c>
      <c r="M581" s="654">
        <f>K581*L581</f>
        <v>2.2400000000000002</v>
      </c>
      <c r="N581" s="884" t="s">
        <v>592</v>
      </c>
      <c r="O581" s="747">
        <v>0.54</v>
      </c>
      <c r="P581" s="630">
        <v>43693</v>
      </c>
      <c r="Q581" s="630">
        <v>43728</v>
      </c>
      <c r="R581" s="654">
        <f>(K581-O581)/O581*100</f>
        <v>3.7037037037037068</v>
      </c>
      <c r="S581" s="714">
        <f>IF(INDEX(Historical!$D$7:$D$1277,MATCH(B581,Historical!$B$7:$B$1301,0))=0,"n/a",(INDEX(Historical!$C$7:$C$1279,MATCH(B581,Historical!$B$7:$B$1301,0))/INDEX(Historical!$D$7:$D$1277,MATCH(B581,Historical!$B$7:$B$1301,0))-1)*100)</f>
        <v>3.7735849056603765</v>
      </c>
      <c r="T581" s="714">
        <f>IF(INDEX(Historical!$F$7:$F$1270,MATCH(B581,Historical!$B$7:$B$1301,0))=0,"n/a",((INDEX(Historical!$C$7:$C$1279,MATCH(B581,Historical!$B$7:$B$1301,0))/INDEX(Historical!$F$7:$F$1270,MATCH(B581,Historical!$B$7:$B$1301,0)))^(1/3)-1)*100)</f>
        <v>8.9744250818549531</v>
      </c>
      <c r="U581" s="714">
        <f>IF(INDEX(Historical!$H$7:$H$1270,MATCH(B581,Historical!$B$7:$B$1301,0))=0,"n/a",((INDEX(Historical!$C$7:$C$1279,MATCH(B581,Historical!$B$7:$B$1301,0))/INDEX(Historical!$H$7:$H$1270,MATCH(B581,Historical!$B$7:$B$1301,0)))^(1/5)-1)*100)</f>
        <v>9.1507859638582101</v>
      </c>
      <c r="V581" s="714">
        <f>IF(INDEX(Historical!$O$7:$O$1270,MATCH(B581,Historical!$B$7:$B$1301,0))=0,"n/a",((INDEX(Historical!$C$7:$C$1279,MATCH(B581,Historical!$B$7:$B$1301,0))/INDEX(Historical!$O$7:$O$1270,MATCH(B581,Historical!$B$7:$B$1301,0)))^(1/10)-1)*100)</f>
        <v>8.6463510264826802</v>
      </c>
      <c r="W581" s="715">
        <f>IF(OR(U581&lt;=0,U581="n/a",V581&lt;=0,V581="n/a"),"n/a",U581/V581)</f>
        <v>1.0583407885974685</v>
      </c>
      <c r="X581" s="716" t="str">
        <f>IF(OR(AJ581&lt;=0,AJ581="n/a",U581&lt;=0,U581="n/a"),"n/a",U581/AJ581)</f>
        <v>n/a</v>
      </c>
      <c r="Y581" s="889"/>
      <c r="Z581" s="663" t="str">
        <f>IF(OR(AC581&lt;0.01,AC581="n/a"),"n/a",M581/AC581*100)</f>
        <v>n/a</v>
      </c>
      <c r="AA581" s="900" t="str">
        <f>IF(OR(AC581&lt;0.01,AC581="n/a"),"n/a",I581/AC581)</f>
        <v>n/a</v>
      </c>
      <c r="AB581" s="901">
        <v>12</v>
      </c>
      <c r="AC581" s="879">
        <v>-3.03</v>
      </c>
      <c r="AD581" s="879" t="s">
        <v>136</v>
      </c>
      <c r="AE581" s="879">
        <v>0.23</v>
      </c>
      <c r="AF581" s="879">
        <v>0.86</v>
      </c>
      <c r="AG581" s="879" t="s">
        <v>136</v>
      </c>
      <c r="AH581" s="879">
        <v>-106.89999999999999</v>
      </c>
      <c r="AI581" s="879">
        <v>205.6</v>
      </c>
      <c r="AJ581" s="879">
        <v>-15.9</v>
      </c>
      <c r="AK581" s="879" t="s">
        <v>136</v>
      </c>
      <c r="AL581" s="892">
        <v>2050</v>
      </c>
      <c r="AM581" s="886">
        <v>1.4000000000000001</v>
      </c>
      <c r="AN581" s="879">
        <v>3.64</v>
      </c>
      <c r="AO581" s="753" t="str">
        <f>IF(U581="n/a","n/a",IF(AA581&lt;0,"n/a",IF(AA581="n/a","n/a",J581+U581-AA581)))</f>
        <v>n/a</v>
      </c>
      <c r="AP581" s="754">
        <f>IF(U581="n/a","n/a",J581+U581)</f>
        <v>15.122526832959784</v>
      </c>
      <c r="AQ581" s="902" t="str">
        <f>IF(OR(AC581&lt;0.01,AF581="n/a"),"n/a",(I581/SQRT(22.5*AC581*(I581/AF581))-1)*100)</f>
        <v>n/a</v>
      </c>
      <c r="AR581" s="663">
        <f>INDEX(Historical!$C$7:$C$1279,MATCH(B581,Historical!$B$7:$B$1301,0))*IF(AH581="n/a",1.03,IF(AH581&lt;0,1.01,IF(AH581&gt;10,1.1,(1+AH581/100))))</f>
        <v>2.2220000000000004</v>
      </c>
      <c r="AS581" s="900">
        <f>IF($AI581="n/a",1.03*AR581,IF($AI581&lt;0,1.01*AR581,IF($AI581&gt;10,1.1*AR581,(1+$AI581/100)*AR581)))</f>
        <v>2.4442000000000008</v>
      </c>
      <c r="AT581" s="900">
        <f>IF($AK581="n/a",1.03*AS581,IF($AK581&lt;0,1.01*AS581,IF($AK581&gt;10,1.1*AS581,(1+$AK581/100)*AS581)))</f>
        <v>2.517526000000001</v>
      </c>
      <c r="AU581" s="900">
        <f>IF($AK581="n/a",1.03*AT581,IF($AK581&lt;0,1.01*AT581,IF($AK581&gt;10,1.1*AT581,(1+$AK581/100)*AT581)))</f>
        <v>2.593051780000001</v>
      </c>
      <c r="AV581" s="900">
        <f>IF($AK581="n/a",1.03*AU581,IF($AK581&lt;0,1.01*AU581,IF($AK581&gt;10,1.1*AU581,(1+$AK581/100)*AU581)))</f>
        <v>2.670843333400001</v>
      </c>
      <c r="AW581" s="663">
        <f>SUM(AR581:AV581)</f>
        <v>12.447621113400004</v>
      </c>
      <c r="AX581" s="761">
        <f>AW581/I581*100</f>
        <v>33.18480702052787</v>
      </c>
      <c r="AY581" s="948">
        <v>2.04</v>
      </c>
      <c r="AZ581" s="886">
        <v>65.83</v>
      </c>
      <c r="BA581" s="886">
        <v>-38.049999999999997</v>
      </c>
      <c r="BB581" s="886">
        <v>8.84</v>
      </c>
      <c r="BC581" s="886">
        <v>-12.950000000000001</v>
      </c>
      <c r="BE581" s="635">
        <v>2005</v>
      </c>
      <c r="BF581" s="912">
        <f>IF(BE581&gt;2008,0,IF(BE581&gt;2001,1,IF(BE581&gt;1990,2,IF(BE581&gt;1980,3,IF(BE581&gt;1973,4,IF(BE581&gt;1970,5,IF(BE581&gt;1960,6,IF(BE581&gt;1958,7,IF(BE581&gt;1953,8,9)))))))))</f>
        <v>1</v>
      </c>
      <c r="BG581" s="896" t="s">
        <v>136</v>
      </c>
    </row>
    <row r="582" spans="1:59" ht="11.25" customHeight="1" x14ac:dyDescent="0.2">
      <c r="A582" s="885" t="s">
        <v>766</v>
      </c>
      <c r="B582" s="889" t="s">
        <v>767</v>
      </c>
      <c r="C582" s="946" t="s">
        <v>112</v>
      </c>
      <c r="D582" s="946" t="s">
        <v>4328</v>
      </c>
      <c r="E582" s="746">
        <v>19</v>
      </c>
      <c r="F582" s="1185">
        <v>168</v>
      </c>
      <c r="G582" s="1176" t="s">
        <v>106</v>
      </c>
      <c r="H582" s="1176" t="s">
        <v>106</v>
      </c>
      <c r="I582" s="888">
        <v>40.85</v>
      </c>
      <c r="J582" s="663">
        <f>(M582/I582)*100</f>
        <v>1.9583843329253368</v>
      </c>
      <c r="K582" s="891">
        <v>0.2</v>
      </c>
      <c r="L582" s="901">
        <v>4</v>
      </c>
      <c r="M582" s="654">
        <f>K582*L582</f>
        <v>0.8</v>
      </c>
      <c r="N582" s="884" t="s">
        <v>595</v>
      </c>
      <c r="O582" s="747">
        <v>0.18</v>
      </c>
      <c r="P582" s="630">
        <v>43704</v>
      </c>
      <c r="Q582" s="630">
        <v>43726</v>
      </c>
      <c r="R582" s="654">
        <f>(K582-O582)/O582*100</f>
        <v>11.111111111111121</v>
      </c>
      <c r="S582" s="714">
        <f>IF(INDEX(Historical!$D$7:$D$1277,MATCH(B582,Historical!$B$7:$B$1301,0))=0,"n/a",(INDEX(Historical!$C$7:$C$1279,MATCH(B582,Historical!$B$7:$B$1301,0))/INDEX(Historical!$D$7:$D$1277,MATCH(B582,Historical!$B$7:$B$1301,0))-1)*100)</f>
        <v>8.5714285714285854</v>
      </c>
      <c r="T582" s="714">
        <f>IF(INDEX(Historical!$F$7:$F$1270,MATCH(B582,Historical!$B$7:$B$1301,0))=0,"n/a",((INDEX(Historical!$C$7:$C$1279,MATCH(B582,Historical!$B$7:$B$1301,0))/INDEX(Historical!$F$7:$F$1270,MATCH(B582,Historical!$B$7:$B$1301,0)))^(1/3)-1)*100)</f>
        <v>4.8149469628073316</v>
      </c>
      <c r="U582" s="714">
        <f>IF(INDEX(Historical!$H$7:$H$1270,MATCH(B582,Historical!$B$7:$B$1301,0))=0,"n/a",((INDEX(Historical!$C$7:$C$1279,MATCH(B582,Historical!$B$7:$B$1301,0))/INDEX(Historical!$H$7:$H$1270,MATCH(B582,Historical!$B$7:$B$1301,0)))^(1/5)-1)*100)</f>
        <v>7.0739850656267755</v>
      </c>
      <c r="V582" s="714">
        <f>IF(INDEX(Historical!$O$7:$O$1270,MATCH(B582,Historical!$B$7:$B$1301,0))=0,"n/a",((INDEX(Historical!$C$7:$C$1279,MATCH(B582,Historical!$B$7:$B$1301,0))/INDEX(Historical!$O$7:$O$1270,MATCH(B582,Historical!$B$7:$B$1301,0)))^(1/10)-1)*100)</f>
        <v>7.1773462536293131</v>
      </c>
      <c r="W582" s="715">
        <f>IF(OR(U582&lt;=0,U582="n/a",V582&lt;=0,V582="n/a"),"n/a",U582/V582)</f>
        <v>0.98559896870653663</v>
      </c>
      <c r="X582" s="716">
        <f>IF(OR(AJ582&lt;=0,AJ582="n/a",U582&lt;=0,U582="n/a"),"n/a",U582/AJ582)</f>
        <v>0.71454394602290661</v>
      </c>
      <c r="Y582" s="667" t="s">
        <v>4213</v>
      </c>
      <c r="Z582" s="663">
        <f>IF(OR(AC582&lt;0.01,AC582="n/a"),"n/a",M582/AC582*100)</f>
        <v>57.142857142857153</v>
      </c>
      <c r="AA582" s="900">
        <f>IF(OR(AC582&lt;0.01,AC582="n/a"),"n/a",I582/AC582)</f>
        <v>29.178571428571431</v>
      </c>
      <c r="AB582" s="901">
        <v>12</v>
      </c>
      <c r="AC582" s="879">
        <v>1.4</v>
      </c>
      <c r="AD582" s="879">
        <v>4.05</v>
      </c>
      <c r="AE582" s="879">
        <v>3.35</v>
      </c>
      <c r="AF582" s="879">
        <v>5.15</v>
      </c>
      <c r="AG582" s="879">
        <v>18</v>
      </c>
      <c r="AH582" s="879">
        <v>22.3</v>
      </c>
      <c r="AI582" s="879">
        <v>26.35</v>
      </c>
      <c r="AJ582" s="879">
        <v>9.9</v>
      </c>
      <c r="AK582" s="879">
        <v>7.0000000000000009</v>
      </c>
      <c r="AL582" s="892">
        <v>4310</v>
      </c>
      <c r="AM582" s="886">
        <v>14.299999999999999</v>
      </c>
      <c r="AN582" s="879">
        <v>0.81</v>
      </c>
      <c r="AO582" s="753">
        <f>IF(U582="n/a","n/a",IF(AA582&lt;0,"n/a",IF(AA582="n/a","n/a",J582+U582-AA582)))</f>
        <v>-20.146202030019317</v>
      </c>
      <c r="AP582" s="754">
        <f>IF(U582="n/a","n/a",J582+U582)</f>
        <v>9.0323693985521132</v>
      </c>
      <c r="AQ582" s="902">
        <f>IF(OR(AC582&lt;0.01,AF582="n/a"),"n/a",(I582/SQRT(22.5*AC582*(I582/AF582))-1)*100)</f>
        <v>158.43085716784663</v>
      </c>
      <c r="AR582" s="663">
        <f>INDEX(Historical!$C$7:$C$1279,MATCH(B582,Historical!$B$7:$B$1301,0))*IF(AH582="n/a",1.03,IF(AH582&lt;0,1.01,IF(AH582&gt;10,1.1,(1+AH582/100))))</f>
        <v>0.83600000000000008</v>
      </c>
      <c r="AS582" s="900">
        <f>IF($AI582="n/a",1.03*AR582,IF($AI582&lt;0,1.01*AR582,IF($AI582&gt;10,1.1*AR582,(1+$AI582/100)*AR582)))</f>
        <v>0.9196000000000002</v>
      </c>
      <c r="AT582" s="900">
        <f>IF($AK582="n/a",1.03*AS582,IF($AK582&lt;0,1.01*AS582,IF($AK582&gt;10,1.1*AS582,(1+$AK582/100)*AS582)))</f>
        <v>0.98397200000000029</v>
      </c>
      <c r="AU582" s="900">
        <f>IF($AK582="n/a",1.03*AT582,IF($AK582&lt;0,1.01*AT582,IF($AK582&gt;10,1.1*AT582,(1+$AK582/100)*AT582)))</f>
        <v>1.0528500400000003</v>
      </c>
      <c r="AV582" s="900">
        <f>IF($AK582="n/a",1.03*AU582,IF($AK582&lt;0,1.01*AU582,IF($AK582&gt;10,1.1*AU582,(1+$AK582/100)*AU582)))</f>
        <v>1.1265495428000003</v>
      </c>
      <c r="AW582" s="663">
        <f>SUM(AR582:AV582)</f>
        <v>4.9189715828000011</v>
      </c>
      <c r="AX582" s="761">
        <f>AW582/I582*100</f>
        <v>12.041546102325585</v>
      </c>
      <c r="AY582" s="948">
        <v>0.92</v>
      </c>
      <c r="AZ582" s="886">
        <v>57.599999999999994</v>
      </c>
      <c r="BA582" s="886">
        <v>-9.5399999999999991</v>
      </c>
      <c r="BB582" s="886">
        <v>-1.9800000000000002</v>
      </c>
      <c r="BC582" s="886">
        <v>0.33999999999999997</v>
      </c>
      <c r="BE582" s="635">
        <v>2001</v>
      </c>
      <c r="BF582" s="912">
        <f>IF(BE582&gt;2008,0,IF(BE582&gt;2001,1,IF(BE582&gt;1990,2,IF(BE582&gt;1980,3,IF(BE582&gt;1973,4,IF(BE582&gt;1970,5,IF(BE582&gt;1960,6,IF(BE582&gt;1958,7,IF(BE582&gt;1953,8,9)))))))))</f>
        <v>2</v>
      </c>
      <c r="BG582" s="896">
        <v>6.7</v>
      </c>
    </row>
    <row r="583" spans="1:59" ht="11.25" customHeight="1" x14ac:dyDescent="0.2">
      <c r="A583" s="885" t="s">
        <v>754</v>
      </c>
      <c r="B583" s="889" t="s">
        <v>755</v>
      </c>
      <c r="C583" s="946" t="s">
        <v>112</v>
      </c>
      <c r="D583" s="946" t="s">
        <v>4369</v>
      </c>
      <c r="E583" s="746">
        <v>15</v>
      </c>
      <c r="F583" s="1185">
        <v>245</v>
      </c>
      <c r="G583" s="1185" t="s">
        <v>106</v>
      </c>
      <c r="H583" s="1185" t="s">
        <v>106</v>
      </c>
      <c r="I583" s="888">
        <v>87.32</v>
      </c>
      <c r="J583" s="663">
        <f>(M583/I583)*100</f>
        <v>1.3742556115437472</v>
      </c>
      <c r="K583" s="891">
        <v>0.3</v>
      </c>
      <c r="L583" s="901">
        <v>4</v>
      </c>
      <c r="M583" s="654">
        <f>K583*L583</f>
        <v>1.2</v>
      </c>
      <c r="N583" s="884" t="s">
        <v>239</v>
      </c>
      <c r="O583" s="747">
        <v>0.28000000000000003</v>
      </c>
      <c r="P583" s="1200">
        <v>43643</v>
      </c>
      <c r="Q583" s="1200">
        <v>43658</v>
      </c>
      <c r="R583" s="654">
        <f>(K583-O583)/O583*100</f>
        <v>7.1428571428571281</v>
      </c>
      <c r="S583" s="714">
        <f>IF(INDEX(Historical!$D$7:$D$1277,MATCH(B583,Historical!$B$7:$B$1301,0))=0,"n/a",(INDEX(Historical!$C$7:$C$1279,MATCH(B583,Historical!$B$7:$B$1301,0))/INDEX(Historical!$D$7:$D$1277,MATCH(B583,Historical!$B$7:$B$1301,0))-1)*100)</f>
        <v>7.4074074074073959</v>
      </c>
      <c r="T583" s="714">
        <f>IF(INDEX(Historical!$F$7:$F$1270,MATCH(B583,Historical!$B$7:$B$1301,0))=0,"n/a",((INDEX(Historical!$C$7:$C$1279,MATCH(B583,Historical!$B$7:$B$1301,0))/INDEX(Historical!$F$7:$F$1270,MATCH(B583,Historical!$B$7:$B$1301,0)))^(1/3)-1)*100)</f>
        <v>7.2613795918652579</v>
      </c>
      <c r="U583" s="714">
        <f>IF(INDEX(Historical!$H$7:$H$1270,MATCH(B583,Historical!$B$7:$B$1301,0))=0,"n/a",((INDEX(Historical!$C$7:$C$1279,MATCH(B583,Historical!$B$7:$B$1301,0))/INDEX(Historical!$H$7:$H$1270,MATCH(B583,Historical!$B$7:$B$1301,0)))^(1/5)-1)*100)</f>
        <v>6.6683901275273794</v>
      </c>
      <c r="V583" s="714">
        <f>IF(INDEX(Historical!$O$7:$O$1270,MATCH(B583,Historical!$B$7:$B$1301,0))=0,"n/a",((INDEX(Historical!$C$7:$C$1279,MATCH(B583,Historical!$B$7:$B$1301,0))/INDEX(Historical!$O$7:$O$1270,MATCH(B583,Historical!$B$7:$B$1301,0)))^(1/10)-1)*100)</f>
        <v>6.1274676611179135</v>
      </c>
      <c r="W583" s="715">
        <f>IF(OR(U583&lt;=0,U583="n/a",V583&lt;=0,V583="n/a"),"n/a",U583/V583)</f>
        <v>1.0882783061984824</v>
      </c>
      <c r="X583" s="716">
        <f>IF(OR(AJ583&lt;=0,AJ583="n/a",U583&lt;=0,U583="n/a"),"n/a",U583/AJ583)</f>
        <v>0.12677547770964598</v>
      </c>
      <c r="Y583" s="889"/>
      <c r="Z583" s="663">
        <f>IF(OR(AC583&lt;0.01,AC583="n/a"),"n/a",M583/AC583*100)</f>
        <v>25.10460251046025</v>
      </c>
      <c r="AA583" s="900">
        <f>IF(OR(AC583&lt;0.01,AC583="n/a"),"n/a",I583/AC583)</f>
        <v>18.26778242677824</v>
      </c>
      <c r="AB583" s="901">
        <v>12</v>
      </c>
      <c r="AC583" s="879">
        <v>4.78</v>
      </c>
      <c r="AD583" s="879">
        <v>2.13</v>
      </c>
      <c r="AE583" s="879">
        <v>1.1000000000000001</v>
      </c>
      <c r="AF583" s="879">
        <v>1.53</v>
      </c>
      <c r="AG583" s="879">
        <v>8.5</v>
      </c>
      <c r="AH583" s="879">
        <v>19.3</v>
      </c>
      <c r="AI583" s="879">
        <v>37.980000000000004</v>
      </c>
      <c r="AJ583" s="879">
        <v>52.6</v>
      </c>
      <c r="AK583" s="879">
        <v>8.4500000000000011</v>
      </c>
      <c r="AL583" s="892">
        <v>3430</v>
      </c>
      <c r="AM583" s="886">
        <v>0.6</v>
      </c>
      <c r="AN583" s="879">
        <v>0.6</v>
      </c>
      <c r="AO583" s="753">
        <f>IF(U583="n/a","n/a",IF(AA583&lt;0,"n/a",IF(AA583="n/a","n/a",J583+U583-AA583)))</f>
        <v>-10.225136687707113</v>
      </c>
      <c r="AP583" s="754">
        <f>IF(U583="n/a","n/a",J583+U583)</f>
        <v>8.0426457390711263</v>
      </c>
      <c r="AQ583" s="902">
        <f>IF(OR(AC583&lt;0.01,AF583="n/a"),"n/a",(I583/SQRT(22.5*AC583*(I583/AF583))-1)*100)</f>
        <v>11.454439347247192</v>
      </c>
      <c r="AR583" s="663">
        <f>INDEX(Historical!$C$7:$C$1279,MATCH(B583,Historical!$B$7:$B$1301,0))*IF(AH583="n/a",1.03,IF(AH583&lt;0,1.01,IF(AH583&gt;10,1.1,(1+AH583/100))))</f>
        <v>1.276</v>
      </c>
      <c r="AS583" s="900">
        <f>IF($AI583="n/a",1.03*AR583,IF($AI583&lt;0,1.01*AR583,IF($AI583&gt;10,1.1*AR583,(1+$AI583/100)*AR583)))</f>
        <v>1.4036000000000002</v>
      </c>
      <c r="AT583" s="900">
        <f>IF($AK583="n/a",1.03*AS583,IF($AK583&lt;0,1.01*AS583,IF($AK583&gt;10,1.1*AS583,(1+$AK583/100)*AS583)))</f>
        <v>1.5222042000000002</v>
      </c>
      <c r="AU583" s="900">
        <f>IF($AK583="n/a",1.03*AT583,IF($AK583&lt;0,1.01*AT583,IF($AK583&gt;10,1.1*AT583,(1+$AK583/100)*AT583)))</f>
        <v>1.6508304549000004</v>
      </c>
      <c r="AV583" s="900">
        <f>IF($AK583="n/a",1.03*AU583,IF($AK583&lt;0,1.01*AU583,IF($AK583&gt;10,1.1*AU583,(1+$AK583/100)*AU583)))</f>
        <v>1.7903256283390505</v>
      </c>
      <c r="AW583" s="663">
        <f>SUM(AR583:AV583)</f>
        <v>7.6429602832390513</v>
      </c>
      <c r="AX583" s="761">
        <f>AW583/I583*100</f>
        <v>8.7528175483727111</v>
      </c>
      <c r="AY583" s="948">
        <v>1.41</v>
      </c>
      <c r="AZ583" s="886">
        <v>67.959999999999994</v>
      </c>
      <c r="BA583" s="886">
        <v>-3.6700000000000004</v>
      </c>
      <c r="BB583" s="886">
        <v>13.450000000000001</v>
      </c>
      <c r="BC583" s="886">
        <v>12.959999999999999</v>
      </c>
      <c r="BE583" s="635">
        <v>2005</v>
      </c>
      <c r="BF583" s="912">
        <f>IF(BE583&gt;2008,0,IF(BE583&gt;2001,1,IF(BE583&gt;1990,2,IF(BE583&gt;1980,3,IF(BE583&gt;1973,4,IF(BE583&gt;1970,5,IF(BE583&gt;1960,6,IF(BE583&gt;1958,7,IF(BE583&gt;1953,8,9)))))))))</f>
        <v>1</v>
      </c>
      <c r="BG583" s="896">
        <v>4.3999999999999995</v>
      </c>
    </row>
    <row r="584" spans="1:59" s="787" customFormat="1" ht="11.25" customHeight="1" x14ac:dyDescent="0.2">
      <c r="A584" s="658" t="s">
        <v>759</v>
      </c>
      <c r="B584" s="795" t="s">
        <v>760</v>
      </c>
      <c r="C584" s="946" t="s">
        <v>108</v>
      </c>
      <c r="D584" s="946" t="s">
        <v>4345</v>
      </c>
      <c r="E584" s="769">
        <v>22</v>
      </c>
      <c r="F584" s="1185">
        <v>156</v>
      </c>
      <c r="G584" s="1198" t="s">
        <v>37</v>
      </c>
      <c r="H584" s="1198" t="s">
        <v>115</v>
      </c>
      <c r="I584" s="770">
        <v>32.71</v>
      </c>
      <c r="J584" s="771">
        <f>(M584/I584)*100</f>
        <v>3.4974014062977679</v>
      </c>
      <c r="K584" s="793">
        <v>0.28599999999999998</v>
      </c>
      <c r="L584" s="773">
        <v>4</v>
      </c>
      <c r="M584" s="774">
        <f>K584*L584</f>
        <v>1.1439999999999999</v>
      </c>
      <c r="N584" s="775" t="s">
        <v>457</v>
      </c>
      <c r="O584" s="794">
        <v>0.26400000000000001</v>
      </c>
      <c r="P584" s="777">
        <v>43909</v>
      </c>
      <c r="Q584" s="777">
        <v>43937</v>
      </c>
      <c r="R584" s="774">
        <f>(K584-O584)/O584*100</f>
        <v>8.3333333333333197</v>
      </c>
      <c r="S584" s="714">
        <f>IF(INDEX(Historical!$D$7:$D$1277,MATCH(B584,Historical!$B$7:$B$1301,0))=0,"n/a",(INDEX(Historical!$C$7:$C$1279,MATCH(B584,Historical!$B$7:$B$1301,0))/INDEX(Historical!$D$7:$D$1277,MATCH(B584,Historical!$B$7:$B$1301,0))-1)*100)</f>
        <v>9.3023255813953654</v>
      </c>
      <c r="T584" s="714">
        <f>IF(INDEX(Historical!$F$7:$F$1270,MATCH(B584,Historical!$B$7:$B$1301,0))=0,"n/a",((INDEX(Historical!$C$7:$C$1279,MATCH(B584,Historical!$B$7:$B$1301,0))/INDEX(Historical!$F$7:$F$1270,MATCH(B584,Historical!$B$7:$B$1301,0)))^(1/3)-1)*100)</f>
        <v>8.3008947425307955</v>
      </c>
      <c r="U584" s="714">
        <f>IF(INDEX(Historical!$H$7:$H$1270,MATCH(B584,Historical!$B$7:$B$1301,0))=0,"n/a",((INDEX(Historical!$C$7:$C$1279,MATCH(B584,Historical!$B$7:$B$1301,0))/INDEX(Historical!$H$7:$H$1270,MATCH(B584,Historical!$B$7:$B$1301,0)))^(1/5)-1)*100)</f>
        <v>7.3289260123837519</v>
      </c>
      <c r="V584" s="714">
        <f>IF(INDEX(Historical!$O$7:$O$1270,MATCH(B584,Historical!$B$7:$B$1301,0))=0,"n/a",((INDEX(Historical!$C$7:$C$1279,MATCH(B584,Historical!$B$7:$B$1301,0))/INDEX(Historical!$O$7:$O$1270,MATCH(B584,Historical!$B$7:$B$1301,0)))^(1/10)-1)*100)</f>
        <v>7.1773462536293131</v>
      </c>
      <c r="W584" s="715">
        <f>IF(OR(U584&lt;=0,U584="n/a",V584&lt;=0,V584="n/a"),"n/a",U584/V584)</f>
        <v>1.0211191927208181</v>
      </c>
      <c r="X584" s="716">
        <f>IF(OR(AJ584&lt;=0,AJ584="n/a",U584&lt;=0,U584="n/a"),"n/a",U584/AJ584)</f>
        <v>0.28406689970479659</v>
      </c>
      <c r="Y584" s="1107"/>
      <c r="Z584" s="771">
        <f>IF(OR(AC584&lt;0.01,AC584="n/a"),"n/a",M584/AC584*100)</f>
        <v>27.173396674584321</v>
      </c>
      <c r="AA584" s="779">
        <f>IF(OR(AC584&lt;0.01,AC584="n/a"),"n/a",I584/AC584)</f>
        <v>7.7695961995249405</v>
      </c>
      <c r="AB584" s="773">
        <v>12</v>
      </c>
      <c r="AC584" s="780">
        <v>4.21</v>
      </c>
      <c r="AD584" s="780">
        <v>0.76</v>
      </c>
      <c r="AE584" s="780">
        <v>2.4500000000000002</v>
      </c>
      <c r="AF584" s="780">
        <v>0.86</v>
      </c>
      <c r="AG584" s="780" t="s">
        <v>136</v>
      </c>
      <c r="AH584" s="780">
        <v>17.399999999999999</v>
      </c>
      <c r="AI584" s="780">
        <v>3.3099999999999996</v>
      </c>
      <c r="AJ584" s="780">
        <v>25.8</v>
      </c>
      <c r="AK584" s="780">
        <v>10</v>
      </c>
      <c r="AL584" s="781">
        <v>685.44</v>
      </c>
      <c r="AM584" s="782">
        <v>2.4</v>
      </c>
      <c r="AN584" s="780">
        <v>0.05</v>
      </c>
      <c r="AO584" s="783">
        <f>IF(U584="n/a","n/a",IF(AA584&lt;0,"n/a",IF(AA584="n/a","n/a",J584+U584-AA584)))</f>
        <v>3.0567312191565783</v>
      </c>
      <c r="AP584" s="784">
        <f>IF(U584="n/a","n/a",J584+U584)</f>
        <v>10.826327418681519</v>
      </c>
      <c r="AQ584" s="785">
        <f>IF(OR(AC584&lt;0.01,AF584="n/a"),"n/a",(I584/SQRT(22.5*AC584*(I584/AF584))-1)*100)</f>
        <v>-45.504933020026897</v>
      </c>
      <c r="AR584" s="663">
        <f>INDEX(Historical!$C$7:$C$1279,MATCH(B584,Historical!$B$7:$B$1301,0))*IF(AH584="n/a",1.03,IF(AH584&lt;0,1.01,IF(AH584&gt;10,1.1,(1+AH584/100))))</f>
        <v>1.1374000000000002</v>
      </c>
      <c r="AS584" s="779">
        <f>IF($AI584="n/a",1.03*AR584,IF($AI584&lt;0,1.01*AR584,IF($AI584&gt;10,1.1*AR584,(1+$AI584/100)*AR584)))</f>
        <v>1.17504794</v>
      </c>
      <c r="AT584" s="779">
        <f>IF($AK584="n/a",1.03*AS584,IF($AK584&lt;0,1.01*AS584,IF($AK584&gt;10,1.1*AS584,(1+$AK584/100)*AS584)))</f>
        <v>1.292552734</v>
      </c>
      <c r="AU584" s="779">
        <f>IF($AK584="n/a",1.03*AT584,IF($AK584&lt;0,1.01*AT584,IF($AK584&gt;10,1.1*AT584,(1+$AK584/100)*AT584)))</f>
        <v>1.4218080074000001</v>
      </c>
      <c r="AV584" s="779">
        <f>IF($AK584="n/a",1.03*AU584,IF($AK584&lt;0,1.01*AU584,IF($AK584&gt;10,1.1*AU584,(1+$AK584/100)*AU584)))</f>
        <v>1.5639888081400002</v>
      </c>
      <c r="AW584" s="771">
        <f>SUM(AR584:AV584)</f>
        <v>6.5907974895400008</v>
      </c>
      <c r="AX584" s="786">
        <f>AW584/I584*100</f>
        <v>20.149182175298076</v>
      </c>
      <c r="AY584" s="949">
        <v>0.68</v>
      </c>
      <c r="AZ584" s="782">
        <v>20.919999999999998</v>
      </c>
      <c r="BA584" s="782">
        <v>-37.9</v>
      </c>
      <c r="BB584" s="782">
        <v>2.5100000000000002</v>
      </c>
      <c r="BC584" s="782">
        <v>-16.5</v>
      </c>
      <c r="BD584" s="922"/>
      <c r="BE584" s="635">
        <v>1999</v>
      </c>
      <c r="BF584" s="912">
        <f>IF(BE584&gt;2008,0,IF(BE584&gt;2001,1,IF(BE584&gt;1990,2,IF(BE584&gt;1980,3,IF(BE584&gt;1973,4,IF(BE584&gt;1970,5,IF(BE584&gt;1960,6,IF(BE584&gt;1958,7,IF(BE584&gt;1953,8,9)))))))))</f>
        <v>2</v>
      </c>
      <c r="BG584" s="838" t="s">
        <v>136</v>
      </c>
    </row>
    <row r="585" spans="1:59" ht="11.25" customHeight="1" x14ac:dyDescent="0.2">
      <c r="A585" s="885" t="s">
        <v>1159</v>
      </c>
      <c r="B585" s="889" t="s">
        <v>1160</v>
      </c>
      <c r="C585" s="946" t="s">
        <v>108</v>
      </c>
      <c r="D585" s="946" t="s">
        <v>118</v>
      </c>
      <c r="E585" s="746">
        <v>7</v>
      </c>
      <c r="F585" s="1185">
        <v>621</v>
      </c>
      <c r="G585" s="1185" t="s">
        <v>106</v>
      </c>
      <c r="H585" s="1185" t="s">
        <v>106</v>
      </c>
      <c r="I585" s="888">
        <v>206.2</v>
      </c>
      <c r="J585" s="663">
        <f>(M585/I585)*100</f>
        <v>3.0067895247332688</v>
      </c>
      <c r="K585" s="891">
        <v>1.55</v>
      </c>
      <c r="L585" s="901">
        <v>4</v>
      </c>
      <c r="M585" s="654">
        <f>K585*L585</f>
        <v>6.2</v>
      </c>
      <c r="N585" s="884" t="s">
        <v>261</v>
      </c>
      <c r="O585" s="747">
        <v>1.4</v>
      </c>
      <c r="P585" s="875">
        <v>43801</v>
      </c>
      <c r="Q585" s="875">
        <v>43822</v>
      </c>
      <c r="R585" s="654">
        <f>(K585-O585)/O585*100</f>
        <v>10.714285714285724</v>
      </c>
      <c r="S585" s="714">
        <f>IF(INDEX(Historical!$D$7:$D$1277,MATCH(B585,Historical!$B$7:$B$1301,0))=0,"n/a",(INDEX(Historical!$C$7:$C$1279,MATCH(B585,Historical!$B$7:$B$1301,0))/INDEX(Historical!$D$7:$D$1277,MATCH(B585,Historical!$B$7:$B$1301,0))-1)*100)</f>
        <v>8.4905660377358583</v>
      </c>
      <c r="T585" s="714">
        <f>IF(INDEX(Historical!$F$7:$F$1270,MATCH(B585,Historical!$B$7:$B$1301,0))=0,"n/a",((INDEX(Historical!$C$7:$C$1279,MATCH(B585,Historical!$B$7:$B$1301,0))/INDEX(Historical!$F$7:$F$1270,MATCH(B585,Historical!$B$7:$B$1301,0)))^(1/3)-1)*100)</f>
        <v>6.9522672739187108</v>
      </c>
      <c r="U585" s="714">
        <f>IF(INDEX(Historical!$H$7:$H$1270,MATCH(B585,Historical!$B$7:$B$1301,0))=0,"n/a",((INDEX(Historical!$C$7:$C$1279,MATCH(B585,Historical!$B$7:$B$1301,0))/INDEX(Historical!$H$7:$H$1270,MATCH(B585,Historical!$B$7:$B$1301,0)))^(1/5)-1)*100)</f>
        <v>12.435530480826129</v>
      </c>
      <c r="V585" s="714">
        <f>IF(INDEX(Historical!$O$7:$O$1270,MATCH(B585,Historical!$B$7:$B$1301,0))=0,"n/a",((INDEX(Historical!$C$7:$C$1279,MATCH(B585,Historical!$B$7:$B$1301,0))/INDEX(Historical!$O$7:$O$1270,MATCH(B585,Historical!$B$7:$B$1301,0)))^(1/10)-1)*100)</f>
        <v>11.592925109896758</v>
      </c>
      <c r="W585" s="715">
        <f>IF(OR(U585&lt;=0,U585="n/a",V585&lt;=0,V585="n/a"),"n/a",U585/V585)</f>
        <v>1.0726827235526648</v>
      </c>
      <c r="X585" s="716" t="str">
        <f>IF(OR(AJ585&lt;=0,AJ585="n/a",U585&lt;=0,U585="n/a"),"n/a",U585/AJ585)</f>
        <v>n/a</v>
      </c>
      <c r="Y585" s="890" t="s">
        <v>474</v>
      </c>
      <c r="Z585" s="663">
        <f>IF(OR(AC585&lt;0.01,AC585="n/a"),"n/a",M585/AC585*100)</f>
        <v>37.598544572468171</v>
      </c>
      <c r="AA585" s="900">
        <f>IF(OR(AC585&lt;0.01,AC585="n/a"),"n/a",I585/AC585)</f>
        <v>12.504548211036992</v>
      </c>
      <c r="AB585" s="901">
        <v>12</v>
      </c>
      <c r="AC585" s="879">
        <v>16.489999999999998</v>
      </c>
      <c r="AD585" s="879" t="s">
        <v>136</v>
      </c>
      <c r="AE585" s="879">
        <v>1.01</v>
      </c>
      <c r="AF585" s="879">
        <v>0.95</v>
      </c>
      <c r="AG585" s="879" t="s">
        <v>136</v>
      </c>
      <c r="AH585" s="879">
        <v>-34.9</v>
      </c>
      <c r="AI585" s="879">
        <v>65.77</v>
      </c>
      <c r="AJ585" s="879">
        <v>-1</v>
      </c>
      <c r="AK585" s="879">
        <v>-2.8400000000000003</v>
      </c>
      <c r="AL585" s="892">
        <v>8360</v>
      </c>
      <c r="AM585" s="886">
        <v>1.3</v>
      </c>
      <c r="AN585" s="879">
        <v>0.08</v>
      </c>
      <c r="AO585" s="753">
        <f>IF(U585="n/a","n/a",IF(AA585&lt;0,"n/a",IF(AA585="n/a","n/a",J585+U585-AA585)))</f>
        <v>2.9377717945224067</v>
      </c>
      <c r="AP585" s="754">
        <f>IF(U585="n/a","n/a",J585+U585)</f>
        <v>15.442320005559399</v>
      </c>
      <c r="AQ585" s="902">
        <f>IF(OR(AC585&lt;0.01,AF585="n/a"),"n/a",(I585/SQRT(22.5*AC585*(I585/AF585))-1)*100)</f>
        <v>-27.338468681502782</v>
      </c>
      <c r="AR585" s="663">
        <f>INDEX(Historical!$C$7:$C$1279,MATCH(B585,Historical!$B$7:$B$1301,0))*IF(AH585="n/a",1.03,IF(AH585&lt;0,1.01,IF(AH585&gt;10,1.1,(1+AH585/100))))</f>
        <v>5.8075000000000001</v>
      </c>
      <c r="AS585" s="900">
        <f>IF($AI585="n/a",1.03*AR585,IF($AI585&lt;0,1.01*AR585,IF($AI585&gt;10,1.1*AR585,(1+$AI585/100)*AR585)))</f>
        <v>6.3882500000000002</v>
      </c>
      <c r="AT585" s="900">
        <f>IF($AK585="n/a",1.03*AS585,IF($AK585&lt;0,1.01*AS585,IF($AK585&gt;10,1.1*AS585,(1+$AK585/100)*AS585)))</f>
        <v>6.4521325000000003</v>
      </c>
      <c r="AU585" s="900">
        <f>IF($AK585="n/a",1.03*AT585,IF($AK585&lt;0,1.01*AT585,IF($AK585&gt;10,1.1*AT585,(1+$AK585/100)*AT585)))</f>
        <v>6.5166538250000006</v>
      </c>
      <c r="AV585" s="900">
        <f>IF($AK585="n/a",1.03*AU585,IF($AK585&lt;0,1.01*AU585,IF($AK585&gt;10,1.1*AU585,(1+$AK585/100)*AU585)))</f>
        <v>6.5818203632500003</v>
      </c>
      <c r="AW585" s="663">
        <f>SUM(AR585:AV585)</f>
        <v>31.74635668825</v>
      </c>
      <c r="AX585" s="761">
        <f>AW585/I585*100</f>
        <v>15.39590528043162</v>
      </c>
      <c r="AY585" s="948">
        <v>0.46</v>
      </c>
      <c r="AZ585" s="886">
        <v>31.069999999999997</v>
      </c>
      <c r="BA585" s="886">
        <v>-29.94</v>
      </c>
      <c r="BB585" s="886">
        <v>5.81</v>
      </c>
      <c r="BC585" s="886">
        <v>-13.96</v>
      </c>
      <c r="BE585" s="635">
        <v>2014</v>
      </c>
      <c r="BF585" s="912">
        <f>IF(BE585&gt;2008,0,IF(BE585&gt;2001,1,IF(BE585&gt;1990,2,IF(BE585&gt;1980,3,IF(BE585&gt;1973,4,IF(BE585&gt;1970,5,IF(BE585&gt;1960,6,IF(BE585&gt;1958,7,IF(BE585&gt;1953,8,9)))))))))</f>
        <v>0</v>
      </c>
      <c r="BG585" s="896" t="s">
        <v>136</v>
      </c>
    </row>
    <row r="586" spans="1:59" ht="11.25" customHeight="1" x14ac:dyDescent="0.2">
      <c r="A586" s="885" t="s">
        <v>3898</v>
      </c>
      <c r="B586" s="889" t="s">
        <v>3899</v>
      </c>
      <c r="C586" s="946" t="s">
        <v>4325</v>
      </c>
      <c r="D586" s="946" t="s">
        <v>4326</v>
      </c>
      <c r="E586" s="746">
        <v>7</v>
      </c>
      <c r="F586" s="1185">
        <v>639</v>
      </c>
      <c r="G586" s="1161" t="s">
        <v>106</v>
      </c>
      <c r="H586" s="1161" t="s">
        <v>106</v>
      </c>
      <c r="I586" s="888">
        <v>45.89</v>
      </c>
      <c r="J586" s="663">
        <f>(M586/I586)*100</f>
        <v>5.1863151013292654</v>
      </c>
      <c r="K586" s="891">
        <v>0.59499999999999997</v>
      </c>
      <c r="L586" s="901">
        <v>4</v>
      </c>
      <c r="M586" s="654">
        <f>K586*L586</f>
        <v>2.38</v>
      </c>
      <c r="N586" s="884" t="s">
        <v>996</v>
      </c>
      <c r="O586" s="747">
        <v>0.58499999999999996</v>
      </c>
      <c r="P586" s="875">
        <v>43882</v>
      </c>
      <c r="Q586" s="875">
        <v>43895</v>
      </c>
      <c r="R586" s="654">
        <f>(K586-O586)/O586*100</f>
        <v>1.7094017094017109</v>
      </c>
      <c r="S586" s="714">
        <f>IF(INDEX(Historical!$D$7:$D$1277,MATCH(B586,Historical!$B$7:$B$1301,0))=0,"n/a",(INDEX(Historical!$C$7:$C$1279,MATCH(B586,Historical!$B$7:$B$1301,0))/INDEX(Historical!$D$7:$D$1277,MATCH(B586,Historical!$B$7:$B$1301,0))-1)*100)</f>
        <v>5.4054054054053946</v>
      </c>
      <c r="T586" s="714">
        <f>IF(INDEX(Historical!$F$7:$F$1270,MATCH(B586,Historical!$B$7:$B$1301,0))=0,"n/a",((INDEX(Historical!$C$7:$C$1279,MATCH(B586,Historical!$B$7:$B$1301,0))/INDEX(Historical!$F$7:$F$1270,MATCH(B586,Historical!$B$7:$B$1301,0)))^(1/3)-1)*100)</f>
        <v>5.3728243029631084</v>
      </c>
      <c r="U586" s="714">
        <f>IF(INDEX(Historical!$H$7:$H$1270,MATCH(B586,Historical!$B$7:$B$1301,0))=0,"n/a",((INDEX(Historical!$C$7:$C$1279,MATCH(B586,Historical!$B$7:$B$1301,0))/INDEX(Historical!$H$7:$H$1270,MATCH(B586,Historical!$B$7:$B$1301,0)))^(1/5)-1)*100)</f>
        <v>4.4748127976484753</v>
      </c>
      <c r="V586" s="714">
        <f>IF(INDEX(Historical!$O$7:$O$1270,MATCH(B586,Historical!$B$7:$B$1301,0))=0,"n/a",((INDEX(Historical!$C$7:$C$1279,MATCH(B586,Historical!$B$7:$B$1301,0))/INDEX(Historical!$O$7:$O$1270,MATCH(B586,Historical!$B$7:$B$1301,0)))^(1/10)-1)*100)</f>
        <v>1.028036850637104</v>
      </c>
      <c r="W586" s="715">
        <f>IF(OR(U586&lt;=0,U586="n/a",V586&lt;=0,V586="n/a"),"n/a",U586/V586)</f>
        <v>4.3527747034314039</v>
      </c>
      <c r="X586" s="716" t="str">
        <f>IF(OR(AJ586&lt;=0,AJ586="n/a",U586&lt;=0,U586="n/a"),"n/a",U586/AJ586)</f>
        <v>n/a</v>
      </c>
      <c r="Y586" s="690"/>
      <c r="Z586" s="663">
        <f>IF(OR(AC586&lt;0.01,AC586="n/a"),"n/a",M586/AC586*100)</f>
        <v>321.62162162162161</v>
      </c>
      <c r="AA586" s="900">
        <f>IF(OR(AC586&lt;0.01,AC586="n/a"),"n/a",I586/AC586)</f>
        <v>62.013513513513516</v>
      </c>
      <c r="AB586" s="901">
        <v>12</v>
      </c>
      <c r="AC586" s="879">
        <v>0.74</v>
      </c>
      <c r="AD586" s="879">
        <v>6.83</v>
      </c>
      <c r="AE586" s="879">
        <v>6.97</v>
      </c>
      <c r="AF586" s="879">
        <v>1.24</v>
      </c>
      <c r="AG586" s="879">
        <v>2</v>
      </c>
      <c r="AH586" s="879">
        <v>-2.6</v>
      </c>
      <c r="AI586" s="879">
        <v>37.44</v>
      </c>
      <c r="AJ586" s="879">
        <v>-4.5</v>
      </c>
      <c r="AK586" s="879">
        <v>9.1</v>
      </c>
      <c r="AL586" s="892">
        <v>7870</v>
      </c>
      <c r="AM586" s="886">
        <v>1.2</v>
      </c>
      <c r="AN586" s="879">
        <v>0.71</v>
      </c>
      <c r="AO586" s="753">
        <f>IF(U586="n/a","n/a",IF(AA586&lt;0,"n/a",IF(AA586="n/a","n/a",J586+U586-AA586)))</f>
        <v>-52.352385614535777</v>
      </c>
      <c r="AP586" s="754">
        <f>IF(U586="n/a","n/a",J586+U586)</f>
        <v>9.6611278989777407</v>
      </c>
      <c r="AQ586" s="902">
        <f>IF(OR(AC586&lt;0.01,AF586="n/a"),"n/a",(I586/SQRT(22.5*AC586*(I586/AF586))-1)*100)</f>
        <v>84.868429798969046</v>
      </c>
      <c r="AR586" s="663">
        <f>INDEX(Historical!$C$7:$C$1279,MATCH(B586,Historical!$B$7:$B$1301,0))*IF(AH586="n/a",1.03,IF(AH586&lt;0,1.01,IF(AH586&gt;10,1.1,(1+AH586/100))))</f>
        <v>2.3633999999999999</v>
      </c>
      <c r="AS586" s="900">
        <f>IF($AI586="n/a",1.03*AR586,IF($AI586&lt;0,1.01*AR586,IF($AI586&gt;10,1.1*AR586,(1+$AI586/100)*AR586)))</f>
        <v>2.5997400000000002</v>
      </c>
      <c r="AT586" s="900">
        <f>IF($AK586="n/a",1.03*AS586,IF($AK586&lt;0,1.01*AS586,IF($AK586&gt;10,1.1*AS586,(1+$AK586/100)*AS586)))</f>
        <v>2.8363163400000002</v>
      </c>
      <c r="AU586" s="900">
        <f>IF($AK586="n/a",1.03*AT586,IF($AK586&lt;0,1.01*AT586,IF($AK586&gt;10,1.1*AT586,(1+$AK586/100)*AT586)))</f>
        <v>3.0944211269399999</v>
      </c>
      <c r="AV586" s="900">
        <f>IF($AK586="n/a",1.03*AU586,IF($AK586&lt;0,1.01*AU586,IF($AK586&gt;10,1.1*AU586,(1+$AK586/100)*AU586)))</f>
        <v>3.3760134494915399</v>
      </c>
      <c r="AW586" s="663">
        <f>SUM(AR586:AV586)</f>
        <v>14.269890916431541</v>
      </c>
      <c r="AX586" s="761">
        <f>AW586/I586*100</f>
        <v>31.09586166143286</v>
      </c>
      <c r="AY586" s="948">
        <v>0.95</v>
      </c>
      <c r="AZ586" s="886">
        <v>44.31</v>
      </c>
      <c r="BA586" s="886">
        <v>-34.56</v>
      </c>
      <c r="BB586" s="886">
        <v>6.5500000000000007</v>
      </c>
      <c r="BC586" s="886">
        <v>-18.07</v>
      </c>
      <c r="BE586" s="635">
        <v>2014</v>
      </c>
      <c r="BF586" s="912">
        <f>IF(BE586&gt;2008,0,IF(BE586&gt;2001,1,IF(BE586&gt;1990,2,IF(BE586&gt;1980,3,IF(BE586&gt;1973,4,IF(BE586&gt;1970,5,IF(BE586&gt;1960,6,IF(BE586&gt;1958,7,IF(BE586&gt;1953,8,9)))))))))</f>
        <v>0</v>
      </c>
      <c r="BG586" s="896">
        <v>1.0999999999999999</v>
      </c>
    </row>
    <row r="587" spans="1:59" ht="11.25" customHeight="1" x14ac:dyDescent="0.2">
      <c r="A587" s="895" t="s">
        <v>4118</v>
      </c>
      <c r="B587" s="889" t="s">
        <v>4119</v>
      </c>
      <c r="C587" s="946" t="s">
        <v>4325</v>
      </c>
      <c r="D587" s="946" t="s">
        <v>4326</v>
      </c>
      <c r="E587" s="746">
        <v>7</v>
      </c>
      <c r="F587" s="1185">
        <v>659</v>
      </c>
      <c r="G587" s="1176" t="s">
        <v>106</v>
      </c>
      <c r="H587" s="1176" t="s">
        <v>106</v>
      </c>
      <c r="I587" s="888">
        <v>41.43</v>
      </c>
      <c r="J587" s="663">
        <f>(M587/I587)*100</f>
        <v>2.0757904899831039</v>
      </c>
      <c r="K587" s="891">
        <v>0.215</v>
      </c>
      <c r="L587" s="901">
        <v>4</v>
      </c>
      <c r="M587" s="654">
        <f>K587*L587</f>
        <v>0.86</v>
      </c>
      <c r="N587" s="884" t="s">
        <v>490</v>
      </c>
      <c r="O587" s="747">
        <v>0.185</v>
      </c>
      <c r="P587" s="875">
        <v>43920</v>
      </c>
      <c r="Q587" s="875">
        <v>43936</v>
      </c>
      <c r="R587" s="654">
        <f>(K587-O587)/O587*100</f>
        <v>16.216216216216218</v>
      </c>
      <c r="S587" s="714">
        <f>IF(INDEX(Historical!$D$7:$D$1277,MATCH(B587,Historical!$B$7:$B$1301,0))=0,"n/a",(INDEX(Historical!$C$7:$C$1279,MATCH(B587,Historical!$B$7:$B$1301,0))/INDEX(Historical!$D$7:$D$1277,MATCH(B587,Historical!$B$7:$B$1301,0))-1)*100)</f>
        <v>14.399999999999991</v>
      </c>
      <c r="T587" s="714">
        <f>IF(INDEX(Historical!$F$7:$F$1270,MATCH(B587,Historical!$B$7:$B$1301,0))=0,"n/a",((INDEX(Historical!$C$7:$C$1279,MATCH(B587,Historical!$B$7:$B$1301,0))/INDEX(Historical!$F$7:$F$1270,MATCH(B587,Historical!$B$7:$B$1301,0)))^(1/3)-1)*100)</f>
        <v>9.8088712421310795</v>
      </c>
      <c r="U587" s="714">
        <f>IF(INDEX(Historical!$H$7:$H$1270,MATCH(B587,Historical!$B$7:$B$1301,0))=0,"n/a",((INDEX(Historical!$C$7:$C$1279,MATCH(B587,Historical!$B$7:$B$1301,0))/INDEX(Historical!$H$7:$H$1270,MATCH(B587,Historical!$B$7:$B$1301,0)))^(1/5)-1)*100)</f>
        <v>8.2961358967309273</v>
      </c>
      <c r="V587" s="714" t="str">
        <f>IF(INDEX(Historical!$O$7:$O$1270,MATCH(B587,Historical!$B$7:$B$1301,0))=0,"n/a",((INDEX(Historical!$C$7:$C$1279,MATCH(B587,Historical!$B$7:$B$1301,0))/INDEX(Historical!$O$7:$O$1270,MATCH(B587,Historical!$B$7:$B$1301,0)))^(1/10)-1)*100)</f>
        <v>n/a</v>
      </c>
      <c r="W587" s="715" t="str">
        <f>IF(OR(U587&lt;=0,U587="n/a",V587&lt;=0,V587="n/a"),"n/a",U587/V587)</f>
        <v>n/a</v>
      </c>
      <c r="X587" s="716">
        <f>IF(OR(AJ587&lt;=0,AJ587="n/a",U587&lt;=0,U587="n/a"),"n/a",U587/AJ587)</f>
        <v>0.11602987268155143</v>
      </c>
      <c r="Y587" s="890"/>
      <c r="Z587" s="663">
        <f>IF(OR(AC587&lt;0.01,AC587="n/a"),"n/a",M587/AC587*100)</f>
        <v>179.16666666666669</v>
      </c>
      <c r="AA587" s="900">
        <f>IF(OR(AC587&lt;0.01,AC587="n/a"),"n/a",I587/AC587)</f>
        <v>86.3125</v>
      </c>
      <c r="AB587" s="901">
        <v>12</v>
      </c>
      <c r="AC587" s="879">
        <v>0.48</v>
      </c>
      <c r="AD587" s="879">
        <v>8.56</v>
      </c>
      <c r="AE587" s="879">
        <v>17.61</v>
      </c>
      <c r="AF587" s="879">
        <v>1.98</v>
      </c>
      <c r="AG587" s="879">
        <v>2.4</v>
      </c>
      <c r="AH587" s="879">
        <v>14.2</v>
      </c>
      <c r="AI587" s="879">
        <v>1.4500000000000002</v>
      </c>
      <c r="AJ587" s="879">
        <v>71.5</v>
      </c>
      <c r="AK587" s="879">
        <v>10</v>
      </c>
      <c r="AL587" s="892">
        <v>5010</v>
      </c>
      <c r="AM587" s="886">
        <v>0.2</v>
      </c>
      <c r="AN587" s="879">
        <v>0.38</v>
      </c>
      <c r="AO587" s="753">
        <f>IF(U587="n/a","n/a",IF(AA587&lt;0,"n/a",IF(AA587="n/a","n/a",J587+U587-AA587)))</f>
        <v>-75.940573613285963</v>
      </c>
      <c r="AP587" s="754">
        <f>IF(U587="n/a","n/a",J587+U587)</f>
        <v>10.371926386714032</v>
      </c>
      <c r="AQ587" s="902">
        <f>IF(OR(AC587&lt;0.01,AF587="n/a"),"n/a",(I587/SQRT(22.5*AC587*(I587/AF587))-1)*100)</f>
        <v>175.59934687876168</v>
      </c>
      <c r="AR587" s="663">
        <f>INDEX(Historical!$C$7:$C$1279,MATCH(B587,Historical!$B$7:$B$1301,0))*IF(AH587="n/a",1.03,IF(AH587&lt;0,1.01,IF(AH587&gt;10,1.1,(1+AH587/100))))</f>
        <v>0.78649999999999998</v>
      </c>
      <c r="AS587" s="900">
        <f>IF($AI587="n/a",1.03*AR587,IF($AI587&lt;0,1.01*AR587,IF($AI587&gt;10,1.1*AR587,(1+$AI587/100)*AR587)))</f>
        <v>0.79790424999999998</v>
      </c>
      <c r="AT587" s="900">
        <f>IF($AK587="n/a",1.03*AS587,IF($AK587&lt;0,1.01*AS587,IF($AK587&gt;10,1.1*AS587,(1+$AK587/100)*AS587)))</f>
        <v>0.87769467500000009</v>
      </c>
      <c r="AU587" s="900">
        <f>IF($AK587="n/a",1.03*AT587,IF($AK587&lt;0,1.01*AT587,IF($AK587&gt;10,1.1*AT587,(1+$AK587/100)*AT587)))</f>
        <v>0.96546414250000023</v>
      </c>
      <c r="AV587" s="900">
        <f>IF($AK587="n/a",1.03*AU587,IF($AK587&lt;0,1.01*AU587,IF($AK587&gt;10,1.1*AU587,(1+$AK587/100)*AU587)))</f>
        <v>1.0620105567500004</v>
      </c>
      <c r="AW587" s="663">
        <f>SUM(AR587:AV587)</f>
        <v>4.4895736242500011</v>
      </c>
      <c r="AX587" s="761">
        <f>AW587/I587*100</f>
        <v>10.836528178252475</v>
      </c>
      <c r="AY587" s="948">
        <v>0.67</v>
      </c>
      <c r="AZ587" s="886">
        <v>30.34</v>
      </c>
      <c r="BA587" s="886">
        <v>-22.53</v>
      </c>
      <c r="BB587" s="886">
        <v>3.01</v>
      </c>
      <c r="BC587" s="886">
        <v>-6.18</v>
      </c>
      <c r="BE587" s="635">
        <v>2014</v>
      </c>
      <c r="BF587" s="912">
        <f>IF(BE587&gt;2008,0,IF(BE587&gt;2001,1,IF(BE587&gt;1990,2,IF(BE587&gt;1980,3,IF(BE587&gt;1973,4,IF(BE587&gt;1970,5,IF(BE587&gt;1960,6,IF(BE587&gt;1958,7,IF(BE587&gt;1953,8,9)))))))))</f>
        <v>0</v>
      </c>
      <c r="BG587" s="896">
        <v>1.5</v>
      </c>
    </row>
    <row r="588" spans="1:59" ht="11.25" customHeight="1" x14ac:dyDescent="0.2">
      <c r="A588" s="885" t="s">
        <v>1598</v>
      </c>
      <c r="B588" s="889" t="s">
        <v>1599</v>
      </c>
      <c r="C588" s="946" t="s">
        <v>108</v>
      </c>
      <c r="D588" s="946" t="s">
        <v>4345</v>
      </c>
      <c r="E588" s="746">
        <v>7</v>
      </c>
      <c r="F588" s="1185">
        <v>610</v>
      </c>
      <c r="G588" s="1176" t="s">
        <v>115</v>
      </c>
      <c r="H588" s="1176" t="s">
        <v>115</v>
      </c>
      <c r="I588" s="888">
        <v>11.12</v>
      </c>
      <c r="J588" s="663">
        <f>(M588/I588)*100</f>
        <v>5.5755395683453237</v>
      </c>
      <c r="K588" s="891">
        <v>0.155</v>
      </c>
      <c r="L588" s="901">
        <v>4</v>
      </c>
      <c r="M588" s="654">
        <f>K588*L588</f>
        <v>0.62</v>
      </c>
      <c r="N588" s="884" t="s">
        <v>151</v>
      </c>
      <c r="O588" s="747">
        <v>0.14000000000000001</v>
      </c>
      <c r="P588" s="875">
        <v>43713</v>
      </c>
      <c r="Q588" s="875">
        <v>43739</v>
      </c>
      <c r="R588" s="654">
        <f>(K588-O588)/O588*100</f>
        <v>10.714285714285703</v>
      </c>
      <c r="S588" s="714">
        <f>IF(INDEX(Historical!$D$7:$D$1277,MATCH(B588,Historical!$B$7:$B$1301,0))=0,"n/a",(INDEX(Historical!$C$7:$C$1279,MATCH(B588,Historical!$B$7:$B$1301,0))/INDEX(Historical!$D$7:$D$1277,MATCH(B588,Historical!$B$7:$B$1301,0))-1)*100)</f>
        <v>40.243902439024382</v>
      </c>
      <c r="T588" s="714">
        <f>IF(INDEX(Historical!$F$7:$F$1270,MATCH(B588,Historical!$B$7:$B$1301,0))=0,"n/a",((INDEX(Historical!$C$7:$C$1279,MATCH(B588,Historical!$B$7:$B$1301,0))/INDEX(Historical!$F$7:$F$1270,MATCH(B588,Historical!$B$7:$B$1301,0)))^(1/3)-1)*100)</f>
        <v>32.000612179591229</v>
      </c>
      <c r="U588" s="714">
        <f>IF(INDEX(Historical!$H$7:$H$1270,MATCH(B588,Historical!$B$7:$B$1301,0))=0,"n/a",((INDEX(Historical!$C$7:$C$1279,MATCH(B588,Historical!$B$7:$B$1301,0))/INDEX(Historical!$H$7:$H$1270,MATCH(B588,Historical!$B$7:$B$1301,0)))^(1/5)-1)*100)</f>
        <v>29.154508906543963</v>
      </c>
      <c r="V588" s="714">
        <f>IF(INDEX(Historical!$O$7:$O$1270,MATCH(B588,Historical!$B$7:$B$1301,0))=0,"n/a",((INDEX(Historical!$C$7:$C$1279,MATCH(B588,Historical!$B$7:$B$1301,0))/INDEX(Historical!$O$7:$O$1270,MATCH(B588,Historical!$B$7:$B$1301,0)))^(1/10)-1)*100)</f>
        <v>10.084079777731404</v>
      </c>
      <c r="W588" s="715">
        <f>IF(OR(U588&lt;=0,U588="n/a",V588&lt;=0,V588="n/a"),"n/a",U588/V588)</f>
        <v>2.8911422310368509</v>
      </c>
      <c r="X588" s="716">
        <f>IF(OR(AJ588&lt;=0,AJ588="n/a",U588&lt;=0,U588="n/a"),"n/a",U588/AJ588)</f>
        <v>2.0824649218959972</v>
      </c>
      <c r="Y588" s="890"/>
      <c r="Z588" s="663">
        <f>IF(OR(AC588&lt;0.01,AC588="n/a"),"n/a",M588/AC588*100)</f>
        <v>48.4375</v>
      </c>
      <c r="AA588" s="900">
        <f>IF(OR(AC588&lt;0.01,AC588="n/a"),"n/a",I588/AC588)</f>
        <v>8.6875</v>
      </c>
      <c r="AB588" s="901">
        <v>12</v>
      </c>
      <c r="AC588" s="879">
        <v>1.28</v>
      </c>
      <c r="AD588" s="879" t="s">
        <v>136</v>
      </c>
      <c r="AE588" s="879">
        <v>2.5099999999999998</v>
      </c>
      <c r="AF588" s="879">
        <v>0.65</v>
      </c>
      <c r="AG588" s="879">
        <v>8.2000000000000011</v>
      </c>
      <c r="AH588" s="879">
        <v>13</v>
      </c>
      <c r="AI588" s="879">
        <v>85.84</v>
      </c>
      <c r="AJ588" s="879">
        <v>14.000000000000002</v>
      </c>
      <c r="AK588" s="879" t="s">
        <v>136</v>
      </c>
      <c r="AL588" s="892">
        <v>11400</v>
      </c>
      <c r="AM588" s="886">
        <v>0.3</v>
      </c>
      <c r="AN588" s="879">
        <v>0.34</v>
      </c>
      <c r="AO588" s="753">
        <f>IF(U588="n/a","n/a",IF(AA588&lt;0,"n/a",IF(AA588="n/a","n/a",J588+U588-AA588)))</f>
        <v>26.042548474889287</v>
      </c>
      <c r="AP588" s="754">
        <f>IF(U588="n/a","n/a",J588+U588)</f>
        <v>34.730048474889287</v>
      </c>
      <c r="AQ588" s="902">
        <f>IF(OR(AC588&lt;0.01,AF588="n/a"),"n/a",(I588/SQRT(22.5*AC588*(I588/AF588))-1)*100)</f>
        <v>-49.902872116036214</v>
      </c>
      <c r="AR588" s="663">
        <f>INDEX(Historical!$C$7:$C$1279,MATCH(B588,Historical!$B$7:$B$1301,0))*IF(AH588="n/a",1.03,IF(AH588&lt;0,1.01,IF(AH588&gt;10,1.1,(1+AH588/100))))</f>
        <v>0.63249999999999995</v>
      </c>
      <c r="AS588" s="900">
        <f>IF($AI588="n/a",1.03*AR588,IF($AI588&lt;0,1.01*AR588,IF($AI588&gt;10,1.1*AR588,(1+$AI588/100)*AR588)))</f>
        <v>0.69574999999999998</v>
      </c>
      <c r="AT588" s="900">
        <f>IF($AK588="n/a",1.03*AS588,IF($AK588&lt;0,1.01*AS588,IF($AK588&gt;10,1.1*AS588,(1+$AK588/100)*AS588)))</f>
        <v>0.71662250000000005</v>
      </c>
      <c r="AU588" s="900">
        <f>IF($AK588="n/a",1.03*AT588,IF($AK588&lt;0,1.01*AT588,IF($AK588&gt;10,1.1*AT588,(1+$AK588/100)*AT588)))</f>
        <v>0.73812117500000007</v>
      </c>
      <c r="AV588" s="900">
        <f>IF($AK588="n/a",1.03*AU588,IF($AK588&lt;0,1.01*AU588,IF($AK588&gt;10,1.1*AU588,(1+$AK588/100)*AU588)))</f>
        <v>0.76026481025000014</v>
      </c>
      <c r="AW588" s="663">
        <f>SUM(AR588:AV588)</f>
        <v>3.5432584852500004</v>
      </c>
      <c r="AX588" s="761">
        <f>AW588/I588*100</f>
        <v>31.863835299010795</v>
      </c>
      <c r="AY588" s="948">
        <v>1.71</v>
      </c>
      <c r="AZ588" s="886">
        <v>60.23</v>
      </c>
      <c r="BA588" s="886">
        <v>-36.6</v>
      </c>
      <c r="BB588" s="886">
        <v>1.68</v>
      </c>
      <c r="BC588" s="886">
        <v>-19.850000000000001</v>
      </c>
      <c r="BE588" s="635">
        <v>2013</v>
      </c>
      <c r="BF588" s="912">
        <f>IF(BE588&gt;2008,0,IF(BE588&gt;2001,1,IF(BE588&gt;1990,2,IF(BE588&gt;1980,3,IF(BE588&gt;1973,4,IF(BE588&gt;1970,5,IF(BE588&gt;1960,6,IF(BE588&gt;1958,7,IF(BE588&gt;1953,8,9)))))))))</f>
        <v>0</v>
      </c>
      <c r="BG588" s="896">
        <v>1</v>
      </c>
    </row>
    <row r="589" spans="1:59" ht="11.25" customHeight="1" x14ac:dyDescent="0.2">
      <c r="A589" s="877" t="s">
        <v>1600</v>
      </c>
      <c r="B589" s="889" t="s">
        <v>1601</v>
      </c>
      <c r="C589" s="946" t="s">
        <v>108</v>
      </c>
      <c r="D589" s="946" t="s">
        <v>118</v>
      </c>
      <c r="E589" s="746">
        <v>11</v>
      </c>
      <c r="F589" s="1185">
        <v>296</v>
      </c>
      <c r="G589" s="1185" t="s">
        <v>106</v>
      </c>
      <c r="H589" s="1185" t="s">
        <v>106</v>
      </c>
      <c r="I589" s="888">
        <v>78.44</v>
      </c>
      <c r="J589" s="663">
        <f>(M589/I589)*100</f>
        <v>3.5696073431922484</v>
      </c>
      <c r="K589" s="891">
        <v>0.7</v>
      </c>
      <c r="L589" s="901">
        <v>4</v>
      </c>
      <c r="M589" s="654">
        <f>K589*L589</f>
        <v>2.8</v>
      </c>
      <c r="N589" s="884" t="s">
        <v>799</v>
      </c>
      <c r="O589" s="747">
        <v>0.6</v>
      </c>
      <c r="P589" s="630">
        <v>43684</v>
      </c>
      <c r="Q589" s="630">
        <v>43706</v>
      </c>
      <c r="R589" s="654">
        <f>(K589-O589)/O589*100</f>
        <v>16.666666666666664</v>
      </c>
      <c r="S589" s="714">
        <f>IF(INDEX(Historical!$D$7:$D$1277,MATCH(B589,Historical!$B$7:$B$1301,0))=0,"n/a",(INDEX(Historical!$C$7:$C$1279,MATCH(B589,Historical!$B$7:$B$1301,0))/INDEX(Historical!$D$7:$D$1277,MATCH(B589,Historical!$B$7:$B$1301,0))-1)*100)</f>
        <v>18.181818181818166</v>
      </c>
      <c r="T589" s="714">
        <f>IF(INDEX(Historical!$F$7:$F$1270,MATCH(B589,Historical!$B$7:$B$1301,0))=0,"n/a",((INDEX(Historical!$C$7:$C$1279,MATCH(B589,Historical!$B$7:$B$1301,0))/INDEX(Historical!$F$7:$F$1270,MATCH(B589,Historical!$B$7:$B$1301,0)))^(1/3)-1)*100)</f>
        <v>18.563110149668759</v>
      </c>
      <c r="U589" s="714">
        <f>IF(INDEX(Historical!$H$7:$H$1270,MATCH(B589,Historical!$B$7:$B$1301,0))=0,"n/a",((INDEX(Historical!$C$7:$C$1279,MATCH(B589,Historical!$B$7:$B$1301,0))/INDEX(Historical!$H$7:$H$1270,MATCH(B589,Historical!$B$7:$B$1301,0)))^(1/5)-1)*100)</f>
        <v>15.590079005182321</v>
      </c>
      <c r="V589" s="714">
        <f>IF(INDEX(Historical!$O$7:$O$1270,MATCH(B589,Historical!$B$7:$B$1301,0))=0,"n/a",((INDEX(Historical!$C$7:$C$1279,MATCH(B589,Historical!$B$7:$B$1301,0))/INDEX(Historical!$O$7:$O$1270,MATCH(B589,Historical!$B$7:$B$1301,0)))^(1/10)-1)*100)</f>
        <v>21.861658577517183</v>
      </c>
      <c r="W589" s="715">
        <f>IF(OR(U589&lt;=0,U589="n/a",V589&lt;=0,V589="n/a"),"n/a",U589/V589)</f>
        <v>0.71312425587029171</v>
      </c>
      <c r="X589" s="716">
        <f>IF(OR(AJ589&lt;=0,AJ589="n/a",U589&lt;=0,U589="n/a"),"n/a",U589/AJ589)</f>
        <v>2.2594317398814958</v>
      </c>
      <c r="Y589" s="890"/>
      <c r="Z589" s="663">
        <f>IF(OR(AC589&lt;0.01,AC589="n/a"),"n/a",M589/AC589*100)</f>
        <v>29.197080291970799</v>
      </c>
      <c r="AA589" s="900">
        <f>IF(OR(AC589&lt;0.01,AC589="n/a"),"n/a",I589/AC589)</f>
        <v>8.1793534932221057</v>
      </c>
      <c r="AB589" s="901">
        <v>12</v>
      </c>
      <c r="AC589" s="879">
        <v>9.59</v>
      </c>
      <c r="AD589" s="879">
        <v>1.02</v>
      </c>
      <c r="AE589" s="879">
        <v>0.38</v>
      </c>
      <c r="AF589" s="879">
        <v>0.52</v>
      </c>
      <c r="AG589" s="879">
        <v>5.7</v>
      </c>
      <c r="AH589" s="879">
        <v>35.6</v>
      </c>
      <c r="AI589" s="879">
        <v>81.81</v>
      </c>
      <c r="AJ589" s="879">
        <v>6.9</v>
      </c>
      <c r="AK589" s="879">
        <v>7.76</v>
      </c>
      <c r="AL589" s="892">
        <v>5360</v>
      </c>
      <c r="AM589" s="886">
        <v>0.5</v>
      </c>
      <c r="AN589" s="879">
        <v>0.38</v>
      </c>
      <c r="AO589" s="753">
        <f>IF(U589="n/a","n/a",IF(AA589&lt;0,"n/a",IF(AA589="n/a","n/a",J589+U589-AA589)))</f>
        <v>10.980332855152465</v>
      </c>
      <c r="AP589" s="754">
        <f>IF(U589="n/a","n/a",J589+U589)</f>
        <v>19.159686348374571</v>
      </c>
      <c r="AQ589" s="902">
        <f>IF(OR(AC589&lt;0.01,AF589="n/a"),"n/a",(I589/SQRT(22.5*AC589*(I589/AF589))-1)*100)</f>
        <v>-56.521965614932533</v>
      </c>
      <c r="AR589" s="663">
        <f>INDEX(Historical!$C$7:$C$1279,MATCH(B589,Historical!$B$7:$B$1301,0))*IF(AH589="n/a",1.03,IF(AH589&lt;0,1.01,IF(AH589&gt;10,1.1,(1+AH589/100))))</f>
        <v>2.8600000000000003</v>
      </c>
      <c r="AS589" s="900">
        <f>IF($AI589="n/a",1.03*AR589,IF($AI589&lt;0,1.01*AR589,IF($AI589&gt;10,1.1*AR589,(1+$AI589/100)*AR589)))</f>
        <v>3.1460000000000008</v>
      </c>
      <c r="AT589" s="900">
        <f>IF($AK589="n/a",1.03*AS589,IF($AK589&lt;0,1.01*AS589,IF($AK589&gt;10,1.1*AS589,(1+$AK589/100)*AS589)))</f>
        <v>3.3901296000000003</v>
      </c>
      <c r="AU589" s="900">
        <f>IF($AK589="n/a",1.03*AT589,IF($AK589&lt;0,1.01*AT589,IF($AK589&gt;10,1.1*AT589,(1+$AK589/100)*AT589)))</f>
        <v>3.6532036569600002</v>
      </c>
      <c r="AV589" s="900">
        <f>IF($AK589="n/a",1.03*AU589,IF($AK589&lt;0,1.01*AU589,IF($AK589&gt;10,1.1*AU589,(1+$AK589/100)*AU589)))</f>
        <v>3.9366922607400956</v>
      </c>
      <c r="AW589" s="663">
        <f>SUM(AR589:AV589)</f>
        <v>16.986025517700099</v>
      </c>
      <c r="AX589" s="761">
        <f>AW589/I589*100</f>
        <v>21.654800507011856</v>
      </c>
      <c r="AY589" s="948">
        <v>1.1299999999999999</v>
      </c>
      <c r="AZ589" s="886">
        <v>41.61</v>
      </c>
      <c r="BA589" s="886">
        <v>-53.66</v>
      </c>
      <c r="BB589" s="886">
        <v>-14.39</v>
      </c>
      <c r="BC589" s="886">
        <v>-39.86</v>
      </c>
      <c r="BE589" s="635">
        <v>2009</v>
      </c>
      <c r="BF589" s="912">
        <f>IF(BE589&gt;2008,0,IF(BE589&gt;2001,1,IF(BE589&gt;1990,2,IF(BE589&gt;1980,3,IF(BE589&gt;1973,4,IF(BE589&gt;1970,5,IF(BE589&gt;1960,6,IF(BE589&gt;1958,7,IF(BE589&gt;1953,8,9)))))))))</f>
        <v>0</v>
      </c>
      <c r="BG589" s="896">
        <v>0.8</v>
      </c>
    </row>
    <row r="590" spans="1:59" ht="11.25" customHeight="1" x14ac:dyDescent="0.2">
      <c r="A590" s="885" t="s">
        <v>764</v>
      </c>
      <c r="B590" s="889" t="s">
        <v>765</v>
      </c>
      <c r="C590" s="946" t="s">
        <v>131</v>
      </c>
      <c r="D590" s="946" t="s">
        <v>4346</v>
      </c>
      <c r="E590" s="746">
        <v>16</v>
      </c>
      <c r="F590" s="1185">
        <v>234</v>
      </c>
      <c r="G590" s="1185" t="s">
        <v>37</v>
      </c>
      <c r="H590" s="1185" t="s">
        <v>37</v>
      </c>
      <c r="I590" s="888">
        <v>24.17</v>
      </c>
      <c r="J590" s="663">
        <f>(M590/I590)*100</f>
        <v>2.896152254861398</v>
      </c>
      <c r="K590" s="891">
        <v>0.17499999999999999</v>
      </c>
      <c r="L590" s="901">
        <v>4</v>
      </c>
      <c r="M590" s="654">
        <f>K590*L590</f>
        <v>0.7</v>
      </c>
      <c r="N590" s="884" t="s">
        <v>139</v>
      </c>
      <c r="O590" s="747">
        <v>0.16500000000000001</v>
      </c>
      <c r="P590" s="875">
        <v>43844</v>
      </c>
      <c r="Q590" s="875">
        <v>43862</v>
      </c>
      <c r="R590" s="654">
        <f>(K590-O590)/O590*100</f>
        <v>6.060606060606049</v>
      </c>
      <c r="S590" s="714">
        <f>IF(INDEX(Historical!$D$7:$D$1277,MATCH(B590,Historical!$B$7:$B$1301,0))=0,"n/a",(INDEX(Historical!$C$7:$C$1279,MATCH(B590,Historical!$B$7:$B$1301,0))/INDEX(Historical!$D$7:$D$1277,MATCH(B590,Historical!$B$7:$B$1301,0))-1)*100)</f>
        <v>6.4516129032258229</v>
      </c>
      <c r="T590" s="714">
        <f>IF(INDEX(Historical!$F$7:$F$1270,MATCH(B590,Historical!$B$7:$B$1301,0))=0,"n/a",((INDEX(Historical!$C$7:$C$1279,MATCH(B590,Historical!$B$7:$B$1301,0))/INDEX(Historical!$F$7:$F$1270,MATCH(B590,Historical!$B$7:$B$1301,0)))^(1/3)-1)*100)</f>
        <v>6.917810999860885</v>
      </c>
      <c r="U590" s="714">
        <f>IF(INDEX(Historical!$H$7:$H$1270,MATCH(B590,Historical!$B$7:$B$1301,0))=0,"n/a",((INDEX(Historical!$C$7:$C$1279,MATCH(B590,Historical!$B$7:$B$1301,0))/INDEX(Historical!$H$7:$H$1270,MATCH(B590,Historical!$B$7:$B$1301,0)))^(1/5)-1)*100)</f>
        <v>5.9938567638061713</v>
      </c>
      <c r="V590" s="714">
        <f>IF(INDEX(Historical!$O$7:$O$1270,MATCH(B590,Historical!$B$7:$B$1301,0))=0,"n/a",((INDEX(Historical!$C$7:$C$1279,MATCH(B590,Historical!$B$7:$B$1301,0))/INDEX(Historical!$O$7:$O$1270,MATCH(B590,Historical!$B$7:$B$1301,0)))^(1/10)-1)*100)</f>
        <v>4.4589177642213595</v>
      </c>
      <c r="W590" s="715">
        <f>IF(OR(U590&lt;=0,U590="n/a",V590&lt;=0,V590="n/a"),"n/a",U590/V590)</f>
        <v>1.3442402575578452</v>
      </c>
      <c r="X590" s="716">
        <f>IF(OR(AJ590&lt;=0,AJ590="n/a",U590&lt;=0,U590="n/a"),"n/a",U590/AJ590)</f>
        <v>0.59345116473328419</v>
      </c>
      <c r="Y590" s="679"/>
      <c r="Z590" s="663">
        <f>IF(OR(AC590&lt;0.01,AC590="n/a"),"n/a",M590/AC590*100)</f>
        <v>50.359712230215827</v>
      </c>
      <c r="AA590" s="900">
        <f>IF(OR(AC590&lt;0.01,AC590="n/a"),"n/a",I590/AC590)</f>
        <v>17.388489208633096</v>
      </c>
      <c r="AB590" s="901">
        <v>9</v>
      </c>
      <c r="AC590" s="879">
        <v>1.39</v>
      </c>
      <c r="AD590" s="879" t="s">
        <v>136</v>
      </c>
      <c r="AE590" s="879">
        <v>3.16</v>
      </c>
      <c r="AF590" s="879">
        <v>2.14</v>
      </c>
      <c r="AG590" s="879">
        <v>13.100000000000001</v>
      </c>
      <c r="AH590" s="879">
        <v>13.5</v>
      </c>
      <c r="AI590" s="879">
        <v>16.96</v>
      </c>
      <c r="AJ590" s="879">
        <v>10.100000000000001</v>
      </c>
      <c r="AK590" s="879" t="s">
        <v>136</v>
      </c>
      <c r="AL590" s="892">
        <v>201.33</v>
      </c>
      <c r="AM590" s="886">
        <v>4.1000000000000005</v>
      </c>
      <c r="AN590" s="879">
        <v>1.24</v>
      </c>
      <c r="AO590" s="753">
        <f>IF(U590="n/a","n/a",IF(AA590&lt;0,"n/a",IF(AA590="n/a","n/a",J590+U590-AA590)))</f>
        <v>-8.4984801899655267</v>
      </c>
      <c r="AP590" s="754">
        <f>IF(U590="n/a","n/a",J590+U590)</f>
        <v>8.8900090186675698</v>
      </c>
      <c r="AQ590" s="902">
        <f>IF(OR(AC590&lt;0.01,AF590="n/a"),"n/a",(I590/SQRT(22.5*AC590*(I590/AF590))-1)*100)</f>
        <v>28.601653534340656</v>
      </c>
      <c r="AR590" s="663">
        <f>INDEX(Historical!$C$7:$C$1279,MATCH(B590,Historical!$B$7:$B$1301,0))*IF(AH590="n/a",1.03,IF(AH590&lt;0,1.01,IF(AH590&gt;10,1.1,(1+AH590/100))))</f>
        <v>0.72600000000000009</v>
      </c>
      <c r="AS590" s="900">
        <f>IF($AI590="n/a",1.03*AR590,IF($AI590&lt;0,1.01*AR590,IF($AI590&gt;10,1.1*AR590,(1+$AI590/100)*AR590)))</f>
        <v>0.7986000000000002</v>
      </c>
      <c r="AT590" s="900">
        <f>IF($AK590="n/a",1.03*AS590,IF($AK590&lt;0,1.01*AS590,IF($AK590&gt;10,1.1*AS590,(1+$AK590/100)*AS590)))</f>
        <v>0.82255800000000023</v>
      </c>
      <c r="AU590" s="900">
        <f>IF($AK590="n/a",1.03*AT590,IF($AK590&lt;0,1.01*AT590,IF($AK590&gt;10,1.1*AT590,(1+$AK590/100)*AT590)))</f>
        <v>0.84723474000000021</v>
      </c>
      <c r="AV590" s="900">
        <f>IF($AK590="n/a",1.03*AU590,IF($AK590&lt;0,1.01*AU590,IF($AK590&gt;10,1.1*AU590,(1+$AK590/100)*AU590)))</f>
        <v>0.87265178220000028</v>
      </c>
      <c r="AW590" s="663">
        <f>SUM(AR590:AV590)</f>
        <v>4.0670445222000016</v>
      </c>
      <c r="AX590" s="761">
        <f>AW590/I590*100</f>
        <v>16.826828805130329</v>
      </c>
      <c r="AY590" s="948">
        <v>-0.44</v>
      </c>
      <c r="AZ590" s="886">
        <v>4.41</v>
      </c>
      <c r="BA590" s="886">
        <v>-24.42</v>
      </c>
      <c r="BB590" s="886">
        <v>-3.19</v>
      </c>
      <c r="BC590" s="886">
        <v>-11.58</v>
      </c>
      <c r="BE590" s="635">
        <v>2004</v>
      </c>
      <c r="BF590" s="912">
        <f>IF(BE590&gt;2008,0,IF(BE590&gt;2001,1,IF(BE590&gt;1990,2,IF(BE590&gt;1980,3,IF(BE590&gt;1973,4,IF(BE590&gt;1970,5,IF(BE590&gt;1960,6,IF(BE590&gt;1958,7,IF(BE590&gt;1953,8,9)))))))))</f>
        <v>1</v>
      </c>
      <c r="BG590" s="896">
        <v>4.3</v>
      </c>
    </row>
    <row r="591" spans="1:59" s="787" customFormat="1" ht="11.25" customHeight="1" x14ac:dyDescent="0.2">
      <c r="A591" s="768" t="s">
        <v>776</v>
      </c>
      <c r="B591" s="795" t="s">
        <v>777</v>
      </c>
      <c r="C591" s="946" t="s">
        <v>123</v>
      </c>
      <c r="D591" s="946" t="s">
        <v>4362</v>
      </c>
      <c r="E591" s="769">
        <v>19</v>
      </c>
      <c r="F591" s="1185">
        <v>169</v>
      </c>
      <c r="G591" s="1198" t="s">
        <v>106</v>
      </c>
      <c r="H591" s="1198" t="s">
        <v>106</v>
      </c>
      <c r="I591" s="770">
        <v>124.32</v>
      </c>
      <c r="J591" s="771">
        <f>(M591/I591)*100</f>
        <v>0.90090090090090102</v>
      </c>
      <c r="K591" s="772">
        <v>0.28000000000000003</v>
      </c>
      <c r="L591" s="773">
        <v>4</v>
      </c>
      <c r="M591" s="774">
        <f>K591*L591</f>
        <v>1.1200000000000001</v>
      </c>
      <c r="N591" s="775" t="s">
        <v>424</v>
      </c>
      <c r="O591" s="776">
        <v>0.26500000000000001</v>
      </c>
      <c r="P591" s="777">
        <v>43831</v>
      </c>
      <c r="Q591" s="777">
        <v>43846</v>
      </c>
      <c r="R591" s="774">
        <f>(K591-O591)/O591*100</f>
        <v>5.660377358490571</v>
      </c>
      <c r="S591" s="714">
        <f>IF(INDEX(Historical!$D$7:$D$1277,MATCH(B591,Historical!$B$7:$B$1301,0))=0,"n/a",(INDEX(Historical!$C$7:$C$1279,MATCH(B591,Historical!$B$7:$B$1301,0))/INDEX(Historical!$D$7:$D$1277,MATCH(B591,Historical!$B$7:$B$1301,0))-1)*100)</f>
        <v>6.0000000000000053</v>
      </c>
      <c r="T591" s="714">
        <f>IF(INDEX(Historical!$F$7:$F$1270,MATCH(B591,Historical!$B$7:$B$1301,0))=0,"n/a",((INDEX(Historical!$C$7:$C$1279,MATCH(B591,Historical!$B$7:$B$1301,0))/INDEX(Historical!$F$7:$F$1270,MATCH(B591,Historical!$B$7:$B$1301,0)))^(1/3)-1)*100)</f>
        <v>4.8349307472692393</v>
      </c>
      <c r="U591" s="714">
        <f>IF(INDEX(Historical!$H$7:$H$1270,MATCH(B591,Historical!$B$7:$B$1301,0))=0,"n/a",((INDEX(Historical!$C$7:$C$1279,MATCH(B591,Historical!$B$7:$B$1301,0))/INDEX(Historical!$H$7:$H$1270,MATCH(B591,Historical!$B$7:$B$1301,0)))^(1/5)-1)*100)</f>
        <v>4.762370263962179</v>
      </c>
      <c r="V591" s="714">
        <f>IF(INDEX(Historical!$O$7:$O$1270,MATCH(B591,Historical!$B$7:$B$1301,0))=0,"n/a",((INDEX(Historical!$C$7:$C$1279,MATCH(B591,Historical!$B$7:$B$1301,0))/INDEX(Historical!$O$7:$O$1270,MATCH(B591,Historical!$B$7:$B$1301,0)))^(1/10)-1)*100)</f>
        <v>12.723791686028797</v>
      </c>
      <c r="W591" s="715">
        <f>IF(OR(U591&lt;=0,U591="n/a",V591&lt;=0,V591="n/a"),"n/a",U591/V591)</f>
        <v>0.37428860684597981</v>
      </c>
      <c r="X591" s="716">
        <f>IF(OR(AJ591&lt;=0,AJ591="n/a",U591&lt;=0,U591="n/a"),"n/a",U591/AJ591)</f>
        <v>0.57377954987496127</v>
      </c>
      <c r="Y591" s="778"/>
      <c r="Z591" s="771">
        <f>IF(OR(AC591&lt;0.01,AC591="n/a"),"n/a",M591/AC591*100)</f>
        <v>41.481481481481481</v>
      </c>
      <c r="AA591" s="779">
        <f>IF(OR(AC591&lt;0.01,AC591="n/a"),"n/a",I591/AC591)</f>
        <v>46.044444444444437</v>
      </c>
      <c r="AB591" s="773">
        <v>6</v>
      </c>
      <c r="AC591" s="780">
        <v>2.7</v>
      </c>
      <c r="AD591" s="780">
        <v>1.68</v>
      </c>
      <c r="AE591" s="780">
        <v>16.18</v>
      </c>
      <c r="AF591" s="780">
        <v>3.52</v>
      </c>
      <c r="AG591" s="780">
        <v>8.1</v>
      </c>
      <c r="AH591" s="789">
        <v>213.39999999999998</v>
      </c>
      <c r="AI591" s="789">
        <v>24.39</v>
      </c>
      <c r="AJ591" s="780">
        <v>8.3000000000000007</v>
      </c>
      <c r="AK591" s="780">
        <v>26.6</v>
      </c>
      <c r="AL591" s="781">
        <v>8000</v>
      </c>
      <c r="AM591" s="782">
        <v>0.2</v>
      </c>
      <c r="AN591" s="780">
        <v>0.04</v>
      </c>
      <c r="AO591" s="783">
        <f>IF(U591="n/a","n/a",IF(AA591&lt;0,"n/a",IF(AA591="n/a","n/a",J591+U591-AA591)))</f>
        <v>-40.381173279581361</v>
      </c>
      <c r="AP591" s="784">
        <f>IF(U591="n/a","n/a",J591+U591)</f>
        <v>5.6632711648630796</v>
      </c>
      <c r="AQ591" s="785">
        <f>IF(OR(AC591&lt;0.01,AF591="n/a"),"n/a",(I591/SQRT(22.5*AC591*(I591/AF591))-1)*100)</f>
        <v>168.39145908288882</v>
      </c>
      <c r="AR591" s="663">
        <f>INDEX(Historical!$C$7:$C$1279,MATCH(B591,Historical!$B$7:$B$1301,0))*IF(AH591="n/a",1.03,IF(AH591&lt;0,1.01,IF(AH591&gt;10,1.1,(1+AH591/100))))</f>
        <v>1.1660000000000001</v>
      </c>
      <c r="AS591" s="779">
        <f>IF($AI591="n/a",1.03*AR591,IF($AI591&lt;0,1.01*AR591,IF($AI591&gt;10,1.1*AR591,(1+$AI591/100)*AR591)))</f>
        <v>1.2826000000000002</v>
      </c>
      <c r="AT591" s="779">
        <f>IF($AK591="n/a",1.03*AS591,IF($AK591&lt;0,1.01*AS591,IF($AK591&gt;10,1.1*AS591,(1+$AK591/100)*AS591)))</f>
        <v>1.4108600000000002</v>
      </c>
      <c r="AU591" s="779">
        <f>IF($AK591="n/a",1.03*AT591,IF($AK591&lt;0,1.01*AT591,IF($AK591&gt;10,1.1*AT591,(1+$AK591/100)*AT591)))</f>
        <v>1.5519460000000003</v>
      </c>
      <c r="AV591" s="779">
        <f>IF($AK591="n/a",1.03*AU591,IF($AK591&lt;0,1.01*AU591,IF($AK591&gt;10,1.1*AU591,(1+$AK591/100)*AU591)))</f>
        <v>1.7071406000000005</v>
      </c>
      <c r="AW591" s="771">
        <f>SUM(AR591:AV591)</f>
        <v>7.1185466000000011</v>
      </c>
      <c r="AX591" s="786">
        <f>AW591/I591*100</f>
        <v>5.7259866473616485</v>
      </c>
      <c r="AY591" s="949">
        <v>0.8</v>
      </c>
      <c r="AZ591" s="782">
        <v>107.96</v>
      </c>
      <c r="BA591" s="782">
        <v>-10.96</v>
      </c>
      <c r="BB591" s="782">
        <v>-1.0699999999999998</v>
      </c>
      <c r="BC591" s="782">
        <v>8.2600000000000016</v>
      </c>
      <c r="BD591" s="922"/>
      <c r="BE591" s="635">
        <v>2002</v>
      </c>
      <c r="BF591" s="912">
        <f>IF(BE591&gt;2008,0,IF(BE591&gt;2001,1,IF(BE591&gt;1990,2,IF(BE591&gt;1980,3,IF(BE591&gt;1973,4,IF(BE591&gt;1970,5,IF(BE591&gt;1960,6,IF(BE591&gt;1958,7,IF(BE591&gt;1953,8,9)))))))))</f>
        <v>1</v>
      </c>
      <c r="BG591" s="838">
        <v>6.9</v>
      </c>
    </row>
    <row r="592" spans="1:59" ht="11.25" customHeight="1" x14ac:dyDescent="0.2">
      <c r="A592" s="877" t="s">
        <v>1606</v>
      </c>
      <c r="B592" s="889" t="s">
        <v>4622</v>
      </c>
      <c r="C592" s="946" t="s">
        <v>112</v>
      </c>
      <c r="D592" s="946" t="s">
        <v>4368</v>
      </c>
      <c r="E592" s="746">
        <v>10</v>
      </c>
      <c r="F592" s="1185">
        <v>340</v>
      </c>
      <c r="G592" s="1185" t="s">
        <v>106</v>
      </c>
      <c r="H592" s="1185" t="s">
        <v>106</v>
      </c>
      <c r="I592" s="888">
        <v>11.97</v>
      </c>
      <c r="J592" s="663">
        <f>(M592/I592)*100</f>
        <v>4.6783625730994158</v>
      </c>
      <c r="K592" s="891">
        <v>0.14000000000000001</v>
      </c>
      <c r="L592" s="901">
        <v>4</v>
      </c>
      <c r="M592" s="654">
        <f>K592*L592</f>
        <v>0.56000000000000005</v>
      </c>
      <c r="N592" s="884" t="s">
        <v>708</v>
      </c>
      <c r="O592" s="747">
        <v>0.13</v>
      </c>
      <c r="P592" s="630">
        <v>43698</v>
      </c>
      <c r="Q592" s="630">
        <v>43727</v>
      </c>
      <c r="R592" s="654">
        <f>(K592-O592)/O592*100</f>
        <v>7.6923076923076987</v>
      </c>
      <c r="S592" s="714">
        <f>IF(INDEX(Historical!$D$7:$D$1277,MATCH(B592,Historical!$B$7:$B$1301,0))=0,"n/a",(INDEX(Historical!$C$7:$C$1279,MATCH(B592,Historical!$B$7:$B$1301,0))/INDEX(Historical!$D$7:$D$1277,MATCH(B592,Historical!$B$7:$B$1301,0))-1)*100)</f>
        <v>8.0000000000000071</v>
      </c>
      <c r="T592" s="714">
        <f>IF(INDEX(Historical!$F$7:$F$1270,MATCH(B592,Historical!$B$7:$B$1301,0))=0,"n/a",((INDEX(Historical!$C$7:$C$1279,MATCH(B592,Historical!$B$7:$B$1301,0))/INDEX(Historical!$F$7:$F$1270,MATCH(B592,Historical!$B$7:$B$1301,0)))^(1/3)-1)*100)</f>
        <v>8.7380373002892142</v>
      </c>
      <c r="U592" s="714">
        <f>IF(INDEX(Historical!$H$7:$H$1270,MATCH(B592,Historical!$B$7:$B$1301,0))=0,"n/a",((INDEX(Historical!$C$7:$C$1279,MATCH(B592,Historical!$B$7:$B$1301,0))/INDEX(Historical!$H$7:$H$1270,MATCH(B592,Historical!$B$7:$B$1301,0)))^(1/5)-1)*100)</f>
        <v>12.474611314209483</v>
      </c>
      <c r="V592" s="714" t="str">
        <f>IF(INDEX(Historical!$O$7:$O$1270,MATCH(B592,Historical!$B$7:$B$1301,0))=0,"n/a",((INDEX(Historical!$C$7:$C$1279,MATCH(B592,Historical!$B$7:$B$1301,0))/INDEX(Historical!$O$7:$O$1270,MATCH(B592,Historical!$B$7:$B$1301,0)))^(1/10)-1)*100)</f>
        <v>n/a</v>
      </c>
      <c r="W592" s="715" t="str">
        <f>IF(OR(U592&lt;=0,U592="n/a",V592&lt;=0,V592="n/a"),"n/a",U592/V592)</f>
        <v>n/a</v>
      </c>
      <c r="X592" s="716">
        <f>IF(OR(AJ592&lt;=0,AJ592="n/a",U592&lt;=0,U592="n/a"),"n/a",U592/AJ592)</f>
        <v>0.88472420668152374</v>
      </c>
      <c r="Y592" s="676"/>
      <c r="Z592" s="663">
        <f>IF(OR(AC592&lt;0.01,AC592="n/a"),"n/a",M592/AC592*100)</f>
        <v>53.333333333333336</v>
      </c>
      <c r="AA592" s="900">
        <f>IF(OR(AC592&lt;0.01,AC592="n/a"),"n/a",I592/AC592)</f>
        <v>11.4</v>
      </c>
      <c r="AB592" s="901">
        <v>5</v>
      </c>
      <c r="AC592" s="879">
        <v>1.05</v>
      </c>
      <c r="AD592" s="879">
        <v>1.38</v>
      </c>
      <c r="AE592" s="879">
        <v>0.53</v>
      </c>
      <c r="AF592" s="879">
        <v>1.23</v>
      </c>
      <c r="AG592" s="879">
        <v>11.4</v>
      </c>
      <c r="AH592" s="879">
        <v>69.199999999999989</v>
      </c>
      <c r="AI592" s="879">
        <v>-14.02</v>
      </c>
      <c r="AJ592" s="879">
        <v>14.099999999999998</v>
      </c>
      <c r="AK592" s="879">
        <v>8</v>
      </c>
      <c r="AL592" s="892">
        <v>371.59</v>
      </c>
      <c r="AM592" s="886">
        <v>0.8</v>
      </c>
      <c r="AN592" s="879">
        <v>0.16</v>
      </c>
      <c r="AO592" s="753">
        <f>IF(U592="n/a","n/a",IF(AA592&lt;0,"n/a",IF(AA592="n/a","n/a",J592+U592-AA592)))</f>
        <v>5.7529738873088991</v>
      </c>
      <c r="AP592" s="754">
        <f>IF(U592="n/a","n/a",J592+U592)</f>
        <v>17.152973887308899</v>
      </c>
      <c r="AQ592" s="902">
        <f>IF(OR(AC592&lt;0.01,AF592="n/a"),"n/a",(I592/SQRT(22.5*AC592*(I592/AF592))-1)*100)</f>
        <v>-21.056982576037797</v>
      </c>
      <c r="AR592" s="663">
        <f>INDEX(Historical!$C$7:$C$1279,MATCH(B592,Historical!$B$7:$B$1301,0))*IF(AH592="n/a",1.03,IF(AH592&lt;0,1.01,IF(AH592&gt;10,1.1,(1+AH592/100))))</f>
        <v>0.59400000000000008</v>
      </c>
      <c r="AS592" s="900">
        <f>IF($AI592="n/a",1.03*AR592,IF($AI592&lt;0,1.01*AR592,IF($AI592&gt;10,1.1*AR592,(1+$AI592/100)*AR592)))</f>
        <v>0.59994000000000014</v>
      </c>
      <c r="AT592" s="900">
        <f>IF($AK592="n/a",1.03*AS592,IF($AK592&lt;0,1.01*AS592,IF($AK592&gt;10,1.1*AS592,(1+$AK592/100)*AS592)))</f>
        <v>0.64793520000000016</v>
      </c>
      <c r="AU592" s="900">
        <f>IF($AK592="n/a",1.03*AT592,IF($AK592&lt;0,1.01*AT592,IF($AK592&gt;10,1.1*AT592,(1+$AK592/100)*AT592)))</f>
        <v>0.69977001600000022</v>
      </c>
      <c r="AV592" s="900">
        <f>IF($AK592="n/a",1.03*AU592,IF($AK592&lt;0,1.01*AU592,IF($AK592&gt;10,1.1*AU592,(1+$AK592/100)*AU592)))</f>
        <v>0.75575161728000029</v>
      </c>
      <c r="AW592" s="663">
        <f>SUM(AR592:AV592)</f>
        <v>3.2973968332800014</v>
      </c>
      <c r="AX592" s="761">
        <f>AW592/I592*100</f>
        <v>27.54717488120302</v>
      </c>
      <c r="AY592" s="948">
        <v>1.06</v>
      </c>
      <c r="AZ592" s="886">
        <v>38.22</v>
      </c>
      <c r="BA592" s="886">
        <v>-33.239999999999995</v>
      </c>
      <c r="BB592" s="886">
        <v>9.08</v>
      </c>
      <c r="BC592" s="886">
        <v>-11.18</v>
      </c>
      <c r="BE592" s="635">
        <v>2010</v>
      </c>
      <c r="BF592" s="912">
        <f>IF(BE592&gt;2008,0,IF(BE592&gt;2001,1,IF(BE592&gt;1990,2,IF(BE592&gt;1980,3,IF(BE592&gt;1973,4,IF(BE592&gt;1970,5,IF(BE592&gt;1960,6,IF(BE592&gt;1958,7,IF(BE592&gt;1953,8,9)))))))))</f>
        <v>0</v>
      </c>
      <c r="BG592" s="896">
        <v>7.0000000000000009</v>
      </c>
    </row>
    <row r="593" spans="1:59" ht="11.25" customHeight="1" x14ac:dyDescent="0.2">
      <c r="A593" s="885" t="s">
        <v>768</v>
      </c>
      <c r="B593" s="889" t="s">
        <v>769</v>
      </c>
      <c r="C593" s="946" t="s">
        <v>112</v>
      </c>
      <c r="D593" s="946" t="s">
        <v>4368</v>
      </c>
      <c r="E593" s="746">
        <v>17</v>
      </c>
      <c r="F593" s="1185">
        <v>213</v>
      </c>
      <c r="G593" s="1185" t="s">
        <v>106</v>
      </c>
      <c r="H593" s="1185" t="s">
        <v>106</v>
      </c>
      <c r="I593" s="888">
        <v>52.83</v>
      </c>
      <c r="J593" s="663">
        <f>(M593/I593)*100</f>
        <v>2.5742949081961006</v>
      </c>
      <c r="K593" s="891">
        <v>0.34</v>
      </c>
      <c r="L593" s="901">
        <v>4</v>
      </c>
      <c r="M593" s="654">
        <f>K593*L593</f>
        <v>1.36</v>
      </c>
      <c r="N593" s="884" t="s">
        <v>148</v>
      </c>
      <c r="O593" s="747">
        <v>0.31</v>
      </c>
      <c r="P593" s="875">
        <v>43885</v>
      </c>
      <c r="Q593" s="875">
        <v>43906</v>
      </c>
      <c r="R593" s="654">
        <f>(K593-O593)/O593*100</f>
        <v>9.6774193548387171</v>
      </c>
      <c r="S593" s="714">
        <f>IF(INDEX(Historical!$D$7:$D$1277,MATCH(B593,Historical!$B$7:$B$1301,0))=0,"n/a",(INDEX(Historical!$C$7:$C$1279,MATCH(B593,Historical!$B$7:$B$1301,0))/INDEX(Historical!$D$7:$D$1277,MATCH(B593,Historical!$B$7:$B$1301,0))-1)*100)</f>
        <v>10.714285714285698</v>
      </c>
      <c r="T593" s="714">
        <f>IF(INDEX(Historical!$F$7:$F$1270,MATCH(B593,Historical!$B$7:$B$1301,0))=0,"n/a",((INDEX(Historical!$C$7:$C$1279,MATCH(B593,Historical!$B$7:$B$1301,0))/INDEX(Historical!$F$7:$F$1270,MATCH(B593,Historical!$B$7:$B$1301,0)))^(1/3)-1)*100)</f>
        <v>12.110512440831279</v>
      </c>
      <c r="U593" s="714">
        <f>IF(INDEX(Historical!$H$7:$H$1270,MATCH(B593,Historical!$B$7:$B$1301,0))=0,"n/a",((INDEX(Historical!$C$7:$C$1279,MATCH(B593,Historical!$B$7:$B$1301,0))/INDEX(Historical!$H$7:$H$1270,MATCH(B593,Historical!$B$7:$B$1301,0)))^(1/5)-1)*100)</f>
        <v>11.485359272536089</v>
      </c>
      <c r="V593" s="714">
        <f>IF(INDEX(Historical!$O$7:$O$1270,MATCH(B593,Historical!$B$7:$B$1301,0))=0,"n/a",((INDEX(Historical!$C$7:$C$1279,MATCH(B593,Historical!$B$7:$B$1301,0))/INDEX(Historical!$O$7:$O$1270,MATCH(B593,Historical!$B$7:$B$1301,0)))^(1/10)-1)*100)</f>
        <v>9.9557752157197967</v>
      </c>
      <c r="W593" s="715">
        <f>IF(OR(U593&lt;=0,U593="n/a",V593&lt;=0,V593="n/a"),"n/a",U593/V593)</f>
        <v>1.153637865828985</v>
      </c>
      <c r="X593" s="716">
        <f>IF(OR(AJ593&lt;=0,AJ593="n/a",U593&lt;=0,U593="n/a"),"n/a",U593/AJ593)</f>
        <v>0.99011717866690407</v>
      </c>
      <c r="Y593" s="889"/>
      <c r="Z593" s="663">
        <f>IF(OR(AC593&lt;0.01,AC593="n/a"),"n/a",M593/AC593*100)</f>
        <v>36.170212765957451</v>
      </c>
      <c r="AA593" s="900">
        <f>IF(OR(AC593&lt;0.01,AC593="n/a"),"n/a",I593/AC593)</f>
        <v>14.050531914893618</v>
      </c>
      <c r="AB593" s="901">
        <v>12</v>
      </c>
      <c r="AC593" s="879">
        <v>3.76</v>
      </c>
      <c r="AD593" s="879">
        <v>5.0999999999999996</v>
      </c>
      <c r="AE593" s="879">
        <v>0.97</v>
      </c>
      <c r="AF593" s="879">
        <v>5.19</v>
      </c>
      <c r="AG593" s="879">
        <v>38.700000000000003</v>
      </c>
      <c r="AH593" s="879">
        <v>8.1</v>
      </c>
      <c r="AI593" s="879">
        <v>26.950000000000003</v>
      </c>
      <c r="AJ593" s="879">
        <v>11.600000000000001</v>
      </c>
      <c r="AK593" s="879">
        <v>2.7</v>
      </c>
      <c r="AL593" s="892">
        <v>5910</v>
      </c>
      <c r="AM593" s="886">
        <v>2.5</v>
      </c>
      <c r="AN593" s="879">
        <v>0</v>
      </c>
      <c r="AO593" s="753">
        <f>IF(U593="n/a","n/a",IF(AA593&lt;0,"n/a",IF(AA593="n/a","n/a",J593+U593-AA593)))</f>
        <v>9.1222658385703426E-3</v>
      </c>
      <c r="AP593" s="754">
        <f>IF(U593="n/a","n/a",J593+U593)</f>
        <v>14.059654180732188</v>
      </c>
      <c r="AQ593" s="902">
        <f>IF(OR(AC593&lt;0.01,AF593="n/a"),"n/a",(I593/SQRT(22.5*AC593*(I593/AF593))-1)*100)</f>
        <v>80.02748017183734</v>
      </c>
      <c r="AR593" s="663">
        <f>INDEX(Historical!$C$7:$C$1279,MATCH(B593,Historical!$B$7:$B$1301,0))*IF(AH593="n/a",1.03,IF(AH593&lt;0,1.01,IF(AH593&gt;10,1.1,(1+AH593/100))))</f>
        <v>1.3404399999999999</v>
      </c>
      <c r="AS593" s="900">
        <f>IF($AI593="n/a",1.03*AR593,IF($AI593&lt;0,1.01*AR593,IF($AI593&gt;10,1.1*AR593,(1+$AI593/100)*AR593)))</f>
        <v>1.4744839999999999</v>
      </c>
      <c r="AT593" s="900">
        <f>IF($AK593="n/a",1.03*AS593,IF($AK593&lt;0,1.01*AS593,IF($AK593&gt;10,1.1*AS593,(1+$AK593/100)*AS593)))</f>
        <v>1.5142950679999998</v>
      </c>
      <c r="AU593" s="900">
        <f>IF($AK593="n/a",1.03*AT593,IF($AK593&lt;0,1.01*AT593,IF($AK593&gt;10,1.1*AT593,(1+$AK593/100)*AT593)))</f>
        <v>1.5551810348359996</v>
      </c>
      <c r="AV593" s="900">
        <f>IF($AK593="n/a",1.03*AU593,IF($AK593&lt;0,1.01*AU593,IF($AK593&gt;10,1.1*AU593,(1+$AK593/100)*AU593)))</f>
        <v>1.5971709227765714</v>
      </c>
      <c r="AW593" s="663">
        <f>SUM(AR593:AV593)</f>
        <v>7.4815710256125705</v>
      </c>
      <c r="AX593" s="761">
        <f>AW593/I593*100</f>
        <v>14.161595732751412</v>
      </c>
      <c r="AY593" s="948">
        <v>1.59</v>
      </c>
      <c r="AZ593" s="886">
        <v>63.160000000000004</v>
      </c>
      <c r="BA593" s="886">
        <v>-17.41</v>
      </c>
      <c r="BB593" s="886">
        <v>7.6700000000000008</v>
      </c>
      <c r="BC593" s="886">
        <v>-1.02</v>
      </c>
      <c r="BE593" s="635">
        <v>2004</v>
      </c>
      <c r="BF593" s="912">
        <f>IF(BE593&gt;2008,0,IF(BE593&gt;2001,1,IF(BE593&gt;1990,2,IF(BE593&gt;1980,3,IF(BE593&gt;1973,4,IF(BE593&gt;1970,5,IF(BE593&gt;1960,6,IF(BE593&gt;1958,7,IF(BE593&gt;1953,8,9)))))))))</f>
        <v>1</v>
      </c>
      <c r="BG593" s="896">
        <v>19</v>
      </c>
    </row>
    <row r="594" spans="1:59" ht="11.25" customHeight="1" x14ac:dyDescent="0.2">
      <c r="A594" s="885" t="s">
        <v>1596</v>
      </c>
      <c r="B594" s="889" t="s">
        <v>1597</v>
      </c>
      <c r="C594" s="946" t="s">
        <v>108</v>
      </c>
      <c r="D594" s="946" t="s">
        <v>4341</v>
      </c>
      <c r="E594" s="746">
        <v>8</v>
      </c>
      <c r="F594" s="1185">
        <v>546</v>
      </c>
      <c r="G594" s="1185" t="s">
        <v>106</v>
      </c>
      <c r="H594" s="1185" t="s">
        <v>106</v>
      </c>
      <c r="I594" s="888">
        <v>68.83</v>
      </c>
      <c r="J594" s="663">
        <f>(M594/I594)*100</f>
        <v>2.1502251925032692</v>
      </c>
      <c r="K594" s="891">
        <v>0.37</v>
      </c>
      <c r="L594" s="901">
        <v>4</v>
      </c>
      <c r="M594" s="654">
        <f>K594*L594</f>
        <v>1.48</v>
      </c>
      <c r="N594" s="884" t="s">
        <v>569</v>
      </c>
      <c r="O594" s="747">
        <v>0.34</v>
      </c>
      <c r="P594" s="875">
        <v>43829</v>
      </c>
      <c r="Q594" s="875">
        <v>43845</v>
      </c>
      <c r="R594" s="654">
        <f>(K594-O594)/O594*100</f>
        <v>8.8235294117646959</v>
      </c>
      <c r="S594" s="714">
        <f>IF(INDEX(Historical!$D$7:$D$1277,MATCH(B594,Historical!$B$7:$B$1301,0))=0,"n/a",(INDEX(Historical!$C$7:$C$1279,MATCH(B594,Historical!$B$7:$B$1301,0))/INDEX(Historical!$D$7:$D$1277,MATCH(B594,Historical!$B$7:$B$1301,0))-1)*100)</f>
        <v>23.636363636363633</v>
      </c>
      <c r="T594" s="714">
        <f>IF(INDEX(Historical!$F$7:$F$1270,MATCH(B594,Historical!$B$7:$B$1301,0))=0,"n/a",((INDEX(Historical!$C$7:$C$1279,MATCH(B594,Historical!$B$7:$B$1301,0))/INDEX(Historical!$F$7:$F$1270,MATCH(B594,Historical!$B$7:$B$1301,0)))^(1/3)-1)*100)</f>
        <v>19.348319192733697</v>
      </c>
      <c r="U594" s="714">
        <f>IF(INDEX(Historical!$H$7:$H$1270,MATCH(B594,Historical!$B$7:$B$1301,0))=0,"n/a",((INDEX(Historical!$C$7:$C$1279,MATCH(B594,Historical!$B$7:$B$1301,0))/INDEX(Historical!$H$7:$H$1270,MATCH(B594,Historical!$B$7:$B$1301,0)))^(1/5)-1)*100)</f>
        <v>16.271101521949817</v>
      </c>
      <c r="V594" s="714">
        <f>IF(INDEX(Historical!$O$7:$O$1270,MATCH(B594,Historical!$B$7:$B$1301,0))=0,"n/a",((INDEX(Historical!$C$7:$C$1279,MATCH(B594,Historical!$B$7:$B$1301,0))/INDEX(Historical!$O$7:$O$1270,MATCH(B594,Historical!$B$7:$B$1301,0)))^(1/10)-1)*100)</f>
        <v>11.946011082672413</v>
      </c>
      <c r="W594" s="715">
        <f>IF(OR(U594&lt;=0,U594="n/a",V594&lt;=0,V594="n/a"),"n/a",U594/V594)</f>
        <v>1.3620531078822544</v>
      </c>
      <c r="X594" s="716">
        <f>IF(OR(AJ594&lt;=0,AJ594="n/a",U594&lt;=0,U594="n/a"),"n/a",U594/AJ594)</f>
        <v>0.98018683867167566</v>
      </c>
      <c r="Y594" s="673"/>
      <c r="Z594" s="663">
        <f>IF(OR(AC594&lt;0.01,AC594="n/a"),"n/a",M594/AC594*100)</f>
        <v>21.925925925925927</v>
      </c>
      <c r="AA594" s="900">
        <f>IF(OR(AC594&lt;0.01,AC594="n/a"),"n/a",I594/AC594)</f>
        <v>10.197037037037036</v>
      </c>
      <c r="AB594" s="901">
        <v>9</v>
      </c>
      <c r="AC594" s="879">
        <v>6.75</v>
      </c>
      <c r="AD594" s="879" t="s">
        <v>136</v>
      </c>
      <c r="AE594" s="879">
        <v>1.2</v>
      </c>
      <c r="AF594" s="879">
        <v>1.39</v>
      </c>
      <c r="AG594" s="879">
        <v>14.299999999999999</v>
      </c>
      <c r="AH594" s="879">
        <v>11</v>
      </c>
      <c r="AI594" s="879">
        <v>7.19</v>
      </c>
      <c r="AJ594" s="879">
        <v>16.600000000000001</v>
      </c>
      <c r="AK594" s="879">
        <v>-6.0699999999999994</v>
      </c>
      <c r="AL594" s="892">
        <v>9890</v>
      </c>
      <c r="AM594" s="886">
        <v>0.4</v>
      </c>
      <c r="AN594" s="879">
        <v>4.88</v>
      </c>
      <c r="AO594" s="753">
        <f>IF(U594="n/a","n/a",IF(AA594&lt;0,"n/a",IF(AA594="n/a","n/a",J594+U594-AA594)))</f>
        <v>8.224289677416051</v>
      </c>
      <c r="AP594" s="754">
        <f>IF(U594="n/a","n/a",J594+U594)</f>
        <v>18.421326714453087</v>
      </c>
      <c r="AQ594" s="902">
        <f>IF(OR(AC594&lt;0.01,AF594="n/a"),"n/a",(I594/SQRT(22.5*AC594*(I594/AF594))-1)*100)</f>
        <v>-20.630592287340111</v>
      </c>
      <c r="AR594" s="663">
        <f>INDEX(Historical!$C$7:$C$1279,MATCH(B594,Historical!$B$7:$B$1301,0))*IF(AH594="n/a",1.03,IF(AH594&lt;0,1.01,IF(AH594&gt;10,1.1,(1+AH594/100))))</f>
        <v>1.4960000000000002</v>
      </c>
      <c r="AS594" s="900">
        <f>IF($AI594="n/a",1.03*AR594,IF($AI594&lt;0,1.01*AR594,IF($AI594&gt;10,1.1*AR594,(1+$AI594/100)*AR594)))</f>
        <v>1.6035624000000004</v>
      </c>
      <c r="AT594" s="900">
        <f>IF($AK594="n/a",1.03*AS594,IF($AK594&lt;0,1.01*AS594,IF($AK594&gt;10,1.1*AS594,(1+$AK594/100)*AS594)))</f>
        <v>1.6195980240000003</v>
      </c>
      <c r="AU594" s="900">
        <f>IF($AK594="n/a",1.03*AT594,IF($AK594&lt;0,1.01*AT594,IF($AK594&gt;10,1.1*AT594,(1+$AK594/100)*AT594)))</f>
        <v>1.6357940042400003</v>
      </c>
      <c r="AV594" s="900">
        <f>IF($AK594="n/a",1.03*AU594,IF($AK594&lt;0,1.01*AU594,IF($AK594&gt;10,1.1*AU594,(1+$AK594/100)*AU594)))</f>
        <v>1.6521519442824004</v>
      </c>
      <c r="AW594" s="663">
        <f>SUM(AR594:AV594)</f>
        <v>8.0071063725224008</v>
      </c>
      <c r="AX594" s="761">
        <f>AW594/I594*100</f>
        <v>11.633163406250764</v>
      </c>
      <c r="AY594" s="948">
        <v>1.38</v>
      </c>
      <c r="AZ594" s="886">
        <v>26.97</v>
      </c>
      <c r="BA594" s="886">
        <v>-32.82</v>
      </c>
      <c r="BB594" s="886">
        <v>0.44999999999999996</v>
      </c>
      <c r="BC594" s="886">
        <v>-13.94</v>
      </c>
      <c r="BE594" s="635">
        <v>2013</v>
      </c>
      <c r="BF594" s="912">
        <f>IF(BE594&gt;2008,0,IF(BE594&gt;2001,1,IF(BE594&gt;1990,2,IF(BE594&gt;1980,3,IF(BE594&gt;1973,4,IF(BE594&gt;1970,5,IF(BE594&gt;1960,6,IF(BE594&gt;1958,7,IF(BE594&gt;1953,8,9)))))))))</f>
        <v>0</v>
      </c>
      <c r="BG594" s="896">
        <v>2.2999999999999998</v>
      </c>
    </row>
    <row r="595" spans="1:59" ht="11.25" customHeight="1" x14ac:dyDescent="0.2">
      <c r="A595" s="877" t="s">
        <v>323</v>
      </c>
      <c r="B595" s="889" t="s">
        <v>324</v>
      </c>
      <c r="C595" s="946" t="s">
        <v>108</v>
      </c>
      <c r="D595" s="946" t="s">
        <v>118</v>
      </c>
      <c r="E595" s="746">
        <v>45</v>
      </c>
      <c r="F595" s="1185">
        <v>54</v>
      </c>
      <c r="G595" s="1182" t="s">
        <v>37</v>
      </c>
      <c r="H595" s="1182" t="s">
        <v>37</v>
      </c>
      <c r="I595" s="879">
        <v>82.1</v>
      </c>
      <c r="J595" s="663">
        <f>(M595/I595)*100</f>
        <v>1.169305724725944</v>
      </c>
      <c r="K595" s="891">
        <v>0.24</v>
      </c>
      <c r="L595" s="901">
        <v>4</v>
      </c>
      <c r="M595" s="654">
        <f>K595*L595</f>
        <v>0.96</v>
      </c>
      <c r="N595" s="884" t="s">
        <v>325</v>
      </c>
      <c r="O595" s="747">
        <v>0.23</v>
      </c>
      <c r="P595" s="875">
        <v>43979</v>
      </c>
      <c r="Q595" s="875">
        <v>44001</v>
      </c>
      <c r="R595" s="654">
        <f>(K595-O595)/O595*100</f>
        <v>4.3478260869565135</v>
      </c>
      <c r="S595" s="714">
        <f>IF(INDEX(Historical!$D$7:$D$1277,MATCH(B595,Historical!$B$7:$B$1301,0))=0,"n/a",(INDEX(Historical!$C$7:$C$1279,MATCH(B595,Historical!$B$7:$B$1301,0))/INDEX(Historical!$D$7:$D$1277,MATCH(B595,Historical!$B$7:$B$1301,0))-1)*100)</f>
        <v>4.5977011494252817</v>
      </c>
      <c r="T595" s="714">
        <f>IF(INDEX(Historical!$F$7:$F$1270,MATCH(B595,Historical!$B$7:$B$1301,0))=0,"n/a",((INDEX(Historical!$C$7:$C$1279,MATCH(B595,Historical!$B$7:$B$1301,0))/INDEX(Historical!$F$7:$F$1270,MATCH(B595,Historical!$B$7:$B$1301,0)))^(1/3)-1)*100)</f>
        <v>4.8265840170789165</v>
      </c>
      <c r="U595" s="714">
        <f>IF(INDEX(Historical!$H$7:$H$1270,MATCH(B595,Historical!$B$7:$B$1301,0))=0,"n/a",((INDEX(Historical!$C$7:$C$1279,MATCH(B595,Historical!$B$7:$B$1301,0))/INDEX(Historical!$H$7:$H$1270,MATCH(B595,Historical!$B$7:$B$1301,0)))^(1/5)-1)*100)</f>
        <v>5.088842545712402</v>
      </c>
      <c r="V595" s="714">
        <f>IF(INDEX(Historical!$O$7:$O$1270,MATCH(B595,Historical!$B$7:$B$1301,0))=0,"n/a",((INDEX(Historical!$C$7:$C$1279,MATCH(B595,Historical!$B$7:$B$1301,0))/INDEX(Historical!$O$7:$O$1270,MATCH(B595,Historical!$B$7:$B$1301,0)))^(1/10)-1)*100)</f>
        <v>5.5544512418752356</v>
      </c>
      <c r="W595" s="715">
        <f>IF(OR(U595&lt;=0,U595="n/a",V595&lt;=0,V595="n/a"),"n/a",U595/V595)</f>
        <v>0.91617377200962891</v>
      </c>
      <c r="X595" s="716">
        <f>IF(OR(AJ595&lt;=0,AJ595="n/a",U595&lt;=0,U595="n/a"),"n/a",U595/AJ595)</f>
        <v>0.78289885318652341</v>
      </c>
      <c r="Y595" s="677"/>
      <c r="Z595" s="663">
        <f>IF(OR(AC595&lt;0.01,AC595="n/a"),"n/a",M595/AC595*100)</f>
        <v>67.605633802816897</v>
      </c>
      <c r="AA595" s="900">
        <f>IF(OR(AC595&lt;0.01,AC595="n/a"),"n/a",I595/AC595)</f>
        <v>57.816901408450704</v>
      </c>
      <c r="AB595" s="901">
        <v>12</v>
      </c>
      <c r="AC595" s="879">
        <v>1.42</v>
      </c>
      <c r="AD595" s="879">
        <v>5.87</v>
      </c>
      <c r="AE595" s="879">
        <v>4.43</v>
      </c>
      <c r="AF595" s="879">
        <v>4</v>
      </c>
      <c r="AG595" s="879">
        <v>6.7</v>
      </c>
      <c r="AH595" s="879">
        <v>206.70000000000002</v>
      </c>
      <c r="AI595" s="879">
        <v>7.02</v>
      </c>
      <c r="AJ595" s="879">
        <v>6.5</v>
      </c>
      <c r="AK595" s="879">
        <v>9.8000000000000007</v>
      </c>
      <c r="AL595" s="892">
        <v>3800</v>
      </c>
      <c r="AM595" s="886">
        <v>2.9000000000000004</v>
      </c>
      <c r="AN595" s="879">
        <v>0.16</v>
      </c>
      <c r="AO595" s="753">
        <f>IF(U595="n/a","n/a",IF(AA595&lt;0,"n/a",IF(AA595="n/a","n/a",J595+U595-AA595)))</f>
        <v>-51.558753138012356</v>
      </c>
      <c r="AP595" s="754">
        <f>IF(U595="n/a","n/a",J595+U595)</f>
        <v>6.2581482704383458</v>
      </c>
      <c r="AQ595" s="902">
        <f>IF(OR(AC595&lt;0.01,AF595="n/a"),"n/a",(I595/SQRT(22.5*AC595*(I595/AF595))-1)*100)</f>
        <v>220.60193777317122</v>
      </c>
      <c r="AR595" s="663">
        <f>INDEX(Historical!$C$7:$C$1279,MATCH(B595,Historical!$B$7:$B$1301,0))*IF(AH595="n/a",1.03,IF(AH595&lt;0,1.01,IF(AH595&gt;10,1.1,(1+AH595/100))))</f>
        <v>1.0010000000000001</v>
      </c>
      <c r="AS595" s="900">
        <f>IF($AI595="n/a",1.03*AR595,IF($AI595&lt;0,1.01*AR595,IF($AI595&gt;10,1.1*AR595,(1+$AI595/100)*AR595)))</f>
        <v>1.0712702000000001</v>
      </c>
      <c r="AT595" s="900">
        <f>IF($AK595="n/a",1.03*AS595,IF($AK595&lt;0,1.01*AS595,IF($AK595&gt;10,1.1*AS595,(1+$AK595/100)*AS595)))</f>
        <v>1.1762546796000002</v>
      </c>
      <c r="AU595" s="900">
        <f>IF($AK595="n/a",1.03*AT595,IF($AK595&lt;0,1.01*AT595,IF($AK595&gt;10,1.1*AT595,(1+$AK595/100)*AT595)))</f>
        <v>1.2915276382008003</v>
      </c>
      <c r="AV595" s="900">
        <f>IF($AK595="n/a",1.03*AU595,IF($AK595&lt;0,1.01*AU595,IF($AK595&gt;10,1.1*AU595,(1+$AK595/100)*AU595)))</f>
        <v>1.4180973467444788</v>
      </c>
      <c r="AW595" s="663">
        <f>SUM(AR595:AV595)</f>
        <v>5.9581498645452795</v>
      </c>
      <c r="AX595" s="761">
        <f>AW595/I595*100</f>
        <v>7.2571861931123998</v>
      </c>
      <c r="AY595" s="948">
        <v>0.3</v>
      </c>
      <c r="AZ595" s="886">
        <v>24.36</v>
      </c>
      <c r="BA595" s="886">
        <v>-17.27</v>
      </c>
      <c r="BB595" s="886">
        <v>6.2799999999999994</v>
      </c>
      <c r="BC595" s="886">
        <v>-5.6800000000000006</v>
      </c>
      <c r="BE595" s="635">
        <v>1976</v>
      </c>
      <c r="BF595" s="912">
        <f>IF(BE595&gt;2008,0,IF(BE595&gt;2001,1,IF(BE595&gt;1990,2,IF(BE595&gt;1980,3,IF(BE595&gt;1973,4,IF(BE595&gt;1970,5,IF(BE595&gt;1960,6,IF(BE595&gt;1958,7,IF(BE595&gt;1953,8,9)))))))))</f>
        <v>4</v>
      </c>
      <c r="BG595" s="896">
        <v>1.9</v>
      </c>
    </row>
    <row r="596" spans="1:59" ht="11.25" customHeight="1" x14ac:dyDescent="0.2">
      <c r="A596" s="885" t="s">
        <v>3896</v>
      </c>
      <c r="B596" s="889" t="s">
        <v>3897</v>
      </c>
      <c r="C596" s="946" t="s">
        <v>4325</v>
      </c>
      <c r="D596" s="946" t="s">
        <v>4356</v>
      </c>
      <c r="E596" s="746">
        <v>7</v>
      </c>
      <c r="F596" s="1185">
        <v>646</v>
      </c>
      <c r="G596" s="1197" t="s">
        <v>106</v>
      </c>
      <c r="H596" s="1197" t="s">
        <v>106</v>
      </c>
      <c r="I596" s="888">
        <v>31.43</v>
      </c>
      <c r="J596" s="663">
        <f>(M596/I596)*100</f>
        <v>2.7998727330575885</v>
      </c>
      <c r="K596" s="891">
        <v>0.22</v>
      </c>
      <c r="L596" s="901">
        <v>4</v>
      </c>
      <c r="M596" s="654">
        <f>K596*L596</f>
        <v>0.88</v>
      </c>
      <c r="N596" s="884" t="s">
        <v>708</v>
      </c>
      <c r="O596" s="747">
        <v>0.21</v>
      </c>
      <c r="P596" s="875">
        <v>43893</v>
      </c>
      <c r="Q596" s="875">
        <v>43908</v>
      </c>
      <c r="R596" s="654">
        <f>(K596-O596)/O596*100</f>
        <v>4.7619047619047663</v>
      </c>
      <c r="S596" s="714">
        <f>IF(INDEX(Historical!$D$7:$D$1277,MATCH(B596,Historical!$B$7:$B$1301,0))=0,"n/a",(INDEX(Historical!$C$7:$C$1279,MATCH(B596,Historical!$B$7:$B$1301,0))/INDEX(Historical!$D$7:$D$1277,MATCH(B596,Historical!$B$7:$B$1301,0))-1)*100)</f>
        <v>4.9999999999999822</v>
      </c>
      <c r="T596" s="714">
        <f>IF(INDEX(Historical!$F$7:$F$1270,MATCH(B596,Historical!$B$7:$B$1301,0))=0,"n/a",((INDEX(Historical!$C$7:$C$1279,MATCH(B596,Historical!$B$7:$B$1301,0))/INDEX(Historical!$F$7:$F$1270,MATCH(B596,Historical!$B$7:$B$1301,0)))^(1/3)-1)*100)</f>
        <v>11.868894208139679</v>
      </c>
      <c r="U596" s="714">
        <f>IF(INDEX(Historical!$H$7:$H$1270,MATCH(B596,Historical!$B$7:$B$1301,0))=0,"n/a",((INDEX(Historical!$C$7:$C$1279,MATCH(B596,Historical!$B$7:$B$1301,0))/INDEX(Historical!$H$7:$H$1270,MATCH(B596,Historical!$B$7:$B$1301,0)))^(1/5)-1)*100)</f>
        <v>27.428876908153121</v>
      </c>
      <c r="V596" s="714" t="str">
        <f>IF(INDEX(Historical!$O$7:$O$1270,MATCH(B596,Historical!$B$7:$B$1301,0))=0,"n/a",((INDEX(Historical!$C$7:$C$1279,MATCH(B596,Historical!$B$7:$B$1301,0))/INDEX(Historical!$O$7:$O$1270,MATCH(B596,Historical!$B$7:$B$1301,0)))^(1/10)-1)*100)</f>
        <v>n/a</v>
      </c>
      <c r="W596" s="715" t="str">
        <f>IF(OR(U596&lt;=0,U596="n/a",V596&lt;=0,V596="n/a"),"n/a",U596/V596)</f>
        <v>n/a</v>
      </c>
      <c r="X596" s="716">
        <f>IF(OR(AJ596&lt;=0,AJ596="n/a",U596&lt;=0,U596="n/a"),"n/a",U596/AJ596)</f>
        <v>5.4857753816306243</v>
      </c>
      <c r="Y596" s="676"/>
      <c r="Z596" s="663">
        <f>IF(OR(AC596&lt;0.01,AC596="n/a"),"n/a",M596/AC596*100)</f>
        <v>67.692307692307679</v>
      </c>
      <c r="AA596" s="900">
        <f>IF(OR(AC596&lt;0.01,AC596="n/a"),"n/a",I596/AC596)</f>
        <v>24.176923076923075</v>
      </c>
      <c r="AB596" s="901">
        <v>12</v>
      </c>
      <c r="AC596" s="879">
        <v>1.3</v>
      </c>
      <c r="AD596" s="879" t="s">
        <v>136</v>
      </c>
      <c r="AE596" s="879">
        <v>1.96</v>
      </c>
      <c r="AF596" s="879">
        <v>1.1100000000000001</v>
      </c>
      <c r="AG596" s="879">
        <v>4.7</v>
      </c>
      <c r="AH596" s="879">
        <v>-7.3999999999999995</v>
      </c>
      <c r="AI596" s="879">
        <v>19.059999999999999</v>
      </c>
      <c r="AJ596" s="879">
        <v>5</v>
      </c>
      <c r="AK596" s="879" t="s">
        <v>136</v>
      </c>
      <c r="AL596" s="892">
        <v>550.25</v>
      </c>
      <c r="AM596" s="886">
        <v>2.2999999999999998</v>
      </c>
      <c r="AN596" s="879">
        <v>0.45</v>
      </c>
      <c r="AO596" s="753">
        <f>IF(U596="n/a","n/a",IF(AA596&lt;0,"n/a",IF(AA596="n/a","n/a",J596+U596-AA596)))</f>
        <v>6.0518265642876372</v>
      </c>
      <c r="AP596" s="754">
        <f>IF(U596="n/a","n/a",J596+U596)</f>
        <v>30.228749641210712</v>
      </c>
      <c r="AQ596" s="902">
        <f>IF(OR(AC596&lt;0.01,AF596="n/a"),"n/a",(I596/SQRT(22.5*AC596*(I596/AF596))-1)*100)</f>
        <v>9.2120966344024104</v>
      </c>
      <c r="AR596" s="663">
        <f>INDEX(Historical!$C$7:$C$1279,MATCH(B596,Historical!$B$7:$B$1301,0))*IF(AH596="n/a",1.03,IF(AH596&lt;0,1.01,IF(AH596&gt;10,1.1,(1+AH596/100))))</f>
        <v>0.84839999999999993</v>
      </c>
      <c r="AS596" s="900">
        <f>IF($AI596="n/a",1.03*AR596,IF($AI596&lt;0,1.01*AR596,IF($AI596&gt;10,1.1*AR596,(1+$AI596/100)*AR596)))</f>
        <v>0.93323999999999996</v>
      </c>
      <c r="AT596" s="900">
        <f>IF($AK596="n/a",1.03*AS596,IF($AK596&lt;0,1.01*AS596,IF($AK596&gt;10,1.1*AS596,(1+$AK596/100)*AS596)))</f>
        <v>0.96123720000000001</v>
      </c>
      <c r="AU596" s="900">
        <f>IF($AK596="n/a",1.03*AT596,IF($AK596&lt;0,1.01*AT596,IF($AK596&gt;10,1.1*AT596,(1+$AK596/100)*AT596)))</f>
        <v>0.99007431600000007</v>
      </c>
      <c r="AV596" s="900">
        <f>IF($AK596="n/a",1.03*AU596,IF($AK596&lt;0,1.01*AU596,IF($AK596&gt;10,1.1*AU596,(1+$AK596/100)*AU596)))</f>
        <v>1.0197765454800001</v>
      </c>
      <c r="AW596" s="663">
        <f>SUM(AR596:AV596)</f>
        <v>4.75272806148</v>
      </c>
      <c r="AX596" s="761">
        <f>AW596/I596*100</f>
        <v>15.121629212472159</v>
      </c>
      <c r="AY596" s="948">
        <v>1.62</v>
      </c>
      <c r="AZ596" s="886">
        <v>118.26</v>
      </c>
      <c r="BA596" s="886">
        <v>-22.93</v>
      </c>
      <c r="BB596" s="886">
        <v>13.459999999999999</v>
      </c>
      <c r="BC596" s="886">
        <v>-0.38</v>
      </c>
      <c r="BE596" s="635">
        <v>2014</v>
      </c>
      <c r="BF596" s="912">
        <f>IF(BE596&gt;2008,0,IF(BE596&gt;2001,1,IF(BE596&gt;1990,2,IF(BE596&gt;1980,3,IF(BE596&gt;1973,4,IF(BE596&gt;1970,5,IF(BE596&gt;1960,6,IF(BE596&gt;1958,7,IF(BE596&gt;1953,8,9)))))))))</f>
        <v>0</v>
      </c>
      <c r="BG596" s="896">
        <v>4.3999999999999995</v>
      </c>
    </row>
    <row r="597" spans="1:59" ht="11.25" customHeight="1" x14ac:dyDescent="0.2">
      <c r="A597" s="885" t="s">
        <v>1604</v>
      </c>
      <c r="B597" s="889" t="s">
        <v>1605</v>
      </c>
      <c r="C597" s="946" t="s">
        <v>153</v>
      </c>
      <c r="D597" s="946" t="s">
        <v>4330</v>
      </c>
      <c r="E597" s="746">
        <v>8</v>
      </c>
      <c r="F597" s="1185">
        <v>523</v>
      </c>
      <c r="G597" s="1141" t="s">
        <v>106</v>
      </c>
      <c r="H597" s="1141" t="s">
        <v>106</v>
      </c>
      <c r="I597" s="888">
        <v>192</v>
      </c>
      <c r="J597" s="663">
        <f>(M597/I597)*100</f>
        <v>0.8125</v>
      </c>
      <c r="K597" s="891">
        <v>0.39</v>
      </c>
      <c r="L597" s="901">
        <v>4</v>
      </c>
      <c r="M597" s="654">
        <f>K597*L597</f>
        <v>1.56</v>
      </c>
      <c r="N597" s="884" t="s">
        <v>708</v>
      </c>
      <c r="O597" s="747">
        <v>0.37</v>
      </c>
      <c r="P597" s="630">
        <v>43691</v>
      </c>
      <c r="Q597" s="630">
        <v>43727</v>
      </c>
      <c r="R597" s="654">
        <f>(K597-O597)/O597*100</f>
        <v>5.4054054054054106</v>
      </c>
      <c r="S597" s="714">
        <f>IF(INDEX(Historical!$D$7:$D$1277,MATCH(B597,Historical!$B$7:$B$1301,0))=0,"n/a",(INDEX(Historical!$C$7:$C$1279,MATCH(B597,Historical!$B$7:$B$1301,0))/INDEX(Historical!$D$7:$D$1277,MATCH(B597,Historical!$B$7:$B$1301,0))-1)*100)</f>
        <v>5.555555555555558</v>
      </c>
      <c r="T597" s="714">
        <f>IF(INDEX(Historical!$F$7:$F$1270,MATCH(B597,Historical!$B$7:$B$1301,0))=0,"n/a",((INDEX(Historical!$C$7:$C$1279,MATCH(B597,Historical!$B$7:$B$1301,0))/INDEX(Historical!$F$7:$F$1270,MATCH(B597,Historical!$B$7:$B$1301,0)))^(1/3)-1)*100)</f>
        <v>6.4529450807832456</v>
      </c>
      <c r="U597" s="714">
        <f>IF(INDEX(Historical!$H$7:$H$1270,MATCH(B597,Historical!$B$7:$B$1301,0))=0,"n/a",((INDEX(Historical!$C$7:$C$1279,MATCH(B597,Historical!$B$7:$B$1301,0))/INDEX(Historical!$H$7:$H$1270,MATCH(B597,Historical!$B$7:$B$1301,0)))^(1/5)-1)*100)</f>
        <v>7.4750224571817458</v>
      </c>
      <c r="V597" s="714" t="str">
        <f>IF(INDEX(Historical!$O$7:$O$1270,MATCH(B597,Historical!$B$7:$B$1301,0))=0,"n/a",((INDEX(Historical!$C$7:$C$1279,MATCH(B597,Historical!$B$7:$B$1301,0))/INDEX(Historical!$O$7:$O$1270,MATCH(B597,Historical!$B$7:$B$1301,0)))^(1/10)-1)*100)</f>
        <v>n/a</v>
      </c>
      <c r="W597" s="715" t="str">
        <f>IF(OR(U597&lt;=0,U597="n/a",V597&lt;=0,V597="n/a"),"n/a",U597/V597)</f>
        <v>n/a</v>
      </c>
      <c r="X597" s="716">
        <f>IF(OR(AJ597&lt;=0,AJ597="n/a",U597&lt;=0,U597="n/a"),"n/a",U597/AJ597)</f>
        <v>2.1357207020519273</v>
      </c>
      <c r="Y597" s="676"/>
      <c r="Z597" s="663">
        <f>IF(OR(AC597&lt;0.01,AC597="n/a"),"n/a",M597/AC597*100)</f>
        <v>44.067796610169488</v>
      </c>
      <c r="AA597" s="900">
        <f>IF(OR(AC597&lt;0.01,AC597="n/a"),"n/a",I597/AC597)</f>
        <v>54.237288135593218</v>
      </c>
      <c r="AB597" s="901">
        <v>6</v>
      </c>
      <c r="AC597" s="879">
        <v>3.54</v>
      </c>
      <c r="AD597" s="879">
        <v>2.52</v>
      </c>
      <c r="AE597" s="879">
        <v>9.4600000000000009</v>
      </c>
      <c r="AF597" s="879">
        <v>12.07</v>
      </c>
      <c r="AG597" s="879">
        <v>23.599999999999998</v>
      </c>
      <c r="AH597" s="879">
        <v>-9.6</v>
      </c>
      <c r="AI597" s="879">
        <v>2.79</v>
      </c>
      <c r="AJ597" s="879">
        <v>3.5000000000000004</v>
      </c>
      <c r="AK597" s="879">
        <v>21.099999999999998</v>
      </c>
      <c r="AL597" s="892">
        <v>27340</v>
      </c>
      <c r="AM597" s="886">
        <v>0.8</v>
      </c>
      <c r="AN597" s="879">
        <v>0.61</v>
      </c>
      <c r="AO597" s="753">
        <f>IF(U597="n/a","n/a",IF(AA597&lt;0,"n/a",IF(AA597="n/a","n/a",J597+U597-AA597)))</f>
        <v>-45.949765678411474</v>
      </c>
      <c r="AP597" s="754">
        <f>IF(U597="n/a","n/a",J597+U597)</f>
        <v>8.2875224571817458</v>
      </c>
      <c r="AQ597" s="902">
        <f>IF(OR(AC597&lt;0.01,AF597="n/a"),"n/a",(I597/SQRT(22.5*AC597*(I597/AF597))-1)*100)</f>
        <v>439.40051818728875</v>
      </c>
      <c r="AR597" s="663">
        <f>INDEX(Historical!$C$7:$C$1279,MATCH(B597,Historical!$B$7:$B$1301,0))*IF(AH597="n/a",1.03,IF(AH597&lt;0,1.01,IF(AH597&gt;10,1.1,(1+AH597/100))))</f>
        <v>1.5352000000000001</v>
      </c>
      <c r="AS597" s="900">
        <f>IF($AI597="n/a",1.03*AR597,IF($AI597&lt;0,1.01*AR597,IF($AI597&gt;10,1.1*AR597,(1+$AI597/100)*AR597)))</f>
        <v>1.5780320800000003</v>
      </c>
      <c r="AT597" s="900">
        <f>IF($AK597="n/a",1.03*AS597,IF($AK597&lt;0,1.01*AS597,IF($AK597&gt;10,1.1*AS597,(1+$AK597/100)*AS597)))</f>
        <v>1.7358352880000005</v>
      </c>
      <c r="AU597" s="900">
        <f>IF($AK597="n/a",1.03*AT597,IF($AK597&lt;0,1.01*AT597,IF($AK597&gt;10,1.1*AT597,(1+$AK597/100)*AT597)))</f>
        <v>1.9094188168000008</v>
      </c>
      <c r="AV597" s="900">
        <f>IF($AK597="n/a",1.03*AU597,IF($AK597&lt;0,1.01*AU597,IF($AK597&gt;10,1.1*AU597,(1+$AK597/100)*AU597)))</f>
        <v>2.1003606984800012</v>
      </c>
      <c r="AW597" s="663">
        <f>SUM(AR597:AV597)</f>
        <v>8.8588468832800018</v>
      </c>
      <c r="AX597" s="761">
        <f>AW597/I597*100</f>
        <v>4.6139827517083347</v>
      </c>
      <c r="AY597" s="948">
        <v>0.5</v>
      </c>
      <c r="AZ597" s="886">
        <v>76.39</v>
      </c>
      <c r="BA597" s="886">
        <v>1.5599999999999998</v>
      </c>
      <c r="BB597" s="886">
        <v>16.57</v>
      </c>
      <c r="BC597" s="886">
        <v>24.58</v>
      </c>
      <c r="BE597" s="635">
        <v>2012</v>
      </c>
      <c r="BF597" s="912">
        <f>IF(BE597&gt;2008,0,IF(BE597&gt;2001,1,IF(BE597&gt;1990,2,IF(BE597&gt;1980,3,IF(BE597&gt;1973,4,IF(BE597&gt;1970,5,IF(BE597&gt;1960,6,IF(BE597&gt;1958,7,IF(BE597&gt;1953,8,9)))))))))</f>
        <v>0</v>
      </c>
      <c r="BG597" s="896">
        <v>12</v>
      </c>
    </row>
    <row r="598" spans="1:59" ht="11.25" customHeight="1" x14ac:dyDescent="0.2">
      <c r="A598" s="877" t="s">
        <v>756</v>
      </c>
      <c r="B598" s="889" t="s">
        <v>757</v>
      </c>
      <c r="C598" s="946" t="s">
        <v>108</v>
      </c>
      <c r="D598" s="946" t="s">
        <v>118</v>
      </c>
      <c r="E598" s="746">
        <v>25</v>
      </c>
      <c r="F598" s="1185">
        <v>136</v>
      </c>
      <c r="G598" s="1182" t="s">
        <v>106</v>
      </c>
      <c r="H598" s="1182" t="s">
        <v>106</v>
      </c>
      <c r="I598" s="879">
        <v>171.03</v>
      </c>
      <c r="J598" s="663">
        <f>(M598/I598)*100</f>
        <v>0.8185698415482664</v>
      </c>
      <c r="K598" s="898">
        <v>0.35</v>
      </c>
      <c r="L598" s="901">
        <v>4</v>
      </c>
      <c r="M598" s="654">
        <f>K598*L598</f>
        <v>1.4</v>
      </c>
      <c r="N598" s="884" t="s">
        <v>151</v>
      </c>
      <c r="O598" s="748">
        <v>0.34</v>
      </c>
      <c r="P598" s="875">
        <v>43902</v>
      </c>
      <c r="Q598" s="875">
        <v>43921</v>
      </c>
      <c r="R598" s="654">
        <f>(K598-O598)/O598*100</f>
        <v>2.9411764705882213</v>
      </c>
      <c r="S598" s="714">
        <f>IF(INDEX(Historical!$D$7:$D$1277,MATCH(B598,Historical!$B$7:$B$1301,0))=0,"n/a",(INDEX(Historical!$C$7:$C$1279,MATCH(B598,Historical!$B$7:$B$1301,0))/INDEX(Historical!$D$7:$D$1277,MATCH(B598,Historical!$B$7:$B$1301,0))-1)*100)</f>
        <v>3.0303030303030276</v>
      </c>
      <c r="T598" s="714">
        <f>IF(INDEX(Historical!$F$7:$F$1270,MATCH(B598,Historical!$B$7:$B$1301,0))=0,"n/a",((INDEX(Historical!$C$7:$C$1279,MATCH(B598,Historical!$B$7:$B$1301,0))/INDEX(Historical!$F$7:$F$1270,MATCH(B598,Historical!$B$7:$B$1301,0)))^(1/3)-1)*100)</f>
        <v>3.1270055989971013</v>
      </c>
      <c r="U598" s="714">
        <f>IF(INDEX(Historical!$H$7:$H$1270,MATCH(B598,Historical!$B$7:$B$1301,0))=0,"n/a",((INDEX(Historical!$C$7:$C$1279,MATCH(B598,Historical!$B$7:$B$1301,0))/INDEX(Historical!$H$7:$H$1270,MATCH(B598,Historical!$B$7:$B$1301,0)))^(1/5)-1)*100)</f>
        <v>3.2324379535307868</v>
      </c>
      <c r="V598" s="714">
        <f>IF(INDEX(Historical!$O$7:$O$1270,MATCH(B598,Historical!$B$7:$B$1301,0))=0,"n/a",((INDEX(Historical!$C$7:$C$1279,MATCH(B598,Historical!$B$7:$B$1301,0))/INDEX(Historical!$O$7:$O$1270,MATCH(B598,Historical!$B$7:$B$1301,0)))^(1/10)-1)*100)</f>
        <v>3.5444361566979943</v>
      </c>
      <c r="W598" s="715">
        <f>IF(OR(U598&lt;=0,U598="n/a",V598&lt;=0,V598="n/a"),"n/a",U598/V598)</f>
        <v>0.91197522275084064</v>
      </c>
      <c r="X598" s="716">
        <f>IF(OR(AJ598&lt;=0,AJ598="n/a",U598&lt;=0,U598="n/a"),"n/a",U598/AJ598)</f>
        <v>0.60989395349637487</v>
      </c>
      <c r="Y598" s="890" t="s">
        <v>758</v>
      </c>
      <c r="Z598" s="663">
        <f>IF(OR(AC598&lt;0.01,AC598="n/a"),"n/a",M598/AC598*100)</f>
        <v>17.766497461928932</v>
      </c>
      <c r="AA598" s="900">
        <f>IF(OR(AC598&lt;0.01,AC598="n/a"),"n/a",I598/AC598)</f>
        <v>21.704314720812182</v>
      </c>
      <c r="AB598" s="901">
        <v>12</v>
      </c>
      <c r="AC598" s="879">
        <v>7.88</v>
      </c>
      <c r="AD598" s="879">
        <v>0.81</v>
      </c>
      <c r="AE598" s="879">
        <v>2.0499999999999998</v>
      </c>
      <c r="AF598" s="879">
        <v>1.41</v>
      </c>
      <c r="AG598" s="879" t="s">
        <v>136</v>
      </c>
      <c r="AH598" s="881">
        <v>231.9</v>
      </c>
      <c r="AI598" s="881">
        <v>103.47</v>
      </c>
      <c r="AJ598" s="879">
        <v>5.3</v>
      </c>
      <c r="AK598" s="879">
        <v>26.279999999999998</v>
      </c>
      <c r="AL598" s="892">
        <v>8780</v>
      </c>
      <c r="AM598" s="886">
        <v>1.6</v>
      </c>
      <c r="AN598" s="879">
        <v>0.22</v>
      </c>
      <c r="AO598" s="753">
        <f>IF(U598="n/a","n/a",IF(AA598&lt;0,"n/a",IF(AA598="n/a","n/a",J598+U598-AA598)))</f>
        <v>-17.653306925733126</v>
      </c>
      <c r="AP598" s="754">
        <f>IF(U598="n/a","n/a",J598+U598)</f>
        <v>4.0510077950790535</v>
      </c>
      <c r="AQ598" s="902">
        <f>IF(OR(AC598&lt;0.01,AF598="n/a"),"n/a",(I598/SQRT(22.5*AC598*(I598/AF598))-1)*100)</f>
        <v>16.624913969424359</v>
      </c>
      <c r="AR598" s="663">
        <f>INDEX(Historical!$C$7:$C$1279,MATCH(B598,Historical!$B$7:$B$1301,0))*IF(AH598="n/a",1.03,IF(AH598&lt;0,1.01,IF(AH598&gt;10,1.1,(1+AH598/100))))</f>
        <v>1.4960000000000002</v>
      </c>
      <c r="AS598" s="900">
        <f>IF($AI598="n/a",1.03*AR598,IF($AI598&lt;0,1.01*AR598,IF($AI598&gt;10,1.1*AR598,(1+$AI598/100)*AR598)))</f>
        <v>1.6456000000000004</v>
      </c>
      <c r="AT598" s="900">
        <f>IF($AK598="n/a",1.03*AS598,IF($AK598&lt;0,1.01*AS598,IF($AK598&gt;10,1.1*AS598,(1+$AK598/100)*AS598)))</f>
        <v>1.8101600000000007</v>
      </c>
      <c r="AU598" s="900">
        <f>IF($AK598="n/a",1.03*AT598,IF($AK598&lt;0,1.01*AT598,IF($AK598&gt;10,1.1*AT598,(1+$AK598/100)*AT598)))</f>
        <v>1.9911760000000009</v>
      </c>
      <c r="AV598" s="900">
        <f>IF($AK598="n/a",1.03*AU598,IF($AK598&lt;0,1.01*AU598,IF($AK598&gt;10,1.1*AU598,(1+$AK598/100)*AU598)))</f>
        <v>2.1902936000000013</v>
      </c>
      <c r="AW598" s="663">
        <f>SUM(AR598:AV598)</f>
        <v>9.1332296000000035</v>
      </c>
      <c r="AX598" s="761">
        <f>AW598/I598*100</f>
        <v>5.3401330760685282</v>
      </c>
      <c r="AY598" s="948">
        <v>0.44</v>
      </c>
      <c r="AZ598" s="886">
        <v>50.99</v>
      </c>
      <c r="BA598" s="886">
        <v>-15.620000000000001</v>
      </c>
      <c r="BB598" s="886">
        <v>2.9499999999999997</v>
      </c>
      <c r="BC598" s="886">
        <v>-3.95</v>
      </c>
      <c r="BE598" s="635">
        <v>1996</v>
      </c>
      <c r="BF598" s="912">
        <f>IF(BE598&gt;2008,0,IF(BE598&gt;2001,1,IF(BE598&gt;1990,2,IF(BE598&gt;1980,3,IF(BE598&gt;1973,4,IF(BE598&gt;1970,5,IF(BE598&gt;1960,6,IF(BE598&gt;1958,7,IF(BE598&gt;1953,8,9)))))))))</f>
        <v>2</v>
      </c>
      <c r="BG598" s="896" t="s">
        <v>136</v>
      </c>
    </row>
    <row r="599" spans="1:59" ht="11.25" customHeight="1" x14ac:dyDescent="0.2">
      <c r="A599" s="877" t="s">
        <v>1610</v>
      </c>
      <c r="B599" s="889" t="s">
        <v>1611</v>
      </c>
      <c r="C599" s="946" t="s">
        <v>112</v>
      </c>
      <c r="D599" s="946" t="s">
        <v>4369</v>
      </c>
      <c r="E599" s="746">
        <v>10</v>
      </c>
      <c r="F599" s="1185">
        <v>350</v>
      </c>
      <c r="G599" s="1182" t="s">
        <v>37</v>
      </c>
      <c r="H599" s="1182" t="s">
        <v>115</v>
      </c>
      <c r="I599" s="888">
        <v>213</v>
      </c>
      <c r="J599" s="663">
        <f>(M599/I599)*100</f>
        <v>1.915492957746479</v>
      </c>
      <c r="K599" s="891">
        <v>1.02</v>
      </c>
      <c r="L599" s="901">
        <v>4</v>
      </c>
      <c r="M599" s="654">
        <f>K599*L599</f>
        <v>4.08</v>
      </c>
      <c r="N599" s="884" t="s">
        <v>142</v>
      </c>
      <c r="O599" s="747">
        <v>0.97</v>
      </c>
      <c r="P599" s="875">
        <v>43777</v>
      </c>
      <c r="Q599" s="875">
        <v>43809</v>
      </c>
      <c r="R599" s="654">
        <f>(K599-O599)/O599*100</f>
        <v>5.1546391752577367</v>
      </c>
      <c r="S599" s="714">
        <f>IF(INDEX(Historical!$D$7:$D$1277,MATCH(B599,Historical!$B$7:$B$1301,0))=0,"n/a",(INDEX(Historical!$C$7:$C$1279,MATCH(B599,Historical!$B$7:$B$1301,0))/INDEX(Historical!$D$7:$D$1277,MATCH(B599,Historical!$B$7:$B$1301,0))-1)*100)</f>
        <v>7.8189300411522611</v>
      </c>
      <c r="T599" s="714">
        <f>IF(INDEX(Historical!$F$7:$F$1270,MATCH(B599,Historical!$B$7:$B$1301,0))=0,"n/a",((INDEX(Historical!$C$7:$C$1279,MATCH(B599,Historical!$B$7:$B$1301,0))/INDEX(Historical!$F$7:$F$1270,MATCH(B599,Historical!$B$7:$B$1301,0)))^(1/3)-1)*100)</f>
        <v>10.220272802189868</v>
      </c>
      <c r="U599" s="714">
        <f>IF(INDEX(Historical!$H$7:$H$1270,MATCH(B599,Historical!$B$7:$B$1301,0))=0,"n/a",((INDEX(Historical!$C$7:$C$1279,MATCH(B599,Historical!$B$7:$B$1301,0))/INDEX(Historical!$H$7:$H$1270,MATCH(B599,Historical!$B$7:$B$1301,0)))^(1/5)-1)*100)</f>
        <v>10.458446225625305</v>
      </c>
      <c r="V599" s="714">
        <f>IF(INDEX(Historical!$O$7:$O$1270,MATCH(B599,Historical!$B$7:$B$1301,0))=0,"n/a",((INDEX(Historical!$C$7:$C$1279,MATCH(B599,Historical!$B$7:$B$1301,0))/INDEX(Historical!$O$7:$O$1270,MATCH(B599,Historical!$B$7:$B$1301,0)))^(1/10)-1)*100)</f>
        <v>12.977889120297315</v>
      </c>
      <c r="W599" s="715">
        <f>IF(OR(U599&lt;=0,U599="n/a",V599&lt;=0,V599="n/a"),"n/a",U599/V599)</f>
        <v>0.80586651100820239</v>
      </c>
      <c r="X599" s="716" t="str">
        <f>IF(OR(AJ599&lt;=0,AJ599="n/a",U599&lt;=0,U599="n/a"),"n/a",U599/AJ599)</f>
        <v>n/a</v>
      </c>
      <c r="Y599" s="682"/>
      <c r="Z599" s="663">
        <f>IF(OR(AC599&lt;0.01,AC599="n/a"),"n/a",M599/AC599*100)</f>
        <v>67.2158154859967</v>
      </c>
      <c r="AA599" s="900">
        <f>IF(OR(AC599&lt;0.01,AC599="n/a"),"n/a",I599/AC599)</f>
        <v>35.090609555189452</v>
      </c>
      <c r="AB599" s="901">
        <v>9</v>
      </c>
      <c r="AC599" s="879">
        <v>6.07</v>
      </c>
      <c r="AD599" s="879">
        <v>30.85</v>
      </c>
      <c r="AE599" s="879">
        <v>3.63</v>
      </c>
      <c r="AF599" s="879">
        <v>39</v>
      </c>
      <c r="AG599" s="879">
        <v>98.2</v>
      </c>
      <c r="AH599" s="879">
        <v>-31.1</v>
      </c>
      <c r="AI599" s="879">
        <v>5.59</v>
      </c>
      <c r="AJ599" s="879">
        <v>-0.3</v>
      </c>
      <c r="AK599" s="879">
        <v>1.1199999999999999</v>
      </c>
      <c r="AL599" s="892">
        <v>24510</v>
      </c>
      <c r="AM599" s="887">
        <v>0.2</v>
      </c>
      <c r="AN599" s="879">
        <v>3.3</v>
      </c>
      <c r="AO599" s="753">
        <f>IF(U599="n/a","n/a",IF(AA599&lt;0,"n/a",IF(AA599="n/a","n/a",J599+U599-AA599)))</f>
        <v>-22.716670371817667</v>
      </c>
      <c r="AP599" s="754">
        <f>IF(U599="n/a","n/a",J599+U599)</f>
        <v>12.373939183371785</v>
      </c>
      <c r="AQ599" s="902">
        <f>IF(OR(AC599&lt;0.01,AF599="n/a"),"n/a",(I599/SQRT(22.5*AC599*(I599/AF599))-1)*100)</f>
        <v>679.89565474488347</v>
      </c>
      <c r="AR599" s="663">
        <f>INDEX(Historical!$C$7:$C$1279,MATCH(B599,Historical!$B$7:$B$1301,0))*IF(AH599="n/a",1.03,IF(AH599&lt;0,1.01,IF(AH599&gt;10,1.1,(1+AH599/100))))</f>
        <v>3.9693000000000001</v>
      </c>
      <c r="AS599" s="900">
        <f>IF($AI599="n/a",1.03*AR599,IF($AI599&lt;0,1.01*AR599,IF($AI599&gt;10,1.1*AR599,(1+$AI599/100)*AR599)))</f>
        <v>4.1911838700000006</v>
      </c>
      <c r="AT599" s="900">
        <f>IF($AK599="n/a",1.03*AS599,IF($AK599&lt;0,1.01*AS599,IF($AK599&gt;10,1.1*AS599,(1+$AK599/100)*AS599)))</f>
        <v>4.2381251293440014</v>
      </c>
      <c r="AU599" s="900">
        <f>IF($AK599="n/a",1.03*AT599,IF($AK599&lt;0,1.01*AT599,IF($AK599&gt;10,1.1*AT599,(1+$AK599/100)*AT599)))</f>
        <v>4.2855921307926543</v>
      </c>
      <c r="AV599" s="900">
        <f>IF($AK599="n/a",1.03*AU599,IF($AK599&lt;0,1.01*AU599,IF($AK599&gt;10,1.1*AU599,(1+$AK599/100)*AU599)))</f>
        <v>4.3335907626575327</v>
      </c>
      <c r="AW599" s="663">
        <f>SUM(AR599:AV599)</f>
        <v>21.01779189279419</v>
      </c>
      <c r="AX599" s="761">
        <f>AW599/I599*100</f>
        <v>9.8675079308892908</v>
      </c>
      <c r="AY599" s="948">
        <v>1.5</v>
      </c>
      <c r="AZ599" s="886">
        <v>84.61</v>
      </c>
      <c r="BA599" s="886">
        <v>-7.68</v>
      </c>
      <c r="BB599" s="886">
        <v>5.7700000000000005</v>
      </c>
      <c r="BC599" s="886">
        <v>14.24</v>
      </c>
      <c r="BE599" s="635">
        <v>2010</v>
      </c>
      <c r="BF599" s="912">
        <f>IF(BE599&gt;2008,0,IF(BE599&gt;2001,1,IF(BE599&gt;1990,2,IF(BE599&gt;1980,3,IF(BE599&gt;1973,4,IF(BE599&gt;1970,5,IF(BE599&gt;1960,6,IF(BE599&gt;1958,7,IF(BE599&gt;1953,8,9)))))))))</f>
        <v>0</v>
      </c>
      <c r="BG599" s="896">
        <v>10.9</v>
      </c>
    </row>
    <row r="600" spans="1:59" ht="11.25" customHeight="1" x14ac:dyDescent="0.2">
      <c r="A600" s="885" t="s">
        <v>772</v>
      </c>
      <c r="B600" s="889" t="s">
        <v>773</v>
      </c>
      <c r="C600" s="946" t="s">
        <v>112</v>
      </c>
      <c r="D600" s="946" t="s">
        <v>4367</v>
      </c>
      <c r="E600" s="746">
        <v>27</v>
      </c>
      <c r="F600" s="1185">
        <v>108</v>
      </c>
      <c r="G600" s="1197" t="s">
        <v>106</v>
      </c>
      <c r="H600" s="1197" t="s">
        <v>106</v>
      </c>
      <c r="I600" s="879">
        <v>388.26</v>
      </c>
      <c r="J600" s="663">
        <f>(M600/I600)*100</f>
        <v>0.52799670324009684</v>
      </c>
      <c r="K600" s="898">
        <v>0.51249999999999996</v>
      </c>
      <c r="L600" s="901">
        <v>4</v>
      </c>
      <c r="M600" s="654">
        <f>K600*L600</f>
        <v>2.0499999999999998</v>
      </c>
      <c r="N600" s="884" t="s">
        <v>223</v>
      </c>
      <c r="O600" s="748">
        <v>0.46250000000000002</v>
      </c>
      <c r="P600" s="875">
        <v>43837</v>
      </c>
      <c r="Q600" s="875">
        <v>43852</v>
      </c>
      <c r="R600" s="654">
        <f>(K600-O600)/O600*100</f>
        <v>10.810810810810796</v>
      </c>
      <c r="S600" s="714">
        <f>IF(INDEX(Historical!$D$7:$D$1277,MATCH(B600,Historical!$B$7:$B$1301,0))=0,"n/a",(INDEX(Historical!$C$7:$C$1279,MATCH(B600,Historical!$B$7:$B$1301,0))/INDEX(Historical!$D$7:$D$1277,MATCH(B600,Historical!$B$7:$B$1301,0))-1)*100)</f>
        <v>12.121212121212132</v>
      </c>
      <c r="T600" s="714">
        <f>IF(INDEX(Historical!$F$7:$F$1270,MATCH(B600,Historical!$B$7:$B$1301,0))=0,"n/a",((INDEX(Historical!$C$7:$C$1279,MATCH(B600,Historical!$B$7:$B$1301,0))/INDEX(Historical!$F$7:$F$1270,MATCH(B600,Historical!$B$7:$B$1301,0)))^(1/3)-1)*100)</f>
        <v>15.521679473813489</v>
      </c>
      <c r="U600" s="714">
        <f>IF(INDEX(Historical!$H$7:$H$1270,MATCH(B600,Historical!$B$7:$B$1301,0))=0,"n/a",((INDEX(Historical!$C$7:$C$1279,MATCH(B600,Historical!$B$7:$B$1301,0))/INDEX(Historical!$H$7:$H$1270,MATCH(B600,Historical!$B$7:$B$1301,0)))^(1/5)-1)*100)</f>
        <v>18.254138431828171</v>
      </c>
      <c r="V600" s="714">
        <f>IF(INDEX(Historical!$O$7:$O$1270,MATCH(B600,Historical!$B$7:$B$1301,0))=0,"n/a",((INDEX(Historical!$C$7:$C$1279,MATCH(B600,Historical!$B$7:$B$1301,0))/INDEX(Historical!$O$7:$O$1270,MATCH(B600,Historical!$B$7:$B$1301,0)))^(1/10)-1)*100)</f>
        <v>18.813497090639686</v>
      </c>
      <c r="W600" s="715">
        <f>IF(OR(U600&lt;=0,U600="n/a",V600&lt;=0,V600="n/a"),"n/a",U600/V600)</f>
        <v>0.97026822519403833</v>
      </c>
      <c r="X600" s="716">
        <f>IF(OR(AJ600&lt;=0,AJ600="n/a",U600&lt;=0,U600="n/a"),"n/a",U600/AJ600)</f>
        <v>0.85700180431118167</v>
      </c>
      <c r="Y600" s="679"/>
      <c r="Z600" s="663">
        <f>IF(OR(AC600&lt;0.01,AC600="n/a"),"n/a",M600/AC600*100)</f>
        <v>13.149454778704298</v>
      </c>
      <c r="AA600" s="900">
        <f>IF(OR(AC600&lt;0.01,AC600="n/a"),"n/a",I600/AC600)</f>
        <v>24.904425914047465</v>
      </c>
      <c r="AB600" s="901">
        <v>12</v>
      </c>
      <c r="AC600" s="879">
        <v>15.59</v>
      </c>
      <c r="AD600" s="879">
        <v>3.19</v>
      </c>
      <c r="AE600" s="879">
        <v>7.53</v>
      </c>
      <c r="AF600" s="879">
        <v>4.1900000000000004</v>
      </c>
      <c r="AG600" s="879">
        <v>18.2</v>
      </c>
      <c r="AH600" s="879">
        <v>88.8</v>
      </c>
      <c r="AI600" s="879">
        <v>8.42</v>
      </c>
      <c r="AJ600" s="879">
        <v>21.3</v>
      </c>
      <c r="AK600" s="879">
        <v>7.75</v>
      </c>
      <c r="AL600" s="892">
        <v>40900</v>
      </c>
      <c r="AM600" s="886">
        <v>0.5</v>
      </c>
      <c r="AN600" s="879">
        <v>0.55000000000000004</v>
      </c>
      <c r="AO600" s="753">
        <f>IF(U600="n/a","n/a",IF(AA600&lt;0,"n/a",IF(AA600="n/a","n/a",J600+U600-AA600)))</f>
        <v>-6.1222907789791989</v>
      </c>
      <c r="AP600" s="754">
        <f>IF(U600="n/a","n/a",J600+U600)</f>
        <v>18.782135135068266</v>
      </c>
      <c r="AQ600" s="902">
        <f>IF(OR(AC600&lt;0.01,AF600="n/a"),"n/a",(I600/SQRT(22.5*AC600*(I600/AF600))-1)*100)</f>
        <v>115.35453412646359</v>
      </c>
      <c r="AR600" s="663">
        <f>INDEX(Historical!$C$7:$C$1279,MATCH(B600,Historical!$B$7:$B$1301,0))*IF(AH600="n/a",1.03,IF(AH600&lt;0,1.01,IF(AH600&gt;10,1.1,(1+AH600/100))))</f>
        <v>2.0350000000000001</v>
      </c>
      <c r="AS600" s="900">
        <f>IF($AI600="n/a",1.03*AR600,IF($AI600&lt;0,1.01*AR600,IF($AI600&gt;10,1.1*AR600,(1+$AI600/100)*AR600)))</f>
        <v>2.2063470000000001</v>
      </c>
      <c r="AT600" s="900">
        <f>IF($AK600="n/a",1.03*AS600,IF($AK600&lt;0,1.01*AS600,IF($AK600&gt;10,1.1*AS600,(1+$AK600/100)*AS600)))</f>
        <v>2.3773388924999996</v>
      </c>
      <c r="AU600" s="900">
        <f>IF($AK600="n/a",1.03*AT600,IF($AK600&lt;0,1.01*AT600,IF($AK600&gt;10,1.1*AT600,(1+$AK600/100)*AT600)))</f>
        <v>2.5615826566687492</v>
      </c>
      <c r="AV600" s="900">
        <f>IF($AK600="n/a",1.03*AU600,IF($AK600&lt;0,1.01*AU600,IF($AK600&gt;10,1.1*AU600,(1+$AK600/100)*AU600)))</f>
        <v>2.7601053125605768</v>
      </c>
      <c r="AW600" s="663">
        <f>SUM(AR600:AV600)</f>
        <v>11.940373861729327</v>
      </c>
      <c r="AX600" s="761">
        <f>AW600/I600*100</f>
        <v>3.0753551387547851</v>
      </c>
      <c r="AY600" s="948">
        <v>1.06</v>
      </c>
      <c r="AZ600" s="886">
        <v>61.78</v>
      </c>
      <c r="BA600" s="886">
        <v>-5.4</v>
      </c>
      <c r="BB600" s="886">
        <v>5.2200000000000006</v>
      </c>
      <c r="BC600" s="886">
        <v>10.059999999999999</v>
      </c>
      <c r="BE600" s="635">
        <v>1994</v>
      </c>
      <c r="BF600" s="912">
        <f>IF(BE600&gt;2008,0,IF(BE600&gt;2001,1,IF(BE600&gt;1990,2,IF(BE600&gt;1980,3,IF(BE600&gt;1973,4,IF(BE600&gt;1970,5,IF(BE600&gt;1960,6,IF(BE600&gt;1958,7,IF(BE600&gt;1953,8,9)))))))))</f>
        <v>2</v>
      </c>
      <c r="BG600" s="896">
        <v>9.4</v>
      </c>
    </row>
    <row r="601" spans="1:59" ht="11.25" customHeight="1" x14ac:dyDescent="0.2">
      <c r="A601" s="877" t="s">
        <v>326</v>
      </c>
      <c r="B601" s="889" t="s">
        <v>327</v>
      </c>
      <c r="C601" s="946" t="s">
        <v>123</v>
      </c>
      <c r="D601" s="946" t="s">
        <v>4180</v>
      </c>
      <c r="E601" s="746">
        <v>46</v>
      </c>
      <c r="F601" s="1185">
        <v>48</v>
      </c>
      <c r="G601" s="1185" t="s">
        <v>37</v>
      </c>
      <c r="H601" s="1185" t="s">
        <v>37</v>
      </c>
      <c r="I601" s="879">
        <v>75.06</v>
      </c>
      <c r="J601" s="663">
        <f>(M601/I601)*100</f>
        <v>1.9184652278177456</v>
      </c>
      <c r="K601" s="891">
        <v>0.36</v>
      </c>
      <c r="L601" s="901">
        <v>4</v>
      </c>
      <c r="M601" s="654">
        <f>K601*L601</f>
        <v>1.44</v>
      </c>
      <c r="N601" s="884" t="s">
        <v>160</v>
      </c>
      <c r="O601" s="747">
        <v>0.35</v>
      </c>
      <c r="P601" s="875">
        <v>43749</v>
      </c>
      <c r="Q601" s="875">
        <v>43769</v>
      </c>
      <c r="R601" s="654">
        <f>(K601-O601)/O601*100</f>
        <v>2.8571428571428599</v>
      </c>
      <c r="S601" s="714">
        <f>IF(INDEX(Historical!$D$7:$D$1277,MATCH(B601,Historical!$B$7:$B$1301,0))=0,"n/a",(INDEX(Historical!$C$7:$C$1279,MATCH(B601,Historical!$B$7:$B$1301,0))/INDEX(Historical!$D$7:$D$1277,MATCH(B601,Historical!$B$7:$B$1301,0))-1)*100)</f>
        <v>7.6335877862595325</v>
      </c>
      <c r="T601" s="714">
        <f>IF(INDEX(Historical!$F$7:$F$1270,MATCH(B601,Historical!$B$7:$B$1301,0))=0,"n/a",((INDEX(Historical!$C$7:$C$1279,MATCH(B601,Historical!$B$7:$B$1301,0))/INDEX(Historical!$F$7:$F$1270,MATCH(B601,Historical!$B$7:$B$1301,0)))^(1/3)-1)*100)</f>
        <v>7.8174021668855564</v>
      </c>
      <c r="U601" s="714">
        <f>IF(INDEX(Historical!$H$7:$H$1270,MATCH(B601,Historical!$B$7:$B$1301,0))=0,"n/a",((INDEX(Historical!$C$7:$C$1279,MATCH(B601,Historical!$B$7:$B$1301,0))/INDEX(Historical!$H$7:$H$1270,MATCH(B601,Historical!$B$7:$B$1301,0)))^(1/5)-1)*100)</f>
        <v>7.5470760365846212</v>
      </c>
      <c r="V601" s="714">
        <f>IF(INDEX(Historical!$O$7:$O$1270,MATCH(B601,Historical!$B$7:$B$1301,0))=0,"n/a",((INDEX(Historical!$C$7:$C$1279,MATCH(B601,Historical!$B$7:$B$1301,0))/INDEX(Historical!$O$7:$O$1270,MATCH(B601,Historical!$B$7:$B$1301,0)))^(1/10)-1)*100)</f>
        <v>5.7650851138196568</v>
      </c>
      <c r="W601" s="715">
        <f>IF(OR(U601&lt;=0,U601="n/a",V601&lt;=0,V601="n/a"),"n/a",U601/V601)</f>
        <v>1.3091005401625904</v>
      </c>
      <c r="X601" s="716" t="str">
        <f>IF(OR(AJ601&lt;=0,AJ601="n/a",U601&lt;=0,U601="n/a"),"n/a",U601/AJ601)</f>
        <v>n/a</v>
      </c>
      <c r="Y601" s="671"/>
      <c r="Z601" s="663">
        <f>IF(OR(AC601&lt;0.01,AC601="n/a"),"n/a",M601/AC601*100)</f>
        <v>57.831325301204814</v>
      </c>
      <c r="AA601" s="900">
        <f>IF(OR(AC601&lt;0.01,AC601="n/a"),"n/a",I601/AC601)</f>
        <v>30.14457831325301</v>
      </c>
      <c r="AB601" s="901">
        <v>5</v>
      </c>
      <c r="AC601" s="879">
        <v>2.4900000000000002</v>
      </c>
      <c r="AD601" s="879">
        <v>2.1</v>
      </c>
      <c r="AE601" s="879">
        <v>1.75</v>
      </c>
      <c r="AF601" s="879">
        <v>7.02</v>
      </c>
      <c r="AG601" s="879">
        <v>21.8</v>
      </c>
      <c r="AH601" s="879">
        <v>-23.7</v>
      </c>
      <c r="AI601" s="879">
        <v>11.55</v>
      </c>
      <c r="AJ601" s="879">
        <v>-2.1999999999999997</v>
      </c>
      <c r="AK601" s="879">
        <v>14.17</v>
      </c>
      <c r="AL601" s="892">
        <v>9910</v>
      </c>
      <c r="AM601" s="886">
        <v>0.89999999999999991</v>
      </c>
      <c r="AN601" s="879">
        <v>1.9</v>
      </c>
      <c r="AO601" s="753">
        <f>IF(U601="n/a","n/a",IF(AA601&lt;0,"n/a",IF(AA601="n/a","n/a",J601+U601-AA601)))</f>
        <v>-20.679037048850645</v>
      </c>
      <c r="AP601" s="754">
        <f>IF(U601="n/a","n/a",J601+U601)</f>
        <v>9.4655412644023667</v>
      </c>
      <c r="AQ601" s="902">
        <f>IF(OR(AC601&lt;0.01,AF601="n/a"),"n/a",(I601/SQRT(22.5*AC601*(I601/AF601))-1)*100)</f>
        <v>206.67749238793084</v>
      </c>
      <c r="AR601" s="663">
        <f>INDEX(Historical!$C$7:$C$1279,MATCH(B601,Historical!$B$7:$B$1301,0))*IF(AH601="n/a",1.03,IF(AH601&lt;0,1.01,IF(AH601&gt;10,1.1,(1+AH601/100))))</f>
        <v>1.4240999999999999</v>
      </c>
      <c r="AS601" s="900">
        <f>IF($AI601="n/a",1.03*AR601,IF($AI601&lt;0,1.01*AR601,IF($AI601&gt;10,1.1*AR601,(1+$AI601/100)*AR601)))</f>
        <v>1.5665100000000001</v>
      </c>
      <c r="AT601" s="900">
        <f>IF($AK601="n/a",1.03*AS601,IF($AK601&lt;0,1.01*AS601,IF($AK601&gt;10,1.1*AS601,(1+$AK601/100)*AS601)))</f>
        <v>1.7231610000000002</v>
      </c>
      <c r="AU601" s="900">
        <f>IF($AK601="n/a",1.03*AT601,IF($AK601&lt;0,1.01*AT601,IF($AK601&gt;10,1.1*AT601,(1+$AK601/100)*AT601)))</f>
        <v>1.8954771000000004</v>
      </c>
      <c r="AV601" s="900">
        <f>IF($AK601="n/a",1.03*AU601,IF($AK601&lt;0,1.01*AU601,IF($AK601&gt;10,1.1*AU601,(1+$AK601/100)*AU601)))</f>
        <v>2.0850248100000006</v>
      </c>
      <c r="AW601" s="663">
        <f>SUM(AR601:AV601)</f>
        <v>8.6942729100000005</v>
      </c>
      <c r="AX601" s="761">
        <f>AW601/I601*100</f>
        <v>11.583097402078337</v>
      </c>
      <c r="AY601" s="948">
        <v>1.1200000000000001</v>
      </c>
      <c r="AZ601" s="886">
        <v>75.17</v>
      </c>
      <c r="BA601" s="886">
        <v>-6.29</v>
      </c>
      <c r="BB601" s="886">
        <v>5.62</v>
      </c>
      <c r="BC601" s="886">
        <v>6.9599999999999991</v>
      </c>
      <c r="BE601" s="635">
        <v>1975</v>
      </c>
      <c r="BF601" s="912">
        <f>IF(BE601&gt;2008,0,IF(BE601&gt;2001,1,IF(BE601&gt;1990,2,IF(BE601&gt;1980,3,IF(BE601&gt;1973,4,IF(BE601&gt;1970,5,IF(BE601&gt;1960,6,IF(BE601&gt;1958,7,IF(BE601&gt;1953,8,9)))))))))</f>
        <v>4</v>
      </c>
      <c r="BG601" s="896">
        <v>5.4</v>
      </c>
    </row>
    <row r="602" spans="1:59" ht="11.25" customHeight="1" x14ac:dyDescent="0.2">
      <c r="A602" s="877" t="s">
        <v>1602</v>
      </c>
      <c r="B602" s="889" t="s">
        <v>1603</v>
      </c>
      <c r="C602" s="946" t="s">
        <v>123</v>
      </c>
      <c r="D602" s="946" t="s">
        <v>4362</v>
      </c>
      <c r="E602" s="746">
        <v>10</v>
      </c>
      <c r="F602" s="1185">
        <v>385</v>
      </c>
      <c r="G602" s="1156" t="s">
        <v>106</v>
      </c>
      <c r="H602" s="1156" t="s">
        <v>106</v>
      </c>
      <c r="I602" s="888">
        <v>94.93</v>
      </c>
      <c r="J602" s="663">
        <f>(M602/I602)*100</f>
        <v>2.633519435373433</v>
      </c>
      <c r="K602" s="891">
        <v>0.625</v>
      </c>
      <c r="L602" s="901">
        <v>4</v>
      </c>
      <c r="M602" s="654">
        <f>K602*L602</f>
        <v>2.5</v>
      </c>
      <c r="N602" s="884" t="s">
        <v>318</v>
      </c>
      <c r="O602" s="747">
        <v>0.55000000000000004</v>
      </c>
      <c r="P602" s="875">
        <v>43902</v>
      </c>
      <c r="Q602" s="875">
        <v>43917</v>
      </c>
      <c r="R602" s="654">
        <f>(K602-O602)/O602*100</f>
        <v>13.636363636363628</v>
      </c>
      <c r="S602" s="714">
        <f>IF(INDEX(Historical!$D$7:$D$1277,MATCH(B602,Historical!$B$7:$B$1301,0))=0,"n/a",(INDEX(Historical!$C$7:$C$1279,MATCH(B602,Historical!$B$7:$B$1301,0))/INDEX(Historical!$D$7:$D$1277,MATCH(B602,Historical!$B$7:$B$1301,0))-1)*100)</f>
        <v>10.000000000000009</v>
      </c>
      <c r="T602" s="714">
        <f>IF(INDEX(Historical!$F$7:$F$1270,MATCH(B602,Historical!$B$7:$B$1301,0))=0,"n/a",((INDEX(Historical!$C$7:$C$1279,MATCH(B602,Historical!$B$7:$B$1301,0))/INDEX(Historical!$F$7:$F$1270,MATCH(B602,Historical!$B$7:$B$1301,0)))^(1/3)-1)*100)</f>
        <v>10.064241629820891</v>
      </c>
      <c r="U602" s="714">
        <f>IF(INDEX(Historical!$H$7:$H$1270,MATCH(B602,Historical!$B$7:$B$1301,0))=0,"n/a",((INDEX(Historical!$C$7:$C$1279,MATCH(B602,Historical!$B$7:$B$1301,0))/INDEX(Historical!$H$7:$H$1270,MATCH(B602,Historical!$B$7:$B$1301,0)))^(1/5)-1)*100)</f>
        <v>9.4608784223157549</v>
      </c>
      <c r="V602" s="714">
        <f>IF(INDEX(Historical!$O$7:$O$1270,MATCH(B602,Historical!$B$7:$B$1301,0))=0,"n/a",((INDEX(Historical!$C$7:$C$1279,MATCH(B602,Historical!$B$7:$B$1301,0))/INDEX(Historical!$O$7:$O$1270,MATCH(B602,Historical!$B$7:$B$1301,0)))^(1/10)-1)*100)</f>
        <v>18.586777862780089</v>
      </c>
      <c r="W602" s="715">
        <f>IF(OR(U602&lt;=0,U602="n/a",V602&lt;=0,V602="n/a"),"n/a",U602/V602)</f>
        <v>0.5090112171223129</v>
      </c>
      <c r="X602" s="716">
        <f>IF(OR(AJ602&lt;=0,AJ602="n/a",U602&lt;=0,U602="n/a"),"n/a",U602/AJ602)</f>
        <v>0.55981529126128715</v>
      </c>
      <c r="Y602" s="682"/>
      <c r="Z602" s="663">
        <f>IF(OR(AC602&lt;0.01,AC602="n/a"),"n/a",M602/AC602*100)</f>
        <v>29.550827423167846</v>
      </c>
      <c r="AA602" s="900">
        <f>IF(OR(AC602&lt;0.01,AC602="n/a"),"n/a",I602/AC602)</f>
        <v>11.221040189125295</v>
      </c>
      <c r="AB602" s="901">
        <v>12</v>
      </c>
      <c r="AC602" s="879">
        <v>8.4600000000000009</v>
      </c>
      <c r="AD602" s="879">
        <v>4.1900000000000004</v>
      </c>
      <c r="AE602" s="879">
        <v>0.56999999999999995</v>
      </c>
      <c r="AF602" s="879">
        <v>1.26</v>
      </c>
      <c r="AG602" s="879">
        <v>11.4</v>
      </c>
      <c r="AH602" s="879">
        <v>17.599999999999998</v>
      </c>
      <c r="AI602" s="879">
        <v>18.38</v>
      </c>
      <c r="AJ602" s="879">
        <v>16.900000000000002</v>
      </c>
      <c r="AK602" s="879">
        <v>2.62</v>
      </c>
      <c r="AL602" s="892">
        <v>6070</v>
      </c>
      <c r="AM602" s="886">
        <v>0.8</v>
      </c>
      <c r="AN602" s="879">
        <v>0.38</v>
      </c>
      <c r="AO602" s="753">
        <f>IF(U602="n/a","n/a",IF(AA602&lt;0,"n/a",IF(AA602="n/a","n/a",J602+U602-AA602)))</f>
        <v>0.87335766856389263</v>
      </c>
      <c r="AP602" s="754">
        <f>IF(U602="n/a","n/a",J602+U602)</f>
        <v>12.094397857689188</v>
      </c>
      <c r="AQ602" s="902">
        <f>IF(OR(AC602&lt;0.01,AF602="n/a"),"n/a",(I602/SQRT(22.5*AC602*(I602/AF602))-1)*100)</f>
        <v>-20.729687108538762</v>
      </c>
      <c r="AR602" s="663">
        <f>INDEX(Historical!$C$7:$C$1279,MATCH(B602,Historical!$B$7:$B$1301,0))*IF(AH602="n/a",1.03,IF(AH602&lt;0,1.01,IF(AH602&gt;10,1.1,(1+AH602/100))))</f>
        <v>2.4200000000000004</v>
      </c>
      <c r="AS602" s="900">
        <f>IF($AI602="n/a",1.03*AR602,IF($AI602&lt;0,1.01*AR602,IF($AI602&gt;10,1.1*AR602,(1+$AI602/100)*AR602)))</f>
        <v>2.6620000000000008</v>
      </c>
      <c r="AT602" s="900">
        <f>IF($AK602="n/a",1.03*AS602,IF($AK602&lt;0,1.01*AS602,IF($AK602&gt;10,1.1*AS602,(1+$AK602/100)*AS602)))</f>
        <v>2.7317444000000006</v>
      </c>
      <c r="AU602" s="900">
        <f>IF($AK602="n/a",1.03*AT602,IF($AK602&lt;0,1.01*AT602,IF($AK602&gt;10,1.1*AT602,(1+$AK602/100)*AT602)))</f>
        <v>2.8033161032800007</v>
      </c>
      <c r="AV602" s="900">
        <f>IF($AK602="n/a",1.03*AU602,IF($AK602&lt;0,1.01*AU602,IF($AK602&gt;10,1.1*AU602,(1+$AK602/100)*AU602)))</f>
        <v>2.8767629851859366</v>
      </c>
      <c r="AW602" s="663">
        <f>SUM(AR602:AV602)</f>
        <v>13.493823488465939</v>
      </c>
      <c r="AX602" s="761">
        <f>AW602/I602*100</f>
        <v>14.214498565749434</v>
      </c>
      <c r="AY602" s="948">
        <v>1.1200000000000001</v>
      </c>
      <c r="AZ602" s="886">
        <v>34.520000000000003</v>
      </c>
      <c r="BA602" s="886">
        <v>-22.3</v>
      </c>
      <c r="BB602" s="886">
        <v>2.5700000000000003</v>
      </c>
      <c r="BC602" s="886">
        <v>-8.3699999999999992</v>
      </c>
      <c r="BE602" s="635">
        <v>2011</v>
      </c>
      <c r="BF602" s="912">
        <f>IF(BE602&gt;2008,0,IF(BE602&gt;2001,1,IF(BE602&gt;1990,2,IF(BE602&gt;1980,3,IF(BE602&gt;1973,4,IF(BE602&gt;1970,5,IF(BE602&gt;1960,6,IF(BE602&gt;1958,7,IF(BE602&gt;1953,8,9)))))))))</f>
        <v>0</v>
      </c>
      <c r="BG602" s="896">
        <v>7.0000000000000009</v>
      </c>
    </row>
    <row r="603" spans="1:59" ht="11.25" customHeight="1" x14ac:dyDescent="0.2">
      <c r="A603" s="885" t="s">
        <v>761</v>
      </c>
      <c r="B603" s="889" t="s">
        <v>762</v>
      </c>
      <c r="C603" s="946" t="s">
        <v>112</v>
      </c>
      <c r="D603" s="946" t="s">
        <v>4328</v>
      </c>
      <c r="E603" s="746">
        <v>17</v>
      </c>
      <c r="F603" s="1185">
        <v>202</v>
      </c>
      <c r="G603" s="1184" t="s">
        <v>106</v>
      </c>
      <c r="H603" s="1184" t="s">
        <v>106</v>
      </c>
      <c r="I603" s="888">
        <v>82.05</v>
      </c>
      <c r="J603" s="663">
        <f>(M603/I603)*100</f>
        <v>1.9744058500914079</v>
      </c>
      <c r="K603" s="891">
        <v>0.40500000000000003</v>
      </c>
      <c r="L603" s="901">
        <v>4</v>
      </c>
      <c r="M603" s="654">
        <f>K603*L603</f>
        <v>1.62</v>
      </c>
      <c r="N603" s="884" t="s">
        <v>218</v>
      </c>
      <c r="O603" s="747">
        <v>0.375</v>
      </c>
      <c r="P603" s="875">
        <v>43738</v>
      </c>
      <c r="Q603" s="875">
        <v>43753</v>
      </c>
      <c r="R603" s="654">
        <f>(K603-O603)/O603*100</f>
        <v>8.0000000000000071</v>
      </c>
      <c r="S603" s="714">
        <f>IF(INDEX(Historical!$D$7:$D$1277,MATCH(B603,Historical!$B$7:$B$1301,0))=0,"n/a",(INDEX(Historical!$C$7:$C$1279,MATCH(B603,Historical!$B$7:$B$1301,0))/INDEX(Historical!$D$7:$D$1277,MATCH(B603,Historical!$B$7:$B$1301,0))-1)*100)</f>
        <v>8.5106382978723527</v>
      </c>
      <c r="T603" s="714">
        <f>IF(INDEX(Historical!$F$7:$F$1270,MATCH(B603,Historical!$B$7:$B$1301,0))=0,"n/a",((INDEX(Historical!$C$7:$C$1279,MATCH(B603,Historical!$B$7:$B$1301,0))/INDEX(Historical!$F$7:$F$1270,MATCH(B603,Historical!$B$7:$B$1301,0)))^(1/3)-1)*100)</f>
        <v>7.8393347418176162</v>
      </c>
      <c r="U603" s="714">
        <f>IF(INDEX(Historical!$H$7:$H$1270,MATCH(B603,Historical!$B$7:$B$1301,0))=0,"n/a",((INDEX(Historical!$C$7:$C$1279,MATCH(B603,Historical!$B$7:$B$1301,0))/INDEX(Historical!$H$7:$H$1270,MATCH(B603,Historical!$B$7:$B$1301,0)))^(1/5)-1)*100)</f>
        <v>7.6160662792411182</v>
      </c>
      <c r="V603" s="714">
        <f>IF(INDEX(Historical!$O$7:$O$1270,MATCH(B603,Historical!$B$7:$B$1301,0))=0,"n/a",((INDEX(Historical!$C$7:$C$1279,MATCH(B603,Historical!$B$7:$B$1301,0))/INDEX(Historical!$O$7:$O$1270,MATCH(B603,Historical!$B$7:$B$1301,0)))^(1/10)-1)*100)</f>
        <v>7.2476497804153217</v>
      </c>
      <c r="W603" s="715">
        <f>IF(OR(U603&lt;=0,U603="n/a",V603&lt;=0,V603="n/a"),"n/a",U603/V603)</f>
        <v>1.0508325470997972</v>
      </c>
      <c r="X603" s="716">
        <f>IF(OR(AJ603&lt;=0,AJ603="n/a",U603&lt;=0,U603="n/a"),"n/a",U603/AJ603)</f>
        <v>0.45065480942255132</v>
      </c>
      <c r="Y603" s="889"/>
      <c r="Z603" s="663">
        <f>IF(OR(AC603&lt;0.01,AC603="n/a"),"n/a",M603/AC603*100)</f>
        <v>47.928994082840241</v>
      </c>
      <c r="AA603" s="900">
        <f>IF(OR(AC603&lt;0.01,AC603="n/a"),"n/a",I603/AC603)</f>
        <v>24.275147928994084</v>
      </c>
      <c r="AB603" s="901">
        <v>12</v>
      </c>
      <c r="AC603" s="879">
        <v>3.38</v>
      </c>
      <c r="AD603" s="879">
        <v>4.2300000000000004</v>
      </c>
      <c r="AE603" s="879">
        <v>2.4700000000000002</v>
      </c>
      <c r="AF603" s="879">
        <v>3.19</v>
      </c>
      <c r="AG603" s="879">
        <v>13.5</v>
      </c>
      <c r="AH603" s="879">
        <v>5.5</v>
      </c>
      <c r="AI603" s="879">
        <v>16.59</v>
      </c>
      <c r="AJ603" s="879">
        <v>16.900000000000002</v>
      </c>
      <c r="AK603" s="879">
        <v>5.6800000000000006</v>
      </c>
      <c r="AL603" s="892">
        <v>25690</v>
      </c>
      <c r="AM603" s="886">
        <v>0.2</v>
      </c>
      <c r="AN603" s="879">
        <v>1.1100000000000001</v>
      </c>
      <c r="AO603" s="753">
        <f>IF(U603="n/a","n/a",IF(AA603&lt;0,"n/a",IF(AA603="n/a","n/a",J603+U603-AA603)))</f>
        <v>-14.684675799661559</v>
      </c>
      <c r="AP603" s="754">
        <f>IF(U603="n/a","n/a",J603+U603)</f>
        <v>9.5904721293325252</v>
      </c>
      <c r="AQ603" s="902">
        <f>IF(OR(AC603&lt;0.01,AF603="n/a"),"n/a",(I603/SQRT(22.5*AC603*(I603/AF603))-1)*100)</f>
        <v>85.517560586581794</v>
      </c>
      <c r="AR603" s="663">
        <f>INDEX(Historical!$C$7:$C$1279,MATCH(B603,Historical!$B$7:$B$1301,0))*IF(AH603="n/a",1.03,IF(AH603&lt;0,1.01,IF(AH603&gt;10,1.1,(1+AH603/100))))</f>
        <v>1.61415</v>
      </c>
      <c r="AS603" s="900">
        <f>IF($AI603="n/a",1.03*AR603,IF($AI603&lt;0,1.01*AR603,IF($AI603&gt;10,1.1*AR603,(1+$AI603/100)*AR603)))</f>
        <v>1.7755650000000001</v>
      </c>
      <c r="AT603" s="900">
        <f>IF($AK603="n/a",1.03*AS603,IF($AK603&lt;0,1.01*AS603,IF($AK603&gt;10,1.1*AS603,(1+$AK603/100)*AS603)))</f>
        <v>1.8764170920000001</v>
      </c>
      <c r="AU603" s="900">
        <f>IF($AK603="n/a",1.03*AT603,IF($AK603&lt;0,1.01*AT603,IF($AK603&gt;10,1.1*AT603,(1+$AK603/100)*AT603)))</f>
        <v>1.9829975828255999</v>
      </c>
      <c r="AV603" s="900">
        <f>IF($AK603="n/a",1.03*AU603,IF($AK603&lt;0,1.01*AU603,IF($AK603&gt;10,1.1*AU603,(1+$AK603/100)*AU603)))</f>
        <v>2.095631845530094</v>
      </c>
      <c r="AW603" s="663">
        <f>SUM(AR603:AV603)</f>
        <v>9.3447615203556929</v>
      </c>
      <c r="AX603" s="761">
        <f>AW603/I603*100</f>
        <v>11.389106057715653</v>
      </c>
      <c r="AY603" s="948">
        <v>0.63</v>
      </c>
      <c r="AZ603" s="886">
        <v>25.52</v>
      </c>
      <c r="BA603" s="886">
        <v>-18.690000000000001</v>
      </c>
      <c r="BB603" s="886">
        <v>0.67</v>
      </c>
      <c r="BC603" s="886">
        <v>-4.8</v>
      </c>
      <c r="BE603" s="635">
        <v>2003</v>
      </c>
      <c r="BF603" s="912">
        <f>IF(BE603&gt;2008,0,IF(BE603&gt;2001,1,IF(BE603&gt;1990,2,IF(BE603&gt;1980,3,IF(BE603&gt;1973,4,IF(BE603&gt;1970,5,IF(BE603&gt;1960,6,IF(BE603&gt;1958,7,IF(BE603&gt;1953,8,9)))))))))</f>
        <v>1</v>
      </c>
      <c r="BG603" s="896">
        <v>4.8</v>
      </c>
    </row>
    <row r="604" spans="1:59" ht="11.25" customHeight="1" x14ac:dyDescent="0.2">
      <c r="A604" s="877" t="s">
        <v>4627</v>
      </c>
      <c r="B604" s="889" t="s">
        <v>4626</v>
      </c>
      <c r="C604" s="946" t="s">
        <v>112</v>
      </c>
      <c r="D604" s="946" t="s">
        <v>4351</v>
      </c>
      <c r="E604" s="746">
        <v>26</v>
      </c>
      <c r="F604" s="1185">
        <v>115</v>
      </c>
      <c r="G604" s="1182" t="s">
        <v>115</v>
      </c>
      <c r="H604" s="1182" t="s">
        <v>115</v>
      </c>
      <c r="I604" s="879">
        <v>61.62</v>
      </c>
      <c r="J604" s="663">
        <f>(M604/I604)*100</f>
        <v>3.0834144758195388</v>
      </c>
      <c r="K604" s="1181">
        <v>0.47499999999999998</v>
      </c>
      <c r="L604" s="901">
        <v>4</v>
      </c>
      <c r="M604" s="654">
        <f>K604*L604</f>
        <v>1.9</v>
      </c>
      <c r="N604" s="884" t="s">
        <v>294</v>
      </c>
      <c r="O604" s="748">
        <v>0.7</v>
      </c>
      <c r="P604" s="880">
        <v>43419</v>
      </c>
      <c r="Q604" s="880">
        <v>43444</v>
      </c>
      <c r="R604" s="654">
        <f>(K604-O604)/O604*100</f>
        <v>-32.142857142857139</v>
      </c>
      <c r="S604" s="714">
        <f>IF(INDEX(Historical!$D$7:$D$1277,MATCH(B604,Historical!$B$7:$B$1301,0))=0,"n/a",(INDEX(Historical!$C$7:$C$1279,MATCH(B604,Historical!$B$7:$B$1301,0))/INDEX(Historical!$D$7:$D$1277,MATCH(B604,Historical!$B$7:$B$1301,0))-1)*100)</f>
        <v>3.7037037037036979</v>
      </c>
      <c r="T604" s="714">
        <f>IF(INDEX(Historical!$F$7:$F$1270,MATCH(B604,Historical!$B$7:$B$1301,0))=0,"n/a",((INDEX(Historical!$C$7:$C$1279,MATCH(B604,Historical!$B$7:$B$1301,0))/INDEX(Historical!$F$7:$F$1270,MATCH(B604,Historical!$B$7:$B$1301,0)))^(1/3)-1)*100)</f>
        <v>3.9159023231052137</v>
      </c>
      <c r="U604" s="714">
        <f>IF(INDEX(Historical!$H$7:$H$1270,MATCH(B604,Historical!$B$7:$B$1301,0))=0,"n/a",((INDEX(Historical!$C$7:$C$1279,MATCH(B604,Historical!$B$7:$B$1301,0))/INDEX(Historical!$H$7:$H$1270,MATCH(B604,Historical!$B$7:$B$1301,0)))^(1/5)-1)*100)</f>
        <v>4.4929681228908169</v>
      </c>
      <c r="V604" s="714">
        <f>IF(INDEX(Historical!$O$7:$O$1270,MATCH(B604,Historical!$B$7:$B$1301,0))=0,"n/a",((INDEX(Historical!$C$7:$C$1279,MATCH(B604,Historical!$B$7:$B$1301,0))/INDEX(Historical!$O$7:$O$1270,MATCH(B604,Historical!$B$7:$B$1301,0)))^(1/10)-1)*100)</f>
        <v>6.6799149938662872</v>
      </c>
      <c r="W604" s="715">
        <f>IF(OR(U604&lt;=0,U604="n/a",V604&lt;=0,V604="n/a"),"n/a",U604/V604)</f>
        <v>0.67260857765651283</v>
      </c>
      <c r="X604" s="716" t="str">
        <f>IF(OR(AJ604&lt;=0,AJ604="n/a",U604&lt;=0,U604="n/a"),"n/a",U604/AJ604)</f>
        <v>n/a</v>
      </c>
      <c r="Y604" s="686" t="s">
        <v>4628</v>
      </c>
      <c r="Z604" s="663">
        <f>IF(OR(AC604&lt;0.01,AC604="n/a"),"n/a",M604/AC604*100)</f>
        <v>40</v>
      </c>
      <c r="AA604" s="900">
        <f>IF(OR(AC604&lt;0.01,AC604="n/a"),"n/a",I604/AC604)</f>
        <v>12.972631578947368</v>
      </c>
      <c r="AB604" s="901">
        <v>12</v>
      </c>
      <c r="AC604" s="879">
        <v>4.75</v>
      </c>
      <c r="AD604" s="879" t="s">
        <v>136</v>
      </c>
      <c r="AE604" s="879">
        <v>1.26</v>
      </c>
      <c r="AF604" s="879">
        <v>1.35</v>
      </c>
      <c r="AG604" s="879">
        <v>10.100000000000001</v>
      </c>
      <c r="AH604" s="879">
        <v>-13.700000000000001</v>
      </c>
      <c r="AI604" s="879">
        <v>26.96</v>
      </c>
      <c r="AJ604" s="879">
        <v>-0.70000000000000007</v>
      </c>
      <c r="AK604" s="879">
        <v>-13.65</v>
      </c>
      <c r="AL604" s="892">
        <v>97000</v>
      </c>
      <c r="AM604" s="886">
        <v>0.1</v>
      </c>
      <c r="AN604" s="879">
        <v>1.18</v>
      </c>
      <c r="AO604" s="753">
        <f>IF(U604="n/a","n/a",IF(AA604&lt;0,"n/a",IF(AA604="n/a","n/a",J604+U604-AA604)))</f>
        <v>-5.3962489802370124</v>
      </c>
      <c r="AP604" s="754">
        <f>IF(U604="n/a","n/a",J604+U604)</f>
        <v>7.5763825987103557</v>
      </c>
      <c r="AQ604" s="902">
        <f>IF(OR(AC604&lt;0.01,AF604="n/a"),"n/a",(I604/SQRT(22.5*AC604*(I604/AF604))-1)*100)</f>
        <v>-11.775406221573215</v>
      </c>
      <c r="AR604" s="663">
        <f>INDEX(Historical!$C$7:$C$1279,MATCH(B604,Historical!$B$7:$B$1301,0))*IF(AH604="n/a",1.03,IF(AH604&lt;0,1.01,IF(AH604&gt;10,1.1,(1+AH604/100))))</f>
        <v>2.9693999999999998</v>
      </c>
      <c r="AS604" s="900">
        <f>IF($AI604="n/a",1.03*AR604,IF($AI604&lt;0,1.01*AR604,IF($AI604&gt;10,1.1*AR604,(1+$AI604/100)*AR604)))</f>
        <v>3.26634</v>
      </c>
      <c r="AT604" s="900">
        <f>IF($AK604="n/a",1.03*AS604,IF($AK604&lt;0,1.01*AS604,IF($AK604&gt;10,1.1*AS604,(1+$AK604/100)*AS604)))</f>
        <v>3.2990034000000001</v>
      </c>
      <c r="AU604" s="900">
        <f>IF($AK604="n/a",1.03*AT604,IF($AK604&lt;0,1.01*AT604,IF($AK604&gt;10,1.1*AT604,(1+$AK604/100)*AT604)))</f>
        <v>3.3319934340000001</v>
      </c>
      <c r="AV604" s="900">
        <f>IF($AK604="n/a",1.03*AU604,IF($AK604&lt;0,1.01*AU604,IF($AK604&gt;10,1.1*AU604,(1+$AK604/100)*AU604)))</f>
        <v>3.3653133683400003</v>
      </c>
      <c r="AW604" s="663">
        <f>SUM(AR604:AV604)</f>
        <v>16.232050202340002</v>
      </c>
      <c r="AX604" s="761">
        <f>AW604/I604*100</f>
        <v>26.34217819269718</v>
      </c>
      <c r="AY604" s="948">
        <v>1.39</v>
      </c>
      <c r="AZ604" s="886">
        <v>51.370000000000005</v>
      </c>
      <c r="BA604" s="886">
        <v>-34.06</v>
      </c>
      <c r="BB604" s="886">
        <v>-2.12</v>
      </c>
      <c r="BC604" s="886">
        <v>-18.87</v>
      </c>
      <c r="BE604" s="635">
        <v>1995</v>
      </c>
      <c r="BF604" s="912">
        <f>IF(BE604&gt;2008,0,IF(BE604&gt;2001,1,IF(BE604&gt;1990,2,IF(BE604&gt;1980,3,IF(BE604&gt;1973,4,IF(BE604&gt;1970,5,IF(BE604&gt;1960,6,IF(BE604&gt;1958,7,IF(BE604&gt;1953,8,9)))))))))</f>
        <v>2</v>
      </c>
      <c r="BG604" s="896">
        <v>2.9000000000000004</v>
      </c>
    </row>
    <row r="605" spans="1:59" ht="11.25" customHeight="1" x14ac:dyDescent="0.2">
      <c r="A605" s="895" t="s">
        <v>4417</v>
      </c>
      <c r="B605" s="889" t="s">
        <v>3954</v>
      </c>
      <c r="C605" s="946" t="s">
        <v>108</v>
      </c>
      <c r="D605" s="946" t="s">
        <v>4337</v>
      </c>
      <c r="E605" s="746">
        <v>6</v>
      </c>
      <c r="F605" s="1185">
        <v>706</v>
      </c>
      <c r="G605" s="1185" t="s">
        <v>106</v>
      </c>
      <c r="H605" s="1185" t="s">
        <v>106</v>
      </c>
      <c r="I605" s="888">
        <v>5.65</v>
      </c>
      <c r="J605" s="663">
        <f>(M605/I605)*100</f>
        <v>3.5398230088495577</v>
      </c>
      <c r="K605" s="891">
        <v>0.05</v>
      </c>
      <c r="L605" s="901">
        <v>4</v>
      </c>
      <c r="M605" s="654">
        <f>K605*L605</f>
        <v>0.2</v>
      </c>
      <c r="N605" s="884" t="s">
        <v>223</v>
      </c>
      <c r="O605" s="747">
        <v>4.4999999999999998E-2</v>
      </c>
      <c r="P605" s="875">
        <v>43837</v>
      </c>
      <c r="Q605" s="875">
        <v>43850</v>
      </c>
      <c r="R605" s="654">
        <f>(K605-O605)/O605*100</f>
        <v>11.111111111111121</v>
      </c>
      <c r="S605" s="714">
        <f>IF(INDEX(Historical!$D$7:$D$1277,MATCH(B605,Historical!$B$7:$B$1301,0))=0,"n/a",(INDEX(Historical!$C$7:$C$1279,MATCH(B605,Historical!$B$7:$B$1301,0))/INDEX(Historical!$D$7:$D$1277,MATCH(B605,Historical!$B$7:$B$1301,0))-1)*100)</f>
        <v>30.76923076923077</v>
      </c>
      <c r="T605" s="714">
        <f>IF(INDEX(Historical!$F$7:$F$1270,MATCH(B605,Historical!$B$7:$B$1301,0))=0,"n/a",((INDEX(Historical!$C$7:$C$1279,MATCH(B605,Historical!$B$7:$B$1301,0))/INDEX(Historical!$F$7:$F$1270,MATCH(B605,Historical!$B$7:$B$1301,0)))^(1/3)-1)*100)</f>
        <v>29.931885166802896</v>
      </c>
      <c r="U605" s="714" t="str">
        <f>IF(INDEX(Historical!$H$7:$H$1270,MATCH(B605,Historical!$B$7:$B$1301,0))=0,"n/a",((INDEX(Historical!$C$7:$C$1279,MATCH(B605,Historical!$B$7:$B$1301,0))/INDEX(Historical!$H$7:$H$1270,MATCH(B605,Historical!$B$7:$B$1301,0)))^(1/5)-1)*100)</f>
        <v>n/a</v>
      </c>
      <c r="V605" s="714" t="str">
        <f>IF(INDEX(Historical!$O$7:$O$1270,MATCH(B605,Historical!$B$7:$B$1301,0))=0,"n/a",((INDEX(Historical!$C$7:$C$1279,MATCH(B605,Historical!$B$7:$B$1301,0))/INDEX(Historical!$O$7:$O$1270,MATCH(B605,Historical!$B$7:$B$1301,0)))^(1/10)-1)*100)</f>
        <v>n/a</v>
      </c>
      <c r="W605" s="715" t="str">
        <f>IF(OR(U605&lt;=0,U605="n/a",V605&lt;=0,V605="n/a"),"n/a",U605/V605)</f>
        <v>n/a</v>
      </c>
      <c r="X605" s="716" t="str">
        <f>IF(OR(AJ605&lt;=0,AJ605="n/a",U605&lt;=0,U605="n/a"),"n/a",U605/AJ605)</f>
        <v>n/a</v>
      </c>
      <c r="Y605" s="890"/>
      <c r="Z605" s="663">
        <f>IF(OR(AC605&lt;0.01,AC605="n/a"),"n/a",M605/AC605*100)</f>
        <v>28.98550724637682</v>
      </c>
      <c r="AA605" s="900">
        <f>IF(OR(AC605&lt;0.01,AC605="n/a"),"n/a",I605/AC605)</f>
        <v>8.188405797101451</v>
      </c>
      <c r="AB605" s="901">
        <v>3</v>
      </c>
      <c r="AC605" s="879">
        <v>0.69</v>
      </c>
      <c r="AD605" s="879">
        <v>0.62</v>
      </c>
      <c r="AE605" s="879">
        <v>2.2000000000000002</v>
      </c>
      <c r="AF605" s="879">
        <v>0.79</v>
      </c>
      <c r="AG605" s="879">
        <v>10.9</v>
      </c>
      <c r="AH605" s="879">
        <v>-8.9</v>
      </c>
      <c r="AI605" s="879">
        <v>-27.27</v>
      </c>
      <c r="AJ605" s="879">
        <v>28.199999999999996</v>
      </c>
      <c r="AK605" s="879">
        <v>12</v>
      </c>
      <c r="AL605" s="892">
        <v>111.21</v>
      </c>
      <c r="AM605" s="886">
        <v>2.1</v>
      </c>
      <c r="AN605" s="879">
        <v>0.19</v>
      </c>
      <c r="AO605" s="753" t="str">
        <f>IF(U605="n/a","n/a",IF(AA605&lt;0,"n/a",IF(AA605="n/a","n/a",J605+U605-AA605)))</f>
        <v>n/a</v>
      </c>
      <c r="AP605" s="754" t="str">
        <f>IF(U605="n/a","n/a",J605+U605)</f>
        <v>n/a</v>
      </c>
      <c r="AQ605" s="902">
        <f>IF(OR(AC605&lt;0.01,AF605="n/a"),"n/a",(I605/SQRT(22.5*AC605*(I605/AF605))-1)*100)</f>
        <v>-46.380598122983926</v>
      </c>
      <c r="AR605" s="663">
        <f>INDEX(Historical!$C$7:$C$1279,MATCH(B605,Historical!$B$7:$B$1301,0))*IF(AH605="n/a",1.03,IF(AH605&lt;0,1.01,IF(AH605&gt;10,1.1,(1+AH605/100))))</f>
        <v>0.17170000000000002</v>
      </c>
      <c r="AS605" s="900">
        <f>IF($AI605="n/a",1.03*AR605,IF($AI605&lt;0,1.01*AR605,IF($AI605&gt;10,1.1*AR605,(1+$AI605/100)*AR605)))</f>
        <v>0.17341700000000002</v>
      </c>
      <c r="AT605" s="900">
        <f>IF($AK605="n/a",1.03*AS605,IF($AK605&lt;0,1.01*AS605,IF($AK605&gt;10,1.1*AS605,(1+$AK605/100)*AS605)))</f>
        <v>0.19075870000000003</v>
      </c>
      <c r="AU605" s="900">
        <f>IF($AK605="n/a",1.03*AT605,IF($AK605&lt;0,1.01*AT605,IF($AK605&gt;10,1.1*AT605,(1+$AK605/100)*AT605)))</f>
        <v>0.20983457000000005</v>
      </c>
      <c r="AV605" s="900">
        <f>IF($AK605="n/a",1.03*AU605,IF($AK605&lt;0,1.01*AU605,IF($AK605&gt;10,1.1*AU605,(1+$AK605/100)*AU605)))</f>
        <v>0.23081802700000006</v>
      </c>
      <c r="AW605" s="663">
        <f>SUM(AR605:AV605)</f>
        <v>0.97652829700000021</v>
      </c>
      <c r="AX605" s="761">
        <f>AW605/I605*100</f>
        <v>17.283686672566375</v>
      </c>
      <c r="AY605" s="948">
        <v>0.9</v>
      </c>
      <c r="AZ605" s="886">
        <v>39.51</v>
      </c>
      <c r="BA605" s="886">
        <v>-35.06</v>
      </c>
      <c r="BB605" s="886">
        <v>9.4600000000000009</v>
      </c>
      <c r="BC605" s="886">
        <v>-13.059999999999999</v>
      </c>
      <c r="BE605" s="635">
        <v>2015</v>
      </c>
      <c r="BF605" s="912">
        <f>IF(BE605&gt;2008,0,IF(BE605&gt;2001,1,IF(BE605&gt;1990,2,IF(BE605&gt;1980,3,IF(BE605&gt;1973,4,IF(BE605&gt;1970,5,IF(BE605&gt;1960,6,IF(BE605&gt;1958,7,IF(BE605&gt;1953,8,9)))))))))</f>
        <v>0</v>
      </c>
      <c r="BG605" s="896">
        <v>1.3</v>
      </c>
    </row>
    <row r="606" spans="1:59" s="787" customFormat="1" ht="11.25" customHeight="1" x14ac:dyDescent="0.2">
      <c r="A606" s="942" t="s">
        <v>4084</v>
      </c>
      <c r="B606" s="795" t="s">
        <v>4085</v>
      </c>
      <c r="C606" s="946" t="s">
        <v>108</v>
      </c>
      <c r="D606" s="946" t="s">
        <v>4341</v>
      </c>
      <c r="E606" s="769">
        <v>5</v>
      </c>
      <c r="F606" s="1185">
        <v>746</v>
      </c>
      <c r="G606" s="1198" t="s">
        <v>106</v>
      </c>
      <c r="H606" s="1198" t="s">
        <v>106</v>
      </c>
      <c r="I606" s="770">
        <v>15.8</v>
      </c>
      <c r="J606" s="771">
        <f>(M606/I606)*100</f>
        <v>14.177215189873419</v>
      </c>
      <c r="K606" s="772">
        <v>0.56000000000000005</v>
      </c>
      <c r="L606" s="773">
        <v>4</v>
      </c>
      <c r="M606" s="774">
        <f>K606*L606</f>
        <v>2.2400000000000002</v>
      </c>
      <c r="N606" s="775" t="s">
        <v>287</v>
      </c>
      <c r="O606" s="776">
        <v>0.55000000000000004</v>
      </c>
      <c r="P606" s="777">
        <v>43720</v>
      </c>
      <c r="Q606" s="777">
        <v>43734</v>
      </c>
      <c r="R606" s="774">
        <f>(K606-O606)/O606*100</f>
        <v>1.8181818181818195</v>
      </c>
      <c r="S606" s="714">
        <f>IF(INDEX(Historical!$D$7:$D$1277,MATCH(B606,Historical!$B$7:$B$1301,0))=0,"n/a",(INDEX(Historical!$C$7:$C$1279,MATCH(B606,Historical!$B$7:$B$1301,0))/INDEX(Historical!$D$7:$D$1277,MATCH(B606,Historical!$B$7:$B$1301,0))-1)*100)</f>
        <v>5.8252427184465994</v>
      </c>
      <c r="T606" s="714">
        <f>IF(INDEX(Historical!$F$7:$F$1270,MATCH(B606,Historical!$B$7:$B$1301,0))=0,"n/a",((INDEX(Historical!$C$7:$C$1279,MATCH(B606,Historical!$B$7:$B$1301,0))/INDEX(Historical!$F$7:$F$1270,MATCH(B606,Historical!$B$7:$B$1301,0)))^(1/3)-1)*100)</f>
        <v>8.6431937830855787</v>
      </c>
      <c r="U606" s="714" t="str">
        <f>IF(INDEX(Historical!$H$7:$H$1270,MATCH(B606,Historical!$B$7:$B$1301,0))=0,"n/a",((INDEX(Historical!$C$7:$C$1279,MATCH(B606,Historical!$B$7:$B$1301,0))/INDEX(Historical!$H$7:$H$1270,MATCH(B606,Historical!$B$7:$B$1301,0)))^(1/5)-1)*100)</f>
        <v>n/a</v>
      </c>
      <c r="V606" s="714" t="str">
        <f>IF(INDEX(Historical!$O$7:$O$1270,MATCH(B606,Historical!$B$7:$B$1301,0))=0,"n/a",((INDEX(Historical!$C$7:$C$1279,MATCH(B606,Historical!$B$7:$B$1301,0))/INDEX(Historical!$O$7:$O$1270,MATCH(B606,Historical!$B$7:$B$1301,0)))^(1/10)-1)*100)</f>
        <v>n/a</v>
      </c>
      <c r="W606" s="715" t="str">
        <f>IF(OR(U606&lt;=0,U606="n/a",V606&lt;=0,V606="n/a"),"n/a",U606/V606)</f>
        <v>n/a</v>
      </c>
      <c r="X606" s="716" t="str">
        <f>IF(OR(AJ606&lt;=0,AJ606="n/a",U606&lt;=0,U606="n/a"),"n/a",U606/AJ606)</f>
        <v>n/a</v>
      </c>
      <c r="Y606" s="788"/>
      <c r="Z606" s="771">
        <f>IF(OR(AC606&lt;0.01,AC606="n/a"),"n/a",M606/AC606*100)</f>
        <v>39.575971731448767</v>
      </c>
      <c r="AA606" s="779">
        <f>IF(OR(AC606&lt;0.01,AC606="n/a"),"n/a",I606/AC606)</f>
        <v>2.7915194346289751</v>
      </c>
      <c r="AB606" s="773">
        <v>2</v>
      </c>
      <c r="AC606" s="780">
        <v>5.66</v>
      </c>
      <c r="AD606" s="780" t="s">
        <v>136</v>
      </c>
      <c r="AE606" s="780">
        <v>3.07</v>
      </c>
      <c r="AF606" s="780">
        <v>0.57999999999999996</v>
      </c>
      <c r="AG606" s="780">
        <v>22.3</v>
      </c>
      <c r="AH606" s="780">
        <v>127.69999999999999</v>
      </c>
      <c r="AI606" s="780">
        <v>413.99999999999994</v>
      </c>
      <c r="AJ606" s="780">
        <v>24</v>
      </c>
      <c r="AK606" s="780" t="s">
        <v>136</v>
      </c>
      <c r="AL606" s="781">
        <v>179.01</v>
      </c>
      <c r="AM606" s="782">
        <v>7.3999999999999995</v>
      </c>
      <c r="AN606" s="780">
        <v>0.67</v>
      </c>
      <c r="AO606" s="783" t="str">
        <f>IF(U606="n/a","n/a",IF(AA606&lt;0,"n/a",IF(AA606="n/a","n/a",J606+U606-AA606)))</f>
        <v>n/a</v>
      </c>
      <c r="AP606" s="784" t="str">
        <f>IF(U606="n/a","n/a",J606+U606)</f>
        <v>n/a</v>
      </c>
      <c r="AQ606" s="785">
        <f>IF(OR(AC606&lt;0.01,AF606="n/a"),"n/a",(I606/SQRT(22.5*AC606*(I606/AF606))-1)*100)</f>
        <v>-73.174794008579624</v>
      </c>
      <c r="AR606" s="663">
        <f>INDEX(Historical!$C$7:$C$1279,MATCH(B606,Historical!$B$7:$B$1301,0))*IF(AH606="n/a",1.03,IF(AH606&lt;0,1.01,IF(AH606&gt;10,1.1,(1+AH606/100))))</f>
        <v>2.3980000000000006</v>
      </c>
      <c r="AS606" s="779">
        <f>IF($AI606="n/a",1.03*AR606,IF($AI606&lt;0,1.01*AR606,IF($AI606&gt;10,1.1*AR606,(1+$AI606/100)*AR606)))</f>
        <v>2.6378000000000008</v>
      </c>
      <c r="AT606" s="779">
        <f>IF($AK606="n/a",1.03*AS606,IF($AK606&lt;0,1.01*AS606,IF($AK606&gt;10,1.1*AS606,(1+$AK606/100)*AS606)))</f>
        <v>2.7169340000000011</v>
      </c>
      <c r="AU606" s="779">
        <f>IF($AK606="n/a",1.03*AT606,IF($AK606&lt;0,1.01*AT606,IF($AK606&gt;10,1.1*AT606,(1+$AK606/100)*AT606)))</f>
        <v>2.7984420200000013</v>
      </c>
      <c r="AV606" s="779">
        <f>IF($AK606="n/a",1.03*AU606,IF($AK606&lt;0,1.01*AU606,IF($AK606&gt;10,1.1*AU606,(1+$AK606/100)*AU606)))</f>
        <v>2.8823952806000013</v>
      </c>
      <c r="AW606" s="771">
        <f>SUM(AR606:AV606)</f>
        <v>13.433571300600004</v>
      </c>
      <c r="AX606" s="786">
        <f>AW606/I606*100</f>
        <v>85.022603168354451</v>
      </c>
      <c r="AY606" s="949">
        <v>1.64</v>
      </c>
      <c r="AZ606" s="782">
        <v>165.98999999999998</v>
      </c>
      <c r="BA606" s="782">
        <v>-44.95</v>
      </c>
      <c r="BB606" s="782">
        <v>3.56</v>
      </c>
      <c r="BC606" s="782">
        <v>-25.490000000000002</v>
      </c>
      <c r="BD606" s="922"/>
      <c r="BE606" s="635">
        <v>2015</v>
      </c>
      <c r="BF606" s="912">
        <f>IF(BE606&gt;2008,0,IF(BE606&gt;2001,1,IF(BE606&gt;1990,2,IF(BE606&gt;1980,3,IF(BE606&gt;1973,4,IF(BE606&gt;1970,5,IF(BE606&gt;1960,6,IF(BE606&gt;1958,7,IF(BE606&gt;1953,8,9)))))))))</f>
        <v>0</v>
      </c>
      <c r="BG606" s="838">
        <v>10.6</v>
      </c>
    </row>
    <row r="607" spans="1:59" ht="11.25" customHeight="1" x14ac:dyDescent="0.2">
      <c r="A607" s="885" t="s">
        <v>1624</v>
      </c>
      <c r="B607" s="889" t="s">
        <v>1625</v>
      </c>
      <c r="C607" s="946" t="s">
        <v>108</v>
      </c>
      <c r="D607" s="946" t="s">
        <v>4345</v>
      </c>
      <c r="E607" s="746">
        <v>9</v>
      </c>
      <c r="F607" s="1185">
        <v>424</v>
      </c>
      <c r="G607" s="1197" t="s">
        <v>106</v>
      </c>
      <c r="H607" s="1197" t="s">
        <v>106</v>
      </c>
      <c r="I607" s="888">
        <v>24.78</v>
      </c>
      <c r="J607" s="663">
        <f>(M607/I607)*100</f>
        <v>4.8426150121065374</v>
      </c>
      <c r="K607" s="891">
        <v>0.3</v>
      </c>
      <c r="L607" s="901">
        <v>4</v>
      </c>
      <c r="M607" s="654">
        <f>K607*L607</f>
        <v>1.2</v>
      </c>
      <c r="N607" s="884" t="s">
        <v>967</v>
      </c>
      <c r="O607" s="747">
        <v>0.28000000000000003</v>
      </c>
      <c r="P607" s="880">
        <v>43592</v>
      </c>
      <c r="Q607" s="880">
        <v>43600</v>
      </c>
      <c r="R607" s="654">
        <f>(K607-O607)/O607*100</f>
        <v>7.1428571428571281</v>
      </c>
      <c r="S607" s="714">
        <f>IF(INDEX(Historical!$D$7:$D$1277,MATCH(B607,Historical!$B$7:$B$1301,0))=0,"n/a",(INDEX(Historical!$C$7:$C$1279,MATCH(B607,Historical!$B$7:$B$1301,0))/INDEX(Historical!$D$7:$D$1277,MATCH(B607,Historical!$B$7:$B$1301,0))-1)*100)</f>
        <v>7.2727272727272529</v>
      </c>
      <c r="T607" s="714">
        <f>IF(INDEX(Historical!$F$7:$F$1270,MATCH(B607,Historical!$B$7:$B$1301,0))=0,"n/a",((INDEX(Historical!$C$7:$C$1279,MATCH(B607,Historical!$B$7:$B$1301,0))/INDEX(Historical!$F$7:$F$1270,MATCH(B607,Historical!$B$7:$B$1301,0)))^(1/3)-1)*100)</f>
        <v>6.386203404930102</v>
      </c>
      <c r="U607" s="714">
        <f>IF(INDEX(Historical!$H$7:$H$1270,MATCH(B607,Historical!$B$7:$B$1301,0))=0,"n/a",((INDEX(Historical!$C$7:$C$1279,MATCH(B607,Historical!$B$7:$B$1301,0))/INDEX(Historical!$H$7:$H$1270,MATCH(B607,Historical!$B$7:$B$1301,0)))^(1/5)-1)*100)</f>
        <v>9.1977482660523524</v>
      </c>
      <c r="V607" s="714">
        <f>IF(INDEX(Historical!$O$7:$O$1270,MATCH(B607,Historical!$B$7:$B$1301,0))=0,"n/a",((INDEX(Historical!$C$7:$C$1279,MATCH(B607,Historical!$B$7:$B$1301,0))/INDEX(Historical!$O$7:$O$1270,MATCH(B607,Historical!$B$7:$B$1301,0)))^(1/10)-1)*100)</f>
        <v>12.296967427268445</v>
      </c>
      <c r="W607" s="715">
        <f>IF(OR(U607&lt;=0,U607="n/a",V607&lt;=0,V607="n/a"),"n/a",U607/V607)</f>
        <v>0.74796882405790599</v>
      </c>
      <c r="X607" s="716">
        <f>IF(OR(AJ607&lt;=0,AJ607="n/a",U607&lt;=0,U607="n/a"),"n/a",U607/AJ607)</f>
        <v>0.56083830890563113</v>
      </c>
      <c r="Y607" s="676"/>
      <c r="Z607" s="663">
        <f>IF(OR(AC607&lt;0.01,AC607="n/a"),"n/a",M607/AC607*100)</f>
        <v>44.609665427509292</v>
      </c>
      <c r="AA607" s="900">
        <f>IF(OR(AC607&lt;0.01,AC607="n/a"),"n/a",I607/AC607)</f>
        <v>9.2118959107806706</v>
      </c>
      <c r="AB607" s="901">
        <v>12</v>
      </c>
      <c r="AC607" s="879">
        <v>2.69</v>
      </c>
      <c r="AD607" s="879">
        <v>3.26</v>
      </c>
      <c r="AE607" s="879">
        <v>3.69</v>
      </c>
      <c r="AF607" s="879">
        <v>0.77</v>
      </c>
      <c r="AG607" s="879">
        <v>8.5</v>
      </c>
      <c r="AH607" s="879">
        <v>15</v>
      </c>
      <c r="AI607" s="879">
        <v>20.11</v>
      </c>
      <c r="AJ607" s="879">
        <v>16.400000000000002</v>
      </c>
      <c r="AK607" s="879">
        <v>2.8000000000000003</v>
      </c>
      <c r="AL607" s="892">
        <v>1270</v>
      </c>
      <c r="AM607" s="886">
        <v>1.6</v>
      </c>
      <c r="AN607" s="879">
        <v>0.18</v>
      </c>
      <c r="AO607" s="753">
        <f>IF(U607="n/a","n/a",IF(AA607&lt;0,"n/a",IF(AA607="n/a","n/a",J607+U607-AA607)))</f>
        <v>4.8284673673782184</v>
      </c>
      <c r="AP607" s="754">
        <f>IF(U607="n/a","n/a",J607+U607)</f>
        <v>14.040363278158889</v>
      </c>
      <c r="AQ607" s="902">
        <f>IF(OR(AC607&lt;0.01,AF607="n/a"),"n/a",(I607/SQRT(22.5*AC607*(I607/AF607))-1)*100)</f>
        <v>-43.852733909235063</v>
      </c>
      <c r="AR607" s="663">
        <f>INDEX(Historical!$C$7:$C$1279,MATCH(B607,Historical!$B$7:$B$1301,0))*IF(AH607="n/a",1.03,IF(AH607&lt;0,1.01,IF(AH607&gt;10,1.1,(1+AH607/100))))</f>
        <v>1.298</v>
      </c>
      <c r="AS607" s="900">
        <f>IF($AI607="n/a",1.03*AR607,IF($AI607&lt;0,1.01*AR607,IF($AI607&gt;10,1.1*AR607,(1+$AI607/100)*AR607)))</f>
        <v>1.4278000000000002</v>
      </c>
      <c r="AT607" s="900">
        <f>IF($AK607="n/a",1.03*AS607,IF($AK607&lt;0,1.01*AS607,IF($AK607&gt;10,1.1*AS607,(1+$AK607/100)*AS607)))</f>
        <v>1.4677784000000003</v>
      </c>
      <c r="AU607" s="900">
        <f>IF($AK607="n/a",1.03*AT607,IF($AK607&lt;0,1.01*AT607,IF($AK607&gt;10,1.1*AT607,(1+$AK607/100)*AT607)))</f>
        <v>1.5088761952000003</v>
      </c>
      <c r="AV607" s="900">
        <f>IF($AK607="n/a",1.03*AU607,IF($AK607&lt;0,1.01*AU607,IF($AK607&gt;10,1.1*AU607,(1+$AK607/100)*AU607)))</f>
        <v>1.5511247286656002</v>
      </c>
      <c r="AW607" s="663">
        <f>SUM(AR607:AV607)</f>
        <v>7.2535793238656012</v>
      </c>
      <c r="AX607" s="761">
        <f>AW607/I607*100</f>
        <v>29.271910104380954</v>
      </c>
      <c r="AY607" s="948">
        <v>1.1200000000000001</v>
      </c>
      <c r="AZ607" s="886">
        <v>37.669999999999995</v>
      </c>
      <c r="BA607" s="886">
        <v>-35.549999999999997</v>
      </c>
      <c r="BB607" s="886">
        <v>2.6100000000000003</v>
      </c>
      <c r="BC607" s="886">
        <v>-19.040000000000003</v>
      </c>
      <c r="BE607" s="635">
        <v>2011</v>
      </c>
      <c r="BF607" s="912">
        <f>IF(BE607&gt;2008,0,IF(BE607&gt;2001,1,IF(BE607&gt;1990,2,IF(BE607&gt;1980,3,IF(BE607&gt;1973,4,IF(BE607&gt;1970,5,IF(BE607&gt;1960,6,IF(BE607&gt;1958,7,IF(BE607&gt;1953,8,9)))))))))</f>
        <v>0</v>
      </c>
      <c r="BG607" s="896">
        <v>1.0999999999999999</v>
      </c>
    </row>
    <row r="608" spans="1:59" ht="11.25" customHeight="1" x14ac:dyDescent="0.2">
      <c r="A608" s="885" t="s">
        <v>1626</v>
      </c>
      <c r="B608" s="889" t="s">
        <v>1627</v>
      </c>
      <c r="C608" s="946" t="s">
        <v>108</v>
      </c>
      <c r="D608" s="946" t="s">
        <v>4345</v>
      </c>
      <c r="E608" s="746">
        <v>8</v>
      </c>
      <c r="F608" s="1185">
        <v>585</v>
      </c>
      <c r="G608" s="1182" t="s">
        <v>106</v>
      </c>
      <c r="H608" s="1182" t="s">
        <v>106</v>
      </c>
      <c r="I608" s="888">
        <v>16.62</v>
      </c>
      <c r="J608" s="663">
        <f>(M608/I608)*100</f>
        <v>2.4067388688327318</v>
      </c>
      <c r="K608" s="891">
        <v>0.1</v>
      </c>
      <c r="L608" s="901">
        <v>4</v>
      </c>
      <c r="M608" s="654">
        <f>K608*L608</f>
        <v>0.4</v>
      </c>
      <c r="N608" s="884" t="s">
        <v>989</v>
      </c>
      <c r="O608" s="747">
        <v>9.5000000000000001E-2</v>
      </c>
      <c r="P608" s="875">
        <v>43958</v>
      </c>
      <c r="Q608" s="875">
        <v>43973</v>
      </c>
      <c r="R608" s="654">
        <f>(K608-O608)/O608*100</f>
        <v>5.2631578947368469</v>
      </c>
      <c r="S608" s="714">
        <f>IF(INDEX(Historical!$D$7:$D$1277,MATCH(B608,Historical!$B$7:$B$1301,0))=0,"n/a",(INDEX(Historical!$C$7:$C$1279,MATCH(B608,Historical!$B$7:$B$1301,0))/INDEX(Historical!$D$7:$D$1277,MATCH(B608,Historical!$B$7:$B$1301,0))-1)*100)</f>
        <v>12.5</v>
      </c>
      <c r="T608" s="714">
        <f>IF(INDEX(Historical!$F$7:$F$1270,MATCH(B608,Historical!$B$7:$B$1301,0))=0,"n/a",((INDEX(Historical!$C$7:$C$1279,MATCH(B608,Historical!$B$7:$B$1301,0))/INDEX(Historical!$F$7:$F$1270,MATCH(B608,Historical!$B$7:$B$1301,0)))^(1/3)-1)*100)</f>
        <v>14.471424255333186</v>
      </c>
      <c r="U608" s="714">
        <f>IF(INDEX(Historical!$H$7:$H$1270,MATCH(B608,Historical!$B$7:$B$1301,0))=0,"n/a",((INDEX(Historical!$C$7:$C$1279,MATCH(B608,Historical!$B$7:$B$1301,0))/INDEX(Historical!$H$7:$H$1270,MATCH(B608,Historical!$B$7:$B$1301,0)))^(1/5)-1)*100)</f>
        <v>17.607902252467355</v>
      </c>
      <c r="V608" s="714">
        <f>IF(INDEX(Historical!$O$7:$O$1270,MATCH(B608,Historical!$B$7:$B$1301,0))=0,"n/a",((INDEX(Historical!$C$7:$C$1279,MATCH(B608,Historical!$B$7:$B$1301,0))/INDEX(Historical!$O$7:$O$1270,MATCH(B608,Historical!$B$7:$B$1301,0)))^(1/10)-1)*100)</f>
        <v>0</v>
      </c>
      <c r="W608" s="715" t="str">
        <f>IF(OR(U608&lt;=0,U608="n/a",V608&lt;=0,V608="n/a"),"n/a",U608/V608)</f>
        <v>n/a</v>
      </c>
      <c r="X608" s="716">
        <f>IF(OR(AJ608&lt;=0,AJ608="n/a",U608&lt;=0,U608="n/a"),"n/a",U608/AJ608)</f>
        <v>3.2014367731758826</v>
      </c>
      <c r="Y608" s="890"/>
      <c r="Z608" s="663">
        <f>IF(OR(AC608&lt;0.01,AC608="n/a"),"n/a",M608/AC608*100)</f>
        <v>31.74603174603175</v>
      </c>
      <c r="AA608" s="900">
        <f>IF(OR(AC608&lt;0.01,AC608="n/a"),"n/a",I608/AC608)</f>
        <v>13.190476190476192</v>
      </c>
      <c r="AB608" s="901">
        <v>12</v>
      </c>
      <c r="AC608" s="879">
        <v>1.26</v>
      </c>
      <c r="AD608" s="879" t="s">
        <v>136</v>
      </c>
      <c r="AE608" s="879">
        <v>3</v>
      </c>
      <c r="AF608" s="879">
        <v>0.95</v>
      </c>
      <c r="AG608" s="879">
        <v>7.6</v>
      </c>
      <c r="AH608" s="879">
        <v>0.6</v>
      </c>
      <c r="AI608" s="879">
        <v>10.290000000000001</v>
      </c>
      <c r="AJ608" s="879">
        <v>5.5</v>
      </c>
      <c r="AK608" s="879" t="s">
        <v>136</v>
      </c>
      <c r="AL608" s="892">
        <v>133.66999999999999</v>
      </c>
      <c r="AM608" s="886">
        <v>2.9000000000000004</v>
      </c>
      <c r="AN608" s="879">
        <v>0.08</v>
      </c>
      <c r="AO608" s="753">
        <f>IF(U608="n/a","n/a",IF(AA608&lt;0,"n/a",IF(AA608="n/a","n/a",J608+U608-AA608)))</f>
        <v>6.8241649308238959</v>
      </c>
      <c r="AP608" s="754">
        <f>IF(U608="n/a","n/a",J608+U608)</f>
        <v>20.014641121300087</v>
      </c>
      <c r="AQ608" s="902">
        <f>IF(OR(AC608&lt;0.01,AF608="n/a"),"n/a",(I608/SQRT(22.5*AC608*(I608/AF608))-1)*100)</f>
        <v>-25.372175635945482</v>
      </c>
      <c r="AR608" s="663">
        <f>INDEX(Historical!$C$7:$C$1279,MATCH(B608,Historical!$B$7:$B$1301,0))*IF(AH608="n/a",1.03,IF(AH608&lt;0,1.01,IF(AH608&gt;10,1.1,(1+AH608/100))))</f>
        <v>0.36215999999999998</v>
      </c>
      <c r="AS608" s="900">
        <f>IF($AI608="n/a",1.03*AR608,IF($AI608&lt;0,1.01*AR608,IF($AI608&gt;10,1.1*AR608,(1+$AI608/100)*AR608)))</f>
        <v>0.39837600000000001</v>
      </c>
      <c r="AT608" s="900">
        <f>IF($AK608="n/a",1.03*AS608,IF($AK608&lt;0,1.01*AS608,IF($AK608&gt;10,1.1*AS608,(1+$AK608/100)*AS608)))</f>
        <v>0.41032728000000002</v>
      </c>
      <c r="AU608" s="900">
        <f>IF($AK608="n/a",1.03*AT608,IF($AK608&lt;0,1.01*AT608,IF($AK608&gt;10,1.1*AT608,(1+$AK608/100)*AT608)))</f>
        <v>0.42263709840000002</v>
      </c>
      <c r="AV608" s="900">
        <f>IF($AK608="n/a",1.03*AU608,IF($AK608&lt;0,1.01*AU608,IF($AK608&gt;10,1.1*AU608,(1+$AK608/100)*AU608)))</f>
        <v>0.43531621135200005</v>
      </c>
      <c r="AW608" s="663">
        <f>SUM(AR608:AV608)</f>
        <v>2.0288165897520001</v>
      </c>
      <c r="AX608" s="761">
        <f>AW608/I608*100</f>
        <v>12.207079360722021</v>
      </c>
      <c r="AY608" s="948">
        <v>1.37</v>
      </c>
      <c r="AZ608" s="886">
        <v>84.26</v>
      </c>
      <c r="BA608" s="886">
        <v>-18.89</v>
      </c>
      <c r="BB608" s="886">
        <v>6.94</v>
      </c>
      <c r="BC608" s="886">
        <v>-0.51</v>
      </c>
      <c r="BE608" s="635">
        <v>2013</v>
      </c>
      <c r="BF608" s="912">
        <f>IF(BE608&gt;2008,0,IF(BE608&gt;2001,1,IF(BE608&gt;1990,2,IF(BE608&gt;1980,3,IF(BE608&gt;1973,4,IF(BE608&gt;1970,5,IF(BE608&gt;1960,6,IF(BE608&gt;1958,7,IF(BE608&gt;1953,8,9)))))))))</f>
        <v>0</v>
      </c>
      <c r="BG608" s="896">
        <v>0.89999999999999991</v>
      </c>
    </row>
    <row r="609" spans="1:59" ht="11.25" customHeight="1" x14ac:dyDescent="0.2">
      <c r="A609" s="885" t="s">
        <v>1650</v>
      </c>
      <c r="B609" s="889" t="s">
        <v>1651</v>
      </c>
      <c r="C609" s="946" t="s">
        <v>4349</v>
      </c>
      <c r="D609" s="946" t="s">
        <v>520</v>
      </c>
      <c r="E609" s="746">
        <v>9</v>
      </c>
      <c r="F609" s="1185">
        <v>415</v>
      </c>
      <c r="G609" s="1141" t="s">
        <v>106</v>
      </c>
      <c r="H609" s="1141" t="s">
        <v>106</v>
      </c>
      <c r="I609" s="888">
        <v>18.46</v>
      </c>
      <c r="J609" s="663">
        <f>(M609/I609)*100</f>
        <v>4.3336944745395449</v>
      </c>
      <c r="K609" s="891">
        <v>0.2</v>
      </c>
      <c r="L609" s="901">
        <v>4</v>
      </c>
      <c r="M609" s="654">
        <f>K609*L609</f>
        <v>0.8</v>
      </c>
      <c r="N609" s="884" t="s">
        <v>148</v>
      </c>
      <c r="O609" s="747">
        <v>0.18</v>
      </c>
      <c r="P609" s="880">
        <v>43433</v>
      </c>
      <c r="Q609" s="880">
        <v>43451</v>
      </c>
      <c r="R609" s="654">
        <f>(K609-O609)/O609*100</f>
        <v>11.111111111111121</v>
      </c>
      <c r="S609" s="714">
        <f>IF(INDEX(Historical!$D$7:$D$1277,MATCH(B609,Historical!$B$7:$B$1301,0))=0,"n/a",(INDEX(Historical!$C$7:$C$1279,MATCH(B609,Historical!$B$7:$B$1301,0))/INDEX(Historical!$D$7:$D$1277,MATCH(B609,Historical!$B$7:$B$1301,0))-1)*100)</f>
        <v>8.1081081081081141</v>
      </c>
      <c r="T609" s="714">
        <f>IF(INDEX(Historical!$F$7:$F$1270,MATCH(B609,Historical!$B$7:$B$1301,0))=0,"n/a",((INDEX(Historical!$C$7:$C$1279,MATCH(B609,Historical!$B$7:$B$1301,0))/INDEX(Historical!$F$7:$F$1270,MATCH(B609,Historical!$B$7:$B$1301,0)))^(1/3)-1)*100)</f>
        <v>4.3038381993584451</v>
      </c>
      <c r="U609" s="714">
        <f>IF(INDEX(Historical!$H$7:$H$1270,MATCH(B609,Historical!$B$7:$B$1301,0))=0,"n/a",((INDEX(Historical!$C$7:$C$1279,MATCH(B609,Historical!$B$7:$B$1301,0))/INDEX(Historical!$H$7:$H$1270,MATCH(B609,Historical!$B$7:$B$1301,0)))^(1/5)-1)*100)</f>
        <v>4.8938165624699659</v>
      </c>
      <c r="V609" s="714">
        <f>IF(INDEX(Historical!$O$7:$O$1270,MATCH(B609,Historical!$B$7:$B$1301,0))=0,"n/a",((INDEX(Historical!$C$7:$C$1279,MATCH(B609,Historical!$B$7:$B$1301,0))/INDEX(Historical!$O$7:$O$1270,MATCH(B609,Historical!$B$7:$B$1301,0)))^(1/10)-1)*100)</f>
        <v>14.869835499703509</v>
      </c>
      <c r="W609" s="715">
        <f>IF(OR(U609&lt;=0,U609="n/a",V609&lt;=0,V609="n/a"),"n/a",U609/V609)</f>
        <v>0.3291103363293793</v>
      </c>
      <c r="X609" s="716" t="str">
        <f>IF(OR(AJ609&lt;=0,AJ609="n/a",U609&lt;=0,U609="n/a"),"n/a",U609/AJ609)</f>
        <v>n/a</v>
      </c>
      <c r="Y609" s="685" t="s">
        <v>4498</v>
      </c>
      <c r="Z609" s="663">
        <f>IF(OR(AC609&lt;0.01,AC609="n/a"),"n/a",M609/AC609*100)</f>
        <v>49.382716049382715</v>
      </c>
      <c r="AA609" s="900">
        <f>IF(OR(AC609&lt;0.01,AC609="n/a"),"n/a",I609/AC609)</f>
        <v>11.395061728395062</v>
      </c>
      <c r="AB609" s="901">
        <v>12</v>
      </c>
      <c r="AC609" s="879">
        <v>1.62</v>
      </c>
      <c r="AD609" s="879">
        <v>6.84</v>
      </c>
      <c r="AE609" s="879">
        <v>0.3</v>
      </c>
      <c r="AF609" s="879">
        <v>1.1000000000000001</v>
      </c>
      <c r="AG609" s="879" t="s">
        <v>136</v>
      </c>
      <c r="AH609" s="879">
        <v>-84.8</v>
      </c>
      <c r="AI609" s="879">
        <v>-116.6</v>
      </c>
      <c r="AJ609" s="879">
        <v>-25.3</v>
      </c>
      <c r="AK609" s="879">
        <v>1.6</v>
      </c>
      <c r="AL609" s="892">
        <v>1550</v>
      </c>
      <c r="AM609" s="887">
        <v>2.2999999999999998</v>
      </c>
      <c r="AN609" s="879">
        <v>9.1199999999999992</v>
      </c>
      <c r="AO609" s="753">
        <f>IF(U609="n/a","n/a",IF(AA609&lt;0,"n/a",IF(AA609="n/a","n/a",J609+U609-AA609)))</f>
        <v>-2.1675506913855518</v>
      </c>
      <c r="AP609" s="754">
        <f>IF(U609="n/a","n/a",J609+U609)</f>
        <v>9.2275110370095099</v>
      </c>
      <c r="AQ609" s="902">
        <f>IF(OR(AC609&lt;0.01,AF609="n/a"),"n/a",(I609/SQRT(22.5*AC609*(I609/AF609))-1)*100)</f>
        <v>-25.361410334764745</v>
      </c>
      <c r="AR609" s="663">
        <f>INDEX(Historical!$C$7:$C$1279,MATCH(B609,Historical!$B$7:$B$1301,0))*IF(AH609="n/a",1.03,IF(AH609&lt;0,1.01,IF(AH609&gt;10,1.1,(1+AH609/100))))</f>
        <v>0.80800000000000005</v>
      </c>
      <c r="AS609" s="900">
        <f>IF($AI609="n/a",1.03*AR609,IF($AI609&lt;0,1.01*AR609,IF($AI609&gt;10,1.1*AR609,(1+$AI609/100)*AR609)))</f>
        <v>0.81608000000000003</v>
      </c>
      <c r="AT609" s="900">
        <f>IF($AK609="n/a",1.03*AS609,IF($AK609&lt;0,1.01*AS609,IF($AK609&gt;10,1.1*AS609,(1+$AK609/100)*AS609)))</f>
        <v>0.82913728000000009</v>
      </c>
      <c r="AU609" s="900">
        <f>IF($AK609="n/a",1.03*AT609,IF($AK609&lt;0,1.01*AT609,IF($AK609&gt;10,1.1*AT609,(1+$AK609/100)*AT609)))</f>
        <v>0.84240347648000014</v>
      </c>
      <c r="AV609" s="900">
        <f>IF($AK609="n/a",1.03*AU609,IF($AK609&lt;0,1.01*AU609,IF($AK609&gt;10,1.1*AU609,(1+$AK609/100)*AU609)))</f>
        <v>0.85588193210368013</v>
      </c>
      <c r="AW609" s="663">
        <f>SUM(AR609:AV609)</f>
        <v>4.1515026885836814</v>
      </c>
      <c r="AX609" s="761">
        <f>AW609/I609*100</f>
        <v>22.489180328188958</v>
      </c>
      <c r="AY609" s="948">
        <v>1.33</v>
      </c>
      <c r="AZ609" s="886">
        <v>74.56</v>
      </c>
      <c r="BA609" s="886">
        <v>-69.02000000000001</v>
      </c>
      <c r="BB609" s="886">
        <v>2.5</v>
      </c>
      <c r="BC609" s="886">
        <v>-33.989999999999995</v>
      </c>
      <c r="BE609" s="635">
        <v>2012</v>
      </c>
      <c r="BF609" s="912">
        <f>IF(BE609&gt;2008,0,IF(BE609&gt;2001,1,IF(BE609&gt;1990,2,IF(BE609&gt;1980,3,IF(BE609&gt;1973,4,IF(BE609&gt;1970,5,IF(BE609&gt;1960,6,IF(BE609&gt;1958,7,IF(BE609&gt;1953,8,9)))))))))</f>
        <v>0</v>
      </c>
      <c r="BG609" s="896" t="s">
        <v>136</v>
      </c>
    </row>
    <row r="610" spans="1:59" ht="11.25" customHeight="1" x14ac:dyDescent="0.2">
      <c r="A610" s="877" t="s">
        <v>793</v>
      </c>
      <c r="B610" s="889" t="s">
        <v>794</v>
      </c>
      <c r="C610" s="946" t="s">
        <v>108</v>
      </c>
      <c r="D610" s="946" t="s">
        <v>4345</v>
      </c>
      <c r="E610" s="746">
        <v>25</v>
      </c>
      <c r="F610" s="1185">
        <v>130</v>
      </c>
      <c r="G610" s="1197" t="s">
        <v>37</v>
      </c>
      <c r="H610" s="1197" t="s">
        <v>106</v>
      </c>
      <c r="I610" s="879">
        <v>27.72</v>
      </c>
      <c r="J610" s="663">
        <f>(M610/I610)*100</f>
        <v>4.4733044733044736</v>
      </c>
      <c r="K610" s="898">
        <v>0.31</v>
      </c>
      <c r="L610" s="901">
        <v>4</v>
      </c>
      <c r="M610" s="654">
        <f>K610*L610</f>
        <v>1.24</v>
      </c>
      <c r="N610" s="884" t="s">
        <v>427</v>
      </c>
      <c r="O610" s="748">
        <v>0.3</v>
      </c>
      <c r="P610" s="880">
        <v>43607</v>
      </c>
      <c r="Q610" s="880">
        <v>43622</v>
      </c>
      <c r="R610" s="654">
        <f>(K610-O610)/O610*100</f>
        <v>3.3333333333333366</v>
      </c>
      <c r="S610" s="714">
        <f>IF(INDEX(Historical!$D$7:$D$1277,MATCH(B610,Historical!$B$7:$B$1301,0))=0,"n/a",(INDEX(Historical!$C$7:$C$1279,MATCH(B610,Historical!$B$7:$B$1301,0))/INDEX(Historical!$D$7:$D$1277,MATCH(B610,Historical!$B$7:$B$1301,0))-1)*100)</f>
        <v>2.5000000000000133</v>
      </c>
      <c r="T610" s="714">
        <f>IF(INDEX(Historical!$F$7:$F$1270,MATCH(B610,Historical!$B$7:$B$1301,0))=0,"n/a",((INDEX(Historical!$C$7:$C$1279,MATCH(B610,Historical!$B$7:$B$1301,0))/INDEX(Historical!$F$7:$F$1270,MATCH(B610,Historical!$B$7:$B$1301,0)))^(1/3)-1)*100)</f>
        <v>10.37418907881753</v>
      </c>
      <c r="U610" s="714">
        <f>IF(INDEX(Historical!$H$7:$H$1270,MATCH(B610,Historical!$B$7:$B$1301,0))=0,"n/a",((INDEX(Historical!$C$7:$C$1279,MATCH(B610,Historical!$B$7:$B$1301,0))/INDEX(Historical!$H$7:$H$1270,MATCH(B610,Historical!$B$7:$B$1301,0)))^(1/5)-1)*100)</f>
        <v>10.078328097037193</v>
      </c>
      <c r="V610" s="714">
        <f>IF(INDEX(Historical!$O$7:$O$1270,MATCH(B610,Historical!$B$7:$B$1301,0))=0,"n/a",((INDEX(Historical!$C$7:$C$1279,MATCH(B610,Historical!$B$7:$B$1301,0))/INDEX(Historical!$O$7:$O$1270,MATCH(B610,Historical!$B$7:$B$1301,0)))^(1/10)-1)*100)</f>
        <v>12.552866808310025</v>
      </c>
      <c r="W610" s="715">
        <f>IF(OR(U610&lt;=0,U610="n/a",V610&lt;=0,V610="n/a"),"n/a",U610/V610)</f>
        <v>0.80287063114262613</v>
      </c>
      <c r="X610" s="716">
        <f>IF(OR(AJ610&lt;=0,AJ610="n/a",U610&lt;=0,U610="n/a"),"n/a",U610/AJ610)</f>
        <v>0.55990711650206626</v>
      </c>
      <c r="Y610" s="672"/>
      <c r="Z610" s="663">
        <f>IF(OR(AC610&lt;0.01,AC610="n/a"),"n/a",M610/AC610*100)</f>
        <v>70.454545454545453</v>
      </c>
      <c r="AA610" s="900">
        <f>IF(OR(AC610&lt;0.01,AC610="n/a"),"n/a",I610/AC610)</f>
        <v>15.75</v>
      </c>
      <c r="AB610" s="901">
        <v>12</v>
      </c>
      <c r="AC610" s="879">
        <v>1.76</v>
      </c>
      <c r="AD610" s="879">
        <v>7.75</v>
      </c>
      <c r="AE610" s="879">
        <v>3.81</v>
      </c>
      <c r="AF610" s="879">
        <v>1.1599999999999999</v>
      </c>
      <c r="AG610" s="879">
        <v>7.5</v>
      </c>
      <c r="AH610" s="879">
        <v>5.3</v>
      </c>
      <c r="AI610" s="879">
        <v>25.3</v>
      </c>
      <c r="AJ610" s="879">
        <v>18</v>
      </c>
      <c r="AK610" s="879">
        <v>2</v>
      </c>
      <c r="AL610" s="892">
        <v>922.8</v>
      </c>
      <c r="AM610" s="886">
        <v>1.7999999999999998</v>
      </c>
      <c r="AN610" s="879">
        <v>0.2</v>
      </c>
      <c r="AO610" s="753">
        <f>IF(U610="n/a","n/a",IF(AA610&lt;0,"n/a",IF(AA610="n/a","n/a",J610+U610-AA610)))</f>
        <v>-1.1983674296583331</v>
      </c>
      <c r="AP610" s="754">
        <f>IF(U610="n/a","n/a",J610+U610)</f>
        <v>14.551632570341667</v>
      </c>
      <c r="AQ610" s="902">
        <f>IF(OR(AC610&lt;0.01,AF610="n/a"),"n/a",(I610/SQRT(22.5*AC610*(I610/AF610))-1)*100)</f>
        <v>-9.8889573914495266</v>
      </c>
      <c r="AR610" s="663">
        <f>INDEX(Historical!$C$7:$C$1279,MATCH(B610,Historical!$B$7:$B$1301,0))*IF(AH610="n/a",1.03,IF(AH610&lt;0,1.01,IF(AH610&gt;10,1.1,(1+AH610/100))))</f>
        <v>1.2951899999999998</v>
      </c>
      <c r="AS610" s="900">
        <f>IF($AI610="n/a",1.03*AR610,IF($AI610&lt;0,1.01*AR610,IF($AI610&gt;10,1.1*AR610,(1+$AI610/100)*AR610)))</f>
        <v>1.424709</v>
      </c>
      <c r="AT610" s="900">
        <f>IF($AK610="n/a",1.03*AS610,IF($AK610&lt;0,1.01*AS610,IF($AK610&gt;10,1.1*AS610,(1+$AK610/100)*AS610)))</f>
        <v>1.45320318</v>
      </c>
      <c r="AU610" s="900">
        <f>IF($AK610="n/a",1.03*AT610,IF($AK610&lt;0,1.01*AT610,IF($AK610&gt;10,1.1*AT610,(1+$AK610/100)*AT610)))</f>
        <v>1.4822672436000002</v>
      </c>
      <c r="AV610" s="900">
        <f>IF($AK610="n/a",1.03*AU610,IF($AK610&lt;0,1.01*AU610,IF($AK610&gt;10,1.1*AU610,(1+$AK610/100)*AU610)))</f>
        <v>1.5119125884720002</v>
      </c>
      <c r="AW610" s="663">
        <f>SUM(AR610:AV610)</f>
        <v>7.1672820120720004</v>
      </c>
      <c r="AX610" s="761">
        <f>AW610/I610*100</f>
        <v>25.855995714545454</v>
      </c>
      <c r="AY610" s="948">
        <v>0.56999999999999995</v>
      </c>
      <c r="AZ610" s="886">
        <v>16.760000000000002</v>
      </c>
      <c r="BA610" s="886">
        <v>-26.840000000000003</v>
      </c>
      <c r="BB610" s="886">
        <v>-1.9800000000000002</v>
      </c>
      <c r="BC610" s="886">
        <v>-15.129999999999999</v>
      </c>
      <c r="BE610" s="635">
        <v>1995</v>
      </c>
      <c r="BF610" s="912">
        <f>IF(BE610&gt;2008,0,IF(BE610&gt;2001,1,IF(BE610&gt;1990,2,IF(BE610&gt;1980,3,IF(BE610&gt;1973,4,IF(BE610&gt;1970,5,IF(BE610&gt;1960,6,IF(BE610&gt;1958,7,IF(BE610&gt;1953,8,9)))))))))</f>
        <v>2</v>
      </c>
      <c r="BG610" s="896">
        <v>0.89999999999999991</v>
      </c>
    </row>
    <row r="611" spans="1:59" ht="11.25" customHeight="1" x14ac:dyDescent="0.2">
      <c r="A611" s="877" t="s">
        <v>1685</v>
      </c>
      <c r="B611" s="889" t="s">
        <v>1686</v>
      </c>
      <c r="C611" s="946" t="s">
        <v>245</v>
      </c>
      <c r="D611" s="946" t="s">
        <v>4359</v>
      </c>
      <c r="E611" s="746">
        <v>10</v>
      </c>
      <c r="F611" s="1185">
        <v>346</v>
      </c>
      <c r="G611" s="1182" t="s">
        <v>115</v>
      </c>
      <c r="H611" s="1182" t="s">
        <v>115</v>
      </c>
      <c r="I611" s="888">
        <v>73.59</v>
      </c>
      <c r="J611" s="663">
        <f>(M611/I611)*100</f>
        <v>2.2285636635412418</v>
      </c>
      <c r="K611" s="891">
        <v>0.41</v>
      </c>
      <c r="L611" s="901">
        <v>4</v>
      </c>
      <c r="M611" s="654">
        <f>K611*L611</f>
        <v>1.64</v>
      </c>
      <c r="N611" s="884" t="s">
        <v>119</v>
      </c>
      <c r="O611" s="747">
        <v>0.36</v>
      </c>
      <c r="P611" s="875">
        <v>43781</v>
      </c>
      <c r="Q611" s="875">
        <v>43798</v>
      </c>
      <c r="R611" s="654">
        <f>(K611-O611)/O611*100</f>
        <v>13.888888888888888</v>
      </c>
      <c r="S611" s="714">
        <f>IF(INDEX(Historical!$D$7:$D$1277,MATCH(B611,Historical!$B$7:$B$1301,0))=0,"n/a",(INDEX(Historical!$C$7:$C$1279,MATCH(B611,Historical!$B$7:$B$1301,0))/INDEX(Historical!$D$7:$D$1277,MATCH(B611,Historical!$B$7:$B$1301,0))-1)*100)</f>
        <v>12.878787878787868</v>
      </c>
      <c r="T611" s="714">
        <f>IF(INDEX(Historical!$F$7:$F$1270,MATCH(B611,Historical!$B$7:$B$1301,0))=0,"n/a",((INDEX(Historical!$C$7:$C$1279,MATCH(B611,Historical!$B$7:$B$1301,0))/INDEX(Historical!$F$7:$F$1270,MATCH(B611,Historical!$B$7:$B$1301,0)))^(1/3)-1)*100)</f>
        <v>20.574586410546303</v>
      </c>
      <c r="U611" s="714">
        <f>IF(INDEX(Historical!$H$7:$H$1270,MATCH(B611,Historical!$B$7:$B$1301,0))=0,"n/a",((INDEX(Historical!$C$7:$C$1279,MATCH(B611,Historical!$B$7:$B$1301,0))/INDEX(Historical!$H$7:$H$1270,MATCH(B611,Historical!$B$7:$B$1301,0)))^(1/5)-1)*100)</f>
        <v>22.057568956939953</v>
      </c>
      <c r="V611" s="714" t="str">
        <f>IF(INDEX(Historical!$O$7:$O$1270,MATCH(B611,Historical!$B$7:$B$1301,0))=0,"n/a",((INDEX(Historical!$C$7:$C$1279,MATCH(B611,Historical!$B$7:$B$1301,0))/INDEX(Historical!$O$7:$O$1270,MATCH(B611,Historical!$B$7:$B$1301,0)))^(1/10)-1)*100)</f>
        <v>n/a</v>
      </c>
      <c r="W611" s="715" t="str">
        <f>IF(OR(U611&lt;=0,U611="n/a",V611&lt;=0,V611="n/a"),"n/a",U611/V611)</f>
        <v>n/a</v>
      </c>
      <c r="X611" s="716">
        <f>IF(OR(AJ611&lt;=0,AJ611="n/a",U611&lt;=0,U611="n/a"),"n/a",U611/AJ611)</f>
        <v>1.328769214273491</v>
      </c>
      <c r="Y611" s="676"/>
      <c r="Z611" s="663">
        <f>IF(OR(AC611&lt;0.01,AC611="n/a"),"n/a",M611/AC611*100)</f>
        <v>58.362989323843415</v>
      </c>
      <c r="AA611" s="900">
        <f>IF(OR(AC611&lt;0.01,AC611="n/a"),"n/a",I611/AC611)</f>
        <v>26.188612099644129</v>
      </c>
      <c r="AB611" s="901">
        <v>9</v>
      </c>
      <c r="AC611" s="879">
        <v>2.81</v>
      </c>
      <c r="AD611" s="879">
        <v>23.43</v>
      </c>
      <c r="AE611" s="879">
        <v>3.32</v>
      </c>
      <c r="AF611" s="879" t="s">
        <v>136</v>
      </c>
      <c r="AG611" s="879">
        <v>-54.6</v>
      </c>
      <c r="AH611" s="879">
        <v>-13</v>
      </c>
      <c r="AI611" s="879">
        <v>192.77</v>
      </c>
      <c r="AJ611" s="879">
        <v>16.600000000000001</v>
      </c>
      <c r="AK611" s="879">
        <v>1.1199999999999999</v>
      </c>
      <c r="AL611" s="892">
        <v>88580</v>
      </c>
      <c r="AM611" s="886">
        <v>0.1</v>
      </c>
      <c r="AN611" s="879" t="s">
        <v>136</v>
      </c>
      <c r="AO611" s="753">
        <f>IF(U611="n/a","n/a",IF(AA611&lt;0,"n/a",IF(AA611="n/a","n/a",J611+U611-AA611)))</f>
        <v>-1.9024794791629347</v>
      </c>
      <c r="AP611" s="754">
        <f>IF(U611="n/a","n/a",J611+U611)</f>
        <v>24.286132620481194</v>
      </c>
      <c r="AQ611" s="902" t="str">
        <f>IF(OR(AC611&lt;0.01,AF611="n/a"),"n/a",(I611/SQRT(22.5*AC611*(I611/AF611))-1)*100)</f>
        <v>n/a</v>
      </c>
      <c r="AR611" s="663">
        <f>INDEX(Historical!$C$7:$C$1279,MATCH(B611,Historical!$B$7:$B$1301,0))*IF(AH611="n/a",1.03,IF(AH611&lt;0,1.01,IF(AH611&gt;10,1.1,(1+AH611/100))))</f>
        <v>1.5048999999999999</v>
      </c>
      <c r="AS611" s="900">
        <f>IF($AI611="n/a",1.03*AR611,IF($AI611&lt;0,1.01*AR611,IF($AI611&gt;10,1.1*AR611,(1+$AI611/100)*AR611)))</f>
        <v>1.6553900000000001</v>
      </c>
      <c r="AT611" s="900">
        <f>IF($AK611="n/a",1.03*AS611,IF($AK611&lt;0,1.01*AS611,IF($AK611&gt;10,1.1*AS611,(1+$AK611/100)*AS611)))</f>
        <v>1.6739303680000004</v>
      </c>
      <c r="AU611" s="900">
        <f>IF($AK611="n/a",1.03*AT611,IF($AK611&lt;0,1.01*AT611,IF($AK611&gt;10,1.1*AT611,(1+$AK611/100)*AT611)))</f>
        <v>1.6926783881216005</v>
      </c>
      <c r="AV611" s="900">
        <f>IF($AK611="n/a",1.03*AU611,IF($AK611&lt;0,1.01*AU611,IF($AK611&gt;10,1.1*AU611,(1+$AK611/100)*AU611)))</f>
        <v>1.7116363860685626</v>
      </c>
      <c r="AW611" s="663">
        <f>SUM(AR611:AV611)</f>
        <v>8.2385351421901643</v>
      </c>
      <c r="AX611" s="761">
        <f>AW611/I611*100</f>
        <v>11.195182962617427</v>
      </c>
      <c r="AY611" s="948">
        <v>0.8</v>
      </c>
      <c r="AZ611" s="886">
        <v>47.12</v>
      </c>
      <c r="BA611" s="886">
        <v>-26.200000000000003</v>
      </c>
      <c r="BB611" s="886">
        <v>-3.6700000000000004</v>
      </c>
      <c r="BC611" s="886">
        <v>-9.2200000000000006</v>
      </c>
      <c r="BD611" s="657"/>
      <c r="BE611" s="635">
        <v>2010</v>
      </c>
      <c r="BF611" s="912">
        <f>IF(BE611&gt;2008,0,IF(BE611&gt;2001,1,IF(BE611&gt;1990,2,IF(BE611&gt;1980,3,IF(BE611&gt;1973,4,IF(BE611&gt;1970,5,IF(BE611&gt;1960,6,IF(BE611&gt;1958,7,IF(BE611&gt;1953,8,9)))))))))</f>
        <v>0</v>
      </c>
      <c r="BG611" s="896">
        <v>14.2</v>
      </c>
    </row>
    <row r="612" spans="1:59" ht="11.25" customHeight="1" x14ac:dyDescent="0.2">
      <c r="A612" s="895" t="s">
        <v>4582</v>
      </c>
      <c r="B612" s="889" t="s">
        <v>2059</v>
      </c>
      <c r="C612" s="946" t="s">
        <v>108</v>
      </c>
      <c r="D612" s="946" t="s">
        <v>4341</v>
      </c>
      <c r="E612" s="746">
        <v>5</v>
      </c>
      <c r="F612" s="1185">
        <v>764</v>
      </c>
      <c r="G612" s="1141" t="s">
        <v>106</v>
      </c>
      <c r="H612" s="1141" t="s">
        <v>106</v>
      </c>
      <c r="I612" s="888">
        <v>33.74</v>
      </c>
      <c r="J612" s="663">
        <f>(M612/I612)*100</f>
        <v>2.1339656194427974</v>
      </c>
      <c r="K612" s="891">
        <v>0.18</v>
      </c>
      <c r="L612" s="901">
        <v>4</v>
      </c>
      <c r="M612" s="654">
        <f>K612*L612</f>
        <v>0.72</v>
      </c>
      <c r="N612" s="884" t="s">
        <v>1240</v>
      </c>
      <c r="O612" s="747">
        <v>0.17</v>
      </c>
      <c r="P612" s="875">
        <v>43874</v>
      </c>
      <c r="Q612" s="875">
        <v>43889</v>
      </c>
      <c r="R612" s="654">
        <f>(K612-O612)/O612*100</f>
        <v>5.8823529411764595</v>
      </c>
      <c r="S612" s="714">
        <f>IF(INDEX(Historical!$D$7:$D$1277,MATCH(B612,Historical!$B$7:$B$1301,0))=0,"n/a",(INDEX(Historical!$C$7:$C$1279,MATCH(B612,Historical!$B$7:$B$1301,0))/INDEX(Historical!$D$7:$D$1277,MATCH(B612,Historical!$B$7:$B$1301,0))-1)*100)</f>
        <v>47.826086956521749</v>
      </c>
      <c r="T612" s="714">
        <f>IF(INDEX(Historical!$F$7:$F$1270,MATCH(B612,Historical!$B$7:$B$1301,0))=0,"n/a",((INDEX(Historical!$C$7:$C$1279,MATCH(B612,Historical!$B$7:$B$1301,0))/INDEX(Historical!$F$7:$F$1270,MATCH(B612,Historical!$B$7:$B$1301,0)))^(1/3)-1)*100)</f>
        <v>36.055170063911589</v>
      </c>
      <c r="U612" s="714">
        <f>IF(INDEX(Historical!$H$7:$H$1270,MATCH(B612,Historical!$B$7:$B$1301,0))=0,"n/a",((INDEX(Historical!$C$7:$C$1279,MATCH(B612,Historical!$B$7:$B$1301,0))/INDEX(Historical!$H$7:$H$1270,MATCH(B612,Historical!$B$7:$B$1301,0)))^(1/5)-1)*100)</f>
        <v>23.157122757056104</v>
      </c>
      <c r="V612" s="714">
        <f>IF(INDEX(Historical!$O$7:$O$1270,MATCH(B612,Historical!$B$7:$B$1301,0))=0,"n/a",((INDEX(Historical!$C$7:$C$1279,MATCH(B612,Historical!$B$7:$B$1301,0))/INDEX(Historical!$O$7:$O$1270,MATCH(B612,Historical!$B$7:$B$1301,0)))^(1/10)-1)*100)</f>
        <v>10.97617886603237</v>
      </c>
      <c r="W612" s="715">
        <f>IF(OR(U612&lt;=0,U612="n/a",V612&lt;=0,V612="n/a"),"n/a",U612/V612)</f>
        <v>2.1097617886603244</v>
      </c>
      <c r="X612" s="716">
        <f>IF(OR(AJ612&lt;=0,AJ612="n/a",U612&lt;=0,U612="n/a"),"n/a",U612/AJ612)</f>
        <v>1.0201375663901369</v>
      </c>
      <c r="Y612" s="890"/>
      <c r="Z612" s="663">
        <f>IF(OR(AC612&lt;0.01,AC612="n/a"),"n/a",M612/AC612*100)</f>
        <v>28.01556420233463</v>
      </c>
      <c r="AA612" s="900">
        <f>IF(OR(AC612&lt;0.01,AC612="n/a"),"n/a",I612/AC612)</f>
        <v>13.128404669260702</v>
      </c>
      <c r="AB612" s="901">
        <v>12</v>
      </c>
      <c r="AC612" s="879">
        <v>2.57</v>
      </c>
      <c r="AD612" s="879" t="s">
        <v>136</v>
      </c>
      <c r="AE612" s="879">
        <v>3.94</v>
      </c>
      <c r="AF612" s="879">
        <v>1.8</v>
      </c>
      <c r="AG612" s="879">
        <v>16.900000000000002</v>
      </c>
      <c r="AH612" s="879">
        <v>9.1999999999999993</v>
      </c>
      <c r="AI612" s="879">
        <v>-10.14</v>
      </c>
      <c r="AJ612" s="879">
        <v>22.7</v>
      </c>
      <c r="AK612" s="879">
        <v>-3.8</v>
      </c>
      <c r="AL612" s="892">
        <v>45260</v>
      </c>
      <c r="AM612" s="886">
        <v>0.1</v>
      </c>
      <c r="AN612" s="879">
        <v>12.18</v>
      </c>
      <c r="AO612" s="753">
        <f>IF(U612="n/a","n/a",IF(AA612&lt;0,"n/a",IF(AA612="n/a","n/a",J612+U612-AA612)))</f>
        <v>12.1626837072382</v>
      </c>
      <c r="AP612" s="754">
        <f>IF(U612="n/a","n/a",J612+U612)</f>
        <v>25.291088376498902</v>
      </c>
      <c r="AQ612" s="902">
        <f>IF(OR(AC612&lt;0.01,AF612="n/a"),"n/a",(I612/SQRT(22.5*AC612*(I612/AF612))-1)*100)</f>
        <v>2.4827972657292641</v>
      </c>
      <c r="AR612" s="663">
        <f>INDEX(Historical!$C$7:$C$1279,MATCH(B612,Historical!$B$7:$B$1301,0))*IF(AH612="n/a",1.03,IF(AH612&lt;0,1.01,IF(AH612&gt;10,1.1,(1+AH612/100))))</f>
        <v>0.74256000000000011</v>
      </c>
      <c r="AS612" s="900">
        <f>IF($AI612="n/a",1.03*AR612,IF($AI612&lt;0,1.01*AR612,IF($AI612&gt;10,1.1*AR612,(1+$AI612/100)*AR612)))</f>
        <v>0.74998560000000014</v>
      </c>
      <c r="AT612" s="900">
        <f>IF($AK612="n/a",1.03*AS612,IF($AK612&lt;0,1.01*AS612,IF($AK612&gt;10,1.1*AS612,(1+$AK612/100)*AS612)))</f>
        <v>0.75748545600000017</v>
      </c>
      <c r="AU612" s="900">
        <f>IF($AK612="n/a",1.03*AT612,IF($AK612&lt;0,1.01*AT612,IF($AK612&gt;10,1.1*AT612,(1+$AK612/100)*AT612)))</f>
        <v>0.76506031056000012</v>
      </c>
      <c r="AV612" s="900">
        <f>IF($AK612="n/a",1.03*AU612,IF($AK612&lt;0,1.01*AU612,IF($AK612&gt;10,1.1*AU612,(1+$AK612/100)*AU612)))</f>
        <v>0.77271091366560019</v>
      </c>
      <c r="AW612" s="663">
        <f>SUM(AR612:AV612)</f>
        <v>3.7878022802256002</v>
      </c>
      <c r="AX612" s="761">
        <f>AW612/I612*100</f>
        <v>11.226444221178424</v>
      </c>
      <c r="AY612" s="948">
        <v>1.25</v>
      </c>
      <c r="AZ612" s="886">
        <v>20.5</v>
      </c>
      <c r="BA612" s="886">
        <v>-34.67</v>
      </c>
      <c r="BB612" s="886">
        <v>-6.370000000000001</v>
      </c>
      <c r="BC612" s="886">
        <v>-17.260000000000002</v>
      </c>
      <c r="BE612" s="635">
        <v>2016</v>
      </c>
      <c r="BF612" s="912">
        <f>IF(BE612&gt;2008,0,IF(BE612&gt;2001,1,IF(BE612&gt;1990,2,IF(BE612&gt;1980,3,IF(BE612&gt;1973,4,IF(BE612&gt;1970,5,IF(BE612&gt;1960,6,IF(BE612&gt;1958,7,IF(BE612&gt;1953,8,9)))))))))</f>
        <v>0</v>
      </c>
      <c r="BG612" s="896">
        <v>1.0999999999999999</v>
      </c>
    </row>
    <row r="613" spans="1:59" ht="11.25" customHeight="1" x14ac:dyDescent="0.2">
      <c r="A613" s="885" t="s">
        <v>1636</v>
      </c>
      <c r="B613" s="889" t="s">
        <v>1637</v>
      </c>
      <c r="C613" s="946" t="s">
        <v>245</v>
      </c>
      <c r="D613" s="946" t="s">
        <v>4376</v>
      </c>
      <c r="E613" s="746">
        <v>10</v>
      </c>
      <c r="F613" s="1185">
        <v>390</v>
      </c>
      <c r="G613" s="1184" t="s">
        <v>106</v>
      </c>
      <c r="H613" s="1184" t="s">
        <v>106</v>
      </c>
      <c r="I613" s="888">
        <v>38.89</v>
      </c>
      <c r="J613" s="663">
        <f>(M613/I613)*100</f>
        <v>1.95422987914631</v>
      </c>
      <c r="K613" s="891">
        <v>0.19</v>
      </c>
      <c r="L613" s="901">
        <v>4</v>
      </c>
      <c r="M613" s="654">
        <f>K613*L613</f>
        <v>0.76</v>
      </c>
      <c r="N613" s="884" t="s">
        <v>318</v>
      </c>
      <c r="O613" s="747">
        <v>0.18</v>
      </c>
      <c r="P613" s="875">
        <v>43902</v>
      </c>
      <c r="Q613" s="875">
        <v>43921</v>
      </c>
      <c r="R613" s="654">
        <f>(K613-O613)/O613*100</f>
        <v>5.5555555555555607</v>
      </c>
      <c r="S613" s="714">
        <f>IF(INDEX(Historical!$D$7:$D$1277,MATCH(B613,Historical!$B$7:$B$1301,0))=0,"n/a",(INDEX(Historical!$C$7:$C$1279,MATCH(B613,Historical!$B$7:$B$1301,0))/INDEX(Historical!$D$7:$D$1277,MATCH(B613,Historical!$B$7:$B$1301,0))-1)*100)</f>
        <v>5.8823529411764497</v>
      </c>
      <c r="T613" s="714">
        <f>IF(INDEX(Historical!$F$7:$F$1270,MATCH(B613,Historical!$B$7:$B$1301,0))=0,"n/a",((INDEX(Historical!$C$7:$C$1279,MATCH(B613,Historical!$B$7:$B$1301,0))/INDEX(Historical!$F$7:$F$1270,MATCH(B613,Historical!$B$7:$B$1301,0)))^(1/3)-1)*100)</f>
        <v>12.181378776036711</v>
      </c>
      <c r="U613" s="714">
        <f>IF(INDEX(Historical!$H$7:$H$1270,MATCH(B613,Historical!$B$7:$B$1301,0))=0,"n/a",((INDEX(Historical!$C$7:$C$1279,MATCH(B613,Historical!$B$7:$B$1301,0))/INDEX(Historical!$H$7:$H$1270,MATCH(B613,Historical!$B$7:$B$1301,0)))^(1/5)-1)*100)</f>
        <v>16.190525490598983</v>
      </c>
      <c r="V613" s="714">
        <f>IF(INDEX(Historical!$O$7:$O$1270,MATCH(B613,Historical!$B$7:$B$1301,0))=0,"n/a",((INDEX(Historical!$C$7:$C$1279,MATCH(B613,Historical!$B$7:$B$1301,0))/INDEX(Historical!$O$7:$O$1270,MATCH(B613,Historical!$B$7:$B$1301,0)))^(1/10)-1)*100)</f>
        <v>16.23080652394242</v>
      </c>
      <c r="W613" s="715">
        <f>IF(OR(U613&lt;=0,U613="n/a",V613&lt;=0,V613="n/a"),"n/a",U613/V613)</f>
        <v>0.99751823587546207</v>
      </c>
      <c r="X613" s="716">
        <f>IF(OR(AJ613&lt;=0,AJ613="n/a",U613&lt;=0,U613="n/a"),"n/a",U613/AJ613)</f>
        <v>0.8015111629009396</v>
      </c>
      <c r="Y613" s="890"/>
      <c r="Z613" s="663">
        <f>IF(OR(AC613&lt;0.01,AC613="n/a"),"n/a",M613/AC613*100)</f>
        <v>37.810945273631845</v>
      </c>
      <c r="AA613" s="900">
        <f>IF(OR(AC613&lt;0.01,AC613="n/a"),"n/a",I613/AC613)</f>
        <v>19.348258706467664</v>
      </c>
      <c r="AB613" s="901">
        <v>12</v>
      </c>
      <c r="AC613" s="879">
        <v>2.0099999999999998</v>
      </c>
      <c r="AD613" s="879">
        <v>1.96</v>
      </c>
      <c r="AE613" s="879">
        <v>2.19</v>
      </c>
      <c r="AF613" s="879">
        <v>3.98</v>
      </c>
      <c r="AG613" s="879">
        <v>21</v>
      </c>
      <c r="AH613" s="879">
        <v>-13.600000000000001</v>
      </c>
      <c r="AI613" s="879">
        <v>34.200000000000003</v>
      </c>
      <c r="AJ613" s="879">
        <v>20.200000000000003</v>
      </c>
      <c r="AK613" s="879">
        <v>9.75</v>
      </c>
      <c r="AL613" s="892">
        <v>7080</v>
      </c>
      <c r="AM613" s="886">
        <v>2.1999999999999997</v>
      </c>
      <c r="AN613" s="879">
        <v>2.0699999999999998</v>
      </c>
      <c r="AO613" s="753">
        <f>IF(U613="n/a","n/a",IF(AA613&lt;0,"n/a",IF(AA613="n/a","n/a",J613+U613-AA613)))</f>
        <v>-1.2035033367223704</v>
      </c>
      <c r="AP613" s="754">
        <f>IF(U613="n/a","n/a",J613+U613)</f>
        <v>18.144755369745294</v>
      </c>
      <c r="AQ613" s="902">
        <f>IF(OR(AC613&lt;0.01,AF613="n/a"),"n/a",(I613/SQRT(22.5*AC613*(I613/AF613))-1)*100)</f>
        <v>84.999783365328184</v>
      </c>
      <c r="AR613" s="663">
        <f>INDEX(Historical!$C$7:$C$1279,MATCH(B613,Historical!$B$7:$B$1301,0))*IF(AH613="n/a",1.03,IF(AH613&lt;0,1.01,IF(AH613&gt;10,1.1,(1+AH613/100))))</f>
        <v>0.72719999999999996</v>
      </c>
      <c r="AS613" s="900">
        <f>IF($AI613="n/a",1.03*AR613,IF($AI613&lt;0,1.01*AR613,IF($AI613&gt;10,1.1*AR613,(1+$AI613/100)*AR613)))</f>
        <v>0.79991999999999996</v>
      </c>
      <c r="AT613" s="900">
        <f>IF($AK613="n/a",1.03*AS613,IF($AK613&lt;0,1.01*AS613,IF($AK613&gt;10,1.1*AS613,(1+$AK613/100)*AS613)))</f>
        <v>0.87791219999999992</v>
      </c>
      <c r="AU613" s="900">
        <f>IF($AK613="n/a",1.03*AT613,IF($AK613&lt;0,1.01*AT613,IF($AK613&gt;10,1.1*AT613,(1+$AK613/100)*AT613)))</f>
        <v>0.96350863949999987</v>
      </c>
      <c r="AV613" s="900">
        <f>IF($AK613="n/a",1.03*AU613,IF($AK613&lt;0,1.01*AU613,IF($AK613&gt;10,1.1*AU613,(1+$AK613/100)*AU613)))</f>
        <v>1.0574507318512498</v>
      </c>
      <c r="AW613" s="663">
        <f>SUM(AR613:AV613)</f>
        <v>4.4259915713512497</v>
      </c>
      <c r="AX613" s="761">
        <f>AW613/I613*100</f>
        <v>11.380796017874131</v>
      </c>
      <c r="AY613" s="948">
        <v>0.73</v>
      </c>
      <c r="AZ613" s="886">
        <v>14.62</v>
      </c>
      <c r="BA613" s="886">
        <v>-26.47</v>
      </c>
      <c r="BB613" s="886">
        <v>1.17</v>
      </c>
      <c r="BC613" s="886">
        <v>-10.8</v>
      </c>
      <c r="BE613" s="635">
        <v>2011</v>
      </c>
      <c r="BF613" s="912">
        <f>IF(BE613&gt;2008,0,IF(BE613&gt;2001,1,IF(BE613&gt;1990,2,IF(BE613&gt;1980,3,IF(BE613&gt;1973,4,IF(BE613&gt;1970,5,IF(BE613&gt;1960,6,IF(BE613&gt;1958,7,IF(BE613&gt;1953,8,9)))))))))</f>
        <v>0</v>
      </c>
      <c r="BG613" s="896">
        <v>2.8000000000000003</v>
      </c>
    </row>
    <row r="614" spans="1:59" ht="11.25" customHeight="1" x14ac:dyDescent="0.2">
      <c r="A614" s="877" t="s">
        <v>343</v>
      </c>
      <c r="B614" s="889" t="s">
        <v>344</v>
      </c>
      <c r="C614" s="946" t="s">
        <v>123</v>
      </c>
      <c r="D614" s="946" t="s">
        <v>4180</v>
      </c>
      <c r="E614" s="746">
        <v>52</v>
      </c>
      <c r="F614" s="1185">
        <v>25</v>
      </c>
      <c r="G614" s="1182" t="s">
        <v>106</v>
      </c>
      <c r="H614" s="1182" t="s">
        <v>106</v>
      </c>
      <c r="I614" s="879">
        <v>97.1</v>
      </c>
      <c r="J614" s="663">
        <f>(M614/I614)*100</f>
        <v>1.1328527291452113</v>
      </c>
      <c r="K614" s="891">
        <v>0.27500000000000002</v>
      </c>
      <c r="L614" s="901">
        <v>4</v>
      </c>
      <c r="M614" s="654">
        <f>K614*L614</f>
        <v>1.1000000000000001</v>
      </c>
      <c r="N614" s="884" t="s">
        <v>148</v>
      </c>
      <c r="O614" s="747">
        <v>0.25</v>
      </c>
      <c r="P614" s="875">
        <v>43796</v>
      </c>
      <c r="Q614" s="875">
        <v>43812</v>
      </c>
      <c r="R614" s="654">
        <f>(K614-O614)/O614*100</f>
        <v>10.000000000000009</v>
      </c>
      <c r="S614" s="714">
        <f>IF(INDEX(Historical!$D$7:$D$1277,MATCH(B614,Historical!$B$7:$B$1301,0))=0,"n/a",(INDEX(Historical!$C$7:$C$1279,MATCH(B614,Historical!$B$7:$B$1301,0))/INDEX(Historical!$D$7:$D$1277,MATCH(B614,Historical!$B$7:$B$1301,0))-1)*100)</f>
        <v>10.810810810810789</v>
      </c>
      <c r="T614" s="714">
        <f>IF(INDEX(Historical!$F$7:$F$1270,MATCH(B614,Historical!$B$7:$B$1301,0))=0,"n/a",((INDEX(Historical!$C$7:$C$1279,MATCH(B614,Historical!$B$7:$B$1301,0))/INDEX(Historical!$F$7:$F$1270,MATCH(B614,Historical!$B$7:$B$1301,0)))^(1/3)-1)*100)</f>
        <v>9.2994734014064449</v>
      </c>
      <c r="U614" s="714">
        <f>IF(INDEX(Historical!$H$7:$H$1270,MATCH(B614,Historical!$B$7:$B$1301,0))=0,"n/a",((INDEX(Historical!$C$7:$C$1279,MATCH(B614,Historical!$B$7:$B$1301,0))/INDEX(Historical!$H$7:$H$1270,MATCH(B614,Historical!$B$7:$B$1301,0)))^(1/5)-1)*100)</f>
        <v>8.2368027373979089</v>
      </c>
      <c r="V614" s="714">
        <f>IF(INDEX(Historical!$O$7:$O$1270,MATCH(B614,Historical!$B$7:$B$1301,0))=0,"n/a",((INDEX(Historical!$C$7:$C$1279,MATCH(B614,Historical!$B$7:$B$1301,0))/INDEX(Historical!$O$7:$O$1270,MATCH(B614,Historical!$B$7:$B$1301,0)))^(1/10)-1)*100)</f>
        <v>8.5803244800448439</v>
      </c>
      <c r="W614" s="715">
        <f>IF(OR(U614&lt;=0,U614="n/a",V614&lt;=0,V614="n/a"),"n/a",U614/V614)</f>
        <v>0.95996401494537187</v>
      </c>
      <c r="X614" s="716">
        <f>IF(OR(AJ614&lt;=0,AJ614="n/a",U614&lt;=0,U614="n/a"),"n/a",U614/AJ614)</f>
        <v>0.67514776536048438</v>
      </c>
      <c r="Y614" s="676"/>
      <c r="Z614" s="663">
        <f>IF(OR(AC614&lt;0.01,AC614="n/a"),"n/a",M614/AC614*100)</f>
        <v>24.229074889867842</v>
      </c>
      <c r="AA614" s="900">
        <f>IF(OR(AC614&lt;0.01,AC614="n/a"),"n/a",I614/AC614)</f>
        <v>21.387665198237883</v>
      </c>
      <c r="AB614" s="901">
        <v>12</v>
      </c>
      <c r="AC614" s="879">
        <v>4.54</v>
      </c>
      <c r="AD614" s="879">
        <v>4.78</v>
      </c>
      <c r="AE614" s="879">
        <v>1.22</v>
      </c>
      <c r="AF614" s="879">
        <v>2.5299999999999998</v>
      </c>
      <c r="AG614" s="879">
        <v>12.2</v>
      </c>
      <c r="AH614" s="879">
        <v>-6.8000000000000007</v>
      </c>
      <c r="AI614" s="879">
        <v>20.45</v>
      </c>
      <c r="AJ614" s="879">
        <v>12.2</v>
      </c>
      <c r="AK614" s="879">
        <v>4.3999999999999995</v>
      </c>
      <c r="AL614" s="892">
        <v>2220</v>
      </c>
      <c r="AM614" s="886">
        <v>1.7000000000000002</v>
      </c>
      <c r="AN614" s="879">
        <v>0.26</v>
      </c>
      <c r="AO614" s="753">
        <f>IF(U614="n/a","n/a",IF(AA614&lt;0,"n/a",IF(AA614="n/a","n/a",J614+U614-AA614)))</f>
        <v>-12.018009731694763</v>
      </c>
      <c r="AP614" s="754">
        <f>IF(U614="n/a","n/a",J614+U614)</f>
        <v>9.3696554665431204</v>
      </c>
      <c r="AQ614" s="902">
        <f>IF(OR(AC614&lt;0.01,AF614="n/a"),"n/a",(I614/SQRT(22.5*AC614*(I614/AF614))-1)*100)</f>
        <v>55.078178064472951</v>
      </c>
      <c r="AR614" s="663">
        <f>INDEX(Historical!$C$7:$C$1279,MATCH(B614,Historical!$B$7:$B$1301,0))*IF(AH614="n/a",1.03,IF(AH614&lt;0,1.01,IF(AH614&gt;10,1.1,(1+AH614/100))))</f>
        <v>1.03525</v>
      </c>
      <c r="AS614" s="900">
        <f>IF($AI614="n/a",1.03*AR614,IF($AI614&lt;0,1.01*AR614,IF($AI614&gt;10,1.1*AR614,(1+$AI614/100)*AR614)))</f>
        <v>1.1387750000000001</v>
      </c>
      <c r="AT614" s="900">
        <f>IF($AK614="n/a",1.03*AS614,IF($AK614&lt;0,1.01*AS614,IF($AK614&gt;10,1.1*AS614,(1+$AK614/100)*AS614)))</f>
        <v>1.1888811000000001</v>
      </c>
      <c r="AU614" s="900">
        <f>IF($AK614="n/a",1.03*AT614,IF($AK614&lt;0,1.01*AT614,IF($AK614&gt;10,1.1*AT614,(1+$AK614/100)*AT614)))</f>
        <v>1.2411918684000003</v>
      </c>
      <c r="AV614" s="900">
        <f>IF($AK614="n/a",1.03*AU614,IF($AK614&lt;0,1.01*AU614,IF($AK614&gt;10,1.1*AU614,(1+$AK614/100)*AU614)))</f>
        <v>1.2958043106096004</v>
      </c>
      <c r="AW614" s="663">
        <f>SUM(AR614:AV614)</f>
        <v>5.8999022790096012</v>
      </c>
      <c r="AX614" s="761">
        <f>AW614/I614*100</f>
        <v>6.0761094531509796</v>
      </c>
      <c r="AY614" s="948">
        <v>1</v>
      </c>
      <c r="AZ614" s="886">
        <v>40.050000000000004</v>
      </c>
      <c r="BA614" s="886">
        <v>-8.2799999999999994</v>
      </c>
      <c r="BB614" s="886">
        <v>2.83</v>
      </c>
      <c r="BC614" s="886">
        <v>1.47</v>
      </c>
      <c r="BE614" s="635">
        <v>1969</v>
      </c>
      <c r="BF614" s="912">
        <f>IF(BE614&gt;2008,0,IF(BE614&gt;2001,1,IF(BE614&gt;1990,2,IF(BE614&gt;1980,3,IF(BE614&gt;1973,4,IF(BE614&gt;1970,5,IF(BE614&gt;1960,6,IF(BE614&gt;1958,7,IF(BE614&gt;1953,8,9)))))))))</f>
        <v>6</v>
      </c>
      <c r="BG614" s="896">
        <v>6.9</v>
      </c>
    </row>
    <row r="615" spans="1:59" s="787" customFormat="1" ht="11.25" customHeight="1" x14ac:dyDescent="0.2">
      <c r="A615" s="768" t="s">
        <v>1640</v>
      </c>
      <c r="B615" s="795" t="s">
        <v>1641</v>
      </c>
      <c r="C615" s="946" t="s">
        <v>245</v>
      </c>
      <c r="D615" s="946" t="s">
        <v>4323</v>
      </c>
      <c r="E615" s="769">
        <v>9</v>
      </c>
      <c r="F615" s="1185">
        <v>518</v>
      </c>
      <c r="G615" s="1198" t="s">
        <v>106</v>
      </c>
      <c r="H615" s="1198" t="s">
        <v>106</v>
      </c>
      <c r="I615" s="770">
        <v>29.27</v>
      </c>
      <c r="J615" s="771">
        <f>(M615/I615)*100</f>
        <v>1.2299282541851726</v>
      </c>
      <c r="K615" s="772">
        <v>0.09</v>
      </c>
      <c r="L615" s="773">
        <v>4</v>
      </c>
      <c r="M615" s="774">
        <f>K615*L615</f>
        <v>0.36</v>
      </c>
      <c r="N615" s="775" t="s">
        <v>569</v>
      </c>
      <c r="O615" s="776">
        <v>8.5000000000000006E-2</v>
      </c>
      <c r="P615" s="777">
        <v>44014</v>
      </c>
      <c r="Q615" s="777">
        <v>44032</v>
      </c>
      <c r="R615" s="774">
        <f>(K615-O615)/O615*100</f>
        <v>5.8823529411764595</v>
      </c>
      <c r="S615" s="714">
        <f>IF(INDEX(Historical!$D$7:$D$1277,MATCH(B615,Historical!$B$7:$B$1301,0))=0,"n/a",(INDEX(Historical!$C$7:$C$1279,MATCH(B615,Historical!$B$7:$B$1301,0))/INDEX(Historical!$D$7:$D$1277,MATCH(B615,Historical!$B$7:$B$1301,0))-1)*100)</f>
        <v>6.4516129032258229</v>
      </c>
      <c r="T615" s="714">
        <f>IF(INDEX(Historical!$F$7:$F$1270,MATCH(B615,Historical!$B$7:$B$1301,0))=0,"n/a",((INDEX(Historical!$C$7:$C$1279,MATCH(B615,Historical!$B$7:$B$1301,0))/INDEX(Historical!$F$7:$F$1270,MATCH(B615,Historical!$B$7:$B$1301,0)))^(1/3)-1)*100)</f>
        <v>6.917810999860885</v>
      </c>
      <c r="U615" s="714">
        <f>IF(INDEX(Historical!$H$7:$H$1270,MATCH(B615,Historical!$B$7:$B$1301,0))=0,"n/a",((INDEX(Historical!$C$7:$C$1279,MATCH(B615,Historical!$B$7:$B$1301,0))/INDEX(Historical!$H$7:$H$1270,MATCH(B615,Historical!$B$7:$B$1301,0)))^(1/5)-1)*100)</f>
        <v>6.5762756635474373</v>
      </c>
      <c r="V615" s="714" t="str">
        <f>IF(INDEX(Historical!$O$7:$O$1270,MATCH(B615,Historical!$B$7:$B$1301,0))=0,"n/a",((INDEX(Historical!$C$7:$C$1279,MATCH(B615,Historical!$B$7:$B$1301,0))/INDEX(Historical!$O$7:$O$1270,MATCH(B615,Historical!$B$7:$B$1301,0)))^(1/10)-1)*100)</f>
        <v>n/a</v>
      </c>
      <c r="W615" s="715" t="str">
        <f>IF(OR(U615&lt;=0,U615="n/a",V615&lt;=0,V615="n/a"),"n/a",U615/V615)</f>
        <v>n/a</v>
      </c>
      <c r="X615" s="716">
        <f>IF(OR(AJ615&lt;=0,AJ615="n/a",U615&lt;=0,U615="n/a"),"n/a",U615/AJ615)</f>
        <v>0.3613338276674416</v>
      </c>
      <c r="Y615" s="795"/>
      <c r="Z615" s="771">
        <f>IF(OR(AC615&lt;0.01,AC615="n/a"),"n/a",M615/AC615*100)</f>
        <v>43.373493975903614</v>
      </c>
      <c r="AA615" s="779">
        <f>IF(OR(AC615&lt;0.01,AC615="n/a"),"n/a",I615/AC615)</f>
        <v>35.265060240963855</v>
      </c>
      <c r="AB615" s="773">
        <v>1</v>
      </c>
      <c r="AC615" s="780">
        <v>0.83</v>
      </c>
      <c r="AD615" s="780">
        <v>3.48</v>
      </c>
      <c r="AE615" s="780">
        <v>0.46</v>
      </c>
      <c r="AF615" s="780">
        <v>1.45</v>
      </c>
      <c r="AG615" s="780">
        <v>4.3</v>
      </c>
      <c r="AH615" s="780">
        <v>19.400000000000002</v>
      </c>
      <c r="AI615" s="780">
        <v>572.29999999999995</v>
      </c>
      <c r="AJ615" s="780">
        <v>18.2</v>
      </c>
      <c r="AK615" s="780">
        <v>10</v>
      </c>
      <c r="AL615" s="781">
        <v>425.28</v>
      </c>
      <c r="AM615" s="782">
        <v>28.4</v>
      </c>
      <c r="AN615" s="780">
        <v>0</v>
      </c>
      <c r="AO615" s="783">
        <f>IF(U615="n/a","n/a",IF(AA615&lt;0,"n/a",IF(AA615="n/a","n/a",J615+U615-AA615)))</f>
        <v>-27.458856323231245</v>
      </c>
      <c r="AP615" s="784">
        <f>IF(U615="n/a","n/a",J615+U615)</f>
        <v>7.8062039177326099</v>
      </c>
      <c r="AQ615" s="785">
        <f>IF(OR(AC615&lt;0.01,AF615="n/a"),"n/a",(I615/SQRT(22.5*AC615*(I615/AF615))-1)*100)</f>
        <v>50.752685399921859</v>
      </c>
      <c r="AR615" s="663">
        <f>INDEX(Historical!$C$7:$C$1279,MATCH(B615,Historical!$B$7:$B$1301,0))*IF(AH615="n/a",1.03,IF(AH615&lt;0,1.01,IF(AH615&gt;10,1.1,(1+AH615/100))))</f>
        <v>0.36300000000000004</v>
      </c>
      <c r="AS615" s="779">
        <f>IF($AI615="n/a",1.03*AR615,IF($AI615&lt;0,1.01*AR615,IF($AI615&gt;10,1.1*AR615,(1+$AI615/100)*AR615)))</f>
        <v>0.3993000000000001</v>
      </c>
      <c r="AT615" s="779">
        <f>IF($AK615="n/a",1.03*AS615,IF($AK615&lt;0,1.01*AS615,IF($AK615&gt;10,1.1*AS615,(1+$AK615/100)*AS615)))</f>
        <v>0.43923000000000012</v>
      </c>
      <c r="AU615" s="779">
        <f>IF($AK615="n/a",1.03*AT615,IF($AK615&lt;0,1.01*AT615,IF($AK615&gt;10,1.1*AT615,(1+$AK615/100)*AT615)))</f>
        <v>0.48315300000000017</v>
      </c>
      <c r="AV615" s="779">
        <f>IF($AK615="n/a",1.03*AU615,IF($AK615&lt;0,1.01*AU615,IF($AK615&gt;10,1.1*AU615,(1+$AK615/100)*AU615)))</f>
        <v>0.53146830000000023</v>
      </c>
      <c r="AW615" s="771">
        <f>SUM(AR615:AV615)</f>
        <v>2.2161513000000008</v>
      </c>
      <c r="AX615" s="786">
        <f>AW615/I615*100</f>
        <v>7.5714086094977819</v>
      </c>
      <c r="AY615" s="949">
        <v>1.26</v>
      </c>
      <c r="AZ615" s="782">
        <v>133.04</v>
      </c>
      <c r="BA615" s="782">
        <v>-26.82</v>
      </c>
      <c r="BB615" s="782">
        <v>17.87</v>
      </c>
      <c r="BC615" s="782">
        <v>-3.7199999999999998</v>
      </c>
      <c r="BD615" s="922"/>
      <c r="BE615" s="635">
        <v>2012</v>
      </c>
      <c r="BF615" s="912">
        <f>IF(BE615&gt;2008,0,IF(BE615&gt;2001,1,IF(BE615&gt;1990,2,IF(BE615&gt;1980,3,IF(BE615&gt;1973,4,IF(BE615&gt;1970,5,IF(BE615&gt;1960,6,IF(BE615&gt;1958,7,IF(BE615&gt;1953,8,9)))))))))</f>
        <v>0</v>
      </c>
      <c r="BG615" s="838">
        <v>2</v>
      </c>
    </row>
    <row r="616" spans="1:59" ht="11.25" customHeight="1" x14ac:dyDescent="0.2">
      <c r="A616" s="885" t="s">
        <v>330</v>
      </c>
      <c r="B616" s="889" t="s">
        <v>331</v>
      </c>
      <c r="C616" s="946" t="s">
        <v>108</v>
      </c>
      <c r="D616" s="946" t="s">
        <v>4341</v>
      </c>
      <c r="E616" s="746">
        <v>29</v>
      </c>
      <c r="F616" s="1185">
        <v>93</v>
      </c>
      <c r="G616" s="1185" t="s">
        <v>106</v>
      </c>
      <c r="H616" s="1185" t="s">
        <v>106</v>
      </c>
      <c r="I616" s="879">
        <v>54.98</v>
      </c>
      <c r="J616" s="663">
        <f>(M616/I616)*100</f>
        <v>1.2731902510003639</v>
      </c>
      <c r="K616" s="898">
        <v>0.35</v>
      </c>
      <c r="L616" s="901">
        <v>2</v>
      </c>
      <c r="M616" s="654">
        <f>K616*L616</f>
        <v>0.7</v>
      </c>
      <c r="N616" s="884" t="s">
        <v>332</v>
      </c>
      <c r="O616" s="748">
        <v>0.33</v>
      </c>
      <c r="P616" s="875">
        <v>43824</v>
      </c>
      <c r="Q616" s="875">
        <v>43837</v>
      </c>
      <c r="R616" s="654">
        <f>(K616-O616)/O616*100</f>
        <v>6.060606060606049</v>
      </c>
      <c r="S616" s="714">
        <f>IF(INDEX(Historical!$D$7:$D$1277,MATCH(B616,Historical!$B$7:$B$1301,0))=0,"n/a",(INDEX(Historical!$C$7:$C$1279,MATCH(B616,Historical!$B$7:$B$1301,0))/INDEX(Historical!$D$7:$D$1277,MATCH(B616,Historical!$B$7:$B$1301,0))-1)*100)</f>
        <v>10.000000000000009</v>
      </c>
      <c r="T616" s="714">
        <f>IF(INDEX(Historical!$F$7:$F$1270,MATCH(B616,Historical!$B$7:$B$1301,0))=0,"n/a",((INDEX(Historical!$C$7:$C$1279,MATCH(B616,Historical!$B$7:$B$1301,0))/INDEX(Historical!$F$7:$F$1270,MATCH(B616,Historical!$B$7:$B$1301,0)))^(1/3)-1)*100)</f>
        <v>8.2713447015707828</v>
      </c>
      <c r="U616" s="714">
        <f>IF(INDEX(Historical!$H$7:$H$1270,MATCH(B616,Historical!$B$7:$B$1301,0))=0,"n/a",((INDEX(Historical!$C$7:$C$1279,MATCH(B616,Historical!$B$7:$B$1301,0))/INDEX(Historical!$H$7:$H$1270,MATCH(B616,Historical!$B$7:$B$1301,0)))^(1/5)-1)*100)</f>
        <v>8.4471771197698544</v>
      </c>
      <c r="V616" s="714">
        <f>IF(INDEX(Historical!$O$7:$O$1270,MATCH(B616,Historical!$B$7:$B$1301,0))=0,"n/a",((INDEX(Historical!$C$7:$C$1279,MATCH(B616,Historical!$B$7:$B$1301,0))/INDEX(Historical!$O$7:$O$1270,MATCH(B616,Historical!$B$7:$B$1301,0)))^(1/10)-1)*100)</f>
        <v>15.223853443231672</v>
      </c>
      <c r="W616" s="715">
        <f>IF(OR(U616&lt;=0,U616="n/a",V616&lt;=0,V616="n/a"),"n/a",U616/V616)</f>
        <v>0.55486458479573453</v>
      </c>
      <c r="X616" s="716">
        <f>IF(OR(AJ616&lt;=0,AJ616="n/a",U616&lt;=0,U616="n/a"),"n/a",U616/AJ616)</f>
        <v>0.71586246777710638</v>
      </c>
      <c r="Y616" s="890"/>
      <c r="Z616" s="663">
        <f>IF(OR(AC616&lt;0.01,AC616="n/a"),"n/a",M616/AC616*100)</f>
        <v>21.739130434782606</v>
      </c>
      <c r="AA616" s="900">
        <f>IF(OR(AC616&lt;0.01,AC616="n/a"),"n/a",I616/AC616)</f>
        <v>17.074534161490682</v>
      </c>
      <c r="AB616" s="901">
        <v>12</v>
      </c>
      <c r="AC616" s="879">
        <v>3.22</v>
      </c>
      <c r="AD616" s="879">
        <v>1.37</v>
      </c>
      <c r="AE616" s="879">
        <v>4.84</v>
      </c>
      <c r="AF616" s="879">
        <v>4.57</v>
      </c>
      <c r="AG616" s="879">
        <v>29.2</v>
      </c>
      <c r="AH616" s="879">
        <v>3.1</v>
      </c>
      <c r="AI616" s="879">
        <v>12.520000000000001</v>
      </c>
      <c r="AJ616" s="879">
        <v>11.799999999999999</v>
      </c>
      <c r="AK616" s="879">
        <v>12</v>
      </c>
      <c r="AL616" s="892">
        <v>8050.0000000000009</v>
      </c>
      <c r="AM616" s="886">
        <v>7.0000000000000009</v>
      </c>
      <c r="AN616" s="879">
        <v>0</v>
      </c>
      <c r="AO616" s="753">
        <f>IF(U616="n/a","n/a",IF(AA616&lt;0,"n/a",IF(AA616="n/a","n/a",J616+U616-AA616)))</f>
        <v>-7.3541667907204644</v>
      </c>
      <c r="AP616" s="754">
        <f>IF(U616="n/a","n/a",J616+U616)</f>
        <v>9.7203673707702176</v>
      </c>
      <c r="AQ616" s="902">
        <f>IF(OR(AC616&lt;0.01,AF616="n/a"),"n/a",(I616/SQRT(22.5*AC616*(I616/AF616))-1)*100)</f>
        <v>86.226410727506561</v>
      </c>
      <c r="AR616" s="663">
        <f>INDEX(Historical!$C$7:$C$1279,MATCH(B616,Historical!$B$7:$B$1301,0))*IF(AH616="n/a",1.03,IF(AH616&lt;0,1.01,IF(AH616&gt;10,1.1,(1+AH616/100))))</f>
        <v>0.68045999999999995</v>
      </c>
      <c r="AS616" s="900">
        <f>IF($AI616="n/a",1.03*AR616,IF($AI616&lt;0,1.01*AR616,IF($AI616&gt;10,1.1*AR616,(1+$AI616/100)*AR616)))</f>
        <v>0.748506</v>
      </c>
      <c r="AT616" s="900">
        <f>IF($AK616="n/a",1.03*AS616,IF($AK616&lt;0,1.01*AS616,IF($AK616&gt;10,1.1*AS616,(1+$AK616/100)*AS616)))</f>
        <v>0.82335660000000011</v>
      </c>
      <c r="AU616" s="900">
        <f>IF($AK616="n/a",1.03*AT616,IF($AK616&lt;0,1.01*AT616,IF($AK616&gt;10,1.1*AT616,(1+$AK616/100)*AT616)))</f>
        <v>0.90569226000000014</v>
      </c>
      <c r="AV616" s="900">
        <f>IF($AK616="n/a",1.03*AU616,IF($AK616&lt;0,1.01*AU616,IF($AK616&gt;10,1.1*AU616,(1+$AK616/100)*AU616)))</f>
        <v>0.9962614860000002</v>
      </c>
      <c r="AW616" s="663">
        <f>SUM(AR616:AV616)</f>
        <v>4.1542763460000005</v>
      </c>
      <c r="AX616" s="761">
        <f>AW616/I616*100</f>
        <v>7.5559773481265928</v>
      </c>
      <c r="AY616" s="948">
        <v>1.31</v>
      </c>
      <c r="AZ616" s="886">
        <v>55.289999999999992</v>
      </c>
      <c r="BA616" s="886">
        <v>-21.02</v>
      </c>
      <c r="BB616" s="886">
        <v>3.25</v>
      </c>
      <c r="BC616" s="886">
        <v>-5.38</v>
      </c>
      <c r="BE616" s="635">
        <v>1992</v>
      </c>
      <c r="BF616" s="912">
        <f>IF(BE616&gt;2008,0,IF(BE616&gt;2001,1,IF(BE616&gt;1990,2,IF(BE616&gt;1980,3,IF(BE616&gt;1973,4,IF(BE616&gt;1970,5,IF(BE616&gt;1960,6,IF(BE616&gt;1958,7,IF(BE616&gt;1953,8,9)))))))))</f>
        <v>2</v>
      </c>
      <c r="BG616" s="896">
        <v>24.2</v>
      </c>
    </row>
    <row r="617" spans="1:59" ht="11.25" customHeight="1" x14ac:dyDescent="0.2">
      <c r="A617" s="885" t="s">
        <v>1660</v>
      </c>
      <c r="B617" s="889" t="s">
        <v>1661</v>
      </c>
      <c r="C617" s="946" t="s">
        <v>108</v>
      </c>
      <c r="D617" s="946" t="s">
        <v>4345</v>
      </c>
      <c r="E617" s="746">
        <v>8</v>
      </c>
      <c r="F617" s="1185">
        <v>558</v>
      </c>
      <c r="G617" s="1157" t="s">
        <v>106</v>
      </c>
      <c r="H617" s="1157" t="s">
        <v>106</v>
      </c>
      <c r="I617" s="888">
        <v>24.15</v>
      </c>
      <c r="J617" s="663">
        <f>(M617/I617)*100</f>
        <v>2.4844720496894412</v>
      </c>
      <c r="K617" s="891">
        <v>0.15</v>
      </c>
      <c r="L617" s="901">
        <v>4</v>
      </c>
      <c r="M617" s="654">
        <f>K617*L617</f>
        <v>0.6</v>
      </c>
      <c r="N617" s="884" t="s">
        <v>989</v>
      </c>
      <c r="O617" s="747">
        <v>0.14000000000000001</v>
      </c>
      <c r="P617" s="875">
        <v>43868</v>
      </c>
      <c r="Q617" s="875">
        <v>43885</v>
      </c>
      <c r="R617" s="654">
        <f>(K617-O617)/O617*100</f>
        <v>7.1428571428571281</v>
      </c>
      <c r="S617" s="714">
        <f>IF(INDEX(Historical!$D$7:$D$1277,MATCH(B617,Historical!$B$7:$B$1301,0))=0,"n/a",(INDEX(Historical!$C$7:$C$1279,MATCH(B617,Historical!$B$7:$B$1301,0))/INDEX(Historical!$D$7:$D$1277,MATCH(B617,Historical!$B$7:$B$1301,0))-1)*100)</f>
        <v>3.7037037037036979</v>
      </c>
      <c r="T617" s="714">
        <f>IF(INDEX(Historical!$F$7:$F$1270,MATCH(B617,Historical!$B$7:$B$1301,0))=0,"n/a",((INDEX(Historical!$C$7:$C$1279,MATCH(B617,Historical!$B$7:$B$1301,0))/INDEX(Historical!$F$7:$F$1270,MATCH(B617,Historical!$B$7:$B$1301,0)))^(1/3)-1)*100)</f>
        <v>23.127650029855573</v>
      </c>
      <c r="U617" s="714">
        <f>IF(INDEX(Historical!$H$7:$H$1270,MATCH(B617,Historical!$B$7:$B$1301,0))=0,"n/a",((INDEX(Historical!$C$7:$C$1279,MATCH(B617,Historical!$B$7:$B$1301,0))/INDEX(Historical!$H$7:$H$1270,MATCH(B617,Historical!$B$7:$B$1301,0)))^(1/5)-1)*100)</f>
        <v>22.865967908314722</v>
      </c>
      <c r="V617" s="714">
        <f>IF(INDEX(Historical!$O$7:$O$1270,MATCH(B617,Historical!$B$7:$B$1301,0))=0,"n/a",((INDEX(Historical!$C$7:$C$1279,MATCH(B617,Historical!$B$7:$B$1301,0))/INDEX(Historical!$O$7:$O$1270,MATCH(B617,Historical!$B$7:$B$1301,0)))^(1/10)-1)*100)</f>
        <v>16.654280155455027</v>
      </c>
      <c r="W617" s="715">
        <f>IF(OR(U617&lt;=0,U617="n/a",V617&lt;=0,V617="n/a"),"n/a",U617/V617)</f>
        <v>1.3729784592836387</v>
      </c>
      <c r="X617" s="716">
        <f>IF(OR(AJ617&lt;=0,AJ617="n/a",U617&lt;=0,U617="n/a"),"n/a",U617/AJ617)</f>
        <v>2.3573162792077031</v>
      </c>
      <c r="Y617" s="685" t="s">
        <v>4496</v>
      </c>
      <c r="Z617" s="663">
        <f>IF(OR(AC617&lt;0.01,AC617="n/a"),"n/a",M617/AC617*100)</f>
        <v>25</v>
      </c>
      <c r="AA617" s="900">
        <f>IF(OR(AC617&lt;0.01,AC617="n/a"),"n/a",I617/AC617)</f>
        <v>10.0625</v>
      </c>
      <c r="AB617" s="901">
        <v>12</v>
      </c>
      <c r="AC617" s="879">
        <v>2.4</v>
      </c>
      <c r="AD617" s="879" t="s">
        <v>136</v>
      </c>
      <c r="AE617" s="879">
        <v>1.85</v>
      </c>
      <c r="AF617" s="879">
        <v>0.78</v>
      </c>
      <c r="AG617" s="879">
        <v>8.1</v>
      </c>
      <c r="AH617" s="879">
        <v>13.700000000000001</v>
      </c>
      <c r="AI617" s="879" t="s">
        <v>136</v>
      </c>
      <c r="AJ617" s="879">
        <v>9.7000000000000011</v>
      </c>
      <c r="AK617" s="879" t="s">
        <v>136</v>
      </c>
      <c r="AL617" s="892">
        <v>63.76</v>
      </c>
      <c r="AM617" s="886">
        <v>5.7</v>
      </c>
      <c r="AN617" s="879">
        <v>0</v>
      </c>
      <c r="AO617" s="753">
        <f>IF(U617="n/a","n/a",IF(AA617&lt;0,"n/a",IF(AA617="n/a","n/a",J617+U617-AA617)))</f>
        <v>15.287939958004163</v>
      </c>
      <c r="AP617" s="754">
        <f>IF(U617="n/a","n/a",J617+U617)</f>
        <v>25.350439958004163</v>
      </c>
      <c r="AQ617" s="902">
        <f>IF(OR(AC617&lt;0.01,AF617="n/a"),"n/a",(I617/SQRT(22.5*AC617*(I617/AF617))-1)*100)</f>
        <v>-40.937885803729202</v>
      </c>
      <c r="AR617" s="663">
        <f>INDEX(Historical!$C$7:$C$1279,MATCH(B617,Historical!$B$7:$B$1301,0))*IF(AH617="n/a",1.03,IF(AH617&lt;0,1.01,IF(AH617&gt;10,1.1,(1+AH617/100))))</f>
        <v>0.6160000000000001</v>
      </c>
      <c r="AS617" s="900">
        <f>IF($AI617="n/a",1.03*AR617,IF($AI617&lt;0,1.01*AR617,IF($AI617&gt;10,1.1*AR617,(1+$AI617/100)*AR617)))</f>
        <v>0.63448000000000015</v>
      </c>
      <c r="AT617" s="900">
        <f>IF($AK617="n/a",1.03*AS617,IF($AK617&lt;0,1.01*AS617,IF($AK617&gt;10,1.1*AS617,(1+$AK617/100)*AS617)))</f>
        <v>0.65351440000000016</v>
      </c>
      <c r="AU617" s="900">
        <f>IF($AK617="n/a",1.03*AT617,IF($AK617&lt;0,1.01*AT617,IF($AK617&gt;10,1.1*AT617,(1+$AK617/100)*AT617)))</f>
        <v>0.67311983200000014</v>
      </c>
      <c r="AV617" s="900">
        <f>IF($AK617="n/a",1.03*AU617,IF($AK617&lt;0,1.01*AU617,IF($AK617&gt;10,1.1*AU617,(1+$AK617/100)*AU617)))</f>
        <v>0.6933134269600002</v>
      </c>
      <c r="AW617" s="663">
        <f>SUM(AR617:AV617)</f>
        <v>3.2704276589600005</v>
      </c>
      <c r="AX617" s="761">
        <f>AW617/I617*100</f>
        <v>13.542143515362323</v>
      </c>
      <c r="AY617" s="948">
        <v>0.96</v>
      </c>
      <c r="AZ617" s="886">
        <v>42.059999999999995</v>
      </c>
      <c r="BA617" s="886">
        <v>-36.090000000000003</v>
      </c>
      <c r="BB617" s="886">
        <v>3.61</v>
      </c>
      <c r="BC617" s="886">
        <v>-24.08</v>
      </c>
      <c r="BE617" s="635">
        <v>2013</v>
      </c>
      <c r="BF617" s="912">
        <f>IF(BE617&gt;2008,0,IF(BE617&gt;2001,1,IF(BE617&gt;1990,2,IF(BE617&gt;1980,3,IF(BE617&gt;1973,4,IF(BE617&gt;1970,5,IF(BE617&gt;1960,6,IF(BE617&gt;1958,7,IF(BE617&gt;1953,8,9)))))))))</f>
        <v>0</v>
      </c>
      <c r="BG617" s="896">
        <v>0.89999999999999991</v>
      </c>
    </row>
    <row r="618" spans="1:59" ht="11.25" customHeight="1" x14ac:dyDescent="0.2">
      <c r="A618" s="894" t="s">
        <v>4073</v>
      </c>
      <c r="B618" s="889" t="s">
        <v>4074</v>
      </c>
      <c r="C618" s="946" t="s">
        <v>108</v>
      </c>
      <c r="D618" s="946" t="s">
        <v>4345</v>
      </c>
      <c r="E618" s="746">
        <v>7</v>
      </c>
      <c r="F618" s="1185">
        <v>624</v>
      </c>
      <c r="G618" s="1182" t="s">
        <v>106</v>
      </c>
      <c r="H618" s="1182" t="s">
        <v>106</v>
      </c>
      <c r="I618" s="888">
        <v>35.76</v>
      </c>
      <c r="J618" s="663">
        <f>(M618/I618)*100</f>
        <v>1.9574944071588367</v>
      </c>
      <c r="K618" s="891">
        <v>0.17499999999999999</v>
      </c>
      <c r="L618" s="901">
        <v>4</v>
      </c>
      <c r="M618" s="654">
        <f>K618*L618</f>
        <v>0.7</v>
      </c>
      <c r="N618" s="884" t="s">
        <v>239</v>
      </c>
      <c r="O618" s="747">
        <v>0.15</v>
      </c>
      <c r="P618" s="875">
        <v>43829</v>
      </c>
      <c r="Q618" s="875">
        <v>43839</v>
      </c>
      <c r="R618" s="654">
        <f>(K618-O618)/O618*100</f>
        <v>16.666666666666664</v>
      </c>
      <c r="S618" s="714">
        <f>IF(INDEX(Historical!$D$7:$D$1277,MATCH(B618,Historical!$B$7:$B$1301,0))=0,"n/a",(INDEX(Historical!$C$7:$C$1279,MATCH(B618,Historical!$B$7:$B$1301,0))/INDEX(Historical!$D$7:$D$1277,MATCH(B618,Historical!$B$7:$B$1301,0))-1)*100)</f>
        <v>57.894736842105267</v>
      </c>
      <c r="T618" s="714">
        <f>IF(INDEX(Historical!$F$7:$F$1270,MATCH(B618,Historical!$B$7:$B$1301,0))=0,"n/a",((INDEX(Historical!$C$7:$C$1279,MATCH(B618,Historical!$B$7:$B$1301,0))/INDEX(Historical!$F$7:$F$1270,MATCH(B618,Historical!$B$7:$B$1301,0)))^(1/3)-1)*100)</f>
        <v>58.74010519681994</v>
      </c>
      <c r="U618" s="714">
        <f>IF(INDEX(Historical!$H$7:$H$1270,MATCH(B618,Historical!$B$7:$B$1301,0))=0,"n/a",((INDEX(Historical!$C$7:$C$1279,MATCH(B618,Historical!$B$7:$B$1301,0))/INDEX(Historical!$H$7:$H$1270,MATCH(B618,Historical!$B$7:$B$1301,0)))^(1/5)-1)*100)</f>
        <v>64.375182951722579</v>
      </c>
      <c r="V618" s="714" t="str">
        <f>IF(INDEX(Historical!$O$7:$O$1270,MATCH(B618,Historical!$B$7:$B$1301,0))=0,"n/a",((INDEX(Historical!$C$7:$C$1279,MATCH(B618,Historical!$B$7:$B$1301,0))/INDEX(Historical!$O$7:$O$1270,MATCH(B618,Historical!$B$7:$B$1301,0)))^(1/10)-1)*100)</f>
        <v>n/a</v>
      </c>
      <c r="W618" s="715" t="str">
        <f>IF(OR(U618&lt;=0,U618="n/a",V618&lt;=0,V618="n/a"),"n/a",U618/V618)</f>
        <v>n/a</v>
      </c>
      <c r="X618" s="716">
        <f>IF(OR(AJ618&lt;=0,AJ618="n/a",U618&lt;=0,U618="n/a"),"n/a",U618/AJ618)</f>
        <v>3.0081861192393728</v>
      </c>
      <c r="Y618" s="676"/>
      <c r="Z618" s="663">
        <f>IF(OR(AC618&lt;0.01,AC618="n/a"),"n/a",M618/AC618*100)</f>
        <v>25.454545454545453</v>
      </c>
      <c r="AA618" s="900">
        <f>IF(OR(AC618&lt;0.01,AC618="n/a"),"n/a",I618/AC618)</f>
        <v>13.003636363636362</v>
      </c>
      <c r="AB618" s="901">
        <v>12</v>
      </c>
      <c r="AC618" s="879">
        <v>2.75</v>
      </c>
      <c r="AD618" s="879" t="s">
        <v>136</v>
      </c>
      <c r="AE618" s="879">
        <v>4.99</v>
      </c>
      <c r="AF618" s="879">
        <v>2.1</v>
      </c>
      <c r="AG618" s="879">
        <v>18</v>
      </c>
      <c r="AH618" s="879">
        <v>9.1</v>
      </c>
      <c r="AI618" s="879">
        <v>-9.81</v>
      </c>
      <c r="AJ618" s="879">
        <v>21.4</v>
      </c>
      <c r="AK618" s="879" t="s">
        <v>136</v>
      </c>
      <c r="AL618" s="892">
        <v>1970</v>
      </c>
      <c r="AM618" s="886">
        <v>7.7</v>
      </c>
      <c r="AN618" s="879">
        <v>7.0000000000000007E-2</v>
      </c>
      <c r="AO618" s="753">
        <f>IF(U618="n/a","n/a",IF(AA618&lt;0,"n/a",IF(AA618="n/a","n/a",J618+U618-AA618)))</f>
        <v>53.329040995245052</v>
      </c>
      <c r="AP618" s="754">
        <f>IF(U618="n/a","n/a",J618+U618)</f>
        <v>66.332677358881412</v>
      </c>
      <c r="AQ618" s="902">
        <f>IF(OR(AC618&lt;0.01,AF618="n/a"),"n/a",(I618/SQRT(22.5*AC618*(I618/AF618))-1)*100)</f>
        <v>10.166815660285234</v>
      </c>
      <c r="AR618" s="663">
        <f>INDEX(Historical!$C$7:$C$1279,MATCH(B618,Historical!$B$7:$B$1301,0))*IF(AH618="n/a",1.03,IF(AH618&lt;0,1.01,IF(AH618&gt;10,1.1,(1+AH618/100))))</f>
        <v>0.65459999999999996</v>
      </c>
      <c r="AS618" s="900">
        <f>IF($AI618="n/a",1.03*AR618,IF($AI618&lt;0,1.01*AR618,IF($AI618&gt;10,1.1*AR618,(1+$AI618/100)*AR618)))</f>
        <v>0.66114600000000001</v>
      </c>
      <c r="AT618" s="900">
        <f>IF($AK618="n/a",1.03*AS618,IF($AK618&lt;0,1.01*AS618,IF($AK618&gt;10,1.1*AS618,(1+$AK618/100)*AS618)))</f>
        <v>0.68098038000000005</v>
      </c>
      <c r="AU618" s="900">
        <f>IF($AK618="n/a",1.03*AT618,IF($AK618&lt;0,1.01*AT618,IF($AK618&gt;10,1.1*AT618,(1+$AK618/100)*AT618)))</f>
        <v>0.70140979140000004</v>
      </c>
      <c r="AV618" s="900">
        <f>IF($AK618="n/a",1.03*AU618,IF($AK618&lt;0,1.01*AU618,IF($AK618&gt;10,1.1*AU618,(1+$AK618/100)*AU618)))</f>
        <v>0.7224520851420001</v>
      </c>
      <c r="AW618" s="663">
        <f>SUM(AR618:AV618)</f>
        <v>3.420588256542</v>
      </c>
      <c r="AX618" s="761">
        <f>AW618/I618*100</f>
        <v>9.5654034019630885</v>
      </c>
      <c r="AY618" s="948">
        <v>1.32</v>
      </c>
      <c r="AZ618" s="886">
        <v>64.34</v>
      </c>
      <c r="BA618" s="886">
        <v>-12.57</v>
      </c>
      <c r="BB618" s="886">
        <v>5.5100000000000007</v>
      </c>
      <c r="BC618" s="886">
        <v>3.58</v>
      </c>
      <c r="BE618" s="635">
        <v>2014</v>
      </c>
      <c r="BF618" s="912">
        <f>IF(BE618&gt;2008,0,IF(BE618&gt;2001,1,IF(BE618&gt;1990,2,IF(BE618&gt;1980,3,IF(BE618&gt;1973,4,IF(BE618&gt;1970,5,IF(BE618&gt;1960,6,IF(BE618&gt;1958,7,IF(BE618&gt;1953,8,9)))))))))</f>
        <v>0</v>
      </c>
      <c r="BG618" s="896">
        <v>1.7000000000000002</v>
      </c>
    </row>
    <row r="619" spans="1:59" ht="11.25" customHeight="1" x14ac:dyDescent="0.2">
      <c r="A619" s="885" t="s">
        <v>1646</v>
      </c>
      <c r="B619" s="889" t="s">
        <v>1647</v>
      </c>
      <c r="C619" s="946" t="s">
        <v>108</v>
      </c>
      <c r="D619" s="946" t="s">
        <v>4345</v>
      </c>
      <c r="E619" s="746">
        <v>9</v>
      </c>
      <c r="F619" s="1185">
        <v>491</v>
      </c>
      <c r="G619" s="1182" t="s">
        <v>106</v>
      </c>
      <c r="H619" s="1182" t="s">
        <v>106</v>
      </c>
      <c r="I619" s="888">
        <v>17.11</v>
      </c>
      <c r="J619" s="663">
        <f>(M619/I619)*100</f>
        <v>3.9742840444184688</v>
      </c>
      <c r="K619" s="891">
        <v>0.17</v>
      </c>
      <c r="L619" s="901">
        <v>4</v>
      </c>
      <c r="M619" s="654">
        <f>K619*L619</f>
        <v>0.68</v>
      </c>
      <c r="N619" s="884" t="s">
        <v>503</v>
      </c>
      <c r="O619" s="747">
        <v>0.16</v>
      </c>
      <c r="P619" s="875">
        <v>43903</v>
      </c>
      <c r="Q619" s="875">
        <v>43927</v>
      </c>
      <c r="R619" s="654">
        <f>(K619-O619)/O619*100</f>
        <v>6.2500000000000053</v>
      </c>
      <c r="S619" s="714">
        <f>IF(INDEX(Historical!$D$7:$D$1277,MATCH(B619,Historical!$B$7:$B$1301,0))=0,"n/a",(INDEX(Historical!$C$7:$C$1279,MATCH(B619,Historical!$B$7:$B$1301,0))/INDEX(Historical!$D$7:$D$1277,MATCH(B619,Historical!$B$7:$B$1301,0))-1)*100)</f>
        <v>9.5652173913043583</v>
      </c>
      <c r="T619" s="714">
        <f>IF(INDEX(Historical!$F$7:$F$1270,MATCH(B619,Historical!$B$7:$B$1301,0))=0,"n/a",((INDEX(Historical!$C$7:$C$1279,MATCH(B619,Historical!$B$7:$B$1301,0))/INDEX(Historical!$F$7:$F$1270,MATCH(B619,Historical!$B$7:$B$1301,0)))^(1/3)-1)*100)</f>
        <v>9.8708067116014995</v>
      </c>
      <c r="U619" s="714">
        <f>IF(INDEX(Historical!$H$7:$H$1270,MATCH(B619,Historical!$B$7:$B$1301,0))=0,"n/a",((INDEX(Historical!$C$7:$C$1279,MATCH(B619,Historical!$B$7:$B$1301,0))/INDEX(Historical!$H$7:$H$1270,MATCH(B619,Historical!$B$7:$B$1301,0)))^(1/5)-1)*100)</f>
        <v>7.6887308061656112</v>
      </c>
      <c r="V619" s="714">
        <f>IF(INDEX(Historical!$O$7:$O$1270,MATCH(B619,Historical!$B$7:$B$1301,0))=0,"n/a",((INDEX(Historical!$C$7:$C$1279,MATCH(B619,Historical!$B$7:$B$1301,0))/INDEX(Historical!$O$7:$O$1270,MATCH(B619,Historical!$B$7:$B$1301,0)))^(1/10)-1)*100)</f>
        <v>4.9125865114427736</v>
      </c>
      <c r="W619" s="715">
        <f>IF(OR(U619&lt;=0,U619="n/a",V619&lt;=0,V619="n/a"),"n/a",U619/V619)</f>
        <v>1.5651084796687915</v>
      </c>
      <c r="X619" s="716">
        <f>IF(OR(AJ619&lt;=0,AJ619="n/a",U619&lt;=0,U619="n/a"),"n/a",U619/AJ619)</f>
        <v>0.42953803386400063</v>
      </c>
      <c r="Y619" s="679"/>
      <c r="Z619" s="663">
        <f>IF(OR(AC619&lt;0.01,AC619="n/a"),"n/a",M619/AC619*100)</f>
        <v>26.254826254826259</v>
      </c>
      <c r="AA619" s="900">
        <f>IF(OR(AC619&lt;0.01,AC619="n/a"),"n/a",I619/AC619)</f>
        <v>6.6061776061776065</v>
      </c>
      <c r="AB619" s="901">
        <v>12</v>
      </c>
      <c r="AC619" s="879">
        <v>2.59</v>
      </c>
      <c r="AD619" s="879">
        <v>1.26</v>
      </c>
      <c r="AE619" s="879">
        <v>2.34</v>
      </c>
      <c r="AF619" s="879">
        <v>0.65</v>
      </c>
      <c r="AG619" s="879">
        <v>9.9</v>
      </c>
      <c r="AH619" s="879">
        <v>3.5999999999999996</v>
      </c>
      <c r="AI619" s="879">
        <v>-12.27</v>
      </c>
      <c r="AJ619" s="879">
        <v>17.899999999999999</v>
      </c>
      <c r="AK619" s="879">
        <v>5</v>
      </c>
      <c r="AL619" s="892">
        <v>1910</v>
      </c>
      <c r="AM619" s="886">
        <v>1.3</v>
      </c>
      <c r="AN619" s="879">
        <v>0.15</v>
      </c>
      <c r="AO619" s="753">
        <f>IF(U619="n/a","n/a",IF(AA619&lt;0,"n/a",IF(AA619="n/a","n/a",J619+U619-AA619)))</f>
        <v>5.0568372444064735</v>
      </c>
      <c r="AP619" s="754">
        <f>IF(U619="n/a","n/a",J619+U619)</f>
        <v>11.66301485058408</v>
      </c>
      <c r="AQ619" s="902">
        <f>IF(OR(AC619&lt;0.01,AF619="n/a"),"n/a",(I619/SQRT(22.5*AC619*(I619/AF619))-1)*100)</f>
        <v>-56.314174971149868</v>
      </c>
      <c r="AR619" s="663">
        <f>INDEX(Historical!$C$7:$C$1279,MATCH(B619,Historical!$B$7:$B$1301,0))*IF(AH619="n/a",1.03,IF(AH619&lt;0,1.01,IF(AH619&gt;10,1.1,(1+AH619/100))))</f>
        <v>0.65268000000000004</v>
      </c>
      <c r="AS619" s="900">
        <f>IF($AI619="n/a",1.03*AR619,IF($AI619&lt;0,1.01*AR619,IF($AI619&gt;10,1.1*AR619,(1+$AI619/100)*AR619)))</f>
        <v>0.65920680000000009</v>
      </c>
      <c r="AT619" s="900">
        <f>IF($AK619="n/a",1.03*AS619,IF($AK619&lt;0,1.01*AS619,IF($AK619&gt;10,1.1*AS619,(1+$AK619/100)*AS619)))</f>
        <v>0.69216714000000013</v>
      </c>
      <c r="AU619" s="900">
        <f>IF($AK619="n/a",1.03*AT619,IF($AK619&lt;0,1.01*AT619,IF($AK619&gt;10,1.1*AT619,(1+$AK619/100)*AT619)))</f>
        <v>0.72677549700000021</v>
      </c>
      <c r="AV619" s="900">
        <f>IF($AK619="n/a",1.03*AU619,IF($AK619&lt;0,1.01*AU619,IF($AK619&gt;10,1.1*AU619,(1+$AK619/100)*AU619)))</f>
        <v>0.76311427185000025</v>
      </c>
      <c r="AW619" s="663">
        <f>SUM(AR619:AV619)</f>
        <v>3.4939437088500007</v>
      </c>
      <c r="AX619" s="761">
        <f>AW619/I619*100</f>
        <v>20.420477550263008</v>
      </c>
      <c r="AY619" s="948">
        <v>0.97</v>
      </c>
      <c r="AZ619" s="886">
        <v>24.44</v>
      </c>
      <c r="BA619" s="886">
        <v>-37.299999999999997</v>
      </c>
      <c r="BB619" s="886">
        <v>0.86999999999999988</v>
      </c>
      <c r="BC619" s="886">
        <v>-22.07</v>
      </c>
      <c r="BE619" s="635">
        <v>2012</v>
      </c>
      <c r="BF619" s="912">
        <f>IF(BE619&gt;2008,0,IF(BE619&gt;2001,1,IF(BE619&gt;1990,2,IF(BE619&gt;1980,3,IF(BE619&gt;1973,4,IF(BE619&gt;1970,5,IF(BE619&gt;1960,6,IF(BE619&gt;1958,7,IF(BE619&gt;1953,8,9)))))))))</f>
        <v>0</v>
      </c>
      <c r="BG619" s="896">
        <v>1.4000000000000001</v>
      </c>
    </row>
    <row r="620" spans="1:59" ht="11.25" customHeight="1" x14ac:dyDescent="0.2">
      <c r="A620" s="894" t="s">
        <v>4257</v>
      </c>
      <c r="B620" s="889" t="s">
        <v>4215</v>
      </c>
      <c r="C620" s="946" t="s">
        <v>245</v>
      </c>
      <c r="D620" s="946" t="s">
        <v>4364</v>
      </c>
      <c r="E620" s="746">
        <v>6</v>
      </c>
      <c r="F620" s="1185">
        <v>668</v>
      </c>
      <c r="G620" s="1162" t="s">
        <v>106</v>
      </c>
      <c r="H620" s="1162" t="s">
        <v>106</v>
      </c>
      <c r="I620" s="888">
        <v>13.4</v>
      </c>
      <c r="J620" s="663">
        <f>(M620/I620)*100</f>
        <v>2.9850746268656714</v>
      </c>
      <c r="K620" s="891">
        <v>0.1</v>
      </c>
      <c r="L620" s="901">
        <v>4</v>
      </c>
      <c r="M620" s="654">
        <f>K620*L620</f>
        <v>0.4</v>
      </c>
      <c r="N620" s="884" t="s">
        <v>514</v>
      </c>
      <c r="O620" s="747">
        <v>9.5000000000000001E-2</v>
      </c>
      <c r="P620" s="880">
        <v>43326</v>
      </c>
      <c r="Q620" s="880">
        <v>43341</v>
      </c>
      <c r="R620" s="654">
        <f>(K620-O620)/O620*100</f>
        <v>5.2631578947368469</v>
      </c>
      <c r="S620" s="714">
        <f>IF(INDEX(Historical!$D$7:$D$1277,MATCH(B620,Historical!$B$7:$B$1301,0))=0,"n/a",(INDEX(Historical!$C$7:$C$1279,MATCH(B620,Historical!$B$7:$B$1301,0))/INDEX(Historical!$D$7:$D$1277,MATCH(B620,Historical!$B$7:$B$1301,0))-1)*100)</f>
        <v>2.5641025641025772</v>
      </c>
      <c r="T620" s="714">
        <f>IF(INDEX(Historical!$F$7:$F$1270,MATCH(B620,Historical!$B$7:$B$1301,0))=0,"n/a",((INDEX(Historical!$C$7:$C$1279,MATCH(B620,Historical!$B$7:$B$1301,0))/INDEX(Historical!$F$7:$F$1270,MATCH(B620,Historical!$B$7:$B$1301,0)))^(1/3)-1)*100)</f>
        <v>5.5667191978000741</v>
      </c>
      <c r="U620" s="714">
        <f>IF(INDEX(Historical!$H$7:$H$1270,MATCH(B620,Historical!$B$7:$B$1301,0))=0,"n/a",((INDEX(Historical!$C$7:$C$1279,MATCH(B620,Historical!$B$7:$B$1301,0))/INDEX(Historical!$H$7:$H$1270,MATCH(B620,Historical!$B$7:$B$1301,0)))^(1/5)-1)*100)</f>
        <v>7.0145984594375044</v>
      </c>
      <c r="V620" s="714">
        <f>IF(INDEX(Historical!$O$7:$O$1270,MATCH(B620,Historical!$B$7:$B$1301,0))=0,"n/a",((INDEX(Historical!$C$7:$C$1279,MATCH(B620,Historical!$B$7:$B$1301,0))/INDEX(Historical!$O$7:$O$1270,MATCH(B620,Historical!$B$7:$B$1301,0)))^(1/10)-1)*100)</f>
        <v>4.0086891113623624</v>
      </c>
      <c r="W620" s="715">
        <f>IF(OR(U620&lt;=0,U620="n/a",V620&lt;=0,V620="n/a"),"n/a",U620/V620)</f>
        <v>1.7498484578300402</v>
      </c>
      <c r="X620" s="716" t="str">
        <f>IF(OR(AJ620&lt;=0,AJ620="n/a",U620&lt;=0,U620="n/a"),"n/a",U620/AJ620)</f>
        <v>n/a</v>
      </c>
      <c r="Y620" s="685" t="s">
        <v>4497</v>
      </c>
      <c r="Z620" s="663">
        <f>IF(OR(AC620&lt;0.01,AC620="n/a"),"n/a",M620/AC620*100)</f>
        <v>46.511627906976749</v>
      </c>
      <c r="AA620" s="900">
        <f>IF(OR(AC620&lt;0.01,AC620="n/a"),"n/a",I620/AC620)</f>
        <v>15.58139534883721</v>
      </c>
      <c r="AB620" s="901">
        <v>12</v>
      </c>
      <c r="AC620" s="879">
        <v>0.86</v>
      </c>
      <c r="AD620" s="879" t="s">
        <v>136</v>
      </c>
      <c r="AE620" s="879">
        <v>0.44</v>
      </c>
      <c r="AF620" s="879">
        <v>1.26</v>
      </c>
      <c r="AG620" s="879">
        <v>8.3000000000000007</v>
      </c>
      <c r="AH620" s="879">
        <v>-28.000000000000004</v>
      </c>
      <c r="AI620" s="879">
        <v>40</v>
      </c>
      <c r="AJ620" s="879">
        <v>-0.70000000000000007</v>
      </c>
      <c r="AK620" s="879">
        <v>-12</v>
      </c>
      <c r="AL620" s="892">
        <v>170.77</v>
      </c>
      <c r="AM620" s="886">
        <v>6.5</v>
      </c>
      <c r="AN620" s="879">
        <v>0.64</v>
      </c>
      <c r="AO620" s="753">
        <f>IF(U620="n/a","n/a",IF(AA620&lt;0,"n/a",IF(AA620="n/a","n/a",J620+U620-AA620)))</f>
        <v>-5.5817222625340346</v>
      </c>
      <c r="AP620" s="754">
        <f>IF(U620="n/a","n/a",J620+U620)</f>
        <v>9.9996730863031758</v>
      </c>
      <c r="AQ620" s="902">
        <f>IF(OR(AC620&lt;0.01,AF620="n/a"),"n/a",(I620/SQRT(22.5*AC620*(I620/AF620))-1)*100)</f>
        <v>-6.5891794525450127</v>
      </c>
      <c r="AR620" s="663">
        <f>INDEX(Historical!$C$7:$C$1279,MATCH(B620,Historical!$B$7:$B$1301,0))*IF(AH620="n/a",1.03,IF(AH620&lt;0,1.01,IF(AH620&gt;10,1.1,(1+AH620/100))))</f>
        <v>0.40400000000000003</v>
      </c>
      <c r="AS620" s="900">
        <f>IF($AI620="n/a",1.03*AR620,IF($AI620&lt;0,1.01*AR620,IF($AI620&gt;10,1.1*AR620,(1+$AI620/100)*AR620)))</f>
        <v>0.44440000000000007</v>
      </c>
      <c r="AT620" s="900">
        <f>IF($AK620="n/a",1.03*AS620,IF($AK620&lt;0,1.01*AS620,IF($AK620&gt;10,1.1*AS620,(1+$AK620/100)*AS620)))</f>
        <v>0.44884400000000008</v>
      </c>
      <c r="AU620" s="900">
        <f>IF($AK620="n/a",1.03*AT620,IF($AK620&lt;0,1.01*AT620,IF($AK620&gt;10,1.1*AT620,(1+$AK620/100)*AT620)))</f>
        <v>0.45333244000000006</v>
      </c>
      <c r="AV620" s="900">
        <f>IF($AK620="n/a",1.03*AU620,IF($AK620&lt;0,1.01*AU620,IF($AK620&gt;10,1.1*AU620,(1+$AK620/100)*AU620)))</f>
        <v>0.45786576440000004</v>
      </c>
      <c r="AW620" s="663">
        <f>SUM(AR620:AV620)</f>
        <v>2.2084422044000003</v>
      </c>
      <c r="AX620" s="761">
        <f>AW620/I620*100</f>
        <v>16.480911973134329</v>
      </c>
      <c r="AY620" s="948">
        <v>0.52</v>
      </c>
      <c r="AZ620" s="886">
        <v>119.67000000000002</v>
      </c>
      <c r="BA620" s="886">
        <v>-27.37</v>
      </c>
      <c r="BB620" s="886">
        <v>36.61</v>
      </c>
      <c r="BC620" s="886">
        <v>10.72</v>
      </c>
      <c r="BE620" s="635">
        <v>2014</v>
      </c>
      <c r="BF620" s="912">
        <f>IF(BE620&gt;2008,0,IF(BE620&gt;2001,1,IF(BE620&gt;1990,2,IF(BE620&gt;1980,3,IF(BE620&gt;1973,4,IF(BE620&gt;1970,5,IF(BE620&gt;1960,6,IF(BE620&gt;1958,7,IF(BE620&gt;1953,8,9)))))))))</f>
        <v>0</v>
      </c>
      <c r="BG620" s="896">
        <v>3.6999999999999997</v>
      </c>
    </row>
    <row r="621" spans="1:59" ht="11.25" customHeight="1" x14ac:dyDescent="0.2">
      <c r="A621" s="885" t="s">
        <v>4462</v>
      </c>
      <c r="B621" s="889" t="s">
        <v>1684</v>
      </c>
      <c r="C621" s="946" t="s">
        <v>131</v>
      </c>
      <c r="D621" s="946" t="s">
        <v>4346</v>
      </c>
      <c r="E621" s="746">
        <v>8</v>
      </c>
      <c r="F621" s="1185">
        <v>584</v>
      </c>
      <c r="G621" s="1199" t="s">
        <v>106</v>
      </c>
      <c r="H621" s="1199" t="s">
        <v>106</v>
      </c>
      <c r="I621" s="888">
        <v>8.77</v>
      </c>
      <c r="J621" s="663">
        <f>(M621/I621)*100</f>
        <v>6.0433295324971503</v>
      </c>
      <c r="K621" s="891">
        <v>0.13250000000000001</v>
      </c>
      <c r="L621" s="901">
        <v>4</v>
      </c>
      <c r="M621" s="654">
        <f>K621*L621</f>
        <v>0.53</v>
      </c>
      <c r="N621" s="884" t="s">
        <v>564</v>
      </c>
      <c r="O621" s="747">
        <v>0.125</v>
      </c>
      <c r="P621" s="875">
        <v>43952</v>
      </c>
      <c r="Q621" s="875">
        <v>43963</v>
      </c>
      <c r="R621" s="654">
        <f>(K621-O621)/O621*100</f>
        <v>6.0000000000000053</v>
      </c>
      <c r="S621" s="714">
        <f>IF(INDEX(Historical!$D$7:$D$1277,MATCH(B621,Historical!$B$7:$B$1301,0))=0,"n/a",(INDEX(Historical!$C$7:$C$1279,MATCH(B621,Historical!$B$7:$B$1301,0))/INDEX(Historical!$D$7:$D$1277,MATCH(B621,Historical!$B$7:$B$1301,0))-1)*100)</f>
        <v>6.4864864864864868</v>
      </c>
      <c r="T621" s="714">
        <f>IF(INDEX(Historical!$F$7:$F$1270,MATCH(B621,Historical!$B$7:$B$1301,0))=0,"n/a",((INDEX(Historical!$C$7:$C$1279,MATCH(B621,Historical!$B$7:$B$1301,0))/INDEX(Historical!$F$7:$F$1270,MATCH(B621,Historical!$B$7:$B$1301,0)))^(1/3)-1)*100)</f>
        <v>6.9580434819270343</v>
      </c>
      <c r="U621" s="714">
        <f>IF(INDEX(Historical!$H$7:$H$1270,MATCH(B621,Historical!$B$7:$B$1301,0))=0,"n/a",((INDEX(Historical!$C$7:$C$1279,MATCH(B621,Historical!$B$7:$B$1301,0))/INDEX(Historical!$H$7:$H$1270,MATCH(B621,Historical!$B$7:$B$1301,0)))^(1/5)-1)*100)</f>
        <v>7.3785235039921293</v>
      </c>
      <c r="V621" s="714">
        <f>IF(INDEX(Historical!$O$7:$O$1270,MATCH(B621,Historical!$B$7:$B$1301,0))=0,"n/a",((INDEX(Historical!$C$7:$C$1279,MATCH(B621,Historical!$B$7:$B$1301,0))/INDEX(Historical!$O$7:$O$1270,MATCH(B621,Historical!$B$7:$B$1301,0)))^(1/10)-1)*100)</f>
        <v>6.1950434793489828</v>
      </c>
      <c r="W621" s="715">
        <f>IF(OR(U621&lt;=0,U621="n/a",V621&lt;=0,V621="n/a"),"n/a",U621/V621)</f>
        <v>1.1910365970131196</v>
      </c>
      <c r="X621" s="716" t="str">
        <f>IF(OR(AJ621&lt;=0,AJ621="n/a",U621&lt;=0,U621="n/a"),"n/a",U621/AJ621)</f>
        <v>n/a</v>
      </c>
      <c r="Y621" s="890"/>
      <c r="Z621" s="663">
        <f>IF(OR(AC621&lt;0.01,AC621="n/a"),"n/a",M621/AC621*100)</f>
        <v>103.92156862745099</v>
      </c>
      <c r="AA621" s="900">
        <f>IF(OR(AC621&lt;0.01,AC621="n/a"),"n/a",I621/AC621)</f>
        <v>17.196078431372548</v>
      </c>
      <c r="AB621" s="901">
        <v>9</v>
      </c>
      <c r="AC621" s="879">
        <v>0.51</v>
      </c>
      <c r="AD621" s="879" t="s">
        <v>136</v>
      </c>
      <c r="AE621" s="879">
        <v>0.25</v>
      </c>
      <c r="AF621" s="879">
        <v>1.27</v>
      </c>
      <c r="AG621" s="879">
        <v>7.1999999999999993</v>
      </c>
      <c r="AH621" s="879">
        <v>-49.9</v>
      </c>
      <c r="AI621" s="879" t="s">
        <v>136</v>
      </c>
      <c r="AJ621" s="879">
        <v>-11.200000000000001</v>
      </c>
      <c r="AK621" s="879" t="s">
        <v>136</v>
      </c>
      <c r="AL621" s="892">
        <v>395.03</v>
      </c>
      <c r="AM621" s="886">
        <v>0.70000000000000007</v>
      </c>
      <c r="AN621" s="879">
        <v>0.48</v>
      </c>
      <c r="AO621" s="753">
        <f>IF(U621="n/a","n/a",IF(AA621&lt;0,"n/a",IF(AA621="n/a","n/a",J621+U621-AA621)))</f>
        <v>-3.7742253948832687</v>
      </c>
      <c r="AP621" s="754">
        <f>IF(U621="n/a","n/a",J621+U621)</f>
        <v>13.42185303648928</v>
      </c>
      <c r="AQ621" s="902">
        <f>IF(OR(AC621&lt;0.01,AF621="n/a"),"n/a",(I621/SQRT(22.5*AC621*(I621/AF621))-1)*100)</f>
        <v>-1.4797942713314693</v>
      </c>
      <c r="AR621" s="663">
        <f>INDEX(Historical!$C$7:$C$1279,MATCH(B621,Historical!$B$7:$B$1301,0))*IF(AH621="n/a",1.03,IF(AH621&lt;0,1.01,IF(AH621&gt;10,1.1,(1+AH621/100))))</f>
        <v>0.49742500000000001</v>
      </c>
      <c r="AS621" s="900">
        <f>IF($AI621="n/a",1.03*AR621,IF($AI621&lt;0,1.01*AR621,IF($AI621&gt;10,1.1*AR621,(1+$AI621/100)*AR621)))</f>
        <v>0.51234774999999999</v>
      </c>
      <c r="AT621" s="900">
        <f>IF($AK621="n/a",1.03*AS621,IF($AK621&lt;0,1.01*AS621,IF($AK621&gt;10,1.1*AS621,(1+$AK621/100)*AS621)))</f>
        <v>0.52771818250000002</v>
      </c>
      <c r="AU621" s="900">
        <f>IF($AK621="n/a",1.03*AT621,IF($AK621&lt;0,1.01*AT621,IF($AK621&gt;10,1.1*AT621,(1+$AK621/100)*AT621)))</f>
        <v>0.54354972797500001</v>
      </c>
      <c r="AV621" s="900">
        <f>IF($AK621="n/a",1.03*AU621,IF($AK621&lt;0,1.01*AU621,IF($AK621&gt;10,1.1*AU621,(1+$AK621/100)*AU621)))</f>
        <v>0.55985621981425004</v>
      </c>
      <c r="AW621" s="663">
        <f>SUM(AR621:AV621)</f>
        <v>2.6408968802892501</v>
      </c>
      <c r="AX621" s="761">
        <f>AW621/I621*100</f>
        <v>30.112849262135121</v>
      </c>
      <c r="AY621" s="948">
        <v>0.34</v>
      </c>
      <c r="AZ621" s="886">
        <v>43.54</v>
      </c>
      <c r="BA621" s="886">
        <v>-13.51</v>
      </c>
      <c r="BB621" s="886">
        <v>10.38</v>
      </c>
      <c r="BC621" s="886">
        <v>0.55999999999999994</v>
      </c>
      <c r="BE621" s="635">
        <v>2013</v>
      </c>
      <c r="BF621" s="912">
        <f>IF(BE621&gt;2008,0,IF(BE621&gt;2001,1,IF(BE621&gt;1990,2,IF(BE621&gt;1980,3,IF(BE621&gt;1973,4,IF(BE621&gt;1970,5,IF(BE621&gt;1960,6,IF(BE621&gt;1958,7,IF(BE621&gt;1953,8,9)))))))))</f>
        <v>0</v>
      </c>
      <c r="BG621" s="896">
        <v>2.4</v>
      </c>
    </row>
    <row r="622" spans="1:59" ht="11.25" customHeight="1" x14ac:dyDescent="0.2">
      <c r="A622" s="895" t="s">
        <v>4567</v>
      </c>
      <c r="B622" s="889" t="s">
        <v>4531</v>
      </c>
      <c r="C622" s="946" t="s">
        <v>108</v>
      </c>
      <c r="D622" s="946" t="s">
        <v>4345</v>
      </c>
      <c r="E622" s="746">
        <v>5</v>
      </c>
      <c r="F622" s="1185">
        <v>751</v>
      </c>
      <c r="G622" s="1124" t="s">
        <v>106</v>
      </c>
      <c r="H622" s="1124" t="s">
        <v>106</v>
      </c>
      <c r="I622" s="888">
        <v>11.09</v>
      </c>
      <c r="J622" s="663">
        <f>(M622/I622)*100</f>
        <v>4.3282236248872854</v>
      </c>
      <c r="K622" s="891">
        <v>0.12</v>
      </c>
      <c r="L622" s="901">
        <v>4</v>
      </c>
      <c r="M622" s="654">
        <f>K622*L622</f>
        <v>0.48</v>
      </c>
      <c r="N622" s="884" t="s">
        <v>517</v>
      </c>
      <c r="O622" s="747">
        <v>0.1</v>
      </c>
      <c r="P622" s="875" t="s">
        <v>4538</v>
      </c>
      <c r="Q622" s="875" t="s">
        <v>4539</v>
      </c>
      <c r="R622" s="654">
        <f>(K622-O622)/O622*100</f>
        <v>19.999999999999989</v>
      </c>
      <c r="S622" s="714">
        <f>IF(INDEX(Historical!$D$7:$D$1277,MATCH(B622,Historical!$B$7:$B$1301,0))=0,"n/a",(INDEX(Historical!$C$7:$C$1279,MATCH(B622,Historical!$B$7:$B$1301,0))/INDEX(Historical!$D$7:$D$1277,MATCH(B622,Historical!$B$7:$B$1301,0))-1)*100)</f>
        <v>31.25</v>
      </c>
      <c r="T622" s="714">
        <f>IF(INDEX(Historical!$F$7:$F$1270,MATCH(B622,Historical!$B$7:$B$1301,0))=0,"n/a",((INDEX(Historical!$C$7:$C$1279,MATCH(B622,Historical!$B$7:$B$1301,0))/INDEX(Historical!$F$7:$F$1270,MATCH(B622,Historical!$B$7:$B$1301,0)))^(1/3)-1)*100)</f>
        <v>44.224957030740832</v>
      </c>
      <c r="U622" s="714" t="str">
        <f>IF(INDEX(Historical!$H$7:$H$1270,MATCH(B622,Historical!$B$7:$B$1301,0))=0,"n/a",((INDEX(Historical!$C$7:$C$1279,MATCH(B622,Historical!$B$7:$B$1301,0))/INDEX(Historical!$H$7:$H$1270,MATCH(B622,Historical!$B$7:$B$1301,0)))^(1/5)-1)*100)</f>
        <v>n/a</v>
      </c>
      <c r="V622" s="714">
        <f>IF(INDEX(Historical!$O$7:$O$1270,MATCH(B622,Historical!$B$7:$B$1301,0))=0,"n/a",((INDEX(Historical!$C$7:$C$1279,MATCH(B622,Historical!$B$7:$B$1301,0))/INDEX(Historical!$O$7:$O$1270,MATCH(B622,Historical!$B$7:$B$1301,0)))^(1/10)-1)*100)</f>
        <v>-4.1246567867278987</v>
      </c>
      <c r="W622" s="715" t="str">
        <f>IF(OR(U622&lt;=0,U622="n/a",V622&lt;=0,V622="n/a"),"n/a",U622/V622)</f>
        <v>n/a</v>
      </c>
      <c r="X622" s="716" t="str">
        <f>IF(OR(AJ622&lt;=0,AJ622="n/a",U622&lt;=0,U622="n/a"),"n/a",U622/AJ622)</f>
        <v>n/a</v>
      </c>
      <c r="Y622" s="890"/>
      <c r="Z622" s="663">
        <f>IF(OR(AC622&lt;0.01,AC622="n/a"),"n/a",M622/AC622*100)</f>
        <v>39.024390243902438</v>
      </c>
      <c r="AA622" s="900">
        <f>IF(OR(AC622&lt;0.01,AC622="n/a"),"n/a",I622/AC622)</f>
        <v>9.0162601626016254</v>
      </c>
      <c r="AB622" s="901">
        <v>12</v>
      </c>
      <c r="AC622" s="879">
        <v>1.23</v>
      </c>
      <c r="AD622" s="879">
        <v>0.89</v>
      </c>
      <c r="AE622" s="879">
        <v>2.12</v>
      </c>
      <c r="AF622" s="879">
        <v>0.7</v>
      </c>
      <c r="AG622" s="879">
        <v>8</v>
      </c>
      <c r="AH622" s="879">
        <v>3.5000000000000004</v>
      </c>
      <c r="AI622" s="879">
        <v>-11.43</v>
      </c>
      <c r="AJ622" s="879">
        <v>22.6</v>
      </c>
      <c r="AK622" s="879">
        <v>10</v>
      </c>
      <c r="AL622" s="892">
        <v>126.48</v>
      </c>
      <c r="AM622" s="886">
        <v>1.9</v>
      </c>
      <c r="AN622" s="879">
        <v>0</v>
      </c>
      <c r="AO622" s="753" t="str">
        <f>IF(U622="n/a","n/a",IF(AA622&lt;0,"n/a",IF(AA622="n/a","n/a",J622+U622-AA622)))</f>
        <v>n/a</v>
      </c>
      <c r="AP622" s="754" t="str">
        <f>IF(U622="n/a","n/a",J622+U622)</f>
        <v>n/a</v>
      </c>
      <c r="AQ622" s="902">
        <f>IF(OR(AC622&lt;0.01,AF622="n/a"),"n/a",(I622/SQRT(22.5*AC622*(I622/AF622))-1)*100)</f>
        <v>-47.03719496425969</v>
      </c>
      <c r="AR622" s="663">
        <f>INDEX(Historical!$C$7:$C$1279,MATCH(B622,Historical!$B$7:$B$1301,0))*IF(AH622="n/a",1.03,IF(AH622&lt;0,1.01,IF(AH622&gt;10,1.1,(1+AH622/100))))</f>
        <v>0.43470000000000003</v>
      </c>
      <c r="AS622" s="900">
        <f>IF($AI622="n/a",1.03*AR622,IF($AI622&lt;0,1.01*AR622,IF($AI622&gt;10,1.1*AR622,(1+$AI622/100)*AR622)))</f>
        <v>0.43904700000000002</v>
      </c>
      <c r="AT622" s="900">
        <f>IF($AK622="n/a",1.03*AS622,IF($AK622&lt;0,1.01*AS622,IF($AK622&gt;10,1.1*AS622,(1+$AK622/100)*AS622)))</f>
        <v>0.48295170000000004</v>
      </c>
      <c r="AU622" s="900">
        <f>IF($AK622="n/a",1.03*AT622,IF($AK622&lt;0,1.01*AT622,IF($AK622&gt;10,1.1*AT622,(1+$AK622/100)*AT622)))</f>
        <v>0.53124687000000004</v>
      </c>
      <c r="AV622" s="900">
        <f>IF($AK622="n/a",1.03*AU622,IF($AK622&lt;0,1.01*AU622,IF($AK622&gt;10,1.1*AU622,(1+$AK622/100)*AU622)))</f>
        <v>0.5843715570000001</v>
      </c>
      <c r="AW622" s="663">
        <f>SUM(AR622:AV622)</f>
        <v>2.4723171270000002</v>
      </c>
      <c r="AX622" s="761">
        <f>AW622/I622*100</f>
        <v>22.293211244364294</v>
      </c>
      <c r="AY622" s="948">
        <v>0.79</v>
      </c>
      <c r="AZ622" s="886">
        <v>45.35</v>
      </c>
      <c r="BA622" s="886">
        <v>-38.04</v>
      </c>
      <c r="BB622" s="886">
        <v>12.370000000000001</v>
      </c>
      <c r="BC622" s="886">
        <v>-19.27</v>
      </c>
      <c r="BE622" s="635">
        <v>2015</v>
      </c>
      <c r="BF622" s="912">
        <f>IF(BE622&gt;2008,0,IF(BE622&gt;2001,1,IF(BE622&gt;1990,2,IF(BE622&gt;1980,3,IF(BE622&gt;1973,4,IF(BE622&gt;1970,5,IF(BE622&gt;1960,6,IF(BE622&gt;1958,7,IF(BE622&gt;1953,8,9)))))))))</f>
        <v>0</v>
      </c>
      <c r="BG622" s="896">
        <v>1</v>
      </c>
    </row>
    <row r="623" spans="1:59" ht="11.25" customHeight="1" x14ac:dyDescent="0.2">
      <c r="A623" s="877" t="s">
        <v>1638</v>
      </c>
      <c r="B623" s="889" t="s">
        <v>1639</v>
      </c>
      <c r="C623" s="946" t="s">
        <v>4349</v>
      </c>
      <c r="D623" s="946" t="s">
        <v>4377</v>
      </c>
      <c r="E623" s="746">
        <v>7</v>
      </c>
      <c r="F623" s="1185">
        <v>616</v>
      </c>
      <c r="G623" s="1185" t="s">
        <v>106</v>
      </c>
      <c r="H623" s="1185" t="s">
        <v>106</v>
      </c>
      <c r="I623" s="888">
        <v>49.29</v>
      </c>
      <c r="J623" s="663">
        <f>(M623/I623)*100</f>
        <v>0.58835463582876846</v>
      </c>
      <c r="K623" s="891">
        <v>0.28999999999999998</v>
      </c>
      <c r="L623" s="901">
        <v>1</v>
      </c>
      <c r="M623" s="654">
        <f>K623*L623</f>
        <v>0.28999999999999998</v>
      </c>
      <c r="N623" s="884" t="s">
        <v>171</v>
      </c>
      <c r="O623" s="747">
        <v>0.27</v>
      </c>
      <c r="P623" s="875">
        <v>43781</v>
      </c>
      <c r="Q623" s="875">
        <v>43800</v>
      </c>
      <c r="R623" s="654">
        <f>(K623-O623)/O623*100</f>
        <v>7.4074074074073932</v>
      </c>
      <c r="S623" s="714">
        <f>IF(INDEX(Historical!$D$7:$D$1277,MATCH(B623,Historical!$B$7:$B$1301,0))=0,"n/a",(INDEX(Historical!$C$7:$C$1279,MATCH(B623,Historical!$B$7:$B$1301,0))/INDEX(Historical!$D$7:$D$1277,MATCH(B623,Historical!$B$7:$B$1301,0))-1)*100)</f>
        <v>7.4074074074073959</v>
      </c>
      <c r="T623" s="714">
        <f>IF(INDEX(Historical!$F$7:$F$1270,MATCH(B623,Historical!$B$7:$B$1301,0))=0,"n/a",((INDEX(Historical!$C$7:$C$1279,MATCH(B623,Historical!$B$7:$B$1301,0))/INDEX(Historical!$F$7:$F$1270,MATCH(B623,Historical!$B$7:$B$1301,0)))^(1/3)-1)*100)</f>
        <v>5.0717574498580165</v>
      </c>
      <c r="U623" s="714">
        <f>IF(INDEX(Historical!$H$7:$H$1270,MATCH(B623,Historical!$B$7:$B$1301,0))=0,"n/a",((INDEX(Historical!$C$7:$C$1279,MATCH(B623,Historical!$B$7:$B$1301,0))/INDEX(Historical!$H$7:$H$1270,MATCH(B623,Historical!$B$7:$B$1301,0)))^(1/5)-1)*100)</f>
        <v>4.295609661987454</v>
      </c>
      <c r="V623" s="714">
        <f>IF(INDEX(Historical!$O$7:$O$1270,MATCH(B623,Historical!$B$7:$B$1301,0))=0,"n/a",((INDEX(Historical!$C$7:$C$1279,MATCH(B623,Historical!$B$7:$B$1301,0))/INDEX(Historical!$O$7:$O$1270,MATCH(B623,Historical!$B$7:$B$1301,0)))^(1/10)-1)*100)</f>
        <v>6.1274676611179135</v>
      </c>
      <c r="W623" s="715">
        <f>IF(OR(U623&lt;=0,U623="n/a",V623&lt;=0,V623="n/a"),"n/a",U623/V623)</f>
        <v>0.70104158839473174</v>
      </c>
      <c r="X623" s="716">
        <f>IF(OR(AJ623&lt;=0,AJ623="n/a",U623&lt;=0,U623="n/a"),"n/a",U623/AJ623)</f>
        <v>0.4521694381039425</v>
      </c>
      <c r="Y623" s="890"/>
      <c r="Z623" s="663">
        <f>IF(OR(AC623&lt;0.01,AC623="n/a"),"n/a",M623/AC623*100)</f>
        <v>26.851851851851848</v>
      </c>
      <c r="AA623" s="900">
        <f>IF(OR(AC623&lt;0.01,AC623="n/a"),"n/a",I623/AC623)</f>
        <v>45.638888888888886</v>
      </c>
      <c r="AB623" s="901">
        <v>12</v>
      </c>
      <c r="AC623" s="879">
        <v>1.08</v>
      </c>
      <c r="AD623" s="879">
        <v>1.86</v>
      </c>
      <c r="AE623" s="879">
        <v>4.3600000000000003</v>
      </c>
      <c r="AF623" s="879">
        <v>5.1100000000000003</v>
      </c>
      <c r="AG623" s="879">
        <v>11.5</v>
      </c>
      <c r="AH623" s="881">
        <v>17.8</v>
      </c>
      <c r="AI623" s="881">
        <v>23.3</v>
      </c>
      <c r="AJ623" s="879">
        <v>9.5</v>
      </c>
      <c r="AK623" s="879">
        <v>24.4</v>
      </c>
      <c r="AL623" s="892">
        <v>2740</v>
      </c>
      <c r="AM623" s="886">
        <v>1</v>
      </c>
      <c r="AN623" s="879">
        <v>1.49</v>
      </c>
      <c r="AO623" s="753">
        <f>IF(U623="n/a","n/a",IF(AA623&lt;0,"n/a",IF(AA623="n/a","n/a",J623+U623-AA623)))</f>
        <v>-40.754924591072665</v>
      </c>
      <c r="AP623" s="754">
        <f>IF(U623="n/a","n/a",J623+U623)</f>
        <v>4.8839642978162221</v>
      </c>
      <c r="AQ623" s="902">
        <f>IF(OR(AC623&lt;0.01,AF623="n/a"),"n/a",(I623/SQRT(22.5*AC623*(I623/AF623))-1)*100)</f>
        <v>221.94873451268757</v>
      </c>
      <c r="AR623" s="663">
        <f>INDEX(Historical!$C$7:$C$1279,MATCH(B623,Historical!$B$7:$B$1301,0))*IF(AH623="n/a",1.03,IF(AH623&lt;0,1.01,IF(AH623&gt;10,1.1,(1+AH623/100))))</f>
        <v>0.31900000000000001</v>
      </c>
      <c r="AS623" s="900">
        <f>IF($AI623="n/a",1.03*AR623,IF($AI623&lt;0,1.01*AR623,IF($AI623&gt;10,1.1*AR623,(1+$AI623/100)*AR623)))</f>
        <v>0.35090000000000005</v>
      </c>
      <c r="AT623" s="900">
        <f>IF($AK623="n/a",1.03*AS623,IF($AK623&lt;0,1.01*AS623,IF($AK623&gt;10,1.1*AS623,(1+$AK623/100)*AS623)))</f>
        <v>0.38599000000000006</v>
      </c>
      <c r="AU623" s="900">
        <f>IF($AK623="n/a",1.03*AT623,IF($AK623&lt;0,1.01*AT623,IF($AK623&gt;10,1.1*AT623,(1+$AK623/100)*AT623)))</f>
        <v>0.42458900000000011</v>
      </c>
      <c r="AV623" s="900">
        <f>IF($AK623="n/a",1.03*AU623,IF($AK623&lt;0,1.01*AU623,IF($AK623&gt;10,1.1*AU623,(1+$AK623/100)*AU623)))</f>
        <v>0.46704790000000013</v>
      </c>
      <c r="AW623" s="663">
        <f>SUM(AR623:AV623)</f>
        <v>1.9475269000000004</v>
      </c>
      <c r="AX623" s="761">
        <f>AW623/I623*100</f>
        <v>3.9511602759180371</v>
      </c>
      <c r="AY623" s="948">
        <v>0.19</v>
      </c>
      <c r="AZ623" s="886">
        <v>66.459999999999994</v>
      </c>
      <c r="BA623" s="886">
        <v>-17.75</v>
      </c>
      <c r="BB623" s="886">
        <v>-3.5000000000000004</v>
      </c>
      <c r="BC623" s="886">
        <v>15.229999999999999</v>
      </c>
      <c r="BE623" s="635">
        <v>2014</v>
      </c>
      <c r="BF623" s="912">
        <f>IF(BE623&gt;2008,0,IF(BE623&gt;2001,1,IF(BE623&gt;1990,2,IF(BE623&gt;1980,3,IF(BE623&gt;1973,4,IF(BE623&gt;1970,5,IF(BE623&gt;1960,6,IF(BE623&gt;1958,7,IF(BE623&gt;1953,8,9)))))))))</f>
        <v>0</v>
      </c>
      <c r="BG623" s="896">
        <v>2.9000000000000004</v>
      </c>
    </row>
    <row r="624" spans="1:59" ht="11.25" customHeight="1" x14ac:dyDescent="0.2">
      <c r="A624" s="895" t="s">
        <v>4024</v>
      </c>
      <c r="B624" s="889" t="s">
        <v>4025</v>
      </c>
      <c r="C624" s="946" t="s">
        <v>178</v>
      </c>
      <c r="D624" s="946" t="s">
        <v>4343</v>
      </c>
      <c r="E624" s="746">
        <v>6</v>
      </c>
      <c r="F624" s="1185">
        <v>709</v>
      </c>
      <c r="G624" s="1184" t="s">
        <v>106</v>
      </c>
      <c r="H624" s="1184" t="s">
        <v>106</v>
      </c>
      <c r="I624" s="888">
        <v>12.27</v>
      </c>
      <c r="J624" s="663">
        <f>(M624/I624)*100</f>
        <v>14.995925020374901</v>
      </c>
      <c r="K624" s="891">
        <v>0.46</v>
      </c>
      <c r="L624" s="901">
        <v>4</v>
      </c>
      <c r="M624" s="654">
        <f>K624*L624</f>
        <v>1.84</v>
      </c>
      <c r="N624" s="884" t="s">
        <v>107</v>
      </c>
      <c r="O624" s="747">
        <v>0.44500000000000001</v>
      </c>
      <c r="P624" s="875">
        <v>43861</v>
      </c>
      <c r="Q624" s="875">
        <v>43874</v>
      </c>
      <c r="R624" s="654">
        <f>(K624-O624)/O624*100</f>
        <v>3.3707865168539355</v>
      </c>
      <c r="S624" s="714">
        <f>IF(INDEX(Historical!$D$7:$D$1277,MATCH(B624,Historical!$B$7:$B$1301,0))=0,"n/a",(INDEX(Historical!$C$7:$C$1279,MATCH(B624,Historical!$B$7:$B$1301,0))/INDEX(Historical!$D$7:$D$1277,MATCH(B624,Historical!$B$7:$B$1301,0))-1)*100)</f>
        <v>18.347338935574232</v>
      </c>
      <c r="T624" s="714">
        <f>IF(INDEX(Historical!$F$7:$F$1270,MATCH(B624,Historical!$B$7:$B$1301,0))=0,"n/a",((INDEX(Historical!$C$7:$C$1279,MATCH(B624,Historical!$B$7:$B$1301,0))/INDEX(Historical!$F$7:$F$1270,MATCH(B624,Historical!$B$7:$B$1301,0)))^(1/3)-1)*100)</f>
        <v>20.383177315142298</v>
      </c>
      <c r="U624" s="714" t="str">
        <f>IF(INDEX(Historical!$H$7:$H$1270,MATCH(B624,Historical!$B$7:$B$1301,0))=0,"n/a",((INDEX(Historical!$C$7:$C$1279,MATCH(B624,Historical!$B$7:$B$1301,0))/INDEX(Historical!$H$7:$H$1270,MATCH(B624,Historical!$B$7:$B$1301,0)))^(1/5)-1)*100)</f>
        <v>n/a</v>
      </c>
      <c r="V624" s="714" t="str">
        <f>IF(INDEX(Historical!$O$7:$O$1270,MATCH(B624,Historical!$B$7:$B$1301,0))=0,"n/a",((INDEX(Historical!$C$7:$C$1279,MATCH(B624,Historical!$B$7:$B$1301,0))/INDEX(Historical!$O$7:$O$1270,MATCH(B624,Historical!$B$7:$B$1301,0)))^(1/10)-1)*100)</f>
        <v>n/a</v>
      </c>
      <c r="W624" s="715" t="str">
        <f>IF(OR(U624&lt;=0,U624="n/a",V624&lt;=0,V624="n/a"),"n/a",U624/V624)</f>
        <v>n/a</v>
      </c>
      <c r="X624" s="716" t="str">
        <f>IF(OR(AJ624&lt;=0,AJ624="n/a",U624&lt;=0,U624="n/a"),"n/a",U624/AJ624)</f>
        <v>n/a</v>
      </c>
      <c r="Y624" s="890"/>
      <c r="Z624" s="663">
        <f>IF(OR(AC624&lt;0.01,AC624="n/a"),"n/a",M624/AC624*100)</f>
        <v>118.70967741935483</v>
      </c>
      <c r="AA624" s="900">
        <f>IF(OR(AC624&lt;0.01,AC624="n/a"),"n/a",I624/AC624)</f>
        <v>7.9161290322580644</v>
      </c>
      <c r="AB624" s="901">
        <v>12</v>
      </c>
      <c r="AC624" s="879">
        <v>1.55</v>
      </c>
      <c r="AD624" s="879" t="s">
        <v>136</v>
      </c>
      <c r="AE624" s="879">
        <v>10.42</v>
      </c>
      <c r="AF624" s="879">
        <v>0.9</v>
      </c>
      <c r="AG624" s="879">
        <v>11.1</v>
      </c>
      <c r="AH624" s="879">
        <v>11.1</v>
      </c>
      <c r="AI624" s="879">
        <v>18.029999999999998</v>
      </c>
      <c r="AJ624" s="879">
        <v>76.5</v>
      </c>
      <c r="AK624" s="879">
        <v>-0.66</v>
      </c>
      <c r="AL624" s="892">
        <v>5140</v>
      </c>
      <c r="AM624" s="886">
        <v>68.55</v>
      </c>
      <c r="AN624" s="879">
        <v>0.85</v>
      </c>
      <c r="AO624" s="753" t="str">
        <f>IF(U624="n/a","n/a",IF(AA624&lt;0,"n/a",IF(AA624="n/a","n/a",J624+U624-AA624)))</f>
        <v>n/a</v>
      </c>
      <c r="AP624" s="754" t="str">
        <f>IF(U624="n/a","n/a",J624+U624)</f>
        <v>n/a</v>
      </c>
      <c r="AQ624" s="902">
        <f>IF(OR(AC624&lt;0.01,AF624="n/a"),"n/a",(I624/SQRT(22.5*AC624*(I624/AF624))-1)*100)</f>
        <v>-43.728767448160276</v>
      </c>
      <c r="AR624" s="663">
        <f>INDEX(Historical!$C$7:$C$1279,MATCH(B624,Historical!$B$7:$B$1301,0))*IF(AH624="n/a",1.03,IF(AH624&lt;0,1.01,IF(AH624&gt;10,1.1,(1+AH624/100))))</f>
        <v>1.859</v>
      </c>
      <c r="AS624" s="900">
        <f>IF($AI624="n/a",1.03*AR624,IF($AI624&lt;0,1.01*AR624,IF($AI624&gt;10,1.1*AR624,(1+$AI624/100)*AR624)))</f>
        <v>2.0449000000000002</v>
      </c>
      <c r="AT624" s="900">
        <f>IF($AK624="n/a",1.03*AS624,IF($AK624&lt;0,1.01*AS624,IF($AK624&gt;10,1.1*AS624,(1+$AK624/100)*AS624)))</f>
        <v>2.0653490000000003</v>
      </c>
      <c r="AU624" s="900">
        <f>IF($AK624="n/a",1.03*AT624,IF($AK624&lt;0,1.01*AT624,IF($AK624&gt;10,1.1*AT624,(1+$AK624/100)*AT624)))</f>
        <v>2.0860024900000003</v>
      </c>
      <c r="AV624" s="900">
        <f>IF($AK624="n/a",1.03*AU624,IF($AK624&lt;0,1.01*AU624,IF($AK624&gt;10,1.1*AU624,(1+$AK624/100)*AU624)))</f>
        <v>2.1068625149000004</v>
      </c>
      <c r="AW624" s="663">
        <f>SUM(AR624:AV624)</f>
        <v>10.162114004900001</v>
      </c>
      <c r="AX624" s="761">
        <f>AW624/I624*100</f>
        <v>82.820815035859823</v>
      </c>
      <c r="AY624" s="948">
        <v>1.82</v>
      </c>
      <c r="AZ624" s="886">
        <v>115.26</v>
      </c>
      <c r="BA624" s="886">
        <v>-45.95</v>
      </c>
      <c r="BB624" s="886">
        <v>-8.6499999999999986</v>
      </c>
      <c r="BC624" s="886">
        <v>-27.88</v>
      </c>
      <c r="BE624" s="635">
        <v>2015</v>
      </c>
      <c r="BF624" s="912">
        <f>IF(BE624&gt;2008,0,IF(BE624&gt;2001,1,IF(BE624&gt;1990,2,IF(BE624&gt;1980,3,IF(BE624&gt;1973,4,IF(BE624&gt;1970,5,IF(BE624&gt;1960,6,IF(BE624&gt;1958,7,IF(BE624&gt;1953,8,9)))))))))</f>
        <v>0</v>
      </c>
      <c r="BG624" s="896">
        <v>17.899999999999999</v>
      </c>
    </row>
    <row r="625" spans="1:59" ht="11.25" customHeight="1" x14ac:dyDescent="0.2">
      <c r="A625" s="877" t="s">
        <v>334</v>
      </c>
      <c r="B625" s="889" t="s">
        <v>335</v>
      </c>
      <c r="C625" s="946" t="s">
        <v>123</v>
      </c>
      <c r="D625" s="946" t="s">
        <v>4180</v>
      </c>
      <c r="E625" s="746">
        <v>42</v>
      </c>
      <c r="F625" s="1185">
        <v>63</v>
      </c>
      <c r="G625" s="1185" t="s">
        <v>37</v>
      </c>
      <c r="H625" s="1185" t="s">
        <v>37</v>
      </c>
      <c r="I625" s="879">
        <v>577.85</v>
      </c>
      <c r="J625" s="663">
        <f>(M625/I625)*100</f>
        <v>0.92757636064722671</v>
      </c>
      <c r="K625" s="891">
        <v>1.34</v>
      </c>
      <c r="L625" s="901">
        <v>4</v>
      </c>
      <c r="M625" s="654">
        <f>K625*L625</f>
        <v>5.36</v>
      </c>
      <c r="N625" s="884" t="s">
        <v>226</v>
      </c>
      <c r="O625" s="747">
        <v>1.1299999999999999</v>
      </c>
      <c r="P625" s="875">
        <v>43889</v>
      </c>
      <c r="Q625" s="875">
        <v>43903</v>
      </c>
      <c r="R625" s="654">
        <f>(K625-O625)/O625*100</f>
        <v>18.584070796460196</v>
      </c>
      <c r="S625" s="714">
        <f>IF(INDEX(Historical!$D$7:$D$1277,MATCH(B625,Historical!$B$7:$B$1301,0))=0,"n/a",(INDEX(Historical!$C$7:$C$1279,MATCH(B625,Historical!$B$7:$B$1301,0))/INDEX(Historical!$D$7:$D$1277,MATCH(B625,Historical!$B$7:$B$1301,0))-1)*100)</f>
        <v>31.395348837209291</v>
      </c>
      <c r="T625" s="714">
        <f>IF(INDEX(Historical!$F$7:$F$1270,MATCH(B625,Historical!$B$7:$B$1301,0))=0,"n/a",((INDEX(Historical!$C$7:$C$1279,MATCH(B625,Historical!$B$7:$B$1301,0))/INDEX(Historical!$F$7:$F$1270,MATCH(B625,Historical!$B$7:$B$1301,0)))^(1/3)-1)*100)</f>
        <v>10.390843667722827</v>
      </c>
      <c r="U625" s="714">
        <f>IF(INDEX(Historical!$H$7:$H$1270,MATCH(B625,Historical!$B$7:$B$1301,0))=0,"n/a",((INDEX(Historical!$C$7:$C$1279,MATCH(B625,Historical!$B$7:$B$1301,0))/INDEX(Historical!$H$7:$H$1270,MATCH(B625,Historical!$B$7:$B$1301,0)))^(1/5)-1)*100)</f>
        <v>15.489672766139527</v>
      </c>
      <c r="V625" s="714">
        <f>IF(INDEX(Historical!$O$7:$O$1270,MATCH(B625,Historical!$B$7:$B$1301,0))=0,"n/a",((INDEX(Historical!$C$7:$C$1279,MATCH(B625,Historical!$B$7:$B$1301,0))/INDEX(Historical!$O$7:$O$1270,MATCH(B625,Historical!$B$7:$B$1301,0)))^(1/10)-1)*100)</f>
        <v>12.275502907503899</v>
      </c>
      <c r="W625" s="715">
        <f>IF(OR(U625&lt;=0,U625="n/a",V625&lt;=0,V625="n/a"),"n/a",U625/V625)</f>
        <v>1.2618361042194726</v>
      </c>
      <c r="X625" s="716">
        <f>IF(OR(AJ625&lt;=0,AJ625="n/a",U625&lt;=0,U625="n/a"),"n/a",U625/AJ625)</f>
        <v>1.1473831678621873</v>
      </c>
      <c r="Y625" s="889"/>
      <c r="Z625" s="663">
        <f>IF(OR(AC625&lt;0.01,AC625="n/a"),"n/a",M625/AC625*100)</f>
        <v>30.946882217090071</v>
      </c>
      <c r="AA625" s="900">
        <f>IF(OR(AC625&lt;0.01,AC625="n/a"),"n/a",I625/AC625)</f>
        <v>33.363163972286372</v>
      </c>
      <c r="AB625" s="901">
        <v>12</v>
      </c>
      <c r="AC625" s="879">
        <v>17.32</v>
      </c>
      <c r="AD625" s="879">
        <v>4.13</v>
      </c>
      <c r="AE625" s="879">
        <v>2.93</v>
      </c>
      <c r="AF625" s="879">
        <v>15.67</v>
      </c>
      <c r="AG625" s="881">
        <v>42.6</v>
      </c>
      <c r="AH625" s="879">
        <v>42.4</v>
      </c>
      <c r="AI625" s="879">
        <v>15.22</v>
      </c>
      <c r="AJ625" s="879">
        <v>13.5</v>
      </c>
      <c r="AK625" s="879">
        <v>7.91</v>
      </c>
      <c r="AL625" s="892">
        <v>52840</v>
      </c>
      <c r="AM625" s="886">
        <v>0.2</v>
      </c>
      <c r="AN625" s="879">
        <v>2.97</v>
      </c>
      <c r="AO625" s="753">
        <f>IF(U625="n/a","n/a",IF(AA625&lt;0,"n/a",IF(AA625="n/a","n/a",J625+U625-AA625)))</f>
        <v>-16.945914845499619</v>
      </c>
      <c r="AP625" s="754">
        <f>IF(U625="n/a","n/a",J625+U625)</f>
        <v>16.417249126786754</v>
      </c>
      <c r="AQ625" s="902">
        <f>IF(OR(AC625&lt;0.01,AF625="n/a"),"n/a",(I625/SQRT(22.5*AC625*(I625/AF625))-1)*100)</f>
        <v>382.03309219998465</v>
      </c>
      <c r="AR625" s="663">
        <f>INDEX(Historical!$C$7:$C$1279,MATCH(B625,Historical!$B$7:$B$1301,0))*IF(AH625="n/a",1.03,IF(AH625&lt;0,1.01,IF(AH625&gt;10,1.1,(1+AH625/100))))</f>
        <v>4.9719999999999995</v>
      </c>
      <c r="AS625" s="900">
        <f>IF($AI625="n/a",1.03*AR625,IF($AI625&lt;0,1.01*AR625,IF($AI625&gt;10,1.1*AR625,(1+$AI625/100)*AR625)))</f>
        <v>5.4691999999999998</v>
      </c>
      <c r="AT625" s="900">
        <f>IF($AK625="n/a",1.03*AS625,IF($AK625&lt;0,1.01*AS625,IF($AK625&gt;10,1.1*AS625,(1+$AK625/100)*AS625)))</f>
        <v>5.9018137199999998</v>
      </c>
      <c r="AU625" s="900">
        <f>IF($AK625="n/a",1.03*AT625,IF($AK625&lt;0,1.01*AT625,IF($AK625&gt;10,1.1*AT625,(1+$AK625/100)*AT625)))</f>
        <v>6.3686471852519997</v>
      </c>
      <c r="AV625" s="900">
        <f>IF($AK625="n/a",1.03*AU625,IF($AK625&lt;0,1.01*AU625,IF($AK625&gt;10,1.1*AU625,(1+$AK625/100)*AU625)))</f>
        <v>6.8724071776054325</v>
      </c>
      <c r="AW625" s="663">
        <f>SUM(AR625:AV625)</f>
        <v>29.584068082857428</v>
      </c>
      <c r="AX625" s="761">
        <f>AW625/I625*100</f>
        <v>5.1196795159396773</v>
      </c>
      <c r="AY625" s="948">
        <v>1.23</v>
      </c>
      <c r="AZ625" s="886">
        <v>77.569999999999993</v>
      </c>
      <c r="BA625" s="886">
        <v>-4.2299999999999995</v>
      </c>
      <c r="BB625" s="886">
        <v>3.83</v>
      </c>
      <c r="BC625" s="886">
        <v>4.88</v>
      </c>
      <c r="BE625" s="635">
        <v>1979</v>
      </c>
      <c r="BF625" s="912">
        <f>IF(BE625&gt;2008,0,IF(BE625&gt;2001,1,IF(BE625&gt;1990,2,IF(BE625&gt;1980,3,IF(BE625&gt;1973,4,IF(BE625&gt;1970,5,IF(BE625&gt;1960,6,IF(BE625&gt;1958,7,IF(BE625&gt;1953,8,9)))))))))</f>
        <v>4</v>
      </c>
      <c r="BG625" s="896">
        <v>7.8</v>
      </c>
    </row>
    <row r="626" spans="1:59" ht="11.25" customHeight="1" x14ac:dyDescent="0.2">
      <c r="A626" s="894" t="s">
        <v>3902</v>
      </c>
      <c r="B626" s="607" t="s">
        <v>3903</v>
      </c>
      <c r="C626" s="946" t="s">
        <v>108</v>
      </c>
      <c r="D626" s="946" t="s">
        <v>118</v>
      </c>
      <c r="E626" s="746">
        <v>6</v>
      </c>
      <c r="F626" s="1185">
        <v>699</v>
      </c>
      <c r="G626" s="1197" t="s">
        <v>106</v>
      </c>
      <c r="H626" s="1197" t="s">
        <v>106</v>
      </c>
      <c r="I626" s="888">
        <v>52.74</v>
      </c>
      <c r="J626" s="663">
        <f>(M626/I626)*100</f>
        <v>1.7444065225635192</v>
      </c>
      <c r="K626" s="891">
        <v>0.23</v>
      </c>
      <c r="L626" s="901">
        <v>4</v>
      </c>
      <c r="M626" s="654">
        <f>K626*L626</f>
        <v>0.92</v>
      </c>
      <c r="N626" s="884" t="s">
        <v>4311</v>
      </c>
      <c r="O626" s="747">
        <v>0.2</v>
      </c>
      <c r="P626" s="875">
        <v>43782</v>
      </c>
      <c r="Q626" s="875">
        <v>43800</v>
      </c>
      <c r="R626" s="654">
        <f>(K626-O626)/O626*100</f>
        <v>15</v>
      </c>
      <c r="S626" s="714">
        <f>IF(INDEX(Historical!$D$7:$D$1277,MATCH(B626,Historical!$B$7:$B$1301,0))=0,"n/a",(INDEX(Historical!$C$7:$C$1279,MATCH(B626,Historical!$B$7:$B$1301,0))/INDEX(Historical!$D$7:$D$1277,MATCH(B626,Historical!$B$7:$B$1301,0))-1)*100)</f>
        <v>12.162162162162149</v>
      </c>
      <c r="T626" s="714">
        <f>IF(INDEX(Historical!$F$7:$F$1270,MATCH(B626,Historical!$B$7:$B$1301,0))=0,"n/a",((INDEX(Historical!$C$7:$C$1279,MATCH(B626,Historical!$B$7:$B$1301,0))/INDEX(Historical!$F$7:$F$1270,MATCH(B626,Historical!$B$7:$B$1301,0)))^(1/3)-1)*100)</f>
        <v>10.810968954315104</v>
      </c>
      <c r="U626" s="714">
        <f>IF(INDEX(Historical!$H$7:$H$1270,MATCH(B626,Historical!$B$7:$B$1301,0))=0,"n/a",((INDEX(Historical!$C$7:$C$1279,MATCH(B626,Historical!$B$7:$B$1301,0))/INDEX(Historical!$H$7:$H$1270,MATCH(B626,Historical!$B$7:$B$1301,0)))^(1/5)-1)*100)</f>
        <v>9.385673350658541</v>
      </c>
      <c r="V626" s="714">
        <f>IF(INDEX(Historical!$O$7:$O$1270,MATCH(B626,Historical!$B$7:$B$1301,0))=0,"n/a",((INDEX(Historical!$C$7:$C$1279,MATCH(B626,Historical!$B$7:$B$1301,0))/INDEX(Historical!$O$7:$O$1270,MATCH(B626,Historical!$B$7:$B$1301,0)))^(1/10)-1)*100)</f>
        <v>4.787016401106392</v>
      </c>
      <c r="W626" s="715">
        <f>IF(OR(U626&lt;=0,U626="n/a",V626&lt;=0,V626="n/a"),"n/a",U626/V626)</f>
        <v>1.9606520145803743</v>
      </c>
      <c r="X626" s="716">
        <f>IF(OR(AJ626&lt;=0,AJ626="n/a",U626&lt;=0,U626="n/a"),"n/a",U626/AJ626)</f>
        <v>0.72757157757042956</v>
      </c>
      <c r="Y626" s="673"/>
      <c r="Z626" s="663">
        <f>IF(OR(AC626&lt;0.01,AC626="n/a"),"n/a",M626/AC626*100)</f>
        <v>24.533333333333335</v>
      </c>
      <c r="AA626" s="900">
        <f>IF(OR(AC626&lt;0.01,AC626="n/a"),"n/a",I626/AC626)</f>
        <v>14.064</v>
      </c>
      <c r="AB626" s="901">
        <v>12</v>
      </c>
      <c r="AC626" s="879">
        <v>3.75</v>
      </c>
      <c r="AD626" s="879">
        <v>9.07</v>
      </c>
      <c r="AE626" s="879">
        <v>1.1299999999999999</v>
      </c>
      <c r="AF626" s="879">
        <v>1.51</v>
      </c>
      <c r="AG626" s="879">
        <v>10.6</v>
      </c>
      <c r="AH626" s="879">
        <v>51.1</v>
      </c>
      <c r="AI626" s="879">
        <v>25.72</v>
      </c>
      <c r="AJ626" s="879">
        <v>12.9</v>
      </c>
      <c r="AK626" s="879">
        <v>1.54</v>
      </c>
      <c r="AL626" s="892">
        <v>3230</v>
      </c>
      <c r="AM626" s="886">
        <v>2</v>
      </c>
      <c r="AN626" s="879">
        <v>0.41</v>
      </c>
      <c r="AO626" s="753">
        <f>IF(U626="n/a","n/a",IF(AA626&lt;0,"n/a",IF(AA626="n/a","n/a",J626+U626-AA626)))</f>
        <v>-2.9339201267779398</v>
      </c>
      <c r="AP626" s="754">
        <f>IF(U626="n/a","n/a",J626+U626)</f>
        <v>11.13007987322206</v>
      </c>
      <c r="AQ626" s="902">
        <f>IF(OR(AC626&lt;0.01,AF626="n/a"),"n/a",(I626/SQRT(22.5*AC626*(I626/AF626))-1)*100)</f>
        <v>-2.8480228370689975</v>
      </c>
      <c r="AR626" s="663">
        <f>INDEX(Historical!$C$7:$C$1279,MATCH(B626,Historical!$B$7:$B$1301,0))*IF(AH626="n/a",1.03,IF(AH626&lt;0,1.01,IF(AH626&gt;10,1.1,(1+AH626/100))))</f>
        <v>0.91300000000000003</v>
      </c>
      <c r="AS626" s="900">
        <f>IF($AI626="n/a",1.03*AR626,IF($AI626&lt;0,1.01*AR626,IF($AI626&gt;10,1.1*AR626,(1+$AI626/100)*AR626)))</f>
        <v>1.0043000000000002</v>
      </c>
      <c r="AT626" s="900">
        <f>IF($AK626="n/a",1.03*AS626,IF($AK626&lt;0,1.01*AS626,IF($AK626&gt;10,1.1*AS626,(1+$AK626/100)*AS626)))</f>
        <v>1.0197662200000002</v>
      </c>
      <c r="AU626" s="900">
        <f>IF($AK626="n/a",1.03*AT626,IF($AK626&lt;0,1.01*AT626,IF($AK626&gt;10,1.1*AT626,(1+$AK626/100)*AT626)))</f>
        <v>1.0354706197880001</v>
      </c>
      <c r="AV626" s="900">
        <f>IF($AK626="n/a",1.03*AU626,IF($AK626&lt;0,1.01*AU626,IF($AK626&gt;10,1.1*AU626,(1+$AK626/100)*AU626)))</f>
        <v>1.0514168673327355</v>
      </c>
      <c r="AW626" s="663">
        <f>SUM(AR626:AV626)</f>
        <v>5.0239537071207359</v>
      </c>
      <c r="AX626" s="761">
        <f>AW626/I626*100</f>
        <v>9.5258887127810699</v>
      </c>
      <c r="AY626" s="948">
        <v>0.74</v>
      </c>
      <c r="AZ626" s="886">
        <v>42.35</v>
      </c>
      <c r="BA626" s="886">
        <v>-35.17</v>
      </c>
      <c r="BB626" s="886">
        <v>3.9</v>
      </c>
      <c r="BC626" s="886">
        <v>-13.819999999999999</v>
      </c>
      <c r="BE626" s="635">
        <v>2014</v>
      </c>
      <c r="BF626" s="912">
        <f>IF(BE626&gt;2008,0,IF(BE626&gt;2001,1,IF(BE626&gt;1990,2,IF(BE626&gt;1980,3,IF(BE626&gt;1973,4,IF(BE626&gt;1970,5,IF(BE626&gt;1960,6,IF(BE626&gt;1958,7,IF(BE626&gt;1953,8,9)))))))))</f>
        <v>0</v>
      </c>
      <c r="BG626" s="896">
        <v>2.6</v>
      </c>
    </row>
    <row r="627" spans="1:59" ht="11.25" customHeight="1" x14ac:dyDescent="0.2">
      <c r="A627" s="877" t="s">
        <v>788</v>
      </c>
      <c r="B627" s="889" t="s">
        <v>789</v>
      </c>
      <c r="C627" s="946" t="s">
        <v>131</v>
      </c>
      <c r="D627" s="946" t="s">
        <v>4346</v>
      </c>
      <c r="E627" s="746">
        <v>21</v>
      </c>
      <c r="F627" s="1185">
        <v>158</v>
      </c>
      <c r="G627" s="1182" t="s">
        <v>37</v>
      </c>
      <c r="H627" s="1182" t="s">
        <v>37</v>
      </c>
      <c r="I627" s="888">
        <v>24.99</v>
      </c>
      <c r="J627" s="663">
        <f>(M627/I627)*100</f>
        <v>4.7218887555022011</v>
      </c>
      <c r="K627" s="898">
        <v>0.29499999999999998</v>
      </c>
      <c r="L627" s="901">
        <v>4</v>
      </c>
      <c r="M627" s="654">
        <f>K627*L627</f>
        <v>1.18</v>
      </c>
      <c r="N627" s="884" t="s">
        <v>194</v>
      </c>
      <c r="O627" s="748">
        <v>0.28749999999999998</v>
      </c>
      <c r="P627" s="875">
        <v>43807</v>
      </c>
      <c r="Q627" s="875">
        <v>43826</v>
      </c>
      <c r="R627" s="654">
        <f>(K627-O627)/O627*100</f>
        <v>2.6086956521739157</v>
      </c>
      <c r="S627" s="714">
        <f>IF(INDEX(Historical!$D$7:$D$1277,MATCH(B627,Historical!$B$7:$B$1301,0))=0,"n/a",(INDEX(Historical!$C$7:$C$1279,MATCH(B627,Historical!$B$7:$B$1301,0))/INDEX(Historical!$D$7:$D$1277,MATCH(B627,Historical!$B$7:$B$1301,0))-1)*100)</f>
        <v>2.6607538802660757</v>
      </c>
      <c r="T627" s="714">
        <f>IF(INDEX(Historical!$F$7:$F$1270,MATCH(B627,Historical!$B$7:$B$1301,0))=0,"n/a",((INDEX(Historical!$C$7:$C$1279,MATCH(B627,Historical!$B$7:$B$1301,0))/INDEX(Historical!$F$7:$F$1270,MATCH(B627,Historical!$B$7:$B$1301,0)))^(1/3)-1)*100)</f>
        <v>2.8554105919373907</v>
      </c>
      <c r="U627" s="714">
        <f>IF(INDEX(Historical!$H$7:$H$1270,MATCH(B627,Historical!$B$7:$B$1301,0))=0,"n/a",((INDEX(Historical!$C$7:$C$1279,MATCH(B627,Historical!$B$7:$B$1301,0))/INDEX(Historical!$H$7:$H$1270,MATCH(B627,Historical!$B$7:$B$1301,0)))^(1/5)-1)*100)</f>
        <v>4.1400635198653335</v>
      </c>
      <c r="V627" s="714">
        <f>IF(INDEX(Historical!$O$7:$O$1270,MATCH(B627,Historical!$B$7:$B$1301,0))=0,"n/a",((INDEX(Historical!$C$7:$C$1279,MATCH(B627,Historical!$B$7:$B$1301,0))/INDEX(Historical!$O$7:$O$1270,MATCH(B627,Historical!$B$7:$B$1301,0)))^(1/10)-1)*100)</f>
        <v>6.8809741345420949</v>
      </c>
      <c r="W627" s="715">
        <f>IF(OR(U627&lt;=0,U627="n/a",V627&lt;=0,V627="n/a"),"n/a",U627/V627)</f>
        <v>0.60166822878790549</v>
      </c>
      <c r="X627" s="716" t="str">
        <f>IF(OR(AJ627&lt;=0,AJ627="n/a",U627&lt;=0,U627="n/a"),"n/a",U627/AJ627)</f>
        <v>n/a</v>
      </c>
      <c r="Y627" s="676"/>
      <c r="Z627" s="663">
        <f>IF(OR(AC627&lt;0.01,AC627="n/a"),"n/a",M627/AC627*100)</f>
        <v>118</v>
      </c>
      <c r="AA627" s="900">
        <f>IF(OR(AC627&lt;0.01,AC627="n/a"),"n/a",I627/AC627)</f>
        <v>24.99</v>
      </c>
      <c r="AB627" s="901">
        <v>12</v>
      </c>
      <c r="AC627" s="879">
        <v>1</v>
      </c>
      <c r="AD627" s="879">
        <v>2.4</v>
      </c>
      <c r="AE627" s="879">
        <v>1.5</v>
      </c>
      <c r="AF627" s="879">
        <v>1.52</v>
      </c>
      <c r="AG627" s="879">
        <v>6.4</v>
      </c>
      <c r="AH627" s="881">
        <v>297.7</v>
      </c>
      <c r="AI627" s="881">
        <v>9.6199999999999992</v>
      </c>
      <c r="AJ627" s="879">
        <v>-10.5</v>
      </c>
      <c r="AK627" s="879">
        <v>10.199999999999999</v>
      </c>
      <c r="AL627" s="892">
        <v>2290</v>
      </c>
      <c r="AM627" s="886">
        <v>0.6</v>
      </c>
      <c r="AN627" s="879">
        <v>2.16</v>
      </c>
      <c r="AO627" s="753">
        <f>IF(U627="n/a","n/a",IF(AA627&lt;0,"n/a",IF(AA627="n/a","n/a",J627+U627-AA627)))</f>
        <v>-16.128047724632463</v>
      </c>
      <c r="AP627" s="754">
        <f>IF(U627="n/a","n/a",J627+U627)</f>
        <v>8.8619522753675355</v>
      </c>
      <c r="AQ627" s="902">
        <f>IF(OR(AC627&lt;0.01,AF627="n/a"),"n/a",(I627/SQRT(22.5*AC627*(I627/AF627))-1)*100)</f>
        <v>29.93126387953491</v>
      </c>
      <c r="AR627" s="663">
        <f>INDEX(Historical!$C$7:$C$1279,MATCH(B627,Historical!$B$7:$B$1301,0))*IF(AH627="n/a",1.03,IF(AH627&lt;0,1.01,IF(AH627&gt;10,1.1,(1+AH627/100))))</f>
        <v>1.27325</v>
      </c>
      <c r="AS627" s="900">
        <f>IF($AI627="n/a",1.03*AR627,IF($AI627&lt;0,1.01*AR627,IF($AI627&gt;10,1.1*AR627,(1+$AI627/100)*AR627)))</f>
        <v>1.3957366500000001</v>
      </c>
      <c r="AT627" s="900">
        <f>IF($AK627="n/a",1.03*AS627,IF($AK627&lt;0,1.01*AS627,IF($AK627&gt;10,1.1*AS627,(1+$AK627/100)*AS627)))</f>
        <v>1.5353103150000003</v>
      </c>
      <c r="AU627" s="900">
        <f>IF($AK627="n/a",1.03*AT627,IF($AK627&lt;0,1.01*AT627,IF($AK627&gt;10,1.1*AT627,(1+$AK627/100)*AT627)))</f>
        <v>1.6888413465000005</v>
      </c>
      <c r="AV627" s="900">
        <f>IF($AK627="n/a",1.03*AU627,IF($AK627&lt;0,1.01*AU627,IF($AK627&gt;10,1.1*AU627,(1+$AK627/100)*AU627)))</f>
        <v>1.8577254811500008</v>
      </c>
      <c r="AW627" s="663">
        <f>SUM(AR627:AV627)</f>
        <v>7.7508637926500015</v>
      </c>
      <c r="AX627" s="761">
        <f>AW627/I627*100</f>
        <v>31.01586151520609</v>
      </c>
      <c r="AY627" s="948">
        <v>0.79</v>
      </c>
      <c r="AZ627" s="886">
        <v>27.37</v>
      </c>
      <c r="BA627" s="886">
        <v>-27.52</v>
      </c>
      <c r="BB627" s="886">
        <v>-6.7299999999999995</v>
      </c>
      <c r="BC627" s="886">
        <v>-14.93</v>
      </c>
      <c r="BE627" s="635">
        <v>2000</v>
      </c>
      <c r="BF627" s="912">
        <f>IF(BE627&gt;2008,0,IF(BE627&gt;2001,1,IF(BE627&gt;1990,2,IF(BE627&gt;1980,3,IF(BE627&gt;1973,4,IF(BE627&gt;1970,5,IF(BE627&gt;1960,6,IF(BE627&gt;1958,7,IF(BE627&gt;1953,8,9)))))))))</f>
        <v>2</v>
      </c>
      <c r="BG627" s="896">
        <v>1.5</v>
      </c>
    </row>
    <row r="628" spans="1:59" ht="11.25" customHeight="1" x14ac:dyDescent="0.2">
      <c r="A628" s="877" t="s">
        <v>637</v>
      </c>
      <c r="B628" s="889" t="s">
        <v>638</v>
      </c>
      <c r="C628" s="946" t="s">
        <v>128</v>
      </c>
      <c r="D628" s="946" t="s">
        <v>4333</v>
      </c>
      <c r="E628" s="746">
        <v>22</v>
      </c>
      <c r="F628" s="1185">
        <v>148</v>
      </c>
      <c r="G628" s="1199" t="s">
        <v>37</v>
      </c>
      <c r="H628" s="1199" t="s">
        <v>115</v>
      </c>
      <c r="I628" s="888">
        <v>105.81</v>
      </c>
      <c r="J628" s="663">
        <f>(M628/I628)*100</f>
        <v>3.3267177015404972</v>
      </c>
      <c r="K628" s="898">
        <v>0.88</v>
      </c>
      <c r="L628" s="901">
        <v>4</v>
      </c>
      <c r="M628" s="654">
        <f>K628*L628</f>
        <v>3.52</v>
      </c>
      <c r="N628" s="884" t="s">
        <v>119</v>
      </c>
      <c r="O628" s="748">
        <v>0.85</v>
      </c>
      <c r="P628" s="630">
        <v>43692</v>
      </c>
      <c r="Q628" s="630">
        <v>43711</v>
      </c>
      <c r="R628" s="654">
        <f>(K628-O628)/O628*100</f>
        <v>3.5294117647058858</v>
      </c>
      <c r="S628" s="714">
        <f>IF(INDEX(Historical!$D$7:$D$1277,MATCH(B628,Historical!$B$7:$B$1301,0))=0,"n/a",(INDEX(Historical!$C$7:$C$1279,MATCH(B628,Historical!$B$7:$B$1301,0))/INDEX(Historical!$D$7:$D$1277,MATCH(B628,Historical!$B$7:$B$1301,0))-1)*100)</f>
        <v>6.1349693251533832</v>
      </c>
      <c r="T628" s="714">
        <f>IF(INDEX(Historical!$F$7:$F$1270,MATCH(B628,Historical!$B$7:$B$1301,0))=0,"n/a",((INDEX(Historical!$C$7:$C$1279,MATCH(B628,Historical!$B$7:$B$1301,0))/INDEX(Historical!$F$7:$F$1270,MATCH(B628,Historical!$B$7:$B$1301,0)))^(1/3)-1)*100)</f>
        <v>6.8036068849623987</v>
      </c>
      <c r="U628" s="714">
        <f>IF(INDEX(Historical!$H$7:$H$1270,MATCH(B628,Historical!$B$7:$B$1301,0))=0,"n/a",((INDEX(Historical!$C$7:$C$1279,MATCH(B628,Historical!$B$7:$B$1301,0))/INDEX(Historical!$H$7:$H$1270,MATCH(B628,Historical!$B$7:$B$1301,0)))^(1/5)-1)*100)</f>
        <v>7.2351724398169504</v>
      </c>
      <c r="V628" s="714">
        <f>IF(INDEX(Historical!$O$7:$O$1270,MATCH(B628,Historical!$B$7:$B$1301,0))=0,"n/a",((INDEX(Historical!$C$7:$C$1279,MATCH(B628,Historical!$B$7:$B$1301,0))/INDEX(Historical!$O$7:$O$1270,MATCH(B628,Historical!$B$7:$B$1301,0)))^(1/10)-1)*100)</f>
        <v>9.7073066615187784</v>
      </c>
      <c r="W628" s="715">
        <f>IF(OR(U628&lt;=0,U628="n/a",V628&lt;=0,V628="n/a"),"n/a",U628/V628)</f>
        <v>0.74533263366431601</v>
      </c>
      <c r="X628" s="716">
        <f>IF(OR(AJ628&lt;=0,AJ628="n/a",U628&lt;=0,U628="n/a"),"n/a",U628/AJ628)</f>
        <v>0.46678531869786777</v>
      </c>
      <c r="Y628" s="890"/>
      <c r="Z628" s="663">
        <f>IF(OR(AC628&lt;0.01,AC628="n/a"),"n/a",M628/AC628*100)</f>
        <v>51.537335285505122</v>
      </c>
      <c r="AA628" s="900">
        <f>IF(OR(AC628&lt;0.01,AC628="n/a"),"n/a",I628/AC628)</f>
        <v>15.49194729136164</v>
      </c>
      <c r="AB628" s="901">
        <v>4</v>
      </c>
      <c r="AC628" s="879">
        <v>6.83</v>
      </c>
      <c r="AD628" s="879" t="s">
        <v>136</v>
      </c>
      <c r="AE628" s="879">
        <v>1.58</v>
      </c>
      <c r="AF628" s="879">
        <v>1.46</v>
      </c>
      <c r="AG628" s="879">
        <v>9.6</v>
      </c>
      <c r="AH628" s="879">
        <v>51</v>
      </c>
      <c r="AI628" s="879">
        <v>2.37</v>
      </c>
      <c r="AJ628" s="879">
        <v>15.5</v>
      </c>
      <c r="AK628" s="879">
        <v>-0.2</v>
      </c>
      <c r="AL628" s="892">
        <v>12300</v>
      </c>
      <c r="AM628" s="886">
        <v>0.2</v>
      </c>
      <c r="AN628" s="879">
        <v>0.69</v>
      </c>
      <c r="AO628" s="753">
        <f>IF(U628="n/a","n/a",IF(AA628&lt;0,"n/a",IF(AA628="n/a","n/a",J628+U628-AA628)))</f>
        <v>-4.9300571500041919</v>
      </c>
      <c r="AP628" s="754">
        <f>IF(U628="n/a","n/a",J628+U628)</f>
        <v>10.561890141357448</v>
      </c>
      <c r="AQ628" s="902">
        <f>IF(OR(AC628&lt;0.01,AF628="n/a"),"n/a",(I628/SQRT(22.5*AC628*(I628/AF628))-1)*100)</f>
        <v>0.26241800703235008</v>
      </c>
      <c r="AR628" s="663">
        <f>INDEX(Historical!$C$7:$C$1279,MATCH(B628,Historical!$B$7:$B$1301,0))*IF(AH628="n/a",1.03,IF(AH628&lt;0,1.01,IF(AH628&gt;10,1.1,(1+AH628/100))))</f>
        <v>3.806</v>
      </c>
      <c r="AS628" s="900">
        <f>IF($AI628="n/a",1.03*AR628,IF($AI628&lt;0,1.01*AR628,IF($AI628&gt;10,1.1*AR628,(1+$AI628/100)*AR628)))</f>
        <v>3.8962022000000003</v>
      </c>
      <c r="AT628" s="900">
        <f>IF($AK628="n/a",1.03*AS628,IF($AK628&lt;0,1.01*AS628,IF($AK628&gt;10,1.1*AS628,(1+$AK628/100)*AS628)))</f>
        <v>3.9351642220000005</v>
      </c>
      <c r="AU628" s="900">
        <f>IF($AK628="n/a",1.03*AT628,IF($AK628&lt;0,1.01*AT628,IF($AK628&gt;10,1.1*AT628,(1+$AK628/100)*AT628)))</f>
        <v>3.9745158642200007</v>
      </c>
      <c r="AV628" s="900">
        <f>IF($AK628="n/a",1.03*AU628,IF($AK628&lt;0,1.01*AU628,IF($AK628&gt;10,1.1*AU628,(1+$AK628/100)*AU628)))</f>
        <v>4.0142610228622004</v>
      </c>
      <c r="AW628" s="663">
        <f>SUM(AR628:AV628)</f>
        <v>19.626143309082202</v>
      </c>
      <c r="AX628" s="761">
        <f>AW628/I628*100</f>
        <v>18.548476806617714</v>
      </c>
      <c r="AY628" s="948">
        <v>0.14000000000000001</v>
      </c>
      <c r="AZ628" s="886">
        <v>15.160000000000002</v>
      </c>
      <c r="BA628" s="886">
        <v>-15.770000000000001</v>
      </c>
      <c r="BB628" s="886">
        <v>-5.59</v>
      </c>
      <c r="BC628" s="886">
        <v>-2.36</v>
      </c>
      <c r="BE628" s="635">
        <v>1998</v>
      </c>
      <c r="BF628" s="912">
        <f>IF(BE628&gt;2008,0,IF(BE628&gt;2001,1,IF(BE628&gt;1990,2,IF(BE628&gt;1980,3,IF(BE628&gt;1973,4,IF(BE628&gt;1970,5,IF(BE628&gt;1960,6,IF(BE628&gt;1958,7,IF(BE628&gt;1953,8,9)))))))))</f>
        <v>2</v>
      </c>
      <c r="BG628" s="896">
        <v>4.5999999999999996</v>
      </c>
    </row>
    <row r="629" spans="1:59" ht="11.25" customHeight="1" x14ac:dyDescent="0.2">
      <c r="A629" s="877" t="s">
        <v>336</v>
      </c>
      <c r="B629" s="889" t="s">
        <v>337</v>
      </c>
      <c r="C629" s="946" t="s">
        <v>131</v>
      </c>
      <c r="D629" s="946" t="s">
        <v>4347</v>
      </c>
      <c r="E629" s="746">
        <v>53</v>
      </c>
      <c r="F629" s="1185">
        <v>20</v>
      </c>
      <c r="G629" s="1184" t="s">
        <v>37</v>
      </c>
      <c r="H629" s="1184" t="s">
        <v>37</v>
      </c>
      <c r="I629" s="879">
        <v>62.11</v>
      </c>
      <c r="J629" s="663">
        <f>(M629/I629)*100</f>
        <v>2.0608597649331832</v>
      </c>
      <c r="K629" s="891">
        <v>0.32</v>
      </c>
      <c r="L629" s="901">
        <v>4</v>
      </c>
      <c r="M629" s="654">
        <f>K629*L629</f>
        <v>1.28</v>
      </c>
      <c r="N629" s="884" t="s">
        <v>119</v>
      </c>
      <c r="O629" s="747">
        <v>0.3</v>
      </c>
      <c r="P629" s="875">
        <v>43868</v>
      </c>
      <c r="Q629" s="875">
        <v>43892</v>
      </c>
      <c r="R629" s="654">
        <f>(K629-O629)/O629*100</f>
        <v>6.6666666666666732</v>
      </c>
      <c r="S629" s="714">
        <f>IF(INDEX(Historical!$D$7:$D$1277,MATCH(B629,Historical!$B$7:$B$1301,0))=0,"n/a",(INDEX(Historical!$C$7:$C$1279,MATCH(B629,Historical!$B$7:$B$1301,0))/INDEX(Historical!$D$7:$D$1277,MATCH(B629,Historical!$B$7:$B$1301,0))-1)*100)</f>
        <v>7.1428571428571397</v>
      </c>
      <c r="T629" s="714">
        <f>IF(INDEX(Historical!$F$7:$F$1270,MATCH(B629,Historical!$B$7:$B$1301,0))=0,"n/a",((INDEX(Historical!$C$7:$C$1279,MATCH(B629,Historical!$B$7:$B$1301,0))/INDEX(Historical!$F$7:$F$1270,MATCH(B629,Historical!$B$7:$B$1301,0)))^(1/3)-1)*100)</f>
        <v>13.998396445113137</v>
      </c>
      <c r="U629" s="714">
        <f>IF(INDEX(Historical!$H$7:$H$1270,MATCH(B629,Historical!$B$7:$B$1301,0))=0,"n/a",((INDEX(Historical!$C$7:$C$1279,MATCH(B629,Historical!$B$7:$B$1301,0))/INDEX(Historical!$H$7:$H$1270,MATCH(B629,Historical!$B$7:$B$1301,0)))^(1/5)-1)*100)</f>
        <v>9.8560543306117623</v>
      </c>
      <c r="V629" s="714">
        <f>IF(INDEX(Historical!$O$7:$O$1270,MATCH(B629,Historical!$B$7:$B$1301,0))=0,"n/a",((INDEX(Historical!$C$7:$C$1279,MATCH(B629,Historical!$B$7:$B$1301,0))/INDEX(Historical!$O$7:$O$1270,MATCH(B629,Historical!$B$7:$B$1301,0)))^(1/10)-1)*100)</f>
        <v>6.1606896218145968</v>
      </c>
      <c r="W629" s="715">
        <f>IF(OR(U629&lt;=0,U629="n/a",V629&lt;=0,V629="n/a"),"n/a",U629/V629)</f>
        <v>1.5998297164187791</v>
      </c>
      <c r="X629" s="716" t="str">
        <f>IF(OR(AJ629&lt;=0,AJ629="n/a",U629&lt;=0,U629="n/a"),"n/a",U629/AJ629)</f>
        <v>n/a</v>
      </c>
      <c r="Y629" s="684"/>
      <c r="Z629" s="663">
        <f>IF(OR(AC629&lt;0.01,AC629="n/a"),"n/a",M629/AC629*100)</f>
        <v>185.50724637681162</v>
      </c>
      <c r="AA629" s="900">
        <f>IF(OR(AC629&lt;0.01,AC629="n/a"),"n/a",I629/AC629)</f>
        <v>90.014492753623188</v>
      </c>
      <c r="AB629" s="901">
        <v>12</v>
      </c>
      <c r="AC629" s="879">
        <v>0.69</v>
      </c>
      <c r="AD629" s="879">
        <v>6.18</v>
      </c>
      <c r="AE629" s="879">
        <v>3.9</v>
      </c>
      <c r="AF629" s="879">
        <v>1.94</v>
      </c>
      <c r="AG629" s="879">
        <v>2.1999999999999997</v>
      </c>
      <c r="AH629" s="879">
        <v>-54.800000000000004</v>
      </c>
      <c r="AI629" s="879">
        <v>17</v>
      </c>
      <c r="AJ629" s="879">
        <v>-20.200000000000003</v>
      </c>
      <c r="AK629" s="879">
        <v>14.000000000000002</v>
      </c>
      <c r="AL629" s="892">
        <v>1790</v>
      </c>
      <c r="AM629" s="886">
        <v>1</v>
      </c>
      <c r="AN629" s="879">
        <v>1.66</v>
      </c>
      <c r="AO629" s="753">
        <f>IF(U629="n/a","n/a",IF(AA629&lt;0,"n/a",IF(AA629="n/a","n/a",J629+U629-AA629)))</f>
        <v>-78.097578658078248</v>
      </c>
      <c r="AP629" s="754">
        <f>IF(U629="n/a","n/a",J629+U629)</f>
        <v>11.916914095544946</v>
      </c>
      <c r="AQ629" s="902">
        <f>IF(OR(AC629&lt;0.01,AF629="n/a"),"n/a",(I629/SQRT(22.5*AC629*(I629/AF629))-1)*100)</f>
        <v>178.59019360744756</v>
      </c>
      <c r="AR629" s="663">
        <f>INDEX(Historical!$C$7:$C$1279,MATCH(B629,Historical!$B$7:$B$1301,0))*IF(AH629="n/a",1.03,IF(AH629&lt;0,1.01,IF(AH629&gt;10,1.1,(1+AH629/100))))</f>
        <v>1.212</v>
      </c>
      <c r="AS629" s="900">
        <f>IF($AI629="n/a",1.03*AR629,IF($AI629&lt;0,1.01*AR629,IF($AI629&gt;10,1.1*AR629,(1+$AI629/100)*AR629)))</f>
        <v>1.3332000000000002</v>
      </c>
      <c r="AT629" s="900">
        <f>IF($AK629="n/a",1.03*AS629,IF($AK629&lt;0,1.01*AS629,IF($AK629&gt;10,1.1*AS629,(1+$AK629/100)*AS629)))</f>
        <v>1.4665200000000003</v>
      </c>
      <c r="AU629" s="900">
        <f>IF($AK629="n/a",1.03*AT629,IF($AK629&lt;0,1.01*AT629,IF($AK629&gt;10,1.1*AT629,(1+$AK629/100)*AT629)))</f>
        <v>1.6131720000000005</v>
      </c>
      <c r="AV629" s="900">
        <f>IF($AK629="n/a",1.03*AU629,IF($AK629&lt;0,1.01*AU629,IF($AK629&gt;10,1.1*AU629,(1+$AK629/100)*AU629)))</f>
        <v>1.7744892000000008</v>
      </c>
      <c r="AW629" s="663">
        <f>SUM(AR629:AV629)</f>
        <v>7.3993812000000014</v>
      </c>
      <c r="AX629" s="761">
        <f>AW629/I629*100</f>
        <v>11.913349219127358</v>
      </c>
      <c r="AY629" s="948">
        <v>0.28000000000000003</v>
      </c>
      <c r="AZ629" s="886">
        <v>36.21</v>
      </c>
      <c r="BA629" s="886">
        <v>-17.18</v>
      </c>
      <c r="BB629" s="886">
        <v>3.15</v>
      </c>
      <c r="BC629" s="886">
        <v>-6.13</v>
      </c>
      <c r="BE629" s="635">
        <v>1968</v>
      </c>
      <c r="BF629" s="912">
        <f>IF(BE629&gt;2008,0,IF(BE629&gt;2001,1,IF(BE629&gt;1990,2,IF(BE629&gt;1980,3,IF(BE629&gt;1973,4,IF(BE629&gt;1970,5,IF(BE629&gt;1960,6,IF(BE629&gt;1958,7,IF(BE629&gt;1953,8,9)))))))))</f>
        <v>6</v>
      </c>
      <c r="BG629" s="896">
        <v>0.8</v>
      </c>
    </row>
    <row r="630" spans="1:59" s="787" customFormat="1" ht="11.25" customHeight="1" x14ac:dyDescent="0.2">
      <c r="A630" s="768" t="s">
        <v>1654</v>
      </c>
      <c r="B630" s="795" t="s">
        <v>1655</v>
      </c>
      <c r="C630" s="946" t="s">
        <v>4325</v>
      </c>
      <c r="D630" s="946" t="s">
        <v>4326</v>
      </c>
      <c r="E630" s="769">
        <v>9</v>
      </c>
      <c r="F630" s="1185">
        <v>470</v>
      </c>
      <c r="G630" s="1198" t="s">
        <v>37</v>
      </c>
      <c r="H630" s="1198" t="s">
        <v>37</v>
      </c>
      <c r="I630" s="770">
        <v>49.29</v>
      </c>
      <c r="J630" s="771">
        <f>(M630/I630)*100</f>
        <v>7.1819841752891049</v>
      </c>
      <c r="K630" s="772">
        <v>0.29499999999999998</v>
      </c>
      <c r="L630" s="773">
        <v>12</v>
      </c>
      <c r="M630" s="774">
        <f>K630*L630</f>
        <v>3.54</v>
      </c>
      <c r="N630" s="775" t="s">
        <v>218</v>
      </c>
      <c r="O630" s="1035">
        <v>0.2833</v>
      </c>
      <c r="P630" s="777">
        <v>43829</v>
      </c>
      <c r="Q630" s="777">
        <v>43844</v>
      </c>
      <c r="R630" s="774">
        <f>(K630-O630)/O630*100</f>
        <v>4.1298976350158796</v>
      </c>
      <c r="S630" s="714">
        <f>IF(INDEX(Historical!$D$7:$D$1277,MATCH(B630,Historical!$B$7:$B$1301,0))=0,"n/a",(INDEX(Historical!$C$7:$C$1279,MATCH(B630,Historical!$B$7:$B$1301,0))/INDEX(Historical!$D$7:$D$1277,MATCH(B630,Historical!$B$7:$B$1301,0))-1)*100)</f>
        <v>4.6153846153846212</v>
      </c>
      <c r="T630" s="714">
        <f>IF(INDEX(Historical!$F$7:$F$1270,MATCH(B630,Historical!$B$7:$B$1301,0))=0,"n/a",((INDEX(Historical!$C$7:$C$1279,MATCH(B630,Historical!$B$7:$B$1301,0))/INDEX(Historical!$F$7:$F$1270,MATCH(B630,Historical!$B$7:$B$1301,0)))^(1/3)-1)*100)</f>
        <v>5.688761756416616</v>
      </c>
      <c r="U630" s="714">
        <f>IF(INDEX(Historical!$H$7:$H$1270,MATCH(B630,Historical!$B$7:$B$1301,0))=0,"n/a",((INDEX(Historical!$C$7:$C$1279,MATCH(B630,Historical!$B$7:$B$1301,0))/INDEX(Historical!$H$7:$H$1270,MATCH(B630,Historical!$B$7:$B$1301,0)))^(1/5)-1)*100)</f>
        <v>11.196158593857874</v>
      </c>
      <c r="V630" s="714">
        <f>IF(INDEX(Historical!$O$7:$O$1270,MATCH(B630,Historical!$B$7:$B$1301,0))=0,"n/a",((INDEX(Historical!$C$7:$C$1279,MATCH(B630,Historical!$B$7:$B$1301,0))/INDEX(Historical!$O$7:$O$1270,MATCH(B630,Historical!$B$7:$B$1301,0)))^(1/10)-1)*100)</f>
        <v>13.599267543869331</v>
      </c>
      <c r="W630" s="715">
        <f>IF(OR(U630&lt;=0,U630="n/a",V630&lt;=0,V630="n/a"),"n/a",U630/V630)</f>
        <v>0.82329129548636615</v>
      </c>
      <c r="X630" s="716" t="str">
        <f>IF(OR(AJ630&lt;=0,AJ630="n/a",U630&lt;=0,U630="n/a"),"n/a",U630/AJ630)</f>
        <v>n/a</v>
      </c>
      <c r="Y630" s="1082" t="s">
        <v>4633</v>
      </c>
      <c r="Z630" s="771">
        <f>IF(OR(AC630&lt;0.01,AC630="n/a"),"n/a",M630/AC630*100)</f>
        <v>88.059701492537329</v>
      </c>
      <c r="AA630" s="779">
        <f>IF(OR(AC630&lt;0.01,AC630="n/a"),"n/a",I630/AC630)</f>
        <v>12.261194029850747</v>
      </c>
      <c r="AB630" s="773">
        <v>12</v>
      </c>
      <c r="AC630" s="780">
        <v>4.0199999999999996</v>
      </c>
      <c r="AD630" s="780" t="s">
        <v>136</v>
      </c>
      <c r="AE630" s="780">
        <v>3.29</v>
      </c>
      <c r="AF630" s="780">
        <v>0.77</v>
      </c>
      <c r="AG630" s="780">
        <v>6.1</v>
      </c>
      <c r="AH630" s="780">
        <v>16.2</v>
      </c>
      <c r="AI630" s="780">
        <v>-29.56</v>
      </c>
      <c r="AJ630" s="780">
        <v>-1.7999999999999998</v>
      </c>
      <c r="AK630" s="780">
        <v>-10.84</v>
      </c>
      <c r="AL630" s="781">
        <v>4100</v>
      </c>
      <c r="AM630" s="782">
        <v>0.45999999999999996</v>
      </c>
      <c r="AN630" s="780">
        <v>1.25</v>
      </c>
      <c r="AO630" s="783">
        <f>IF(U630="n/a","n/a",IF(AA630&lt;0,"n/a",IF(AA630="n/a","n/a",J630+U630-AA630)))</f>
        <v>6.1169487392962321</v>
      </c>
      <c r="AP630" s="784">
        <f>IF(U630="n/a","n/a",J630+U630)</f>
        <v>18.378142769146979</v>
      </c>
      <c r="AQ630" s="785">
        <f>IF(OR(AC630&lt;0.01,AF630="n/a"),"n/a",(I630/SQRT(22.5*AC630*(I630/AF630))-1)*100)</f>
        <v>-35.223051414925635</v>
      </c>
      <c r="AR630" s="663">
        <f>INDEX(Historical!$C$7:$C$1279,MATCH(B630,Historical!$B$7:$B$1301,0))*IF(AH630="n/a",1.03,IF(AH630&lt;0,1.01,IF(AH630&gt;10,1.1,(1+AH630/100))))</f>
        <v>3.74</v>
      </c>
      <c r="AS630" s="779">
        <f>IF($AI630="n/a",1.03*AR630,IF($AI630&lt;0,1.01*AR630,IF($AI630&gt;10,1.1*AR630,(1+$AI630/100)*AR630)))</f>
        <v>3.7774000000000001</v>
      </c>
      <c r="AT630" s="779">
        <f>IF($AK630="n/a",1.03*AS630,IF($AK630&lt;0,1.01*AS630,IF($AK630&gt;10,1.1*AS630,(1+$AK630/100)*AS630)))</f>
        <v>3.8151740000000003</v>
      </c>
      <c r="AU630" s="779">
        <f>IF($AK630="n/a",1.03*AT630,IF($AK630&lt;0,1.01*AT630,IF($AK630&gt;10,1.1*AT630,(1+$AK630/100)*AT630)))</f>
        <v>3.8533257400000003</v>
      </c>
      <c r="AV630" s="779">
        <f>IF($AK630="n/a",1.03*AU630,IF($AK630&lt;0,1.01*AU630,IF($AK630&gt;10,1.1*AU630,(1+$AK630/100)*AU630)))</f>
        <v>3.8918589974000004</v>
      </c>
      <c r="AW630" s="771">
        <f>SUM(AR630:AV630)</f>
        <v>19.077758737400003</v>
      </c>
      <c r="AX630" s="786">
        <f>AW630/I630*100</f>
        <v>38.705130325420981</v>
      </c>
      <c r="AY630" s="949">
        <v>1.6</v>
      </c>
      <c r="AZ630" s="782">
        <v>40.19</v>
      </c>
      <c r="BA630" s="782">
        <v>-48.86</v>
      </c>
      <c r="BB630" s="782">
        <v>3.9699999999999998</v>
      </c>
      <c r="BC630" s="782">
        <v>-31.31</v>
      </c>
      <c r="BD630" s="922"/>
      <c r="BE630" s="635">
        <v>2012</v>
      </c>
      <c r="BF630" s="912">
        <f>IF(BE630&gt;2008,0,IF(BE630&gt;2001,1,IF(BE630&gt;1990,2,IF(BE630&gt;1980,3,IF(BE630&gt;1973,4,IF(BE630&gt;1970,5,IF(BE630&gt;1960,6,IF(BE630&gt;1958,7,IF(BE630&gt;1953,8,9)))))))))</f>
        <v>0</v>
      </c>
      <c r="BG630" s="838">
        <v>2.5</v>
      </c>
    </row>
    <row r="631" spans="1:59" ht="11.25" customHeight="1" x14ac:dyDescent="0.2">
      <c r="A631" s="885" t="s">
        <v>786</v>
      </c>
      <c r="B631" s="889" t="s">
        <v>787</v>
      </c>
      <c r="C631" s="946" t="s">
        <v>123</v>
      </c>
      <c r="D631" s="946" t="s">
        <v>4348</v>
      </c>
      <c r="E631" s="746">
        <v>17</v>
      </c>
      <c r="F631" s="1185">
        <v>216</v>
      </c>
      <c r="G631" s="1180" t="s">
        <v>106</v>
      </c>
      <c r="H631" s="1180" t="s">
        <v>106</v>
      </c>
      <c r="I631" s="888">
        <v>32.39</v>
      </c>
      <c r="J631" s="663">
        <f>(M631/I631)*100</f>
        <v>1.4819388700216116</v>
      </c>
      <c r="K631" s="891">
        <v>0.12</v>
      </c>
      <c r="L631" s="901">
        <v>4</v>
      </c>
      <c r="M631" s="654">
        <f>K631*L631</f>
        <v>0.48</v>
      </c>
      <c r="N631" s="884" t="s">
        <v>318</v>
      </c>
      <c r="O631" s="747">
        <v>0.11</v>
      </c>
      <c r="P631" s="875">
        <v>43906</v>
      </c>
      <c r="Q631" s="875">
        <v>43921</v>
      </c>
      <c r="R631" s="654">
        <f>(K631-O631)/O631*100</f>
        <v>9.0909090909090864</v>
      </c>
      <c r="S631" s="714">
        <f>IF(INDEX(Historical!$D$7:$D$1277,MATCH(B631,Historical!$B$7:$B$1301,0))=0,"n/a",(INDEX(Historical!$C$7:$C$1279,MATCH(B631,Historical!$B$7:$B$1301,0))/INDEX(Historical!$D$7:$D$1277,MATCH(B631,Historical!$B$7:$B$1301,0))-1)*100)</f>
        <v>9.9999999999999858</v>
      </c>
      <c r="T631" s="714">
        <f>IF(INDEX(Historical!$F$7:$F$1270,MATCH(B631,Historical!$B$7:$B$1301,0))=0,"n/a",((INDEX(Historical!$C$7:$C$1279,MATCH(B631,Historical!$B$7:$B$1301,0))/INDEX(Historical!$F$7:$F$1270,MATCH(B631,Historical!$B$7:$B$1301,0)))^(1/3)-1)*100)</f>
        <v>8.9744250818549531</v>
      </c>
      <c r="U631" s="714">
        <f>IF(INDEX(Historical!$H$7:$H$1270,MATCH(B631,Historical!$B$7:$B$1301,0))=0,"n/a",((INDEX(Historical!$C$7:$C$1279,MATCH(B631,Historical!$B$7:$B$1301,0))/INDEX(Historical!$H$7:$H$1270,MATCH(B631,Historical!$B$7:$B$1301,0)))^(1/5)-1)*100)</f>
        <v>7.9608473046602901</v>
      </c>
      <c r="V631" s="714">
        <f>IF(INDEX(Historical!$O$7:$O$1270,MATCH(B631,Historical!$B$7:$B$1301,0))=0,"n/a",((INDEX(Historical!$C$7:$C$1279,MATCH(B631,Historical!$B$7:$B$1301,0))/INDEX(Historical!$O$7:$O$1270,MATCH(B631,Historical!$B$7:$B$1301,0)))^(1/10)-1)*100)</f>
        <v>8.7601774637283913</v>
      </c>
      <c r="W631" s="715">
        <f>IF(OR(U631&lt;=0,U631="n/a",V631&lt;=0,V631="n/a"),"n/a",U631/V631)</f>
        <v>0.90875411344373602</v>
      </c>
      <c r="X631" s="716">
        <f>IF(OR(AJ631&lt;=0,AJ631="n/a",U631&lt;=0,U631="n/a"),"n/a",U631/AJ631)</f>
        <v>1.9902118261650725</v>
      </c>
      <c r="Y631" s="673"/>
      <c r="Z631" s="663">
        <f>IF(OR(AC631&lt;0.01,AC631="n/a"),"n/a",M631/AC631*100)</f>
        <v>26.086956521739129</v>
      </c>
      <c r="AA631" s="900">
        <f>IF(OR(AC631&lt;0.01,AC631="n/a"),"n/a",I631/AC631)</f>
        <v>17.603260869565219</v>
      </c>
      <c r="AB631" s="901">
        <v>12</v>
      </c>
      <c r="AC631" s="879">
        <v>1.84</v>
      </c>
      <c r="AD631" s="879">
        <v>3.02</v>
      </c>
      <c r="AE631" s="879">
        <v>0.78</v>
      </c>
      <c r="AF631" s="879">
        <v>3.45</v>
      </c>
      <c r="AG631" s="879">
        <v>20.8</v>
      </c>
      <c r="AH631" s="879">
        <v>-13.4</v>
      </c>
      <c r="AI631" s="879">
        <v>3.45</v>
      </c>
      <c r="AJ631" s="879">
        <v>4</v>
      </c>
      <c r="AK631" s="879">
        <v>5.74</v>
      </c>
      <c r="AL631" s="892">
        <v>3520</v>
      </c>
      <c r="AM631" s="886">
        <v>10.100000000000001</v>
      </c>
      <c r="AN631" s="879">
        <v>2.97</v>
      </c>
      <c r="AO631" s="753">
        <f>IF(U631="n/a","n/a",IF(AA631&lt;0,"n/a",IF(AA631="n/a","n/a",J631+U631-AA631)))</f>
        <v>-8.160474694883316</v>
      </c>
      <c r="AP631" s="754">
        <f>IF(U631="n/a","n/a",J631+U631)</f>
        <v>9.4427861746819026</v>
      </c>
      <c r="AQ631" s="902">
        <f>IF(OR(AC631&lt;0.01,AF631="n/a"),"n/a",(I631/SQRT(22.5*AC631*(I631/AF631))-1)*100)</f>
        <v>64.291407768838198</v>
      </c>
      <c r="AR631" s="663">
        <f>INDEX(Historical!$C$7:$C$1279,MATCH(B631,Historical!$B$7:$B$1301,0))*IF(AH631="n/a",1.03,IF(AH631&lt;0,1.01,IF(AH631&gt;10,1.1,(1+AH631/100))))</f>
        <v>0.44440000000000002</v>
      </c>
      <c r="AS631" s="900">
        <f>IF($AI631="n/a",1.03*AR631,IF($AI631&lt;0,1.01*AR631,IF($AI631&gt;10,1.1*AR631,(1+$AI631/100)*AR631)))</f>
        <v>0.45973180000000002</v>
      </c>
      <c r="AT631" s="900">
        <f>IF($AK631="n/a",1.03*AS631,IF($AK631&lt;0,1.01*AS631,IF($AK631&gt;10,1.1*AS631,(1+$AK631/100)*AS631)))</f>
        <v>0.48612040532</v>
      </c>
      <c r="AU631" s="900">
        <f>IF($AK631="n/a",1.03*AT631,IF($AK631&lt;0,1.01*AT631,IF($AK631&gt;10,1.1*AT631,(1+$AK631/100)*AT631)))</f>
        <v>0.51402371658536794</v>
      </c>
      <c r="AV631" s="900">
        <f>IF($AK631="n/a",1.03*AU631,IF($AK631&lt;0,1.01*AU631,IF($AK631&gt;10,1.1*AU631,(1+$AK631/100)*AU631)))</f>
        <v>0.54352867791736803</v>
      </c>
      <c r="AW631" s="663">
        <f>SUM(AR631:AV631)</f>
        <v>2.447804599822736</v>
      </c>
      <c r="AX631" s="761">
        <f>AW631/I631*100</f>
        <v>7.557284963947934</v>
      </c>
      <c r="AY631" s="948">
        <v>0.68</v>
      </c>
      <c r="AZ631" s="886">
        <v>31.430000000000003</v>
      </c>
      <c r="BA631" s="886">
        <v>-9.879999999999999</v>
      </c>
      <c r="BB631" s="886">
        <v>-1.53</v>
      </c>
      <c r="BC631" s="886">
        <v>4.5199999999999996</v>
      </c>
      <c r="BE631" s="635">
        <v>2004</v>
      </c>
      <c r="BF631" s="912">
        <f>IF(BE631&gt;2008,0,IF(BE631&gt;2001,1,IF(BE631&gt;1990,2,IF(BE631&gt;1980,3,IF(BE631&gt;1973,4,IF(BE631&gt;1970,5,IF(BE631&gt;1960,6,IF(BE631&gt;1958,7,IF(BE631&gt;1953,8,9)))))))))</f>
        <v>1</v>
      </c>
      <c r="BG631" s="896">
        <v>4</v>
      </c>
    </row>
    <row r="632" spans="1:59" ht="11.25" customHeight="1" x14ac:dyDescent="0.2">
      <c r="A632" s="885" t="s">
        <v>1666</v>
      </c>
      <c r="B632" s="889" t="s">
        <v>1667</v>
      </c>
      <c r="C632" s="946" t="s">
        <v>108</v>
      </c>
      <c r="D632" s="946" t="s">
        <v>4337</v>
      </c>
      <c r="E632" s="746">
        <v>8</v>
      </c>
      <c r="F632" s="1185">
        <v>520</v>
      </c>
      <c r="G632" s="1162" t="s">
        <v>106</v>
      </c>
      <c r="H632" s="1162" t="s">
        <v>106</v>
      </c>
      <c r="I632" s="888">
        <v>24.3</v>
      </c>
      <c r="J632" s="663">
        <f>(M632/I632)*100</f>
        <v>2.4691358024691357</v>
      </c>
      <c r="K632" s="891">
        <v>0.15</v>
      </c>
      <c r="L632" s="901">
        <v>4</v>
      </c>
      <c r="M632" s="654">
        <f>K632*L632</f>
        <v>0.6</v>
      </c>
      <c r="N632" s="884" t="s">
        <v>208</v>
      </c>
      <c r="O632" s="747">
        <v>0.13</v>
      </c>
      <c r="P632" s="630">
        <v>43691</v>
      </c>
      <c r="Q632" s="630">
        <v>43707</v>
      </c>
      <c r="R632" s="654">
        <f>(K632-O632)/O632*100</f>
        <v>15.384615384615378</v>
      </c>
      <c r="S632" s="714">
        <f>IF(INDEX(Historical!$D$7:$D$1277,MATCH(B632,Historical!$B$7:$B$1301,0))=0,"n/a",(INDEX(Historical!$C$7:$C$1279,MATCH(B632,Historical!$B$7:$B$1301,0))/INDEX(Historical!$D$7:$D$1277,MATCH(B632,Historical!$B$7:$B$1301,0))-1)*100)</f>
        <v>16.666666666666675</v>
      </c>
      <c r="T632" s="714">
        <f>IF(INDEX(Historical!$F$7:$F$1270,MATCH(B632,Historical!$B$7:$B$1301,0))=0,"n/a",((INDEX(Historical!$C$7:$C$1279,MATCH(B632,Historical!$B$7:$B$1301,0))/INDEX(Historical!$F$7:$F$1270,MATCH(B632,Historical!$B$7:$B$1301,0)))^(1/3)-1)*100)</f>
        <v>13.798047356553855</v>
      </c>
      <c r="U632" s="714">
        <f>IF(INDEX(Historical!$H$7:$H$1270,MATCH(B632,Historical!$B$7:$B$1301,0))=0,"n/a",((INDEX(Historical!$C$7:$C$1279,MATCH(B632,Historical!$B$7:$B$1301,0))/INDEX(Historical!$H$7:$H$1270,MATCH(B632,Historical!$B$7:$B$1301,0)))^(1/5)-1)*100)</f>
        <v>11.15648817398467</v>
      </c>
      <c r="V632" s="714">
        <f>IF(INDEX(Historical!$O$7:$O$1270,MATCH(B632,Historical!$B$7:$B$1301,0))=0,"n/a",((INDEX(Historical!$C$7:$C$1279,MATCH(B632,Historical!$B$7:$B$1301,0))/INDEX(Historical!$O$7:$O$1270,MATCH(B632,Historical!$B$7:$B$1301,0)))^(1/10)-1)*100)</f>
        <v>8.842291989017026</v>
      </c>
      <c r="W632" s="715">
        <f>IF(OR(U632&lt;=0,U632="n/a",V632&lt;=0,V632="n/a"),"n/a",U632/V632)</f>
        <v>1.2617190416061919</v>
      </c>
      <c r="X632" s="716">
        <f>IF(OR(AJ632&lt;=0,AJ632="n/a",U632&lt;=0,U632="n/a"),"n/a",U632/AJ632)</f>
        <v>0.66805318407093839</v>
      </c>
      <c r="Y632" s="676"/>
      <c r="Z632" s="663">
        <f>IF(OR(AC632&lt;0.01,AC632="n/a"),"n/a",M632/AC632*100)</f>
        <v>19.672131147540984</v>
      </c>
      <c r="AA632" s="900">
        <f>IF(OR(AC632&lt;0.01,AC632="n/a"),"n/a",I632/AC632)</f>
        <v>7.9672131147540988</v>
      </c>
      <c r="AB632" s="901">
        <v>12</v>
      </c>
      <c r="AC632" s="879">
        <v>3.05</v>
      </c>
      <c r="AD632" s="879" t="s">
        <v>136</v>
      </c>
      <c r="AE632" s="879">
        <v>2.12</v>
      </c>
      <c r="AF632" s="879">
        <v>0.88</v>
      </c>
      <c r="AG632" s="879">
        <v>11.5</v>
      </c>
      <c r="AH632" s="879">
        <v>24.5</v>
      </c>
      <c r="AI632" s="879">
        <v>-14.44</v>
      </c>
      <c r="AJ632" s="879">
        <v>16.7</v>
      </c>
      <c r="AK632" s="879" t="s">
        <v>136</v>
      </c>
      <c r="AL632" s="892">
        <v>224.31</v>
      </c>
      <c r="AM632" s="886">
        <v>4.2</v>
      </c>
      <c r="AN632" s="879">
        <v>0.06</v>
      </c>
      <c r="AO632" s="753">
        <f>IF(U632="n/a","n/a",IF(AA632&lt;0,"n/a",IF(AA632="n/a","n/a",J632+U632-AA632)))</f>
        <v>5.6584108616997071</v>
      </c>
      <c r="AP632" s="754">
        <f>IF(U632="n/a","n/a",J632+U632)</f>
        <v>13.625623976453806</v>
      </c>
      <c r="AQ632" s="902">
        <f>IF(OR(AC632&lt;0.01,AF632="n/a"),"n/a",(I632/SQRT(22.5*AC632*(I632/AF632))-1)*100)</f>
        <v>-44.178269699242648</v>
      </c>
      <c r="AR632" s="663">
        <f>INDEX(Historical!$C$7:$C$1279,MATCH(B632,Historical!$B$7:$B$1301,0))*IF(AH632="n/a",1.03,IF(AH632&lt;0,1.01,IF(AH632&gt;10,1.1,(1+AH632/100))))</f>
        <v>0.6160000000000001</v>
      </c>
      <c r="AS632" s="900">
        <f>IF($AI632="n/a",1.03*AR632,IF($AI632&lt;0,1.01*AR632,IF($AI632&gt;10,1.1*AR632,(1+$AI632/100)*AR632)))</f>
        <v>0.62216000000000016</v>
      </c>
      <c r="AT632" s="900">
        <f>IF($AK632="n/a",1.03*AS632,IF($AK632&lt;0,1.01*AS632,IF($AK632&gt;10,1.1*AS632,(1+$AK632/100)*AS632)))</f>
        <v>0.64082480000000019</v>
      </c>
      <c r="AU632" s="900">
        <f>IF($AK632="n/a",1.03*AT632,IF($AK632&lt;0,1.01*AT632,IF($AK632&gt;10,1.1*AT632,(1+$AK632/100)*AT632)))</f>
        <v>0.66004954400000027</v>
      </c>
      <c r="AV632" s="900">
        <f>IF($AK632="n/a",1.03*AU632,IF($AK632&lt;0,1.01*AU632,IF($AK632&gt;10,1.1*AU632,(1+$AK632/100)*AU632)))</f>
        <v>0.67985103032000027</v>
      </c>
      <c r="AW632" s="663">
        <f>SUM(AR632:AV632)</f>
        <v>3.218885374320001</v>
      </c>
      <c r="AX632" s="761">
        <f>AW632/I632*100</f>
        <v>13.246441869629633</v>
      </c>
      <c r="AY632" s="948">
        <v>0.81</v>
      </c>
      <c r="AZ632" s="886">
        <v>40.46</v>
      </c>
      <c r="BA632" s="886">
        <v>-37.769999999999996</v>
      </c>
      <c r="BB632" s="886">
        <v>3.83</v>
      </c>
      <c r="BC632" s="886">
        <v>-23.29</v>
      </c>
      <c r="BE632" s="635">
        <v>2012</v>
      </c>
      <c r="BF632" s="912">
        <f>IF(BE632&gt;2008,0,IF(BE632&gt;2001,1,IF(BE632&gt;1990,2,IF(BE632&gt;1980,3,IF(BE632&gt;1973,4,IF(BE632&gt;1970,5,IF(BE632&gt;1960,6,IF(BE632&gt;1958,7,IF(BE632&gt;1953,8,9)))))))))</f>
        <v>0</v>
      </c>
      <c r="BG632" s="896">
        <v>1.2</v>
      </c>
    </row>
    <row r="633" spans="1:59" ht="11.25" customHeight="1" x14ac:dyDescent="0.2">
      <c r="A633" s="885" t="s">
        <v>1630</v>
      </c>
      <c r="B633" s="889" t="s">
        <v>1631</v>
      </c>
      <c r="C633" s="946" t="s">
        <v>123</v>
      </c>
      <c r="D633" s="946" t="s">
        <v>4180</v>
      </c>
      <c r="E633" s="746">
        <v>10</v>
      </c>
      <c r="F633" s="1185">
        <v>336</v>
      </c>
      <c r="G633" s="1197" t="s">
        <v>106</v>
      </c>
      <c r="H633" s="1197" t="s">
        <v>106</v>
      </c>
      <c r="I633" s="888">
        <v>134.47</v>
      </c>
      <c r="J633" s="663">
        <f>(M633/I633)*100</f>
        <v>1.7252918866661706</v>
      </c>
      <c r="K633" s="891">
        <v>0.57999999999999996</v>
      </c>
      <c r="L633" s="901">
        <v>4</v>
      </c>
      <c r="M633" s="654">
        <f>K633*L633</f>
        <v>2.3199999999999998</v>
      </c>
      <c r="N633" s="884" t="s">
        <v>248</v>
      </c>
      <c r="O633" s="747">
        <v>0.55000000000000004</v>
      </c>
      <c r="P633" s="630">
        <v>43703</v>
      </c>
      <c r="Q633" s="630">
        <v>43718</v>
      </c>
      <c r="R633" s="654">
        <f>(K633-O633)/O633*100</f>
        <v>5.454545454545439</v>
      </c>
      <c r="S633" s="714">
        <f>IF(INDEX(Historical!$D$7:$D$1277,MATCH(B633,Historical!$B$7:$B$1301,0))=0,"n/a",(INDEX(Historical!$C$7:$C$1279,MATCH(B633,Historical!$B$7:$B$1301,0))/INDEX(Historical!$D$7:$D$1277,MATCH(B633,Historical!$B$7:$B$1301,0))-1)*100)</f>
        <v>4.6296296296296058</v>
      </c>
      <c r="T633" s="714">
        <f>IF(INDEX(Historical!$F$7:$F$1270,MATCH(B633,Historical!$B$7:$B$1301,0))=0,"n/a",((INDEX(Historical!$C$7:$C$1279,MATCH(B633,Historical!$B$7:$B$1301,0))/INDEX(Historical!$F$7:$F$1270,MATCH(B633,Historical!$B$7:$B$1301,0)))^(1/3)-1)*100)</f>
        <v>5.2209543239575495</v>
      </c>
      <c r="U633" s="714">
        <f>IF(INDEX(Historical!$H$7:$H$1270,MATCH(B633,Historical!$B$7:$B$1301,0))=0,"n/a",((INDEX(Historical!$C$7:$C$1279,MATCH(B633,Historical!$B$7:$B$1301,0))/INDEX(Historical!$H$7:$H$1270,MATCH(B633,Historical!$B$7:$B$1301,0)))^(1/5)-1)*100)</f>
        <v>4.9498969174062823</v>
      </c>
      <c r="V633" s="714">
        <f>IF(INDEX(Historical!$O$7:$O$1270,MATCH(B633,Historical!$B$7:$B$1301,0))=0,"n/a",((INDEX(Historical!$C$7:$C$1279,MATCH(B633,Historical!$B$7:$B$1301,0))/INDEX(Historical!$O$7:$O$1270,MATCH(B633,Historical!$B$7:$B$1301,0)))^(1/10)-1)*100)</f>
        <v>16.282361633785158</v>
      </c>
      <c r="W633" s="715">
        <f>IF(OR(U633&lt;=0,U633="n/a",V633&lt;=0,V633="n/a"),"n/a",U633/V633)</f>
        <v>0.30400362236983314</v>
      </c>
      <c r="X633" s="716">
        <f>IF(OR(AJ633&lt;=0,AJ633="n/a",U633&lt;=0,U633="n/a"),"n/a",U633/AJ633)</f>
        <v>0.18131490539949752</v>
      </c>
      <c r="Y633" s="676"/>
      <c r="Z633" s="663">
        <f>IF(OR(AC633&lt;0.01,AC633="n/a"),"n/a",M633/AC633*100)</f>
        <v>43.609022556390968</v>
      </c>
      <c r="AA633" s="900">
        <f>IF(OR(AC633&lt;0.01,AC633="n/a"),"n/a",I633/AC633)</f>
        <v>25.276315789473681</v>
      </c>
      <c r="AB633" s="901">
        <v>9</v>
      </c>
      <c r="AC633" s="879">
        <v>5.32</v>
      </c>
      <c r="AD633" s="879">
        <v>2.42</v>
      </c>
      <c r="AE633" s="879">
        <v>2.16</v>
      </c>
      <c r="AF633" s="879">
        <v>9.18</v>
      </c>
      <c r="AG633" s="879">
        <v>44.3</v>
      </c>
      <c r="AH633" s="879">
        <v>415.59999999999997</v>
      </c>
      <c r="AI633" s="879">
        <v>8.0399999999999991</v>
      </c>
      <c r="AJ633" s="879">
        <v>27.3</v>
      </c>
      <c r="AK633" s="879">
        <v>10.100000000000001</v>
      </c>
      <c r="AL633" s="892">
        <v>7380</v>
      </c>
      <c r="AM633" s="887">
        <v>27.200000000000003</v>
      </c>
      <c r="AN633" s="879">
        <v>2.95</v>
      </c>
      <c r="AO633" s="753">
        <f>IF(U633="n/a","n/a",IF(AA633&lt;0,"n/a",IF(AA633="n/a","n/a",J633+U633-AA633)))</f>
        <v>-18.60112698540123</v>
      </c>
      <c r="AP633" s="754">
        <f>IF(U633="n/a","n/a",J633+U633)</f>
        <v>6.6751888040724534</v>
      </c>
      <c r="AQ633" s="902">
        <f>IF(OR(AC633&lt;0.01,AF633="n/a"),"n/a",(I633/SQRT(22.5*AC633*(I633/AF633))-1)*100)</f>
        <v>221.13450207203309</v>
      </c>
      <c r="AR633" s="663">
        <f>INDEX(Historical!$C$7:$C$1279,MATCH(B633,Historical!$B$7:$B$1301,0))*IF(AH633="n/a",1.03,IF(AH633&lt;0,1.01,IF(AH633&gt;10,1.1,(1+AH633/100))))</f>
        <v>2.4859999999999998</v>
      </c>
      <c r="AS633" s="900">
        <f>IF($AI633="n/a",1.03*AR633,IF($AI633&lt;0,1.01*AR633,IF($AI633&gt;10,1.1*AR633,(1+$AI633/100)*AR633)))</f>
        <v>2.6858743999999999</v>
      </c>
      <c r="AT633" s="900">
        <f>IF($AK633="n/a",1.03*AS633,IF($AK633&lt;0,1.01*AS633,IF($AK633&gt;10,1.1*AS633,(1+$AK633/100)*AS633)))</f>
        <v>2.95446184</v>
      </c>
      <c r="AU633" s="900">
        <f>IF($AK633="n/a",1.03*AT633,IF($AK633&lt;0,1.01*AT633,IF($AK633&gt;10,1.1*AT633,(1+$AK633/100)*AT633)))</f>
        <v>3.2499080240000002</v>
      </c>
      <c r="AV633" s="900">
        <f>IF($AK633="n/a",1.03*AU633,IF($AK633&lt;0,1.01*AU633,IF($AK633&gt;10,1.1*AU633,(1+$AK633/100)*AU633)))</f>
        <v>3.5748988264000006</v>
      </c>
      <c r="AW633" s="663">
        <f>SUM(AR633:AV633)</f>
        <v>14.9511430904</v>
      </c>
      <c r="AX633" s="761">
        <f>AW633/I633*100</f>
        <v>11.118571495798319</v>
      </c>
      <c r="AY633" s="948">
        <v>0.94</v>
      </c>
      <c r="AZ633" s="886">
        <v>75.78</v>
      </c>
      <c r="BA633" s="886">
        <v>-10.96</v>
      </c>
      <c r="BB633" s="886">
        <v>0.24</v>
      </c>
      <c r="BC633" s="886">
        <v>19.100000000000001</v>
      </c>
      <c r="BE633" s="635">
        <v>2010</v>
      </c>
      <c r="BF633" s="912">
        <f>IF(BE633&gt;2008,0,IF(BE633&gt;2001,1,IF(BE633&gt;1990,2,IF(BE633&gt;1980,3,IF(BE633&gt;1973,4,IF(BE633&gt;1970,5,IF(BE633&gt;1960,6,IF(BE633&gt;1958,7,IF(BE633&gt;1953,8,9)))))))))</f>
        <v>0</v>
      </c>
      <c r="BG633" s="896">
        <v>9.1999999999999993</v>
      </c>
    </row>
    <row r="634" spans="1:59" ht="11.25" customHeight="1" x14ac:dyDescent="0.2">
      <c r="A634" s="895" t="s">
        <v>4564</v>
      </c>
      <c r="B634" s="889" t="s">
        <v>4082</v>
      </c>
      <c r="C634" s="946" t="s">
        <v>108</v>
      </c>
      <c r="D634" s="946" t="s">
        <v>4345</v>
      </c>
      <c r="E634" s="746">
        <v>6</v>
      </c>
      <c r="F634" s="1185">
        <v>723</v>
      </c>
      <c r="G634" s="1185" t="s">
        <v>106</v>
      </c>
      <c r="H634" s="1185" t="s">
        <v>106</v>
      </c>
      <c r="I634" s="888">
        <v>16.48</v>
      </c>
      <c r="J634" s="663">
        <f>(M634/I634)*100</f>
        <v>4.1262135922330101</v>
      </c>
      <c r="K634" s="891">
        <v>0.17</v>
      </c>
      <c r="L634" s="901">
        <v>4</v>
      </c>
      <c r="M634" s="654">
        <f>K634*L634</f>
        <v>0.68</v>
      </c>
      <c r="N634" s="884" t="s">
        <v>318</v>
      </c>
      <c r="O634" s="747">
        <v>0.15</v>
      </c>
      <c r="P634" s="875">
        <v>43903</v>
      </c>
      <c r="Q634" s="875">
        <v>43921</v>
      </c>
      <c r="R634" s="654">
        <f>(K634-O634)/O634*100</f>
        <v>13.333333333333346</v>
      </c>
      <c r="S634" s="714">
        <f>IF(INDEX(Historical!$D$7:$D$1277,MATCH(B634,Historical!$B$7:$B$1301,0))=0,"n/a",(INDEX(Historical!$C$7:$C$1279,MATCH(B634,Historical!$B$7:$B$1301,0))/INDEX(Historical!$D$7:$D$1277,MATCH(B634,Historical!$B$7:$B$1301,0))-1)*100)</f>
        <v>11.32075471698113</v>
      </c>
      <c r="T634" s="714">
        <f>IF(INDEX(Historical!$F$7:$F$1270,MATCH(B634,Historical!$B$7:$B$1301,0))=0,"n/a",((INDEX(Historical!$C$7:$C$1279,MATCH(B634,Historical!$B$7:$B$1301,0))/INDEX(Historical!$F$7:$F$1270,MATCH(B634,Historical!$B$7:$B$1301,0)))^(1/3)-1)*100)</f>
        <v>13.831905748125251</v>
      </c>
      <c r="U634" s="714" t="str">
        <f>IF(INDEX(Historical!$H$7:$H$1270,MATCH(B634,Historical!$B$7:$B$1301,0))=0,"n/a",((INDEX(Historical!$C$7:$C$1279,MATCH(B634,Historical!$B$7:$B$1301,0))/INDEX(Historical!$H$7:$H$1270,MATCH(B634,Historical!$B$7:$B$1301,0)))^(1/5)-1)*100)</f>
        <v>n/a</v>
      </c>
      <c r="V634" s="714">
        <f>IF(INDEX(Historical!$O$7:$O$1270,MATCH(B634,Historical!$B$7:$B$1301,0))=0,"n/a",((INDEX(Historical!$C$7:$C$1279,MATCH(B634,Historical!$B$7:$B$1301,0))/INDEX(Historical!$O$7:$O$1270,MATCH(B634,Historical!$B$7:$B$1301,0)))^(1/10)-1)*100)</f>
        <v>25.681129806505474</v>
      </c>
      <c r="W634" s="715" t="str">
        <f>IF(OR(U634&lt;=0,U634="n/a",V634&lt;=0,V634="n/a"),"n/a",U634/V634)</f>
        <v>n/a</v>
      </c>
      <c r="X634" s="716" t="str">
        <f>IF(OR(AJ634&lt;=0,AJ634="n/a",U634&lt;=0,U634="n/a"),"n/a",U634/AJ634)</f>
        <v>n/a</v>
      </c>
      <c r="Y634" s="890"/>
      <c r="Z634" s="663">
        <f>IF(OR(AC634&lt;0.01,AC634="n/a"),"n/a",M634/AC634*100)</f>
        <v>29.184549356223176</v>
      </c>
      <c r="AA634" s="900">
        <f>IF(OR(AC634&lt;0.01,AC634="n/a"),"n/a",I634/AC634)</f>
        <v>7.0729613733905579</v>
      </c>
      <c r="AB634" s="901">
        <v>12</v>
      </c>
      <c r="AC634" s="879">
        <v>2.33</v>
      </c>
      <c r="AD634" s="879">
        <v>0.87</v>
      </c>
      <c r="AE634" s="879">
        <v>2.12</v>
      </c>
      <c r="AF634" s="879">
        <v>0.83</v>
      </c>
      <c r="AG634" s="879">
        <v>11.899999999999999</v>
      </c>
      <c r="AH634" s="879">
        <v>12.2</v>
      </c>
      <c r="AI634" s="879">
        <v>18.5</v>
      </c>
      <c r="AJ634" s="879">
        <v>16.7</v>
      </c>
      <c r="AK634" s="879">
        <v>8</v>
      </c>
      <c r="AL634" s="892">
        <v>230.69</v>
      </c>
      <c r="AM634" s="886">
        <v>5.8000000000000007</v>
      </c>
      <c r="AN634" s="879">
        <v>0.08</v>
      </c>
      <c r="AO634" s="753" t="str">
        <f>IF(U634="n/a","n/a",IF(AA634&lt;0,"n/a",IF(AA634="n/a","n/a",J634+U634-AA634)))</f>
        <v>n/a</v>
      </c>
      <c r="AP634" s="754" t="str">
        <f>IF(U634="n/a","n/a",J634+U634)</f>
        <v>n/a</v>
      </c>
      <c r="AQ634" s="902">
        <f>IF(OR(AC634&lt;0.01,AF634="n/a"),"n/a",(I634/SQRT(22.5*AC634*(I634/AF634))-1)*100)</f>
        <v>-48.920289133707186</v>
      </c>
      <c r="AR634" s="663">
        <f>INDEX(Historical!$C$7:$C$1279,MATCH(B634,Historical!$B$7:$B$1301,0))*IF(AH634="n/a",1.03,IF(AH634&lt;0,1.01,IF(AH634&gt;10,1.1,(1+AH634/100))))</f>
        <v>0.64900000000000002</v>
      </c>
      <c r="AS634" s="900">
        <f>IF($AI634="n/a",1.03*AR634,IF($AI634&lt;0,1.01*AR634,IF($AI634&gt;10,1.1*AR634,(1+$AI634/100)*AR634)))</f>
        <v>0.71390000000000009</v>
      </c>
      <c r="AT634" s="900">
        <f>IF($AK634="n/a",1.03*AS634,IF($AK634&lt;0,1.01*AS634,IF($AK634&gt;10,1.1*AS634,(1+$AK634/100)*AS634)))</f>
        <v>0.77101200000000014</v>
      </c>
      <c r="AU634" s="900">
        <f>IF($AK634="n/a",1.03*AT634,IF($AK634&lt;0,1.01*AT634,IF($AK634&gt;10,1.1*AT634,(1+$AK634/100)*AT634)))</f>
        <v>0.83269296000000026</v>
      </c>
      <c r="AV634" s="900">
        <f>IF($AK634="n/a",1.03*AU634,IF($AK634&lt;0,1.01*AU634,IF($AK634&gt;10,1.1*AU634,(1+$AK634/100)*AU634)))</f>
        <v>0.8993083968000003</v>
      </c>
      <c r="AW634" s="663">
        <f>SUM(AR634:AV634)</f>
        <v>3.865913356800001</v>
      </c>
      <c r="AX634" s="761">
        <f>AW634/I634*100</f>
        <v>23.45821211650486</v>
      </c>
      <c r="AY634" s="948">
        <v>0.55000000000000004</v>
      </c>
      <c r="AZ634" s="886">
        <v>22.259999999999998</v>
      </c>
      <c r="BA634" s="886">
        <v>-40.78</v>
      </c>
      <c r="BB634" s="886">
        <v>0.91</v>
      </c>
      <c r="BC634" s="886">
        <v>-26.07</v>
      </c>
      <c r="BE634" s="635">
        <v>2015</v>
      </c>
      <c r="BF634" s="912">
        <f>IF(BE634&gt;2008,0,IF(BE634&gt;2001,1,IF(BE634&gt;1990,2,IF(BE634&gt;1980,3,IF(BE634&gt;1973,4,IF(BE634&gt;1970,5,IF(BE634&gt;1960,6,IF(BE634&gt;1958,7,IF(BE634&gt;1953,8,9)))))))))</f>
        <v>0</v>
      </c>
      <c r="BG634" s="896">
        <v>1.2</v>
      </c>
    </row>
    <row r="635" spans="1:59" ht="11.25" customHeight="1" x14ac:dyDescent="0.2">
      <c r="A635" s="877" t="s">
        <v>1656</v>
      </c>
      <c r="B635" s="889" t="s">
        <v>1657</v>
      </c>
      <c r="C635" s="946" t="s">
        <v>112</v>
      </c>
      <c r="D635" s="946" t="s">
        <v>211</v>
      </c>
      <c r="E635" s="746">
        <v>10</v>
      </c>
      <c r="F635" s="1185">
        <v>348</v>
      </c>
      <c r="G635" s="1197" t="s">
        <v>37</v>
      </c>
      <c r="H635" s="1197" t="s">
        <v>37</v>
      </c>
      <c r="I635" s="888">
        <v>138.51</v>
      </c>
      <c r="J635" s="663">
        <f>(M635/I635)*100</f>
        <v>3.1189083820662775</v>
      </c>
      <c r="K635" s="891">
        <v>1.08</v>
      </c>
      <c r="L635" s="901">
        <v>4</v>
      </c>
      <c r="M635" s="654">
        <f>K635*L635</f>
        <v>4.32</v>
      </c>
      <c r="N635" s="884" t="s">
        <v>248</v>
      </c>
      <c r="O635" s="747">
        <v>0.95</v>
      </c>
      <c r="P635" s="875">
        <v>43787</v>
      </c>
      <c r="Q635" s="875">
        <v>43808</v>
      </c>
      <c r="R635" s="654">
        <f>(K635-O635)/O635*100</f>
        <v>13.684210526315802</v>
      </c>
      <c r="S635" s="714">
        <f>IF(INDEX(Historical!$D$7:$D$1277,MATCH(B635,Historical!$B$7:$B$1301,0))=0,"n/a",(INDEX(Historical!$C$7:$C$1279,MATCH(B635,Historical!$B$7:$B$1301,0))/INDEX(Historical!$D$7:$D$1277,MATCH(B635,Historical!$B$7:$B$1301,0))-1)*100)</f>
        <v>15.249266862170096</v>
      </c>
      <c r="T635" s="714">
        <f>IF(INDEX(Historical!$F$7:$F$1270,MATCH(B635,Historical!$B$7:$B$1301,0))=0,"n/a",((INDEX(Historical!$C$7:$C$1279,MATCH(B635,Historical!$B$7:$B$1301,0))/INDEX(Historical!$F$7:$F$1270,MATCH(B635,Historical!$B$7:$B$1301,0)))^(1/3)-1)*100)</f>
        <v>15.660822909361549</v>
      </c>
      <c r="U635" s="714">
        <f>IF(INDEX(Historical!$H$7:$H$1270,MATCH(B635,Historical!$B$7:$B$1301,0))=0,"n/a",((INDEX(Historical!$C$7:$C$1279,MATCH(B635,Historical!$B$7:$B$1301,0))/INDEX(Historical!$H$7:$H$1270,MATCH(B635,Historical!$B$7:$B$1301,0)))^(1/5)-1)*100)</f>
        <v>16.263706552639732</v>
      </c>
      <c r="V635" s="714">
        <f>IF(INDEX(Historical!$O$7:$O$1270,MATCH(B635,Historical!$B$7:$B$1301,0))=0,"n/a",((INDEX(Historical!$C$7:$C$1279,MATCH(B635,Historical!$B$7:$B$1301,0))/INDEX(Historical!$O$7:$O$1270,MATCH(B635,Historical!$B$7:$B$1301,0)))^(1/10)-1)*100)</f>
        <v>12.595525048655865</v>
      </c>
      <c r="W635" s="715">
        <f>IF(OR(U635&lt;=0,U635="n/a",V635&lt;=0,V635="n/a"),"n/a",U635/V635)</f>
        <v>1.2912289475677965</v>
      </c>
      <c r="X635" s="716">
        <f>IF(OR(AJ635&lt;=0,AJ635="n/a",U635&lt;=0,U635="n/a"),"n/a",U635/AJ635)</f>
        <v>1.3900603891145069</v>
      </c>
      <c r="Y635" s="889"/>
      <c r="Z635" s="663">
        <f>IF(OR(AC635&lt;0.01,AC635="n/a"),"n/a",M635/AC635*100)</f>
        <v>36.797274275979561</v>
      </c>
      <c r="AA635" s="900">
        <f>IF(OR(AC635&lt;0.01,AC635="n/a"),"n/a",I635/AC635)</f>
        <v>11.798126064735944</v>
      </c>
      <c r="AB635" s="901">
        <v>12</v>
      </c>
      <c r="AC635" s="879">
        <v>11.74</v>
      </c>
      <c r="AD635" s="879">
        <v>1.1599999999999999</v>
      </c>
      <c r="AE635" s="879">
        <v>1.82</v>
      </c>
      <c r="AF635" s="879">
        <v>2.23</v>
      </c>
      <c r="AG635" s="879">
        <v>19.600000000000001</v>
      </c>
      <c r="AH635" s="879">
        <v>4</v>
      </c>
      <c r="AI635" s="879">
        <v>17.150000000000002</v>
      </c>
      <c r="AJ635" s="879">
        <v>11.700000000000001</v>
      </c>
      <c r="AK635" s="879">
        <v>10</v>
      </c>
      <c r="AL635" s="892">
        <v>7290</v>
      </c>
      <c r="AM635" s="886">
        <v>1.3</v>
      </c>
      <c r="AN635" s="879">
        <v>0.34</v>
      </c>
      <c r="AO635" s="753">
        <f>IF(U635="n/a","n/a",IF(AA635&lt;0,"n/a",IF(AA635="n/a","n/a",J635+U635-AA635)))</f>
        <v>7.5844888699700643</v>
      </c>
      <c r="AP635" s="754">
        <f>IF(U635="n/a","n/a",J635+U635)</f>
        <v>19.382614934706009</v>
      </c>
      <c r="AQ635" s="902">
        <f>IF(OR(AC635&lt;0.01,AF635="n/a"),"n/a",(I635/SQRT(22.5*AC635*(I635/AF635))-1)*100)</f>
        <v>8.1353495997003034</v>
      </c>
      <c r="AR635" s="663">
        <f>INDEX(Historical!$C$7:$C$1279,MATCH(B635,Historical!$B$7:$B$1301,0))*IF(AH635="n/a",1.03,IF(AH635&lt;0,1.01,IF(AH635&gt;10,1.1,(1+AH635/100))))</f>
        <v>4.0872000000000002</v>
      </c>
      <c r="AS635" s="900">
        <f>IF($AI635="n/a",1.03*AR635,IF($AI635&lt;0,1.01*AR635,IF($AI635&gt;10,1.1*AR635,(1+$AI635/100)*AR635)))</f>
        <v>4.4959200000000008</v>
      </c>
      <c r="AT635" s="900">
        <f>IF($AK635="n/a",1.03*AS635,IF($AK635&lt;0,1.01*AS635,IF($AK635&gt;10,1.1*AS635,(1+$AK635/100)*AS635)))</f>
        <v>4.9455120000000017</v>
      </c>
      <c r="AU635" s="900">
        <f>IF($AK635="n/a",1.03*AT635,IF($AK635&lt;0,1.01*AT635,IF($AK635&gt;10,1.1*AT635,(1+$AK635/100)*AT635)))</f>
        <v>5.4400632000000027</v>
      </c>
      <c r="AV635" s="900">
        <f>IF($AK635="n/a",1.03*AU635,IF($AK635&lt;0,1.01*AU635,IF($AK635&gt;10,1.1*AU635,(1+$AK635/100)*AU635)))</f>
        <v>5.9840695200000038</v>
      </c>
      <c r="AW635" s="663">
        <f>SUM(AR635:AV635)</f>
        <v>24.952764720000012</v>
      </c>
      <c r="AX635" s="761">
        <f>AW635/I635*100</f>
        <v>18.01513588910549</v>
      </c>
      <c r="AY635" s="948">
        <v>1.37</v>
      </c>
      <c r="AZ635" s="886">
        <v>52.680000000000007</v>
      </c>
      <c r="BA635" s="886">
        <v>-19.759999999999998</v>
      </c>
      <c r="BB635" s="886">
        <v>5.86</v>
      </c>
      <c r="BC635" s="886">
        <v>-5.58</v>
      </c>
      <c r="BE635" s="635">
        <v>2011</v>
      </c>
      <c r="BF635" s="912">
        <f>IF(BE635&gt;2008,0,IF(BE635&gt;2001,1,IF(BE635&gt;1990,2,IF(BE635&gt;1980,3,IF(BE635&gt;1973,4,IF(BE635&gt;1970,5,IF(BE635&gt;1960,6,IF(BE635&gt;1958,7,IF(BE635&gt;1953,8,9)))))))))</f>
        <v>0</v>
      </c>
      <c r="BG635" s="896">
        <v>11.700000000000001</v>
      </c>
    </row>
    <row r="636" spans="1:59" s="787" customFormat="1" ht="11.25" customHeight="1" x14ac:dyDescent="0.2">
      <c r="A636" s="768" t="s">
        <v>2839</v>
      </c>
      <c r="B636" s="795" t="s">
        <v>2840</v>
      </c>
      <c r="C636" s="946" t="s">
        <v>108</v>
      </c>
      <c r="D636" s="946" t="s">
        <v>4345</v>
      </c>
      <c r="E636" s="769">
        <v>7</v>
      </c>
      <c r="F636" s="1185">
        <v>655</v>
      </c>
      <c r="G636" s="1198" t="s">
        <v>115</v>
      </c>
      <c r="H636" s="1198" t="s">
        <v>115</v>
      </c>
      <c r="I636" s="770">
        <v>20.53</v>
      </c>
      <c r="J636" s="771">
        <f>(M636/I636)*100</f>
        <v>6.4296151972722839</v>
      </c>
      <c r="K636" s="772">
        <v>0.33</v>
      </c>
      <c r="L636" s="773">
        <v>4</v>
      </c>
      <c r="M636" s="774">
        <f>K636*L636</f>
        <v>1.32</v>
      </c>
      <c r="N636" s="775" t="s">
        <v>163</v>
      </c>
      <c r="O636" s="776">
        <v>0.3</v>
      </c>
      <c r="P636" s="777">
        <v>43908</v>
      </c>
      <c r="Q636" s="777">
        <v>43922</v>
      </c>
      <c r="R636" s="774">
        <f>(K636-O636)/O636*100</f>
        <v>10.000000000000009</v>
      </c>
      <c r="S636" s="714">
        <f>IF(INDEX(Historical!$D$7:$D$1277,MATCH(B636,Historical!$B$7:$B$1301,0))=0,"n/a",(INDEX(Historical!$C$7:$C$1279,MATCH(B636,Historical!$B$7:$B$1301,0))/INDEX(Historical!$D$7:$D$1277,MATCH(B636,Historical!$B$7:$B$1301,0))-1)*100)</f>
        <v>27.777777777777768</v>
      </c>
      <c r="T636" s="714">
        <f>IF(INDEX(Historical!$F$7:$F$1270,MATCH(B636,Historical!$B$7:$B$1301,0))=0,"n/a",((INDEX(Historical!$C$7:$C$1279,MATCH(B636,Historical!$B$7:$B$1301,0))/INDEX(Historical!$F$7:$F$1270,MATCH(B636,Historical!$B$7:$B$1301,0)))^(1/3)-1)*100)</f>
        <v>33.809064469270034</v>
      </c>
      <c r="U636" s="714">
        <f>IF(INDEX(Historical!$H$7:$H$1270,MATCH(B636,Historical!$B$7:$B$1301,0))=0,"n/a",((INDEX(Historical!$C$7:$C$1279,MATCH(B636,Historical!$B$7:$B$1301,0))/INDEX(Historical!$H$7:$H$1270,MATCH(B636,Historical!$B$7:$B$1301,0)))^(1/5)-1)*100)</f>
        <v>48.35957192139697</v>
      </c>
      <c r="V636" s="714">
        <f>IF(INDEX(Historical!$O$7:$O$1270,MATCH(B636,Historical!$B$7:$B$1301,0))=0,"n/a",((INDEX(Historical!$C$7:$C$1279,MATCH(B636,Historical!$B$7:$B$1301,0))/INDEX(Historical!$O$7:$O$1270,MATCH(B636,Historical!$B$7:$B$1301,0)))^(1/10)-1)*100)</f>
        <v>29.016582303751505</v>
      </c>
      <c r="W636" s="715">
        <f>IF(OR(U636&lt;=0,U636="n/a",V636&lt;=0,V636="n/a"),"n/a",U636/V636)</f>
        <v>1.6666184671633311</v>
      </c>
      <c r="X636" s="716">
        <f>IF(OR(AJ636&lt;=0,AJ636="n/a",U636&lt;=0,U636="n/a"),"n/a",U636/AJ636)</f>
        <v>2.291922839876634</v>
      </c>
      <c r="Y636" s="792"/>
      <c r="Z636" s="771">
        <f>IF(OR(AC636&lt;0.01,AC636="n/a"),"n/a",M636/AC636*100)</f>
        <v>44.897959183673478</v>
      </c>
      <c r="AA636" s="779">
        <f>IF(OR(AC636&lt;0.01,AC636="n/a"),"n/a",I636/AC636)</f>
        <v>6.9829931972789119</v>
      </c>
      <c r="AB636" s="773">
        <v>12</v>
      </c>
      <c r="AC636" s="780">
        <v>2.94</v>
      </c>
      <c r="AD636" s="780">
        <v>0.85</v>
      </c>
      <c r="AE636" s="780">
        <v>1.6</v>
      </c>
      <c r="AF636" s="780">
        <v>0.65</v>
      </c>
      <c r="AG636" s="780">
        <v>10.199999999999999</v>
      </c>
      <c r="AH636" s="780">
        <v>2.4</v>
      </c>
      <c r="AI636" s="780">
        <v>101.56</v>
      </c>
      <c r="AJ636" s="780">
        <v>21.099999999999998</v>
      </c>
      <c r="AK636" s="780">
        <v>8</v>
      </c>
      <c r="AL636" s="781">
        <v>3250</v>
      </c>
      <c r="AM636" s="782">
        <v>0.70000000000000007</v>
      </c>
      <c r="AN636" s="780">
        <v>0.7</v>
      </c>
      <c r="AO636" s="783">
        <f>IF(U636="n/a","n/a",IF(AA636&lt;0,"n/a",IF(AA636="n/a","n/a",J636+U636-AA636)))</f>
        <v>47.806193921390346</v>
      </c>
      <c r="AP636" s="784">
        <f>IF(U636="n/a","n/a",J636+U636)</f>
        <v>54.789187118669254</v>
      </c>
      <c r="AQ636" s="785">
        <f>IF(OR(AC636&lt;0.01,AF636="n/a"),"n/a",(I636/SQRT(22.5*AC636*(I636/AF636))-1)*100)</f>
        <v>-55.08553522660462</v>
      </c>
      <c r="AR636" s="663">
        <f>INDEX(Historical!$C$7:$C$1279,MATCH(B636,Historical!$B$7:$B$1301,0))*IF(AH636="n/a",1.03,IF(AH636&lt;0,1.01,IF(AH636&gt;10,1.1,(1+AH636/100))))</f>
        <v>1.1776</v>
      </c>
      <c r="AS636" s="779">
        <f>IF($AI636="n/a",1.03*AR636,IF($AI636&lt;0,1.01*AR636,IF($AI636&gt;10,1.1*AR636,(1+$AI636/100)*AR636)))</f>
        <v>1.2953600000000001</v>
      </c>
      <c r="AT636" s="779">
        <f>IF($AK636="n/a",1.03*AS636,IF($AK636&lt;0,1.01*AS636,IF($AK636&gt;10,1.1*AS636,(1+$AK636/100)*AS636)))</f>
        <v>1.3989888000000001</v>
      </c>
      <c r="AU636" s="779">
        <f>IF($AK636="n/a",1.03*AT636,IF($AK636&lt;0,1.01*AT636,IF($AK636&gt;10,1.1*AT636,(1+$AK636/100)*AT636)))</f>
        <v>1.5109079040000002</v>
      </c>
      <c r="AV636" s="779">
        <f>IF($AK636="n/a",1.03*AU636,IF($AK636&lt;0,1.01*AU636,IF($AK636&gt;10,1.1*AU636,(1+$AK636/100)*AU636)))</f>
        <v>1.6317805363200004</v>
      </c>
      <c r="AW636" s="771">
        <f>SUM(AR636:AV636)</f>
        <v>7.0146372403200008</v>
      </c>
      <c r="AX636" s="786">
        <f>AW636/I636*100</f>
        <v>34.167741063419385</v>
      </c>
      <c r="AY636" s="949">
        <v>1.7</v>
      </c>
      <c r="AZ636" s="782">
        <v>88.18</v>
      </c>
      <c r="BA636" s="782">
        <v>-49.08</v>
      </c>
      <c r="BB636" s="782">
        <v>3.29</v>
      </c>
      <c r="BC636" s="782">
        <v>-30.36</v>
      </c>
      <c r="BD636" s="922"/>
      <c r="BE636" s="635">
        <v>2014</v>
      </c>
      <c r="BF636" s="912">
        <f>IF(BE636&gt;2008,0,IF(BE636&gt;2001,1,IF(BE636&gt;1990,2,IF(BE636&gt;1980,3,IF(BE636&gt;1973,4,IF(BE636&gt;1970,5,IF(BE636&gt;1960,6,IF(BE636&gt;1958,7,IF(BE636&gt;1953,8,9)))))))))</f>
        <v>0</v>
      </c>
      <c r="BG636" s="838">
        <v>0.89999999999999991</v>
      </c>
    </row>
    <row r="637" spans="1:59" ht="11.25" customHeight="1" x14ac:dyDescent="0.2">
      <c r="A637" s="877" t="s">
        <v>790</v>
      </c>
      <c r="B637" s="889" t="s">
        <v>791</v>
      </c>
      <c r="C637" s="946" t="s">
        <v>131</v>
      </c>
      <c r="D637" s="946" t="s">
        <v>4335</v>
      </c>
      <c r="E637" s="746">
        <v>20</v>
      </c>
      <c r="F637" s="1185">
        <v>166</v>
      </c>
      <c r="G637" s="1182" t="s">
        <v>37</v>
      </c>
      <c r="H637" s="1182" t="s">
        <v>115</v>
      </c>
      <c r="I637" s="888">
        <v>51.85</v>
      </c>
      <c r="J637" s="663">
        <f>(M637/I637)*100</f>
        <v>4.9373191899710704</v>
      </c>
      <c r="K637" s="891">
        <v>0.64</v>
      </c>
      <c r="L637" s="901">
        <v>4</v>
      </c>
      <c r="M637" s="654">
        <f>K637*L637</f>
        <v>2.56</v>
      </c>
      <c r="N637" s="884" t="s">
        <v>792</v>
      </c>
      <c r="O637" s="747">
        <v>0.62</v>
      </c>
      <c r="P637" s="875">
        <v>43966</v>
      </c>
      <c r="Q637" s="875">
        <v>43990</v>
      </c>
      <c r="R637" s="654">
        <f>(K637-O637)/O637*100</f>
        <v>3.2258064516129057</v>
      </c>
      <c r="S637" s="714">
        <f>IF(INDEX(Historical!$D$7:$D$1277,MATCH(B637,Historical!$B$7:$B$1301,0))=0,"n/a",(INDEX(Historical!$C$7:$C$1279,MATCH(B637,Historical!$B$7:$B$1301,0))/INDEX(Historical!$D$7:$D$1277,MATCH(B637,Historical!$B$7:$B$1301,0))-1)*100)</f>
        <v>3.3613445378151363</v>
      </c>
      <c r="T637" s="714">
        <f>IF(INDEX(Historical!$F$7:$F$1270,MATCH(B637,Historical!$B$7:$B$1301,0))=0,"n/a",((INDEX(Historical!$C$7:$C$1279,MATCH(B637,Historical!$B$7:$B$1301,0))/INDEX(Historical!$F$7:$F$1270,MATCH(B637,Historical!$B$7:$B$1301,0)))^(1/3)-1)*100)</f>
        <v>3.4422072990857977</v>
      </c>
      <c r="U637" s="714">
        <f>IF(INDEX(Historical!$H$7:$H$1270,MATCH(B637,Historical!$B$7:$B$1301,0))=0,"n/a",((INDEX(Historical!$C$7:$C$1279,MATCH(B637,Historical!$B$7:$B$1301,0))/INDEX(Historical!$H$7:$H$1270,MATCH(B637,Historical!$B$7:$B$1301,0)))^(1/5)-1)*100)</f>
        <v>3.3879726832663826</v>
      </c>
      <c r="V637" s="714">
        <f>IF(INDEX(Historical!$O$7:$O$1270,MATCH(B637,Historical!$B$7:$B$1301,0))=0,"n/a",((INDEX(Historical!$C$7:$C$1279,MATCH(B637,Historical!$B$7:$B$1301,0))/INDEX(Historical!$O$7:$O$1270,MATCH(B637,Historical!$B$7:$B$1301,0)))^(1/10)-1)*100)</f>
        <v>3.568142299544097</v>
      </c>
      <c r="W637" s="715">
        <f>IF(OR(U637&lt;=0,U637="n/a",V637&lt;=0,V637="n/a"),"n/a",U637/V637)</f>
        <v>0.94950604512024794</v>
      </c>
      <c r="X637" s="716">
        <f>IF(OR(AJ637&lt;=0,AJ637="n/a",U637&lt;=0,U637="n/a"),"n/a",U637/AJ637)</f>
        <v>0.2171777361068194</v>
      </c>
      <c r="Y637" s="889"/>
      <c r="Z637" s="663">
        <f>IF(OR(AC637&lt;0.01,AC637="n/a"),"n/a",M637/AC637*100)</f>
        <v>76.876876876876878</v>
      </c>
      <c r="AA637" s="900">
        <f>IF(OR(AC637&lt;0.01,AC637="n/a"),"n/a",I637/AC637)</f>
        <v>15.57057057057057</v>
      </c>
      <c r="AB637" s="901">
        <v>12</v>
      </c>
      <c r="AC637" s="879">
        <v>3.33</v>
      </c>
      <c r="AD637" s="879">
        <v>3.42</v>
      </c>
      <c r="AE637" s="879">
        <v>2.61</v>
      </c>
      <c r="AF637" s="879">
        <v>1.97</v>
      </c>
      <c r="AG637" s="879">
        <v>12.9</v>
      </c>
      <c r="AH637" s="879">
        <v>109.89999999999999</v>
      </c>
      <c r="AI637" s="879">
        <v>5.19</v>
      </c>
      <c r="AJ637" s="879">
        <v>15.6</v>
      </c>
      <c r="AK637" s="879">
        <v>4.5199999999999996</v>
      </c>
      <c r="AL637" s="892">
        <v>54800</v>
      </c>
      <c r="AM637" s="886">
        <v>0.1</v>
      </c>
      <c r="AN637" s="879">
        <v>1.72</v>
      </c>
      <c r="AO637" s="753">
        <f>IF(U637="n/a","n/a",IF(AA637&lt;0,"n/a",IF(AA637="n/a","n/a",J637+U637-AA637)))</f>
        <v>-7.2452786973331165</v>
      </c>
      <c r="AP637" s="754">
        <f>IF(U637="n/a","n/a",J637+U637)</f>
        <v>8.3252918732374539</v>
      </c>
      <c r="AQ637" s="902">
        <f>IF(OR(AC637&lt;0.01,AF637="n/a"),"n/a",(I637/SQRT(22.5*AC637*(I637/AF637))-1)*100)</f>
        <v>16.76000841997616</v>
      </c>
      <c r="AR637" s="663">
        <f>INDEX(Historical!$C$7:$C$1279,MATCH(B637,Historical!$B$7:$B$1301,0))*IF(AH637="n/a",1.03,IF(AH637&lt;0,1.01,IF(AH637&gt;10,1.1,(1+AH637/100))))</f>
        <v>2.706</v>
      </c>
      <c r="AS637" s="900">
        <f>IF($AI637="n/a",1.03*AR637,IF($AI637&lt;0,1.01*AR637,IF($AI637&gt;10,1.1*AR637,(1+$AI637/100)*AR637)))</f>
        <v>2.8464414000000002</v>
      </c>
      <c r="AT637" s="900">
        <f>IF($AK637="n/a",1.03*AS637,IF($AK637&lt;0,1.01*AS637,IF($AK637&gt;10,1.1*AS637,(1+$AK637/100)*AS637)))</f>
        <v>2.9751005512800002</v>
      </c>
      <c r="AU637" s="900">
        <f>IF($AK637="n/a",1.03*AT637,IF($AK637&lt;0,1.01*AT637,IF($AK637&gt;10,1.1*AT637,(1+$AK637/100)*AT637)))</f>
        <v>3.1095750961978559</v>
      </c>
      <c r="AV637" s="900">
        <f>IF($AK637="n/a",1.03*AU637,IF($AK637&lt;0,1.01*AU637,IF($AK637&gt;10,1.1*AU637,(1+$AK637/100)*AU637)))</f>
        <v>3.2501278905459987</v>
      </c>
      <c r="AW637" s="663">
        <f>SUM(AR637:AV637)</f>
        <v>14.887244938023855</v>
      </c>
      <c r="AX637" s="761">
        <f>AW637/I637*100</f>
        <v>28.712140671212833</v>
      </c>
      <c r="AY637" s="948">
        <v>0.44</v>
      </c>
      <c r="AZ637" s="886">
        <v>23.57</v>
      </c>
      <c r="BA637" s="886">
        <v>-27.07</v>
      </c>
      <c r="BB637" s="886">
        <v>-6.8500000000000005</v>
      </c>
      <c r="BC637" s="886">
        <v>-14.14</v>
      </c>
      <c r="BE637" s="635">
        <v>2001</v>
      </c>
      <c r="BF637" s="912">
        <f>IF(BE637&gt;2008,0,IF(BE637&gt;2001,1,IF(BE637&gt;1990,2,IF(BE637&gt;1980,3,IF(BE637&gt;1973,4,IF(BE637&gt;1970,5,IF(BE637&gt;1960,6,IF(BE637&gt;1958,7,IF(BE637&gt;1953,8,9)))))))))</f>
        <v>2</v>
      </c>
      <c r="BG637" s="896">
        <v>3</v>
      </c>
    </row>
    <row r="638" spans="1:59" ht="11.25" customHeight="1" x14ac:dyDescent="0.2">
      <c r="A638" s="885" t="s">
        <v>1664</v>
      </c>
      <c r="B638" s="889" t="s">
        <v>1665</v>
      </c>
      <c r="C638" s="946" t="s">
        <v>108</v>
      </c>
      <c r="D638" s="946" t="s">
        <v>4345</v>
      </c>
      <c r="E638" s="746">
        <v>8</v>
      </c>
      <c r="F638" s="1185">
        <v>519</v>
      </c>
      <c r="G638" s="1184" t="s">
        <v>106</v>
      </c>
      <c r="H638" s="1184" t="s">
        <v>106</v>
      </c>
      <c r="I638" s="888">
        <v>29.4</v>
      </c>
      <c r="J638" s="663">
        <f>(M638/I638)*100</f>
        <v>3.1292517006802725</v>
      </c>
      <c r="K638" s="891">
        <v>0.23</v>
      </c>
      <c r="L638" s="901">
        <v>4</v>
      </c>
      <c r="M638" s="654">
        <f>K638*L638</f>
        <v>0.92</v>
      </c>
      <c r="N638" s="884" t="s">
        <v>506</v>
      </c>
      <c r="O638" s="747">
        <v>0.22</v>
      </c>
      <c r="P638" s="630">
        <v>43657</v>
      </c>
      <c r="Q638" s="630">
        <v>43672</v>
      </c>
      <c r="R638" s="654">
        <f>(K638-O638)/O638*100</f>
        <v>4.5454545454545494</v>
      </c>
      <c r="S638" s="714">
        <f>IF(INDEX(Historical!$D$7:$D$1277,MATCH(B638,Historical!$B$7:$B$1301,0))=0,"n/a",(INDEX(Historical!$C$7:$C$1279,MATCH(B638,Historical!$B$7:$B$1301,0))/INDEX(Historical!$D$7:$D$1277,MATCH(B638,Historical!$B$7:$B$1301,0))-1)*100)</f>
        <v>4.6511627906976827</v>
      </c>
      <c r="T638" s="714">
        <f>IF(INDEX(Historical!$F$7:$F$1270,MATCH(B638,Historical!$B$7:$B$1301,0))=0,"n/a",((INDEX(Historical!$C$7:$C$1279,MATCH(B638,Historical!$B$7:$B$1301,0))/INDEX(Historical!$F$7:$F$1270,MATCH(B638,Historical!$B$7:$B$1301,0)))^(1/3)-1)*100)</f>
        <v>8.7380373002892142</v>
      </c>
      <c r="U638" s="714">
        <f>IF(INDEX(Historical!$H$7:$H$1270,MATCH(B638,Historical!$B$7:$B$1301,0))=0,"n/a",((INDEX(Historical!$C$7:$C$1279,MATCH(B638,Historical!$B$7:$B$1301,0))/INDEX(Historical!$H$7:$H$1270,MATCH(B638,Historical!$B$7:$B$1301,0)))^(1/5)-1)*100)</f>
        <v>9.9539654079581652</v>
      </c>
      <c r="V638" s="714">
        <f>IF(INDEX(Historical!$O$7:$O$1270,MATCH(B638,Historical!$B$7:$B$1301,0))=0,"n/a",((INDEX(Historical!$C$7:$C$1279,MATCH(B638,Historical!$B$7:$B$1301,0))/INDEX(Historical!$O$7:$O$1270,MATCH(B638,Historical!$B$7:$B$1301,0)))^(1/10)-1)*100)</f>
        <v>9.9049989660291224</v>
      </c>
      <c r="W638" s="715">
        <f>IF(OR(U638&lt;=0,U638="n/a",V638&lt;=0,V638="n/a"),"n/a",U638/V638)</f>
        <v>1.004943608989459</v>
      </c>
      <c r="X638" s="716" t="str">
        <f>IF(OR(AJ638&lt;=0,AJ638="n/a",U638&lt;=0,U638="n/a"),"n/a",U638/AJ638)</f>
        <v>n/a</v>
      </c>
      <c r="Y638" s="890"/>
      <c r="Z638" s="663" t="str">
        <f>IF(OR(AC638&lt;0.01,AC638="n/a"),"n/a",M638/AC638*100)</f>
        <v>n/a</v>
      </c>
      <c r="AA638" s="900" t="str">
        <f>IF(OR(AC638&lt;0.01,AC638="n/a"),"n/a",I638/AC638)</f>
        <v>n/a</v>
      </c>
      <c r="AB638" s="901">
        <v>12</v>
      </c>
      <c r="AC638" s="879" t="s">
        <v>136</v>
      </c>
      <c r="AD638" s="879" t="s">
        <v>136</v>
      </c>
      <c r="AE638" s="879" t="s">
        <v>136</v>
      </c>
      <c r="AF638" s="879" t="s">
        <v>136</v>
      </c>
      <c r="AG638" s="879" t="s">
        <v>136</v>
      </c>
      <c r="AH638" s="879" t="s">
        <v>136</v>
      </c>
      <c r="AI638" s="879" t="s">
        <v>136</v>
      </c>
      <c r="AJ638" s="879" t="s">
        <v>136</v>
      </c>
      <c r="AK638" s="879" t="s">
        <v>136</v>
      </c>
      <c r="AL638" s="892" t="s">
        <v>136</v>
      </c>
      <c r="AM638" s="886" t="s">
        <v>136</v>
      </c>
      <c r="AN638" s="879" t="s">
        <v>136</v>
      </c>
      <c r="AO638" s="753" t="str">
        <f>IF(U638="n/a","n/a",IF(AA638&lt;0,"n/a",IF(AA638="n/a","n/a",J638+U638-AA638)))</f>
        <v>n/a</v>
      </c>
      <c r="AP638" s="754">
        <f>IF(U638="n/a","n/a",J638+U638)</f>
        <v>13.083217108638438</v>
      </c>
      <c r="AQ638" s="902" t="str">
        <f>IF(OR(AC638&lt;0.01,AF638="n/a"),"n/a",(I638/SQRT(22.5*AC638*(I638/AF638))-1)*100)</f>
        <v>n/a</v>
      </c>
      <c r="AR638" s="663">
        <f>INDEX(Historical!$C$7:$C$1279,MATCH(B638,Historical!$B$7:$B$1301,0))*IF(AH638="n/a",1.03,IF(AH638&lt;0,1.01,IF(AH638&gt;10,1.1,(1+AH638/100))))</f>
        <v>0.92700000000000005</v>
      </c>
      <c r="AS638" s="900">
        <f>IF($AI638="n/a",1.03*AR638,IF($AI638&lt;0,1.01*AR638,IF($AI638&gt;10,1.1*AR638,(1+$AI638/100)*AR638)))</f>
        <v>0.95481000000000005</v>
      </c>
      <c r="AT638" s="900">
        <f>IF($AK638="n/a",1.03*AS638,IF($AK638&lt;0,1.01*AS638,IF($AK638&gt;10,1.1*AS638,(1+$AK638/100)*AS638)))</f>
        <v>0.98345430000000011</v>
      </c>
      <c r="AU638" s="900">
        <f>IF($AK638="n/a",1.03*AT638,IF($AK638&lt;0,1.01*AT638,IF($AK638&gt;10,1.1*AT638,(1+$AK638/100)*AT638)))</f>
        <v>1.0129579290000001</v>
      </c>
      <c r="AV638" s="900">
        <f>IF($AK638="n/a",1.03*AU638,IF($AK638&lt;0,1.01*AU638,IF($AK638&gt;10,1.1*AU638,(1+$AK638/100)*AU638)))</f>
        <v>1.0433466668700002</v>
      </c>
      <c r="AW638" s="663">
        <f>SUM(AR638:AV638)</f>
        <v>4.921568895870001</v>
      </c>
      <c r="AX638" s="761">
        <f>AW638/I638*100</f>
        <v>16.740030258061228</v>
      </c>
      <c r="AY638" s="948" t="s">
        <v>136</v>
      </c>
      <c r="AZ638" s="886" t="s">
        <v>136</v>
      </c>
      <c r="BA638" s="886" t="s">
        <v>136</v>
      </c>
      <c r="BB638" s="886" t="s">
        <v>136</v>
      </c>
      <c r="BC638" s="886" t="s">
        <v>136</v>
      </c>
      <c r="BD638" s="921" t="s">
        <v>4271</v>
      </c>
      <c r="BE638" s="635">
        <v>2012</v>
      </c>
      <c r="BF638" s="912">
        <f>IF(BE638&gt;2008,0,IF(BE638&gt;2001,1,IF(BE638&gt;1990,2,IF(BE638&gt;1980,3,IF(BE638&gt;1973,4,IF(BE638&gt;1970,5,IF(BE638&gt;1960,6,IF(BE638&gt;1958,7,IF(BE638&gt;1953,8,9)))))))))</f>
        <v>0</v>
      </c>
      <c r="BG638" s="896" t="s">
        <v>136</v>
      </c>
    </row>
    <row r="639" spans="1:59" ht="11.25" customHeight="1" x14ac:dyDescent="0.2">
      <c r="A639" s="877" t="s">
        <v>338</v>
      </c>
      <c r="B639" s="889" t="s">
        <v>339</v>
      </c>
      <c r="C639" s="946" t="s">
        <v>123</v>
      </c>
      <c r="D639" s="946" t="s">
        <v>4348</v>
      </c>
      <c r="E639" s="746">
        <v>37</v>
      </c>
      <c r="F639" s="1185">
        <v>71</v>
      </c>
      <c r="G639" s="1141" t="s">
        <v>37</v>
      </c>
      <c r="H639" s="1141" t="s">
        <v>37</v>
      </c>
      <c r="I639" s="879">
        <v>52.29</v>
      </c>
      <c r="J639" s="663">
        <f>(M639/I639)*100</f>
        <v>3.289347867661121</v>
      </c>
      <c r="K639" s="891">
        <v>0.43</v>
      </c>
      <c r="L639" s="901">
        <v>4</v>
      </c>
      <c r="M639" s="654">
        <f>K639*L639</f>
        <v>1.72</v>
      </c>
      <c r="N639" s="884" t="s">
        <v>248</v>
      </c>
      <c r="O639" s="747">
        <v>0.41</v>
      </c>
      <c r="P639" s="880">
        <v>43594</v>
      </c>
      <c r="Q639" s="880">
        <v>43626</v>
      </c>
      <c r="R639" s="654">
        <f>(K639-O639)/O639*100</f>
        <v>4.8780487804878092</v>
      </c>
      <c r="S639" s="714">
        <f>IF(INDEX(Historical!$D$7:$D$1277,MATCH(B639,Historical!$B$7:$B$1301,0))=0,"n/a",(INDEX(Historical!$C$7:$C$1279,MATCH(B639,Historical!$B$7:$B$1301,0))/INDEX(Historical!$D$7:$D$1277,MATCH(B639,Historical!$B$7:$B$1301,0))-1)*100)</f>
        <v>4.9382716049382713</v>
      </c>
      <c r="T639" s="714">
        <f>IF(INDEX(Historical!$F$7:$F$1270,MATCH(B639,Historical!$B$7:$B$1301,0))=0,"n/a",((INDEX(Historical!$C$7:$C$1279,MATCH(B639,Historical!$B$7:$B$1301,0))/INDEX(Historical!$F$7:$F$1270,MATCH(B639,Historical!$B$7:$B$1301,0)))^(1/3)-1)*100)</f>
        <v>5.2039441059310576</v>
      </c>
      <c r="U639" s="714">
        <f>IF(INDEX(Historical!$H$7:$H$1270,MATCH(B639,Historical!$B$7:$B$1301,0))=0,"n/a",((INDEX(Historical!$C$7:$C$1279,MATCH(B639,Historical!$B$7:$B$1301,0))/INDEX(Historical!$H$7:$H$1270,MATCH(B639,Historical!$B$7:$B$1301,0)))^(1/5)-1)*100)</f>
        <v>6.0056565223223002</v>
      </c>
      <c r="V639" s="714">
        <f>IF(INDEX(Historical!$O$7:$O$1270,MATCH(B639,Historical!$B$7:$B$1301,0))=0,"n/a",((INDEX(Historical!$C$7:$C$1279,MATCH(B639,Historical!$B$7:$B$1301,0))/INDEX(Historical!$O$7:$O$1270,MATCH(B639,Historical!$B$7:$B$1301,0)))^(1/10)-1)*100)</f>
        <v>4.6411530629548281</v>
      </c>
      <c r="W639" s="715">
        <f>IF(OR(U639&lt;=0,U639="n/a",V639&lt;=0,V639="n/a"),"n/a",U639/V639)</f>
        <v>1.2940009607221938</v>
      </c>
      <c r="X639" s="716">
        <f>IF(OR(AJ639&lt;=0,AJ639="n/a",U639&lt;=0,U639="n/a"),"n/a",U639/AJ639)</f>
        <v>1.0536239512846139</v>
      </c>
      <c r="Y639" s="889"/>
      <c r="Z639" s="663">
        <f>IF(OR(AC639&lt;0.01,AC639="n/a"),"n/a",M639/AC639*100)</f>
        <v>58.305084745762706</v>
      </c>
      <c r="AA639" s="900">
        <f>IF(OR(AC639&lt;0.01,AC639="n/a"),"n/a",I639/AC639)</f>
        <v>17.725423728813556</v>
      </c>
      <c r="AB639" s="901">
        <v>12</v>
      </c>
      <c r="AC639" s="879">
        <v>2.95</v>
      </c>
      <c r="AD639" s="879">
        <v>9.84</v>
      </c>
      <c r="AE639" s="879">
        <v>0.99</v>
      </c>
      <c r="AF639" s="879">
        <v>3</v>
      </c>
      <c r="AG639" s="879">
        <v>16.5</v>
      </c>
      <c r="AH639" s="879">
        <v>-8.2000000000000011</v>
      </c>
      <c r="AI639" s="879">
        <v>6.09</v>
      </c>
      <c r="AJ639" s="879">
        <v>5.7</v>
      </c>
      <c r="AK639" s="879">
        <v>1.79</v>
      </c>
      <c r="AL639" s="892">
        <v>5280</v>
      </c>
      <c r="AM639" s="886">
        <v>0.3</v>
      </c>
      <c r="AN639" s="879">
        <v>0.94</v>
      </c>
      <c r="AO639" s="753">
        <f>IF(U639="n/a","n/a",IF(AA639&lt;0,"n/a",IF(AA639="n/a","n/a",J639+U639-AA639)))</f>
        <v>-8.4304193388301343</v>
      </c>
      <c r="AP639" s="754">
        <f>IF(U639="n/a","n/a",J639+U639)</f>
        <v>9.295004389983422</v>
      </c>
      <c r="AQ639" s="902">
        <f>IF(OR(AC639&lt;0.01,AF639="n/a"),"n/a",(I639/SQRT(22.5*AC639*(I639/AF639))-1)*100)</f>
        <v>53.733204952881742</v>
      </c>
      <c r="AR639" s="663">
        <f>INDEX(Historical!$C$7:$C$1279,MATCH(B639,Historical!$B$7:$B$1301,0))*IF(AH639="n/a",1.03,IF(AH639&lt;0,1.01,IF(AH639&gt;10,1.1,(1+AH639/100))))</f>
        <v>1.7169999999999999</v>
      </c>
      <c r="AS639" s="900">
        <f>IF($AI639="n/a",1.03*AR639,IF($AI639&lt;0,1.01*AR639,IF($AI639&gt;10,1.1*AR639,(1+$AI639/100)*AR639)))</f>
        <v>1.8215652999999998</v>
      </c>
      <c r="AT639" s="900">
        <f>IF($AK639="n/a",1.03*AS639,IF($AK639&lt;0,1.01*AS639,IF($AK639&gt;10,1.1*AS639,(1+$AK639/100)*AS639)))</f>
        <v>1.85417131887</v>
      </c>
      <c r="AU639" s="900">
        <f>IF($AK639="n/a",1.03*AT639,IF($AK639&lt;0,1.01*AT639,IF($AK639&gt;10,1.1*AT639,(1+$AK639/100)*AT639)))</f>
        <v>1.8873609854777731</v>
      </c>
      <c r="AV639" s="900">
        <f>IF($AK639="n/a",1.03*AU639,IF($AK639&lt;0,1.01*AU639,IF($AK639&gt;10,1.1*AU639,(1+$AK639/100)*AU639)))</f>
        <v>1.9211447471178253</v>
      </c>
      <c r="AW639" s="663">
        <f>SUM(AR639:AV639)</f>
        <v>9.2012423514655985</v>
      </c>
      <c r="AX639" s="761">
        <f>AW639/I639*100</f>
        <v>17.596562156178233</v>
      </c>
      <c r="AY639" s="948">
        <v>0.82</v>
      </c>
      <c r="AZ639" s="886">
        <v>40.19</v>
      </c>
      <c r="BA639" s="886">
        <v>-21.46</v>
      </c>
      <c r="BB639" s="886">
        <v>4.9799999999999995</v>
      </c>
      <c r="BC639" s="886">
        <v>-3.6799999999999997</v>
      </c>
      <c r="BE639" s="635">
        <v>1983</v>
      </c>
      <c r="BF639" s="912">
        <f>IF(BE639&gt;2008,0,IF(BE639&gt;2001,1,IF(BE639&gt;1990,2,IF(BE639&gt;1980,3,IF(BE639&gt;1973,4,IF(BE639&gt;1970,5,IF(BE639&gt;1960,6,IF(BE639&gt;1958,7,IF(BE639&gt;1953,8,9)))))))))</f>
        <v>3</v>
      </c>
      <c r="BG639" s="896">
        <v>6</v>
      </c>
    </row>
    <row r="640" spans="1:59" ht="11.25" customHeight="1" x14ac:dyDescent="0.2">
      <c r="A640" s="885" t="s">
        <v>328</v>
      </c>
      <c r="B640" s="890" t="s">
        <v>329</v>
      </c>
      <c r="C640" s="946" t="s">
        <v>108</v>
      </c>
      <c r="D640" s="946" t="s">
        <v>4341</v>
      </c>
      <c r="E640" s="746">
        <v>47</v>
      </c>
      <c r="F640" s="1185">
        <v>46</v>
      </c>
      <c r="G640" s="1184" t="s">
        <v>37</v>
      </c>
      <c r="H640" s="1184" t="s">
        <v>37</v>
      </c>
      <c r="I640" s="879">
        <v>329.48</v>
      </c>
      <c r="J640" s="663">
        <f>(M640/I640)*100</f>
        <v>0.81340293796285046</v>
      </c>
      <c r="K640" s="891">
        <v>0.67</v>
      </c>
      <c r="L640" s="901">
        <v>4</v>
      </c>
      <c r="M640" s="654">
        <f>K640*L640</f>
        <v>2.68</v>
      </c>
      <c r="N640" s="884" t="s">
        <v>111</v>
      </c>
      <c r="O640" s="747">
        <v>0.56999999999999995</v>
      </c>
      <c r="P640" s="875">
        <v>43886</v>
      </c>
      <c r="Q640" s="875">
        <v>43900</v>
      </c>
      <c r="R640" s="654">
        <f>(K640-O640)/O640*100</f>
        <v>17.543859649122826</v>
      </c>
      <c r="S640" s="714">
        <f>IF(INDEX(Historical!$D$7:$D$1277,MATCH(B640,Historical!$B$7:$B$1301,0))=0,"n/a",(INDEX(Historical!$C$7:$C$1279,MATCH(B640,Historical!$B$7:$B$1301,0))/INDEX(Historical!$D$7:$D$1277,MATCH(B640,Historical!$B$7:$B$1301,0))-1)*100)</f>
        <v>13.999999999999989</v>
      </c>
      <c r="T640" s="714">
        <f>IF(INDEX(Historical!$F$7:$F$1270,MATCH(B640,Historical!$B$7:$B$1301,0))=0,"n/a",((INDEX(Historical!$C$7:$C$1279,MATCH(B640,Historical!$B$7:$B$1301,0))/INDEX(Historical!$F$7:$F$1270,MATCH(B640,Historical!$B$7:$B$1301,0)))^(1/3)-1)*100)</f>
        <v>16.553177619681136</v>
      </c>
      <c r="U640" s="714">
        <f>IF(INDEX(Historical!$H$7:$H$1270,MATCH(B640,Historical!$B$7:$B$1301,0))=0,"n/a",((INDEX(Historical!$C$7:$C$1279,MATCH(B640,Historical!$B$7:$B$1301,0))/INDEX(Historical!$H$7:$H$1270,MATCH(B640,Historical!$B$7:$B$1301,0)))^(1/5)-1)*100)</f>
        <v>13.697448881013807</v>
      </c>
      <c r="V640" s="714">
        <f>IF(INDEX(Historical!$O$7:$O$1270,MATCH(B640,Historical!$B$7:$B$1301,0))=0,"n/a",((INDEX(Historical!$C$7:$C$1279,MATCH(B640,Historical!$B$7:$B$1301,0))/INDEX(Historical!$O$7:$O$1270,MATCH(B640,Historical!$B$7:$B$1301,0)))^(1/10)-1)*100)</f>
        <v>9.7410809684315147</v>
      </c>
      <c r="W640" s="715">
        <f>IF(OR(U640&lt;=0,U640="n/a",V640&lt;=0,V640="n/a"),"n/a",U640/V640)</f>
        <v>1.4061528618234387</v>
      </c>
      <c r="X640" s="716">
        <f>IF(OR(AJ640&lt;=0,AJ640="n/a",U640&lt;=0,U640="n/a"),"n/a",U640/AJ640)</f>
        <v>0.2345453575516063</v>
      </c>
      <c r="Y640" s="682"/>
      <c r="Z640" s="663">
        <f>IF(OR(AC640&lt;0.01,AC640="n/a"),"n/a",M640/AC640*100)</f>
        <v>27.974947807933198</v>
      </c>
      <c r="AA640" s="900">
        <f>IF(OR(AC640&lt;0.01,AC640="n/a"),"n/a",I640/AC640)</f>
        <v>34.392484342379959</v>
      </c>
      <c r="AB640" s="901">
        <v>12</v>
      </c>
      <c r="AC640" s="879">
        <v>9.58</v>
      </c>
      <c r="AD640" s="879">
        <v>3.99</v>
      </c>
      <c r="AE640" s="879">
        <v>11.41</v>
      </c>
      <c r="AF640" s="882" t="s">
        <v>136</v>
      </c>
      <c r="AG640" s="881">
        <v>865.49999999999989</v>
      </c>
      <c r="AH640" s="879">
        <v>11.200000000000001</v>
      </c>
      <c r="AI640" s="879">
        <v>8.5</v>
      </c>
      <c r="AJ640" s="879">
        <v>58.4</v>
      </c>
      <c r="AK640" s="879">
        <v>8.4</v>
      </c>
      <c r="AL640" s="892">
        <v>78900</v>
      </c>
      <c r="AM640" s="886">
        <v>0.1</v>
      </c>
      <c r="AN640" s="882" t="s">
        <v>136</v>
      </c>
      <c r="AO640" s="753">
        <f>IF(U640="n/a","n/a",IF(AA640&lt;0,"n/a",IF(AA640="n/a","n/a",J640+U640-AA640)))</f>
        <v>-19.881632523403301</v>
      </c>
      <c r="AP640" s="754">
        <f>IF(U640="n/a","n/a",J640+U640)</f>
        <v>14.510851818976658</v>
      </c>
      <c r="AQ640" s="902" t="str">
        <f>IF(OR(AC640&lt;0.01,AF640="n/a"),"n/a",(I640/SQRT(22.5*AC640*(I640/AF640))-1)*100)</f>
        <v>n/a</v>
      </c>
      <c r="AR640" s="663">
        <f>INDEX(Historical!$C$7:$C$1279,MATCH(B640,Historical!$B$7:$B$1301,0))*IF(AH640="n/a",1.03,IF(AH640&lt;0,1.01,IF(AH640&gt;10,1.1,(1+AH640/100))))</f>
        <v>2.508</v>
      </c>
      <c r="AS640" s="900">
        <f>IF($AI640="n/a",1.03*AR640,IF($AI640&lt;0,1.01*AR640,IF($AI640&gt;10,1.1*AR640,(1+$AI640/100)*AR640)))</f>
        <v>2.7211799999999999</v>
      </c>
      <c r="AT640" s="900">
        <f>IF($AK640="n/a",1.03*AS640,IF($AK640&lt;0,1.01*AS640,IF($AK640&gt;10,1.1*AS640,(1+$AK640/100)*AS640)))</f>
        <v>2.94975912</v>
      </c>
      <c r="AU640" s="900">
        <f>IF($AK640="n/a",1.03*AT640,IF($AK640&lt;0,1.01*AT640,IF($AK640&gt;10,1.1*AT640,(1+$AK640/100)*AT640)))</f>
        <v>3.1975388860800003</v>
      </c>
      <c r="AV640" s="900">
        <f>IF($AK640="n/a",1.03*AU640,IF($AK640&lt;0,1.01*AU640,IF($AK640&gt;10,1.1*AU640,(1+$AK640/100)*AU640)))</f>
        <v>3.4661321525107205</v>
      </c>
      <c r="AW640" s="663">
        <f>SUM(AR640:AV640)</f>
        <v>14.84261015859072</v>
      </c>
      <c r="AX640" s="761">
        <f>AW640/I640*100</f>
        <v>4.5048592201622917</v>
      </c>
      <c r="AY640" s="948">
        <v>1.05</v>
      </c>
      <c r="AZ640" s="886">
        <v>77.09</v>
      </c>
      <c r="BA640" s="886">
        <v>-1.55</v>
      </c>
      <c r="BB640" s="886">
        <v>6.5100000000000007</v>
      </c>
      <c r="BC640" s="886">
        <v>19.21</v>
      </c>
      <c r="BE640" s="635">
        <v>1974</v>
      </c>
      <c r="BF640" s="912">
        <f>IF(BE640&gt;2008,0,IF(BE640&gt;2001,1,IF(BE640&gt;1990,2,IF(BE640&gt;1980,3,IF(BE640&gt;1973,4,IF(BE640&gt;1970,5,IF(BE640&gt;1960,6,IF(BE640&gt;1958,7,IF(BE640&gt;1953,8,9)))))))))</f>
        <v>4</v>
      </c>
      <c r="BG640" s="896">
        <v>22.3</v>
      </c>
    </row>
    <row r="641" spans="1:59" ht="11.25" customHeight="1" x14ac:dyDescent="0.2">
      <c r="A641" s="885" t="s">
        <v>1672</v>
      </c>
      <c r="B641" s="889" t="s">
        <v>1673</v>
      </c>
      <c r="C641" s="946" t="s">
        <v>128</v>
      </c>
      <c r="D641" s="946" t="s">
        <v>4342</v>
      </c>
      <c r="E641" s="746">
        <v>10</v>
      </c>
      <c r="F641" s="1185">
        <v>391</v>
      </c>
      <c r="G641" s="1185" t="s">
        <v>106</v>
      </c>
      <c r="H641" s="1185" t="s">
        <v>106</v>
      </c>
      <c r="I641" s="888">
        <v>21.25</v>
      </c>
      <c r="J641" s="663">
        <f>(M641/I641)*100</f>
        <v>3.6235294117647059</v>
      </c>
      <c r="K641" s="891">
        <v>0.1925</v>
      </c>
      <c r="L641" s="901">
        <v>4</v>
      </c>
      <c r="M641" s="654">
        <f>K641*L641</f>
        <v>0.77</v>
      </c>
      <c r="N641" s="884" t="s">
        <v>151</v>
      </c>
      <c r="O641" s="747">
        <v>0.19</v>
      </c>
      <c r="P641" s="875">
        <v>43899</v>
      </c>
      <c r="Q641" s="875">
        <v>43921</v>
      </c>
      <c r="R641" s="654">
        <f>(K641-O641)/O641*100</f>
        <v>1.3157894736842117</v>
      </c>
      <c r="S641" s="714">
        <f>IF(INDEX(Historical!$D$7:$D$1277,MATCH(B641,Historical!$B$7:$B$1301,0))=0,"n/a",(INDEX(Historical!$C$7:$C$1279,MATCH(B641,Historical!$B$7:$B$1301,0))/INDEX(Historical!$D$7:$D$1277,MATCH(B641,Historical!$B$7:$B$1301,0))-1)*100)</f>
        <v>5.555555555555558</v>
      </c>
      <c r="T641" s="714">
        <f>IF(INDEX(Historical!$F$7:$F$1270,MATCH(B641,Historical!$B$7:$B$1301,0))=0,"n/a",((INDEX(Historical!$C$7:$C$1279,MATCH(B641,Historical!$B$7:$B$1301,0))/INDEX(Historical!$F$7:$F$1270,MATCH(B641,Historical!$B$7:$B$1301,0)))^(1/3)-1)*100)</f>
        <v>8.1983855523197757</v>
      </c>
      <c r="U641" s="714">
        <f>IF(INDEX(Historical!$H$7:$H$1270,MATCH(B641,Historical!$B$7:$B$1301,0))=0,"n/a",((INDEX(Historical!$C$7:$C$1279,MATCH(B641,Historical!$B$7:$B$1301,0))/INDEX(Historical!$H$7:$H$1270,MATCH(B641,Historical!$B$7:$B$1301,0)))^(1/5)-1)*100)</f>
        <v>9.6262279352954181</v>
      </c>
      <c r="V641" s="714">
        <f>IF(INDEX(Historical!$O$7:$O$1270,MATCH(B641,Historical!$B$7:$B$1301,0))=0,"n/a",((INDEX(Historical!$C$7:$C$1279,MATCH(B641,Historical!$B$7:$B$1301,0))/INDEX(Historical!$O$7:$O$1270,MATCH(B641,Historical!$B$7:$B$1301,0)))^(1/10)-1)*100)</f>
        <v>14.282138804355625</v>
      </c>
      <c r="W641" s="715">
        <f>IF(OR(U641&lt;=0,U641="n/a",V641&lt;=0,V641="n/a"),"n/a",U641/V641)</f>
        <v>0.67400464784446057</v>
      </c>
      <c r="X641" s="716" t="str">
        <f>IF(OR(AJ641&lt;=0,AJ641="n/a",U641&lt;=0,U641="n/a"),"n/a",U641/AJ641)</f>
        <v>n/a</v>
      </c>
      <c r="Y641" s="889"/>
      <c r="Z641" s="663">
        <f>IF(OR(AC641&lt;0.01,AC641="n/a"),"n/a",M641/AC641*100)</f>
        <v>208.10810810810813</v>
      </c>
      <c r="AA641" s="900">
        <f>IF(OR(AC641&lt;0.01,AC641="n/a"),"n/a",I641/AC641)</f>
        <v>57.432432432432435</v>
      </c>
      <c r="AB641" s="901">
        <v>12</v>
      </c>
      <c r="AC641" s="879">
        <v>0.37</v>
      </c>
      <c r="AD641" s="879">
        <v>10.55</v>
      </c>
      <c r="AE641" s="879">
        <v>0.08</v>
      </c>
      <c r="AF641" s="879">
        <v>1.1100000000000001</v>
      </c>
      <c r="AG641" s="879">
        <v>1.9</v>
      </c>
      <c r="AH641" s="881">
        <v>-82.399999999999991</v>
      </c>
      <c r="AI641" s="881">
        <v>-21.05</v>
      </c>
      <c r="AJ641" s="879">
        <v>-36.4</v>
      </c>
      <c r="AK641" s="879">
        <v>5.3900000000000006</v>
      </c>
      <c r="AL641" s="892">
        <v>724.79</v>
      </c>
      <c r="AM641" s="886">
        <v>2.1999999999999997</v>
      </c>
      <c r="AN641" s="879">
        <v>0.87</v>
      </c>
      <c r="AO641" s="753">
        <f>IF(U641="n/a","n/a",IF(AA641&lt;0,"n/a",IF(AA641="n/a","n/a",J641+U641-AA641)))</f>
        <v>-44.18267508537231</v>
      </c>
      <c r="AP641" s="754">
        <f>IF(U641="n/a","n/a",J641+U641)</f>
        <v>13.249757347060124</v>
      </c>
      <c r="AQ641" s="902">
        <f>IF(OR(AC641&lt;0.01,AF641="n/a"),"n/a",(I641/SQRT(22.5*AC641*(I641/AF641))-1)*100)</f>
        <v>68.325082306034645</v>
      </c>
      <c r="AR641" s="663">
        <f>INDEX(Historical!$C$7:$C$1279,MATCH(B641,Historical!$B$7:$B$1301,0))*IF(AH641="n/a",1.03,IF(AH641&lt;0,1.01,IF(AH641&gt;10,1.1,(1+AH641/100))))</f>
        <v>0.76760000000000006</v>
      </c>
      <c r="AS641" s="900">
        <f>IF($AI641="n/a",1.03*AR641,IF($AI641&lt;0,1.01*AR641,IF($AI641&gt;10,1.1*AR641,(1+$AI641/100)*AR641)))</f>
        <v>0.77527600000000008</v>
      </c>
      <c r="AT641" s="900">
        <f>IF($AK641="n/a",1.03*AS641,IF($AK641&lt;0,1.01*AS641,IF($AK641&gt;10,1.1*AS641,(1+$AK641/100)*AS641)))</f>
        <v>0.81706337640000015</v>
      </c>
      <c r="AU641" s="900">
        <f>IF($AK641="n/a",1.03*AT641,IF($AK641&lt;0,1.01*AT641,IF($AK641&gt;10,1.1*AT641,(1+$AK641/100)*AT641)))</f>
        <v>0.86110309238796023</v>
      </c>
      <c r="AV641" s="900">
        <f>IF($AK641="n/a",1.03*AU641,IF($AK641&lt;0,1.01*AU641,IF($AK641&gt;10,1.1*AU641,(1+$AK641/100)*AU641)))</f>
        <v>0.90751654906767132</v>
      </c>
      <c r="AW641" s="663">
        <f>SUM(AR641:AV641)</f>
        <v>4.1285590178556317</v>
      </c>
      <c r="AX641" s="761">
        <f>AW641/I641*100</f>
        <v>19.428513025202975</v>
      </c>
      <c r="AY641" s="948">
        <v>1.07</v>
      </c>
      <c r="AZ641" s="886">
        <v>140.93</v>
      </c>
      <c r="BA641" s="886">
        <v>-6.8000000000000007</v>
      </c>
      <c r="BB641" s="886">
        <v>13.48</v>
      </c>
      <c r="BC641" s="886">
        <v>46.75</v>
      </c>
      <c r="BE641" s="635">
        <v>2011</v>
      </c>
      <c r="BF641" s="912">
        <f>IF(BE641&gt;2008,0,IF(BE641&gt;2001,1,IF(BE641&gt;1990,2,IF(BE641&gt;1980,3,IF(BE641&gt;1973,4,IF(BE641&gt;1970,5,IF(BE641&gt;1960,6,IF(BE641&gt;1958,7,IF(BE641&gt;1953,8,9)))))))))</f>
        <v>0</v>
      </c>
      <c r="BG641" s="896">
        <v>0.6</v>
      </c>
    </row>
    <row r="642" spans="1:59" ht="11.25" customHeight="1" x14ac:dyDescent="0.2">
      <c r="A642" s="885" t="s">
        <v>800</v>
      </c>
      <c r="B642" s="889" t="s">
        <v>801</v>
      </c>
      <c r="C642" s="946" t="s">
        <v>131</v>
      </c>
      <c r="D642" s="946" t="s">
        <v>4346</v>
      </c>
      <c r="E642" s="746">
        <v>17</v>
      </c>
      <c r="F642" s="1185">
        <v>206</v>
      </c>
      <c r="G642" s="1184" t="s">
        <v>37</v>
      </c>
      <c r="H642" s="1184" t="s">
        <v>37</v>
      </c>
      <c r="I642" s="888">
        <v>65.709999999999994</v>
      </c>
      <c r="J642" s="663">
        <f>(M642/I642)*100</f>
        <v>3.7893775681022679</v>
      </c>
      <c r="K642" s="891">
        <v>0.62250000000000005</v>
      </c>
      <c r="L642" s="901">
        <v>4</v>
      </c>
      <c r="M642" s="654">
        <f>K642*L642</f>
        <v>2.4900000000000002</v>
      </c>
      <c r="N642" s="884" t="s">
        <v>188</v>
      </c>
      <c r="O642" s="747">
        <v>0.59250000000000003</v>
      </c>
      <c r="P642" s="875">
        <v>43808</v>
      </c>
      <c r="Q642" s="875">
        <v>43832</v>
      </c>
      <c r="R642" s="654">
        <f>(K642-O642)/O642*100</f>
        <v>5.0632911392405102</v>
      </c>
      <c r="S642" s="714">
        <f>IF(INDEX(Historical!$D$7:$D$1277,MATCH(B642,Historical!$B$7:$B$1301,0))=0,"n/a",(INDEX(Historical!$C$7:$C$1279,MATCH(B642,Historical!$B$7:$B$1301,0))/INDEX(Historical!$D$7:$D$1277,MATCH(B642,Historical!$B$7:$B$1301,0))-1)*100)</f>
        <v>5.3333333333333455</v>
      </c>
      <c r="T642" s="714">
        <f>IF(INDEX(Historical!$F$7:$F$1270,MATCH(B642,Historical!$B$7:$B$1301,0))=0,"n/a",((INDEX(Historical!$C$7:$C$1279,MATCH(B642,Historical!$B$7:$B$1301,0))/INDEX(Historical!$F$7:$F$1270,MATCH(B642,Historical!$B$7:$B$1301,0)))^(1/3)-1)*100)</f>
        <v>6.5362546664217813</v>
      </c>
      <c r="U642" s="714">
        <f>IF(INDEX(Historical!$H$7:$H$1270,MATCH(B642,Historical!$B$7:$B$1301,0))=0,"n/a",((INDEX(Historical!$C$7:$C$1279,MATCH(B642,Historical!$B$7:$B$1301,0))/INDEX(Historical!$H$7:$H$1270,MATCH(B642,Historical!$B$7:$B$1301,0)))^(1/5)-1)*100)</f>
        <v>6.1321923960891089</v>
      </c>
      <c r="V642" s="714">
        <f>IF(INDEX(Historical!$O$7:$O$1270,MATCH(B642,Historical!$B$7:$B$1301,0))=0,"n/a",((INDEX(Historical!$C$7:$C$1279,MATCH(B642,Historical!$B$7:$B$1301,0))/INDEX(Historical!$O$7:$O$1270,MATCH(B642,Historical!$B$7:$B$1301,0)))^(1/10)-1)*100)</f>
        <v>4.4053521417678487</v>
      </c>
      <c r="W642" s="715">
        <f>IF(OR(U642&lt;=0,U642="n/a",V642&lt;=0,V642="n/a"),"n/a",U642/V642)</f>
        <v>1.3919868829437745</v>
      </c>
      <c r="X642" s="716">
        <f>IF(OR(AJ642&lt;=0,AJ642="n/a",U642&lt;=0,U642="n/a"),"n/a",U642/AJ642)</f>
        <v>0.73002290429632244</v>
      </c>
      <c r="Y642" s="671"/>
      <c r="Z642" s="663">
        <f>IF(OR(AC642&lt;0.01,AC642="n/a"),"n/a",M642/AC642*100)</f>
        <v>84.693877551020407</v>
      </c>
      <c r="AA642" s="900">
        <f>IF(OR(AC642&lt;0.01,AC642="n/a"),"n/a",I642/AC642)</f>
        <v>22.35034013605442</v>
      </c>
      <c r="AB642" s="901">
        <v>9</v>
      </c>
      <c r="AC642" s="879">
        <v>2.94</v>
      </c>
      <c r="AD642" s="879">
        <v>4.6900000000000004</v>
      </c>
      <c r="AE642" s="879">
        <v>1.86</v>
      </c>
      <c r="AF642" s="879">
        <v>1.36</v>
      </c>
      <c r="AG642" s="879">
        <v>6.4</v>
      </c>
      <c r="AH642" s="879">
        <v>13</v>
      </c>
      <c r="AI642" s="879">
        <v>9.31</v>
      </c>
      <c r="AJ642" s="879">
        <v>8.4</v>
      </c>
      <c r="AK642" s="879">
        <v>4.67</v>
      </c>
      <c r="AL642" s="892">
        <v>3390</v>
      </c>
      <c r="AM642" s="886">
        <v>0.3</v>
      </c>
      <c r="AN642" s="879">
        <v>1.26</v>
      </c>
      <c r="AO642" s="753">
        <f>IF(U642="n/a","n/a",IF(AA642&lt;0,"n/a",IF(AA642="n/a","n/a",J642+U642-AA642)))</f>
        <v>-12.428770171863043</v>
      </c>
      <c r="AP642" s="754">
        <f>IF(U642="n/a","n/a",J642+U642)</f>
        <v>9.9215699641913773</v>
      </c>
      <c r="AQ642" s="902">
        <f>IF(OR(AC642&lt;0.01,AF642="n/a"),"n/a",(I642/SQRT(22.5*AC642*(I642/AF642))-1)*100)</f>
        <v>16.230542142251856</v>
      </c>
      <c r="AR642" s="663">
        <f>INDEX(Historical!$C$7:$C$1279,MATCH(B642,Historical!$B$7:$B$1301,0))*IF(AH642="n/a",1.03,IF(AH642&lt;0,1.01,IF(AH642&gt;10,1.1,(1+AH642/100))))</f>
        <v>2.6070000000000002</v>
      </c>
      <c r="AS642" s="900">
        <f>IF($AI642="n/a",1.03*AR642,IF($AI642&lt;0,1.01*AR642,IF($AI642&gt;10,1.1*AR642,(1+$AI642/100)*AR642)))</f>
        <v>2.8497117000000003</v>
      </c>
      <c r="AT642" s="900">
        <f>IF($AK642="n/a",1.03*AS642,IF($AK642&lt;0,1.01*AS642,IF($AK642&gt;10,1.1*AS642,(1+$AK642/100)*AS642)))</f>
        <v>2.98279323639</v>
      </c>
      <c r="AU642" s="900">
        <f>IF($AK642="n/a",1.03*AT642,IF($AK642&lt;0,1.01*AT642,IF($AK642&gt;10,1.1*AT642,(1+$AK642/100)*AT642)))</f>
        <v>3.1220896805294132</v>
      </c>
      <c r="AV642" s="900">
        <f>IF($AK642="n/a",1.03*AU642,IF($AK642&lt;0,1.01*AU642,IF($AK642&gt;10,1.1*AU642,(1+$AK642/100)*AU642)))</f>
        <v>3.2678912686101365</v>
      </c>
      <c r="AW642" s="663">
        <f>SUM(AR642:AV642)</f>
        <v>14.82948588552955</v>
      </c>
      <c r="AX642" s="761">
        <f>AW642/I642*100</f>
        <v>22.568080787596333</v>
      </c>
      <c r="AY642" s="948">
        <v>0.19</v>
      </c>
      <c r="AZ642" s="886">
        <v>14.540000000000001</v>
      </c>
      <c r="BA642" s="886">
        <v>-25.330000000000002</v>
      </c>
      <c r="BB642" s="886">
        <v>-6.8900000000000006</v>
      </c>
      <c r="BC642" s="886">
        <v>-16.16</v>
      </c>
      <c r="BE642" s="635">
        <v>2004</v>
      </c>
      <c r="BF642" s="912">
        <f>IF(BE642&gt;2008,0,IF(BE642&gt;2001,1,IF(BE642&gt;1990,2,IF(BE642&gt;1980,3,IF(BE642&gt;1973,4,IF(BE642&gt;1970,5,IF(BE642&gt;1960,6,IF(BE642&gt;1958,7,IF(BE642&gt;1953,8,9)))))))))</f>
        <v>1</v>
      </c>
      <c r="BG642" s="896">
        <v>1.9</v>
      </c>
    </row>
    <row r="643" spans="1:59" ht="11.25" customHeight="1" x14ac:dyDescent="0.2">
      <c r="A643" s="885" t="s">
        <v>104</v>
      </c>
      <c r="B643" s="889" t="s">
        <v>105</v>
      </c>
      <c r="C643" s="946" t="s">
        <v>108</v>
      </c>
      <c r="D643" s="946" t="s">
        <v>4345</v>
      </c>
      <c r="E643" s="746">
        <v>32</v>
      </c>
      <c r="F643" s="1185">
        <v>88</v>
      </c>
      <c r="G643" s="1185" t="s">
        <v>106</v>
      </c>
      <c r="H643" s="1185" t="s">
        <v>106</v>
      </c>
      <c r="I643" s="879">
        <v>35.58</v>
      </c>
      <c r="J643" s="663">
        <f>(M643/I643)*100</f>
        <v>3.1478358628442948</v>
      </c>
      <c r="K643" s="898">
        <v>0.28000000000000003</v>
      </c>
      <c r="L643" s="901">
        <v>4</v>
      </c>
      <c r="M643" s="654">
        <f>K643*L643</f>
        <v>1.1200000000000001</v>
      </c>
      <c r="N643" s="884" t="s">
        <v>107</v>
      </c>
      <c r="O643" s="748">
        <v>0.27</v>
      </c>
      <c r="P643" s="875">
        <v>43773</v>
      </c>
      <c r="Q643" s="875">
        <v>43784</v>
      </c>
      <c r="R643" s="654">
        <f>(K643-O643)/O643*100</f>
        <v>3.7037037037037068</v>
      </c>
      <c r="S643" s="714">
        <f>IF(INDEX(Historical!$D$7:$D$1277,MATCH(B643,Historical!$B$7:$B$1301,0))=0,"n/a",(INDEX(Historical!$C$7:$C$1279,MATCH(B643,Historical!$B$7:$B$1301,0))/INDEX(Historical!$D$7:$D$1277,MATCH(B643,Historical!$B$7:$B$1301,0))-1)*100)</f>
        <v>14.583333333333348</v>
      </c>
      <c r="T643" s="714">
        <f>IF(INDEX(Historical!$F$7:$F$1270,MATCH(B643,Historical!$B$7:$B$1301,0))=0,"n/a",((INDEX(Historical!$C$7:$C$1279,MATCH(B643,Historical!$B$7:$B$1301,0))/INDEX(Historical!$F$7:$F$1270,MATCH(B643,Historical!$B$7:$B$1301,0)))^(1/3)-1)*100)</f>
        <v>15.173720500186395</v>
      </c>
      <c r="U643" s="714">
        <f>IF(INDEX(Historical!$H$7:$H$1270,MATCH(B643,Historical!$B$7:$B$1301,0))=0,"n/a",((INDEX(Historical!$C$7:$C$1279,MATCH(B643,Historical!$B$7:$B$1301,0))/INDEX(Historical!$H$7:$H$1270,MATCH(B643,Historical!$B$7:$B$1301,0)))^(1/5)-1)*100)</f>
        <v>11.251379358678083</v>
      </c>
      <c r="V643" s="714">
        <f>IF(INDEX(Historical!$O$7:$O$1270,MATCH(B643,Historical!$B$7:$B$1301,0))=0,"n/a",((INDEX(Historical!$C$7:$C$1279,MATCH(B643,Historical!$B$7:$B$1301,0))/INDEX(Historical!$O$7:$O$1270,MATCH(B643,Historical!$B$7:$B$1301,0)))^(1/10)-1)*100)</f>
        <v>7.446762909991067</v>
      </c>
      <c r="W643" s="715">
        <f>IF(OR(U643&lt;=0,U643="n/a",V643&lt;=0,V643="n/a"),"n/a",U643/V643)</f>
        <v>1.5109087659528535</v>
      </c>
      <c r="X643" s="716">
        <f>IF(OR(AJ643&lt;=0,AJ643="n/a",U643&lt;=0,U643="n/a"),"n/a",U643/AJ643)</f>
        <v>1.0715599389217221</v>
      </c>
      <c r="Y643" s="890"/>
      <c r="Z643" s="663">
        <f>IF(OR(AC643&lt;0.01,AC643="n/a"),"n/a",M643/AC643*100)</f>
        <v>33.333333333333336</v>
      </c>
      <c r="AA643" s="900">
        <f>IF(OR(AC643&lt;0.01,AC643="n/a"),"n/a",I643/AC643)</f>
        <v>10.589285714285714</v>
      </c>
      <c r="AB643" s="901">
        <v>12</v>
      </c>
      <c r="AC643" s="879">
        <v>3.36</v>
      </c>
      <c r="AD643" s="879">
        <v>1.03</v>
      </c>
      <c r="AE643" s="879">
        <v>3.33</v>
      </c>
      <c r="AF643" s="879">
        <v>1.04</v>
      </c>
      <c r="AG643" s="879">
        <v>10.4</v>
      </c>
      <c r="AH643" s="879">
        <v>14.399999999999999</v>
      </c>
      <c r="AI643" s="879">
        <v>-4.1099999999999994</v>
      </c>
      <c r="AJ643" s="879">
        <v>10.5</v>
      </c>
      <c r="AK643" s="879">
        <v>10</v>
      </c>
      <c r="AL643" s="892">
        <v>937.02</v>
      </c>
      <c r="AM643" s="886">
        <v>3.8</v>
      </c>
      <c r="AN643" s="879">
        <v>0.17</v>
      </c>
      <c r="AO643" s="753">
        <f>IF(U643="n/a","n/a",IF(AA643&lt;0,"n/a",IF(AA643="n/a","n/a",J643+U643-AA643)))</f>
        <v>3.8099295072366637</v>
      </c>
      <c r="AP643" s="754">
        <f>IF(U643="n/a","n/a",J643+U643)</f>
        <v>14.399215221522377</v>
      </c>
      <c r="AQ643" s="902">
        <f>IF(OR(AC643&lt;0.01,AF643="n/a"),"n/a",(I643/SQRT(22.5*AC643*(I643/AF643))-1)*100)</f>
        <v>-30.038559373014806</v>
      </c>
      <c r="AR643" s="663">
        <f>INDEX(Historical!$C$7:$C$1279,MATCH(B643,Historical!$B$7:$B$1301,0))*IF(AH643="n/a",1.03,IF(AH643&lt;0,1.01,IF(AH643&gt;10,1.1,(1+AH643/100))))</f>
        <v>1.2100000000000002</v>
      </c>
      <c r="AS643" s="900">
        <f>IF($AI643="n/a",1.03*AR643,IF($AI643&lt;0,1.01*AR643,IF($AI643&gt;10,1.1*AR643,(1+$AI643/100)*AR643)))</f>
        <v>1.2221000000000002</v>
      </c>
      <c r="AT643" s="900">
        <f>IF($AK643="n/a",1.03*AS643,IF($AK643&lt;0,1.01*AS643,IF($AK643&gt;10,1.1*AS643,(1+$AK643/100)*AS643)))</f>
        <v>1.3443100000000003</v>
      </c>
      <c r="AU643" s="900">
        <f>IF($AK643="n/a",1.03*AT643,IF($AK643&lt;0,1.01*AT643,IF($AK643&gt;10,1.1*AT643,(1+$AK643/100)*AT643)))</f>
        <v>1.4787410000000005</v>
      </c>
      <c r="AV643" s="900">
        <f>IF($AK643="n/a",1.03*AU643,IF($AK643&lt;0,1.01*AU643,IF($AK643&gt;10,1.1*AU643,(1+$AK643/100)*AU643)))</f>
        <v>1.6266151000000006</v>
      </c>
      <c r="AW643" s="663">
        <f>SUM(AR643:AV643)</f>
        <v>6.881766100000001</v>
      </c>
      <c r="AX643" s="761">
        <f>AW643/I643*100</f>
        <v>19.341669758291179</v>
      </c>
      <c r="AY643" s="948">
        <v>1.1399999999999999</v>
      </c>
      <c r="AZ643" s="886">
        <v>36.47</v>
      </c>
      <c r="BA643" s="886">
        <v>-33.4</v>
      </c>
      <c r="BB643" s="886">
        <v>6.76</v>
      </c>
      <c r="BC643" s="886">
        <v>-16.38</v>
      </c>
      <c r="BE643" s="635">
        <v>1988</v>
      </c>
      <c r="BF643" s="912">
        <f>IF(BE643&gt;2008,0,IF(BE643&gt;2001,1,IF(BE643&gt;1990,2,IF(BE643&gt;1980,3,IF(BE643&gt;1973,4,IF(BE643&gt;1970,5,IF(BE643&gt;1960,6,IF(BE643&gt;1958,7,IF(BE643&gt;1953,8,9)))))))))</f>
        <v>3</v>
      </c>
      <c r="BG643" s="896">
        <v>1.3</v>
      </c>
    </row>
    <row r="644" spans="1:59" ht="11.25" customHeight="1" x14ac:dyDescent="0.2">
      <c r="A644" s="885" t="s">
        <v>780</v>
      </c>
      <c r="B644" s="889" t="s">
        <v>781</v>
      </c>
      <c r="C644" s="946" t="s">
        <v>131</v>
      </c>
      <c r="D644" s="946" t="s">
        <v>4334</v>
      </c>
      <c r="E644" s="746">
        <v>17</v>
      </c>
      <c r="F644" s="1185">
        <v>218</v>
      </c>
      <c r="G644" s="1199" t="s">
        <v>37</v>
      </c>
      <c r="H644" s="1199" t="s">
        <v>37</v>
      </c>
      <c r="I644" s="888">
        <v>117.23</v>
      </c>
      <c r="J644" s="663">
        <f>(M644/I644)*100</f>
        <v>3.5656401944894647</v>
      </c>
      <c r="K644" s="891">
        <v>1.0449999999999999</v>
      </c>
      <c r="L644" s="901">
        <v>4</v>
      </c>
      <c r="M644" s="654">
        <f>K644*L644</f>
        <v>4.18</v>
      </c>
      <c r="N644" s="884" t="s">
        <v>490</v>
      </c>
      <c r="O644" s="747">
        <v>0.96750000000000003</v>
      </c>
      <c r="P644" s="875">
        <v>43909</v>
      </c>
      <c r="Q644" s="875">
        <v>43936</v>
      </c>
      <c r="R644" s="654">
        <f>(K644-O644)/O644*100</f>
        <v>8.010335917312652</v>
      </c>
      <c r="S644" s="714">
        <f>IF(INDEX(Historical!$D$7:$D$1277,MATCH(B644,Historical!$B$7:$B$1301,0))=0,"n/a",(INDEX(Historical!$C$7:$C$1279,MATCH(B644,Historical!$B$7:$B$1301,0))/INDEX(Historical!$D$7:$D$1277,MATCH(B644,Historical!$B$7:$B$1301,0))-1)*100)</f>
        <v>8.2679971489665114</v>
      </c>
      <c r="T644" s="714">
        <f>IF(INDEX(Historical!$F$7:$F$1270,MATCH(B644,Historical!$B$7:$B$1301,0))=0,"n/a",((INDEX(Historical!$C$7:$C$1279,MATCH(B644,Historical!$B$7:$B$1301,0))/INDEX(Historical!$F$7:$F$1270,MATCH(B644,Historical!$B$7:$B$1301,0)))^(1/3)-1)*100)</f>
        <v>8.5986337663978887</v>
      </c>
      <c r="U644" s="714">
        <f>IF(INDEX(Historical!$H$7:$H$1270,MATCH(B644,Historical!$B$7:$B$1301,0))=0,"n/a",((INDEX(Historical!$C$7:$C$1279,MATCH(B644,Historical!$B$7:$B$1301,0))/INDEX(Historical!$H$7:$H$1270,MATCH(B644,Historical!$B$7:$B$1301,0)))^(1/5)-1)*100)</f>
        <v>7.7882584537545485</v>
      </c>
      <c r="V644" s="714">
        <f>IF(INDEX(Historical!$O$7:$O$1270,MATCH(B644,Historical!$B$7:$B$1301,0))=0,"n/a",((INDEX(Historical!$C$7:$C$1279,MATCH(B644,Historical!$B$7:$B$1301,0))/INDEX(Historical!$O$7:$O$1270,MATCH(B644,Historical!$B$7:$B$1301,0)))^(1/10)-1)*100)</f>
        <v>9.5886102515285732</v>
      </c>
      <c r="W644" s="715">
        <f>IF(OR(U644&lt;=0,U644="n/a",V644&lt;=0,V644="n/a"),"n/a",U644/V644)</f>
        <v>0.81224059060206133</v>
      </c>
      <c r="X644" s="716">
        <f>IF(OR(AJ644&lt;=0,AJ644="n/a",U644&lt;=0,U644="n/a"),"n/a",U644/AJ644)</f>
        <v>1.4694827271234998</v>
      </c>
      <c r="Y644" s="889"/>
      <c r="Z644" s="663">
        <f>IF(OR(AC644&lt;0.01,AC644="n/a"),"n/a",M644/AC644*100)</f>
        <v>65.930599369085172</v>
      </c>
      <c r="AA644" s="900">
        <f>IF(OR(AC644&lt;0.01,AC644="n/a"),"n/a",I644/AC644)</f>
        <v>18.490536277602526</v>
      </c>
      <c r="AB644" s="901">
        <v>12</v>
      </c>
      <c r="AC644" s="879">
        <v>6.34</v>
      </c>
      <c r="AD644" s="879">
        <v>3.48</v>
      </c>
      <c r="AE644" s="879">
        <v>3.3</v>
      </c>
      <c r="AF644" s="879">
        <v>1.94</v>
      </c>
      <c r="AG644" s="879">
        <v>14.2</v>
      </c>
      <c r="AH644" s="879">
        <v>120</v>
      </c>
      <c r="AI644" s="879">
        <v>8.01</v>
      </c>
      <c r="AJ644" s="879">
        <v>5.3</v>
      </c>
      <c r="AK644" s="879">
        <v>5.35</v>
      </c>
      <c r="AL644" s="892">
        <v>36000</v>
      </c>
      <c r="AM644" s="886">
        <v>0.06</v>
      </c>
      <c r="AN644" s="879">
        <v>1.57</v>
      </c>
      <c r="AO644" s="753">
        <f>IF(U644="n/a","n/a",IF(AA644&lt;0,"n/a",IF(AA644="n/a","n/a",J644+U644-AA644)))</f>
        <v>-7.1366376293585141</v>
      </c>
      <c r="AP644" s="754">
        <f>IF(U644="n/a","n/a",J644+U644)</f>
        <v>11.353898648244012</v>
      </c>
      <c r="AQ644" s="902">
        <f>IF(OR(AC644&lt;0.01,AF644="n/a"),"n/a",(I644/SQRT(22.5*AC644*(I644/AF644))-1)*100)</f>
        <v>26.265400167088803</v>
      </c>
      <c r="AR644" s="663">
        <f>INDEX(Historical!$C$7:$C$1279,MATCH(B644,Historical!$B$7:$B$1301,0))*IF(AH644="n/a",1.03,IF(AH644&lt;0,1.01,IF(AH644&gt;10,1.1,(1+AH644/100))))</f>
        <v>4.1772499999999999</v>
      </c>
      <c r="AS644" s="900">
        <f>IF($AI644="n/a",1.03*AR644,IF($AI644&lt;0,1.01*AR644,IF($AI644&gt;10,1.1*AR644,(1+$AI644/100)*AR644)))</f>
        <v>4.511847725</v>
      </c>
      <c r="AT644" s="900">
        <f>IF($AK644="n/a",1.03*AS644,IF($AK644&lt;0,1.01*AS644,IF($AK644&gt;10,1.1*AS644,(1+$AK644/100)*AS644)))</f>
        <v>4.7532315782875001</v>
      </c>
      <c r="AU644" s="900">
        <f>IF($AK644="n/a",1.03*AT644,IF($AK644&lt;0,1.01*AT644,IF($AK644&gt;10,1.1*AT644,(1+$AK644/100)*AT644)))</f>
        <v>5.0075294677258819</v>
      </c>
      <c r="AV644" s="900">
        <f>IF($AK644="n/a",1.03*AU644,IF($AK644&lt;0,1.01*AU644,IF($AK644&gt;10,1.1*AU644,(1+$AK644/100)*AU644)))</f>
        <v>5.2754322942492173</v>
      </c>
      <c r="AW644" s="663">
        <f>SUM(AR644:AV644)</f>
        <v>23.725291065262599</v>
      </c>
      <c r="AX644" s="761">
        <f>AW644/I644*100</f>
        <v>20.238241973268444</v>
      </c>
      <c r="AY644" s="948">
        <v>0.73</v>
      </c>
      <c r="AZ644" s="886">
        <v>33.22</v>
      </c>
      <c r="BA644" s="886">
        <v>-27.58</v>
      </c>
      <c r="BB644" s="886">
        <v>-5.58</v>
      </c>
      <c r="BC644" s="886">
        <v>-14.829999999999998</v>
      </c>
      <c r="BE644" s="635">
        <v>2004</v>
      </c>
      <c r="BF644" s="912">
        <f>IF(BE644&gt;2008,0,IF(BE644&gt;2001,1,IF(BE644&gt;1990,2,IF(BE644&gt;1980,3,IF(BE644&gt;1973,4,IF(BE644&gt;1970,5,IF(BE644&gt;1960,6,IF(BE644&gt;1958,7,IF(BE644&gt;1953,8,9)))))))))</f>
        <v>1</v>
      </c>
      <c r="BG644" s="896">
        <v>3.5999999999999996</v>
      </c>
    </row>
    <row r="645" spans="1:59" s="787" customFormat="1" ht="11.25" customHeight="1" x14ac:dyDescent="0.2">
      <c r="A645" s="768" t="s">
        <v>3906</v>
      </c>
      <c r="B645" s="795" t="s">
        <v>3907</v>
      </c>
      <c r="C645" s="946" t="s">
        <v>178</v>
      </c>
      <c r="D645" s="946" t="s">
        <v>4343</v>
      </c>
      <c r="E645" s="769">
        <v>6</v>
      </c>
      <c r="F645" s="1185">
        <v>666</v>
      </c>
      <c r="G645" s="1196" t="s">
        <v>106</v>
      </c>
      <c r="H645" s="1196" t="s">
        <v>106</v>
      </c>
      <c r="I645" s="770">
        <v>15.75</v>
      </c>
      <c r="J645" s="771">
        <f>(M645/I645)*100</f>
        <v>16.952380952380953</v>
      </c>
      <c r="K645" s="772">
        <v>0.66749999999999998</v>
      </c>
      <c r="L645" s="773">
        <v>4</v>
      </c>
      <c r="M645" s="774">
        <f>K645*L645</f>
        <v>2.67</v>
      </c>
      <c r="N645" s="775" t="s">
        <v>456</v>
      </c>
      <c r="O645" s="776">
        <v>0.65249999999999997</v>
      </c>
      <c r="P645" s="796">
        <v>43315</v>
      </c>
      <c r="Q645" s="796">
        <v>43322</v>
      </c>
      <c r="R645" s="774">
        <f>(K645-O645)/O645*100</f>
        <v>2.2988505747126458</v>
      </c>
      <c r="S645" s="714">
        <f>IF(INDEX(Historical!$D$7:$D$1277,MATCH(B645,Historical!$B$7:$B$1301,0))=0,"n/a",(INDEX(Historical!$C$7:$C$1279,MATCH(B645,Historical!$B$7:$B$1301,0))/INDEX(Historical!$D$7:$D$1277,MATCH(B645,Historical!$B$7:$B$1301,0))-1)*100)</f>
        <v>1.7142857142857126</v>
      </c>
      <c r="T645" s="714">
        <f>IF(INDEX(Historical!$F$7:$F$1270,MATCH(B645,Historical!$B$7:$B$1301,0))=0,"n/a",((INDEX(Historical!$C$7:$C$1279,MATCH(B645,Historical!$B$7:$B$1301,0))/INDEX(Historical!$F$7:$F$1270,MATCH(B645,Historical!$B$7:$B$1301,0)))^(1/3)-1)*100)</f>
        <v>7.3212782606484783</v>
      </c>
      <c r="U645" s="714">
        <f>IF(INDEX(Historical!$H$7:$H$1270,MATCH(B645,Historical!$B$7:$B$1301,0))=0,"n/a",((INDEX(Historical!$C$7:$C$1279,MATCH(B645,Historical!$B$7:$B$1301,0))/INDEX(Historical!$H$7:$H$1270,MATCH(B645,Historical!$B$7:$B$1301,0)))^(1/5)-1)*100)</f>
        <v>11.275456314137578</v>
      </c>
      <c r="V645" s="714" t="str">
        <f>IF(INDEX(Historical!$O$7:$O$1270,MATCH(B645,Historical!$B$7:$B$1301,0))=0,"n/a",((INDEX(Historical!$C$7:$C$1279,MATCH(B645,Historical!$B$7:$B$1301,0))/INDEX(Historical!$O$7:$O$1270,MATCH(B645,Historical!$B$7:$B$1301,0)))^(1/10)-1)*100)</f>
        <v>n/a</v>
      </c>
      <c r="W645" s="715" t="str">
        <f>IF(OR(U645&lt;=0,U645="n/a",V645&lt;=0,V645="n/a"),"n/a",U645/V645)</f>
        <v>n/a</v>
      </c>
      <c r="X645" s="716" t="str">
        <f>IF(OR(AJ645&lt;=0,AJ645="n/a",U645&lt;=0,U645="n/a"),"n/a",U645/AJ645)</f>
        <v>n/a</v>
      </c>
      <c r="Y645" s="947" t="s">
        <v>4497</v>
      </c>
      <c r="Z645" s="771">
        <f>IF(OR(AC645&lt;0.01,AC645="n/a"),"n/a",M645/AC645*100)</f>
        <v>161.81818181818181</v>
      </c>
      <c r="AA645" s="779">
        <f>IF(OR(AC645&lt;0.01,AC645="n/a"),"n/a",I645/AC645)</f>
        <v>9.5454545454545467</v>
      </c>
      <c r="AB645" s="773">
        <v>12</v>
      </c>
      <c r="AC645" s="780">
        <v>1.65</v>
      </c>
      <c r="AD645" s="780" t="s">
        <v>136</v>
      </c>
      <c r="AE645" s="780">
        <v>0.11</v>
      </c>
      <c r="AF645" s="780">
        <v>3.02</v>
      </c>
      <c r="AG645" s="780">
        <v>35.199999999999996</v>
      </c>
      <c r="AH645" s="780">
        <v>-65.2</v>
      </c>
      <c r="AI645" s="780">
        <v>-40.880000000000003</v>
      </c>
      <c r="AJ645" s="780">
        <v>-28.4</v>
      </c>
      <c r="AK645" s="780" t="s">
        <v>136</v>
      </c>
      <c r="AL645" s="781">
        <v>367.93</v>
      </c>
      <c r="AM645" s="782">
        <v>1.4000000000000001</v>
      </c>
      <c r="AN645" s="780">
        <v>5.37</v>
      </c>
      <c r="AO645" s="783">
        <f>IF(U645="n/a","n/a",IF(AA645&lt;0,"n/a",IF(AA645="n/a","n/a",J645+U645-AA645)))</f>
        <v>18.682382721063984</v>
      </c>
      <c r="AP645" s="784">
        <f>IF(U645="n/a","n/a",J645+U645)</f>
        <v>28.227837266518531</v>
      </c>
      <c r="AQ645" s="785">
        <f>IF(OR(AC645&lt;0.01,AF645="n/a"),"n/a",(I645/SQRT(22.5*AC645*(I645/AF645))-1)*100)</f>
        <v>13.190641009410363</v>
      </c>
      <c r="AR645" s="663">
        <f>INDEX(Historical!$C$7:$C$1279,MATCH(B645,Historical!$B$7:$B$1301,0))*IF(AH645="n/a",1.03,IF(AH645&lt;0,1.01,IF(AH645&gt;10,1.1,(1+AH645/100))))</f>
        <v>2.6966999999999999</v>
      </c>
      <c r="AS645" s="779">
        <f>IF($AI645="n/a",1.03*AR645,IF($AI645&lt;0,1.01*AR645,IF($AI645&gt;10,1.1*AR645,(1+$AI645/100)*AR645)))</f>
        <v>2.7236669999999998</v>
      </c>
      <c r="AT645" s="779">
        <f>IF($AK645="n/a",1.03*AS645,IF($AK645&lt;0,1.01*AS645,IF($AK645&gt;10,1.1*AS645,(1+$AK645/100)*AS645)))</f>
        <v>2.8053770099999999</v>
      </c>
      <c r="AU645" s="779">
        <f>IF($AK645="n/a",1.03*AT645,IF($AK645&lt;0,1.01*AT645,IF($AK645&gt;10,1.1*AT645,(1+$AK645/100)*AT645)))</f>
        <v>2.8895383203000002</v>
      </c>
      <c r="AV645" s="779">
        <f>IF($AK645="n/a",1.03*AU645,IF($AK645&lt;0,1.01*AU645,IF($AK645&gt;10,1.1*AU645,(1+$AK645/100)*AU645)))</f>
        <v>2.9762244699090004</v>
      </c>
      <c r="AW645" s="771">
        <f>SUM(AR645:AV645)</f>
        <v>14.091506800209</v>
      </c>
      <c r="AX645" s="786">
        <f>AW645/I645*100</f>
        <v>89.469884445771427</v>
      </c>
      <c r="AY645" s="949">
        <v>1.29</v>
      </c>
      <c r="AZ645" s="782">
        <v>60.22</v>
      </c>
      <c r="BA645" s="782">
        <v>-17.54</v>
      </c>
      <c r="BB645" s="782">
        <v>9.2799999999999994</v>
      </c>
      <c r="BC645" s="782">
        <v>2.39</v>
      </c>
      <c r="BD645" s="922"/>
      <c r="BE645" s="635">
        <v>2014</v>
      </c>
      <c r="BF645" s="912">
        <f>IF(BE645&gt;2008,0,IF(BE645&gt;2001,1,IF(BE645&gt;1990,2,IF(BE645&gt;1980,3,IF(BE645&gt;1973,4,IF(BE645&gt;1970,5,IF(BE645&gt;1960,6,IF(BE645&gt;1958,7,IF(BE645&gt;1953,8,9)))))))))</f>
        <v>0</v>
      </c>
      <c r="BG645" s="838">
        <v>3.4000000000000004</v>
      </c>
    </row>
    <row r="646" spans="1:59" ht="11.25" customHeight="1" x14ac:dyDescent="0.2">
      <c r="A646" s="877" t="s">
        <v>1662</v>
      </c>
      <c r="B646" s="889" t="s">
        <v>1663</v>
      </c>
      <c r="C646" s="946" t="s">
        <v>108</v>
      </c>
      <c r="D646" s="946" t="s">
        <v>4345</v>
      </c>
      <c r="E646" s="746">
        <v>9</v>
      </c>
      <c r="F646" s="1185">
        <v>477</v>
      </c>
      <c r="G646" s="1197" t="s">
        <v>106</v>
      </c>
      <c r="H646" s="1197" t="s">
        <v>106</v>
      </c>
      <c r="I646" s="888">
        <v>47.66</v>
      </c>
      <c r="J646" s="663">
        <f>(M646/I646)*100</f>
        <v>3.9446076374318086</v>
      </c>
      <c r="K646" s="891">
        <v>0.47</v>
      </c>
      <c r="L646" s="901">
        <v>4</v>
      </c>
      <c r="M646" s="654">
        <f>K646*L646</f>
        <v>1.88</v>
      </c>
      <c r="N646" s="884" t="s">
        <v>236</v>
      </c>
      <c r="O646" s="747">
        <v>0.46</v>
      </c>
      <c r="P646" s="875">
        <v>43867</v>
      </c>
      <c r="Q646" s="875">
        <v>43875</v>
      </c>
      <c r="R646" s="654">
        <f>(K646-O646)/O646*100</f>
        <v>2.1739130434782505</v>
      </c>
      <c r="S646" s="714">
        <f>IF(INDEX(Historical!$D$7:$D$1277,MATCH(B646,Historical!$B$7:$B$1301,0))=0,"n/a",(INDEX(Historical!$C$7:$C$1279,MATCH(B646,Historical!$B$7:$B$1301,0))/INDEX(Historical!$D$7:$D$1277,MATCH(B646,Historical!$B$7:$B$1301,0))-1)*100)</f>
        <v>21.014492753623195</v>
      </c>
      <c r="T646" s="714">
        <f>IF(INDEX(Historical!$F$7:$F$1270,MATCH(B646,Historical!$B$7:$B$1301,0))=0,"n/a",((INDEX(Historical!$C$7:$C$1279,MATCH(B646,Historical!$B$7:$B$1301,0))/INDEX(Historical!$F$7:$F$1270,MATCH(B646,Historical!$B$7:$B$1301,0)))^(1/3)-1)*100)</f>
        <v>11.338072963188694</v>
      </c>
      <c r="U646" s="714">
        <f>IF(INDEX(Historical!$H$7:$H$1270,MATCH(B646,Historical!$B$7:$B$1301,0))=0,"n/a",((INDEX(Historical!$C$7:$C$1279,MATCH(B646,Historical!$B$7:$B$1301,0))/INDEX(Historical!$H$7:$H$1270,MATCH(B646,Historical!$B$7:$B$1301,0)))^(1/5)-1)*100)</f>
        <v>15.287049279414134</v>
      </c>
      <c r="V646" s="714">
        <f>IF(INDEX(Historical!$O$7:$O$1270,MATCH(B646,Historical!$B$7:$B$1301,0))=0,"n/a",((INDEX(Historical!$C$7:$C$1279,MATCH(B646,Historical!$B$7:$B$1301,0))/INDEX(Historical!$O$7:$O$1270,MATCH(B646,Historical!$B$7:$B$1301,0)))^(1/10)-1)*100)</f>
        <v>9.4008649990553685</v>
      </c>
      <c r="W646" s="715">
        <f>IF(OR(U646&lt;=0,U646="n/a",V646&lt;=0,V646="n/a"),"n/a",U646/V646)</f>
        <v>1.6261321996380365</v>
      </c>
      <c r="X646" s="716">
        <f>IF(OR(AJ646&lt;=0,AJ646="n/a",U646&lt;=0,U646="n/a"),"n/a",U646/AJ646)</f>
        <v>1.3065854084969344</v>
      </c>
      <c r="Y646" s="890"/>
      <c r="Z646" s="663">
        <f>IF(OR(AC646&lt;0.01,AC646="n/a"),"n/a",M646/AC646*100)</f>
        <v>38.84297520661157</v>
      </c>
      <c r="AA646" s="900">
        <f>IF(OR(AC646&lt;0.01,AC646="n/a"),"n/a",I646/AC646)</f>
        <v>9.8471074380165291</v>
      </c>
      <c r="AB646" s="901">
        <v>12</v>
      </c>
      <c r="AC646" s="879">
        <v>4.84</v>
      </c>
      <c r="AD646" s="879">
        <v>0.81</v>
      </c>
      <c r="AE646" s="879">
        <v>5.95</v>
      </c>
      <c r="AF646" s="879">
        <v>0.68</v>
      </c>
      <c r="AG646" s="879">
        <v>7.1</v>
      </c>
      <c r="AH646" s="879">
        <v>10.8</v>
      </c>
      <c r="AI646" s="879">
        <v>48.620000000000005</v>
      </c>
      <c r="AJ646" s="879">
        <v>11.700000000000001</v>
      </c>
      <c r="AK646" s="879">
        <v>12</v>
      </c>
      <c r="AL646" s="892">
        <v>3540</v>
      </c>
      <c r="AM646" s="886">
        <v>3.2</v>
      </c>
      <c r="AN646" s="879">
        <v>0.56999999999999995</v>
      </c>
      <c r="AO646" s="753">
        <f>IF(U646="n/a","n/a",IF(AA646&lt;0,"n/a",IF(AA646="n/a","n/a",J646+U646-AA646)))</f>
        <v>9.3845494788294133</v>
      </c>
      <c r="AP646" s="754">
        <f>IF(U646="n/a","n/a",J646+U646)</f>
        <v>19.231656916845942</v>
      </c>
      <c r="AQ646" s="902">
        <f>IF(OR(AC646&lt;0.01,AF646="n/a"),"n/a",(I646/SQRT(22.5*AC646*(I646/AF646))-1)*100)</f>
        <v>-45.447138550041863</v>
      </c>
      <c r="AR646" s="663">
        <f>INDEX(Historical!$C$7:$C$1279,MATCH(B646,Historical!$B$7:$B$1301,0))*IF(AH646="n/a",1.03,IF(AH646&lt;0,1.01,IF(AH646&gt;10,1.1,(1+AH646/100))))</f>
        <v>1.837</v>
      </c>
      <c r="AS646" s="900">
        <f>IF($AI646="n/a",1.03*AR646,IF($AI646&lt;0,1.01*AR646,IF($AI646&gt;10,1.1*AR646,(1+$AI646/100)*AR646)))</f>
        <v>2.0207000000000002</v>
      </c>
      <c r="AT646" s="900">
        <f>IF($AK646="n/a",1.03*AS646,IF($AK646&lt;0,1.01*AS646,IF($AK646&gt;10,1.1*AS646,(1+$AK646/100)*AS646)))</f>
        <v>2.2227700000000006</v>
      </c>
      <c r="AU646" s="900">
        <f>IF($AK646="n/a",1.03*AT646,IF($AK646&lt;0,1.01*AT646,IF($AK646&gt;10,1.1*AT646,(1+$AK646/100)*AT646)))</f>
        <v>2.4450470000000006</v>
      </c>
      <c r="AV646" s="900">
        <f>IF($AK646="n/a",1.03*AU646,IF($AK646&lt;0,1.01*AU646,IF($AK646&gt;10,1.1*AU646,(1+$AK646/100)*AU646)))</f>
        <v>2.6895517000000009</v>
      </c>
      <c r="AW646" s="663">
        <f>SUM(AR646:AV646)</f>
        <v>11.215068700000002</v>
      </c>
      <c r="AX646" s="761">
        <f>AW646/I646*100</f>
        <v>23.531407259756616</v>
      </c>
      <c r="AY646" s="948">
        <v>1.04</v>
      </c>
      <c r="AZ646" s="886">
        <v>17.91</v>
      </c>
      <c r="BA646" s="886">
        <v>-45.9</v>
      </c>
      <c r="BB646" s="886">
        <v>-7.89</v>
      </c>
      <c r="BC646" s="886">
        <v>-31.580000000000002</v>
      </c>
      <c r="BE646" s="635">
        <v>2012</v>
      </c>
      <c r="BF646" s="912">
        <f>IF(BE646&gt;2008,0,IF(BE646&gt;2001,1,IF(BE646&gt;1990,2,IF(BE646&gt;1980,3,IF(BE646&gt;1973,4,IF(BE646&gt;1970,5,IF(BE646&gt;1960,6,IF(BE646&gt;1958,7,IF(BE646&gt;1953,8,9)))))))))</f>
        <v>0</v>
      </c>
      <c r="BG646" s="896">
        <v>1</v>
      </c>
    </row>
    <row r="647" spans="1:59" ht="11.25" customHeight="1" x14ac:dyDescent="0.2">
      <c r="A647" s="877" t="s">
        <v>4198</v>
      </c>
      <c r="B647" s="889" t="s">
        <v>3904</v>
      </c>
      <c r="C647" s="946" t="s">
        <v>112</v>
      </c>
      <c r="D647" s="946" t="s">
        <v>1222</v>
      </c>
      <c r="E647" s="746">
        <v>6</v>
      </c>
      <c r="F647" s="1185">
        <v>681</v>
      </c>
      <c r="G647" s="1185" t="s">
        <v>106</v>
      </c>
      <c r="H647" s="1185" t="s">
        <v>106</v>
      </c>
      <c r="I647" s="893">
        <v>84.36</v>
      </c>
      <c r="J647" s="663">
        <f>(M647/I647)*100</f>
        <v>1.0905642484589853</v>
      </c>
      <c r="K647" s="898">
        <v>0.23</v>
      </c>
      <c r="L647" s="635">
        <v>4</v>
      </c>
      <c r="M647" s="654">
        <f>K647*L647</f>
        <v>0.92</v>
      </c>
      <c r="N647" s="635" t="s">
        <v>411</v>
      </c>
      <c r="O647" s="748">
        <v>0.22</v>
      </c>
      <c r="P647" s="1126">
        <v>43648</v>
      </c>
      <c r="Q647" s="1126">
        <v>43671</v>
      </c>
      <c r="R647" s="654">
        <f>(K647-O647)/O647*100</f>
        <v>4.5454545454545494</v>
      </c>
      <c r="S647" s="714">
        <f>IF(INDEX(Historical!$D$7:$D$1277,MATCH(B647,Historical!$B$7:$B$1301,0))=0,"n/a",(INDEX(Historical!$C$7:$C$1279,MATCH(B647,Historical!$B$7:$B$1301,0))/INDEX(Historical!$D$7:$D$1277,MATCH(B647,Historical!$B$7:$B$1301,0))-1)*100)</f>
        <v>4.6511627906976827</v>
      </c>
      <c r="T647" s="714">
        <f>IF(INDEX(Historical!$F$7:$F$1270,MATCH(B647,Historical!$B$7:$B$1301,0))=0,"n/a",((INDEX(Historical!$C$7:$C$1279,MATCH(B647,Historical!$B$7:$B$1301,0))/INDEX(Historical!$F$7:$F$1270,MATCH(B647,Historical!$B$7:$B$1301,0)))^(1/3)-1)*100)</f>
        <v>9.7938124280034131</v>
      </c>
      <c r="U647" s="714">
        <f>IF(INDEX(Historical!$H$7:$H$1270,MATCH(B647,Historical!$B$7:$B$1301,0))=0,"n/a",((INDEX(Historical!$C$7:$C$1279,MATCH(B647,Historical!$B$7:$B$1301,0))/INDEX(Historical!$H$7:$H$1270,MATCH(B647,Historical!$B$7:$B$1301,0)))^(1/5)-1)*100)</f>
        <v>11.17146479648663</v>
      </c>
      <c r="V647" s="714">
        <f>IF(INDEX(Historical!$O$7:$O$1270,MATCH(B647,Historical!$B$7:$B$1301,0))=0,"n/a",((INDEX(Historical!$C$7:$C$1279,MATCH(B647,Historical!$B$7:$B$1301,0))/INDEX(Historical!$O$7:$O$1270,MATCH(B647,Historical!$B$7:$B$1301,0)))^(1/10)-1)*100)</f>
        <v>8.4471771197698544</v>
      </c>
      <c r="W647" s="715">
        <f>IF(OR(U647&lt;=0,U647="n/a",V647&lt;=0,V647="n/a"),"n/a",U647/V647)</f>
        <v>1.3225086485212707</v>
      </c>
      <c r="X647" s="716">
        <f>IF(OR(AJ647&lt;=0,AJ647="n/a",U647&lt;=0,U647="n/a"),"n/a",U647/AJ647)</f>
        <v>0.61381674705970501</v>
      </c>
      <c r="Y647" s="889"/>
      <c r="Z647" s="663">
        <f>IF(OR(AC647&lt;0.01,AC647="n/a"),"n/a",M647/AC647*100)</f>
        <v>27.794561933534744</v>
      </c>
      <c r="AA647" s="900">
        <f>IF(OR(AC647&lt;0.01,AC647="n/a"),"n/a",I647/AC647)</f>
        <v>25.486404833836858</v>
      </c>
      <c r="AB647" s="1199">
        <v>12</v>
      </c>
      <c r="AC647" s="893">
        <v>3.31</v>
      </c>
      <c r="AD647" s="893">
        <v>5</v>
      </c>
      <c r="AE647" s="893">
        <v>3.14</v>
      </c>
      <c r="AF647" s="893">
        <v>4.34</v>
      </c>
      <c r="AG647" s="893">
        <v>17</v>
      </c>
      <c r="AH647" s="893">
        <v>10.8</v>
      </c>
      <c r="AI647" s="893">
        <v>22.33</v>
      </c>
      <c r="AJ647" s="893">
        <v>18.2</v>
      </c>
      <c r="AK647" s="893">
        <v>5</v>
      </c>
      <c r="AL647" s="893">
        <v>3650</v>
      </c>
      <c r="AM647" s="893">
        <v>0.5</v>
      </c>
      <c r="AN647" s="893">
        <v>0.18</v>
      </c>
      <c r="AO647" s="753">
        <f>IF(U647="n/a","n/a",IF(AA647&lt;0,"n/a",IF(AA647="n/a","n/a",J647+U647-AA647)))</f>
        <v>-13.224375788891242</v>
      </c>
      <c r="AP647" s="754">
        <f>IF(U647="n/a","n/a",J647+U647)</f>
        <v>12.262029044945615</v>
      </c>
      <c r="AQ647" s="902">
        <f>IF(OR(AC647&lt;0.01,AF647="n/a"),"n/a",(I647/SQRT(22.5*AC647*(I647/AF647))-1)*100)</f>
        <v>121.72154406307021</v>
      </c>
      <c r="AR647" s="663">
        <f>INDEX(Historical!$C$7:$C$1279,MATCH(B647,Historical!$B$7:$B$1301,0))*IF(AH647="n/a",1.03,IF(AH647&lt;0,1.01,IF(AH647&gt;10,1.1,(1+AH647/100))))</f>
        <v>0.9900000000000001</v>
      </c>
      <c r="AS647" s="900">
        <f>IF($AI647="n/a",1.03*AR647,IF($AI647&lt;0,1.01*AR647,IF($AI647&gt;10,1.1*AR647,(1+$AI647/100)*AR647)))</f>
        <v>1.0890000000000002</v>
      </c>
      <c r="AT647" s="900">
        <f>IF($AK647="n/a",1.03*AS647,IF($AK647&lt;0,1.01*AS647,IF($AK647&gt;10,1.1*AS647,(1+$AK647/100)*AS647)))</f>
        <v>1.1434500000000003</v>
      </c>
      <c r="AU647" s="900">
        <f>IF($AK647="n/a",1.03*AT647,IF($AK647&lt;0,1.01*AT647,IF($AK647&gt;10,1.1*AT647,(1+$AK647/100)*AT647)))</f>
        <v>1.2006225000000004</v>
      </c>
      <c r="AV647" s="900">
        <f>IF($AK647="n/a",1.03*AU647,IF($AK647&lt;0,1.01*AU647,IF($AK647&gt;10,1.1*AU647,(1+$AK647/100)*AU647)))</f>
        <v>1.2606536250000004</v>
      </c>
      <c r="AW647" s="663">
        <f>SUM(AR647:AV647)</f>
        <v>5.6837261250000015</v>
      </c>
      <c r="AX647" s="761">
        <f>AW647/I647*100</f>
        <v>6.7374657716927464</v>
      </c>
      <c r="AY647" s="742">
        <v>1.36</v>
      </c>
      <c r="AZ647" s="896">
        <v>79.41</v>
      </c>
      <c r="BA647" s="896">
        <v>-11.799999999999999</v>
      </c>
      <c r="BB647" s="896">
        <v>10.620000000000001</v>
      </c>
      <c r="BC647" s="896">
        <v>10.9</v>
      </c>
      <c r="BE647" s="635">
        <v>2014</v>
      </c>
      <c r="BF647" s="912">
        <f>IF(BE647&gt;2008,0,IF(BE647&gt;2001,1,IF(BE647&gt;1990,2,IF(BE647&gt;1980,3,IF(BE647&gt;1973,4,IF(BE647&gt;1970,5,IF(BE647&gt;1960,6,IF(BE647&gt;1958,7,IF(BE647&gt;1953,8,9)))))))))</f>
        <v>0</v>
      </c>
      <c r="BG647" s="896">
        <v>13.3</v>
      </c>
    </row>
    <row r="648" spans="1:59" ht="11.25" customHeight="1" x14ac:dyDescent="0.2">
      <c r="A648" s="877" t="s">
        <v>1677</v>
      </c>
      <c r="B648" s="889" t="s">
        <v>1678</v>
      </c>
      <c r="C648" s="946" t="s">
        <v>4325</v>
      </c>
      <c r="D648" s="946" t="s">
        <v>4326</v>
      </c>
      <c r="E648" s="746">
        <v>10</v>
      </c>
      <c r="F648" s="1185">
        <v>399</v>
      </c>
      <c r="G648" s="1182" t="s">
        <v>106</v>
      </c>
      <c r="H648" s="1182" t="s">
        <v>106</v>
      </c>
      <c r="I648" s="888">
        <v>29.32</v>
      </c>
      <c r="J648" s="663">
        <f>(M648/I648)*100</f>
        <v>4.9113233287858122</v>
      </c>
      <c r="K648" s="891">
        <v>0.12</v>
      </c>
      <c r="L648" s="901">
        <v>12</v>
      </c>
      <c r="M648" s="654">
        <f>K648*L648</f>
        <v>1.44</v>
      </c>
      <c r="N648" s="884" t="s">
        <v>1052</v>
      </c>
      <c r="O648" s="747">
        <v>0.119167</v>
      </c>
      <c r="P648" s="875">
        <v>43888</v>
      </c>
      <c r="Q648" s="875">
        <v>43935</v>
      </c>
      <c r="R648" s="654">
        <f>(K648-O648)/O648*100</f>
        <v>0.69901902372301095</v>
      </c>
      <c r="S648" s="714">
        <f>IF(INDEX(Historical!$D$7:$D$1277,MATCH(B648,Historical!$B$7:$B$1301,0))=0,"n/a",(INDEX(Historical!$C$7:$C$1279,MATCH(B648,Historical!$B$7:$B$1301,0))/INDEX(Historical!$D$7:$D$1277,MATCH(B648,Historical!$B$7:$B$1301,0))-1)*100)</f>
        <v>0.66901408450703581</v>
      </c>
      <c r="T648" s="714">
        <f>IF(INDEX(Historical!$F$7:$F$1270,MATCH(B648,Historical!$B$7:$B$1301,0))=0,"n/a",((INDEX(Historical!$C$7:$C$1279,MATCH(B648,Historical!$B$7:$B$1301,0))/INDEX(Historical!$F$7:$F$1270,MATCH(B648,Historical!$B$7:$B$1301,0)))^(1/3)-1)*100)</f>
        <v>0.91905129840876842</v>
      </c>
      <c r="U648" s="714">
        <f>IF(INDEX(Historical!$H$7:$H$1270,MATCH(B648,Historical!$B$7:$B$1301,0))=0,"n/a",((INDEX(Historical!$C$7:$C$1279,MATCH(B648,Historical!$B$7:$B$1301,0))/INDEX(Historical!$H$7:$H$1270,MATCH(B648,Historical!$B$7:$B$1301,0)))^(1/5)-1)*100)</f>
        <v>2.2338786990910187</v>
      </c>
      <c r="V648" s="714" t="str">
        <f>IF(INDEX(Historical!$O$7:$O$1270,MATCH(B648,Historical!$B$7:$B$1301,0))=0,"n/a",((INDEX(Historical!$C$7:$C$1279,MATCH(B648,Historical!$B$7:$B$1301,0))/INDEX(Historical!$O$7:$O$1270,MATCH(B648,Historical!$B$7:$B$1301,0)))^(1/10)-1)*100)</f>
        <v>n/a</v>
      </c>
      <c r="W648" s="715" t="str">
        <f>IF(OR(U648&lt;=0,U648="n/a",V648&lt;=0,V648="n/a"),"n/a",U648/V648)</f>
        <v>n/a</v>
      </c>
      <c r="X648" s="716">
        <f>IF(OR(AJ648&lt;=0,AJ648="n/a",U648&lt;=0,U648="n/a"),"n/a",U648/AJ648)</f>
        <v>8.3665868879813421E-2</v>
      </c>
      <c r="Y648" s="890"/>
      <c r="Z648" s="663">
        <f>IF(OR(AC648&lt;0.01,AC648="n/a"),"n/a",M648/AC648*100)</f>
        <v>202.81690140845069</v>
      </c>
      <c r="AA648" s="900">
        <f>IF(OR(AC648&lt;0.01,AC648="n/a"),"n/a",I648/AC648)</f>
        <v>41.295774647887328</v>
      </c>
      <c r="AB648" s="901">
        <v>12</v>
      </c>
      <c r="AC648" s="879">
        <v>0.71</v>
      </c>
      <c r="AD648" s="879">
        <v>5.81</v>
      </c>
      <c r="AE648" s="879">
        <v>10.25</v>
      </c>
      <c r="AF648" s="879">
        <v>1.8</v>
      </c>
      <c r="AG648" s="879">
        <v>4.8</v>
      </c>
      <c r="AH648" s="881">
        <v>-56.100000000000009</v>
      </c>
      <c r="AI648" s="881">
        <v>-10.56</v>
      </c>
      <c r="AJ648" s="879">
        <v>26.700000000000003</v>
      </c>
      <c r="AK648" s="879">
        <v>7.0000000000000009</v>
      </c>
      <c r="AL648" s="892">
        <v>4400</v>
      </c>
      <c r="AM648" s="886">
        <v>0.2</v>
      </c>
      <c r="AN648" s="879">
        <v>0.77</v>
      </c>
      <c r="AO648" s="753">
        <f>IF(U648="n/a","n/a",IF(AA648&lt;0,"n/a",IF(AA648="n/a","n/a",J648+U648-AA648)))</f>
        <v>-34.150572620010493</v>
      </c>
      <c r="AP648" s="754">
        <f>IF(U648="n/a","n/a",J648+U648)</f>
        <v>7.1452020278768309</v>
      </c>
      <c r="AQ648" s="902">
        <f>IF(OR(AC648&lt;0.01,AF648="n/a"),"n/a",(I648/SQRT(22.5*AC648*(I648/AF648))-1)*100)</f>
        <v>81.759785756668023</v>
      </c>
      <c r="AR648" s="663">
        <f>INDEX(Historical!$C$7:$C$1279,MATCH(B648,Historical!$B$7:$B$1301,0))*IF(AH648="n/a",1.03,IF(AH648&lt;0,1.01,IF(AH648&gt;10,1.1,(1+AH648/100))))</f>
        <v>1.4437949999999999</v>
      </c>
      <c r="AS648" s="900">
        <f>IF($AI648="n/a",1.03*AR648,IF($AI648&lt;0,1.01*AR648,IF($AI648&gt;10,1.1*AR648,(1+$AI648/100)*AR648)))</f>
        <v>1.45823295</v>
      </c>
      <c r="AT648" s="900">
        <f>IF($AK648="n/a",1.03*AS648,IF($AK648&lt;0,1.01*AS648,IF($AK648&gt;10,1.1*AS648,(1+$AK648/100)*AS648)))</f>
        <v>1.5603092565000001</v>
      </c>
      <c r="AU648" s="900">
        <f>IF($AK648="n/a",1.03*AT648,IF($AK648&lt;0,1.01*AT648,IF($AK648&gt;10,1.1*AT648,(1+$AK648/100)*AT648)))</f>
        <v>1.6695309044550002</v>
      </c>
      <c r="AV648" s="900">
        <f>IF($AK648="n/a",1.03*AU648,IF($AK648&lt;0,1.01*AU648,IF($AK648&gt;10,1.1*AU648,(1+$AK648/100)*AU648)))</f>
        <v>1.7863980677668503</v>
      </c>
      <c r="AW648" s="663">
        <f>SUM(AR648:AV648)</f>
        <v>7.9182661787218507</v>
      </c>
      <c r="AX648" s="761">
        <f>AW648/I648*100</f>
        <v>27.006364866036325</v>
      </c>
      <c r="AY648" s="948">
        <v>1.1399999999999999</v>
      </c>
      <c r="AZ648" s="886">
        <v>67.16</v>
      </c>
      <c r="BA648" s="886">
        <v>-12.43</v>
      </c>
      <c r="BB648" s="886">
        <v>9.9599999999999991</v>
      </c>
      <c r="BC648" s="886">
        <v>1.96</v>
      </c>
      <c r="BE648" s="635">
        <v>2011</v>
      </c>
      <c r="BF648" s="912">
        <f>IF(BE648&gt;2008,0,IF(BE648&gt;2001,1,IF(BE648&gt;1990,2,IF(BE648&gt;1980,3,IF(BE648&gt;1973,4,IF(BE648&gt;1970,5,IF(BE648&gt;1960,6,IF(BE648&gt;1958,7,IF(BE648&gt;1953,8,9)))))))))</f>
        <v>0</v>
      </c>
      <c r="BG648" s="896">
        <v>2.5</v>
      </c>
    </row>
    <row r="649" spans="1:59" ht="11.25" customHeight="1" x14ac:dyDescent="0.2">
      <c r="A649" s="885" t="s">
        <v>1618</v>
      </c>
      <c r="B649" s="889" t="s">
        <v>1619</v>
      </c>
      <c r="C649" s="946" t="s">
        <v>108</v>
      </c>
      <c r="D649" s="946" t="s">
        <v>4345</v>
      </c>
      <c r="E649" s="746">
        <v>7</v>
      </c>
      <c r="F649" s="1185">
        <v>615</v>
      </c>
      <c r="G649" s="1184" t="s">
        <v>115</v>
      </c>
      <c r="H649" s="1184" t="s">
        <v>115</v>
      </c>
      <c r="I649" s="888">
        <v>23.45</v>
      </c>
      <c r="J649" s="663">
        <f>(M649/I649)*100</f>
        <v>4.7761194029850751</v>
      </c>
      <c r="K649" s="891">
        <v>0.28000000000000003</v>
      </c>
      <c r="L649" s="901">
        <v>4</v>
      </c>
      <c r="M649" s="654">
        <f>K649*L649</f>
        <v>1.1200000000000001</v>
      </c>
      <c r="N649" s="884" t="s">
        <v>168</v>
      </c>
      <c r="O649" s="747">
        <v>0.27</v>
      </c>
      <c r="P649" s="875">
        <v>43775</v>
      </c>
      <c r="Q649" s="875">
        <v>43790</v>
      </c>
      <c r="R649" s="654">
        <f>(K649-O649)/O649*100</f>
        <v>3.7037037037037068</v>
      </c>
      <c r="S649" s="714">
        <f>IF(INDEX(Historical!$D$7:$D$1277,MATCH(B649,Historical!$B$7:$B$1301,0))=0,"n/a",(INDEX(Historical!$C$7:$C$1279,MATCH(B649,Historical!$B$7:$B$1301,0))/INDEX(Historical!$D$7:$D$1277,MATCH(B649,Historical!$B$7:$B$1301,0))-1)*100)</f>
        <v>10.1010101010101</v>
      </c>
      <c r="T649" s="714">
        <f>IF(INDEX(Historical!$F$7:$F$1270,MATCH(B649,Historical!$B$7:$B$1301,0))=0,"n/a",((INDEX(Historical!$C$7:$C$1279,MATCH(B649,Historical!$B$7:$B$1301,0))/INDEX(Historical!$F$7:$F$1270,MATCH(B649,Historical!$B$7:$B$1301,0)))^(1/3)-1)*100)</f>
        <v>12.282461348995731</v>
      </c>
      <c r="U649" s="714">
        <f>IF(INDEX(Historical!$H$7:$H$1270,MATCH(B649,Historical!$B$7:$B$1301,0))=0,"n/a",((INDEX(Historical!$C$7:$C$1279,MATCH(B649,Historical!$B$7:$B$1301,0))/INDEX(Historical!$H$7:$H$1270,MATCH(B649,Historical!$B$7:$B$1301,0)))^(1/5)-1)*100)</f>
        <v>9.8964129213460872</v>
      </c>
      <c r="V649" s="714">
        <f>IF(INDEX(Historical!$O$7:$O$1270,MATCH(B649,Historical!$B$7:$B$1301,0))=0,"n/a",((INDEX(Historical!$C$7:$C$1279,MATCH(B649,Historical!$B$7:$B$1301,0))/INDEX(Historical!$O$7:$O$1270,MATCH(B649,Historical!$B$7:$B$1301,0)))^(1/10)-1)*100)</f>
        <v>1.7100498245471885</v>
      </c>
      <c r="W649" s="715">
        <f>IF(OR(U649&lt;=0,U649="n/a",V649&lt;=0,V649="n/a"),"n/a",U649/V649)</f>
        <v>5.7872073545965836</v>
      </c>
      <c r="X649" s="716">
        <f>IF(OR(AJ649&lt;=0,AJ649="n/a",U649&lt;=0,U649="n/a"),"n/a",U649/AJ649)</f>
        <v>1.2687708873520624</v>
      </c>
      <c r="Y649" s="676"/>
      <c r="Z649" s="663">
        <f>IF(OR(AC649&lt;0.01,AC649="n/a"),"n/a",M649/AC649*100)</f>
        <v>44.621513944223118</v>
      </c>
      <c r="AA649" s="900">
        <f>IF(OR(AC649&lt;0.01,AC649="n/a"),"n/a",I649/AC649)</f>
        <v>9.3426294820717128</v>
      </c>
      <c r="AB649" s="901">
        <v>12</v>
      </c>
      <c r="AC649" s="879">
        <v>2.5099999999999998</v>
      </c>
      <c r="AD649" s="879">
        <v>0.92</v>
      </c>
      <c r="AE649" s="879">
        <v>2.87</v>
      </c>
      <c r="AF649" s="879">
        <v>0.77</v>
      </c>
      <c r="AG649" s="879" t="s">
        <v>136</v>
      </c>
      <c r="AH649" s="879">
        <v>-8.4</v>
      </c>
      <c r="AI649" s="879">
        <v>13.76</v>
      </c>
      <c r="AJ649" s="879">
        <v>7.8</v>
      </c>
      <c r="AK649" s="879">
        <v>10</v>
      </c>
      <c r="AL649" s="892">
        <v>945.99</v>
      </c>
      <c r="AM649" s="886">
        <v>2</v>
      </c>
      <c r="AN649" s="879">
        <v>0.1</v>
      </c>
      <c r="AO649" s="753">
        <f>IF(U649="n/a","n/a",IF(AA649&lt;0,"n/a",IF(AA649="n/a","n/a",J649+U649-AA649)))</f>
        <v>5.3299028422594485</v>
      </c>
      <c r="AP649" s="754">
        <f>IF(U649="n/a","n/a",J649+U649)</f>
        <v>14.672532324331161</v>
      </c>
      <c r="AQ649" s="902">
        <f>IF(OR(AC649&lt;0.01,AF649="n/a"),"n/a",(I649/SQRT(22.5*AC649*(I649/AF649))-1)*100)</f>
        <v>-43.455721573677927</v>
      </c>
      <c r="AR649" s="663">
        <f>INDEX(Historical!$C$7:$C$1279,MATCH(B649,Historical!$B$7:$B$1301,0))*IF(AH649="n/a",1.03,IF(AH649&lt;0,1.01,IF(AH649&gt;10,1.1,(1+AH649/100))))</f>
        <v>1.1009</v>
      </c>
      <c r="AS649" s="900">
        <f>IF($AI649="n/a",1.03*AR649,IF($AI649&lt;0,1.01*AR649,IF($AI649&gt;10,1.1*AR649,(1+$AI649/100)*AR649)))</f>
        <v>1.21099</v>
      </c>
      <c r="AT649" s="900">
        <f>IF($AK649="n/a",1.03*AS649,IF($AK649&lt;0,1.01*AS649,IF($AK649&gt;10,1.1*AS649,(1+$AK649/100)*AS649)))</f>
        <v>1.3320890000000001</v>
      </c>
      <c r="AU649" s="900">
        <f>IF($AK649="n/a",1.03*AT649,IF($AK649&lt;0,1.01*AT649,IF($AK649&gt;10,1.1*AT649,(1+$AK649/100)*AT649)))</f>
        <v>1.4652979000000002</v>
      </c>
      <c r="AV649" s="900">
        <f>IF($AK649="n/a",1.03*AU649,IF($AK649&lt;0,1.01*AU649,IF($AK649&gt;10,1.1*AU649,(1+$AK649/100)*AU649)))</f>
        <v>1.6118276900000004</v>
      </c>
      <c r="AW649" s="663">
        <f>SUM(AR649:AV649)</f>
        <v>6.7211045900000004</v>
      </c>
      <c r="AX649" s="761">
        <f>AW649/I649*100</f>
        <v>28.661426823027718</v>
      </c>
      <c r="AY649" s="948">
        <v>0.66</v>
      </c>
      <c r="AZ649" s="886">
        <v>23.62</v>
      </c>
      <c r="BA649" s="886">
        <v>-43.54</v>
      </c>
      <c r="BB649" s="886">
        <v>-0.91999999999999993</v>
      </c>
      <c r="BC649" s="886">
        <v>-28.23</v>
      </c>
      <c r="BE649" s="635">
        <v>2013</v>
      </c>
      <c r="BF649" s="912">
        <f>IF(BE649&gt;2008,0,IF(BE649&gt;2001,1,IF(BE649&gt;1990,2,IF(BE649&gt;1980,3,IF(BE649&gt;1973,4,IF(BE649&gt;1970,5,IF(BE649&gt;1960,6,IF(BE649&gt;1958,7,IF(BE649&gt;1953,8,9)))))))))</f>
        <v>0</v>
      </c>
      <c r="BG649" s="896" t="s">
        <v>136</v>
      </c>
    </row>
    <row r="650" spans="1:59" ht="11.25" customHeight="1" x14ac:dyDescent="0.2">
      <c r="A650" s="894" t="s">
        <v>4022</v>
      </c>
      <c r="B650" s="889" t="s">
        <v>4023</v>
      </c>
      <c r="C650" s="946" t="s">
        <v>108</v>
      </c>
      <c r="D650" s="946" t="s">
        <v>4337</v>
      </c>
      <c r="E650" s="746">
        <v>7</v>
      </c>
      <c r="F650" s="1185">
        <v>645</v>
      </c>
      <c r="G650" s="1184" t="s">
        <v>106</v>
      </c>
      <c r="H650" s="1184" t="s">
        <v>106</v>
      </c>
      <c r="I650" s="888">
        <v>14.55</v>
      </c>
      <c r="J650" s="663">
        <f>(M650/I650)*100</f>
        <v>4.3986254295532641</v>
      </c>
      <c r="K650" s="891">
        <v>0.16</v>
      </c>
      <c r="L650" s="901">
        <v>4</v>
      </c>
      <c r="M650" s="654">
        <f>K650*L650</f>
        <v>0.64</v>
      </c>
      <c r="N650" s="884" t="s">
        <v>148</v>
      </c>
      <c r="O650" s="747">
        <v>0.15</v>
      </c>
      <c r="P650" s="875">
        <v>43874</v>
      </c>
      <c r="Q650" s="875">
        <v>43905</v>
      </c>
      <c r="R650" s="654">
        <f>(K650-O650)/O650*100</f>
        <v>6.6666666666666732</v>
      </c>
      <c r="S650" s="714">
        <f>IF(INDEX(Historical!$D$7:$D$1277,MATCH(B650,Historical!$B$7:$B$1301,0))=0,"n/a",(INDEX(Historical!$C$7:$C$1279,MATCH(B650,Historical!$B$7:$B$1301,0))/INDEX(Historical!$D$7:$D$1277,MATCH(B650,Historical!$B$7:$B$1301,0))-1)*100)</f>
        <v>5.2631578947368363</v>
      </c>
      <c r="T650" s="714">
        <f>IF(INDEX(Historical!$F$7:$F$1270,MATCH(B650,Historical!$B$7:$B$1301,0))=0,"n/a",((INDEX(Historical!$C$7:$C$1279,MATCH(B650,Historical!$B$7:$B$1301,0))/INDEX(Historical!$F$7:$F$1270,MATCH(B650,Historical!$B$7:$B$1301,0)))^(1/3)-1)*100)</f>
        <v>12.624788044360603</v>
      </c>
      <c r="U650" s="714">
        <f>IF(INDEX(Historical!$H$7:$H$1270,MATCH(B650,Historical!$B$7:$B$1301,0))=0,"n/a",((INDEX(Historical!$C$7:$C$1279,MATCH(B650,Historical!$B$7:$B$1301,0))/INDEX(Historical!$H$7:$H$1270,MATCH(B650,Historical!$B$7:$B$1301,0)))^(1/5)-1)*100)</f>
        <v>46.144255162192536</v>
      </c>
      <c r="V650" s="714">
        <f>IF(INDEX(Historical!$O$7:$O$1270,MATCH(B650,Historical!$B$7:$B$1301,0))=0,"n/a",((INDEX(Historical!$C$7:$C$1279,MATCH(B650,Historical!$B$7:$B$1301,0))/INDEX(Historical!$O$7:$O$1270,MATCH(B650,Historical!$B$7:$B$1301,0)))^(1/10)-1)*100)</f>
        <v>4.4019629627884527</v>
      </c>
      <c r="W650" s="715">
        <f>IF(OR(U650&lt;=0,U650="n/a",V650&lt;=0,V650="n/a"),"n/a",U650/V650)</f>
        <v>10.482654114145966</v>
      </c>
      <c r="X650" s="716" t="str">
        <f>IF(OR(AJ650&lt;=0,AJ650="n/a",U650&lt;=0,U650="n/a"),"n/a",U650/AJ650)</f>
        <v>n/a</v>
      </c>
      <c r="Y650" s="685" t="s">
        <v>4497</v>
      </c>
      <c r="Z650" s="663" t="str">
        <f>IF(OR(AC650&lt;0.01,AC650="n/a"),"n/a",M650/AC650*100)</f>
        <v>n/a</v>
      </c>
      <c r="AA650" s="900" t="str">
        <f>IF(OR(AC650&lt;0.01,AC650="n/a"),"n/a",I650/AC650)</f>
        <v>n/a</v>
      </c>
      <c r="AB650" s="901">
        <v>12</v>
      </c>
      <c r="AC650" s="879" t="s">
        <v>136</v>
      </c>
      <c r="AD650" s="879" t="s">
        <v>136</v>
      </c>
      <c r="AE650" s="879" t="s">
        <v>136</v>
      </c>
      <c r="AF650" s="879" t="s">
        <v>136</v>
      </c>
      <c r="AG650" s="879" t="s">
        <v>136</v>
      </c>
      <c r="AH650" s="879" t="s">
        <v>136</v>
      </c>
      <c r="AI650" s="879" t="s">
        <v>136</v>
      </c>
      <c r="AJ650" s="879" t="s">
        <v>136</v>
      </c>
      <c r="AK650" s="879" t="s">
        <v>136</v>
      </c>
      <c r="AL650" s="892" t="s">
        <v>136</v>
      </c>
      <c r="AM650" s="886" t="s">
        <v>136</v>
      </c>
      <c r="AN650" s="879" t="s">
        <v>136</v>
      </c>
      <c r="AO650" s="753" t="str">
        <f>IF(U650="n/a","n/a",IF(AA650&lt;0,"n/a",IF(AA650="n/a","n/a",J650+U650-AA650)))</f>
        <v>n/a</v>
      </c>
      <c r="AP650" s="754">
        <f>IF(U650="n/a","n/a",J650+U650)</f>
        <v>50.542880591745799</v>
      </c>
      <c r="AQ650" s="902" t="str">
        <f>IF(OR(AC650&lt;0.01,AF650="n/a"),"n/a",(I650/SQRT(22.5*AC650*(I650/AF650))-1)*100)</f>
        <v>n/a</v>
      </c>
      <c r="AR650" s="663">
        <f>INDEX(Historical!$C$7:$C$1279,MATCH(B650,Historical!$B$7:$B$1301,0))*IF(AH650="n/a",1.03,IF(AH650&lt;0,1.01,IF(AH650&gt;10,1.1,(1+AH650/100))))</f>
        <v>0.61799999999999999</v>
      </c>
      <c r="AS650" s="900">
        <f>IF($AI650="n/a",1.03*AR650,IF($AI650&lt;0,1.01*AR650,IF($AI650&gt;10,1.1*AR650,(1+$AI650/100)*AR650)))</f>
        <v>0.63653999999999999</v>
      </c>
      <c r="AT650" s="900">
        <f>IF($AK650="n/a",1.03*AS650,IF($AK650&lt;0,1.01*AS650,IF($AK650&gt;10,1.1*AS650,(1+$AK650/100)*AS650)))</f>
        <v>0.6556362</v>
      </c>
      <c r="AU650" s="900">
        <f>IF($AK650="n/a",1.03*AT650,IF($AK650&lt;0,1.01*AT650,IF($AK650&gt;10,1.1*AT650,(1+$AK650/100)*AT650)))</f>
        <v>0.67530528600000006</v>
      </c>
      <c r="AV650" s="900">
        <f>IF($AK650="n/a",1.03*AU650,IF($AK650&lt;0,1.01*AU650,IF($AK650&gt;10,1.1*AU650,(1+$AK650/100)*AU650)))</f>
        <v>0.69556444458000011</v>
      </c>
      <c r="AW650" s="663">
        <f>SUM(AR650:AV650)</f>
        <v>3.2810459305799999</v>
      </c>
      <c r="AX650" s="761">
        <f>AW650/I650*100</f>
        <v>22.550143852783503</v>
      </c>
      <c r="AY650" s="948" t="s">
        <v>136</v>
      </c>
      <c r="AZ650" s="886" t="s">
        <v>136</v>
      </c>
      <c r="BA650" s="886" t="s">
        <v>136</v>
      </c>
      <c r="BB650" s="886" t="s">
        <v>136</v>
      </c>
      <c r="BC650" s="886" t="s">
        <v>136</v>
      </c>
      <c r="BD650" s="921" t="s">
        <v>4271</v>
      </c>
      <c r="BE650" s="635">
        <v>2014</v>
      </c>
      <c r="BF650" s="912">
        <f>IF(BE650&gt;2008,0,IF(BE650&gt;2001,1,IF(BE650&gt;1990,2,IF(BE650&gt;1980,3,IF(BE650&gt;1973,4,IF(BE650&gt;1970,5,IF(BE650&gt;1960,6,IF(BE650&gt;1958,7,IF(BE650&gt;1953,8,9)))))))))</f>
        <v>0</v>
      </c>
      <c r="BG650" s="896" t="s">
        <v>136</v>
      </c>
    </row>
    <row r="651" spans="1:59" ht="11.25" customHeight="1" x14ac:dyDescent="0.2">
      <c r="A651" s="885" t="s">
        <v>802</v>
      </c>
      <c r="B651" s="889" t="s">
        <v>803</v>
      </c>
      <c r="C651" s="946" t="s">
        <v>153</v>
      </c>
      <c r="D651" s="946" t="s">
        <v>4330</v>
      </c>
      <c r="E651" s="746">
        <v>15</v>
      </c>
      <c r="F651" s="1185">
        <v>249</v>
      </c>
      <c r="G651" s="1184" t="s">
        <v>106</v>
      </c>
      <c r="H651" s="1184" t="s">
        <v>106</v>
      </c>
      <c r="I651" s="888">
        <v>153.44</v>
      </c>
      <c r="J651" s="663">
        <f>(M651/I651)*100</f>
        <v>0.96454640250260693</v>
      </c>
      <c r="K651" s="891">
        <v>0.37</v>
      </c>
      <c r="L651" s="901">
        <v>4</v>
      </c>
      <c r="M651" s="654">
        <f>K651*L651</f>
        <v>1.48</v>
      </c>
      <c r="N651" s="884" t="s">
        <v>287</v>
      </c>
      <c r="O651" s="747">
        <v>0.34</v>
      </c>
      <c r="P651" s="875">
        <v>43717</v>
      </c>
      <c r="Q651" s="875">
        <v>43734</v>
      </c>
      <c r="R651" s="654">
        <f>(K651-O651)/O651*100</f>
        <v>8.8235294117646959</v>
      </c>
      <c r="S651" s="714">
        <f>IF(INDEX(Historical!$D$7:$D$1277,MATCH(B651,Historical!$B$7:$B$1301,0))=0,"n/a",(INDEX(Historical!$C$7:$C$1279,MATCH(B651,Historical!$B$7:$B$1301,0))/INDEX(Historical!$D$7:$D$1277,MATCH(B651,Historical!$B$7:$B$1301,0))-1)*100)</f>
        <v>9.2307692307692193</v>
      </c>
      <c r="T651" s="714">
        <f>IF(INDEX(Historical!$F$7:$F$1270,MATCH(B651,Historical!$B$7:$B$1301,0))=0,"n/a",((INDEX(Historical!$C$7:$C$1279,MATCH(B651,Historical!$B$7:$B$1301,0))/INDEX(Historical!$F$7:$F$1270,MATCH(B651,Historical!$B$7:$B$1301,0)))^(1/3)-1)*100)</f>
        <v>10.237027222161377</v>
      </c>
      <c r="U651" s="714">
        <f>IF(INDEX(Historical!$H$7:$H$1270,MATCH(B651,Historical!$B$7:$B$1301,0))=0,"n/a",((INDEX(Historical!$C$7:$C$1279,MATCH(B651,Historical!$B$7:$B$1301,0))/INDEX(Historical!$H$7:$H$1270,MATCH(B651,Historical!$B$7:$B$1301,0)))^(1/5)-1)*100)</f>
        <v>10.04267384562354</v>
      </c>
      <c r="V651" s="714">
        <f>IF(INDEX(Historical!$O$7:$O$1270,MATCH(B651,Historical!$B$7:$B$1301,0))=0,"n/a",((INDEX(Historical!$C$7:$C$1279,MATCH(B651,Historical!$B$7:$B$1301,0))/INDEX(Historical!$O$7:$O$1270,MATCH(B651,Historical!$B$7:$B$1301,0)))^(1/10)-1)*100)</f>
        <v>13.227116833118234</v>
      </c>
      <c r="W651" s="715">
        <f>IF(OR(U651&lt;=0,U651="n/a",V651&lt;=0,V651="n/a"),"n/a",U651/V651)</f>
        <v>0.75924889545683583</v>
      </c>
      <c r="X651" s="716">
        <f>IF(OR(AJ651&lt;=0,AJ651="n/a",U651&lt;=0,U651="n/a"),"n/a",U651/AJ651)</f>
        <v>0.61991813861873701</v>
      </c>
      <c r="Y651" s="889" t="s">
        <v>730</v>
      </c>
      <c r="Z651" s="663">
        <f>IF(OR(AC651&lt;0.01,AC651="n/a"),"n/a",M651/AC651*100)</f>
        <v>31.092436974789916</v>
      </c>
      <c r="AA651" s="900">
        <f>IF(OR(AC651&lt;0.01,AC651="n/a"),"n/a",I651/AC651)</f>
        <v>32.235294117647058</v>
      </c>
      <c r="AB651" s="901">
        <v>3</v>
      </c>
      <c r="AC651" s="879">
        <v>4.76</v>
      </c>
      <c r="AD651" s="879">
        <v>3.15</v>
      </c>
      <c r="AE651" s="879">
        <v>4.22</v>
      </c>
      <c r="AF651" s="879">
        <v>3.74</v>
      </c>
      <c r="AG651" s="879">
        <v>12.3</v>
      </c>
      <c r="AH651" s="879">
        <v>33.800000000000004</v>
      </c>
      <c r="AI651" s="879">
        <v>21.2</v>
      </c>
      <c r="AJ651" s="879">
        <v>16.2</v>
      </c>
      <c r="AK651" s="879">
        <v>10</v>
      </c>
      <c r="AL651" s="892">
        <v>12790</v>
      </c>
      <c r="AM651" s="886">
        <v>0.3</v>
      </c>
      <c r="AN651" s="879">
        <v>0.34</v>
      </c>
      <c r="AO651" s="753">
        <f>IF(U651="n/a","n/a",IF(AA651&lt;0,"n/a",IF(AA651="n/a","n/a",J651+U651-AA651)))</f>
        <v>-21.228073869520912</v>
      </c>
      <c r="AP651" s="754">
        <f>IF(U651="n/a","n/a",J651+U651)</f>
        <v>11.007220248126147</v>
      </c>
      <c r="AQ651" s="902">
        <f>IF(OR(AC651&lt;0.01,AF651="n/a"),"n/a",(I651/SQRT(22.5*AC651*(I651/AF651))-1)*100)</f>
        <v>131.47834071943367</v>
      </c>
      <c r="AR651" s="663">
        <f>INDEX(Historical!$C$7:$C$1279,MATCH(B651,Historical!$B$7:$B$1301,0))*IF(AH651="n/a",1.03,IF(AH651&lt;0,1.01,IF(AH651&gt;10,1.1,(1+AH651/100))))</f>
        <v>1.5620000000000001</v>
      </c>
      <c r="AS651" s="900">
        <f>IF($AI651="n/a",1.03*AR651,IF($AI651&lt;0,1.01*AR651,IF($AI651&gt;10,1.1*AR651,(1+$AI651/100)*AR651)))</f>
        <v>1.7182000000000002</v>
      </c>
      <c r="AT651" s="900">
        <f>IF($AK651="n/a",1.03*AS651,IF($AK651&lt;0,1.01*AS651,IF($AK651&gt;10,1.1*AS651,(1+$AK651/100)*AS651)))</f>
        <v>1.8900200000000003</v>
      </c>
      <c r="AU651" s="900">
        <f>IF($AK651="n/a",1.03*AT651,IF($AK651&lt;0,1.01*AT651,IF($AK651&gt;10,1.1*AT651,(1+$AK651/100)*AT651)))</f>
        <v>2.0790220000000006</v>
      </c>
      <c r="AV651" s="900">
        <f>IF($AK651="n/a",1.03*AU651,IF($AK651&lt;0,1.01*AU651,IF($AK651&gt;10,1.1*AU651,(1+$AK651/100)*AU651)))</f>
        <v>2.286924200000001</v>
      </c>
      <c r="AW651" s="663">
        <f>SUM(AR651:AV651)</f>
        <v>9.536166200000002</v>
      </c>
      <c r="AX651" s="761">
        <f>AW651/I651*100</f>
        <v>6.2149154066736196</v>
      </c>
      <c r="AY651" s="948">
        <v>0.78</v>
      </c>
      <c r="AZ651" s="886">
        <v>45.18</v>
      </c>
      <c r="BA651" s="886">
        <v>-9.1999999999999993</v>
      </c>
      <c r="BB651" s="886">
        <v>0.13999999999999999</v>
      </c>
      <c r="BC651" s="886">
        <v>2.85</v>
      </c>
      <c r="BE651" s="635">
        <v>2005</v>
      </c>
      <c r="BF651" s="912">
        <f>IF(BE651&gt;2008,0,IF(BE651&gt;2001,1,IF(BE651&gt;1990,2,IF(BE651&gt;1980,3,IF(BE651&gt;1973,4,IF(BE651&gt;1970,5,IF(BE651&gt;1960,6,IF(BE651&gt;1958,7,IF(BE651&gt;1953,8,9)))))))))</f>
        <v>1</v>
      </c>
      <c r="BG651" s="896">
        <v>7.7</v>
      </c>
    </row>
    <row r="652" spans="1:59" ht="11.25" customHeight="1" x14ac:dyDescent="0.2">
      <c r="A652" s="895" t="s">
        <v>1689</v>
      </c>
      <c r="B652" s="889" t="s">
        <v>1690</v>
      </c>
      <c r="C652" s="946" t="s">
        <v>123</v>
      </c>
      <c r="D652" s="946" t="s">
        <v>4362</v>
      </c>
      <c r="E652" s="746">
        <v>10</v>
      </c>
      <c r="F652" s="1185">
        <v>397</v>
      </c>
      <c r="G652" s="1197" t="s">
        <v>37</v>
      </c>
      <c r="H652" s="1197" t="s">
        <v>115</v>
      </c>
      <c r="I652" s="888">
        <v>26.09</v>
      </c>
      <c r="J652" s="663">
        <f>(M652/I652)*100</f>
        <v>3.8328861632809503</v>
      </c>
      <c r="K652" s="891">
        <v>0.25</v>
      </c>
      <c r="L652" s="901">
        <v>4</v>
      </c>
      <c r="M652" s="654">
        <f>K652*L652</f>
        <v>1</v>
      </c>
      <c r="N652" s="884" t="s">
        <v>239</v>
      </c>
      <c r="O652" s="747">
        <v>0.24</v>
      </c>
      <c r="P652" s="875">
        <v>43920</v>
      </c>
      <c r="Q652" s="875">
        <v>43931</v>
      </c>
      <c r="R652" s="654">
        <f>(K652-O652)/O652*100</f>
        <v>4.1666666666666705</v>
      </c>
      <c r="S652" s="714">
        <f>IF(INDEX(Historical!$D$7:$D$1277,MATCH(B652,Historical!$B$7:$B$1301,0))=0,"n/a",(INDEX(Historical!$C$7:$C$1279,MATCH(B652,Historical!$B$7:$B$1301,0))/INDEX(Historical!$D$7:$D$1277,MATCH(B652,Historical!$B$7:$B$1301,0))-1)*100)</f>
        <v>26.480836236933779</v>
      </c>
      <c r="T652" s="714">
        <f>IF(INDEX(Historical!$F$7:$F$1270,MATCH(B652,Historical!$B$7:$B$1301,0))=0,"n/a",((INDEX(Historical!$C$7:$C$1279,MATCH(B652,Historical!$B$7:$B$1301,0))/INDEX(Historical!$F$7:$F$1270,MATCH(B652,Historical!$B$7:$B$1301,0)))^(1/3)-1)*100)</f>
        <v>17.634285960534825</v>
      </c>
      <c r="U652" s="714">
        <f>IF(INDEX(Historical!$H$7:$H$1270,MATCH(B652,Historical!$B$7:$B$1301,0))=0,"n/a",((INDEX(Historical!$C$7:$C$1279,MATCH(B652,Historical!$B$7:$B$1301,0))/INDEX(Historical!$H$7:$H$1270,MATCH(B652,Historical!$B$7:$B$1301,0)))^(1/5)-1)*100)</f>
        <v>14.806650733460902</v>
      </c>
      <c r="V652" s="714">
        <f>IF(INDEX(Historical!$O$7:$O$1270,MATCH(B652,Historical!$B$7:$B$1301,0))=0,"n/a",((INDEX(Historical!$C$7:$C$1279,MATCH(B652,Historical!$B$7:$B$1301,0))/INDEX(Historical!$O$7:$O$1270,MATCH(B652,Historical!$B$7:$B$1301,0)))^(1/10)-1)*100)</f>
        <v>9.9962448138341209</v>
      </c>
      <c r="W652" s="715">
        <f>IF(OR(U652&lt;=0,U652="n/a",V652&lt;=0,V652="n/a"),"n/a",U652/V652)</f>
        <v>1.4812212995193463</v>
      </c>
      <c r="X652" s="716">
        <f>IF(OR(AJ652&lt;=0,AJ652="n/a",U652&lt;=0,U652="n/a"),"n/a",U652/AJ652)</f>
        <v>0.41708875305523668</v>
      </c>
      <c r="Y652" s="676"/>
      <c r="Z652" s="663">
        <f>IF(OR(AC652&lt;0.01,AC652="n/a"),"n/a",M652/AC652*100)</f>
        <v>33.333333333333329</v>
      </c>
      <c r="AA652" s="900">
        <f>IF(OR(AC652&lt;0.01,AC652="n/a"),"n/a",I652/AC652)</f>
        <v>8.6966666666666672</v>
      </c>
      <c r="AB652" s="901">
        <v>12</v>
      </c>
      <c r="AC652" s="879">
        <v>3</v>
      </c>
      <c r="AD652" s="879" t="s">
        <v>136</v>
      </c>
      <c r="AE652" s="879">
        <v>0.56000000000000005</v>
      </c>
      <c r="AF652" s="879">
        <v>1.33</v>
      </c>
      <c r="AG652" s="879">
        <v>16</v>
      </c>
      <c r="AH652" s="881">
        <v>-43.2</v>
      </c>
      <c r="AI652" s="881">
        <v>18.279999999999998</v>
      </c>
      <c r="AJ652" s="879">
        <v>35.5</v>
      </c>
      <c r="AK652" s="879">
        <v>-6.52</v>
      </c>
      <c r="AL652" s="892">
        <v>5690</v>
      </c>
      <c r="AM652" s="886">
        <v>5.0999999999999996</v>
      </c>
      <c r="AN652" s="879">
        <v>0.66</v>
      </c>
      <c r="AO652" s="753">
        <f>IF(U652="n/a","n/a",IF(AA652&lt;0,"n/a",IF(AA652="n/a","n/a",J652+U652-AA652)))</f>
        <v>9.9428702300751848</v>
      </c>
      <c r="AP652" s="754">
        <f>IF(U652="n/a","n/a",J652+U652)</f>
        <v>18.639536896741852</v>
      </c>
      <c r="AQ652" s="902">
        <f>IF(OR(AC652&lt;0.01,AF652="n/a"),"n/a",(I652/SQRT(22.5*AC652*(I652/AF652))-1)*100)</f>
        <v>-28.301350805637227</v>
      </c>
      <c r="AR652" s="663">
        <f>INDEX(Historical!$C$7:$C$1279,MATCH(B652,Historical!$B$7:$B$1301,0))*IF(AH652="n/a",1.03,IF(AH652&lt;0,1.01,IF(AH652&gt;10,1.1,(1+AH652/100))))</f>
        <v>0.91657500000000003</v>
      </c>
      <c r="AS652" s="900">
        <f>IF($AI652="n/a",1.03*AR652,IF($AI652&lt;0,1.01*AR652,IF($AI652&gt;10,1.1*AR652,(1+$AI652/100)*AR652)))</f>
        <v>1.0082325000000001</v>
      </c>
      <c r="AT652" s="900">
        <f>IF($AK652="n/a",1.03*AS652,IF($AK652&lt;0,1.01*AS652,IF($AK652&gt;10,1.1*AS652,(1+$AK652/100)*AS652)))</f>
        <v>1.018314825</v>
      </c>
      <c r="AU652" s="900">
        <f>IF($AK652="n/a",1.03*AT652,IF($AK652&lt;0,1.01*AT652,IF($AK652&gt;10,1.1*AT652,(1+$AK652/100)*AT652)))</f>
        <v>1.0284979732500001</v>
      </c>
      <c r="AV652" s="900">
        <f>IF($AK652="n/a",1.03*AU652,IF($AK652&lt;0,1.01*AU652,IF($AK652&gt;10,1.1*AU652,(1+$AK652/100)*AU652)))</f>
        <v>1.0387829529825001</v>
      </c>
      <c r="AW652" s="663">
        <f>SUM(AR652:AV652)</f>
        <v>5.0104032512325007</v>
      </c>
      <c r="AX652" s="761">
        <f>AW652/I652*100</f>
        <v>19.204305294106941</v>
      </c>
      <c r="AY652" s="948">
        <v>1.45</v>
      </c>
      <c r="AZ652" s="886">
        <v>74.17</v>
      </c>
      <c r="BA652" s="886">
        <v>-27.089999999999996</v>
      </c>
      <c r="BB652" s="886">
        <v>2.06</v>
      </c>
      <c r="BC652" s="886">
        <v>-7.7200000000000006</v>
      </c>
      <c r="BE652" s="635">
        <v>2011</v>
      </c>
      <c r="BF652" s="912">
        <f>IF(BE652&gt;2008,0,IF(BE652&gt;2001,1,IF(BE652&gt;1990,2,IF(BE652&gt;1980,3,IF(BE652&gt;1973,4,IF(BE652&gt;1970,5,IF(BE652&gt;1960,6,IF(BE652&gt;1958,7,IF(BE652&gt;1953,8,9)))))))))</f>
        <v>0</v>
      </c>
      <c r="BG652" s="896">
        <v>8.1</v>
      </c>
    </row>
    <row r="653" spans="1:59" ht="11.25" customHeight="1" x14ac:dyDescent="0.2">
      <c r="A653" s="895" t="s">
        <v>4480</v>
      </c>
      <c r="B653" s="889" t="s">
        <v>4477</v>
      </c>
      <c r="C653" s="946" t="s">
        <v>4325</v>
      </c>
      <c r="D653" s="946" t="s">
        <v>4326</v>
      </c>
      <c r="E653" s="746">
        <v>5</v>
      </c>
      <c r="F653" s="1185">
        <v>748</v>
      </c>
      <c r="G653" s="1185" t="s">
        <v>106</v>
      </c>
      <c r="H653" s="1185" t="s">
        <v>106</v>
      </c>
      <c r="I653" s="888">
        <v>23.81</v>
      </c>
      <c r="J653" s="663">
        <f>(M653/I653)*100</f>
        <v>5.8798824023519529</v>
      </c>
      <c r="K653" s="891">
        <v>0.35</v>
      </c>
      <c r="L653" s="901">
        <v>4</v>
      </c>
      <c r="M653" s="654">
        <f>K653*L653</f>
        <v>1.4</v>
      </c>
      <c r="N653" s="884" t="s">
        <v>318</v>
      </c>
      <c r="O653" s="747">
        <v>0.33</v>
      </c>
      <c r="P653" s="875">
        <v>43735</v>
      </c>
      <c r="Q653" s="875">
        <v>43753</v>
      </c>
      <c r="R653" s="654">
        <f>(K653-O653)/O653*100</f>
        <v>6.060606060606049</v>
      </c>
      <c r="S653" s="714">
        <f>IF(INDEX(Historical!$D$7:$D$1277,MATCH(B653,Historical!$B$7:$B$1301,0))=0,"n/a",(INDEX(Historical!$C$7:$C$1279,MATCH(B653,Historical!$B$7:$B$1301,0))/INDEX(Historical!$D$7:$D$1277,MATCH(B653,Historical!$B$7:$B$1301,0))-1)*100)</f>
        <v>6.3492063492063489</v>
      </c>
      <c r="T653" s="714">
        <f>IF(INDEX(Historical!$F$7:$F$1270,MATCH(B653,Historical!$B$7:$B$1301,0))=0,"n/a",((INDEX(Historical!$C$7:$C$1279,MATCH(B653,Historical!$B$7:$B$1301,0))/INDEX(Historical!$F$7:$F$1270,MATCH(B653,Historical!$B$7:$B$1301,0)))^(1/3)-1)*100)</f>
        <v>6.799865166668817</v>
      </c>
      <c r="U653" s="714" t="str">
        <f>IF(INDEX(Historical!$H$7:$H$1270,MATCH(B653,Historical!$B$7:$B$1301,0))=0,"n/a",((INDEX(Historical!$C$7:$C$1279,MATCH(B653,Historical!$B$7:$B$1301,0))/INDEX(Historical!$H$7:$H$1270,MATCH(B653,Historical!$B$7:$B$1301,0)))^(1/5)-1)*100)</f>
        <v>n/a</v>
      </c>
      <c r="V653" s="714" t="str">
        <f>IF(INDEX(Historical!$O$7:$O$1270,MATCH(B653,Historical!$B$7:$B$1301,0))=0,"n/a",((INDEX(Historical!$C$7:$C$1279,MATCH(B653,Historical!$B$7:$B$1301,0))/INDEX(Historical!$O$7:$O$1270,MATCH(B653,Historical!$B$7:$B$1301,0)))^(1/10)-1)*100)</f>
        <v>n/a</v>
      </c>
      <c r="W653" s="715" t="str">
        <f>IF(OR(U653&lt;=0,U653="n/a",V653&lt;=0,V653="n/a"),"n/a",U653/V653)</f>
        <v>n/a</v>
      </c>
      <c r="X653" s="716" t="str">
        <f>IF(OR(AJ653&lt;=0,AJ653="n/a",U653&lt;=0,U653="n/a"),"n/a",U653/AJ653)</f>
        <v>n/a</v>
      </c>
      <c r="Y653" s="890"/>
      <c r="Z653" s="663">
        <f>IF(OR(AC653&lt;0.01,AC653="n/a"),"n/a",M653/AC653*100)</f>
        <v>108.52713178294573</v>
      </c>
      <c r="AA653" s="900">
        <f>IF(OR(AC653&lt;0.01,AC653="n/a"),"n/a",I653/AC653)</f>
        <v>18.45736434108527</v>
      </c>
      <c r="AB653" s="901">
        <v>12</v>
      </c>
      <c r="AC653" s="879">
        <v>1.29</v>
      </c>
      <c r="AD653" s="879">
        <v>3.06</v>
      </c>
      <c r="AE653" s="879">
        <v>8.77</v>
      </c>
      <c r="AF653" s="879">
        <v>1.27</v>
      </c>
      <c r="AG653" s="879">
        <v>6.9</v>
      </c>
      <c r="AH653" s="879">
        <v>48.1</v>
      </c>
      <c r="AI653" s="879">
        <v>5.92</v>
      </c>
      <c r="AJ653" s="879">
        <v>18.2</v>
      </c>
      <c r="AK653" s="879">
        <v>6.09</v>
      </c>
      <c r="AL653" s="892">
        <v>6030</v>
      </c>
      <c r="AM653" s="886">
        <v>0.70000000000000007</v>
      </c>
      <c r="AN653" s="879">
        <v>0.91</v>
      </c>
      <c r="AO653" s="753" t="str">
        <f>IF(U653="n/a","n/a",IF(AA653&lt;0,"n/a",IF(AA653="n/a","n/a",J653+U653-AA653)))</f>
        <v>n/a</v>
      </c>
      <c r="AP653" s="754" t="str">
        <f>IF(U653="n/a","n/a",J653+U653)</f>
        <v>n/a</v>
      </c>
      <c r="AQ653" s="902">
        <f>IF(OR(AC653&lt;0.01,AF653="n/a"),"n/a",(I653/SQRT(22.5*AC653*(I653/AF653))-1)*100)</f>
        <v>2.0693722985136054</v>
      </c>
      <c r="AR653" s="663">
        <f>INDEX(Historical!$C$7:$C$1279,MATCH(B653,Historical!$B$7:$B$1301,0))*IF(AH653="n/a",1.03,IF(AH653&lt;0,1.01,IF(AH653&gt;10,1.1,(1+AH653/100))))</f>
        <v>1.4740000000000002</v>
      </c>
      <c r="AS653" s="900">
        <f>IF($AI653="n/a",1.03*AR653,IF($AI653&lt;0,1.01*AR653,IF($AI653&gt;10,1.1*AR653,(1+$AI653/100)*AR653)))</f>
        <v>1.5612608000000001</v>
      </c>
      <c r="AT653" s="900">
        <f>IF($AK653="n/a",1.03*AS653,IF($AK653&lt;0,1.01*AS653,IF($AK653&gt;10,1.1*AS653,(1+$AK653/100)*AS653)))</f>
        <v>1.6563415827200001</v>
      </c>
      <c r="AU653" s="900">
        <f>IF($AK653="n/a",1.03*AT653,IF($AK653&lt;0,1.01*AT653,IF($AK653&gt;10,1.1*AT653,(1+$AK653/100)*AT653)))</f>
        <v>1.757212785107648</v>
      </c>
      <c r="AV653" s="900">
        <f>IF($AK653="n/a",1.03*AU653,IF($AK653&lt;0,1.01*AU653,IF($AK653&gt;10,1.1*AU653,(1+$AK653/100)*AU653)))</f>
        <v>1.8642270437207036</v>
      </c>
      <c r="AW653" s="663">
        <f>SUM(AR653:AV653)</f>
        <v>8.3130422115483533</v>
      </c>
      <c r="AX653" s="761">
        <f>AW653/I653*100</f>
        <v>34.914079006922947</v>
      </c>
      <c r="AY653" s="948">
        <v>0.96</v>
      </c>
      <c r="AZ653" s="886">
        <v>83.15</v>
      </c>
      <c r="BA653" s="886">
        <v>-41.870000000000005</v>
      </c>
      <c r="BB653" s="886">
        <v>14.680000000000001</v>
      </c>
      <c r="BC653" s="886">
        <v>-23.31</v>
      </c>
      <c r="BE653" s="635">
        <v>2015</v>
      </c>
      <c r="BF653" s="912">
        <f>IF(BE653&gt;2008,0,IF(BE653&gt;2001,1,IF(BE653&gt;1990,2,IF(BE653&gt;1980,3,IF(BE653&gt;1973,4,IF(BE653&gt;1970,5,IF(BE653&gt;1960,6,IF(BE653&gt;1958,7,IF(BE653&gt;1953,8,9)))))))))</f>
        <v>0</v>
      </c>
      <c r="BG653" s="896">
        <v>3.6999999999999997</v>
      </c>
    </row>
    <row r="654" spans="1:59" ht="11.25" customHeight="1" x14ac:dyDescent="0.2">
      <c r="A654" s="877" t="s">
        <v>1687</v>
      </c>
      <c r="B654" s="889" t="s">
        <v>1688</v>
      </c>
      <c r="C654" s="946" t="s">
        <v>108</v>
      </c>
      <c r="D654" s="946" t="s">
        <v>4341</v>
      </c>
      <c r="E654" s="746">
        <v>9</v>
      </c>
      <c r="F654" s="1185">
        <v>453</v>
      </c>
      <c r="G654" s="1141" t="s">
        <v>115</v>
      </c>
      <c r="H654" s="1141" t="s">
        <v>115</v>
      </c>
      <c r="I654" s="888">
        <v>63.55</v>
      </c>
      <c r="J654" s="663">
        <f>(M654/I654)*100</f>
        <v>3.2730133752950432</v>
      </c>
      <c r="K654" s="891">
        <v>0.52</v>
      </c>
      <c r="L654" s="901">
        <v>4</v>
      </c>
      <c r="M654" s="654">
        <f>K654*L654</f>
        <v>2.08</v>
      </c>
      <c r="N654" s="884" t="s">
        <v>218</v>
      </c>
      <c r="O654" s="747">
        <v>0.47</v>
      </c>
      <c r="P654" s="875">
        <v>43738</v>
      </c>
      <c r="Q654" s="875">
        <v>43753</v>
      </c>
      <c r="R654" s="654">
        <f>(K654-O654)/O654*100</f>
        <v>10.638297872340436</v>
      </c>
      <c r="S654" s="714">
        <f>IF(INDEX(Historical!$D$7:$D$1277,MATCH(B654,Historical!$B$7:$B$1301,0))=0,"n/a",(INDEX(Historical!$C$7:$C$1279,MATCH(B654,Historical!$B$7:$B$1301,0))/INDEX(Historical!$D$7:$D$1277,MATCH(B654,Historical!$B$7:$B$1301,0))-1)*100)</f>
        <v>8.4269662921348178</v>
      </c>
      <c r="T654" s="714">
        <f>IF(INDEX(Historical!$F$7:$F$1270,MATCH(B654,Historical!$B$7:$B$1301,0))=0,"n/a",((INDEX(Historical!$C$7:$C$1279,MATCH(B654,Historical!$B$7:$B$1301,0))/INDEX(Historical!$F$7:$F$1270,MATCH(B654,Historical!$B$7:$B$1301,0)))^(1/3)-1)*100)</f>
        <v>11.295197486925201</v>
      </c>
      <c r="U654" s="714">
        <f>IF(INDEX(Historical!$H$7:$H$1270,MATCH(B654,Historical!$B$7:$B$1301,0))=0,"n/a",((INDEX(Historical!$C$7:$C$1279,MATCH(B654,Historical!$B$7:$B$1301,0))/INDEX(Historical!$H$7:$H$1270,MATCH(B654,Historical!$B$7:$B$1301,0)))^(1/5)-1)*100)</f>
        <v>11.498200249526459</v>
      </c>
      <c r="V654" s="714">
        <f>IF(INDEX(Historical!$O$7:$O$1270,MATCH(B654,Historical!$B$7:$B$1301,0))=0,"n/a",((INDEX(Historical!$C$7:$C$1279,MATCH(B654,Historical!$B$7:$B$1301,0))/INDEX(Historical!$O$7:$O$1270,MATCH(B654,Historical!$B$7:$B$1301,0)))^(1/10)-1)*100)</f>
        <v>21.73609162589285</v>
      </c>
      <c r="W654" s="715">
        <f>IF(OR(U654&lt;=0,U654="n/a",V654&lt;=0,V654="n/a"),"n/a",U654/V654)</f>
        <v>0.52899115661756646</v>
      </c>
      <c r="X654" s="716">
        <f>IF(OR(AJ654&lt;=0,AJ654="n/a",U654&lt;=0,U654="n/a"),"n/a",U654/AJ654)</f>
        <v>3.2852000712932736</v>
      </c>
      <c r="Y654" s="676"/>
      <c r="Z654" s="663">
        <f>IF(OR(AC654&lt;0.01,AC654="n/a"),"n/a",M654/AC654*100)</f>
        <v>35.800344234079176</v>
      </c>
      <c r="AA654" s="900">
        <f>IF(OR(AC654&lt;0.01,AC654="n/a"),"n/a",I654/AC654)</f>
        <v>10.93803786574871</v>
      </c>
      <c r="AB654" s="901">
        <v>12</v>
      </c>
      <c r="AC654" s="879">
        <v>5.81</v>
      </c>
      <c r="AD654" s="879" t="s">
        <v>136</v>
      </c>
      <c r="AE654" s="879">
        <v>6.07</v>
      </c>
      <c r="AF654" s="879">
        <v>1.02</v>
      </c>
      <c r="AG654" s="879">
        <v>9.9</v>
      </c>
      <c r="AH654" s="879">
        <v>-14.7</v>
      </c>
      <c r="AI654" s="879">
        <v>1.8499999999999999</v>
      </c>
      <c r="AJ654" s="879">
        <v>3.5000000000000004</v>
      </c>
      <c r="AK654" s="879">
        <v>-4.09</v>
      </c>
      <c r="AL654" s="892">
        <v>22970</v>
      </c>
      <c r="AM654" s="886">
        <v>0.5</v>
      </c>
      <c r="AN654" s="879">
        <v>0</v>
      </c>
      <c r="AO654" s="753">
        <f>IF(U654="n/a","n/a",IF(AA654&lt;0,"n/a",IF(AA654="n/a","n/a",J654+U654-AA654)))</f>
        <v>3.8331757590727928</v>
      </c>
      <c r="AP654" s="754">
        <f>IF(U654="n/a","n/a",J654+U654)</f>
        <v>14.771213624821502</v>
      </c>
      <c r="AQ654" s="902">
        <f>IF(OR(AC654&lt;0.01,AF654="n/a"),"n/a",(I654/SQRT(22.5*AC654*(I654/AF654))-1)*100)</f>
        <v>-29.582834721879902</v>
      </c>
      <c r="AR654" s="663">
        <f>INDEX(Historical!$C$7:$C$1279,MATCH(B654,Historical!$B$7:$B$1301,0))*IF(AH654="n/a",1.03,IF(AH654&lt;0,1.01,IF(AH654&gt;10,1.1,(1+AH654/100))))</f>
        <v>1.9493</v>
      </c>
      <c r="AS654" s="900">
        <f>IF($AI654="n/a",1.03*AR654,IF($AI654&lt;0,1.01*AR654,IF($AI654&gt;10,1.1*AR654,(1+$AI654/100)*AR654)))</f>
        <v>1.98536205</v>
      </c>
      <c r="AT654" s="900">
        <f>IF($AK654="n/a",1.03*AS654,IF($AK654&lt;0,1.01*AS654,IF($AK654&gt;10,1.1*AS654,(1+$AK654/100)*AS654)))</f>
        <v>2.0052156705000002</v>
      </c>
      <c r="AU654" s="900">
        <f>IF($AK654="n/a",1.03*AT654,IF($AK654&lt;0,1.01*AT654,IF($AK654&gt;10,1.1*AT654,(1+$AK654/100)*AT654)))</f>
        <v>2.025267827205</v>
      </c>
      <c r="AV654" s="900">
        <f>IF($AK654="n/a",1.03*AU654,IF($AK654&lt;0,1.01*AU654,IF($AK654&gt;10,1.1*AU654,(1+$AK654/100)*AU654)))</f>
        <v>2.0455205054770502</v>
      </c>
      <c r="AW654" s="663">
        <f>SUM(AR654:AV654)</f>
        <v>10.010666053182049</v>
      </c>
      <c r="AX654" s="761">
        <f>AW654/I654*100</f>
        <v>15.752424945998506</v>
      </c>
      <c r="AY654" s="948">
        <v>1.54</v>
      </c>
      <c r="AZ654" s="886">
        <v>50.949999999999996</v>
      </c>
      <c r="BA654" s="886">
        <v>-26.009999999999998</v>
      </c>
      <c r="BB654" s="886">
        <v>3.8899999999999997</v>
      </c>
      <c r="BC654" s="886">
        <v>-4.24</v>
      </c>
      <c r="BE654" s="635">
        <v>2011</v>
      </c>
      <c r="BF654" s="912">
        <f>IF(BE654&gt;2008,0,IF(BE654&gt;2001,1,IF(BE654&gt;1990,2,IF(BE654&gt;1980,3,IF(BE654&gt;1973,4,IF(BE654&gt;1970,5,IF(BE654&gt;1960,6,IF(BE654&gt;1958,7,IF(BE654&gt;1953,8,9)))))))))</f>
        <v>0</v>
      </c>
      <c r="BG654" s="896">
        <v>0.8</v>
      </c>
    </row>
    <row r="655" spans="1:59" ht="11.25" customHeight="1" x14ac:dyDescent="0.2">
      <c r="A655" s="895" t="s">
        <v>4121</v>
      </c>
      <c r="B655" s="889" t="s">
        <v>4122</v>
      </c>
      <c r="C655" s="946" t="s">
        <v>128</v>
      </c>
      <c r="D655" s="946" t="s">
        <v>4353</v>
      </c>
      <c r="E655" s="746">
        <v>5</v>
      </c>
      <c r="F655" s="1185">
        <v>740</v>
      </c>
      <c r="G655" s="1185" t="s">
        <v>106</v>
      </c>
      <c r="H655" s="1185" t="s">
        <v>106</v>
      </c>
      <c r="I655" s="888">
        <v>174.95</v>
      </c>
      <c r="J655" s="663">
        <f>(M655/I655)*100</f>
        <v>1.7147756501857674</v>
      </c>
      <c r="K655" s="891">
        <v>0.75</v>
      </c>
      <c r="L655" s="901">
        <v>4</v>
      </c>
      <c r="M655" s="654">
        <f>K655*L655</f>
        <v>3</v>
      </c>
      <c r="N655" s="884" t="s">
        <v>989</v>
      </c>
      <c r="O655" s="747">
        <v>0.74</v>
      </c>
      <c r="P655" s="880">
        <v>43594</v>
      </c>
      <c r="Q655" s="880">
        <v>43609</v>
      </c>
      <c r="R655" s="654">
        <f>(K655-O655)/O655*100</f>
        <v>1.3513513513513526</v>
      </c>
      <c r="S655" s="714">
        <f>IF(INDEX(Historical!$D$7:$D$1277,MATCH(B655,Historical!$B$7:$B$1301,0))=0,"n/a",(INDEX(Historical!$C$7:$C$1279,MATCH(B655,Historical!$B$7:$B$1301,0))/INDEX(Historical!$D$7:$D$1277,MATCH(B655,Historical!$B$7:$B$1301,0))-1)*100)</f>
        <v>9.1240875912408814</v>
      </c>
      <c r="T655" s="714">
        <f>IF(INDEX(Historical!$F$7:$F$1270,MATCH(B655,Historical!$B$7:$B$1301,0))=0,"n/a",((INDEX(Historical!$C$7:$C$1279,MATCH(B655,Historical!$B$7:$B$1301,0))/INDEX(Historical!$F$7:$F$1270,MATCH(B655,Historical!$B$7:$B$1301,0)))^(1/3)-1)*100)</f>
        <v>25.573523482414593</v>
      </c>
      <c r="U655" s="714" t="str">
        <f>IF(INDEX(Historical!$H$7:$H$1270,MATCH(B655,Historical!$B$7:$B$1301,0))=0,"n/a",((INDEX(Historical!$C$7:$C$1279,MATCH(B655,Historical!$B$7:$B$1301,0))/INDEX(Historical!$H$7:$H$1270,MATCH(B655,Historical!$B$7:$B$1301,0)))^(1/5)-1)*100)</f>
        <v>n/a</v>
      </c>
      <c r="V655" s="714" t="str">
        <f>IF(INDEX(Historical!$O$7:$O$1270,MATCH(B655,Historical!$B$7:$B$1301,0))=0,"n/a",((INDEX(Historical!$C$7:$C$1279,MATCH(B655,Historical!$B$7:$B$1301,0))/INDEX(Historical!$O$7:$O$1270,MATCH(B655,Historical!$B$7:$B$1301,0)))^(1/10)-1)*100)</f>
        <v>n/a</v>
      </c>
      <c r="W655" s="715" t="str">
        <f>IF(OR(U655&lt;=0,U655="n/a",V655&lt;=0,V655="n/a"),"n/a",U655/V655)</f>
        <v>n/a</v>
      </c>
      <c r="X655" s="716" t="str">
        <f>IF(OR(AJ655&lt;=0,AJ655="n/a",U655&lt;=0,U655="n/a"),"n/a",U655/AJ655)</f>
        <v>n/a</v>
      </c>
      <c r="Y655" s="890"/>
      <c r="Z655" s="663" t="str">
        <f>IF(OR(AC655&lt;0.01,AC655="n/a"),"n/a",M655/AC655*100)</f>
        <v>n/a</v>
      </c>
      <c r="AA655" s="900" t="str">
        <f>IF(OR(AC655&lt;0.01,AC655="n/a"),"n/a",I655/AC655)</f>
        <v>n/a</v>
      </c>
      <c r="AB655" s="901">
        <v>2</v>
      </c>
      <c r="AC655" s="879">
        <v>-0.1</v>
      </c>
      <c r="AD655" s="879" t="s">
        <v>136</v>
      </c>
      <c r="AE655" s="879">
        <v>4.59</v>
      </c>
      <c r="AF655" s="879">
        <v>2.75</v>
      </c>
      <c r="AG655" s="879">
        <v>-0.1</v>
      </c>
      <c r="AH655" s="879">
        <v>-100.4</v>
      </c>
      <c r="AI655" s="879">
        <v>14.790000000000001</v>
      </c>
      <c r="AJ655" s="879">
        <v>-15.1</v>
      </c>
      <c r="AK655" s="879">
        <v>9.19</v>
      </c>
      <c r="AL655" s="892">
        <v>38270</v>
      </c>
      <c r="AM655" s="886">
        <v>0.5</v>
      </c>
      <c r="AN655" s="879">
        <v>1</v>
      </c>
      <c r="AO655" s="753" t="str">
        <f>IF(U655="n/a","n/a",IF(AA655&lt;0,"n/a",IF(AA655="n/a","n/a",J655+U655-AA655)))</f>
        <v>n/a</v>
      </c>
      <c r="AP655" s="754" t="str">
        <f>IF(U655="n/a","n/a",J655+U655)</f>
        <v>n/a</v>
      </c>
      <c r="AQ655" s="902" t="str">
        <f>IF(OR(AC655&lt;0.01,AF655="n/a"),"n/a",(I655/SQRT(22.5*AC655*(I655/AF655))-1)*100)</f>
        <v>n/a</v>
      </c>
      <c r="AR655" s="663">
        <f>INDEX(Historical!$C$7:$C$1279,MATCH(B655,Historical!$B$7:$B$1301,0))*IF(AH655="n/a",1.03,IF(AH655&lt;0,1.01,IF(AH655&gt;10,1.1,(1+AH655/100))))</f>
        <v>3.0199000000000003</v>
      </c>
      <c r="AS655" s="900">
        <f>IF($AI655="n/a",1.03*AR655,IF($AI655&lt;0,1.01*AR655,IF($AI655&gt;10,1.1*AR655,(1+$AI655/100)*AR655)))</f>
        <v>3.3218900000000007</v>
      </c>
      <c r="AT655" s="900">
        <f>IF($AK655="n/a",1.03*AS655,IF($AK655&lt;0,1.01*AS655,IF($AK655&gt;10,1.1*AS655,(1+$AK655/100)*AS655)))</f>
        <v>3.6271716910000009</v>
      </c>
      <c r="AU655" s="900">
        <f>IF($AK655="n/a",1.03*AT655,IF($AK655&lt;0,1.01*AT655,IF($AK655&gt;10,1.1*AT655,(1+$AK655/100)*AT655)))</f>
        <v>3.9605087694029013</v>
      </c>
      <c r="AV655" s="900">
        <f>IF($AK655="n/a",1.03*AU655,IF($AK655&lt;0,1.01*AU655,IF($AK655&gt;10,1.1*AU655,(1+$AK655/100)*AU655)))</f>
        <v>4.3244795253110286</v>
      </c>
      <c r="AW655" s="663">
        <f>SUM(AR655:AV655)</f>
        <v>18.25394998571393</v>
      </c>
      <c r="AX655" s="761">
        <f>AW655/I655*100</f>
        <v>10.433809651737029</v>
      </c>
      <c r="AY655" s="948">
        <v>0.92</v>
      </c>
      <c r="AZ655" s="886">
        <v>67.77</v>
      </c>
      <c r="BA655" s="886">
        <v>-17.48</v>
      </c>
      <c r="BB655" s="886">
        <v>3.04</v>
      </c>
      <c r="BC655" s="886">
        <v>-2.29</v>
      </c>
      <c r="BE655" s="635">
        <v>2015</v>
      </c>
      <c r="BF655" s="912">
        <f>IF(BE655&gt;2008,0,IF(BE655&gt;2001,1,IF(BE655&gt;1990,2,IF(BE655&gt;1980,3,IF(BE655&gt;1973,4,IF(BE655&gt;1970,5,IF(BE655&gt;1960,6,IF(BE655&gt;1958,7,IF(BE655&gt;1953,8,9)))))))))</f>
        <v>0</v>
      </c>
      <c r="BG655" s="896">
        <v>0</v>
      </c>
    </row>
    <row r="656" spans="1:59" ht="11.25" customHeight="1" x14ac:dyDescent="0.2">
      <c r="A656" s="885" t="s">
        <v>340</v>
      </c>
      <c r="B656" s="889" t="s">
        <v>341</v>
      </c>
      <c r="C656" s="946" t="s">
        <v>112</v>
      </c>
      <c r="D656" s="946" t="s">
        <v>211</v>
      </c>
      <c r="E656" s="746">
        <v>52</v>
      </c>
      <c r="F656" s="1185">
        <v>23</v>
      </c>
      <c r="G656" s="1197" t="s">
        <v>115</v>
      </c>
      <c r="H656" s="1197" t="s">
        <v>115</v>
      </c>
      <c r="I656" s="879">
        <v>139.38</v>
      </c>
      <c r="J656" s="663">
        <f>(M656/I656)*100</f>
        <v>1.9801980198019802</v>
      </c>
      <c r="K656" s="891">
        <v>0.69</v>
      </c>
      <c r="L656" s="901">
        <v>4</v>
      </c>
      <c r="M656" s="654">
        <f>K656*L656</f>
        <v>2.76</v>
      </c>
      <c r="N656" s="884" t="s">
        <v>342</v>
      </c>
      <c r="O656" s="747">
        <v>0.66</v>
      </c>
      <c r="P656" s="630">
        <v>43707</v>
      </c>
      <c r="Q656" s="630">
        <v>43725</v>
      </c>
      <c r="R656" s="654">
        <f>(K656-O656)/O656*100</f>
        <v>4.5454545454545325</v>
      </c>
      <c r="S656" s="714">
        <f>IF(INDEX(Historical!$D$7:$D$1277,MATCH(B656,Historical!$B$7:$B$1301,0))=0,"n/a",(INDEX(Historical!$C$7:$C$1279,MATCH(B656,Historical!$B$7:$B$1301,0))/INDEX(Historical!$D$7:$D$1277,MATCH(B656,Historical!$B$7:$B$1301,0))-1)*100)</f>
        <v>4.6511627906976827</v>
      </c>
      <c r="T656" s="714">
        <f>IF(INDEX(Historical!$F$7:$F$1270,MATCH(B656,Historical!$B$7:$B$1301,0))=0,"n/a",((INDEX(Historical!$C$7:$C$1279,MATCH(B656,Historical!$B$7:$B$1301,0))/INDEX(Historical!$F$7:$F$1270,MATCH(B656,Historical!$B$7:$B$1301,0)))^(1/3)-1)*100)</f>
        <v>6.1088908745345227</v>
      </c>
      <c r="U656" s="714">
        <f>IF(INDEX(Historical!$H$7:$H$1270,MATCH(B656,Historical!$B$7:$B$1301,0))=0,"n/a",((INDEX(Historical!$C$7:$C$1279,MATCH(B656,Historical!$B$7:$B$1301,0))/INDEX(Historical!$H$7:$H$1270,MATCH(B656,Historical!$B$7:$B$1301,0)))^(1/5)-1)*100)</f>
        <v>5.7661557194869095</v>
      </c>
      <c r="V656" s="714">
        <f>IF(INDEX(Historical!$O$7:$O$1270,MATCH(B656,Historical!$B$7:$B$1301,0))=0,"n/a",((INDEX(Historical!$C$7:$C$1279,MATCH(B656,Historical!$B$7:$B$1301,0))/INDEX(Historical!$O$7:$O$1270,MATCH(B656,Historical!$B$7:$B$1301,0)))^(1/10)-1)*100)</f>
        <v>7.5826013155565253</v>
      </c>
      <c r="W656" s="715">
        <f>IF(OR(U656&lt;=0,U656="n/a",V656&lt;=0,V656="n/a"),"n/a",U656/V656)</f>
        <v>0.76044558846276389</v>
      </c>
      <c r="X656" s="716">
        <f>IF(OR(AJ656&lt;=0,AJ656="n/a",U656&lt;=0,U656="n/a"),"n/a",U656/AJ656)</f>
        <v>1.6959281527902674</v>
      </c>
      <c r="Y656" s="889"/>
      <c r="Z656" s="663">
        <f>IF(OR(AC656&lt;0.01,AC656="n/a"),"n/a",M656/AC656*100)</f>
        <v>45.171849427168567</v>
      </c>
      <c r="AA656" s="900">
        <f>IF(OR(AC656&lt;0.01,AC656="n/a"),"n/a",I656/AC656)</f>
        <v>22.811783960720128</v>
      </c>
      <c r="AB656" s="901">
        <v>12</v>
      </c>
      <c r="AC656" s="879">
        <v>6.11</v>
      </c>
      <c r="AD656" s="879">
        <v>30.8</v>
      </c>
      <c r="AE656" s="879">
        <v>1.47</v>
      </c>
      <c r="AF656" s="879">
        <v>2.75</v>
      </c>
      <c r="AG656" s="879">
        <v>12.2</v>
      </c>
      <c r="AH656" s="879">
        <v>19.600000000000001</v>
      </c>
      <c r="AI656" s="879">
        <v>26.3</v>
      </c>
      <c r="AJ656" s="879">
        <v>3.4000000000000004</v>
      </c>
      <c r="AK656" s="879">
        <v>0.72</v>
      </c>
      <c r="AL656" s="892">
        <v>20880</v>
      </c>
      <c r="AM656" s="886">
        <v>0.3</v>
      </c>
      <c r="AN656" s="879">
        <v>0.79</v>
      </c>
      <c r="AO656" s="753">
        <f>IF(U656="n/a","n/a",IF(AA656&lt;0,"n/a",IF(AA656="n/a","n/a",J656+U656-AA656)))</f>
        <v>-15.065430221431239</v>
      </c>
      <c r="AP656" s="754">
        <f>IF(U656="n/a","n/a",J656+U656)</f>
        <v>7.7463537392888897</v>
      </c>
      <c r="AQ656" s="902">
        <f>IF(OR(AC656&lt;0.01,AF656="n/a"),"n/a",(I656/SQRT(22.5*AC656*(I656/AF656))-1)*100)</f>
        <v>66.976253656993421</v>
      </c>
      <c r="AR656" s="663">
        <f>INDEX(Historical!$C$7:$C$1279,MATCH(B656,Historical!$B$7:$B$1301,0))*IF(AH656="n/a",1.03,IF(AH656&lt;0,1.01,IF(AH656&gt;10,1.1,(1+AH656/100))))</f>
        <v>2.9700000000000006</v>
      </c>
      <c r="AS656" s="900">
        <f>IF($AI656="n/a",1.03*AR656,IF($AI656&lt;0,1.01*AR656,IF($AI656&gt;10,1.1*AR656,(1+$AI656/100)*AR656)))</f>
        <v>3.2670000000000008</v>
      </c>
      <c r="AT656" s="900">
        <f>IF($AK656="n/a",1.03*AS656,IF($AK656&lt;0,1.01*AS656,IF($AK656&gt;10,1.1*AS656,(1+$AK656/100)*AS656)))</f>
        <v>3.2905224000000013</v>
      </c>
      <c r="AU656" s="900">
        <f>IF($AK656="n/a",1.03*AT656,IF($AK656&lt;0,1.01*AT656,IF($AK656&gt;10,1.1*AT656,(1+$AK656/100)*AT656)))</f>
        <v>3.3142141612800016</v>
      </c>
      <c r="AV656" s="900">
        <f>IF($AK656="n/a",1.03*AU656,IF($AK656&lt;0,1.01*AU656,IF($AK656&gt;10,1.1*AU656,(1+$AK656/100)*AU656)))</f>
        <v>3.3380765032412181</v>
      </c>
      <c r="AW656" s="663">
        <f>SUM(AR656:AV656)</f>
        <v>16.179813064521223</v>
      </c>
      <c r="AX656" s="761">
        <f>AW656/I656*100</f>
        <v>11.608418040264905</v>
      </c>
      <c r="AY656" s="948">
        <v>1.53</v>
      </c>
      <c r="AZ656" s="886">
        <v>99.11</v>
      </c>
      <c r="BA656" s="886">
        <v>-19.739999999999998</v>
      </c>
      <c r="BB656" s="886">
        <v>12.86</v>
      </c>
      <c r="BC656" s="886">
        <v>-0.24</v>
      </c>
      <c r="BE656" s="635">
        <v>1968</v>
      </c>
      <c r="BF656" s="912">
        <f>IF(BE656&gt;2008,0,IF(BE656&gt;2001,1,IF(BE656&gt;1990,2,IF(BE656&gt;1980,3,IF(BE656&gt;1973,4,IF(BE656&gt;1970,5,IF(BE656&gt;1960,6,IF(BE656&gt;1958,7,IF(BE656&gt;1953,8,9)))))))))</f>
        <v>6</v>
      </c>
      <c r="BG656" s="896">
        <v>4.3</v>
      </c>
    </row>
    <row r="657" spans="1:59" ht="11.25" customHeight="1" x14ac:dyDescent="0.2">
      <c r="A657" s="877" t="s">
        <v>3905</v>
      </c>
      <c r="B657" s="889" t="s">
        <v>4194</v>
      </c>
      <c r="C657" s="946" t="s">
        <v>4199</v>
      </c>
      <c r="D657" s="946" t="s">
        <v>4332</v>
      </c>
      <c r="E657" s="746">
        <v>6</v>
      </c>
      <c r="F657" s="1185">
        <v>690</v>
      </c>
      <c r="G657" s="1185" t="s">
        <v>106</v>
      </c>
      <c r="H657" s="1185" t="s">
        <v>106</v>
      </c>
      <c r="I657" s="893">
        <v>127.86</v>
      </c>
      <c r="J657" s="663">
        <f>(M657/I657)*100</f>
        <v>1.3765055529485375</v>
      </c>
      <c r="K657" s="898">
        <v>0.44</v>
      </c>
      <c r="L657" s="635">
        <v>4</v>
      </c>
      <c r="M657" s="654">
        <f>K657*L657</f>
        <v>1.76</v>
      </c>
      <c r="N657" s="635" t="s">
        <v>148</v>
      </c>
      <c r="O657" s="748">
        <v>0.38</v>
      </c>
      <c r="P657" s="1126">
        <v>43703</v>
      </c>
      <c r="Q657" s="1126">
        <v>43725</v>
      </c>
      <c r="R657" s="654">
        <f>(K657-O657)/O657*100</f>
        <v>15.789473684210526</v>
      </c>
      <c r="S657" s="714">
        <f>IF(INDEX(Historical!$D$7:$D$1277,MATCH(B657,Historical!$B$7:$B$1301,0))=0,"n/a",(INDEX(Historical!$C$7:$C$1279,MATCH(B657,Historical!$B$7:$B$1301,0))/INDEX(Historical!$D$7:$D$1277,MATCH(B657,Historical!$B$7:$B$1301,0))-1)*100)</f>
        <v>17.142857142857149</v>
      </c>
      <c r="T657" s="714">
        <f>IF(INDEX(Historical!$F$7:$F$1270,MATCH(B657,Historical!$B$7:$B$1301,0))=0,"n/a",((INDEX(Historical!$C$7:$C$1279,MATCH(B657,Historical!$B$7:$B$1301,0))/INDEX(Historical!$F$7:$F$1270,MATCH(B657,Historical!$B$7:$B$1301,0)))^(1/3)-1)*100)</f>
        <v>14.940574679424333</v>
      </c>
      <c r="U657" s="714">
        <f>IF(INDEX(Historical!$H$7:$H$1270,MATCH(B657,Historical!$B$7:$B$1301,0))=0,"n/a",((INDEX(Historical!$C$7:$C$1279,MATCH(B657,Historical!$B$7:$B$1301,0))/INDEX(Historical!$H$7:$H$1270,MATCH(B657,Historical!$B$7:$B$1301,0)))^(1/5)-1)*100)</f>
        <v>36.193117380404672</v>
      </c>
      <c r="V657" s="714" t="str">
        <f>IF(INDEX(Historical!$O$7:$O$1270,MATCH(B657,Historical!$B$7:$B$1301,0))=0,"n/a",((INDEX(Historical!$C$7:$C$1279,MATCH(B657,Historical!$B$7:$B$1301,0))/INDEX(Historical!$O$7:$O$1270,MATCH(B657,Historical!$B$7:$B$1301,0)))^(1/10)-1)*100)</f>
        <v>n/a</v>
      </c>
      <c r="W657" s="715" t="str">
        <f>IF(OR(U657&lt;=0,U657="n/a",V657&lt;=0,V657="n/a"),"n/a",U657/V657)</f>
        <v>n/a</v>
      </c>
      <c r="X657" s="716">
        <f>IF(OR(AJ657&lt;=0,AJ657="n/a",U657&lt;=0,U657="n/a"),"n/a",U657/AJ657)</f>
        <v>2.2907036316711817</v>
      </c>
      <c r="Y657" s="889"/>
      <c r="Z657" s="663">
        <f>IF(OR(AC657&lt;0.01,AC657="n/a"),"n/a",M657/AC657*100)</f>
        <v>37.768240343347635</v>
      </c>
      <c r="AA657" s="900">
        <f>IF(OR(AC657&lt;0.01,AC657="n/a"),"n/a",I657/AC657)</f>
        <v>27.437768240343345</v>
      </c>
      <c r="AB657" s="1199">
        <v>12</v>
      </c>
      <c r="AC657" s="893">
        <v>4.66</v>
      </c>
      <c r="AD657" s="893">
        <v>2.41</v>
      </c>
      <c r="AE657" s="893">
        <v>6.53</v>
      </c>
      <c r="AF657" s="893">
        <v>5.17</v>
      </c>
      <c r="AG657" s="893">
        <v>19.100000000000001</v>
      </c>
      <c r="AH657" s="893">
        <v>-22.1</v>
      </c>
      <c r="AI657" s="893">
        <v>17.64</v>
      </c>
      <c r="AJ657" s="893">
        <v>15.8</v>
      </c>
      <c r="AK657" s="893">
        <v>11.25</v>
      </c>
      <c r="AL657" s="893">
        <v>21260</v>
      </c>
      <c r="AM657" s="893">
        <v>0.3</v>
      </c>
      <c r="AN657" s="893">
        <v>0</v>
      </c>
      <c r="AO657" s="753">
        <f>IF(U657="n/a","n/a",IF(AA657&lt;0,"n/a",IF(AA657="n/a","n/a",J657+U657-AA657)))</f>
        <v>10.131854693009863</v>
      </c>
      <c r="AP657" s="754">
        <f>IF(U657="n/a","n/a",J657+U657)</f>
        <v>37.569622933353209</v>
      </c>
      <c r="AQ657" s="902">
        <f>IF(OR(AC657&lt;0.01,AF657="n/a"),"n/a",(I657/SQRT(22.5*AC657*(I657/AF657))-1)*100)</f>
        <v>151.08941462052479</v>
      </c>
      <c r="AR657" s="663">
        <f>INDEX(Historical!$C$7:$C$1279,MATCH(B657,Historical!$B$7:$B$1301,0))*IF(AH657="n/a",1.03,IF(AH657&lt;0,1.01,IF(AH657&gt;10,1.1,(1+AH657/100))))</f>
        <v>1.6563999999999999</v>
      </c>
      <c r="AS657" s="900">
        <f>IF($AI657="n/a",1.03*AR657,IF($AI657&lt;0,1.01*AR657,IF($AI657&gt;10,1.1*AR657,(1+$AI657/100)*AR657)))</f>
        <v>1.8220400000000001</v>
      </c>
      <c r="AT657" s="900">
        <f>IF($AK657="n/a",1.03*AS657,IF($AK657&lt;0,1.01*AS657,IF($AK657&gt;10,1.1*AS657,(1+$AK657/100)*AS657)))</f>
        <v>2.0042440000000004</v>
      </c>
      <c r="AU657" s="900">
        <f>IF($AK657="n/a",1.03*AT657,IF($AK657&lt;0,1.01*AT657,IF($AK657&gt;10,1.1*AT657,(1+$AK657/100)*AT657)))</f>
        <v>2.2046684000000005</v>
      </c>
      <c r="AV657" s="900">
        <f>IF($AK657="n/a",1.03*AU657,IF($AK657&lt;0,1.01*AU657,IF($AK657&gt;10,1.1*AU657,(1+$AK657/100)*AU657)))</f>
        <v>2.4251352400000008</v>
      </c>
      <c r="AW657" s="663">
        <f>SUM(AR657:AV657)</f>
        <v>10.112487640000003</v>
      </c>
      <c r="AX657" s="761">
        <f>AW657/I657*100</f>
        <v>7.9090314719224173</v>
      </c>
      <c r="AY657" s="742">
        <v>1.25</v>
      </c>
      <c r="AZ657" s="896">
        <v>88.31</v>
      </c>
      <c r="BA657" s="896">
        <v>-7.5</v>
      </c>
      <c r="BB657" s="896">
        <v>10.74</v>
      </c>
      <c r="BC657" s="896">
        <v>23.419999999999998</v>
      </c>
      <c r="BE657" s="635">
        <v>2014</v>
      </c>
      <c r="BF657" s="912">
        <f>IF(BE657&gt;2008,0,IF(BE657&gt;2001,1,IF(BE657&gt;1990,2,IF(BE657&gt;1980,3,IF(BE657&gt;1973,4,IF(BE657&gt;1970,5,IF(BE657&gt;1960,6,IF(BE657&gt;1958,7,IF(BE657&gt;1953,8,9)))))))))</f>
        <v>0</v>
      </c>
      <c r="BG657" s="896">
        <v>16.100000000000001</v>
      </c>
    </row>
    <row r="658" spans="1:59" ht="11.25" customHeight="1" x14ac:dyDescent="0.2">
      <c r="A658" s="894" t="s">
        <v>1628</v>
      </c>
      <c r="B658" s="889" t="s">
        <v>1629</v>
      </c>
      <c r="C658" s="946" t="s">
        <v>123</v>
      </c>
      <c r="D658" s="946" t="s">
        <v>4372</v>
      </c>
      <c r="E658" s="746">
        <v>8</v>
      </c>
      <c r="F658" s="1185">
        <v>505</v>
      </c>
      <c r="G658" s="1161" t="s">
        <v>106</v>
      </c>
      <c r="H658" s="1161" t="s">
        <v>106</v>
      </c>
      <c r="I658" s="888">
        <v>33.409999999999997</v>
      </c>
      <c r="J658" s="663">
        <f>(M658/I658)*100</f>
        <v>5.2678838671056578</v>
      </c>
      <c r="K658" s="891">
        <v>0.44</v>
      </c>
      <c r="L658" s="901">
        <v>4</v>
      </c>
      <c r="M658" s="654">
        <f>K658*L658</f>
        <v>1.76</v>
      </c>
      <c r="N658" s="884" t="s">
        <v>605</v>
      </c>
      <c r="O658" s="747">
        <v>0.43</v>
      </c>
      <c r="P658" s="880">
        <v>43433</v>
      </c>
      <c r="Q658" s="880">
        <v>43455</v>
      </c>
      <c r="R658" s="654">
        <f>(K658-O658)/O658*100</f>
        <v>2.3255813953488391</v>
      </c>
      <c r="S658" s="714">
        <f>IF(INDEX(Historical!$D$7:$D$1277,MATCH(B658,Historical!$B$7:$B$1301,0))=0,"n/a",(INDEX(Historical!$C$7:$C$1279,MATCH(B658,Historical!$B$7:$B$1301,0))/INDEX(Historical!$D$7:$D$1277,MATCH(B658,Historical!$B$7:$B$1301,0))-1)*100)</f>
        <v>1.7341040462427681</v>
      </c>
      <c r="T658" s="714">
        <f>IF(INDEX(Historical!$F$7:$F$1270,MATCH(B658,Historical!$B$7:$B$1301,0))=0,"n/a",((INDEX(Historical!$C$7:$C$1279,MATCH(B658,Historical!$B$7:$B$1301,0))/INDEX(Historical!$F$7:$F$1270,MATCH(B658,Historical!$B$7:$B$1301,0)))^(1/3)-1)*100)</f>
        <v>2.8014446485053801</v>
      </c>
      <c r="U658" s="714">
        <f>IF(INDEX(Historical!$H$7:$H$1270,MATCH(B658,Historical!$B$7:$B$1301,0))=0,"n/a",((INDEX(Historical!$C$7:$C$1279,MATCH(B658,Historical!$B$7:$B$1301,0))/INDEX(Historical!$H$7:$H$1270,MATCH(B658,Historical!$B$7:$B$1301,0)))^(1/5)-1)*100)</f>
        <v>3.8082721435300781</v>
      </c>
      <c r="V658" s="714">
        <f>IF(INDEX(Historical!$O$7:$O$1270,MATCH(B658,Historical!$B$7:$B$1301,0))=0,"n/a",((INDEX(Historical!$C$7:$C$1279,MATCH(B658,Historical!$B$7:$B$1301,0))/INDEX(Historical!$O$7:$O$1270,MATCH(B658,Historical!$B$7:$B$1301,0)))^(1/10)-1)*100)</f>
        <v>19.354594411879987</v>
      </c>
      <c r="W658" s="715">
        <f>IF(OR(U658&lt;=0,U658="n/a",V658&lt;=0,V658="n/a"),"n/a",U658/V658)</f>
        <v>0.19676321097137195</v>
      </c>
      <c r="X658" s="716" t="str">
        <f>IF(OR(AJ658&lt;=0,AJ658="n/a",U658&lt;=0,U658="n/a"),"n/a",U658/AJ658)</f>
        <v>n/a</v>
      </c>
      <c r="Y658" s="685" t="s">
        <v>4499</v>
      </c>
      <c r="Z658" s="663">
        <f>IF(OR(AC658&lt;0.01,AC658="n/a"),"n/a",M658/AC658*100)</f>
        <v>60.689655172413794</v>
      </c>
      <c r="AA658" s="900">
        <f>IF(OR(AC658&lt;0.01,AC658="n/a"),"n/a",I658/AC658)</f>
        <v>11.520689655172413</v>
      </c>
      <c r="AB658" s="901">
        <v>12</v>
      </c>
      <c r="AC658" s="879">
        <v>2.9</v>
      </c>
      <c r="AD658" s="879">
        <v>2.25</v>
      </c>
      <c r="AE658" s="879">
        <v>0.99</v>
      </c>
      <c r="AF658" s="879">
        <v>1.69</v>
      </c>
      <c r="AG658" s="879">
        <v>15.4</v>
      </c>
      <c r="AH658" s="879">
        <v>1.7999999999999998</v>
      </c>
      <c r="AI658" s="879">
        <v>-6.5</v>
      </c>
      <c r="AJ658" s="879">
        <v>-1.3</v>
      </c>
      <c r="AK658" s="879">
        <v>5</v>
      </c>
      <c r="AL658" s="892">
        <v>1020</v>
      </c>
      <c r="AM658" s="886">
        <v>1.2</v>
      </c>
      <c r="AN658" s="879">
        <v>1.27</v>
      </c>
      <c r="AO658" s="753">
        <f>IF(U658="n/a","n/a",IF(AA658&lt;0,"n/a",IF(AA658="n/a","n/a",J658+U658-AA658)))</f>
        <v>-2.4445336445366781</v>
      </c>
      <c r="AP658" s="754">
        <f>IF(U658="n/a","n/a",J658+U658)</f>
        <v>9.0761560106357351</v>
      </c>
      <c r="AQ658" s="902">
        <f>IF(OR(AC658&lt;0.01,AF658="n/a"),"n/a",(I658/SQRT(22.5*AC658*(I658/AF658))-1)*100)</f>
        <v>-6.9767878018457408</v>
      </c>
      <c r="AR658" s="663">
        <f>INDEX(Historical!$C$7:$C$1279,MATCH(B658,Historical!$B$7:$B$1301,0))*IF(AH658="n/a",1.03,IF(AH658&lt;0,1.01,IF(AH658&gt;10,1.1,(1+AH658/100))))</f>
        <v>1.7916799999999999</v>
      </c>
      <c r="AS658" s="900">
        <f>IF($AI658="n/a",1.03*AR658,IF($AI658&lt;0,1.01*AR658,IF($AI658&gt;10,1.1*AR658,(1+$AI658/100)*AR658)))</f>
        <v>1.8095968</v>
      </c>
      <c r="AT658" s="900">
        <f>IF($AK658="n/a",1.03*AS658,IF($AK658&lt;0,1.01*AS658,IF($AK658&gt;10,1.1*AS658,(1+$AK658/100)*AS658)))</f>
        <v>1.90007664</v>
      </c>
      <c r="AU658" s="900">
        <f>IF($AK658="n/a",1.03*AT658,IF($AK658&lt;0,1.01*AT658,IF($AK658&gt;10,1.1*AT658,(1+$AK658/100)*AT658)))</f>
        <v>1.9950804720000002</v>
      </c>
      <c r="AV658" s="900">
        <f>IF($AK658="n/a",1.03*AU658,IF($AK658&lt;0,1.01*AU658,IF($AK658&gt;10,1.1*AU658,(1+$AK658/100)*AU658)))</f>
        <v>2.0948344956000002</v>
      </c>
      <c r="AW658" s="663">
        <f>SUM(AR658:AV658)</f>
        <v>9.5912684076000012</v>
      </c>
      <c r="AX658" s="761">
        <f>AW658/I658*100</f>
        <v>28.70777733492967</v>
      </c>
      <c r="AY658" s="948">
        <v>1.35</v>
      </c>
      <c r="AZ658" s="886">
        <v>67.05</v>
      </c>
      <c r="BA658" s="886">
        <v>-28.37</v>
      </c>
      <c r="BB658" s="886">
        <v>9.5200000000000014</v>
      </c>
      <c r="BC658" s="886">
        <v>-5.2299999999999995</v>
      </c>
      <c r="BE658" s="635">
        <v>2013</v>
      </c>
      <c r="BF658" s="912">
        <f>IF(BE658&gt;2008,0,IF(BE658&gt;2001,1,IF(BE658&gt;1990,2,IF(BE658&gt;1980,3,IF(BE658&gt;1973,4,IF(BE658&gt;1970,5,IF(BE658&gt;1960,6,IF(BE658&gt;1958,7,IF(BE658&gt;1953,8,9)))))))))</f>
        <v>0</v>
      </c>
      <c r="BG658" s="896">
        <v>5.8999999999999995</v>
      </c>
    </row>
    <row r="659" spans="1:59" ht="11.25" customHeight="1" x14ac:dyDescent="0.2">
      <c r="A659" s="885" t="s">
        <v>795</v>
      </c>
      <c r="B659" s="889" t="s">
        <v>796</v>
      </c>
      <c r="C659" s="946" t="s">
        <v>131</v>
      </c>
      <c r="D659" s="946" t="s">
        <v>4346</v>
      </c>
      <c r="E659" s="746">
        <v>14</v>
      </c>
      <c r="F659" s="1185">
        <v>268</v>
      </c>
      <c r="G659" s="1141" t="s">
        <v>37</v>
      </c>
      <c r="H659" s="1141" t="s">
        <v>37</v>
      </c>
      <c r="I659" s="888">
        <v>69.05</v>
      </c>
      <c r="J659" s="663">
        <f>(M659/I659)*100</f>
        <v>3.3019551049963791</v>
      </c>
      <c r="K659" s="891">
        <v>0.56999999999999995</v>
      </c>
      <c r="L659" s="901">
        <v>4</v>
      </c>
      <c r="M659" s="654">
        <f>K659*L659</f>
        <v>2.2799999999999998</v>
      </c>
      <c r="N659" s="884" t="s">
        <v>119</v>
      </c>
      <c r="O659" s="747">
        <v>0.54500000000000004</v>
      </c>
      <c r="P659" s="875">
        <v>43965</v>
      </c>
      <c r="Q659" s="875">
        <v>43983</v>
      </c>
      <c r="R659" s="654">
        <f>(K659-O659)/O659*100</f>
        <v>4.5871559633027363</v>
      </c>
      <c r="S659" s="714">
        <f>IF(INDEX(Historical!$D$7:$D$1277,MATCH(B659,Historical!$B$7:$B$1301,0))=0,"n/a",(INDEX(Historical!$C$7:$C$1279,MATCH(B659,Historical!$B$7:$B$1301,0))/INDEX(Historical!$D$7:$D$1277,MATCH(B659,Historical!$B$7:$B$1301,0))-1)*100)</f>
        <v>4.8661800486617723</v>
      </c>
      <c r="T659" s="714">
        <f>IF(INDEX(Historical!$F$7:$F$1270,MATCH(B659,Historical!$B$7:$B$1301,0))=0,"n/a",((INDEX(Historical!$C$7:$C$1279,MATCH(B659,Historical!$B$7:$B$1301,0))/INDEX(Historical!$F$7:$F$1270,MATCH(B659,Historical!$B$7:$B$1301,0)))^(1/3)-1)*100)</f>
        <v>7.0837039129185264</v>
      </c>
      <c r="U659" s="714">
        <f>IF(INDEX(Historical!$H$7:$H$1270,MATCH(B659,Historical!$B$7:$B$1301,0))=0,"n/a",((INDEX(Historical!$C$7:$C$1279,MATCH(B659,Historical!$B$7:$B$1301,0))/INDEX(Historical!$H$7:$H$1270,MATCH(B659,Historical!$B$7:$B$1301,0)))^(1/5)-1)*100)</f>
        <v>8.6241727552928804</v>
      </c>
      <c r="V659" s="714">
        <f>IF(INDEX(Historical!$O$7:$O$1270,MATCH(B659,Historical!$B$7:$B$1301,0))=0,"n/a",((INDEX(Historical!$C$7:$C$1279,MATCH(B659,Historical!$B$7:$B$1301,0))/INDEX(Historical!$O$7:$O$1270,MATCH(B659,Historical!$B$7:$B$1301,0)))^(1/10)-1)*100)</f>
        <v>8.6794920199201329</v>
      </c>
      <c r="W659" s="715">
        <f>IF(OR(U659&lt;=0,U659="n/a",V659&lt;=0,V659="n/a"),"n/a",U659/V659)</f>
        <v>0.99362643983077692</v>
      </c>
      <c r="X659" s="716">
        <f>IF(OR(AJ659&lt;=0,AJ659="n/a",U659&lt;=0,U659="n/a"),"n/a",U659/AJ659)</f>
        <v>1.5400308491594428</v>
      </c>
      <c r="Y659" s="676"/>
      <c r="Z659" s="663">
        <f>IF(OR(AC659&lt;0.01,AC659="n/a"),"n/a",M659/AC659*100)</f>
        <v>65.517241379310349</v>
      </c>
      <c r="AA659" s="900">
        <f>IF(OR(AC659&lt;0.01,AC659="n/a"),"n/a",I659/AC659)</f>
        <v>19.841954022988507</v>
      </c>
      <c r="AB659" s="901">
        <v>12</v>
      </c>
      <c r="AC659" s="879">
        <v>3.48</v>
      </c>
      <c r="AD659" s="879">
        <v>2.36</v>
      </c>
      <c r="AE659" s="879">
        <v>1.19</v>
      </c>
      <c r="AF659" s="879">
        <v>1.47</v>
      </c>
      <c r="AG659" s="879">
        <v>7.7</v>
      </c>
      <c r="AH659" s="879">
        <v>15.8</v>
      </c>
      <c r="AI659" s="879">
        <v>13.900000000000002</v>
      </c>
      <c r="AJ659" s="879">
        <v>5.6000000000000005</v>
      </c>
      <c r="AK659" s="879">
        <v>8.2000000000000011</v>
      </c>
      <c r="AL659" s="892">
        <v>3710</v>
      </c>
      <c r="AM659" s="886">
        <v>0.8</v>
      </c>
      <c r="AN659" s="879">
        <v>1.03</v>
      </c>
      <c r="AO659" s="753">
        <f>IF(U659="n/a","n/a",IF(AA659&lt;0,"n/a",IF(AA659="n/a","n/a",J659+U659-AA659)))</f>
        <v>-7.915826162699247</v>
      </c>
      <c r="AP659" s="754">
        <f>IF(U659="n/a","n/a",J659+U659)</f>
        <v>11.92612786028926</v>
      </c>
      <c r="AQ659" s="902">
        <f>IF(OR(AC659&lt;0.01,AF659="n/a"),"n/a",(I659/SQRT(22.5*AC659*(I659/AF659))-1)*100)</f>
        <v>13.856971511128036</v>
      </c>
      <c r="AR659" s="663">
        <f>INDEX(Historical!$C$7:$C$1279,MATCH(B659,Historical!$B$7:$B$1301,0))*IF(AH659="n/a",1.03,IF(AH659&lt;0,1.01,IF(AH659&gt;10,1.1,(1+AH659/100))))</f>
        <v>2.3704999999999998</v>
      </c>
      <c r="AS659" s="900">
        <f>IF($AI659="n/a",1.03*AR659,IF($AI659&lt;0,1.01*AR659,IF($AI659&gt;10,1.1*AR659,(1+$AI659/100)*AR659)))</f>
        <v>2.6075499999999998</v>
      </c>
      <c r="AT659" s="900">
        <f>IF($AK659="n/a",1.03*AS659,IF($AK659&lt;0,1.01*AS659,IF($AK659&gt;10,1.1*AS659,(1+$AK659/100)*AS659)))</f>
        <v>2.8213691000000001</v>
      </c>
      <c r="AU659" s="900">
        <f>IF($AK659="n/a",1.03*AT659,IF($AK659&lt;0,1.01*AT659,IF($AK659&gt;10,1.1*AT659,(1+$AK659/100)*AT659)))</f>
        <v>3.0527213662000001</v>
      </c>
      <c r="AV659" s="900">
        <f>IF($AK659="n/a",1.03*AU659,IF($AK659&lt;0,1.01*AU659,IF($AK659&gt;10,1.1*AU659,(1+$AK659/100)*AU659)))</f>
        <v>3.3030445182284005</v>
      </c>
      <c r="AW659" s="663">
        <f>SUM(AR659:AV659)</f>
        <v>14.1551849844284</v>
      </c>
      <c r="AX659" s="761">
        <f>AW659/I659*100</f>
        <v>20.499905842763795</v>
      </c>
      <c r="AY659" s="948">
        <v>0.27</v>
      </c>
      <c r="AZ659" s="886">
        <v>51.160000000000004</v>
      </c>
      <c r="BA659" s="886">
        <v>-25.7</v>
      </c>
      <c r="BB659" s="886">
        <v>-4.8099999999999996</v>
      </c>
      <c r="BC659" s="886">
        <v>-9.5399999999999991</v>
      </c>
      <c r="BE659" s="635">
        <v>2007</v>
      </c>
      <c r="BF659" s="912">
        <f>IF(BE659&gt;2008,0,IF(BE659&gt;2001,1,IF(BE659&gt;1990,2,IF(BE659&gt;1980,3,IF(BE659&gt;1973,4,IF(BE659&gt;1970,5,IF(BE659&gt;1960,6,IF(BE659&gt;1958,7,IF(BE659&gt;1953,8,9)))))))))</f>
        <v>1</v>
      </c>
      <c r="BG659" s="896">
        <v>2.4</v>
      </c>
    </row>
    <row r="660" spans="1:59" ht="11.25" customHeight="1" x14ac:dyDescent="0.2">
      <c r="A660" s="885" t="s">
        <v>1681</v>
      </c>
      <c r="B660" s="889" t="s">
        <v>1682</v>
      </c>
      <c r="C660" s="946" t="s">
        <v>112</v>
      </c>
      <c r="D660" s="946" t="s">
        <v>211</v>
      </c>
      <c r="E660" s="746">
        <v>9</v>
      </c>
      <c r="F660" s="1185">
        <v>462</v>
      </c>
      <c r="G660" s="1199" t="s">
        <v>106</v>
      </c>
      <c r="H660" s="1199" t="s">
        <v>106</v>
      </c>
      <c r="I660" s="888">
        <v>57.55</v>
      </c>
      <c r="J660" s="663">
        <f>(M660/I660)*100</f>
        <v>1.5291051259774111</v>
      </c>
      <c r="K660" s="891">
        <v>0.22</v>
      </c>
      <c r="L660" s="901">
        <v>4</v>
      </c>
      <c r="M660" s="654">
        <f>K660*L660</f>
        <v>0.88</v>
      </c>
      <c r="N660" s="884" t="s">
        <v>514</v>
      </c>
      <c r="O660" s="747">
        <v>0.2</v>
      </c>
      <c r="P660" s="875">
        <v>43777</v>
      </c>
      <c r="Q660" s="875">
        <v>43795</v>
      </c>
      <c r="R660" s="654">
        <f>(K660-O660)/O660*100</f>
        <v>9.9999999999999947</v>
      </c>
      <c r="S660" s="714">
        <f>IF(INDEX(Historical!$D$7:$D$1277,MATCH(B660,Historical!$B$7:$B$1301,0))=0,"n/a",(INDEX(Historical!$C$7:$C$1279,MATCH(B660,Historical!$B$7:$B$1301,0))/INDEX(Historical!$D$7:$D$1277,MATCH(B660,Historical!$B$7:$B$1301,0))-1)*100)</f>
        <v>10.810810810810811</v>
      </c>
      <c r="T660" s="714">
        <f>IF(INDEX(Historical!$F$7:$F$1270,MATCH(B660,Historical!$B$7:$B$1301,0))=0,"n/a",((INDEX(Historical!$C$7:$C$1279,MATCH(B660,Historical!$B$7:$B$1301,0))/INDEX(Historical!$F$7:$F$1270,MATCH(B660,Historical!$B$7:$B$1301,0)))^(1/3)-1)*100)</f>
        <v>12.23507977934435</v>
      </c>
      <c r="U660" s="714">
        <f>IF(INDEX(Historical!$H$7:$H$1270,MATCH(B660,Historical!$B$7:$B$1301,0))=0,"n/a",((INDEX(Historical!$C$7:$C$1279,MATCH(B660,Historical!$B$7:$B$1301,0))/INDEX(Historical!$H$7:$H$1270,MATCH(B660,Historical!$B$7:$B$1301,0)))^(1/5)-1)*100)</f>
        <v>14.31755108178514</v>
      </c>
      <c r="V660" s="714">
        <f>IF(INDEX(Historical!$O$7:$O$1270,MATCH(B660,Historical!$B$7:$B$1301,0))=0,"n/a",((INDEX(Historical!$C$7:$C$1279,MATCH(B660,Historical!$B$7:$B$1301,0))/INDEX(Historical!$O$7:$O$1270,MATCH(B660,Historical!$B$7:$B$1301,0)))^(1/10)-1)*100)</f>
        <v>8.5803244800448439</v>
      </c>
      <c r="W660" s="715">
        <f>IF(OR(U660&lt;=0,U660="n/a",V660&lt;=0,V660="n/a"),"n/a",U660/V660)</f>
        <v>1.6686491420089409</v>
      </c>
      <c r="X660" s="716" t="str">
        <f>IF(OR(AJ660&lt;=0,AJ660="n/a",U660&lt;=0,U660="n/a"),"n/a",U660/AJ660)</f>
        <v>n/a</v>
      </c>
      <c r="Y660" s="890"/>
      <c r="Z660" s="663">
        <f>IF(OR(AC660&lt;0.01,AC660="n/a"),"n/a",M660/AC660*100)</f>
        <v>21.782178217821784</v>
      </c>
      <c r="AA660" s="900">
        <f>IF(OR(AC660&lt;0.01,AC660="n/a"),"n/a",I660/AC660)</f>
        <v>14.245049504950494</v>
      </c>
      <c r="AB660" s="901">
        <v>6</v>
      </c>
      <c r="AC660" s="879">
        <v>4.04</v>
      </c>
      <c r="AD660" s="879">
        <v>1.43</v>
      </c>
      <c r="AE660" s="879">
        <v>1.03</v>
      </c>
      <c r="AF660" s="879">
        <v>1.53</v>
      </c>
      <c r="AG660" s="879">
        <v>6.5</v>
      </c>
      <c r="AH660" s="879">
        <v>-5.8999999999999995</v>
      </c>
      <c r="AI660" s="879">
        <v>15.85</v>
      </c>
      <c r="AJ660" s="879">
        <v>-0.3</v>
      </c>
      <c r="AK660" s="879">
        <v>10</v>
      </c>
      <c r="AL660" s="892">
        <v>695.53</v>
      </c>
      <c r="AM660" s="886">
        <v>0.1</v>
      </c>
      <c r="AN660" s="879">
        <v>0.45</v>
      </c>
      <c r="AO660" s="753">
        <f>IF(U660="n/a","n/a",IF(AA660&lt;0,"n/a",IF(AA660="n/a","n/a",J660+U660-AA660)))</f>
        <v>1.6016067028120577</v>
      </c>
      <c r="AP660" s="754">
        <f>IF(U660="n/a","n/a",J660+U660)</f>
        <v>15.846656207762551</v>
      </c>
      <c r="AQ660" s="902">
        <f>IF(OR(AC660&lt;0.01,AF660="n/a"),"n/a",(I660/SQRT(22.5*AC660*(I660/AF660))-1)*100)</f>
        <v>-1.5793026677501376</v>
      </c>
      <c r="AR660" s="663">
        <f>INDEX(Historical!$C$7:$C$1279,MATCH(B660,Historical!$B$7:$B$1301,0))*IF(AH660="n/a",1.03,IF(AH660&lt;0,1.01,IF(AH660&gt;10,1.1,(1+AH660/100))))</f>
        <v>0.82819999999999994</v>
      </c>
      <c r="AS660" s="900">
        <f>IF($AI660="n/a",1.03*AR660,IF($AI660&lt;0,1.01*AR660,IF($AI660&gt;10,1.1*AR660,(1+$AI660/100)*AR660)))</f>
        <v>0.91102000000000005</v>
      </c>
      <c r="AT660" s="900">
        <f>IF($AK660="n/a",1.03*AS660,IF($AK660&lt;0,1.01*AS660,IF($AK660&gt;10,1.1*AS660,(1+$AK660/100)*AS660)))</f>
        <v>1.0021220000000002</v>
      </c>
      <c r="AU660" s="900">
        <f>IF($AK660="n/a",1.03*AT660,IF($AK660&lt;0,1.01*AT660,IF($AK660&gt;10,1.1*AT660,(1+$AK660/100)*AT660)))</f>
        <v>1.1023342000000003</v>
      </c>
      <c r="AV660" s="900">
        <f>IF($AK660="n/a",1.03*AU660,IF($AK660&lt;0,1.01*AU660,IF($AK660&gt;10,1.1*AU660,(1+$AK660/100)*AU660)))</f>
        <v>1.2125676200000004</v>
      </c>
      <c r="AW660" s="663">
        <f>SUM(AR660:AV660)</f>
        <v>5.0562438200000015</v>
      </c>
      <c r="AX660" s="761">
        <f>AW660/I660*100</f>
        <v>8.7858276629018288</v>
      </c>
      <c r="AY660" s="948">
        <v>1.37</v>
      </c>
      <c r="AZ660" s="886">
        <v>53.47</v>
      </c>
      <c r="BA660" s="886">
        <v>-29.549999999999997</v>
      </c>
      <c r="BB660" s="886">
        <v>11.37</v>
      </c>
      <c r="BC660" s="886">
        <v>-11.25</v>
      </c>
      <c r="BE660" s="635">
        <v>2012</v>
      </c>
      <c r="BF660" s="912">
        <f>IF(BE660&gt;2008,0,IF(BE660&gt;2001,1,IF(BE660&gt;1990,2,IF(BE660&gt;1980,3,IF(BE660&gt;1973,4,IF(BE660&gt;1970,5,IF(BE660&gt;1960,6,IF(BE660&gt;1958,7,IF(BE660&gt;1953,8,9)))))))))</f>
        <v>0</v>
      </c>
      <c r="BG660" s="896">
        <v>3.2</v>
      </c>
    </row>
    <row r="661" spans="1:59" ht="11.25" customHeight="1" x14ac:dyDescent="0.2">
      <c r="A661" s="885" t="s">
        <v>782</v>
      </c>
      <c r="B661" s="889" t="s">
        <v>783</v>
      </c>
      <c r="C661" s="946" t="s">
        <v>123</v>
      </c>
      <c r="D661" s="946" t="s">
        <v>4180</v>
      </c>
      <c r="E661" s="746">
        <v>14</v>
      </c>
      <c r="F661" s="1185">
        <v>266</v>
      </c>
      <c r="G661" s="1136" t="s">
        <v>37</v>
      </c>
      <c r="H661" s="1136" t="s">
        <v>37</v>
      </c>
      <c r="I661" s="888">
        <v>52.16</v>
      </c>
      <c r="J661" s="663">
        <f>(M661/I661)*100</f>
        <v>2.9907975460122702</v>
      </c>
      <c r="K661" s="891">
        <v>0.39</v>
      </c>
      <c r="L661" s="901">
        <v>4</v>
      </c>
      <c r="M661" s="654">
        <f>K661*L661</f>
        <v>1.56</v>
      </c>
      <c r="N661" s="884" t="s">
        <v>119</v>
      </c>
      <c r="O661" s="747">
        <v>0.36</v>
      </c>
      <c r="P661" s="875">
        <v>43770</v>
      </c>
      <c r="Q661" s="875">
        <v>43801</v>
      </c>
      <c r="R661" s="654">
        <f>(K661-O661)/O661*100</f>
        <v>8.333333333333341</v>
      </c>
      <c r="S661" s="714">
        <f>IF(INDEX(Historical!$D$7:$D$1277,MATCH(B661,Historical!$B$7:$B$1301,0))=0,"n/a",(INDEX(Historical!$C$7:$C$1279,MATCH(B661,Historical!$B$7:$B$1301,0))/INDEX(Historical!$D$7:$D$1277,MATCH(B661,Historical!$B$7:$B$1301,0))-1)*100)</f>
        <v>8.8888888888888786</v>
      </c>
      <c r="T661" s="714">
        <f>IF(INDEX(Historical!$F$7:$F$1270,MATCH(B661,Historical!$B$7:$B$1301,0))=0,"n/a",((INDEX(Historical!$C$7:$C$1279,MATCH(B661,Historical!$B$7:$B$1301,0))/INDEX(Historical!$F$7:$F$1270,MATCH(B661,Historical!$B$7:$B$1301,0)))^(1/3)-1)*100)</f>
        <v>9.8157887721507677</v>
      </c>
      <c r="U661" s="714">
        <f>IF(INDEX(Historical!$H$7:$H$1270,MATCH(B661,Historical!$B$7:$B$1301,0))=0,"n/a",((INDEX(Historical!$C$7:$C$1279,MATCH(B661,Historical!$B$7:$B$1301,0))/INDEX(Historical!$H$7:$H$1270,MATCH(B661,Historical!$B$7:$B$1301,0)))^(1/5)-1)*100)</f>
        <v>8.4471771197698544</v>
      </c>
      <c r="V661" s="714">
        <f>IF(INDEX(Historical!$O$7:$O$1270,MATCH(B661,Historical!$B$7:$B$1301,0))=0,"n/a",((INDEX(Historical!$C$7:$C$1279,MATCH(B661,Historical!$B$7:$B$1301,0))/INDEX(Historical!$O$7:$O$1270,MATCH(B661,Historical!$B$7:$B$1301,0)))^(1/10)-1)*100)</f>
        <v>6.8194590355898921</v>
      </c>
      <c r="W661" s="715">
        <f>IF(OR(U661&lt;=0,U661="n/a",V661&lt;=0,V661="n/a"),"n/a",U661/V661)</f>
        <v>1.2386872735337375</v>
      </c>
      <c r="X661" s="716">
        <f>IF(OR(AJ661&lt;=0,AJ661="n/a",U661&lt;=0,U661="n/a"),"n/a",U661/AJ661)</f>
        <v>2.8157257065899515</v>
      </c>
      <c r="Y661" s="889"/>
      <c r="Z661" s="663">
        <f>IF(OR(AC661&lt;0.01,AC661="n/a"),"n/a",M661/AC661*100)</f>
        <v>93.975903614457835</v>
      </c>
      <c r="AA661" s="900">
        <f>IF(OR(AC661&lt;0.01,AC661="n/a"),"n/a",I661/AC661)</f>
        <v>31.421686746987952</v>
      </c>
      <c r="AB661" s="901">
        <v>12</v>
      </c>
      <c r="AC661" s="879">
        <v>1.66</v>
      </c>
      <c r="AD661" s="879">
        <v>8.2200000000000006</v>
      </c>
      <c r="AE661" s="879">
        <v>1.69</v>
      </c>
      <c r="AF661" s="879">
        <v>2.6</v>
      </c>
      <c r="AG661" s="879">
        <v>8</v>
      </c>
      <c r="AH661" s="879">
        <v>-43.9</v>
      </c>
      <c r="AI661" s="879">
        <v>12.65</v>
      </c>
      <c r="AJ661" s="879">
        <v>3</v>
      </c>
      <c r="AK661" s="879">
        <v>3.8</v>
      </c>
      <c r="AL661" s="892">
        <v>2240</v>
      </c>
      <c r="AM661" s="886">
        <v>0.8</v>
      </c>
      <c r="AN661" s="879">
        <v>0.72</v>
      </c>
      <c r="AO661" s="753">
        <f>IF(U661="n/a","n/a",IF(AA661&lt;0,"n/a",IF(AA661="n/a","n/a",J661+U661-AA661)))</f>
        <v>-19.983712081205827</v>
      </c>
      <c r="AP661" s="754">
        <f>IF(U661="n/a","n/a",J661+U661)</f>
        <v>11.437974665782125</v>
      </c>
      <c r="AQ661" s="902">
        <f>IF(OR(AC661&lt;0.01,AF661="n/a"),"n/a",(I661/SQRT(22.5*AC661*(I661/AF661))-1)*100)</f>
        <v>90.550530530377429</v>
      </c>
      <c r="AR661" s="663">
        <f>INDEX(Historical!$C$7:$C$1279,MATCH(B661,Historical!$B$7:$B$1301,0))*IF(AH661="n/a",1.03,IF(AH661&lt;0,1.01,IF(AH661&gt;10,1.1,(1+AH661/100))))</f>
        <v>1.4846999999999999</v>
      </c>
      <c r="AS661" s="900">
        <f>IF($AI661="n/a",1.03*AR661,IF($AI661&lt;0,1.01*AR661,IF($AI661&gt;10,1.1*AR661,(1+$AI661/100)*AR661)))</f>
        <v>1.63317</v>
      </c>
      <c r="AT661" s="900">
        <f>IF($AK661="n/a",1.03*AS661,IF($AK661&lt;0,1.01*AS661,IF($AK661&gt;10,1.1*AS661,(1+$AK661/100)*AS661)))</f>
        <v>1.6952304600000001</v>
      </c>
      <c r="AU661" s="900">
        <f>IF($AK661="n/a",1.03*AT661,IF($AK661&lt;0,1.01*AT661,IF($AK661&gt;10,1.1*AT661,(1+$AK661/100)*AT661)))</f>
        <v>1.7596492174800002</v>
      </c>
      <c r="AV661" s="900">
        <f>IF($AK661="n/a",1.03*AU661,IF($AK661&lt;0,1.01*AU661,IF($AK661&gt;10,1.1*AU661,(1+$AK661/100)*AU661)))</f>
        <v>1.8265158877442402</v>
      </c>
      <c r="AW661" s="663">
        <f>SUM(AR661:AV661)</f>
        <v>8.3992655652242405</v>
      </c>
      <c r="AX661" s="761">
        <f>AW661/I661*100</f>
        <v>16.102886436396169</v>
      </c>
      <c r="AY661" s="948">
        <v>1.07</v>
      </c>
      <c r="AZ661" s="886">
        <v>36.4</v>
      </c>
      <c r="BA661" s="886">
        <v>-29.75</v>
      </c>
      <c r="BB661" s="886">
        <v>7.93</v>
      </c>
      <c r="BC661" s="886">
        <v>-7.3599999999999994</v>
      </c>
      <c r="BD661" s="657"/>
      <c r="BE661" s="635">
        <v>2007</v>
      </c>
      <c r="BF661" s="912">
        <f>IF(BE661&gt;2008,0,IF(BE661&gt;2001,1,IF(BE661&gt;1990,2,IF(BE661&gt;1980,3,IF(BE661&gt;1973,4,IF(BE661&gt;1970,5,IF(BE661&gt;1960,6,IF(BE661&gt;1958,7,IF(BE661&gt;1953,8,9)))))))))</f>
        <v>1</v>
      </c>
      <c r="BG661" s="896">
        <v>4</v>
      </c>
    </row>
    <row r="662" spans="1:59" s="787" customFormat="1" ht="11.25" customHeight="1" x14ac:dyDescent="0.2">
      <c r="A662" s="658" t="s">
        <v>1693</v>
      </c>
      <c r="B662" s="795" t="s">
        <v>1694</v>
      </c>
      <c r="C662" s="946" t="s">
        <v>108</v>
      </c>
      <c r="D662" s="946" t="s">
        <v>4345</v>
      </c>
      <c r="E662" s="769">
        <v>10</v>
      </c>
      <c r="F662" s="1185">
        <v>353</v>
      </c>
      <c r="G662" s="1198" t="s">
        <v>37</v>
      </c>
      <c r="H662" s="1198" t="s">
        <v>37</v>
      </c>
      <c r="I662" s="770">
        <v>40.200000000000003</v>
      </c>
      <c r="J662" s="771">
        <f>(M662/I662)*100</f>
        <v>2.6865671641791042</v>
      </c>
      <c r="K662" s="772">
        <v>0.27</v>
      </c>
      <c r="L662" s="773">
        <v>4</v>
      </c>
      <c r="M662" s="774">
        <f>K662*L662</f>
        <v>1.08</v>
      </c>
      <c r="N662" s="775" t="s">
        <v>163</v>
      </c>
      <c r="O662" s="776">
        <v>0.26</v>
      </c>
      <c r="P662" s="777">
        <v>43811</v>
      </c>
      <c r="Q662" s="777">
        <v>43829</v>
      </c>
      <c r="R662" s="774">
        <f>(K662-O662)/O662*100</f>
        <v>3.8461538461538494</v>
      </c>
      <c r="S662" s="714">
        <f>IF(INDEX(Historical!$D$7:$D$1277,MATCH(B662,Historical!$B$7:$B$1301,0))=0,"n/a",(INDEX(Historical!$C$7:$C$1279,MATCH(B662,Historical!$B$7:$B$1301,0))/INDEX(Historical!$D$7:$D$1277,MATCH(B662,Historical!$B$7:$B$1301,0))-1)*100)</f>
        <v>8.3333333333333481</v>
      </c>
      <c r="T662" s="714">
        <f>IF(INDEX(Historical!$F$7:$F$1270,MATCH(B662,Historical!$B$7:$B$1301,0))=0,"n/a",((INDEX(Historical!$C$7:$C$1279,MATCH(B662,Historical!$B$7:$B$1301,0))/INDEX(Historical!$F$7:$F$1270,MATCH(B662,Historical!$B$7:$B$1301,0)))^(1/3)-1)*100)</f>
        <v>13.215349270944788</v>
      </c>
      <c r="U662" s="714">
        <f>IF(INDEX(Historical!$H$7:$H$1270,MATCH(B662,Historical!$B$7:$B$1301,0))=0,"n/a",((INDEX(Historical!$C$7:$C$1279,MATCH(B662,Historical!$B$7:$B$1301,0))/INDEX(Historical!$H$7:$H$1270,MATCH(B662,Historical!$B$7:$B$1301,0)))^(1/5)-1)*100)</f>
        <v>12.131694529164561</v>
      </c>
      <c r="V662" s="714">
        <f>IF(INDEX(Historical!$O$7:$O$1270,MATCH(B662,Historical!$B$7:$B$1301,0))=0,"n/a",((INDEX(Historical!$C$7:$C$1279,MATCH(B662,Historical!$B$7:$B$1301,0))/INDEX(Historical!$O$7:$O$1270,MATCH(B662,Historical!$B$7:$B$1301,0)))^(1/10)-1)*100)</f>
        <v>8.6579653683789726</v>
      </c>
      <c r="W662" s="715">
        <f>IF(OR(U662&lt;=0,U662="n/a",V662&lt;=0,V662="n/a"),"n/a",U662/V662)</f>
        <v>1.4012177241401893</v>
      </c>
      <c r="X662" s="716">
        <f>IF(OR(AJ662&lt;=0,AJ662="n/a",U662&lt;=0,U662="n/a"),"n/a",U662/AJ662)</f>
        <v>0.94044143636934574</v>
      </c>
      <c r="Y662" s="788"/>
      <c r="Z662" s="771">
        <f>IF(OR(AC662&lt;0.01,AC662="n/a"),"n/a",M662/AC662*100)</f>
        <v>38.70967741935484</v>
      </c>
      <c r="AA662" s="779">
        <f>IF(OR(AC662&lt;0.01,AC662="n/a"),"n/a",I662/AC662)</f>
        <v>14.408602150537636</v>
      </c>
      <c r="AB662" s="773">
        <v>12</v>
      </c>
      <c r="AC662" s="780">
        <v>2.79</v>
      </c>
      <c r="AD662" s="780">
        <v>1.43</v>
      </c>
      <c r="AE662" s="780">
        <v>5.93</v>
      </c>
      <c r="AF662" s="780">
        <v>2.19</v>
      </c>
      <c r="AG662" s="780">
        <v>15.9</v>
      </c>
      <c r="AH662" s="780">
        <v>19.400000000000002</v>
      </c>
      <c r="AI662" s="780">
        <v>-22.42</v>
      </c>
      <c r="AJ662" s="780">
        <v>12.9</v>
      </c>
      <c r="AK662" s="780">
        <v>10</v>
      </c>
      <c r="AL662" s="781">
        <v>886.79</v>
      </c>
      <c r="AM662" s="782">
        <v>3.3000000000000003</v>
      </c>
      <c r="AN662" s="780">
        <v>0</v>
      </c>
      <c r="AO662" s="783">
        <f>IF(U662="n/a","n/a",IF(AA662&lt;0,"n/a",IF(AA662="n/a","n/a",J662+U662-AA662)))</f>
        <v>0.40965954280602901</v>
      </c>
      <c r="AP662" s="784">
        <f>IF(U662="n/a","n/a",J662+U662)</f>
        <v>14.818261693343665</v>
      </c>
      <c r="AQ662" s="785">
        <f>IF(OR(AC662&lt;0.01,AF662="n/a"),"n/a",(I662/SQRT(22.5*AC662*(I662/AF662))-1)*100)</f>
        <v>18.424544583699507</v>
      </c>
      <c r="AR662" s="663">
        <f>INDEX(Historical!$C$7:$C$1279,MATCH(B662,Historical!$B$7:$B$1301,0))*IF(AH662="n/a",1.03,IF(AH662&lt;0,1.01,IF(AH662&gt;10,1.1,(1+AH662/100))))</f>
        <v>1.1440000000000001</v>
      </c>
      <c r="AS662" s="779">
        <f>IF($AI662="n/a",1.03*AR662,IF($AI662&lt;0,1.01*AR662,IF($AI662&gt;10,1.1*AR662,(1+$AI662/100)*AR662)))</f>
        <v>1.1554400000000002</v>
      </c>
      <c r="AT662" s="779">
        <f>IF($AK662="n/a",1.03*AS662,IF($AK662&lt;0,1.01*AS662,IF($AK662&gt;10,1.1*AS662,(1+$AK662/100)*AS662)))</f>
        <v>1.2709840000000003</v>
      </c>
      <c r="AU662" s="779">
        <f>IF($AK662="n/a",1.03*AT662,IF($AK662&lt;0,1.01*AT662,IF($AK662&gt;10,1.1*AT662,(1+$AK662/100)*AT662)))</f>
        <v>1.3980824000000005</v>
      </c>
      <c r="AV662" s="779">
        <f>IF($AK662="n/a",1.03*AU662,IF($AK662&lt;0,1.01*AU662,IF($AK662&gt;10,1.1*AU662,(1+$AK662/100)*AU662)))</f>
        <v>1.5378906400000008</v>
      </c>
      <c r="AW662" s="771">
        <f>SUM(AR662:AV662)</f>
        <v>6.5063970400000022</v>
      </c>
      <c r="AX662" s="786">
        <f>AW662/I662*100</f>
        <v>16.185067263681596</v>
      </c>
      <c r="AY662" s="949">
        <v>0.78</v>
      </c>
      <c r="AZ662" s="782">
        <v>74.929999999999993</v>
      </c>
      <c r="BA662" s="782">
        <v>-5.63</v>
      </c>
      <c r="BB662" s="782">
        <v>20.28</v>
      </c>
      <c r="BC662" s="782">
        <v>11.06</v>
      </c>
      <c r="BD662" s="922"/>
      <c r="BE662" s="635">
        <v>2010</v>
      </c>
      <c r="BF662" s="912">
        <f>IF(BE662&gt;2008,0,IF(BE662&gt;2001,1,IF(BE662&gt;1990,2,IF(BE662&gt;1980,3,IF(BE662&gt;1973,4,IF(BE662&gt;1970,5,IF(BE662&gt;1960,6,IF(BE662&gt;1958,7,IF(BE662&gt;1953,8,9)))))))))</f>
        <v>0</v>
      </c>
      <c r="BG662" s="838">
        <v>1.7999999999999998</v>
      </c>
    </row>
    <row r="663" spans="1:59" ht="11.25" customHeight="1" x14ac:dyDescent="0.2">
      <c r="A663" s="877" t="s">
        <v>345</v>
      </c>
      <c r="B663" s="889" t="s">
        <v>346</v>
      </c>
      <c r="C663" s="946" t="s">
        <v>153</v>
      </c>
      <c r="D663" s="946" t="s">
        <v>4330</v>
      </c>
      <c r="E663" s="746">
        <v>27</v>
      </c>
      <c r="F663" s="1185">
        <v>109</v>
      </c>
      <c r="G663" s="1185" t="s">
        <v>106</v>
      </c>
      <c r="H663" s="1185" t="s">
        <v>106</v>
      </c>
      <c r="I663" s="879">
        <v>180.19</v>
      </c>
      <c r="J663" s="663">
        <f>(M663/I663)*100</f>
        <v>1.2764304345413175</v>
      </c>
      <c r="K663" s="898">
        <v>0.57499999999999996</v>
      </c>
      <c r="L663" s="901">
        <v>4</v>
      </c>
      <c r="M663" s="654">
        <f>K663*L663</f>
        <v>2.2999999999999998</v>
      </c>
      <c r="N663" s="884" t="s">
        <v>160</v>
      </c>
      <c r="O663" s="748">
        <v>0.52</v>
      </c>
      <c r="P663" s="875">
        <v>43828</v>
      </c>
      <c r="Q663" s="875">
        <v>43860</v>
      </c>
      <c r="R663" s="654">
        <f>(K663-O663)/O663*100</f>
        <v>10.576923076923064</v>
      </c>
      <c r="S663" s="714">
        <f>IF(INDEX(Historical!$D$7:$D$1277,MATCH(B663,Historical!$B$7:$B$1301,0))=0,"n/a",(INDEX(Historical!$C$7:$C$1279,MATCH(B663,Historical!$B$7:$B$1301,0))/INDEX(Historical!$D$7:$D$1277,MATCH(B663,Historical!$B$7:$B$1301,0))-1)*100)</f>
        <v>10.638297872340431</v>
      </c>
      <c r="T663" s="714">
        <f>IF(INDEX(Historical!$F$7:$F$1270,MATCH(B663,Historical!$B$7:$B$1301,0))=0,"n/a",((INDEX(Historical!$C$7:$C$1279,MATCH(B663,Historical!$B$7:$B$1301,0))/INDEX(Historical!$F$7:$F$1270,MATCH(B663,Historical!$B$7:$B$1301,0)))^(1/3)-1)*100)</f>
        <v>11.021370033491195</v>
      </c>
      <c r="U663" s="714">
        <f>IF(INDEX(Historical!$H$7:$H$1270,MATCH(B663,Historical!$B$7:$B$1301,0))=0,"n/a",((INDEX(Historical!$C$7:$C$1279,MATCH(B663,Historical!$B$7:$B$1301,0))/INDEX(Historical!$H$7:$H$1270,MATCH(B663,Historical!$B$7:$B$1301,0)))^(1/5)-1)*100)</f>
        <v>11.260421490901141</v>
      </c>
      <c r="V663" s="714">
        <f>IF(INDEX(Historical!$O$7:$O$1270,MATCH(B663,Historical!$B$7:$B$1301,0))=0,"n/a",((INDEX(Historical!$C$7:$C$1279,MATCH(B663,Historical!$B$7:$B$1301,0))/INDEX(Historical!$O$7:$O$1270,MATCH(B663,Historical!$B$7:$B$1301,0)))^(1/10)-1)*100)</f>
        <v>15.321247843556506</v>
      </c>
      <c r="W663" s="715">
        <f>IF(OR(U663&lt;=0,U663="n/a",V663&lt;=0,V663="n/a"),"n/a",U663/V663)</f>
        <v>0.73495459416099818</v>
      </c>
      <c r="X663" s="716">
        <f>IF(OR(AJ663&lt;=0,AJ663="n/a",U663&lt;=0,U663="n/a"),"n/a",U663/AJ663)</f>
        <v>0.34754387317596114</v>
      </c>
      <c r="Y663" s="671"/>
      <c r="Z663" s="663">
        <f>IF(OR(AC663&lt;0.01,AC663="n/a"),"n/a",M663/AC663*100)</f>
        <v>40.350877192982452</v>
      </c>
      <c r="AA663" s="900">
        <f>IF(OR(AC663&lt;0.01,AC663="n/a"),"n/a",I663/AC663)</f>
        <v>31.612280701754386</v>
      </c>
      <c r="AB663" s="901">
        <v>12</v>
      </c>
      <c r="AC663" s="879">
        <v>5.7</v>
      </c>
      <c r="AD663" s="879">
        <v>5.95</v>
      </c>
      <c r="AE663" s="879">
        <v>4.5</v>
      </c>
      <c r="AF663" s="879">
        <v>5.07</v>
      </c>
      <c r="AG663" s="879">
        <v>17.2</v>
      </c>
      <c r="AH663" s="879">
        <v>4.5999999999999996</v>
      </c>
      <c r="AI663" s="879">
        <v>38.47</v>
      </c>
      <c r="AJ663" s="879">
        <v>32.4</v>
      </c>
      <c r="AK663" s="879">
        <v>5.24</v>
      </c>
      <c r="AL663" s="892">
        <v>67350</v>
      </c>
      <c r="AM663" s="886">
        <v>0.1</v>
      </c>
      <c r="AN663" s="879">
        <v>0.8</v>
      </c>
      <c r="AO663" s="753">
        <f>IF(U663="n/a","n/a",IF(AA663&lt;0,"n/a",IF(AA663="n/a","n/a",J663+U663-AA663)))</f>
        <v>-19.075428776311927</v>
      </c>
      <c r="AP663" s="754">
        <f>IF(U663="n/a","n/a",J663+U663)</f>
        <v>12.536851925442459</v>
      </c>
      <c r="AQ663" s="902">
        <f>IF(OR(AC663&lt;0.01,AF663="n/a"),"n/a",(I663/SQRT(22.5*AC663*(I663/AF663))-1)*100)</f>
        <v>166.89512143902743</v>
      </c>
      <c r="AR663" s="663">
        <f>INDEX(Historical!$C$7:$C$1279,MATCH(B663,Historical!$B$7:$B$1301,0))*IF(AH663="n/a",1.03,IF(AH663&lt;0,1.01,IF(AH663&gt;10,1.1,(1+AH663/100))))</f>
        <v>2.1756800000000003</v>
      </c>
      <c r="AS663" s="900">
        <f>IF($AI663="n/a",1.03*AR663,IF($AI663&lt;0,1.01*AR663,IF($AI663&gt;10,1.1*AR663,(1+$AI663/100)*AR663)))</f>
        <v>2.3932480000000007</v>
      </c>
      <c r="AT663" s="900">
        <f>IF($AK663="n/a",1.03*AS663,IF($AK663&lt;0,1.01*AS663,IF($AK663&gt;10,1.1*AS663,(1+$AK663/100)*AS663)))</f>
        <v>2.5186541952000008</v>
      </c>
      <c r="AU663" s="900">
        <f>IF($AK663="n/a",1.03*AT663,IF($AK663&lt;0,1.01*AT663,IF($AK663&gt;10,1.1*AT663,(1+$AK663/100)*AT663)))</f>
        <v>2.6506316750284808</v>
      </c>
      <c r="AV663" s="900">
        <f>IF($AK663="n/a",1.03*AU663,IF($AK663&lt;0,1.01*AU663,IF($AK663&gt;10,1.1*AU663,(1+$AK663/100)*AU663)))</f>
        <v>2.7895247747999732</v>
      </c>
      <c r="AW663" s="663">
        <f>SUM(AR663:AV663)</f>
        <v>12.527738645028457</v>
      </c>
      <c r="AX663" s="761">
        <f>AW663/I663*100</f>
        <v>6.9525160358668385</v>
      </c>
      <c r="AY663" s="948">
        <v>0.85</v>
      </c>
      <c r="AZ663" s="886">
        <v>44.68</v>
      </c>
      <c r="BA663" s="886">
        <v>-20.380000000000003</v>
      </c>
      <c r="BB663" s="886">
        <v>-4.3999999999999995</v>
      </c>
      <c r="BC663" s="886">
        <v>-8.66</v>
      </c>
      <c r="BE663" s="635">
        <v>1994</v>
      </c>
      <c r="BF663" s="912">
        <f>IF(BE663&gt;2008,0,IF(BE663&gt;2001,1,IF(BE663&gt;1990,2,IF(BE663&gt;1980,3,IF(BE663&gt;1973,4,IF(BE663&gt;1970,5,IF(BE663&gt;1960,6,IF(BE663&gt;1958,7,IF(BE663&gt;1953,8,9)))))))))</f>
        <v>2</v>
      </c>
      <c r="BG663" s="896">
        <v>7.7</v>
      </c>
    </row>
    <row r="664" spans="1:59" ht="11.25" customHeight="1" x14ac:dyDescent="0.2">
      <c r="A664" s="895" t="s">
        <v>4615</v>
      </c>
      <c r="B664" s="889" t="s">
        <v>4609</v>
      </c>
      <c r="C664" s="946" t="s">
        <v>112</v>
      </c>
      <c r="D664" s="946" t="s">
        <v>4338</v>
      </c>
      <c r="E664" s="746">
        <v>5</v>
      </c>
      <c r="F664" s="1185">
        <v>767</v>
      </c>
      <c r="G664" s="1185" t="s">
        <v>106</v>
      </c>
      <c r="H664" s="1185" t="s">
        <v>106</v>
      </c>
      <c r="I664" s="888">
        <v>20.54</v>
      </c>
      <c r="J664" s="663">
        <f>(M664/I664)*100</f>
        <v>2.7263875365141192</v>
      </c>
      <c r="K664" s="891">
        <v>0.14000000000000001</v>
      </c>
      <c r="L664" s="901">
        <v>4</v>
      </c>
      <c r="M664" s="654">
        <f>K664*L664</f>
        <v>0.56000000000000005</v>
      </c>
      <c r="N664" s="884" t="s">
        <v>1240</v>
      </c>
      <c r="O664" s="747">
        <v>0.12</v>
      </c>
      <c r="P664" s="875">
        <v>43896</v>
      </c>
      <c r="Q664" s="875">
        <v>43906</v>
      </c>
      <c r="R664" s="654">
        <f>(K664-O664)/O664*100</f>
        <v>16.666666666666682</v>
      </c>
      <c r="S664" s="714">
        <f>IF(INDEX(Historical!$D$7:$D$1277,MATCH(B664,Historical!$B$7:$B$1301,0))=0,"n/a",(INDEX(Historical!$C$7:$C$1279,MATCH(B664,Historical!$B$7:$B$1301,0))/INDEX(Historical!$D$7:$D$1277,MATCH(B664,Historical!$B$7:$B$1301,0))-1)*100)</f>
        <v>9.0909090909090828</v>
      </c>
      <c r="T664" s="714">
        <f>IF(INDEX(Historical!$F$7:$F$1270,MATCH(B664,Historical!$B$7:$B$1301,0))=0,"n/a",((INDEX(Historical!$C$7:$C$1279,MATCH(B664,Historical!$B$7:$B$1301,0))/INDEX(Historical!$F$7:$F$1270,MATCH(B664,Historical!$B$7:$B$1301,0)))^(1/3)-1)*100)</f>
        <v>68.686533060349845</v>
      </c>
      <c r="U664" s="714" t="str">
        <f>IF(INDEX(Historical!$H$7:$H$1270,MATCH(B664,Historical!$B$7:$B$1301,0))=0,"n/a",((INDEX(Historical!$C$7:$C$1279,MATCH(B664,Historical!$B$7:$B$1301,0))/INDEX(Historical!$H$7:$H$1270,MATCH(B664,Historical!$B$7:$B$1301,0)))^(1/5)-1)*100)</f>
        <v>n/a</v>
      </c>
      <c r="V664" s="714">
        <f>IF(INDEX(Historical!$O$7:$O$1270,MATCH(B664,Historical!$B$7:$B$1301,0))=0,"n/a",((INDEX(Historical!$C$7:$C$1279,MATCH(B664,Historical!$B$7:$B$1301,0))/INDEX(Historical!$O$7:$O$1270,MATCH(B664,Historical!$B$7:$B$1301,0)))^(1/10)-1)*100)</f>
        <v>-4.3647500209962997</v>
      </c>
      <c r="W664" s="715" t="str">
        <f>IF(OR(U664&lt;=0,U664="n/a",V664&lt;=0,V664="n/a"),"n/a",U664/V664)</f>
        <v>n/a</v>
      </c>
      <c r="X664" s="716" t="str">
        <f>IF(OR(AJ664&lt;=0,AJ664="n/a",U664&lt;=0,U664="n/a"),"n/a",U664/AJ664)</f>
        <v>n/a</v>
      </c>
      <c r="Y664" s="890"/>
      <c r="Z664" s="663">
        <f>IF(OR(AC664&lt;0.01,AC664="n/a"),"n/a",M664/AC664*100)</f>
        <v>44.094488188976385</v>
      </c>
      <c r="AA664" s="900">
        <f>IF(OR(AC664&lt;0.01,AC664="n/a"),"n/a",I664/AC664)</f>
        <v>16.173228346456693</v>
      </c>
      <c r="AB664" s="901">
        <v>12</v>
      </c>
      <c r="AC664" s="879">
        <v>1.27</v>
      </c>
      <c r="AD664" s="879">
        <v>0.89</v>
      </c>
      <c r="AE664" s="879">
        <v>0.85</v>
      </c>
      <c r="AF664" s="879">
        <v>5.61</v>
      </c>
      <c r="AG664" s="879">
        <v>29.599999999999998</v>
      </c>
      <c r="AH664" s="879">
        <v>-15.1</v>
      </c>
      <c r="AI664" s="879">
        <v>41.4</v>
      </c>
      <c r="AJ664" s="879">
        <v>28.7</v>
      </c>
      <c r="AK664" s="879">
        <v>18</v>
      </c>
      <c r="AL664" s="892">
        <v>804.69</v>
      </c>
      <c r="AM664" s="886">
        <v>1.2</v>
      </c>
      <c r="AN664" s="879">
        <v>0</v>
      </c>
      <c r="AO664" s="753" t="str">
        <f>IF(U664="n/a","n/a",IF(AA664&lt;0,"n/a",IF(AA664="n/a","n/a",J664+U664-AA664)))</f>
        <v>n/a</v>
      </c>
      <c r="AP664" s="754" t="str">
        <f>IF(U664="n/a","n/a",J664+U664)</f>
        <v>n/a</v>
      </c>
      <c r="AQ664" s="902">
        <f>IF(OR(AC664&lt;0.01,AF664="n/a"),"n/a",(I664/SQRT(22.5*AC664*(I664/AF664))-1)*100)</f>
        <v>100.8114771217821</v>
      </c>
      <c r="AR664" s="663">
        <f>INDEX(Historical!$C$7:$C$1279,MATCH(B664,Historical!$B$7:$B$1301,0))*IF(AH664="n/a",1.03,IF(AH664&lt;0,1.01,IF(AH664&gt;10,1.1,(1+AH664/100))))</f>
        <v>0.48480000000000001</v>
      </c>
      <c r="AS664" s="900">
        <f>IF($AI664="n/a",1.03*AR664,IF($AI664&lt;0,1.01*AR664,IF($AI664&gt;10,1.1*AR664,(1+$AI664/100)*AR664)))</f>
        <v>0.53328000000000009</v>
      </c>
      <c r="AT664" s="900">
        <f>IF($AK664="n/a",1.03*AS664,IF($AK664&lt;0,1.01*AS664,IF($AK664&gt;10,1.1*AS664,(1+$AK664/100)*AS664)))</f>
        <v>0.58660800000000013</v>
      </c>
      <c r="AU664" s="900">
        <f>IF($AK664="n/a",1.03*AT664,IF($AK664&lt;0,1.01*AT664,IF($AK664&gt;10,1.1*AT664,(1+$AK664/100)*AT664)))</f>
        <v>0.6452688000000002</v>
      </c>
      <c r="AV664" s="900">
        <f>IF($AK664="n/a",1.03*AU664,IF($AK664&lt;0,1.01*AU664,IF($AK664&gt;10,1.1*AU664,(1+$AK664/100)*AU664)))</f>
        <v>0.70979568000000026</v>
      </c>
      <c r="AW664" s="663">
        <f>SUM(AR664:AV664)</f>
        <v>2.9597524800000006</v>
      </c>
      <c r="AX664" s="761">
        <f>AW664/I664*100</f>
        <v>14.40970048685492</v>
      </c>
      <c r="AY664" s="948">
        <v>0.54</v>
      </c>
      <c r="AZ664" s="886">
        <v>46.71</v>
      </c>
      <c r="BA664" s="886">
        <v>-18.64</v>
      </c>
      <c r="BB664" s="886">
        <v>3.2800000000000002</v>
      </c>
      <c r="BC664" s="886">
        <v>-1.41</v>
      </c>
      <c r="BE664" s="635">
        <v>2016</v>
      </c>
      <c r="BF664" s="912">
        <f>IF(BE664&gt;2008,0,IF(BE664&gt;2001,1,IF(BE664&gt;1990,2,IF(BE664&gt;1980,3,IF(BE664&gt;1973,4,IF(BE664&gt;1970,5,IF(BE664&gt;1960,6,IF(BE664&gt;1958,7,IF(BE664&gt;1953,8,9)))))))))</f>
        <v>0</v>
      </c>
      <c r="BG664" s="896">
        <v>12.2</v>
      </c>
    </row>
    <row r="665" spans="1:59" ht="12.75" customHeight="1" x14ac:dyDescent="0.2">
      <c r="A665" s="877" t="s">
        <v>347</v>
      </c>
      <c r="B665" s="889" t="s">
        <v>348</v>
      </c>
      <c r="C665" s="946" t="s">
        <v>128</v>
      </c>
      <c r="D665" s="946" t="s">
        <v>4342</v>
      </c>
      <c r="E665" s="746">
        <v>50</v>
      </c>
      <c r="F665" s="1185">
        <v>29</v>
      </c>
      <c r="G665" s="1076" t="s">
        <v>37</v>
      </c>
      <c r="H665" s="1076" t="s">
        <v>115</v>
      </c>
      <c r="I665" s="879">
        <v>54.66</v>
      </c>
      <c r="J665" s="663">
        <f>(M665/I665)*100</f>
        <v>3.293084522502745</v>
      </c>
      <c r="K665" s="891">
        <v>0.45</v>
      </c>
      <c r="L665" s="901">
        <v>4</v>
      </c>
      <c r="M665" s="654">
        <f>K665*L665</f>
        <v>1.8</v>
      </c>
      <c r="N665" s="884" t="s">
        <v>283</v>
      </c>
      <c r="O665" s="747">
        <v>0.39</v>
      </c>
      <c r="P665" s="875">
        <v>43831</v>
      </c>
      <c r="Q665" s="875">
        <v>43853</v>
      </c>
      <c r="R665" s="654">
        <f>(K665-O665)/O665*100</f>
        <v>15.384615384615383</v>
      </c>
      <c r="S665" s="714">
        <f>IF(INDEX(Historical!$D$7:$D$1277,MATCH(B665,Historical!$B$7:$B$1301,0))=0,"n/a",(INDEX(Historical!$C$7:$C$1279,MATCH(B665,Historical!$B$7:$B$1301,0))/INDEX(Historical!$D$7:$D$1277,MATCH(B665,Historical!$B$7:$B$1301,0))-1)*100)</f>
        <v>8.3333333333333481</v>
      </c>
      <c r="T665" s="714">
        <f>IF(INDEX(Historical!$F$7:$F$1270,MATCH(B665,Historical!$B$7:$B$1301,0))=0,"n/a",((INDEX(Historical!$C$7:$C$1279,MATCH(B665,Historical!$B$7:$B$1301,0))/INDEX(Historical!$F$7:$F$1270,MATCH(B665,Historical!$B$7:$B$1301,0)))^(1/3)-1)*100)</f>
        <v>7.9528977308938487</v>
      </c>
      <c r="U665" s="714">
        <f>IF(INDEX(Historical!$H$7:$H$1270,MATCH(B665,Historical!$B$7:$B$1301,0))=0,"n/a",((INDEX(Historical!$C$7:$C$1279,MATCH(B665,Historical!$B$7:$B$1301,0))/INDEX(Historical!$H$7:$H$1270,MATCH(B665,Historical!$B$7:$B$1301,0)))^(1/5)-1)*100)</f>
        <v>6.1043824021231208</v>
      </c>
      <c r="V665" s="714">
        <f>IF(INDEX(Historical!$O$7:$O$1270,MATCH(B665,Historical!$B$7:$B$1301,0))=0,"n/a",((INDEX(Historical!$C$7:$C$1279,MATCH(B665,Historical!$B$7:$B$1301,0))/INDEX(Historical!$O$7:$O$1270,MATCH(B665,Historical!$B$7:$B$1301,0)))^(1/10)-1)*100)</f>
        <v>4.9748678361387633</v>
      </c>
      <c r="W665" s="715">
        <f>IF(OR(U665&lt;=0,U665="n/a",V665&lt;=0,V665="n/a"),"n/a",U665/V665)</f>
        <v>1.2270441352791854</v>
      </c>
      <c r="X665" s="716">
        <f>IF(OR(AJ665&lt;=0,AJ665="n/a",U665&lt;=0,U665="n/a"),"n/a",U665/AJ665)</f>
        <v>0.39638846767033253</v>
      </c>
      <c r="Y665" s="671"/>
      <c r="Z665" s="663">
        <f>IF(OR(AC665&lt;0.01,AC665="n/a"),"n/a",M665/AC665*100)</f>
        <v>67.924528301886795</v>
      </c>
      <c r="AA665" s="900">
        <f>IF(OR(AC665&lt;0.01,AC665="n/a"),"n/a",I665/AC665)</f>
        <v>20.62641509433962</v>
      </c>
      <c r="AB665" s="901">
        <v>6</v>
      </c>
      <c r="AC665" s="879">
        <v>2.65</v>
      </c>
      <c r="AD665" s="879">
        <v>2.78</v>
      </c>
      <c r="AE665" s="879">
        <v>0.49</v>
      </c>
      <c r="AF665" s="879">
        <v>13.64</v>
      </c>
      <c r="AG665" s="879">
        <v>57.599999999999994</v>
      </c>
      <c r="AH665" s="879">
        <v>25.5</v>
      </c>
      <c r="AI665" s="879">
        <v>11.82</v>
      </c>
      <c r="AJ665" s="879">
        <v>15.4</v>
      </c>
      <c r="AK665" s="879">
        <v>7.3999999999999995</v>
      </c>
      <c r="AL665" s="892">
        <v>29050</v>
      </c>
      <c r="AM665" s="886">
        <v>0.1</v>
      </c>
      <c r="AN665" s="879">
        <v>5.35</v>
      </c>
      <c r="AO665" s="753">
        <f>IF(U665="n/a","n/a",IF(AA665&lt;0,"n/a",IF(AA665="n/a","n/a",J665+U665-AA665)))</f>
        <v>-11.228948169713755</v>
      </c>
      <c r="AP665" s="754">
        <f>IF(U665="n/a","n/a",J665+U665)</f>
        <v>9.3974669246258653</v>
      </c>
      <c r="AQ665" s="902">
        <f>IF(OR(AC665&lt;0.01,AF665="n/a"),"n/a",(I665/SQRT(22.5*AC665*(I665/AF665))-1)*100)</f>
        <v>253.61265807332964</v>
      </c>
      <c r="AR665" s="663">
        <f>INDEX(Historical!$C$7:$C$1279,MATCH(B665,Historical!$B$7:$B$1301,0))*IF(AH665="n/a",1.03,IF(AH665&lt;0,1.01,IF(AH665&gt;10,1.1,(1+AH665/100))))</f>
        <v>1.7160000000000002</v>
      </c>
      <c r="AS665" s="900">
        <f>IF($AI665="n/a",1.03*AR665,IF($AI665&lt;0,1.01*AR665,IF($AI665&gt;10,1.1*AR665,(1+$AI665/100)*AR665)))</f>
        <v>1.8876000000000004</v>
      </c>
      <c r="AT665" s="900">
        <f>IF($AK665="n/a",1.03*AS665,IF($AK665&lt;0,1.01*AS665,IF($AK665&gt;10,1.1*AS665,(1+$AK665/100)*AS665)))</f>
        <v>2.0272824000000007</v>
      </c>
      <c r="AU665" s="900">
        <f>IF($AK665="n/a",1.03*AT665,IF($AK665&lt;0,1.01*AT665,IF($AK665&gt;10,1.1*AT665,(1+$AK665/100)*AT665)))</f>
        <v>2.177301297600001</v>
      </c>
      <c r="AV665" s="900">
        <f>IF($AK665="n/a",1.03*AU665,IF($AK665&lt;0,1.01*AU665,IF($AK665&gt;10,1.1*AU665,(1+$AK665/100)*AU665)))</f>
        <v>2.3384215936224013</v>
      </c>
      <c r="AW665" s="663">
        <f>SUM(AR665:AV665)</f>
        <v>10.146605291222404</v>
      </c>
      <c r="AX665" s="761">
        <f>AW665/I665*100</f>
        <v>18.563127133593859</v>
      </c>
      <c r="AY665" s="948">
        <v>1.1000000000000001</v>
      </c>
      <c r="AZ665" s="886">
        <v>110.23</v>
      </c>
      <c r="BA665" s="886">
        <v>-36.43</v>
      </c>
      <c r="BB665" s="886">
        <v>0.86</v>
      </c>
      <c r="BC665" s="886">
        <v>-20.059999999999999</v>
      </c>
      <c r="BE665" s="635">
        <v>1971</v>
      </c>
      <c r="BF665" s="912">
        <f>IF(BE665&gt;2008,0,IF(BE665&gt;2001,1,IF(BE665&gt;1990,2,IF(BE665&gt;1980,3,IF(BE665&gt;1973,4,IF(BE665&gt;1970,5,IF(BE665&gt;1960,6,IF(BE665&gt;1958,7,IF(BE665&gt;1953,8,9)))))))))</f>
        <v>5</v>
      </c>
      <c r="BG665" s="896">
        <v>7.1</v>
      </c>
    </row>
    <row r="666" spans="1:59" ht="12.75" customHeight="1" x14ac:dyDescent="0.2">
      <c r="A666" s="877" t="s">
        <v>137</v>
      </c>
      <c r="B666" s="889" t="s">
        <v>138</v>
      </c>
      <c r="C666" s="946" t="s">
        <v>4349</v>
      </c>
      <c r="D666" s="946" t="s">
        <v>4358</v>
      </c>
      <c r="E666" s="746">
        <v>36</v>
      </c>
      <c r="F666" s="1185">
        <v>76</v>
      </c>
      <c r="G666" s="1185" t="s">
        <v>115</v>
      </c>
      <c r="H666" s="1185" t="s">
        <v>115</v>
      </c>
      <c r="I666" s="879">
        <v>30.23</v>
      </c>
      <c r="J666" s="663">
        <f>(M666/I666)*100</f>
        <v>6.8805822031094932</v>
      </c>
      <c r="K666" s="891">
        <v>0.52</v>
      </c>
      <c r="L666" s="901">
        <v>4</v>
      </c>
      <c r="M666" s="654">
        <f>K666*L666</f>
        <v>2.08</v>
      </c>
      <c r="N666" s="884" t="s">
        <v>139</v>
      </c>
      <c r="O666" s="747">
        <v>0.51</v>
      </c>
      <c r="P666" s="875">
        <v>43838</v>
      </c>
      <c r="Q666" s="875">
        <v>43863</v>
      </c>
      <c r="R666" s="654">
        <f>(K666-O666)/O666*100</f>
        <v>1.9607843137254919</v>
      </c>
      <c r="S666" s="714">
        <f>IF(INDEX(Historical!$D$7:$D$1277,MATCH(B666,Historical!$B$7:$B$1301,0))=0,"n/a",(INDEX(Historical!$C$7:$C$1279,MATCH(B666,Historical!$B$7:$B$1301,0))/INDEX(Historical!$D$7:$D$1277,MATCH(B666,Historical!$B$7:$B$1301,0))-1)*100)</f>
        <v>2.0000000000000018</v>
      </c>
      <c r="T666" s="714">
        <f>IF(INDEX(Historical!$F$7:$F$1270,MATCH(B666,Historical!$B$7:$B$1301,0))=0,"n/a",((INDEX(Historical!$C$7:$C$1279,MATCH(B666,Historical!$B$7:$B$1301,0))/INDEX(Historical!$F$7:$F$1270,MATCH(B666,Historical!$B$7:$B$1301,0)))^(1/3)-1)*100)</f>
        <v>2.0413775479336982</v>
      </c>
      <c r="U666" s="714">
        <f>IF(INDEX(Historical!$H$7:$H$1270,MATCH(B666,Historical!$B$7:$B$1301,0))=0,"n/a",((INDEX(Historical!$C$7:$C$1279,MATCH(B666,Historical!$B$7:$B$1301,0))/INDEX(Historical!$H$7:$H$1270,MATCH(B666,Historical!$B$7:$B$1301,0)))^(1/5)-1)*100)</f>
        <v>2.0851259369290887</v>
      </c>
      <c r="V666" s="714">
        <f>IF(INDEX(Historical!$O$7:$O$1270,MATCH(B666,Historical!$B$7:$B$1301,0))=0,"n/a",((INDEX(Historical!$C$7:$C$1279,MATCH(B666,Historical!$B$7:$B$1301,0))/INDEX(Historical!$O$7:$O$1270,MATCH(B666,Historical!$B$7:$B$1301,0)))^(1/10)-1)*100)</f>
        <v>2.2065271930807651</v>
      </c>
      <c r="W666" s="715">
        <f>IF(OR(U666&lt;=0,U666="n/a",V666&lt;=0,V666="n/a"),"n/a",U666/V666)</f>
        <v>0.94498084749085942</v>
      </c>
      <c r="X666" s="716">
        <f>IF(OR(AJ666&lt;=0,AJ666="n/a",U666&lt;=0,U666="n/a"),"n/a",U666/AJ666)</f>
        <v>0.23428381313809984</v>
      </c>
      <c r="Y666" s="671"/>
      <c r="Z666" s="663">
        <f>IF(OR(AC666&lt;0.01,AC666="n/a"),"n/a",M666/AC666*100)</f>
        <v>105.58375634517768</v>
      </c>
      <c r="AA666" s="900">
        <f>IF(OR(AC666&lt;0.01,AC666="n/a"),"n/a",I666/AC666)</f>
        <v>15.345177664974619</v>
      </c>
      <c r="AB666" s="901">
        <v>12</v>
      </c>
      <c r="AC666" s="879">
        <v>1.97</v>
      </c>
      <c r="AD666" s="879">
        <v>8.57</v>
      </c>
      <c r="AE666" s="879">
        <v>1.22</v>
      </c>
      <c r="AF666" s="879">
        <v>1.21</v>
      </c>
      <c r="AG666" s="879">
        <v>7.9</v>
      </c>
      <c r="AH666" s="879">
        <v>-30.9</v>
      </c>
      <c r="AI666" s="879">
        <v>3.5900000000000003</v>
      </c>
      <c r="AJ666" s="879">
        <v>8.9</v>
      </c>
      <c r="AK666" s="879">
        <v>1.77</v>
      </c>
      <c r="AL666" s="892">
        <v>217800</v>
      </c>
      <c r="AM666" s="886">
        <v>0.08</v>
      </c>
      <c r="AN666" s="879">
        <v>0.92</v>
      </c>
      <c r="AO666" s="753">
        <f>IF(U666="n/a","n/a",IF(AA666&lt;0,"n/a",IF(AA666="n/a","n/a",J666+U666-AA666)))</f>
        <v>-6.3794695249360363</v>
      </c>
      <c r="AP666" s="754">
        <f>IF(U666="n/a","n/a",J666+U666)</f>
        <v>8.9657081400385827</v>
      </c>
      <c r="AQ666" s="902">
        <f>IF(OR(AC666&lt;0.01,AF666="n/a"),"n/a",(I666/SQRT(22.5*AC666*(I666/AF666))-1)*100)</f>
        <v>-9.1578537006349769</v>
      </c>
      <c r="AR666" s="663">
        <f>INDEX(Historical!$C$7:$C$1279,MATCH(B666,Historical!$B$7:$B$1301,0))*IF(AH666="n/a",1.03,IF(AH666&lt;0,1.01,IF(AH666&gt;10,1.1,(1+AH666/100))))</f>
        <v>2.0604</v>
      </c>
      <c r="AS666" s="900">
        <f>IF($AI666="n/a",1.03*AR666,IF($AI666&lt;0,1.01*AR666,IF($AI666&gt;10,1.1*AR666,(1+$AI666/100)*AR666)))</f>
        <v>2.1343683600000003</v>
      </c>
      <c r="AT666" s="900">
        <f>IF($AK666="n/a",1.03*AS666,IF($AK666&lt;0,1.01*AS666,IF($AK666&gt;10,1.1*AS666,(1+$AK666/100)*AS666)))</f>
        <v>2.1721466799720006</v>
      </c>
      <c r="AU666" s="900">
        <f>IF($AK666="n/a",1.03*AT666,IF($AK666&lt;0,1.01*AT666,IF($AK666&gt;10,1.1*AT666,(1+$AK666/100)*AT666)))</f>
        <v>2.2105936762075054</v>
      </c>
      <c r="AV666" s="900">
        <f>IF($AK666="n/a",1.03*AU666,IF($AK666&lt;0,1.01*AU666,IF($AK666&gt;10,1.1*AU666,(1+$AK666/100)*AU666)))</f>
        <v>2.2497211842763782</v>
      </c>
      <c r="AW666" s="663">
        <f>SUM(AR666:AV666)</f>
        <v>10.827229900455885</v>
      </c>
      <c r="AX666" s="761">
        <f>AW666/I666*100</f>
        <v>35.816175654832563</v>
      </c>
      <c r="AY666" s="948">
        <v>0.68</v>
      </c>
      <c r="AZ666" s="886">
        <v>15.909999999999998</v>
      </c>
      <c r="BA666" s="886">
        <v>-23.849999999999998</v>
      </c>
      <c r="BB666" s="886">
        <v>-0.04</v>
      </c>
      <c r="BC666" s="886">
        <v>-13.73</v>
      </c>
      <c r="BE666" s="635">
        <v>1985</v>
      </c>
      <c r="BF666" s="912">
        <f>IF(BE666&gt;2008,0,IF(BE666&gt;2001,1,IF(BE666&gt;1990,2,IF(BE666&gt;1980,3,IF(BE666&gt;1973,4,IF(BE666&gt;1970,5,IF(BE666&gt;1960,6,IF(BE666&gt;1958,7,IF(BE666&gt;1953,8,9)))))))))</f>
        <v>3</v>
      </c>
      <c r="BG666" s="896">
        <v>2.6</v>
      </c>
    </row>
    <row r="667" spans="1:59" ht="12.75" customHeight="1" x14ac:dyDescent="0.2">
      <c r="A667" s="885" t="s">
        <v>1712</v>
      </c>
      <c r="B667" s="889" t="s">
        <v>1713</v>
      </c>
      <c r="C667" s="946" t="s">
        <v>108</v>
      </c>
      <c r="D667" s="946" t="s">
        <v>4337</v>
      </c>
      <c r="E667" s="746">
        <v>10</v>
      </c>
      <c r="F667" s="1185">
        <v>344</v>
      </c>
      <c r="G667" s="1197" t="s">
        <v>106</v>
      </c>
      <c r="H667" s="1197" t="s">
        <v>106</v>
      </c>
      <c r="I667" s="888">
        <v>23.79</v>
      </c>
      <c r="J667" s="663">
        <f>(M667/I667)*100</f>
        <v>3.8671710802858348</v>
      </c>
      <c r="K667" s="891">
        <v>0.23</v>
      </c>
      <c r="L667" s="901">
        <v>4</v>
      </c>
      <c r="M667" s="654">
        <f>K667*L667</f>
        <v>0.92</v>
      </c>
      <c r="N667" s="884" t="s">
        <v>433</v>
      </c>
      <c r="O667" s="747">
        <v>0.22</v>
      </c>
      <c r="P667" s="875">
        <v>43775</v>
      </c>
      <c r="Q667" s="875">
        <v>43790</v>
      </c>
      <c r="R667" s="654">
        <f>(K667-O667)/O667*100</f>
        <v>4.5454545454545494</v>
      </c>
      <c r="S667" s="714">
        <f>IF(INDEX(Historical!$D$7:$D$1277,MATCH(B667,Historical!$B$7:$B$1301,0))=0,"n/a",(INDEX(Historical!$C$7:$C$1279,MATCH(B667,Historical!$B$7:$B$1301,0))/INDEX(Historical!$D$7:$D$1277,MATCH(B667,Historical!$B$7:$B$1301,0))-1)*100)</f>
        <v>5.9523809523809534</v>
      </c>
      <c r="T667" s="714">
        <f>IF(INDEX(Historical!$F$7:$F$1270,MATCH(B667,Historical!$B$7:$B$1301,0))=0,"n/a",((INDEX(Historical!$C$7:$C$1279,MATCH(B667,Historical!$B$7:$B$1301,0))/INDEX(Historical!$F$7:$F$1270,MATCH(B667,Historical!$B$7:$B$1301,0)))^(1/3)-1)*100)</f>
        <v>7.3212782606484783</v>
      </c>
      <c r="U667" s="714">
        <f>IF(INDEX(Historical!$H$7:$H$1270,MATCH(B667,Historical!$B$7:$B$1301,0))=0,"n/a",((INDEX(Historical!$C$7:$C$1279,MATCH(B667,Historical!$B$7:$B$1301,0))/INDEX(Historical!$H$7:$H$1270,MATCH(B667,Historical!$B$7:$B$1301,0)))^(1/5)-1)*100)</f>
        <v>8.2051051130405117</v>
      </c>
      <c r="V667" s="714" t="str">
        <f>IF(INDEX(Historical!$O$7:$O$1270,MATCH(B667,Historical!$B$7:$B$1301,0))=0,"n/a",((INDEX(Historical!$C$7:$C$1279,MATCH(B667,Historical!$B$7:$B$1301,0))/INDEX(Historical!$O$7:$O$1270,MATCH(B667,Historical!$B$7:$B$1301,0)))^(1/10)-1)*100)</f>
        <v>n/a</v>
      </c>
      <c r="W667" s="715" t="str">
        <f>IF(OR(U667&lt;=0,U667="n/a",V667&lt;=0,V667="n/a"),"n/a",U667/V667)</f>
        <v>n/a</v>
      </c>
      <c r="X667" s="716">
        <f>IF(OR(AJ667&lt;=0,AJ667="n/a",U667&lt;=0,U667="n/a"),"n/a",U667/AJ667)</f>
        <v>0.90165990253192441</v>
      </c>
      <c r="Y667" s="677"/>
      <c r="Z667" s="663">
        <f>IF(OR(AC667&lt;0.01,AC667="n/a"),"n/a",M667/AC667*100)</f>
        <v>43.1924882629108</v>
      </c>
      <c r="AA667" s="900">
        <f>IF(OR(AC667&lt;0.01,AC667="n/a"),"n/a",I667/AC667)</f>
        <v>11.169014084507042</v>
      </c>
      <c r="AB667" s="901">
        <v>12</v>
      </c>
      <c r="AC667" s="879">
        <v>2.13</v>
      </c>
      <c r="AD667" s="879">
        <v>2.77</v>
      </c>
      <c r="AE667" s="879">
        <v>3.21</v>
      </c>
      <c r="AF667" s="879">
        <v>0.89</v>
      </c>
      <c r="AG667" s="879">
        <v>8.1</v>
      </c>
      <c r="AH667" s="879">
        <v>15.2</v>
      </c>
      <c r="AI667" s="879">
        <v>-0.57999999999999996</v>
      </c>
      <c r="AJ667" s="879">
        <v>9.1</v>
      </c>
      <c r="AK667" s="879">
        <v>4</v>
      </c>
      <c r="AL667" s="892">
        <v>242.37</v>
      </c>
      <c r="AM667" s="886">
        <v>5.2</v>
      </c>
      <c r="AN667" s="879">
        <v>0</v>
      </c>
      <c r="AO667" s="753">
        <f>IF(U667="n/a","n/a",IF(AA667&lt;0,"n/a",IF(AA667="n/a","n/a",J667+U667-AA667)))</f>
        <v>0.90326210881930358</v>
      </c>
      <c r="AP667" s="754">
        <f>IF(U667="n/a","n/a",J667+U667)</f>
        <v>12.072276193326346</v>
      </c>
      <c r="AQ667" s="902">
        <f>IF(OR(AC667&lt;0.01,AF667="n/a"),"n/a",(I667/SQRT(22.5*AC667*(I667/AF667))-1)*100)</f>
        <v>-33.532221556569176</v>
      </c>
      <c r="AR667" s="663">
        <f>INDEX(Historical!$C$7:$C$1279,MATCH(B667,Historical!$B$7:$B$1301,0))*IF(AH667="n/a",1.03,IF(AH667&lt;0,1.01,IF(AH667&gt;10,1.1,(1+AH667/100))))</f>
        <v>0.97900000000000009</v>
      </c>
      <c r="AS667" s="900">
        <f>IF($AI667="n/a",1.03*AR667,IF($AI667&lt;0,1.01*AR667,IF($AI667&gt;10,1.1*AR667,(1+$AI667/100)*AR667)))</f>
        <v>0.98879000000000006</v>
      </c>
      <c r="AT667" s="900">
        <f>IF($AK667="n/a",1.03*AS667,IF($AK667&lt;0,1.01*AS667,IF($AK667&gt;10,1.1*AS667,(1+$AK667/100)*AS667)))</f>
        <v>1.0283416000000001</v>
      </c>
      <c r="AU667" s="900">
        <f>IF($AK667="n/a",1.03*AT667,IF($AK667&lt;0,1.01*AT667,IF($AK667&gt;10,1.1*AT667,(1+$AK667/100)*AT667)))</f>
        <v>1.069475264</v>
      </c>
      <c r="AV667" s="900">
        <f>IF($AK667="n/a",1.03*AU667,IF($AK667&lt;0,1.01*AU667,IF($AK667&gt;10,1.1*AU667,(1+$AK667/100)*AU667)))</f>
        <v>1.1122542745600001</v>
      </c>
      <c r="AW667" s="663">
        <f>SUM(AR667:AV667)</f>
        <v>5.1778611385600009</v>
      </c>
      <c r="AX667" s="761">
        <f>AW667/I667*100</f>
        <v>21.764863970407738</v>
      </c>
      <c r="AY667" s="948">
        <v>0.63</v>
      </c>
      <c r="AZ667" s="886">
        <v>17.48</v>
      </c>
      <c r="BA667" s="886">
        <v>-26.69</v>
      </c>
      <c r="BB667" s="886">
        <v>-3.2199999999999998</v>
      </c>
      <c r="BC667" s="886">
        <v>-13.309999999999999</v>
      </c>
      <c r="BE667" s="635">
        <v>2010</v>
      </c>
      <c r="BF667" s="912">
        <f>IF(BE667&gt;2008,0,IF(BE667&gt;2001,1,IF(BE667&gt;1990,2,IF(BE667&gt;1980,3,IF(BE667&gt;1973,4,IF(BE667&gt;1970,5,IF(BE667&gt;1960,6,IF(BE667&gt;1958,7,IF(BE667&gt;1953,8,9)))))))))</f>
        <v>0</v>
      </c>
      <c r="BG667" s="896">
        <v>0.89999999999999991</v>
      </c>
    </row>
    <row r="668" spans="1:59" ht="12.75" customHeight="1" x14ac:dyDescent="0.2">
      <c r="A668" s="894" t="s">
        <v>1726</v>
      </c>
      <c r="B668" s="889" t="s">
        <v>1727</v>
      </c>
      <c r="C668" s="946" t="s">
        <v>108</v>
      </c>
      <c r="D668" s="946" t="s">
        <v>4345</v>
      </c>
      <c r="E668" s="746">
        <v>7</v>
      </c>
      <c r="F668" s="1185">
        <v>608</v>
      </c>
      <c r="G668" s="1185" t="s">
        <v>106</v>
      </c>
      <c r="H668" s="1185" t="s">
        <v>106</v>
      </c>
      <c r="I668" s="888">
        <v>30.45</v>
      </c>
      <c r="J668" s="663">
        <f>(M668/I668)*100</f>
        <v>2.8899835796387521</v>
      </c>
      <c r="K668" s="891">
        <v>0.22</v>
      </c>
      <c r="L668" s="901">
        <v>4</v>
      </c>
      <c r="M668" s="654">
        <f>K668*L668</f>
        <v>0.88</v>
      </c>
      <c r="N668" s="884" t="s">
        <v>318</v>
      </c>
      <c r="O668" s="747">
        <v>0.19</v>
      </c>
      <c r="P668" s="875">
        <v>43720</v>
      </c>
      <c r="Q668" s="875">
        <v>43735</v>
      </c>
      <c r="R668" s="654">
        <f>(K668-O668)/O668*100</f>
        <v>15.789473684210526</v>
      </c>
      <c r="S668" s="714">
        <f>IF(INDEX(Historical!$D$7:$D$1277,MATCH(B668,Historical!$B$7:$B$1301,0))=0,"n/a",(INDEX(Historical!$C$7:$C$1279,MATCH(B668,Historical!$B$7:$B$1301,0))/INDEX(Historical!$D$7:$D$1277,MATCH(B668,Historical!$B$7:$B$1301,0))-1)*100)</f>
        <v>17.142857142857149</v>
      </c>
      <c r="T668" s="714">
        <f>IF(INDEX(Historical!$F$7:$F$1270,MATCH(B668,Historical!$B$7:$B$1301,0))=0,"n/a",((INDEX(Historical!$C$7:$C$1279,MATCH(B668,Historical!$B$7:$B$1301,0))/INDEX(Historical!$F$7:$F$1270,MATCH(B668,Historical!$B$7:$B$1301,0)))^(1/3)-1)*100)</f>
        <v>10.973904713454852</v>
      </c>
      <c r="U668" s="714">
        <f>IF(INDEX(Historical!$H$7:$H$1270,MATCH(B668,Historical!$B$7:$B$1301,0))=0,"n/a",((INDEX(Historical!$C$7:$C$1279,MATCH(B668,Historical!$B$7:$B$1301,0))/INDEX(Historical!$H$7:$H$1270,MATCH(B668,Historical!$B$7:$B$1301,0)))^(1/5)-1)*100)</f>
        <v>13.258872838875678</v>
      </c>
      <c r="V668" s="714">
        <f>IF(INDEX(Historical!$O$7:$O$1270,MATCH(B668,Historical!$B$7:$B$1301,0))=0,"n/a",((INDEX(Historical!$C$7:$C$1279,MATCH(B668,Historical!$B$7:$B$1301,0))/INDEX(Historical!$O$7:$O$1270,MATCH(B668,Historical!$B$7:$B$1301,0)))^(1/10)-1)*100)</f>
        <v>4.6600772299310922</v>
      </c>
      <c r="W668" s="715">
        <f>IF(OR(U668&lt;=0,U668="n/a",V668&lt;=0,V668="n/a"),"n/a",U668/V668)</f>
        <v>2.8452045287394809</v>
      </c>
      <c r="X668" s="716">
        <f>IF(OR(AJ668&lt;=0,AJ668="n/a",U668&lt;=0,U668="n/a"),"n/a",U668/AJ668)</f>
        <v>0.84992774608177424</v>
      </c>
      <c r="Y668" s="676"/>
      <c r="Z668" s="663">
        <f>IF(OR(AC668&lt;0.01,AC668="n/a"),"n/a",M668/AC668*100)</f>
        <v>31.541218637992831</v>
      </c>
      <c r="AA668" s="900">
        <f>IF(OR(AC668&lt;0.01,AC668="n/a"),"n/a",I668/AC668)</f>
        <v>10.913978494623656</v>
      </c>
      <c r="AB668" s="901">
        <v>12</v>
      </c>
      <c r="AC668" s="879">
        <v>2.79</v>
      </c>
      <c r="AD668" s="879">
        <v>1.5</v>
      </c>
      <c r="AE668" s="879">
        <v>3.25</v>
      </c>
      <c r="AF668" s="879">
        <v>1.03</v>
      </c>
      <c r="AG668" s="879">
        <v>9.6</v>
      </c>
      <c r="AH668" s="879">
        <v>18.2</v>
      </c>
      <c r="AI668" s="879">
        <v>-5.33</v>
      </c>
      <c r="AJ668" s="879">
        <v>15.6</v>
      </c>
      <c r="AK668" s="879">
        <v>7.0000000000000009</v>
      </c>
      <c r="AL668" s="892">
        <v>881.08</v>
      </c>
      <c r="AM668" s="886">
        <v>5.8000000000000007</v>
      </c>
      <c r="AN668" s="879">
        <v>7.0000000000000007E-2</v>
      </c>
      <c r="AO668" s="753">
        <f>IF(U668="n/a","n/a",IF(AA668&lt;0,"n/a",IF(AA668="n/a","n/a",J668+U668-AA668)))</f>
        <v>5.2348779238907746</v>
      </c>
      <c r="AP668" s="754">
        <f>IF(U668="n/a","n/a",J668+U668)</f>
        <v>16.148856418514431</v>
      </c>
      <c r="AQ668" s="902">
        <f>IF(OR(AC668&lt;0.01,AF668="n/a"),"n/a",(I668/SQRT(22.5*AC668*(I668/AF668))-1)*100)</f>
        <v>-29.3163610021154</v>
      </c>
      <c r="AR668" s="663">
        <f>INDEX(Historical!$C$7:$C$1279,MATCH(B668,Historical!$B$7:$B$1301,0))*IF(AH668="n/a",1.03,IF(AH668&lt;0,1.01,IF(AH668&gt;10,1.1,(1+AH668/100))))</f>
        <v>0.90200000000000002</v>
      </c>
      <c r="AS668" s="900">
        <f>IF($AI668="n/a",1.03*AR668,IF($AI668&lt;0,1.01*AR668,IF($AI668&gt;10,1.1*AR668,(1+$AI668/100)*AR668)))</f>
        <v>0.91102000000000005</v>
      </c>
      <c r="AT668" s="900">
        <f>IF($AK668="n/a",1.03*AS668,IF($AK668&lt;0,1.01*AS668,IF($AK668&gt;10,1.1*AS668,(1+$AK668/100)*AS668)))</f>
        <v>0.97479140000000009</v>
      </c>
      <c r="AU668" s="900">
        <f>IF($AK668="n/a",1.03*AT668,IF($AK668&lt;0,1.01*AT668,IF($AK668&gt;10,1.1*AT668,(1+$AK668/100)*AT668)))</f>
        <v>1.0430267980000001</v>
      </c>
      <c r="AV668" s="900">
        <f>IF($AK668="n/a",1.03*AU668,IF($AK668&lt;0,1.01*AU668,IF($AK668&gt;10,1.1*AU668,(1+$AK668/100)*AU668)))</f>
        <v>1.1160386738600001</v>
      </c>
      <c r="AW668" s="663">
        <f>SUM(AR668:AV668)</f>
        <v>4.9468768718600007</v>
      </c>
      <c r="AX668" s="761">
        <f>AW668/I668*100</f>
        <v>16.245901057011498</v>
      </c>
      <c r="AY668" s="948">
        <v>0.77</v>
      </c>
      <c r="AZ668" s="886">
        <v>32.1</v>
      </c>
      <c r="BA668" s="886">
        <v>-26.479999999999997</v>
      </c>
      <c r="BB668" s="886">
        <v>7.8100000000000005</v>
      </c>
      <c r="BC668" s="886">
        <v>-10.65</v>
      </c>
      <c r="BE668" s="635">
        <v>2014</v>
      </c>
      <c r="BF668" s="912">
        <f>IF(BE668&gt;2008,0,IF(BE668&gt;2001,1,IF(BE668&gt;1990,2,IF(BE668&gt;1980,3,IF(BE668&gt;1973,4,IF(BE668&gt;1970,5,IF(BE668&gt;1960,6,IF(BE668&gt;1958,7,IF(BE668&gt;1953,8,9)))))))))</f>
        <v>0</v>
      </c>
      <c r="BG668" s="896">
        <v>1.3</v>
      </c>
    </row>
    <row r="669" spans="1:59" s="787" customFormat="1" ht="12.75" customHeight="1" x14ac:dyDescent="0.2">
      <c r="A669" s="768" t="s">
        <v>4469</v>
      </c>
      <c r="B669" s="795" t="s">
        <v>4470</v>
      </c>
      <c r="C669" s="946" t="s">
        <v>108</v>
      </c>
      <c r="D669" s="946" t="s">
        <v>4345</v>
      </c>
      <c r="E669" s="769">
        <v>8</v>
      </c>
      <c r="F669" s="1185">
        <v>521</v>
      </c>
      <c r="G669" s="1198" t="s">
        <v>37</v>
      </c>
      <c r="H669" s="1198" t="s">
        <v>37</v>
      </c>
      <c r="I669" s="770">
        <v>29.42</v>
      </c>
      <c r="J669" s="771">
        <f>(M669/I669)*100</f>
        <v>4.7586675730795367</v>
      </c>
      <c r="K669" s="772">
        <v>0.35</v>
      </c>
      <c r="L669" s="773">
        <v>4</v>
      </c>
      <c r="M669" s="774">
        <f>K669*L669</f>
        <v>1.4</v>
      </c>
      <c r="N669" s="775" t="s">
        <v>148</v>
      </c>
      <c r="O669" s="776">
        <v>0.34</v>
      </c>
      <c r="P669" s="791">
        <v>43691</v>
      </c>
      <c r="Q669" s="791">
        <v>43711</v>
      </c>
      <c r="R669" s="774">
        <f>(K669-O669)/O669*100</f>
        <v>2.9411764705882213</v>
      </c>
      <c r="S669" s="714">
        <f>IF(INDEX(Historical!$D$7:$D$1277,MATCH(B669,Historical!$B$7:$B$1301,0))=0,"n/a",(INDEX(Historical!$C$7:$C$1279,MATCH(B669,Historical!$B$7:$B$1301,0))/INDEX(Historical!$D$7:$D$1277,MATCH(B669,Historical!$B$7:$B$1301,0))-1)*100)</f>
        <v>11.290322580645151</v>
      </c>
      <c r="T669" s="714">
        <f>IF(INDEX(Historical!$F$7:$F$1270,MATCH(B669,Historical!$B$7:$B$1301,0))=0,"n/a",((INDEX(Historical!$C$7:$C$1279,MATCH(B669,Historical!$B$7:$B$1301,0))/INDEX(Historical!$F$7:$F$1270,MATCH(B669,Historical!$B$7:$B$1301,0)))^(1/3)-1)*100)</f>
        <v>9.1920635988162367</v>
      </c>
      <c r="U669" s="714">
        <f>IF(INDEX(Historical!$H$7:$H$1270,MATCH(B669,Historical!$B$7:$B$1301,0))=0,"n/a",((INDEX(Historical!$C$7:$C$1279,MATCH(B669,Historical!$B$7:$B$1301,0))/INDEX(Historical!$H$7:$H$1270,MATCH(B669,Historical!$B$7:$B$1301,0)))^(1/5)-1)*100)</f>
        <v>7.9817214066277842</v>
      </c>
      <c r="V669" s="714">
        <f>IF(INDEX(Historical!$O$7:$O$1270,MATCH(B669,Historical!$B$7:$B$1301,0))=0,"n/a",((INDEX(Historical!$C$7:$C$1279,MATCH(B669,Historical!$B$7:$B$1301,0))/INDEX(Historical!$O$7:$O$1270,MATCH(B669,Historical!$B$7:$B$1301,0)))^(1/10)-1)*100)</f>
        <v>1.5780117620338707</v>
      </c>
      <c r="W669" s="715">
        <f>IF(OR(U669&lt;=0,U669="n/a",V669&lt;=0,V669="n/a"),"n/a",U669/V669)</f>
        <v>5.0580873974857372</v>
      </c>
      <c r="X669" s="716">
        <f>IF(OR(AJ669&lt;=0,AJ669="n/a",U669&lt;=0,U669="n/a"),"n/a",U669/AJ669)</f>
        <v>1.478096556782923</v>
      </c>
      <c r="Y669" s="797"/>
      <c r="Z669" s="771">
        <f>IF(OR(AC669&lt;0.01,AC669="n/a"),"n/a",M669/AC669*100)</f>
        <v>80.459770114942515</v>
      </c>
      <c r="AA669" s="779">
        <f>IF(OR(AC669&lt;0.01,AC669="n/a"),"n/a",I669/AC669)</f>
        <v>16.908045977011497</v>
      </c>
      <c r="AB669" s="773">
        <v>12</v>
      </c>
      <c r="AC669" s="780">
        <v>1.74</v>
      </c>
      <c r="AD669" s="780">
        <v>0.48</v>
      </c>
      <c r="AE669" s="780">
        <v>2.63</v>
      </c>
      <c r="AF669" s="780">
        <v>0.79</v>
      </c>
      <c r="AG669" s="780" t="s">
        <v>136</v>
      </c>
      <c r="AH669" s="780">
        <v>-34.5</v>
      </c>
      <c r="AI669" s="780">
        <v>23.3</v>
      </c>
      <c r="AJ669" s="780">
        <v>5.4</v>
      </c>
      <c r="AK669" s="780">
        <v>34.300000000000004</v>
      </c>
      <c r="AL669" s="781">
        <v>4670</v>
      </c>
      <c r="AM669" s="782">
        <v>1.4000000000000001</v>
      </c>
      <c r="AN669" s="780">
        <v>0.1</v>
      </c>
      <c r="AO669" s="783">
        <f>IF(U669="n/a","n/a",IF(AA669&lt;0,"n/a",IF(AA669="n/a","n/a",J669+U669-AA669)))</f>
        <v>-4.1676569973041762</v>
      </c>
      <c r="AP669" s="784">
        <f>IF(U669="n/a","n/a",J669+U669)</f>
        <v>12.740388979707321</v>
      </c>
      <c r="AQ669" s="785">
        <f>IF(OR(AC669&lt;0.01,AF669="n/a"),"n/a",(I669/SQRT(22.5*AC669*(I669/AF669))-1)*100)</f>
        <v>-22.950646922207984</v>
      </c>
      <c r="AR669" s="663">
        <f>INDEX(Historical!$C$7:$C$1279,MATCH(B669,Historical!$B$7:$B$1301,0))*IF(AH669="n/a",1.03,IF(AH669&lt;0,1.01,IF(AH669&gt;10,1.1,(1+AH669/100))))</f>
        <v>1.3937999999999999</v>
      </c>
      <c r="AS669" s="779">
        <f>IF($AI669="n/a",1.03*AR669,IF($AI669&lt;0,1.01*AR669,IF($AI669&gt;10,1.1*AR669,(1+$AI669/100)*AR669)))</f>
        <v>1.53318</v>
      </c>
      <c r="AT669" s="779">
        <f>IF($AK669="n/a",1.03*AS669,IF($AK669&lt;0,1.01*AS669,IF($AK669&gt;10,1.1*AS669,(1+$AK669/100)*AS669)))</f>
        <v>1.6864980000000001</v>
      </c>
      <c r="AU669" s="779">
        <f>IF($AK669="n/a",1.03*AT669,IF($AK669&lt;0,1.01*AT669,IF($AK669&gt;10,1.1*AT669,(1+$AK669/100)*AT669)))</f>
        <v>1.8551478000000001</v>
      </c>
      <c r="AV669" s="779">
        <f>IF($AK669="n/a",1.03*AU669,IF($AK669&lt;0,1.01*AU669,IF($AK669&gt;10,1.1*AU669,(1+$AK669/100)*AU669)))</f>
        <v>2.0406625800000002</v>
      </c>
      <c r="AW669" s="771">
        <f>SUM(AR669:AV669)</f>
        <v>8.509288380000001</v>
      </c>
      <c r="AX669" s="786">
        <f>AW669/I669*100</f>
        <v>28.923481917063228</v>
      </c>
      <c r="AY669" s="949">
        <v>1.93</v>
      </c>
      <c r="AZ669" s="782">
        <v>73.47</v>
      </c>
      <c r="BA669" s="782">
        <v>-38.01</v>
      </c>
      <c r="BB669" s="782">
        <v>3.64</v>
      </c>
      <c r="BC669" s="782">
        <v>-17.89</v>
      </c>
      <c r="BD669" s="922"/>
      <c r="BE669" s="635">
        <v>2012</v>
      </c>
      <c r="BF669" s="912">
        <f>IF(BE669&gt;2008,0,IF(BE669&gt;2001,1,IF(BE669&gt;1990,2,IF(BE669&gt;1980,3,IF(BE669&gt;1973,4,IF(BE669&gt;1970,5,IF(BE669&gt;1960,6,IF(BE669&gt;1958,7,IF(BE669&gt;1953,8,9)))))))))</f>
        <v>0</v>
      </c>
      <c r="BG669" s="838" t="s">
        <v>136</v>
      </c>
    </row>
    <row r="670" spans="1:59" ht="12.75" customHeight="1" x14ac:dyDescent="0.2">
      <c r="A670" s="877" t="s">
        <v>353</v>
      </c>
      <c r="B670" s="889" t="s">
        <v>354</v>
      </c>
      <c r="C670" s="946" t="s">
        <v>4349</v>
      </c>
      <c r="D670" s="946" t="s">
        <v>4377</v>
      </c>
      <c r="E670" s="746">
        <v>46</v>
      </c>
      <c r="F670" s="1185">
        <v>50</v>
      </c>
      <c r="G670" s="1185" t="s">
        <v>37</v>
      </c>
      <c r="H670" s="1185" t="s">
        <v>37</v>
      </c>
      <c r="I670" s="879">
        <v>19.88</v>
      </c>
      <c r="J670" s="663">
        <f>(M670/I670)*100</f>
        <v>3.4205231388329982</v>
      </c>
      <c r="K670" s="891">
        <v>0.17</v>
      </c>
      <c r="L670" s="901">
        <v>4</v>
      </c>
      <c r="M670" s="654">
        <f>K670*L670</f>
        <v>0.68</v>
      </c>
      <c r="N670" s="884" t="s">
        <v>151</v>
      </c>
      <c r="O670" s="747">
        <v>0.16500000000000001</v>
      </c>
      <c r="P670" s="875">
        <v>43906</v>
      </c>
      <c r="Q670" s="875">
        <v>43921</v>
      </c>
      <c r="R670" s="654">
        <f>(K670-O670)/O670*100</f>
        <v>3.0303030303030329</v>
      </c>
      <c r="S670" s="714">
        <f>IF(INDEX(Historical!$D$7:$D$1277,MATCH(B670,Historical!$B$7:$B$1301,0))=0,"n/a",(INDEX(Historical!$C$7:$C$1279,MATCH(B670,Historical!$B$7:$B$1301,0))/INDEX(Historical!$D$7:$D$1277,MATCH(B670,Historical!$B$7:$B$1301,0))-1)*100)</f>
        <v>3.125</v>
      </c>
      <c r="T670" s="714">
        <f>IF(INDEX(Historical!$F$7:$F$1270,MATCH(B670,Historical!$B$7:$B$1301,0))=0,"n/a",((INDEX(Historical!$C$7:$C$1279,MATCH(B670,Historical!$B$7:$B$1301,0))/INDEX(Historical!$F$7:$F$1270,MATCH(B670,Historical!$B$7:$B$1301,0)))^(1/3)-1)*100)</f>
        <v>3.6909236189927697</v>
      </c>
      <c r="U670" s="714">
        <f>IF(INDEX(Historical!$H$7:$H$1270,MATCH(B670,Historical!$B$7:$B$1301,0))=0,"n/a",((INDEX(Historical!$C$7:$C$1279,MATCH(B670,Historical!$B$7:$B$1301,0))/INDEX(Historical!$H$7:$H$1270,MATCH(B670,Historical!$B$7:$B$1301,0)))^(1/5)-1)*100)</f>
        <v>4.2499437153478592</v>
      </c>
      <c r="V670" s="714">
        <f>IF(INDEX(Historical!$O$7:$O$1270,MATCH(B670,Historical!$B$7:$B$1301,0))=0,"n/a",((INDEX(Historical!$C$7:$C$1279,MATCH(B670,Historical!$B$7:$B$1301,0))/INDEX(Historical!$O$7:$O$1270,MATCH(B670,Historical!$B$7:$B$1301,0)))^(1/10)-1)*100)</f>
        <v>4.3776579902244483</v>
      </c>
      <c r="W670" s="715">
        <f>IF(OR(U670&lt;=0,U670="n/a",V670&lt;=0,V670="n/a"),"n/a",U670/V670)</f>
        <v>0.97082589019932986</v>
      </c>
      <c r="X670" s="716">
        <f>IF(OR(AJ670&lt;=0,AJ670="n/a",U670&lt;=0,U670="n/a"),"n/a",U670/AJ670)</f>
        <v>0.18398024741765623</v>
      </c>
      <c r="Y670" s="889"/>
      <c r="Z670" s="663">
        <f>IF(OR(AC670&lt;0.01,AC670="n/a"),"n/a",M670/AC670*100)</f>
        <v>59.649122807017548</v>
      </c>
      <c r="AA670" s="900">
        <f>IF(OR(AC670&lt;0.01,AC670="n/a"),"n/a",I670/AC670)</f>
        <v>17.438596491228072</v>
      </c>
      <c r="AB670" s="901">
        <v>12</v>
      </c>
      <c r="AC670" s="879">
        <v>1.1399999999999999</v>
      </c>
      <c r="AD670" s="879" t="s">
        <v>136</v>
      </c>
      <c r="AE670" s="879">
        <v>0.43</v>
      </c>
      <c r="AF670" s="879">
        <v>0.48</v>
      </c>
      <c r="AG670" s="879">
        <v>2.8000000000000003</v>
      </c>
      <c r="AH670" s="881">
        <v>-0.89999999999999991</v>
      </c>
      <c r="AI670" s="881">
        <v>-24.58</v>
      </c>
      <c r="AJ670" s="879">
        <v>23.1</v>
      </c>
      <c r="AK670" s="879" t="s">
        <v>136</v>
      </c>
      <c r="AL670" s="892">
        <v>2230</v>
      </c>
      <c r="AM670" s="886">
        <v>0.70000000000000007</v>
      </c>
      <c r="AN670" s="879">
        <v>0.5</v>
      </c>
      <c r="AO670" s="753">
        <f>IF(U670="n/a","n/a",IF(AA670&lt;0,"n/a",IF(AA670="n/a","n/a",J670+U670-AA670)))</f>
        <v>-9.768129637047215</v>
      </c>
      <c r="AP670" s="754">
        <f>IF(U670="n/a","n/a",J670+U670)</f>
        <v>7.6704668541808569</v>
      </c>
      <c r="AQ670" s="902">
        <f>IF(OR(AC670&lt;0.01,AF670="n/a"),"n/a",(I670/SQRT(22.5*AC670*(I670/AF670))-1)*100)</f>
        <v>-39.006279682834112</v>
      </c>
      <c r="AR670" s="663">
        <f>INDEX(Historical!$C$7:$C$1279,MATCH(B670,Historical!$B$7:$B$1301,0))*IF(AH670="n/a",1.03,IF(AH670&lt;0,1.01,IF(AH670&gt;10,1.1,(1+AH670/100))))</f>
        <v>0.66660000000000008</v>
      </c>
      <c r="AS670" s="900">
        <f>IF($AI670="n/a",1.03*AR670,IF($AI670&lt;0,1.01*AR670,IF($AI670&gt;10,1.1*AR670,(1+$AI670/100)*AR670)))</f>
        <v>0.67326600000000014</v>
      </c>
      <c r="AT670" s="900">
        <f>IF($AK670="n/a",1.03*AS670,IF($AK670&lt;0,1.01*AS670,IF($AK670&gt;10,1.1*AS670,(1+$AK670/100)*AS670)))</f>
        <v>0.6934639800000002</v>
      </c>
      <c r="AU670" s="900">
        <f>IF($AK670="n/a",1.03*AT670,IF($AK670&lt;0,1.01*AT670,IF($AK670&gt;10,1.1*AT670,(1+$AK670/100)*AT670)))</f>
        <v>0.71426789940000024</v>
      </c>
      <c r="AV670" s="900">
        <f>IF($AK670="n/a",1.03*AU670,IF($AK670&lt;0,1.01*AU670,IF($AK670&gt;10,1.1*AU670,(1+$AK670/100)*AU670)))</f>
        <v>0.73569593638200026</v>
      </c>
      <c r="AW670" s="663">
        <f>SUM(AR670:AV670)</f>
        <v>3.4832938157820008</v>
      </c>
      <c r="AX670" s="761">
        <f>AW670/I670*100</f>
        <v>17.521598670935617</v>
      </c>
      <c r="AY670" s="948">
        <v>1.1299999999999999</v>
      </c>
      <c r="AZ670" s="886">
        <v>41.49</v>
      </c>
      <c r="BA670" s="886">
        <v>-40.89</v>
      </c>
      <c r="BB670" s="886">
        <v>2</v>
      </c>
      <c r="BC670" s="886">
        <v>-9.84</v>
      </c>
      <c r="BE670" s="635">
        <v>1975</v>
      </c>
      <c r="BF670" s="912">
        <f>IF(BE670&gt;2008,0,IF(BE670&gt;2001,1,IF(BE670&gt;1990,2,IF(BE670&gt;1980,3,IF(BE670&gt;1973,4,IF(BE670&gt;1970,5,IF(BE670&gt;1960,6,IF(BE670&gt;1958,7,IF(BE670&gt;1953,8,9)))))))))</f>
        <v>4</v>
      </c>
      <c r="BG670" s="896">
        <v>1.2</v>
      </c>
    </row>
    <row r="671" spans="1:59" ht="12.75" customHeight="1" x14ac:dyDescent="0.2">
      <c r="A671" s="877" t="s">
        <v>1705</v>
      </c>
      <c r="B671" s="889" t="s">
        <v>1706</v>
      </c>
      <c r="C671" s="946" t="s">
        <v>4199</v>
      </c>
      <c r="D671" s="946" t="s">
        <v>4344</v>
      </c>
      <c r="E671" s="746">
        <v>8</v>
      </c>
      <c r="F671" s="1185">
        <v>586</v>
      </c>
      <c r="G671" s="1176" t="s">
        <v>106</v>
      </c>
      <c r="H671" s="1176" t="s">
        <v>106</v>
      </c>
      <c r="I671" s="888">
        <v>81.55</v>
      </c>
      <c r="J671" s="663">
        <f>(M671/I671)*100</f>
        <v>2.3543838136112814</v>
      </c>
      <c r="K671" s="891">
        <v>0.48</v>
      </c>
      <c r="L671" s="901">
        <v>4</v>
      </c>
      <c r="M671" s="654">
        <f>K671*L671</f>
        <v>1.92</v>
      </c>
      <c r="N671" s="884" t="s">
        <v>226</v>
      </c>
      <c r="O671" s="747">
        <v>0.46</v>
      </c>
      <c r="P671" s="875">
        <v>43972</v>
      </c>
      <c r="Q671" s="875">
        <v>43987</v>
      </c>
      <c r="R671" s="654">
        <f>(K671-O671)/O671*100</f>
        <v>4.3478260869565135</v>
      </c>
      <c r="S671" s="714">
        <f>IF(INDEX(Historical!$D$7:$D$1277,MATCH(B671,Historical!$B$7:$B$1301,0))=0,"n/a",(INDEX(Historical!$C$7:$C$1279,MATCH(B671,Historical!$B$7:$B$1301,0))/INDEX(Historical!$D$7:$D$1277,MATCH(B671,Historical!$B$7:$B$1301,0))-1)*100)</f>
        <v>5.8139534883721034</v>
      </c>
      <c r="T671" s="714">
        <f>IF(INDEX(Historical!$F$7:$F$1270,MATCH(B671,Historical!$B$7:$B$1301,0))=0,"n/a",((INDEX(Historical!$C$7:$C$1279,MATCH(B671,Historical!$B$7:$B$1301,0))/INDEX(Historical!$F$7:$F$1270,MATCH(B671,Historical!$B$7:$B$1301,0)))^(1/3)-1)*100)</f>
        <v>8.1192352786058528</v>
      </c>
      <c r="U671" s="714">
        <f>IF(INDEX(Historical!$H$7:$H$1270,MATCH(B671,Historical!$B$7:$B$1301,0))=0,"n/a",((INDEX(Historical!$C$7:$C$1279,MATCH(B671,Historical!$B$7:$B$1301,0))/INDEX(Historical!$H$7:$H$1270,MATCH(B671,Historical!$B$7:$B$1301,0)))^(1/5)-1)*100)</f>
        <v>10.197228772148016</v>
      </c>
      <c r="V671" s="714">
        <f>IF(INDEX(Historical!$O$7:$O$1270,MATCH(B671,Historical!$B$7:$B$1301,0))=0,"n/a",((INDEX(Historical!$C$7:$C$1279,MATCH(B671,Historical!$B$7:$B$1301,0))/INDEX(Historical!$O$7:$O$1270,MATCH(B671,Historical!$B$7:$B$1301,0)))^(1/10)-1)*100)</f>
        <v>11.016911588434786</v>
      </c>
      <c r="W671" s="715">
        <f>IF(OR(U671&lt;=0,U671="n/a",V671&lt;=0,V671="n/a"),"n/a",U671/V671)</f>
        <v>0.92559776760419432</v>
      </c>
      <c r="X671" s="716">
        <f>IF(OR(AJ671&lt;=0,AJ671="n/a",U671&lt;=0,U671="n/a"),"n/a",U671/AJ671)</f>
        <v>1.2589171323639525</v>
      </c>
      <c r="Y671" s="890" t="s">
        <v>1707</v>
      </c>
      <c r="Z671" s="663">
        <f>IF(OR(AC671&lt;0.01,AC671="n/a"),"n/a",M671/AC671*100)</f>
        <v>92.753623188405797</v>
      </c>
      <c r="AA671" s="900">
        <f>IF(OR(AC671&lt;0.01,AC671="n/a"),"n/a",I671/AC671)</f>
        <v>39.396135265700487</v>
      </c>
      <c r="AB671" s="901">
        <v>9</v>
      </c>
      <c r="AC671" s="879">
        <v>2.0699999999999998</v>
      </c>
      <c r="AD671" s="879">
        <v>3.94</v>
      </c>
      <c r="AE671" s="879">
        <v>2.04</v>
      </c>
      <c r="AF671" s="879">
        <v>2.97</v>
      </c>
      <c r="AG671" s="879">
        <v>6.9</v>
      </c>
      <c r="AH671" s="879">
        <v>-35.9</v>
      </c>
      <c r="AI671" s="879">
        <v>28.810000000000002</v>
      </c>
      <c r="AJ671" s="879">
        <v>8.1</v>
      </c>
      <c r="AK671" s="879">
        <v>9.9</v>
      </c>
      <c r="AL671" s="892">
        <v>26690</v>
      </c>
      <c r="AM671" s="886">
        <v>0.1</v>
      </c>
      <c r="AN671" s="879">
        <v>0.48</v>
      </c>
      <c r="AO671" s="753">
        <f>IF(U671="n/a","n/a",IF(AA671&lt;0,"n/a",IF(AA671="n/a","n/a",J671+U671-AA671)))</f>
        <v>-26.844522679941189</v>
      </c>
      <c r="AP671" s="754">
        <f>IF(U671="n/a","n/a",J671+U671)</f>
        <v>12.551612585759298</v>
      </c>
      <c r="AQ671" s="902">
        <f>IF(OR(AC671&lt;0.01,AF671="n/a"),"n/a",(I671/SQRT(22.5*AC671*(I671/AF671))-1)*100)</f>
        <v>128.04144042415766</v>
      </c>
      <c r="AR671" s="663">
        <f>INDEX(Historical!$C$7:$C$1279,MATCH(B671,Historical!$B$7:$B$1301,0))*IF(AH671="n/a",1.03,IF(AH671&lt;0,1.01,IF(AH671&gt;10,1.1,(1+AH671/100))))</f>
        <v>1.8382000000000001</v>
      </c>
      <c r="AS671" s="900">
        <f>IF($AI671="n/a",1.03*AR671,IF($AI671&lt;0,1.01*AR671,IF($AI671&gt;10,1.1*AR671,(1+$AI671/100)*AR671)))</f>
        <v>2.0220200000000004</v>
      </c>
      <c r="AT671" s="900">
        <f>IF($AK671="n/a",1.03*AS671,IF($AK671&lt;0,1.01*AS671,IF($AK671&gt;10,1.1*AS671,(1+$AK671/100)*AS671)))</f>
        <v>2.2221999800000005</v>
      </c>
      <c r="AU671" s="900">
        <f>IF($AK671="n/a",1.03*AT671,IF($AK671&lt;0,1.01*AT671,IF($AK671&gt;10,1.1*AT671,(1+$AK671/100)*AT671)))</f>
        <v>2.4421977780200006</v>
      </c>
      <c r="AV671" s="900">
        <f>IF($AK671="n/a",1.03*AU671,IF($AK671&lt;0,1.01*AU671,IF($AK671&gt;10,1.1*AU671,(1+$AK671/100)*AU671)))</f>
        <v>2.6839753580439805</v>
      </c>
      <c r="AW671" s="663">
        <f>SUM(AR671:AV671)</f>
        <v>11.208593116063982</v>
      </c>
      <c r="AX671" s="761">
        <f>AW671/I671*100</f>
        <v>13.744442815529101</v>
      </c>
      <c r="AY671" s="948">
        <v>1.32</v>
      </c>
      <c r="AZ671" s="886">
        <v>67.73</v>
      </c>
      <c r="BA671" s="886">
        <v>-19.259999999999998</v>
      </c>
      <c r="BB671" s="886">
        <v>5.09</v>
      </c>
      <c r="BC671" s="886">
        <v>-4.1000000000000005</v>
      </c>
      <c r="BE671" s="635">
        <v>2013</v>
      </c>
      <c r="BF671" s="912">
        <f>IF(BE671&gt;2008,0,IF(BE671&gt;2001,1,IF(BE671&gt;1990,2,IF(BE671&gt;1980,3,IF(BE671&gt;1973,4,IF(BE671&gt;1970,5,IF(BE671&gt;1960,6,IF(BE671&gt;1958,7,IF(BE671&gt;1953,8,9)))))))))</f>
        <v>0</v>
      </c>
      <c r="BG671" s="896">
        <v>3.5000000000000004</v>
      </c>
    </row>
    <row r="672" spans="1:59" ht="12.75" customHeight="1" x14ac:dyDescent="0.2">
      <c r="A672" s="877" t="s">
        <v>4511</v>
      </c>
      <c r="B672" s="889" t="s">
        <v>4512</v>
      </c>
      <c r="C672" s="946" t="s">
        <v>108</v>
      </c>
      <c r="D672" s="946" t="s">
        <v>4345</v>
      </c>
      <c r="E672" s="746">
        <v>9</v>
      </c>
      <c r="F672" s="1185">
        <v>447</v>
      </c>
      <c r="G672" s="1197" t="s">
        <v>115</v>
      </c>
      <c r="H672" s="1197" t="s">
        <v>115</v>
      </c>
      <c r="I672" s="888">
        <v>37.549999999999997</v>
      </c>
      <c r="J672" s="663">
        <f>(M672/I672)*100</f>
        <v>4.7936085219707065</v>
      </c>
      <c r="K672" s="891">
        <v>0.45</v>
      </c>
      <c r="L672" s="901">
        <v>4</v>
      </c>
      <c r="M672" s="654">
        <f>K672*L672</f>
        <v>1.8</v>
      </c>
      <c r="N672" s="884" t="s">
        <v>119</v>
      </c>
      <c r="O672" s="747">
        <v>0.40500000000000003</v>
      </c>
      <c r="P672" s="630">
        <v>43690</v>
      </c>
      <c r="Q672" s="630">
        <v>43711</v>
      </c>
      <c r="R672" s="654">
        <f>(K672-O672)/O672*100</f>
        <v>11.111111111111107</v>
      </c>
      <c r="S672" s="714">
        <f>IF(INDEX(Historical!$D$7:$D$1277,MATCH(B672,Historical!$B$7:$B$1301,0))=0,"n/a",(INDEX(Historical!$C$7:$C$1279,MATCH(B672,Historical!$B$7:$B$1301,0))/INDEX(Historical!$D$7:$D$1277,MATCH(B672,Historical!$B$7:$B$1301,0))-1)*100)</f>
        <v>12.871287128712883</v>
      </c>
      <c r="T672" s="714">
        <f>IF(INDEX(Historical!$F$7:$F$1270,MATCH(B672,Historical!$B$7:$B$1301,0))=0,"n/a",((INDEX(Historical!$C$7:$C$1279,MATCH(B672,Historical!$B$7:$B$1301,0))/INDEX(Historical!$F$7:$F$1270,MATCH(B672,Historical!$B$7:$B$1301,0)))^(1/3)-1)*100)</f>
        <v>14.138656609705924</v>
      </c>
      <c r="U672" s="714">
        <f>IF(INDEX(Historical!$H$7:$H$1270,MATCH(B672,Historical!$B$7:$B$1301,0))=0,"n/a",((INDEX(Historical!$C$7:$C$1279,MATCH(B672,Historical!$B$7:$B$1301,0))/INDEX(Historical!$H$7:$H$1270,MATCH(B672,Historical!$B$7:$B$1301,0)))^(1/5)-1)*100)</f>
        <v>12.474611314209483</v>
      </c>
      <c r="V672" s="714">
        <f>IF(INDEX(Historical!$O$7:$O$1270,MATCH(B672,Historical!$B$7:$B$1301,0))=0,"n/a",((INDEX(Historical!$C$7:$C$1279,MATCH(B672,Historical!$B$7:$B$1301,0))/INDEX(Historical!$O$7:$O$1270,MATCH(B672,Historical!$B$7:$B$1301,0)))^(1/10)-1)*100)</f>
        <v>3.2660208144989378</v>
      </c>
      <c r="W672" s="715">
        <f>IF(OR(U672&lt;=0,U672="n/a",V672&lt;=0,V672="n/a"),"n/a",U672/V672)</f>
        <v>3.8195137210487426</v>
      </c>
      <c r="X672" s="716">
        <f>IF(OR(AJ672&lt;=0,AJ672="n/a",U672&lt;=0,U672="n/a"),"n/a",U672/AJ672)</f>
        <v>1.9491580178452317</v>
      </c>
      <c r="Y672" s="890"/>
      <c r="Z672" s="663">
        <f>IF(OR(AC672&lt;0.01,AC672="n/a"),"n/a",M672/AC672*100)</f>
        <v>51.282051282051292</v>
      </c>
      <c r="AA672" s="900">
        <f>IF(OR(AC672&lt;0.01,AC672="n/a"),"n/a",I672/AC672)</f>
        <v>10.698005698005698</v>
      </c>
      <c r="AB672" s="901">
        <v>12</v>
      </c>
      <c r="AC672" s="879">
        <v>3.51</v>
      </c>
      <c r="AD672" s="879">
        <v>1.89</v>
      </c>
      <c r="AE672" s="879">
        <v>4.55</v>
      </c>
      <c r="AF672" s="879">
        <v>0.81</v>
      </c>
      <c r="AG672" s="879">
        <v>7.1999999999999993</v>
      </c>
      <c r="AH672" s="879">
        <v>-4.1000000000000005</v>
      </c>
      <c r="AI672" s="879">
        <v>27.46</v>
      </c>
      <c r="AJ672" s="879">
        <v>6.4</v>
      </c>
      <c r="AK672" s="879">
        <v>5.55</v>
      </c>
      <c r="AL672" s="892">
        <v>53090</v>
      </c>
      <c r="AM672" s="886">
        <v>0.2</v>
      </c>
      <c r="AN672" s="879">
        <v>1.07</v>
      </c>
      <c r="AO672" s="753">
        <f>IF(U672="n/a","n/a",IF(AA672&lt;0,"n/a",IF(AA672="n/a","n/a",J672+U672-AA672)))</f>
        <v>6.5702141381744923</v>
      </c>
      <c r="AP672" s="754">
        <f>IF(U672="n/a","n/a",J672+U672)</f>
        <v>17.26821983618019</v>
      </c>
      <c r="AQ672" s="902">
        <f>IF(OR(AC672&lt;0.01,AF672="n/a"),"n/a",(I672/SQRT(22.5*AC672*(I672/AF672))-1)*100)</f>
        <v>-37.941301566323105</v>
      </c>
      <c r="AR672" s="663">
        <f>INDEX(Historical!$C$7:$C$1279,MATCH(B672,Historical!$B$7:$B$1301,0))*IF(AH672="n/a",1.03,IF(AH672&lt;0,1.01,IF(AH672&gt;10,1.1,(1+AH672/100))))</f>
        <v>1.7271000000000001</v>
      </c>
      <c r="AS672" s="900">
        <f>IF($AI672="n/a",1.03*AR672,IF($AI672&lt;0,1.01*AR672,IF($AI672&gt;10,1.1*AR672,(1+$AI672/100)*AR672)))</f>
        <v>1.8998100000000002</v>
      </c>
      <c r="AT672" s="900">
        <f>IF($AK672="n/a",1.03*AS672,IF($AK672&lt;0,1.01*AS672,IF($AK672&gt;10,1.1*AS672,(1+$AK672/100)*AS672)))</f>
        <v>2.0052494550000004</v>
      </c>
      <c r="AU672" s="900">
        <f>IF($AK672="n/a",1.03*AT672,IF($AK672&lt;0,1.01*AT672,IF($AK672&gt;10,1.1*AT672,(1+$AK672/100)*AT672)))</f>
        <v>2.1165407997525008</v>
      </c>
      <c r="AV672" s="900">
        <f>IF($AK672="n/a",1.03*AU672,IF($AK672&lt;0,1.01*AU672,IF($AK672&gt;10,1.1*AU672,(1+$AK672/100)*AU672)))</f>
        <v>2.2340088141387646</v>
      </c>
      <c r="AW672" s="663">
        <f>SUM(AR672:AV672)</f>
        <v>9.9827090688912659</v>
      </c>
      <c r="AX672" s="761">
        <f>AW672/I672*100</f>
        <v>26.585110702773012</v>
      </c>
      <c r="AY672" s="948">
        <v>1.46</v>
      </c>
      <c r="AZ672" s="886">
        <v>56.389999999999993</v>
      </c>
      <c r="BA672" s="886">
        <v>-34.03</v>
      </c>
      <c r="BB672" s="886">
        <v>1.1299999999999999</v>
      </c>
      <c r="BC672" s="886">
        <v>-18.920000000000002</v>
      </c>
      <c r="BE672" s="635">
        <v>2011</v>
      </c>
      <c r="BF672" s="912">
        <f>IF(BE672&gt;2008,0,IF(BE672&gt;2001,1,IF(BE672&gt;1990,2,IF(BE672&gt;1980,3,IF(BE672&gt;1973,4,IF(BE672&gt;1970,5,IF(BE672&gt;1960,6,IF(BE672&gt;1958,7,IF(BE672&gt;1953,8,9)))))))))</f>
        <v>0</v>
      </c>
      <c r="BG672" s="896">
        <v>0.89999999999999991</v>
      </c>
    </row>
    <row r="673" spans="1:59" ht="12.75" customHeight="1" x14ac:dyDescent="0.2">
      <c r="A673" s="894" t="s">
        <v>4217</v>
      </c>
      <c r="B673" s="889" t="s">
        <v>3914</v>
      </c>
      <c r="C673" s="946" t="s">
        <v>108</v>
      </c>
      <c r="D673" s="946" t="s">
        <v>4337</v>
      </c>
      <c r="E673" s="746">
        <v>7</v>
      </c>
      <c r="F673" s="1185">
        <v>650</v>
      </c>
      <c r="G673" s="1182" t="s">
        <v>106</v>
      </c>
      <c r="H673" s="1182" t="s">
        <v>106</v>
      </c>
      <c r="I673" s="888">
        <v>14.31</v>
      </c>
      <c r="J673" s="663">
        <f>(M673/I673)*100</f>
        <v>7.8266946191474496</v>
      </c>
      <c r="K673" s="891">
        <v>0.28000000000000003</v>
      </c>
      <c r="L673" s="901">
        <v>4</v>
      </c>
      <c r="M673" s="654">
        <f>K673*L673</f>
        <v>1.1200000000000001</v>
      </c>
      <c r="N673" s="884" t="s">
        <v>201</v>
      </c>
      <c r="O673" s="747">
        <v>0.27</v>
      </c>
      <c r="P673" s="875">
        <v>43899</v>
      </c>
      <c r="Q673" s="875">
        <v>43914</v>
      </c>
      <c r="R673" s="654">
        <f>(K673-O673)/O673*100</f>
        <v>3.7037037037037068</v>
      </c>
      <c r="S673" s="714">
        <f>IF(INDEX(Historical!$D$7:$D$1277,MATCH(B673,Historical!$B$7:$B$1301,0))=0,"n/a",(INDEX(Historical!$C$7:$C$1279,MATCH(B673,Historical!$B$7:$B$1301,0))/INDEX(Historical!$D$7:$D$1277,MATCH(B673,Historical!$B$7:$B$1301,0))-1)*100)</f>
        <v>23.809523809523814</v>
      </c>
      <c r="T673" s="714">
        <f>IF(INDEX(Historical!$F$7:$F$1270,MATCH(B673,Historical!$B$7:$B$1301,0))=0,"n/a",((INDEX(Historical!$C$7:$C$1279,MATCH(B673,Historical!$B$7:$B$1301,0))/INDEX(Historical!$F$7:$F$1270,MATCH(B673,Historical!$B$7:$B$1301,0)))^(1/3)-1)*100)</f>
        <v>32.212832178718308</v>
      </c>
      <c r="U673" s="714">
        <f>IF(INDEX(Historical!$H$7:$H$1270,MATCH(B673,Historical!$B$7:$B$1301,0))=0,"n/a",((INDEX(Historical!$C$7:$C$1279,MATCH(B673,Historical!$B$7:$B$1301,0))/INDEX(Historical!$H$7:$H$1270,MATCH(B673,Historical!$B$7:$B$1301,0)))^(1/5)-1)*100)</f>
        <v>49.341689684993952</v>
      </c>
      <c r="V673" s="714">
        <f>IF(INDEX(Historical!$O$7:$O$1270,MATCH(B673,Historical!$B$7:$B$1301,0))=0,"n/a",((INDEX(Historical!$C$7:$C$1279,MATCH(B673,Historical!$B$7:$B$1301,0))/INDEX(Historical!$O$7:$O$1270,MATCH(B673,Historical!$B$7:$B$1301,0)))^(1/10)-1)*100)</f>
        <v>14.021704985878225</v>
      </c>
      <c r="W673" s="715">
        <f>IF(OR(U673&lt;=0,U673="n/a",V673&lt;=0,V673="n/a"),"n/a",U673/V673)</f>
        <v>3.5189507791447463</v>
      </c>
      <c r="X673" s="716">
        <f>IF(OR(AJ673&lt;=0,AJ673="n/a",U673&lt;=0,U673="n/a"),"n/a",U673/AJ673)</f>
        <v>9.1373499416655459</v>
      </c>
      <c r="Y673" s="673"/>
      <c r="Z673" s="663">
        <f>IF(OR(AC673&lt;0.01,AC673="n/a"),"n/a",M673/AC673*100)</f>
        <v>386.20689655172418</v>
      </c>
      <c r="AA673" s="900">
        <f>IF(OR(AC673&lt;0.01,AC673="n/a"),"n/a",I673/AC673)</f>
        <v>49.344827586206904</v>
      </c>
      <c r="AB673" s="901">
        <v>12</v>
      </c>
      <c r="AC673" s="879">
        <v>0.28999999999999998</v>
      </c>
      <c r="AD673" s="879" t="s">
        <v>136</v>
      </c>
      <c r="AE673" s="879">
        <v>8.57</v>
      </c>
      <c r="AF673" s="879">
        <v>2.37</v>
      </c>
      <c r="AG673" s="879">
        <v>4.8</v>
      </c>
      <c r="AH673" s="879">
        <v>-13.3</v>
      </c>
      <c r="AI673" s="879">
        <v>-16.950000000000003</v>
      </c>
      <c r="AJ673" s="879">
        <v>5.4</v>
      </c>
      <c r="AK673" s="879" t="s">
        <v>136</v>
      </c>
      <c r="AL673" s="892">
        <v>4140</v>
      </c>
      <c r="AM673" s="886">
        <v>0.1</v>
      </c>
      <c r="AN673" s="879">
        <v>0</v>
      </c>
      <c r="AO673" s="753">
        <f>IF(U673="n/a","n/a",IF(AA673&lt;0,"n/a",IF(AA673="n/a","n/a",J673+U673-AA673)))</f>
        <v>7.823556717934494</v>
      </c>
      <c r="AP673" s="754">
        <f>IF(U673="n/a","n/a",J673+U673)</f>
        <v>57.168384304141398</v>
      </c>
      <c r="AQ673" s="902">
        <f>IF(OR(AC673&lt;0.01,AF673="n/a"),"n/a",(I673/SQRT(22.5*AC673*(I673/AF673))-1)*100)</f>
        <v>127.98366547658175</v>
      </c>
      <c r="AR673" s="663">
        <f>INDEX(Historical!$C$7:$C$1279,MATCH(B673,Historical!$B$7:$B$1301,0))*IF(AH673="n/a",1.03,IF(AH673&lt;0,1.01,IF(AH673&gt;10,1.1,(1+AH673/100))))</f>
        <v>1.0504</v>
      </c>
      <c r="AS673" s="900">
        <f>IF($AI673="n/a",1.03*AR673,IF($AI673&lt;0,1.01*AR673,IF($AI673&gt;10,1.1*AR673,(1+$AI673/100)*AR673)))</f>
        <v>1.0609040000000001</v>
      </c>
      <c r="AT673" s="900">
        <f>IF($AK673="n/a",1.03*AS673,IF($AK673&lt;0,1.01*AS673,IF($AK673&gt;10,1.1*AS673,(1+$AK673/100)*AS673)))</f>
        <v>1.0927311200000001</v>
      </c>
      <c r="AU673" s="900">
        <f>IF($AK673="n/a",1.03*AT673,IF($AK673&lt;0,1.01*AT673,IF($AK673&gt;10,1.1*AT673,(1+$AK673/100)*AT673)))</f>
        <v>1.1255130536</v>
      </c>
      <c r="AV673" s="900">
        <f>IF($AK673="n/a",1.03*AU673,IF($AK673&lt;0,1.01*AU673,IF($AK673&gt;10,1.1*AU673,(1+$AK673/100)*AU673)))</f>
        <v>1.1592784452080001</v>
      </c>
      <c r="AW673" s="663">
        <f>SUM(AR673:AV673)</f>
        <v>5.4888266188079999</v>
      </c>
      <c r="AX673" s="761">
        <f>AW673/I673*100</f>
        <v>38.356580145408806</v>
      </c>
      <c r="AY673" s="948">
        <v>0.37</v>
      </c>
      <c r="AZ673" s="886">
        <v>13.120000000000001</v>
      </c>
      <c r="BA673" s="886">
        <v>-36.32</v>
      </c>
      <c r="BB673" s="886">
        <v>-2.2999999999999998</v>
      </c>
      <c r="BC673" s="886">
        <v>-19.61</v>
      </c>
      <c r="BE673" s="635">
        <v>2014</v>
      </c>
      <c r="BF673" s="912">
        <f>IF(BE673&gt;2008,0,IF(BE673&gt;2001,1,IF(BE673&gt;1990,2,IF(BE673&gt;1980,3,IF(BE673&gt;1973,4,IF(BE673&gt;1970,5,IF(BE673&gt;1960,6,IF(BE673&gt;1958,7,IF(BE673&gt;1953,8,9)))))))))</f>
        <v>0</v>
      </c>
      <c r="BG673" s="896">
        <v>0.6</v>
      </c>
    </row>
    <row r="674" spans="1:59" ht="12.75" customHeight="1" x14ac:dyDescent="0.2">
      <c r="A674" s="877" t="s">
        <v>351</v>
      </c>
      <c r="B674" s="889" t="s">
        <v>352</v>
      </c>
      <c r="C674" s="946" t="s">
        <v>245</v>
      </c>
      <c r="D674" s="946" t="s">
        <v>4354</v>
      </c>
      <c r="E674" s="746">
        <v>53</v>
      </c>
      <c r="F674" s="1185">
        <v>22</v>
      </c>
      <c r="G674" s="1182" t="s">
        <v>115</v>
      </c>
      <c r="H674" s="1182" t="s">
        <v>115</v>
      </c>
      <c r="I674" s="879">
        <v>119.93</v>
      </c>
      <c r="J674" s="663">
        <f>(M674/I674)*100</f>
        <v>2.2679896606353709</v>
      </c>
      <c r="K674" s="891">
        <v>0.68</v>
      </c>
      <c r="L674" s="901">
        <v>4</v>
      </c>
      <c r="M674" s="654">
        <f>K674*L674</f>
        <v>2.72</v>
      </c>
      <c r="N674" s="884" t="s">
        <v>294</v>
      </c>
      <c r="O674" s="747">
        <v>0.66</v>
      </c>
      <c r="P674" s="875">
        <v>44061</v>
      </c>
      <c r="Q674" s="875">
        <v>44084</v>
      </c>
      <c r="R674" s="654">
        <f>(K674-O674)/O674*100</f>
        <v>3.0303030303030329</v>
      </c>
      <c r="S674" s="714">
        <f>IF(INDEX(Historical!$D$7:$D$1277,MATCH(B674,Historical!$B$7:$B$1301,0))=0,"n/a",(INDEX(Historical!$C$7:$C$1279,MATCH(B674,Historical!$B$7:$B$1301,0))/INDEX(Historical!$D$7:$D$1277,MATCH(B674,Historical!$B$7:$B$1301,0))-1)*100)</f>
        <v>3.1746031746031855</v>
      </c>
      <c r="T674" s="714">
        <f>IF(INDEX(Historical!$F$7:$F$1270,MATCH(B674,Historical!$B$7:$B$1301,0))=0,"n/a",((INDEX(Historical!$C$7:$C$1279,MATCH(B674,Historical!$B$7:$B$1301,0))/INDEX(Historical!$F$7:$F$1270,MATCH(B674,Historical!$B$7:$B$1301,0)))^(1/3)-1)*100)</f>
        <v>3.8711933206158289</v>
      </c>
      <c r="U674" s="714">
        <f>IF(INDEX(Historical!$H$7:$H$1270,MATCH(B674,Historical!$B$7:$B$1301,0))=0,"n/a",((INDEX(Historical!$C$7:$C$1279,MATCH(B674,Historical!$B$7:$B$1301,0))/INDEX(Historical!$H$7:$H$1270,MATCH(B674,Historical!$B$7:$B$1301,0)))^(1/5)-1)*100)</f>
        <v>6.4740930444701084</v>
      </c>
      <c r="V674" s="714">
        <f>IF(INDEX(Historical!$O$7:$O$1270,MATCH(B674,Historical!$B$7:$B$1301,0))=0,"n/a",((INDEX(Historical!$C$7:$C$1279,MATCH(B674,Historical!$B$7:$B$1301,0))/INDEX(Historical!$O$7:$O$1270,MATCH(B674,Historical!$B$7:$B$1301,0)))^(1/10)-1)*100)</f>
        <v>14.694592108707315</v>
      </c>
      <c r="W674" s="715">
        <f>IF(OR(U674&lt;=0,U674="n/a",V674&lt;=0,V674="n/a"),"n/a",U674/V674)</f>
        <v>0.44057657378824888</v>
      </c>
      <c r="X674" s="716">
        <f>IF(OR(AJ674&lt;=0,AJ674="n/a",U674&lt;=0,U674="n/a"),"n/a",U674/AJ674)</f>
        <v>0.62250894658366429</v>
      </c>
      <c r="Y674" s="889"/>
      <c r="Z674" s="663">
        <f>IF(OR(AC674&lt;0.01,AC674="n/a"),"n/a",M674/AC674*100)</f>
        <v>50.557620817843876</v>
      </c>
      <c r="AA674" s="900">
        <f>IF(OR(AC674&lt;0.01,AC674="n/a"),"n/a",I674/AC674)</f>
        <v>22.291821561338292</v>
      </c>
      <c r="AB674" s="901">
        <v>1</v>
      </c>
      <c r="AC674" s="879">
        <v>5.38</v>
      </c>
      <c r="AD674" s="879">
        <v>5.9</v>
      </c>
      <c r="AE674" s="879">
        <v>0.76</v>
      </c>
      <c r="AF674" s="879">
        <v>5.32</v>
      </c>
      <c r="AG674" s="879">
        <v>23.9</v>
      </c>
      <c r="AH674" s="879">
        <v>16.8</v>
      </c>
      <c r="AI674" s="879">
        <v>37.369999999999997</v>
      </c>
      <c r="AJ674" s="879">
        <v>10.4</v>
      </c>
      <c r="AK674" s="879">
        <v>3.74</v>
      </c>
      <c r="AL674" s="892">
        <v>60700</v>
      </c>
      <c r="AM674" s="886">
        <v>0.2</v>
      </c>
      <c r="AN674" s="879">
        <v>1.28</v>
      </c>
      <c r="AO674" s="753">
        <f>IF(U674="n/a","n/a",IF(AA674&lt;0,"n/a",IF(AA674="n/a","n/a",J674+U674-AA674)))</f>
        <v>-13.549738856232812</v>
      </c>
      <c r="AP674" s="754">
        <f>IF(U674="n/a","n/a",J674+U674)</f>
        <v>8.7420827051054797</v>
      </c>
      <c r="AQ674" s="902">
        <f>IF(OR(AC674&lt;0.01,AF674="n/a"),"n/a",(I674/SQRT(22.5*AC674*(I674/AF674))-1)*100)</f>
        <v>129.58173631030238</v>
      </c>
      <c r="AR674" s="663">
        <f>INDEX(Historical!$C$7:$C$1279,MATCH(B674,Historical!$B$7:$B$1301,0))*IF(AH674="n/a",1.03,IF(AH674&lt;0,1.01,IF(AH674&gt;10,1.1,(1+AH674/100))))</f>
        <v>2.8600000000000003</v>
      </c>
      <c r="AS674" s="900">
        <f>IF($AI674="n/a",1.03*AR674,IF($AI674&lt;0,1.01*AR674,IF($AI674&gt;10,1.1*AR674,(1+$AI674/100)*AR674)))</f>
        <v>3.1460000000000008</v>
      </c>
      <c r="AT674" s="900">
        <f>IF($AK674="n/a",1.03*AS674,IF($AK674&lt;0,1.01*AS674,IF($AK674&gt;10,1.1*AS674,(1+$AK674/100)*AS674)))</f>
        <v>3.2636604000000013</v>
      </c>
      <c r="AU674" s="900">
        <f>IF($AK674="n/a",1.03*AT674,IF($AK674&lt;0,1.01*AT674,IF($AK674&gt;10,1.1*AT674,(1+$AK674/100)*AT674)))</f>
        <v>3.3857212989600018</v>
      </c>
      <c r="AV674" s="900">
        <f>IF($AK674="n/a",1.03*AU674,IF($AK674&lt;0,1.01*AU674,IF($AK674&gt;10,1.1*AU674,(1+$AK674/100)*AU674)))</f>
        <v>3.512347275541106</v>
      </c>
      <c r="AW674" s="663">
        <f>SUM(AR674:AV674)</f>
        <v>16.167728974501109</v>
      </c>
      <c r="AX674" s="761">
        <f>AW674/I674*100</f>
        <v>13.480971378721845</v>
      </c>
      <c r="AY674" s="948">
        <v>0.8</v>
      </c>
      <c r="AZ674" s="886">
        <v>49.85</v>
      </c>
      <c r="BA674" s="886">
        <v>-7.9200000000000008</v>
      </c>
      <c r="BB674" s="886">
        <v>2.65</v>
      </c>
      <c r="BC674" s="886">
        <v>5.42</v>
      </c>
      <c r="BE674" s="635">
        <v>1968</v>
      </c>
      <c r="BF674" s="912">
        <f>IF(BE674&gt;2008,0,IF(BE674&gt;2001,1,IF(BE674&gt;1990,2,IF(BE674&gt;1980,3,IF(BE674&gt;1973,4,IF(BE674&gt;1970,5,IF(BE674&gt;1960,6,IF(BE674&gt;1958,7,IF(BE674&gt;1953,8,9)))))))))</f>
        <v>6</v>
      </c>
      <c r="BG674" s="896">
        <v>6.4</v>
      </c>
    </row>
    <row r="675" spans="1:59" ht="12.75" customHeight="1" x14ac:dyDescent="0.2">
      <c r="A675" s="885" t="s">
        <v>232</v>
      </c>
      <c r="B675" s="889" t="s">
        <v>233</v>
      </c>
      <c r="C675" s="946" t="s">
        <v>108</v>
      </c>
      <c r="D675" s="946" t="s">
        <v>4345</v>
      </c>
      <c r="E675" s="746">
        <v>31</v>
      </c>
      <c r="F675" s="1185">
        <v>89</v>
      </c>
      <c r="G675" s="1182" t="s">
        <v>106</v>
      </c>
      <c r="H675" s="1182" t="s">
        <v>106</v>
      </c>
      <c r="I675" s="879">
        <v>36.840000000000003</v>
      </c>
      <c r="J675" s="663">
        <f>(M675/I675)*100</f>
        <v>2.8230184581976112</v>
      </c>
      <c r="K675" s="898">
        <v>0.52</v>
      </c>
      <c r="L675" s="901">
        <v>2</v>
      </c>
      <c r="M675" s="654">
        <f>K675*L675</f>
        <v>1.04</v>
      </c>
      <c r="N675" s="884" t="s">
        <v>229</v>
      </c>
      <c r="O675" s="748">
        <v>0.51</v>
      </c>
      <c r="P675" s="1200">
        <v>43630</v>
      </c>
      <c r="Q675" s="1200">
        <v>43648</v>
      </c>
      <c r="R675" s="654">
        <f>(K675-O675)/O675*100</f>
        <v>1.9607843137254919</v>
      </c>
      <c r="S675" s="714">
        <f>IF(INDEX(Historical!$D$7:$D$1277,MATCH(B675,Historical!$B$7:$B$1301,0))=0,"n/a",(INDEX(Historical!$C$7:$C$1279,MATCH(B675,Historical!$B$7:$B$1301,0))/INDEX(Historical!$D$7:$D$1277,MATCH(B675,Historical!$B$7:$B$1301,0))-1)*100)</f>
        <v>0.98039215686274161</v>
      </c>
      <c r="T675" s="714">
        <f>IF(INDEX(Historical!$F$7:$F$1270,MATCH(B675,Historical!$B$7:$B$1301,0))=0,"n/a",((INDEX(Historical!$C$7:$C$1279,MATCH(B675,Historical!$B$7:$B$1301,0))/INDEX(Historical!$F$7:$F$1270,MATCH(B675,Historical!$B$7:$B$1301,0)))^(1/3)-1)*100)</f>
        <v>1.3290591106872141</v>
      </c>
      <c r="U675" s="714">
        <f>IF(INDEX(Historical!$H$7:$H$1270,MATCH(B675,Historical!$B$7:$B$1301,0))=0,"n/a",((INDEX(Historical!$C$7:$C$1279,MATCH(B675,Historical!$B$7:$B$1301,0))/INDEX(Historical!$H$7:$H$1270,MATCH(B675,Historical!$B$7:$B$1301,0)))^(1/5)-1)*100)</f>
        <v>1.2075934301617242</v>
      </c>
      <c r="V675" s="714">
        <f>IF(INDEX(Historical!$O$7:$O$1270,MATCH(B675,Historical!$B$7:$B$1301,0))=0,"n/a",((INDEX(Historical!$C$7:$C$1279,MATCH(B675,Historical!$B$7:$B$1301,0))/INDEX(Historical!$O$7:$O$1270,MATCH(B675,Historical!$B$7:$B$1301,0)))^(1/10)-1)*100)</f>
        <v>1.3583358613762364</v>
      </c>
      <c r="W675" s="715">
        <f>IF(OR(U675&lt;=0,U675="n/a",V675&lt;=0,V675="n/a"),"n/a",U675/V675)</f>
        <v>0.88902418356106472</v>
      </c>
      <c r="X675" s="716">
        <f>IF(OR(AJ675&lt;=0,AJ675="n/a",U675&lt;=0,U675="n/a"),"n/a",U675/AJ675)</f>
        <v>0.14549318435683423</v>
      </c>
      <c r="Y675" s="890"/>
      <c r="Z675" s="663">
        <f>IF(OR(AC675&lt;0.01,AC675="n/a"),"n/a",M675/AC675*100)</f>
        <v>26.735218508997427</v>
      </c>
      <c r="AA675" s="900">
        <f>IF(OR(AC675&lt;0.01,AC675="n/a"),"n/a",I675/AC675)</f>
        <v>9.4704370179948594</v>
      </c>
      <c r="AB675" s="901">
        <v>12</v>
      </c>
      <c r="AC675" s="879">
        <v>3.89</v>
      </c>
      <c r="AD675" s="879" t="s">
        <v>136</v>
      </c>
      <c r="AE675" s="879">
        <v>3.14</v>
      </c>
      <c r="AF675" s="879">
        <v>0.85</v>
      </c>
      <c r="AG675" s="879">
        <v>9.5</v>
      </c>
      <c r="AH675" s="879">
        <v>-0.1</v>
      </c>
      <c r="AI675" s="879">
        <v>-21.61</v>
      </c>
      <c r="AJ675" s="879">
        <v>8.3000000000000007</v>
      </c>
      <c r="AK675" s="879" t="s">
        <v>136</v>
      </c>
      <c r="AL675" s="896">
        <v>495.94</v>
      </c>
      <c r="AM675" s="886">
        <v>2.6</v>
      </c>
      <c r="AN675" s="879">
        <v>0</v>
      </c>
      <c r="AO675" s="753">
        <f>IF(U675="n/a","n/a",IF(AA675&lt;0,"n/a",IF(AA675="n/a","n/a",J675+U675-AA675)))</f>
        <v>-5.4398251296355244</v>
      </c>
      <c r="AP675" s="754">
        <f>IF(U675="n/a","n/a",J675+U675)</f>
        <v>4.0306118883593349</v>
      </c>
      <c r="AQ675" s="902">
        <f>IF(OR(AC675&lt;0.01,AF675="n/a"),"n/a",(I675/SQRT(22.5*AC675*(I675/AF675))-1)*100)</f>
        <v>-40.185949382753691</v>
      </c>
      <c r="AR675" s="663">
        <f>INDEX(Historical!$C$7:$C$1279,MATCH(B675,Historical!$B$7:$B$1301,0))*IF(AH675="n/a",1.03,IF(AH675&lt;0,1.01,IF(AH675&gt;10,1.1,(1+AH675/100))))</f>
        <v>1.0403</v>
      </c>
      <c r="AS675" s="900">
        <f>IF($AI675="n/a",1.03*AR675,IF($AI675&lt;0,1.01*AR675,IF($AI675&gt;10,1.1*AR675,(1+$AI675/100)*AR675)))</f>
        <v>1.0507029999999999</v>
      </c>
      <c r="AT675" s="900">
        <f>IF($AK675="n/a",1.03*AS675,IF($AK675&lt;0,1.01*AS675,IF($AK675&gt;10,1.1*AS675,(1+$AK675/100)*AS675)))</f>
        <v>1.08222409</v>
      </c>
      <c r="AU675" s="900">
        <f>IF($AK675="n/a",1.03*AT675,IF($AK675&lt;0,1.01*AT675,IF($AK675&gt;10,1.1*AT675,(1+$AK675/100)*AT675)))</f>
        <v>1.1146908126999999</v>
      </c>
      <c r="AV675" s="900">
        <f>IF($AK675="n/a",1.03*AU675,IF($AK675&lt;0,1.01*AU675,IF($AK675&gt;10,1.1*AU675,(1+$AK675/100)*AU675)))</f>
        <v>1.1481315370809999</v>
      </c>
      <c r="AW675" s="663">
        <f>SUM(AR675:AV675)</f>
        <v>5.4360494397809997</v>
      </c>
      <c r="AX675" s="761">
        <f>AW675/I675*100</f>
        <v>14.755834527092832</v>
      </c>
      <c r="AY675" s="948">
        <v>0.88</v>
      </c>
      <c r="AZ675" s="886">
        <v>33.379999999999995</v>
      </c>
      <c r="BA675" s="886">
        <v>-21.5</v>
      </c>
      <c r="BB675" s="886">
        <v>7.5399999999999991</v>
      </c>
      <c r="BC675" s="886">
        <v>-7.3599999999999994</v>
      </c>
      <c r="BE675" s="635">
        <v>1989</v>
      </c>
      <c r="BF675" s="912">
        <f>IF(BE675&gt;2008,0,IF(BE675&gt;2001,1,IF(BE675&gt;1990,2,IF(BE675&gt;1980,3,IF(BE675&gt;1973,4,IF(BE675&gt;1970,5,IF(BE675&gt;1960,6,IF(BE675&gt;1958,7,IF(BE675&gt;1953,8,9)))))))))</f>
        <v>3</v>
      </c>
      <c r="BG675" s="896">
        <v>1.4000000000000001</v>
      </c>
    </row>
    <row r="676" spans="1:59" s="629" customFormat="1" ht="12.75" customHeight="1" x14ac:dyDescent="0.2">
      <c r="A676" s="885" t="s">
        <v>603</v>
      </c>
      <c r="B676" s="889" t="s">
        <v>604</v>
      </c>
      <c r="C676" s="946" t="s">
        <v>108</v>
      </c>
      <c r="D676" s="946" t="s">
        <v>118</v>
      </c>
      <c r="E676" s="746">
        <v>15</v>
      </c>
      <c r="F676" s="1185">
        <v>255</v>
      </c>
      <c r="G676" s="1184" t="s">
        <v>106</v>
      </c>
      <c r="H676" s="1184" t="s">
        <v>106</v>
      </c>
      <c r="I676" s="888">
        <v>101.33</v>
      </c>
      <c r="J676" s="663">
        <f>(M676/I676)*100</f>
        <v>2.5658738774301786</v>
      </c>
      <c r="K676" s="891">
        <v>0.65</v>
      </c>
      <c r="L676" s="901">
        <v>4</v>
      </c>
      <c r="M676" s="654">
        <f>K676*L676</f>
        <v>2.6</v>
      </c>
      <c r="N676" s="884" t="s">
        <v>151</v>
      </c>
      <c r="O676" s="747">
        <v>0.6</v>
      </c>
      <c r="P676" s="875">
        <v>43811</v>
      </c>
      <c r="Q676" s="875">
        <v>43825</v>
      </c>
      <c r="R676" s="654">
        <f>(K676-O676)/O676*100</f>
        <v>8.333333333333341</v>
      </c>
      <c r="S676" s="714">
        <f>IF(INDEX(Historical!$D$7:$D$1277,MATCH(B676,Historical!$B$7:$B$1301,0))=0,"n/a",(INDEX(Historical!$C$7:$C$1279,MATCH(B676,Historical!$B$7:$B$1301,0))/INDEX(Historical!$D$7:$D$1277,MATCH(B676,Historical!$B$7:$B$1301,0))-1)*100)</f>
        <v>10.360360360360366</v>
      </c>
      <c r="T676" s="714">
        <f>IF(INDEX(Historical!$F$7:$F$1270,MATCH(B676,Historical!$B$7:$B$1301,0))=0,"n/a",((INDEX(Historical!$C$7:$C$1279,MATCH(B676,Historical!$B$7:$B$1301,0))/INDEX(Historical!$F$7:$F$1270,MATCH(B676,Historical!$B$7:$B$1301,0)))^(1/3)-1)*100)</f>
        <v>9.2285273387607383</v>
      </c>
      <c r="U676" s="714">
        <f>IF(INDEX(Historical!$H$7:$H$1270,MATCH(B676,Historical!$B$7:$B$1301,0))=0,"n/a",((INDEX(Historical!$C$7:$C$1279,MATCH(B676,Historical!$B$7:$B$1301,0))/INDEX(Historical!$H$7:$H$1270,MATCH(B676,Historical!$B$7:$B$1301,0)))^(1/5)-1)*100)</f>
        <v>10.018190898855295</v>
      </c>
      <c r="V676" s="714">
        <f>IF(INDEX(Historical!$O$7:$O$1270,MATCH(B676,Historical!$B$7:$B$1301,0))=0,"n/a",((INDEX(Historical!$C$7:$C$1279,MATCH(B676,Historical!$B$7:$B$1301,0))/INDEX(Historical!$O$7:$O$1270,MATCH(B676,Historical!$B$7:$B$1301,0)))^(1/10)-1)*100)</f>
        <v>12.566841929221884</v>
      </c>
      <c r="W676" s="715">
        <f>IF(OR(U676&lt;=0,U676="n/a",V676&lt;=0,V676="n/a"),"n/a",U676/V676)</f>
        <v>0.79719240166137773</v>
      </c>
      <c r="X676" s="716">
        <f>IF(OR(AJ676&lt;=0,AJ676="n/a",U676&lt;=0,U676="n/a"),"n/a",U676/AJ676)</f>
        <v>0.91910008246378849</v>
      </c>
      <c r="Y676" s="890"/>
      <c r="Z676" s="663">
        <f>IF(OR(AC676&lt;0.01,AC676="n/a"),"n/a",M676/AC676*100)</f>
        <v>39.393939393939398</v>
      </c>
      <c r="AA676" s="900">
        <f>IF(OR(AC676&lt;0.01,AC676="n/a"),"n/a",I676/AC676)</f>
        <v>15.353030303030303</v>
      </c>
      <c r="AB676" s="901">
        <v>12</v>
      </c>
      <c r="AC676" s="879">
        <v>6.6</v>
      </c>
      <c r="AD676" s="879" t="s">
        <v>136</v>
      </c>
      <c r="AE676" s="879">
        <v>0.83</v>
      </c>
      <c r="AF676" s="879">
        <v>1.4</v>
      </c>
      <c r="AG676" s="879">
        <v>9</v>
      </c>
      <c r="AH676" s="879">
        <v>90.100000000000009</v>
      </c>
      <c r="AI676" s="879">
        <v>5.46</v>
      </c>
      <c r="AJ676" s="881">
        <v>10.9</v>
      </c>
      <c r="AK676" s="881">
        <v>-1.0999999999999999</v>
      </c>
      <c r="AL676" s="892">
        <v>3940</v>
      </c>
      <c r="AM676" s="886">
        <v>0.70000000000000007</v>
      </c>
      <c r="AN676" s="879">
        <v>0.26</v>
      </c>
      <c r="AO676" s="753">
        <f>IF(U676="n/a","n/a",IF(AA676&lt;0,"n/a",IF(AA676="n/a","n/a",J676+U676-AA676)))</f>
        <v>-2.7689655267448305</v>
      </c>
      <c r="AP676" s="754">
        <f>IF(U676="n/a","n/a",J676+U676)</f>
        <v>12.584064776285473</v>
      </c>
      <c r="AQ676" s="902">
        <f>IF(OR(AC676&lt;0.01,AF676="n/a"),"n/a",(I676/SQRT(22.5*AC676*(I676/AF676))-1)*100)</f>
        <v>-2.2605676658768781</v>
      </c>
      <c r="AR676" s="663">
        <f>INDEX(Historical!$C$7:$C$1279,MATCH(B676,Historical!$B$7:$B$1301,0))*IF(AH676="n/a",1.03,IF(AH676&lt;0,1.01,IF(AH676&gt;10,1.1,(1+AH676/100))))</f>
        <v>2.6950000000000003</v>
      </c>
      <c r="AS676" s="900">
        <f>IF($AI676="n/a",1.03*AR676,IF($AI676&lt;0,1.01*AR676,IF($AI676&gt;10,1.1*AR676,(1+$AI676/100)*AR676)))</f>
        <v>2.8421470000000002</v>
      </c>
      <c r="AT676" s="900">
        <f>IF($AK676="n/a",1.03*AS676,IF($AK676&lt;0,1.01*AS676,IF($AK676&gt;10,1.1*AS676,(1+$AK676/100)*AS676)))</f>
        <v>2.8705684700000003</v>
      </c>
      <c r="AU676" s="900">
        <f>IF($AK676="n/a",1.03*AT676,IF($AK676&lt;0,1.01*AT676,IF($AK676&gt;10,1.1*AT676,(1+$AK676/100)*AT676)))</f>
        <v>2.8992741547000005</v>
      </c>
      <c r="AV676" s="900">
        <f>IF($AK676="n/a",1.03*AU676,IF($AK676&lt;0,1.01*AU676,IF($AK676&gt;10,1.1*AU676,(1+$AK676/100)*AU676)))</f>
        <v>2.9282668962470004</v>
      </c>
      <c r="AW676" s="663">
        <f>SUM(AR676:AV676)</f>
        <v>14.235256520947003</v>
      </c>
      <c r="AX676" s="761">
        <f>AW676/I676*100</f>
        <v>14.048412632929047</v>
      </c>
      <c r="AY676" s="948">
        <v>0.9</v>
      </c>
      <c r="AZ676" s="886">
        <v>34.910000000000004</v>
      </c>
      <c r="BA676" s="886">
        <v>-29.98</v>
      </c>
      <c r="BB676" s="886">
        <v>2.42</v>
      </c>
      <c r="BC676" s="886">
        <v>-14.85</v>
      </c>
      <c r="BD676" s="921"/>
      <c r="BE676" s="635">
        <v>2006</v>
      </c>
      <c r="BF676" s="912">
        <f>IF(BE676&gt;2008,0,IF(BE676&gt;2001,1,IF(BE676&gt;1990,2,IF(BE676&gt;1980,3,IF(BE676&gt;1973,4,IF(BE676&gt;1970,5,IF(BE676&gt;1960,6,IF(BE676&gt;1958,7,IF(BE676&gt;1953,8,9)))))))))</f>
        <v>1</v>
      </c>
      <c r="BG676" s="896">
        <v>2.1</v>
      </c>
    </row>
    <row r="677" spans="1:59" s="629" customFormat="1" ht="12.75" customHeight="1" x14ac:dyDescent="0.2">
      <c r="A677" s="877" t="s">
        <v>1716</v>
      </c>
      <c r="B677" s="889" t="s">
        <v>1717</v>
      </c>
      <c r="C677" s="946" t="s">
        <v>245</v>
      </c>
      <c r="D677" s="946" t="s">
        <v>4373</v>
      </c>
      <c r="E677" s="746">
        <v>10</v>
      </c>
      <c r="F677" s="1185">
        <v>342</v>
      </c>
      <c r="G677" s="1184" t="s">
        <v>106</v>
      </c>
      <c r="H677" s="1184" t="s">
        <v>106</v>
      </c>
      <c r="I677" s="888">
        <v>106.53</v>
      </c>
      <c r="J677" s="663">
        <f>(M677/I677)*100</f>
        <v>1.5019243405613443</v>
      </c>
      <c r="K677" s="891">
        <v>0.4</v>
      </c>
      <c r="L677" s="901">
        <v>4</v>
      </c>
      <c r="M677" s="654">
        <f>K677*L677</f>
        <v>1.6</v>
      </c>
      <c r="N677" s="884" t="s">
        <v>564</v>
      </c>
      <c r="O677" s="747">
        <v>0.39</v>
      </c>
      <c r="P677" s="875">
        <v>43762</v>
      </c>
      <c r="Q677" s="875">
        <v>43777</v>
      </c>
      <c r="R677" s="654">
        <f>(K677-O677)/O677*100</f>
        <v>2.5641025641025665</v>
      </c>
      <c r="S677" s="714">
        <f>IF(INDEX(Historical!$D$7:$D$1277,MATCH(B677,Historical!$B$7:$B$1301,0))=0,"n/a",(INDEX(Historical!$C$7:$C$1279,MATCH(B677,Historical!$B$7:$B$1301,0))/INDEX(Historical!$D$7:$D$1277,MATCH(B677,Historical!$B$7:$B$1301,0))-1)*100)</f>
        <v>4.6666666666666634</v>
      </c>
      <c r="T677" s="714">
        <f>IF(INDEX(Historical!$F$7:$F$1270,MATCH(B677,Historical!$B$7:$B$1301,0))=0,"n/a",((INDEX(Historical!$C$7:$C$1279,MATCH(B677,Historical!$B$7:$B$1301,0))/INDEX(Historical!$F$7:$F$1270,MATCH(B677,Historical!$B$7:$B$1301,0)))^(1/3)-1)*100)</f>
        <v>7.6076224092933575</v>
      </c>
      <c r="U677" s="714">
        <f>IF(INDEX(Historical!$H$7:$H$1270,MATCH(B677,Historical!$B$7:$B$1301,0))=0,"n/a",((INDEX(Historical!$C$7:$C$1279,MATCH(B677,Historical!$B$7:$B$1301,0))/INDEX(Historical!$H$7:$H$1270,MATCH(B677,Historical!$B$7:$B$1301,0)))^(1/5)-1)*100)</f>
        <v>10.338146405071269</v>
      </c>
      <c r="V677" s="714">
        <f>IF(INDEX(Historical!$O$7:$O$1270,MATCH(B677,Historical!$B$7:$B$1301,0))=0,"n/a",((INDEX(Historical!$C$7:$C$1279,MATCH(B677,Historical!$B$7:$B$1301,0))/INDEX(Historical!$O$7:$O$1270,MATCH(B677,Historical!$B$7:$B$1301,0)))^(1/10)-1)*100)</f>
        <v>18.815790588259706</v>
      </c>
      <c r="W677" s="715">
        <f>IF(OR(U677&lt;=0,U677="n/a",V677&lt;=0,V677="n/a"),"n/a",U677/V677)</f>
        <v>0.54943991625426869</v>
      </c>
      <c r="X677" s="716" t="str">
        <f>IF(OR(AJ677&lt;=0,AJ677="n/a",U677&lt;=0,U677="n/a"),"n/a",U677/AJ677)</f>
        <v>n/a</v>
      </c>
      <c r="Y677" s="673"/>
      <c r="Z677" s="663">
        <f>IF(OR(AC677&lt;0.01,AC677="n/a"),"n/a",M677/AC677*100)</f>
        <v>45.197740112994353</v>
      </c>
      <c r="AA677" s="900">
        <f>IF(OR(AC677&lt;0.01,AC677="n/a"),"n/a",I677/AC677)</f>
        <v>30.093220338983052</v>
      </c>
      <c r="AB677" s="901">
        <v>7</v>
      </c>
      <c r="AC677" s="879">
        <v>3.54</v>
      </c>
      <c r="AD677" s="879" t="s">
        <v>136</v>
      </c>
      <c r="AE677" s="879">
        <v>0.75</v>
      </c>
      <c r="AF677" s="879">
        <v>2.83</v>
      </c>
      <c r="AG677" s="879">
        <v>9.3000000000000007</v>
      </c>
      <c r="AH677" s="879">
        <v>-71.399999999999991</v>
      </c>
      <c r="AI677" s="879">
        <v>59.930000000000007</v>
      </c>
      <c r="AJ677" s="879">
        <v>-5.6000000000000005</v>
      </c>
      <c r="AK677" s="879">
        <v>-0.3</v>
      </c>
      <c r="AL677" s="892">
        <v>6090</v>
      </c>
      <c r="AM677" s="886">
        <v>1.6</v>
      </c>
      <c r="AN677" s="879">
        <v>0.97</v>
      </c>
      <c r="AO677" s="753">
        <f>IF(U677="n/a","n/a",IF(AA677&lt;0,"n/a",IF(AA677="n/a","n/a",J677+U677-AA677)))</f>
        <v>-18.25314959335044</v>
      </c>
      <c r="AP677" s="754">
        <f>IF(U677="n/a","n/a",J677+U677)</f>
        <v>11.840070745632612</v>
      </c>
      <c r="AQ677" s="902">
        <f>IF(OR(AC677&lt;0.01,AF677="n/a"),"n/a",(I677/SQRT(22.5*AC677*(I677/AF677))-1)*100)</f>
        <v>94.552264967908116</v>
      </c>
      <c r="AR677" s="663">
        <f>INDEX(Historical!$C$7:$C$1279,MATCH(B677,Historical!$B$7:$B$1301,0))*IF(AH677="n/a",1.03,IF(AH677&lt;0,1.01,IF(AH677&gt;10,1.1,(1+AH677/100))))</f>
        <v>1.5857000000000001</v>
      </c>
      <c r="AS677" s="900">
        <f>IF($AI677="n/a",1.03*AR677,IF($AI677&lt;0,1.01*AR677,IF($AI677&gt;10,1.1*AR677,(1+$AI677/100)*AR677)))</f>
        <v>1.7442700000000002</v>
      </c>
      <c r="AT677" s="900">
        <f>IF($AK677="n/a",1.03*AS677,IF($AK677&lt;0,1.01*AS677,IF($AK677&gt;10,1.1*AS677,(1+$AK677/100)*AS677)))</f>
        <v>1.7617127000000001</v>
      </c>
      <c r="AU677" s="900">
        <f>IF($AK677="n/a",1.03*AT677,IF($AK677&lt;0,1.01*AT677,IF($AK677&gt;10,1.1*AT677,(1+$AK677/100)*AT677)))</f>
        <v>1.7793298270000002</v>
      </c>
      <c r="AV677" s="900">
        <f>IF($AK677="n/a",1.03*AU677,IF($AK677&lt;0,1.01*AU677,IF($AK677&gt;10,1.1*AU677,(1+$AK677/100)*AU677)))</f>
        <v>1.7971231252700002</v>
      </c>
      <c r="AW677" s="663">
        <f>SUM(AR677:AV677)</f>
        <v>8.668135652270001</v>
      </c>
      <c r="AX677" s="761">
        <f>AW677/I677*100</f>
        <v>8.136802452144936</v>
      </c>
      <c r="AY677" s="948">
        <v>2.59</v>
      </c>
      <c r="AZ677" s="886">
        <v>229.80999999999997</v>
      </c>
      <c r="BA677" s="886">
        <v>-10.4</v>
      </c>
      <c r="BB677" s="886">
        <v>24.52</v>
      </c>
      <c r="BC677" s="886">
        <v>53.39</v>
      </c>
      <c r="BD677" s="921"/>
      <c r="BE677" s="635">
        <v>2011</v>
      </c>
      <c r="BF677" s="912">
        <f>IF(BE677&gt;2008,0,IF(BE677&gt;2001,1,IF(BE677&gt;1990,2,IF(BE677&gt;1980,3,IF(BE677&gt;1973,4,IF(BE677&gt;1970,5,IF(BE677&gt;1960,6,IF(BE677&gt;1958,7,IF(BE677&gt;1953,8,9)))))))))</f>
        <v>0</v>
      </c>
      <c r="BG677" s="896">
        <v>3.5000000000000004</v>
      </c>
    </row>
    <row r="678" spans="1:59" s="629" customFormat="1" ht="12.75" customHeight="1" x14ac:dyDescent="0.2">
      <c r="A678" s="885" t="s">
        <v>820</v>
      </c>
      <c r="B678" s="889" t="s">
        <v>821</v>
      </c>
      <c r="C678" s="946" t="s">
        <v>245</v>
      </c>
      <c r="D678" s="946" t="s">
        <v>4323</v>
      </c>
      <c r="E678" s="746">
        <v>17</v>
      </c>
      <c r="F678" s="1185">
        <v>197</v>
      </c>
      <c r="G678" s="1184" t="s">
        <v>37</v>
      </c>
      <c r="H678" s="1184" t="s">
        <v>115</v>
      </c>
      <c r="I678" s="888">
        <v>121.94</v>
      </c>
      <c r="J678" s="663">
        <f>(M678/I678)*100</f>
        <v>1.9025750369033951</v>
      </c>
      <c r="K678" s="891">
        <v>0.57999999999999996</v>
      </c>
      <c r="L678" s="901">
        <v>4</v>
      </c>
      <c r="M678" s="654">
        <f>K678*L678</f>
        <v>2.3199999999999998</v>
      </c>
      <c r="N678" s="884" t="s">
        <v>127</v>
      </c>
      <c r="O678" s="747">
        <v>0.55000000000000004</v>
      </c>
      <c r="P678" s="1200">
        <v>43635</v>
      </c>
      <c r="Q678" s="1200">
        <v>43656</v>
      </c>
      <c r="R678" s="654">
        <f>(K678-O678)/O678*100</f>
        <v>5.454545454545439</v>
      </c>
      <c r="S678" s="714">
        <f>IF(INDEX(Historical!$D$7:$D$1277,MATCH(B678,Historical!$B$7:$B$1301,0))=0,"n/a",(INDEX(Historical!$C$7:$C$1279,MATCH(B678,Historical!$B$7:$B$1301,0))/INDEX(Historical!$D$7:$D$1277,MATCH(B678,Historical!$B$7:$B$1301,0))-1)*100)</f>
        <v>7.6190476190476142</v>
      </c>
      <c r="T678" s="714">
        <f>IF(INDEX(Historical!$F$7:$F$1270,MATCH(B678,Historical!$B$7:$B$1301,0))=0,"n/a",((INDEX(Historical!$C$7:$C$1279,MATCH(B678,Historical!$B$7:$B$1301,0))/INDEX(Historical!$F$7:$F$1270,MATCH(B678,Historical!$B$7:$B$1301,0)))^(1/3)-1)*100)</f>
        <v>9.9562295470633231</v>
      </c>
      <c r="U678" s="714">
        <f>IF(INDEX(Historical!$H$7:$H$1270,MATCH(B678,Historical!$B$7:$B$1301,0))=0,"n/a",((INDEX(Historical!$C$7:$C$1279,MATCH(B678,Historical!$B$7:$B$1301,0))/INDEX(Historical!$H$7:$H$1270,MATCH(B678,Historical!$B$7:$B$1301,0)))^(1/5)-1)*100)</f>
        <v>9.4332228153428908</v>
      </c>
      <c r="V678" s="714">
        <f>IF(INDEX(Historical!$O$7:$O$1270,MATCH(B678,Historical!$B$7:$B$1301,0))=0,"n/a",((INDEX(Historical!$C$7:$C$1279,MATCH(B678,Historical!$B$7:$B$1301,0))/INDEX(Historical!$O$7:$O$1270,MATCH(B678,Historical!$B$7:$B$1301,0)))^(1/10)-1)*100)</f>
        <v>12.761268461491238</v>
      </c>
      <c r="W678" s="715">
        <f>IF(OR(U678&lt;=0,U678="n/a",V678&lt;=0,V678="n/a"),"n/a",U678/V678)</f>
        <v>0.73920730088931597</v>
      </c>
      <c r="X678" s="716">
        <f>IF(OR(AJ678&lt;=0,AJ678="n/a",U678&lt;=0,U678="n/a"),"n/a",U678/AJ678)</f>
        <v>2.6203396709285811</v>
      </c>
      <c r="Y678" s="889"/>
      <c r="Z678" s="663">
        <f>IF(OR(AC678&lt;0.01,AC678="n/a"),"n/a",M678/AC678*100)</f>
        <v>80.276816608996526</v>
      </c>
      <c r="AA678" s="900">
        <f>IF(OR(AC678&lt;0.01,AC678="n/a"),"n/a",I678/AC678)</f>
        <v>42.193771626297575</v>
      </c>
      <c r="AB678" s="901">
        <v>1</v>
      </c>
      <c r="AC678" s="879">
        <v>2.89</v>
      </c>
      <c r="AD678" s="879">
        <v>6.67</v>
      </c>
      <c r="AE678" s="879">
        <v>3.7</v>
      </c>
      <c r="AF678" s="879">
        <v>4.5999999999999996</v>
      </c>
      <c r="AG678" s="879">
        <v>11</v>
      </c>
      <c r="AH678" s="879">
        <v>-3.6999999999999997</v>
      </c>
      <c r="AI678" s="879">
        <v>118.58999999999999</v>
      </c>
      <c r="AJ678" s="879">
        <v>3.5999999999999996</v>
      </c>
      <c r="AK678" s="879">
        <v>6.25</v>
      </c>
      <c r="AL678" s="892">
        <v>14690</v>
      </c>
      <c r="AM678" s="886">
        <v>0.4</v>
      </c>
      <c r="AN678" s="879">
        <v>0.49</v>
      </c>
      <c r="AO678" s="753">
        <f>IF(U678="n/a","n/a",IF(AA678&lt;0,"n/a",IF(AA678="n/a","n/a",J678+U678-AA678)))</f>
        <v>-30.857973774051288</v>
      </c>
      <c r="AP678" s="754">
        <f>IF(U678="n/a","n/a",J678+U678)</f>
        <v>11.335797852246285</v>
      </c>
      <c r="AQ678" s="902">
        <f>IF(OR(AC678&lt;0.01,AF678="n/a"),"n/a",(I678/SQRT(22.5*AC678*(I678/AF678))-1)*100)</f>
        <v>193.70533190860138</v>
      </c>
      <c r="AR678" s="663">
        <f>INDEX(Historical!$C$7:$C$1279,MATCH(B678,Historical!$B$7:$B$1301,0))*IF(AH678="n/a",1.03,IF(AH678&lt;0,1.01,IF(AH678&gt;10,1.1,(1+AH678/100))))</f>
        <v>2.2826</v>
      </c>
      <c r="AS678" s="900">
        <f>IF($AI678="n/a",1.03*AR678,IF($AI678&lt;0,1.01*AR678,IF($AI678&gt;10,1.1*AR678,(1+$AI678/100)*AR678)))</f>
        <v>2.5108600000000001</v>
      </c>
      <c r="AT678" s="900">
        <f>IF($AK678="n/a",1.03*AS678,IF($AK678&lt;0,1.01*AS678,IF($AK678&gt;10,1.1*AS678,(1+$AK678/100)*AS678)))</f>
        <v>2.6677887500000002</v>
      </c>
      <c r="AU678" s="900">
        <f>IF($AK678="n/a",1.03*AT678,IF($AK678&lt;0,1.01*AT678,IF($AK678&gt;10,1.1*AT678,(1+$AK678/100)*AT678)))</f>
        <v>2.8345255468750001</v>
      </c>
      <c r="AV678" s="900">
        <f>IF($AK678="n/a",1.03*AU678,IF($AK678&lt;0,1.01*AU678,IF($AK678&gt;10,1.1*AU678,(1+$AK678/100)*AU678)))</f>
        <v>3.0116833935546876</v>
      </c>
      <c r="AW678" s="663">
        <f>SUM(AR678:AV678)</f>
        <v>13.307457690429686</v>
      </c>
      <c r="AX678" s="761">
        <f>AW678/I678*100</f>
        <v>10.913119313129151</v>
      </c>
      <c r="AY678" s="948">
        <v>1.02</v>
      </c>
      <c r="AZ678" s="886">
        <v>55.14</v>
      </c>
      <c r="BA678" s="886">
        <v>-9.2799999999999994</v>
      </c>
      <c r="BB678" s="886">
        <v>-2.0299999999999998</v>
      </c>
      <c r="BC678" s="886">
        <v>-0.89</v>
      </c>
      <c r="BD678" s="921"/>
      <c r="BE678" s="635">
        <v>2003</v>
      </c>
      <c r="BF678" s="912">
        <f>IF(BE678&gt;2008,0,IF(BE678&gt;2001,1,IF(BE678&gt;1990,2,IF(BE678&gt;1980,3,IF(BE678&gt;1973,4,IF(BE678&gt;1970,5,IF(BE678&gt;1960,6,IF(BE678&gt;1958,7,IF(BE678&gt;1953,8,9)))))))))</f>
        <v>1</v>
      </c>
      <c r="BG678" s="896">
        <v>5.4</v>
      </c>
    </row>
    <row r="679" spans="1:59" s="629" customFormat="1" ht="12.75" customHeight="1" x14ac:dyDescent="0.2">
      <c r="A679" s="717" t="s">
        <v>4176</v>
      </c>
      <c r="B679" s="799" t="s">
        <v>3915</v>
      </c>
      <c r="C679" s="946" t="s">
        <v>112</v>
      </c>
      <c r="D679" s="946" t="s">
        <v>211</v>
      </c>
      <c r="E679" s="746">
        <v>6</v>
      </c>
      <c r="F679" s="1185">
        <v>665</v>
      </c>
      <c r="G679" s="1182" t="s">
        <v>106</v>
      </c>
      <c r="H679" s="1182" t="s">
        <v>106</v>
      </c>
      <c r="I679" s="897">
        <v>45.49</v>
      </c>
      <c r="J679" s="663">
        <f>(M679/I679)*100</f>
        <v>2.4620795779292153</v>
      </c>
      <c r="K679" s="877">
        <v>0.28000000000000003</v>
      </c>
      <c r="L679" s="1199">
        <v>4</v>
      </c>
      <c r="M679" s="654">
        <f>K679*L679</f>
        <v>1.1200000000000001</v>
      </c>
      <c r="N679" s="1199" t="s">
        <v>4178</v>
      </c>
      <c r="O679" s="615">
        <v>0.27</v>
      </c>
      <c r="P679" s="953">
        <v>43237</v>
      </c>
      <c r="Q679" s="953">
        <v>43255</v>
      </c>
      <c r="R679" s="654">
        <f>(K679-O679)/O679*100</f>
        <v>3.7037037037037068</v>
      </c>
      <c r="S679" s="714">
        <f>IF(INDEX(Historical!$D$7:$D$1277,MATCH(B679,Historical!$B$7:$B$1301,0))=0,"n/a",(INDEX(Historical!$C$7:$C$1279,MATCH(B679,Historical!$B$7:$B$1301,0))/INDEX(Historical!$D$7:$D$1277,MATCH(B679,Historical!$B$7:$B$1301,0))-1)*100)</f>
        <v>0.9009009009008917</v>
      </c>
      <c r="T679" s="714">
        <f>IF(INDEX(Historical!$F$7:$F$1270,MATCH(B679,Historical!$B$7:$B$1301,0))=0,"n/a",((INDEX(Historical!$C$7:$C$1279,MATCH(B679,Historical!$B$7:$B$1301,0))/INDEX(Historical!$F$7:$F$1270,MATCH(B679,Historical!$B$7:$B$1301,0)))^(1/3)-1)*100)</f>
        <v>2.501029596576787</v>
      </c>
      <c r="U679" s="714">
        <f>IF(INDEX(Historical!$H$7:$H$1270,MATCH(B679,Historical!$B$7:$B$1301,0))=0,"n/a",((INDEX(Historical!$C$7:$C$1279,MATCH(B679,Historical!$B$7:$B$1301,0))/INDEX(Historical!$H$7:$H$1270,MATCH(B679,Historical!$B$7:$B$1301,0)))^(1/5)-1)*100)</f>
        <v>2.2924556626030324</v>
      </c>
      <c r="V679" s="714">
        <f>IF(INDEX(Historical!$O$7:$O$1270,MATCH(B679,Historical!$B$7:$B$1301,0))=0,"n/a",((INDEX(Historical!$C$7:$C$1279,MATCH(B679,Historical!$B$7:$B$1301,0))/INDEX(Historical!$O$7:$O$1270,MATCH(B679,Historical!$B$7:$B$1301,0)))^(1/10)-1)*100)</f>
        <v>9.5470156904049919</v>
      </c>
      <c r="W679" s="715">
        <f>IF(OR(U679&lt;=0,U679="n/a",V679&lt;=0,V679="n/a"),"n/a",U679/V679)</f>
        <v>0.24012275007644662</v>
      </c>
      <c r="X679" s="716">
        <f>IF(OR(AJ679&lt;=0,AJ679="n/a",U679&lt;=0,U679="n/a"),"n/a",U679/AJ679)</f>
        <v>9.4729572834836046E-2</v>
      </c>
      <c r="Y679" s="685" t="s">
        <v>4497</v>
      </c>
      <c r="Z679" s="663">
        <f>IF(OR(AC679&lt;0.01,AC679="n/a"),"n/a",M679/AC679*100)</f>
        <v>24.507658643326042</v>
      </c>
      <c r="AA679" s="900">
        <f>IF(OR(AC679&lt;0.01,AC679="n/a"),"n/a",I679/AC679)</f>
        <v>9.9540481400437635</v>
      </c>
      <c r="AB679" s="901">
        <v>12</v>
      </c>
      <c r="AC679" s="896">
        <v>4.57</v>
      </c>
      <c r="AD679" s="896">
        <v>2.16</v>
      </c>
      <c r="AE679" s="879">
        <v>0.89</v>
      </c>
      <c r="AF679" s="879">
        <v>1.89</v>
      </c>
      <c r="AG679" s="879">
        <v>19.7</v>
      </c>
      <c r="AH679" s="879">
        <v>21.8</v>
      </c>
      <c r="AI679" s="879">
        <v>31.71</v>
      </c>
      <c r="AJ679" s="694">
        <v>24.2</v>
      </c>
      <c r="AK679" s="694">
        <v>4.5999999999999996</v>
      </c>
      <c r="AL679" s="896">
        <v>3340</v>
      </c>
      <c r="AM679" s="896">
        <v>1.9</v>
      </c>
      <c r="AN679" s="896">
        <v>1.08</v>
      </c>
      <c r="AO679" s="753">
        <f>IF(U679="n/a","n/a",IF(AA679&lt;0,"n/a",IF(AA679="n/a","n/a",J679+U679-AA679)))</f>
        <v>-5.1995128995115163</v>
      </c>
      <c r="AP679" s="754">
        <f>IF(U679="n/a","n/a",J679+U679)</f>
        <v>4.7545352405322472</v>
      </c>
      <c r="AQ679" s="902">
        <f>IF(OR(AC679&lt;0.01,AF679="n/a"),"n/a",(I679/SQRT(22.5*AC679*(I679/AF679))-1)*100)</f>
        <v>-8.5593064459987716</v>
      </c>
      <c r="AR679" s="663">
        <f>INDEX(Historical!$C$7:$C$1279,MATCH(B679,Historical!$B$7:$B$1301,0))*IF(AH679="n/a",1.03,IF(AH679&lt;0,1.01,IF(AH679&gt;10,1.1,(1+AH679/100))))</f>
        <v>1.2320000000000002</v>
      </c>
      <c r="AS679" s="900">
        <f>IF($AI679="n/a",1.03*AR679,IF($AI679&lt;0,1.01*AR679,IF($AI679&gt;10,1.1*AR679,(1+$AI679/100)*AR679)))</f>
        <v>1.3552000000000004</v>
      </c>
      <c r="AT679" s="900">
        <f>IF($AK679="n/a",1.03*AS679,IF($AK679&lt;0,1.01*AS679,IF($AK679&gt;10,1.1*AS679,(1+$AK679/100)*AS679)))</f>
        <v>1.4175392000000004</v>
      </c>
      <c r="AU679" s="900">
        <f>IF($AK679="n/a",1.03*AT679,IF($AK679&lt;0,1.01*AT679,IF($AK679&gt;10,1.1*AT679,(1+$AK679/100)*AT679)))</f>
        <v>1.4827460032000006</v>
      </c>
      <c r="AV679" s="900">
        <f>IF($AK679="n/a",1.03*AU679,IF($AK679&lt;0,1.01*AU679,IF($AK679&gt;10,1.1*AU679,(1+$AK679/100)*AU679)))</f>
        <v>1.5509523193472008</v>
      </c>
      <c r="AW679" s="663">
        <f>SUM(AR679:AV679)</f>
        <v>7.0384375225472029</v>
      </c>
      <c r="AX679" s="761">
        <f>AW679/I679*100</f>
        <v>15.472494004280508</v>
      </c>
      <c r="AY679" s="742">
        <v>1.81</v>
      </c>
      <c r="AZ679" s="879">
        <v>104.4</v>
      </c>
      <c r="BA679" s="879">
        <v>-22.61</v>
      </c>
      <c r="BB679" s="879">
        <v>11.35</v>
      </c>
      <c r="BC679" s="879">
        <v>-0.43</v>
      </c>
      <c r="BD679" s="921"/>
      <c r="BE679" s="635">
        <v>2014</v>
      </c>
      <c r="BF679" s="912">
        <f>IF(BE679&gt;2008,0,IF(BE679&gt;2001,1,IF(BE679&gt;1990,2,IF(BE679&gt;1980,3,IF(BE679&gt;1973,4,IF(BE679&gt;1970,5,IF(BE679&gt;1960,6,IF(BE679&gt;1958,7,IF(BE679&gt;1953,8,9)))))))))</f>
        <v>0</v>
      </c>
      <c r="BG679" s="896">
        <v>7.3999999999999995</v>
      </c>
    </row>
    <row r="680" spans="1:59" s="629" customFormat="1" ht="12.75" customHeight="1" x14ac:dyDescent="0.2">
      <c r="A680" s="877" t="s">
        <v>358</v>
      </c>
      <c r="B680" s="889" t="s">
        <v>359</v>
      </c>
      <c r="C680" s="946" t="s">
        <v>108</v>
      </c>
      <c r="D680" s="946" t="s">
        <v>4345</v>
      </c>
      <c r="E680" s="746">
        <v>33</v>
      </c>
      <c r="F680" s="1185">
        <v>83</v>
      </c>
      <c r="G680" s="1199" t="s">
        <v>37</v>
      </c>
      <c r="H680" s="1199" t="s">
        <v>37</v>
      </c>
      <c r="I680" s="879">
        <v>64.77</v>
      </c>
      <c r="J680" s="663">
        <f>(M680/I680)*100</f>
        <v>3.2113632854716698</v>
      </c>
      <c r="K680" s="898">
        <v>0.52</v>
      </c>
      <c r="L680" s="901">
        <v>4</v>
      </c>
      <c r="M680" s="654">
        <f>K680*L680</f>
        <v>2.08</v>
      </c>
      <c r="N680" s="884" t="s">
        <v>107</v>
      </c>
      <c r="O680" s="748">
        <v>0.5</v>
      </c>
      <c r="P680" s="875">
        <v>43766</v>
      </c>
      <c r="Q680" s="875">
        <v>43784</v>
      </c>
      <c r="R680" s="654">
        <f>(K680-O680)/O680*100</f>
        <v>4.0000000000000036</v>
      </c>
      <c r="S680" s="714">
        <f>IF(INDEX(Historical!$D$7:$D$1277,MATCH(B680,Historical!$B$7:$B$1301,0))=0,"n/a",(INDEX(Historical!$C$7:$C$1279,MATCH(B680,Historical!$B$7:$B$1301,0))/INDEX(Historical!$D$7:$D$1277,MATCH(B680,Historical!$B$7:$B$1301,0))-1)*100)</f>
        <v>4.1237113402061931</v>
      </c>
      <c r="T680" s="714">
        <f>IF(INDEX(Historical!$F$7:$F$1270,MATCH(B680,Historical!$B$7:$B$1301,0))=0,"n/a",((INDEX(Historical!$C$7:$C$1279,MATCH(B680,Historical!$B$7:$B$1301,0))/INDEX(Historical!$F$7:$F$1270,MATCH(B680,Historical!$B$7:$B$1301,0)))^(1/3)-1)*100)</f>
        <v>4.5023446084026197</v>
      </c>
      <c r="U680" s="714">
        <f>IF(INDEX(Historical!$H$7:$H$1270,MATCH(B680,Historical!$B$7:$B$1301,0))=0,"n/a",((INDEX(Historical!$C$7:$C$1279,MATCH(B680,Historical!$B$7:$B$1301,0))/INDEX(Historical!$H$7:$H$1270,MATCH(B680,Historical!$B$7:$B$1301,0)))^(1/5)-1)*100)</f>
        <v>4.5122676632935566</v>
      </c>
      <c r="V680" s="714">
        <f>IF(INDEX(Historical!$O$7:$O$1270,MATCH(B680,Historical!$B$7:$B$1301,0))=0,"n/a",((INDEX(Historical!$C$7:$C$1279,MATCH(B680,Historical!$B$7:$B$1301,0))/INDEX(Historical!$O$7:$O$1270,MATCH(B680,Historical!$B$7:$B$1301,0)))^(1/10)-1)*100)</f>
        <v>5.0314200537601383</v>
      </c>
      <c r="W680" s="715">
        <f>IF(OR(U680&lt;=0,U680="n/a",V680&lt;=0,V680="n/a"),"n/a",U680/V680)</f>
        <v>0.89681791921177345</v>
      </c>
      <c r="X680" s="716">
        <f>IF(OR(AJ680&lt;=0,AJ680="n/a",U680&lt;=0,U680="n/a"),"n/a",U680/AJ680)</f>
        <v>0.50136307369928401</v>
      </c>
      <c r="Y680" s="692"/>
      <c r="Z680" s="663">
        <f>IF(OR(AC680&lt;0.01,AC680="n/a"),"n/a",M680/AC680*100)</f>
        <v>45.814977973568283</v>
      </c>
      <c r="AA680" s="900">
        <f>IF(OR(AC680&lt;0.01,AC680="n/a"),"n/a",I680/AC680)</f>
        <v>14.266519823788546</v>
      </c>
      <c r="AB680" s="901">
        <v>12</v>
      </c>
      <c r="AC680" s="879">
        <v>4.54</v>
      </c>
      <c r="AD680" s="879">
        <v>1.74</v>
      </c>
      <c r="AE680" s="879">
        <v>3.74</v>
      </c>
      <c r="AF680" s="879">
        <v>1.37</v>
      </c>
      <c r="AG680" s="879">
        <v>10.199999999999999</v>
      </c>
      <c r="AH680" s="879">
        <v>0.3</v>
      </c>
      <c r="AI680" s="879">
        <v>3.1399999999999997</v>
      </c>
      <c r="AJ680" s="879">
        <v>9</v>
      </c>
      <c r="AK680" s="879">
        <v>8</v>
      </c>
      <c r="AL680" s="892">
        <v>971.04</v>
      </c>
      <c r="AM680" s="886">
        <v>1.7999999999999998</v>
      </c>
      <c r="AN680" s="879">
        <v>0.03</v>
      </c>
      <c r="AO680" s="753">
        <f>IF(U680="n/a","n/a",IF(AA680&lt;0,"n/a",IF(AA680="n/a","n/a",J680+U680-AA680)))</f>
        <v>-6.5428888750233192</v>
      </c>
      <c r="AP680" s="754">
        <f>IF(U680="n/a","n/a",J680+U680)</f>
        <v>7.7236309487652264</v>
      </c>
      <c r="AQ680" s="902">
        <f>IF(OR(AC680&lt;0.01,AF680="n/a"),"n/a",(I680/SQRT(22.5*AC680*(I680/AF680))-1)*100)</f>
        <v>-6.7973959386438914</v>
      </c>
      <c r="AR680" s="663">
        <f>INDEX(Historical!$C$7:$C$1279,MATCH(B680,Historical!$B$7:$B$1301,0))*IF(AH680="n/a",1.03,IF(AH680&lt;0,1.01,IF(AH680&gt;10,1.1,(1+AH680/100))))</f>
        <v>2.0260599999999998</v>
      </c>
      <c r="AS680" s="900">
        <f>IF($AI680="n/a",1.03*AR680,IF($AI680&lt;0,1.01*AR680,IF($AI680&gt;10,1.1*AR680,(1+$AI680/100)*AR680)))</f>
        <v>2.0896782840000001</v>
      </c>
      <c r="AT680" s="900">
        <f>IF($AK680="n/a",1.03*AS680,IF($AK680&lt;0,1.01*AS680,IF($AK680&gt;10,1.1*AS680,(1+$AK680/100)*AS680)))</f>
        <v>2.2568525467200002</v>
      </c>
      <c r="AU680" s="900">
        <f>IF($AK680="n/a",1.03*AT680,IF($AK680&lt;0,1.01*AT680,IF($AK680&gt;10,1.1*AT680,(1+$AK680/100)*AT680)))</f>
        <v>2.4374007504576003</v>
      </c>
      <c r="AV680" s="900">
        <f>IF($AK680="n/a",1.03*AU680,IF($AK680&lt;0,1.01*AU680,IF($AK680&gt;10,1.1*AU680,(1+$AK680/100)*AU680)))</f>
        <v>2.6323928104942085</v>
      </c>
      <c r="AW680" s="663">
        <f>SUM(AR680:AV680)</f>
        <v>11.442384391671808</v>
      </c>
      <c r="AX680" s="761">
        <f>AW680/I680*100</f>
        <v>17.666179391186983</v>
      </c>
      <c r="AY680" s="948">
        <v>0.57999999999999996</v>
      </c>
      <c r="AZ680" s="886">
        <v>21.46</v>
      </c>
      <c r="BA680" s="886">
        <v>-30.85</v>
      </c>
      <c r="BB680" s="886">
        <v>0.95</v>
      </c>
      <c r="BC680" s="886">
        <v>-17.54</v>
      </c>
      <c r="BD680" s="921"/>
      <c r="BE680" s="635">
        <v>1987</v>
      </c>
      <c r="BF680" s="912">
        <f>IF(BE680&gt;2008,0,IF(BE680&gt;2001,1,IF(BE680&gt;1990,2,IF(BE680&gt;1980,3,IF(BE680&gt;1973,4,IF(BE680&gt;1970,5,IF(BE680&gt;1960,6,IF(BE680&gt;1958,7,IF(BE680&gt;1953,8,9)))))))))</f>
        <v>3</v>
      </c>
      <c r="BG680" s="896">
        <v>1</v>
      </c>
    </row>
    <row r="681" spans="1:59" s="629" customFormat="1" ht="12.75" customHeight="1" x14ac:dyDescent="0.2">
      <c r="A681" s="877" t="s">
        <v>356</v>
      </c>
      <c r="B681" s="889" t="s">
        <v>357</v>
      </c>
      <c r="C681" s="946" t="s">
        <v>112</v>
      </c>
      <c r="D681" s="946" t="s">
        <v>211</v>
      </c>
      <c r="E681" s="746">
        <v>48</v>
      </c>
      <c r="F681" s="1185">
        <v>34</v>
      </c>
      <c r="G681" s="1162" t="s">
        <v>37</v>
      </c>
      <c r="H681" s="1162" t="s">
        <v>37</v>
      </c>
      <c r="I681" s="879">
        <v>65.010000000000005</v>
      </c>
      <c r="J681" s="663">
        <f>(M681/I681)*100</f>
        <v>1.3536379018612521</v>
      </c>
      <c r="K681" s="891">
        <v>0.22</v>
      </c>
      <c r="L681" s="901">
        <v>4</v>
      </c>
      <c r="M681" s="654">
        <f>K681*L681</f>
        <v>0.88</v>
      </c>
      <c r="N681" s="884" t="s">
        <v>148</v>
      </c>
      <c r="O681" s="747">
        <v>0.21</v>
      </c>
      <c r="P681" s="880">
        <v>43433</v>
      </c>
      <c r="Q681" s="880">
        <v>43448</v>
      </c>
      <c r="R681" s="654">
        <f>(K681-O681)/O681*100</f>
        <v>4.7619047619047663</v>
      </c>
      <c r="S681" s="714">
        <f>IF(INDEX(Historical!$D$7:$D$1277,MATCH(B681,Historical!$B$7:$B$1301,0))=0,"n/a",(INDEX(Historical!$C$7:$C$1279,MATCH(B681,Historical!$B$7:$B$1301,0))/INDEX(Historical!$D$7:$D$1277,MATCH(B681,Historical!$B$7:$B$1301,0))-1)*100)</f>
        <v>3.529411764705892</v>
      </c>
      <c r="T681" s="714">
        <f>IF(INDEX(Historical!$F$7:$F$1270,MATCH(B681,Historical!$B$7:$B$1301,0))=0,"n/a",((INDEX(Historical!$C$7:$C$1279,MATCH(B681,Historical!$B$7:$B$1301,0))/INDEX(Historical!$F$7:$F$1270,MATCH(B681,Historical!$B$7:$B$1301,0)))^(1/3)-1)*100)</f>
        <v>2.8014446485053801</v>
      </c>
      <c r="U681" s="714">
        <f>IF(INDEX(Historical!$H$7:$H$1270,MATCH(B681,Historical!$B$7:$B$1301,0))=0,"n/a",((INDEX(Historical!$C$7:$C$1279,MATCH(B681,Historical!$B$7:$B$1301,0))/INDEX(Historical!$H$7:$H$1270,MATCH(B681,Historical!$B$7:$B$1301,0)))^(1/5)-1)*100)</f>
        <v>2.4418974332246046</v>
      </c>
      <c r="V681" s="714">
        <f>IF(INDEX(Historical!$O$7:$O$1270,MATCH(B681,Historical!$B$7:$B$1301,0))=0,"n/a",((INDEX(Historical!$C$7:$C$1279,MATCH(B681,Historical!$B$7:$B$1301,0))/INDEX(Historical!$O$7:$O$1270,MATCH(B681,Historical!$B$7:$B$1301,0)))^(1/10)-1)*100)</f>
        <v>5.2011967385568125</v>
      </c>
      <c r="W681" s="715">
        <f>IF(OR(U681&lt;=0,U681="n/a",V681&lt;=0,V681="n/a"),"n/a",U681/V681)</f>
        <v>0.46948761140347928</v>
      </c>
      <c r="X681" s="716" t="str">
        <f>IF(OR(AJ681&lt;=0,AJ681="n/a",U681&lt;=0,U681="n/a"),"n/a",U681/AJ681)</f>
        <v>n/a</v>
      </c>
      <c r="Y681" s="685" t="s">
        <v>4509</v>
      </c>
      <c r="Z681" s="663">
        <f>IF(OR(AC681&lt;0.01,AC681="n/a"),"n/a",M681/AC681*100)</f>
        <v>35.772357723577237</v>
      </c>
      <c r="AA681" s="900">
        <f>IF(OR(AC681&lt;0.01,AC681="n/a"),"n/a",I681/AC681)</f>
        <v>26.426829268292686</v>
      </c>
      <c r="AB681" s="901">
        <v>12</v>
      </c>
      <c r="AC681" s="879">
        <v>2.46</v>
      </c>
      <c r="AD681" s="879">
        <v>1.75</v>
      </c>
      <c r="AE681" s="879">
        <v>1.1000000000000001</v>
      </c>
      <c r="AF681" s="879">
        <v>3.32</v>
      </c>
      <c r="AG681" s="879">
        <v>13.100000000000001</v>
      </c>
      <c r="AH681" s="881">
        <v>36.199999999999996</v>
      </c>
      <c r="AI681" s="881">
        <v>49.88</v>
      </c>
      <c r="AJ681" s="879">
        <v>-1.7000000000000002</v>
      </c>
      <c r="AK681" s="879">
        <v>15</v>
      </c>
      <c r="AL681" s="892">
        <v>1230</v>
      </c>
      <c r="AM681" s="886">
        <v>1.9</v>
      </c>
      <c r="AN681" s="879">
        <v>1.3</v>
      </c>
      <c r="AO681" s="753">
        <f>IF(U681="n/a","n/a",IF(AA681&lt;0,"n/a",IF(AA681="n/a","n/a",J681+U681-AA681)))</f>
        <v>-22.631293933206827</v>
      </c>
      <c r="AP681" s="754">
        <f>IF(U681="n/a","n/a",J681+U681)</f>
        <v>3.7955353350858569</v>
      </c>
      <c r="AQ681" s="902">
        <f>IF(OR(AC681&lt;0.01,AF681="n/a"),"n/a",(I681/SQRT(22.5*AC681*(I681/AF681))-1)*100)</f>
        <v>97.469629924572018</v>
      </c>
      <c r="AR681" s="663">
        <f>INDEX(Historical!$C$7:$C$1279,MATCH(B681,Historical!$B$7:$B$1301,0))*IF(AH681="n/a",1.03,IF(AH681&lt;0,1.01,IF(AH681&gt;10,1.1,(1+AH681/100))))</f>
        <v>0.96800000000000008</v>
      </c>
      <c r="AS681" s="900">
        <f>IF($AI681="n/a",1.03*AR681,IF($AI681&lt;0,1.01*AR681,IF($AI681&gt;10,1.1*AR681,(1+$AI681/100)*AR681)))</f>
        <v>1.0648000000000002</v>
      </c>
      <c r="AT681" s="900">
        <f>IF($AK681="n/a",1.03*AS681,IF($AK681&lt;0,1.01*AS681,IF($AK681&gt;10,1.1*AS681,(1+$AK681/100)*AS681)))</f>
        <v>1.1712800000000003</v>
      </c>
      <c r="AU681" s="900">
        <f>IF($AK681="n/a",1.03*AT681,IF($AK681&lt;0,1.01*AT681,IF($AK681&gt;10,1.1*AT681,(1+$AK681/100)*AT681)))</f>
        <v>1.2884080000000004</v>
      </c>
      <c r="AV681" s="900">
        <f>IF($AK681="n/a",1.03*AU681,IF($AK681&lt;0,1.01*AU681,IF($AK681&gt;10,1.1*AU681,(1+$AK681/100)*AU681)))</f>
        <v>1.4172488000000005</v>
      </c>
      <c r="AW681" s="663">
        <f>SUM(AR681:AV681)</f>
        <v>5.9097368000000019</v>
      </c>
      <c r="AX681" s="761">
        <f>AW681/I681*100</f>
        <v>9.0905042301184462</v>
      </c>
      <c r="AY681" s="948">
        <v>1.1499999999999999</v>
      </c>
      <c r="AZ681" s="886">
        <v>39.39</v>
      </c>
      <c r="BA681" s="886">
        <v>-25.330000000000002</v>
      </c>
      <c r="BB681" s="886">
        <v>6.29</v>
      </c>
      <c r="BC681" s="886">
        <v>-6.8599999999999994</v>
      </c>
      <c r="BD681" s="921"/>
      <c r="BE681" s="635">
        <v>1973</v>
      </c>
      <c r="BF681" s="912">
        <f>IF(BE681&gt;2008,0,IF(BE681&gt;2001,1,IF(BE681&gt;1990,2,IF(BE681&gt;1980,3,IF(BE681&gt;1973,4,IF(BE681&gt;1970,5,IF(BE681&gt;1960,6,IF(BE681&gt;1958,7,IF(BE681&gt;1953,8,9)))))))))</f>
        <v>5</v>
      </c>
      <c r="BG681" s="896">
        <v>4.2</v>
      </c>
    </row>
    <row r="682" spans="1:59" s="629" customFormat="1" x14ac:dyDescent="0.2">
      <c r="A682" s="894" t="s">
        <v>1722</v>
      </c>
      <c r="B682" s="889" t="s">
        <v>1723</v>
      </c>
      <c r="C682" s="946" t="s">
        <v>108</v>
      </c>
      <c r="D682" s="946" t="s">
        <v>4345</v>
      </c>
      <c r="E682" s="746">
        <v>8</v>
      </c>
      <c r="F682" s="1185">
        <v>517</v>
      </c>
      <c r="G682" s="1182" t="s">
        <v>37</v>
      </c>
      <c r="H682" s="1182" t="s">
        <v>37</v>
      </c>
      <c r="I682" s="888">
        <v>18.84</v>
      </c>
      <c r="J682" s="663">
        <f>(M682/I682)*100</f>
        <v>3.8216560509554141</v>
      </c>
      <c r="K682" s="891">
        <v>0.18</v>
      </c>
      <c r="L682" s="901">
        <v>4</v>
      </c>
      <c r="M682" s="654">
        <f>K682*L682</f>
        <v>0.72</v>
      </c>
      <c r="N682" s="884" t="s">
        <v>464</v>
      </c>
      <c r="O682" s="747">
        <v>0.16</v>
      </c>
      <c r="P682" s="1200">
        <v>43643</v>
      </c>
      <c r="Q682" s="1200">
        <v>43656</v>
      </c>
      <c r="R682" s="654">
        <f>(K682-O682)/O682*100</f>
        <v>12.499999999999993</v>
      </c>
      <c r="S682" s="714">
        <f>IF(INDEX(Historical!$D$7:$D$1277,MATCH(B682,Historical!$B$7:$B$1301,0))=0,"n/a",(INDEX(Historical!$C$7:$C$1279,MATCH(B682,Historical!$B$7:$B$1301,0))/INDEX(Historical!$D$7:$D$1277,MATCH(B682,Historical!$B$7:$B$1301,0))-1)*100)</f>
        <v>13.333333333333353</v>
      </c>
      <c r="T682" s="714">
        <f>IF(INDEX(Historical!$F$7:$F$1270,MATCH(B682,Historical!$B$7:$B$1301,0))=0,"n/a",((INDEX(Historical!$C$7:$C$1279,MATCH(B682,Historical!$B$7:$B$1301,0))/INDEX(Historical!$F$7:$F$1270,MATCH(B682,Historical!$B$7:$B$1301,0)))^(1/3)-1)*100)</f>
        <v>10.793165135089279</v>
      </c>
      <c r="U682" s="714">
        <f>IF(INDEX(Historical!$H$7:$H$1270,MATCH(B682,Historical!$B$7:$B$1301,0))=0,"n/a",((INDEX(Historical!$C$7:$C$1279,MATCH(B682,Historical!$B$7:$B$1301,0))/INDEX(Historical!$H$7:$H$1270,MATCH(B682,Historical!$B$7:$B$1301,0)))^(1/5)-1)*100)</f>
        <v>10.116379654429863</v>
      </c>
      <c r="V682" s="714">
        <f>IF(INDEX(Historical!$O$7:$O$1270,MATCH(B682,Historical!$B$7:$B$1301,0))=0,"n/a",((INDEX(Historical!$C$7:$C$1279,MATCH(B682,Historical!$B$7:$B$1301,0))/INDEX(Historical!$O$7:$O$1270,MATCH(B682,Historical!$B$7:$B$1301,0)))^(1/10)-1)*100)</f>
        <v>8.1482662667509373</v>
      </c>
      <c r="W682" s="715">
        <f>IF(OR(U682&lt;=0,U682="n/a",V682&lt;=0,V682="n/a"),"n/a",U682/V682)</f>
        <v>1.2415376870672266</v>
      </c>
      <c r="X682" s="716">
        <f>IF(OR(AJ682&lt;=0,AJ682="n/a",U682&lt;=0,U682="n/a"),"n/a",U682/AJ682)</f>
        <v>0.95437543909715694</v>
      </c>
      <c r="Y682" s="677"/>
      <c r="Z682" s="663">
        <f>IF(OR(AC682&lt;0.01,AC682="n/a"),"n/a",M682/AC682*100)</f>
        <v>37.305699481865283</v>
      </c>
      <c r="AA682" s="900">
        <f>IF(OR(AC682&lt;0.01,AC682="n/a"),"n/a",I682/AC682)</f>
        <v>9.7616580310880838</v>
      </c>
      <c r="AB682" s="901">
        <v>12</v>
      </c>
      <c r="AC682" s="879">
        <v>1.93</v>
      </c>
      <c r="AD682" s="879" t="s">
        <v>136</v>
      </c>
      <c r="AE682" s="879">
        <v>2.97</v>
      </c>
      <c r="AF682" s="879">
        <v>0.82</v>
      </c>
      <c r="AG682" s="879">
        <v>8.9</v>
      </c>
      <c r="AH682" s="879">
        <v>20.399999999999999</v>
      </c>
      <c r="AI682" s="879">
        <v>-33.5</v>
      </c>
      <c r="AJ682" s="879">
        <v>10.6</v>
      </c>
      <c r="AK682" s="879" t="s">
        <v>136</v>
      </c>
      <c r="AL682" s="892">
        <v>1390</v>
      </c>
      <c r="AM682" s="886">
        <v>7.8</v>
      </c>
      <c r="AN682" s="879">
        <v>0.15</v>
      </c>
      <c r="AO682" s="753">
        <f>IF(U682="n/a","n/a",IF(AA682&lt;0,"n/a",IF(AA682="n/a","n/a",J682+U682-AA682)))</f>
        <v>4.1763776742971945</v>
      </c>
      <c r="AP682" s="754">
        <f>IF(U682="n/a","n/a",J682+U682)</f>
        <v>13.938035705385278</v>
      </c>
      <c r="AQ682" s="902">
        <f>IF(OR(AC682&lt;0.01,AF682="n/a"),"n/a",(I682/SQRT(22.5*AC682*(I682/AF682))-1)*100)</f>
        <v>-40.354530448687498</v>
      </c>
      <c r="AR682" s="663">
        <f>INDEX(Historical!$C$7:$C$1279,MATCH(B682,Historical!$B$7:$B$1301,0))*IF(AH682="n/a",1.03,IF(AH682&lt;0,1.01,IF(AH682&gt;10,1.1,(1+AH682/100))))</f>
        <v>0.74800000000000011</v>
      </c>
      <c r="AS682" s="900">
        <f>IF($AI682="n/a",1.03*AR682,IF($AI682&lt;0,1.01*AR682,IF($AI682&gt;10,1.1*AR682,(1+$AI682/100)*AR682)))</f>
        <v>0.75548000000000015</v>
      </c>
      <c r="AT682" s="900">
        <f>IF($AK682="n/a",1.03*AS682,IF($AK682&lt;0,1.01*AS682,IF($AK682&gt;10,1.1*AS682,(1+$AK682/100)*AS682)))</f>
        <v>0.77814440000000018</v>
      </c>
      <c r="AU682" s="900">
        <f>IF($AK682="n/a",1.03*AT682,IF($AK682&lt;0,1.01*AT682,IF($AK682&gt;10,1.1*AT682,(1+$AK682/100)*AT682)))</f>
        <v>0.80148873200000026</v>
      </c>
      <c r="AV682" s="900">
        <f>IF($AK682="n/a",1.03*AU682,IF($AK682&lt;0,1.01*AU682,IF($AK682&gt;10,1.1*AU682,(1+$AK682/100)*AU682)))</f>
        <v>0.82553339396000025</v>
      </c>
      <c r="AW682" s="663">
        <f>SUM(AR682:AV682)</f>
        <v>3.9086465259600005</v>
      </c>
      <c r="AX682" s="761">
        <f>AW682/I682*100</f>
        <v>20.746531454140129</v>
      </c>
      <c r="AY682" s="948">
        <v>1.19</v>
      </c>
      <c r="AZ682" s="886">
        <v>25.35</v>
      </c>
      <c r="BA682" s="886">
        <v>-35.08</v>
      </c>
      <c r="BB682" s="886">
        <v>1.39</v>
      </c>
      <c r="BC682" s="886">
        <v>-21.58</v>
      </c>
      <c r="BD682" s="921"/>
      <c r="BE682" s="635">
        <v>2012</v>
      </c>
      <c r="BF682" s="912">
        <f>IF(BE682&gt;2008,0,IF(BE682&gt;2001,1,IF(BE682&gt;1990,2,IF(BE682&gt;1980,3,IF(BE682&gt;1973,4,IF(BE682&gt;1970,5,IF(BE682&gt;1960,6,IF(BE682&gt;1958,7,IF(BE682&gt;1953,8,9)))))))))</f>
        <v>0</v>
      </c>
      <c r="BG682" s="896">
        <v>1.2</v>
      </c>
    </row>
    <row r="683" spans="1:59" s="877" customFormat="1" ht="12.75" customHeight="1" x14ac:dyDescent="0.2">
      <c r="A683" s="885" t="s">
        <v>812</v>
      </c>
      <c r="B683" s="889" t="s">
        <v>813</v>
      </c>
      <c r="C683" s="946" t="s">
        <v>178</v>
      </c>
      <c r="D683" s="946" t="s">
        <v>4343</v>
      </c>
      <c r="E683" s="746">
        <v>15</v>
      </c>
      <c r="F683" s="1185">
        <v>257</v>
      </c>
      <c r="G683" s="1158" t="s">
        <v>106</v>
      </c>
      <c r="H683" s="1158" t="s">
        <v>106</v>
      </c>
      <c r="I683" s="888">
        <v>594.69000000000005</v>
      </c>
      <c r="J683" s="663">
        <f>(M683/I683)*100</f>
        <v>1.6815483697388551</v>
      </c>
      <c r="K683" s="891">
        <v>10</v>
      </c>
      <c r="L683" s="901">
        <v>1</v>
      </c>
      <c r="M683" s="654">
        <f>K683*L683</f>
        <v>10</v>
      </c>
      <c r="N683" s="884" t="s">
        <v>814</v>
      </c>
      <c r="O683" s="747">
        <v>1.75</v>
      </c>
      <c r="P683" s="875">
        <v>43896</v>
      </c>
      <c r="Q683" s="875">
        <v>43906</v>
      </c>
      <c r="R683" s="654">
        <f>(K683-O683)/O683*100</f>
        <v>471.42857142857144</v>
      </c>
      <c r="S683" s="714">
        <f>IF(INDEX(Historical!$D$7:$D$1277,MATCH(B683,Historical!$B$7:$B$1301,0))=0,"n/a",(INDEX(Historical!$C$7:$C$1279,MATCH(B683,Historical!$B$7:$B$1301,0))/INDEX(Historical!$D$7:$D$1277,MATCH(B683,Historical!$B$7:$B$1301,0))-1)*100)</f>
        <v>66.666666666666657</v>
      </c>
      <c r="T683" s="714">
        <f>IF(INDEX(Historical!$F$7:$F$1270,MATCH(B683,Historical!$B$7:$B$1301,0))=0,"n/a",((INDEX(Historical!$C$7:$C$1279,MATCH(B683,Historical!$B$7:$B$1301,0))/INDEX(Historical!$F$7:$F$1270,MATCH(B683,Historical!$B$7:$B$1301,0)))^(1/3)-1)*100)</f>
        <v>78.056890563356092</v>
      </c>
      <c r="U683" s="714">
        <f>IF(INDEX(Historical!$H$7:$H$1270,MATCH(B683,Historical!$B$7:$B$1301,0))=0,"n/a",((INDEX(Historical!$C$7:$C$1279,MATCH(B683,Historical!$B$7:$B$1301,0))/INDEX(Historical!$H$7:$H$1270,MATCH(B683,Historical!$B$7:$B$1301,0)))^(1/5)-1)*100)</f>
        <v>45.323168042346374</v>
      </c>
      <c r="V683" s="714">
        <f>IF(INDEX(Historical!$O$7:$O$1270,MATCH(B683,Historical!$B$7:$B$1301,0))=0,"n/a",((INDEX(Historical!$C$7:$C$1279,MATCH(B683,Historical!$B$7:$B$1301,0))/INDEX(Historical!$O$7:$O$1270,MATCH(B683,Historical!$B$7:$B$1301,0)))^(1/10)-1)*100)</f>
        <v>24.861470338816073</v>
      </c>
      <c r="W683" s="715">
        <f>IF(OR(U683&lt;=0,U683="n/a",V683&lt;=0,V683="n/a"),"n/a",U683/V683)</f>
        <v>1.8230284623023107</v>
      </c>
      <c r="X683" s="716">
        <f>IF(OR(AJ683&lt;=0,AJ683="n/a",U683&lt;=0,U683="n/a"),"n/a",U683/AJ683)</f>
        <v>0.77741283091503222</v>
      </c>
      <c r="Y683" s="890"/>
      <c r="Z683" s="663">
        <f>IF(OR(AC683&lt;0.01,AC683="n/a"),"n/a",M683/AC683*100)</f>
        <v>32.840722495894909</v>
      </c>
      <c r="AA683" s="900">
        <f>IF(OR(AC683&lt;0.01,AC683="n/a"),"n/a",I683/AC683)</f>
        <v>19.530049261083747</v>
      </c>
      <c r="AB683" s="901">
        <v>12</v>
      </c>
      <c r="AC683" s="879">
        <v>30.45</v>
      </c>
      <c r="AD683" s="879" t="s">
        <v>136</v>
      </c>
      <c r="AE683" s="879">
        <v>11.41</v>
      </c>
      <c r="AF683" s="879">
        <v>9.93</v>
      </c>
      <c r="AG683" s="881">
        <v>52.900000000000006</v>
      </c>
      <c r="AH683" s="879">
        <v>52.6</v>
      </c>
      <c r="AI683" s="879">
        <v>14.23</v>
      </c>
      <c r="AJ683" s="879">
        <v>58.3</v>
      </c>
      <c r="AK683" s="879" t="s">
        <v>136</v>
      </c>
      <c r="AL683" s="892">
        <v>4510</v>
      </c>
      <c r="AM683" s="886">
        <v>3.5999999999999996</v>
      </c>
      <c r="AN683" s="879">
        <v>0</v>
      </c>
      <c r="AO683" s="753">
        <f>IF(U683="n/a","n/a",IF(AA683&lt;0,"n/a",IF(AA683="n/a","n/a",J683+U683-AA683)))</f>
        <v>27.474667151001483</v>
      </c>
      <c r="AP683" s="754">
        <f>IF(U683="n/a","n/a",J683+U683)</f>
        <v>47.00471641208523</v>
      </c>
      <c r="AQ683" s="902">
        <f>IF(OR(AC683&lt;0.01,AF683="n/a"),"n/a",(I683/SQRT(22.5*AC683*(I683/AF683))-1)*100)</f>
        <v>193.58579224067185</v>
      </c>
      <c r="AR683" s="663">
        <f>INDEX(Historical!$C$7:$C$1279,MATCH(B683,Historical!$B$7:$B$1301,0))*IF(AH683="n/a",1.03,IF(AH683&lt;0,1.01,IF(AH683&gt;10,1.1,(1+AH683/100))))</f>
        <v>1.9250000000000003</v>
      </c>
      <c r="AS683" s="900">
        <f>IF($AI683="n/a",1.03*AR683,IF($AI683&lt;0,1.01*AR683,IF($AI683&gt;10,1.1*AR683,(1+$AI683/100)*AR683)))</f>
        <v>2.1175000000000006</v>
      </c>
      <c r="AT683" s="900">
        <f>IF($AK683="n/a",1.03*AS683,IF($AK683&lt;0,1.01*AS683,IF($AK683&gt;10,1.1*AS683,(1+$AK683/100)*AS683)))</f>
        <v>2.1810250000000009</v>
      </c>
      <c r="AU683" s="900">
        <f>IF($AK683="n/a",1.03*AT683,IF($AK683&lt;0,1.01*AT683,IF($AK683&gt;10,1.1*AT683,(1+$AK683/100)*AT683)))</f>
        <v>2.2464557500000009</v>
      </c>
      <c r="AV683" s="900">
        <f>IF($AK683="n/a",1.03*AU683,IF($AK683&lt;0,1.01*AU683,IF($AK683&gt;10,1.1*AU683,(1+$AK683/100)*AU683)))</f>
        <v>2.313849422500001</v>
      </c>
      <c r="AW683" s="663">
        <f>SUM(AR683:AV683)</f>
        <v>10.783830172500002</v>
      </c>
      <c r="AX683" s="761">
        <f>AW683/I683*100</f>
        <v>1.8133532046108058</v>
      </c>
      <c r="AY683" s="948">
        <v>2</v>
      </c>
      <c r="AZ683" s="886">
        <v>101.56</v>
      </c>
      <c r="BA683" s="886">
        <v>-28.42</v>
      </c>
      <c r="BB683" s="886">
        <v>4.4400000000000004</v>
      </c>
      <c r="BC683" s="886">
        <v>-4.3099999999999996</v>
      </c>
      <c r="BD683" s="921"/>
      <c r="BE683" s="635">
        <v>2004</v>
      </c>
      <c r="BF683" s="912">
        <f>IF(BE683&gt;2008,0,IF(BE683&gt;2001,1,IF(BE683&gt;1990,2,IF(BE683&gt;1980,3,IF(BE683&gt;1973,4,IF(BE683&gt;1970,5,IF(BE683&gt;1960,6,IF(BE683&gt;1958,7,IF(BE683&gt;1953,8,9)))))))))</f>
        <v>1</v>
      </c>
      <c r="BG683" s="896">
        <v>44.4</v>
      </c>
    </row>
    <row r="684" spans="1:59" s="877" customFormat="1" ht="12.75" customHeight="1" x14ac:dyDescent="0.2">
      <c r="A684" s="877" t="s">
        <v>360</v>
      </c>
      <c r="B684" s="889" t="s">
        <v>361</v>
      </c>
      <c r="C684" s="946" t="s">
        <v>128</v>
      </c>
      <c r="D684" s="946" t="s">
        <v>4333</v>
      </c>
      <c r="E684" s="746">
        <v>52</v>
      </c>
      <c r="F684" s="1185">
        <v>21</v>
      </c>
      <c r="G684" s="1184" t="s">
        <v>106</v>
      </c>
      <c r="H684" s="1184" t="s">
        <v>106</v>
      </c>
      <c r="I684" s="879">
        <v>34.270000000000003</v>
      </c>
      <c r="J684" s="663">
        <f>(M684/I684)*100</f>
        <v>1.0504814706740588</v>
      </c>
      <c r="K684" s="891">
        <v>0.09</v>
      </c>
      <c r="L684" s="901">
        <v>4</v>
      </c>
      <c r="M684" s="654">
        <f>K684*L684</f>
        <v>0.36</v>
      </c>
      <c r="N684" s="884" t="s">
        <v>194</v>
      </c>
      <c r="O684" s="752">
        <v>8.7378640776699018E-2</v>
      </c>
      <c r="P684" s="880">
        <v>43528</v>
      </c>
      <c r="Q684" s="880">
        <v>43550</v>
      </c>
      <c r="R684" s="654">
        <f>(K684-O684)/O684*100</f>
        <v>3.0000000000000093</v>
      </c>
      <c r="S684" s="714">
        <f>IF(INDEX(Historical!$D$7:$D$1277,MATCH(B684,Historical!$B$7:$B$1301,0))=0,"n/a",(INDEX(Historical!$C$7:$C$1279,MATCH(B684,Historical!$B$7:$B$1301,0))/INDEX(Historical!$D$7:$D$1277,MATCH(B684,Historical!$B$7:$B$1301,0))-1)*100)</f>
        <v>3.0001035316490343</v>
      </c>
      <c r="T684" s="714">
        <f>IF(INDEX(Historical!$F$7:$F$1270,MATCH(B684,Historical!$B$7:$B$1301,0))=0,"n/a",((INDEX(Historical!$C$7:$C$1279,MATCH(B684,Historical!$B$7:$B$1301,0))/INDEX(Historical!$F$7:$F$1270,MATCH(B684,Historical!$B$7:$B$1301,0)))^(1/3)-1)*100)</f>
        <v>3.2531068656641571</v>
      </c>
      <c r="U684" s="714">
        <f>IF(INDEX(Historical!$H$7:$H$1270,MATCH(B684,Historical!$B$7:$B$1301,0))=0,"n/a",((INDEX(Historical!$C$7:$C$1279,MATCH(B684,Historical!$B$7:$B$1301,0))/INDEX(Historical!$H$7:$H$1270,MATCH(B684,Historical!$B$7:$B$1301,0)))^(1/5)-1)*100)</f>
        <v>6.0804210619743726</v>
      </c>
      <c r="V684" s="714">
        <f>IF(INDEX(Historical!$O$7:$O$1270,MATCH(B684,Historical!$B$7:$B$1301,0))=0,"n/a",((INDEX(Historical!$C$7:$C$1279,MATCH(B684,Historical!$B$7:$B$1301,0))/INDEX(Historical!$O$7:$O$1270,MATCH(B684,Historical!$B$7:$B$1301,0)))^(1/10)-1)*100)</f>
        <v>4.4525031953743799</v>
      </c>
      <c r="W684" s="715">
        <f>IF(OR(U684&lt;=0,U684="n/a",V684&lt;=0,V684="n/a"),"n/a",U684/V684)</f>
        <v>1.3656185734557598</v>
      </c>
      <c r="X684" s="716">
        <f>IF(OR(AJ684&lt;=0,AJ684="n/a",U684&lt;=0,U684="n/a"),"n/a",U684/AJ684)</f>
        <v>3.2002216115654596</v>
      </c>
      <c r="Y684" s="672" t="s">
        <v>362</v>
      </c>
      <c r="Z684" s="663">
        <f>IF(OR(AC684&lt;0.01,AC684="n/a"),"n/a",M684/AC684*100)</f>
        <v>35.64356435643564</v>
      </c>
      <c r="AA684" s="900">
        <f>IF(OR(AC684&lt;0.01,AC684="n/a"),"n/a",I684/AC684)</f>
        <v>33.930693069306933</v>
      </c>
      <c r="AB684" s="901">
        <v>12</v>
      </c>
      <c r="AC684" s="879">
        <v>1.01</v>
      </c>
      <c r="AD684" s="879">
        <v>3.69</v>
      </c>
      <c r="AE684" s="879">
        <v>4.3899999999999997</v>
      </c>
      <c r="AF684" s="879">
        <v>2.99</v>
      </c>
      <c r="AG684" s="879">
        <v>9</v>
      </c>
      <c r="AH684" s="879">
        <v>15.299999999999999</v>
      </c>
      <c r="AI684" s="879" t="s">
        <v>136</v>
      </c>
      <c r="AJ684" s="879">
        <v>1.9</v>
      </c>
      <c r="AK684" s="879">
        <v>9</v>
      </c>
      <c r="AL684" s="892">
        <v>2320</v>
      </c>
      <c r="AM684" s="886">
        <v>34.599999999999994</v>
      </c>
      <c r="AN684" s="879">
        <v>0.01</v>
      </c>
      <c r="AO684" s="753">
        <f>IF(U684="n/a","n/a",IF(AA684&lt;0,"n/a",IF(AA684="n/a","n/a",J684+U684-AA684)))</f>
        <v>-26.799790536658502</v>
      </c>
      <c r="AP684" s="754">
        <f>IF(U684="n/a","n/a",J684+U684)</f>
        <v>7.130902532648431</v>
      </c>
      <c r="AQ684" s="902">
        <f>IF(OR(AC684&lt;0.01,AF684="n/a"),"n/a",(I684/SQRT(22.5*AC684*(I684/AF684))-1)*100)</f>
        <v>112.34434537350228</v>
      </c>
      <c r="AR684" s="663">
        <f>INDEX(Historical!$C$7:$C$1279,MATCH(B684,Historical!$B$7:$B$1301,0))*IF(AH684="n/a",1.03,IF(AH684&lt;0,1.01,IF(AH684&gt;10,1.1,(1+AH684/100))))</f>
        <v>0.39311690000000005</v>
      </c>
      <c r="AS684" s="900">
        <f>IF($AI684="n/a",1.03*AR684,IF($AI684&lt;0,1.01*AR684,IF($AI684&gt;10,1.1*AR684,(1+$AI684/100)*AR684)))</f>
        <v>0.40491040700000008</v>
      </c>
      <c r="AT684" s="900">
        <f>IF($AK684="n/a",1.03*AS684,IF($AK684&lt;0,1.01*AS684,IF($AK684&gt;10,1.1*AS684,(1+$AK684/100)*AS684)))</f>
        <v>0.44135234363000014</v>
      </c>
      <c r="AU684" s="900">
        <f>IF($AK684="n/a",1.03*AT684,IF($AK684&lt;0,1.01*AT684,IF($AK684&gt;10,1.1*AT684,(1+$AK684/100)*AT684)))</f>
        <v>0.48107405455670021</v>
      </c>
      <c r="AV684" s="900">
        <f>IF($AK684="n/a",1.03*AU684,IF($AK684&lt;0,1.01*AU684,IF($AK684&gt;10,1.1*AU684,(1+$AK684/100)*AU684)))</f>
        <v>0.52437071946680325</v>
      </c>
      <c r="AW684" s="663">
        <f>SUM(AR684:AV684)</f>
        <v>2.2448244246535038</v>
      </c>
      <c r="AX684" s="761">
        <f>AW684/I684*100</f>
        <v>6.5504068417085017</v>
      </c>
      <c r="AY684" s="948">
        <v>0.01</v>
      </c>
      <c r="AZ684" s="886">
        <v>11.3</v>
      </c>
      <c r="BA684" s="886">
        <v>-11.95</v>
      </c>
      <c r="BB684" s="886">
        <v>-2.4500000000000002</v>
      </c>
      <c r="BC684" s="886">
        <v>-0.33</v>
      </c>
      <c r="BD684" s="921"/>
      <c r="BE684" s="635">
        <v>1967</v>
      </c>
      <c r="BF684" s="912">
        <f>IF(BE684&gt;2008,0,IF(BE684&gt;2001,1,IF(BE684&gt;1990,2,IF(BE684&gt;1980,3,IF(BE684&gt;1973,4,IF(BE684&gt;1970,5,IF(BE684&gt;1960,6,IF(BE684&gt;1958,7,IF(BE684&gt;1953,8,9)))))))))</f>
        <v>6</v>
      </c>
      <c r="BG684" s="896">
        <v>7.0000000000000009</v>
      </c>
    </row>
    <row r="685" spans="1:59" s="877" customFormat="1" ht="12.75" customHeight="1" x14ac:dyDescent="0.2">
      <c r="A685" s="877" t="s">
        <v>817</v>
      </c>
      <c r="B685" s="889" t="s">
        <v>818</v>
      </c>
      <c r="C685" s="946" t="s">
        <v>108</v>
      </c>
      <c r="D685" s="946" t="s">
        <v>4341</v>
      </c>
      <c r="E685" s="746">
        <v>27</v>
      </c>
      <c r="F685" s="1185">
        <v>110</v>
      </c>
      <c r="G685" s="1197" t="s">
        <v>106</v>
      </c>
      <c r="H685" s="1197" t="s">
        <v>106</v>
      </c>
      <c r="I685" s="888">
        <v>67.97</v>
      </c>
      <c r="J685" s="663">
        <f>(M685/I685)*100</f>
        <v>2.2362807120788584</v>
      </c>
      <c r="K685" s="891">
        <v>0.38</v>
      </c>
      <c r="L685" s="901">
        <v>4</v>
      </c>
      <c r="M685" s="654">
        <f>K685*L685</f>
        <v>1.52</v>
      </c>
      <c r="N685" s="884" t="s">
        <v>148</v>
      </c>
      <c r="O685" s="747">
        <v>0.36</v>
      </c>
      <c r="P685" s="875">
        <v>43895</v>
      </c>
      <c r="Q685" s="875">
        <v>43908</v>
      </c>
      <c r="R685" s="654">
        <f>(K685-O685)/O685*100</f>
        <v>5.5555555555555607</v>
      </c>
      <c r="S685" s="714">
        <f>IF(INDEX(Historical!$D$7:$D$1277,MATCH(B685,Historical!$B$7:$B$1301,0))=0,"n/a",(INDEX(Historical!$C$7:$C$1279,MATCH(B685,Historical!$B$7:$B$1301,0))/INDEX(Historical!$D$7:$D$1277,MATCH(B685,Historical!$B$7:$B$1301,0))-1)*100)</f>
        <v>3.971119133573997</v>
      </c>
      <c r="T685" s="714">
        <f>IF(INDEX(Historical!$F$7:$F$1270,MATCH(B685,Historical!$B$7:$B$1301,0))=0,"n/a",((INDEX(Historical!$C$7:$C$1279,MATCH(B685,Historical!$B$7:$B$1301,0))/INDEX(Historical!$F$7:$F$1270,MATCH(B685,Historical!$B$7:$B$1301,0)))^(1/3)-1)*100)</f>
        <v>1.9235467531193207</v>
      </c>
      <c r="U685" s="714">
        <f>IF(INDEX(Historical!$H$7:$H$1270,MATCH(B685,Historical!$B$7:$B$1301,0))=0,"n/a",((INDEX(Historical!$C$7:$C$1279,MATCH(B685,Historical!$B$7:$B$1301,0))/INDEX(Historical!$H$7:$H$1270,MATCH(B685,Historical!$B$7:$B$1301,0)))^(1/5)-1)*100)</f>
        <v>1.7554577175587616</v>
      </c>
      <c r="V685" s="714">
        <f>IF(INDEX(Historical!$O$7:$O$1270,MATCH(B685,Historical!$B$7:$B$1301,0))=0,"n/a",((INDEX(Historical!$C$7:$C$1279,MATCH(B685,Historical!$B$7:$B$1301,0))/INDEX(Historical!$O$7:$O$1270,MATCH(B685,Historical!$B$7:$B$1301,0)))^(1/10)-1)*100)</f>
        <v>2.5449899701238676</v>
      </c>
      <c r="W685" s="715">
        <f>IF(OR(U685&lt;=0,U685="n/a",V685&lt;=0,V685="n/a"),"n/a",U685/V685)</f>
        <v>0.6897699944465091</v>
      </c>
      <c r="X685" s="716" t="str">
        <f>IF(OR(AJ685&lt;=0,AJ685="n/a",U685&lt;=0,U685="n/a"),"n/a",U685/AJ685)</f>
        <v>n/a</v>
      </c>
      <c r="Y685" s="890" t="s">
        <v>819</v>
      </c>
      <c r="Z685" s="663">
        <f>IF(OR(AC685&lt;0.01,AC685="n/a"),"n/a",M685/AC685*100)</f>
        <v>170.78651685393257</v>
      </c>
      <c r="AA685" s="900">
        <f>IF(OR(AC685&lt;0.01,AC685="n/a"),"n/a",I685/AC685)</f>
        <v>76.370786516853926</v>
      </c>
      <c r="AB685" s="901">
        <v>12</v>
      </c>
      <c r="AC685" s="879">
        <v>0.89</v>
      </c>
      <c r="AD685" s="879">
        <v>2.52</v>
      </c>
      <c r="AE685" s="879">
        <v>5.63</v>
      </c>
      <c r="AF685" s="879">
        <v>3.64</v>
      </c>
      <c r="AG685" s="879" t="s">
        <v>136</v>
      </c>
      <c r="AH685" s="879">
        <v>401.99999999999994</v>
      </c>
      <c r="AI685" s="879">
        <v>10.37</v>
      </c>
      <c r="AJ685" s="879">
        <v>-22.1</v>
      </c>
      <c r="AK685" s="879">
        <v>29.74</v>
      </c>
      <c r="AL685" s="892">
        <v>33430</v>
      </c>
      <c r="AM685" s="886">
        <v>55.000000000000007</v>
      </c>
      <c r="AN685" s="879">
        <v>0.45</v>
      </c>
      <c r="AO685" s="753">
        <f>IF(U685="n/a","n/a",IF(AA685&lt;0,"n/a",IF(AA685="n/a","n/a",J685+U685-AA685)))</f>
        <v>-72.379048087216304</v>
      </c>
      <c r="AP685" s="754">
        <f>IF(U685="n/a","n/a",J685+U685)</f>
        <v>3.9917384296376199</v>
      </c>
      <c r="AQ685" s="902">
        <f>IF(OR(AC685&lt;0.01,AF685="n/a"),"n/a",(I685/SQRT(22.5*AC685*(I685/AF685))-1)*100)</f>
        <v>251.49816684924122</v>
      </c>
      <c r="AR685" s="663">
        <f>INDEX(Historical!$C$7:$C$1279,MATCH(B685,Historical!$B$7:$B$1301,0))*IF(AH685="n/a",1.03,IF(AH685&lt;0,1.01,IF(AH685&gt;10,1.1,(1+AH685/100))))</f>
        <v>1.5840000000000001</v>
      </c>
      <c r="AS685" s="900">
        <f>IF($AI685="n/a",1.03*AR685,IF($AI685&lt;0,1.01*AR685,IF($AI685&gt;10,1.1*AR685,(1+$AI685/100)*AR685)))</f>
        <v>1.7424000000000002</v>
      </c>
      <c r="AT685" s="900">
        <f>IF($AK685="n/a",1.03*AS685,IF($AK685&lt;0,1.01*AS685,IF($AK685&gt;10,1.1*AS685,(1+$AK685/100)*AS685)))</f>
        <v>1.9166400000000003</v>
      </c>
      <c r="AU685" s="900">
        <f>IF($AK685="n/a",1.03*AT685,IF($AK685&lt;0,1.01*AT685,IF($AK685&gt;10,1.1*AT685,(1+$AK685/100)*AT685)))</f>
        <v>2.1083040000000004</v>
      </c>
      <c r="AV685" s="900">
        <f>IF($AK685="n/a",1.03*AU685,IF($AK685&lt;0,1.01*AU685,IF($AK685&gt;10,1.1*AU685,(1+$AK685/100)*AU685)))</f>
        <v>2.3191344000000007</v>
      </c>
      <c r="AW685" s="663">
        <f>SUM(AR685:AV685)</f>
        <v>9.6704784000000021</v>
      </c>
      <c r="AX685" s="761">
        <f>AW685/I685*100</f>
        <v>14.227568633220541</v>
      </c>
      <c r="AY685" s="948">
        <v>0.5</v>
      </c>
      <c r="AZ685" s="886">
        <v>30.14</v>
      </c>
      <c r="BA685" s="886">
        <v>-17.61</v>
      </c>
      <c r="BB685" s="886">
        <v>-0.74</v>
      </c>
      <c r="BC685" s="886">
        <v>-3.39</v>
      </c>
      <c r="BD685" s="921"/>
      <c r="BE685" s="635">
        <v>1995</v>
      </c>
      <c r="BF685" s="912">
        <f>IF(BE685&gt;2008,0,IF(BE685&gt;2001,1,IF(BE685&gt;1990,2,IF(BE685&gt;1980,3,IF(BE685&gt;1973,4,IF(BE685&gt;1970,5,IF(BE685&gt;1960,6,IF(BE685&gt;1958,7,IF(BE685&gt;1953,8,9)))))))))</f>
        <v>2</v>
      </c>
      <c r="BG685" s="896" t="s">
        <v>136</v>
      </c>
    </row>
    <row r="686" spans="1:59" s="877" customFormat="1" ht="12.75" customHeight="1" x14ac:dyDescent="0.2">
      <c r="A686" s="894" t="s">
        <v>1730</v>
      </c>
      <c r="B686" s="615" t="s">
        <v>1731</v>
      </c>
      <c r="C686" s="946" t="s">
        <v>112</v>
      </c>
      <c r="D686" s="946" t="s">
        <v>211</v>
      </c>
      <c r="E686" s="746">
        <v>10</v>
      </c>
      <c r="F686" s="1185">
        <v>365</v>
      </c>
      <c r="G686" s="1182" t="s">
        <v>106</v>
      </c>
      <c r="H686" s="1182" t="s">
        <v>106</v>
      </c>
      <c r="I686" s="888">
        <v>21.29</v>
      </c>
      <c r="J686" s="663">
        <f>(M686/I686)*100</f>
        <v>3.5697510568341944</v>
      </c>
      <c r="K686" s="891">
        <v>0.19</v>
      </c>
      <c r="L686" s="901">
        <v>4</v>
      </c>
      <c r="M686" s="654">
        <f>K686*L686</f>
        <v>0.76</v>
      </c>
      <c r="N686" s="884" t="s">
        <v>160</v>
      </c>
      <c r="O686" s="747">
        <v>0.17</v>
      </c>
      <c r="P686" s="875">
        <v>43843</v>
      </c>
      <c r="Q686" s="875">
        <v>43860</v>
      </c>
      <c r="R686" s="654">
        <f>(K686-O686)/O686*100</f>
        <v>11.764705882352935</v>
      </c>
      <c r="S686" s="714">
        <f>IF(INDEX(Historical!$D$7:$D$1277,MATCH(B686,Historical!$B$7:$B$1301,0))=0,"n/a",(INDEX(Historical!$C$7:$C$1279,MATCH(B686,Historical!$B$7:$B$1301,0))/INDEX(Historical!$D$7:$D$1277,MATCH(B686,Historical!$B$7:$B$1301,0))-1)*100)</f>
        <v>23.076923076923084</v>
      </c>
      <c r="T686" s="714">
        <f>IF(INDEX(Historical!$F$7:$F$1270,MATCH(B686,Historical!$B$7:$B$1301,0))=0,"n/a",((INDEX(Historical!$C$7:$C$1279,MATCH(B686,Historical!$B$7:$B$1301,0))/INDEX(Historical!$F$7:$F$1270,MATCH(B686,Historical!$B$7:$B$1301,0)))^(1/3)-1)*100)</f>
        <v>13.30326698854094</v>
      </c>
      <c r="U686" s="714">
        <f>IF(INDEX(Historical!$H$7:$H$1270,MATCH(B686,Historical!$B$7:$B$1301,0))=0,"n/a",((INDEX(Historical!$C$7:$C$1279,MATCH(B686,Historical!$B$7:$B$1301,0))/INDEX(Historical!$H$7:$H$1270,MATCH(B686,Historical!$B$7:$B$1301,0)))^(1/5)-1)*100)</f>
        <v>12.829427864416676</v>
      </c>
      <c r="V686" s="714">
        <f>IF(INDEX(Historical!$O$7:$O$1270,MATCH(B686,Historical!$B$7:$B$1301,0))=0,"n/a",((INDEX(Historical!$C$7:$C$1279,MATCH(B686,Historical!$B$7:$B$1301,0))/INDEX(Historical!$O$7:$O$1270,MATCH(B686,Historical!$B$7:$B$1301,0)))^(1/10)-1)*100)</f>
        <v>14.869835499703509</v>
      </c>
      <c r="W686" s="715">
        <f>IF(OR(U686&lt;=0,U686="n/a",V686&lt;=0,V686="n/a"),"n/a",U686/V686)</f>
        <v>0.86278209766829517</v>
      </c>
      <c r="X686" s="716" t="str">
        <f>IF(OR(AJ686&lt;=0,AJ686="n/a",U686&lt;=0,U686="n/a"),"n/a",U686/AJ686)</f>
        <v>n/a</v>
      </c>
      <c r="Y686" s="685" t="s">
        <v>4400</v>
      </c>
      <c r="Z686" s="663">
        <f>IF(OR(AC686&lt;0.01,AC686="n/a"),"n/a",M686/AC686*100)</f>
        <v>84.444444444444443</v>
      </c>
      <c r="AA686" s="900">
        <f>IF(OR(AC686&lt;0.01,AC686="n/a"),"n/a",I686/AC686)</f>
        <v>23.655555555555555</v>
      </c>
      <c r="AB686" s="901">
        <v>12</v>
      </c>
      <c r="AC686" s="879">
        <v>0.9</v>
      </c>
      <c r="AD686" s="879">
        <v>2.34</v>
      </c>
      <c r="AE686" s="879">
        <v>0.85</v>
      </c>
      <c r="AF686" s="879">
        <v>1.17</v>
      </c>
      <c r="AG686" s="879">
        <v>12.6</v>
      </c>
      <c r="AH686" s="879">
        <v>64.5</v>
      </c>
      <c r="AI686" s="879">
        <v>41.44</v>
      </c>
      <c r="AJ686" s="879">
        <v>-23.599999999999998</v>
      </c>
      <c r="AK686" s="879">
        <v>10</v>
      </c>
      <c r="AL686" s="892">
        <v>2550</v>
      </c>
      <c r="AM686" s="886">
        <v>0.89999999999999991</v>
      </c>
      <c r="AN686" s="879">
        <v>2.2999999999999998</v>
      </c>
      <c r="AO686" s="753">
        <f>IF(U686="n/a","n/a",IF(AA686&lt;0,"n/a",IF(AA686="n/a","n/a",J686+U686-AA686)))</f>
        <v>-7.2563766343046829</v>
      </c>
      <c r="AP686" s="754">
        <f>IF(U686="n/a","n/a",J686+U686)</f>
        <v>16.399178921250872</v>
      </c>
      <c r="AQ686" s="902">
        <f>IF(OR(AC686&lt;0.01,AF686="n/a"),"n/a",(I686/SQRT(22.5*AC686*(I686/AF686))-1)*100)</f>
        <v>10.909372412293861</v>
      </c>
      <c r="AR686" s="663">
        <f>INDEX(Historical!$C$7:$C$1279,MATCH(B686,Historical!$B$7:$B$1301,0))*IF(AH686="n/a",1.03,IF(AH686&lt;0,1.01,IF(AH686&gt;10,1.1,(1+AH686/100))))</f>
        <v>0.70400000000000007</v>
      </c>
      <c r="AS686" s="900">
        <f>IF($AI686="n/a",1.03*AR686,IF($AI686&lt;0,1.01*AR686,IF($AI686&gt;10,1.1*AR686,(1+$AI686/100)*AR686)))</f>
        <v>0.77440000000000009</v>
      </c>
      <c r="AT686" s="900">
        <f>IF($AK686="n/a",1.03*AS686,IF($AK686&lt;0,1.01*AS686,IF($AK686&gt;10,1.1*AS686,(1+$AK686/100)*AS686)))</f>
        <v>0.85184000000000015</v>
      </c>
      <c r="AU686" s="900">
        <f>IF($AK686="n/a",1.03*AT686,IF($AK686&lt;0,1.01*AT686,IF($AK686&gt;10,1.1*AT686,(1+$AK686/100)*AT686)))</f>
        <v>0.93702400000000019</v>
      </c>
      <c r="AV686" s="900">
        <f>IF($AK686="n/a",1.03*AU686,IF($AK686&lt;0,1.01*AU686,IF($AK686&gt;10,1.1*AU686,(1+$AK686/100)*AU686)))</f>
        <v>1.0307264000000003</v>
      </c>
      <c r="AW686" s="663">
        <f>SUM(AR686:AV686)</f>
        <v>4.2979904000000007</v>
      </c>
      <c r="AX686" s="761">
        <f>AW686/I686*100</f>
        <v>20.187836542977927</v>
      </c>
      <c r="AY686" s="948">
        <v>1.7</v>
      </c>
      <c r="AZ686" s="886">
        <v>46.52</v>
      </c>
      <c r="BA686" s="886">
        <v>-13.600000000000001</v>
      </c>
      <c r="BB686" s="886">
        <v>6.9099999999999993</v>
      </c>
      <c r="BC686" s="886">
        <v>7.16</v>
      </c>
      <c r="BD686" s="921"/>
      <c r="BE686" s="635">
        <v>2012</v>
      </c>
      <c r="BF686" s="912">
        <f>IF(BE686&gt;2008,0,IF(BE686&gt;2001,1,IF(BE686&gt;1990,2,IF(BE686&gt;1980,3,IF(BE686&gt;1973,4,IF(BE686&gt;1970,5,IF(BE686&gt;1960,6,IF(BE686&gt;1958,7,IF(BE686&gt;1953,8,9)))))))))</f>
        <v>0</v>
      </c>
      <c r="BG686" s="896">
        <v>3</v>
      </c>
    </row>
    <row r="687" spans="1:59" s="629" customFormat="1" ht="12.75" customHeight="1" x14ac:dyDescent="0.2">
      <c r="A687" s="885" t="s">
        <v>1710</v>
      </c>
      <c r="B687" s="615" t="s">
        <v>1711</v>
      </c>
      <c r="C687" s="946" t="s">
        <v>4325</v>
      </c>
      <c r="D687" s="946" t="s">
        <v>4326</v>
      </c>
      <c r="E687" s="746">
        <v>9</v>
      </c>
      <c r="F687" s="1185">
        <v>456</v>
      </c>
      <c r="G687" s="1182" t="s">
        <v>106</v>
      </c>
      <c r="H687" s="1182" t="s">
        <v>106</v>
      </c>
      <c r="I687" s="888">
        <v>52.64</v>
      </c>
      <c r="J687" s="663">
        <f>(M687/I687)*100</f>
        <v>2.0516717325227964</v>
      </c>
      <c r="K687" s="891">
        <v>0.27</v>
      </c>
      <c r="L687" s="901">
        <v>4</v>
      </c>
      <c r="M687" s="654">
        <f>K687*L687</f>
        <v>1.08</v>
      </c>
      <c r="N687" s="884" t="s">
        <v>457</v>
      </c>
      <c r="O687" s="747">
        <v>0.24</v>
      </c>
      <c r="P687" s="875">
        <v>43741</v>
      </c>
      <c r="Q687" s="875">
        <v>43756</v>
      </c>
      <c r="R687" s="654">
        <f>(K687-O687)/O687*100</f>
        <v>12.500000000000011</v>
      </c>
      <c r="S687" s="714">
        <f>IF(INDEX(Historical!$D$7:$D$1277,MATCH(B687,Historical!$B$7:$B$1301,0))=0,"n/a",(INDEX(Historical!$C$7:$C$1279,MATCH(B687,Historical!$B$7:$B$1301,0))/INDEX(Historical!$D$7:$D$1277,MATCH(B687,Historical!$B$7:$B$1301,0))-1)*100)</f>
        <v>9.9999999999999858</v>
      </c>
      <c r="T687" s="714">
        <f>IF(INDEX(Historical!$F$7:$F$1270,MATCH(B687,Historical!$B$7:$B$1301,0))=0,"n/a",((INDEX(Historical!$C$7:$C$1279,MATCH(B687,Historical!$B$7:$B$1301,0))/INDEX(Historical!$F$7:$F$1270,MATCH(B687,Historical!$B$7:$B$1301,0)))^(1/3)-1)*100)</f>
        <v>9.2128819145921526</v>
      </c>
      <c r="U687" s="714">
        <f>IF(INDEX(Historical!$H$7:$H$1270,MATCH(B687,Historical!$B$7:$B$1301,0))=0,"n/a",((INDEX(Historical!$C$7:$C$1279,MATCH(B687,Historical!$B$7:$B$1301,0))/INDEX(Historical!$H$7:$H$1270,MATCH(B687,Historical!$B$7:$B$1301,0)))^(1/5)-1)*100)</f>
        <v>12.888132073019754</v>
      </c>
      <c r="V687" s="714" t="str">
        <f>IF(INDEX(Historical!$O$7:$O$1270,MATCH(B687,Historical!$B$7:$B$1301,0))=0,"n/a",((INDEX(Historical!$C$7:$C$1279,MATCH(B687,Historical!$B$7:$B$1301,0))/INDEX(Historical!$O$7:$O$1270,MATCH(B687,Historical!$B$7:$B$1301,0)))^(1/10)-1)*100)</f>
        <v>n/a</v>
      </c>
      <c r="W687" s="715" t="str">
        <f>IF(OR(U687&lt;=0,U687="n/a",V687&lt;=0,V687="n/a"),"n/a",U687/V687)</f>
        <v>n/a</v>
      </c>
      <c r="X687" s="716">
        <f>IF(OR(AJ687&lt;=0,AJ687="n/a",U687&lt;=0,U687="n/a"),"n/a",U687/AJ687)</f>
        <v>0.43688583298372047</v>
      </c>
      <c r="Y687" s="890"/>
      <c r="Z687" s="663">
        <f>IF(OR(AC687&lt;0.01,AC687="n/a"),"n/a",M687/AC687*100)</f>
        <v>136.70886075949366</v>
      </c>
      <c r="AA687" s="900">
        <f>IF(OR(AC687&lt;0.01,AC687="n/a"),"n/a",I687/AC687)</f>
        <v>66.632911392405063</v>
      </c>
      <c r="AB687" s="901">
        <v>12</v>
      </c>
      <c r="AC687" s="879">
        <v>0.79</v>
      </c>
      <c r="AD687" s="879">
        <v>6.61</v>
      </c>
      <c r="AE687" s="879">
        <v>20.65</v>
      </c>
      <c r="AF687" s="879">
        <v>2.2799999999999998</v>
      </c>
      <c r="AG687" s="879">
        <v>3.5000000000000004</v>
      </c>
      <c r="AH687" s="879">
        <v>-22.1</v>
      </c>
      <c r="AI687" s="879">
        <v>9.9699999999999989</v>
      </c>
      <c r="AJ687" s="879">
        <v>29.5</v>
      </c>
      <c r="AK687" s="879">
        <v>10</v>
      </c>
      <c r="AL687" s="892">
        <v>3620</v>
      </c>
      <c r="AM687" s="886">
        <v>2.1999999999999997</v>
      </c>
      <c r="AN687" s="879">
        <v>0.3</v>
      </c>
      <c r="AO687" s="753">
        <f>IF(U687="n/a","n/a",IF(AA687&lt;0,"n/a",IF(AA687="n/a","n/a",J687+U687-AA687)))</f>
        <v>-51.69310758686251</v>
      </c>
      <c r="AP687" s="754">
        <f>IF(U687="n/a","n/a",J687+U687)</f>
        <v>14.939803805542551</v>
      </c>
      <c r="AQ687" s="902">
        <f>IF(OR(AC687&lt;0.01,AF687="n/a"),"n/a",(I687/SQRT(22.5*AC687*(I687/AF687))-1)*100)</f>
        <v>159.84870638694827</v>
      </c>
      <c r="AR687" s="663">
        <f>INDEX(Historical!$C$7:$C$1279,MATCH(B687,Historical!$B$7:$B$1301,0))*IF(AH687="n/a",1.03,IF(AH687&lt;0,1.01,IF(AH687&gt;10,1.1,(1+AH687/100))))</f>
        <v>0.99990000000000001</v>
      </c>
      <c r="AS687" s="900">
        <f>IF($AI687="n/a",1.03*AR687,IF($AI687&lt;0,1.01*AR687,IF($AI687&gt;10,1.1*AR687,(1+$AI687/100)*AR687)))</f>
        <v>1.0995900299999999</v>
      </c>
      <c r="AT687" s="900">
        <f>IF($AK687="n/a",1.03*AS687,IF($AK687&lt;0,1.01*AS687,IF($AK687&gt;10,1.1*AS687,(1+$AK687/100)*AS687)))</f>
        <v>1.2095490330000001</v>
      </c>
      <c r="AU687" s="900">
        <f>IF($AK687="n/a",1.03*AT687,IF($AK687&lt;0,1.01*AT687,IF($AK687&gt;10,1.1*AT687,(1+$AK687/100)*AT687)))</f>
        <v>1.3305039363000002</v>
      </c>
      <c r="AV687" s="900">
        <f>IF($AK687="n/a",1.03*AU687,IF($AK687&lt;0,1.01*AU687,IF($AK687&gt;10,1.1*AU687,(1+$AK687/100)*AU687)))</f>
        <v>1.4635543299300002</v>
      </c>
      <c r="AW687" s="663">
        <f>SUM(AR687:AV687)</f>
        <v>6.1030973292300006</v>
      </c>
      <c r="AX687" s="761">
        <f>AW687/I687*100</f>
        <v>11.59402988075608</v>
      </c>
      <c r="AY687" s="948">
        <v>0.65</v>
      </c>
      <c r="AZ687" s="886">
        <v>24.990000000000002</v>
      </c>
      <c r="BA687" s="886">
        <v>-15.52</v>
      </c>
      <c r="BB687" s="886">
        <v>1.43</v>
      </c>
      <c r="BC687" s="886">
        <v>-2.04</v>
      </c>
      <c r="BD687" s="921"/>
      <c r="BE687" s="635">
        <v>2011</v>
      </c>
      <c r="BF687" s="912">
        <f>IF(BE687&gt;2008,0,IF(BE687&gt;2001,1,IF(BE687&gt;1990,2,IF(BE687&gt;1980,3,IF(BE687&gt;1973,4,IF(BE687&gt;1970,5,IF(BE687&gt;1960,6,IF(BE687&gt;1958,7,IF(BE687&gt;1953,8,9)))))))))</f>
        <v>0</v>
      </c>
      <c r="BG687" s="896">
        <v>2.6</v>
      </c>
    </row>
    <row r="688" spans="1:59" s="629" customFormat="1" ht="12.75" customHeight="1" x14ac:dyDescent="0.2">
      <c r="A688" s="885" t="s">
        <v>349</v>
      </c>
      <c r="B688" s="615" t="s">
        <v>350</v>
      </c>
      <c r="C688" s="946" t="s">
        <v>108</v>
      </c>
      <c r="D688" s="946" t="s">
        <v>4341</v>
      </c>
      <c r="E688" s="746">
        <v>34</v>
      </c>
      <c r="F688" s="1185">
        <v>80</v>
      </c>
      <c r="G688" s="1184" t="s">
        <v>106</v>
      </c>
      <c r="H688" s="1184" t="s">
        <v>106</v>
      </c>
      <c r="I688" s="879">
        <v>123.5</v>
      </c>
      <c r="J688" s="663">
        <f>(M688/I688)*100</f>
        <v>2.9149797570850202</v>
      </c>
      <c r="K688" s="898">
        <v>0.9</v>
      </c>
      <c r="L688" s="901">
        <v>4</v>
      </c>
      <c r="M688" s="654">
        <f>K688*L688</f>
        <v>3.6</v>
      </c>
      <c r="N688" s="884" t="s">
        <v>318</v>
      </c>
      <c r="O688" s="748">
        <v>0.76</v>
      </c>
      <c r="P688" s="875">
        <v>43903</v>
      </c>
      <c r="Q688" s="875">
        <v>43920</v>
      </c>
      <c r="R688" s="654">
        <f>(K688-O688)/O688*100</f>
        <v>18.421052631578949</v>
      </c>
      <c r="S688" s="714">
        <f>IF(INDEX(Historical!$D$7:$D$1277,MATCH(B688,Historical!$B$7:$B$1301,0))=0,"n/a",(INDEX(Historical!$C$7:$C$1279,MATCH(B688,Historical!$B$7:$B$1301,0))/INDEX(Historical!$D$7:$D$1277,MATCH(B688,Historical!$B$7:$B$1301,0))-1)*100)</f>
        <v>8.5714285714285854</v>
      </c>
      <c r="T688" s="714">
        <f>IF(INDEX(Historical!$F$7:$F$1270,MATCH(B688,Historical!$B$7:$B$1301,0))=0,"n/a",((INDEX(Historical!$C$7:$C$1279,MATCH(B688,Historical!$B$7:$B$1301,0))/INDEX(Historical!$F$7:$F$1270,MATCH(B688,Historical!$B$7:$B$1301,0)))^(1/3)-1)*100)</f>
        <v>12.065846893298771</v>
      </c>
      <c r="U688" s="714">
        <f>IF(INDEX(Historical!$H$7:$H$1270,MATCH(B688,Historical!$B$7:$B$1301,0))=0,"n/a",((INDEX(Historical!$C$7:$C$1279,MATCH(B688,Historical!$B$7:$B$1301,0))/INDEX(Historical!$H$7:$H$1270,MATCH(B688,Historical!$B$7:$B$1301,0)))^(1/5)-1)*100)</f>
        <v>11.550670014054099</v>
      </c>
      <c r="V688" s="714">
        <f>IF(INDEX(Historical!$O$7:$O$1270,MATCH(B688,Historical!$B$7:$B$1301,0))=0,"n/a",((INDEX(Historical!$C$7:$C$1279,MATCH(B688,Historical!$B$7:$B$1301,0))/INDEX(Historical!$O$7:$O$1270,MATCH(B688,Historical!$B$7:$B$1301,0)))^(1/10)-1)*100)</f>
        <v>11.760248395950734</v>
      </c>
      <c r="W688" s="715">
        <f>IF(OR(U688&lt;=0,U688="n/a",V688&lt;=0,V688="n/a"),"n/a",U688/V688)</f>
        <v>0.98217908543761734</v>
      </c>
      <c r="X688" s="716">
        <f>IF(OR(AJ688&lt;=0,AJ688="n/a",U688&lt;=0,U688="n/a"),"n/a",U688/AJ688)</f>
        <v>0.83098345424849618</v>
      </c>
      <c r="Y688" s="673"/>
      <c r="Z688" s="663">
        <f>IF(OR(AC688&lt;0.01,AC688="n/a"),"n/a",M688/AC688*100)</f>
        <v>44.831880448318813</v>
      </c>
      <c r="AA688" s="900">
        <f>IF(OR(AC688&lt;0.01,AC688="n/a"),"n/a",I688/AC688)</f>
        <v>15.379825653798259</v>
      </c>
      <c r="AB688" s="901">
        <v>12</v>
      </c>
      <c r="AC688" s="879">
        <v>8.0299999999999994</v>
      </c>
      <c r="AD688" s="879" t="s">
        <v>136</v>
      </c>
      <c r="AE688" s="879">
        <v>4.92</v>
      </c>
      <c r="AF688" s="879">
        <v>4.4000000000000004</v>
      </c>
      <c r="AG688" s="879">
        <v>28.299999999999997</v>
      </c>
      <c r="AH688" s="879">
        <v>17.899999999999999</v>
      </c>
      <c r="AI688" s="879">
        <v>5.92</v>
      </c>
      <c r="AJ688" s="879">
        <v>13.900000000000002</v>
      </c>
      <c r="AK688" s="879">
        <v>-0.89</v>
      </c>
      <c r="AL688" s="892">
        <v>28320</v>
      </c>
      <c r="AM688" s="886">
        <v>0.8</v>
      </c>
      <c r="AN688" s="879">
        <v>0</v>
      </c>
      <c r="AO688" s="753">
        <f>IF(U688="n/a","n/a",IF(AA688&lt;0,"n/a",IF(AA688="n/a","n/a",J688+U688-AA688)))</f>
        <v>-0.91417588265913885</v>
      </c>
      <c r="AP688" s="754">
        <f>IF(U688="n/a","n/a",J688+U688)</f>
        <v>14.46564977113912</v>
      </c>
      <c r="AQ688" s="902">
        <f>IF(OR(AC688&lt;0.01,AF688="n/a"),"n/a",(I688/SQRT(22.5*AC688*(I688/AF688))-1)*100)</f>
        <v>73.424633488905044</v>
      </c>
      <c r="AR688" s="663">
        <f>INDEX(Historical!$C$7:$C$1279,MATCH(B688,Historical!$B$7:$B$1301,0))*IF(AH688="n/a",1.03,IF(AH688&lt;0,1.01,IF(AH688&gt;10,1.1,(1+AH688/100))))</f>
        <v>3.3440000000000003</v>
      </c>
      <c r="AS688" s="900">
        <f>IF($AI688="n/a",1.03*AR688,IF($AI688&lt;0,1.01*AR688,IF($AI688&gt;10,1.1*AR688,(1+$AI688/100)*AR688)))</f>
        <v>3.5419648000000001</v>
      </c>
      <c r="AT688" s="900">
        <f>IF($AK688="n/a",1.03*AS688,IF($AK688&lt;0,1.01*AS688,IF($AK688&gt;10,1.1*AS688,(1+$AK688/100)*AS688)))</f>
        <v>3.5773844480000001</v>
      </c>
      <c r="AU688" s="900">
        <f>IF($AK688="n/a",1.03*AT688,IF($AK688&lt;0,1.01*AT688,IF($AK688&gt;10,1.1*AT688,(1+$AK688/100)*AT688)))</f>
        <v>3.6131582924800001</v>
      </c>
      <c r="AV688" s="900">
        <f>IF($AK688="n/a",1.03*AU688,IF($AK688&lt;0,1.01*AU688,IF($AK688&gt;10,1.1*AU688,(1+$AK688/100)*AU688)))</f>
        <v>3.6492898754048002</v>
      </c>
      <c r="AW688" s="663">
        <f>SUM(AR688:AV688)</f>
        <v>17.725797415884799</v>
      </c>
      <c r="AX688" s="761">
        <f>AW688/I688*100</f>
        <v>14.352872401526154</v>
      </c>
      <c r="AY688" s="948">
        <v>1.1599999999999999</v>
      </c>
      <c r="AZ688" s="886">
        <v>49.68</v>
      </c>
      <c r="BA688" s="886">
        <v>-11.67</v>
      </c>
      <c r="BB688" s="886">
        <v>5.5100000000000007</v>
      </c>
      <c r="BC688" s="886">
        <v>4.7</v>
      </c>
      <c r="BD688" s="921"/>
      <c r="BE688" s="635">
        <v>1987</v>
      </c>
      <c r="BF688" s="912">
        <f>IF(BE688&gt;2008,0,IF(BE688&gt;2001,1,IF(BE688&gt;1990,2,IF(BE688&gt;1980,3,IF(BE688&gt;1973,4,IF(BE688&gt;1970,5,IF(BE688&gt;1960,6,IF(BE688&gt;1958,7,IF(BE688&gt;1953,8,9)))))))))</f>
        <v>3</v>
      </c>
      <c r="BG688" s="896">
        <v>21.099999999999998</v>
      </c>
    </row>
    <row r="689" spans="1:59" s="877" customFormat="1" ht="12.75" customHeight="1" x14ac:dyDescent="0.2">
      <c r="A689" s="885" t="s">
        <v>1732</v>
      </c>
      <c r="B689" s="889" t="s">
        <v>1733</v>
      </c>
      <c r="C689" s="946" t="s">
        <v>108</v>
      </c>
      <c r="D689" s="946" t="s">
        <v>4345</v>
      </c>
      <c r="E689" s="746">
        <v>8</v>
      </c>
      <c r="F689" s="1185">
        <v>571</v>
      </c>
      <c r="G689" s="1143" t="s">
        <v>106</v>
      </c>
      <c r="H689" s="1143" t="s">
        <v>106</v>
      </c>
      <c r="I689" s="888">
        <v>40.799999999999997</v>
      </c>
      <c r="J689" s="663">
        <f>(M689/I689)*100</f>
        <v>2.7450980392156867</v>
      </c>
      <c r="K689" s="891">
        <v>0.28000000000000003</v>
      </c>
      <c r="L689" s="901">
        <v>4</v>
      </c>
      <c r="M689" s="654">
        <f>K689*L689</f>
        <v>1.1200000000000001</v>
      </c>
      <c r="N689" s="884" t="s">
        <v>151</v>
      </c>
      <c r="O689" s="747">
        <v>0.25</v>
      </c>
      <c r="P689" s="875">
        <v>43893</v>
      </c>
      <c r="Q689" s="875">
        <v>43916</v>
      </c>
      <c r="R689" s="654">
        <f>(K689-O689)/O689*100</f>
        <v>12.000000000000011</v>
      </c>
      <c r="S689" s="714">
        <f>IF(INDEX(Historical!$D$7:$D$1277,MATCH(B689,Historical!$B$7:$B$1301,0))=0,"n/a",(INDEX(Historical!$C$7:$C$1279,MATCH(B689,Historical!$B$7:$B$1301,0))/INDEX(Historical!$D$7:$D$1277,MATCH(B689,Historical!$B$7:$B$1301,0))-1)*100)</f>
        <v>13.636363636363647</v>
      </c>
      <c r="T689" s="714">
        <f>IF(INDEX(Historical!$F$7:$F$1270,MATCH(B689,Historical!$B$7:$B$1301,0))=0,"n/a",((INDEX(Historical!$C$7:$C$1279,MATCH(B689,Historical!$B$7:$B$1301,0))/INDEX(Historical!$F$7:$F$1270,MATCH(B689,Historical!$B$7:$B$1301,0)))^(1/3)-1)*100)</f>
        <v>11.57215834702825</v>
      </c>
      <c r="U689" s="714">
        <f>IF(INDEX(Historical!$H$7:$H$1270,MATCH(B689,Historical!$B$7:$B$1301,0))=0,"n/a",((INDEX(Historical!$C$7:$C$1279,MATCH(B689,Historical!$B$7:$B$1301,0))/INDEX(Historical!$H$7:$H$1270,MATCH(B689,Historical!$B$7:$B$1301,0)))^(1/5)-1)*100)</f>
        <v>20.112443398143132</v>
      </c>
      <c r="V689" s="714" t="str">
        <f>IF(INDEX(Historical!$O$7:$O$1270,MATCH(B689,Historical!$B$7:$B$1301,0))=0,"n/a",((INDEX(Historical!$C$7:$C$1279,MATCH(B689,Historical!$B$7:$B$1301,0))/INDEX(Historical!$O$7:$O$1270,MATCH(B689,Historical!$B$7:$B$1301,0)))^(1/10)-1)*100)</f>
        <v>n/a</v>
      </c>
      <c r="W689" s="715" t="str">
        <f>IF(OR(U689&lt;=0,U689="n/a",V689&lt;=0,V689="n/a"),"n/a",U689/V689)</f>
        <v>n/a</v>
      </c>
      <c r="X689" s="716" t="str">
        <f>IF(OR(AJ689&lt;=0,AJ689="n/a",U689&lt;=0,U689="n/a"),"n/a",U689/AJ689)</f>
        <v>n/a</v>
      </c>
      <c r="Y689" s="675"/>
      <c r="Z689" s="663" t="str">
        <f>IF(OR(AC689&lt;0.01,AC689="n/a"),"n/a",M689/AC689*100)</f>
        <v>n/a</v>
      </c>
      <c r="AA689" s="900" t="str">
        <f>IF(OR(AC689&lt;0.01,AC689="n/a"),"n/a",I689/AC689)</f>
        <v>n/a</v>
      </c>
      <c r="AB689" s="901">
        <v>12</v>
      </c>
      <c r="AC689" s="879" t="s">
        <v>136</v>
      </c>
      <c r="AD689" s="879" t="s">
        <v>136</v>
      </c>
      <c r="AE689" s="879" t="s">
        <v>136</v>
      </c>
      <c r="AF689" s="879" t="s">
        <v>136</v>
      </c>
      <c r="AG689" s="879" t="s">
        <v>136</v>
      </c>
      <c r="AH689" s="879" t="s">
        <v>136</v>
      </c>
      <c r="AI689" s="879" t="s">
        <v>136</v>
      </c>
      <c r="AJ689" s="879" t="s">
        <v>136</v>
      </c>
      <c r="AK689" s="879" t="s">
        <v>136</v>
      </c>
      <c r="AL689" s="892" t="s">
        <v>136</v>
      </c>
      <c r="AM689" s="886" t="s">
        <v>136</v>
      </c>
      <c r="AN689" s="879" t="s">
        <v>136</v>
      </c>
      <c r="AO689" s="753" t="str">
        <f>IF(U689="n/a","n/a",IF(AA689&lt;0,"n/a",IF(AA689="n/a","n/a",J689+U689-AA689)))</f>
        <v>n/a</v>
      </c>
      <c r="AP689" s="754">
        <f>IF(U689="n/a","n/a",J689+U689)</f>
        <v>22.857541437358819</v>
      </c>
      <c r="AQ689" s="902" t="str">
        <f>IF(OR(AC689&lt;0.01,AF689="n/a"),"n/a",(I689/SQRT(22.5*AC689*(I689/AF689))-1)*100)</f>
        <v>n/a</v>
      </c>
      <c r="AR689" s="663">
        <f>INDEX(Historical!$C$7:$C$1279,MATCH(B689,Historical!$B$7:$B$1301,0))*IF(AH689="n/a",1.03,IF(AH689&lt;0,1.01,IF(AH689&gt;10,1.1,(1+AH689/100))))</f>
        <v>1.03</v>
      </c>
      <c r="AS689" s="900">
        <f>IF($AI689="n/a",1.03*AR689,IF($AI689&lt;0,1.01*AR689,IF($AI689&gt;10,1.1*AR689,(1+$AI689/100)*AR689)))</f>
        <v>1.0609</v>
      </c>
      <c r="AT689" s="900">
        <f>IF($AK689="n/a",1.03*AS689,IF($AK689&lt;0,1.01*AS689,IF($AK689&gt;10,1.1*AS689,(1+$AK689/100)*AS689)))</f>
        <v>1.092727</v>
      </c>
      <c r="AU689" s="900">
        <f>IF($AK689="n/a",1.03*AT689,IF($AK689&lt;0,1.01*AT689,IF($AK689&gt;10,1.1*AT689,(1+$AK689/100)*AT689)))</f>
        <v>1.1255088100000001</v>
      </c>
      <c r="AV689" s="900">
        <f>IF($AK689="n/a",1.03*AU689,IF($AK689&lt;0,1.01*AU689,IF($AK689&gt;10,1.1*AU689,(1+$AK689/100)*AU689)))</f>
        <v>1.1592740743000001</v>
      </c>
      <c r="AW689" s="663">
        <f>SUM(AR689:AV689)</f>
        <v>5.4684098842999997</v>
      </c>
      <c r="AX689" s="761">
        <f>AW689/I689*100</f>
        <v>13.402965402696079</v>
      </c>
      <c r="AY689" s="948" t="s">
        <v>136</v>
      </c>
      <c r="AZ689" s="886" t="s">
        <v>136</v>
      </c>
      <c r="BA689" s="886" t="s">
        <v>136</v>
      </c>
      <c r="BB689" s="886" t="s">
        <v>136</v>
      </c>
      <c r="BC689" s="886" t="s">
        <v>136</v>
      </c>
      <c r="BD689" s="921" t="s">
        <v>4271</v>
      </c>
      <c r="BE689" s="635">
        <v>2013</v>
      </c>
      <c r="BF689" s="912">
        <f>IF(BE689&gt;2008,0,IF(BE689&gt;2001,1,IF(BE689&gt;1990,2,IF(BE689&gt;1980,3,IF(BE689&gt;1973,4,IF(BE689&gt;1970,5,IF(BE689&gt;1960,6,IF(BE689&gt;1958,7,IF(BE689&gt;1953,8,9)))))))))</f>
        <v>0</v>
      </c>
      <c r="BG689" s="896" t="s">
        <v>136</v>
      </c>
    </row>
    <row r="690" spans="1:59" s="877" customFormat="1" ht="12.75" customHeight="1" x14ac:dyDescent="0.2">
      <c r="A690" s="885" t="s">
        <v>828</v>
      </c>
      <c r="B690" s="889" t="s">
        <v>829</v>
      </c>
      <c r="C690" s="946" t="s">
        <v>108</v>
      </c>
      <c r="D690" s="946" t="s">
        <v>118</v>
      </c>
      <c r="E690" s="746">
        <v>16</v>
      </c>
      <c r="F690" s="1185">
        <v>243</v>
      </c>
      <c r="G690" s="1199" t="s">
        <v>115</v>
      </c>
      <c r="H690" s="1199" t="s">
        <v>115</v>
      </c>
      <c r="I690" s="888">
        <v>114.05</v>
      </c>
      <c r="J690" s="663">
        <f>(M690/I690)*100</f>
        <v>2.9811486190267424</v>
      </c>
      <c r="K690" s="891">
        <v>0.85</v>
      </c>
      <c r="L690" s="901">
        <v>4</v>
      </c>
      <c r="M690" s="654">
        <f>K690*L690</f>
        <v>3.4</v>
      </c>
      <c r="N690" s="884" t="s">
        <v>151</v>
      </c>
      <c r="O690" s="747">
        <v>0.82</v>
      </c>
      <c r="P690" s="875">
        <v>43991</v>
      </c>
      <c r="Q690" s="875">
        <v>44012</v>
      </c>
      <c r="R690" s="654">
        <f>(K690-O690)/O690*100</f>
        <v>3.6585365853658569</v>
      </c>
      <c r="S690" s="714">
        <f>IF(INDEX(Historical!$D$7:$D$1277,MATCH(B690,Historical!$B$7:$B$1301,0))=0,"n/a",(INDEX(Historical!$C$7:$C$1279,MATCH(B690,Historical!$B$7:$B$1301,0))/INDEX(Historical!$D$7:$D$1277,MATCH(B690,Historical!$B$7:$B$1301,0))-1)*100)</f>
        <v>6.6006600660066139</v>
      </c>
      <c r="T690" s="714">
        <f>IF(INDEX(Historical!$F$7:$F$1270,MATCH(B690,Historical!$B$7:$B$1301,0))=0,"n/a",((INDEX(Historical!$C$7:$C$1279,MATCH(B690,Historical!$B$7:$B$1301,0))/INDEX(Historical!$F$7:$F$1270,MATCH(B690,Historical!$B$7:$B$1301,0)))^(1/3)-1)*100)</f>
        <v>7.2260753369314479</v>
      </c>
      <c r="U690" s="714">
        <f>IF(INDEX(Historical!$H$7:$H$1270,MATCH(B690,Historical!$B$7:$B$1301,0))=0,"n/a",((INDEX(Historical!$C$7:$C$1279,MATCH(B690,Historical!$B$7:$B$1301,0))/INDEX(Historical!$H$7:$H$1270,MATCH(B690,Historical!$B$7:$B$1301,0)))^(1/5)-1)*100)</f>
        <v>8.4807833168397906</v>
      </c>
      <c r="V690" s="714">
        <f>IF(INDEX(Historical!$O$7:$O$1270,MATCH(B690,Historical!$B$7:$B$1301,0))=0,"n/a",((INDEX(Historical!$C$7:$C$1279,MATCH(B690,Historical!$B$7:$B$1301,0))/INDEX(Historical!$O$7:$O$1270,MATCH(B690,Historical!$B$7:$B$1301,0)))^(1/10)-1)*100)</f>
        <v>10.136112009742714</v>
      </c>
      <c r="W690" s="715">
        <f>IF(OR(U690&lt;=0,U690="n/a",V690&lt;=0,V690="n/a"),"n/a",U690/V690)</f>
        <v>0.83668997626389285</v>
      </c>
      <c r="X690" s="716" t="str">
        <f>IF(OR(AJ690&lt;=0,AJ690="n/a",U690&lt;=0,U690="n/a"),"n/a",U690/AJ690)</f>
        <v>n/a</v>
      </c>
      <c r="Y690" s="889"/>
      <c r="Z690" s="663">
        <f>IF(OR(AC690&lt;0.01,AC690="n/a"),"n/a",M690/AC690*100)</f>
        <v>36.67745415318231</v>
      </c>
      <c r="AA690" s="900">
        <f>IF(OR(AC690&lt;0.01,AC690="n/a"),"n/a",I690/AC690)</f>
        <v>12.303128371089537</v>
      </c>
      <c r="AB690" s="901">
        <v>12</v>
      </c>
      <c r="AC690" s="879">
        <v>9.27</v>
      </c>
      <c r="AD690" s="879">
        <v>5.89</v>
      </c>
      <c r="AE690" s="879">
        <v>0.93</v>
      </c>
      <c r="AF690" s="879">
        <v>1.1399999999999999</v>
      </c>
      <c r="AG690" s="879">
        <v>9.4</v>
      </c>
      <c r="AH690" s="879">
        <v>6.9</v>
      </c>
      <c r="AI690" s="879">
        <v>17.260000000000002</v>
      </c>
      <c r="AJ690" s="879">
        <v>-1.5</v>
      </c>
      <c r="AK690" s="879">
        <v>2.0699999999999998</v>
      </c>
      <c r="AL690" s="892">
        <v>29480</v>
      </c>
      <c r="AM690" s="886">
        <v>0.3</v>
      </c>
      <c r="AN690" s="879">
        <v>0.26</v>
      </c>
      <c r="AO690" s="753">
        <f>IF(U690="n/a","n/a",IF(AA690&lt;0,"n/a",IF(AA690="n/a","n/a",J690+U690-AA690)))</f>
        <v>-0.84119643522300436</v>
      </c>
      <c r="AP690" s="754">
        <f>IF(U690="n/a","n/a",J690+U690)</f>
        <v>11.461931935866533</v>
      </c>
      <c r="AQ690" s="902">
        <f>IF(OR(AC690&lt;0.01,AF690="n/a"),"n/a",(I690/SQRT(22.5*AC690*(I690/AF690))-1)*100)</f>
        <v>-21.046944065780259</v>
      </c>
      <c r="AR690" s="663">
        <f>INDEX(Historical!$C$7:$C$1279,MATCH(B690,Historical!$B$7:$B$1301,0))*IF(AH690="n/a",1.03,IF(AH690&lt;0,1.01,IF(AH690&gt;10,1.1,(1+AH690/100))))</f>
        <v>3.4528699999999999</v>
      </c>
      <c r="AS690" s="900">
        <f>IF($AI690="n/a",1.03*AR690,IF($AI690&lt;0,1.01*AR690,IF($AI690&gt;10,1.1*AR690,(1+$AI690/100)*AR690)))</f>
        <v>3.7981570000000002</v>
      </c>
      <c r="AT690" s="900">
        <f>IF($AK690="n/a",1.03*AS690,IF($AK690&lt;0,1.01*AS690,IF($AK690&gt;10,1.1*AS690,(1+$AK690/100)*AS690)))</f>
        <v>3.8767788499</v>
      </c>
      <c r="AU690" s="900">
        <f>IF($AK690="n/a",1.03*AT690,IF($AK690&lt;0,1.01*AT690,IF($AK690&gt;10,1.1*AT690,(1+$AK690/100)*AT690)))</f>
        <v>3.9570281720929299</v>
      </c>
      <c r="AV690" s="900">
        <f>IF($AK690="n/a",1.03*AU690,IF($AK690&lt;0,1.01*AU690,IF($AK690&gt;10,1.1*AU690,(1+$AK690/100)*AU690)))</f>
        <v>4.0389386552552535</v>
      </c>
      <c r="AW690" s="663">
        <f>SUM(AR690:AV690)</f>
        <v>19.123772677248184</v>
      </c>
      <c r="AX690" s="761">
        <f>AW690/I690*100</f>
        <v>16.767884855105816</v>
      </c>
      <c r="AY690" s="948">
        <v>0.89</v>
      </c>
      <c r="AZ690" s="886">
        <v>48.14</v>
      </c>
      <c r="BA690" s="886">
        <v>-26.46</v>
      </c>
      <c r="BB690" s="886">
        <v>7.5399999999999991</v>
      </c>
      <c r="BC690" s="886">
        <v>-7.7</v>
      </c>
      <c r="BD690" s="921"/>
      <c r="BE690" s="635">
        <v>2005</v>
      </c>
      <c r="BF690" s="912">
        <f>IF(BE690&gt;2008,0,IF(BE690&gt;2001,1,IF(BE690&gt;1990,2,IF(BE690&gt;1980,3,IF(BE690&gt;1973,4,IF(BE690&gt;1970,5,IF(BE690&gt;1960,6,IF(BE690&gt;1958,7,IF(BE690&gt;1953,8,9)))))))))</f>
        <v>1</v>
      </c>
      <c r="BG690" s="896">
        <v>2.1999999999999997</v>
      </c>
    </row>
    <row r="691" spans="1:59" s="877" customFormat="1" ht="12.75" customHeight="1" x14ac:dyDescent="0.2">
      <c r="A691" s="885" t="s">
        <v>1718</v>
      </c>
      <c r="B691" s="889" t="s">
        <v>1719</v>
      </c>
      <c r="C691" s="946" t="s">
        <v>108</v>
      </c>
      <c r="D691" s="946" t="s">
        <v>4337</v>
      </c>
      <c r="E691" s="746">
        <v>8</v>
      </c>
      <c r="F691" s="1185">
        <v>561</v>
      </c>
      <c r="G691" s="1184" t="s">
        <v>106</v>
      </c>
      <c r="H691" s="1184" t="s">
        <v>106</v>
      </c>
      <c r="I691" s="888">
        <v>18.21</v>
      </c>
      <c r="J691" s="663">
        <f>(M691/I691)*100</f>
        <v>4.3931905546403076</v>
      </c>
      <c r="K691" s="891">
        <v>0.2</v>
      </c>
      <c r="L691" s="901">
        <v>4</v>
      </c>
      <c r="M691" s="654">
        <f>K691*L691</f>
        <v>0.8</v>
      </c>
      <c r="N691" s="884" t="s">
        <v>514</v>
      </c>
      <c r="O691" s="747">
        <v>0.15</v>
      </c>
      <c r="P691" s="875">
        <v>43874</v>
      </c>
      <c r="Q691" s="875">
        <v>43889</v>
      </c>
      <c r="R691" s="654">
        <f>(K691-O691)/O691*100</f>
        <v>33.33333333333335</v>
      </c>
      <c r="S691" s="714">
        <f>IF(INDEX(Historical!$D$7:$D$1277,MATCH(B691,Historical!$B$7:$B$1301,0))=0,"n/a",(INDEX(Historical!$C$7:$C$1279,MATCH(B691,Historical!$B$7:$B$1301,0))/INDEX(Historical!$D$7:$D$1277,MATCH(B691,Historical!$B$7:$B$1301,0))-1)*100)</f>
        <v>15.384615384615374</v>
      </c>
      <c r="T691" s="714">
        <f>IF(INDEX(Historical!$F$7:$F$1270,MATCH(B691,Historical!$B$7:$B$1301,0))=0,"n/a",((INDEX(Historical!$C$7:$C$1279,MATCH(B691,Historical!$B$7:$B$1301,0))/INDEX(Historical!$F$7:$F$1270,MATCH(B691,Historical!$B$7:$B$1301,0)))^(1/3)-1)*100)</f>
        <v>20.843727005349997</v>
      </c>
      <c r="U691" s="714">
        <f>IF(INDEX(Historical!$H$7:$H$1270,MATCH(B691,Historical!$B$7:$B$1301,0))=0,"n/a",((INDEX(Historical!$C$7:$C$1279,MATCH(B691,Historical!$B$7:$B$1301,0))/INDEX(Historical!$H$7:$H$1270,MATCH(B691,Historical!$B$7:$B$1301,0)))^(1/5)-1)*100)</f>
        <v>27.22596365393921</v>
      </c>
      <c r="V691" s="714">
        <f>IF(INDEX(Historical!$O$7:$O$1270,MATCH(B691,Historical!$B$7:$B$1301,0))=0,"n/a",((INDEX(Historical!$C$7:$C$1279,MATCH(B691,Historical!$B$7:$B$1301,0))/INDEX(Historical!$O$7:$O$1270,MATCH(B691,Historical!$B$7:$B$1301,0)))^(1/10)-1)*100)</f>
        <v>6.8264891756308677</v>
      </c>
      <c r="W691" s="715">
        <f>IF(OR(U691&lt;=0,U691="n/a",V691&lt;=0,V691="n/a"),"n/a",U691/V691)</f>
        <v>3.9882819636087876</v>
      </c>
      <c r="X691" s="716">
        <f>IF(OR(AJ691&lt;=0,AJ691="n/a",U691&lt;=0,U691="n/a"),"n/a",U691/AJ691)</f>
        <v>0.9486398485693105</v>
      </c>
      <c r="Y691" s="673" t="s">
        <v>4156</v>
      </c>
      <c r="Z691" s="663">
        <f>IF(OR(AC691&lt;0.01,AC691="n/a"),"n/a",M691/AC691*100)</f>
        <v>28.268551236749119</v>
      </c>
      <c r="AA691" s="900">
        <f>IF(OR(AC691&lt;0.01,AC691="n/a"),"n/a",I691/AC691)</f>
        <v>6.4346289752650181</v>
      </c>
      <c r="AB691" s="901">
        <v>12</v>
      </c>
      <c r="AC691" s="879">
        <v>2.83</v>
      </c>
      <c r="AD691" s="879">
        <v>0.5</v>
      </c>
      <c r="AE691" s="879">
        <v>2.75</v>
      </c>
      <c r="AF691" s="879">
        <v>0.86</v>
      </c>
      <c r="AG691" s="879">
        <v>13.900000000000002</v>
      </c>
      <c r="AH691" s="879">
        <v>23.599999999999998</v>
      </c>
      <c r="AI691" s="879" t="s">
        <v>136</v>
      </c>
      <c r="AJ691" s="879">
        <v>28.7</v>
      </c>
      <c r="AK691" s="879">
        <v>13</v>
      </c>
      <c r="AL691" s="892">
        <v>156.22</v>
      </c>
      <c r="AM691" s="886">
        <v>1.0999999999999999</v>
      </c>
      <c r="AN691" s="879">
        <v>0</v>
      </c>
      <c r="AO691" s="753">
        <f>IF(U691="n/a","n/a",IF(AA691&lt;0,"n/a",IF(AA691="n/a","n/a",J691+U691-AA691)))</f>
        <v>25.184525233314499</v>
      </c>
      <c r="AP691" s="754">
        <f>IF(U691="n/a","n/a",J691+U691)</f>
        <v>31.619154208579516</v>
      </c>
      <c r="AQ691" s="902">
        <f>IF(OR(AC691&lt;0.01,AF691="n/a"),"n/a",(I691/SQRT(22.5*AC691*(I691/AF691))-1)*100)</f>
        <v>-50.407075241509546</v>
      </c>
      <c r="AR691" s="663">
        <f>INDEX(Historical!$C$7:$C$1279,MATCH(B691,Historical!$B$7:$B$1301,0))*IF(AH691="n/a",1.03,IF(AH691&lt;0,1.01,IF(AH691&gt;10,1.1,(1+AH691/100))))</f>
        <v>0.66</v>
      </c>
      <c r="AS691" s="900">
        <f>IF($AI691="n/a",1.03*AR691,IF($AI691&lt;0,1.01*AR691,IF($AI691&gt;10,1.1*AR691,(1+$AI691/100)*AR691)))</f>
        <v>0.67980000000000007</v>
      </c>
      <c r="AT691" s="900">
        <f>IF($AK691="n/a",1.03*AS691,IF($AK691&lt;0,1.01*AS691,IF($AK691&gt;10,1.1*AS691,(1+$AK691/100)*AS691)))</f>
        <v>0.74778000000000011</v>
      </c>
      <c r="AU691" s="900">
        <f>IF($AK691="n/a",1.03*AT691,IF($AK691&lt;0,1.01*AT691,IF($AK691&gt;10,1.1*AT691,(1+$AK691/100)*AT691)))</f>
        <v>0.82255800000000023</v>
      </c>
      <c r="AV691" s="900">
        <f>IF($AK691="n/a",1.03*AU691,IF($AK691&lt;0,1.01*AU691,IF($AK691&gt;10,1.1*AU691,(1+$AK691/100)*AU691)))</f>
        <v>0.90481380000000033</v>
      </c>
      <c r="AW691" s="663">
        <f>SUM(AR691:AV691)</f>
        <v>3.8149518000000007</v>
      </c>
      <c r="AX691" s="761">
        <f>AW691/I691*100</f>
        <v>20.949762767710052</v>
      </c>
      <c r="AY691" s="948">
        <v>1.36</v>
      </c>
      <c r="AZ691" s="886">
        <v>33.900000000000006</v>
      </c>
      <c r="BA691" s="886">
        <v>-41.260000000000005</v>
      </c>
      <c r="BB691" s="886">
        <v>2.69</v>
      </c>
      <c r="BC691" s="886">
        <v>-23.22</v>
      </c>
      <c r="BD691" s="921"/>
      <c r="BE691" s="635">
        <v>2013</v>
      </c>
      <c r="BF691" s="912">
        <f>IF(BE691&gt;2008,0,IF(BE691&gt;2001,1,IF(BE691&gt;1990,2,IF(BE691&gt;1980,3,IF(BE691&gt;1973,4,IF(BE691&gt;1970,5,IF(BE691&gt;1960,6,IF(BE691&gt;1958,7,IF(BE691&gt;1953,8,9)))))))))</f>
        <v>0</v>
      </c>
      <c r="BG691" s="896">
        <v>1.9</v>
      </c>
    </row>
    <row r="692" spans="1:59" s="877" customFormat="1" ht="12.75" customHeight="1" x14ac:dyDescent="0.2">
      <c r="A692" s="877" t="s">
        <v>1724</v>
      </c>
      <c r="B692" s="889" t="s">
        <v>1725</v>
      </c>
      <c r="C692" s="946" t="s">
        <v>245</v>
      </c>
      <c r="D692" s="946" t="s">
        <v>4323</v>
      </c>
      <c r="E692" s="746">
        <v>10</v>
      </c>
      <c r="F692" s="1185">
        <v>328</v>
      </c>
      <c r="G692" s="1182" t="s">
        <v>106</v>
      </c>
      <c r="H692" s="1182" t="s">
        <v>106</v>
      </c>
      <c r="I692" s="888">
        <v>131.79</v>
      </c>
      <c r="J692" s="663">
        <f>(M692/I692)*100</f>
        <v>1.062296077092344</v>
      </c>
      <c r="K692" s="891">
        <v>0.35</v>
      </c>
      <c r="L692" s="901">
        <v>4</v>
      </c>
      <c r="M692" s="654">
        <f>K692*L692</f>
        <v>1.4</v>
      </c>
      <c r="N692" s="884" t="s">
        <v>792</v>
      </c>
      <c r="O692" s="747">
        <v>0.31</v>
      </c>
      <c r="P692" s="880">
        <v>43609</v>
      </c>
      <c r="Q692" s="880">
        <v>43627</v>
      </c>
      <c r="R692" s="654">
        <f>(K692-O692)/O692*100</f>
        <v>12.903225806451607</v>
      </c>
      <c r="S692" s="714">
        <f>IF(INDEX(Historical!$D$7:$D$1277,MATCH(B692,Historical!$B$7:$B$1301,0))=0,"n/a",(INDEX(Historical!$C$7:$C$1279,MATCH(B692,Historical!$B$7:$B$1301,0))/INDEX(Historical!$D$7:$D$1277,MATCH(B692,Historical!$B$7:$B$1301,0))-1)*100)</f>
        <v>13.333333333333353</v>
      </c>
      <c r="T692" s="714">
        <f>IF(INDEX(Historical!$F$7:$F$1270,MATCH(B692,Historical!$B$7:$B$1301,0))=0,"n/a",((INDEX(Historical!$C$7:$C$1279,MATCH(B692,Historical!$B$7:$B$1301,0))/INDEX(Historical!$F$7:$F$1270,MATCH(B692,Historical!$B$7:$B$1301,0)))^(1/3)-1)*100)</f>
        <v>13.915728978525355</v>
      </c>
      <c r="U692" s="714">
        <f>IF(INDEX(Historical!$H$7:$H$1270,MATCH(B692,Historical!$B$7:$B$1301,0))=0,"n/a",((INDEX(Historical!$C$7:$C$1279,MATCH(B692,Historical!$B$7:$B$1301,0))/INDEX(Historical!$H$7:$H$1270,MATCH(B692,Historical!$B$7:$B$1301,0)))^(1/5)-1)*100)</f>
        <v>17.392895508213702</v>
      </c>
      <c r="V692" s="714" t="str">
        <f>IF(INDEX(Historical!$O$7:$O$1270,MATCH(B692,Historical!$B$7:$B$1301,0))=0,"n/a",((INDEX(Historical!$C$7:$C$1279,MATCH(B692,Historical!$B$7:$B$1301,0))/INDEX(Historical!$O$7:$O$1270,MATCH(B692,Historical!$B$7:$B$1301,0)))^(1/10)-1)*100)</f>
        <v>n/a</v>
      </c>
      <c r="W692" s="715" t="str">
        <f>IF(OR(U692&lt;=0,U692="n/a",V692&lt;=0,V692="n/a"),"n/a",U692/V692)</f>
        <v>n/a</v>
      </c>
      <c r="X692" s="716">
        <f>IF(OR(AJ692&lt;=0,AJ692="n/a",U692&lt;=0,U692="n/a"),"n/a",U692/AJ692)</f>
        <v>1.4615878578330843</v>
      </c>
      <c r="Y692" s="889"/>
      <c r="Z692" s="663">
        <f>IF(OR(AC692&lt;0.01,AC692="n/a"),"n/a",M692/AC692*100)</f>
        <v>29.53586497890295</v>
      </c>
      <c r="AA692" s="900">
        <f>IF(OR(AC692&lt;0.01,AC692="n/a"),"n/a",I692/AC692)</f>
        <v>27.803797468354428</v>
      </c>
      <c r="AB692" s="901">
        <v>12</v>
      </c>
      <c r="AC692" s="879">
        <v>4.74</v>
      </c>
      <c r="AD692" s="879">
        <v>2.2000000000000002</v>
      </c>
      <c r="AE692" s="879">
        <v>1.8</v>
      </c>
      <c r="AF692" s="879">
        <v>11.35</v>
      </c>
      <c r="AG692" s="879">
        <v>38.200000000000003</v>
      </c>
      <c r="AH692" s="879">
        <v>8</v>
      </c>
      <c r="AI692" s="879">
        <v>4.79</v>
      </c>
      <c r="AJ692" s="879">
        <v>11.899999999999999</v>
      </c>
      <c r="AK692" s="879">
        <v>12.6</v>
      </c>
      <c r="AL692" s="892">
        <v>15320</v>
      </c>
      <c r="AM692" s="886">
        <v>0.3</v>
      </c>
      <c r="AN692" s="879">
        <v>0.78</v>
      </c>
      <c r="AO692" s="753">
        <f>IF(U692="n/a","n/a",IF(AA692&lt;0,"n/a",IF(AA692="n/a","n/a",J692+U692-AA692)))</f>
        <v>-9.348605883048382</v>
      </c>
      <c r="AP692" s="754">
        <f>IF(U692="n/a","n/a",J692+U692)</f>
        <v>18.455191585306046</v>
      </c>
      <c r="AQ692" s="902">
        <f>IF(OR(AC692&lt;0.01,AF692="n/a"),"n/a",(I692/SQRT(22.5*AC692*(I692/AF692))-1)*100)</f>
        <v>274.50595679334521</v>
      </c>
      <c r="AR692" s="663">
        <f>INDEX(Historical!$C$7:$C$1279,MATCH(B692,Historical!$B$7:$B$1301,0))*IF(AH692="n/a",1.03,IF(AH692&lt;0,1.01,IF(AH692&gt;10,1.1,(1+AH692/100))))</f>
        <v>1.4688000000000001</v>
      </c>
      <c r="AS692" s="900">
        <f>IF($AI692="n/a",1.03*AR692,IF($AI692&lt;0,1.01*AR692,IF($AI692&gt;10,1.1*AR692,(1+$AI692/100)*AR692)))</f>
        <v>1.5391555200000002</v>
      </c>
      <c r="AT692" s="900">
        <f>IF($AK692="n/a",1.03*AS692,IF($AK692&lt;0,1.01*AS692,IF($AK692&gt;10,1.1*AS692,(1+$AK692/100)*AS692)))</f>
        <v>1.6930710720000004</v>
      </c>
      <c r="AU692" s="900">
        <f>IF($AK692="n/a",1.03*AT692,IF($AK692&lt;0,1.01*AT692,IF($AK692&gt;10,1.1*AT692,(1+$AK692/100)*AT692)))</f>
        <v>1.8623781792000005</v>
      </c>
      <c r="AV692" s="900">
        <f>IF($AK692="n/a",1.03*AU692,IF($AK692&lt;0,1.01*AU692,IF($AK692&gt;10,1.1*AU692,(1+$AK692/100)*AU692)))</f>
        <v>2.0486159971200006</v>
      </c>
      <c r="AW692" s="663">
        <f>SUM(AR692:AV692)</f>
        <v>8.6120207683200007</v>
      </c>
      <c r="AX692" s="761">
        <f>AW692/I692*100</f>
        <v>6.5346541985886644</v>
      </c>
      <c r="AY692" s="948">
        <v>1.03</v>
      </c>
      <c r="AZ692" s="886">
        <v>106.28</v>
      </c>
      <c r="BA692" s="886">
        <v>-0.67999999999999994</v>
      </c>
      <c r="BB692" s="886">
        <v>15.61</v>
      </c>
      <c r="BC692" s="886">
        <v>35.17</v>
      </c>
      <c r="BD692" s="921"/>
      <c r="BE692" s="635">
        <v>2010</v>
      </c>
      <c r="BF692" s="912">
        <f>IF(BE692&gt;2008,0,IF(BE692&gt;2001,1,IF(BE692&gt;1990,2,IF(BE692&gt;1980,3,IF(BE692&gt;1973,4,IF(BE692&gt;1970,5,IF(BE692&gt;1960,6,IF(BE692&gt;1958,7,IF(BE692&gt;1953,8,9)))))))))</f>
        <v>0</v>
      </c>
      <c r="BG692" s="896">
        <v>10.299999999999999</v>
      </c>
    </row>
    <row r="693" spans="1:59" s="877" customFormat="1" ht="12.75" customHeight="1" x14ac:dyDescent="0.2">
      <c r="A693" s="885" t="s">
        <v>1738</v>
      </c>
      <c r="B693" s="889" t="s">
        <v>1739</v>
      </c>
      <c r="C693" s="946" t="s">
        <v>128</v>
      </c>
      <c r="D693" s="946" t="s">
        <v>4333</v>
      </c>
      <c r="E693" s="746">
        <v>8</v>
      </c>
      <c r="F693" s="1185">
        <v>563</v>
      </c>
      <c r="G693" s="1182" t="s">
        <v>37</v>
      </c>
      <c r="H693" s="1182" t="s">
        <v>115</v>
      </c>
      <c r="I693" s="888">
        <v>59.71</v>
      </c>
      <c r="J693" s="663">
        <f>(M693/I693)*100</f>
        <v>2.8135990621336457</v>
      </c>
      <c r="K693" s="891">
        <v>0.42</v>
      </c>
      <c r="L693" s="901">
        <v>4</v>
      </c>
      <c r="M693" s="654">
        <f>K693*L693</f>
        <v>1.68</v>
      </c>
      <c r="N693" s="884" t="s">
        <v>148</v>
      </c>
      <c r="O693" s="747">
        <v>0.375</v>
      </c>
      <c r="P693" s="875">
        <v>43887</v>
      </c>
      <c r="Q693" s="875">
        <v>43902</v>
      </c>
      <c r="R693" s="654">
        <f>(K693-O693)/O693*100</f>
        <v>11.999999999999995</v>
      </c>
      <c r="S693" s="714">
        <f>IF(INDEX(Historical!$D$7:$D$1277,MATCH(B693,Historical!$B$7:$B$1301,0))=0,"n/a",(INDEX(Historical!$C$7:$C$1279,MATCH(B693,Historical!$B$7:$B$1301,0))/INDEX(Historical!$D$7:$D$1277,MATCH(B693,Historical!$B$7:$B$1301,0))-1)*100)</f>
        <v>21.176470588235308</v>
      </c>
      <c r="T693" s="714">
        <f>IF(INDEX(Historical!$F$7:$F$1270,MATCH(B693,Historical!$B$7:$B$1301,0))=0,"n/a",((INDEX(Historical!$C$7:$C$1279,MATCH(B693,Historical!$B$7:$B$1301,0))/INDEX(Historical!$F$7:$F$1270,MATCH(B693,Historical!$B$7:$B$1301,0)))^(1/3)-1)*100)</f>
        <v>37.064739324659833</v>
      </c>
      <c r="U693" s="714">
        <f>IF(INDEX(Historical!$H$7:$H$1270,MATCH(B693,Historical!$B$7:$B$1301,0))=0,"n/a",((INDEX(Historical!$C$7:$C$1279,MATCH(B693,Historical!$B$7:$B$1301,0))/INDEX(Historical!$H$7:$H$1270,MATCH(B693,Historical!$B$7:$B$1301,0)))^(1/5)-1)*100)</f>
        <v>36.58689252730403</v>
      </c>
      <c r="V693" s="714">
        <f>IF(INDEX(Historical!$O$7:$O$1270,MATCH(B693,Historical!$B$7:$B$1301,0))=0,"n/a",((INDEX(Historical!$C$7:$C$1279,MATCH(B693,Historical!$B$7:$B$1301,0))/INDEX(Historical!$O$7:$O$1270,MATCH(B693,Historical!$B$7:$B$1301,0)))^(1/10)-1)*100)</f>
        <v>25.452941910440828</v>
      </c>
      <c r="W693" s="715">
        <f>IF(OR(U693&lt;=0,U693="n/a",V693&lt;=0,V693="n/a"),"n/a",U693/V693)</f>
        <v>1.4374327594837295</v>
      </c>
      <c r="X693" s="716">
        <f>IF(OR(AJ693&lt;=0,AJ693="n/a",U693&lt;=0,U693="n/a"),"n/a",U693/AJ693)</f>
        <v>1.9670372326507541</v>
      </c>
      <c r="Y693" s="890"/>
      <c r="Z693" s="663">
        <f>IF(OR(AC693&lt;0.01,AC693="n/a"),"n/a",M693/AC693*100)</f>
        <v>30.996309963099627</v>
      </c>
      <c r="AA693" s="900">
        <f>IF(OR(AC693&lt;0.01,AC693="n/a"),"n/a",I693/AC693)</f>
        <v>11.016605166051662</v>
      </c>
      <c r="AB693" s="901">
        <v>9</v>
      </c>
      <c r="AC693" s="879">
        <v>5.42</v>
      </c>
      <c r="AD693" s="879">
        <v>0.78</v>
      </c>
      <c r="AE693" s="879">
        <v>0.51</v>
      </c>
      <c r="AF693" s="879">
        <v>1.49</v>
      </c>
      <c r="AG693" s="879">
        <v>13.8</v>
      </c>
      <c r="AH693" s="879">
        <v>0.70000000000000007</v>
      </c>
      <c r="AI693" s="879">
        <v>35.44</v>
      </c>
      <c r="AJ693" s="879">
        <v>18.600000000000001</v>
      </c>
      <c r="AK693" s="879">
        <v>14.05</v>
      </c>
      <c r="AL693" s="892">
        <v>22180</v>
      </c>
      <c r="AM693" s="886">
        <v>0.3</v>
      </c>
      <c r="AN693" s="879">
        <v>0.84</v>
      </c>
      <c r="AO693" s="753">
        <f>IF(U693="n/a","n/a",IF(AA693&lt;0,"n/a",IF(AA693="n/a","n/a",J693+U693-AA693)))</f>
        <v>28.383886423386016</v>
      </c>
      <c r="AP693" s="754">
        <f>IF(U693="n/a","n/a",J693+U693)</f>
        <v>39.400491589437678</v>
      </c>
      <c r="AQ693" s="902">
        <f>IF(OR(AC693&lt;0.01,AF693="n/a"),"n/a",(I693/SQRT(22.5*AC693*(I693/AF693))-1)*100)</f>
        <v>-14.58664768077802</v>
      </c>
      <c r="AR693" s="663">
        <f>INDEX(Historical!$C$7:$C$1279,MATCH(B693,Historical!$B$7:$B$1301,0))*IF(AH693="n/a",1.03,IF(AH693&lt;0,1.01,IF(AH693&gt;10,1.1,(1+AH693/100))))</f>
        <v>1.5558149999999997</v>
      </c>
      <c r="AS693" s="900">
        <f>IF($AI693="n/a",1.03*AR693,IF($AI693&lt;0,1.01*AR693,IF($AI693&gt;10,1.1*AR693,(1+$AI693/100)*AR693)))</f>
        <v>1.7113964999999998</v>
      </c>
      <c r="AT693" s="900">
        <f>IF($AK693="n/a",1.03*AS693,IF($AK693&lt;0,1.01*AS693,IF($AK693&gt;10,1.1*AS693,(1+$AK693/100)*AS693)))</f>
        <v>1.88253615</v>
      </c>
      <c r="AU693" s="900">
        <f>IF($AK693="n/a",1.03*AT693,IF($AK693&lt;0,1.01*AT693,IF($AK693&gt;10,1.1*AT693,(1+$AK693/100)*AT693)))</f>
        <v>2.0707897650000002</v>
      </c>
      <c r="AV693" s="900">
        <f>IF($AK693="n/a",1.03*AU693,IF($AK693&lt;0,1.01*AU693,IF($AK693&gt;10,1.1*AU693,(1+$AK693/100)*AU693)))</f>
        <v>2.2778687415000003</v>
      </c>
      <c r="AW693" s="663">
        <f>SUM(AR693:AV693)</f>
        <v>9.4984061564999998</v>
      </c>
      <c r="AX693" s="761">
        <f>AW693/I693*100</f>
        <v>15.907563484340981</v>
      </c>
      <c r="AY693" s="948">
        <v>0.65</v>
      </c>
      <c r="AZ693" s="886">
        <v>40.26</v>
      </c>
      <c r="BA693" s="886">
        <v>-36.64</v>
      </c>
      <c r="BB693" s="886">
        <v>-2.29</v>
      </c>
      <c r="BC693" s="886">
        <v>-20.03</v>
      </c>
      <c r="BD693" s="921"/>
      <c r="BE693" s="635">
        <v>2013</v>
      </c>
      <c r="BF693" s="912">
        <f>IF(BE693&gt;2008,0,IF(BE693&gt;2001,1,IF(BE693&gt;1990,2,IF(BE693&gt;1980,3,IF(BE693&gt;1973,4,IF(BE693&gt;1970,5,IF(BE693&gt;1960,6,IF(BE693&gt;1958,7,IF(BE693&gt;1953,8,9)))))))))</f>
        <v>0</v>
      </c>
      <c r="BG693" s="896">
        <v>5.8000000000000007</v>
      </c>
    </row>
    <row r="694" spans="1:59" s="877" customFormat="1" ht="12.75" customHeight="1" x14ac:dyDescent="0.2">
      <c r="A694" s="877" t="s">
        <v>4617</v>
      </c>
      <c r="B694" s="889" t="s">
        <v>4618</v>
      </c>
      <c r="C694" s="946" t="s">
        <v>112</v>
      </c>
      <c r="D694" s="946" t="s">
        <v>211</v>
      </c>
      <c r="E694" s="746">
        <v>8</v>
      </c>
      <c r="F694" s="1185">
        <v>503</v>
      </c>
      <c r="G694" s="1184" t="s">
        <v>106</v>
      </c>
      <c r="H694" s="1184" t="s">
        <v>106</v>
      </c>
      <c r="I694" s="888">
        <v>88.98</v>
      </c>
      <c r="J694" s="663">
        <f>(M694/I694)*100</f>
        <v>2.3825578781748709</v>
      </c>
      <c r="K694" s="891">
        <v>0.53</v>
      </c>
      <c r="L694" s="901">
        <v>4</v>
      </c>
      <c r="M694" s="654">
        <f>K694*L694</f>
        <v>2.12</v>
      </c>
      <c r="N694" s="884" t="s">
        <v>151</v>
      </c>
      <c r="O694" s="747">
        <v>0.45</v>
      </c>
      <c r="P694" s="880">
        <v>43349</v>
      </c>
      <c r="Q694" s="880">
        <v>43371</v>
      </c>
      <c r="R694" s="654">
        <f>(K694-O694)/O694*100</f>
        <v>17.777777777777782</v>
      </c>
      <c r="S694" s="714">
        <f>IF(INDEX(Historical!$D$7:$D$1277,MATCH(B694,Historical!$B$7:$B$1301,0))=0,"n/a",(INDEX(Historical!$C$7:$C$1279,MATCH(B694,Historical!$B$7:$B$1301,0))/INDEX(Historical!$D$7:$D$1277,MATCH(B694,Historical!$B$7:$B$1301,0))-1)*100)</f>
        <v>8.163265306122458</v>
      </c>
      <c r="T694" s="714">
        <f>IF(INDEX(Historical!$F$7:$F$1270,MATCH(B694,Historical!$B$7:$B$1301,0))=0,"n/a",((INDEX(Historical!$C$7:$C$1279,MATCH(B694,Historical!$B$7:$B$1301,0))/INDEX(Historical!$F$7:$F$1270,MATCH(B694,Historical!$B$7:$B$1301,0)))^(1/3)-1)*100)</f>
        <v>15.948637819501933</v>
      </c>
      <c r="U694" s="714">
        <f>IF(INDEX(Historical!$H$7:$H$1270,MATCH(B694,Historical!$B$7:$B$1301,0))=0,"n/a",((INDEX(Historical!$C$7:$C$1279,MATCH(B694,Historical!$B$7:$B$1301,0))/INDEX(Historical!$H$7:$H$1270,MATCH(B694,Historical!$B$7:$B$1301,0)))^(1/5)-1)*100)</f>
        <v>16.216334139411682</v>
      </c>
      <c r="V694" s="714">
        <f>IF(INDEX(Historical!$O$7:$O$1270,MATCH(B694,Historical!$B$7:$B$1301,0))=0,"n/a",((INDEX(Historical!$C$7:$C$1279,MATCH(B694,Historical!$B$7:$B$1301,0))/INDEX(Historical!$O$7:$O$1270,MATCH(B694,Historical!$B$7:$B$1301,0)))^(1/10)-1)*100)</f>
        <v>18.167250278683756</v>
      </c>
      <c r="W694" s="715">
        <f>IF(OR(U694&lt;=0,U694="n/a",V694&lt;=0,V694="n/a"),"n/a",U694/V694)</f>
        <v>0.89261357060946367</v>
      </c>
      <c r="X694" s="716">
        <f>IF(OR(AJ694&lt;=0,AJ694="n/a",U694&lt;=0,U694="n/a"),"n/a",U694/AJ694)</f>
        <v>1.4224854508255862</v>
      </c>
      <c r="Y694" s="685" t="s">
        <v>4506</v>
      </c>
      <c r="Z694" s="663">
        <f>IF(OR(AC694&lt;0.01,AC694="n/a"),"n/a",M694/AC694*100)</f>
        <v>42.484969939879761</v>
      </c>
      <c r="AA694" s="900">
        <f>IF(OR(AC694&lt;0.01,AC694="n/a"),"n/a",I694/AC694)</f>
        <v>17.831663326653306</v>
      </c>
      <c r="AB694" s="901">
        <v>12</v>
      </c>
      <c r="AC694" s="879">
        <v>4.99</v>
      </c>
      <c r="AD694" s="879">
        <v>8.51</v>
      </c>
      <c r="AE694" s="879">
        <v>1.38</v>
      </c>
      <c r="AF694" s="879">
        <v>3.7</v>
      </c>
      <c r="AG694" s="879">
        <v>17.2</v>
      </c>
      <c r="AH694" s="879">
        <v>3.9</v>
      </c>
      <c r="AI694" s="879">
        <v>34.81</v>
      </c>
      <c r="AJ694" s="879">
        <v>11.4</v>
      </c>
      <c r="AK694" s="879">
        <v>2.1</v>
      </c>
      <c r="AL694" s="892">
        <v>21630</v>
      </c>
      <c r="AM694" s="886">
        <v>0.5</v>
      </c>
      <c r="AN694" s="879">
        <v>0.97</v>
      </c>
      <c r="AO694" s="753">
        <f>IF(U694="n/a","n/a",IF(AA694&lt;0,"n/a",IF(AA694="n/a","n/a",J694+U694-AA694)))</f>
        <v>0.76722869093324775</v>
      </c>
      <c r="AP694" s="754">
        <f>IF(U694="n/a","n/a",J694+U694)</f>
        <v>18.598892017586554</v>
      </c>
      <c r="AQ694" s="902">
        <f>IF(OR(AC694&lt;0.01,AF694="n/a"),"n/a",(I694/SQRT(22.5*AC694*(I694/AF694))-1)*100)</f>
        <v>71.240122905581842</v>
      </c>
      <c r="AR694" s="663">
        <f>INDEX(Historical!$C$7:$C$1279,MATCH(B694,Historical!$B$7:$B$1301,0))*IF(AH694="n/a",1.03,IF(AH694&lt;0,1.01,IF(AH694&gt;10,1.1,(1+AH694/100))))</f>
        <v>2.20268</v>
      </c>
      <c r="AS694" s="900">
        <f>IF($AI694="n/a",1.03*AR694,IF($AI694&lt;0,1.01*AR694,IF($AI694&gt;10,1.1*AR694,(1+$AI694/100)*AR694)))</f>
        <v>2.4229480000000003</v>
      </c>
      <c r="AT694" s="900">
        <f>IF($AK694="n/a",1.03*AS694,IF($AK694&lt;0,1.01*AS694,IF($AK694&gt;10,1.1*AS694,(1+$AK694/100)*AS694)))</f>
        <v>2.4738299079999999</v>
      </c>
      <c r="AU694" s="900">
        <f>IF($AK694="n/a",1.03*AT694,IF($AK694&lt;0,1.01*AT694,IF($AK694&gt;10,1.1*AT694,(1+$AK694/100)*AT694)))</f>
        <v>2.5257803360679998</v>
      </c>
      <c r="AV694" s="900">
        <f>IF($AK694="n/a",1.03*AU694,IF($AK694&lt;0,1.01*AU694,IF($AK694&gt;10,1.1*AU694,(1+$AK694/100)*AU694)))</f>
        <v>2.5788217231254276</v>
      </c>
      <c r="AW694" s="663">
        <f>SUM(AR694:AV694)</f>
        <v>12.204059967193428</v>
      </c>
      <c r="AX694" s="761">
        <f>AW694/I694*100</f>
        <v>13.715509066299649</v>
      </c>
      <c r="AY694" s="948">
        <v>1.1399999999999999</v>
      </c>
      <c r="AZ694" s="886">
        <v>27.11</v>
      </c>
      <c r="BA694" s="886">
        <v>-24.66</v>
      </c>
      <c r="BB694" s="886">
        <v>2.34</v>
      </c>
      <c r="BC694" s="886">
        <v>-7.0000000000000009</v>
      </c>
      <c r="BD694" s="921"/>
      <c r="BE694" s="635">
        <v>2011</v>
      </c>
      <c r="BF694" s="912">
        <f>IF(BE694&gt;2008,0,IF(BE694&gt;2001,1,IF(BE694&gt;1990,2,IF(BE694&gt;1980,3,IF(BE694&gt;1973,4,IF(BE694&gt;1970,5,IF(BE694&gt;1960,6,IF(BE694&gt;1958,7,IF(BE694&gt;1953,8,9)))))))))</f>
        <v>0</v>
      </c>
      <c r="BG694" s="896">
        <v>6</v>
      </c>
    </row>
    <row r="695" spans="1:59" s="877" customFormat="1" ht="12.75" customHeight="1" x14ac:dyDescent="0.2">
      <c r="A695" s="877" t="s">
        <v>1720</v>
      </c>
      <c r="B695" s="889" t="s">
        <v>1721</v>
      </c>
      <c r="C695" s="946" t="s">
        <v>112</v>
      </c>
      <c r="D695" s="946" t="s">
        <v>211</v>
      </c>
      <c r="E695" s="746">
        <v>11</v>
      </c>
      <c r="F695" s="1185">
        <v>298</v>
      </c>
      <c r="G695" s="1199" t="s">
        <v>37</v>
      </c>
      <c r="H695" s="1199" t="s">
        <v>115</v>
      </c>
      <c r="I695" s="888">
        <v>66.34</v>
      </c>
      <c r="J695" s="663">
        <f>(M695/I695)*100</f>
        <v>1.5073861923424781</v>
      </c>
      <c r="K695" s="891">
        <v>0.25</v>
      </c>
      <c r="L695" s="901">
        <v>4</v>
      </c>
      <c r="M695" s="654">
        <f>K695*L695</f>
        <v>1</v>
      </c>
      <c r="N695" s="884" t="s">
        <v>127</v>
      </c>
      <c r="O695" s="747">
        <v>0.22500000000000001</v>
      </c>
      <c r="P695" s="875">
        <v>43822</v>
      </c>
      <c r="Q695" s="875">
        <v>43838</v>
      </c>
      <c r="R695" s="654">
        <f>(K695-O695)/O695*100</f>
        <v>11.111111111111107</v>
      </c>
      <c r="S695" s="714">
        <f>IF(INDEX(Historical!$D$7:$D$1277,MATCH(B695,Historical!$B$7:$B$1301,0))=0,"n/a",(INDEX(Historical!$C$7:$C$1279,MATCH(B695,Historical!$B$7:$B$1301,0))/INDEX(Historical!$D$7:$D$1277,MATCH(B695,Historical!$B$7:$B$1301,0))-1)*100)</f>
        <v>12.5</v>
      </c>
      <c r="T695" s="714">
        <f>IF(INDEX(Historical!$F$7:$F$1270,MATCH(B695,Historical!$B$7:$B$1301,0))=0,"n/a",((INDEX(Historical!$C$7:$C$1279,MATCH(B695,Historical!$B$7:$B$1301,0))/INDEX(Historical!$F$7:$F$1270,MATCH(B695,Historical!$B$7:$B$1301,0)))^(1/3)-1)*100)</f>
        <v>14.471424255333186</v>
      </c>
      <c r="U695" s="714">
        <f>IF(INDEX(Historical!$H$7:$H$1270,MATCH(B695,Historical!$B$7:$B$1301,0))=0,"n/a",((INDEX(Historical!$C$7:$C$1279,MATCH(B695,Historical!$B$7:$B$1301,0))/INDEX(Historical!$H$7:$H$1270,MATCH(B695,Historical!$B$7:$B$1301,0)))^(1/5)-1)*100)</f>
        <v>17.607902252467355</v>
      </c>
      <c r="V695" s="714">
        <f>IF(INDEX(Historical!$O$7:$O$1270,MATCH(B695,Historical!$B$7:$B$1301,0))=0,"n/a",((INDEX(Historical!$C$7:$C$1279,MATCH(B695,Historical!$B$7:$B$1301,0))/INDEX(Historical!$O$7:$O$1270,MATCH(B695,Historical!$B$7:$B$1301,0)))^(1/10)-1)*100)</f>
        <v>19.623119885131544</v>
      </c>
      <c r="W695" s="715">
        <f>IF(OR(U695&lt;=0,U695="n/a",V695&lt;=0,V695="n/a"),"n/a",U695/V695)</f>
        <v>0.89730391270803367</v>
      </c>
      <c r="X695" s="716">
        <f>IF(OR(AJ695&lt;=0,AJ695="n/a",U695&lt;=0,U695="n/a"),"n/a",U695/AJ695)</f>
        <v>1.6154038763731517</v>
      </c>
      <c r="Y695" s="673"/>
      <c r="Z695" s="663">
        <f>IF(OR(AC695&lt;0.01,AC695="n/a"),"n/a",M695/AC695*100)</f>
        <v>40.650406504065039</v>
      </c>
      <c r="AA695" s="900">
        <f>IF(OR(AC695&lt;0.01,AC695="n/a"),"n/a",I695/AC695)</f>
        <v>26.967479674796749</v>
      </c>
      <c r="AB695" s="901">
        <v>10</v>
      </c>
      <c r="AC695" s="879">
        <v>2.46</v>
      </c>
      <c r="AD695" s="879">
        <v>1.38</v>
      </c>
      <c r="AE695" s="879">
        <v>2.1800000000000002</v>
      </c>
      <c r="AF695" s="879">
        <v>7.24</v>
      </c>
      <c r="AG695" s="879">
        <v>29.7</v>
      </c>
      <c r="AH695" s="879">
        <v>-9.9</v>
      </c>
      <c r="AI695" s="879">
        <v>17.330000000000002</v>
      </c>
      <c r="AJ695" s="879">
        <v>10.9</v>
      </c>
      <c r="AK695" s="879">
        <v>19.5</v>
      </c>
      <c r="AL695" s="892">
        <v>7120</v>
      </c>
      <c r="AM695" s="886">
        <v>0.2</v>
      </c>
      <c r="AN695" s="879">
        <v>0.9</v>
      </c>
      <c r="AO695" s="753">
        <f>IF(U695="n/a","n/a",IF(AA695&lt;0,"n/a",IF(AA695="n/a","n/a",J695+U695-AA695)))</f>
        <v>-7.8521912299869179</v>
      </c>
      <c r="AP695" s="754">
        <f>IF(U695="n/a","n/a",J695+U695)</f>
        <v>19.115288444809831</v>
      </c>
      <c r="AQ695" s="902">
        <f>IF(OR(AC695&lt;0.01,AF695="n/a"),"n/a",(I695/SQRT(22.5*AC695*(I695/AF695))-1)*100)</f>
        <v>194.57657208310857</v>
      </c>
      <c r="AR695" s="663">
        <f>INDEX(Historical!$C$7:$C$1279,MATCH(B695,Historical!$B$7:$B$1301,0))*IF(AH695="n/a",1.03,IF(AH695&lt;0,1.01,IF(AH695&gt;10,1.1,(1+AH695/100))))</f>
        <v>0.90900000000000003</v>
      </c>
      <c r="AS695" s="900">
        <f>IF($AI695="n/a",1.03*AR695,IF($AI695&lt;0,1.01*AR695,IF($AI695&gt;10,1.1*AR695,(1+$AI695/100)*AR695)))</f>
        <v>0.99990000000000012</v>
      </c>
      <c r="AT695" s="900">
        <f>IF($AK695="n/a",1.03*AS695,IF($AK695&lt;0,1.01*AS695,IF($AK695&gt;10,1.1*AS695,(1+$AK695/100)*AS695)))</f>
        <v>1.0998900000000003</v>
      </c>
      <c r="AU695" s="900">
        <f>IF($AK695="n/a",1.03*AT695,IF($AK695&lt;0,1.01*AT695,IF($AK695&gt;10,1.1*AT695,(1+$AK695/100)*AT695)))</f>
        <v>1.2098790000000004</v>
      </c>
      <c r="AV695" s="900">
        <f>IF($AK695="n/a",1.03*AU695,IF($AK695&lt;0,1.01*AU695,IF($AK695&gt;10,1.1*AU695,(1+$AK695/100)*AU695)))</f>
        <v>1.3308669000000004</v>
      </c>
      <c r="AW695" s="663">
        <f>SUM(AR695:AV695)</f>
        <v>5.5495359000000004</v>
      </c>
      <c r="AX695" s="761">
        <f>AW695/I695*100</f>
        <v>8.3652937895688879</v>
      </c>
      <c r="AY695" s="948">
        <v>0.72</v>
      </c>
      <c r="AZ695" s="886">
        <v>27.41</v>
      </c>
      <c r="BA695" s="886">
        <v>-21.27</v>
      </c>
      <c r="BB695" s="886">
        <v>0.38999999999999996</v>
      </c>
      <c r="BC695" s="886">
        <v>-8.86</v>
      </c>
      <c r="BD695" s="921"/>
      <c r="BE695" s="635">
        <v>2010</v>
      </c>
      <c r="BF695" s="912">
        <f>IF(BE695&gt;2008,0,IF(BE695&gt;2001,1,IF(BE695&gt;1990,2,IF(BE695&gt;1980,3,IF(BE695&gt;1973,4,IF(BE695&gt;1970,5,IF(BE695&gt;1960,6,IF(BE695&gt;1958,7,IF(BE695&gt;1953,8,9)))))))))</f>
        <v>0</v>
      </c>
      <c r="BG695" s="896">
        <v>10.8</v>
      </c>
    </row>
    <row r="696" spans="1:59" s="877" customFormat="1" x14ac:dyDescent="0.2">
      <c r="A696" s="895" t="s">
        <v>4101</v>
      </c>
      <c r="B696" s="889" t="s">
        <v>4102</v>
      </c>
      <c r="C696" s="946" t="s">
        <v>4199</v>
      </c>
      <c r="D696" s="946" t="s">
        <v>4331</v>
      </c>
      <c r="E696" s="746">
        <v>6</v>
      </c>
      <c r="F696" s="1185">
        <v>729</v>
      </c>
      <c r="G696" s="1182" t="s">
        <v>106</v>
      </c>
      <c r="H696" s="1182" t="s">
        <v>106</v>
      </c>
      <c r="I696" s="888">
        <v>46.56</v>
      </c>
      <c r="J696" s="663">
        <f>(M696/I696)*100</f>
        <v>1.4604810996563573</v>
      </c>
      <c r="K696" s="891">
        <v>0.34</v>
      </c>
      <c r="L696" s="901">
        <v>2</v>
      </c>
      <c r="M696" s="654">
        <f>K696*L696</f>
        <v>0.68</v>
      </c>
      <c r="N696" s="884" t="s">
        <v>4434</v>
      </c>
      <c r="O696" s="747">
        <v>0.32</v>
      </c>
      <c r="P696" s="875">
        <v>43921</v>
      </c>
      <c r="Q696" s="875">
        <v>43937</v>
      </c>
      <c r="R696" s="654">
        <f>(K696-O696)/O696*100</f>
        <v>6.2500000000000053</v>
      </c>
      <c r="S696" s="714">
        <f>IF(INDEX(Historical!$D$7:$D$1277,MATCH(B696,Historical!$B$7:$B$1301,0))=0,"n/a",(INDEX(Historical!$C$7:$C$1279,MATCH(B696,Historical!$B$7:$B$1301,0))/INDEX(Historical!$D$7:$D$1277,MATCH(B696,Historical!$B$7:$B$1301,0))-1)*100)</f>
        <v>12.72727272727272</v>
      </c>
      <c r="T696" s="714">
        <f>IF(INDEX(Historical!$F$7:$F$1270,MATCH(B696,Historical!$B$7:$B$1301,0))=0,"n/a",((INDEX(Historical!$C$7:$C$1279,MATCH(B696,Historical!$B$7:$B$1301,0))/INDEX(Historical!$F$7:$F$1270,MATCH(B696,Historical!$B$7:$B$1301,0)))^(1/3)-1)*100)</f>
        <v>17.21332523666721</v>
      </c>
      <c r="U696" s="714" t="str">
        <f>IF(INDEX(Historical!$H$7:$H$1270,MATCH(B696,Historical!$B$7:$B$1301,0))=0,"n/a",((INDEX(Historical!$C$7:$C$1279,MATCH(B696,Historical!$B$7:$B$1301,0))/INDEX(Historical!$H$7:$H$1270,MATCH(B696,Historical!$B$7:$B$1301,0)))^(1/5)-1)*100)</f>
        <v>n/a</v>
      </c>
      <c r="V696" s="714" t="str">
        <f>IF(INDEX(Historical!$O$7:$O$1270,MATCH(B696,Historical!$B$7:$B$1301,0))=0,"n/a",((INDEX(Historical!$C$7:$C$1279,MATCH(B696,Historical!$B$7:$B$1301,0))/INDEX(Historical!$O$7:$O$1270,MATCH(B696,Historical!$B$7:$B$1301,0)))^(1/10)-1)*100)</f>
        <v>n/a</v>
      </c>
      <c r="W696" s="715" t="str">
        <f>IF(OR(U696&lt;=0,U696="n/a",V696&lt;=0,V696="n/a"),"n/a",U696/V696)</f>
        <v>n/a</v>
      </c>
      <c r="X696" s="716" t="str">
        <f>IF(OR(AJ696&lt;=0,AJ696="n/a",U696&lt;=0,U696="n/a"),"n/a",U696/AJ696)</f>
        <v>n/a</v>
      </c>
      <c r="Y696" s="890"/>
      <c r="Z696" s="663">
        <f>IF(OR(AC696&lt;0.01,AC696="n/a"),"n/a",M696/AC696*100)</f>
        <v>40</v>
      </c>
      <c r="AA696" s="900">
        <f>IF(OR(AC696&lt;0.01,AC696="n/a"),"n/a",I696/AC696)</f>
        <v>27.388235294117649</v>
      </c>
      <c r="AB696" s="901">
        <v>12</v>
      </c>
      <c r="AC696" s="879">
        <v>1.7</v>
      </c>
      <c r="AD696" s="879">
        <v>4.12</v>
      </c>
      <c r="AE696" s="879">
        <v>1.28</v>
      </c>
      <c r="AF696" s="879">
        <v>5.34</v>
      </c>
      <c r="AG696" s="879">
        <v>20.399999999999999</v>
      </c>
      <c r="AH696" s="879">
        <v>113.7</v>
      </c>
      <c r="AI696" s="879">
        <v>8.83</v>
      </c>
      <c r="AJ696" s="879">
        <v>2.7</v>
      </c>
      <c r="AK696" s="879">
        <v>6.35</v>
      </c>
      <c r="AL696" s="892">
        <v>2150</v>
      </c>
      <c r="AM696" s="886">
        <v>15.6</v>
      </c>
      <c r="AN696" s="879">
        <v>1.84</v>
      </c>
      <c r="AO696" s="753" t="str">
        <f>IF(U696="n/a","n/a",IF(AA696&lt;0,"n/a",IF(AA696="n/a","n/a",J696+U696-AA696)))</f>
        <v>n/a</v>
      </c>
      <c r="AP696" s="754" t="str">
        <f>IF(U696="n/a","n/a",J696+U696)</f>
        <v>n/a</v>
      </c>
      <c r="AQ696" s="902">
        <f>IF(OR(AC696&lt;0.01,AF696="n/a"),"n/a",(I696/SQRT(22.5*AC696*(I696/AF696))-1)*100)</f>
        <v>154.95374436298422</v>
      </c>
      <c r="AR696" s="663">
        <f>INDEX(Historical!$C$7:$C$1279,MATCH(B696,Historical!$B$7:$B$1301,0))*IF(AH696="n/a",1.03,IF(AH696&lt;0,1.01,IF(AH696&gt;10,1.1,(1+AH696/100))))</f>
        <v>0.68200000000000005</v>
      </c>
      <c r="AS696" s="900">
        <f>IF($AI696="n/a",1.03*AR696,IF($AI696&lt;0,1.01*AR696,IF($AI696&gt;10,1.1*AR696,(1+$AI696/100)*AR696)))</f>
        <v>0.74222060000000012</v>
      </c>
      <c r="AT696" s="900">
        <f>IF($AK696="n/a",1.03*AS696,IF($AK696&lt;0,1.01*AS696,IF($AK696&gt;10,1.1*AS696,(1+$AK696/100)*AS696)))</f>
        <v>0.78935160810000005</v>
      </c>
      <c r="AU696" s="900">
        <f>IF($AK696="n/a",1.03*AT696,IF($AK696&lt;0,1.01*AT696,IF($AK696&gt;10,1.1*AT696,(1+$AK696/100)*AT696)))</f>
        <v>0.83947543521434997</v>
      </c>
      <c r="AV696" s="900">
        <f>IF($AK696="n/a",1.03*AU696,IF($AK696&lt;0,1.01*AU696,IF($AK696&gt;10,1.1*AU696,(1+$AK696/100)*AU696)))</f>
        <v>0.89278212535046109</v>
      </c>
      <c r="AW696" s="663">
        <f>SUM(AR696:AV696)</f>
        <v>3.9458297686648116</v>
      </c>
      <c r="AX696" s="761">
        <f>AW696/I696*100</f>
        <v>8.4747202935240793</v>
      </c>
      <c r="AY696" s="948">
        <v>0.56000000000000005</v>
      </c>
      <c r="AZ696" s="886">
        <v>77.17</v>
      </c>
      <c r="BA696" s="886">
        <v>-7.71</v>
      </c>
      <c r="BB696" s="886">
        <v>13.889999999999999</v>
      </c>
      <c r="BC696" s="886">
        <v>12.659999999999998</v>
      </c>
      <c r="BD696" s="921"/>
      <c r="BE696" s="635">
        <v>2015</v>
      </c>
      <c r="BF696" s="912">
        <f>IF(BE696&gt;2008,0,IF(BE696&gt;2001,1,IF(BE696&gt;1990,2,IF(BE696&gt;1980,3,IF(BE696&gt;1973,4,IF(BE696&gt;1970,5,IF(BE696&gt;1960,6,IF(BE696&gt;1958,7,IF(BE696&gt;1953,8,9)))))))))</f>
        <v>0</v>
      </c>
      <c r="BG696" s="896">
        <v>5.8000000000000007</v>
      </c>
    </row>
    <row r="697" spans="1:59" s="877" customFormat="1" ht="12.75" customHeight="1" x14ac:dyDescent="0.2">
      <c r="A697" s="717" t="s">
        <v>3912</v>
      </c>
      <c r="B697" s="799" t="s">
        <v>3913</v>
      </c>
      <c r="C697" s="946" t="s">
        <v>112</v>
      </c>
      <c r="D697" s="946" t="s">
        <v>4328</v>
      </c>
      <c r="E697" s="746">
        <v>7</v>
      </c>
      <c r="F697" s="1185">
        <v>662</v>
      </c>
      <c r="G697" s="1182" t="s">
        <v>106</v>
      </c>
      <c r="H697" s="1182" t="s">
        <v>106</v>
      </c>
      <c r="I697" s="897">
        <v>79.12</v>
      </c>
      <c r="J697" s="663">
        <f>(M697/I697)*100</f>
        <v>0.85945399393326583</v>
      </c>
      <c r="K697" s="877">
        <v>0.17</v>
      </c>
      <c r="L697" s="1199">
        <v>4</v>
      </c>
      <c r="M697" s="654">
        <f>K697*L697</f>
        <v>0.68</v>
      </c>
      <c r="N697" s="1199" t="s">
        <v>107</v>
      </c>
      <c r="O697" s="615">
        <v>0.15</v>
      </c>
      <c r="P697" s="644">
        <v>43963</v>
      </c>
      <c r="Q697" s="644">
        <v>43980</v>
      </c>
      <c r="R697" s="654">
        <f>(K697-O697)/O697*100</f>
        <v>13.333333333333346</v>
      </c>
      <c r="S697" s="714">
        <f>IF(INDEX(Historical!$D$7:$D$1277,MATCH(B697,Historical!$B$7:$B$1301,0))=0,"n/a",(INDEX(Historical!$C$7:$C$1279,MATCH(B697,Historical!$B$7:$B$1301,0))/INDEX(Historical!$D$7:$D$1277,MATCH(B697,Historical!$B$7:$B$1301,0))-1)*100)</f>
        <v>23.913043478260843</v>
      </c>
      <c r="T697" s="714">
        <f>IF(INDEX(Historical!$F$7:$F$1270,MATCH(B697,Historical!$B$7:$B$1301,0))=0,"n/a",((INDEX(Historical!$C$7:$C$1279,MATCH(B697,Historical!$B$7:$B$1301,0))/INDEX(Historical!$F$7:$F$1270,MATCH(B697,Historical!$B$7:$B$1301,0)))^(1/3)-1)*100)</f>
        <v>17.652800840192207</v>
      </c>
      <c r="U697" s="714">
        <f>IF(INDEX(Historical!$H$7:$H$1270,MATCH(B697,Historical!$B$7:$B$1301,0))=0,"n/a",((INDEX(Historical!$C$7:$C$1279,MATCH(B697,Historical!$B$7:$B$1301,0))/INDEX(Historical!$H$7:$H$1270,MATCH(B697,Historical!$B$7:$B$1301,0)))^(1/5)-1)*100)</f>
        <v>22.104343283362393</v>
      </c>
      <c r="V697" s="714" t="str">
        <f>IF(INDEX(Historical!$O$7:$O$1270,MATCH(B697,Historical!$B$7:$B$1301,0))=0,"n/a",((INDEX(Historical!$C$7:$C$1279,MATCH(B697,Historical!$B$7:$B$1301,0))/INDEX(Historical!$O$7:$O$1270,MATCH(B697,Historical!$B$7:$B$1301,0)))^(1/10)-1)*100)</f>
        <v>n/a</v>
      </c>
      <c r="W697" s="715" t="str">
        <f>IF(OR(U697&lt;=0,U697="n/a",V697&lt;=0,V697="n/a"),"n/a",U697/V697)</f>
        <v>n/a</v>
      </c>
      <c r="X697" s="716">
        <f>IF(OR(AJ697&lt;=0,AJ697="n/a",U697&lt;=0,U697="n/a"),"n/a",U697/AJ697)</f>
        <v>2.0279214021433387</v>
      </c>
      <c r="Y697" s="664"/>
      <c r="Z697" s="663">
        <f>IF(OR(AC697&lt;0.01,AC697="n/a"),"n/a",M697/AC697*100)</f>
        <v>26.153846153846157</v>
      </c>
      <c r="AA697" s="900">
        <f>IF(OR(AC697&lt;0.01,AC697="n/a"),"n/a",I697/AC697)</f>
        <v>30.430769230769233</v>
      </c>
      <c r="AB697" s="901">
        <v>9</v>
      </c>
      <c r="AC697" s="896">
        <v>2.6</v>
      </c>
      <c r="AD697" s="896">
        <v>2.0099999999999998</v>
      </c>
      <c r="AE697" s="879">
        <v>1.73</v>
      </c>
      <c r="AF697" s="879">
        <v>4.5199999999999996</v>
      </c>
      <c r="AG697" s="879">
        <v>14.499999999999998</v>
      </c>
      <c r="AH697" s="879">
        <v>29.2</v>
      </c>
      <c r="AI697" s="879">
        <v>6.11</v>
      </c>
      <c r="AJ697" s="694">
        <v>10.9</v>
      </c>
      <c r="AK697" s="694">
        <v>15</v>
      </c>
      <c r="AL697" s="896">
        <v>4240</v>
      </c>
      <c r="AM697" s="896">
        <v>1.4000000000000001</v>
      </c>
      <c r="AN697" s="896">
        <v>0.36</v>
      </c>
      <c r="AO697" s="753">
        <f>IF(U697="n/a","n/a",IF(AA697&lt;0,"n/a",IF(AA697="n/a","n/a",J697+U697-AA697)))</f>
        <v>-7.4669719534735748</v>
      </c>
      <c r="AP697" s="754">
        <f>IF(U697="n/a","n/a",J697+U697)</f>
        <v>22.963797277295658</v>
      </c>
      <c r="AQ697" s="902">
        <f>IF(OR(AC697&lt;0.01,AF697="n/a"),"n/a",(I697/SQRT(22.5*AC697*(I697/AF697))-1)*100)</f>
        <v>147.24893162162337</v>
      </c>
      <c r="AR697" s="663">
        <f>INDEX(Historical!$C$7:$C$1279,MATCH(B697,Historical!$B$7:$B$1301,0))*IF(AH697="n/a",1.03,IF(AH697&lt;0,1.01,IF(AH697&gt;10,1.1,(1+AH697/100))))</f>
        <v>0.627</v>
      </c>
      <c r="AS697" s="900">
        <f>IF($AI697="n/a",1.03*AR697,IF($AI697&lt;0,1.01*AR697,IF($AI697&gt;10,1.1*AR697,(1+$AI697/100)*AR697)))</f>
        <v>0.6653097</v>
      </c>
      <c r="AT697" s="900">
        <f>IF($AK697="n/a",1.03*AS697,IF($AK697&lt;0,1.01*AS697,IF($AK697&gt;10,1.1*AS697,(1+$AK697/100)*AS697)))</f>
        <v>0.73184067000000008</v>
      </c>
      <c r="AU697" s="900">
        <f>IF($AK697="n/a",1.03*AT697,IF($AK697&lt;0,1.01*AT697,IF($AK697&gt;10,1.1*AT697,(1+$AK697/100)*AT697)))</f>
        <v>0.8050247370000001</v>
      </c>
      <c r="AV697" s="900">
        <f>IF($AK697="n/a",1.03*AU697,IF($AK697&lt;0,1.01*AU697,IF($AK697&gt;10,1.1*AU697,(1+$AK697/100)*AU697)))</f>
        <v>0.88552721070000018</v>
      </c>
      <c r="AW697" s="663">
        <f>SUM(AR697:AV697)</f>
        <v>3.7147023177000005</v>
      </c>
      <c r="AX697" s="761">
        <f>AW697/I697*100</f>
        <v>4.6950231517947421</v>
      </c>
      <c r="AY697" s="742">
        <v>0.88</v>
      </c>
      <c r="AZ697" s="879">
        <v>24.38</v>
      </c>
      <c r="BA697" s="879">
        <v>-20.349999999999998</v>
      </c>
      <c r="BB697" s="879">
        <v>4.18</v>
      </c>
      <c r="BC697" s="879">
        <v>-4.33</v>
      </c>
      <c r="BD697" s="921"/>
      <c r="BE697" s="635">
        <v>2014</v>
      </c>
      <c r="BF697" s="912">
        <f>IF(BE697&gt;2008,0,IF(BE697&gt;2001,1,IF(BE697&gt;1990,2,IF(BE697&gt;1980,3,IF(BE697&gt;1973,4,IF(BE697&gt;1970,5,IF(BE697&gt;1960,6,IF(BE697&gt;1958,7,IF(BE697&gt;1953,8,9)))))))))</f>
        <v>0</v>
      </c>
      <c r="BG697" s="896">
        <v>6.5</v>
      </c>
    </row>
    <row r="698" spans="1:59" s="877" customFormat="1" ht="12.75" customHeight="1" x14ac:dyDescent="0.2">
      <c r="A698" s="885" t="s">
        <v>809</v>
      </c>
      <c r="B698" s="889" t="s">
        <v>810</v>
      </c>
      <c r="C698" s="946" t="s">
        <v>4199</v>
      </c>
      <c r="D698" s="946" t="s">
        <v>4332</v>
      </c>
      <c r="E698" s="746">
        <v>16</v>
      </c>
      <c r="F698" s="1185">
        <v>230</v>
      </c>
      <c r="G698" s="1197" t="s">
        <v>37</v>
      </c>
      <c r="H698" s="1197" t="s">
        <v>115</v>
      </c>
      <c r="I698" s="888">
        <v>126.97</v>
      </c>
      <c r="J698" s="663">
        <f>(M698/I698)*100</f>
        <v>2.8353154288414584</v>
      </c>
      <c r="K698" s="891">
        <v>0.9</v>
      </c>
      <c r="L698" s="901">
        <v>4</v>
      </c>
      <c r="M698" s="654">
        <f>K698*L698</f>
        <v>3.6</v>
      </c>
      <c r="N698" s="884" t="s">
        <v>811</v>
      </c>
      <c r="O698" s="747">
        <v>0.77</v>
      </c>
      <c r="P698" s="875">
        <v>43768</v>
      </c>
      <c r="Q698" s="875">
        <v>43787</v>
      </c>
      <c r="R698" s="654">
        <f>(K698-O698)/O698*100</f>
        <v>16.883116883116884</v>
      </c>
      <c r="S698" s="714">
        <f>IF(INDEX(Historical!$D$7:$D$1277,MATCH(B698,Historical!$B$7:$B$1301,0))=0,"n/a",(INDEX(Historical!$C$7:$C$1279,MATCH(B698,Historical!$B$7:$B$1301,0))/INDEX(Historical!$D$7:$D$1277,MATCH(B698,Historical!$B$7:$B$1301,0))-1)*100)</f>
        <v>22.05323193916351</v>
      </c>
      <c r="T698" s="714">
        <f>IF(INDEX(Historical!$F$7:$F$1270,MATCH(B698,Historical!$B$7:$B$1301,0))=0,"n/a",((INDEX(Historical!$C$7:$C$1279,MATCH(B698,Historical!$B$7:$B$1301,0))/INDEX(Historical!$F$7:$F$1270,MATCH(B698,Historical!$B$7:$B$1301,0)))^(1/3)-1)*100)</f>
        <v>25.089366987415286</v>
      </c>
      <c r="U698" s="714">
        <f>IF(INDEX(Historical!$H$7:$H$1270,MATCH(B698,Historical!$B$7:$B$1301,0))=0,"n/a",((INDEX(Historical!$C$7:$C$1279,MATCH(B698,Historical!$B$7:$B$1301,0))/INDEX(Historical!$H$7:$H$1270,MATCH(B698,Historical!$B$7:$B$1301,0)))^(1/5)-1)*100)</f>
        <v>20.953006907237672</v>
      </c>
      <c r="V698" s="714">
        <f>IF(INDEX(Historical!$O$7:$O$1270,MATCH(B698,Historical!$B$7:$B$1301,0))=0,"n/a",((INDEX(Historical!$C$7:$C$1279,MATCH(B698,Historical!$B$7:$B$1301,0))/INDEX(Historical!$O$7:$O$1270,MATCH(B698,Historical!$B$7:$B$1301,0)))^(1/10)-1)*100)</f>
        <v>21.710837786073167</v>
      </c>
      <c r="W698" s="715">
        <f>IF(OR(U698&lt;=0,U698="n/a",V698&lt;=0,V698="n/a"),"n/a",U698/V698)</f>
        <v>0.96509435120363618</v>
      </c>
      <c r="X698" s="716">
        <f>IF(OR(AJ698&lt;=0,AJ698="n/a",U698&lt;=0,U698="n/a"),"n/a",U698/AJ698)</f>
        <v>1.3694775756364492</v>
      </c>
      <c r="Y698" s="890"/>
      <c r="Z698" s="663">
        <f>IF(OR(AC698&lt;0.01,AC698="n/a"),"n/a",M698/AC698*100)</f>
        <v>69.097888675623793</v>
      </c>
      <c r="AA698" s="900">
        <f>IF(OR(AC698&lt;0.01,AC698="n/a"),"n/a",I698/AC698)</f>
        <v>24.370441458733204</v>
      </c>
      <c r="AB698" s="901">
        <v>12</v>
      </c>
      <c r="AC698" s="879">
        <v>5.21</v>
      </c>
      <c r="AD698" s="879">
        <v>3.56</v>
      </c>
      <c r="AE698" s="879">
        <v>8.2200000000000006</v>
      </c>
      <c r="AF698" s="879">
        <v>15.01</v>
      </c>
      <c r="AG698" s="879">
        <v>57.999999999999993</v>
      </c>
      <c r="AH698" s="879">
        <v>-5.6000000000000005</v>
      </c>
      <c r="AI698" s="879">
        <v>20.93</v>
      </c>
      <c r="AJ698" s="879">
        <v>15.299999999999999</v>
      </c>
      <c r="AK698" s="879">
        <v>6.7299999999999995</v>
      </c>
      <c r="AL698" s="892">
        <v>116080</v>
      </c>
      <c r="AM698" s="886">
        <v>0.2</v>
      </c>
      <c r="AN698" s="879">
        <v>0.85</v>
      </c>
      <c r="AO698" s="753">
        <f>IF(U698="n/a","n/a",IF(AA698&lt;0,"n/a",IF(AA698="n/a","n/a",J698+U698-AA698)))</f>
        <v>-0.58211912265407406</v>
      </c>
      <c r="AP698" s="754">
        <f>IF(U698="n/a","n/a",J698+U698)</f>
        <v>23.78832233607913</v>
      </c>
      <c r="AQ698" s="902">
        <f>IF(OR(AC698&lt;0.01,AF698="n/a"),"n/a",(I698/SQRT(22.5*AC698*(I698/AF698))-1)*100)</f>
        <v>303.20952716675481</v>
      </c>
      <c r="AR698" s="663">
        <f>INDEX(Historical!$C$7:$C$1279,MATCH(B698,Historical!$B$7:$B$1301,0))*IF(AH698="n/a",1.03,IF(AH698&lt;0,1.01,IF(AH698&gt;10,1.1,(1+AH698/100))))</f>
        <v>3.2421000000000002</v>
      </c>
      <c r="AS698" s="900">
        <f>IF($AI698="n/a",1.03*AR698,IF($AI698&lt;0,1.01*AR698,IF($AI698&gt;10,1.1*AR698,(1+$AI698/100)*AR698)))</f>
        <v>3.5663100000000005</v>
      </c>
      <c r="AT698" s="900">
        <f>IF($AK698="n/a",1.03*AS698,IF($AK698&lt;0,1.01*AS698,IF($AK698&gt;10,1.1*AS698,(1+$AK698/100)*AS698)))</f>
        <v>3.8063226630000004</v>
      </c>
      <c r="AU698" s="900">
        <f>IF($AK698="n/a",1.03*AT698,IF($AK698&lt;0,1.01*AT698,IF($AK698&gt;10,1.1*AT698,(1+$AK698/100)*AT698)))</f>
        <v>4.0624881782199003</v>
      </c>
      <c r="AV698" s="900">
        <f>IF($AK698="n/a",1.03*AU698,IF($AK698&lt;0,1.01*AU698,IF($AK698&gt;10,1.1*AU698,(1+$AK698/100)*AU698)))</f>
        <v>4.3358936326140993</v>
      </c>
      <c r="AW698" s="663">
        <f>SUM(AR698:AV698)</f>
        <v>19.013114473834001</v>
      </c>
      <c r="AX698" s="761">
        <f>AW698/I698*100</f>
        <v>14.974493560552887</v>
      </c>
      <c r="AY698" s="948">
        <v>1.1200000000000001</v>
      </c>
      <c r="AZ698" s="886">
        <v>36.39</v>
      </c>
      <c r="BA698" s="886">
        <v>-6.43</v>
      </c>
      <c r="BB698" s="886">
        <v>6.9500000000000011</v>
      </c>
      <c r="BC698" s="886">
        <v>5.38</v>
      </c>
      <c r="BD698" s="921"/>
      <c r="BE698" s="635">
        <v>2004</v>
      </c>
      <c r="BF698" s="912">
        <f>IF(BE698&gt;2008,0,IF(BE698&gt;2001,1,IF(BE698&gt;1990,2,IF(BE698&gt;1980,3,IF(BE698&gt;1973,4,IF(BE698&gt;1970,5,IF(BE698&gt;1960,6,IF(BE698&gt;1958,7,IF(BE698&gt;1953,8,9)))))))))</f>
        <v>1</v>
      </c>
      <c r="BG698" s="896">
        <v>28.000000000000004</v>
      </c>
    </row>
    <row r="699" spans="1:59" s="877" customFormat="1" ht="12.75" customHeight="1" x14ac:dyDescent="0.2">
      <c r="A699" s="885" t="s">
        <v>1728</v>
      </c>
      <c r="B699" s="889" t="s">
        <v>1729</v>
      </c>
      <c r="C699" s="946" t="s">
        <v>108</v>
      </c>
      <c r="D699" s="946" t="s">
        <v>4345</v>
      </c>
      <c r="E699" s="746">
        <v>9</v>
      </c>
      <c r="F699" s="1185">
        <v>496</v>
      </c>
      <c r="G699" s="1199" t="s">
        <v>106</v>
      </c>
      <c r="H699" s="1199" t="s">
        <v>106</v>
      </c>
      <c r="I699" s="888">
        <v>60.5</v>
      </c>
      <c r="J699" s="663">
        <f>(M699/I699)*100</f>
        <v>2.115702479338843</v>
      </c>
      <c r="K699" s="891">
        <v>0.64</v>
      </c>
      <c r="L699" s="901">
        <v>2</v>
      </c>
      <c r="M699" s="654">
        <f>K699*L699</f>
        <v>1.28</v>
      </c>
      <c r="N699" s="884" t="s">
        <v>610</v>
      </c>
      <c r="O699" s="747">
        <v>0.62</v>
      </c>
      <c r="P699" s="875">
        <v>43935</v>
      </c>
      <c r="Q699" s="875">
        <v>43951</v>
      </c>
      <c r="R699" s="654">
        <f>(K699-O699)/O699*100</f>
        <v>3.2258064516129057</v>
      </c>
      <c r="S699" s="714">
        <f>IF(INDEX(Historical!$D$7:$D$1277,MATCH(B699,Historical!$B$7:$B$1301,0))=0,"n/a",(INDEX(Historical!$C$7:$C$1279,MATCH(B699,Historical!$B$7:$B$1301,0))/INDEX(Historical!$D$7:$D$1277,MATCH(B699,Historical!$B$7:$B$1301,0))-1)*100)</f>
        <v>9.9099099099098975</v>
      </c>
      <c r="T699" s="714">
        <f>IF(INDEX(Historical!$F$7:$F$1270,MATCH(B699,Historical!$B$7:$B$1301,0))=0,"n/a",((INDEX(Historical!$C$7:$C$1279,MATCH(B699,Historical!$B$7:$B$1301,0))/INDEX(Historical!$F$7:$F$1270,MATCH(B699,Historical!$B$7:$B$1301,0)))^(1/3)-1)*100)</f>
        <v>10.67234370322312</v>
      </c>
      <c r="U699" s="714">
        <f>IF(INDEX(Historical!$H$7:$H$1270,MATCH(B699,Historical!$B$7:$B$1301,0))=0,"n/a",((INDEX(Historical!$C$7:$C$1279,MATCH(B699,Historical!$B$7:$B$1301,0))/INDEX(Historical!$H$7:$H$1270,MATCH(B699,Historical!$B$7:$B$1301,0)))^(1/5)-1)*100)</f>
        <v>13.419909079131598</v>
      </c>
      <c r="V699" s="714" t="str">
        <f>IF(INDEX(Historical!$O$7:$O$1270,MATCH(B699,Historical!$B$7:$B$1301,0))=0,"n/a",((INDEX(Historical!$C$7:$C$1279,MATCH(B699,Historical!$B$7:$B$1301,0))/INDEX(Historical!$O$7:$O$1270,MATCH(B699,Historical!$B$7:$B$1301,0)))^(1/10)-1)*100)</f>
        <v>n/a</v>
      </c>
      <c r="W699" s="715" t="str">
        <f>IF(OR(U699&lt;=0,U699="n/a",V699&lt;=0,V699="n/a"),"n/a",U699/V699)</f>
        <v>n/a</v>
      </c>
      <c r="X699" s="716" t="str">
        <f>IF(OR(AJ699&lt;=0,AJ699="n/a",U699&lt;=0,U699="n/a"),"n/a",U699/AJ699)</f>
        <v>n/a</v>
      </c>
      <c r="Y699" s="890"/>
      <c r="Z699" s="663" t="str">
        <f>IF(OR(AC699&lt;0.01,AC699="n/a"),"n/a",M699/AC699*100)</f>
        <v>n/a</v>
      </c>
      <c r="AA699" s="900" t="str">
        <f>IF(OR(AC699&lt;0.01,AC699="n/a"),"n/a",I699/AC699)</f>
        <v>n/a</v>
      </c>
      <c r="AB699" s="901">
        <v>12</v>
      </c>
      <c r="AC699" s="879" t="s">
        <v>136</v>
      </c>
      <c r="AD699" s="879" t="s">
        <v>136</v>
      </c>
      <c r="AE699" s="879" t="s">
        <v>136</v>
      </c>
      <c r="AF699" s="879" t="s">
        <v>136</v>
      </c>
      <c r="AG699" s="879" t="s">
        <v>136</v>
      </c>
      <c r="AH699" s="879" t="s">
        <v>136</v>
      </c>
      <c r="AI699" s="879" t="s">
        <v>136</v>
      </c>
      <c r="AJ699" s="879" t="s">
        <v>136</v>
      </c>
      <c r="AK699" s="879" t="s">
        <v>136</v>
      </c>
      <c r="AL699" s="892" t="s">
        <v>136</v>
      </c>
      <c r="AM699" s="886" t="s">
        <v>136</v>
      </c>
      <c r="AN699" s="879" t="s">
        <v>136</v>
      </c>
      <c r="AO699" s="753" t="str">
        <f>IF(U699="n/a","n/a",IF(AA699&lt;0,"n/a",IF(AA699="n/a","n/a",J699+U699-AA699)))</f>
        <v>n/a</v>
      </c>
      <c r="AP699" s="754">
        <f>IF(U699="n/a","n/a",J699+U699)</f>
        <v>15.535611558470441</v>
      </c>
      <c r="AQ699" s="902" t="str">
        <f>IF(OR(AC699&lt;0.01,AF699="n/a"),"n/a",(I699/SQRT(22.5*AC699*(I699/AF699))-1)*100)</f>
        <v>n/a</v>
      </c>
      <c r="AR699" s="663">
        <f>INDEX(Historical!$C$7:$C$1279,MATCH(B699,Historical!$B$7:$B$1301,0))*IF(AH699="n/a",1.03,IF(AH699&lt;0,1.01,IF(AH699&gt;10,1.1,(1+AH699/100))))</f>
        <v>1.2565999999999999</v>
      </c>
      <c r="AS699" s="900">
        <f>IF($AI699="n/a",1.03*AR699,IF($AI699&lt;0,1.01*AR699,IF($AI699&gt;10,1.1*AR699,(1+$AI699/100)*AR699)))</f>
        <v>1.2942979999999999</v>
      </c>
      <c r="AT699" s="900">
        <f>IF($AK699="n/a",1.03*AS699,IF($AK699&lt;0,1.01*AS699,IF($AK699&gt;10,1.1*AS699,(1+$AK699/100)*AS699)))</f>
        <v>1.3331269399999999</v>
      </c>
      <c r="AU699" s="900">
        <f>IF($AK699="n/a",1.03*AT699,IF($AK699&lt;0,1.01*AT699,IF($AK699&gt;10,1.1*AT699,(1+$AK699/100)*AT699)))</f>
        <v>1.3731207481999999</v>
      </c>
      <c r="AV699" s="900">
        <f>IF($AK699="n/a",1.03*AU699,IF($AK699&lt;0,1.01*AU699,IF($AK699&gt;10,1.1*AU699,(1+$AK699/100)*AU699)))</f>
        <v>1.414314370646</v>
      </c>
      <c r="AW699" s="663">
        <f>SUM(AR699:AV699)</f>
        <v>6.6714600588459998</v>
      </c>
      <c r="AX699" s="761">
        <f>AW699/I699*100</f>
        <v>11.027206708836363</v>
      </c>
      <c r="AY699" s="948" t="s">
        <v>136</v>
      </c>
      <c r="AZ699" s="886" t="s">
        <v>136</v>
      </c>
      <c r="BA699" s="886" t="s">
        <v>136</v>
      </c>
      <c r="BB699" s="886" t="s">
        <v>136</v>
      </c>
      <c r="BC699" s="886" t="s">
        <v>136</v>
      </c>
      <c r="BD699" s="921" t="s">
        <v>4271</v>
      </c>
      <c r="BE699" s="635">
        <v>2012</v>
      </c>
      <c r="BF699" s="912">
        <f>IF(BE699&gt;2008,0,IF(BE699&gt;2001,1,IF(BE699&gt;1990,2,IF(BE699&gt;1980,3,IF(BE699&gt;1973,4,IF(BE699&gt;1970,5,IF(BE699&gt;1960,6,IF(BE699&gt;1958,7,IF(BE699&gt;1953,8,9)))))))))</f>
        <v>0</v>
      </c>
      <c r="BG699" s="896" t="s">
        <v>136</v>
      </c>
    </row>
    <row r="700" spans="1:59" s="877" customFormat="1" ht="12.75" customHeight="1" x14ac:dyDescent="0.2">
      <c r="A700" s="885" t="s">
        <v>2915</v>
      </c>
      <c r="B700" s="615" t="s">
        <v>2916</v>
      </c>
      <c r="C700" s="946" t="s">
        <v>108</v>
      </c>
      <c r="D700" s="946" t="s">
        <v>4345</v>
      </c>
      <c r="E700" s="746">
        <v>7</v>
      </c>
      <c r="F700" s="1185">
        <v>648</v>
      </c>
      <c r="G700" s="1197" t="s">
        <v>106</v>
      </c>
      <c r="H700" s="1197" t="s">
        <v>106</v>
      </c>
      <c r="I700" s="888">
        <v>11.52</v>
      </c>
      <c r="J700" s="663">
        <f>(M700/I700)*100</f>
        <v>4.9479166666666661</v>
      </c>
      <c r="K700" s="891">
        <v>0.14249999999999999</v>
      </c>
      <c r="L700" s="901">
        <v>4</v>
      </c>
      <c r="M700" s="654">
        <f>K700*L700</f>
        <v>0.56999999999999995</v>
      </c>
      <c r="N700" s="884" t="s">
        <v>325</v>
      </c>
      <c r="O700" s="747">
        <v>0.14000000000000001</v>
      </c>
      <c r="P700" s="875">
        <v>43899</v>
      </c>
      <c r="Q700" s="875">
        <v>43910</v>
      </c>
      <c r="R700" s="654">
        <f>(K700-O700)/O700*100</f>
        <v>1.7857142857142672</v>
      </c>
      <c r="S700" s="714">
        <f>IF(INDEX(Historical!$D$7:$D$1277,MATCH(B700,Historical!$B$7:$B$1301,0))=0,"n/a",(INDEX(Historical!$C$7:$C$1279,MATCH(B700,Historical!$B$7:$B$1301,0))/INDEX(Historical!$D$7:$D$1277,MATCH(B700,Historical!$B$7:$B$1301,0))-1)*100)</f>
        <v>4.8076923076923128</v>
      </c>
      <c r="T700" s="714">
        <f>IF(INDEX(Historical!$F$7:$F$1270,MATCH(B700,Historical!$B$7:$B$1301,0))=0,"n/a",((INDEX(Historical!$C$7:$C$1279,MATCH(B700,Historical!$B$7:$B$1301,0))/INDEX(Historical!$F$7:$F$1270,MATCH(B700,Historical!$B$7:$B$1301,0)))^(1/3)-1)*100)</f>
        <v>9.0726179851174038</v>
      </c>
      <c r="U700" s="714">
        <f>IF(INDEX(Historical!$H$7:$H$1270,MATCH(B700,Historical!$B$7:$B$1301,0))=0,"n/a",((INDEX(Historical!$C$7:$C$1279,MATCH(B700,Historical!$B$7:$B$1301,0))/INDEX(Historical!$H$7:$H$1270,MATCH(B700,Historical!$B$7:$B$1301,0)))^(1/5)-1)*100)</f>
        <v>10.554522330964854</v>
      </c>
      <c r="V700" s="714">
        <f>IF(INDEX(Historical!$O$7:$O$1270,MATCH(B700,Historical!$B$7:$B$1301,0))=0,"n/a",((INDEX(Historical!$C$7:$C$1279,MATCH(B700,Historical!$B$7:$B$1301,0))/INDEX(Historical!$O$7:$O$1270,MATCH(B700,Historical!$B$7:$B$1301,0)))^(1/10)-1)*100)</f>
        <v>-0.2711416359139629</v>
      </c>
      <c r="W700" s="715" t="str">
        <f>IF(OR(U700&lt;=0,U700="n/a",V700&lt;=0,V700="n/a"),"n/a",U700/V700)</f>
        <v>n/a</v>
      </c>
      <c r="X700" s="716">
        <f>IF(OR(AJ700&lt;=0,AJ700="n/a",U700&lt;=0,U700="n/a"),"n/a",U700/AJ700)</f>
        <v>0.59968876880482136</v>
      </c>
      <c r="Y700" s="676"/>
      <c r="Z700" s="663">
        <f>IF(OR(AC700&lt;0.01,AC700="n/a"),"n/a",M700/AC700*100)</f>
        <v>48.305084745762713</v>
      </c>
      <c r="AA700" s="900">
        <f>IF(OR(AC700&lt;0.01,AC700="n/a"),"n/a",I700/AC700)</f>
        <v>9.7627118644067803</v>
      </c>
      <c r="AB700" s="901">
        <v>12</v>
      </c>
      <c r="AC700" s="879">
        <v>1.18</v>
      </c>
      <c r="AD700" s="879">
        <v>0.6</v>
      </c>
      <c r="AE700" s="879">
        <v>2.52</v>
      </c>
      <c r="AF700" s="879">
        <v>0.99</v>
      </c>
      <c r="AG700" s="879">
        <v>10.8</v>
      </c>
      <c r="AH700" s="879">
        <v>44.4</v>
      </c>
      <c r="AI700" s="879">
        <v>16.809999999999999</v>
      </c>
      <c r="AJ700" s="879">
        <v>17.599999999999998</v>
      </c>
      <c r="AK700" s="879">
        <v>16.3</v>
      </c>
      <c r="AL700" s="892">
        <v>70.650000000000006</v>
      </c>
      <c r="AM700" s="886">
        <v>3.5000000000000004</v>
      </c>
      <c r="AN700" s="879">
        <v>0.38</v>
      </c>
      <c r="AO700" s="753">
        <f>IF(U700="n/a","n/a",IF(AA700&lt;0,"n/a",IF(AA700="n/a","n/a",J700+U700-AA700)))</f>
        <v>5.7397271332247399</v>
      </c>
      <c r="AP700" s="754">
        <f>IF(U700="n/a","n/a",J700+U700)</f>
        <v>15.50243899763152</v>
      </c>
      <c r="AQ700" s="902">
        <f>IF(OR(AC700&lt;0.01,AF700="n/a"),"n/a",(I700/SQRT(22.5*AC700*(I700/AF700))-1)*100)</f>
        <v>-34.459224750244346</v>
      </c>
      <c r="AR700" s="663">
        <f>INDEX(Historical!$C$7:$C$1279,MATCH(B700,Historical!$B$7:$B$1301,0))*IF(AH700="n/a",1.03,IF(AH700&lt;0,1.01,IF(AH700&gt;10,1.1,(1+AH700/100))))</f>
        <v>0.59950000000000014</v>
      </c>
      <c r="AS700" s="900">
        <f>IF($AI700="n/a",1.03*AR700,IF($AI700&lt;0,1.01*AR700,IF($AI700&gt;10,1.1*AR700,(1+$AI700/100)*AR700)))</f>
        <v>0.6594500000000002</v>
      </c>
      <c r="AT700" s="900">
        <f>IF($AK700="n/a",1.03*AS700,IF($AK700&lt;0,1.01*AS700,IF($AK700&gt;10,1.1*AS700,(1+$AK700/100)*AS700)))</f>
        <v>0.72539500000000023</v>
      </c>
      <c r="AU700" s="900">
        <f>IF($AK700="n/a",1.03*AT700,IF($AK700&lt;0,1.01*AT700,IF($AK700&gt;10,1.1*AT700,(1+$AK700/100)*AT700)))</f>
        <v>0.79793450000000032</v>
      </c>
      <c r="AV700" s="900">
        <f>IF($AK700="n/a",1.03*AU700,IF($AK700&lt;0,1.01*AU700,IF($AK700&gt;10,1.1*AU700,(1+$AK700/100)*AU700)))</f>
        <v>0.87772795000000048</v>
      </c>
      <c r="AW700" s="663">
        <f>SUM(AR700:AV700)</f>
        <v>3.6600074500000015</v>
      </c>
      <c r="AX700" s="761">
        <f>AW700/I700*100</f>
        <v>31.770898003472237</v>
      </c>
      <c r="AY700" s="948">
        <v>0.38</v>
      </c>
      <c r="AZ700" s="886">
        <v>50.79</v>
      </c>
      <c r="BA700" s="886">
        <v>-25.96</v>
      </c>
      <c r="BB700" s="886">
        <v>7.8</v>
      </c>
      <c r="BC700" s="886">
        <v>-3.74</v>
      </c>
      <c r="BD700" s="921"/>
      <c r="BE700" s="635">
        <v>2014</v>
      </c>
      <c r="BF700" s="912">
        <f>IF(BE700&gt;2008,0,IF(BE700&gt;2001,1,IF(BE700&gt;1990,2,IF(BE700&gt;1980,3,IF(BE700&gt;1973,4,IF(BE700&gt;1970,5,IF(BE700&gt;1960,6,IF(BE700&gt;1958,7,IF(BE700&gt;1953,8,9)))))))))</f>
        <v>0</v>
      </c>
      <c r="BG700" s="896">
        <v>1</v>
      </c>
    </row>
    <row r="701" spans="1:59" s="877" customFormat="1" ht="12.75" customHeight="1" x14ac:dyDescent="0.2">
      <c r="A701" s="877" t="s">
        <v>367</v>
      </c>
      <c r="B701" s="615" t="s">
        <v>368</v>
      </c>
      <c r="C701" s="946" t="s">
        <v>108</v>
      </c>
      <c r="D701" s="946" t="s">
        <v>4345</v>
      </c>
      <c r="E701" s="746">
        <v>45</v>
      </c>
      <c r="F701" s="1185">
        <v>52</v>
      </c>
      <c r="G701" s="1184" t="s">
        <v>37</v>
      </c>
      <c r="H701" s="1184" t="s">
        <v>37</v>
      </c>
      <c r="I701" s="879">
        <v>27.66</v>
      </c>
      <c r="J701" s="663">
        <f>(M701/I701)*100</f>
        <v>5.0614605929139547</v>
      </c>
      <c r="K701" s="891">
        <v>0.35</v>
      </c>
      <c r="L701" s="901">
        <v>4</v>
      </c>
      <c r="M701" s="654">
        <f>K701*L701</f>
        <v>1.4</v>
      </c>
      <c r="N701" s="884" t="s">
        <v>163</v>
      </c>
      <c r="O701" s="747">
        <v>0.34</v>
      </c>
      <c r="P701" s="875">
        <v>43810</v>
      </c>
      <c r="Q701" s="875">
        <v>43831</v>
      </c>
      <c r="R701" s="654">
        <f>(K701-O701)/O701*100</f>
        <v>2.9411764705882213</v>
      </c>
      <c r="S701" s="714">
        <f>IF(INDEX(Historical!$D$7:$D$1277,MATCH(B701,Historical!$B$7:$B$1301,0))=0,"n/a",(INDEX(Historical!$C$7:$C$1279,MATCH(B701,Historical!$B$7:$B$1301,0))/INDEX(Historical!$D$7:$D$1277,MATCH(B701,Historical!$B$7:$B$1301,0))-1)*100)</f>
        <v>0</v>
      </c>
      <c r="T701" s="714">
        <f>IF(INDEX(Historical!$F$7:$F$1270,MATCH(B701,Historical!$B$7:$B$1301,0))=0,"n/a",((INDEX(Historical!$C$7:$C$1279,MATCH(B701,Historical!$B$7:$B$1301,0))/INDEX(Historical!$F$7:$F$1270,MATCH(B701,Historical!$B$7:$B$1301,0)))^(1/3)-1)*100)</f>
        <v>1.0000663432244039</v>
      </c>
      <c r="U701" s="714">
        <f>IF(INDEX(Historical!$H$7:$H$1270,MATCH(B701,Historical!$B$7:$B$1301,0))=0,"n/a",((INDEX(Historical!$C$7:$C$1279,MATCH(B701,Historical!$B$7:$B$1301,0))/INDEX(Historical!$H$7:$H$1270,MATCH(B701,Historical!$B$7:$B$1301,0)))^(1/5)-1)*100)</f>
        <v>1.2198729249942586</v>
      </c>
      <c r="V701" s="714">
        <f>IF(INDEX(Historical!$O$7:$O$1270,MATCH(B701,Historical!$B$7:$B$1301,0))=0,"n/a",((INDEX(Historical!$C$7:$C$1279,MATCH(B701,Historical!$B$7:$B$1301,0))/INDEX(Historical!$O$7:$O$1270,MATCH(B701,Historical!$B$7:$B$1301,0)))^(1/10)-1)*100)</f>
        <v>1.6033650788844556</v>
      </c>
      <c r="W701" s="715">
        <f>IF(OR(U701&lt;=0,U701="n/a",V701&lt;=0,V701="n/a"),"n/a",U701/V701)</f>
        <v>0.76082044012271222</v>
      </c>
      <c r="X701" s="716">
        <f>IF(OR(AJ701&lt;=0,AJ701="n/a",U701&lt;=0,U701="n/a"),"n/a",U701/AJ701)</f>
        <v>0.20675812288038284</v>
      </c>
      <c r="Y701" s="675" t="s">
        <v>369</v>
      </c>
      <c r="Z701" s="663">
        <f>IF(OR(AC701&lt;0.01,AC701="n/a"),"n/a",M701/AC701*100)</f>
        <v>60.08583690987124</v>
      </c>
      <c r="AA701" s="900">
        <f>IF(OR(AC701&lt;0.01,AC701="n/a"),"n/a",I701/AC701)</f>
        <v>11.871244635193133</v>
      </c>
      <c r="AB701" s="901">
        <v>12</v>
      </c>
      <c r="AC701" s="879">
        <v>2.33</v>
      </c>
      <c r="AD701" s="879">
        <v>1.45</v>
      </c>
      <c r="AE701" s="879">
        <v>4.95</v>
      </c>
      <c r="AF701" s="879">
        <v>0.82</v>
      </c>
      <c r="AG701" s="879">
        <v>7.1</v>
      </c>
      <c r="AH701" s="879">
        <v>4</v>
      </c>
      <c r="AI701" s="879">
        <v>6.78</v>
      </c>
      <c r="AJ701" s="879">
        <v>5.8999999999999995</v>
      </c>
      <c r="AK701" s="879">
        <v>8</v>
      </c>
      <c r="AL701" s="892">
        <v>3730</v>
      </c>
      <c r="AM701" s="886">
        <v>2.1</v>
      </c>
      <c r="AN701" s="879">
        <v>7.0000000000000007E-2</v>
      </c>
      <c r="AO701" s="753">
        <f>IF(U701="n/a","n/a",IF(AA701&lt;0,"n/a",IF(AA701="n/a","n/a",J701+U701-AA701)))</f>
        <v>-5.5899111172849194</v>
      </c>
      <c r="AP701" s="754">
        <f>IF(U701="n/a","n/a",J701+U701)</f>
        <v>6.2813335179082133</v>
      </c>
      <c r="AQ701" s="902">
        <f>IF(OR(AC701&lt;0.01,AF701="n/a"),"n/a",(I701/SQRT(22.5*AC701*(I701/AF701))-1)*100)</f>
        <v>-34.224555068497999</v>
      </c>
      <c r="AR701" s="663">
        <f>INDEX(Historical!$C$7:$C$1279,MATCH(B701,Historical!$B$7:$B$1301,0))*IF(AH701="n/a",1.03,IF(AH701&lt;0,1.01,IF(AH701&gt;10,1.1,(1+AH701/100))))</f>
        <v>1.4144000000000001</v>
      </c>
      <c r="AS701" s="900">
        <f>IF($AI701="n/a",1.03*AR701,IF($AI701&lt;0,1.01*AR701,IF($AI701&gt;10,1.1*AR701,(1+$AI701/100)*AR701)))</f>
        <v>1.5102963200000001</v>
      </c>
      <c r="AT701" s="900">
        <f>IF($AK701="n/a",1.03*AS701,IF($AK701&lt;0,1.01*AS701,IF($AK701&gt;10,1.1*AS701,(1+$AK701/100)*AS701)))</f>
        <v>1.6311200256000002</v>
      </c>
      <c r="AU701" s="900">
        <f>IF($AK701="n/a",1.03*AT701,IF($AK701&lt;0,1.01*AT701,IF($AK701&gt;10,1.1*AT701,(1+$AK701/100)*AT701)))</f>
        <v>1.7616096276480004</v>
      </c>
      <c r="AV701" s="900">
        <f>IF($AK701="n/a",1.03*AU701,IF($AK701&lt;0,1.01*AU701,IF($AK701&gt;10,1.1*AU701,(1+$AK701/100)*AU701)))</f>
        <v>1.9025383978598407</v>
      </c>
      <c r="AW701" s="663">
        <f>SUM(AR701:AV701)</f>
        <v>8.2199643711078405</v>
      </c>
      <c r="AX701" s="761">
        <f>AW701/I701*100</f>
        <v>29.717875528227911</v>
      </c>
      <c r="AY701" s="948">
        <v>1.45</v>
      </c>
      <c r="AZ701" s="886">
        <v>40.619999999999997</v>
      </c>
      <c r="BA701" s="886">
        <v>-32.04</v>
      </c>
      <c r="BB701" s="886">
        <v>0.6</v>
      </c>
      <c r="BC701" s="886">
        <v>-15.440000000000001</v>
      </c>
      <c r="BD701" s="921"/>
      <c r="BE701" s="635">
        <v>1975</v>
      </c>
      <c r="BF701" s="912">
        <f>IF(BE701&gt;2008,0,IF(BE701&gt;2001,1,IF(BE701&gt;1990,2,IF(BE701&gt;1980,3,IF(BE701&gt;1973,4,IF(BE701&gt;1970,5,IF(BE701&gt;1960,6,IF(BE701&gt;1958,7,IF(BE701&gt;1953,8,9)))))))))</f>
        <v>4</v>
      </c>
      <c r="BG701" s="896">
        <v>1.2</v>
      </c>
    </row>
    <row r="702" spans="1:59" s="877" customFormat="1" x14ac:dyDescent="0.2">
      <c r="A702" s="885" t="s">
        <v>3916</v>
      </c>
      <c r="B702" s="615" t="s">
        <v>3917</v>
      </c>
      <c r="C702" s="946" t="s">
        <v>108</v>
      </c>
      <c r="D702" s="946" t="s">
        <v>4345</v>
      </c>
      <c r="E702" s="746">
        <v>7</v>
      </c>
      <c r="F702" s="1185">
        <v>622</v>
      </c>
      <c r="G702" s="1182" t="s">
        <v>106</v>
      </c>
      <c r="H702" s="1182" t="s">
        <v>106</v>
      </c>
      <c r="I702" s="888">
        <v>20.12</v>
      </c>
      <c r="J702" s="663">
        <f>(M702/I702)*100</f>
        <v>3.5785288270377733</v>
      </c>
      <c r="K702" s="891">
        <v>0.18</v>
      </c>
      <c r="L702" s="901">
        <v>4</v>
      </c>
      <c r="M702" s="654">
        <f>K702*L702</f>
        <v>0.72</v>
      </c>
      <c r="N702" s="884" t="s">
        <v>503</v>
      </c>
      <c r="O702" s="747">
        <v>0.17</v>
      </c>
      <c r="P702" s="875">
        <v>43811</v>
      </c>
      <c r="Q702" s="875">
        <v>43835</v>
      </c>
      <c r="R702" s="654">
        <f>(K702-O702)/O702*100</f>
        <v>5.8823529411764595</v>
      </c>
      <c r="S702" s="714">
        <f>IF(INDEX(Historical!$D$7:$D$1277,MATCH(B702,Historical!$B$7:$B$1301,0))=0,"n/a",(INDEX(Historical!$C$7:$C$1279,MATCH(B702,Historical!$B$7:$B$1301,0))/INDEX(Historical!$D$7:$D$1277,MATCH(B702,Historical!$B$7:$B$1301,0))-1)*100)</f>
        <v>26.923076923076916</v>
      </c>
      <c r="T702" s="714">
        <f>IF(INDEX(Historical!$F$7:$F$1270,MATCH(B702,Historical!$B$7:$B$1301,0))=0,"n/a",((INDEX(Historical!$C$7:$C$1279,MATCH(B702,Historical!$B$7:$B$1301,0))/INDEX(Historical!$F$7:$F$1270,MATCH(B702,Historical!$B$7:$B$1301,0)))^(1/3)-1)*100)</f>
        <v>33.08485468568265</v>
      </c>
      <c r="U702" s="714">
        <f>IF(INDEX(Historical!$H$7:$H$1270,MATCH(B702,Historical!$B$7:$B$1301,0))=0,"n/a",((INDEX(Historical!$C$7:$C$1279,MATCH(B702,Historical!$B$7:$B$1301,0))/INDEX(Historical!$H$7:$H$1270,MATCH(B702,Historical!$B$7:$B$1301,0)))^(1/5)-1)*100)</f>
        <v>61.53942662021781</v>
      </c>
      <c r="V702" s="714" t="str">
        <f>IF(INDEX(Historical!$O$7:$O$1270,MATCH(B702,Historical!$B$7:$B$1301,0))=0,"n/a",((INDEX(Historical!$C$7:$C$1279,MATCH(B702,Historical!$B$7:$B$1301,0))/INDEX(Historical!$O$7:$O$1270,MATCH(B702,Historical!$B$7:$B$1301,0)))^(1/10)-1)*100)</f>
        <v>n/a</v>
      </c>
      <c r="W702" s="715" t="str">
        <f>IF(OR(U702&lt;=0,U702="n/a",V702&lt;=0,V702="n/a"),"n/a",U702/V702)</f>
        <v>n/a</v>
      </c>
      <c r="X702" s="716">
        <f>IF(OR(AJ702&lt;=0,AJ702="n/a",U702&lt;=0,U702="n/a"),"n/a",U702/AJ702)</f>
        <v>3.8949004190011269</v>
      </c>
      <c r="Y702" s="890"/>
      <c r="Z702" s="663">
        <f>IF(OR(AC702&lt;0.01,AC702="n/a"),"n/a",M702/AC702*100)</f>
        <v>33.333333333333329</v>
      </c>
      <c r="AA702" s="900">
        <f>IF(OR(AC702&lt;0.01,AC702="n/a"),"n/a",I702/AC702)</f>
        <v>9.3148148148148149</v>
      </c>
      <c r="AB702" s="901">
        <v>12</v>
      </c>
      <c r="AC702" s="879">
        <v>2.16</v>
      </c>
      <c r="AD702" s="879">
        <v>9.06</v>
      </c>
      <c r="AE702" s="879">
        <v>2.94</v>
      </c>
      <c r="AF702" s="879">
        <v>0.95</v>
      </c>
      <c r="AG702" s="879">
        <v>10.7</v>
      </c>
      <c r="AH702" s="879">
        <v>11.700000000000001</v>
      </c>
      <c r="AI702" s="879">
        <v>11.12</v>
      </c>
      <c r="AJ702" s="879">
        <v>15.8</v>
      </c>
      <c r="AK702" s="879">
        <v>1</v>
      </c>
      <c r="AL702" s="892">
        <v>1620</v>
      </c>
      <c r="AM702" s="886">
        <v>1.0999999999999999</v>
      </c>
      <c r="AN702" s="879">
        <v>0.13</v>
      </c>
      <c r="AO702" s="753">
        <f>IF(U702="n/a","n/a",IF(AA702&lt;0,"n/a",IF(AA702="n/a","n/a",J702+U702-AA702)))</f>
        <v>55.803140632440766</v>
      </c>
      <c r="AP702" s="754">
        <f>IF(U702="n/a","n/a",J702+U702)</f>
        <v>65.117955447255582</v>
      </c>
      <c r="AQ702" s="902">
        <f>IF(OR(AC702&lt;0.01,AF702="n/a"),"n/a",(I702/SQRT(22.5*AC702*(I702/AF702))-1)*100)</f>
        <v>-37.286988505577348</v>
      </c>
      <c r="AR702" s="663">
        <f>INDEX(Historical!$C$7:$C$1279,MATCH(B702,Historical!$B$7:$B$1301,0))*IF(AH702="n/a",1.03,IF(AH702&lt;0,1.01,IF(AH702&gt;10,1.1,(1+AH702/100))))</f>
        <v>0.72600000000000009</v>
      </c>
      <c r="AS702" s="900">
        <f>IF($AI702="n/a",1.03*AR702,IF($AI702&lt;0,1.01*AR702,IF($AI702&gt;10,1.1*AR702,(1+$AI702/100)*AR702)))</f>
        <v>0.7986000000000002</v>
      </c>
      <c r="AT702" s="900">
        <f>IF($AK702="n/a",1.03*AS702,IF($AK702&lt;0,1.01*AS702,IF($AK702&gt;10,1.1*AS702,(1+$AK702/100)*AS702)))</f>
        <v>0.80658600000000025</v>
      </c>
      <c r="AU702" s="900">
        <f>IF($AK702="n/a",1.03*AT702,IF($AK702&lt;0,1.01*AT702,IF($AK702&gt;10,1.1*AT702,(1+$AK702/100)*AT702)))</f>
        <v>0.81465186000000023</v>
      </c>
      <c r="AV702" s="900">
        <f>IF($AK702="n/a",1.03*AU702,IF($AK702&lt;0,1.01*AU702,IF($AK702&gt;10,1.1*AU702,(1+$AK702/100)*AU702)))</f>
        <v>0.82279837860000027</v>
      </c>
      <c r="AW702" s="663">
        <f>SUM(AR702:AV702)</f>
        <v>3.9686362386000011</v>
      </c>
      <c r="AX702" s="761">
        <f>AW702/I702*100</f>
        <v>19.724832199801199</v>
      </c>
      <c r="AY702" s="948">
        <v>1.38</v>
      </c>
      <c r="AZ702" s="886">
        <v>34.58</v>
      </c>
      <c r="BA702" s="886">
        <v>-36.449999999999996</v>
      </c>
      <c r="BB702" s="886">
        <v>4.53</v>
      </c>
      <c r="BC702" s="886">
        <v>-20.399999999999999</v>
      </c>
      <c r="BD702" s="921"/>
      <c r="BE702" s="635">
        <v>2014</v>
      </c>
      <c r="BF702" s="912">
        <f>IF(BE702&gt;2008,0,IF(BE702&gt;2001,1,IF(BE702&gt;1990,2,IF(BE702&gt;1980,3,IF(BE702&gt;1973,4,IF(BE702&gt;1970,5,IF(BE702&gt;1960,6,IF(BE702&gt;1958,7,IF(BE702&gt;1953,8,9)))))))))</f>
        <v>0</v>
      </c>
      <c r="BG702" s="896">
        <v>1.3</v>
      </c>
    </row>
    <row r="703" spans="1:59" s="877" customFormat="1" ht="12.75" customHeight="1" x14ac:dyDescent="0.2">
      <c r="A703" s="877" t="s">
        <v>1742</v>
      </c>
      <c r="B703" s="615" t="s">
        <v>1743</v>
      </c>
      <c r="C703" s="946" t="s">
        <v>4325</v>
      </c>
      <c r="D703" s="946" t="s">
        <v>4326</v>
      </c>
      <c r="E703" s="746">
        <v>10</v>
      </c>
      <c r="F703" s="1185">
        <v>405</v>
      </c>
      <c r="G703" s="1197" t="s">
        <v>37</v>
      </c>
      <c r="H703" s="1197" t="s">
        <v>37</v>
      </c>
      <c r="I703" s="888">
        <v>37.380000000000003</v>
      </c>
      <c r="J703" s="663">
        <f>(M703/I703)*100</f>
        <v>3.8523274478330656</v>
      </c>
      <c r="K703" s="891">
        <v>0.36</v>
      </c>
      <c r="L703" s="901">
        <v>4</v>
      </c>
      <c r="M703" s="654">
        <f>K703*L703</f>
        <v>1.44</v>
      </c>
      <c r="N703" s="884" t="s">
        <v>719</v>
      </c>
      <c r="O703" s="747">
        <v>0.34250000000000003</v>
      </c>
      <c r="P703" s="875">
        <v>43929</v>
      </c>
      <c r="Q703" s="875">
        <v>43951</v>
      </c>
      <c r="R703" s="654">
        <f>(K703-O703)/O703*100</f>
        <v>5.1094890510948785</v>
      </c>
      <c r="S703" s="714">
        <f>IF(INDEX(Historical!$D$7:$D$1277,MATCH(B703,Historical!$B$7:$B$1301,0))=0,"n/a",(INDEX(Historical!$C$7:$C$1279,MATCH(B703,Historical!$B$7:$B$1301,0))/INDEX(Historical!$D$7:$D$1277,MATCH(B703,Historical!$B$7:$B$1301,0))-1)*100)</f>
        <v>5.6751467710371761</v>
      </c>
      <c r="T703" s="714">
        <f>IF(INDEX(Historical!$F$7:$F$1270,MATCH(B703,Historical!$B$7:$B$1301,0))=0,"n/a",((INDEX(Historical!$C$7:$C$1279,MATCH(B703,Historical!$B$7:$B$1301,0))/INDEX(Historical!$F$7:$F$1270,MATCH(B703,Historical!$B$7:$B$1301,0)))^(1/3)-1)*100)</f>
        <v>5.1107017667857857</v>
      </c>
      <c r="U703" s="714">
        <f>IF(INDEX(Historical!$H$7:$H$1270,MATCH(B703,Historical!$B$7:$B$1301,0))=0,"n/a",((INDEX(Historical!$C$7:$C$1279,MATCH(B703,Historical!$B$7:$B$1301,0))/INDEX(Historical!$H$7:$H$1270,MATCH(B703,Historical!$B$7:$B$1301,0)))^(1/5)-1)*100)</f>
        <v>5.8701541070377949</v>
      </c>
      <c r="V703" s="714">
        <f>IF(INDEX(Historical!$O$7:$O$1270,MATCH(B703,Historical!$B$7:$B$1301,0))=0,"n/a",((INDEX(Historical!$C$7:$C$1279,MATCH(B703,Historical!$B$7:$B$1301,0))/INDEX(Historical!$O$7:$O$1270,MATCH(B703,Historical!$B$7:$B$1301,0)))^(1/10)-1)*100)</f>
        <v>3.4143116457993727</v>
      </c>
      <c r="W703" s="715">
        <f>IF(OR(U703&lt;=0,U703="n/a",V703&lt;=0,V703="n/a"),"n/a",U703/V703)</f>
        <v>1.7192789399467518</v>
      </c>
      <c r="X703" s="716">
        <f>IF(OR(AJ703&lt;=0,AJ703="n/a",U703&lt;=0,U703="n/a"),"n/a",U703/AJ703)</f>
        <v>6.755068017304712E-2</v>
      </c>
      <c r="Y703" s="677"/>
      <c r="Z703" s="663">
        <f>IF(OR(AC703&lt;0.01,AC703="n/a"),"n/a",M703/AC703*100)</f>
        <v>257.14285714285711</v>
      </c>
      <c r="AA703" s="900">
        <f>IF(OR(AC703&lt;0.01,AC703="n/a"),"n/a",I703/AC703)</f>
        <v>66.75</v>
      </c>
      <c r="AB703" s="901">
        <v>12</v>
      </c>
      <c r="AC703" s="879">
        <v>0.56000000000000005</v>
      </c>
      <c r="AD703" s="879" t="s">
        <v>136</v>
      </c>
      <c r="AE703" s="879">
        <v>9.1199999999999992</v>
      </c>
      <c r="AF703" s="879">
        <v>3.17</v>
      </c>
      <c r="AG703" s="879">
        <v>5</v>
      </c>
      <c r="AH703" s="879">
        <v>-14.499999999999998</v>
      </c>
      <c r="AI703" s="879">
        <v>-7.1999999999999993</v>
      </c>
      <c r="AJ703" s="879">
        <v>86.9</v>
      </c>
      <c r="AK703" s="879" t="s">
        <v>136</v>
      </c>
      <c r="AL703" s="892">
        <v>10970</v>
      </c>
      <c r="AM703" s="886">
        <v>0.8</v>
      </c>
      <c r="AN703" s="879">
        <v>1.43</v>
      </c>
      <c r="AO703" s="753">
        <f>IF(U703="n/a","n/a",IF(AA703&lt;0,"n/a",IF(AA703="n/a","n/a",J703+U703-AA703)))</f>
        <v>-57.027518445129139</v>
      </c>
      <c r="AP703" s="754">
        <f>IF(U703="n/a","n/a",J703+U703)</f>
        <v>9.7224815548708605</v>
      </c>
      <c r="AQ703" s="902">
        <f>IF(OR(AC703&lt;0.01,AF703="n/a"),"n/a",(I703/SQRT(22.5*AC703*(I703/AF703))-1)*100)</f>
        <v>206.6648550671128</v>
      </c>
      <c r="AR703" s="663">
        <f>INDEX(Historical!$C$7:$C$1279,MATCH(B703,Historical!$B$7:$B$1301,0))*IF(AH703="n/a",1.03,IF(AH703&lt;0,1.01,IF(AH703&gt;10,1.1,(1+AH703/100))))</f>
        <v>1.3635000000000002</v>
      </c>
      <c r="AS703" s="900">
        <f>IF($AI703="n/a",1.03*AR703,IF($AI703&lt;0,1.01*AR703,IF($AI703&gt;10,1.1*AR703,(1+$AI703/100)*AR703)))</f>
        <v>1.3771350000000002</v>
      </c>
      <c r="AT703" s="900">
        <f>IF($AK703="n/a",1.03*AS703,IF($AK703&lt;0,1.01*AS703,IF($AK703&gt;10,1.1*AS703,(1+$AK703/100)*AS703)))</f>
        <v>1.4184490500000002</v>
      </c>
      <c r="AU703" s="900">
        <f>IF($AK703="n/a",1.03*AT703,IF($AK703&lt;0,1.01*AT703,IF($AK703&gt;10,1.1*AT703,(1+$AK703/100)*AT703)))</f>
        <v>1.4610025215000002</v>
      </c>
      <c r="AV703" s="900">
        <f>IF($AK703="n/a",1.03*AU703,IF($AK703&lt;0,1.01*AU703,IF($AK703&gt;10,1.1*AU703,(1+$AK703/100)*AU703)))</f>
        <v>1.5048325971450003</v>
      </c>
      <c r="AW703" s="663">
        <f>SUM(AR703:AV703)</f>
        <v>7.1249191686450013</v>
      </c>
      <c r="AX703" s="761">
        <f>AW703/I703*100</f>
        <v>19.060778942335478</v>
      </c>
      <c r="AY703" s="948">
        <v>0.6</v>
      </c>
      <c r="AZ703" s="886">
        <v>28.01</v>
      </c>
      <c r="BA703" s="886">
        <v>-27.060000000000002</v>
      </c>
      <c r="BB703" s="886">
        <v>-0.42</v>
      </c>
      <c r="BC703" s="886">
        <v>-14.78</v>
      </c>
      <c r="BD703" s="921"/>
      <c r="BE703" s="635">
        <v>2011</v>
      </c>
      <c r="BF703" s="912">
        <f>IF(BE703&gt;2008,0,IF(BE703&gt;2001,1,IF(BE703&gt;1990,2,IF(BE703&gt;1980,3,IF(BE703&gt;1973,4,IF(BE703&gt;1970,5,IF(BE703&gt;1960,6,IF(BE703&gt;1958,7,IF(BE703&gt;1953,8,9)))))))))</f>
        <v>0</v>
      </c>
      <c r="BG703" s="896">
        <v>1.7999999999999998</v>
      </c>
    </row>
    <row r="704" spans="1:59" s="877" customFormat="1" ht="12.75" customHeight="1" x14ac:dyDescent="0.2">
      <c r="A704" s="885" t="s">
        <v>1750</v>
      </c>
      <c r="B704" s="615" t="s">
        <v>1751</v>
      </c>
      <c r="C704" s="946" t="s">
        <v>108</v>
      </c>
      <c r="D704" s="946" t="s">
        <v>118</v>
      </c>
      <c r="E704" s="746">
        <v>7</v>
      </c>
      <c r="F704" s="1185">
        <v>599</v>
      </c>
      <c r="G704" s="1185" t="s">
        <v>106</v>
      </c>
      <c r="H704" s="1185" t="s">
        <v>106</v>
      </c>
      <c r="I704" s="888">
        <v>27.71</v>
      </c>
      <c r="J704" s="663">
        <f>(M704/I704)*100</f>
        <v>4.763623240707326</v>
      </c>
      <c r="K704" s="891">
        <v>0.33</v>
      </c>
      <c r="L704" s="901">
        <v>4</v>
      </c>
      <c r="M704" s="654">
        <f>K704*L704</f>
        <v>1.32</v>
      </c>
      <c r="N704" s="884" t="s">
        <v>148</v>
      </c>
      <c r="O704" s="747">
        <v>0.31</v>
      </c>
      <c r="P704" s="880">
        <v>43615</v>
      </c>
      <c r="Q704" s="880">
        <v>43630</v>
      </c>
      <c r="R704" s="654">
        <f>(K704-O704)/O704*100</f>
        <v>6.4516129032258114</v>
      </c>
      <c r="S704" s="714">
        <f>IF(INDEX(Historical!$D$7:$D$1277,MATCH(B704,Historical!$B$7:$B$1301,0))=0,"n/a",(INDEX(Historical!$C$7:$C$1279,MATCH(B704,Historical!$B$7:$B$1301,0))/INDEX(Historical!$D$7:$D$1277,MATCH(B704,Historical!$B$7:$B$1301,0))-1)*100)</f>
        <v>7.4380165289256173</v>
      </c>
      <c r="T704" s="714">
        <f>IF(INDEX(Historical!$F$7:$F$1270,MATCH(B704,Historical!$B$7:$B$1301,0))=0,"n/a",((INDEX(Historical!$C$7:$C$1279,MATCH(B704,Historical!$B$7:$B$1301,0))/INDEX(Historical!$F$7:$F$1270,MATCH(B704,Historical!$B$7:$B$1301,0)))^(1/3)-1)*100)</f>
        <v>10.253031436559045</v>
      </c>
      <c r="U704" s="714">
        <f>IF(INDEX(Historical!$H$7:$H$1270,MATCH(B704,Historical!$B$7:$B$1301,0))=0,"n/a",((INDEX(Historical!$C$7:$C$1279,MATCH(B704,Historical!$B$7:$B$1301,0))/INDEX(Historical!$H$7:$H$1270,MATCH(B704,Historical!$B$7:$B$1301,0)))^(1/5)-1)*100)</f>
        <v>10.756634324829006</v>
      </c>
      <c r="V704" s="714">
        <f>IF(INDEX(Historical!$O$7:$O$1270,MATCH(B704,Historical!$B$7:$B$1301,0))=0,"n/a",((INDEX(Historical!$C$7:$C$1279,MATCH(B704,Historical!$B$7:$B$1301,0))/INDEX(Historical!$O$7:$O$1270,MATCH(B704,Historical!$B$7:$B$1301,0)))^(1/10)-1)*100)</f>
        <v>8.0386652698788641</v>
      </c>
      <c r="W704" s="715">
        <f>IF(OR(U704&lt;=0,U704="n/a",V704&lt;=0,V704="n/a"),"n/a",U704/V704)</f>
        <v>1.3381119829848445</v>
      </c>
      <c r="X704" s="716" t="str">
        <f>IF(OR(AJ704&lt;=0,AJ704="n/a",U704&lt;=0,U704="n/a"),"n/a",U704/AJ704)</f>
        <v>n/a</v>
      </c>
      <c r="Y704" s="676"/>
      <c r="Z704" s="663" t="str">
        <f>IF(OR(AC704&lt;0.01,AC704="n/a"),"n/a",M704/AC704*100)</f>
        <v>n/a</v>
      </c>
      <c r="AA704" s="900" t="str">
        <f>IF(OR(AC704&lt;0.01,AC704="n/a"),"n/a",I704/AC704)</f>
        <v>n/a</v>
      </c>
      <c r="AB704" s="901">
        <v>12</v>
      </c>
      <c r="AC704" s="879">
        <v>-4.1399999999999997</v>
      </c>
      <c r="AD704" s="879" t="s">
        <v>136</v>
      </c>
      <c r="AE704" s="879">
        <v>0.65</v>
      </c>
      <c r="AF704" s="879">
        <v>0.81</v>
      </c>
      <c r="AG704" s="879">
        <v>-11.1</v>
      </c>
      <c r="AH704" s="879">
        <v>558.19999999999993</v>
      </c>
      <c r="AI704" s="879">
        <v>219</v>
      </c>
      <c r="AJ704" s="879">
        <v>-24.2</v>
      </c>
      <c r="AK704" s="879">
        <v>10</v>
      </c>
      <c r="AL704" s="892">
        <v>693.31</v>
      </c>
      <c r="AM704" s="886">
        <v>2</v>
      </c>
      <c r="AN704" s="879">
        <v>0</v>
      </c>
      <c r="AO704" s="753" t="str">
        <f>IF(U704="n/a","n/a",IF(AA704&lt;0,"n/a",IF(AA704="n/a","n/a",J704+U704-AA704)))</f>
        <v>n/a</v>
      </c>
      <c r="AP704" s="754">
        <f>IF(U704="n/a","n/a",J704+U704)</f>
        <v>15.520257565536333</v>
      </c>
      <c r="AQ704" s="902" t="str">
        <f>IF(OR(AC704&lt;0.01,AF704="n/a"),"n/a",(I704/SQRT(22.5*AC704*(I704/AF704))-1)*100)</f>
        <v>n/a</v>
      </c>
      <c r="AR704" s="663">
        <f>INDEX(Historical!$C$7:$C$1279,MATCH(B704,Historical!$B$7:$B$1301,0))*IF(AH704="n/a",1.03,IF(AH704&lt;0,1.01,IF(AH704&gt;10,1.1,(1+AH704/100))))</f>
        <v>1.4300000000000002</v>
      </c>
      <c r="AS704" s="900">
        <f>IF($AI704="n/a",1.03*AR704,IF($AI704&lt;0,1.01*AR704,IF($AI704&gt;10,1.1*AR704,(1+$AI704/100)*AR704)))</f>
        <v>1.5730000000000004</v>
      </c>
      <c r="AT704" s="900">
        <f>IF($AK704="n/a",1.03*AS704,IF($AK704&lt;0,1.01*AS704,IF($AK704&gt;10,1.1*AS704,(1+$AK704/100)*AS704)))</f>
        <v>1.7303000000000006</v>
      </c>
      <c r="AU704" s="900">
        <f>IF($AK704="n/a",1.03*AT704,IF($AK704&lt;0,1.01*AT704,IF($AK704&gt;10,1.1*AT704,(1+$AK704/100)*AT704)))</f>
        <v>1.9033300000000009</v>
      </c>
      <c r="AV704" s="900">
        <f>IF($AK704="n/a",1.03*AU704,IF($AK704&lt;0,1.01*AU704,IF($AK704&gt;10,1.1*AU704,(1+$AK704/100)*AU704)))</f>
        <v>2.0936630000000012</v>
      </c>
      <c r="AW704" s="663">
        <f>SUM(AR704:AV704)</f>
        <v>8.7302930000000032</v>
      </c>
      <c r="AX704" s="761">
        <f>AW704/I704*100</f>
        <v>31.505929267412498</v>
      </c>
      <c r="AY704" s="948">
        <v>0.09</v>
      </c>
      <c r="AZ704" s="886">
        <v>25.5</v>
      </c>
      <c r="BA704" s="886">
        <v>-48.38</v>
      </c>
      <c r="BB704" s="886">
        <v>0.57999999999999996</v>
      </c>
      <c r="BC704" s="886">
        <v>-27.92</v>
      </c>
      <c r="BD704" s="921"/>
      <c r="BE704" s="635">
        <v>2013</v>
      </c>
      <c r="BF704" s="912">
        <f>IF(BE704&gt;2008,0,IF(BE704&gt;2001,1,IF(BE704&gt;1990,2,IF(BE704&gt;1980,3,IF(BE704&gt;1973,4,IF(BE704&gt;1970,5,IF(BE704&gt;1960,6,IF(BE704&gt;1958,7,IF(BE704&gt;1953,8,9)))))))))</f>
        <v>0</v>
      </c>
      <c r="BG704" s="896">
        <v>-3.4000000000000004</v>
      </c>
    </row>
    <row r="705" spans="1:59" s="877" customFormat="1" ht="12.75" customHeight="1" x14ac:dyDescent="0.2">
      <c r="A705" s="877" t="s">
        <v>1756</v>
      </c>
      <c r="B705" s="615" t="s">
        <v>1757</v>
      </c>
      <c r="C705" s="946" t="s">
        <v>112</v>
      </c>
      <c r="D705" s="946" t="s">
        <v>1222</v>
      </c>
      <c r="E705" s="746">
        <v>8</v>
      </c>
      <c r="F705" s="1185">
        <v>565</v>
      </c>
      <c r="G705" s="1182" t="s">
        <v>106</v>
      </c>
      <c r="H705" s="1182" t="s">
        <v>106</v>
      </c>
      <c r="I705" s="888">
        <v>49.51</v>
      </c>
      <c r="J705" s="663">
        <f>(M705/I705)*100</f>
        <v>1.0098969905069684</v>
      </c>
      <c r="K705" s="891">
        <v>0.125</v>
      </c>
      <c r="L705" s="901">
        <v>4</v>
      </c>
      <c r="M705" s="654">
        <f>K705*L705</f>
        <v>0.5</v>
      </c>
      <c r="N705" s="884" t="s">
        <v>148</v>
      </c>
      <c r="O705" s="747">
        <v>0.1</v>
      </c>
      <c r="P705" s="875">
        <v>43888</v>
      </c>
      <c r="Q705" s="875">
        <v>43905</v>
      </c>
      <c r="R705" s="654">
        <f>(K705-O705)/O705*100</f>
        <v>24.999999999999993</v>
      </c>
      <c r="S705" s="714">
        <f>IF(INDEX(Historical!$D$7:$D$1277,MATCH(B705,Historical!$B$7:$B$1301,0))=0,"n/a",(INDEX(Historical!$C$7:$C$1279,MATCH(B705,Historical!$B$7:$B$1301,0))/INDEX(Historical!$D$7:$D$1277,MATCH(B705,Historical!$B$7:$B$1301,0))-1)*100)</f>
        <v>11.111111111111116</v>
      </c>
      <c r="T705" s="714">
        <f>IF(INDEX(Historical!$F$7:$F$1270,MATCH(B705,Historical!$B$7:$B$1301,0))=0,"n/a",((INDEX(Historical!$C$7:$C$1279,MATCH(B705,Historical!$B$7:$B$1301,0))/INDEX(Historical!$F$7:$F$1270,MATCH(B705,Historical!$B$7:$B$1301,0)))^(1/3)-1)*100)</f>
        <v>11.315078730200367</v>
      </c>
      <c r="U705" s="714">
        <f>IF(INDEX(Historical!$H$7:$H$1270,MATCH(B705,Historical!$B$7:$B$1301,0))=0,"n/a",((INDEX(Historical!$C$7:$C$1279,MATCH(B705,Historical!$B$7:$B$1301,0))/INDEX(Historical!$H$7:$H$1270,MATCH(B705,Historical!$B$7:$B$1301,0)))^(1/5)-1)*100)</f>
        <v>14.490718859105467</v>
      </c>
      <c r="V705" s="714">
        <f>IF(INDEX(Historical!$O$7:$O$1270,MATCH(B705,Historical!$B$7:$B$1301,0))=0,"n/a",((INDEX(Historical!$C$7:$C$1279,MATCH(B705,Historical!$B$7:$B$1301,0))/INDEX(Historical!$O$7:$O$1270,MATCH(B705,Historical!$B$7:$B$1301,0)))^(1/10)-1)*100)</f>
        <v>16.525450277397582</v>
      </c>
      <c r="W705" s="715">
        <f>IF(OR(U705&lt;=0,U705="n/a",V705&lt;=0,V705="n/a"),"n/a",U705/V705)</f>
        <v>0.87687286070049875</v>
      </c>
      <c r="X705" s="716">
        <f>IF(OR(AJ705&lt;=0,AJ705="n/a",U705&lt;=0,U705="n/a"),"n/a",U705/AJ705)</f>
        <v>0.57962875436421868</v>
      </c>
      <c r="Y705" s="890"/>
      <c r="Z705" s="663">
        <f>IF(OR(AC705&lt;0.01,AC705="n/a"),"n/a",M705/AC705*100)</f>
        <v>16.778523489932887</v>
      </c>
      <c r="AA705" s="900">
        <f>IF(OR(AC705&lt;0.01,AC705="n/a"),"n/a",I705/AC705)</f>
        <v>16.614093959731544</v>
      </c>
      <c r="AB705" s="901">
        <v>12</v>
      </c>
      <c r="AC705" s="879">
        <v>2.98</v>
      </c>
      <c r="AD705" s="879">
        <v>0.96</v>
      </c>
      <c r="AE705" s="879">
        <v>0.7</v>
      </c>
      <c r="AF705" s="879">
        <v>2.33</v>
      </c>
      <c r="AG705" s="879" t="s">
        <v>136</v>
      </c>
      <c r="AH705" s="879">
        <v>28.299999999999997</v>
      </c>
      <c r="AI705" s="879">
        <v>15.42</v>
      </c>
      <c r="AJ705" s="879">
        <v>25</v>
      </c>
      <c r="AK705" s="879">
        <v>17</v>
      </c>
      <c r="AL705" s="892">
        <v>3080</v>
      </c>
      <c r="AM705" s="886">
        <v>2.1999999999999997</v>
      </c>
      <c r="AN705" s="879">
        <v>0.13</v>
      </c>
      <c r="AO705" s="753">
        <f>IF(U705="n/a","n/a",IF(AA705&lt;0,"n/a",IF(AA705="n/a","n/a",J705+U705-AA705)))</f>
        <v>-1.1134781101191091</v>
      </c>
      <c r="AP705" s="754">
        <f>IF(U705="n/a","n/a",J705+U705)</f>
        <v>15.500615849612435</v>
      </c>
      <c r="AQ705" s="902">
        <f>IF(OR(AC705&lt;0.01,AF705="n/a"),"n/a",(I705/SQRT(22.5*AC705*(I705/AF705))-1)*100)</f>
        <v>31.167134986329547</v>
      </c>
      <c r="AR705" s="663">
        <f>INDEX(Historical!$C$7:$C$1279,MATCH(B705,Historical!$B$7:$B$1301,0))*IF(AH705="n/a",1.03,IF(AH705&lt;0,1.01,IF(AH705&gt;10,1.1,(1+AH705/100))))</f>
        <v>0.44000000000000006</v>
      </c>
      <c r="AS705" s="900">
        <f>IF($AI705="n/a",1.03*AR705,IF($AI705&lt;0,1.01*AR705,IF($AI705&gt;10,1.1*AR705,(1+$AI705/100)*AR705)))</f>
        <v>0.4840000000000001</v>
      </c>
      <c r="AT705" s="900">
        <f>IF($AK705="n/a",1.03*AS705,IF($AK705&lt;0,1.01*AS705,IF($AK705&gt;10,1.1*AS705,(1+$AK705/100)*AS705)))</f>
        <v>0.5324000000000001</v>
      </c>
      <c r="AU705" s="900">
        <f>IF($AK705="n/a",1.03*AT705,IF($AK705&lt;0,1.01*AT705,IF($AK705&gt;10,1.1*AT705,(1+$AK705/100)*AT705)))</f>
        <v>0.58564000000000016</v>
      </c>
      <c r="AV705" s="900">
        <f>IF($AK705="n/a",1.03*AU705,IF($AK705&lt;0,1.01*AU705,IF($AK705&gt;10,1.1*AU705,(1+$AK705/100)*AU705)))</f>
        <v>0.64420400000000022</v>
      </c>
      <c r="AW705" s="663">
        <f>SUM(AR705:AV705)</f>
        <v>2.6862440000000007</v>
      </c>
      <c r="AX705" s="761">
        <f>AW705/I705*100</f>
        <v>5.4256594627348029</v>
      </c>
      <c r="AY705" s="948">
        <v>1.59</v>
      </c>
      <c r="AZ705" s="886">
        <v>69.73</v>
      </c>
      <c r="BA705" s="886">
        <v>-14.78</v>
      </c>
      <c r="BB705" s="886">
        <v>13.089999999999998</v>
      </c>
      <c r="BC705" s="886">
        <v>10.290000000000001</v>
      </c>
      <c r="BD705" s="921"/>
      <c r="BE705" s="635">
        <v>2013</v>
      </c>
      <c r="BF705" s="912">
        <f>IF(BE705&gt;2008,0,IF(BE705&gt;2001,1,IF(BE705&gt;1990,2,IF(BE705&gt;1980,3,IF(BE705&gt;1973,4,IF(BE705&gt;1970,5,IF(BE705&gt;1960,6,IF(BE705&gt;1958,7,IF(BE705&gt;1953,8,9)))))))))</f>
        <v>0</v>
      </c>
      <c r="BG705" s="896" t="s">
        <v>136</v>
      </c>
    </row>
    <row r="706" spans="1:59" s="877" customFormat="1" ht="12.75" customHeight="1" x14ac:dyDescent="0.2">
      <c r="A706" s="885" t="s">
        <v>363</v>
      </c>
      <c r="B706" s="615" t="s">
        <v>364</v>
      </c>
      <c r="C706" s="946" t="s">
        <v>131</v>
      </c>
      <c r="D706" s="946" t="s">
        <v>4346</v>
      </c>
      <c r="E706" s="746">
        <v>33</v>
      </c>
      <c r="F706" s="1185">
        <v>87</v>
      </c>
      <c r="G706" s="1184" t="s">
        <v>37</v>
      </c>
      <c r="H706" s="1184" t="s">
        <v>37</v>
      </c>
      <c r="I706" s="879">
        <v>31.8</v>
      </c>
      <c r="J706" s="663">
        <f>(M706/I706)*100</f>
        <v>4.1509433962264151</v>
      </c>
      <c r="K706" s="898">
        <v>0.33</v>
      </c>
      <c r="L706" s="901">
        <v>4</v>
      </c>
      <c r="M706" s="654">
        <f>K706*L706</f>
        <v>1.32</v>
      </c>
      <c r="N706" s="884" t="s">
        <v>145</v>
      </c>
      <c r="O706" s="748">
        <v>0.32500000000000001</v>
      </c>
      <c r="P706" s="875">
        <v>43994</v>
      </c>
      <c r="Q706" s="875">
        <v>44013</v>
      </c>
      <c r="R706" s="654">
        <f>(K706-O706)/O706*100</f>
        <v>1.5384615384615397</v>
      </c>
      <c r="S706" s="714">
        <f>IF(INDEX(Historical!$D$7:$D$1277,MATCH(B706,Historical!$B$7:$B$1301,0))=0,"n/a",(INDEX(Historical!$C$7:$C$1279,MATCH(B706,Historical!$B$7:$B$1301,0))/INDEX(Historical!$D$7:$D$1277,MATCH(B706,Historical!$B$7:$B$1301,0))-1)*100)</f>
        <v>12.254901960784315</v>
      </c>
      <c r="T706" s="714">
        <f>IF(INDEX(Historical!$F$7:$F$1270,MATCH(B706,Historical!$B$7:$B$1301,0))=0,"n/a",((INDEX(Historical!$C$7:$C$1279,MATCH(B706,Historical!$B$7:$B$1301,0))/INDEX(Historical!$F$7:$F$1270,MATCH(B706,Historical!$B$7:$B$1301,0)))^(1/3)-1)*100)</f>
        <v>7.1784600347183369</v>
      </c>
      <c r="U706" s="714">
        <f>IF(INDEX(Historical!$H$7:$H$1270,MATCH(B706,Historical!$B$7:$B$1301,0))=0,"n/a",((INDEX(Historical!$C$7:$C$1279,MATCH(B706,Historical!$B$7:$B$1301,0))/INDEX(Historical!$H$7:$H$1270,MATCH(B706,Historical!$B$7:$B$1301,0)))^(1/5)-1)*100)</f>
        <v>7.2561676187325119</v>
      </c>
      <c r="V706" s="714">
        <f>IF(INDEX(Historical!$O$7:$O$1270,MATCH(B706,Historical!$B$7:$B$1301,0))=0,"n/a",((INDEX(Historical!$C$7:$C$1279,MATCH(B706,Historical!$B$7:$B$1301,0))/INDEX(Historical!$O$7:$O$1270,MATCH(B706,Historical!$B$7:$B$1301,0)))^(1/10)-1)*100)</f>
        <v>8.1440696730383788</v>
      </c>
      <c r="W706" s="715">
        <f>IF(OR(U706&lt;=0,U706="n/a",V706&lt;=0,V706="n/a"),"n/a",U706/V706)</f>
        <v>0.89097563135475855</v>
      </c>
      <c r="X706" s="716" t="str">
        <f>IF(OR(AJ706&lt;=0,AJ706="n/a",U706&lt;=0,U706="n/a"),"n/a",U706/AJ706)</f>
        <v>n/a</v>
      </c>
      <c r="Y706" s="890"/>
      <c r="Z706" s="663">
        <f>IF(OR(AC706&lt;0.01,AC706="n/a"),"n/a",M706/AC706*100)</f>
        <v>73.333333333333343</v>
      </c>
      <c r="AA706" s="900">
        <f>IF(OR(AC706&lt;0.01,AC706="n/a"),"n/a",I706/AC706)</f>
        <v>17.666666666666668</v>
      </c>
      <c r="AB706" s="901">
        <v>9</v>
      </c>
      <c r="AC706" s="879">
        <v>1.8</v>
      </c>
      <c r="AD706" s="879">
        <v>1.66</v>
      </c>
      <c r="AE706" s="879">
        <v>1</v>
      </c>
      <c r="AF706" s="879">
        <v>1.62</v>
      </c>
      <c r="AG706" s="879">
        <v>9.8000000000000007</v>
      </c>
      <c r="AH706" s="879">
        <v>-54.7</v>
      </c>
      <c r="AI706" s="879">
        <v>28.83</v>
      </c>
      <c r="AJ706" s="879">
        <v>-6</v>
      </c>
      <c r="AK706" s="879">
        <v>10.6</v>
      </c>
      <c r="AL706" s="892">
        <v>6750</v>
      </c>
      <c r="AM706" s="886">
        <v>0.5</v>
      </c>
      <c r="AN706" s="879">
        <v>1.59</v>
      </c>
      <c r="AO706" s="753">
        <f>IF(U706="n/a","n/a",IF(AA706&lt;0,"n/a",IF(AA706="n/a","n/a",J706+U706-AA706)))</f>
        <v>-6.2595556517077409</v>
      </c>
      <c r="AP706" s="754">
        <f>IF(U706="n/a","n/a",J706+U706)</f>
        <v>11.407111014958927</v>
      </c>
      <c r="AQ706" s="902">
        <f>IF(OR(AC706&lt;0.01,AF706="n/a"),"n/a",(I706/SQRT(22.5*AC706*(I706/AF706))-1)*100)</f>
        <v>12.782977438973475</v>
      </c>
      <c r="AR706" s="663">
        <f>INDEX(Historical!$C$7:$C$1279,MATCH(B706,Historical!$B$7:$B$1301,0))*IF(AH706="n/a",1.03,IF(AH706&lt;0,1.01,IF(AH706&gt;10,1.1,(1+AH706/100))))</f>
        <v>1.15645</v>
      </c>
      <c r="AS706" s="900">
        <f>IF($AI706="n/a",1.03*AR706,IF($AI706&lt;0,1.01*AR706,IF($AI706&gt;10,1.1*AR706,(1+$AI706/100)*AR706)))</f>
        <v>1.272095</v>
      </c>
      <c r="AT706" s="900">
        <f>IF($AK706="n/a",1.03*AS706,IF($AK706&lt;0,1.01*AS706,IF($AK706&gt;10,1.1*AS706,(1+$AK706/100)*AS706)))</f>
        <v>1.3993045000000002</v>
      </c>
      <c r="AU706" s="900">
        <f>IF($AK706="n/a",1.03*AT706,IF($AK706&lt;0,1.01*AT706,IF($AK706&gt;10,1.1*AT706,(1+$AK706/100)*AT706)))</f>
        <v>1.5392349500000002</v>
      </c>
      <c r="AV706" s="900">
        <f>IF($AK706="n/a",1.03*AU706,IF($AK706&lt;0,1.01*AU706,IF($AK706&gt;10,1.1*AU706,(1+$AK706/100)*AU706)))</f>
        <v>1.6931584450000003</v>
      </c>
      <c r="AW706" s="663">
        <f>SUM(AR706:AV706)</f>
        <v>7.060242895</v>
      </c>
      <c r="AX706" s="761">
        <f>AW706/I706*100</f>
        <v>22.202021682389937</v>
      </c>
      <c r="AY706" s="948">
        <v>0.95</v>
      </c>
      <c r="AZ706" s="886">
        <v>46.21</v>
      </c>
      <c r="BA706" s="886">
        <v>-41.17</v>
      </c>
      <c r="BB706" s="886">
        <v>2.56</v>
      </c>
      <c r="BC706" s="886">
        <v>-18.079999999999998</v>
      </c>
      <c r="BD706" s="921"/>
      <c r="BE706" s="635">
        <v>1988</v>
      </c>
      <c r="BF706" s="912">
        <f>IF(BE706&gt;2008,0,IF(BE706&gt;2001,1,IF(BE706&gt;1990,2,IF(BE706&gt;1980,3,IF(BE706&gt;1973,4,IF(BE706&gt;1970,5,IF(BE706&gt;1960,6,IF(BE706&gt;1958,7,IF(BE706&gt;1953,8,9)))))))))</f>
        <v>3</v>
      </c>
      <c r="BG706" s="896">
        <v>2.9000000000000004</v>
      </c>
    </row>
    <row r="707" spans="1:59" s="877" customFormat="1" ht="12.75" customHeight="1" x14ac:dyDescent="0.2">
      <c r="A707" s="885" t="s">
        <v>372</v>
      </c>
      <c r="B707" s="615" t="s">
        <v>373</v>
      </c>
      <c r="C707" s="946" t="s">
        <v>4325</v>
      </c>
      <c r="D707" s="946" t="s">
        <v>4326</v>
      </c>
      <c r="E707" s="746">
        <v>35</v>
      </c>
      <c r="F707" s="1185">
        <v>79</v>
      </c>
      <c r="G707" s="1184" t="s">
        <v>37</v>
      </c>
      <c r="H707" s="1184" t="s">
        <v>37</v>
      </c>
      <c r="I707" s="879">
        <v>79.489999999999995</v>
      </c>
      <c r="J707" s="663">
        <f>(M707/I707)*100</f>
        <v>3.4721348597307835</v>
      </c>
      <c r="K707" s="898">
        <v>0.69</v>
      </c>
      <c r="L707" s="901">
        <v>4</v>
      </c>
      <c r="M707" s="654">
        <f>K707*L707</f>
        <v>2.76</v>
      </c>
      <c r="N707" s="884" t="s">
        <v>151</v>
      </c>
      <c r="O707" s="748">
        <v>0.68500000000000005</v>
      </c>
      <c r="P707" s="875">
        <v>43997</v>
      </c>
      <c r="Q707" s="875">
        <v>44012</v>
      </c>
      <c r="R707" s="654">
        <f>(K707-O707)/O707*100</f>
        <v>0.72992700729925442</v>
      </c>
      <c r="S707" s="714">
        <f>IF(INDEX(Historical!$D$7:$D$1277,MATCH(B707,Historical!$B$7:$B$1301,0))=0,"n/a",(INDEX(Historical!$C$7:$C$1279,MATCH(B707,Historical!$B$7:$B$1301,0))/INDEX(Historical!$D$7:$D$1277,MATCH(B707,Historical!$B$7:$B$1301,0))-1)*100)</f>
        <v>1.4925373134328401</v>
      </c>
      <c r="T707" s="714">
        <f>IF(INDEX(Historical!$F$7:$F$1270,MATCH(B707,Historical!$B$7:$B$1301,0))=0,"n/a",((INDEX(Historical!$C$7:$C$1279,MATCH(B707,Historical!$B$7:$B$1301,0))/INDEX(Historical!$F$7:$F$1270,MATCH(B707,Historical!$B$7:$B$1301,0)))^(1/3)-1)*100)</f>
        <v>1.3532163016363175</v>
      </c>
      <c r="U707" s="714">
        <f>IF(INDEX(Historical!$H$7:$H$1270,MATCH(B707,Historical!$B$7:$B$1301,0))=0,"n/a",((INDEX(Historical!$C$7:$C$1279,MATCH(B707,Historical!$B$7:$B$1301,0))/INDEX(Historical!$H$7:$H$1270,MATCH(B707,Historical!$B$7:$B$1301,0)))^(1/5)-1)*100)</f>
        <v>1.539184863075338</v>
      </c>
      <c r="V707" s="714">
        <f>IF(INDEX(Historical!$O$7:$O$1270,MATCH(B707,Historical!$B$7:$B$1301,0))=0,"n/a",((INDEX(Historical!$C$7:$C$1279,MATCH(B707,Historical!$B$7:$B$1301,0))/INDEX(Historical!$O$7:$O$1270,MATCH(B707,Historical!$B$7:$B$1301,0)))^(1/10)-1)*100)</f>
        <v>1.3442690579665628</v>
      </c>
      <c r="W707" s="715">
        <f>IF(OR(U707&lt;=0,U707="n/a",V707&lt;=0,V707="n/a"),"n/a",U707/V707)</f>
        <v>1.1449976133525075</v>
      </c>
      <c r="X707" s="716" t="str">
        <f>IF(OR(AJ707&lt;=0,AJ707="n/a",U707&lt;=0,U707="n/a"),"n/a",U707/AJ707)</f>
        <v>n/a</v>
      </c>
      <c r="Y707" s="890"/>
      <c r="Z707" s="663">
        <f>IF(OR(AC707&lt;0.01,AC707="n/a"),"n/a",M707/AC707*100)</f>
        <v>197.14285714285714</v>
      </c>
      <c r="AA707" s="900">
        <f>IF(OR(AC707&lt;0.01,AC707="n/a"),"n/a",I707/AC707)</f>
        <v>56.778571428571432</v>
      </c>
      <c r="AB707" s="901">
        <v>12</v>
      </c>
      <c r="AC707" s="879">
        <v>1.4</v>
      </c>
      <c r="AD707" s="879" t="s">
        <v>136</v>
      </c>
      <c r="AE707" s="879">
        <v>14.92</v>
      </c>
      <c r="AF707" s="879">
        <v>6.37</v>
      </c>
      <c r="AG707" s="879">
        <v>10.6</v>
      </c>
      <c r="AH707" s="879">
        <v>-21.8</v>
      </c>
      <c r="AI707" s="879" t="s">
        <v>136</v>
      </c>
      <c r="AJ707" s="879">
        <v>-19.100000000000001</v>
      </c>
      <c r="AK707" s="879" t="s">
        <v>136</v>
      </c>
      <c r="AL707" s="892">
        <v>1150</v>
      </c>
      <c r="AM707" s="886">
        <v>1.6</v>
      </c>
      <c r="AN707" s="879">
        <v>1.62</v>
      </c>
      <c r="AO707" s="753">
        <f>IF(U707="n/a","n/a",IF(AA707&lt;0,"n/a",IF(AA707="n/a","n/a",J707+U707-AA707)))</f>
        <v>-51.767251705765311</v>
      </c>
      <c r="AP707" s="754">
        <f>IF(U707="n/a","n/a",J707+U707)</f>
        <v>5.011319722806121</v>
      </c>
      <c r="AQ707" s="902">
        <f>IF(OR(AC707&lt;0.01,AF707="n/a"),"n/a",(I707/SQRT(22.5*AC707*(I707/AF707))-1)*100)</f>
        <v>300.93196984581363</v>
      </c>
      <c r="AR707" s="663">
        <f>INDEX(Historical!$C$7:$C$1279,MATCH(B707,Historical!$B$7:$B$1301,0))*IF(AH707="n/a",1.03,IF(AH707&lt;0,1.01,IF(AH707&gt;10,1.1,(1+AH707/100))))</f>
        <v>2.7472000000000003</v>
      </c>
      <c r="AS707" s="900">
        <f>IF($AI707="n/a",1.03*AR707,IF($AI707&lt;0,1.01*AR707,IF($AI707&gt;10,1.1*AR707,(1+$AI707/100)*AR707)))</f>
        <v>2.8296160000000006</v>
      </c>
      <c r="AT707" s="900">
        <f>IF($AK707="n/a",1.03*AS707,IF($AK707&lt;0,1.01*AS707,IF($AK707&gt;10,1.1*AS707,(1+$AK707/100)*AS707)))</f>
        <v>2.9145044800000006</v>
      </c>
      <c r="AU707" s="900">
        <f>IF($AK707="n/a",1.03*AT707,IF($AK707&lt;0,1.01*AT707,IF($AK707&gt;10,1.1*AT707,(1+$AK707/100)*AT707)))</f>
        <v>3.0019396144000008</v>
      </c>
      <c r="AV707" s="900">
        <f>IF($AK707="n/a",1.03*AU707,IF($AK707&lt;0,1.01*AU707,IF($AK707&gt;10,1.1*AU707,(1+$AK707/100)*AU707)))</f>
        <v>3.091997802832001</v>
      </c>
      <c r="AW707" s="663">
        <f>SUM(AR707:AV707)</f>
        <v>14.585257897232005</v>
      </c>
      <c r="AX707" s="761">
        <f>AW707/I707*100</f>
        <v>18.348544341718462</v>
      </c>
      <c r="AY707" s="948">
        <v>0.78</v>
      </c>
      <c r="AZ707" s="886">
        <v>45.739999999999995</v>
      </c>
      <c r="BA707" s="886">
        <v>-39.97</v>
      </c>
      <c r="BB707" s="886">
        <v>-14.41</v>
      </c>
      <c r="BC707" s="886">
        <v>-24.97</v>
      </c>
      <c r="BD707" s="921"/>
      <c r="BE707" s="635">
        <v>1986</v>
      </c>
      <c r="BF707" s="912">
        <f>IF(BE707&gt;2008,0,IF(BE707&gt;2001,1,IF(BE707&gt;1990,2,IF(BE707&gt;1980,3,IF(BE707&gt;1973,4,IF(BE707&gt;1970,5,IF(BE707&gt;1960,6,IF(BE707&gt;1958,7,IF(BE707&gt;1953,8,9)))))))))</f>
        <v>3</v>
      </c>
      <c r="BG707" s="896">
        <v>4</v>
      </c>
    </row>
    <row r="708" spans="1:59" s="877" customFormat="1" ht="12.75" customHeight="1" x14ac:dyDescent="0.2">
      <c r="A708" s="885" t="s">
        <v>365</v>
      </c>
      <c r="B708" s="615" t="s">
        <v>366</v>
      </c>
      <c r="C708" s="946" t="s">
        <v>108</v>
      </c>
      <c r="D708" s="946" t="s">
        <v>4345</v>
      </c>
      <c r="E708" s="746">
        <v>28</v>
      </c>
      <c r="F708" s="1185">
        <v>99</v>
      </c>
      <c r="G708" s="1184" t="s">
        <v>37</v>
      </c>
      <c r="H708" s="1184" t="s">
        <v>37</v>
      </c>
      <c r="I708" s="879">
        <v>51.55</v>
      </c>
      <c r="J708" s="663">
        <f>(M708/I708)*100</f>
        <v>2.405431619786615</v>
      </c>
      <c r="K708" s="898">
        <v>0.31</v>
      </c>
      <c r="L708" s="901">
        <v>4</v>
      </c>
      <c r="M708" s="654">
        <f>K708*L708</f>
        <v>1.24</v>
      </c>
      <c r="N708" s="884" t="s">
        <v>163</v>
      </c>
      <c r="O708" s="748">
        <v>0.3</v>
      </c>
      <c r="P708" s="875">
        <v>43808</v>
      </c>
      <c r="Q708" s="875">
        <v>43832</v>
      </c>
      <c r="R708" s="654">
        <f>(K708-O708)/O708*100</f>
        <v>3.3333333333333366</v>
      </c>
      <c r="S708" s="714">
        <f>IF(INDEX(Historical!$D$7:$D$1277,MATCH(B708,Historical!$B$7:$B$1301,0))=0,"n/a",(INDEX(Historical!$C$7:$C$1279,MATCH(B708,Historical!$B$7:$B$1301,0))/INDEX(Historical!$D$7:$D$1277,MATCH(B708,Historical!$B$7:$B$1301,0))-1)*100)</f>
        <v>4.8034934497816595</v>
      </c>
      <c r="T708" s="714">
        <f>IF(INDEX(Historical!$F$7:$F$1270,MATCH(B708,Historical!$B$7:$B$1301,0))=0,"n/a",((INDEX(Historical!$C$7:$C$1279,MATCH(B708,Historical!$B$7:$B$1301,0))/INDEX(Historical!$F$7:$F$1270,MATCH(B708,Historical!$B$7:$B$1301,0)))^(1/3)-1)*100)</f>
        <v>6.9838912459786684</v>
      </c>
      <c r="U708" s="714">
        <f>IF(INDEX(Historical!$H$7:$H$1270,MATCH(B708,Historical!$B$7:$B$1301,0))=0,"n/a",((INDEX(Historical!$C$7:$C$1279,MATCH(B708,Historical!$B$7:$B$1301,0))/INDEX(Historical!$H$7:$H$1270,MATCH(B708,Historical!$B$7:$B$1301,0)))^(1/5)-1)*100)</f>
        <v>5.9223841048812176</v>
      </c>
      <c r="V708" s="714">
        <f>IF(INDEX(Historical!$O$7:$O$1270,MATCH(B708,Historical!$B$7:$B$1301,0))=0,"n/a",((INDEX(Historical!$C$7:$C$1279,MATCH(B708,Historical!$B$7:$B$1301,0))/INDEX(Historical!$O$7:$O$1270,MATCH(B708,Historical!$B$7:$B$1301,0)))^(1/10)-1)*100)</f>
        <v>5.5378689666831793</v>
      </c>
      <c r="W708" s="715">
        <f>IF(OR(U708&lt;=0,U708="n/a",V708&lt;=0,V708="n/a"),"n/a",U708/V708)</f>
        <v>1.0694337732639307</v>
      </c>
      <c r="X708" s="716">
        <f>IF(OR(AJ708&lt;=0,AJ708="n/a",U708&lt;=0,U708="n/a"),"n/a",U708/AJ708)</f>
        <v>0.44529203796099376</v>
      </c>
      <c r="Y708" s="890"/>
      <c r="Z708" s="663">
        <f>IF(OR(AC708&lt;0.01,AC708="n/a"),"n/a",M708/AC708*100)</f>
        <v>33.423180592991912</v>
      </c>
      <c r="AA708" s="900">
        <f>IF(OR(AC708&lt;0.01,AC708="n/a"),"n/a",I708/AC708)</f>
        <v>13.89487870619946</v>
      </c>
      <c r="AB708" s="901">
        <v>12</v>
      </c>
      <c r="AC708" s="879">
        <v>3.71</v>
      </c>
      <c r="AD708" s="879" t="s">
        <v>136</v>
      </c>
      <c r="AE708" s="879">
        <v>2.98</v>
      </c>
      <c r="AF708" s="879">
        <v>0.92</v>
      </c>
      <c r="AG708" s="879">
        <v>7.1</v>
      </c>
      <c r="AH708" s="879">
        <v>29.099999999999998</v>
      </c>
      <c r="AI708" s="879">
        <v>40.839999999999996</v>
      </c>
      <c r="AJ708" s="879">
        <v>13.3</v>
      </c>
      <c r="AK708" s="879" t="s">
        <v>136</v>
      </c>
      <c r="AL708" s="892">
        <v>2570</v>
      </c>
      <c r="AM708" s="886">
        <v>0.8</v>
      </c>
      <c r="AN708" s="879">
        <v>0.05</v>
      </c>
      <c r="AO708" s="753">
        <f>IF(U708="n/a","n/a",IF(AA708&lt;0,"n/a",IF(AA708="n/a","n/a",J708+U708-AA708)))</f>
        <v>-5.5670629815316275</v>
      </c>
      <c r="AP708" s="754">
        <f>IF(U708="n/a","n/a",J708+U708)</f>
        <v>8.3278157246678326</v>
      </c>
      <c r="AQ708" s="902">
        <f>IF(OR(AC708&lt;0.01,AF708="n/a"),"n/a",(I708/SQRT(22.5*AC708*(I708/AF708))-1)*100)</f>
        <v>-24.624529749899537</v>
      </c>
      <c r="AR708" s="663">
        <f>INDEX(Historical!$C$7:$C$1279,MATCH(B708,Historical!$B$7:$B$1301,0))*IF(AH708="n/a",1.03,IF(AH708&lt;0,1.01,IF(AH708&gt;10,1.1,(1+AH708/100))))</f>
        <v>1.32</v>
      </c>
      <c r="AS708" s="900">
        <f>IF($AI708="n/a",1.03*AR708,IF($AI708&lt;0,1.01*AR708,IF($AI708&gt;10,1.1*AR708,(1+$AI708/100)*AR708)))</f>
        <v>1.4520000000000002</v>
      </c>
      <c r="AT708" s="900">
        <f>IF($AK708="n/a",1.03*AS708,IF($AK708&lt;0,1.01*AS708,IF($AK708&gt;10,1.1*AS708,(1+$AK708/100)*AS708)))</f>
        <v>1.4955600000000002</v>
      </c>
      <c r="AU708" s="900">
        <f>IF($AK708="n/a",1.03*AT708,IF($AK708&lt;0,1.01*AT708,IF($AK708&gt;10,1.1*AT708,(1+$AK708/100)*AT708)))</f>
        <v>1.5404268000000003</v>
      </c>
      <c r="AV708" s="900">
        <f>IF($AK708="n/a",1.03*AU708,IF($AK708&lt;0,1.01*AU708,IF($AK708&gt;10,1.1*AU708,(1+$AK708/100)*AU708)))</f>
        <v>1.5866396040000004</v>
      </c>
      <c r="AW708" s="663">
        <f>SUM(AR708:AV708)</f>
        <v>7.3946264040000012</v>
      </c>
      <c r="AX708" s="761">
        <f>AW708/I708*100</f>
        <v>14.344571103782739</v>
      </c>
      <c r="AY708" s="948">
        <v>1.04</v>
      </c>
      <c r="AZ708" s="886">
        <v>30.61</v>
      </c>
      <c r="BA708" s="886">
        <v>-26.63</v>
      </c>
      <c r="BB708" s="886">
        <v>3.27</v>
      </c>
      <c r="BC708" s="886">
        <v>-12.94</v>
      </c>
      <c r="BD708" s="921"/>
      <c r="BE708" s="635">
        <v>1993</v>
      </c>
      <c r="BF708" s="912">
        <f>IF(BE708&gt;2008,0,IF(BE708&gt;2001,1,IF(BE708&gt;1990,2,IF(BE708&gt;1980,3,IF(BE708&gt;1973,4,IF(BE708&gt;1970,5,IF(BE708&gt;1960,6,IF(BE708&gt;1958,7,IF(BE708&gt;1953,8,9)))))))))</f>
        <v>2</v>
      </c>
      <c r="BG708" s="896">
        <v>0.70000000000000007</v>
      </c>
    </row>
    <row r="709" spans="1:59" s="877" customFormat="1" ht="12.75" customHeight="1" x14ac:dyDescent="0.2">
      <c r="A709" s="877" t="s">
        <v>1744</v>
      </c>
      <c r="B709" s="615" t="s">
        <v>1745</v>
      </c>
      <c r="C709" s="946" t="s">
        <v>108</v>
      </c>
      <c r="D709" s="946" t="s">
        <v>4345</v>
      </c>
      <c r="E709" s="746">
        <v>9</v>
      </c>
      <c r="F709" s="1185">
        <v>414</v>
      </c>
      <c r="G709" s="1141" t="s">
        <v>37</v>
      </c>
      <c r="H709" s="1141" t="s">
        <v>37</v>
      </c>
      <c r="I709" s="888">
        <v>10.64</v>
      </c>
      <c r="J709" s="663">
        <f>(M709/I709)*100</f>
        <v>7.8947368421052628</v>
      </c>
      <c r="K709" s="891">
        <v>0.21</v>
      </c>
      <c r="L709" s="901">
        <v>4</v>
      </c>
      <c r="M709" s="654">
        <f>K709*L709</f>
        <v>0.84</v>
      </c>
      <c r="N709" s="884" t="s">
        <v>239</v>
      </c>
      <c r="O709" s="747">
        <v>0.2</v>
      </c>
      <c r="P709" s="880">
        <v>43370</v>
      </c>
      <c r="Q709" s="880">
        <v>43388</v>
      </c>
      <c r="R709" s="654">
        <f>(K709-O709)/O709*100</f>
        <v>4.9999999999999902</v>
      </c>
      <c r="S709" s="714">
        <f>IF(INDEX(Historical!$D$7:$D$1277,MATCH(B709,Historical!$B$7:$B$1301,0))=0,"n/a",(INDEX(Historical!$C$7:$C$1279,MATCH(B709,Historical!$B$7:$B$1301,0))/INDEX(Historical!$D$7:$D$1277,MATCH(B709,Historical!$B$7:$B$1301,0))-1)*100)</f>
        <v>6.3291139240506222</v>
      </c>
      <c r="T709" s="714">
        <f>IF(INDEX(Historical!$F$7:$F$1270,MATCH(B709,Historical!$B$7:$B$1301,0))=0,"n/a",((INDEX(Historical!$C$7:$C$1279,MATCH(B709,Historical!$B$7:$B$1301,0))/INDEX(Historical!$F$7:$F$1270,MATCH(B709,Historical!$B$7:$B$1301,0)))^(1/3)-1)*100)</f>
        <v>9.4879784971972256</v>
      </c>
      <c r="U709" s="714">
        <f>IF(INDEX(Historical!$H$7:$H$1270,MATCH(B709,Historical!$B$7:$B$1301,0))=0,"n/a",((INDEX(Historical!$C$7:$C$1279,MATCH(B709,Historical!$B$7:$B$1301,0))/INDEX(Historical!$H$7:$H$1270,MATCH(B709,Historical!$B$7:$B$1301,0)))^(1/5)-1)*100)</f>
        <v>6.9610375725068785</v>
      </c>
      <c r="V709" s="714">
        <f>IF(INDEX(Historical!$O$7:$O$1270,MATCH(B709,Historical!$B$7:$B$1301,0))=0,"n/a",((INDEX(Historical!$C$7:$C$1279,MATCH(B709,Historical!$B$7:$B$1301,0))/INDEX(Historical!$O$7:$O$1270,MATCH(B709,Historical!$B$7:$B$1301,0)))^(1/10)-1)*100)</f>
        <v>15.431656766005775</v>
      </c>
      <c r="W709" s="715">
        <f>IF(OR(U709&lt;=0,U709="n/a",V709&lt;=0,V709="n/a"),"n/a",U709/V709)</f>
        <v>0.45108815456816476</v>
      </c>
      <c r="X709" s="716">
        <f>IF(OR(AJ709&lt;=0,AJ709="n/a",U709&lt;=0,U709="n/a"),"n/a",U709/AJ709)</f>
        <v>0.45201542678616091</v>
      </c>
      <c r="Y709" s="685" t="s">
        <v>4498</v>
      </c>
      <c r="Z709" s="663" t="str">
        <f>IF(OR(AC709&lt;0.01,AC709="n/a"),"n/a",M709/AC709*100)</f>
        <v>n/a</v>
      </c>
      <c r="AA709" s="900" t="str">
        <f>IF(OR(AC709&lt;0.01,AC709="n/a"),"n/a",I709/AC709)</f>
        <v>n/a</v>
      </c>
      <c r="AB709" s="901">
        <v>12</v>
      </c>
      <c r="AC709" s="879">
        <v>-7.14</v>
      </c>
      <c r="AD709" s="879" t="s">
        <v>136</v>
      </c>
      <c r="AE709" s="879">
        <v>2.2400000000000002</v>
      </c>
      <c r="AF709" s="879">
        <v>0.92</v>
      </c>
      <c r="AG709" s="879">
        <v>-41</v>
      </c>
      <c r="AH709" s="879">
        <v>12</v>
      </c>
      <c r="AI709" s="879">
        <v>74.77000000000001</v>
      </c>
      <c r="AJ709" s="879">
        <v>15.4</v>
      </c>
      <c r="AK709" s="879">
        <v>10</v>
      </c>
      <c r="AL709" s="892">
        <v>2500</v>
      </c>
      <c r="AM709" s="886">
        <v>0.89999999999999991</v>
      </c>
      <c r="AN709" s="879">
        <v>0.59</v>
      </c>
      <c r="AO709" s="753" t="str">
        <f>IF(U709="n/a","n/a",IF(AA709&lt;0,"n/a",IF(AA709="n/a","n/a",J709+U709-AA709)))</f>
        <v>n/a</v>
      </c>
      <c r="AP709" s="754">
        <f>IF(U709="n/a","n/a",J709+U709)</f>
        <v>14.855774414612142</v>
      </c>
      <c r="AQ709" s="902" t="str">
        <f>IF(OR(AC709&lt;0.01,AF709="n/a"),"n/a",(I709/SQRT(22.5*AC709*(I709/AF709))-1)*100)</f>
        <v>n/a</v>
      </c>
      <c r="AR709" s="663">
        <f>INDEX(Historical!$C$7:$C$1279,MATCH(B709,Historical!$B$7:$B$1301,0))*IF(AH709="n/a",1.03,IF(AH709&lt;0,1.01,IF(AH709&gt;10,1.1,(1+AH709/100))))</f>
        <v>0.92400000000000004</v>
      </c>
      <c r="AS709" s="900">
        <f>IF($AI709="n/a",1.03*AR709,IF($AI709&lt;0,1.01*AR709,IF($AI709&gt;10,1.1*AR709,(1+$AI709/100)*AR709)))</f>
        <v>1.0164000000000002</v>
      </c>
      <c r="AT709" s="900">
        <f>IF($AK709="n/a",1.03*AS709,IF($AK709&lt;0,1.01*AS709,IF($AK709&gt;10,1.1*AS709,(1+$AK709/100)*AS709)))</f>
        <v>1.1180400000000004</v>
      </c>
      <c r="AU709" s="900">
        <f>IF($AK709="n/a",1.03*AT709,IF($AK709&lt;0,1.01*AT709,IF($AK709&gt;10,1.1*AT709,(1+$AK709/100)*AT709)))</f>
        <v>1.2298440000000006</v>
      </c>
      <c r="AV709" s="900">
        <f>IF($AK709="n/a",1.03*AU709,IF($AK709&lt;0,1.01*AU709,IF($AK709&gt;10,1.1*AU709,(1+$AK709/100)*AU709)))</f>
        <v>1.3528284000000008</v>
      </c>
      <c r="AW709" s="663">
        <f>SUM(AR709:AV709)</f>
        <v>5.6411124000000026</v>
      </c>
      <c r="AX709" s="761">
        <f>AW709/I709*100</f>
        <v>53.017973684210553</v>
      </c>
      <c r="AY709" s="948">
        <v>1.25</v>
      </c>
      <c r="AZ709" s="886">
        <v>19.82</v>
      </c>
      <c r="BA709" s="886">
        <v>-43.82</v>
      </c>
      <c r="BB709" s="886">
        <v>-5.67</v>
      </c>
      <c r="BC709" s="886">
        <v>-27.11</v>
      </c>
      <c r="BD709" s="921"/>
      <c r="BE709" s="635">
        <v>2011</v>
      </c>
      <c r="BF709" s="912">
        <f>IF(BE709&gt;2008,0,IF(BE709&gt;2001,1,IF(BE709&gt;1990,2,IF(BE709&gt;1980,3,IF(BE709&gt;1973,4,IF(BE709&gt;1970,5,IF(BE709&gt;1960,6,IF(BE709&gt;1958,7,IF(BE709&gt;1953,8,9)))))))))</f>
        <v>0</v>
      </c>
      <c r="BG709" s="896">
        <v>-5.5</v>
      </c>
    </row>
    <row r="710" spans="1:59" s="877" customFormat="1" ht="12.75" customHeight="1" x14ac:dyDescent="0.2">
      <c r="A710" s="894" t="s">
        <v>1746</v>
      </c>
      <c r="B710" s="615" t="s">
        <v>1747</v>
      </c>
      <c r="C710" s="946" t="s">
        <v>108</v>
      </c>
      <c r="D710" s="946" t="s">
        <v>4345</v>
      </c>
      <c r="E710" s="746">
        <v>8</v>
      </c>
      <c r="F710" s="1185">
        <v>547</v>
      </c>
      <c r="G710" s="1185" t="s">
        <v>106</v>
      </c>
      <c r="H710" s="1185" t="s">
        <v>106</v>
      </c>
      <c r="I710" s="888">
        <v>18.72</v>
      </c>
      <c r="J710" s="663">
        <f>(M710/I710)*100</f>
        <v>6.8376068376068382</v>
      </c>
      <c r="K710" s="891">
        <v>0.32</v>
      </c>
      <c r="L710" s="901">
        <v>4</v>
      </c>
      <c r="M710" s="654">
        <f>K710*L710</f>
        <v>1.28</v>
      </c>
      <c r="N710" s="884" t="s">
        <v>122</v>
      </c>
      <c r="O710" s="747">
        <v>0.31</v>
      </c>
      <c r="P710" s="875">
        <v>43854</v>
      </c>
      <c r="Q710" s="875">
        <v>43866</v>
      </c>
      <c r="R710" s="654">
        <f>(K710-O710)/O710*100</f>
        <v>3.2258064516129057</v>
      </c>
      <c r="S710" s="714">
        <f>IF(INDEX(Historical!$D$7:$D$1277,MATCH(B710,Historical!$B$7:$B$1301,0))=0,"n/a",(INDEX(Historical!$C$7:$C$1279,MATCH(B710,Historical!$B$7:$B$1301,0))/INDEX(Historical!$D$7:$D$1277,MATCH(B710,Historical!$B$7:$B$1301,0))-1)*100)</f>
        <v>3.3333333333333437</v>
      </c>
      <c r="T710" s="714">
        <f>IF(INDEX(Historical!$F$7:$F$1270,MATCH(B710,Historical!$B$7:$B$1301,0))=0,"n/a",((INDEX(Historical!$C$7:$C$1279,MATCH(B710,Historical!$B$7:$B$1301,0))/INDEX(Historical!$F$7:$F$1270,MATCH(B710,Historical!$B$7:$B$1301,0)))^(1/3)-1)*100)</f>
        <v>3.7607021889209946</v>
      </c>
      <c r="U710" s="714">
        <f>IF(INDEX(Historical!$H$7:$H$1270,MATCH(B710,Historical!$B$7:$B$1301,0))=0,"n/a",((INDEX(Historical!$C$7:$C$1279,MATCH(B710,Historical!$B$7:$B$1301,0))/INDEX(Historical!$H$7:$H$1270,MATCH(B710,Historical!$B$7:$B$1301,0)))^(1/5)-1)*100)</f>
        <v>3.5804203580214189</v>
      </c>
      <c r="V710" s="714">
        <f>IF(INDEX(Historical!$O$7:$O$1270,MATCH(B710,Historical!$B$7:$B$1301,0))=0,"n/a",((INDEX(Historical!$C$7:$C$1279,MATCH(B710,Historical!$B$7:$B$1301,0))/INDEX(Historical!$O$7:$O$1270,MATCH(B710,Historical!$B$7:$B$1301,0)))^(1/10)-1)*100)</f>
        <v>1.8728476245067016</v>
      </c>
      <c r="W710" s="715">
        <f>IF(OR(U710&lt;=0,U710="n/a",V710&lt;=0,V710="n/a"),"n/a",U710/V710)</f>
        <v>1.9117520887287791</v>
      </c>
      <c r="X710" s="716">
        <f>IF(OR(AJ710&lt;=0,AJ710="n/a",U710&lt;=0,U710="n/a"),"n/a",U710/AJ710)</f>
        <v>0.53439109821215203</v>
      </c>
      <c r="Y710" s="676"/>
      <c r="Z710" s="663">
        <f>IF(OR(AC710&lt;0.01,AC710="n/a"),"n/a",M710/AC710*100)</f>
        <v>55.895196506550214</v>
      </c>
      <c r="AA710" s="900">
        <f>IF(OR(AC710&lt;0.01,AC710="n/a"),"n/a",I710/AC710)</f>
        <v>8.174672489082969</v>
      </c>
      <c r="AB710" s="901">
        <v>12</v>
      </c>
      <c r="AC710" s="879">
        <v>2.29</v>
      </c>
      <c r="AD710" s="879" t="s">
        <v>136</v>
      </c>
      <c r="AE710" s="879">
        <v>2.34</v>
      </c>
      <c r="AF710" s="879">
        <v>1.1499999999999999</v>
      </c>
      <c r="AG710" s="879">
        <v>14.299999999999999</v>
      </c>
      <c r="AH710" s="879">
        <v>49.8</v>
      </c>
      <c r="AI710" s="879" t="s">
        <v>136</v>
      </c>
      <c r="AJ710" s="879">
        <v>6.7</v>
      </c>
      <c r="AK710" s="879" t="s">
        <v>136</v>
      </c>
      <c r="AL710" s="892">
        <v>84.89</v>
      </c>
      <c r="AM710" s="886">
        <v>1.3</v>
      </c>
      <c r="AN710" s="879">
        <v>0</v>
      </c>
      <c r="AO710" s="753">
        <f>IF(U710="n/a","n/a",IF(AA710&lt;0,"n/a",IF(AA710="n/a","n/a",J710+U710-AA710)))</f>
        <v>2.2433547065452881</v>
      </c>
      <c r="AP710" s="754">
        <f>IF(U710="n/a","n/a",J710+U710)</f>
        <v>10.418027195628257</v>
      </c>
      <c r="AQ710" s="902">
        <f>IF(OR(AC710&lt;0.01,AF710="n/a"),"n/a",(I710/SQRT(22.5*AC710*(I710/AF710))-1)*100)</f>
        <v>-35.361265955584898</v>
      </c>
      <c r="AR710" s="663">
        <f>INDEX(Historical!$C$7:$C$1279,MATCH(B710,Historical!$B$7:$B$1301,0))*IF(AH710="n/a",1.03,IF(AH710&lt;0,1.01,IF(AH710&gt;10,1.1,(1+AH710/100))))</f>
        <v>1.3640000000000001</v>
      </c>
      <c r="AS710" s="900">
        <f>IF($AI710="n/a",1.03*AR710,IF($AI710&lt;0,1.01*AR710,IF($AI710&gt;10,1.1*AR710,(1+$AI710/100)*AR710)))</f>
        <v>1.4049200000000002</v>
      </c>
      <c r="AT710" s="900">
        <f>IF($AK710="n/a",1.03*AS710,IF($AK710&lt;0,1.01*AS710,IF($AK710&gt;10,1.1*AS710,(1+$AK710/100)*AS710)))</f>
        <v>1.4470676000000002</v>
      </c>
      <c r="AU710" s="900">
        <f>IF($AK710="n/a",1.03*AT710,IF($AK710&lt;0,1.01*AT710,IF($AK710&gt;10,1.1*AT710,(1+$AK710/100)*AT710)))</f>
        <v>1.4904796280000003</v>
      </c>
      <c r="AV710" s="900">
        <f>IF($AK710="n/a",1.03*AU710,IF($AK710&lt;0,1.01*AU710,IF($AK710&gt;10,1.1*AU710,(1+$AK710/100)*AU710)))</f>
        <v>1.5351940168400005</v>
      </c>
      <c r="AW710" s="663">
        <f>SUM(AR710:AV710)</f>
        <v>7.2416612448400013</v>
      </c>
      <c r="AX710" s="761">
        <f>AW710/I710*100</f>
        <v>38.684087846367532</v>
      </c>
      <c r="AY710" s="948">
        <v>0.78</v>
      </c>
      <c r="AZ710" s="886">
        <v>13.450000000000001</v>
      </c>
      <c r="BA710" s="886">
        <v>-51.739999999999995</v>
      </c>
      <c r="BB710" s="886">
        <v>-6.61</v>
      </c>
      <c r="BC710" s="886">
        <v>-34.93</v>
      </c>
      <c r="BD710" s="921"/>
      <c r="BE710" s="635">
        <v>2013</v>
      </c>
      <c r="BF710" s="912">
        <f>IF(BE710&gt;2008,0,IF(BE710&gt;2001,1,IF(BE710&gt;1990,2,IF(BE710&gt;1980,3,IF(BE710&gt;1973,4,IF(BE710&gt;1970,5,IF(BE710&gt;1960,6,IF(BE710&gt;1958,7,IF(BE710&gt;1953,8,9)))))))))</f>
        <v>0</v>
      </c>
      <c r="BG710" s="896">
        <v>1.2</v>
      </c>
    </row>
    <row r="711" spans="1:59" s="877" customFormat="1" ht="12.75" customHeight="1" x14ac:dyDescent="0.2">
      <c r="A711" s="877" t="s">
        <v>1754</v>
      </c>
      <c r="B711" s="615" t="s">
        <v>1755</v>
      </c>
      <c r="C711" s="946" t="s">
        <v>153</v>
      </c>
      <c r="D711" s="946" t="s">
        <v>4327</v>
      </c>
      <c r="E711" s="746">
        <v>11</v>
      </c>
      <c r="F711" s="1185">
        <v>329</v>
      </c>
      <c r="G711" s="1182" t="s">
        <v>106</v>
      </c>
      <c r="H711" s="1182" t="s">
        <v>106</v>
      </c>
      <c r="I711" s="888">
        <v>294.95</v>
      </c>
      <c r="J711" s="663">
        <f>(M711/I711)*100</f>
        <v>1.6952025767079166</v>
      </c>
      <c r="K711" s="891">
        <v>1.25</v>
      </c>
      <c r="L711" s="901">
        <v>4</v>
      </c>
      <c r="M711" s="654">
        <f>K711*L711</f>
        <v>5</v>
      </c>
      <c r="N711" s="884" t="s">
        <v>194</v>
      </c>
      <c r="O711" s="747">
        <v>1.08</v>
      </c>
      <c r="P711" s="875">
        <v>44001</v>
      </c>
      <c r="Q711" s="875">
        <v>44012</v>
      </c>
      <c r="R711" s="654">
        <f>(K711-O711)/O711*100</f>
        <v>15.740740740740733</v>
      </c>
      <c r="S711" s="714">
        <f>IF(INDEX(Historical!$D$7:$D$1277,MATCH(B711,Historical!$B$7:$B$1301,0))=0,"n/a",(INDEX(Historical!$C$7:$C$1279,MATCH(B711,Historical!$B$7:$B$1301,0))/INDEX(Historical!$D$7:$D$1277,MATCH(B711,Historical!$B$7:$B$1301,0))-1)*100)</f>
        <v>44.34782608695653</v>
      </c>
      <c r="T711" s="714">
        <f>IF(INDEX(Historical!$F$7:$F$1270,MATCH(B711,Historical!$B$7:$B$1301,0))=0,"n/a",((INDEX(Historical!$C$7:$C$1279,MATCH(B711,Historical!$B$7:$B$1301,0))/INDEX(Historical!$F$7:$F$1270,MATCH(B711,Historical!$B$7:$B$1301,0)))^(1/3)-1)*100)</f>
        <v>27.993694864859876</v>
      </c>
      <c r="U711" s="714">
        <f>IF(INDEX(Historical!$H$7:$H$1270,MATCH(B711,Historical!$B$7:$B$1301,0))=0,"n/a",((INDEX(Historical!$C$7:$C$1279,MATCH(B711,Historical!$B$7:$B$1301,0))/INDEX(Historical!$H$7:$H$1270,MATCH(B711,Historical!$B$7:$B$1301,0)))^(1/5)-1)*100)</f>
        <v>28.79844023732392</v>
      </c>
      <c r="V711" s="714">
        <f>IF(INDEX(Historical!$O$7:$O$1270,MATCH(B711,Historical!$B$7:$B$1301,0))=0,"n/a",((INDEX(Historical!$C$7:$C$1279,MATCH(B711,Historical!$B$7:$B$1301,0))/INDEX(Historical!$O$7:$O$1270,MATCH(B711,Historical!$B$7:$B$1301,0)))^(1/10)-1)*100)</f>
        <v>66.728870783446254</v>
      </c>
      <c r="W711" s="715">
        <f>IF(OR(U711&lt;=0,U711="n/a",V711&lt;=0,V711="n/a"),"n/a",U711/V711)</f>
        <v>0.43157391844353049</v>
      </c>
      <c r="X711" s="716">
        <f>IF(OR(AJ711&lt;=0,AJ711="n/a",U711&lt;=0,U711="n/a"),"n/a",U711/AJ711)</f>
        <v>1.4256653582833623</v>
      </c>
      <c r="Y711" s="889"/>
      <c r="Z711" s="663">
        <f>IF(OR(AC711&lt;0.01,AC711="n/a"),"n/a",M711/AC711*100)</f>
        <v>35.0140056022409</v>
      </c>
      <c r="AA711" s="900">
        <f>IF(OR(AC711&lt;0.01,AC711="n/a"),"n/a",I711/AC711)</f>
        <v>20.654761904761905</v>
      </c>
      <c r="AB711" s="901">
        <v>12</v>
      </c>
      <c r="AC711" s="879">
        <v>14.28</v>
      </c>
      <c r="AD711" s="879">
        <v>1.59</v>
      </c>
      <c r="AE711" s="879">
        <v>1.1499999999999999</v>
      </c>
      <c r="AF711" s="879">
        <v>4.83</v>
      </c>
      <c r="AG711" s="879">
        <v>24.7</v>
      </c>
      <c r="AH711" s="879">
        <v>17.5</v>
      </c>
      <c r="AI711" s="879">
        <v>13.3</v>
      </c>
      <c r="AJ711" s="879">
        <v>20.200000000000003</v>
      </c>
      <c r="AK711" s="879">
        <v>12.72</v>
      </c>
      <c r="AL711" s="892">
        <v>283750</v>
      </c>
      <c r="AM711" s="886">
        <v>0.3</v>
      </c>
      <c r="AN711" s="879">
        <v>0.91</v>
      </c>
      <c r="AO711" s="753">
        <f>IF(U711="n/a","n/a",IF(AA711&lt;0,"n/a",IF(AA711="n/a","n/a",J711+U711-AA711)))</f>
        <v>9.8388809092699319</v>
      </c>
      <c r="AP711" s="754">
        <f>IF(U711="n/a","n/a",J711+U711)</f>
        <v>30.493642814031837</v>
      </c>
      <c r="AQ711" s="902">
        <f>IF(OR(AC711&lt;0.01,AF711="n/a"),"n/a",(I711/SQRT(22.5*AC711*(I711/AF711))-1)*100)</f>
        <v>110.56801487616509</v>
      </c>
      <c r="AR711" s="663">
        <f>INDEX(Historical!$C$7:$C$1279,MATCH(B711,Historical!$B$7:$B$1301,0))*IF(AH711="n/a",1.03,IF(AH711&lt;0,1.01,IF(AH711&gt;10,1.1,(1+AH711/100))))</f>
        <v>5.4780000000000006</v>
      </c>
      <c r="AS711" s="900">
        <f>IF($AI711="n/a",1.03*AR711,IF($AI711&lt;0,1.01*AR711,IF($AI711&gt;10,1.1*AR711,(1+$AI711/100)*AR711)))</f>
        <v>6.0258000000000012</v>
      </c>
      <c r="AT711" s="900">
        <f>IF($AK711="n/a",1.03*AS711,IF($AK711&lt;0,1.01*AS711,IF($AK711&gt;10,1.1*AS711,(1+$AK711/100)*AS711)))</f>
        <v>6.6283800000000017</v>
      </c>
      <c r="AU711" s="900">
        <f>IF($AK711="n/a",1.03*AT711,IF($AK711&lt;0,1.01*AT711,IF($AK711&gt;10,1.1*AT711,(1+$AK711/100)*AT711)))</f>
        <v>7.2912180000000024</v>
      </c>
      <c r="AV711" s="900">
        <f>IF($AK711="n/a",1.03*AU711,IF($AK711&lt;0,1.01*AU711,IF($AK711&gt;10,1.1*AU711,(1+$AK711/100)*AU711)))</f>
        <v>8.0203398000000039</v>
      </c>
      <c r="AW711" s="663">
        <f>SUM(AR711:AV711)</f>
        <v>33.443737800000008</v>
      </c>
      <c r="AX711" s="761">
        <f>AW711/I711*100</f>
        <v>11.338782098660793</v>
      </c>
      <c r="AY711" s="948">
        <v>0.72</v>
      </c>
      <c r="AZ711" s="886">
        <v>57.120000000000005</v>
      </c>
      <c r="BA711" s="886">
        <v>-6.61</v>
      </c>
      <c r="BB711" s="886">
        <v>0.89</v>
      </c>
      <c r="BC711" s="886">
        <v>8.67</v>
      </c>
      <c r="BD711" s="921"/>
      <c r="BE711" s="635">
        <v>2010</v>
      </c>
      <c r="BF711" s="912">
        <f>IF(BE711&gt;2008,0,IF(BE711&gt;2001,1,IF(BE711&gt;1990,2,IF(BE711&gt;1980,3,IF(BE711&gt;1973,4,IF(BE711&gt;1970,5,IF(BE711&gt;1960,6,IF(BE711&gt;1958,7,IF(BE711&gt;1953,8,9)))))))))</f>
        <v>0</v>
      </c>
      <c r="BG711" s="896">
        <v>7.8</v>
      </c>
    </row>
    <row r="712" spans="1:59" s="877" customFormat="1" x14ac:dyDescent="0.2">
      <c r="A712" s="877" t="s">
        <v>1758</v>
      </c>
      <c r="B712" s="615" t="s">
        <v>1759</v>
      </c>
      <c r="C712" s="946" t="s">
        <v>108</v>
      </c>
      <c r="D712" s="946" t="s">
        <v>118</v>
      </c>
      <c r="E712" s="746">
        <v>11</v>
      </c>
      <c r="F712" s="1185">
        <v>295</v>
      </c>
      <c r="G712" s="1182" t="s">
        <v>115</v>
      </c>
      <c r="H712" s="1182" t="s">
        <v>115</v>
      </c>
      <c r="I712" s="888">
        <v>16.59</v>
      </c>
      <c r="J712" s="663">
        <f>(M712/I712)*100</f>
        <v>6.8716094032549719</v>
      </c>
      <c r="K712" s="891">
        <v>0.28499999999999998</v>
      </c>
      <c r="L712" s="901">
        <v>4</v>
      </c>
      <c r="M712" s="654">
        <f>K712*L712</f>
        <v>1.1399999999999999</v>
      </c>
      <c r="N712" s="884" t="s">
        <v>236</v>
      </c>
      <c r="O712" s="747">
        <v>0.26</v>
      </c>
      <c r="P712" s="630">
        <v>43672</v>
      </c>
      <c r="Q712" s="630">
        <v>43693</v>
      </c>
      <c r="R712" s="654">
        <f>(K712-O712)/O712*100</f>
        <v>9.6153846153846025</v>
      </c>
      <c r="S712" s="714">
        <f>IF(INDEX(Historical!$D$7:$D$1277,MATCH(B712,Historical!$B$7:$B$1301,0))=0,"n/a",(INDEX(Historical!$C$7:$C$1279,MATCH(B712,Historical!$B$7:$B$1301,0))/INDEX(Historical!$D$7:$D$1277,MATCH(B712,Historical!$B$7:$B$1301,0))-1)*100)</f>
        <v>11.22448979591837</v>
      </c>
      <c r="T712" s="714">
        <f>IF(INDEX(Historical!$F$7:$F$1270,MATCH(B712,Historical!$B$7:$B$1301,0))=0,"n/a",((INDEX(Historical!$C$7:$C$1279,MATCH(B712,Historical!$B$7:$B$1301,0))/INDEX(Historical!$F$7:$F$1270,MATCH(B712,Historical!$B$7:$B$1301,0)))^(1/3)-1)*100)</f>
        <v>12.282461348995731</v>
      </c>
      <c r="U712" s="714">
        <f>IF(INDEX(Historical!$H$7:$H$1270,MATCH(B712,Historical!$B$7:$B$1301,0))=0,"n/a",((INDEX(Historical!$C$7:$C$1279,MATCH(B712,Historical!$B$7:$B$1301,0))/INDEX(Historical!$H$7:$H$1270,MATCH(B712,Historical!$B$7:$B$1301,0)))^(1/5)-1)*100)</f>
        <v>11.945582806602983</v>
      </c>
      <c r="V712" s="714">
        <f>IF(INDEX(Historical!$O$7:$O$1270,MATCH(B712,Historical!$B$7:$B$1301,0))=0,"n/a",((INDEX(Historical!$C$7:$C$1279,MATCH(B712,Historical!$B$7:$B$1301,0))/INDEX(Historical!$O$7:$O$1270,MATCH(B712,Historical!$B$7:$B$1301,0)))^(1/10)-1)*100)</f>
        <v>13.216987371290557</v>
      </c>
      <c r="W712" s="715">
        <f>IF(OR(U712&lt;=0,U712="n/a",V712&lt;=0,V712="n/a"),"n/a",U712/V712)</f>
        <v>0.90380526749618673</v>
      </c>
      <c r="X712" s="716">
        <f>IF(OR(AJ712&lt;=0,AJ712="n/a",U712&lt;=0,U712="n/a"),"n/a",U712/AJ712)</f>
        <v>0.43756713577300305</v>
      </c>
      <c r="Y712" s="676"/>
      <c r="Z712" s="663">
        <f>IF(OR(AC712&lt;0.01,AC712="n/a"),"n/a",M712/AC712*100)</f>
        <v>24.152542372881356</v>
      </c>
      <c r="AA712" s="900">
        <f>IF(OR(AC712&lt;0.01,AC712="n/a"),"n/a",I712/AC712)</f>
        <v>3.5148305084745766</v>
      </c>
      <c r="AB712" s="901">
        <v>12</v>
      </c>
      <c r="AC712" s="879">
        <v>4.72</v>
      </c>
      <c r="AD712" s="879">
        <v>0.47</v>
      </c>
      <c r="AE712" s="879">
        <v>0.28999999999999998</v>
      </c>
      <c r="AF712" s="879">
        <v>0.33</v>
      </c>
      <c r="AG712" s="879">
        <v>10.100000000000001</v>
      </c>
      <c r="AH712" s="879">
        <v>120.39999999999999</v>
      </c>
      <c r="AI712" s="879">
        <v>3.18</v>
      </c>
      <c r="AJ712" s="879">
        <v>27.3</v>
      </c>
      <c r="AK712" s="879">
        <v>7.1800000000000006</v>
      </c>
      <c r="AL712" s="892">
        <v>3450</v>
      </c>
      <c r="AM712" s="886">
        <v>0.8</v>
      </c>
      <c r="AN712" s="879">
        <v>0.34</v>
      </c>
      <c r="AO712" s="753">
        <f>IF(U712="n/a","n/a",IF(AA712&lt;0,"n/a",IF(AA712="n/a","n/a",J712+U712-AA712)))</f>
        <v>15.302361701383381</v>
      </c>
      <c r="AP712" s="754">
        <f>IF(U712="n/a","n/a",J712+U712)</f>
        <v>18.817192209857957</v>
      </c>
      <c r="AQ712" s="902">
        <f>IF(OR(AC712&lt;0.01,AF712="n/a"),"n/a",(I712/SQRT(22.5*AC712*(I712/AF712))-1)*100)</f>
        <v>-77.295188294630776</v>
      </c>
      <c r="AR712" s="663">
        <f>INDEX(Historical!$C$7:$C$1279,MATCH(B712,Historical!$B$7:$B$1301,0))*IF(AH712="n/a",1.03,IF(AH712&lt;0,1.01,IF(AH712&gt;10,1.1,(1+AH712/100))))</f>
        <v>1.1990000000000003</v>
      </c>
      <c r="AS712" s="900">
        <f>IF($AI712="n/a",1.03*AR712,IF($AI712&lt;0,1.01*AR712,IF($AI712&gt;10,1.1*AR712,(1+$AI712/100)*AR712)))</f>
        <v>1.2371282000000003</v>
      </c>
      <c r="AT712" s="900">
        <f>IF($AK712="n/a",1.03*AS712,IF($AK712&lt;0,1.01*AS712,IF($AK712&gt;10,1.1*AS712,(1+$AK712/100)*AS712)))</f>
        <v>1.3259540047600005</v>
      </c>
      <c r="AU712" s="900">
        <f>IF($AK712="n/a",1.03*AT712,IF($AK712&lt;0,1.01*AT712,IF($AK712&gt;10,1.1*AT712,(1+$AK712/100)*AT712)))</f>
        <v>1.4211575023017686</v>
      </c>
      <c r="AV712" s="900">
        <f>IF($AK712="n/a",1.03*AU712,IF($AK712&lt;0,1.01*AU712,IF($AK712&gt;10,1.1*AU712,(1+$AK712/100)*AU712)))</f>
        <v>1.5231966109670358</v>
      </c>
      <c r="AW712" s="663">
        <f>SUM(AR712:AV712)</f>
        <v>6.7064363180288051</v>
      </c>
      <c r="AX712" s="761">
        <f>AW712/I712*100</f>
        <v>40.424570934471397</v>
      </c>
      <c r="AY712" s="948">
        <v>1.67</v>
      </c>
      <c r="AZ712" s="886">
        <v>73.17</v>
      </c>
      <c r="BA712" s="886">
        <v>-52.72</v>
      </c>
      <c r="BB712" s="886">
        <v>3.46</v>
      </c>
      <c r="BC712" s="886">
        <v>-29.18</v>
      </c>
      <c r="BD712" s="921"/>
      <c r="BE712" s="635">
        <v>2009</v>
      </c>
      <c r="BF712" s="912">
        <f>IF(BE712&gt;2008,0,IF(BE712&gt;2001,1,IF(BE712&gt;1990,2,IF(BE712&gt;1980,3,IF(BE712&gt;1973,4,IF(BE712&gt;1970,5,IF(BE712&gt;1960,6,IF(BE712&gt;1958,7,IF(BE712&gt;1953,8,9)))))))))</f>
        <v>0</v>
      </c>
      <c r="BG712" s="896">
        <v>1.5</v>
      </c>
    </row>
    <row r="713" spans="1:59" s="877" customFormat="1" ht="12.75" customHeight="1" x14ac:dyDescent="0.2">
      <c r="A713" s="885" t="s">
        <v>830</v>
      </c>
      <c r="B713" s="615" t="s">
        <v>831</v>
      </c>
      <c r="C713" s="946" t="s">
        <v>112</v>
      </c>
      <c r="D713" s="946" t="s">
        <v>4363</v>
      </c>
      <c r="E713" s="746">
        <v>13</v>
      </c>
      <c r="F713" s="1185">
        <v>270</v>
      </c>
      <c r="G713" s="1185" t="s">
        <v>37</v>
      </c>
      <c r="H713" s="1185" t="s">
        <v>37</v>
      </c>
      <c r="I713" s="888">
        <v>169.07</v>
      </c>
      <c r="J713" s="663">
        <f>(M713/I713)*100</f>
        <v>2.2949074347903236</v>
      </c>
      <c r="K713" s="891">
        <v>0.97</v>
      </c>
      <c r="L713" s="901">
        <v>4</v>
      </c>
      <c r="M713" s="654">
        <f>K713*L713</f>
        <v>3.88</v>
      </c>
      <c r="N713" s="884" t="s">
        <v>318</v>
      </c>
      <c r="O713" s="747">
        <v>0.88</v>
      </c>
      <c r="P713" s="630">
        <v>43706</v>
      </c>
      <c r="Q713" s="630">
        <v>43738</v>
      </c>
      <c r="R713" s="654">
        <f>(K713-O713)/O713*100</f>
        <v>10.227272727272723</v>
      </c>
      <c r="S713" s="714">
        <f>IF(INDEX(Historical!$D$7:$D$1277,MATCH(B713,Historical!$B$7:$B$1301,0))=0,"n/a",(INDEX(Historical!$C$7:$C$1279,MATCH(B713,Historical!$B$7:$B$1301,0))/INDEX(Historical!$D$7:$D$1277,MATCH(B713,Historical!$B$7:$B$1301,0))-1)*100)</f>
        <v>20.915032679738577</v>
      </c>
      <c r="T713" s="714">
        <f>IF(INDEX(Historical!$F$7:$F$1270,MATCH(B713,Historical!$B$7:$B$1301,0))=0,"n/a",((INDEX(Historical!$C$7:$C$1279,MATCH(B713,Historical!$B$7:$B$1301,0))/INDEX(Historical!$F$7:$F$1270,MATCH(B713,Historical!$B$7:$B$1301,0)))^(1/3)-1)*100)</f>
        <v>17.946500361351969</v>
      </c>
      <c r="U713" s="714">
        <f>IF(INDEX(Historical!$H$7:$H$1270,MATCH(B713,Historical!$B$7:$B$1301,0))=0,"n/a",((INDEX(Historical!$C$7:$C$1279,MATCH(B713,Historical!$B$7:$B$1301,0))/INDEX(Historical!$H$7:$H$1270,MATCH(B713,Historical!$B$7:$B$1301,0)))^(1/5)-1)*100)</f>
        <v>15.436965941381576</v>
      </c>
      <c r="V713" s="714">
        <f>IF(INDEX(Historical!$O$7:$O$1270,MATCH(B713,Historical!$B$7:$B$1301,0))=0,"n/a",((INDEX(Historical!$C$7:$C$1279,MATCH(B713,Historical!$B$7:$B$1301,0))/INDEX(Historical!$O$7:$O$1270,MATCH(B713,Historical!$B$7:$B$1301,0)))^(1/10)-1)*100)</f>
        <v>21.2218189648836</v>
      </c>
      <c r="W713" s="715">
        <f>IF(OR(U713&lt;=0,U713="n/a",V713&lt;=0,V713="n/a"),"n/a",U713/V713)</f>
        <v>0.72741012289877705</v>
      </c>
      <c r="X713" s="716">
        <f>IF(OR(AJ713&lt;=0,AJ713="n/a",U713&lt;=0,U713="n/a"),"n/a",U713/AJ713)</f>
        <v>1.9790981976130226</v>
      </c>
      <c r="Y713" s="890"/>
      <c r="Z713" s="663">
        <f>IF(OR(AC713&lt;0.01,AC713="n/a"),"n/a",M713/AC713*100)</f>
        <v>45.116279069767437</v>
      </c>
      <c r="AA713" s="900">
        <f>IF(OR(AC713&lt;0.01,AC713="n/a"),"n/a",I713/AC713)</f>
        <v>19.659302325581397</v>
      </c>
      <c r="AB713" s="901">
        <v>12</v>
      </c>
      <c r="AC713" s="879">
        <v>8.6</v>
      </c>
      <c r="AD713" s="879">
        <v>2.35</v>
      </c>
      <c r="AE713" s="879">
        <v>5.35</v>
      </c>
      <c r="AF713" s="879">
        <v>7.08</v>
      </c>
      <c r="AG713" s="879">
        <v>34.1</v>
      </c>
      <c r="AH713" s="879">
        <v>6</v>
      </c>
      <c r="AI713" s="879">
        <v>19.88</v>
      </c>
      <c r="AJ713" s="879">
        <v>7.8</v>
      </c>
      <c r="AK713" s="879">
        <v>8.17</v>
      </c>
      <c r="AL713" s="892">
        <v>115330</v>
      </c>
      <c r="AM713" s="886">
        <v>0.1</v>
      </c>
      <c r="AN713" s="879">
        <v>1.74</v>
      </c>
      <c r="AO713" s="753">
        <f>IF(U713="n/a","n/a",IF(AA713&lt;0,"n/a",IF(AA713="n/a","n/a",J713+U713-AA713)))</f>
        <v>-1.9274289494094958</v>
      </c>
      <c r="AP713" s="754">
        <f>IF(U713="n/a","n/a",J713+U713)</f>
        <v>17.731873376171901</v>
      </c>
      <c r="AQ713" s="902">
        <f>IF(OR(AC713&lt;0.01,AF713="n/a"),"n/a",(I713/SQRT(22.5*AC713*(I713/AF713))-1)*100)</f>
        <v>148.71926205629805</v>
      </c>
      <c r="AR713" s="663">
        <f>INDEX(Historical!$C$7:$C$1279,MATCH(B713,Historical!$B$7:$B$1301,0))*IF(AH713="n/a",1.03,IF(AH713&lt;0,1.01,IF(AH713&gt;10,1.1,(1+AH713/100))))</f>
        <v>3.9220000000000006</v>
      </c>
      <c r="AS713" s="900">
        <f>IF($AI713="n/a",1.03*AR713,IF($AI713&lt;0,1.01*AR713,IF($AI713&gt;10,1.1*AR713,(1+$AI713/100)*AR713)))</f>
        <v>4.3142000000000014</v>
      </c>
      <c r="AT713" s="900">
        <f>IF($AK713="n/a",1.03*AS713,IF($AK713&lt;0,1.01*AS713,IF($AK713&gt;10,1.1*AS713,(1+$AK713/100)*AS713)))</f>
        <v>4.6666701400000017</v>
      </c>
      <c r="AU713" s="900">
        <f>IF($AK713="n/a",1.03*AT713,IF($AK713&lt;0,1.01*AT713,IF($AK713&gt;10,1.1*AT713,(1+$AK713/100)*AT713)))</f>
        <v>5.0479370904380021</v>
      </c>
      <c r="AV713" s="900">
        <f>IF($AK713="n/a",1.03*AU713,IF($AK713&lt;0,1.01*AU713,IF($AK713&gt;10,1.1*AU713,(1+$AK713/100)*AU713)))</f>
        <v>5.4603535507267873</v>
      </c>
      <c r="AW713" s="663">
        <f>SUM(AR713:AV713)</f>
        <v>23.411160781164792</v>
      </c>
      <c r="AX713" s="761">
        <f>AW713/I713*100</f>
        <v>13.84702240560998</v>
      </c>
      <c r="AY713" s="948">
        <v>1.07</v>
      </c>
      <c r="AZ713" s="886">
        <v>60.9</v>
      </c>
      <c r="BA713" s="886">
        <v>-10.530000000000001</v>
      </c>
      <c r="BB713" s="886">
        <v>3.3099999999999996</v>
      </c>
      <c r="BC713" s="886">
        <v>2.08</v>
      </c>
      <c r="BD713" s="921"/>
      <c r="BE713" s="635">
        <v>2007</v>
      </c>
      <c r="BF713" s="912">
        <f>IF(BE713&gt;2008,0,IF(BE713&gt;2001,1,IF(BE713&gt;1990,2,IF(BE713&gt;1980,3,IF(BE713&gt;1973,4,IF(BE713&gt;1970,5,IF(BE713&gt;1960,6,IF(BE713&gt;1958,7,IF(BE713&gt;1953,8,9)))))))))</f>
        <v>1</v>
      </c>
      <c r="BG713" s="896">
        <v>9.7000000000000011</v>
      </c>
    </row>
    <row r="714" spans="1:59" s="877" customFormat="1" ht="12.75" customHeight="1" x14ac:dyDescent="0.2">
      <c r="A714" s="885" t="s">
        <v>3918</v>
      </c>
      <c r="B714" s="615" t="s">
        <v>3919</v>
      </c>
      <c r="C714" s="946" t="s">
        <v>108</v>
      </c>
      <c r="D714" s="946" t="s">
        <v>4345</v>
      </c>
      <c r="E714" s="746">
        <v>7</v>
      </c>
      <c r="F714" s="1185">
        <v>603</v>
      </c>
      <c r="G714" s="1182" t="s">
        <v>106</v>
      </c>
      <c r="H714" s="1182" t="s">
        <v>106</v>
      </c>
      <c r="I714" s="888">
        <v>14.3</v>
      </c>
      <c r="J714" s="663">
        <f>(M714/I714)*100</f>
        <v>2.2377622377622379</v>
      </c>
      <c r="K714" s="891">
        <v>0.08</v>
      </c>
      <c r="L714" s="901">
        <v>4</v>
      </c>
      <c r="M714" s="654">
        <f>K714*L714</f>
        <v>0.32</v>
      </c>
      <c r="N714" s="884" t="s">
        <v>151</v>
      </c>
      <c r="O714" s="747">
        <v>7.0000000000000007E-2</v>
      </c>
      <c r="P714" s="1200">
        <v>43629</v>
      </c>
      <c r="Q714" s="1200">
        <v>43644</v>
      </c>
      <c r="R714" s="654">
        <f>(K714-O714)/O714*100</f>
        <v>14.285714285714276</v>
      </c>
      <c r="S714" s="714">
        <f>IF(INDEX(Historical!$D$7:$D$1277,MATCH(B714,Historical!$B$7:$B$1301,0))=0,"n/a",(INDEX(Historical!$C$7:$C$1279,MATCH(B714,Historical!$B$7:$B$1301,0))/INDEX(Historical!$D$7:$D$1277,MATCH(B714,Historical!$B$7:$B$1301,0))-1)*100)</f>
        <v>14.814814814814813</v>
      </c>
      <c r="T714" s="714">
        <f>IF(INDEX(Historical!$F$7:$F$1270,MATCH(B714,Historical!$B$7:$B$1301,0))=0,"n/a",((INDEX(Historical!$C$7:$C$1279,MATCH(B714,Historical!$B$7:$B$1301,0))/INDEX(Historical!$F$7:$F$1270,MATCH(B714,Historical!$B$7:$B$1301,0)))^(1/3)-1)*100)</f>
        <v>19.866105802463508</v>
      </c>
      <c r="U714" s="714">
        <f>IF(INDEX(Historical!$H$7:$H$1270,MATCH(B714,Historical!$B$7:$B$1301,0))=0,"n/a",((INDEX(Historical!$C$7:$C$1279,MATCH(B714,Historical!$B$7:$B$1301,0))/INDEX(Historical!$H$7:$H$1270,MATCH(B714,Historical!$B$7:$B$1301,0)))^(1/5)-1)*100)</f>
        <v>25.39272451403496</v>
      </c>
      <c r="V714" s="714" t="str">
        <f>IF(INDEX(Historical!$O$7:$O$1270,MATCH(B714,Historical!$B$7:$B$1301,0))=0,"n/a",((INDEX(Historical!$C$7:$C$1279,MATCH(B714,Historical!$B$7:$B$1301,0))/INDEX(Historical!$O$7:$O$1270,MATCH(B714,Historical!$B$7:$B$1301,0)))^(1/10)-1)*100)</f>
        <v>n/a</v>
      </c>
      <c r="W714" s="715" t="str">
        <f>IF(OR(U714&lt;=0,U714="n/a",V714&lt;=0,V714="n/a"),"n/a",U714/V714)</f>
        <v>n/a</v>
      </c>
      <c r="X714" s="716">
        <f>IF(OR(AJ714&lt;=0,AJ714="n/a",U714&lt;=0,U714="n/a"),"n/a",U714/AJ714)</f>
        <v>1.0624570926374461</v>
      </c>
      <c r="Y714" s="676"/>
      <c r="Z714" s="663">
        <f>IF(OR(AC714&lt;0.01,AC714="n/a"),"n/a",M714/AC714*100)</f>
        <v>15.165876777251185</v>
      </c>
      <c r="AA714" s="900">
        <f>IF(OR(AC714&lt;0.01,AC714="n/a"),"n/a",I714/AC714)</f>
        <v>6.7772511848341237</v>
      </c>
      <c r="AB714" s="901">
        <v>12</v>
      </c>
      <c r="AC714" s="879">
        <v>2.11</v>
      </c>
      <c r="AD714" s="879" t="s">
        <v>136</v>
      </c>
      <c r="AE714" s="879">
        <v>2.15</v>
      </c>
      <c r="AF714" s="879">
        <v>0.96</v>
      </c>
      <c r="AG714" s="879">
        <v>14.799999999999999</v>
      </c>
      <c r="AH714" s="879">
        <v>6.8000000000000007</v>
      </c>
      <c r="AI714" s="879">
        <v>7.4700000000000006</v>
      </c>
      <c r="AJ714" s="879">
        <v>23.9</v>
      </c>
      <c r="AK714" s="879" t="s">
        <v>136</v>
      </c>
      <c r="AL714" s="892">
        <v>164.69</v>
      </c>
      <c r="AM714" s="886">
        <v>8.6999999999999993</v>
      </c>
      <c r="AN714" s="879">
        <v>0.06</v>
      </c>
      <c r="AO714" s="753">
        <f>IF(U714="n/a","n/a",IF(AA714&lt;0,"n/a",IF(AA714="n/a","n/a",J714+U714-AA714)))</f>
        <v>20.853235566963072</v>
      </c>
      <c r="AP714" s="754">
        <f>IF(U714="n/a","n/a",J714+U714)</f>
        <v>27.630486751797196</v>
      </c>
      <c r="AQ714" s="902">
        <f>IF(OR(AC714&lt;0.01,AF714="n/a"),"n/a",(I714/SQRT(22.5*AC714*(I714/AF714))-1)*100)</f>
        <v>-46.226147876538604</v>
      </c>
      <c r="AR714" s="663">
        <f>INDEX(Historical!$C$7:$C$1279,MATCH(B714,Historical!$B$7:$B$1301,0))*IF(AH714="n/a",1.03,IF(AH714&lt;0,1.01,IF(AH714&gt;10,1.1,(1+AH714/100))))</f>
        <v>0.33108000000000004</v>
      </c>
      <c r="AS714" s="900">
        <f>IF($AI714="n/a",1.03*AR714,IF($AI714&lt;0,1.01*AR714,IF($AI714&gt;10,1.1*AR714,(1+$AI714/100)*AR714)))</f>
        <v>0.35581167600000002</v>
      </c>
      <c r="AT714" s="900">
        <f>IF($AK714="n/a",1.03*AS714,IF($AK714&lt;0,1.01*AS714,IF($AK714&gt;10,1.1*AS714,(1+$AK714/100)*AS714)))</f>
        <v>0.36648602628000004</v>
      </c>
      <c r="AU714" s="900">
        <f>IF($AK714="n/a",1.03*AT714,IF($AK714&lt;0,1.01*AT714,IF($AK714&gt;10,1.1*AT714,(1+$AK714/100)*AT714)))</f>
        <v>0.37748060706840003</v>
      </c>
      <c r="AV714" s="900">
        <f>IF($AK714="n/a",1.03*AU714,IF($AK714&lt;0,1.01*AU714,IF($AK714&gt;10,1.1*AU714,(1+$AK714/100)*AU714)))</f>
        <v>0.38880502528045202</v>
      </c>
      <c r="AW714" s="663">
        <f>SUM(AR714:AV714)</f>
        <v>1.8196633346288522</v>
      </c>
      <c r="AX714" s="761">
        <f>AW714/I714*100</f>
        <v>12.724918423977988</v>
      </c>
      <c r="AY714" s="948">
        <v>1.32</v>
      </c>
      <c r="AZ714" s="886">
        <v>63.239999999999995</v>
      </c>
      <c r="BA714" s="886">
        <v>-42.11</v>
      </c>
      <c r="BB714" s="886">
        <v>0.44</v>
      </c>
      <c r="BC714" s="886">
        <v>-22.27</v>
      </c>
      <c r="BD714" s="921"/>
      <c r="BE714" s="635">
        <v>2013</v>
      </c>
      <c r="BF714" s="912">
        <f>IF(BE714&gt;2008,0,IF(BE714&gt;2001,1,IF(BE714&gt;1990,2,IF(BE714&gt;1980,3,IF(BE714&gt;1973,4,IF(BE714&gt;1970,5,IF(BE714&gt;1960,6,IF(BE714&gt;1958,7,IF(BE714&gt;1953,8,9)))))))))</f>
        <v>0</v>
      </c>
      <c r="BG714" s="896">
        <v>1.4000000000000001</v>
      </c>
    </row>
    <row r="715" spans="1:59" s="877" customFormat="1" ht="12.75" customHeight="1" x14ac:dyDescent="0.2">
      <c r="A715" s="877" t="s">
        <v>1752</v>
      </c>
      <c r="B715" s="615" t="s">
        <v>1753</v>
      </c>
      <c r="C715" s="946" t="s">
        <v>112</v>
      </c>
      <c r="D715" s="946" t="s">
        <v>4361</v>
      </c>
      <c r="E715" s="746">
        <v>11</v>
      </c>
      <c r="F715" s="1185">
        <v>306</v>
      </c>
      <c r="G715" s="1161" t="s">
        <v>115</v>
      </c>
      <c r="H715" s="1161" t="s">
        <v>115</v>
      </c>
      <c r="I715" s="888">
        <v>111.18</v>
      </c>
      <c r="J715" s="663">
        <f>(M715/I715)*100</f>
        <v>3.6337470768123761</v>
      </c>
      <c r="K715" s="891">
        <v>1.01</v>
      </c>
      <c r="L715" s="901">
        <v>4</v>
      </c>
      <c r="M715" s="654">
        <f>K715*L715</f>
        <v>4.04</v>
      </c>
      <c r="N715" s="884" t="s">
        <v>427</v>
      </c>
      <c r="O715" s="747">
        <v>0.96</v>
      </c>
      <c r="P715" s="875">
        <v>43885</v>
      </c>
      <c r="Q715" s="875">
        <v>43900</v>
      </c>
      <c r="R715" s="654">
        <f>(K715-O715)/O715*100</f>
        <v>5.2083333333333384</v>
      </c>
      <c r="S715" s="714">
        <f>IF(INDEX(Historical!$D$7:$D$1277,MATCH(B715,Historical!$B$7:$B$1301,0))=0,"n/a",(INDEX(Historical!$C$7:$C$1279,MATCH(B715,Historical!$B$7:$B$1301,0))/INDEX(Historical!$D$7:$D$1277,MATCH(B715,Historical!$B$7:$B$1301,0))-1)*100)</f>
        <v>5.4945054945054972</v>
      </c>
      <c r="T715" s="714">
        <f>IF(INDEX(Historical!$F$7:$F$1270,MATCH(B715,Historical!$B$7:$B$1301,0))=0,"n/a",((INDEX(Historical!$C$7:$C$1279,MATCH(B715,Historical!$B$7:$B$1301,0))/INDEX(Historical!$F$7:$F$1270,MATCH(B715,Historical!$B$7:$B$1301,0)))^(1/3)-1)*100)</f>
        <v>7.1664579674248552</v>
      </c>
      <c r="U715" s="714">
        <f>IF(INDEX(Historical!$H$7:$H$1270,MATCH(B715,Historical!$B$7:$B$1301,0))=0,"n/a",((INDEX(Historical!$C$7:$C$1279,MATCH(B715,Historical!$B$7:$B$1301,0))/INDEX(Historical!$H$7:$H$1270,MATCH(B715,Historical!$B$7:$B$1301,0)))^(1/5)-1)*100)</f>
        <v>7.4581318351847781</v>
      </c>
      <c r="V715" s="714">
        <f>IF(INDEX(Historical!$O$7:$O$1270,MATCH(B715,Historical!$B$7:$B$1301,0))=0,"n/a",((INDEX(Historical!$C$7:$C$1279,MATCH(B715,Historical!$B$7:$B$1301,0))/INDEX(Historical!$O$7:$O$1270,MATCH(B715,Historical!$B$7:$B$1301,0)))^(1/10)-1)*100)</f>
        <v>7.871289892416522</v>
      </c>
      <c r="W715" s="715">
        <f>IF(OR(U715&lt;=0,U715="n/a",V715&lt;=0,V715="n/a"),"n/a",U715/V715)</f>
        <v>0.94751075581274236</v>
      </c>
      <c r="X715" s="716">
        <f>IF(OR(AJ715&lt;=0,AJ715="n/a",U715&lt;=0,U715="n/a"),"n/a",U715/AJ715)</f>
        <v>0.80194965969728793</v>
      </c>
      <c r="Y715" s="676"/>
      <c r="Z715" s="663">
        <f>IF(OR(AC715&lt;0.01,AC715="n/a"),"n/a",M715/AC715*100)</f>
        <v>81.781376518218622</v>
      </c>
      <c r="AA715" s="900">
        <f>IF(OR(AC715&lt;0.01,AC715="n/a"),"n/a",I715/AC715)</f>
        <v>22.506072874493928</v>
      </c>
      <c r="AB715" s="901">
        <v>12</v>
      </c>
      <c r="AC715" s="879">
        <v>4.9400000000000004</v>
      </c>
      <c r="AD715" s="879">
        <v>4.72</v>
      </c>
      <c r="AE715" s="879">
        <v>1.3</v>
      </c>
      <c r="AF715" s="879">
        <v>28.66</v>
      </c>
      <c r="AG715" s="881">
        <v>103.89999999999999</v>
      </c>
      <c r="AH715" s="879">
        <v>-7.1999999999999993</v>
      </c>
      <c r="AI715" s="879">
        <v>28.08</v>
      </c>
      <c r="AJ715" s="879">
        <v>9.3000000000000007</v>
      </c>
      <c r="AK715" s="879">
        <v>4.7</v>
      </c>
      <c r="AL715" s="892">
        <v>97210</v>
      </c>
      <c r="AM715" s="887" t="s">
        <v>136</v>
      </c>
      <c r="AN715" s="881">
        <v>8.67</v>
      </c>
      <c r="AO715" s="753">
        <f>IF(U715="n/a","n/a",IF(AA715&lt;0,"n/a",IF(AA715="n/a","n/a",J715+U715-AA715)))</f>
        <v>-11.414193962496773</v>
      </c>
      <c r="AP715" s="754">
        <f>IF(U715="n/a","n/a",J715+U715)</f>
        <v>11.091878911997155</v>
      </c>
      <c r="AQ715" s="902">
        <f>IF(OR(AC715&lt;0.01,AF715="n/a"),"n/a",(I715/SQRT(22.5*AC715*(I715/AF715))-1)*100)</f>
        <v>435.4225947098011</v>
      </c>
      <c r="AR715" s="663">
        <f>INDEX(Historical!$C$7:$C$1279,MATCH(B715,Historical!$B$7:$B$1301,0))*IF(AH715="n/a",1.03,IF(AH715&lt;0,1.01,IF(AH715&gt;10,1.1,(1+AH715/100))))</f>
        <v>3.8784000000000001</v>
      </c>
      <c r="AS715" s="900">
        <f>IF($AI715="n/a",1.03*AR715,IF($AI715&lt;0,1.01*AR715,IF($AI715&gt;10,1.1*AR715,(1+$AI715/100)*AR715)))</f>
        <v>4.2662400000000007</v>
      </c>
      <c r="AT715" s="900">
        <f>IF($AK715="n/a",1.03*AS715,IF($AK715&lt;0,1.01*AS715,IF($AK715&gt;10,1.1*AS715,(1+$AK715/100)*AS715)))</f>
        <v>4.4667532800000007</v>
      </c>
      <c r="AU715" s="900">
        <f>IF($AK715="n/a",1.03*AT715,IF($AK715&lt;0,1.01*AT715,IF($AK715&gt;10,1.1*AT715,(1+$AK715/100)*AT715)))</f>
        <v>4.6766906841600004</v>
      </c>
      <c r="AV715" s="900">
        <f>IF($AK715="n/a",1.03*AU715,IF($AK715&lt;0,1.01*AU715,IF($AK715&gt;10,1.1*AU715,(1+$AK715/100)*AU715)))</f>
        <v>4.8964951463155204</v>
      </c>
      <c r="AW715" s="663">
        <f>SUM(AR715:AV715)</f>
        <v>22.184579110475521</v>
      </c>
      <c r="AX715" s="761">
        <f>AW715/I715*100</f>
        <v>19.953749874505775</v>
      </c>
      <c r="AY715" s="948">
        <v>0.84</v>
      </c>
      <c r="AZ715" s="886">
        <v>35.589999999999996</v>
      </c>
      <c r="BA715" s="886">
        <v>-11.28</v>
      </c>
      <c r="BB715" s="886">
        <v>10.879999999999999</v>
      </c>
      <c r="BC715" s="886">
        <v>2.85</v>
      </c>
      <c r="BD715" s="921"/>
      <c r="BE715" s="635">
        <v>2010</v>
      </c>
      <c r="BF715" s="912">
        <f>IF(BE715&gt;2008,0,IF(BE715&gt;2001,1,IF(BE715&gt;1990,2,IF(BE715&gt;1980,3,IF(BE715&gt;1973,4,IF(BE715&gt;1970,5,IF(BE715&gt;1960,6,IF(BE715&gt;1958,7,IF(BE715&gt;1953,8,9)))))))))</f>
        <v>0</v>
      </c>
      <c r="BG715" s="896">
        <v>7.6</v>
      </c>
    </row>
    <row r="716" spans="1:59" s="877" customFormat="1" x14ac:dyDescent="0.2">
      <c r="A716" s="885" t="s">
        <v>1740</v>
      </c>
      <c r="B716" s="615" t="s">
        <v>1741</v>
      </c>
      <c r="C716" s="946" t="s">
        <v>108</v>
      </c>
      <c r="D716" s="946" t="s">
        <v>4345</v>
      </c>
      <c r="E716" s="746">
        <v>9</v>
      </c>
      <c r="F716" s="1185">
        <v>454</v>
      </c>
      <c r="G716" s="1185" t="s">
        <v>37</v>
      </c>
      <c r="H716" s="1185" t="s">
        <v>37</v>
      </c>
      <c r="I716" s="888">
        <v>36.82</v>
      </c>
      <c r="J716" s="663">
        <f>(M716/I716)*100</f>
        <v>4.5627376425855504</v>
      </c>
      <c r="K716" s="891">
        <v>0.42</v>
      </c>
      <c r="L716" s="901">
        <v>4</v>
      </c>
      <c r="M716" s="654">
        <f>K716*L716</f>
        <v>1.68</v>
      </c>
      <c r="N716" s="884" t="s">
        <v>218</v>
      </c>
      <c r="O716" s="747">
        <v>0.37</v>
      </c>
      <c r="P716" s="875">
        <v>43735</v>
      </c>
      <c r="Q716" s="875">
        <v>43753</v>
      </c>
      <c r="R716" s="654">
        <f>(K716-O716)/O716*100</f>
        <v>13.513513513513512</v>
      </c>
      <c r="S716" s="714">
        <f>IF(INDEX(Historical!$D$7:$D$1277,MATCH(B716,Historical!$B$7:$B$1301,0))=0,"n/a",(INDEX(Historical!$C$7:$C$1279,MATCH(B716,Historical!$B$7:$B$1301,0))/INDEX(Historical!$D$7:$D$1277,MATCH(B716,Historical!$B$7:$B$1301,0))-1)*100)</f>
        <v>20.472440944881896</v>
      </c>
      <c r="T716" s="714">
        <f>IF(INDEX(Historical!$F$7:$F$1270,MATCH(B716,Historical!$B$7:$B$1301,0))=0,"n/a",((INDEX(Historical!$C$7:$C$1279,MATCH(B716,Historical!$B$7:$B$1301,0))/INDEX(Historical!$F$7:$F$1270,MATCH(B716,Historical!$B$7:$B$1301,0)))^(1/3)-1)*100)</f>
        <v>13.551196153247002</v>
      </c>
      <c r="U716" s="714">
        <f>IF(INDEX(Historical!$H$7:$H$1270,MATCH(B716,Historical!$B$7:$B$1301,0))=0,"n/a",((INDEX(Historical!$C$7:$C$1279,MATCH(B716,Historical!$B$7:$B$1301,0))/INDEX(Historical!$H$7:$H$1270,MATCH(B716,Historical!$B$7:$B$1301,0)))^(1/5)-1)*100)</f>
        <v>10.000222877171749</v>
      </c>
      <c r="V716" s="714">
        <f>IF(INDEX(Historical!$O$7:$O$1270,MATCH(B716,Historical!$B$7:$B$1301,0))=0,"n/a",((INDEX(Historical!$C$7:$C$1279,MATCH(B716,Historical!$B$7:$B$1301,0))/INDEX(Historical!$O$7:$O$1270,MATCH(B716,Historical!$B$7:$B$1301,0)))^(1/10)-1)*100)</f>
        <v>10.281422311440425</v>
      </c>
      <c r="W716" s="715">
        <f>IF(OR(U716&lt;=0,U716="n/a",V716&lt;=0,V716="n/a"),"n/a",U716/V716)</f>
        <v>0.97264975353110661</v>
      </c>
      <c r="X716" s="716">
        <f>IF(OR(AJ716&lt;=0,AJ716="n/a",U716&lt;=0,U716="n/a"),"n/a",U716/AJ716)</f>
        <v>1.6129391737373788</v>
      </c>
      <c r="Y716" s="676"/>
      <c r="Z716" s="663">
        <f>IF(OR(AC716&lt;0.01,AC716="n/a"),"n/a",M716/AC716*100)</f>
        <v>43.410852713178294</v>
      </c>
      <c r="AA716" s="900">
        <f>IF(OR(AC716&lt;0.01,AC716="n/a"),"n/a",I716/AC716)</f>
        <v>9.5142118863049099</v>
      </c>
      <c r="AB716" s="901">
        <v>12</v>
      </c>
      <c r="AC716" s="879">
        <v>3.87</v>
      </c>
      <c r="AD716" s="879">
        <v>5.4</v>
      </c>
      <c r="AE716" s="879">
        <v>3.35</v>
      </c>
      <c r="AF716" s="879">
        <v>1.21</v>
      </c>
      <c r="AG716" s="879">
        <v>13</v>
      </c>
      <c r="AH716" s="879">
        <v>0.4</v>
      </c>
      <c r="AI716" s="879">
        <v>43.18</v>
      </c>
      <c r="AJ716" s="879">
        <v>6.2</v>
      </c>
      <c r="AK716" s="879">
        <v>1.7399999999999998</v>
      </c>
      <c r="AL716" s="892">
        <v>57780</v>
      </c>
      <c r="AM716" s="886">
        <v>0.1</v>
      </c>
      <c r="AN716" s="879">
        <v>1.1499999999999999</v>
      </c>
      <c r="AO716" s="753">
        <f>IF(U716="n/a","n/a",IF(AA716&lt;0,"n/a",IF(AA716="n/a","n/a",J716+U716-AA716)))</f>
        <v>5.0487486334523908</v>
      </c>
      <c r="AP716" s="754">
        <f>IF(U716="n/a","n/a",J716+U716)</f>
        <v>14.562960519757301</v>
      </c>
      <c r="AQ716" s="902">
        <f>IF(OR(AC716&lt;0.01,AF716="n/a"),"n/a",(I716/SQRT(22.5*AC716*(I716/AF716))-1)*100)</f>
        <v>-28.470064130295945</v>
      </c>
      <c r="AR716" s="663">
        <f>INDEX(Historical!$C$7:$C$1279,MATCH(B716,Historical!$B$7:$B$1301,0))*IF(AH716="n/a",1.03,IF(AH716&lt;0,1.01,IF(AH716&gt;10,1.1,(1+AH716/100))))</f>
        <v>1.5361199999999999</v>
      </c>
      <c r="AS716" s="900">
        <f>IF($AI716="n/a",1.03*AR716,IF($AI716&lt;0,1.01*AR716,IF($AI716&gt;10,1.1*AR716,(1+$AI716/100)*AR716)))</f>
        <v>1.689732</v>
      </c>
      <c r="AT716" s="900">
        <f>IF($AK716="n/a",1.03*AS716,IF($AK716&lt;0,1.01*AS716,IF($AK716&gt;10,1.1*AS716,(1+$AK716/100)*AS716)))</f>
        <v>1.7191333368000001</v>
      </c>
      <c r="AU716" s="900">
        <f>IF($AK716="n/a",1.03*AT716,IF($AK716&lt;0,1.01*AT716,IF($AK716&gt;10,1.1*AT716,(1+$AK716/100)*AT716)))</f>
        <v>1.7490462568603202</v>
      </c>
      <c r="AV716" s="900">
        <f>IF($AK716="n/a",1.03*AU716,IF($AK716&lt;0,1.01*AU716,IF($AK716&gt;10,1.1*AU716,(1+$AK716/100)*AU716)))</f>
        <v>1.77947966172969</v>
      </c>
      <c r="AW716" s="663">
        <f>SUM(AR716:AV716)</f>
        <v>8.4735112553900116</v>
      </c>
      <c r="AX716" s="761">
        <f>AW716/I716*100</f>
        <v>23.013338553476402</v>
      </c>
      <c r="AY716" s="948">
        <v>1.18</v>
      </c>
      <c r="AZ716" s="886">
        <v>29.830000000000002</v>
      </c>
      <c r="BA716" s="886">
        <v>-39.75</v>
      </c>
      <c r="BB716" s="886">
        <v>2.44</v>
      </c>
      <c r="BC716" s="886">
        <v>-23.01</v>
      </c>
      <c r="BD716" s="921"/>
      <c r="BE716" s="635">
        <v>2011</v>
      </c>
      <c r="BF716" s="912">
        <f>IF(BE716&gt;2008,0,IF(BE716&gt;2001,1,IF(BE716&gt;1990,2,IF(BE716&gt;1980,3,IF(BE716&gt;1973,4,IF(BE716&gt;1970,5,IF(BE716&gt;1960,6,IF(BE716&gt;1958,7,IF(BE716&gt;1953,8,9)))))))))</f>
        <v>0</v>
      </c>
      <c r="BG716" s="896">
        <v>1.2</v>
      </c>
    </row>
    <row r="717" spans="1:59" s="877" customFormat="1" ht="12.75" customHeight="1" x14ac:dyDescent="0.2">
      <c r="A717" s="885" t="s">
        <v>1760</v>
      </c>
      <c r="B717" s="615" t="s">
        <v>1761</v>
      </c>
      <c r="C717" s="946" t="s">
        <v>153</v>
      </c>
      <c r="D717" s="946" t="s">
        <v>4327</v>
      </c>
      <c r="E717" s="746">
        <v>10</v>
      </c>
      <c r="F717" s="1185">
        <v>401</v>
      </c>
      <c r="G717" s="1197" t="s">
        <v>106</v>
      </c>
      <c r="H717" s="1197" t="s">
        <v>106</v>
      </c>
      <c r="I717" s="888">
        <v>81.02</v>
      </c>
      <c r="J717" s="663">
        <f>(M717/I717)*100</f>
        <v>1.5798568254751912</v>
      </c>
      <c r="K717" s="891">
        <v>0.32</v>
      </c>
      <c r="L717" s="901">
        <v>4</v>
      </c>
      <c r="M717" s="654">
        <f>K717*L717</f>
        <v>1.28</v>
      </c>
      <c r="N717" s="884" t="s">
        <v>239</v>
      </c>
      <c r="O717" s="747">
        <v>0.3</v>
      </c>
      <c r="P717" s="875">
        <v>43902</v>
      </c>
      <c r="Q717" s="875">
        <v>43938</v>
      </c>
      <c r="R717" s="654">
        <f>(K717-O717)/O717*100</f>
        <v>6.6666666666666732</v>
      </c>
      <c r="S717" s="714">
        <f>IF(INDEX(Historical!$D$7:$D$1277,MATCH(B717,Historical!$B$7:$B$1301,0))=0,"n/a",(INDEX(Historical!$C$7:$C$1279,MATCH(B717,Historical!$B$7:$B$1301,0))/INDEX(Historical!$D$7:$D$1277,MATCH(B717,Historical!$B$7:$B$1301,0))-1)*100)</f>
        <v>23.913043478260843</v>
      </c>
      <c r="T717" s="714">
        <f>IF(INDEX(Historical!$F$7:$F$1270,MATCH(B717,Historical!$B$7:$B$1301,0))=0,"n/a",((INDEX(Historical!$C$7:$C$1279,MATCH(B717,Historical!$B$7:$B$1301,0))/INDEX(Historical!$F$7:$F$1270,MATCH(B717,Historical!$B$7:$B$1301,0)))^(1/3)-1)*100)</f>
        <v>19.983162620797646</v>
      </c>
      <c r="U717" s="714">
        <f>IF(INDEX(Historical!$H$7:$H$1270,MATCH(B717,Historical!$B$7:$B$1301,0))=0,"n/a",((INDEX(Historical!$C$7:$C$1279,MATCH(B717,Historical!$B$7:$B$1301,0))/INDEX(Historical!$H$7:$H$1270,MATCH(B717,Historical!$B$7:$B$1301,0)))^(1/5)-1)*100)</f>
        <v>18.88654957871243</v>
      </c>
      <c r="V717" s="714" t="str">
        <f>IF(INDEX(Historical!$O$7:$O$1270,MATCH(B717,Historical!$B$7:$B$1301,0))=0,"n/a",((INDEX(Historical!$C$7:$C$1279,MATCH(B717,Historical!$B$7:$B$1301,0))/INDEX(Historical!$O$7:$O$1270,MATCH(B717,Historical!$B$7:$B$1301,0)))^(1/10)-1)*100)</f>
        <v>n/a</v>
      </c>
      <c r="W717" s="715" t="str">
        <f>IF(OR(U717&lt;=0,U717="n/a",V717&lt;=0,V717="n/a"),"n/a",U717/V717)</f>
        <v>n/a</v>
      </c>
      <c r="X717" s="716">
        <f>IF(OR(AJ717&lt;=0,AJ717="n/a",U717&lt;=0,U717="n/a"),"n/a",U717/AJ717)</f>
        <v>2.0092074019906838</v>
      </c>
      <c r="Y717" s="889"/>
      <c r="Z717" s="663">
        <f>IF(OR(AC717&lt;0.01,AC717="n/a"),"n/a",M717/AC717*100)</f>
        <v>56.63716814159293</v>
      </c>
      <c r="AA717" s="900">
        <f>IF(OR(AC717&lt;0.01,AC717="n/a"),"n/a",I717/AC717)</f>
        <v>35.849557522123895</v>
      </c>
      <c r="AB717" s="901">
        <v>12</v>
      </c>
      <c r="AC717" s="879">
        <v>2.2599999999999998</v>
      </c>
      <c r="AD717" s="879">
        <v>2.93</v>
      </c>
      <c r="AE717" s="879">
        <v>2.21</v>
      </c>
      <c r="AF717" s="879">
        <v>4.22</v>
      </c>
      <c r="AG717" s="879">
        <v>12.2</v>
      </c>
      <c r="AH717" s="879">
        <v>87</v>
      </c>
      <c r="AI717" s="879">
        <v>296.45</v>
      </c>
      <c r="AJ717" s="879">
        <v>9.4</v>
      </c>
      <c r="AK717" s="879">
        <v>12</v>
      </c>
      <c r="AL717" s="892">
        <v>1060</v>
      </c>
      <c r="AM717" s="886">
        <v>1.6</v>
      </c>
      <c r="AN717" s="879">
        <v>0.49</v>
      </c>
      <c r="AO717" s="753">
        <f>IF(U717="n/a","n/a",IF(AA717&lt;0,"n/a",IF(AA717="n/a","n/a",J717+U717-AA717)))</f>
        <v>-15.383151117936276</v>
      </c>
      <c r="AP717" s="754">
        <f>IF(U717="n/a","n/a",J717+U717)</f>
        <v>20.466406404187619</v>
      </c>
      <c r="AQ717" s="902">
        <f>IF(OR(AC717&lt;0.01,AF717="n/a"),"n/a",(I717/SQRT(22.5*AC717*(I717/AF717))-1)*100)</f>
        <v>159.30259693035839</v>
      </c>
      <c r="AR717" s="663">
        <f>INDEX(Historical!$C$7:$C$1279,MATCH(B717,Historical!$B$7:$B$1301,0))*IF(AH717="n/a",1.03,IF(AH717&lt;0,1.01,IF(AH717&gt;10,1.1,(1+AH717/100))))</f>
        <v>1.254</v>
      </c>
      <c r="AS717" s="900">
        <f>IF($AI717="n/a",1.03*AR717,IF($AI717&lt;0,1.01*AR717,IF($AI717&gt;10,1.1*AR717,(1+$AI717/100)*AR717)))</f>
        <v>1.3794000000000002</v>
      </c>
      <c r="AT717" s="900">
        <f>IF($AK717="n/a",1.03*AS717,IF($AK717&lt;0,1.01*AS717,IF($AK717&gt;10,1.1*AS717,(1+$AK717/100)*AS717)))</f>
        <v>1.5173400000000004</v>
      </c>
      <c r="AU717" s="900">
        <f>IF($AK717="n/a",1.03*AT717,IF($AK717&lt;0,1.01*AT717,IF($AK717&gt;10,1.1*AT717,(1+$AK717/100)*AT717)))</f>
        <v>1.6690740000000006</v>
      </c>
      <c r="AV717" s="900">
        <f>IF($AK717="n/a",1.03*AU717,IF($AK717&lt;0,1.01*AU717,IF($AK717&gt;10,1.1*AU717,(1+$AK717/100)*AU717)))</f>
        <v>1.8359814000000008</v>
      </c>
      <c r="AW717" s="663">
        <f>SUM(AR717:AV717)</f>
        <v>7.6557954000000015</v>
      </c>
      <c r="AX717" s="761">
        <f>AW717/I717*100</f>
        <v>9.4492661071340436</v>
      </c>
      <c r="AY717" s="948">
        <v>1.28</v>
      </c>
      <c r="AZ717" s="886">
        <v>79.53</v>
      </c>
      <c r="BA717" s="886">
        <v>-45.43</v>
      </c>
      <c r="BB717" s="886">
        <v>9.1300000000000008</v>
      </c>
      <c r="BC717" s="886">
        <v>-21.34</v>
      </c>
      <c r="BD717" s="921"/>
      <c r="BE717" s="635">
        <v>2011</v>
      </c>
      <c r="BF717" s="912">
        <f>IF(BE717&gt;2008,0,IF(BE717&gt;2001,1,IF(BE717&gt;1990,2,IF(BE717&gt;1980,3,IF(BE717&gt;1973,4,IF(BE717&gt;1970,5,IF(BE717&gt;1960,6,IF(BE717&gt;1958,7,IF(BE717&gt;1953,8,9)))))))))</f>
        <v>0</v>
      </c>
      <c r="BG717" s="896">
        <v>5</v>
      </c>
    </row>
    <row r="718" spans="1:59" s="877" customFormat="1" ht="12.75" customHeight="1" x14ac:dyDescent="0.2">
      <c r="A718" s="156" t="s">
        <v>4037</v>
      </c>
      <c r="B718" s="849" t="s">
        <v>4038</v>
      </c>
      <c r="C718" s="946" t="s">
        <v>131</v>
      </c>
      <c r="D718" s="946" t="s">
        <v>4334</v>
      </c>
      <c r="E718" s="746">
        <v>6</v>
      </c>
      <c r="F718" s="1185">
        <v>713</v>
      </c>
      <c r="G718" s="1143" t="s">
        <v>106</v>
      </c>
      <c r="H718" s="1143" t="s">
        <v>106</v>
      </c>
      <c r="I718" s="888">
        <v>44.82</v>
      </c>
      <c r="J718" s="663">
        <f>(M718/I718)*100</f>
        <v>3.3467202141900936</v>
      </c>
      <c r="K718" s="891">
        <v>0.375</v>
      </c>
      <c r="L718" s="901">
        <v>4</v>
      </c>
      <c r="M718" s="654">
        <f>K718*L718</f>
        <v>1.5</v>
      </c>
      <c r="N718" s="884" t="s">
        <v>514</v>
      </c>
      <c r="O718" s="747">
        <v>0.37</v>
      </c>
      <c r="P718" s="875">
        <v>43874</v>
      </c>
      <c r="Q718" s="875">
        <v>43889</v>
      </c>
      <c r="R718" s="654">
        <f>(K718-O718)/O718*100</f>
        <v>1.3513513513513526</v>
      </c>
      <c r="S718" s="714">
        <f>IF(INDEX(Historical!$D$7:$D$1277,MATCH(B718,Historical!$B$7:$B$1301,0))=0,"n/a",(INDEX(Historical!$C$7:$C$1279,MATCH(B718,Historical!$B$7:$B$1301,0))/INDEX(Historical!$D$7:$D$1277,MATCH(B718,Historical!$B$7:$B$1301,0))-1)*100)</f>
        <v>1.3698630136986356</v>
      </c>
      <c r="T718" s="714">
        <f>IF(INDEX(Historical!$F$7:$F$1270,MATCH(B718,Historical!$B$7:$B$1301,0))=0,"n/a",((INDEX(Historical!$C$7:$C$1279,MATCH(B718,Historical!$B$7:$B$1301,0))/INDEX(Historical!$F$7:$F$1270,MATCH(B718,Historical!$B$7:$B$1301,0)))^(1/3)-1)*100)</f>
        <v>1.3890663116861823</v>
      </c>
      <c r="U718" s="714">
        <f>IF(INDEX(Historical!$H$7:$H$1270,MATCH(B718,Historical!$B$7:$B$1301,0))=0,"n/a",((INDEX(Historical!$C$7:$C$1279,MATCH(B718,Historical!$B$7:$B$1301,0))/INDEX(Historical!$H$7:$H$1270,MATCH(B718,Historical!$B$7:$B$1301,0)))^(1/5)-1)*100)</f>
        <v>1.4090059927290843</v>
      </c>
      <c r="V718" s="714">
        <f>IF(INDEX(Historical!$O$7:$O$1270,MATCH(B718,Historical!$B$7:$B$1301,0))=0,"n/a",((INDEX(Historical!$C$7:$C$1279,MATCH(B718,Historical!$B$7:$B$1301,0))/INDEX(Historical!$O$7:$O$1270,MATCH(B718,Historical!$B$7:$B$1301,0)))^(1/10)-1)*100)</f>
        <v>0.70203870465042062</v>
      </c>
      <c r="W718" s="715">
        <f>IF(OR(U718&lt;=0,U718="n/a",V718&lt;=0,V718="n/a"),"n/a",U718/V718)</f>
        <v>2.0070203870464622</v>
      </c>
      <c r="X718" s="716">
        <f>IF(OR(AJ718&lt;=0,AJ718="n/a",U718&lt;=0,U718="n/a"),"n/a",U718/AJ718)</f>
        <v>0.13292509365368721</v>
      </c>
      <c r="Y718" s="890"/>
      <c r="Z718" s="663">
        <f>IF(OR(AC718&lt;0.01,AC718="n/a"),"n/a",M718/AC718*100)</f>
        <v>67.873303167420815</v>
      </c>
      <c r="AA718" s="900">
        <f>IF(OR(AC718&lt;0.01,AC718="n/a"),"n/a",I718/AC718)</f>
        <v>20.280542986425338</v>
      </c>
      <c r="AB718" s="901">
        <v>12</v>
      </c>
      <c r="AC718" s="879">
        <v>2.21</v>
      </c>
      <c r="AD718" s="879">
        <v>4.2300000000000004</v>
      </c>
      <c r="AE718" s="879">
        <v>1.68</v>
      </c>
      <c r="AF718" s="879">
        <v>1.72</v>
      </c>
      <c r="AG718" s="879">
        <v>8.6999999999999993</v>
      </c>
      <c r="AH718" s="879">
        <v>33.300000000000004</v>
      </c>
      <c r="AI718" s="879">
        <v>11.68</v>
      </c>
      <c r="AJ718" s="879">
        <v>10.6</v>
      </c>
      <c r="AK718" s="879">
        <v>4.8</v>
      </c>
      <c r="AL718" s="892">
        <v>698</v>
      </c>
      <c r="AM718" s="886">
        <v>0.8</v>
      </c>
      <c r="AN718" s="879">
        <v>1.33</v>
      </c>
      <c r="AO718" s="753">
        <f>IF(U718="n/a","n/a",IF(AA718&lt;0,"n/a",IF(AA718="n/a","n/a",J718+U718-AA718)))</f>
        <v>-15.52481677950616</v>
      </c>
      <c r="AP718" s="754">
        <f>IF(U718="n/a","n/a",J718+U718)</f>
        <v>4.7557262069191779</v>
      </c>
      <c r="AQ718" s="902">
        <f>IF(OR(AC718&lt;0.01,AF718="n/a"),"n/a",(I718/SQRT(22.5*AC718*(I718/AF718))-1)*100)</f>
        <v>24.512442817132097</v>
      </c>
      <c r="AR718" s="663">
        <f>INDEX(Historical!$C$7:$C$1279,MATCH(B718,Historical!$B$7:$B$1301,0))*IF(AH718="n/a",1.03,IF(AH718&lt;0,1.01,IF(AH718&gt;10,1.1,(1+AH718/100))))</f>
        <v>1.6280000000000001</v>
      </c>
      <c r="AS718" s="900">
        <f>IF($AI718="n/a",1.03*AR718,IF($AI718&lt;0,1.01*AR718,IF($AI718&gt;10,1.1*AR718,(1+$AI718/100)*AR718)))</f>
        <v>1.7908000000000002</v>
      </c>
      <c r="AT718" s="900">
        <f>IF($AK718="n/a",1.03*AS718,IF($AK718&lt;0,1.01*AS718,IF($AK718&gt;10,1.1*AS718,(1+$AK718/100)*AS718)))</f>
        <v>1.8767584000000002</v>
      </c>
      <c r="AU718" s="900">
        <f>IF($AK718="n/a",1.03*AT718,IF($AK718&lt;0,1.01*AT718,IF($AK718&gt;10,1.1*AT718,(1+$AK718/100)*AT718)))</f>
        <v>1.9668428032000003</v>
      </c>
      <c r="AV718" s="900">
        <f>IF($AK718="n/a",1.03*AU718,IF($AK718&lt;0,1.01*AU718,IF($AK718&gt;10,1.1*AU718,(1+$AK718/100)*AU718)))</f>
        <v>2.0612512577536002</v>
      </c>
      <c r="AW718" s="663">
        <f>SUM(AR718:AV718)</f>
        <v>9.3236524609535998</v>
      </c>
      <c r="AX718" s="761">
        <f>AW718/I718*100</f>
        <v>20.802437440771087</v>
      </c>
      <c r="AY718" s="948">
        <v>0.18</v>
      </c>
      <c r="AZ718" s="886">
        <v>13.96</v>
      </c>
      <c r="BA718" s="886">
        <v>-31.840000000000003</v>
      </c>
      <c r="BB718" s="886">
        <v>-6.65</v>
      </c>
      <c r="BC718" s="886">
        <v>-21.41</v>
      </c>
      <c r="BD718" s="921"/>
      <c r="BE718" s="635">
        <v>2015</v>
      </c>
      <c r="BF718" s="912">
        <f>IF(BE718&gt;2008,0,IF(BE718&gt;2001,1,IF(BE718&gt;1990,2,IF(BE718&gt;1980,3,IF(BE718&gt;1973,4,IF(BE718&gt;1970,5,IF(BE718&gt;1960,6,IF(BE718&gt;1958,7,IF(BE718&gt;1953,8,9)))))))))</f>
        <v>0</v>
      </c>
      <c r="BG718" s="896">
        <v>2.5</v>
      </c>
    </row>
    <row r="719" spans="1:59" s="877" customFormat="1" ht="12.75" customHeight="1" x14ac:dyDescent="0.2">
      <c r="A719" s="885" t="s">
        <v>836</v>
      </c>
      <c r="B719" s="615" t="s">
        <v>837</v>
      </c>
      <c r="C719" s="946" t="s">
        <v>153</v>
      </c>
      <c r="D719" s="946" t="s">
        <v>4330</v>
      </c>
      <c r="E719" s="746">
        <v>17</v>
      </c>
      <c r="F719" s="1185">
        <v>207</v>
      </c>
      <c r="G719" s="1185" t="s">
        <v>106</v>
      </c>
      <c r="H719" s="1185" t="s">
        <v>106</v>
      </c>
      <c r="I719" s="888">
        <v>88.62</v>
      </c>
      <c r="J719" s="663">
        <f>(M719/I719)*100</f>
        <v>1.2638230647709321</v>
      </c>
      <c r="K719" s="891">
        <v>0.28000000000000003</v>
      </c>
      <c r="L719" s="901">
        <v>4</v>
      </c>
      <c r="M719" s="654">
        <f>K719*L719</f>
        <v>1.1200000000000001</v>
      </c>
      <c r="N719" s="884" t="s">
        <v>188</v>
      </c>
      <c r="O719" s="747">
        <v>0.27500000000000002</v>
      </c>
      <c r="P719" s="875">
        <v>43810</v>
      </c>
      <c r="Q719" s="875">
        <v>43832</v>
      </c>
      <c r="R719" s="654">
        <f>(K719-O719)/O719*100</f>
        <v>1.8181818181818195</v>
      </c>
      <c r="S719" s="714">
        <f>IF(INDEX(Historical!$D$7:$D$1277,MATCH(B719,Historical!$B$7:$B$1301,0))=0,"n/a",(INDEX(Historical!$C$7:$C$1279,MATCH(B719,Historical!$B$7:$B$1301,0))/INDEX(Historical!$D$7:$D$1277,MATCH(B719,Historical!$B$7:$B$1301,0))-1)*100)</f>
        <v>1.8518518518518601</v>
      </c>
      <c r="T719" s="714">
        <f>IF(INDEX(Historical!$F$7:$F$1270,MATCH(B719,Historical!$B$7:$B$1301,0))=0,"n/a",((INDEX(Historical!$C$7:$C$1279,MATCH(B719,Historical!$B$7:$B$1301,0))/INDEX(Historical!$F$7:$F$1270,MATCH(B719,Historical!$B$7:$B$1301,0)))^(1/3)-1)*100)</f>
        <v>1.724476819110099</v>
      </c>
      <c r="U719" s="714">
        <f>IF(INDEX(Historical!$H$7:$H$1270,MATCH(B719,Historical!$B$7:$B$1301,0))=0,"n/a",((INDEX(Historical!$C$7:$C$1279,MATCH(B719,Historical!$B$7:$B$1301,0))/INDEX(Historical!$H$7:$H$1270,MATCH(B719,Historical!$B$7:$B$1301,0)))^(1/5)-1)*100)</f>
        <v>1.8228678182560243</v>
      </c>
      <c r="V719" s="714">
        <f>IF(INDEX(Historical!$O$7:$O$1270,MATCH(B719,Historical!$B$7:$B$1301,0))=0,"n/a",((INDEX(Historical!$C$7:$C$1279,MATCH(B719,Historical!$B$7:$B$1301,0))/INDEX(Historical!$O$7:$O$1270,MATCH(B719,Historical!$B$7:$B$1301,0)))^(1/10)-1)*100)</f>
        <v>1.7478158368593899</v>
      </c>
      <c r="W719" s="715">
        <f>IF(OR(U719&lt;=0,U719="n/a",V719&lt;=0,V719="n/a"),"n/a",U719/V719)</f>
        <v>1.0429404401847586</v>
      </c>
      <c r="X719" s="716">
        <f>IF(OR(AJ719&lt;=0,AJ719="n/a",U719&lt;=0,U719="n/a"),"n/a",U719/AJ719)</f>
        <v>0.35742506240314204</v>
      </c>
      <c r="Y719" s="671"/>
      <c r="Z719" s="663">
        <f>IF(OR(AC719&lt;0.01,AC719="n/a"),"n/a",M719/AC719*100)</f>
        <v>28.940568475452199</v>
      </c>
      <c r="AA719" s="900">
        <f>IF(OR(AC719&lt;0.01,AC719="n/a"),"n/a",I719/AC719)</f>
        <v>22.899224806201552</v>
      </c>
      <c r="AB719" s="901">
        <v>12</v>
      </c>
      <c r="AC719" s="879">
        <v>3.87</v>
      </c>
      <c r="AD719" s="879" t="s">
        <v>136</v>
      </c>
      <c r="AE719" s="879">
        <v>7.66</v>
      </c>
      <c r="AF719" s="879">
        <v>3.54</v>
      </c>
      <c r="AG719" s="879">
        <v>15.299999999999999</v>
      </c>
      <c r="AH719" s="879">
        <v>-5.4</v>
      </c>
      <c r="AI719" s="879" t="s">
        <v>136</v>
      </c>
      <c r="AJ719" s="879">
        <v>5.0999999999999996</v>
      </c>
      <c r="AK719" s="879" t="s">
        <v>136</v>
      </c>
      <c r="AL719" s="892">
        <v>360.56</v>
      </c>
      <c r="AM719" s="886">
        <v>0.4</v>
      </c>
      <c r="AN719" s="879">
        <v>0</v>
      </c>
      <c r="AO719" s="753">
        <f>IF(U719="n/a","n/a",IF(AA719&lt;0,"n/a",IF(AA719="n/a","n/a",J719+U719-AA719)))</f>
        <v>-19.812533923174595</v>
      </c>
      <c r="AP719" s="754">
        <f>IF(U719="n/a","n/a",J719+U719)</f>
        <v>3.0866908830269564</v>
      </c>
      <c r="AQ719" s="902">
        <f>IF(OR(AC719&lt;0.01,AF719="n/a"),"n/a",(I719/SQRT(22.5*AC719*(I719/AF719))-1)*100)</f>
        <v>89.810731243231984</v>
      </c>
      <c r="AR719" s="663">
        <f>INDEX(Historical!$C$7:$C$1279,MATCH(B719,Historical!$B$7:$B$1301,0))*IF(AH719="n/a",1.03,IF(AH719&lt;0,1.01,IF(AH719&gt;10,1.1,(1+AH719/100))))</f>
        <v>1.1110000000000002</v>
      </c>
      <c r="AS719" s="900">
        <f>IF($AI719="n/a",1.03*AR719,IF($AI719&lt;0,1.01*AR719,IF($AI719&gt;10,1.1*AR719,(1+$AI719/100)*AR719)))</f>
        <v>1.1443300000000003</v>
      </c>
      <c r="AT719" s="900">
        <f>IF($AK719="n/a",1.03*AS719,IF($AK719&lt;0,1.01*AS719,IF($AK719&gt;10,1.1*AS719,(1+$AK719/100)*AS719)))</f>
        <v>1.1786599000000004</v>
      </c>
      <c r="AU719" s="900">
        <f>IF($AK719="n/a",1.03*AT719,IF($AK719&lt;0,1.01*AT719,IF($AK719&gt;10,1.1*AT719,(1+$AK719/100)*AT719)))</f>
        <v>1.2140196970000006</v>
      </c>
      <c r="AV719" s="900">
        <f>IF($AK719="n/a",1.03*AU719,IF($AK719&lt;0,1.01*AU719,IF($AK719&gt;10,1.1*AU719,(1+$AK719/100)*AU719)))</f>
        <v>1.2504402879100005</v>
      </c>
      <c r="AW719" s="663">
        <f>SUM(AR719:AV719)</f>
        <v>5.8984498849100024</v>
      </c>
      <c r="AX719" s="761">
        <f>AW719/I719*100</f>
        <v>6.6558901883434913</v>
      </c>
      <c r="AY719" s="948">
        <v>0.4</v>
      </c>
      <c r="AZ719" s="886">
        <v>17.64</v>
      </c>
      <c r="BA719" s="886">
        <v>-21.060000000000002</v>
      </c>
      <c r="BB719" s="886">
        <v>-2.82</v>
      </c>
      <c r="BC719" s="886">
        <v>-6.69</v>
      </c>
      <c r="BD719" s="921"/>
      <c r="BE719" s="635">
        <v>2004</v>
      </c>
      <c r="BF719" s="912">
        <f>IF(BE719&gt;2008,0,IF(BE719&gt;2001,1,IF(BE719&gt;1990,2,IF(BE719&gt;1980,3,IF(BE719&gt;1973,4,IF(BE719&gt;1970,5,IF(BE719&gt;1960,6,IF(BE719&gt;1958,7,IF(BE719&gt;1953,8,9)))))))))</f>
        <v>1</v>
      </c>
      <c r="BG719" s="896">
        <v>14.000000000000002</v>
      </c>
    </row>
    <row r="720" spans="1:59" s="877" customFormat="1" ht="12.75" customHeight="1" x14ac:dyDescent="0.2">
      <c r="A720" s="877" t="s">
        <v>370</v>
      </c>
      <c r="B720" s="615" t="s">
        <v>371</v>
      </c>
      <c r="C720" s="946" t="s">
        <v>128</v>
      </c>
      <c r="D720" s="946" t="s">
        <v>126</v>
      </c>
      <c r="E720" s="746">
        <v>49</v>
      </c>
      <c r="F720" s="1185">
        <v>32</v>
      </c>
      <c r="G720" s="1157" t="s">
        <v>37</v>
      </c>
      <c r="H720" s="1157" t="s">
        <v>37</v>
      </c>
      <c r="I720" s="879">
        <v>42.51</v>
      </c>
      <c r="J720" s="663">
        <f>(M720/I720)*100</f>
        <v>7.2453540343448601</v>
      </c>
      <c r="K720" s="891">
        <v>0.77</v>
      </c>
      <c r="L720" s="901">
        <v>4</v>
      </c>
      <c r="M720" s="654">
        <f>K720*L720</f>
        <v>3.08</v>
      </c>
      <c r="N720" s="884" t="s">
        <v>242</v>
      </c>
      <c r="O720" s="747">
        <v>0.76</v>
      </c>
      <c r="P720" s="875">
        <v>44022</v>
      </c>
      <c r="Q720" s="875">
        <v>44046</v>
      </c>
      <c r="R720" s="654">
        <f>(K720-O720)/O720*100</f>
        <v>1.3157894736842117</v>
      </c>
      <c r="S720" s="714">
        <f>IF(INDEX(Historical!$D$7:$D$1277,MATCH(B720,Historical!$B$7:$B$1301,0))=0,"n/a",(INDEX(Historical!$C$7:$C$1279,MATCH(B720,Historical!$B$7:$B$1301,0))/INDEX(Historical!$D$7:$D$1277,MATCH(B720,Historical!$B$7:$B$1301,0))-1)*100)</f>
        <v>16.153846153846139</v>
      </c>
      <c r="T720" s="714">
        <f>IF(INDEX(Historical!$F$7:$F$1270,MATCH(B720,Historical!$B$7:$B$1301,0))=0,"n/a",((INDEX(Historical!$C$7:$C$1279,MATCH(B720,Historical!$B$7:$B$1301,0))/INDEX(Historical!$F$7:$F$1270,MATCH(B720,Historical!$B$7:$B$1301,0)))^(1/3)-1)*100)</f>
        <v>12.518437850757124</v>
      </c>
      <c r="U720" s="714">
        <f>IF(INDEX(Historical!$H$7:$H$1270,MATCH(B720,Historical!$B$7:$B$1301,0))=0,"n/a",((INDEX(Historical!$C$7:$C$1279,MATCH(B720,Historical!$B$7:$B$1301,0))/INDEX(Historical!$H$7:$H$1270,MATCH(B720,Historical!$B$7:$B$1301,0)))^(1/5)-1)*100)</f>
        <v>8.1621608852827201</v>
      </c>
      <c r="V720" s="714">
        <f>IF(INDEX(Historical!$O$7:$O$1270,MATCH(B720,Historical!$B$7:$B$1301,0))=0,"n/a",((INDEX(Historical!$C$7:$C$1279,MATCH(B720,Historical!$B$7:$B$1301,0))/INDEX(Historical!$O$7:$O$1270,MATCH(B720,Historical!$B$7:$B$1301,0)))^(1/10)-1)*100)</f>
        <v>5.0797212386123114</v>
      </c>
      <c r="W720" s="715">
        <f>IF(OR(U720&lt;=0,U720="n/a",V720&lt;=0,V720="n/a"),"n/a",U720/V720)</f>
        <v>1.6068127564244994</v>
      </c>
      <c r="X720" s="716" t="str">
        <f>IF(OR(AJ720&lt;=0,AJ720="n/a",U720&lt;=0,U720="n/a"),"n/a",U720/AJ720)</f>
        <v>n/a</v>
      </c>
      <c r="Y720" s="890"/>
      <c r="Z720" s="663">
        <f>IF(OR(AC720&lt;0.01,AC720="n/a"),"n/a",M720/AC720*100)</f>
        <v>107.69230769230771</v>
      </c>
      <c r="AA720" s="900">
        <f>IF(OR(AC720&lt;0.01,AC720="n/a"),"n/a",I720/AC720)</f>
        <v>14.863636363636363</v>
      </c>
      <c r="AB720" s="901">
        <v>3</v>
      </c>
      <c r="AC720" s="879">
        <v>2.86</v>
      </c>
      <c r="AD720" s="879" t="s">
        <v>136</v>
      </c>
      <c r="AE720" s="879">
        <v>0.54</v>
      </c>
      <c r="AF720" s="879">
        <v>0.83</v>
      </c>
      <c r="AG720" s="879">
        <v>5.6000000000000005</v>
      </c>
      <c r="AH720" s="879">
        <v>-30.5</v>
      </c>
      <c r="AI720" s="879" t="s">
        <v>136</v>
      </c>
      <c r="AJ720" s="879">
        <v>-6.8000000000000007</v>
      </c>
      <c r="AK720" s="879" t="s">
        <v>136</v>
      </c>
      <c r="AL720" s="892">
        <v>1030</v>
      </c>
      <c r="AM720" s="886">
        <v>2.4</v>
      </c>
      <c r="AN720" s="879">
        <v>0.36</v>
      </c>
      <c r="AO720" s="753">
        <f>IF(U720="n/a","n/a",IF(AA720&lt;0,"n/a",IF(AA720="n/a","n/a",J720+U720-AA720)))</f>
        <v>0.54387855599121693</v>
      </c>
      <c r="AP720" s="754">
        <f>IF(U720="n/a","n/a",J720+U720)</f>
        <v>15.40751491962758</v>
      </c>
      <c r="AQ720" s="902">
        <f>IF(OR(AC720&lt;0.01,AF720="n/a"),"n/a",(I720/SQRT(22.5*AC720*(I720/AF720))-1)*100)</f>
        <v>-25.952513188965675</v>
      </c>
      <c r="AR720" s="663">
        <f>INDEX(Historical!$C$7:$C$1279,MATCH(B720,Historical!$B$7:$B$1301,0))*IF(AH720="n/a",1.03,IF(AH720&lt;0,1.01,IF(AH720&gt;10,1.1,(1+AH720/100))))</f>
        <v>3.0502000000000002</v>
      </c>
      <c r="AS720" s="900">
        <f>IF($AI720="n/a",1.03*AR720,IF($AI720&lt;0,1.01*AR720,IF($AI720&gt;10,1.1*AR720,(1+$AI720/100)*AR720)))</f>
        <v>3.1417060000000006</v>
      </c>
      <c r="AT720" s="900">
        <f>IF($AK720="n/a",1.03*AS720,IF($AK720&lt;0,1.01*AS720,IF($AK720&gt;10,1.1*AS720,(1+$AK720/100)*AS720)))</f>
        <v>3.2359571800000007</v>
      </c>
      <c r="AU720" s="900">
        <f>IF($AK720="n/a",1.03*AT720,IF($AK720&lt;0,1.01*AT720,IF($AK720&gt;10,1.1*AT720,(1+$AK720/100)*AT720)))</f>
        <v>3.3330358954000006</v>
      </c>
      <c r="AV720" s="900">
        <f>IF($AK720="n/a",1.03*AU720,IF($AK720&lt;0,1.01*AU720,IF($AK720&gt;10,1.1*AU720,(1+$AK720/100)*AU720)))</f>
        <v>3.4330269722620006</v>
      </c>
      <c r="AW720" s="663">
        <f>SUM(AR720:AV720)</f>
        <v>16.193926047662003</v>
      </c>
      <c r="AX720" s="761">
        <f>AW720/I720*100</f>
        <v>38.094392019905918</v>
      </c>
      <c r="AY720" s="948">
        <v>0.66</v>
      </c>
      <c r="AZ720" s="886">
        <v>14.77</v>
      </c>
      <c r="BA720" s="886">
        <v>-32.72</v>
      </c>
      <c r="BB720" s="886">
        <v>-2.76</v>
      </c>
      <c r="BC720" s="886">
        <v>-14.48</v>
      </c>
      <c r="BD720" s="921"/>
      <c r="BE720" s="635">
        <v>1972</v>
      </c>
      <c r="BF720" s="912">
        <f>IF(BE720&gt;2008,0,IF(BE720&gt;2001,1,IF(BE720&gt;1990,2,IF(BE720&gt;1980,3,IF(BE720&gt;1973,4,IF(BE720&gt;1970,5,IF(BE720&gt;1960,6,IF(BE720&gt;1958,7,IF(BE720&gt;1953,8,9)))))))))</f>
        <v>5</v>
      </c>
      <c r="BG720" s="896">
        <v>3.3000000000000003</v>
      </c>
    </row>
    <row r="721" spans="1:59" s="877" customFormat="1" ht="12.75" customHeight="1" x14ac:dyDescent="0.2">
      <c r="A721" s="877" t="s">
        <v>842</v>
      </c>
      <c r="B721" s="615" t="s">
        <v>843</v>
      </c>
      <c r="C721" s="946" t="s">
        <v>4199</v>
      </c>
      <c r="D721" s="946" t="s">
        <v>4331</v>
      </c>
      <c r="E721" s="746">
        <v>12</v>
      </c>
      <c r="F721" s="1185">
        <v>287</v>
      </c>
      <c r="G721" s="1185" t="s">
        <v>106</v>
      </c>
      <c r="H721" s="1185" t="s">
        <v>106</v>
      </c>
      <c r="I721" s="888">
        <v>193.17</v>
      </c>
      <c r="J721" s="663">
        <f>(M721/I721)*100</f>
        <v>0.62121447429725118</v>
      </c>
      <c r="K721" s="891">
        <v>0.3</v>
      </c>
      <c r="L721" s="901">
        <v>4</v>
      </c>
      <c r="M721" s="654">
        <f>K721*L721</f>
        <v>1.2</v>
      </c>
      <c r="N721" s="884" t="s">
        <v>792</v>
      </c>
      <c r="O721" s="747">
        <v>0.25</v>
      </c>
      <c r="P721" s="875">
        <v>43783</v>
      </c>
      <c r="Q721" s="875">
        <v>43802</v>
      </c>
      <c r="R721" s="654">
        <f>(K721-O721)/O721*100</f>
        <v>19.999999999999996</v>
      </c>
      <c r="S721" s="714">
        <f>IF(INDEX(Historical!$D$7:$D$1277,MATCH(B721,Historical!$B$7:$B$1301,0))=0,"n/a",(INDEX(Historical!$C$7:$C$1279,MATCH(B721,Historical!$B$7:$B$1301,0))/INDEX(Historical!$D$7:$D$1277,MATCH(B721,Historical!$B$7:$B$1301,0))-1)*100)</f>
        <v>19.318181818181813</v>
      </c>
      <c r="T721" s="714">
        <f>IF(INDEX(Historical!$F$7:$F$1270,MATCH(B721,Historical!$B$7:$B$1301,0))=0,"n/a",((INDEX(Historical!$C$7:$C$1279,MATCH(B721,Historical!$B$7:$B$1301,0))/INDEX(Historical!$F$7:$F$1270,MATCH(B721,Historical!$B$7:$B$1301,0)))^(1/3)-1)*100)</f>
        <v>21.52840862513392</v>
      </c>
      <c r="U721" s="714">
        <f>IF(INDEX(Historical!$H$7:$H$1270,MATCH(B721,Historical!$B$7:$B$1301,0))=0,"n/a",((INDEX(Historical!$C$7:$C$1279,MATCH(B721,Historical!$B$7:$B$1301,0))/INDEX(Historical!$H$7:$H$1270,MATCH(B721,Historical!$B$7:$B$1301,0)))^(1/5)-1)*100)</f>
        <v>20.112443398143132</v>
      </c>
      <c r="V721" s="714">
        <f>IF(INDEX(Historical!$O$7:$O$1270,MATCH(B721,Historical!$B$7:$B$1301,0))=0,"n/a",((INDEX(Historical!$C$7:$C$1279,MATCH(B721,Historical!$B$7:$B$1301,0))/INDEX(Historical!$O$7:$O$1270,MATCH(B721,Historical!$B$7:$B$1301,0)))^(1/10)-1)*100)</f>
        <v>25.308248998814943</v>
      </c>
      <c r="W721" s="715">
        <f>IF(OR(U721&lt;=0,U721="n/a",V721&lt;=0,V721="n/a"),"n/a",U721/V721)</f>
        <v>0.79469912750917282</v>
      </c>
      <c r="X721" s="716">
        <f>IF(OR(AJ721&lt;=0,AJ721="n/a",U721&lt;=0,U721="n/a"),"n/a",U721/AJ721)</f>
        <v>1.0157799696031884</v>
      </c>
      <c r="Y721" s="890"/>
      <c r="Z721" s="663">
        <f>IF(OR(AC721&lt;0.01,AC721="n/a"),"n/a",M721/AC721*100)</f>
        <v>21.582733812949641</v>
      </c>
      <c r="AA721" s="900">
        <f>IF(OR(AC721&lt;0.01,AC721="n/a"),"n/a",I721/AC721)</f>
        <v>34.742805755395686</v>
      </c>
      <c r="AB721" s="901">
        <v>9</v>
      </c>
      <c r="AC721" s="879">
        <v>5.56</v>
      </c>
      <c r="AD721" s="879">
        <v>3.33</v>
      </c>
      <c r="AE721" s="879">
        <v>17.48</v>
      </c>
      <c r="AF721" s="879">
        <v>14.1</v>
      </c>
      <c r="AG721" s="879">
        <v>40.9</v>
      </c>
      <c r="AH721" s="879">
        <v>20</v>
      </c>
      <c r="AI721" s="879">
        <v>16.669999999999998</v>
      </c>
      <c r="AJ721" s="879">
        <v>19.8</v>
      </c>
      <c r="AK721" s="879">
        <v>10.35</v>
      </c>
      <c r="AL721" s="892">
        <v>417590</v>
      </c>
      <c r="AM721" s="886">
        <v>0.2</v>
      </c>
      <c r="AN721" s="879">
        <v>0.61</v>
      </c>
      <c r="AO721" s="753">
        <f>IF(U721="n/a","n/a",IF(AA721&lt;0,"n/a",IF(AA721="n/a","n/a",J721+U721-AA721)))</f>
        <v>-14.009147882955304</v>
      </c>
      <c r="AP721" s="754">
        <f>IF(U721="n/a","n/a",J721+U721)</f>
        <v>20.733657872440382</v>
      </c>
      <c r="AQ721" s="902">
        <f>IF(OR(AC721&lt;0.01,AF721="n/a"),"n/a",(I721/SQRT(22.5*AC721*(I721/AF721))-1)*100)</f>
        <v>366.60645380643092</v>
      </c>
      <c r="AR721" s="663">
        <f>INDEX(Historical!$C$7:$C$1279,MATCH(B721,Historical!$B$7:$B$1301,0))*IF(AH721="n/a",1.03,IF(AH721&lt;0,1.01,IF(AH721&gt;10,1.1,(1+AH721/100))))</f>
        <v>1.1550000000000002</v>
      </c>
      <c r="AS721" s="900">
        <f>IF($AI721="n/a",1.03*AR721,IF($AI721&lt;0,1.01*AR721,IF($AI721&gt;10,1.1*AR721,(1+$AI721/100)*AR721)))</f>
        <v>1.2705000000000004</v>
      </c>
      <c r="AT721" s="900">
        <f>IF($AK721="n/a",1.03*AS721,IF($AK721&lt;0,1.01*AS721,IF($AK721&gt;10,1.1*AS721,(1+$AK721/100)*AS721)))</f>
        <v>1.3975500000000005</v>
      </c>
      <c r="AU721" s="900">
        <f>IF($AK721="n/a",1.03*AT721,IF($AK721&lt;0,1.01*AT721,IF($AK721&gt;10,1.1*AT721,(1+$AK721/100)*AT721)))</f>
        <v>1.5373050000000006</v>
      </c>
      <c r="AV721" s="900">
        <f>IF($AK721="n/a",1.03*AU721,IF($AK721&lt;0,1.01*AU721,IF($AK721&gt;10,1.1*AU721,(1+$AK721/100)*AU721)))</f>
        <v>1.6910355000000008</v>
      </c>
      <c r="AW721" s="663">
        <f>SUM(AR721:AV721)</f>
        <v>7.0513905000000028</v>
      </c>
      <c r="AX721" s="761">
        <f>AW721/I721*100</f>
        <v>3.6503548687684439</v>
      </c>
      <c r="AY721" s="948">
        <v>0.93</v>
      </c>
      <c r="AZ721" s="886">
        <v>44.230000000000004</v>
      </c>
      <c r="BA721" s="886">
        <v>-9.81</v>
      </c>
      <c r="BB721" s="886">
        <v>3.5700000000000003</v>
      </c>
      <c r="BC721" s="886">
        <v>5.48</v>
      </c>
      <c r="BD721" s="921"/>
      <c r="BE721" s="635">
        <v>2008</v>
      </c>
      <c r="BF721" s="912">
        <f>IF(BE721&gt;2008,0,IF(BE721&gt;2001,1,IF(BE721&gt;1990,2,IF(BE721&gt;1980,3,IF(BE721&gt;1973,4,IF(BE721&gt;1970,5,IF(BE721&gt;1960,6,IF(BE721&gt;1958,7,IF(BE721&gt;1953,8,9)))))))))</f>
        <v>1</v>
      </c>
      <c r="BG721" s="896">
        <v>16.600000000000001</v>
      </c>
    </row>
    <row r="722" spans="1:59" s="877" customFormat="1" ht="12.75" customHeight="1" x14ac:dyDescent="0.2">
      <c r="A722" s="910" t="s">
        <v>1822</v>
      </c>
      <c r="B722" s="877" t="s">
        <v>1823</v>
      </c>
      <c r="C722" s="946" t="s">
        <v>245</v>
      </c>
      <c r="D722" s="946" t="s">
        <v>4359</v>
      </c>
      <c r="E722" s="746">
        <v>7</v>
      </c>
      <c r="F722" s="1185">
        <v>623</v>
      </c>
      <c r="G722" s="1197" t="s">
        <v>106</v>
      </c>
      <c r="H722" s="1197" t="s">
        <v>106</v>
      </c>
      <c r="I722" s="888">
        <v>82.21</v>
      </c>
      <c r="J722" s="663">
        <f>(M722/I722)*100</f>
        <v>2.6274175891010829</v>
      </c>
      <c r="K722" s="891">
        <v>0.54</v>
      </c>
      <c r="L722" s="901">
        <v>4</v>
      </c>
      <c r="M722" s="654">
        <f>K722*L722</f>
        <v>2.16</v>
      </c>
      <c r="N722" s="884" t="s">
        <v>264</v>
      </c>
      <c r="O722" s="747">
        <v>0.45</v>
      </c>
      <c r="P722" s="875">
        <v>43818</v>
      </c>
      <c r="Q722" s="875">
        <v>43835</v>
      </c>
      <c r="R722" s="654">
        <f>(K722-O722)/O722*100</f>
        <v>20.000000000000004</v>
      </c>
      <c r="S722" s="714">
        <f>IF(INDEX(Historical!$D$7:$D$1277,MATCH(B722,Historical!$B$7:$B$1301,0))=0,"n/a",(INDEX(Historical!$C$7:$C$1279,MATCH(B722,Historical!$B$7:$B$1301,0))/INDEX(Historical!$D$7:$D$1277,MATCH(B722,Historical!$B$7:$B$1301,0))-1)*100)</f>
        <v>12.5</v>
      </c>
      <c r="T722" s="714">
        <f>IF(INDEX(Historical!$F$7:$F$1270,MATCH(B722,Historical!$B$7:$B$1301,0))=0,"n/a",((INDEX(Historical!$C$7:$C$1279,MATCH(B722,Historical!$B$7:$B$1301,0))/INDEX(Historical!$F$7:$F$1270,MATCH(B722,Historical!$B$7:$B$1301,0)))^(1/3)-1)*100)</f>
        <v>14.471424255333186</v>
      </c>
      <c r="U722" s="714">
        <f>IF(INDEX(Historical!$H$7:$H$1270,MATCH(B722,Historical!$B$7:$B$1301,0))=0,"n/a",((INDEX(Historical!$C$7:$C$1279,MATCH(B722,Historical!$B$7:$B$1301,0))/INDEX(Historical!$H$7:$H$1270,MATCH(B722,Historical!$B$7:$B$1301,0)))^(1/5)-1)*100)</f>
        <v>48.411139390205889</v>
      </c>
      <c r="V722" s="714" t="str">
        <f>IF(INDEX(Historical!$O$7:$O$1270,MATCH(B722,Historical!$B$7:$B$1301,0))=0,"n/a",((INDEX(Historical!$C$7:$C$1279,MATCH(B722,Historical!$B$7:$B$1301,0))/INDEX(Historical!$O$7:$O$1270,MATCH(B722,Historical!$B$7:$B$1301,0)))^(1/10)-1)*100)</f>
        <v>n/a</v>
      </c>
      <c r="W722" s="715" t="str">
        <f>IF(OR(U722&lt;=0,U722="n/a",V722&lt;=0,V722="n/a"),"n/a",U722/V722)</f>
        <v>n/a</v>
      </c>
      <c r="X722" s="716">
        <f>IF(OR(AJ722&lt;=0,AJ722="n/a",U722&lt;=0,U722="n/a"),"n/a",U722/AJ722)</f>
        <v>8.346748170725153</v>
      </c>
      <c r="Y722" s="673"/>
      <c r="Z722" s="663">
        <f>IF(OR(AC722&lt;0.01,AC722="n/a"),"n/a",M722/AC722*100)</f>
        <v>3600.0000000000009</v>
      </c>
      <c r="AA722" s="900">
        <f>IF(OR(AC722&lt;0.01,AC722="n/a"),"n/a",I722/AC722)</f>
        <v>1370.1666666666665</v>
      </c>
      <c r="AB722" s="901">
        <v>12</v>
      </c>
      <c r="AC722" s="879">
        <v>0.06</v>
      </c>
      <c r="AD722" s="879" t="s">
        <v>136</v>
      </c>
      <c r="AE722" s="879">
        <v>0.8</v>
      </c>
      <c r="AF722" s="879">
        <v>1.22</v>
      </c>
      <c r="AG722" s="879">
        <v>0.3</v>
      </c>
      <c r="AH722" s="879">
        <v>88.3</v>
      </c>
      <c r="AI722" s="879">
        <v>130.68</v>
      </c>
      <c r="AJ722" s="879">
        <v>5.8000000000000007</v>
      </c>
      <c r="AK722" s="879">
        <v>-5.27</v>
      </c>
      <c r="AL722" s="892">
        <v>3450</v>
      </c>
      <c r="AM722" s="886">
        <v>2.2999999999999998</v>
      </c>
      <c r="AN722" s="879">
        <v>1.7</v>
      </c>
      <c r="AO722" s="753">
        <f>IF(U722="n/a","n/a",IF(AA722&lt;0,"n/a",IF(AA722="n/a","n/a",J722+U722-AA722)))</f>
        <v>-1319.1281096873595</v>
      </c>
      <c r="AP722" s="754">
        <f>IF(U722="n/a","n/a",J722+U722)</f>
        <v>51.038556979306975</v>
      </c>
      <c r="AQ722" s="902">
        <f>IF(OR(AC722&lt;0.01,AF722="n/a"),"n/a",(I722/SQRT(22.5*AC722*(I722/AF722))-1)*100)</f>
        <v>761.93666519925625</v>
      </c>
      <c r="AR722" s="663">
        <f>INDEX(Historical!$C$7:$C$1279,MATCH(B722,Historical!$B$7:$B$1301,0))*IF(AH722="n/a",1.03,IF(AH722&lt;0,1.01,IF(AH722&gt;10,1.1,(1+AH722/100))))</f>
        <v>1.9800000000000002</v>
      </c>
      <c r="AS722" s="900">
        <f>IF($AI722="n/a",1.03*AR722,IF($AI722&lt;0,1.01*AR722,IF($AI722&gt;10,1.1*AR722,(1+$AI722/100)*AR722)))</f>
        <v>2.1780000000000004</v>
      </c>
      <c r="AT722" s="900">
        <f>IF($AK722="n/a",1.03*AS722,IF($AK722&lt;0,1.01*AS722,IF($AK722&gt;10,1.1*AS722,(1+$AK722/100)*AS722)))</f>
        <v>2.1997800000000005</v>
      </c>
      <c r="AU722" s="900">
        <f>IF($AK722="n/a",1.03*AT722,IF($AK722&lt;0,1.01*AT722,IF($AK722&gt;10,1.1*AT722,(1+$AK722/100)*AT722)))</f>
        <v>2.2217778000000004</v>
      </c>
      <c r="AV722" s="900">
        <f>IF($AK722="n/a",1.03*AU722,IF($AK722&lt;0,1.01*AU722,IF($AK722&gt;10,1.1*AU722,(1+$AK722/100)*AU722)))</f>
        <v>2.2439955780000003</v>
      </c>
      <c r="AW722" s="663">
        <f>SUM(AR722:AV722)</f>
        <v>10.823553378000002</v>
      </c>
      <c r="AX722" s="761">
        <f>AW722/I722*100</f>
        <v>13.165738204597984</v>
      </c>
      <c r="AY722" s="948">
        <v>2.4500000000000002</v>
      </c>
      <c r="AZ722" s="886">
        <v>173.12</v>
      </c>
      <c r="BA722" s="886">
        <v>-37.369999999999997</v>
      </c>
      <c r="BB722" s="886">
        <v>-3.39</v>
      </c>
      <c r="BC722" s="886">
        <v>-18.86</v>
      </c>
      <c r="BD722" s="921"/>
      <c r="BE722" s="635">
        <v>2014</v>
      </c>
      <c r="BF722" s="912">
        <f>IF(BE722&gt;2008,0,IF(BE722&gt;2001,1,IF(BE722&gt;1990,2,IF(BE722&gt;1980,3,IF(BE722&gt;1973,4,IF(BE722&gt;1970,5,IF(BE722&gt;1960,6,IF(BE722&gt;1958,7,IF(BE722&gt;1953,8,9)))))))))</f>
        <v>0</v>
      </c>
      <c r="BG722" s="896">
        <v>0.1</v>
      </c>
    </row>
    <row r="723" spans="1:59" s="877" customFormat="1" ht="12.75" customHeight="1" x14ac:dyDescent="0.2">
      <c r="A723" s="895" t="s">
        <v>4142</v>
      </c>
      <c r="B723" s="615" t="s">
        <v>4143</v>
      </c>
      <c r="C723" s="946" t="s">
        <v>108</v>
      </c>
      <c r="D723" s="946" t="s">
        <v>4341</v>
      </c>
      <c r="E723" s="746">
        <v>6</v>
      </c>
      <c r="F723" s="1185">
        <v>731</v>
      </c>
      <c r="G723" s="1184" t="s">
        <v>106</v>
      </c>
      <c r="H723" s="1184" t="s">
        <v>106</v>
      </c>
      <c r="I723" s="888">
        <v>26.99</v>
      </c>
      <c r="J723" s="663">
        <f>(M723/I723)*100</f>
        <v>3.1122638014079289</v>
      </c>
      <c r="K723" s="891">
        <v>0.21</v>
      </c>
      <c r="L723" s="901">
        <v>4</v>
      </c>
      <c r="M723" s="654">
        <f>K723*L723</f>
        <v>0.84</v>
      </c>
      <c r="N723" s="645" t="s">
        <v>692</v>
      </c>
      <c r="O723" s="747">
        <v>0.2</v>
      </c>
      <c r="P723" s="875">
        <v>43945</v>
      </c>
      <c r="Q723" s="875">
        <v>43962</v>
      </c>
      <c r="R723" s="654">
        <f>(K723-O723)/O723*100</f>
        <v>4.9999999999999902</v>
      </c>
      <c r="S723" s="714">
        <f>IF(INDEX(Historical!$D$7:$D$1277,MATCH(B723,Historical!$B$7:$B$1301,0))=0,"n/a",(INDEX(Historical!$C$7:$C$1279,MATCH(B723,Historical!$B$7:$B$1301,0))/INDEX(Historical!$D$7:$D$1277,MATCH(B723,Historical!$B$7:$B$1301,0))-1)*100)</f>
        <v>5.3333333333333455</v>
      </c>
      <c r="T723" s="714">
        <f>IF(INDEX(Historical!$F$7:$F$1270,MATCH(B723,Historical!$B$7:$B$1301,0))=0,"n/a",((INDEX(Historical!$C$7:$C$1279,MATCH(B723,Historical!$B$7:$B$1301,0))/INDEX(Historical!$F$7:$F$1270,MATCH(B723,Historical!$B$7:$B$1301,0)))^(1/3)-1)*100)</f>
        <v>5.6454416126542117</v>
      </c>
      <c r="U723" s="714">
        <f>IF(INDEX(Historical!$H$7:$H$1270,MATCH(B723,Historical!$B$7:$B$1301,0))=0,"n/a",((INDEX(Historical!$C$7:$C$1279,MATCH(B723,Historical!$B$7:$B$1301,0))/INDEX(Historical!$H$7:$H$1270,MATCH(B723,Historical!$B$7:$B$1301,0)))^(1/5)-1)*100)</f>
        <v>5.6562440968709549</v>
      </c>
      <c r="V723" s="714">
        <f>IF(INDEX(Historical!$O$7:$O$1270,MATCH(B723,Historical!$B$7:$B$1301,0))=0,"n/a",((INDEX(Historical!$C$7:$C$1279,MATCH(B723,Historical!$B$7:$B$1301,0))/INDEX(Historical!$O$7:$O$1270,MATCH(B723,Historical!$B$7:$B$1301,0)))^(1/10)-1)*100)</f>
        <v>-3.2561334899320671</v>
      </c>
      <c r="W723" s="715" t="str">
        <f>IF(OR(U723&lt;=0,U723="n/a",V723&lt;=0,V723="n/a"),"n/a",U723/V723)</f>
        <v>n/a</v>
      </c>
      <c r="X723" s="716">
        <f>IF(OR(AJ723&lt;=0,AJ723="n/a",U723&lt;=0,U723="n/a"),"n/a",U723/AJ723)</f>
        <v>0.51892147677715184</v>
      </c>
      <c r="Y723" s="890"/>
      <c r="Z723" s="663">
        <f>IF(OR(AC723&lt;0.01,AC723="n/a"),"n/a",M723/AC723*100)</f>
        <v>53.503184713375795</v>
      </c>
      <c r="AA723" s="900">
        <f>IF(OR(AC723&lt;0.01,AC723="n/a"),"n/a",I723/AC723)</f>
        <v>17.191082802547768</v>
      </c>
      <c r="AB723" s="901">
        <v>13</v>
      </c>
      <c r="AC723" s="879">
        <v>1.57</v>
      </c>
      <c r="AD723" s="879" t="s">
        <v>136</v>
      </c>
      <c r="AE723" s="879">
        <v>6.84</v>
      </c>
      <c r="AF723" s="879">
        <v>4.84</v>
      </c>
      <c r="AG723" s="879">
        <v>29.9</v>
      </c>
      <c r="AH723" s="879">
        <v>-24.2</v>
      </c>
      <c r="AI723" s="879" t="s">
        <v>136</v>
      </c>
      <c r="AJ723" s="879">
        <v>10.9</v>
      </c>
      <c r="AK723" s="879" t="s">
        <v>136</v>
      </c>
      <c r="AL723" s="892">
        <v>271.36</v>
      </c>
      <c r="AM723" s="886">
        <v>89.81</v>
      </c>
      <c r="AN723" s="879">
        <v>0</v>
      </c>
      <c r="AO723" s="753">
        <f>IF(U723="n/a","n/a",IF(AA723&lt;0,"n/a",IF(AA723="n/a","n/a",J723+U723-AA723)))</f>
        <v>-8.4225749042688847</v>
      </c>
      <c r="AP723" s="754">
        <f>IF(U723="n/a","n/a",J723+U723)</f>
        <v>8.7685078982788838</v>
      </c>
      <c r="AQ723" s="902">
        <f>IF(OR(AC723&lt;0.01,AF723="n/a"),"n/a",(I723/SQRT(22.5*AC723*(I723/AF723))-1)*100)</f>
        <v>92.301662053638125</v>
      </c>
      <c r="AR723" s="663">
        <f>INDEX(Historical!$C$7:$C$1279,MATCH(B723,Historical!$B$7:$B$1301,0))*IF(AH723="n/a",1.03,IF(AH723&lt;0,1.01,IF(AH723&gt;10,1.1,(1+AH723/100))))</f>
        <v>0.79790000000000005</v>
      </c>
      <c r="AS723" s="900">
        <f>IF($AI723="n/a",1.03*AR723,IF($AI723&lt;0,1.01*AR723,IF($AI723&gt;10,1.1*AR723,(1+$AI723/100)*AR723)))</f>
        <v>0.82183700000000004</v>
      </c>
      <c r="AT723" s="900">
        <f>IF($AK723="n/a",1.03*AS723,IF($AK723&lt;0,1.01*AS723,IF($AK723&gt;10,1.1*AS723,(1+$AK723/100)*AS723)))</f>
        <v>0.84649211000000002</v>
      </c>
      <c r="AU723" s="900">
        <f>IF($AK723="n/a",1.03*AT723,IF($AK723&lt;0,1.01*AT723,IF($AK723&gt;10,1.1*AT723,(1+$AK723/100)*AT723)))</f>
        <v>0.87188687330000003</v>
      </c>
      <c r="AV723" s="900">
        <f>IF($AK723="n/a",1.03*AU723,IF($AK723&lt;0,1.01*AU723,IF($AK723&gt;10,1.1*AU723,(1+$AK723/100)*AU723)))</f>
        <v>0.8980434794990001</v>
      </c>
      <c r="AW723" s="663">
        <f>SUM(AR723:AV723)</f>
        <v>4.2361594627990007</v>
      </c>
      <c r="AX723" s="761">
        <f>AW723/I723*100</f>
        <v>15.695292563167843</v>
      </c>
      <c r="AY723" s="948">
        <v>0.01</v>
      </c>
      <c r="AZ723" s="886">
        <v>46.68</v>
      </c>
      <c r="BA723" s="886">
        <v>-26.26</v>
      </c>
      <c r="BB723" s="886">
        <v>-3.74</v>
      </c>
      <c r="BC723" s="886">
        <v>-3.95</v>
      </c>
      <c r="BD723" s="921"/>
      <c r="BE723" s="635">
        <v>2015</v>
      </c>
      <c r="BF723" s="912">
        <f>IF(BE723&gt;2008,0,IF(BE723&gt;2001,1,IF(BE723&gt;1990,2,IF(BE723&gt;1980,3,IF(BE723&gt;1973,4,IF(BE723&gt;1970,5,IF(BE723&gt;1960,6,IF(BE723&gt;1958,7,IF(BE723&gt;1953,8,9)))))))))</f>
        <v>0</v>
      </c>
      <c r="BG723" s="896">
        <v>15.1</v>
      </c>
    </row>
    <row r="724" spans="1:59" s="877" customFormat="1" ht="12.75" customHeight="1" x14ac:dyDescent="0.2">
      <c r="A724" s="877" t="s">
        <v>376</v>
      </c>
      <c r="B724" s="615" t="s">
        <v>377</v>
      </c>
      <c r="C724" s="946" t="s">
        <v>245</v>
      </c>
      <c r="D724" s="946" t="s">
        <v>4364</v>
      </c>
      <c r="E724" s="746">
        <v>47</v>
      </c>
      <c r="F724" s="1185">
        <v>44</v>
      </c>
      <c r="G724" s="1184" t="s">
        <v>115</v>
      </c>
      <c r="H724" s="1184" t="s">
        <v>115</v>
      </c>
      <c r="I724" s="879">
        <v>60.94</v>
      </c>
      <c r="J724" s="663">
        <f>(M724/I724)*100</f>
        <v>3.1506399737446671</v>
      </c>
      <c r="K724" s="891">
        <v>0.48</v>
      </c>
      <c r="L724" s="901">
        <v>4</v>
      </c>
      <c r="M724" s="654">
        <f>K724*L724</f>
        <v>1.92</v>
      </c>
      <c r="N724" s="884" t="s">
        <v>378</v>
      </c>
      <c r="O724" s="751">
        <v>0.43</v>
      </c>
      <c r="P724" s="875">
        <v>43808</v>
      </c>
      <c r="Q724" s="875">
        <v>43819</v>
      </c>
      <c r="R724" s="654">
        <f>(K724-O724)/O724*100</f>
        <v>11.627906976744184</v>
      </c>
      <c r="S724" s="714">
        <f>IF(INDEX(Historical!$D$7:$D$1277,MATCH(B724,Historical!$B$7:$B$1301,0))=0,"n/a",(INDEX(Historical!$C$7:$C$1279,MATCH(B724,Historical!$B$7:$B$1301,0))/INDEX(Historical!$D$7:$D$1277,MATCH(B724,Historical!$B$7:$B$1301,0))-1)*100)</f>
        <v>6.8121693121693028</v>
      </c>
      <c r="T724" s="714">
        <f>IF(INDEX(Historical!$F$7:$F$1270,MATCH(B724,Historical!$B$7:$B$1301,0))=0,"n/a",((INDEX(Historical!$C$7:$C$1279,MATCH(B724,Historical!$B$7:$B$1301,0))/INDEX(Historical!$F$7:$F$1270,MATCH(B724,Historical!$B$7:$B$1301,0)))^(1/3)-1)*100)</f>
        <v>9.6807394206898998</v>
      </c>
      <c r="U724" s="714">
        <f>IF(INDEX(Historical!$H$7:$H$1270,MATCH(B724,Historical!$B$7:$B$1301,0))=0,"n/a",((INDEX(Historical!$C$7:$C$1279,MATCH(B724,Historical!$B$7:$B$1301,0))/INDEX(Historical!$H$7:$H$1270,MATCH(B724,Historical!$B$7:$B$1301,0)))^(1/5)-1)*100)</f>
        <v>12.758103026570232</v>
      </c>
      <c r="V724" s="714">
        <f>IF(INDEX(Historical!$O$7:$O$1270,MATCH(B724,Historical!$B$7:$B$1301,0))=0,"n/a",((INDEX(Historical!$C$7:$C$1279,MATCH(B724,Historical!$B$7:$B$1301,0))/INDEX(Historical!$O$7:$O$1270,MATCH(B724,Historical!$B$7:$B$1301,0)))^(1/10)-1)*100)</f>
        <v>13.041892193299564</v>
      </c>
      <c r="W724" s="715">
        <f>IF(OR(U724&lt;=0,U724="n/a",V724&lt;=0,V724="n/a"),"n/a",U724/V724)</f>
        <v>0.97824018458953899</v>
      </c>
      <c r="X724" s="716" t="str">
        <f>IF(OR(AJ724&lt;=0,AJ724="n/a",U724&lt;=0,U724="n/a"),"n/a",U724/AJ724)</f>
        <v>n/a</v>
      </c>
      <c r="Y724" s="686" t="s">
        <v>4459</v>
      </c>
      <c r="Z724" s="663">
        <f>IF(OR(AC724&lt;0.01,AC724="n/a"),"n/a",M724/AC724*100)</f>
        <v>148.83720930232559</v>
      </c>
      <c r="AA724" s="900">
        <f>IF(OR(AC724&lt;0.01,AC724="n/a"),"n/a",I724/AC724)</f>
        <v>47.240310077519375</v>
      </c>
      <c r="AB724" s="901">
        <v>12</v>
      </c>
      <c r="AC724" s="879">
        <v>1.29</v>
      </c>
      <c r="AD724" s="879">
        <v>7.8</v>
      </c>
      <c r="AE724" s="879">
        <v>2.35</v>
      </c>
      <c r="AF724" s="879">
        <v>7.03</v>
      </c>
      <c r="AG724" s="879">
        <v>16.3</v>
      </c>
      <c r="AH724" s="879">
        <v>-40.9</v>
      </c>
      <c r="AI724" s="879">
        <v>130.61000000000001</v>
      </c>
      <c r="AJ724" s="879">
        <v>-13.8</v>
      </c>
      <c r="AK724" s="879">
        <v>6</v>
      </c>
      <c r="AL724" s="892">
        <v>24610</v>
      </c>
      <c r="AM724" s="886">
        <v>0.2</v>
      </c>
      <c r="AN724" s="879">
        <v>1.1399999999999999</v>
      </c>
      <c r="AO724" s="753">
        <f>IF(U724="n/a","n/a",IF(AA724&lt;0,"n/a",IF(AA724="n/a","n/a",J724+U724-AA724)))</f>
        <v>-31.331567077204475</v>
      </c>
      <c r="AP724" s="754">
        <f>IF(U724="n/a","n/a",J724+U724)</f>
        <v>15.9087430003149</v>
      </c>
      <c r="AQ724" s="902">
        <f>IF(OR(AC724&lt;0.01,AF724="n/a"),"n/a",(I724/SQRT(22.5*AC724*(I724/AF724))-1)*100)</f>
        <v>284.18709553489469</v>
      </c>
      <c r="AR724" s="663">
        <f>INDEX(Historical!$C$7:$C$1279,MATCH(B724,Historical!$B$7:$B$1301,0))*IF(AH724="n/a",1.03,IF(AH724&lt;0,1.01,IF(AH724&gt;10,1.1,(1+AH724/100))))</f>
        <v>1.9189999999999998</v>
      </c>
      <c r="AS724" s="900">
        <f>IF($AI724="n/a",1.03*AR724,IF($AI724&lt;0,1.01*AR724,IF($AI724&gt;10,1.1*AR724,(1+$AI724/100)*AR724)))</f>
        <v>2.1109</v>
      </c>
      <c r="AT724" s="900">
        <f>IF($AK724="n/a",1.03*AS724,IF($AK724&lt;0,1.01*AS724,IF($AK724&gt;10,1.1*AS724,(1+$AK724/100)*AS724)))</f>
        <v>2.2375540000000003</v>
      </c>
      <c r="AU724" s="900">
        <f>IF($AK724="n/a",1.03*AT724,IF($AK724&lt;0,1.01*AT724,IF($AK724&gt;10,1.1*AT724,(1+$AK724/100)*AT724)))</f>
        <v>2.3718072400000003</v>
      </c>
      <c r="AV724" s="900">
        <f>IF($AK724="n/a",1.03*AU724,IF($AK724&lt;0,1.01*AU724,IF($AK724&gt;10,1.1*AU724,(1+$AK724/100)*AU724)))</f>
        <v>2.5141156744000006</v>
      </c>
      <c r="AW724" s="663">
        <f>SUM(AR724:AV724)</f>
        <v>11.153376914400001</v>
      </c>
      <c r="AX724" s="761">
        <f>AW724/I724*100</f>
        <v>18.302226639973746</v>
      </c>
      <c r="AY724" s="948">
        <v>1.23</v>
      </c>
      <c r="AZ724" s="886">
        <v>35.21</v>
      </c>
      <c r="BA724" s="886">
        <v>-39.21</v>
      </c>
      <c r="BB724" s="886">
        <v>3.37</v>
      </c>
      <c r="BC724" s="886">
        <v>-19.97</v>
      </c>
      <c r="BD724" s="921"/>
      <c r="BE724" s="635">
        <v>1974</v>
      </c>
      <c r="BF724" s="912">
        <f>IF(BE724&gt;2008,0,IF(BE724&gt;2001,1,IF(BE724&gt;1990,2,IF(BE724&gt;1980,3,IF(BE724&gt;1973,4,IF(BE724&gt;1970,5,IF(BE724&gt;1960,6,IF(BE724&gt;1958,7,IF(BE724&gt;1953,8,9)))))))))</f>
        <v>4</v>
      </c>
      <c r="BG724" s="896">
        <v>6.2</v>
      </c>
    </row>
    <row r="725" spans="1:59" s="877" customFormat="1" ht="12.75" customHeight="1" x14ac:dyDescent="0.2">
      <c r="A725" s="877" t="s">
        <v>1764</v>
      </c>
      <c r="B725" s="615" t="s">
        <v>1765</v>
      </c>
      <c r="C725" s="946" t="s">
        <v>178</v>
      </c>
      <c r="D725" s="946" t="s">
        <v>4343</v>
      </c>
      <c r="E725" s="746">
        <v>10</v>
      </c>
      <c r="F725" s="1185">
        <v>372</v>
      </c>
      <c r="G725" s="1184" t="s">
        <v>106</v>
      </c>
      <c r="H725" s="1184" t="s">
        <v>106</v>
      </c>
      <c r="I725" s="888">
        <v>58.82</v>
      </c>
      <c r="J725" s="663">
        <f>(M725/I725)*100</f>
        <v>6.6643998639918394</v>
      </c>
      <c r="K725" s="891">
        <v>0.98</v>
      </c>
      <c r="L725" s="901">
        <v>4</v>
      </c>
      <c r="M725" s="654">
        <f>K725*L725</f>
        <v>3.92</v>
      </c>
      <c r="N725" s="884" t="s">
        <v>792</v>
      </c>
      <c r="O725" s="747">
        <v>0.9</v>
      </c>
      <c r="P725" s="875">
        <v>43872</v>
      </c>
      <c r="Q725" s="875">
        <v>43893</v>
      </c>
      <c r="R725" s="654">
        <f>(K725-O725)/O725*100</f>
        <v>8.888888888888884</v>
      </c>
      <c r="S725" s="714">
        <f>IF(INDEX(Historical!$D$7:$D$1277,MATCH(B725,Historical!$B$7:$B$1301,0))=0,"n/a",(INDEX(Historical!$C$7:$C$1279,MATCH(B725,Historical!$B$7:$B$1301,0))/INDEX(Historical!$D$7:$D$1277,MATCH(B725,Historical!$B$7:$B$1301,0))-1)*100)</f>
        <v>12.5</v>
      </c>
      <c r="T725" s="714">
        <f>IF(INDEX(Historical!$F$7:$F$1270,MATCH(B725,Historical!$B$7:$B$1301,0))=0,"n/a",((INDEX(Historical!$C$7:$C$1279,MATCH(B725,Historical!$B$7:$B$1301,0))/INDEX(Historical!$F$7:$F$1270,MATCH(B725,Historical!$B$7:$B$1301,0)))^(1/3)-1)*100)</f>
        <v>14.471424255333186</v>
      </c>
      <c r="U725" s="714">
        <f>IF(INDEX(Historical!$H$7:$H$1270,MATCH(B725,Historical!$B$7:$B$1301,0))=0,"n/a",((INDEX(Historical!$C$7:$C$1279,MATCH(B725,Historical!$B$7:$B$1301,0))/INDEX(Historical!$H$7:$H$1270,MATCH(B725,Historical!$B$7:$B$1301,0)))^(1/5)-1)*100)</f>
        <v>27.944800171705086</v>
      </c>
      <c r="V725" s="714">
        <f>IF(INDEX(Historical!$O$7:$O$1270,MATCH(B725,Historical!$B$7:$B$1301,0))=0,"n/a",((INDEX(Historical!$C$7:$C$1279,MATCH(B725,Historical!$B$7:$B$1301,0))/INDEX(Historical!$O$7:$O$1270,MATCH(B725,Historical!$B$7:$B$1301,0)))^(1/10)-1)*100)</f>
        <v>20.702798085370077</v>
      </c>
      <c r="W725" s="715">
        <f>IF(OR(U725&lt;=0,U725="n/a",V725&lt;=0,V725="n/a"),"n/a",U725/V725)</f>
        <v>1.3498078885990137</v>
      </c>
      <c r="X725" s="716" t="str">
        <f>IF(OR(AJ725&lt;=0,AJ725="n/a",U725&lt;=0,U725="n/a"),"n/a",U725/AJ725)</f>
        <v>n/a</v>
      </c>
      <c r="Y725" s="890"/>
      <c r="Z725" s="663">
        <f>IF(OR(AC725&lt;0.01,AC725="n/a"),"n/a",M725/AC725*100)</f>
        <v>400</v>
      </c>
      <c r="AA725" s="900">
        <f>IF(OR(AC725&lt;0.01,AC725="n/a"),"n/a",I725/AC725)</f>
        <v>60.020408163265309</v>
      </c>
      <c r="AB725" s="901">
        <v>12</v>
      </c>
      <c r="AC725" s="879">
        <v>0.98</v>
      </c>
      <c r="AD725" s="879">
        <v>9.17</v>
      </c>
      <c r="AE725" s="879">
        <v>0.22</v>
      </c>
      <c r="AF725" s="879">
        <v>1.23</v>
      </c>
      <c r="AG725" s="879">
        <v>2</v>
      </c>
      <c r="AH725" s="879">
        <v>-19.400000000000002</v>
      </c>
      <c r="AI725" s="879">
        <v>361.5</v>
      </c>
      <c r="AJ725" s="879">
        <v>-3.5000000000000004</v>
      </c>
      <c r="AK725" s="879">
        <v>6.3100000000000005</v>
      </c>
      <c r="AL725" s="892">
        <v>23610</v>
      </c>
      <c r="AM725" s="886">
        <v>0.3</v>
      </c>
      <c r="AN725" s="879">
        <v>0.61</v>
      </c>
      <c r="AO725" s="753">
        <f>IF(U725="n/a","n/a",IF(AA725&lt;0,"n/a",IF(AA725="n/a","n/a",J725+U725-AA725)))</f>
        <v>-25.411208127568379</v>
      </c>
      <c r="AP725" s="754">
        <f>IF(U725="n/a","n/a",J725+U725)</f>
        <v>34.609200035696929</v>
      </c>
      <c r="AQ725" s="902">
        <f>IF(OR(AC725&lt;0.01,AF725="n/a"),"n/a",(I725/SQRT(22.5*AC725*(I725/AF725))-1)*100)</f>
        <v>81.138500773814059</v>
      </c>
      <c r="AR725" s="663">
        <f>INDEX(Historical!$C$7:$C$1279,MATCH(B725,Historical!$B$7:$B$1301,0))*IF(AH725="n/a",1.03,IF(AH725&lt;0,1.01,IF(AH725&gt;10,1.1,(1+AH725/100))))</f>
        <v>3.6360000000000001</v>
      </c>
      <c r="AS725" s="900">
        <f>IF($AI725="n/a",1.03*AR725,IF($AI725&lt;0,1.01*AR725,IF($AI725&gt;10,1.1*AR725,(1+$AI725/100)*AR725)))</f>
        <v>3.9996000000000005</v>
      </c>
      <c r="AT725" s="900">
        <f>IF($AK725="n/a",1.03*AS725,IF($AK725&lt;0,1.01*AS725,IF($AK725&gt;10,1.1*AS725,(1+$AK725/100)*AS725)))</f>
        <v>4.2519747600000004</v>
      </c>
      <c r="AU725" s="900">
        <f>IF($AK725="n/a",1.03*AT725,IF($AK725&lt;0,1.01*AT725,IF($AK725&gt;10,1.1*AT725,(1+$AK725/100)*AT725)))</f>
        <v>4.5202743673560004</v>
      </c>
      <c r="AV725" s="900">
        <f>IF($AK725="n/a",1.03*AU725,IF($AK725&lt;0,1.01*AU725,IF($AK725&gt;10,1.1*AU725,(1+$AK725/100)*AU725)))</f>
        <v>4.8055036799361641</v>
      </c>
      <c r="AW725" s="663">
        <f>SUM(AR725:AV725)</f>
        <v>21.213352807292168</v>
      </c>
      <c r="AX725" s="761">
        <f>AW725/I725*100</f>
        <v>36.064863664216539</v>
      </c>
      <c r="AY725" s="948">
        <v>1.98</v>
      </c>
      <c r="AZ725" s="886">
        <v>89.74</v>
      </c>
      <c r="BA725" s="886">
        <v>-42.33</v>
      </c>
      <c r="BB725" s="886">
        <v>-6.39</v>
      </c>
      <c r="BC725" s="886">
        <v>-22.919999999999998</v>
      </c>
      <c r="BD725" s="921"/>
      <c r="BE725" s="635">
        <v>2011</v>
      </c>
      <c r="BF725" s="912">
        <f>IF(BE725&gt;2008,0,IF(BE725&gt;2001,1,IF(BE725&gt;1990,2,IF(BE725&gt;1980,3,IF(BE725&gt;1973,4,IF(BE725&gt;1970,5,IF(BE725&gt;1960,6,IF(BE725&gt;1958,7,IF(BE725&gt;1953,8,9)))))))))</f>
        <v>0</v>
      </c>
      <c r="BG725" s="896">
        <v>0.8</v>
      </c>
    </row>
    <row r="726" spans="1:59" s="877" customFormat="1" ht="12.75" customHeight="1" x14ac:dyDescent="0.2">
      <c r="A726" s="877" t="s">
        <v>2948</v>
      </c>
      <c r="B726" s="615" t="s">
        <v>2949</v>
      </c>
      <c r="C726" s="946" t="s">
        <v>123</v>
      </c>
      <c r="D726" s="946" t="s">
        <v>4378</v>
      </c>
      <c r="E726" s="746">
        <v>7</v>
      </c>
      <c r="F726" s="1185">
        <v>642</v>
      </c>
      <c r="G726" s="1197" t="s">
        <v>106</v>
      </c>
      <c r="H726" s="1197" t="s">
        <v>106</v>
      </c>
      <c r="I726" s="888">
        <v>115.85</v>
      </c>
      <c r="J726" s="663">
        <f>(M726/I726)*100</f>
        <v>1.1739318083728962</v>
      </c>
      <c r="K726" s="891">
        <v>0.34</v>
      </c>
      <c r="L726" s="901">
        <v>4</v>
      </c>
      <c r="M726" s="654">
        <f>K726*L726</f>
        <v>1.36</v>
      </c>
      <c r="N726" s="884" t="s">
        <v>226</v>
      </c>
      <c r="O726" s="747">
        <v>0.31</v>
      </c>
      <c r="P726" s="875">
        <v>43886</v>
      </c>
      <c r="Q726" s="875">
        <v>43900</v>
      </c>
      <c r="R726" s="654">
        <f>(K726-O726)/O726*100</f>
        <v>9.6774193548387171</v>
      </c>
      <c r="S726" s="714">
        <f>IF(INDEX(Historical!$D$7:$D$1277,MATCH(B726,Historical!$B$7:$B$1301,0))=0,"n/a",(INDEX(Historical!$C$7:$C$1279,MATCH(B726,Historical!$B$7:$B$1301,0))/INDEX(Historical!$D$7:$D$1277,MATCH(B726,Historical!$B$7:$B$1301,0))-1)*100)</f>
        <v>10.714285714285698</v>
      </c>
      <c r="T726" s="714">
        <f>IF(INDEX(Historical!$F$7:$F$1270,MATCH(B726,Historical!$B$7:$B$1301,0))=0,"n/a",((INDEX(Historical!$C$7:$C$1279,MATCH(B726,Historical!$B$7:$B$1301,0))/INDEX(Historical!$F$7:$F$1270,MATCH(B726,Historical!$B$7:$B$1301,0)))^(1/3)-1)*100)</f>
        <v>15.729452726293779</v>
      </c>
      <c r="U726" s="714">
        <f>IF(INDEX(Historical!$H$7:$H$1270,MATCH(B726,Historical!$B$7:$B$1301,0))=0,"n/a",((INDEX(Historical!$C$7:$C$1279,MATCH(B726,Historical!$B$7:$B$1301,0))/INDEX(Historical!$H$7:$H$1270,MATCH(B726,Historical!$B$7:$B$1301,0)))^(1/5)-1)*100)</f>
        <v>41.3187544034475</v>
      </c>
      <c r="V726" s="714">
        <f>IF(INDEX(Historical!$O$7:$O$1270,MATCH(B726,Historical!$B$7:$B$1301,0))=0,"n/a",((INDEX(Historical!$C$7:$C$1279,MATCH(B726,Historical!$B$7:$B$1301,0))/INDEX(Historical!$O$7:$O$1270,MATCH(B726,Historical!$B$7:$B$1301,0)))^(1/10)-1)*100)</f>
        <v>-1.7537467490159608</v>
      </c>
      <c r="W726" s="715" t="str">
        <f>IF(OR(U726&lt;=0,U726="n/a",V726&lt;=0,V726="n/a"),"n/a",U726/V726)</f>
        <v>n/a</v>
      </c>
      <c r="X726" s="716">
        <f>IF(OR(AJ726&lt;=0,AJ726="n/a",U726&lt;=0,U726="n/a"),"n/a",U726/AJ726)</f>
        <v>1.6864797715692856</v>
      </c>
      <c r="Y726" s="673"/>
      <c r="Z726" s="663">
        <f>IF(OR(AC726&lt;0.01,AC726="n/a"),"n/a",M726/AC726*100)</f>
        <v>29.31034482758621</v>
      </c>
      <c r="AA726" s="900">
        <f>IF(OR(AC726&lt;0.01,AC726="n/a"),"n/a",I726/AC726)</f>
        <v>24.967672413793103</v>
      </c>
      <c r="AB726" s="901">
        <v>12</v>
      </c>
      <c r="AC726" s="879">
        <v>4.6399999999999997</v>
      </c>
      <c r="AD726" s="879">
        <v>3.31</v>
      </c>
      <c r="AE726" s="879">
        <v>3.2</v>
      </c>
      <c r="AF726" s="879">
        <v>2.75</v>
      </c>
      <c r="AG726" s="879">
        <v>11.1</v>
      </c>
      <c r="AH726" s="879">
        <v>20.599999999999998</v>
      </c>
      <c r="AI726" s="879">
        <v>10.92</v>
      </c>
      <c r="AJ726" s="879">
        <v>24.5</v>
      </c>
      <c r="AK726" s="879">
        <v>7.5600000000000005</v>
      </c>
      <c r="AL726" s="892">
        <v>15920</v>
      </c>
      <c r="AM726" s="886">
        <v>0.1</v>
      </c>
      <c r="AN726" s="879">
        <v>0.5</v>
      </c>
      <c r="AO726" s="753">
        <f>IF(U726="n/a","n/a",IF(AA726&lt;0,"n/a",IF(AA726="n/a","n/a",J726+U726-AA726)))</f>
        <v>17.525013798027295</v>
      </c>
      <c r="AP726" s="754">
        <f>IF(U726="n/a","n/a",J726+U726)</f>
        <v>42.492686211820399</v>
      </c>
      <c r="AQ726" s="902">
        <f>IF(OR(AC726&lt;0.01,AF726="n/a"),"n/a",(I726/SQRT(22.5*AC726*(I726/AF726))-1)*100)</f>
        <v>74.688419940483413</v>
      </c>
      <c r="AR726" s="663">
        <f>INDEX(Historical!$C$7:$C$1279,MATCH(B726,Historical!$B$7:$B$1301,0))*IF(AH726="n/a",1.03,IF(AH726&lt;0,1.01,IF(AH726&gt;10,1.1,(1+AH726/100))))</f>
        <v>1.3640000000000001</v>
      </c>
      <c r="AS726" s="900">
        <f>IF($AI726="n/a",1.03*AR726,IF($AI726&lt;0,1.01*AR726,IF($AI726&gt;10,1.1*AR726,(1+$AI726/100)*AR726)))</f>
        <v>1.5004000000000002</v>
      </c>
      <c r="AT726" s="900">
        <f>IF($AK726="n/a",1.03*AS726,IF($AK726&lt;0,1.01*AS726,IF($AK726&gt;10,1.1*AS726,(1+$AK726/100)*AS726)))</f>
        <v>1.6138302400000004</v>
      </c>
      <c r="AU726" s="900">
        <f>IF($AK726="n/a",1.03*AT726,IF($AK726&lt;0,1.01*AT726,IF($AK726&gt;10,1.1*AT726,(1+$AK726/100)*AT726)))</f>
        <v>1.7358358061440007</v>
      </c>
      <c r="AV726" s="900">
        <f>IF($AK726="n/a",1.03*AU726,IF($AK726&lt;0,1.01*AU726,IF($AK726&gt;10,1.1*AU726,(1+$AK726/100)*AU726)))</f>
        <v>1.8670649930884873</v>
      </c>
      <c r="AW726" s="663">
        <f>SUM(AR726:AV726)</f>
        <v>8.0811310392324884</v>
      </c>
      <c r="AX726" s="761">
        <f>AW726/I726*100</f>
        <v>6.9755123342533354</v>
      </c>
      <c r="AY726" s="948">
        <v>0.8</v>
      </c>
      <c r="AZ726" s="886">
        <v>76.709999999999994</v>
      </c>
      <c r="BA726" s="886">
        <v>-24.03</v>
      </c>
      <c r="BB726" s="886">
        <v>5.63</v>
      </c>
      <c r="BC726" s="886">
        <v>-9.7000000000000011</v>
      </c>
      <c r="BD726" s="921"/>
      <c r="BE726" s="635">
        <v>2014</v>
      </c>
      <c r="BF726" s="912">
        <f>IF(BE726&gt;2008,0,IF(BE726&gt;2001,1,IF(BE726&gt;1990,2,IF(BE726&gt;1980,3,IF(BE726&gt;1973,4,IF(BE726&gt;1970,5,IF(BE726&gt;1960,6,IF(BE726&gt;1958,7,IF(BE726&gt;1953,8,9)))))))))</f>
        <v>0</v>
      </c>
      <c r="BG726" s="896">
        <v>5.8000000000000007</v>
      </c>
    </row>
    <row r="727" spans="1:59" s="877" customFormat="1" ht="12.75" customHeight="1" x14ac:dyDescent="0.2">
      <c r="A727" s="885" t="s">
        <v>844</v>
      </c>
      <c r="B727" s="615" t="s">
        <v>845</v>
      </c>
      <c r="C727" s="946" t="s">
        <v>112</v>
      </c>
      <c r="D727" s="946" t="s">
        <v>4328</v>
      </c>
      <c r="E727" s="746">
        <v>16</v>
      </c>
      <c r="F727" s="1185">
        <v>226</v>
      </c>
      <c r="G727" s="1199" t="s">
        <v>106</v>
      </c>
      <c r="H727" s="1199" t="s">
        <v>106</v>
      </c>
      <c r="I727" s="888">
        <v>31.39</v>
      </c>
      <c r="J727" s="663">
        <f>(M727/I727)*100</f>
        <v>1.1468620579802484</v>
      </c>
      <c r="K727" s="891">
        <v>0.09</v>
      </c>
      <c r="L727" s="901">
        <v>4</v>
      </c>
      <c r="M727" s="654">
        <f>K727*L727</f>
        <v>0.36</v>
      </c>
      <c r="N727" s="884" t="s">
        <v>536</v>
      </c>
      <c r="O727" s="747">
        <v>0.08</v>
      </c>
      <c r="P727" s="630">
        <v>43662</v>
      </c>
      <c r="Q727" s="630">
        <v>43677</v>
      </c>
      <c r="R727" s="654">
        <f>(K727-O727)/O727*100</f>
        <v>12.499999999999993</v>
      </c>
      <c r="S727" s="714">
        <f>IF(INDEX(Historical!$D$7:$D$1277,MATCH(B727,Historical!$B$7:$B$1301,0))=0,"n/a",(INDEX(Historical!$C$7:$C$1279,MATCH(B727,Historical!$B$7:$B$1301,0))/INDEX(Historical!$D$7:$D$1277,MATCH(B727,Historical!$B$7:$B$1301,0))-1)*100)</f>
        <v>13.333333333333353</v>
      </c>
      <c r="T727" s="714">
        <f>IF(INDEX(Historical!$F$7:$F$1270,MATCH(B727,Historical!$B$7:$B$1301,0))=0,"n/a",((INDEX(Historical!$C$7:$C$1279,MATCH(B727,Historical!$B$7:$B$1301,0))/INDEX(Historical!$F$7:$F$1270,MATCH(B727,Historical!$B$7:$B$1301,0)))^(1/3)-1)*100)</f>
        <v>13.915728978525355</v>
      </c>
      <c r="U727" s="714">
        <f>IF(INDEX(Historical!$H$7:$H$1270,MATCH(B727,Historical!$B$7:$B$1301,0))=0,"n/a",((INDEX(Historical!$C$7:$C$1279,MATCH(B727,Historical!$B$7:$B$1301,0))/INDEX(Historical!$H$7:$H$1270,MATCH(B727,Historical!$B$7:$B$1301,0)))^(1/5)-1)*100)</f>
        <v>12.34275325950922</v>
      </c>
      <c r="V727" s="714">
        <f>IF(INDEX(Historical!$O$7:$O$1270,MATCH(B727,Historical!$B$7:$B$1301,0))=0,"n/a",((INDEX(Historical!$C$7:$C$1279,MATCH(B727,Historical!$B$7:$B$1301,0))/INDEX(Historical!$O$7:$O$1270,MATCH(B727,Historical!$B$7:$B$1301,0)))^(1/10)-1)*100)</f>
        <v>13.599267543869331</v>
      </c>
      <c r="W727" s="715">
        <f>IF(OR(U727&lt;=0,U727="n/a",V727&lt;=0,V727="n/a"),"n/a",U727/V727)</f>
        <v>0.90760426763376978</v>
      </c>
      <c r="X727" s="716">
        <f>IF(OR(AJ727&lt;=0,AJ727="n/a",U727&lt;=0,U727="n/a"),"n/a",U727/AJ727)</f>
        <v>1.0372061562612791</v>
      </c>
      <c r="Y727" s="673"/>
      <c r="Z727" s="663">
        <f>IF(OR(AC727&lt;0.01,AC727="n/a"),"n/a",M727/AC727*100)</f>
        <v>11.803278688524591</v>
      </c>
      <c r="AA727" s="900">
        <f>IF(OR(AC727&lt;0.01,AC727="n/a"),"n/a",I727/AC727)</f>
        <v>10.291803278688525</v>
      </c>
      <c r="AB727" s="901">
        <v>12</v>
      </c>
      <c r="AC727" s="879">
        <v>3.05</v>
      </c>
      <c r="AD727" s="879">
        <v>1.27</v>
      </c>
      <c r="AE727" s="879">
        <v>0.42</v>
      </c>
      <c r="AF727" s="879">
        <v>0.93</v>
      </c>
      <c r="AG727" s="879">
        <v>9.4</v>
      </c>
      <c r="AH727" s="879">
        <v>6.9</v>
      </c>
      <c r="AI727" s="879">
        <v>61.29</v>
      </c>
      <c r="AJ727" s="879">
        <v>11.899999999999999</v>
      </c>
      <c r="AK727" s="879">
        <v>8</v>
      </c>
      <c r="AL727" s="892">
        <v>320.33</v>
      </c>
      <c r="AM727" s="886">
        <v>20.399999999999999</v>
      </c>
      <c r="AN727" s="879">
        <v>0.75</v>
      </c>
      <c r="AO727" s="753">
        <f>IF(U727="n/a","n/a",IF(AA727&lt;0,"n/a",IF(AA727="n/a","n/a",J727+U727-AA727)))</f>
        <v>3.1978120388009437</v>
      </c>
      <c r="AP727" s="754">
        <f>IF(U727="n/a","n/a",J727+U727)</f>
        <v>13.489615317489468</v>
      </c>
      <c r="AQ727" s="902">
        <f>IF(OR(AC727&lt;0.01,AF727="n/a"),"n/a",(I727/SQRT(22.5*AC727*(I727/AF727))-1)*100)</f>
        <v>-34.77772347432775</v>
      </c>
      <c r="AR727" s="663">
        <f>INDEX(Historical!$C$7:$C$1279,MATCH(B727,Historical!$B$7:$B$1301,0))*IF(AH727="n/a",1.03,IF(AH727&lt;0,1.01,IF(AH727&gt;10,1.1,(1+AH727/100))))</f>
        <v>0.36346000000000001</v>
      </c>
      <c r="AS727" s="900">
        <f>IF($AI727="n/a",1.03*AR727,IF($AI727&lt;0,1.01*AR727,IF($AI727&gt;10,1.1*AR727,(1+$AI727/100)*AR727)))</f>
        <v>0.39980600000000005</v>
      </c>
      <c r="AT727" s="900">
        <f>IF($AK727="n/a",1.03*AS727,IF($AK727&lt;0,1.01*AS727,IF($AK727&gt;10,1.1*AS727,(1+$AK727/100)*AS727)))</f>
        <v>0.43179048000000009</v>
      </c>
      <c r="AU727" s="900">
        <f>IF($AK727="n/a",1.03*AT727,IF($AK727&lt;0,1.01*AT727,IF($AK727&gt;10,1.1*AT727,(1+$AK727/100)*AT727)))</f>
        <v>0.46633371840000015</v>
      </c>
      <c r="AV727" s="900">
        <f>IF($AK727="n/a",1.03*AU727,IF($AK727&lt;0,1.01*AU727,IF($AK727&gt;10,1.1*AU727,(1+$AK727/100)*AU727)))</f>
        <v>0.50364041587200015</v>
      </c>
      <c r="AW727" s="663">
        <f>SUM(AR727:AV727)</f>
        <v>2.1650306142720006</v>
      </c>
      <c r="AX727" s="761">
        <f>AW727/I727*100</f>
        <v>6.8971985163173004</v>
      </c>
      <c r="AY727" s="948">
        <v>1.78</v>
      </c>
      <c r="AZ727" s="886">
        <v>126.97</v>
      </c>
      <c r="BA727" s="886">
        <v>-23.7</v>
      </c>
      <c r="BB727" s="886">
        <v>30.06</v>
      </c>
      <c r="BC727" s="886">
        <v>5.2200000000000006</v>
      </c>
      <c r="BD727" s="921"/>
      <c r="BE727" s="635">
        <v>2004</v>
      </c>
      <c r="BF727" s="912">
        <f>IF(BE727&gt;2008,0,IF(BE727&gt;2001,1,IF(BE727&gt;1990,2,IF(BE727&gt;1980,3,IF(BE727&gt;1973,4,IF(BE727&gt;1970,5,IF(BE727&gt;1960,6,IF(BE727&gt;1958,7,IF(BE727&gt;1953,8,9)))))))))</f>
        <v>1</v>
      </c>
      <c r="BG727" s="896">
        <v>4.1000000000000005</v>
      </c>
    </row>
    <row r="728" spans="1:59" s="877" customFormat="1" x14ac:dyDescent="0.2">
      <c r="A728" s="885" t="s">
        <v>840</v>
      </c>
      <c r="B728" s="615" t="s">
        <v>841</v>
      </c>
      <c r="C728" s="946" t="s">
        <v>4349</v>
      </c>
      <c r="D728" s="946" t="s">
        <v>4358</v>
      </c>
      <c r="E728" s="746">
        <v>15</v>
      </c>
      <c r="F728" s="1185">
        <v>250</v>
      </c>
      <c r="G728" s="1141" t="s">
        <v>115</v>
      </c>
      <c r="H728" s="1141" t="s">
        <v>37</v>
      </c>
      <c r="I728" s="888">
        <v>55.13</v>
      </c>
      <c r="J728" s="663">
        <f>(M728/I728)*100</f>
        <v>4.4621803011064758</v>
      </c>
      <c r="K728" s="891">
        <v>0.61499999999999999</v>
      </c>
      <c r="L728" s="901">
        <v>4</v>
      </c>
      <c r="M728" s="654">
        <f>K728*L728</f>
        <v>2.46</v>
      </c>
      <c r="N728" s="884" t="s">
        <v>139</v>
      </c>
      <c r="O728" s="747">
        <v>0.60250000000000004</v>
      </c>
      <c r="P728" s="875">
        <v>43747</v>
      </c>
      <c r="Q728" s="875">
        <v>43770</v>
      </c>
      <c r="R728" s="654">
        <f>(K728-O728)/O728*100</f>
        <v>2.0746887966804906</v>
      </c>
      <c r="S728" s="714">
        <f>IF(INDEX(Historical!$D$7:$D$1277,MATCH(B728,Historical!$B$7:$B$1301,0))=0,"n/a",(INDEX(Historical!$C$7:$C$1279,MATCH(B728,Historical!$B$7:$B$1301,0))/INDEX(Historical!$D$7:$D$1277,MATCH(B728,Historical!$B$7:$B$1301,0))-1)*100)</f>
        <v>2.1074815595363505</v>
      </c>
      <c r="T728" s="714">
        <f>IF(INDEX(Historical!$F$7:$F$1270,MATCH(B728,Historical!$B$7:$B$1301,0))=0,"n/a",((INDEX(Historical!$C$7:$C$1279,MATCH(B728,Historical!$B$7:$B$1301,0))/INDEX(Historical!$F$7:$F$1270,MATCH(B728,Historical!$B$7:$B$1301,0)))^(1/3)-1)*100)</f>
        <v>2.1535110200787022</v>
      </c>
      <c r="U728" s="714">
        <f>IF(INDEX(Historical!$H$7:$H$1270,MATCH(B728,Historical!$B$7:$B$1301,0))=0,"n/a",((INDEX(Historical!$C$7:$C$1279,MATCH(B728,Historical!$B$7:$B$1301,0))/INDEX(Historical!$H$7:$H$1270,MATCH(B728,Historical!$B$7:$B$1301,0)))^(1/5)-1)*100)</f>
        <v>2.5108896207587161</v>
      </c>
      <c r="V728" s="714">
        <f>IF(INDEX(Historical!$O$7:$O$1270,MATCH(B728,Historical!$B$7:$B$1301,0))=0,"n/a",((INDEX(Historical!$C$7:$C$1279,MATCH(B728,Historical!$B$7:$B$1301,0))/INDEX(Historical!$O$7:$O$1270,MATCH(B728,Historical!$B$7:$B$1301,0)))^(1/10)-1)*100)</f>
        <v>2.7050946549532107</v>
      </c>
      <c r="W728" s="715">
        <f>IF(OR(U728&lt;=0,U728="n/a",V728&lt;=0,V728="n/a"),"n/a",U728/V728)</f>
        <v>0.92820767515883706</v>
      </c>
      <c r="X728" s="716">
        <f>IF(OR(AJ728&lt;=0,AJ728="n/a",U728&lt;=0,U728="n/a"),"n/a",U728/AJ728)</f>
        <v>0.17934925862562257</v>
      </c>
      <c r="Y728" s="676"/>
      <c r="Z728" s="663">
        <f>IF(OR(AC728&lt;0.01,AC728="n/a"),"n/a",M728/AC728*100)</f>
        <v>55.405405405405396</v>
      </c>
      <c r="AA728" s="900">
        <f>IF(OR(AC728&lt;0.01,AC728="n/a"),"n/a",I728/AC728)</f>
        <v>12.416666666666666</v>
      </c>
      <c r="AB728" s="901">
        <v>12</v>
      </c>
      <c r="AC728" s="879">
        <v>4.4400000000000004</v>
      </c>
      <c r="AD728" s="879">
        <v>6.47</v>
      </c>
      <c r="AE728" s="879">
        <v>1.76</v>
      </c>
      <c r="AF728" s="879">
        <v>3.76</v>
      </c>
      <c r="AG728" s="881">
        <v>31</v>
      </c>
      <c r="AH728" s="879">
        <v>23.799999999999997</v>
      </c>
      <c r="AI728" s="879">
        <v>2.8000000000000003</v>
      </c>
      <c r="AJ728" s="879">
        <v>14.000000000000002</v>
      </c>
      <c r="AK728" s="879">
        <v>1.9</v>
      </c>
      <c r="AL728" s="892">
        <v>231080</v>
      </c>
      <c r="AM728" s="886">
        <v>0.03</v>
      </c>
      <c r="AN728" s="879">
        <v>1.96</v>
      </c>
      <c r="AO728" s="753">
        <f>IF(U728="n/a","n/a",IF(AA728&lt;0,"n/a",IF(AA728="n/a","n/a",J728+U728-AA728)))</f>
        <v>-5.4435967448014742</v>
      </c>
      <c r="AP728" s="754">
        <f>IF(U728="n/a","n/a",J728+U728)</f>
        <v>6.9730699218651919</v>
      </c>
      <c r="AQ728" s="902">
        <f>IF(OR(AC728&lt;0.01,AF728="n/a"),"n/a",(I728/SQRT(22.5*AC728*(I728/AF728))-1)*100)</f>
        <v>44.047317328819524</v>
      </c>
      <c r="AR728" s="663">
        <f>INDEX(Historical!$C$7:$C$1279,MATCH(B728,Historical!$B$7:$B$1301,0))*IF(AH728="n/a",1.03,IF(AH728&lt;0,1.01,IF(AH728&gt;10,1.1,(1+AH728/100))))</f>
        <v>2.6647500000000002</v>
      </c>
      <c r="AS728" s="900">
        <f>IF($AI728="n/a",1.03*AR728,IF($AI728&lt;0,1.01*AR728,IF($AI728&gt;10,1.1*AR728,(1+$AI728/100)*AR728)))</f>
        <v>2.7393630000000004</v>
      </c>
      <c r="AT728" s="900">
        <f>IF($AK728="n/a",1.03*AS728,IF($AK728&lt;0,1.01*AS728,IF($AK728&gt;10,1.1*AS728,(1+$AK728/100)*AS728)))</f>
        <v>2.791410897</v>
      </c>
      <c r="AU728" s="900">
        <f>IF($AK728="n/a",1.03*AT728,IF($AK728&lt;0,1.01*AT728,IF($AK728&gt;10,1.1*AT728,(1+$AK728/100)*AT728)))</f>
        <v>2.8444477040429996</v>
      </c>
      <c r="AV728" s="900">
        <f>IF($AK728="n/a",1.03*AU728,IF($AK728&lt;0,1.01*AU728,IF($AK728&gt;10,1.1*AU728,(1+$AK728/100)*AU728)))</f>
        <v>2.8984922104198163</v>
      </c>
      <c r="AW728" s="663">
        <f>SUM(AR728:AV728)</f>
        <v>13.938463811462816</v>
      </c>
      <c r="AX728" s="761">
        <f>AW728/I728*100</f>
        <v>25.282901889103599</v>
      </c>
      <c r="AY728" s="948">
        <v>0.42</v>
      </c>
      <c r="AZ728" s="886">
        <v>12.879999999999999</v>
      </c>
      <c r="BA728" s="886">
        <v>-11.4</v>
      </c>
      <c r="BB728" s="886">
        <v>-1.87</v>
      </c>
      <c r="BC728" s="886">
        <v>-5.0999999999999996</v>
      </c>
      <c r="BD728" s="921"/>
      <c r="BE728" s="635">
        <v>2005</v>
      </c>
      <c r="BF728" s="912">
        <f>IF(BE728&gt;2008,0,IF(BE728&gt;2001,1,IF(BE728&gt;1990,2,IF(BE728&gt;1980,3,IF(BE728&gt;1973,4,IF(BE728&gt;1970,5,IF(BE728&gt;1960,6,IF(BE728&gt;1958,7,IF(BE728&gt;1953,8,9)))))))))</f>
        <v>1</v>
      </c>
      <c r="BG728" s="896">
        <v>6.4</v>
      </c>
    </row>
    <row r="729" spans="1:59" s="877" customFormat="1" ht="12.75" customHeight="1" x14ac:dyDescent="0.2">
      <c r="A729" s="877" t="s">
        <v>387</v>
      </c>
      <c r="B729" s="615" t="s">
        <v>388</v>
      </c>
      <c r="C729" s="946" t="s">
        <v>108</v>
      </c>
      <c r="D729" s="946" t="s">
        <v>4345</v>
      </c>
      <c r="E729" s="746">
        <v>28</v>
      </c>
      <c r="F729" s="1185">
        <v>95</v>
      </c>
      <c r="G729" s="1182" t="s">
        <v>37</v>
      </c>
      <c r="H729" s="1182" t="s">
        <v>115</v>
      </c>
      <c r="I729" s="879">
        <v>57.42</v>
      </c>
      <c r="J729" s="663">
        <f>(M729/I729)*100</f>
        <v>2.8561476837338904</v>
      </c>
      <c r="K729" s="898">
        <v>0.41</v>
      </c>
      <c r="L729" s="901">
        <v>4</v>
      </c>
      <c r="M729" s="654">
        <f>K729*L729</f>
        <v>1.64</v>
      </c>
      <c r="N729" s="884" t="s">
        <v>168</v>
      </c>
      <c r="O729" s="748">
        <v>0.4</v>
      </c>
      <c r="P729" s="880">
        <v>43588</v>
      </c>
      <c r="Q729" s="880">
        <v>43602</v>
      </c>
      <c r="R729" s="654">
        <f>(K729-O729)/O729*100</f>
        <v>2.4999999999999885</v>
      </c>
      <c r="S729" s="714">
        <f>IF(INDEX(Historical!$D$7:$D$1277,MATCH(B729,Historical!$B$7:$B$1301,0))=0,"n/a",(INDEX(Historical!$C$7:$C$1279,MATCH(B729,Historical!$B$7:$B$1301,0))/INDEX(Historical!$D$7:$D$1277,MATCH(B729,Historical!$B$7:$B$1301,0))-1)*100)</f>
        <v>1.8749999999999822</v>
      </c>
      <c r="T729" s="714">
        <f>IF(INDEX(Historical!$F$7:$F$1270,MATCH(B729,Historical!$B$7:$B$1301,0))=0,"n/a",((INDEX(Historical!$C$7:$C$1279,MATCH(B729,Historical!$B$7:$B$1301,0))/INDEX(Historical!$F$7:$F$1270,MATCH(B729,Historical!$B$7:$B$1301,0)))^(1/3)-1)*100)</f>
        <v>1.4738960712040283</v>
      </c>
      <c r="U729" s="714">
        <f>IF(INDEX(Historical!$H$7:$H$1270,MATCH(B729,Historical!$B$7:$B$1301,0))=0,"n/a",((INDEX(Historical!$C$7:$C$1279,MATCH(B729,Historical!$B$7:$B$1301,0))/INDEX(Historical!$H$7:$H$1270,MATCH(B729,Historical!$B$7:$B$1301,0)))^(1/5)-1)*100)</f>
        <v>1.4072027812696453</v>
      </c>
      <c r="V729" s="714">
        <f>IF(INDEX(Historical!$O$7:$O$1270,MATCH(B729,Historical!$B$7:$B$1301,0))=0,"n/a",((INDEX(Historical!$C$7:$C$1279,MATCH(B729,Historical!$B$7:$B$1301,0))/INDEX(Historical!$O$7:$O$1270,MATCH(B729,Historical!$B$7:$B$1301,0)))^(1/10)-1)*100)</f>
        <v>1.4604651842500038</v>
      </c>
      <c r="W729" s="715">
        <f>IF(OR(U729&lt;=0,U729="n/a",V729&lt;=0,V729="n/a"),"n/a",U729/V729)</f>
        <v>0.96353052194961397</v>
      </c>
      <c r="X729" s="716">
        <f>IF(OR(AJ729&lt;=0,AJ729="n/a",U729&lt;=0,U729="n/a"),"n/a",U729/AJ729)</f>
        <v>0.27592211397444028</v>
      </c>
      <c r="Y729" s="685" t="s">
        <v>4402</v>
      </c>
      <c r="Z729" s="663">
        <f>IF(OR(AC729&lt;0.01,AC729="n/a"),"n/a",M729/AC729*100)</f>
        <v>57.142857142857139</v>
      </c>
      <c r="AA729" s="900">
        <f>IF(OR(AC729&lt;0.01,AC729="n/a"),"n/a",I729/AC729)</f>
        <v>20.006968641114984</v>
      </c>
      <c r="AB729" s="901">
        <v>12</v>
      </c>
      <c r="AC729" s="879">
        <v>2.87</v>
      </c>
      <c r="AD729" s="879">
        <v>6.5</v>
      </c>
      <c r="AE729" s="879">
        <v>9.4499999999999993</v>
      </c>
      <c r="AF729" s="879">
        <v>2.15</v>
      </c>
      <c r="AG729" s="879">
        <v>10.9</v>
      </c>
      <c r="AH729" s="879">
        <v>11.3</v>
      </c>
      <c r="AI729" s="879">
        <v>1.43</v>
      </c>
      <c r="AJ729" s="879">
        <v>5.0999999999999996</v>
      </c>
      <c r="AK729" s="879">
        <v>3</v>
      </c>
      <c r="AL729" s="892">
        <v>1500</v>
      </c>
      <c r="AM729" s="886">
        <v>0.2</v>
      </c>
      <c r="AN729" s="879">
        <v>0</v>
      </c>
      <c r="AO729" s="753">
        <f>IF(U729="n/a","n/a",IF(AA729&lt;0,"n/a",IF(AA729="n/a","n/a",J729+U729-AA729)))</f>
        <v>-15.743618176111449</v>
      </c>
      <c r="AP729" s="754">
        <f>IF(U729="n/a","n/a",J729+U729)</f>
        <v>4.2633504650035352</v>
      </c>
      <c r="AQ729" s="902">
        <f>IF(OR(AC729&lt;0.01,AF729="n/a"),"n/a",(I729/SQRT(22.5*AC729*(I729/AF729))-1)*100)</f>
        <v>38.267024394261149</v>
      </c>
      <c r="AR729" s="663">
        <f>INDEX(Historical!$C$7:$C$1279,MATCH(B729,Historical!$B$7:$B$1301,0))*IF(AH729="n/a",1.03,IF(AH729&lt;0,1.01,IF(AH729&gt;10,1.1,(1+AH729/100))))</f>
        <v>1.7929999999999999</v>
      </c>
      <c r="AS729" s="900">
        <f>IF($AI729="n/a",1.03*AR729,IF($AI729&lt;0,1.01*AR729,IF($AI729&gt;10,1.1*AR729,(1+$AI729/100)*AR729)))</f>
        <v>1.8186399</v>
      </c>
      <c r="AT729" s="900">
        <f>IF($AK729="n/a",1.03*AS729,IF($AK729&lt;0,1.01*AS729,IF($AK729&gt;10,1.1*AS729,(1+$AK729/100)*AS729)))</f>
        <v>1.8731990970000001</v>
      </c>
      <c r="AU729" s="900">
        <f>IF($AK729="n/a",1.03*AT729,IF($AK729&lt;0,1.01*AT729,IF($AK729&gt;10,1.1*AT729,(1+$AK729/100)*AT729)))</f>
        <v>1.9293950699100002</v>
      </c>
      <c r="AV729" s="900">
        <f>IF($AK729="n/a",1.03*AU729,IF($AK729&lt;0,1.01*AU729,IF($AK729&gt;10,1.1*AU729,(1+$AK729/100)*AU729)))</f>
        <v>1.9872769220073003</v>
      </c>
      <c r="AW729" s="663">
        <f>SUM(AR729:AV729)</f>
        <v>9.4015109889173019</v>
      </c>
      <c r="AX729" s="761">
        <f>AW729/I729*100</f>
        <v>16.373234045484679</v>
      </c>
      <c r="AY729" s="948">
        <v>0.69</v>
      </c>
      <c r="AZ729" s="886">
        <v>22.33</v>
      </c>
      <c r="BA729" s="886">
        <v>-16.88</v>
      </c>
      <c r="BB729" s="886">
        <v>-0.77999999999999992</v>
      </c>
      <c r="BC729" s="886">
        <v>-7.4499999999999993</v>
      </c>
      <c r="BD729" s="921"/>
      <c r="BE729" s="635">
        <v>1993</v>
      </c>
      <c r="BF729" s="912">
        <f>IF(BE729&gt;2008,0,IF(BE729&gt;2001,1,IF(BE729&gt;1990,2,IF(BE729&gt;1980,3,IF(BE729&gt;1973,4,IF(BE729&gt;1970,5,IF(BE729&gt;1960,6,IF(BE729&gt;1958,7,IF(BE729&gt;1953,8,9)))))))))</f>
        <v>2</v>
      </c>
      <c r="BG729" s="896">
        <v>1.4000000000000001</v>
      </c>
    </row>
    <row r="730" spans="1:59" s="877" customFormat="1" ht="12.75" customHeight="1" x14ac:dyDescent="0.2">
      <c r="A730" s="877" t="s">
        <v>1773</v>
      </c>
      <c r="B730" s="615" t="s">
        <v>1774</v>
      </c>
      <c r="C730" s="946" t="s">
        <v>108</v>
      </c>
      <c r="D730" s="946" t="s">
        <v>4337</v>
      </c>
      <c r="E730" s="746">
        <v>10</v>
      </c>
      <c r="F730" s="1185">
        <v>368</v>
      </c>
      <c r="G730" s="1185" t="s">
        <v>106</v>
      </c>
      <c r="H730" s="1185" t="s">
        <v>106</v>
      </c>
      <c r="I730" s="888">
        <v>26.84</v>
      </c>
      <c r="J730" s="663">
        <f>(M730/I730)*100</f>
        <v>3.278688524590164</v>
      </c>
      <c r="K730" s="891">
        <v>0.22</v>
      </c>
      <c r="L730" s="901">
        <v>4</v>
      </c>
      <c r="M730" s="654">
        <f>K730*L730</f>
        <v>0.88</v>
      </c>
      <c r="N730" s="884" t="s">
        <v>433</v>
      </c>
      <c r="O730" s="747">
        <v>0.21</v>
      </c>
      <c r="P730" s="875">
        <v>43867</v>
      </c>
      <c r="Q730" s="875">
        <v>43881</v>
      </c>
      <c r="R730" s="654">
        <f>(K730-O730)/O730*100</f>
        <v>4.7619047619047663</v>
      </c>
      <c r="S730" s="714">
        <f>IF(INDEX(Historical!$D$7:$D$1277,MATCH(B730,Historical!$B$7:$B$1301,0))=0,"n/a",(INDEX(Historical!$C$7:$C$1279,MATCH(B730,Historical!$B$7:$B$1301,0))/INDEX(Historical!$D$7:$D$1277,MATCH(B730,Historical!$B$7:$B$1301,0))-1)*100)</f>
        <v>17.142857142857149</v>
      </c>
      <c r="T730" s="714">
        <f>IF(INDEX(Historical!$F$7:$F$1270,MATCH(B730,Historical!$B$7:$B$1301,0))=0,"n/a",((INDEX(Historical!$C$7:$C$1279,MATCH(B730,Historical!$B$7:$B$1301,0))/INDEX(Historical!$F$7:$F$1270,MATCH(B730,Historical!$B$7:$B$1301,0)))^(1/3)-1)*100)</f>
        <v>13.555613628301177</v>
      </c>
      <c r="U730" s="714">
        <f>IF(INDEX(Historical!$H$7:$H$1270,MATCH(B730,Historical!$B$7:$B$1301,0))=0,"n/a",((INDEX(Historical!$C$7:$C$1279,MATCH(B730,Historical!$B$7:$B$1301,0))/INDEX(Historical!$H$7:$H$1270,MATCH(B730,Historical!$B$7:$B$1301,0)))^(1/5)-1)*100)</f>
        <v>14.31755108178514</v>
      </c>
      <c r="V730" s="714">
        <f>IF(INDEX(Historical!$O$7:$O$1270,MATCH(B730,Historical!$B$7:$B$1301,0))=0,"n/a",((INDEX(Historical!$C$7:$C$1279,MATCH(B730,Historical!$B$7:$B$1301,0))/INDEX(Historical!$O$7:$O$1270,MATCH(B730,Historical!$B$7:$B$1301,0)))^(1/10)-1)*100)</f>
        <v>15.153829617873171</v>
      </c>
      <c r="W730" s="715">
        <f>IF(OR(U730&lt;=0,U730="n/a",V730&lt;=0,V730="n/a"),"n/a",U730/V730)</f>
        <v>0.94481404653634993</v>
      </c>
      <c r="X730" s="716">
        <f>IF(OR(AJ730&lt;=0,AJ730="n/a",U730&lt;=0,U730="n/a"),"n/a",U730/AJ730)</f>
        <v>1.3015955528895582</v>
      </c>
      <c r="Y730" s="677"/>
      <c r="Z730" s="663">
        <f>IF(OR(AC730&lt;0.01,AC730="n/a"),"n/a",M730/AC730*100)</f>
        <v>33.082706766917291</v>
      </c>
      <c r="AA730" s="900">
        <f>IF(OR(AC730&lt;0.01,AC730="n/a"),"n/a",I730/AC730)</f>
        <v>10.090225563909774</v>
      </c>
      <c r="AB730" s="901">
        <v>9</v>
      </c>
      <c r="AC730" s="879">
        <v>2.66</v>
      </c>
      <c r="AD730" s="879">
        <v>1.42</v>
      </c>
      <c r="AE730" s="879">
        <v>3.05</v>
      </c>
      <c r="AF730" s="879">
        <v>1.02</v>
      </c>
      <c r="AG730" s="879">
        <v>10.4</v>
      </c>
      <c r="AH730" s="879">
        <v>12</v>
      </c>
      <c r="AI730" s="879">
        <v>-10.14</v>
      </c>
      <c r="AJ730" s="879">
        <v>11</v>
      </c>
      <c r="AK730" s="879">
        <v>7.0000000000000009</v>
      </c>
      <c r="AL730" s="892">
        <v>2029.9999999999998</v>
      </c>
      <c r="AM730" s="886">
        <v>0.8</v>
      </c>
      <c r="AN730" s="879">
        <v>0</v>
      </c>
      <c r="AO730" s="753">
        <f>IF(U730="n/a","n/a",IF(AA730&lt;0,"n/a",IF(AA730="n/a","n/a",J730+U730-AA730)))</f>
        <v>7.5060140424655319</v>
      </c>
      <c r="AP730" s="754">
        <f>IF(U730="n/a","n/a",J730+U730)</f>
        <v>17.596239606375306</v>
      </c>
      <c r="AQ730" s="902">
        <f>IF(OR(AC730&lt;0.01,AF730="n/a"),"n/a",(I730/SQRT(22.5*AC730*(I730/AF730))-1)*100)</f>
        <v>-32.366904632625079</v>
      </c>
      <c r="AR730" s="663">
        <f>INDEX(Historical!$C$7:$C$1279,MATCH(B730,Historical!$B$7:$B$1301,0))*IF(AH730="n/a",1.03,IF(AH730&lt;0,1.01,IF(AH730&gt;10,1.1,(1+AH730/100))))</f>
        <v>0.90200000000000002</v>
      </c>
      <c r="AS730" s="900">
        <f>IF($AI730="n/a",1.03*AR730,IF($AI730&lt;0,1.01*AR730,IF($AI730&gt;10,1.1*AR730,(1+$AI730/100)*AR730)))</f>
        <v>0.91102000000000005</v>
      </c>
      <c r="AT730" s="900">
        <f>IF($AK730="n/a",1.03*AS730,IF($AK730&lt;0,1.01*AS730,IF($AK730&gt;10,1.1*AS730,(1+$AK730/100)*AS730)))</f>
        <v>0.97479140000000009</v>
      </c>
      <c r="AU730" s="900">
        <f>IF($AK730="n/a",1.03*AT730,IF($AK730&lt;0,1.01*AT730,IF($AK730&gt;10,1.1*AT730,(1+$AK730/100)*AT730)))</f>
        <v>1.0430267980000001</v>
      </c>
      <c r="AV730" s="900">
        <f>IF($AK730="n/a",1.03*AU730,IF($AK730&lt;0,1.01*AU730,IF($AK730&gt;10,1.1*AU730,(1+$AK730/100)*AU730)))</f>
        <v>1.1160386738600001</v>
      </c>
      <c r="AW730" s="663">
        <f>SUM(AR730:AV730)</f>
        <v>4.9468768718600007</v>
      </c>
      <c r="AX730" s="761">
        <f>AW730/I730*100</f>
        <v>18.430986854918036</v>
      </c>
      <c r="AY730" s="948">
        <v>0.99</v>
      </c>
      <c r="AZ730" s="886">
        <v>28.33</v>
      </c>
      <c r="BA730" s="886">
        <v>-29.849999999999998</v>
      </c>
      <c r="BB730" s="886">
        <v>4.0199999999999996</v>
      </c>
      <c r="BC730" s="886">
        <v>-15.840000000000002</v>
      </c>
      <c r="BD730" s="921"/>
      <c r="BE730" s="635">
        <v>2011</v>
      </c>
      <c r="BF730" s="912">
        <f>IF(BE730&gt;2008,0,IF(BE730&gt;2001,1,IF(BE730&gt;1990,2,IF(BE730&gt;1980,3,IF(BE730&gt;1973,4,IF(BE730&gt;1970,5,IF(BE730&gt;1960,6,IF(BE730&gt;1958,7,IF(BE730&gt;1953,8,9)))))))))</f>
        <v>0</v>
      </c>
      <c r="BG730" s="896">
        <v>1.3</v>
      </c>
    </row>
    <row r="731" spans="1:59" s="877" customFormat="1" ht="12.75" customHeight="1" x14ac:dyDescent="0.2">
      <c r="A731" s="885" t="s">
        <v>1775</v>
      </c>
      <c r="B731" s="615" t="s">
        <v>1776</v>
      </c>
      <c r="C731" s="946" t="s">
        <v>108</v>
      </c>
      <c r="D731" s="946" t="s">
        <v>4345</v>
      </c>
      <c r="E731" s="746">
        <v>9</v>
      </c>
      <c r="F731" s="1185">
        <v>437</v>
      </c>
      <c r="G731" s="1184" t="s">
        <v>37</v>
      </c>
      <c r="H731" s="1184" t="s">
        <v>37</v>
      </c>
      <c r="I731" s="888">
        <v>32.75</v>
      </c>
      <c r="J731" s="663">
        <f>(M731/I731)*100</f>
        <v>6.2290076335877869</v>
      </c>
      <c r="K731" s="891">
        <v>0.51</v>
      </c>
      <c r="L731" s="901">
        <v>4</v>
      </c>
      <c r="M731" s="654">
        <f>K731*L731</f>
        <v>2.04</v>
      </c>
      <c r="N731" s="884" t="s">
        <v>239</v>
      </c>
      <c r="O731" s="747">
        <v>0.47</v>
      </c>
      <c r="P731" s="1200">
        <v>43644</v>
      </c>
      <c r="Q731" s="1200">
        <v>43658</v>
      </c>
      <c r="R731" s="654">
        <f>(K731-O731)/O731*100</f>
        <v>8.5106382978723492</v>
      </c>
      <c r="S731" s="714">
        <f>IF(INDEX(Historical!$D$7:$D$1277,MATCH(B731,Historical!$B$7:$B$1301,0))=0,"n/a",(INDEX(Historical!$C$7:$C$1279,MATCH(B731,Historical!$B$7:$B$1301,0))/INDEX(Historical!$D$7:$D$1277,MATCH(B731,Historical!$B$7:$B$1301,0))-1)*100)</f>
        <v>16.666666666666675</v>
      </c>
      <c r="T731" s="714">
        <f>IF(INDEX(Historical!$F$7:$F$1270,MATCH(B731,Historical!$B$7:$B$1301,0))=0,"n/a",((INDEX(Historical!$C$7:$C$1279,MATCH(B731,Historical!$B$7:$B$1301,0))/INDEX(Historical!$F$7:$F$1270,MATCH(B731,Historical!$B$7:$B$1301,0)))^(1/3)-1)*100)</f>
        <v>10.314958308492628</v>
      </c>
      <c r="U731" s="714">
        <f>IF(INDEX(Historical!$H$7:$H$1270,MATCH(B731,Historical!$B$7:$B$1301,0))=0,"n/a",((INDEX(Historical!$C$7:$C$1279,MATCH(B731,Historical!$B$7:$B$1301,0))/INDEX(Historical!$H$7:$H$1270,MATCH(B731,Historical!$B$7:$B$1301,0)))^(1/5)-1)*100)</f>
        <v>10.869998568710804</v>
      </c>
      <c r="V731" s="714">
        <f>IF(INDEX(Historical!$O$7:$O$1270,MATCH(B731,Historical!$B$7:$B$1301,0))=0,"n/a",((INDEX(Historical!$C$7:$C$1279,MATCH(B731,Historical!$B$7:$B$1301,0))/INDEX(Historical!$O$7:$O$1270,MATCH(B731,Historical!$B$7:$B$1301,0)))^(1/10)-1)*100)</f>
        <v>8.842291989017026</v>
      </c>
      <c r="W731" s="715">
        <f>IF(OR(U731&lt;=0,U731="n/a",V731&lt;=0,V731="n/a"),"n/a",U731/V731)</f>
        <v>1.2293191157012666</v>
      </c>
      <c r="X731" s="716">
        <f>IF(OR(AJ731&lt;=0,AJ731="n/a",U731&lt;=0,U731="n/a"),"n/a",U731/AJ731)</f>
        <v>1.0451921700683464</v>
      </c>
      <c r="Y731" s="890"/>
      <c r="Z731" s="663">
        <f>IF(OR(AC731&lt;0.01,AC731="n/a"),"n/a",M731/AC731*100)</f>
        <v>56.043956043956044</v>
      </c>
      <c r="AA731" s="900">
        <f>IF(OR(AC731&lt;0.01,AC731="n/a"),"n/a",I731/AC731)</f>
        <v>8.9972527472527464</v>
      </c>
      <c r="AB731" s="901">
        <v>12</v>
      </c>
      <c r="AC731" s="879">
        <v>3.64</v>
      </c>
      <c r="AD731" s="879">
        <v>1.79</v>
      </c>
      <c r="AE731" s="879">
        <v>2.98</v>
      </c>
      <c r="AF731" s="879">
        <v>1.1100000000000001</v>
      </c>
      <c r="AG731" s="879">
        <v>12.7</v>
      </c>
      <c r="AH731" s="879">
        <v>0.89999999999999991</v>
      </c>
      <c r="AI731" s="879">
        <v>0.89</v>
      </c>
      <c r="AJ731" s="879">
        <v>10.4</v>
      </c>
      <c r="AK731" s="879">
        <v>5</v>
      </c>
      <c r="AL731" s="892">
        <v>580.78</v>
      </c>
      <c r="AM731" s="886">
        <v>1.2</v>
      </c>
      <c r="AN731" s="879">
        <v>0.04</v>
      </c>
      <c r="AO731" s="753">
        <f>IF(U731="n/a","n/a",IF(AA731&lt;0,"n/a",IF(AA731="n/a","n/a",J731+U731-AA731)))</f>
        <v>8.1017534550458432</v>
      </c>
      <c r="AP731" s="754">
        <f>IF(U731="n/a","n/a",J731+U731)</f>
        <v>17.09900620229859</v>
      </c>
      <c r="AQ731" s="902">
        <f>IF(OR(AC731&lt;0.01,AF731="n/a"),"n/a",(I731/SQRT(22.5*AC731*(I731/AF731))-1)*100)</f>
        <v>-33.376845701778059</v>
      </c>
      <c r="AR731" s="663">
        <f>INDEX(Historical!$C$7:$C$1279,MATCH(B731,Historical!$B$7:$B$1301,0))*IF(AH731="n/a",1.03,IF(AH731&lt;0,1.01,IF(AH731&gt;10,1.1,(1+AH731/100))))</f>
        <v>1.9776399999999998</v>
      </c>
      <c r="AS731" s="900">
        <f>IF($AI731="n/a",1.03*AR731,IF($AI731&lt;0,1.01*AR731,IF($AI731&gt;10,1.1*AR731,(1+$AI731/100)*AR731)))</f>
        <v>1.9952409959999997</v>
      </c>
      <c r="AT731" s="900">
        <f>IF($AK731="n/a",1.03*AS731,IF($AK731&lt;0,1.01*AS731,IF($AK731&gt;10,1.1*AS731,(1+$AK731/100)*AS731)))</f>
        <v>2.0950030458</v>
      </c>
      <c r="AU731" s="900">
        <f>IF($AK731="n/a",1.03*AT731,IF($AK731&lt;0,1.01*AT731,IF($AK731&gt;10,1.1*AT731,(1+$AK731/100)*AT731)))</f>
        <v>2.1997531980900003</v>
      </c>
      <c r="AV731" s="900">
        <f>IF($AK731="n/a",1.03*AU731,IF($AK731&lt;0,1.01*AU731,IF($AK731&gt;10,1.1*AU731,(1+$AK731/100)*AU731)))</f>
        <v>2.3097408579945005</v>
      </c>
      <c r="AW731" s="663">
        <f>SUM(AR731:AV731)</f>
        <v>10.5773780978845</v>
      </c>
      <c r="AX731" s="761">
        <f>AW731/I731*100</f>
        <v>32.297337703464123</v>
      </c>
      <c r="AY731" s="948">
        <v>0.62</v>
      </c>
      <c r="AZ731" s="886">
        <v>26.640000000000004</v>
      </c>
      <c r="BA731" s="886">
        <v>-40.410000000000004</v>
      </c>
      <c r="BB731" s="886">
        <v>1.6199999999999999</v>
      </c>
      <c r="BC731" s="886">
        <v>-24.86</v>
      </c>
      <c r="BD731" s="921"/>
      <c r="BE731" s="635">
        <v>2011</v>
      </c>
      <c r="BF731" s="912">
        <f>IF(BE731&gt;2008,0,IF(BE731&gt;2001,1,IF(BE731&gt;1990,2,IF(BE731&gt;1980,3,IF(BE731&gt;1973,4,IF(BE731&gt;1970,5,IF(BE731&gt;1960,6,IF(BE731&gt;1958,7,IF(BE731&gt;1953,8,9)))))))))</f>
        <v>0</v>
      </c>
      <c r="BG731" s="896">
        <v>1.2</v>
      </c>
    </row>
    <row r="732" spans="1:59" s="877" customFormat="1" ht="12.75" customHeight="1" x14ac:dyDescent="0.2">
      <c r="A732" s="885" t="s">
        <v>383</v>
      </c>
      <c r="B732" s="615" t="s">
        <v>384</v>
      </c>
      <c r="C732" s="946" t="s">
        <v>128</v>
      </c>
      <c r="D732" s="946" t="s">
        <v>4342</v>
      </c>
      <c r="E732" s="746">
        <v>44</v>
      </c>
      <c r="F732" s="1185">
        <v>55</v>
      </c>
      <c r="G732" s="1162" t="s">
        <v>37</v>
      </c>
      <c r="H732" s="1162" t="s">
        <v>115</v>
      </c>
      <c r="I732" s="879">
        <v>42.39</v>
      </c>
      <c r="J732" s="663">
        <f>(M732/I732)*100</f>
        <v>4.3170559094125975</v>
      </c>
      <c r="K732" s="891">
        <v>0.45750000000000002</v>
      </c>
      <c r="L732" s="901">
        <v>4</v>
      </c>
      <c r="M732" s="654">
        <f>K732*L732</f>
        <v>1.83</v>
      </c>
      <c r="N732" s="884" t="s">
        <v>111</v>
      </c>
      <c r="O732" s="747">
        <v>0.44</v>
      </c>
      <c r="P732" s="630">
        <v>43696</v>
      </c>
      <c r="Q732" s="630">
        <v>43720</v>
      </c>
      <c r="R732" s="654">
        <f>(K732-O732)/O732*100</f>
        <v>3.9772727272727306</v>
      </c>
      <c r="S732" s="714">
        <f>IF(INDEX(Historical!$D$7:$D$1277,MATCH(B732,Historical!$B$7:$B$1301,0))=0,"n/a",(INDEX(Historical!$C$7:$C$1279,MATCH(B732,Historical!$B$7:$B$1301,0))/INDEX(Historical!$D$7:$D$1277,MATCH(B732,Historical!$B$7:$B$1301,0))-1)*100)</f>
        <v>6.8452380952380931</v>
      </c>
      <c r="T732" s="714">
        <f>IF(INDEX(Historical!$F$7:$F$1270,MATCH(B732,Historical!$B$7:$B$1301,0))=0,"n/a",((INDEX(Historical!$C$7:$C$1279,MATCH(B732,Historical!$B$7:$B$1301,0))/INDEX(Historical!$F$7:$F$1270,MATCH(B732,Historical!$B$7:$B$1301,0)))^(1/3)-1)*100)</f>
        <v>6.8847402241663636</v>
      </c>
      <c r="U732" s="714">
        <f>IF(INDEX(Historical!$H$7:$H$1270,MATCH(B732,Historical!$B$7:$B$1301,0))=0,"n/a",((INDEX(Historical!$C$7:$C$1279,MATCH(B732,Historical!$B$7:$B$1301,0))/INDEX(Historical!$H$7:$H$1270,MATCH(B732,Historical!$B$7:$B$1301,0)))^(1/5)-1)*100)</f>
        <v>6.583698960663642</v>
      </c>
      <c r="V732" s="714">
        <f>IF(INDEX(Historical!$O$7:$O$1270,MATCH(B732,Historical!$B$7:$B$1301,0))=0,"n/a",((INDEX(Historical!$C$7:$C$1279,MATCH(B732,Historical!$B$7:$B$1301,0))/INDEX(Historical!$O$7:$O$1270,MATCH(B732,Historical!$B$7:$B$1301,0)))^(1/10)-1)*100)</f>
        <v>13.634301011916694</v>
      </c>
      <c r="W732" s="715">
        <f>IF(OR(U732&lt;=0,U732="n/a",V732&lt;=0,V732="n/a"),"n/a",U732/V732)</f>
        <v>0.48287763009701318</v>
      </c>
      <c r="X732" s="716">
        <f>IF(OR(AJ732&lt;=0,AJ732="n/a",U732&lt;=0,U732="n/a"),"n/a",U732/AJ732)</f>
        <v>0.45404820418369951</v>
      </c>
      <c r="Y732" s="889"/>
      <c r="Z732" s="663">
        <f>IF(OR(AC732&lt;0.01,AC732="n/a"),"n/a",M732/AC732*100)</f>
        <v>47.043701799485859</v>
      </c>
      <c r="AA732" s="900">
        <f>IF(OR(AC732&lt;0.01,AC732="n/a"),"n/a",I732/AC732)</f>
        <v>10.897172236503856</v>
      </c>
      <c r="AB732" s="901">
        <v>8</v>
      </c>
      <c r="AC732" s="879">
        <v>3.89</v>
      </c>
      <c r="AD732" s="879">
        <v>5.4</v>
      </c>
      <c r="AE732" s="879">
        <v>0.27</v>
      </c>
      <c r="AF732" s="879">
        <v>1.58</v>
      </c>
      <c r="AG732" s="879">
        <v>14.7</v>
      </c>
      <c r="AH732" s="879">
        <v>-12.4</v>
      </c>
      <c r="AI732" s="879">
        <v>8.27</v>
      </c>
      <c r="AJ732" s="879">
        <v>14.499999999999998</v>
      </c>
      <c r="AK732" s="879">
        <v>2.0099999999999998</v>
      </c>
      <c r="AL732" s="892">
        <v>37910</v>
      </c>
      <c r="AM732" s="886">
        <v>22.25</v>
      </c>
      <c r="AN732" s="879">
        <v>0.75</v>
      </c>
      <c r="AO732" s="753">
        <f>IF(U732="n/a","n/a",IF(AA732&lt;0,"n/a",IF(AA732="n/a","n/a",J732+U732-AA732)))</f>
        <v>3.5826335723836422E-3</v>
      </c>
      <c r="AP732" s="754">
        <f>IF(U732="n/a","n/a",J732+U732)</f>
        <v>10.90075487007624</v>
      </c>
      <c r="AQ732" s="902">
        <f>IF(OR(AC732&lt;0.01,AF732="n/a"),"n/a",(I732/SQRT(22.5*AC732*(I732/AF732))-1)*100)</f>
        <v>-12.522937270070377</v>
      </c>
      <c r="AR732" s="663">
        <f>INDEX(Historical!$C$7:$C$1279,MATCH(B732,Historical!$B$7:$B$1301,0))*IF(AH732="n/a",1.03,IF(AH732&lt;0,1.01,IF(AH732&gt;10,1.1,(1+AH732/100))))</f>
        <v>1.8129499999999998</v>
      </c>
      <c r="AS732" s="900">
        <f>IF($AI732="n/a",1.03*AR732,IF($AI732&lt;0,1.01*AR732,IF($AI732&gt;10,1.1*AR732,(1+$AI732/100)*AR732)))</f>
        <v>1.9628809649999999</v>
      </c>
      <c r="AT732" s="900">
        <f>IF($AK732="n/a",1.03*AS732,IF($AK732&lt;0,1.01*AS732,IF($AK732&gt;10,1.1*AS732,(1+$AK732/100)*AS732)))</f>
        <v>2.0023348723964998</v>
      </c>
      <c r="AU732" s="900">
        <f>IF($AK732="n/a",1.03*AT732,IF($AK732&lt;0,1.01*AT732,IF($AK732&gt;10,1.1*AT732,(1+$AK732/100)*AT732)))</f>
        <v>2.0425818033316694</v>
      </c>
      <c r="AV732" s="900">
        <f>IF($AK732="n/a",1.03*AU732,IF($AK732&lt;0,1.01*AU732,IF($AK732&gt;10,1.1*AU732,(1+$AK732/100)*AU732)))</f>
        <v>2.0836376975786361</v>
      </c>
      <c r="AW732" s="663">
        <f>SUM(AR732:AV732)</f>
        <v>9.9043853383068061</v>
      </c>
      <c r="AX732" s="761">
        <f>AW732/I732*100</f>
        <v>23.364909974774253</v>
      </c>
      <c r="AY732" s="948">
        <v>0.55000000000000004</v>
      </c>
      <c r="AZ732" s="886">
        <v>15.659999999999998</v>
      </c>
      <c r="BA732" s="886">
        <v>-34.28</v>
      </c>
      <c r="BB732" s="886">
        <v>0.22999999999999998</v>
      </c>
      <c r="BC732" s="886">
        <v>-16.259999999999998</v>
      </c>
      <c r="BD732" s="921"/>
      <c r="BE732" s="635">
        <v>1976</v>
      </c>
      <c r="BF732" s="912">
        <f>IF(BE732&gt;2008,0,IF(BE732&gt;2001,1,IF(BE732&gt;1990,2,IF(BE732&gt;1980,3,IF(BE732&gt;1973,4,IF(BE732&gt;1970,5,IF(BE732&gt;1960,6,IF(BE732&gt;1958,7,IF(BE732&gt;1953,8,9)))))))))</f>
        <v>4</v>
      </c>
      <c r="BG732" s="896">
        <v>4.3999999999999995</v>
      </c>
    </row>
    <row r="733" spans="1:59" s="877" customFormat="1" ht="12.75" customHeight="1" x14ac:dyDescent="0.2">
      <c r="A733" s="877" t="s">
        <v>1783</v>
      </c>
      <c r="B733" s="615" t="s">
        <v>1784</v>
      </c>
      <c r="C733" s="946" t="s">
        <v>108</v>
      </c>
      <c r="D733" s="946" t="s">
        <v>4345</v>
      </c>
      <c r="E733" s="746">
        <v>9</v>
      </c>
      <c r="F733" s="1185">
        <v>426</v>
      </c>
      <c r="G733" s="1184" t="s">
        <v>37</v>
      </c>
      <c r="H733" s="1184" t="s">
        <v>115</v>
      </c>
      <c r="I733" s="888">
        <v>28.61</v>
      </c>
      <c r="J733" s="663">
        <f>(M733/I733)*100</f>
        <v>5.5924501922404755</v>
      </c>
      <c r="K733" s="891">
        <v>0.4</v>
      </c>
      <c r="L733" s="901">
        <v>4</v>
      </c>
      <c r="M733" s="654">
        <f>K733*L733</f>
        <v>1.6</v>
      </c>
      <c r="N733" s="884" t="s">
        <v>705</v>
      </c>
      <c r="O733" s="747">
        <v>0.33</v>
      </c>
      <c r="P733" s="880">
        <v>43588</v>
      </c>
      <c r="Q733" s="880">
        <v>43605</v>
      </c>
      <c r="R733" s="654">
        <f>(K733-O733)/O733*100</f>
        <v>21.212121212121211</v>
      </c>
      <c r="S733" s="714">
        <f>IF(INDEX(Historical!$D$7:$D$1277,MATCH(B733,Historical!$B$7:$B$1301,0))=0,"n/a",(INDEX(Historical!$C$7:$C$1279,MATCH(B733,Historical!$B$7:$B$1301,0))/INDEX(Historical!$D$7:$D$1277,MATCH(B733,Historical!$B$7:$B$1301,0))-1)*100)</f>
        <v>22.4</v>
      </c>
      <c r="T733" s="714">
        <f>IF(INDEX(Historical!$F$7:$F$1270,MATCH(B733,Historical!$B$7:$B$1301,0))=0,"n/a",((INDEX(Historical!$C$7:$C$1279,MATCH(B733,Historical!$B$7:$B$1301,0))/INDEX(Historical!$F$7:$F$1270,MATCH(B733,Historical!$B$7:$B$1301,0)))^(1/3)-1)*100)</f>
        <v>16.008136810223618</v>
      </c>
      <c r="U733" s="714">
        <f>IF(INDEX(Historical!$H$7:$H$1270,MATCH(B733,Historical!$B$7:$B$1301,0))=0,"n/a",((INDEX(Historical!$C$7:$C$1279,MATCH(B733,Historical!$B$7:$B$1301,0))/INDEX(Historical!$H$7:$H$1270,MATCH(B733,Historical!$B$7:$B$1301,0)))^(1/5)-1)*100)</f>
        <v>15.325682508681805</v>
      </c>
      <c r="V733" s="714">
        <f>IF(INDEX(Historical!$O$7:$O$1270,MATCH(B733,Historical!$B$7:$B$1301,0))=0,"n/a",((INDEX(Historical!$C$7:$C$1279,MATCH(B733,Historical!$B$7:$B$1301,0))/INDEX(Historical!$O$7:$O$1270,MATCH(B733,Historical!$B$7:$B$1301,0)))^(1/10)-1)*100)</f>
        <v>43.967062678739978</v>
      </c>
      <c r="W733" s="715">
        <f>IF(OR(U733&lt;=0,U733="n/a",V733&lt;=0,V733="n/a"),"n/a",U733/V733)</f>
        <v>0.34857189848373588</v>
      </c>
      <c r="X733" s="716">
        <f>IF(OR(AJ733&lt;=0,AJ733="n/a",U733&lt;=0,U733="n/a"),"n/a",U733/AJ733)</f>
        <v>1.0717260495581682</v>
      </c>
      <c r="Y733" s="682"/>
      <c r="Z733" s="663">
        <f>IF(OR(AC733&lt;0.01,AC733="n/a"),"n/a",M733/AC733*100)</f>
        <v>47.058823529411768</v>
      </c>
      <c r="AA733" s="900">
        <f>IF(OR(AC733&lt;0.01,AC733="n/a"),"n/a",I733/AC733)</f>
        <v>8.4147058823529406</v>
      </c>
      <c r="AB733" s="901">
        <v>12</v>
      </c>
      <c r="AC733" s="879">
        <v>3.4</v>
      </c>
      <c r="AD733" s="879">
        <v>0.42</v>
      </c>
      <c r="AE733" s="879">
        <v>2.37</v>
      </c>
      <c r="AF733" s="879">
        <v>0.86</v>
      </c>
      <c r="AG733" s="879" t="s">
        <v>136</v>
      </c>
      <c r="AH733" s="879">
        <v>9.9</v>
      </c>
      <c r="AI733" s="879">
        <v>24.72</v>
      </c>
      <c r="AJ733" s="879">
        <v>14.299999999999999</v>
      </c>
      <c r="AK733" s="879">
        <v>19.400000000000002</v>
      </c>
      <c r="AL733" s="892">
        <v>2700</v>
      </c>
      <c r="AM733" s="886">
        <v>1.0999999999999999</v>
      </c>
      <c r="AN733" s="879">
        <v>0.19</v>
      </c>
      <c r="AO733" s="753">
        <f>IF(U733="n/a","n/a",IF(AA733&lt;0,"n/a",IF(AA733="n/a","n/a",J733+U733-AA733)))</f>
        <v>12.503426818569338</v>
      </c>
      <c r="AP733" s="754">
        <f>IF(U733="n/a","n/a",J733+U733)</f>
        <v>20.918132700922278</v>
      </c>
      <c r="AQ733" s="902">
        <f>IF(OR(AC733&lt;0.01,AF733="n/a"),"n/a",(I733/SQRT(22.5*AC733*(I733/AF733))-1)*100)</f>
        <v>-43.287676985514466</v>
      </c>
      <c r="AR733" s="663">
        <f>INDEX(Historical!$C$7:$C$1279,MATCH(B733,Historical!$B$7:$B$1301,0))*IF(AH733="n/a",1.03,IF(AH733&lt;0,1.01,IF(AH733&gt;10,1.1,(1+AH733/100))))</f>
        <v>1.68147</v>
      </c>
      <c r="AS733" s="900">
        <f>IF($AI733="n/a",1.03*AR733,IF($AI733&lt;0,1.01*AR733,IF($AI733&gt;10,1.1*AR733,(1+$AI733/100)*AR733)))</f>
        <v>1.8496170000000001</v>
      </c>
      <c r="AT733" s="900">
        <f>IF($AK733="n/a",1.03*AS733,IF($AK733&lt;0,1.01*AS733,IF($AK733&gt;10,1.1*AS733,(1+$AK733/100)*AS733)))</f>
        <v>2.0345787000000004</v>
      </c>
      <c r="AU733" s="900">
        <f>IF($AK733="n/a",1.03*AT733,IF($AK733&lt;0,1.01*AT733,IF($AK733&gt;10,1.1*AT733,(1+$AK733/100)*AT733)))</f>
        <v>2.2380365700000007</v>
      </c>
      <c r="AV733" s="900">
        <f>IF($AK733="n/a",1.03*AU733,IF($AK733&lt;0,1.01*AU733,IF($AK733&gt;10,1.1*AU733,(1+$AK733/100)*AU733)))</f>
        <v>2.461840227000001</v>
      </c>
      <c r="AW733" s="663">
        <f>SUM(AR733:AV733)</f>
        <v>10.265542497000002</v>
      </c>
      <c r="AX733" s="761">
        <f>AW733/I733*100</f>
        <v>35.880959444250273</v>
      </c>
      <c r="AY733" s="948">
        <v>1.72</v>
      </c>
      <c r="AZ733" s="886">
        <v>57.54</v>
      </c>
      <c r="BA733" s="886">
        <v>-47.06</v>
      </c>
      <c r="BB733" s="886">
        <v>5.1100000000000003</v>
      </c>
      <c r="BC733" s="886">
        <v>-26.82</v>
      </c>
      <c r="BD733" s="921"/>
      <c r="BE733" s="635">
        <v>2011</v>
      </c>
      <c r="BF733" s="912">
        <f>IF(BE733&gt;2008,0,IF(BE733&gt;2001,1,IF(BE733&gt;1990,2,IF(BE733&gt;1980,3,IF(BE733&gt;1973,4,IF(BE733&gt;1970,5,IF(BE733&gt;1960,6,IF(BE733&gt;1958,7,IF(BE733&gt;1953,8,9)))))))))</f>
        <v>0</v>
      </c>
      <c r="BG733" s="896" t="s">
        <v>136</v>
      </c>
    </row>
    <row r="734" spans="1:59" s="877" customFormat="1" x14ac:dyDescent="0.2">
      <c r="A734" s="885" t="s">
        <v>1777</v>
      </c>
      <c r="B734" s="615" t="s">
        <v>1778</v>
      </c>
      <c r="C734" s="946" t="s">
        <v>112</v>
      </c>
      <c r="D734" s="946" t="s">
        <v>4328</v>
      </c>
      <c r="E734" s="746">
        <v>10</v>
      </c>
      <c r="F734" s="1185">
        <v>345</v>
      </c>
      <c r="G734" s="1197" t="s">
        <v>106</v>
      </c>
      <c r="H734" s="1197" t="s">
        <v>106</v>
      </c>
      <c r="I734" s="888">
        <v>93.79</v>
      </c>
      <c r="J734" s="663">
        <f>(M734/I734)*100</f>
        <v>0.78899669474357603</v>
      </c>
      <c r="K734" s="891">
        <v>0.185</v>
      </c>
      <c r="L734" s="901">
        <v>4</v>
      </c>
      <c r="M734" s="654">
        <f>K734*L734</f>
        <v>0.74</v>
      </c>
      <c r="N734" s="884" t="s">
        <v>441</v>
      </c>
      <c r="O734" s="747">
        <v>0.16</v>
      </c>
      <c r="P734" s="875">
        <v>43777</v>
      </c>
      <c r="Q734" s="875">
        <v>43795</v>
      </c>
      <c r="R734" s="654">
        <f>(K734-O734)/O734*100</f>
        <v>15.624999999999996</v>
      </c>
      <c r="S734" s="714">
        <f>IF(INDEX(Historical!$D$7:$D$1277,MATCH(B734,Historical!$B$7:$B$1301,0))=0,"n/a",(INDEX(Historical!$C$7:$C$1279,MATCH(B734,Historical!$B$7:$B$1301,0))/INDEX(Historical!$D$7:$D$1277,MATCH(B734,Historical!$B$7:$B$1301,0))-1)*100)</f>
        <v>14.655172413793128</v>
      </c>
      <c r="T734" s="714">
        <f>IF(INDEX(Historical!$F$7:$F$1270,MATCH(B734,Historical!$B$7:$B$1301,0))=0,"n/a",((INDEX(Historical!$C$7:$C$1279,MATCH(B734,Historical!$B$7:$B$1301,0))/INDEX(Historical!$F$7:$F$1270,MATCH(B734,Historical!$B$7:$B$1301,0)))^(1/3)-1)*100)</f>
        <v>17.493163193867247</v>
      </c>
      <c r="U734" s="714">
        <f>IF(INDEX(Historical!$H$7:$H$1270,MATCH(B734,Historical!$B$7:$B$1301,0))=0,"n/a",((INDEX(Historical!$C$7:$C$1279,MATCH(B734,Historical!$B$7:$B$1301,0))/INDEX(Historical!$H$7:$H$1270,MATCH(B734,Historical!$B$7:$B$1301,0)))^(1/5)-1)*100)</f>
        <v>15.996225865400127</v>
      </c>
      <c r="V734" s="714" t="str">
        <f>IF(INDEX(Historical!$O$7:$O$1270,MATCH(B734,Historical!$B$7:$B$1301,0))=0,"n/a",((INDEX(Historical!$C$7:$C$1279,MATCH(B734,Historical!$B$7:$B$1301,0))/INDEX(Historical!$O$7:$O$1270,MATCH(B734,Historical!$B$7:$B$1301,0)))^(1/10)-1)*100)</f>
        <v>n/a</v>
      </c>
      <c r="W734" s="715" t="str">
        <f>IF(OR(U734&lt;=0,U734="n/a",V734&lt;=0,V734="n/a"),"n/a",U734/V734)</f>
        <v>n/a</v>
      </c>
      <c r="X734" s="716">
        <f>IF(OR(AJ734&lt;=0,AJ734="n/a",U734&lt;=0,U734="n/a"),"n/a",U734/AJ734)</f>
        <v>2.2851751236285893</v>
      </c>
      <c r="Y734" s="889"/>
      <c r="Z734" s="663">
        <f>IF(OR(AC734&lt;0.01,AC734="n/a"),"n/a",M734/AC734*100)</f>
        <v>33.484162895927597</v>
      </c>
      <c r="AA734" s="900">
        <f>IF(OR(AC734&lt;0.01,AC734="n/a"),"n/a",I734/AC734)</f>
        <v>42.438914027149323</v>
      </c>
      <c r="AB734" s="901">
        <v>12</v>
      </c>
      <c r="AC734" s="879">
        <v>2.21</v>
      </c>
      <c r="AD734" s="879">
        <v>5.69</v>
      </c>
      <c r="AE734" s="879">
        <v>4.43</v>
      </c>
      <c r="AF734" s="879">
        <v>3.63</v>
      </c>
      <c r="AG734" s="879">
        <v>8.6</v>
      </c>
      <c r="AH734" s="881">
        <v>3.5999999999999996</v>
      </c>
      <c r="AI734" s="881">
        <v>20.549999999999997</v>
      </c>
      <c r="AJ734" s="879">
        <v>7.0000000000000009</v>
      </c>
      <c r="AK734" s="879">
        <v>7.32</v>
      </c>
      <c r="AL734" s="892">
        <v>24370</v>
      </c>
      <c r="AM734" s="886">
        <v>1</v>
      </c>
      <c r="AN734" s="879">
        <v>0.77</v>
      </c>
      <c r="AO734" s="753">
        <f>IF(U734="n/a","n/a",IF(AA734&lt;0,"n/a",IF(AA734="n/a","n/a",J734+U734-AA734)))</f>
        <v>-25.653691467005618</v>
      </c>
      <c r="AP734" s="754">
        <f>IF(U734="n/a","n/a",J734+U734)</f>
        <v>16.785222560143705</v>
      </c>
      <c r="AQ734" s="902">
        <f>IF(OR(AC734&lt;0.01,AF734="n/a"),"n/a",(I734/SQRT(22.5*AC734*(I734/AF734))-1)*100)</f>
        <v>161.66412560851282</v>
      </c>
      <c r="AR734" s="663">
        <f>INDEX(Historical!$C$7:$C$1279,MATCH(B734,Historical!$B$7:$B$1301,0))*IF(AH734="n/a",1.03,IF(AH734&lt;0,1.01,IF(AH734&gt;10,1.1,(1+AH734/100))))</f>
        <v>0.68894000000000011</v>
      </c>
      <c r="AS734" s="900">
        <f>IF($AI734="n/a",1.03*AR734,IF($AI734&lt;0,1.01*AR734,IF($AI734&gt;10,1.1*AR734,(1+$AI734/100)*AR734)))</f>
        <v>0.75783400000000023</v>
      </c>
      <c r="AT734" s="900">
        <f>IF($AK734="n/a",1.03*AS734,IF($AK734&lt;0,1.01*AS734,IF($AK734&gt;10,1.1*AS734,(1+$AK734/100)*AS734)))</f>
        <v>0.81330744880000017</v>
      </c>
      <c r="AU734" s="900">
        <f>IF($AK734="n/a",1.03*AT734,IF($AK734&lt;0,1.01*AT734,IF($AK734&gt;10,1.1*AT734,(1+$AK734/100)*AT734)))</f>
        <v>0.87284155405216013</v>
      </c>
      <c r="AV734" s="900">
        <f>IF($AK734="n/a",1.03*AU734,IF($AK734&lt;0,1.01*AU734,IF($AK734&gt;10,1.1*AU734,(1+$AK734/100)*AU734)))</f>
        <v>0.93673355580877815</v>
      </c>
      <c r="AW734" s="663">
        <f>SUM(AR734:AV734)</f>
        <v>4.069656558660939</v>
      </c>
      <c r="AX734" s="761">
        <f>AW734/I734*100</f>
        <v>4.3391156398986448</v>
      </c>
      <c r="AY734" s="948">
        <v>0.47</v>
      </c>
      <c r="AZ734" s="886">
        <v>32.340000000000003</v>
      </c>
      <c r="BA734" s="886">
        <v>-10.82</v>
      </c>
      <c r="BB734" s="886">
        <v>3.39</v>
      </c>
      <c r="BC734" s="886">
        <v>2.8000000000000003</v>
      </c>
      <c r="BD734" s="921"/>
      <c r="BE734" s="635">
        <v>2011</v>
      </c>
      <c r="BF734" s="912">
        <f>IF(BE734&gt;2008,0,IF(BE734&gt;2001,1,IF(BE734&gt;1990,2,IF(BE734&gt;1980,3,IF(BE734&gt;1973,4,IF(BE734&gt;1970,5,IF(BE734&gt;1960,6,IF(BE734&gt;1958,7,IF(BE734&gt;1953,8,9)))))))))</f>
        <v>0</v>
      </c>
      <c r="BG734" s="896">
        <v>4.3</v>
      </c>
    </row>
    <row r="735" spans="1:59" s="877" customFormat="1" ht="12.75" customHeight="1" x14ac:dyDescent="0.2">
      <c r="A735" s="877" t="s">
        <v>1781</v>
      </c>
      <c r="B735" s="615" t="s">
        <v>1782</v>
      </c>
      <c r="C735" s="946" t="s">
        <v>128</v>
      </c>
      <c r="D735" s="946" t="s">
        <v>4360</v>
      </c>
      <c r="E735" s="746">
        <v>11</v>
      </c>
      <c r="F735" s="1185">
        <v>301</v>
      </c>
      <c r="G735" s="1162" t="s">
        <v>106</v>
      </c>
      <c r="H735" s="1162" t="s">
        <v>106</v>
      </c>
      <c r="I735" s="888">
        <v>198.3</v>
      </c>
      <c r="J735" s="663">
        <f>(M735/I735)*100</f>
        <v>1.3514876449823501</v>
      </c>
      <c r="K735" s="891">
        <v>0.67</v>
      </c>
      <c r="L735" s="901">
        <v>4</v>
      </c>
      <c r="M735" s="654">
        <f>K735*L735</f>
        <v>2.68</v>
      </c>
      <c r="N735" s="884" t="s">
        <v>160</v>
      </c>
      <c r="O735" s="747">
        <v>0.61</v>
      </c>
      <c r="P735" s="875">
        <v>43845</v>
      </c>
      <c r="Q735" s="875">
        <v>43860</v>
      </c>
      <c r="R735" s="654">
        <f>(K735-O735)/O735*100</f>
        <v>9.8360655737705009</v>
      </c>
      <c r="S735" s="714">
        <f>IF(INDEX(Historical!$D$7:$D$1277,MATCH(B735,Historical!$B$7:$B$1301,0))=0,"n/a",(INDEX(Historical!$C$7:$C$1279,MATCH(B735,Historical!$B$7:$B$1301,0))/INDEX(Historical!$D$7:$D$1277,MATCH(B735,Historical!$B$7:$B$1301,0))-1)*100)</f>
        <v>12.962962962962955</v>
      </c>
      <c r="T735" s="714">
        <f>IF(INDEX(Historical!$F$7:$F$1270,MATCH(B735,Historical!$B$7:$B$1301,0))=0,"n/a",((INDEX(Historical!$C$7:$C$1279,MATCH(B735,Historical!$B$7:$B$1301,0))/INDEX(Historical!$F$7:$F$1270,MATCH(B735,Historical!$B$7:$B$1301,0)))^(1/3)-1)*100)</f>
        <v>13.247037070130553</v>
      </c>
      <c r="U735" s="714">
        <f>IF(INDEX(Historical!$H$7:$H$1270,MATCH(B735,Historical!$B$7:$B$1301,0))=0,"n/a",((INDEX(Historical!$C$7:$C$1279,MATCH(B735,Historical!$B$7:$B$1301,0))/INDEX(Historical!$H$7:$H$1270,MATCH(B735,Historical!$B$7:$B$1301,0)))^(1/5)-1)*100)</f>
        <v>12.401002212316282</v>
      </c>
      <c r="V735" s="714">
        <f>IF(INDEX(Historical!$O$7:$O$1270,MATCH(B735,Historical!$B$7:$B$1301,0))=0,"n/a",((INDEX(Historical!$C$7:$C$1279,MATCH(B735,Historical!$B$7:$B$1301,0))/INDEX(Historical!$O$7:$O$1270,MATCH(B735,Historical!$B$7:$B$1301,0)))^(1/10)-1)*100)</f>
        <v>9.3299079958053319</v>
      </c>
      <c r="W735" s="715">
        <f>IF(OR(U735&lt;=0,U735="n/a",V735&lt;=0,V735="n/a"),"n/a",U735/V735)</f>
        <v>1.3291666132068714</v>
      </c>
      <c r="X735" s="716">
        <f>IF(OR(AJ735&lt;=0,AJ735="n/a",U735&lt;=0,U735="n/a"),"n/a",U735/AJ735)</f>
        <v>1.2278220012194336</v>
      </c>
      <c r="Y735" s="673"/>
      <c r="Z735" s="663">
        <f>IF(OR(AC735&lt;0.01,AC735="n/a"),"n/a",M735/AC735*100)</f>
        <v>59.821428571428569</v>
      </c>
      <c r="AA735" s="900">
        <f>IF(OR(AC735&lt;0.01,AC735="n/a"),"n/a",I735/AC735)</f>
        <v>44.263392857142854</v>
      </c>
      <c r="AB735" s="901">
        <v>8</v>
      </c>
      <c r="AC735" s="879">
        <v>4.4800000000000004</v>
      </c>
      <c r="AD735" s="879">
        <v>4.4400000000000004</v>
      </c>
      <c r="AE735" s="879">
        <v>6.57</v>
      </c>
      <c r="AF735" s="879">
        <v>18.43</v>
      </c>
      <c r="AG735" s="879">
        <v>35.699999999999996</v>
      </c>
      <c r="AH735" s="879">
        <v>12.4</v>
      </c>
      <c r="AI735" s="879">
        <v>10.459999999999999</v>
      </c>
      <c r="AJ735" s="879">
        <v>10.100000000000001</v>
      </c>
      <c r="AK735" s="879">
        <v>10</v>
      </c>
      <c r="AL735" s="892">
        <v>2760</v>
      </c>
      <c r="AM735" s="886">
        <v>0.1</v>
      </c>
      <c r="AN735" s="879">
        <v>0.69</v>
      </c>
      <c r="AO735" s="753">
        <f>IF(U735="n/a","n/a",IF(AA735&lt;0,"n/a",IF(AA735="n/a","n/a",J735+U735-AA735)))</f>
        <v>-30.51090299984422</v>
      </c>
      <c r="AP735" s="754">
        <f>IF(U735="n/a","n/a",J735+U735)</f>
        <v>13.752489857298633</v>
      </c>
      <c r="AQ735" s="902">
        <f>IF(OR(AC735&lt;0.01,AF735="n/a"),"n/a",(I735/SQRT(22.5*AC735*(I735/AF735))-1)*100)</f>
        <v>502.1348429111365</v>
      </c>
      <c r="AR735" s="663">
        <f>INDEX(Historical!$C$7:$C$1279,MATCH(B735,Historical!$B$7:$B$1301,0))*IF(AH735="n/a",1.03,IF(AH735&lt;0,1.01,IF(AH735&gt;10,1.1,(1+AH735/100))))</f>
        <v>2.6840000000000002</v>
      </c>
      <c r="AS735" s="900">
        <f>IF($AI735="n/a",1.03*AR735,IF($AI735&lt;0,1.01*AR735,IF($AI735&gt;10,1.1*AR735,(1+$AI735/100)*AR735)))</f>
        <v>2.9524000000000004</v>
      </c>
      <c r="AT735" s="900">
        <f>IF($AK735="n/a",1.03*AS735,IF($AK735&lt;0,1.01*AS735,IF($AK735&gt;10,1.1*AS735,(1+$AK735/100)*AS735)))</f>
        <v>3.2476400000000005</v>
      </c>
      <c r="AU735" s="900">
        <f>IF($AK735="n/a",1.03*AT735,IF($AK735&lt;0,1.01*AT735,IF($AK735&gt;10,1.1*AT735,(1+$AK735/100)*AT735)))</f>
        <v>3.572404000000001</v>
      </c>
      <c r="AV735" s="900">
        <f>IF($AK735="n/a",1.03*AU735,IF($AK735&lt;0,1.01*AU735,IF($AK735&gt;10,1.1*AU735,(1+$AK735/100)*AU735)))</f>
        <v>3.9296444000000013</v>
      </c>
      <c r="AW735" s="663">
        <f>SUM(AR735:AV735)</f>
        <v>16.386088400000002</v>
      </c>
      <c r="AX735" s="761">
        <f>AW735/I735*100</f>
        <v>8.2632820978315689</v>
      </c>
      <c r="AY735" s="948">
        <v>-7.0000000000000007E-2</v>
      </c>
      <c r="AZ735" s="886">
        <v>31.19</v>
      </c>
      <c r="BA735" s="886">
        <v>-6.32</v>
      </c>
      <c r="BB735" s="886">
        <v>8.23</v>
      </c>
      <c r="BC735" s="886">
        <v>6.7100000000000009</v>
      </c>
      <c r="BD735" s="921"/>
      <c r="BE735" s="635">
        <v>2010</v>
      </c>
      <c r="BF735" s="912">
        <f>IF(BE735&gt;2008,0,IF(BE735&gt;2001,1,IF(BE735&gt;1990,2,IF(BE735&gt;1980,3,IF(BE735&gt;1973,4,IF(BE735&gt;1970,5,IF(BE735&gt;1960,6,IF(BE735&gt;1958,7,IF(BE735&gt;1953,8,9)))))))))</f>
        <v>0</v>
      </c>
      <c r="BG735" s="896">
        <v>16.7</v>
      </c>
    </row>
    <row r="736" spans="1:59" s="877" customFormat="1" ht="12.75" customHeight="1" x14ac:dyDescent="0.2">
      <c r="A736" s="894" t="s">
        <v>4034</v>
      </c>
      <c r="B736" s="615" t="s">
        <v>4033</v>
      </c>
      <c r="C736" s="946" t="s">
        <v>108</v>
      </c>
      <c r="D736" s="946" t="s">
        <v>4345</v>
      </c>
      <c r="E736" s="746">
        <v>6</v>
      </c>
      <c r="F736" s="1185">
        <v>686</v>
      </c>
      <c r="G736" s="1185" t="s">
        <v>106</v>
      </c>
      <c r="H736" s="1185" t="s">
        <v>106</v>
      </c>
      <c r="I736" s="888">
        <v>25.1</v>
      </c>
      <c r="J736" s="663">
        <f>(M736/I736)*100</f>
        <v>4.143426294820717</v>
      </c>
      <c r="K736" s="891">
        <v>0.26</v>
      </c>
      <c r="L736" s="901">
        <v>4</v>
      </c>
      <c r="M736" s="654">
        <f>K736*L736</f>
        <v>1.04</v>
      </c>
      <c r="N736" s="884" t="s">
        <v>433</v>
      </c>
      <c r="O736" s="747">
        <v>0.25</v>
      </c>
      <c r="P736" s="630">
        <v>43685</v>
      </c>
      <c r="Q736" s="630">
        <v>43700</v>
      </c>
      <c r="R736" s="654">
        <f>(K736-O736)/O736*100</f>
        <v>4.0000000000000036</v>
      </c>
      <c r="S736" s="714">
        <f>IF(INDEX(Historical!$D$7:$D$1277,MATCH(B736,Historical!$B$7:$B$1301,0))=0,"n/a",(INDEX(Historical!$C$7:$C$1279,MATCH(B736,Historical!$B$7:$B$1301,0))/INDEX(Historical!$D$7:$D$1277,MATCH(B736,Historical!$B$7:$B$1301,0))-1)*100)</f>
        <v>8.5106382978723527</v>
      </c>
      <c r="T736" s="714">
        <f>IF(INDEX(Historical!$F$7:$F$1270,MATCH(B736,Historical!$B$7:$B$1301,0))=0,"n/a",((INDEX(Historical!$C$7:$C$1279,MATCH(B736,Historical!$B$7:$B$1301,0))/INDEX(Historical!$F$7:$F$1270,MATCH(B736,Historical!$B$7:$B$1301,0)))^(1/3)-1)*100)</f>
        <v>8.4351442625098407</v>
      </c>
      <c r="U736" s="714">
        <f>IF(INDEX(Historical!$H$7:$H$1270,MATCH(B736,Historical!$B$7:$B$1301,0))=0,"n/a",((INDEX(Historical!$C$7:$C$1279,MATCH(B736,Historical!$B$7:$B$1301,0))/INDEX(Historical!$H$7:$H$1270,MATCH(B736,Historical!$B$7:$B$1301,0)))^(1/5)-1)*100)</f>
        <v>6.0613903367872979</v>
      </c>
      <c r="V736" s="714">
        <f>IF(INDEX(Historical!$O$7:$O$1270,MATCH(B736,Historical!$B$7:$B$1301,0))=0,"n/a",((INDEX(Historical!$C$7:$C$1279,MATCH(B736,Historical!$B$7:$B$1301,0))/INDEX(Historical!$O$7:$O$1270,MATCH(B736,Historical!$B$7:$B$1301,0)))^(1/10)-1)*100)</f>
        <v>7.3897958414493869</v>
      </c>
      <c r="W736" s="715">
        <f>IF(OR(U736&lt;=0,U736="n/a",V736&lt;=0,V736="n/a"),"n/a",U736/V736)</f>
        <v>0.82023786134779819</v>
      </c>
      <c r="X736" s="716" t="str">
        <f>IF(OR(AJ736&lt;=0,AJ736="n/a",U736&lt;=0,U736="n/a"),"n/a",U736/AJ736)</f>
        <v>n/a</v>
      </c>
      <c r="Y736" s="890"/>
      <c r="Z736" s="663" t="str">
        <f>IF(OR(AC736&lt;0.01,AC736="n/a"),"n/a",M736/AC736*100)</f>
        <v>n/a</v>
      </c>
      <c r="AA736" s="900" t="str">
        <f>IF(OR(AC736&lt;0.01,AC736="n/a"),"n/a",I736/AC736)</f>
        <v>n/a</v>
      </c>
      <c r="AB736" s="901">
        <v>12</v>
      </c>
      <c r="AC736" s="879" t="s">
        <v>136</v>
      </c>
      <c r="AD736" s="879" t="s">
        <v>136</v>
      </c>
      <c r="AE736" s="879" t="s">
        <v>136</v>
      </c>
      <c r="AF736" s="879" t="s">
        <v>136</v>
      </c>
      <c r="AG736" s="879" t="s">
        <v>136</v>
      </c>
      <c r="AH736" s="879" t="s">
        <v>136</v>
      </c>
      <c r="AI736" s="879" t="s">
        <v>136</v>
      </c>
      <c r="AJ736" s="879" t="s">
        <v>136</v>
      </c>
      <c r="AK736" s="879" t="s">
        <v>136</v>
      </c>
      <c r="AL736" s="892" t="s">
        <v>136</v>
      </c>
      <c r="AM736" s="886" t="s">
        <v>136</v>
      </c>
      <c r="AN736" s="879" t="s">
        <v>136</v>
      </c>
      <c r="AO736" s="753" t="str">
        <f>IF(U736="n/a","n/a",IF(AA736&lt;0,"n/a",IF(AA736="n/a","n/a",J736+U736-AA736)))</f>
        <v>n/a</v>
      </c>
      <c r="AP736" s="754">
        <f>IF(U736="n/a","n/a",J736+U736)</f>
        <v>10.204816631608015</v>
      </c>
      <c r="AQ736" s="902" t="str">
        <f>IF(OR(AC736&lt;0.01,AF736="n/a"),"n/a",(I736/SQRT(22.5*AC736*(I736/AF736))-1)*100)</f>
        <v>n/a</v>
      </c>
      <c r="AR736" s="663">
        <f>INDEX(Historical!$C$7:$C$1279,MATCH(B736,Historical!$B$7:$B$1301,0))*IF(AH736="n/a",1.03,IF(AH736&lt;0,1.01,IF(AH736&gt;10,1.1,(1+AH736/100))))</f>
        <v>1.0506</v>
      </c>
      <c r="AS736" s="900">
        <f>IF($AI736="n/a",1.03*AR736,IF($AI736&lt;0,1.01*AR736,IF($AI736&gt;10,1.1*AR736,(1+$AI736/100)*AR736)))</f>
        <v>1.0821179999999999</v>
      </c>
      <c r="AT736" s="900">
        <f>IF($AK736="n/a",1.03*AS736,IF($AK736&lt;0,1.01*AS736,IF($AK736&gt;10,1.1*AS736,(1+$AK736/100)*AS736)))</f>
        <v>1.1145815399999999</v>
      </c>
      <c r="AU736" s="900">
        <f>IF($AK736="n/a",1.03*AT736,IF($AK736&lt;0,1.01*AT736,IF($AK736&gt;10,1.1*AT736,(1+$AK736/100)*AT736)))</f>
        <v>1.1480189861999999</v>
      </c>
      <c r="AV736" s="900">
        <f>IF($AK736="n/a",1.03*AU736,IF($AK736&lt;0,1.01*AU736,IF($AK736&gt;10,1.1*AU736,(1+$AK736/100)*AU736)))</f>
        <v>1.1824595557859998</v>
      </c>
      <c r="AW736" s="663">
        <f>SUM(AR736:AV736)</f>
        <v>5.5777780819859988</v>
      </c>
      <c r="AX736" s="761">
        <f>AW736/I736*100</f>
        <v>22.222223434207162</v>
      </c>
      <c r="AY736" s="948" t="s">
        <v>136</v>
      </c>
      <c r="AZ736" s="886" t="s">
        <v>136</v>
      </c>
      <c r="BA736" s="886" t="s">
        <v>136</v>
      </c>
      <c r="BB736" s="886" t="s">
        <v>136</v>
      </c>
      <c r="BC736" s="886" t="s">
        <v>136</v>
      </c>
      <c r="BD736" s="921" t="s">
        <v>4271</v>
      </c>
      <c r="BE736" s="635">
        <v>2014</v>
      </c>
      <c r="BF736" s="912">
        <f>IF(BE736&gt;2008,0,IF(BE736&gt;2001,1,IF(BE736&gt;1990,2,IF(BE736&gt;1980,3,IF(BE736&gt;1973,4,IF(BE736&gt;1970,5,IF(BE736&gt;1960,6,IF(BE736&gt;1958,7,IF(BE736&gt;1953,8,9)))))))))</f>
        <v>0</v>
      </c>
      <c r="BG736" s="896" t="s">
        <v>136</v>
      </c>
    </row>
    <row r="737" spans="1:59" s="877" customFormat="1" ht="12.75" customHeight="1" x14ac:dyDescent="0.2">
      <c r="A737" s="885" t="s">
        <v>851</v>
      </c>
      <c r="B737" s="615" t="s">
        <v>852</v>
      </c>
      <c r="C737" s="946" t="s">
        <v>131</v>
      </c>
      <c r="D737" s="946" t="s">
        <v>4334</v>
      </c>
      <c r="E737" s="746">
        <v>17</v>
      </c>
      <c r="F737" s="1185">
        <v>212</v>
      </c>
      <c r="G737" s="1182" t="s">
        <v>37</v>
      </c>
      <c r="H737" s="1182" t="s">
        <v>37</v>
      </c>
      <c r="I737" s="888">
        <v>87.65</v>
      </c>
      <c r="J737" s="663">
        <f>(M737/I737)*100</f>
        <v>2.8864803194523669</v>
      </c>
      <c r="K737" s="891">
        <v>0.63249999999999995</v>
      </c>
      <c r="L737" s="901">
        <v>4</v>
      </c>
      <c r="M737" s="654">
        <f>K737*L737</f>
        <v>2.5299999999999998</v>
      </c>
      <c r="N737" s="884" t="s">
        <v>119</v>
      </c>
      <c r="O737" s="747">
        <v>0.59</v>
      </c>
      <c r="P737" s="875">
        <v>43873</v>
      </c>
      <c r="Q737" s="875">
        <v>43890</v>
      </c>
      <c r="R737" s="654">
        <f>(K737-O737)/O737*100</f>
        <v>7.2033898305084723</v>
      </c>
      <c r="S737" s="714">
        <f>IF(INDEX(Historical!$D$7:$D$1277,MATCH(B737,Historical!$B$7:$B$1301,0))=0,"n/a",(INDEX(Historical!$C$7:$C$1279,MATCH(B737,Historical!$B$7:$B$1301,0))/INDEX(Historical!$D$7:$D$1277,MATCH(B737,Historical!$B$7:$B$1301,0))-1)*100)</f>
        <v>6.7873303167420795</v>
      </c>
      <c r="T737" s="714">
        <f>IF(INDEX(Historical!$F$7:$F$1270,MATCH(B737,Historical!$B$7:$B$1301,0))=0,"n/a",((INDEX(Historical!$C$7:$C$1279,MATCH(B737,Historical!$B$7:$B$1301,0))/INDEX(Historical!$F$7:$F$1270,MATCH(B737,Historical!$B$7:$B$1301,0)))^(1/3)-1)*100)</f>
        <v>6.0267878161645028</v>
      </c>
      <c r="U737" s="714">
        <f>IF(INDEX(Historical!$H$7:$H$1270,MATCH(B737,Historical!$B$7:$B$1301,0))=0,"n/a",((INDEX(Historical!$C$7:$C$1279,MATCH(B737,Historical!$B$7:$B$1301,0))/INDEX(Historical!$H$7:$H$1270,MATCH(B737,Historical!$B$7:$B$1301,0)))^(1/5)-1)*100)</f>
        <v>8.6319263634774721</v>
      </c>
      <c r="V737" s="714">
        <f>IF(INDEX(Historical!$O$7:$O$1270,MATCH(B737,Historical!$B$7:$B$1301,0))=0,"n/a",((INDEX(Historical!$C$7:$C$1279,MATCH(B737,Historical!$B$7:$B$1301,0))/INDEX(Historical!$O$7:$O$1270,MATCH(B737,Historical!$B$7:$B$1301,0)))^(1/10)-1)*100)</f>
        <v>13.334158149214815</v>
      </c>
      <c r="W737" s="715">
        <f>IF(OR(U737&lt;=0,U737="n/a",V737&lt;=0,V737="n/a"),"n/a",U737/V737)</f>
        <v>0.64735443114462876</v>
      </c>
      <c r="X737" s="716">
        <f>IF(OR(AJ737&lt;=0,AJ737="n/a",U737&lt;=0,U737="n/a"),"n/a",U737/AJ737)</f>
        <v>1.2883472184294733</v>
      </c>
      <c r="Y737" s="673"/>
      <c r="Z737" s="663">
        <f>IF(OR(AC737&lt;0.01,AC737="n/a"),"n/a",M737/AC737*100)</f>
        <v>68.749999999999986</v>
      </c>
      <c r="AA737" s="900">
        <f>IF(OR(AC737&lt;0.01,AC737="n/a"),"n/a",I737/AC737)</f>
        <v>23.817934782608695</v>
      </c>
      <c r="AB737" s="901">
        <v>12</v>
      </c>
      <c r="AC737" s="879">
        <v>3.68</v>
      </c>
      <c r="AD737" s="879">
        <v>4.01</v>
      </c>
      <c r="AE737" s="879">
        <v>3.77</v>
      </c>
      <c r="AF737" s="879">
        <v>2.65</v>
      </c>
      <c r="AG737" s="879">
        <v>11.5</v>
      </c>
      <c r="AH737" s="879">
        <v>7.1</v>
      </c>
      <c r="AI737" s="879">
        <v>6.7</v>
      </c>
      <c r="AJ737" s="879">
        <v>6.7</v>
      </c>
      <c r="AK737" s="879">
        <v>5.8999999999999995</v>
      </c>
      <c r="AL737" s="892">
        <v>27330</v>
      </c>
      <c r="AM737" s="886">
        <v>0.1</v>
      </c>
      <c r="AN737" s="879">
        <v>1.23</v>
      </c>
      <c r="AO737" s="753">
        <f>IF(U737="n/a","n/a",IF(AA737&lt;0,"n/a",IF(AA737="n/a","n/a",J737+U737-AA737)))</f>
        <v>-12.299528099678856</v>
      </c>
      <c r="AP737" s="754">
        <f>IF(U737="n/a","n/a",J737+U737)</f>
        <v>11.518406682929839</v>
      </c>
      <c r="AQ737" s="902">
        <f>IF(OR(AC737&lt;0.01,AF737="n/a"),"n/a",(I737/SQRT(22.5*AC737*(I737/AF737))-1)*100)</f>
        <v>67.48801240541637</v>
      </c>
      <c r="AR737" s="663">
        <f>INDEX(Historical!$C$7:$C$1279,MATCH(B737,Historical!$B$7:$B$1301,0))*IF(AH737="n/a",1.03,IF(AH737&lt;0,1.01,IF(AH737&gt;10,1.1,(1+AH737/100))))</f>
        <v>2.5275599999999998</v>
      </c>
      <c r="AS737" s="900">
        <f>IF($AI737="n/a",1.03*AR737,IF($AI737&lt;0,1.01*AR737,IF($AI737&gt;10,1.1*AR737,(1+$AI737/100)*AR737)))</f>
        <v>2.6969065199999998</v>
      </c>
      <c r="AT737" s="900">
        <f>IF($AK737="n/a",1.03*AS737,IF($AK737&lt;0,1.01*AS737,IF($AK737&gt;10,1.1*AS737,(1+$AK737/100)*AS737)))</f>
        <v>2.8560240046799996</v>
      </c>
      <c r="AU737" s="900">
        <f>IF($AK737="n/a",1.03*AT737,IF($AK737&lt;0,1.01*AT737,IF($AK737&gt;10,1.1*AT737,(1+$AK737/100)*AT737)))</f>
        <v>3.0245294209561195</v>
      </c>
      <c r="AV737" s="900">
        <f>IF($AK737="n/a",1.03*AU737,IF($AK737&lt;0,1.01*AU737,IF($AK737&gt;10,1.1*AU737,(1+$AK737/100)*AU737)))</f>
        <v>3.2029766567925306</v>
      </c>
      <c r="AW737" s="663">
        <f>SUM(AR737:AV737)</f>
        <v>14.30799660242865</v>
      </c>
      <c r="AX737" s="761">
        <f>AW737/I737*100</f>
        <v>16.324012096324758</v>
      </c>
      <c r="AY737" s="948">
        <v>0.18</v>
      </c>
      <c r="AZ737" s="886">
        <v>28.88</v>
      </c>
      <c r="BA737" s="886">
        <v>-19.98</v>
      </c>
      <c r="BB737" s="886">
        <v>-2.16</v>
      </c>
      <c r="BC737" s="886">
        <v>-5.35</v>
      </c>
      <c r="BD737" s="921"/>
      <c r="BE737" s="635">
        <v>2004</v>
      </c>
      <c r="BF737" s="912">
        <f>IF(BE737&gt;2008,0,IF(BE737&gt;2001,1,IF(BE737&gt;1990,2,IF(BE737&gt;1980,3,IF(BE737&gt;1973,4,IF(BE737&gt;1970,5,IF(BE737&gt;1960,6,IF(BE737&gt;1958,7,IF(BE737&gt;1953,8,9)))))))))</f>
        <v>1</v>
      </c>
      <c r="BG737" s="896">
        <v>3.4000000000000004</v>
      </c>
    </row>
    <row r="738" spans="1:59" s="877" customFormat="1" x14ac:dyDescent="0.2">
      <c r="A738" s="895" t="s">
        <v>4555</v>
      </c>
      <c r="B738" s="615" t="s">
        <v>4523</v>
      </c>
      <c r="C738" s="946" t="s">
        <v>112</v>
      </c>
      <c r="D738" s="946" t="s">
        <v>4363</v>
      </c>
      <c r="E738" s="746">
        <v>5</v>
      </c>
      <c r="F738" s="1185">
        <v>736</v>
      </c>
      <c r="G738" s="1143" t="s">
        <v>106</v>
      </c>
      <c r="H738" s="1143" t="s">
        <v>106</v>
      </c>
      <c r="I738" s="888">
        <v>43.53</v>
      </c>
      <c r="J738" s="663">
        <f>(M738/I738)*100</f>
        <v>0.82701585113714671</v>
      </c>
      <c r="K738" s="891">
        <v>0.09</v>
      </c>
      <c r="L738" s="901">
        <v>4</v>
      </c>
      <c r="M738" s="654">
        <f>K738*L738</f>
        <v>0.36</v>
      </c>
      <c r="N738" s="884" t="s">
        <v>490</v>
      </c>
      <c r="O738" s="747">
        <v>7.0000000000000007E-2</v>
      </c>
      <c r="P738" s="880">
        <v>43280</v>
      </c>
      <c r="Q738" s="880">
        <v>43298</v>
      </c>
      <c r="R738" s="654">
        <f>(K738-O738)/O738*100</f>
        <v>28.571428571428552</v>
      </c>
      <c r="S738" s="714">
        <f>IF(INDEX(Historical!$D$7:$D$1277,MATCH(B738,Historical!$B$7:$B$1301,0))=0,"n/a",(INDEX(Historical!$C$7:$C$1279,MATCH(B738,Historical!$B$7:$B$1301,0))/INDEX(Historical!$D$7:$D$1277,MATCH(B738,Historical!$B$7:$B$1301,0))-1)*100)</f>
        <v>12.5</v>
      </c>
      <c r="T738" s="714">
        <f>IF(INDEX(Historical!$F$7:$F$1270,MATCH(B738,Historical!$B$7:$B$1301,0))=0,"n/a",((INDEX(Historical!$C$7:$C$1279,MATCH(B738,Historical!$B$7:$B$1301,0))/INDEX(Historical!$F$7:$F$1270,MATCH(B738,Historical!$B$7:$B$1301,0)))^(1/3)-1)*100)</f>
        <v>14.471424255333186</v>
      </c>
      <c r="U738" s="714">
        <f>IF(INDEX(Historical!$H$7:$H$1270,MATCH(B738,Historical!$B$7:$B$1301,0))=0,"n/a",((INDEX(Historical!$C$7:$C$1279,MATCH(B738,Historical!$B$7:$B$1301,0))/INDEX(Historical!$H$7:$H$1270,MATCH(B738,Historical!$B$7:$B$1301,0)))^(1/5)-1)*100)</f>
        <v>12.474611314209483</v>
      </c>
      <c r="V738" s="714">
        <f>IF(INDEX(Historical!$O$7:$O$1270,MATCH(B738,Historical!$B$7:$B$1301,0))=0,"n/a",((INDEX(Historical!$C$7:$C$1279,MATCH(B738,Historical!$B$7:$B$1301,0))/INDEX(Historical!$O$7:$O$1270,MATCH(B738,Historical!$B$7:$B$1301,0)))^(1/10)-1)*100)</f>
        <v>6.0540481614018704</v>
      </c>
      <c r="W738" s="715">
        <f>IF(OR(U738&lt;=0,U738="n/a",V738&lt;=0,V738="n/a"),"n/a",U738/V738)</f>
        <v>2.0605404816140203</v>
      </c>
      <c r="X738" s="716">
        <f>IF(OR(AJ738&lt;=0,AJ738="n/a",U738&lt;=0,U738="n/a"),"n/a",U738/AJ738)</f>
        <v>1.0482866650596205</v>
      </c>
      <c r="Y738" s="685" t="s">
        <v>4575</v>
      </c>
      <c r="Z738" s="663">
        <f>IF(OR(AC738&lt;0.01,AC738="n/a"),"n/a",M738/AC738*100)</f>
        <v>16.289592760180994</v>
      </c>
      <c r="AA738" s="900">
        <f>IF(OR(AC738&lt;0.01,AC738="n/a"),"n/a",I738/AC738)</f>
        <v>19.696832579185521</v>
      </c>
      <c r="AB738" s="901">
        <v>12</v>
      </c>
      <c r="AC738" s="879">
        <v>2.21</v>
      </c>
      <c r="AD738" s="879">
        <v>17.260000000000002</v>
      </c>
      <c r="AE738" s="879">
        <v>1.18</v>
      </c>
      <c r="AF738" s="879">
        <v>2.68</v>
      </c>
      <c r="AG738" s="879">
        <v>14.299999999999999</v>
      </c>
      <c r="AH738" s="879">
        <v>2.1999999999999997</v>
      </c>
      <c r="AI738" s="879">
        <v>24.45</v>
      </c>
      <c r="AJ738" s="879">
        <v>11.899999999999999</v>
      </c>
      <c r="AK738" s="879">
        <v>1.1199999999999999</v>
      </c>
      <c r="AL738" s="892">
        <v>2900</v>
      </c>
      <c r="AM738" s="886">
        <v>1</v>
      </c>
      <c r="AN738" s="879">
        <v>0.23</v>
      </c>
      <c r="AO738" s="753">
        <f>IF(U738="n/a","n/a",IF(AA738&lt;0,"n/a",IF(AA738="n/a","n/a",J738+U738-AA738)))</f>
        <v>-6.3952054138388927</v>
      </c>
      <c r="AP738" s="754">
        <f>IF(U738="n/a","n/a",J738+U738)</f>
        <v>13.301627165346629</v>
      </c>
      <c r="AQ738" s="902">
        <f>IF(OR(AC738&lt;0.01,AF738="n/a"),"n/a",(I738/SQRT(22.5*AC738*(I738/AF738))-1)*100)</f>
        <v>53.170219490484506</v>
      </c>
      <c r="AR738" s="663">
        <f>INDEX(Historical!$C$7:$C$1279,MATCH(B738,Historical!$B$7:$B$1301,0))*IF(AH738="n/a",1.03,IF(AH738&lt;0,1.01,IF(AH738&gt;10,1.1,(1+AH738/100))))</f>
        <v>0.36791999999999997</v>
      </c>
      <c r="AS738" s="900">
        <f>IF($AI738="n/a",1.03*AR738,IF($AI738&lt;0,1.01*AR738,IF($AI738&gt;10,1.1*AR738,(1+$AI738/100)*AR738)))</f>
        <v>0.40471200000000002</v>
      </c>
      <c r="AT738" s="900">
        <f>IF($AK738="n/a",1.03*AS738,IF($AK738&lt;0,1.01*AS738,IF($AK738&gt;10,1.1*AS738,(1+$AK738/100)*AS738)))</f>
        <v>0.40924477440000007</v>
      </c>
      <c r="AU738" s="900">
        <f>IF($AK738="n/a",1.03*AT738,IF($AK738&lt;0,1.01*AT738,IF($AK738&gt;10,1.1*AT738,(1+$AK738/100)*AT738)))</f>
        <v>0.41382831587328012</v>
      </c>
      <c r="AV738" s="900">
        <f>IF($AK738="n/a",1.03*AU738,IF($AK738&lt;0,1.01*AU738,IF($AK738&gt;10,1.1*AU738,(1+$AK738/100)*AU738)))</f>
        <v>0.41846319301106089</v>
      </c>
      <c r="AW738" s="663">
        <f>SUM(AR738:AV738)</f>
        <v>2.0141682832843411</v>
      </c>
      <c r="AX738" s="761">
        <f>AW738/I738*100</f>
        <v>4.6270808253717917</v>
      </c>
      <c r="AY738" s="948">
        <v>0.83</v>
      </c>
      <c r="AZ738" s="886">
        <v>51.62</v>
      </c>
      <c r="BA738" s="886">
        <v>-7.28</v>
      </c>
      <c r="BB738" s="886">
        <v>3.32</v>
      </c>
      <c r="BC738" s="886">
        <v>15.479999999999999</v>
      </c>
      <c r="BD738" s="921"/>
      <c r="BE738" s="635">
        <v>2015</v>
      </c>
      <c r="BF738" s="912">
        <f>IF(BE738&gt;2008,0,IF(BE738&gt;2001,1,IF(BE738&gt;1990,2,IF(BE738&gt;1980,3,IF(BE738&gt;1973,4,IF(BE738&gt;1970,5,IF(BE738&gt;1960,6,IF(BE738&gt;1958,7,IF(BE738&gt;1953,8,9)))))))))</f>
        <v>0</v>
      </c>
      <c r="BG738" s="896">
        <v>7.1999999999999993</v>
      </c>
    </row>
    <row r="739" spans="1:59" s="877" customFormat="1" ht="12.75" customHeight="1" x14ac:dyDescent="0.2">
      <c r="A739" s="877" t="s">
        <v>389</v>
      </c>
      <c r="B739" s="615" t="s">
        <v>390</v>
      </c>
      <c r="C739" s="946" t="s">
        <v>245</v>
      </c>
      <c r="D739" s="946" t="s">
        <v>4365</v>
      </c>
      <c r="E739" s="746">
        <v>38</v>
      </c>
      <c r="F739" s="1185">
        <v>68</v>
      </c>
      <c r="G739" s="1182" t="s">
        <v>106</v>
      </c>
      <c r="H739" s="1182" t="s">
        <v>106</v>
      </c>
      <c r="I739" s="879">
        <v>21.59</v>
      </c>
      <c r="J739" s="663">
        <f>(M739/I739)*100</f>
        <v>4.4465030106530801</v>
      </c>
      <c r="K739" s="891">
        <v>0.24</v>
      </c>
      <c r="L739" s="901">
        <v>4</v>
      </c>
      <c r="M739" s="654">
        <f>K739*L739</f>
        <v>0.96</v>
      </c>
      <c r="N739" s="884" t="s">
        <v>318</v>
      </c>
      <c r="O739" s="747">
        <v>0.23</v>
      </c>
      <c r="P739" s="880">
        <v>43615</v>
      </c>
      <c r="Q739" s="880">
        <v>43644</v>
      </c>
      <c r="R739" s="654">
        <f>(K739-O739)/O739*100</f>
        <v>4.3478260869565135</v>
      </c>
      <c r="S739" s="714">
        <f>IF(INDEX(Historical!$D$7:$D$1277,MATCH(B739,Historical!$B$7:$B$1301,0))=0,"n/a",(INDEX(Historical!$C$7:$C$1279,MATCH(B739,Historical!$B$7:$B$1301,0))/INDEX(Historical!$D$7:$D$1277,MATCH(B739,Historical!$B$7:$B$1301,0))-1)*100)</f>
        <v>4.4444444444444287</v>
      </c>
      <c r="T739" s="714">
        <f>IF(INDEX(Historical!$F$7:$F$1270,MATCH(B739,Historical!$B$7:$B$1301,0))=0,"n/a",((INDEX(Historical!$C$7:$C$1279,MATCH(B739,Historical!$B$7:$B$1301,0))/INDEX(Historical!$F$7:$F$1270,MATCH(B739,Historical!$B$7:$B$1301,0)))^(1/3)-1)*100)</f>
        <v>4.2357239540065317</v>
      </c>
      <c r="U739" s="714">
        <f>IF(INDEX(Historical!$H$7:$H$1270,MATCH(B739,Historical!$B$7:$B$1301,0))=0,"n/a",((INDEX(Historical!$C$7:$C$1279,MATCH(B739,Historical!$B$7:$B$1301,0))/INDEX(Historical!$H$7:$H$1270,MATCH(B739,Historical!$B$7:$B$1301,0)))^(1/5)-1)*100)</f>
        <v>4.6196633116589947</v>
      </c>
      <c r="V739" s="714">
        <f>IF(INDEX(Historical!$O$7:$O$1270,MATCH(B739,Historical!$B$7:$B$1301,0))=0,"n/a",((INDEX(Historical!$C$7:$C$1279,MATCH(B739,Historical!$B$7:$B$1301,0))/INDEX(Historical!$O$7:$O$1270,MATCH(B739,Historical!$B$7:$B$1301,0)))^(1/10)-1)*100)</f>
        <v>4.9469897511769778</v>
      </c>
      <c r="W739" s="715">
        <f>IF(OR(U739&lt;=0,U739="n/a",V739&lt;=0,V739="n/a"),"n/a",U739/V739)</f>
        <v>0.93383320847994356</v>
      </c>
      <c r="X739" s="716">
        <f>IF(OR(AJ739&lt;=0,AJ739="n/a",U739&lt;=0,U739="n/a"),"n/a",U739/AJ739)</f>
        <v>1.2485576517997283</v>
      </c>
      <c r="Y739" s="671"/>
      <c r="Z739" s="663">
        <f>IF(OR(AC739&lt;0.01,AC739="n/a"),"n/a",M739/AC739*100)</f>
        <v>52.459016393442617</v>
      </c>
      <c r="AA739" s="900">
        <f>IF(OR(AC739&lt;0.01,AC739="n/a"),"n/a",I739/AC739)</f>
        <v>11.797814207650273</v>
      </c>
      <c r="AB739" s="901">
        <v>12</v>
      </c>
      <c r="AC739" s="879">
        <v>1.83</v>
      </c>
      <c r="AD739" s="879" t="s">
        <v>136</v>
      </c>
      <c r="AE739" s="879">
        <v>0.64</v>
      </c>
      <c r="AF739" s="879">
        <v>1.03</v>
      </c>
      <c r="AG739" s="879">
        <v>8.6999999999999993</v>
      </c>
      <c r="AH739" s="879">
        <v>26.1</v>
      </c>
      <c r="AI739" s="879" t="s">
        <v>136</v>
      </c>
      <c r="AJ739" s="879">
        <v>3.6999999999999997</v>
      </c>
      <c r="AK739" s="879" t="s">
        <v>136</v>
      </c>
      <c r="AL739" s="896">
        <v>188.66</v>
      </c>
      <c r="AM739" s="886">
        <v>6.2</v>
      </c>
      <c r="AN739" s="879">
        <v>0</v>
      </c>
      <c r="AO739" s="753">
        <f>IF(U739="n/a","n/a",IF(AA739&lt;0,"n/a",IF(AA739="n/a","n/a",J739+U739-AA739)))</f>
        <v>-2.731647885338198</v>
      </c>
      <c r="AP739" s="754">
        <f>IF(U739="n/a","n/a",J739+U739)</f>
        <v>9.0661663223120748</v>
      </c>
      <c r="AQ739" s="902">
        <f>IF(OR(AC739&lt;0.01,AF739="n/a"),"n/a",(I739/SQRT(22.5*AC739*(I739/AF739))-1)*100)</f>
        <v>-26.510019930515448</v>
      </c>
      <c r="AR739" s="663">
        <f>INDEX(Historical!$C$7:$C$1279,MATCH(B739,Historical!$B$7:$B$1301,0))*IF(AH739="n/a",1.03,IF(AH739&lt;0,1.01,IF(AH739&gt;10,1.1,(1+AH739/100))))</f>
        <v>1.034</v>
      </c>
      <c r="AS739" s="900">
        <f>IF($AI739="n/a",1.03*AR739,IF($AI739&lt;0,1.01*AR739,IF($AI739&gt;10,1.1*AR739,(1+$AI739/100)*AR739)))</f>
        <v>1.0650200000000001</v>
      </c>
      <c r="AT739" s="900">
        <f>IF($AK739="n/a",1.03*AS739,IF($AK739&lt;0,1.01*AS739,IF($AK739&gt;10,1.1*AS739,(1+$AK739/100)*AS739)))</f>
        <v>1.0969706000000001</v>
      </c>
      <c r="AU739" s="900">
        <f>IF($AK739="n/a",1.03*AT739,IF($AK739&lt;0,1.01*AT739,IF($AK739&gt;10,1.1*AT739,(1+$AK739/100)*AT739)))</f>
        <v>1.1298797180000002</v>
      </c>
      <c r="AV739" s="900">
        <f>IF($AK739="n/a",1.03*AU739,IF($AK739&lt;0,1.01*AU739,IF($AK739&gt;10,1.1*AU739,(1+$AK739/100)*AU739)))</f>
        <v>1.1637761095400003</v>
      </c>
      <c r="AW739" s="663">
        <f>SUM(AR739:AV739)</f>
        <v>5.4896464275400012</v>
      </c>
      <c r="AX739" s="761">
        <f>AW739/I739*100</f>
        <v>25.426801424455775</v>
      </c>
      <c r="AY739" s="948">
        <v>0.62</v>
      </c>
      <c r="AZ739" s="886">
        <v>40.19</v>
      </c>
      <c r="BA739" s="886">
        <v>-22.62</v>
      </c>
      <c r="BB739" s="886">
        <v>10.71</v>
      </c>
      <c r="BC739" s="886">
        <v>-3.27</v>
      </c>
      <c r="BD739" s="921"/>
      <c r="BE739" s="635">
        <v>1982</v>
      </c>
      <c r="BF739" s="912">
        <f>IF(BE739&gt;2008,0,IF(BE739&gt;2001,1,IF(BE739&gt;1990,2,IF(BE739&gt;1980,3,IF(BE739&gt;1973,4,IF(BE739&gt;1970,5,IF(BE739&gt;1960,6,IF(BE739&gt;1958,7,IF(BE739&gt;1953,8,9)))))))))</f>
        <v>3</v>
      </c>
      <c r="BG739" s="896">
        <v>6.3</v>
      </c>
    </row>
    <row r="740" spans="1:59" s="877" customFormat="1" ht="12.75" customHeight="1" x14ac:dyDescent="0.2">
      <c r="A740" s="885" t="s">
        <v>1787</v>
      </c>
      <c r="B740" s="615" t="s">
        <v>1788</v>
      </c>
      <c r="C740" s="946" t="s">
        <v>108</v>
      </c>
      <c r="D740" s="946" t="s">
        <v>4345</v>
      </c>
      <c r="E740" s="746">
        <v>9</v>
      </c>
      <c r="F740" s="1185">
        <v>446</v>
      </c>
      <c r="G740" s="1197" t="s">
        <v>115</v>
      </c>
      <c r="H740" s="1197" t="s">
        <v>115</v>
      </c>
      <c r="I740" s="888">
        <v>25.6</v>
      </c>
      <c r="J740" s="663">
        <f>(M740/I740)*100</f>
        <v>7.9687499999999991</v>
      </c>
      <c r="K740" s="891">
        <v>0.51</v>
      </c>
      <c r="L740" s="901">
        <v>4</v>
      </c>
      <c r="M740" s="654">
        <f>K740*L740</f>
        <v>2.04</v>
      </c>
      <c r="N740" s="884" t="s">
        <v>119</v>
      </c>
      <c r="O740" s="747">
        <v>0.45</v>
      </c>
      <c r="P740" s="630">
        <v>43685</v>
      </c>
      <c r="Q740" s="630">
        <v>43709</v>
      </c>
      <c r="R740" s="654">
        <f>(K740-O740)/O740*100</f>
        <v>13.333333333333334</v>
      </c>
      <c r="S740" s="714">
        <f>IF(INDEX(Historical!$D$7:$D$1277,MATCH(B740,Historical!$B$7:$B$1301,0))=0,"n/a",(INDEX(Historical!$C$7:$C$1279,MATCH(B740,Historical!$B$7:$B$1301,0))/INDEX(Historical!$D$7:$D$1277,MATCH(B740,Historical!$B$7:$B$1301,0))-1)*100)</f>
        <v>17.073170731707311</v>
      </c>
      <c r="T740" s="714">
        <f>IF(INDEX(Historical!$F$7:$F$1270,MATCH(B740,Historical!$B$7:$B$1301,0))=0,"n/a",((INDEX(Historical!$C$7:$C$1279,MATCH(B740,Historical!$B$7:$B$1301,0))/INDEX(Historical!$F$7:$F$1270,MATCH(B740,Historical!$B$7:$B$1301,0)))^(1/3)-1)*100)</f>
        <v>8.2171765192749149</v>
      </c>
      <c r="U740" s="714">
        <f>IF(INDEX(Historical!$H$7:$H$1270,MATCH(B740,Historical!$B$7:$B$1301,0))=0,"n/a",((INDEX(Historical!$C$7:$C$1279,MATCH(B740,Historical!$B$7:$B$1301,0))/INDEX(Historical!$H$7:$H$1270,MATCH(B740,Historical!$B$7:$B$1301,0)))^(1/5)-1)*100)</f>
        <v>7.2984607999767359</v>
      </c>
      <c r="V740" s="714">
        <f>IF(INDEX(Historical!$O$7:$O$1270,MATCH(B740,Historical!$B$7:$B$1301,0))=0,"n/a",((INDEX(Historical!$C$7:$C$1279,MATCH(B740,Historical!$B$7:$B$1301,0))/INDEX(Historical!$O$7:$O$1270,MATCH(B740,Historical!$B$7:$B$1301,0)))^(1/10)-1)*100)</f>
        <v>14.633226106474972</v>
      </c>
      <c r="W740" s="715">
        <f>IF(OR(U740&lt;=0,U740="n/a",V740&lt;=0,V740="n/a"),"n/a",U740/V740)</f>
        <v>0.49875951802229601</v>
      </c>
      <c r="X740" s="716" t="str">
        <f>IF(OR(AJ740&lt;=0,AJ740="n/a",U740&lt;=0,U740="n/a"),"n/a",U740/AJ740)</f>
        <v>n/a</v>
      </c>
      <c r="Y740" s="676"/>
      <c r="Z740" s="663">
        <f>IF(OR(AC740&lt;0.01,AC740="n/a"),"n/a",M740/AC740*100)</f>
        <v>72.084805653710248</v>
      </c>
      <c r="AA740" s="900">
        <f>IF(OR(AC740&lt;0.01,AC740="n/a"),"n/a",I740/AC740)</f>
        <v>9.0459363957597176</v>
      </c>
      <c r="AB740" s="901">
        <v>12</v>
      </c>
      <c r="AC740" s="879">
        <v>2.83</v>
      </c>
      <c r="AD740" s="879">
        <v>1.59</v>
      </c>
      <c r="AE740" s="879">
        <v>1.78</v>
      </c>
      <c r="AF740" s="879">
        <v>0.65</v>
      </c>
      <c r="AG740" s="879">
        <v>7.3999999999999995</v>
      </c>
      <c r="AH740" s="879">
        <v>-6</v>
      </c>
      <c r="AI740" s="879">
        <v>190.95</v>
      </c>
      <c r="AJ740" s="879">
        <v>-0.2</v>
      </c>
      <c r="AK740" s="879">
        <v>5.71</v>
      </c>
      <c r="AL740" s="892">
        <v>113810</v>
      </c>
      <c r="AM740" s="886">
        <v>0.13</v>
      </c>
      <c r="AN740" s="879">
        <v>1.47</v>
      </c>
      <c r="AO740" s="753">
        <f>IF(U740="n/a","n/a",IF(AA740&lt;0,"n/a",IF(AA740="n/a","n/a",J740+U740-AA740)))</f>
        <v>6.2212744042170165</v>
      </c>
      <c r="AP740" s="754">
        <f>IF(U740="n/a","n/a",J740+U740)</f>
        <v>15.267210799976734</v>
      </c>
      <c r="AQ740" s="902">
        <f>IF(OR(AC740&lt;0.01,AF740="n/a"),"n/a",(I740/SQRT(22.5*AC740*(I740/AF740))-1)*100)</f>
        <v>-48.879842387463391</v>
      </c>
      <c r="AR740" s="663">
        <f>INDEX(Historical!$C$7:$C$1279,MATCH(B740,Historical!$B$7:$B$1301,0))*IF(AH740="n/a",1.03,IF(AH740&lt;0,1.01,IF(AH740&gt;10,1.1,(1+AH740/100))))</f>
        <v>1.9392</v>
      </c>
      <c r="AS740" s="900">
        <f>IF($AI740="n/a",1.03*AR740,IF($AI740&lt;0,1.01*AR740,IF($AI740&gt;10,1.1*AR740,(1+$AI740/100)*AR740)))</f>
        <v>2.1331200000000003</v>
      </c>
      <c r="AT740" s="900">
        <f>IF($AK740="n/a",1.03*AS740,IF($AK740&lt;0,1.01*AS740,IF($AK740&gt;10,1.1*AS740,(1+$AK740/100)*AS740)))</f>
        <v>2.2549211520000001</v>
      </c>
      <c r="AU740" s="900">
        <f>IF($AK740="n/a",1.03*AT740,IF($AK740&lt;0,1.01*AT740,IF($AK740&gt;10,1.1*AT740,(1+$AK740/100)*AT740)))</f>
        <v>2.3836771497791998</v>
      </c>
      <c r="AV740" s="900">
        <f>IF($AK740="n/a",1.03*AU740,IF($AK740&lt;0,1.01*AU740,IF($AK740&gt;10,1.1*AU740,(1+$AK740/100)*AU740)))</f>
        <v>2.519785115031592</v>
      </c>
      <c r="AW740" s="663">
        <f>SUM(AR740:AV740)</f>
        <v>11.230703416810792</v>
      </c>
      <c r="AX740" s="761">
        <f>AW740/I740*100</f>
        <v>43.869935221917153</v>
      </c>
      <c r="AY740" s="948">
        <v>1.1599999999999999</v>
      </c>
      <c r="AZ740" s="886">
        <v>16.36</v>
      </c>
      <c r="BA740" s="886">
        <v>-53.239999999999995</v>
      </c>
      <c r="BB740" s="886">
        <v>-5.3199999999999994</v>
      </c>
      <c r="BC740" s="886">
        <v>-38.129999999999995</v>
      </c>
      <c r="BD740" s="921"/>
      <c r="BE740" s="635">
        <v>2011</v>
      </c>
      <c r="BF740" s="912">
        <f>IF(BE740&gt;2008,0,IF(BE740&gt;2001,1,IF(BE740&gt;1990,2,IF(BE740&gt;1980,3,IF(BE740&gt;1973,4,IF(BE740&gt;1970,5,IF(BE740&gt;1960,6,IF(BE740&gt;1958,7,IF(BE740&gt;1953,8,9)))))))))</f>
        <v>0</v>
      </c>
      <c r="BG740" s="896">
        <v>0.6</v>
      </c>
    </row>
    <row r="741" spans="1:59" s="877" customFormat="1" ht="12.75" customHeight="1" x14ac:dyDescent="0.2">
      <c r="A741" s="877" t="s">
        <v>1802</v>
      </c>
      <c r="B741" s="615" t="s">
        <v>1803</v>
      </c>
      <c r="C741" s="946" t="s">
        <v>245</v>
      </c>
      <c r="D741" s="946" t="s">
        <v>4357</v>
      </c>
      <c r="E741" s="746">
        <v>9</v>
      </c>
      <c r="F741" s="1185">
        <v>433</v>
      </c>
      <c r="G741" s="1185" t="s">
        <v>115</v>
      </c>
      <c r="H741" s="1185" t="s">
        <v>115</v>
      </c>
      <c r="I741" s="888">
        <v>129.53</v>
      </c>
      <c r="J741" s="663">
        <f>(M741/I741)*100</f>
        <v>3.7057052420288734</v>
      </c>
      <c r="K741" s="891">
        <v>1.2</v>
      </c>
      <c r="L741" s="901">
        <v>4</v>
      </c>
      <c r="M741" s="654">
        <f>K741*L741</f>
        <v>4.8</v>
      </c>
      <c r="N741" s="884" t="s">
        <v>148</v>
      </c>
      <c r="O741" s="747">
        <v>1.1499999999999999</v>
      </c>
      <c r="P741" s="880">
        <v>43601</v>
      </c>
      <c r="Q741" s="880">
        <v>43631</v>
      </c>
      <c r="R741" s="654">
        <f>(K741-O741)/O741*100</f>
        <v>4.3478260869565259</v>
      </c>
      <c r="S741" s="714">
        <f>IF(INDEX(Historical!$D$7:$D$1277,MATCH(B741,Historical!$B$7:$B$1301,0))=0,"n/a",(INDEX(Historical!$C$7:$C$1279,MATCH(B741,Historical!$B$7:$B$1301,0))/INDEX(Historical!$D$7:$D$1277,MATCH(B741,Historical!$B$7:$B$1301,0))-1)*100)</f>
        <v>4.3956043956044022</v>
      </c>
      <c r="T741" s="714">
        <f>IF(INDEX(Historical!$F$7:$F$1270,MATCH(B741,Historical!$B$7:$B$1301,0))=0,"n/a",((INDEX(Historical!$C$7:$C$1279,MATCH(B741,Historical!$B$7:$B$1301,0))/INDEX(Historical!$F$7:$F$1270,MATCH(B741,Historical!$B$7:$B$1301,0)))^(1/3)-1)*100)</f>
        <v>6.7930526473439112</v>
      </c>
      <c r="U741" s="714">
        <f>IF(INDEX(Historical!$H$7:$H$1270,MATCH(B741,Historical!$B$7:$B$1301,0))=0,"n/a",((INDEX(Historical!$C$7:$C$1279,MATCH(B741,Historical!$B$7:$B$1301,0))/INDEX(Historical!$H$7:$H$1270,MATCH(B741,Historical!$B$7:$B$1301,0)))^(1/5)-1)*100)</f>
        <v>10.563340590814718</v>
      </c>
      <c r="V741" s="714">
        <f>IF(INDEX(Historical!$O$7:$O$1270,MATCH(B741,Historical!$B$7:$B$1301,0))=0,"n/a",((INDEX(Historical!$C$7:$C$1279,MATCH(B741,Historical!$B$7:$B$1301,0))/INDEX(Historical!$O$7:$O$1270,MATCH(B741,Historical!$B$7:$B$1301,0)))^(1/10)-1)*100)</f>
        <v>10.692071838729845</v>
      </c>
      <c r="W741" s="715">
        <f>IF(OR(U741&lt;=0,U741="n/a",V741&lt;=0,V741="n/a"),"n/a",U741/V741)</f>
        <v>0.98796012130700206</v>
      </c>
      <c r="X741" s="716">
        <f>IF(OR(AJ741&lt;=0,AJ741="n/a",U741&lt;=0,U741="n/a"),"n/a",U741/AJ741)</f>
        <v>0.55596529425340624</v>
      </c>
      <c r="Y741" s="676"/>
      <c r="Z741" s="663">
        <f>IF(OR(AC741&lt;0.01,AC741="n/a"),"n/a",M741/AC741*100)</f>
        <v>32.899246058944485</v>
      </c>
      <c r="AA741" s="900">
        <f>IF(OR(AC741&lt;0.01,AC741="n/a"),"n/a",I741/AC741)</f>
        <v>8.8779986291980819</v>
      </c>
      <c r="AB741" s="901">
        <v>12</v>
      </c>
      <c r="AC741" s="879">
        <v>14.59</v>
      </c>
      <c r="AD741" s="879">
        <v>43.57</v>
      </c>
      <c r="AE741" s="879">
        <v>0.4</v>
      </c>
      <c r="AF741" s="879">
        <v>2.61</v>
      </c>
      <c r="AG741" s="879">
        <v>28.799999999999997</v>
      </c>
      <c r="AH741" s="879">
        <v>765.2</v>
      </c>
      <c r="AI741" s="879">
        <v>29.01</v>
      </c>
      <c r="AJ741" s="879">
        <v>19</v>
      </c>
      <c r="AK741" s="879">
        <v>0.2</v>
      </c>
      <c r="AL741" s="892">
        <v>8000</v>
      </c>
      <c r="AM741" s="886">
        <v>0.2</v>
      </c>
      <c r="AN741" s="879">
        <v>2.31</v>
      </c>
      <c r="AO741" s="753">
        <f>IF(U741="n/a","n/a",IF(AA741&lt;0,"n/a",IF(AA741="n/a","n/a",J741+U741-AA741)))</f>
        <v>5.3910472036455097</v>
      </c>
      <c r="AP741" s="754">
        <f>IF(U741="n/a","n/a",J741+U741)</f>
        <v>14.269045832843592</v>
      </c>
      <c r="AQ741" s="902">
        <f>IF(OR(AC741&lt;0.01,AF741="n/a"),"n/a",(I741/SQRT(22.5*AC741*(I741/AF741))-1)*100)</f>
        <v>1.4814190375251668</v>
      </c>
      <c r="AR741" s="663">
        <f>INDEX(Historical!$C$7:$C$1279,MATCH(B741,Historical!$B$7:$B$1301,0))*IF(AH741="n/a",1.03,IF(AH741&lt;0,1.01,IF(AH741&gt;10,1.1,(1+AH741/100))))</f>
        <v>5.2250000000000005</v>
      </c>
      <c r="AS741" s="900">
        <f>IF($AI741="n/a",1.03*AR741,IF($AI741&lt;0,1.01*AR741,IF($AI741&gt;10,1.1*AR741,(1+$AI741/100)*AR741)))</f>
        <v>5.7475000000000014</v>
      </c>
      <c r="AT741" s="900">
        <f>IF($AK741="n/a",1.03*AS741,IF($AK741&lt;0,1.01*AS741,IF($AK741&gt;10,1.1*AS741,(1+$AK741/100)*AS741)))</f>
        <v>5.7589950000000014</v>
      </c>
      <c r="AU741" s="900">
        <f>IF($AK741="n/a",1.03*AT741,IF($AK741&lt;0,1.01*AT741,IF($AK741&gt;10,1.1*AT741,(1+$AK741/100)*AT741)))</f>
        <v>5.7705129900000012</v>
      </c>
      <c r="AV741" s="900">
        <f>IF($AK741="n/a",1.03*AU741,IF($AK741&lt;0,1.01*AU741,IF($AK741&gt;10,1.1*AU741,(1+$AK741/100)*AU741)))</f>
        <v>5.7820540159800009</v>
      </c>
      <c r="AW741" s="663">
        <f>SUM(AR741:AV741)</f>
        <v>28.284062005980005</v>
      </c>
      <c r="AX741" s="761">
        <f>AW741/I741*100</f>
        <v>21.835916008631209</v>
      </c>
      <c r="AY741" s="948">
        <v>1.99</v>
      </c>
      <c r="AZ741" s="886">
        <v>102.39</v>
      </c>
      <c r="BA741" s="886">
        <v>-20.84</v>
      </c>
      <c r="BB741" s="886">
        <v>9.08</v>
      </c>
      <c r="BC741" s="886">
        <v>-2.9899999999999998</v>
      </c>
      <c r="BD741" s="921"/>
      <c r="BE741" s="635">
        <v>2011</v>
      </c>
      <c r="BF741" s="912">
        <f>IF(BE741&gt;2008,0,IF(BE741&gt;2001,1,IF(BE741&gt;1990,2,IF(BE741&gt;1980,3,IF(BE741&gt;1973,4,IF(BE741&gt;1970,5,IF(BE741&gt;1960,6,IF(BE741&gt;1958,7,IF(BE741&gt;1953,8,9)))))))))</f>
        <v>0</v>
      </c>
      <c r="BG741" s="896">
        <v>4.5</v>
      </c>
    </row>
    <row r="742" spans="1:59" s="877" customFormat="1" ht="12.75" customHeight="1" x14ac:dyDescent="0.2">
      <c r="A742" s="885" t="s">
        <v>857</v>
      </c>
      <c r="B742" s="615" t="s">
        <v>858</v>
      </c>
      <c r="C742" s="946" t="s">
        <v>123</v>
      </c>
      <c r="D742" s="946" t="s">
        <v>4180</v>
      </c>
      <c r="E742" s="746">
        <v>16</v>
      </c>
      <c r="F742" s="1185">
        <v>228</v>
      </c>
      <c r="G742" s="1185" t="s">
        <v>106</v>
      </c>
      <c r="H742" s="1185" t="s">
        <v>106</v>
      </c>
      <c r="I742" s="888">
        <v>53.65</v>
      </c>
      <c r="J742" s="663">
        <f>(M742/I742)*100</f>
        <v>1.95712954333644</v>
      </c>
      <c r="K742" s="891">
        <v>0.26250000000000001</v>
      </c>
      <c r="L742" s="901">
        <v>4</v>
      </c>
      <c r="M742" s="654">
        <f>K742*L742</f>
        <v>1.05</v>
      </c>
      <c r="N742" s="884" t="s">
        <v>378</v>
      </c>
      <c r="O742" s="747">
        <v>0.25</v>
      </c>
      <c r="P742" s="630">
        <v>43703</v>
      </c>
      <c r="Q742" s="630">
        <v>43719</v>
      </c>
      <c r="R742" s="654">
        <f>(K742-O742)/O742*100</f>
        <v>5.0000000000000044</v>
      </c>
      <c r="S742" s="714">
        <f>IF(INDEX(Historical!$D$7:$D$1277,MATCH(B742,Historical!$B$7:$B$1301,0))=0,"n/a",(INDEX(Historical!$C$7:$C$1279,MATCH(B742,Historical!$B$7:$B$1301,0))/INDEX(Historical!$D$7:$D$1277,MATCH(B742,Historical!$B$7:$B$1301,0))-1)*100)</f>
        <v>11.413043478260864</v>
      </c>
      <c r="T742" s="714">
        <f>IF(INDEX(Historical!$F$7:$F$1270,MATCH(B742,Historical!$B$7:$B$1301,0))=0,"n/a",((INDEX(Historical!$C$7:$C$1279,MATCH(B742,Historical!$B$7:$B$1301,0))/INDEX(Historical!$F$7:$F$1270,MATCH(B742,Historical!$B$7:$B$1301,0)))^(1/3)-1)*100)</f>
        <v>11.2614545368112</v>
      </c>
      <c r="U742" s="714">
        <f>IF(INDEX(Historical!$H$7:$H$1270,MATCH(B742,Historical!$B$7:$B$1301,0))=0,"n/a",((INDEX(Historical!$C$7:$C$1279,MATCH(B742,Historical!$B$7:$B$1301,0))/INDEX(Historical!$H$7:$H$1270,MATCH(B742,Historical!$B$7:$B$1301,0)))^(1/5)-1)*100)</f>
        <v>11.985082981125327</v>
      </c>
      <c r="V742" s="714">
        <f>IF(INDEX(Historical!$O$7:$O$1270,MATCH(B742,Historical!$B$7:$B$1301,0))=0,"n/a",((INDEX(Historical!$C$7:$C$1279,MATCH(B742,Historical!$B$7:$B$1301,0))/INDEX(Historical!$O$7:$O$1270,MATCH(B742,Historical!$B$7:$B$1301,0)))^(1/10)-1)*100)</f>
        <v>25.006650334876479</v>
      </c>
      <c r="W742" s="715">
        <f>IF(OR(U742&lt;=0,U742="n/a",V742&lt;=0,V742="n/a"),"n/a",U742/V742)</f>
        <v>0.47927582545551389</v>
      </c>
      <c r="X742" s="716" t="str">
        <f>IF(OR(AJ742&lt;=0,AJ742="n/a",U742&lt;=0,U742="n/a"),"n/a",U742/AJ742)</f>
        <v>n/a</v>
      </c>
      <c r="Y742" s="890"/>
      <c r="Z742" s="663">
        <f>IF(OR(AC742&lt;0.01,AC742="n/a"),"n/a",M742/AC742*100)</f>
        <v>27.415143603133156</v>
      </c>
      <c r="AA742" s="900">
        <f>IF(OR(AC742&lt;0.01,AC742="n/a"),"n/a",I742/AC742)</f>
        <v>14.007832898172323</v>
      </c>
      <c r="AB742" s="901">
        <v>12</v>
      </c>
      <c r="AC742" s="879">
        <v>3.83</v>
      </c>
      <c r="AD742" s="879">
        <v>1.53</v>
      </c>
      <c r="AE742" s="879">
        <v>0.88</v>
      </c>
      <c r="AF742" s="879">
        <v>1.18</v>
      </c>
      <c r="AG742" s="879">
        <v>8.4</v>
      </c>
      <c r="AH742" s="879">
        <v>-57.3</v>
      </c>
      <c r="AI742" s="879">
        <v>78.34</v>
      </c>
      <c r="AJ742" s="879">
        <v>-8.5</v>
      </c>
      <c r="AK742" s="879">
        <v>9.24</v>
      </c>
      <c r="AL742" s="892">
        <v>7060</v>
      </c>
      <c r="AM742" s="886">
        <v>0.5</v>
      </c>
      <c r="AN742" s="879">
        <v>0.75</v>
      </c>
      <c r="AO742" s="753">
        <f>IF(U742="n/a","n/a",IF(AA742&lt;0,"n/a",IF(AA742="n/a","n/a",J742+U742-AA742)))</f>
        <v>-6.5620373710556734E-2</v>
      </c>
      <c r="AP742" s="754">
        <f>IF(U742="n/a","n/a",J742+U742)</f>
        <v>13.942212524461766</v>
      </c>
      <c r="AQ742" s="902">
        <f>IF(OR(AC742&lt;0.01,AF742="n/a"),"n/a",(I742/SQRT(22.5*AC742*(I742/AF742))-1)*100)</f>
        <v>-14.289264720499585</v>
      </c>
      <c r="AR742" s="663">
        <f>INDEX(Historical!$C$7:$C$1279,MATCH(B742,Historical!$B$7:$B$1301,0))*IF(AH742="n/a",1.03,IF(AH742&lt;0,1.01,IF(AH742&gt;10,1.1,(1+AH742/100))))</f>
        <v>1.03525</v>
      </c>
      <c r="AS742" s="900">
        <f>IF($AI742="n/a",1.03*AR742,IF($AI742&lt;0,1.01*AR742,IF($AI742&gt;10,1.1*AR742,(1+$AI742/100)*AR742)))</f>
        <v>1.1387750000000001</v>
      </c>
      <c r="AT742" s="900">
        <f>IF($AK742="n/a",1.03*AS742,IF($AK742&lt;0,1.01*AS742,IF($AK742&gt;10,1.1*AS742,(1+$AK742/100)*AS742)))</f>
        <v>1.2439978100000002</v>
      </c>
      <c r="AU742" s="900">
        <f>IF($AK742="n/a",1.03*AT742,IF($AK742&lt;0,1.01*AT742,IF($AK742&gt;10,1.1*AT742,(1+$AK742/100)*AT742)))</f>
        <v>1.3589432076440002</v>
      </c>
      <c r="AV742" s="900">
        <f>IF($AK742="n/a",1.03*AU742,IF($AK742&lt;0,1.01*AU742,IF($AK742&gt;10,1.1*AU742,(1+$AK742/100)*AU742)))</f>
        <v>1.484509560030306</v>
      </c>
      <c r="AW742" s="663">
        <f>SUM(AR742:AV742)</f>
        <v>6.2614755776743065</v>
      </c>
      <c r="AX742" s="761">
        <f>AW742/I742*100</f>
        <v>11.67097032185332</v>
      </c>
      <c r="AY742" s="948">
        <v>1.7</v>
      </c>
      <c r="AZ742" s="886">
        <v>85.06</v>
      </c>
      <c r="BA742" s="886">
        <v>-29.080000000000002</v>
      </c>
      <c r="BB742" s="886">
        <v>13.25</v>
      </c>
      <c r="BC742" s="886">
        <v>-6</v>
      </c>
      <c r="BD742" s="921"/>
      <c r="BE742" s="635">
        <v>2004</v>
      </c>
      <c r="BF742" s="912">
        <f>IF(BE742&gt;2008,0,IF(BE742&gt;2001,1,IF(BE742&gt;1990,2,IF(BE742&gt;1980,3,IF(BE742&gt;1973,4,IF(BE742&gt;1970,5,IF(BE742&gt;1960,6,IF(BE742&gt;1958,7,IF(BE742&gt;1953,8,9)))))))))</f>
        <v>1</v>
      </c>
      <c r="BG742" s="896">
        <v>3.6999999999999997</v>
      </c>
    </row>
    <row r="743" spans="1:59" s="877" customFormat="1" ht="12.75" customHeight="1" x14ac:dyDescent="0.2">
      <c r="A743" s="885" t="s">
        <v>3924</v>
      </c>
      <c r="B743" s="615" t="s">
        <v>3925</v>
      </c>
      <c r="C743" s="946" t="s">
        <v>123</v>
      </c>
      <c r="D743" s="946" t="s">
        <v>4180</v>
      </c>
      <c r="E743" s="746">
        <v>7</v>
      </c>
      <c r="F743" s="1185">
        <v>635</v>
      </c>
      <c r="G743" s="1185" t="s">
        <v>106</v>
      </c>
      <c r="H743" s="1185" t="s">
        <v>106</v>
      </c>
      <c r="I743" s="888">
        <v>18.940000000000001</v>
      </c>
      <c r="J743" s="663">
        <f>(M743/I743)*100</f>
        <v>9.9556494192185845</v>
      </c>
      <c r="K743" s="891">
        <v>0.47139999999999999</v>
      </c>
      <c r="L743" s="901">
        <v>4</v>
      </c>
      <c r="M743" s="654">
        <f>K743*L743</f>
        <v>1.8855999999999999</v>
      </c>
      <c r="N743" s="884" t="s">
        <v>643</v>
      </c>
      <c r="O743" s="747">
        <v>0.46460000000000001</v>
      </c>
      <c r="P743" s="875">
        <v>43861</v>
      </c>
      <c r="Q743" s="875">
        <v>43878</v>
      </c>
      <c r="R743" s="654">
        <f>(K743-O743)/O743*100</f>
        <v>1.4636246233318926</v>
      </c>
      <c r="S743" s="714">
        <f>IF(INDEX(Historical!$D$7:$D$1277,MATCH(B743,Historical!$B$7:$B$1301,0))=0,"n/a",(INDEX(Historical!$C$7:$C$1279,MATCH(B743,Historical!$B$7:$B$1301,0))/INDEX(Historical!$D$7:$D$1277,MATCH(B743,Historical!$B$7:$B$1301,0))-1)*100)</f>
        <v>11.596628238502538</v>
      </c>
      <c r="T743" s="714">
        <f>IF(INDEX(Historical!$F$7:$F$1270,MATCH(B743,Historical!$B$7:$B$1301,0))=0,"n/a",((INDEX(Historical!$C$7:$C$1279,MATCH(B743,Historical!$B$7:$B$1301,0))/INDEX(Historical!$F$7:$F$1270,MATCH(B743,Historical!$B$7:$B$1301,0)))^(1/3)-1)*100)</f>
        <v>11.870965355719587</v>
      </c>
      <c r="U743" s="714">
        <f>IF(INDEX(Historical!$H$7:$H$1270,MATCH(B743,Historical!$B$7:$B$1301,0))=0,"n/a",((INDEX(Historical!$C$7:$C$1279,MATCH(B743,Historical!$B$7:$B$1301,0))/INDEX(Historical!$H$7:$H$1270,MATCH(B743,Historical!$B$7:$B$1301,0)))^(1/5)-1)*100)</f>
        <v>60.245081029647231</v>
      </c>
      <c r="V743" s="714" t="str">
        <f>IF(INDEX(Historical!$O$7:$O$1270,MATCH(B743,Historical!$B$7:$B$1301,0))=0,"n/a",((INDEX(Historical!$C$7:$C$1279,MATCH(B743,Historical!$B$7:$B$1301,0))/INDEX(Historical!$O$7:$O$1270,MATCH(B743,Historical!$B$7:$B$1301,0)))^(1/10)-1)*100)</f>
        <v>n/a</v>
      </c>
      <c r="W743" s="715" t="str">
        <f>IF(OR(U743&lt;=0,U743="n/a",V743&lt;=0,V743="n/a"),"n/a",U743/V743)</f>
        <v>n/a</v>
      </c>
      <c r="X743" s="716">
        <f>IF(OR(AJ743&lt;=0,AJ743="n/a",U743&lt;=0,U743="n/a"),"n/a",U743/AJ743)</f>
        <v>2.1064713646729802</v>
      </c>
      <c r="Y743" s="890"/>
      <c r="Z743" s="663">
        <f>IF(OR(AC743&lt;0.01,AC743="n/a"),"n/a",M743/AC743*100)</f>
        <v>104.17679558011048</v>
      </c>
      <c r="AA743" s="900">
        <f>IF(OR(AC743&lt;0.01,AC743="n/a"),"n/a",I743/AC743)</f>
        <v>10.464088397790055</v>
      </c>
      <c r="AB743" s="901">
        <v>12</v>
      </c>
      <c r="AC743" s="879">
        <v>1.81</v>
      </c>
      <c r="AD743" s="879">
        <v>1.28</v>
      </c>
      <c r="AE743" s="879">
        <v>0.64</v>
      </c>
      <c r="AF743" s="879">
        <v>1.28</v>
      </c>
      <c r="AG743" s="879">
        <v>12.3</v>
      </c>
      <c r="AH743" s="879">
        <v>15.5</v>
      </c>
      <c r="AI743" s="879">
        <v>2.85</v>
      </c>
      <c r="AJ743" s="879">
        <v>28.599999999999998</v>
      </c>
      <c r="AK743" s="879">
        <v>8.2199999999999989</v>
      </c>
      <c r="AL743" s="892">
        <v>670.43</v>
      </c>
      <c r="AM743" s="886">
        <v>0.6</v>
      </c>
      <c r="AN743" s="879">
        <v>0.77</v>
      </c>
      <c r="AO743" s="753">
        <f>IF(U743="n/a","n/a",IF(AA743&lt;0,"n/a",IF(AA743="n/a","n/a",J743+U743-AA743)))</f>
        <v>59.736642051075755</v>
      </c>
      <c r="AP743" s="754">
        <f>IF(U743="n/a","n/a",J743+U743)</f>
        <v>70.200730448865812</v>
      </c>
      <c r="AQ743" s="902">
        <f>IF(OR(AC743&lt;0.01,AF743="n/a"),"n/a",(I743/SQRT(22.5*AC743*(I743/AF743))-1)*100)</f>
        <v>-22.844937807983722</v>
      </c>
      <c r="AR743" s="663">
        <f>INDEX(Historical!$C$7:$C$1279,MATCH(B743,Historical!$B$7:$B$1301,0))*IF(AH743="n/a",1.03,IF(AH743&lt;0,1.01,IF(AH743&gt;10,1.1,(1+AH743/100))))</f>
        <v>1.9805500000000003</v>
      </c>
      <c r="AS743" s="900">
        <f>IF($AI743="n/a",1.03*AR743,IF($AI743&lt;0,1.01*AR743,IF($AI743&gt;10,1.1*AR743,(1+$AI743/100)*AR743)))</f>
        <v>2.036995675</v>
      </c>
      <c r="AT743" s="900">
        <f>IF($AK743="n/a",1.03*AS743,IF($AK743&lt;0,1.01*AS743,IF($AK743&gt;10,1.1*AS743,(1+$AK743/100)*AS743)))</f>
        <v>2.2044367194850003</v>
      </c>
      <c r="AU743" s="900">
        <f>IF($AK743="n/a",1.03*AT743,IF($AK743&lt;0,1.01*AT743,IF($AK743&gt;10,1.1*AT743,(1+$AK743/100)*AT743)))</f>
        <v>2.3856414178266676</v>
      </c>
      <c r="AV743" s="900">
        <f>IF($AK743="n/a",1.03*AU743,IF($AK743&lt;0,1.01*AU743,IF($AK743&gt;10,1.1*AU743,(1+$AK743/100)*AU743)))</f>
        <v>2.58174114237202</v>
      </c>
      <c r="AW743" s="663">
        <f>SUM(AR743:AV743)</f>
        <v>11.189364954683686</v>
      </c>
      <c r="AX743" s="761">
        <f>AW743/I743*100</f>
        <v>59.077956466122941</v>
      </c>
      <c r="AY743" s="948">
        <v>1.1000000000000001</v>
      </c>
      <c r="AZ743" s="886">
        <v>83.71</v>
      </c>
      <c r="BA743" s="886">
        <v>-28.470000000000002</v>
      </c>
      <c r="BB743" s="886">
        <v>0.32</v>
      </c>
      <c r="BC743" s="886">
        <v>-9.07</v>
      </c>
      <c r="BD743" s="921"/>
      <c r="BE743" s="635">
        <v>2014</v>
      </c>
      <c r="BF743" s="912">
        <f>IF(BE743&gt;2008,0,IF(BE743&gt;2001,1,IF(BE743&gt;1990,2,IF(BE743&gt;1980,3,IF(BE743&gt;1973,4,IF(BE743&gt;1970,5,IF(BE743&gt;1960,6,IF(BE743&gt;1958,7,IF(BE743&gt;1953,8,9)))))))))</f>
        <v>0</v>
      </c>
      <c r="BG743" s="896">
        <v>4.5999999999999996</v>
      </c>
    </row>
    <row r="744" spans="1:59" s="877" customFormat="1" ht="12.75" customHeight="1" x14ac:dyDescent="0.2">
      <c r="A744" s="895" t="s">
        <v>1807</v>
      </c>
      <c r="B744" s="615" t="s">
        <v>1808</v>
      </c>
      <c r="C744" s="946" t="s">
        <v>108</v>
      </c>
      <c r="D744" s="946" t="s">
        <v>118</v>
      </c>
      <c r="E744" s="746">
        <v>9</v>
      </c>
      <c r="F744" s="1185">
        <v>493</v>
      </c>
      <c r="G744" s="1185" t="s">
        <v>106</v>
      </c>
      <c r="H744" s="1185" t="s">
        <v>106</v>
      </c>
      <c r="I744" s="888">
        <v>196.95</v>
      </c>
      <c r="J744" s="663">
        <f>(M744/I744)*100</f>
        <v>1.3810611830413813</v>
      </c>
      <c r="K744" s="891">
        <v>0.68</v>
      </c>
      <c r="L744" s="901">
        <v>4</v>
      </c>
      <c r="M744" s="654">
        <f>K744*L744</f>
        <v>2.72</v>
      </c>
      <c r="N744" s="884" t="s">
        <v>218</v>
      </c>
      <c r="O744" s="747">
        <v>0.65</v>
      </c>
      <c r="P744" s="875">
        <v>43920</v>
      </c>
      <c r="Q744" s="875">
        <v>43936</v>
      </c>
      <c r="R744" s="654">
        <f>(K744-O744)/O744*100</f>
        <v>4.6153846153846194</v>
      </c>
      <c r="S744" s="714">
        <f>IF(INDEX(Historical!$D$7:$D$1277,MATCH(B744,Historical!$B$7:$B$1301,0))=0,"n/a",(INDEX(Historical!$C$7:$C$1279,MATCH(B744,Historical!$B$7:$B$1301,0))/INDEX(Historical!$D$7:$D$1277,MATCH(B744,Historical!$B$7:$B$1301,0))-1)*100)</f>
        <v>9.4420600858368999</v>
      </c>
      <c r="T744" s="714">
        <f>IF(INDEX(Historical!$F$7:$F$1270,MATCH(B744,Historical!$B$7:$B$1301,0))=0,"n/a",((INDEX(Historical!$C$7:$C$1279,MATCH(B744,Historical!$B$7:$B$1301,0))/INDEX(Historical!$F$7:$F$1270,MATCH(B744,Historical!$B$7:$B$1301,0)))^(1/3)-1)*100)</f>
        <v>13.370669304847693</v>
      </c>
      <c r="U744" s="714">
        <f>IF(INDEX(Historical!$H$7:$H$1270,MATCH(B744,Historical!$B$7:$B$1301,0))=0,"n/a",((INDEX(Historical!$C$7:$C$1279,MATCH(B744,Historical!$B$7:$B$1301,0))/INDEX(Historical!$H$7:$H$1270,MATCH(B744,Historical!$B$7:$B$1301,0)))^(1/5)-1)*100)</f>
        <v>16.662595574016503</v>
      </c>
      <c r="V744" s="714">
        <f>IF(INDEX(Historical!$O$7:$O$1270,MATCH(B744,Historical!$B$7:$B$1301,0))=0,"n/a",((INDEX(Historical!$C$7:$C$1279,MATCH(B744,Historical!$B$7:$B$1301,0))/INDEX(Historical!$O$7:$O$1270,MATCH(B744,Historical!$B$7:$B$1301,0)))^(1/10)-1)*100)</f>
        <v>9.3832150176213158</v>
      </c>
      <c r="W744" s="715">
        <f>IF(OR(U744&lt;=0,U744="n/a",V744&lt;=0,V744="n/a"),"n/a",U744/V744)</f>
        <v>1.7757874611979787</v>
      </c>
      <c r="X744" s="716">
        <f>IF(OR(AJ744&lt;=0,AJ744="n/a",U744&lt;=0,U744="n/a"),"n/a",U744/AJ744)</f>
        <v>1.9152408705766097</v>
      </c>
      <c r="Y744" s="890" t="s">
        <v>804</v>
      </c>
      <c r="Z744" s="663">
        <f>IF(OR(AC744&lt;0.01,AC744="n/a"),"n/a",M744/AC744*100)</f>
        <v>33.292533659730729</v>
      </c>
      <c r="AA744" s="900">
        <f>IF(OR(AC744&lt;0.01,AC744="n/a"),"n/a",I744/AC744)</f>
        <v>24.106487148102815</v>
      </c>
      <c r="AB744" s="901">
        <v>12</v>
      </c>
      <c r="AC744" s="879">
        <v>8.17</v>
      </c>
      <c r="AD744" s="879">
        <v>3.83</v>
      </c>
      <c r="AE744" s="879">
        <v>2.77</v>
      </c>
      <c r="AF744" s="879">
        <v>2.44</v>
      </c>
      <c r="AG744" s="879">
        <v>10.5</v>
      </c>
      <c r="AH744" s="879">
        <v>52.5</v>
      </c>
      <c r="AI744" s="879">
        <v>6.38</v>
      </c>
      <c r="AJ744" s="879">
        <v>8.6999999999999993</v>
      </c>
      <c r="AK744" s="879">
        <v>6.16</v>
      </c>
      <c r="AL744" s="892">
        <v>25450</v>
      </c>
      <c r="AM744" s="886">
        <v>0.4</v>
      </c>
      <c r="AN744" s="879">
        <v>0.56999999999999995</v>
      </c>
      <c r="AO744" s="753">
        <f>IF(U744="n/a","n/a",IF(AA744&lt;0,"n/a",IF(AA744="n/a","n/a",J744+U744-AA744)))</f>
        <v>-6.0628303910449297</v>
      </c>
      <c r="AP744" s="754">
        <f>IF(U744="n/a","n/a",J744+U744)</f>
        <v>18.043656757057885</v>
      </c>
      <c r="AQ744" s="902">
        <f>IF(OR(AC744&lt;0.01,AF744="n/a"),"n/a",(I744/SQRT(22.5*AC744*(I744/AF744))-1)*100)</f>
        <v>61.685330388478633</v>
      </c>
      <c r="AR744" s="663">
        <f>INDEX(Historical!$C$7:$C$1279,MATCH(B744,Historical!$B$7:$B$1301,0))*IF(AH744="n/a",1.03,IF(AH744&lt;0,1.01,IF(AH744&gt;10,1.1,(1+AH744/100))))</f>
        <v>2.8050000000000002</v>
      </c>
      <c r="AS744" s="900">
        <f>IF($AI744="n/a",1.03*AR744,IF($AI744&lt;0,1.01*AR744,IF($AI744&gt;10,1.1*AR744,(1+$AI744/100)*AR744)))</f>
        <v>2.9839590000000005</v>
      </c>
      <c r="AT744" s="900">
        <f>IF($AK744="n/a",1.03*AS744,IF($AK744&lt;0,1.01*AS744,IF($AK744&gt;10,1.1*AS744,(1+$AK744/100)*AS744)))</f>
        <v>3.1677708744000008</v>
      </c>
      <c r="AU744" s="900">
        <f>IF($AK744="n/a",1.03*AT744,IF($AK744&lt;0,1.01*AT744,IF($AK744&gt;10,1.1*AT744,(1+$AK744/100)*AT744)))</f>
        <v>3.3629055602630413</v>
      </c>
      <c r="AV744" s="900">
        <f>IF($AK744="n/a",1.03*AU744,IF($AK744&lt;0,1.01*AU744,IF($AK744&gt;10,1.1*AU744,(1+$AK744/100)*AU744)))</f>
        <v>3.570060542775245</v>
      </c>
      <c r="AW744" s="663">
        <f>SUM(AR744:AV744)</f>
        <v>15.889695977438286</v>
      </c>
      <c r="AX744" s="761">
        <f>AW744/I744*100</f>
        <v>8.0678832076355853</v>
      </c>
      <c r="AY744" s="948">
        <v>0.8</v>
      </c>
      <c r="AZ744" s="886">
        <v>37.4</v>
      </c>
      <c r="BA744" s="886">
        <v>-10.870000000000001</v>
      </c>
      <c r="BB744" s="886">
        <v>1.5699999999999998</v>
      </c>
      <c r="BC744" s="886">
        <v>1.8399999999999999</v>
      </c>
      <c r="BD744" s="921"/>
      <c r="BE744" s="635">
        <v>2012</v>
      </c>
      <c r="BF744" s="912">
        <f>IF(BE744&gt;2008,0,IF(BE744&gt;2001,1,IF(BE744&gt;1990,2,IF(BE744&gt;1980,3,IF(BE744&gt;1973,4,IF(BE744&gt;1970,5,IF(BE744&gt;1960,6,IF(BE744&gt;1958,7,IF(BE744&gt;1953,8,9)))))))))</f>
        <v>0</v>
      </c>
      <c r="BG744" s="896">
        <v>2.9000000000000004</v>
      </c>
    </row>
    <row r="745" spans="1:59" s="877" customFormat="1" ht="12.75" customHeight="1" x14ac:dyDescent="0.2">
      <c r="A745" s="885" t="s">
        <v>763</v>
      </c>
      <c r="B745" s="615" t="s">
        <v>850</v>
      </c>
      <c r="C745" s="946" t="s">
        <v>112</v>
      </c>
      <c r="D745" s="946" t="s">
        <v>4328</v>
      </c>
      <c r="E745" s="746">
        <v>17</v>
      </c>
      <c r="F745" s="1185">
        <v>215</v>
      </c>
      <c r="G745" s="1182" t="s">
        <v>37</v>
      </c>
      <c r="H745" s="1182" t="s">
        <v>115</v>
      </c>
      <c r="I745" s="888">
        <v>105.91</v>
      </c>
      <c r="J745" s="663">
        <f>(M745/I745)*100</f>
        <v>2.0583514304598247</v>
      </c>
      <c r="K745" s="891">
        <v>0.54500000000000004</v>
      </c>
      <c r="L745" s="901">
        <v>4</v>
      </c>
      <c r="M745" s="654">
        <f>K745*L745</f>
        <v>2.1800000000000002</v>
      </c>
      <c r="N745" s="884" t="s">
        <v>3953</v>
      </c>
      <c r="O745" s="747">
        <v>0.51249999999999996</v>
      </c>
      <c r="P745" s="875">
        <v>43895</v>
      </c>
      <c r="Q745" s="875">
        <v>43910</v>
      </c>
      <c r="R745" s="654">
        <f>(K745-O745)/O745*100</f>
        <v>6.3414634146341626</v>
      </c>
      <c r="S745" s="714">
        <f>IF(INDEX(Historical!$D$7:$D$1277,MATCH(B745,Historical!$B$7:$B$1301,0))=0,"n/a",(INDEX(Historical!$C$7:$C$1279,MATCH(B745,Historical!$B$7:$B$1301,0))/INDEX(Historical!$D$7:$D$1277,MATCH(B745,Historical!$B$7:$B$1301,0))-1)*100)</f>
        <v>10.215053763440851</v>
      </c>
      <c r="T745" s="714">
        <f>IF(INDEX(Historical!$F$7:$F$1270,MATCH(B745,Historical!$B$7:$B$1301,0))=0,"n/a",((INDEX(Historical!$C$7:$C$1279,MATCH(B745,Historical!$B$7:$B$1301,0))/INDEX(Historical!$F$7:$F$1270,MATCH(B745,Historical!$B$7:$B$1301,0)))^(1/3)-1)*100)</f>
        <v>7.7217345015941907</v>
      </c>
      <c r="U745" s="714">
        <f>IF(INDEX(Historical!$H$7:$H$1270,MATCH(B745,Historical!$B$7:$B$1301,0))=0,"n/a",((INDEX(Historical!$C$7:$C$1279,MATCH(B745,Historical!$B$7:$B$1301,0))/INDEX(Historical!$H$7:$H$1270,MATCH(B745,Historical!$B$7:$B$1301,0)))^(1/5)-1)*100)</f>
        <v>6.446777983653984</v>
      </c>
      <c r="V745" s="714">
        <f>IF(INDEX(Historical!$O$7:$O$1270,MATCH(B745,Historical!$B$7:$B$1301,0))=0,"n/a",((INDEX(Historical!$C$7:$C$1279,MATCH(B745,Historical!$B$7:$B$1301,0))/INDEX(Historical!$O$7:$O$1270,MATCH(B745,Historical!$B$7:$B$1301,0)))^(1/10)-1)*100)</f>
        <v>5.8594387700312556</v>
      </c>
      <c r="W745" s="715">
        <f>IF(OR(U745&lt;=0,U745="n/a",V745&lt;=0,V745="n/a"),"n/a",U745/V745)</f>
        <v>1.1002381348580241</v>
      </c>
      <c r="X745" s="716">
        <f>IF(OR(AJ745&lt;=0,AJ745="n/a",U745&lt;=0,U745="n/a"),"n/a",U745/AJ745)</f>
        <v>0.9209682833791405</v>
      </c>
      <c r="Y745" s="683" t="s">
        <v>3981</v>
      </c>
      <c r="Z745" s="663">
        <f>IF(OR(AC745&lt;0.01,AC745="n/a"),"n/a",M745/AC745*100)</f>
        <v>55.329949238578678</v>
      </c>
      <c r="AA745" s="900">
        <f>IF(OR(AC745&lt;0.01,AC745="n/a"),"n/a",I745/AC745)</f>
        <v>26.880710659898476</v>
      </c>
      <c r="AB745" s="901">
        <v>12</v>
      </c>
      <c r="AC745" s="879">
        <v>3.94</v>
      </c>
      <c r="AD745" s="879" t="s">
        <v>136</v>
      </c>
      <c r="AE745" s="879">
        <v>2.81</v>
      </c>
      <c r="AF745" s="879">
        <v>6.51</v>
      </c>
      <c r="AG745" s="879">
        <v>24.9</v>
      </c>
      <c r="AH745" s="879">
        <v>-11.700000000000001</v>
      </c>
      <c r="AI745" s="879">
        <v>15.15</v>
      </c>
      <c r="AJ745" s="879">
        <v>7.0000000000000009</v>
      </c>
      <c r="AK745" s="879">
        <v>-0.55999999999999994</v>
      </c>
      <c r="AL745" s="892">
        <v>43530</v>
      </c>
      <c r="AM745" s="886">
        <v>0.2</v>
      </c>
      <c r="AN745" s="879">
        <v>1.99</v>
      </c>
      <c r="AO745" s="753">
        <f>IF(U745="n/a","n/a",IF(AA745&lt;0,"n/a",IF(AA745="n/a","n/a",J745+U745-AA745)))</f>
        <v>-18.375581245784666</v>
      </c>
      <c r="AP745" s="754">
        <f>IF(U745="n/a","n/a",J745+U745)</f>
        <v>8.5051294141138083</v>
      </c>
      <c r="AQ745" s="902">
        <f>IF(OR(AC745&lt;0.01,AF745="n/a"),"n/a",(I745/SQRT(22.5*AC745*(I745/AF745))-1)*100)</f>
        <v>178.88143748907513</v>
      </c>
      <c r="AR745" s="663">
        <f>INDEX(Historical!$C$7:$C$1279,MATCH(B745,Historical!$B$7:$B$1301,0))*IF(AH745="n/a",1.03,IF(AH745&lt;0,1.01,IF(AH745&gt;10,1.1,(1+AH745/100))))</f>
        <v>2.0705</v>
      </c>
      <c r="AS745" s="900">
        <f>IF($AI745="n/a",1.03*AR745,IF($AI745&lt;0,1.01*AR745,IF($AI745&gt;10,1.1*AR745,(1+$AI745/100)*AR745)))</f>
        <v>2.2775500000000002</v>
      </c>
      <c r="AT745" s="900">
        <f>IF($AK745="n/a",1.03*AS745,IF($AK745&lt;0,1.01*AS745,IF($AK745&gt;10,1.1*AS745,(1+$AK745/100)*AS745)))</f>
        <v>2.3003255</v>
      </c>
      <c r="AU745" s="900">
        <f>IF($AK745="n/a",1.03*AT745,IF($AK745&lt;0,1.01*AT745,IF($AK745&gt;10,1.1*AT745,(1+$AK745/100)*AT745)))</f>
        <v>2.3233287549999999</v>
      </c>
      <c r="AV745" s="900">
        <f>IF($AK745="n/a",1.03*AU745,IF($AK745&lt;0,1.01*AU745,IF($AK745&gt;10,1.1*AU745,(1+$AK745/100)*AU745)))</f>
        <v>2.34656204255</v>
      </c>
      <c r="AW745" s="663">
        <f>SUM(AR745:AV745)</f>
        <v>11.31826629755</v>
      </c>
      <c r="AX745" s="761">
        <f>AW745/I745*100</f>
        <v>10.686683313709754</v>
      </c>
      <c r="AY745" s="948">
        <v>0.74</v>
      </c>
      <c r="AZ745" s="886">
        <v>24.099999999999998</v>
      </c>
      <c r="BA745" s="886">
        <v>-16.470000000000002</v>
      </c>
      <c r="BB745" s="886">
        <v>3.4799999999999995</v>
      </c>
      <c r="BC745" s="886">
        <v>-3.56</v>
      </c>
      <c r="BD745" s="921"/>
      <c r="BE745" s="635">
        <v>2004</v>
      </c>
      <c r="BF745" s="912">
        <f>IF(BE745&gt;2008,0,IF(BE745&gt;2001,1,IF(BE745&gt;1990,2,IF(BE745&gt;1980,3,IF(BE745&gt;1973,4,IF(BE745&gt;1970,5,IF(BE745&gt;1960,6,IF(BE745&gt;1958,7,IF(BE745&gt;1953,8,9)))))))))</f>
        <v>1</v>
      </c>
      <c r="BG745" s="896">
        <v>6.2</v>
      </c>
    </row>
    <row r="746" spans="1:59" s="877" customFormat="1" ht="12.75" customHeight="1" x14ac:dyDescent="0.2">
      <c r="A746" s="877" t="s">
        <v>1804</v>
      </c>
      <c r="B746" s="615" t="s">
        <v>1805</v>
      </c>
      <c r="C746" s="946" t="s">
        <v>108</v>
      </c>
      <c r="D746" s="946" t="s">
        <v>4345</v>
      </c>
      <c r="E746" s="746">
        <v>9</v>
      </c>
      <c r="F746" s="1185">
        <v>443</v>
      </c>
      <c r="G746" s="1162" t="s">
        <v>106</v>
      </c>
      <c r="H746" s="1162" t="s">
        <v>106</v>
      </c>
      <c r="I746" s="888">
        <v>26</v>
      </c>
      <c r="J746" s="663">
        <f>(M746/I746)*100</f>
        <v>1.5384615384615385</v>
      </c>
      <c r="K746" s="891">
        <v>0.4</v>
      </c>
      <c r="L746" s="901">
        <v>1</v>
      </c>
      <c r="M746" s="654">
        <f>K746*L746</f>
        <v>0.4</v>
      </c>
      <c r="N746" s="884" t="s">
        <v>1806</v>
      </c>
      <c r="O746" s="747">
        <v>0.32</v>
      </c>
      <c r="P746" s="630">
        <v>43679</v>
      </c>
      <c r="Q746" s="630">
        <v>43689</v>
      </c>
      <c r="R746" s="654">
        <f>(K746-O746)/O746*100</f>
        <v>25.000000000000007</v>
      </c>
      <c r="S746" s="714">
        <f>IF(INDEX(Historical!$D$7:$D$1277,MATCH(B746,Historical!$B$7:$B$1301,0))=0,"n/a",(INDEX(Historical!$C$7:$C$1279,MATCH(B746,Historical!$B$7:$B$1301,0))/INDEX(Historical!$D$7:$D$1277,MATCH(B746,Historical!$B$7:$B$1301,0))-1)*100)</f>
        <v>25</v>
      </c>
      <c r="T746" s="714">
        <f>IF(INDEX(Historical!$F$7:$F$1270,MATCH(B746,Historical!$B$7:$B$1301,0))=0,"n/a",((INDEX(Historical!$C$7:$C$1279,MATCH(B746,Historical!$B$7:$B$1301,0))/INDEX(Historical!$F$7:$F$1270,MATCH(B746,Historical!$B$7:$B$1301,0)))^(1/3)-1)*100)</f>
        <v>12.624788044360603</v>
      </c>
      <c r="U746" s="714">
        <f>IF(INDEX(Historical!$H$7:$H$1270,MATCH(B746,Historical!$B$7:$B$1301,0))=0,"n/a",((INDEX(Historical!$C$7:$C$1279,MATCH(B746,Historical!$B$7:$B$1301,0))/INDEX(Historical!$H$7:$H$1270,MATCH(B746,Historical!$B$7:$B$1301,0)))^(1/5)-1)*100)</f>
        <v>8.9976987048345336</v>
      </c>
      <c r="V746" s="714" t="str">
        <f>IF(INDEX(Historical!$O$7:$O$1270,MATCH(B746,Historical!$B$7:$B$1301,0))=0,"n/a",((INDEX(Historical!$C$7:$C$1279,MATCH(B746,Historical!$B$7:$B$1301,0))/INDEX(Historical!$O$7:$O$1270,MATCH(B746,Historical!$B$7:$B$1301,0)))^(1/10)-1)*100)</f>
        <v>n/a</v>
      </c>
      <c r="W746" s="715" t="str">
        <f>IF(OR(U746&lt;=0,U746="n/a",V746&lt;=0,V746="n/a"),"n/a",U746/V746)</f>
        <v>n/a</v>
      </c>
      <c r="X746" s="716" t="str">
        <f>IF(OR(AJ746&lt;=0,AJ746="n/a",U746&lt;=0,U746="n/a"),"n/a",U746/AJ746)</f>
        <v>n/a</v>
      </c>
      <c r="Y746" s="890"/>
      <c r="Z746" s="663" t="str">
        <f>IF(OR(AC746&lt;0.01,AC746="n/a"),"n/a",M746/AC746*100)</f>
        <v>n/a</v>
      </c>
      <c r="AA746" s="900" t="str">
        <f>IF(OR(AC746&lt;0.01,AC746="n/a"),"n/a",I746/AC746)</f>
        <v>n/a</v>
      </c>
      <c r="AB746" s="901">
        <v>12</v>
      </c>
      <c r="AC746" s="879" t="s">
        <v>136</v>
      </c>
      <c r="AD746" s="879" t="s">
        <v>136</v>
      </c>
      <c r="AE746" s="879" t="s">
        <v>136</v>
      </c>
      <c r="AF746" s="879" t="s">
        <v>136</v>
      </c>
      <c r="AG746" s="879" t="s">
        <v>136</v>
      </c>
      <c r="AH746" s="879" t="s">
        <v>136</v>
      </c>
      <c r="AI746" s="879" t="s">
        <v>136</v>
      </c>
      <c r="AJ746" s="879" t="s">
        <v>136</v>
      </c>
      <c r="AK746" s="879" t="s">
        <v>136</v>
      </c>
      <c r="AL746" s="892" t="s">
        <v>136</v>
      </c>
      <c r="AM746" s="886" t="s">
        <v>136</v>
      </c>
      <c r="AN746" s="879" t="s">
        <v>136</v>
      </c>
      <c r="AO746" s="753" t="str">
        <f>IF(U746="n/a","n/a",IF(AA746&lt;0,"n/a",IF(AA746="n/a","n/a",J746+U746-AA746)))</f>
        <v>n/a</v>
      </c>
      <c r="AP746" s="754">
        <f>IF(U746="n/a","n/a",J746+U746)</f>
        <v>10.536160243296072</v>
      </c>
      <c r="AQ746" s="902" t="str">
        <f>IF(OR(AC746&lt;0.01,AF746="n/a"),"n/a",(I746/SQRT(22.5*AC746*(I746/AF746))-1)*100)</f>
        <v>n/a</v>
      </c>
      <c r="AR746" s="663">
        <f>INDEX(Historical!$C$7:$C$1279,MATCH(B746,Historical!$B$7:$B$1301,0))*IF(AH746="n/a",1.03,IF(AH746&lt;0,1.01,IF(AH746&gt;10,1.1,(1+AH746/100))))</f>
        <v>0.41200000000000003</v>
      </c>
      <c r="AS746" s="900">
        <f>IF($AI746="n/a",1.03*AR746,IF($AI746&lt;0,1.01*AR746,IF($AI746&gt;10,1.1*AR746,(1+$AI746/100)*AR746)))</f>
        <v>0.42436000000000007</v>
      </c>
      <c r="AT746" s="900">
        <f>IF($AK746="n/a",1.03*AS746,IF($AK746&lt;0,1.01*AS746,IF($AK746&gt;10,1.1*AS746,(1+$AK746/100)*AS746)))</f>
        <v>0.43709080000000006</v>
      </c>
      <c r="AU746" s="900">
        <f>IF($AK746="n/a",1.03*AT746,IF($AK746&lt;0,1.01*AT746,IF($AK746&gt;10,1.1*AT746,(1+$AK746/100)*AT746)))</f>
        <v>0.45020352400000008</v>
      </c>
      <c r="AV746" s="900">
        <f>IF($AK746="n/a",1.03*AU746,IF($AK746&lt;0,1.01*AU746,IF($AK746&gt;10,1.1*AU746,(1+$AK746/100)*AU746)))</f>
        <v>0.46370962972000007</v>
      </c>
      <c r="AW746" s="663">
        <f>SUM(AR746:AV746)</f>
        <v>2.1873639537200003</v>
      </c>
      <c r="AX746" s="761">
        <f>AW746/I746*100</f>
        <v>8.4129382835384625</v>
      </c>
      <c r="AY746" s="948" t="s">
        <v>136</v>
      </c>
      <c r="AZ746" s="886" t="s">
        <v>136</v>
      </c>
      <c r="BA746" s="886" t="s">
        <v>136</v>
      </c>
      <c r="BB746" s="886" t="s">
        <v>136</v>
      </c>
      <c r="BC746" s="886" t="s">
        <v>136</v>
      </c>
      <c r="BD746" s="921" t="s">
        <v>4271</v>
      </c>
      <c r="BE746" s="635">
        <v>2011</v>
      </c>
      <c r="BF746" s="912">
        <f>IF(BE746&gt;2008,0,IF(BE746&gt;2001,1,IF(BE746&gt;1990,2,IF(BE746&gt;1980,3,IF(BE746&gt;1973,4,IF(BE746&gt;1970,5,IF(BE746&gt;1960,6,IF(BE746&gt;1958,7,IF(BE746&gt;1953,8,9)))))))))</f>
        <v>0</v>
      </c>
      <c r="BG746" s="896" t="s">
        <v>136</v>
      </c>
    </row>
    <row r="747" spans="1:59" s="877" customFormat="1" ht="12.75" customHeight="1" x14ac:dyDescent="0.2">
      <c r="A747" s="717" t="s">
        <v>3789</v>
      </c>
      <c r="B747" s="1024" t="s">
        <v>3790</v>
      </c>
      <c r="C747" s="946" t="s">
        <v>112</v>
      </c>
      <c r="D747" s="946" t="s">
        <v>1222</v>
      </c>
      <c r="E747" s="746">
        <v>6</v>
      </c>
      <c r="F747" s="1185">
        <v>678</v>
      </c>
      <c r="G747" s="1141" t="s">
        <v>106</v>
      </c>
      <c r="H747" s="1141" t="s">
        <v>106</v>
      </c>
      <c r="I747" s="897">
        <v>49.4</v>
      </c>
      <c r="J747" s="663">
        <f>(M747/I747)*100</f>
        <v>0.72874493927125505</v>
      </c>
      <c r="K747" s="877">
        <v>0.09</v>
      </c>
      <c r="L747" s="1199">
        <v>4</v>
      </c>
      <c r="M747" s="654">
        <f>K747*L747</f>
        <v>0.36</v>
      </c>
      <c r="N747" s="1199" t="s">
        <v>517</v>
      </c>
      <c r="O747" s="615">
        <v>0.08</v>
      </c>
      <c r="P747" s="953">
        <v>43616</v>
      </c>
      <c r="Q747" s="953">
        <v>43630</v>
      </c>
      <c r="R747" s="654">
        <f>(K747-O747)/O747*100</f>
        <v>12.499999999999993</v>
      </c>
      <c r="S747" s="714">
        <f>IF(INDEX(Historical!$D$7:$D$1277,MATCH(B747,Historical!$B$7:$B$1301,0))=0,"n/a",(INDEX(Historical!$C$7:$C$1279,MATCH(B747,Historical!$B$7:$B$1301,0))/INDEX(Historical!$D$7:$D$1277,MATCH(B747,Historical!$B$7:$B$1301,0))-1)*100)</f>
        <v>12.903225806451601</v>
      </c>
      <c r="T747" s="714">
        <f>IF(INDEX(Historical!$F$7:$F$1270,MATCH(B747,Historical!$B$7:$B$1301,0))=0,"n/a",((INDEX(Historical!$C$7:$C$1279,MATCH(B747,Historical!$B$7:$B$1301,0))/INDEX(Historical!$F$7:$F$1270,MATCH(B747,Historical!$B$7:$B$1301,0)))^(1/3)-1)*100)</f>
        <v>16.738772165039471</v>
      </c>
      <c r="U747" s="714">
        <f>IF(INDEX(Historical!$H$7:$H$1270,MATCH(B747,Historical!$B$7:$B$1301,0))=0,"n/a",((INDEX(Historical!$C$7:$C$1279,MATCH(B747,Historical!$B$7:$B$1301,0))/INDEX(Historical!$H$7:$H$1270,MATCH(B747,Historical!$B$7:$B$1301,0)))^(1/5)-1)*100)</f>
        <v>54.31267884159363</v>
      </c>
      <c r="V747" s="714" t="str">
        <f>IF(INDEX(Historical!$O$7:$O$1270,MATCH(B747,Historical!$B$7:$B$1301,0))=0,"n/a",((INDEX(Historical!$C$7:$C$1279,MATCH(B747,Historical!$B$7:$B$1301,0))/INDEX(Historical!$O$7:$O$1270,MATCH(B747,Historical!$B$7:$B$1301,0)))^(1/10)-1)*100)</f>
        <v>n/a</v>
      </c>
      <c r="W747" s="715" t="str">
        <f>IF(OR(U747&lt;=0,U747="n/a",V747&lt;=0,V747="n/a"),"n/a",U747/V747)</f>
        <v>n/a</v>
      </c>
      <c r="X747" s="716" t="str">
        <f>IF(OR(AJ747&lt;=0,AJ747="n/a",U747&lt;=0,U747="n/a"),"n/a",U747/AJ747)</f>
        <v>n/a</v>
      </c>
      <c r="Y747" s="664"/>
      <c r="Z747" s="663" t="str">
        <f>IF(OR(AC747&lt;0.01,AC747="n/a"),"n/a",M747/AC747*100)</f>
        <v>n/a</v>
      </c>
      <c r="AA747" s="900" t="str">
        <f>IF(OR(AC747&lt;0.01,AC747="n/a"),"n/a",I747/AC747)</f>
        <v>n/a</v>
      </c>
      <c r="AB747" s="901">
        <v>3</v>
      </c>
      <c r="AC747" s="896">
        <v>-3.15</v>
      </c>
      <c r="AD747" s="896" t="s">
        <v>136</v>
      </c>
      <c r="AE747" s="879">
        <v>2.11</v>
      </c>
      <c r="AF747" s="879">
        <v>6.54</v>
      </c>
      <c r="AG747" s="879">
        <v>-49.7</v>
      </c>
      <c r="AH747" s="879">
        <v>-363.3</v>
      </c>
      <c r="AI747" s="879">
        <v>6.2600000000000007</v>
      </c>
      <c r="AJ747" s="694">
        <v>-2.2599999999999998</v>
      </c>
      <c r="AK747" s="694">
        <v>19</v>
      </c>
      <c r="AL747" s="896">
        <v>3530</v>
      </c>
      <c r="AM747" s="896">
        <v>1</v>
      </c>
      <c r="AN747" s="896">
        <v>2.31</v>
      </c>
      <c r="AO747" s="753" t="str">
        <f>IF(U747="n/a","n/a",IF(AA747&lt;0,"n/a",IF(AA747="n/a","n/a",J747+U747-AA747)))</f>
        <v>n/a</v>
      </c>
      <c r="AP747" s="754">
        <f>IF(U747="n/a","n/a",J747+U747)</f>
        <v>55.041423780864882</v>
      </c>
      <c r="AQ747" s="902" t="str">
        <f>IF(OR(AC747&lt;0.01,AF747="n/a"),"n/a",(I747/SQRT(22.5*AC747*(I747/AF747))-1)*100)</f>
        <v>n/a</v>
      </c>
      <c r="AR747" s="663">
        <f>INDEX(Historical!$C$7:$C$1279,MATCH(B747,Historical!$B$7:$B$1301,0))*IF(AH747="n/a",1.03,IF(AH747&lt;0,1.01,IF(AH747&gt;10,1.1,(1+AH747/100))))</f>
        <v>0.35349999999999998</v>
      </c>
      <c r="AS747" s="900">
        <f>IF($AI747="n/a",1.03*AR747,IF($AI747&lt;0,1.01*AR747,IF($AI747&gt;10,1.1*AR747,(1+$AI747/100)*AR747)))</f>
        <v>0.37562909999999999</v>
      </c>
      <c r="AT747" s="900">
        <f>IF($AK747="n/a",1.03*AS747,IF($AK747&lt;0,1.01*AS747,IF($AK747&gt;10,1.1*AS747,(1+$AK747/100)*AS747)))</f>
        <v>0.41319201000000005</v>
      </c>
      <c r="AU747" s="900">
        <f>IF($AK747="n/a",1.03*AT747,IF($AK747&lt;0,1.01*AT747,IF($AK747&gt;10,1.1*AT747,(1+$AK747/100)*AT747)))</f>
        <v>0.45451121100000008</v>
      </c>
      <c r="AV747" s="900">
        <f>IF($AK747="n/a",1.03*AU747,IF($AK747&lt;0,1.01*AU747,IF($AK747&gt;10,1.1*AU747,(1+$AK747/100)*AU747)))</f>
        <v>0.49996233210000013</v>
      </c>
      <c r="AW747" s="663">
        <f>SUM(AR747:AV747)</f>
        <v>2.0967946531000003</v>
      </c>
      <c r="AX747" s="761">
        <f>AW747/I747*100</f>
        <v>4.2445235892712558</v>
      </c>
      <c r="AY747" s="742">
        <v>1.44</v>
      </c>
      <c r="AZ747" s="879">
        <v>123.22999999999999</v>
      </c>
      <c r="BA747" s="879">
        <v>-4.26</v>
      </c>
      <c r="BB747" s="879">
        <v>14.37</v>
      </c>
      <c r="BC747" s="879">
        <v>26.650000000000002</v>
      </c>
      <c r="BD747" s="921"/>
      <c r="BE747" s="635">
        <v>2014</v>
      </c>
      <c r="BF747" s="912">
        <f>IF(BE747&gt;2008,0,IF(BE747&gt;2001,1,IF(BE747&gt;1990,2,IF(BE747&gt;1980,3,IF(BE747&gt;1973,4,IF(BE747&gt;1970,5,IF(BE747&gt;1960,6,IF(BE747&gt;1958,7,IF(BE747&gt;1953,8,9)))))))))</f>
        <v>0</v>
      </c>
      <c r="BG747" s="896">
        <v>-10.299999999999999</v>
      </c>
    </row>
    <row r="748" spans="1:59" s="877" customFormat="1" ht="12.75" customHeight="1" x14ac:dyDescent="0.2">
      <c r="A748" s="877" t="s">
        <v>4048</v>
      </c>
      <c r="B748" s="615" t="s">
        <v>382</v>
      </c>
      <c r="C748" s="946" t="s">
        <v>128</v>
      </c>
      <c r="D748" s="946" t="s">
        <v>4342</v>
      </c>
      <c r="E748" s="746">
        <v>47</v>
      </c>
      <c r="F748" s="1185">
        <v>47</v>
      </c>
      <c r="G748" s="1161" t="s">
        <v>37</v>
      </c>
      <c r="H748" s="1161" t="s">
        <v>115</v>
      </c>
      <c r="I748" s="879">
        <v>119.78</v>
      </c>
      <c r="J748" s="663">
        <f>(M748/I748)*100</f>
        <v>1.8033060611120386</v>
      </c>
      <c r="K748" s="891">
        <v>0.54</v>
      </c>
      <c r="L748" s="901">
        <v>4</v>
      </c>
      <c r="M748" s="654">
        <f>K748*L748</f>
        <v>2.16</v>
      </c>
      <c r="N748" s="884" t="s">
        <v>163</v>
      </c>
      <c r="O748" s="747">
        <v>0.53</v>
      </c>
      <c r="P748" s="875">
        <v>43909</v>
      </c>
      <c r="Q748" s="875">
        <v>43927</v>
      </c>
      <c r="R748" s="654">
        <f>(K748-O748)/O748*100</f>
        <v>1.8867924528301903</v>
      </c>
      <c r="S748" s="714">
        <f>IF(INDEX(Historical!$D$7:$D$1277,MATCH(B748,Historical!$B$7:$B$1301,0))=0,"n/a",(INDEX(Historical!$C$7:$C$1279,MATCH(B748,Historical!$B$7:$B$1301,0))/INDEX(Historical!$D$7:$D$1277,MATCH(B748,Historical!$B$7:$B$1301,0))-1)*100)</f>
        <v>1.9323671497584627</v>
      </c>
      <c r="T748" s="714">
        <f>IF(INDEX(Historical!$F$7:$F$1270,MATCH(B748,Historical!$B$7:$B$1301,0))=0,"n/a",((INDEX(Historical!$C$7:$C$1279,MATCH(B748,Historical!$B$7:$B$1301,0))/INDEX(Historical!$F$7:$F$1270,MATCH(B748,Historical!$B$7:$B$1301,0)))^(1/3)-1)*100)</f>
        <v>1.9709486512899943</v>
      </c>
      <c r="U748" s="714">
        <f>IF(INDEX(Historical!$H$7:$H$1270,MATCH(B748,Historical!$B$7:$B$1301,0))=0,"n/a",((INDEX(Historical!$C$7:$C$1279,MATCH(B748,Historical!$B$7:$B$1301,0))/INDEX(Historical!$H$7:$H$1270,MATCH(B748,Historical!$B$7:$B$1301,0)))^(1/5)-1)*100)</f>
        <v>2.0116606730253395</v>
      </c>
      <c r="V748" s="714">
        <f>IF(INDEX(Historical!$O$7:$O$1270,MATCH(B748,Historical!$B$7:$B$1301,0))=0,"n/a",((INDEX(Historical!$C$7:$C$1279,MATCH(B748,Historical!$B$7:$B$1301,0))/INDEX(Historical!$O$7:$O$1270,MATCH(B748,Historical!$B$7:$B$1301,0)))^(1/10)-1)*100)</f>
        <v>7.1773462536293131</v>
      </c>
      <c r="W748" s="715">
        <f>IF(OR(U748&lt;=0,U748="n/a",V748&lt;=0,V748="n/a"),"n/a",U748/V748)</f>
        <v>0.2802791731007987</v>
      </c>
      <c r="X748" s="716">
        <f>IF(OR(AJ748&lt;=0,AJ748="n/a",U748&lt;=0,U748="n/a"),"n/a",U748/AJ748)</f>
        <v>2.2351785255837107</v>
      </c>
      <c r="Y748" s="889"/>
      <c r="Z748" s="663">
        <f>IF(OR(AC748&lt;0.01,AC748="n/a"),"n/a",M748/AC748*100)</f>
        <v>41.06463878326997</v>
      </c>
      <c r="AA748" s="900">
        <f>IF(OR(AC748&lt;0.01,AC748="n/a"),"n/a",I748/AC748)</f>
        <v>22.771863117870723</v>
      </c>
      <c r="AB748" s="901">
        <v>1</v>
      </c>
      <c r="AC748" s="879">
        <v>5.26</v>
      </c>
      <c r="AD748" s="879">
        <v>4.0199999999999996</v>
      </c>
      <c r="AE748" s="879">
        <v>0.64</v>
      </c>
      <c r="AF748" s="879">
        <v>4.9400000000000004</v>
      </c>
      <c r="AG748" s="879">
        <v>21.099999999999998</v>
      </c>
      <c r="AH748" s="879">
        <v>114.9</v>
      </c>
      <c r="AI748" s="879">
        <v>8.7800000000000011</v>
      </c>
      <c r="AJ748" s="879">
        <v>0.89999999999999991</v>
      </c>
      <c r="AK748" s="879">
        <v>5.63</v>
      </c>
      <c r="AL748" s="892">
        <v>341130</v>
      </c>
      <c r="AM748" s="886">
        <v>36.1</v>
      </c>
      <c r="AN748" s="879">
        <v>0.85</v>
      </c>
      <c r="AO748" s="753">
        <f>IF(U748="n/a","n/a",IF(AA748&lt;0,"n/a",IF(AA748="n/a","n/a",J748+U748-AA748)))</f>
        <v>-18.956896383733344</v>
      </c>
      <c r="AP748" s="754">
        <f>IF(U748="n/a","n/a",J748+U748)</f>
        <v>3.8149667341373781</v>
      </c>
      <c r="AQ748" s="902">
        <f>IF(OR(AC748&lt;0.01,AF748="n/a"),"n/a",(I748/SQRT(22.5*AC748*(I748/AF748))-1)*100)</f>
        <v>123.59984476468613</v>
      </c>
      <c r="AR748" s="663">
        <f>INDEX(Historical!$C$7:$C$1279,MATCH(B748,Historical!$B$7:$B$1301,0))*IF(AH748="n/a",1.03,IF(AH748&lt;0,1.01,IF(AH748&gt;10,1.1,(1+AH748/100))))</f>
        <v>2.3210000000000002</v>
      </c>
      <c r="AS748" s="900">
        <f>IF($AI748="n/a",1.03*AR748,IF($AI748&lt;0,1.01*AR748,IF($AI748&gt;10,1.1*AR748,(1+$AI748/100)*AR748)))</f>
        <v>2.5247838000000002</v>
      </c>
      <c r="AT748" s="900">
        <f>IF($AK748="n/a",1.03*AS748,IF($AK748&lt;0,1.01*AS748,IF($AK748&gt;10,1.1*AS748,(1+$AK748/100)*AS748)))</f>
        <v>2.6669291279400005</v>
      </c>
      <c r="AU748" s="900">
        <f>IF($AK748="n/a",1.03*AT748,IF($AK748&lt;0,1.01*AT748,IF($AK748&gt;10,1.1*AT748,(1+$AK748/100)*AT748)))</f>
        <v>2.8170772378430224</v>
      </c>
      <c r="AV748" s="900">
        <f>IF($AK748="n/a",1.03*AU748,IF($AK748&lt;0,1.01*AU748,IF($AK748&gt;10,1.1*AU748,(1+$AK748/100)*AU748)))</f>
        <v>2.9756786863335845</v>
      </c>
      <c r="AW748" s="663">
        <f>SUM(AR748:AV748)</f>
        <v>13.305468852116608</v>
      </c>
      <c r="AX748" s="761">
        <f>AW748/I748*100</f>
        <v>11.108255845814499</v>
      </c>
      <c r="AY748" s="948">
        <v>0.3</v>
      </c>
      <c r="AZ748" s="886">
        <v>17.43</v>
      </c>
      <c r="BA748" s="886">
        <v>-10.199999999999999</v>
      </c>
      <c r="BB748" s="886">
        <v>-2.82</v>
      </c>
      <c r="BC748" s="886">
        <v>0.47000000000000003</v>
      </c>
      <c r="BD748" s="921"/>
      <c r="BE748" s="635">
        <v>1974</v>
      </c>
      <c r="BF748" s="912">
        <f>IF(BE748&gt;2008,0,IF(BE748&gt;2001,1,IF(BE748&gt;1990,2,IF(BE748&gt;1980,3,IF(BE748&gt;1973,4,IF(BE748&gt;1970,5,IF(BE748&gt;1960,6,IF(BE748&gt;1958,7,IF(BE748&gt;1953,8,9)))))))))</f>
        <v>4</v>
      </c>
      <c r="BG748" s="896">
        <v>6.4</v>
      </c>
    </row>
    <row r="749" spans="1:59" s="877" customFormat="1" ht="12.75" customHeight="1" x14ac:dyDescent="0.2">
      <c r="A749" s="894" t="s">
        <v>1811</v>
      </c>
      <c r="B749" s="615" t="s">
        <v>1812</v>
      </c>
      <c r="C749" s="946" t="s">
        <v>123</v>
      </c>
      <c r="D749" s="946" t="s">
        <v>4362</v>
      </c>
      <c r="E749" s="746">
        <v>10</v>
      </c>
      <c r="F749" s="1185">
        <v>451</v>
      </c>
      <c r="G749" s="1182" t="s">
        <v>37</v>
      </c>
      <c r="H749" s="1182" t="s">
        <v>37</v>
      </c>
      <c r="I749" s="888">
        <v>37.299999999999997</v>
      </c>
      <c r="J749" s="663">
        <f>(M749/I749)*100</f>
        <v>2.6809651474530831</v>
      </c>
      <c r="K749" s="891">
        <v>0.25</v>
      </c>
      <c r="L749" s="901">
        <v>4</v>
      </c>
      <c r="M749" s="654">
        <f>K749*L749</f>
        <v>1</v>
      </c>
      <c r="N749" s="884" t="s">
        <v>151</v>
      </c>
      <c r="O749" s="747">
        <v>0.24</v>
      </c>
      <c r="P749" s="875">
        <v>44088</v>
      </c>
      <c r="Q749" s="875">
        <v>44103</v>
      </c>
      <c r="R749" s="654">
        <f>(K749-O749)/O749*100</f>
        <v>4.1666666666666705</v>
      </c>
      <c r="S749" s="714">
        <f>IF(INDEX(Historical!$D$7:$D$1277,MATCH(B749,Historical!$B$7:$B$1301,0))=0,"n/a",(INDEX(Historical!$C$7:$C$1279,MATCH(B749,Historical!$B$7:$B$1301,0))/INDEX(Historical!$D$7:$D$1277,MATCH(B749,Historical!$B$7:$B$1301,0))-1)*100)</f>
        <v>2.2727272727272707</v>
      </c>
      <c r="T749" s="714">
        <f>IF(INDEX(Historical!$F$7:$F$1270,MATCH(B749,Historical!$B$7:$B$1301,0))=0,"n/a",((INDEX(Historical!$C$7:$C$1279,MATCH(B749,Historical!$B$7:$B$1301,0))/INDEX(Historical!$F$7:$F$1270,MATCH(B749,Historical!$B$7:$B$1301,0)))^(1/3)-1)*100)</f>
        <v>4.8856246288386806</v>
      </c>
      <c r="U749" s="714">
        <f>IF(INDEX(Historical!$H$7:$H$1270,MATCH(B749,Historical!$B$7:$B$1301,0))=0,"n/a",((INDEX(Historical!$C$7:$C$1279,MATCH(B749,Historical!$B$7:$B$1301,0))/INDEX(Historical!$H$7:$H$1270,MATCH(B749,Historical!$B$7:$B$1301,0)))^(1/5)-1)*100)</f>
        <v>6.3995312815083638</v>
      </c>
      <c r="V749" s="714">
        <f>IF(INDEX(Historical!$O$7:$O$1270,MATCH(B749,Historical!$B$7:$B$1301,0))=0,"n/a",((INDEX(Historical!$C$7:$C$1279,MATCH(B749,Historical!$B$7:$B$1301,0))/INDEX(Historical!$O$7:$O$1270,MATCH(B749,Historical!$B$7:$B$1301,0)))^(1/10)-1)*100)</f>
        <v>6.7122962341363834</v>
      </c>
      <c r="W749" s="715">
        <f>IF(OR(U749&lt;=0,U749="n/a",V749&lt;=0,V749="n/a"),"n/a",U749/V749)</f>
        <v>0.95340417917829567</v>
      </c>
      <c r="X749" s="716">
        <f>IF(OR(AJ749&lt;=0,AJ749="n/a",U749&lt;=0,U749="n/a"),"n/a",U749/AJ749)</f>
        <v>1.4882630887228754</v>
      </c>
      <c r="Y749" s="676"/>
      <c r="Z749" s="663">
        <f>IF(OR(AC749&lt;0.01,AC749="n/a"),"n/a",M749/AC749*100)</f>
        <v>56.17977528089888</v>
      </c>
      <c r="AA749" s="900">
        <f>IF(OR(AC749&lt;0.01,AC749="n/a"),"n/a",I749/AC749)</f>
        <v>20.95505617977528</v>
      </c>
      <c r="AB749" s="901">
        <v>5</v>
      </c>
      <c r="AC749" s="879">
        <v>1.78</v>
      </c>
      <c r="AD749" s="879">
        <v>0.5</v>
      </c>
      <c r="AE749" s="879">
        <v>0.66</v>
      </c>
      <c r="AF749" s="879">
        <v>2.48</v>
      </c>
      <c r="AG749" s="879">
        <v>13.700000000000001</v>
      </c>
      <c r="AH749" s="879">
        <v>2.5</v>
      </c>
      <c r="AI749" s="879">
        <v>60.19</v>
      </c>
      <c r="AJ749" s="879">
        <v>4.3</v>
      </c>
      <c r="AK749" s="879">
        <v>41.5</v>
      </c>
      <c r="AL749" s="892">
        <v>2220</v>
      </c>
      <c r="AM749" s="886">
        <v>0.70000000000000007</v>
      </c>
      <c r="AN749" s="879">
        <v>0.85</v>
      </c>
      <c r="AO749" s="753">
        <f>IF(U749="n/a","n/a",IF(AA749&lt;0,"n/a",IF(AA749="n/a","n/a",J749+U749-AA749)))</f>
        <v>-11.874559750813834</v>
      </c>
      <c r="AP749" s="754">
        <f>IF(U749="n/a","n/a",J749+U749)</f>
        <v>9.080496428961446</v>
      </c>
      <c r="AQ749" s="902">
        <f>IF(OR(AC749&lt;0.01,AF749="n/a"),"n/a",(I749/SQRT(22.5*AC749*(I749/AF749))-1)*100)</f>
        <v>51.977394994332691</v>
      </c>
      <c r="AR749" s="663">
        <f>INDEX(Historical!$C$7:$C$1279,MATCH(B749,Historical!$B$7:$B$1301,0))*IF(AH749="n/a",1.03,IF(AH749&lt;0,1.01,IF(AH749&gt;10,1.1,(1+AH749/100))))</f>
        <v>0.92249999999999999</v>
      </c>
      <c r="AS749" s="900">
        <f>IF($AI749="n/a",1.03*AR749,IF($AI749&lt;0,1.01*AR749,IF($AI749&gt;10,1.1*AR749,(1+$AI749/100)*AR749)))</f>
        <v>1.01475</v>
      </c>
      <c r="AT749" s="900">
        <f>IF($AK749="n/a",1.03*AS749,IF($AK749&lt;0,1.01*AS749,IF($AK749&gt;10,1.1*AS749,(1+$AK749/100)*AS749)))</f>
        <v>1.1162250000000002</v>
      </c>
      <c r="AU749" s="900">
        <f>IF($AK749="n/a",1.03*AT749,IF($AK749&lt;0,1.01*AT749,IF($AK749&gt;10,1.1*AT749,(1+$AK749/100)*AT749)))</f>
        <v>1.2278475000000004</v>
      </c>
      <c r="AV749" s="900">
        <f>IF($AK749="n/a",1.03*AU749,IF($AK749&lt;0,1.01*AU749,IF($AK749&gt;10,1.1*AU749,(1+$AK749/100)*AU749)))</f>
        <v>1.3506322500000005</v>
      </c>
      <c r="AW749" s="663">
        <f>SUM(AR749:AV749)</f>
        <v>5.6319547500000011</v>
      </c>
      <c r="AX749" s="761">
        <f>AW749/I749*100</f>
        <v>15.099074396782846</v>
      </c>
      <c r="AY749" s="948">
        <v>1.26</v>
      </c>
      <c r="AZ749" s="886">
        <v>93.46</v>
      </c>
      <c r="BA749" s="886">
        <v>-16.54</v>
      </c>
      <c r="BB749" s="886">
        <v>25.47</v>
      </c>
      <c r="BC749" s="886">
        <v>10.100000000000001</v>
      </c>
      <c r="BD749" s="657"/>
      <c r="BE749" s="635">
        <v>2011</v>
      </c>
      <c r="BF749" s="912">
        <f>IF(BE749&gt;2008,0,IF(BE749&gt;2001,1,IF(BE749&gt;1990,2,IF(BE749&gt;1980,3,IF(BE749&gt;1973,4,IF(BE749&gt;1970,5,IF(BE749&gt;1960,6,IF(BE749&gt;1958,7,IF(BE749&gt;1953,8,9)))))))))</f>
        <v>0</v>
      </c>
      <c r="BG749" s="896">
        <v>4.5999999999999996</v>
      </c>
    </row>
    <row r="750" spans="1:59" s="877" customFormat="1" ht="12.75" customHeight="1" x14ac:dyDescent="0.2">
      <c r="A750" s="885" t="s">
        <v>846</v>
      </c>
      <c r="B750" s="877" t="s">
        <v>847</v>
      </c>
      <c r="C750" s="946" t="s">
        <v>4325</v>
      </c>
      <c r="D750" s="946" t="s">
        <v>4326</v>
      </c>
      <c r="E750" s="746">
        <v>23</v>
      </c>
      <c r="F750" s="1185">
        <v>146</v>
      </c>
      <c r="G750" s="1182" t="s">
        <v>37</v>
      </c>
      <c r="H750" s="1182" t="s">
        <v>37</v>
      </c>
      <c r="I750" s="888">
        <v>67.650000000000006</v>
      </c>
      <c r="J750" s="663">
        <f>(M750/I750)*100</f>
        <v>6.1611234294161124</v>
      </c>
      <c r="K750" s="898">
        <v>1.042</v>
      </c>
      <c r="L750" s="901">
        <v>4</v>
      </c>
      <c r="M750" s="654">
        <f>K750*L750</f>
        <v>4.1680000000000001</v>
      </c>
      <c r="N750" s="884" t="s">
        <v>218</v>
      </c>
      <c r="O750" s="748">
        <v>1.04</v>
      </c>
      <c r="P750" s="875">
        <v>44011</v>
      </c>
      <c r="Q750" s="875">
        <v>44027</v>
      </c>
      <c r="R750" s="654">
        <f>(K750-O750)/O750*100</f>
        <v>0.19230769230769246</v>
      </c>
      <c r="S750" s="714">
        <f>IF(INDEX(Historical!$D$7:$D$1277,MATCH(B750,Historical!$B$7:$B$1301,0))=0,"n/a",(INDEX(Historical!$C$7:$C$1279,MATCH(B750,Historical!$B$7:$B$1301,0))/INDEX(Historical!$D$7:$D$1277,MATCH(B750,Historical!$B$7:$B$1301,0))-1)*100)</f>
        <v>1.5233415233415037</v>
      </c>
      <c r="T750" s="714">
        <f>IF(INDEX(Historical!$F$7:$F$1270,MATCH(B750,Historical!$B$7:$B$1301,0))=0,"n/a",((INDEX(Historical!$C$7:$C$1279,MATCH(B750,Historical!$B$7:$B$1301,0))/INDEX(Historical!$F$7:$F$1270,MATCH(B750,Historical!$B$7:$B$1301,0)))^(1/3)-1)*100)</f>
        <v>1.5986717742266787</v>
      </c>
      <c r="U750" s="714">
        <f>IF(INDEX(Historical!$H$7:$H$1270,MATCH(B750,Historical!$B$7:$B$1301,0))=0,"n/a",((INDEX(Historical!$C$7:$C$1279,MATCH(B750,Historical!$B$7:$B$1301,0))/INDEX(Historical!$H$7:$H$1270,MATCH(B750,Historical!$B$7:$B$1301,0)))^(1/5)-1)*100)</f>
        <v>2.7094496751020714</v>
      </c>
      <c r="V750" s="714">
        <f>IF(INDEX(Historical!$O$7:$O$1270,MATCH(B750,Historical!$B$7:$B$1301,0))=0,"n/a",((INDEX(Historical!$C$7:$C$1279,MATCH(B750,Historical!$B$7:$B$1301,0))/INDEX(Historical!$O$7:$O$1270,MATCH(B750,Historical!$B$7:$B$1301,0)))^(1/10)-1)*100)</f>
        <v>7.5906158129857237</v>
      </c>
      <c r="W750" s="715">
        <f>IF(OR(U750&lt;=0,U750="n/a",V750&lt;=0,V750="n/a"),"n/a",U750/V750)</f>
        <v>0.35694728093955863</v>
      </c>
      <c r="X750" s="716" t="str">
        <f>IF(OR(AJ750&lt;=0,AJ750="n/a",U750&lt;=0,U750="n/a"),"n/a",U750/AJ750)</f>
        <v>n/a</v>
      </c>
      <c r="Y750" s="890"/>
      <c r="Z750" s="663">
        <f>IF(OR(AC750&lt;0.01,AC750="n/a"),"n/a",M750/AC750*100)</f>
        <v>243.74269005847955</v>
      </c>
      <c r="AA750" s="900">
        <f>IF(OR(AC750&lt;0.01,AC750="n/a"),"n/a",I750/AC750)</f>
        <v>39.561403508771932</v>
      </c>
      <c r="AB750" s="901">
        <v>12</v>
      </c>
      <c r="AC750" s="879">
        <v>1.71</v>
      </c>
      <c r="AD750" s="879" t="s">
        <v>136</v>
      </c>
      <c r="AE750" s="879">
        <v>9.91</v>
      </c>
      <c r="AF750" s="879">
        <v>1.71</v>
      </c>
      <c r="AG750" s="879">
        <v>4.3999999999999995</v>
      </c>
      <c r="AH750" s="879">
        <v>-49</v>
      </c>
      <c r="AI750" s="879">
        <v>1.53</v>
      </c>
      <c r="AJ750" s="879">
        <v>-2.8000000000000003</v>
      </c>
      <c r="AK750" s="879" t="s">
        <v>136</v>
      </c>
      <c r="AL750" s="892">
        <v>12330</v>
      </c>
      <c r="AM750" s="886">
        <v>1.0999999999999999</v>
      </c>
      <c r="AN750" s="879">
        <v>0.9</v>
      </c>
      <c r="AO750" s="753">
        <f>IF(U750="n/a","n/a",IF(AA750&lt;0,"n/a",IF(AA750="n/a","n/a",J750+U750-AA750)))</f>
        <v>-30.690830404253749</v>
      </c>
      <c r="AP750" s="754">
        <f>IF(U750="n/a","n/a",J750+U750)</f>
        <v>8.8705731045181828</v>
      </c>
      <c r="AQ750" s="902">
        <f>IF(OR(AC750&lt;0.01,AF750="n/a"),"n/a",(I750/SQRT(22.5*AC750*(I750/AF750))-1)*100)</f>
        <v>73.397424048532713</v>
      </c>
      <c r="AR750" s="663">
        <f>INDEX(Historical!$C$7:$C$1279,MATCH(B750,Historical!$B$7:$B$1301,0))*IF(AH750="n/a",1.03,IF(AH750&lt;0,1.01,IF(AH750&gt;10,1.1,(1+AH750/100))))</f>
        <v>4.1733199999999995</v>
      </c>
      <c r="AS750" s="900">
        <f>IF($AI750="n/a",1.03*AR750,IF($AI750&lt;0,1.01*AR750,IF($AI750&gt;10,1.1*AR750,(1+$AI750/100)*AR750)))</f>
        <v>4.2371717960000002</v>
      </c>
      <c r="AT750" s="900">
        <f>IF($AK750="n/a",1.03*AS750,IF($AK750&lt;0,1.01*AS750,IF($AK750&gt;10,1.1*AS750,(1+$AK750/100)*AS750)))</f>
        <v>4.3642869498800003</v>
      </c>
      <c r="AU750" s="900">
        <f>IF($AK750="n/a",1.03*AT750,IF($AK750&lt;0,1.01*AT750,IF($AK750&gt;10,1.1*AT750,(1+$AK750/100)*AT750)))</f>
        <v>4.4952155583764002</v>
      </c>
      <c r="AV750" s="900">
        <f>IF($AK750="n/a",1.03*AU750,IF($AK750&lt;0,1.01*AU750,IF($AK750&gt;10,1.1*AU750,(1+$AK750/100)*AU750)))</f>
        <v>4.6300720251276921</v>
      </c>
      <c r="AW750" s="663">
        <f>SUM(AR750:AV750)</f>
        <v>21.900066329384092</v>
      </c>
      <c r="AX750" s="761">
        <f>AW750/I750*100</f>
        <v>32.3726035911073</v>
      </c>
      <c r="AY750" s="948">
        <v>0.78</v>
      </c>
      <c r="AZ750" s="886">
        <v>75.17</v>
      </c>
      <c r="BA750" s="886">
        <v>-27.74</v>
      </c>
      <c r="BB750" s="886">
        <v>5.66</v>
      </c>
      <c r="BC750" s="886">
        <v>-11.43</v>
      </c>
      <c r="BD750" s="921"/>
      <c r="BE750" s="635">
        <v>1998</v>
      </c>
      <c r="BF750" s="912">
        <f>IF(BE750&gt;2008,0,IF(BE750&gt;2001,1,IF(BE750&gt;1990,2,IF(BE750&gt;1980,3,IF(BE750&gt;1973,4,IF(BE750&gt;1970,5,IF(BE750&gt;1960,6,IF(BE750&gt;1958,7,IF(BE750&gt;1953,8,9)))))))))</f>
        <v>2</v>
      </c>
      <c r="BG750" s="896">
        <v>2.1999999999999997</v>
      </c>
    </row>
    <row r="751" spans="1:59" s="877" customFormat="1" x14ac:dyDescent="0.2">
      <c r="A751" s="877" t="s">
        <v>848</v>
      </c>
      <c r="B751" s="615" t="s">
        <v>849</v>
      </c>
      <c r="C751" s="946" t="s">
        <v>108</v>
      </c>
      <c r="D751" s="946" t="s">
        <v>118</v>
      </c>
      <c r="E751" s="746">
        <v>19</v>
      </c>
      <c r="F751" s="1185">
        <v>176</v>
      </c>
      <c r="G751" s="1185" t="s">
        <v>106</v>
      </c>
      <c r="H751" s="1185" t="s">
        <v>106</v>
      </c>
      <c r="I751" s="888">
        <v>57.29</v>
      </c>
      <c r="J751" s="663">
        <f>(M751/I751)*100</f>
        <v>0.83784255541979391</v>
      </c>
      <c r="K751" s="891">
        <v>0.12</v>
      </c>
      <c r="L751" s="901">
        <v>4</v>
      </c>
      <c r="M751" s="654">
        <f>K751*L751</f>
        <v>0.48</v>
      </c>
      <c r="N751" s="884" t="s">
        <v>503</v>
      </c>
      <c r="O751" s="751">
        <v>0.11</v>
      </c>
      <c r="P751" s="875">
        <v>44004</v>
      </c>
      <c r="Q751" s="875">
        <v>44012</v>
      </c>
      <c r="R751" s="654">
        <f>(K751-O751)/O751*100</f>
        <v>9.0909090909090864</v>
      </c>
      <c r="S751" s="714">
        <f>IF(INDEX(Historical!$D$7:$D$1277,MATCH(B751,Historical!$B$7:$B$1301,0))=0,"n/a",(INDEX(Historical!$C$7:$C$1279,MATCH(B751,Historical!$B$7:$B$1301,0))/INDEX(Historical!$D$7:$D$1277,MATCH(B751,Historical!$B$7:$B$1301,0))-1)*100)</f>
        <v>9.322033898305083</v>
      </c>
      <c r="T751" s="714">
        <f>IF(INDEX(Historical!$F$7:$F$1270,MATCH(B751,Historical!$B$7:$B$1301,0))=0,"n/a",((INDEX(Historical!$C$7:$C$1279,MATCH(B751,Historical!$B$7:$B$1301,0))/INDEX(Historical!$F$7:$F$1270,MATCH(B751,Historical!$B$7:$B$1301,0)))^(1/3)-1)*100)</f>
        <v>8.1425267992054184</v>
      </c>
      <c r="U751" s="714">
        <f>IF(INDEX(Historical!$H$7:$H$1270,MATCH(B751,Historical!$B$7:$B$1301,0))=0,"n/a",((INDEX(Historical!$C$7:$C$1279,MATCH(B751,Historical!$B$7:$B$1301,0))/INDEX(Historical!$H$7:$H$1270,MATCH(B751,Historical!$B$7:$B$1301,0)))^(1/5)-1)*100)</f>
        <v>8.4471771197698544</v>
      </c>
      <c r="V751" s="714">
        <f>IF(INDEX(Historical!$O$7:$O$1270,MATCH(B751,Historical!$B$7:$B$1301,0))=0,"n/a",((INDEX(Historical!$C$7:$C$1279,MATCH(B751,Historical!$B$7:$B$1301,0))/INDEX(Historical!$O$7:$O$1270,MATCH(B751,Historical!$B$7:$B$1301,0)))^(1/10)-1)*100)</f>
        <v>10.391299883374504</v>
      </c>
      <c r="W751" s="715">
        <f>IF(OR(U751&lt;=0,U751="n/a",V751&lt;=0,V751="n/a"),"n/a",U751/V751)</f>
        <v>0.81290860764059591</v>
      </c>
      <c r="X751" s="716">
        <f>IF(OR(AJ751&lt;=0,AJ751="n/a",U751&lt;=0,U751="n/a"),"n/a",U751/AJ751)</f>
        <v>4.9689277175116784</v>
      </c>
      <c r="Y751" s="952" t="s">
        <v>4186</v>
      </c>
      <c r="Z751" s="663">
        <f>IF(OR(AC751&lt;0.01,AC751="n/a"),"n/a",M751/AC751*100)</f>
        <v>18.677042801556421</v>
      </c>
      <c r="AA751" s="900">
        <f>IF(OR(AC751&lt;0.01,AC751="n/a"),"n/a",I751/AC751)</f>
        <v>22.291828793774322</v>
      </c>
      <c r="AB751" s="901">
        <v>12</v>
      </c>
      <c r="AC751" s="879">
        <v>2.57</v>
      </c>
      <c r="AD751" s="879">
        <v>2.44</v>
      </c>
      <c r="AE751" s="879">
        <v>1.33</v>
      </c>
      <c r="AF751" s="879">
        <v>1.96</v>
      </c>
      <c r="AG751" s="879">
        <v>8.4</v>
      </c>
      <c r="AH751" s="879">
        <v>9.6</v>
      </c>
      <c r="AI751" s="879">
        <v>23.24</v>
      </c>
      <c r="AJ751" s="879">
        <v>1.7000000000000002</v>
      </c>
      <c r="AK751" s="879">
        <v>9</v>
      </c>
      <c r="AL751" s="892">
        <v>10380</v>
      </c>
      <c r="AM751" s="886">
        <v>5.4</v>
      </c>
      <c r="AN751" s="879">
        <v>0.48</v>
      </c>
      <c r="AO751" s="753">
        <f>IF(U751="n/a","n/a",IF(AA751&lt;0,"n/a",IF(AA751="n/a","n/a",J751+U751-AA751)))</f>
        <v>-13.006809118584673</v>
      </c>
      <c r="AP751" s="754">
        <f>IF(U751="n/a","n/a",J751+U751)</f>
        <v>9.2850196751896483</v>
      </c>
      <c r="AQ751" s="902">
        <f>IF(OR(AC751&lt;0.01,AF751="n/a"),"n/a",(I751/SQRT(22.5*AC751*(I751/AF751))-1)*100)</f>
        <v>39.350851268456232</v>
      </c>
      <c r="AR751" s="663">
        <f>INDEX(Historical!$C$7:$C$1279,MATCH(B751,Historical!$B$7:$B$1301,0))*IF(AH751="n/a",1.03,IF(AH751&lt;0,1.01,IF(AH751&gt;10,1.1,(1+AH751/100))))</f>
        <v>0.47128000000000003</v>
      </c>
      <c r="AS751" s="900">
        <f>IF($AI751="n/a",1.03*AR751,IF($AI751&lt;0,1.01*AR751,IF($AI751&gt;10,1.1*AR751,(1+$AI751/100)*AR751)))</f>
        <v>0.51840800000000009</v>
      </c>
      <c r="AT751" s="900">
        <f>IF($AK751="n/a",1.03*AS751,IF($AK751&lt;0,1.01*AS751,IF($AK751&gt;10,1.1*AS751,(1+$AK751/100)*AS751)))</f>
        <v>0.56506472000000019</v>
      </c>
      <c r="AU751" s="900">
        <f>IF($AK751="n/a",1.03*AT751,IF($AK751&lt;0,1.01*AT751,IF($AK751&gt;10,1.1*AT751,(1+$AK751/100)*AT751)))</f>
        <v>0.61592054480000025</v>
      </c>
      <c r="AV751" s="900">
        <f>IF($AK751="n/a",1.03*AU751,IF($AK751&lt;0,1.01*AU751,IF($AK751&gt;10,1.1*AU751,(1+$AK751/100)*AU751)))</f>
        <v>0.67135339383200032</v>
      </c>
      <c r="AW751" s="663">
        <f>SUM(AR751:AV751)</f>
        <v>2.8420266586320007</v>
      </c>
      <c r="AX751" s="761">
        <f>AW751/I751*100</f>
        <v>4.9607726629987798</v>
      </c>
      <c r="AY751" s="948">
        <v>0.83</v>
      </c>
      <c r="AZ751" s="886">
        <v>33.08</v>
      </c>
      <c r="BA751" s="886">
        <v>-28.32</v>
      </c>
      <c r="BB751" s="886">
        <v>3.5999999999999996</v>
      </c>
      <c r="BC751" s="886">
        <v>-10.8</v>
      </c>
      <c r="BD751" s="921"/>
      <c r="BE751" s="635">
        <v>2002</v>
      </c>
      <c r="BF751" s="912">
        <f>IF(BE751&gt;2008,0,IF(BE751&gt;2001,1,IF(BE751&gt;1990,2,IF(BE751&gt;1980,3,IF(BE751&gt;1973,4,IF(BE751&gt;1970,5,IF(BE751&gt;1960,6,IF(BE751&gt;1958,7,IF(BE751&gt;1953,8,9)))))))))</f>
        <v>1</v>
      </c>
      <c r="BG751" s="896">
        <v>1.9</v>
      </c>
    </row>
    <row r="752" spans="1:59" s="877" customFormat="1" ht="12.75" customHeight="1" x14ac:dyDescent="0.2">
      <c r="A752" s="877" t="s">
        <v>1791</v>
      </c>
      <c r="B752" s="615" t="s">
        <v>1792</v>
      </c>
      <c r="C752" s="946" t="s">
        <v>108</v>
      </c>
      <c r="D752" s="946" t="s">
        <v>4345</v>
      </c>
      <c r="E752" s="746">
        <v>10</v>
      </c>
      <c r="F752" s="1185">
        <v>393</v>
      </c>
      <c r="G752" s="1185" t="s">
        <v>37</v>
      </c>
      <c r="H752" s="1185" t="s">
        <v>37</v>
      </c>
      <c r="I752" s="888">
        <v>20.309999999999999</v>
      </c>
      <c r="J752" s="663">
        <f>(M752/I752)*100</f>
        <v>6.3023141309699664</v>
      </c>
      <c r="K752" s="891">
        <v>0.32</v>
      </c>
      <c r="L752" s="901">
        <v>4</v>
      </c>
      <c r="M752" s="654">
        <f>K752*L752</f>
        <v>1.28</v>
      </c>
      <c r="N752" s="884" t="s">
        <v>163</v>
      </c>
      <c r="O752" s="747">
        <v>0.31</v>
      </c>
      <c r="P752" s="875">
        <v>43902</v>
      </c>
      <c r="Q752" s="875">
        <v>43922</v>
      </c>
      <c r="R752" s="654">
        <f>(K752-O752)/O752*100</f>
        <v>3.2258064516129057</v>
      </c>
      <c r="S752" s="714">
        <f>IF(INDEX(Historical!$D$7:$D$1277,MATCH(B752,Historical!$B$7:$B$1301,0))=0,"n/a",(INDEX(Historical!$C$7:$C$1279,MATCH(B752,Historical!$B$7:$B$1301,0))/INDEX(Historical!$D$7:$D$1277,MATCH(B752,Historical!$B$7:$B$1301,0))-1)*100)</f>
        <v>7.9646017699115168</v>
      </c>
      <c r="T752" s="714">
        <f>IF(INDEX(Historical!$F$7:$F$1270,MATCH(B752,Historical!$B$7:$B$1301,0))=0,"n/a",((INDEX(Historical!$C$7:$C$1279,MATCH(B752,Historical!$B$7:$B$1301,0))/INDEX(Historical!$F$7:$F$1270,MATCH(B752,Historical!$B$7:$B$1301,0)))^(1/3)-1)*100)</f>
        <v>8.6956277650593439</v>
      </c>
      <c r="U752" s="714">
        <f>IF(INDEX(Historical!$H$7:$H$1270,MATCH(B752,Historical!$B$7:$B$1301,0))=0,"n/a",((INDEX(Historical!$C$7:$C$1279,MATCH(B752,Historical!$B$7:$B$1301,0))/INDEX(Historical!$H$7:$H$1270,MATCH(B752,Historical!$B$7:$B$1301,0)))^(1/5)-1)*100)</f>
        <v>7.2438202052400147</v>
      </c>
      <c r="V752" s="714">
        <f>IF(INDEX(Historical!$O$7:$O$1270,MATCH(B752,Historical!$B$7:$B$1301,0))=0,"n/a",((INDEX(Historical!$C$7:$C$1279,MATCH(B752,Historical!$B$7:$B$1301,0))/INDEX(Historical!$O$7:$O$1270,MATCH(B752,Historical!$B$7:$B$1301,0)))^(1/10)-1)*100)</f>
        <v>2.2147040427619391</v>
      </c>
      <c r="W752" s="715">
        <f>IF(OR(U752&lt;=0,U752="n/a",V752&lt;=0,V752="n/a"),"n/a",U752/V752)</f>
        <v>3.2707847483794299</v>
      </c>
      <c r="X752" s="716">
        <f>IF(OR(AJ752&lt;=0,AJ752="n/a",U752&lt;=0,U752="n/a"),"n/a",U752/AJ752)</f>
        <v>2.1305353544823569</v>
      </c>
      <c r="Y752" s="677"/>
      <c r="Z752" s="663">
        <f>IF(OR(AC752&lt;0.01,AC752="n/a"),"n/a",M752/AC752*100)</f>
        <v>52.244897959183668</v>
      </c>
      <c r="AA752" s="900">
        <f>IF(OR(AC752&lt;0.01,AC752="n/a"),"n/a",I752/AC752)</f>
        <v>8.2897959183673464</v>
      </c>
      <c r="AB752" s="901">
        <v>12</v>
      </c>
      <c r="AC752" s="879">
        <v>2.4500000000000002</v>
      </c>
      <c r="AD752" s="879">
        <v>0.81</v>
      </c>
      <c r="AE752" s="879">
        <v>2.77</v>
      </c>
      <c r="AF752" s="879">
        <v>0.52</v>
      </c>
      <c r="AG752" s="879">
        <v>6.1</v>
      </c>
      <c r="AH752" s="879">
        <v>-3.2</v>
      </c>
      <c r="AI752" s="879">
        <v>5.62</v>
      </c>
      <c r="AJ752" s="879">
        <v>3.4000000000000004</v>
      </c>
      <c r="AK752" s="879">
        <v>10</v>
      </c>
      <c r="AL752" s="892">
        <v>1410</v>
      </c>
      <c r="AM752" s="886">
        <v>1.6</v>
      </c>
      <c r="AN752" s="879">
        <v>7.0000000000000007E-2</v>
      </c>
      <c r="AO752" s="753">
        <f>IF(U752="n/a","n/a",IF(AA752&lt;0,"n/a",IF(AA752="n/a","n/a",J752+U752-AA752)))</f>
        <v>5.2563384178426347</v>
      </c>
      <c r="AP752" s="754">
        <f>IF(U752="n/a","n/a",J752+U752)</f>
        <v>13.546134336209981</v>
      </c>
      <c r="AQ752" s="902">
        <f>IF(OR(AC752&lt;0.01,AF752="n/a"),"n/a",(I752/SQRT(22.5*AC752*(I752/AF752))-1)*100)</f>
        <v>-56.229416892412431</v>
      </c>
      <c r="AR752" s="663">
        <f>INDEX(Historical!$C$7:$C$1279,MATCH(B752,Historical!$B$7:$B$1301,0))*IF(AH752="n/a",1.03,IF(AH752&lt;0,1.01,IF(AH752&gt;10,1.1,(1+AH752/100))))</f>
        <v>1.2322</v>
      </c>
      <c r="AS752" s="900">
        <f>IF($AI752="n/a",1.03*AR752,IF($AI752&lt;0,1.01*AR752,IF($AI752&gt;10,1.1*AR752,(1+$AI752/100)*AR752)))</f>
        <v>1.30144964</v>
      </c>
      <c r="AT752" s="900">
        <f>IF($AK752="n/a",1.03*AS752,IF($AK752&lt;0,1.01*AS752,IF($AK752&gt;10,1.1*AS752,(1+$AK752/100)*AS752)))</f>
        <v>1.431594604</v>
      </c>
      <c r="AU752" s="900">
        <f>IF($AK752="n/a",1.03*AT752,IF($AK752&lt;0,1.01*AT752,IF($AK752&gt;10,1.1*AT752,(1+$AK752/100)*AT752)))</f>
        <v>1.5747540644000002</v>
      </c>
      <c r="AV752" s="900">
        <f>IF($AK752="n/a",1.03*AU752,IF($AK752&lt;0,1.01*AU752,IF($AK752&gt;10,1.1*AU752,(1+$AK752/100)*AU752)))</f>
        <v>1.7322294708400003</v>
      </c>
      <c r="AW752" s="663">
        <f>SUM(AR752:AV752)</f>
        <v>7.2722277792400005</v>
      </c>
      <c r="AX752" s="761">
        <f>AW752/I752*100</f>
        <v>35.806143669325458</v>
      </c>
      <c r="AY752" s="948">
        <v>1.03</v>
      </c>
      <c r="AZ752" s="886">
        <v>16.32</v>
      </c>
      <c r="BA752" s="886">
        <v>-48.36</v>
      </c>
      <c r="BB752" s="886">
        <v>-5.9799999999999995</v>
      </c>
      <c r="BC752" s="886">
        <v>-33.79</v>
      </c>
      <c r="BD752" s="921"/>
      <c r="BE752" s="635">
        <v>2011</v>
      </c>
      <c r="BF752" s="912">
        <f>IF(BE752&gt;2008,0,IF(BE752&gt;2001,1,IF(BE752&gt;1990,2,IF(BE752&gt;1980,3,IF(BE752&gt;1973,4,IF(BE752&gt;1970,5,IF(BE752&gt;1960,6,IF(BE752&gt;1958,7,IF(BE752&gt;1953,8,9)))))))))</f>
        <v>0</v>
      </c>
      <c r="BG752" s="896">
        <v>1</v>
      </c>
    </row>
    <row r="753" spans="1:59" s="877" customFormat="1" ht="12.75" customHeight="1" x14ac:dyDescent="0.2">
      <c r="A753" s="877" t="s">
        <v>3002</v>
      </c>
      <c r="B753" s="615" t="s">
        <v>3003</v>
      </c>
      <c r="C753" s="946" t="s">
        <v>108</v>
      </c>
      <c r="D753" s="946" t="s">
        <v>4337</v>
      </c>
      <c r="E753" s="746">
        <v>6</v>
      </c>
      <c r="F753" s="1185">
        <v>676</v>
      </c>
      <c r="G753" s="1197" t="s">
        <v>106</v>
      </c>
      <c r="H753" s="1197" t="s">
        <v>106</v>
      </c>
      <c r="I753" s="888">
        <v>28.7</v>
      </c>
      <c r="J753" s="663">
        <f>(M753/I753)*100</f>
        <v>1.6724738675958188</v>
      </c>
      <c r="K753" s="891">
        <v>0.12</v>
      </c>
      <c r="L753" s="901">
        <v>4</v>
      </c>
      <c r="M753" s="654">
        <f>K753*L753</f>
        <v>0.48</v>
      </c>
      <c r="N753" s="884" t="s">
        <v>989</v>
      </c>
      <c r="O753" s="747">
        <v>0.11</v>
      </c>
      <c r="P753" s="880">
        <v>43593</v>
      </c>
      <c r="Q753" s="880">
        <v>43608</v>
      </c>
      <c r="R753" s="654">
        <f>(K753-O753)/O753*100</f>
        <v>9.0909090909090864</v>
      </c>
      <c r="S753" s="714">
        <f>IF(INDEX(Historical!$D$7:$D$1277,MATCH(B753,Historical!$B$7:$B$1301,0))=0,"n/a",(INDEX(Historical!$C$7:$C$1279,MATCH(B753,Historical!$B$7:$B$1301,0))/INDEX(Historical!$D$7:$D$1277,MATCH(B753,Historical!$B$7:$B$1301,0))-1)*100)</f>
        <v>11.904761904761907</v>
      </c>
      <c r="T753" s="714">
        <f>IF(INDEX(Historical!$F$7:$F$1270,MATCH(B753,Historical!$B$7:$B$1301,0))=0,"n/a",((INDEX(Historical!$C$7:$C$1279,MATCH(B753,Historical!$B$7:$B$1301,0))/INDEX(Historical!$F$7:$F$1270,MATCH(B753,Historical!$B$7:$B$1301,0)))^(1/3)-1)*100)</f>
        <v>23.420115855534362</v>
      </c>
      <c r="U753" s="714">
        <f>IF(INDEX(Historical!$H$7:$H$1270,MATCH(B753,Historical!$B$7:$B$1301,0))=0,"n/a",((INDEX(Historical!$C$7:$C$1279,MATCH(B753,Historical!$B$7:$B$1301,0))/INDEX(Historical!$H$7:$H$1270,MATCH(B753,Historical!$B$7:$B$1301,0)))^(1/5)-1)*100)</f>
        <v>22.554648108752783</v>
      </c>
      <c r="V753" s="714">
        <f>IF(INDEX(Historical!$O$7:$O$1270,MATCH(B753,Historical!$B$7:$B$1301,0))=0,"n/a",((INDEX(Historical!$C$7:$C$1279,MATCH(B753,Historical!$B$7:$B$1301,0))/INDEX(Historical!$O$7:$O$1270,MATCH(B753,Historical!$B$7:$B$1301,0)))^(1/10)-1)*100)</f>
        <v>11.377582609497082</v>
      </c>
      <c r="W753" s="715">
        <f>IF(OR(U753&lt;=0,U753="n/a",V753&lt;=0,V753="n/a"),"n/a",U753/V753)</f>
        <v>1.9823761235471931</v>
      </c>
      <c r="X753" s="716">
        <f>IF(OR(AJ753&lt;=0,AJ753="n/a",U753&lt;=0,U753="n/a"),"n/a",U753/AJ753)</f>
        <v>2.4252309794357831</v>
      </c>
      <c r="Y753" s="676"/>
      <c r="Z753" s="663">
        <f>IF(OR(AC753&lt;0.01,AC753="n/a"),"n/a",M753/AC753*100)</f>
        <v>17.454545454545453</v>
      </c>
      <c r="AA753" s="900">
        <f>IF(OR(AC753&lt;0.01,AC753="n/a"),"n/a",I753/AC753)</f>
        <v>10.436363636363636</v>
      </c>
      <c r="AB753" s="901">
        <v>12</v>
      </c>
      <c r="AC753" s="879">
        <v>2.75</v>
      </c>
      <c r="AD753" s="879">
        <v>0.84</v>
      </c>
      <c r="AE753" s="879">
        <v>2.65</v>
      </c>
      <c r="AF753" s="879">
        <v>0.77</v>
      </c>
      <c r="AG753" s="879">
        <v>8</v>
      </c>
      <c r="AH753" s="879">
        <v>-28.000000000000004</v>
      </c>
      <c r="AI753" s="879">
        <v>30.3</v>
      </c>
      <c r="AJ753" s="879">
        <v>9.3000000000000007</v>
      </c>
      <c r="AK753" s="879">
        <v>12</v>
      </c>
      <c r="AL753" s="892">
        <v>1470</v>
      </c>
      <c r="AM753" s="886">
        <v>0.89999999999999991</v>
      </c>
      <c r="AN753" s="879">
        <v>0.1</v>
      </c>
      <c r="AO753" s="753">
        <f>IF(U753="n/a","n/a",IF(AA753&lt;0,"n/a",IF(AA753="n/a","n/a",J753+U753-AA753)))</f>
        <v>13.790758339984967</v>
      </c>
      <c r="AP753" s="754">
        <f>IF(U753="n/a","n/a",J753+U753)</f>
        <v>24.227121976348602</v>
      </c>
      <c r="AQ753" s="902">
        <f>IF(OR(AC753&lt;0.01,AF753="n/a"),"n/a",(I753/SQRT(22.5*AC753*(I753/AF753))-1)*100)</f>
        <v>-40.237507117293411</v>
      </c>
      <c r="AR753" s="663">
        <f>INDEX(Historical!$C$7:$C$1279,MATCH(B753,Historical!$B$7:$B$1301,0))*IF(AH753="n/a",1.03,IF(AH753&lt;0,1.01,IF(AH753&gt;10,1.1,(1+AH753/100))))</f>
        <v>0.47469999999999996</v>
      </c>
      <c r="AS753" s="900">
        <f>IF($AI753="n/a",1.03*AR753,IF($AI753&lt;0,1.01*AR753,IF($AI753&gt;10,1.1*AR753,(1+$AI753/100)*AR753)))</f>
        <v>0.52217000000000002</v>
      </c>
      <c r="AT753" s="900">
        <f>IF($AK753="n/a",1.03*AS753,IF($AK753&lt;0,1.01*AS753,IF($AK753&gt;10,1.1*AS753,(1+$AK753/100)*AS753)))</f>
        <v>0.57438700000000009</v>
      </c>
      <c r="AU753" s="900">
        <f>IF($AK753="n/a",1.03*AT753,IF($AK753&lt;0,1.01*AT753,IF($AK753&gt;10,1.1*AT753,(1+$AK753/100)*AT753)))</f>
        <v>0.63182570000000016</v>
      </c>
      <c r="AV753" s="900">
        <f>IF($AK753="n/a",1.03*AU753,IF($AK753&lt;0,1.01*AU753,IF($AK753&gt;10,1.1*AU753,(1+$AK753/100)*AU753)))</f>
        <v>0.69500827000000021</v>
      </c>
      <c r="AW753" s="663">
        <f>SUM(AR753:AV753)</f>
        <v>2.8980909700000006</v>
      </c>
      <c r="AX753" s="761">
        <f>AW753/I753*100</f>
        <v>10.097877944250873</v>
      </c>
      <c r="AY753" s="948">
        <v>1.36</v>
      </c>
      <c r="AZ753" s="886">
        <v>60.870000000000005</v>
      </c>
      <c r="BA753" s="886">
        <v>-37.68</v>
      </c>
      <c r="BB753" s="886">
        <v>6.5699999999999994</v>
      </c>
      <c r="BC753" s="886">
        <v>-20.440000000000001</v>
      </c>
      <c r="BD753" s="921"/>
      <c r="BE753" s="635">
        <v>2014</v>
      </c>
      <c r="BF753" s="912">
        <f>IF(BE753&gt;2008,0,IF(BE753&gt;2001,1,IF(BE753&gt;1990,2,IF(BE753&gt;1980,3,IF(BE753&gt;1973,4,IF(BE753&gt;1970,5,IF(BE753&gt;1960,6,IF(BE753&gt;1958,7,IF(BE753&gt;1953,8,9)))))))))</f>
        <v>0</v>
      </c>
      <c r="BG753" s="896">
        <v>1.2</v>
      </c>
    </row>
    <row r="754" spans="1:59" s="877" customFormat="1" ht="12.75" customHeight="1" x14ac:dyDescent="0.2">
      <c r="A754" s="877" t="s">
        <v>861</v>
      </c>
      <c r="B754" s="615" t="s">
        <v>862</v>
      </c>
      <c r="C754" s="946" t="s">
        <v>245</v>
      </c>
      <c r="D754" s="946" t="s">
        <v>4323</v>
      </c>
      <c r="E754" s="746">
        <v>14</v>
      </c>
      <c r="F754" s="1185">
        <v>260</v>
      </c>
      <c r="G754" s="1184" t="s">
        <v>106</v>
      </c>
      <c r="H754" s="1184" t="s">
        <v>106</v>
      </c>
      <c r="I754" s="888">
        <v>82.01</v>
      </c>
      <c r="J754" s="663">
        <f>(M754/I754)*100</f>
        <v>2.3411779051335202</v>
      </c>
      <c r="K754" s="891">
        <v>0.48</v>
      </c>
      <c r="L754" s="901">
        <v>4</v>
      </c>
      <c r="M754" s="654">
        <f>K754*L754</f>
        <v>1.92</v>
      </c>
      <c r="N754" s="884" t="s">
        <v>989</v>
      </c>
      <c r="O754" s="747">
        <v>0.43</v>
      </c>
      <c r="P754" s="880">
        <v>43580</v>
      </c>
      <c r="Q754" s="880">
        <v>43616</v>
      </c>
      <c r="R754" s="654">
        <f>(K754-O754)/O754*100</f>
        <v>11.627906976744184</v>
      </c>
      <c r="S754" s="714">
        <f>IF(INDEX(Historical!$D$7:$D$1277,MATCH(B754,Historical!$B$7:$B$1301,0))=0,"n/a",(INDEX(Historical!$C$7:$C$1279,MATCH(B754,Historical!$B$7:$B$1301,0))/INDEX(Historical!$D$7:$D$1277,MATCH(B754,Historical!$B$7:$B$1301,0))-1)*100)</f>
        <v>11.309523809523814</v>
      </c>
      <c r="T754" s="714">
        <f>IF(INDEX(Historical!$F$7:$F$1270,MATCH(B754,Historical!$B$7:$B$1301,0))=0,"n/a",((INDEX(Historical!$C$7:$C$1279,MATCH(B754,Historical!$B$7:$B$1301,0))/INDEX(Historical!$F$7:$F$1270,MATCH(B754,Historical!$B$7:$B$1301,0)))^(1/3)-1)*100)</f>
        <v>8.5999395681356958</v>
      </c>
      <c r="U754" s="714">
        <f>IF(INDEX(Historical!$H$7:$H$1270,MATCH(B754,Historical!$B$7:$B$1301,0))=0,"n/a",((INDEX(Historical!$C$7:$C$1279,MATCH(B754,Historical!$B$7:$B$1301,0))/INDEX(Historical!$H$7:$H$1270,MATCH(B754,Historical!$B$7:$B$1301,0)))^(1/5)-1)*100)</f>
        <v>7.5423818100751161</v>
      </c>
      <c r="V754" s="714">
        <f>IF(INDEX(Historical!$O$7:$O$1270,MATCH(B754,Historical!$B$7:$B$1301,0))=0,"n/a",((INDEX(Historical!$C$7:$C$1279,MATCH(B754,Historical!$B$7:$B$1301,0))/INDEX(Historical!$O$7:$O$1270,MATCH(B754,Historical!$B$7:$B$1301,0)))^(1/10)-1)*100)</f>
        <v>14.567130822436859</v>
      </c>
      <c r="W754" s="715">
        <f>IF(OR(U754&lt;=0,U754="n/a",V754&lt;=0,V754="n/a"),"n/a",U754/V754)</f>
        <v>0.51776715003190932</v>
      </c>
      <c r="X754" s="716">
        <f>IF(OR(AJ754&lt;=0,AJ754="n/a",U754&lt;=0,U754="n/a"),"n/a",U754/AJ754)</f>
        <v>1.1257286283694203</v>
      </c>
      <c r="Y754" s="889"/>
      <c r="Z754" s="663">
        <f>IF(OR(AC754&lt;0.01,AC754="n/a"),"n/a",M754/AC754*100)</f>
        <v>44.651162790697676</v>
      </c>
      <c r="AA754" s="900">
        <f>IF(OR(AC754&lt;0.01,AC754="n/a"),"n/a",I754/AC754)</f>
        <v>19.072093023255817</v>
      </c>
      <c r="AB754" s="901">
        <v>1</v>
      </c>
      <c r="AC754" s="879">
        <v>4.3</v>
      </c>
      <c r="AD754" s="879" t="s">
        <v>136</v>
      </c>
      <c r="AE754" s="879">
        <v>1.0900000000000001</v>
      </c>
      <c r="AF754" s="879">
        <v>5.2</v>
      </c>
      <c r="AG754" s="879">
        <v>28.799999999999997</v>
      </c>
      <c r="AH754" s="879">
        <v>14.499999999999998</v>
      </c>
      <c r="AI754" s="879">
        <v>7.99</v>
      </c>
      <c r="AJ754" s="879">
        <v>6.7</v>
      </c>
      <c r="AK754" s="879">
        <v>-3.45</v>
      </c>
      <c r="AL754" s="892">
        <v>6410</v>
      </c>
      <c r="AM754" s="886">
        <v>1</v>
      </c>
      <c r="AN754" s="879">
        <v>0.65</v>
      </c>
      <c r="AO754" s="753">
        <f>IF(U754="n/a","n/a",IF(AA754&lt;0,"n/a",IF(AA754="n/a","n/a",J754+U754-AA754)))</f>
        <v>-9.1885333080471803</v>
      </c>
      <c r="AP754" s="754">
        <f>IF(U754="n/a","n/a",J754+U754)</f>
        <v>9.8835597152086372</v>
      </c>
      <c r="AQ754" s="902">
        <f>IF(OR(AC754&lt;0.01,AF754="n/a"),"n/a",(I754/SQRT(22.5*AC754*(I754/AF754))-1)*100)</f>
        <v>109.94696020231207</v>
      </c>
      <c r="AR754" s="663">
        <f>INDEX(Historical!$C$7:$C$1279,MATCH(B754,Historical!$B$7:$B$1301,0))*IF(AH754="n/a",1.03,IF(AH754&lt;0,1.01,IF(AH754&gt;10,1.1,(1+AH754/100))))</f>
        <v>2.0570000000000004</v>
      </c>
      <c r="AS754" s="900">
        <f>IF($AI754="n/a",1.03*AR754,IF($AI754&lt;0,1.01*AR754,IF($AI754&gt;10,1.1*AR754,(1+$AI754/100)*AR754)))</f>
        <v>2.2213543000000007</v>
      </c>
      <c r="AT754" s="900">
        <f>IF($AK754="n/a",1.03*AS754,IF($AK754&lt;0,1.01*AS754,IF($AK754&gt;10,1.1*AS754,(1+$AK754/100)*AS754)))</f>
        <v>2.2435678430000006</v>
      </c>
      <c r="AU754" s="900">
        <f>IF($AK754="n/a",1.03*AT754,IF($AK754&lt;0,1.01*AT754,IF($AK754&gt;10,1.1*AT754,(1+$AK754/100)*AT754)))</f>
        <v>2.2660035214300005</v>
      </c>
      <c r="AV754" s="900">
        <f>IF($AK754="n/a",1.03*AU754,IF($AK754&lt;0,1.01*AU754,IF($AK754&gt;10,1.1*AU754,(1+$AK754/100)*AU754)))</f>
        <v>2.2886635566443005</v>
      </c>
      <c r="AW754" s="663">
        <f>SUM(AR754:AV754)</f>
        <v>11.076589221074302</v>
      </c>
      <c r="AX754" s="761">
        <f>AW754/I754*100</f>
        <v>13.506388514905868</v>
      </c>
      <c r="AY754" s="948">
        <v>1.69</v>
      </c>
      <c r="AZ754" s="886">
        <v>215.3</v>
      </c>
      <c r="BA754" s="886">
        <v>-7.0900000000000007</v>
      </c>
      <c r="BB754" s="886">
        <v>12.47</v>
      </c>
      <c r="BC754" s="886">
        <v>22.46</v>
      </c>
      <c r="BD754" s="921"/>
      <c r="BE754" s="635">
        <v>2006</v>
      </c>
      <c r="BF754" s="912">
        <f>IF(BE754&gt;2008,0,IF(BE754&gt;2001,1,IF(BE754&gt;1990,2,IF(BE754&gt;1980,3,IF(BE754&gt;1973,4,IF(BE754&gt;1970,5,IF(BE754&gt;1960,6,IF(BE754&gt;1958,7,IF(BE754&gt;1953,8,9)))))))))</f>
        <v>1</v>
      </c>
      <c r="BG754" s="896">
        <v>8.3000000000000007</v>
      </c>
    </row>
    <row r="755" spans="1:59" s="877" customFormat="1" ht="12.75" customHeight="1" x14ac:dyDescent="0.2">
      <c r="A755" s="885" t="s">
        <v>2964</v>
      </c>
      <c r="B755" s="615" t="s">
        <v>2965</v>
      </c>
      <c r="C755" s="946" t="s">
        <v>112</v>
      </c>
      <c r="D755" s="946" t="s">
        <v>4338</v>
      </c>
      <c r="E755" s="746">
        <v>7</v>
      </c>
      <c r="F755" s="1185">
        <v>629</v>
      </c>
      <c r="G755" s="1199" t="s">
        <v>106</v>
      </c>
      <c r="H755" s="1199" t="s">
        <v>106</v>
      </c>
      <c r="I755" s="888">
        <v>177.7</v>
      </c>
      <c r="J755" s="663">
        <f>(M755/I755)*100</f>
        <v>3.995498030388295</v>
      </c>
      <c r="K755" s="891">
        <v>1.7749999999999999</v>
      </c>
      <c r="L755" s="901">
        <v>4</v>
      </c>
      <c r="M755" s="654">
        <f>K755*L755</f>
        <v>7.1</v>
      </c>
      <c r="N755" s="884" t="s">
        <v>719</v>
      </c>
      <c r="O755" s="747">
        <v>1.6</v>
      </c>
      <c r="P755" s="875">
        <v>43845</v>
      </c>
      <c r="Q755" s="875">
        <v>43861</v>
      </c>
      <c r="R755" s="654">
        <f>(K755-O755)/O755*100</f>
        <v>10.937499999999989</v>
      </c>
      <c r="S755" s="714">
        <f>IF(INDEX(Historical!$D$7:$D$1277,MATCH(B755,Historical!$B$7:$B$1301,0))=0,"n/a",(INDEX(Historical!$C$7:$C$1279,MATCH(B755,Historical!$B$7:$B$1301,0))/INDEX(Historical!$D$7:$D$1277,MATCH(B755,Historical!$B$7:$B$1301,0))-1)*100)</f>
        <v>14.285714285714302</v>
      </c>
      <c r="T755" s="714">
        <f>IF(INDEX(Historical!$F$7:$F$1270,MATCH(B755,Historical!$B$7:$B$1301,0))=0,"n/a",((INDEX(Historical!$C$7:$C$1279,MATCH(B755,Historical!$B$7:$B$1301,0))/INDEX(Historical!$F$7:$F$1270,MATCH(B755,Historical!$B$7:$B$1301,0)))^(1/3)-1)*100)</f>
        <v>18.977669851800584</v>
      </c>
      <c r="U755" s="714">
        <f>IF(INDEX(Historical!$H$7:$H$1270,MATCH(B755,Historical!$B$7:$B$1301,0))=0,"n/a",((INDEX(Historical!$C$7:$C$1279,MATCH(B755,Historical!$B$7:$B$1301,0))/INDEX(Historical!$H$7:$H$1270,MATCH(B755,Historical!$B$7:$B$1301,0)))^(1/5)-1)*100)</f>
        <v>26.19146889603865</v>
      </c>
      <c r="V755" s="714">
        <f>IF(INDEX(Historical!$O$7:$O$1270,MATCH(B755,Historical!$B$7:$B$1301,0))=0,"n/a",((INDEX(Historical!$C$7:$C$1279,MATCH(B755,Historical!$B$7:$B$1301,0))/INDEX(Historical!$O$7:$O$1270,MATCH(B755,Historical!$B$7:$B$1301,0)))^(1/10)-1)*100)</f>
        <v>12.972260030233684</v>
      </c>
      <c r="W755" s="715">
        <f>IF(OR(U755&lt;=0,U755="n/a",V755&lt;=0,V755="n/a"),"n/a",U755/V755)</f>
        <v>2.0190366855887665</v>
      </c>
      <c r="X755" s="716">
        <f>IF(OR(AJ755&lt;=0,AJ755="n/a",U755&lt;=0,U755="n/a"),"n/a",U755/AJ755)</f>
        <v>3.0813492818868999</v>
      </c>
      <c r="Y755" s="890" t="s">
        <v>4124</v>
      </c>
      <c r="Z755" s="663">
        <f>IF(OR(AC755&lt;0.01,AC755="n/a"),"n/a",M755/AC755*100)</f>
        <v>112.6984126984127</v>
      </c>
      <c r="AA755" s="900">
        <f>IF(OR(AC755&lt;0.01,AC755="n/a"),"n/a",I755/AC755)</f>
        <v>28.206349206349206</v>
      </c>
      <c r="AB755" s="901">
        <v>12</v>
      </c>
      <c r="AC755" s="879">
        <v>6.3</v>
      </c>
      <c r="AD755" s="879">
        <v>1.85</v>
      </c>
      <c r="AE755" s="879">
        <v>1.37</v>
      </c>
      <c r="AF755" s="879">
        <v>4.34</v>
      </c>
      <c r="AG755" s="879">
        <v>15.5</v>
      </c>
      <c r="AH755" s="879">
        <v>1</v>
      </c>
      <c r="AI755" s="879">
        <v>10.82</v>
      </c>
      <c r="AJ755" s="879">
        <v>8.5</v>
      </c>
      <c r="AK755" s="879">
        <v>15</v>
      </c>
      <c r="AL755" s="892">
        <v>6650</v>
      </c>
      <c r="AM755" s="886">
        <v>0.70000000000000007</v>
      </c>
      <c r="AN755" s="879">
        <v>0.16</v>
      </c>
      <c r="AO755" s="753">
        <f>IF(U755="n/a","n/a",IF(AA755&lt;0,"n/a",IF(AA755="n/a","n/a",J755+U755-AA755)))</f>
        <v>1.9806177200777384</v>
      </c>
      <c r="AP755" s="754">
        <f>IF(U755="n/a","n/a",J755+U755)</f>
        <v>30.186966926426944</v>
      </c>
      <c r="AQ755" s="902">
        <f>IF(OR(AC755&lt;0.01,AF755="n/a"),"n/a",(I755/SQRT(22.5*AC755*(I755/AF755))-1)*100)</f>
        <v>133.25289618833654</v>
      </c>
      <c r="AR755" s="663">
        <f>INDEX(Historical!$C$7:$C$1279,MATCH(B755,Historical!$B$7:$B$1301,0))*IF(AH755="n/a",1.03,IF(AH755&lt;0,1.01,IF(AH755&gt;10,1.1,(1+AH755/100))))</f>
        <v>6.4640000000000004</v>
      </c>
      <c r="AS755" s="900">
        <f>IF($AI755="n/a",1.03*AR755,IF($AI755&lt;0,1.01*AR755,IF($AI755&gt;10,1.1*AR755,(1+$AI755/100)*AR755)))</f>
        <v>7.1104000000000012</v>
      </c>
      <c r="AT755" s="900">
        <f>IF($AK755="n/a",1.03*AS755,IF($AK755&lt;0,1.01*AS755,IF($AK755&gt;10,1.1*AS755,(1+$AK755/100)*AS755)))</f>
        <v>7.8214400000000017</v>
      </c>
      <c r="AU755" s="900">
        <f>IF($AK755="n/a",1.03*AT755,IF($AK755&lt;0,1.01*AT755,IF($AK755&gt;10,1.1*AT755,(1+$AK755/100)*AT755)))</f>
        <v>8.6035840000000032</v>
      </c>
      <c r="AV755" s="900">
        <f>IF($AK755="n/a",1.03*AU755,IF($AK755&lt;0,1.01*AU755,IF($AK755&gt;10,1.1*AU755,(1+$AK755/100)*AU755)))</f>
        <v>9.4639424000000041</v>
      </c>
      <c r="AW755" s="663">
        <f>SUM(AR755:AV755)</f>
        <v>39.463366400000012</v>
      </c>
      <c r="AX755" s="761">
        <f>AW755/I755*100</f>
        <v>22.207859538548121</v>
      </c>
      <c r="AY755" s="948">
        <v>0.65</v>
      </c>
      <c r="AZ755" s="886">
        <v>33.64</v>
      </c>
      <c r="BA755" s="886">
        <v>-4.9000000000000004</v>
      </c>
      <c r="BB755" s="886">
        <v>5.91</v>
      </c>
      <c r="BC755" s="886">
        <v>4.6100000000000003</v>
      </c>
      <c r="BD755" s="921"/>
      <c r="BE755" s="635">
        <v>2014</v>
      </c>
      <c r="BF755" s="912">
        <f>IF(BE755&gt;2008,0,IF(BE755&gt;2001,1,IF(BE755&gt;1990,2,IF(BE755&gt;1980,3,IF(BE755&gt;1973,4,IF(BE755&gt;1970,5,IF(BE755&gt;1960,6,IF(BE755&gt;1958,7,IF(BE755&gt;1953,8,9)))))))))</f>
        <v>0</v>
      </c>
      <c r="BG755" s="896">
        <v>8.4</v>
      </c>
    </row>
    <row r="756" spans="1:59" s="877" customFormat="1" ht="12.75" customHeight="1" x14ac:dyDescent="0.2">
      <c r="A756" s="885" t="s">
        <v>385</v>
      </c>
      <c r="B756" s="615" t="s">
        <v>386</v>
      </c>
      <c r="C756" s="946" t="s">
        <v>153</v>
      </c>
      <c r="D756" s="946" t="s">
        <v>4330</v>
      </c>
      <c r="E756" s="746">
        <v>27</v>
      </c>
      <c r="F756" s="1185">
        <v>106</v>
      </c>
      <c r="G756" s="1184" t="s">
        <v>37</v>
      </c>
      <c r="H756" s="1184" t="s">
        <v>37</v>
      </c>
      <c r="I756" s="879">
        <v>227.17</v>
      </c>
      <c r="J756" s="663">
        <f>(M756/I756)*100</f>
        <v>0.28172734075802264</v>
      </c>
      <c r="K756" s="898">
        <v>0.16</v>
      </c>
      <c r="L756" s="901">
        <v>4</v>
      </c>
      <c r="M756" s="654">
        <f>K756*L756</f>
        <v>0.64</v>
      </c>
      <c r="N756" s="884" t="s">
        <v>139</v>
      </c>
      <c r="O756" s="748">
        <v>0.15</v>
      </c>
      <c r="P756" s="875">
        <v>43760</v>
      </c>
      <c r="Q756" s="875">
        <v>43775</v>
      </c>
      <c r="R756" s="654">
        <f>(K756-O756)/O756*100</f>
        <v>6.6666666666666732</v>
      </c>
      <c r="S756" s="714">
        <f>IF(INDEX(Historical!$D$7:$D$1277,MATCH(B756,Historical!$B$7:$B$1301,0))=0,"n/a",(INDEX(Historical!$C$7:$C$1279,MATCH(B756,Historical!$B$7:$B$1301,0))/INDEX(Historical!$D$7:$D$1277,MATCH(B756,Historical!$B$7:$B$1301,0))-1)*100)</f>
        <v>7.0175438596491224</v>
      </c>
      <c r="T756" s="714">
        <f>IF(INDEX(Historical!$F$7:$F$1270,MATCH(B756,Historical!$B$7:$B$1301,0))=0,"n/a",((INDEX(Historical!$C$7:$C$1279,MATCH(B756,Historical!$B$7:$B$1301,0))/INDEX(Historical!$F$7:$F$1270,MATCH(B756,Historical!$B$7:$B$1301,0)))^(1/3)-1)*100)</f>
        <v>7.5749744635974059</v>
      </c>
      <c r="U756" s="714">
        <f>IF(INDEX(Historical!$H$7:$H$1270,MATCH(B756,Historical!$B$7:$B$1301,0))=0,"n/a",((INDEX(Historical!$C$7:$C$1279,MATCH(B756,Historical!$B$7:$B$1301,0))/INDEX(Historical!$H$7:$H$1270,MATCH(B756,Historical!$B$7:$B$1301,0)))^(1/5)-1)*100)</f>
        <v>8.2702639798059696</v>
      </c>
      <c r="V756" s="714">
        <f>IF(INDEX(Historical!$O$7:$O$1270,MATCH(B756,Historical!$B$7:$B$1301,0))=0,"n/a",((INDEX(Historical!$C$7:$C$1279,MATCH(B756,Historical!$B$7:$B$1301,0))/INDEX(Historical!$O$7:$O$1270,MATCH(B756,Historical!$B$7:$B$1301,0)))^(1/10)-1)*100)</f>
        <v>7.1773462536293131</v>
      </c>
      <c r="W756" s="715">
        <f>IF(OR(U756&lt;=0,U756="n/a",V756&lt;=0,V756="n/a"),"n/a",U756/V756)</f>
        <v>1.1522732340834203</v>
      </c>
      <c r="X756" s="716">
        <f>IF(OR(AJ756&lt;=0,AJ756="n/a",U756&lt;=0,U756="n/a"),"n/a",U756/AJ756)</f>
        <v>0.64110573486867983</v>
      </c>
      <c r="Y756" s="676"/>
      <c r="Z756" s="663">
        <f>IF(OR(AC756&lt;0.01,AC756="n/a"),"n/a",M756/AC756*100)</f>
        <v>18.55072463768116</v>
      </c>
      <c r="AA756" s="900">
        <f>IF(OR(AC756&lt;0.01,AC756="n/a"),"n/a",I756/AC756)</f>
        <v>65.846376811594197</v>
      </c>
      <c r="AB756" s="901">
        <v>12</v>
      </c>
      <c r="AC756" s="879">
        <v>3.45</v>
      </c>
      <c r="AD756" s="879">
        <v>7.16</v>
      </c>
      <c r="AE756" s="879">
        <v>8.6199999999999992</v>
      </c>
      <c r="AF756" s="879">
        <v>10.91</v>
      </c>
      <c r="AG756" s="879">
        <v>17.399999999999999</v>
      </c>
      <c r="AH756" s="879">
        <v>18.2</v>
      </c>
      <c r="AI756" s="879">
        <v>12.33</v>
      </c>
      <c r="AJ756" s="879">
        <v>12.9</v>
      </c>
      <c r="AK756" s="879">
        <v>8.9</v>
      </c>
      <c r="AL756" s="892">
        <v>16270</v>
      </c>
      <c r="AM756" s="886">
        <v>0.6</v>
      </c>
      <c r="AN756" s="879">
        <v>0.17</v>
      </c>
      <c r="AO756" s="753">
        <f>IF(U756="n/a","n/a",IF(AA756&lt;0,"n/a",IF(AA756="n/a","n/a",J756+U756-AA756)))</f>
        <v>-57.294385491030205</v>
      </c>
      <c r="AP756" s="754">
        <f>IF(U756="n/a","n/a",J756+U756)</f>
        <v>8.5519913205639924</v>
      </c>
      <c r="AQ756" s="902">
        <f>IF(OR(AC756&lt;0.01,AF756="n/a"),"n/a",(I756/SQRT(22.5*AC756*(I756/AF756))-1)*100)</f>
        <v>465.05023218766138</v>
      </c>
      <c r="AR756" s="663">
        <f>INDEX(Historical!$C$7:$C$1279,MATCH(B756,Historical!$B$7:$B$1301,0))*IF(AH756="n/a",1.03,IF(AH756&lt;0,1.01,IF(AH756&gt;10,1.1,(1+AH756/100))))</f>
        <v>0.67100000000000004</v>
      </c>
      <c r="AS756" s="900">
        <f>IF($AI756="n/a",1.03*AR756,IF($AI756&lt;0,1.01*AR756,IF($AI756&gt;10,1.1*AR756,(1+$AI756/100)*AR756)))</f>
        <v>0.73810000000000009</v>
      </c>
      <c r="AT756" s="900">
        <f>IF($AK756="n/a",1.03*AS756,IF($AK756&lt;0,1.01*AS756,IF($AK756&gt;10,1.1*AS756,(1+$AK756/100)*AS756)))</f>
        <v>0.80379090000000009</v>
      </c>
      <c r="AU756" s="900">
        <f>IF($AK756="n/a",1.03*AT756,IF($AK756&lt;0,1.01*AT756,IF($AK756&gt;10,1.1*AT756,(1+$AK756/100)*AT756)))</f>
        <v>0.87532829010000002</v>
      </c>
      <c r="AV756" s="900">
        <f>IF($AK756="n/a",1.03*AU756,IF($AK756&lt;0,1.01*AU756,IF($AK756&gt;10,1.1*AU756,(1+$AK756/100)*AU756)))</f>
        <v>0.95323250791890002</v>
      </c>
      <c r="AW756" s="663">
        <f>SUM(AR756:AV756)</f>
        <v>4.0414516980188999</v>
      </c>
      <c r="AX756" s="761">
        <f>AW756/I756*100</f>
        <v>1.7790428745075935</v>
      </c>
      <c r="AY756" s="948">
        <v>1.1200000000000001</v>
      </c>
      <c r="AZ756" s="886">
        <v>89.12</v>
      </c>
      <c r="BA756" s="886">
        <v>0.22</v>
      </c>
      <c r="BB756" s="886">
        <v>11.17</v>
      </c>
      <c r="BC756" s="886">
        <v>38.82</v>
      </c>
      <c r="BD756" s="921"/>
      <c r="BE756" s="635">
        <v>1994</v>
      </c>
      <c r="BF756" s="912">
        <f>IF(BE756&gt;2008,0,IF(BE756&gt;2001,1,IF(BE756&gt;1990,2,IF(BE756&gt;1980,3,IF(BE756&gt;1973,4,IF(BE756&gt;1970,5,IF(BE756&gt;1960,6,IF(BE756&gt;1958,7,IF(BE756&gt;1953,8,9)))))))))</f>
        <v>2</v>
      </c>
      <c r="BG756" s="896">
        <v>11.700000000000001</v>
      </c>
    </row>
    <row r="757" spans="1:59" s="877" customFormat="1" ht="12.75" customHeight="1" x14ac:dyDescent="0.2">
      <c r="A757" s="877" t="s">
        <v>1793</v>
      </c>
      <c r="B757" s="615" t="s">
        <v>1794</v>
      </c>
      <c r="C757" s="946" t="s">
        <v>108</v>
      </c>
      <c r="D757" s="946" t="s">
        <v>4345</v>
      </c>
      <c r="E757" s="746">
        <v>9</v>
      </c>
      <c r="F757" s="1185">
        <v>427</v>
      </c>
      <c r="G757" s="1185" t="s">
        <v>106</v>
      </c>
      <c r="H757" s="1185" t="s">
        <v>106</v>
      </c>
      <c r="I757" s="888">
        <v>17.489999999999998</v>
      </c>
      <c r="J757" s="663">
        <f>(M757/I757)*100</f>
        <v>4.802744425385935</v>
      </c>
      <c r="K757" s="891">
        <v>0.21</v>
      </c>
      <c r="L757" s="901">
        <v>4</v>
      </c>
      <c r="M757" s="654">
        <f>K757*L757</f>
        <v>0.84</v>
      </c>
      <c r="N757" s="884" t="s">
        <v>433</v>
      </c>
      <c r="O757" s="747">
        <v>0.2</v>
      </c>
      <c r="P757" s="880">
        <v>43592</v>
      </c>
      <c r="Q757" s="880">
        <v>43607</v>
      </c>
      <c r="R757" s="654">
        <f>(K757-O757)/O757*100</f>
        <v>4.9999999999999902</v>
      </c>
      <c r="S757" s="714">
        <f>IF(INDEX(Historical!$D$7:$D$1277,MATCH(B757,Historical!$B$7:$B$1301,0))=0,"n/a",(INDEX(Historical!$C$7:$C$1279,MATCH(B757,Historical!$B$7:$B$1301,0))/INDEX(Historical!$D$7:$D$1277,MATCH(B757,Historical!$B$7:$B$1301,0))-1)*100)</f>
        <v>6.4102564102564097</v>
      </c>
      <c r="T757" s="714">
        <f>IF(INDEX(Historical!$F$7:$F$1270,MATCH(B757,Historical!$B$7:$B$1301,0))=0,"n/a",((INDEX(Historical!$C$7:$C$1279,MATCH(B757,Historical!$B$7:$B$1301,0))/INDEX(Historical!$F$7:$F$1270,MATCH(B757,Historical!$B$7:$B$1301,0)))^(1/3)-1)*100)</f>
        <v>7.3992124081007526</v>
      </c>
      <c r="U757" s="714">
        <f>IF(INDEX(Historical!$H$7:$H$1270,MATCH(B757,Historical!$B$7:$B$1301,0))=0,"n/a",((INDEX(Historical!$C$7:$C$1279,MATCH(B757,Historical!$B$7:$B$1301,0))/INDEX(Historical!$H$7:$H$1270,MATCH(B757,Historical!$B$7:$B$1301,0)))^(1/5)-1)*100)</f>
        <v>11.115949691946781</v>
      </c>
      <c r="V757" s="714">
        <f>IF(INDEX(Historical!$O$7:$O$1270,MATCH(B757,Historical!$B$7:$B$1301,0))=0,"n/a",((INDEX(Historical!$C$7:$C$1279,MATCH(B757,Historical!$B$7:$B$1301,0))/INDEX(Historical!$O$7:$O$1270,MATCH(B757,Historical!$B$7:$B$1301,0)))^(1/10)-1)*100)</f>
        <v>24.877316710658093</v>
      </c>
      <c r="W757" s="715">
        <f>IF(OR(U757&lt;=0,U757="n/a",V757&lt;=0,V757="n/a"),"n/a",U757/V757)</f>
        <v>0.44683073424813607</v>
      </c>
      <c r="X757" s="716">
        <f>IF(OR(AJ757&lt;=0,AJ757="n/a",U757&lt;=0,U757="n/a"),"n/a",U757/AJ757)</f>
        <v>1.6110072017314174</v>
      </c>
      <c r="Y757" s="676"/>
      <c r="Z757" s="663">
        <f>IF(OR(AC757&lt;0.01,AC757="n/a"),"n/a",M757/AC757*100)</f>
        <v>46.408839779005525</v>
      </c>
      <c r="AA757" s="900">
        <f>IF(OR(AC757&lt;0.01,AC757="n/a"),"n/a",I757/AC757)</f>
        <v>9.6629834254143638</v>
      </c>
      <c r="AB757" s="901">
        <v>12</v>
      </c>
      <c r="AC757" s="879">
        <v>1.81</v>
      </c>
      <c r="AD757" s="879" t="s">
        <v>136</v>
      </c>
      <c r="AE757" s="879">
        <v>2.91</v>
      </c>
      <c r="AF757" s="879">
        <v>1.41</v>
      </c>
      <c r="AG757" s="879">
        <v>14.6</v>
      </c>
      <c r="AH757" s="879">
        <v>0.2</v>
      </c>
      <c r="AI757" s="879">
        <v>-9.379999999999999</v>
      </c>
      <c r="AJ757" s="879">
        <v>6.9</v>
      </c>
      <c r="AK757" s="879" t="s">
        <v>136</v>
      </c>
      <c r="AL757" s="892">
        <v>291.7</v>
      </c>
      <c r="AM757" s="886">
        <v>3.6999999999999997</v>
      </c>
      <c r="AN757" s="879">
        <v>0.22</v>
      </c>
      <c r="AO757" s="753">
        <f>IF(U757="n/a","n/a",IF(AA757&lt;0,"n/a",IF(AA757="n/a","n/a",J757+U757-AA757)))</f>
        <v>6.2557106919183525</v>
      </c>
      <c r="AP757" s="754">
        <f>IF(U757="n/a","n/a",J757+U757)</f>
        <v>15.918694117332716</v>
      </c>
      <c r="AQ757" s="902">
        <f>IF(OR(AC757&lt;0.01,AF757="n/a"),"n/a",(I757/SQRT(22.5*AC757*(I757/AF757))-1)*100)</f>
        <v>-22.183102006956943</v>
      </c>
      <c r="AR757" s="663">
        <f>INDEX(Historical!$C$7:$C$1279,MATCH(B757,Historical!$B$7:$B$1301,0))*IF(AH757="n/a",1.03,IF(AH757&lt;0,1.01,IF(AH757&gt;10,1.1,(1+AH757/100))))</f>
        <v>0.83165999999999995</v>
      </c>
      <c r="AS757" s="900">
        <f>IF($AI757="n/a",1.03*AR757,IF($AI757&lt;0,1.01*AR757,IF($AI757&gt;10,1.1*AR757,(1+$AI757/100)*AR757)))</f>
        <v>0.83997659999999996</v>
      </c>
      <c r="AT757" s="900">
        <f>IF($AK757="n/a",1.03*AS757,IF($AK757&lt;0,1.01*AS757,IF($AK757&gt;10,1.1*AS757,(1+$AK757/100)*AS757)))</f>
        <v>0.86517589799999994</v>
      </c>
      <c r="AU757" s="900">
        <f>IF($AK757="n/a",1.03*AT757,IF($AK757&lt;0,1.01*AT757,IF($AK757&gt;10,1.1*AT757,(1+$AK757/100)*AT757)))</f>
        <v>0.89113117493999994</v>
      </c>
      <c r="AV757" s="900">
        <f>IF($AK757="n/a",1.03*AU757,IF($AK757&lt;0,1.01*AU757,IF($AK757&gt;10,1.1*AU757,(1+$AK757/100)*AU757)))</f>
        <v>0.91786511018819994</v>
      </c>
      <c r="AW757" s="663">
        <f>SUM(AR757:AV757)</f>
        <v>4.3458087831281995</v>
      </c>
      <c r="AX757" s="761">
        <f>AW757/I757*100</f>
        <v>24.847391555907375</v>
      </c>
      <c r="AY757" s="948">
        <v>0.96</v>
      </c>
      <c r="AZ757" s="886">
        <v>27.29</v>
      </c>
      <c r="BA757" s="886">
        <v>-32.54</v>
      </c>
      <c r="BB757" s="886">
        <v>0.44999999999999996</v>
      </c>
      <c r="BC757" s="886">
        <v>-16.54</v>
      </c>
      <c r="BD757" s="921"/>
      <c r="BE757" s="635">
        <v>2011</v>
      </c>
      <c r="BF757" s="912">
        <f>IF(BE757&gt;2008,0,IF(BE757&gt;2001,1,IF(BE757&gt;1990,2,IF(BE757&gt;1980,3,IF(BE757&gt;1973,4,IF(BE757&gt;1970,5,IF(BE757&gt;1960,6,IF(BE757&gt;1958,7,IF(BE757&gt;1953,8,9)))))))))</f>
        <v>0</v>
      </c>
      <c r="BG757" s="896">
        <v>1.2</v>
      </c>
    </row>
    <row r="758" spans="1:59" s="877" customFormat="1" ht="12.75" customHeight="1" x14ac:dyDescent="0.2">
      <c r="A758" s="885" t="s">
        <v>1768</v>
      </c>
      <c r="B758" s="615" t="s">
        <v>1769</v>
      </c>
      <c r="C758" s="946" t="s">
        <v>108</v>
      </c>
      <c r="D758" s="946" t="s">
        <v>4345</v>
      </c>
      <c r="E758" s="746">
        <v>8</v>
      </c>
      <c r="F758" s="1185">
        <v>564</v>
      </c>
      <c r="G758" s="1199" t="s">
        <v>106</v>
      </c>
      <c r="H758" s="1199" t="s">
        <v>106</v>
      </c>
      <c r="I758" s="888">
        <v>387.99</v>
      </c>
      <c r="J758" s="663">
        <f>(M758/I758)*100</f>
        <v>1.9072656511765769</v>
      </c>
      <c r="K758" s="891">
        <v>1.85</v>
      </c>
      <c r="L758" s="901">
        <v>4</v>
      </c>
      <c r="M758" s="654">
        <f>K758*L758</f>
        <v>7.4</v>
      </c>
      <c r="N758" s="884" t="s">
        <v>592</v>
      </c>
      <c r="O758" s="747">
        <v>1.75</v>
      </c>
      <c r="P758" s="875">
        <v>43896</v>
      </c>
      <c r="Q758" s="875">
        <v>43903</v>
      </c>
      <c r="R758" s="654">
        <f>(K758-O758)/O758*100</f>
        <v>5.7142857142857197</v>
      </c>
      <c r="S758" s="714">
        <f>IF(INDEX(Historical!$D$7:$D$1277,MATCH(B758,Historical!$B$7:$B$1301,0))=0,"n/a",(INDEX(Historical!$C$7:$C$1279,MATCH(B758,Historical!$B$7:$B$1301,0))/INDEX(Historical!$D$7:$D$1277,MATCH(B758,Historical!$B$7:$B$1301,0))-1)*100)</f>
        <v>52.173913043478272</v>
      </c>
      <c r="T758" s="714">
        <f>IF(INDEX(Historical!$F$7:$F$1270,MATCH(B758,Historical!$B$7:$B$1301,0))=0,"n/a",((INDEX(Historical!$C$7:$C$1279,MATCH(B758,Historical!$B$7:$B$1301,0))/INDEX(Historical!$F$7:$F$1270,MATCH(B758,Historical!$B$7:$B$1301,0)))^(1/3)-1)*100)</f>
        <v>32.63524026321307</v>
      </c>
      <c r="U758" s="714">
        <f>IF(INDEX(Historical!$H$7:$H$1270,MATCH(B758,Historical!$B$7:$B$1301,0))=0,"n/a",((INDEX(Historical!$C$7:$C$1279,MATCH(B758,Historical!$B$7:$B$1301,0))/INDEX(Historical!$H$7:$H$1270,MATCH(B758,Historical!$B$7:$B$1301,0)))^(1/5)-1)*100)</f>
        <v>23.873200812705765</v>
      </c>
      <c r="V758" s="714" t="str">
        <f>IF(INDEX(Historical!$O$7:$O$1270,MATCH(B758,Historical!$B$7:$B$1301,0))=0,"n/a",((INDEX(Historical!$C$7:$C$1279,MATCH(B758,Historical!$B$7:$B$1301,0))/INDEX(Historical!$O$7:$O$1270,MATCH(B758,Historical!$B$7:$B$1301,0)))^(1/10)-1)*100)</f>
        <v>n/a</v>
      </c>
      <c r="W758" s="715" t="str">
        <f>IF(OR(U758&lt;=0,U758="n/a",V758&lt;=0,V758="n/a"),"n/a",U758/V758)</f>
        <v>n/a</v>
      </c>
      <c r="X758" s="716" t="str">
        <f>IF(OR(AJ758&lt;=0,AJ758="n/a",U758&lt;=0,U758="n/a"),"n/a",U758/AJ758)</f>
        <v>n/a</v>
      </c>
      <c r="Y758" s="890"/>
      <c r="Z758" s="663" t="str">
        <f>IF(OR(AC758&lt;0.01,AC758="n/a"),"n/a",M758/AC758*100)</f>
        <v>n/a</v>
      </c>
      <c r="AA758" s="900" t="str">
        <f>IF(OR(AC758&lt;0.01,AC758="n/a"),"n/a",I758/AC758)</f>
        <v>n/a</v>
      </c>
      <c r="AB758" s="901">
        <v>12</v>
      </c>
      <c r="AC758" s="879" t="s">
        <v>136</v>
      </c>
      <c r="AD758" s="879" t="s">
        <v>136</v>
      </c>
      <c r="AE758" s="879" t="s">
        <v>136</v>
      </c>
      <c r="AF758" s="879" t="s">
        <v>136</v>
      </c>
      <c r="AG758" s="879" t="s">
        <v>136</v>
      </c>
      <c r="AH758" s="879" t="s">
        <v>136</v>
      </c>
      <c r="AI758" s="879" t="s">
        <v>136</v>
      </c>
      <c r="AJ758" s="879" t="s">
        <v>136</v>
      </c>
      <c r="AK758" s="879" t="s">
        <v>136</v>
      </c>
      <c r="AL758" s="892" t="s">
        <v>136</v>
      </c>
      <c r="AM758" s="886" t="s">
        <v>136</v>
      </c>
      <c r="AN758" s="879" t="s">
        <v>136</v>
      </c>
      <c r="AO758" s="753" t="str">
        <f>IF(U758="n/a","n/a",IF(AA758&lt;0,"n/a",IF(AA758="n/a","n/a",J758+U758-AA758)))</f>
        <v>n/a</v>
      </c>
      <c r="AP758" s="754">
        <f>IF(U758="n/a","n/a",J758+U758)</f>
        <v>25.780466463882341</v>
      </c>
      <c r="AQ758" s="902" t="str">
        <f>IF(OR(AC758&lt;0.01,AF758="n/a"),"n/a",(I758/SQRT(22.5*AC758*(I758/AF758))-1)*100)</f>
        <v>n/a</v>
      </c>
      <c r="AR758" s="663">
        <f>INDEX(Historical!$C$7:$C$1279,MATCH(B758,Historical!$B$7:$B$1301,0))*IF(AH758="n/a",1.03,IF(AH758&lt;0,1.01,IF(AH758&gt;10,1.1,(1+AH758/100))))</f>
        <v>7.21</v>
      </c>
      <c r="AS758" s="900">
        <f>IF($AI758="n/a",1.03*AR758,IF($AI758&lt;0,1.01*AR758,IF($AI758&gt;10,1.1*AR758,(1+$AI758/100)*AR758)))</f>
        <v>7.4263000000000003</v>
      </c>
      <c r="AT758" s="900">
        <f>IF($AK758="n/a",1.03*AS758,IF($AK758&lt;0,1.01*AS758,IF($AK758&gt;10,1.1*AS758,(1+$AK758/100)*AS758)))</f>
        <v>7.6490890000000009</v>
      </c>
      <c r="AU758" s="900">
        <f>IF($AK758="n/a",1.03*AT758,IF($AK758&lt;0,1.01*AT758,IF($AK758&gt;10,1.1*AT758,(1+$AK758/100)*AT758)))</f>
        <v>7.8785616700000007</v>
      </c>
      <c r="AV758" s="900">
        <f>IF($AK758="n/a",1.03*AU758,IF($AK758&lt;0,1.01*AU758,IF($AK758&gt;10,1.1*AU758,(1+$AK758/100)*AU758)))</f>
        <v>8.1149185201000016</v>
      </c>
      <c r="AW758" s="663">
        <f>SUM(AR758:AV758)</f>
        <v>38.278869190100004</v>
      </c>
      <c r="AX758" s="761">
        <f>AW758/I758*100</f>
        <v>9.8659422124539287</v>
      </c>
      <c r="AY758" s="948" t="s">
        <v>136</v>
      </c>
      <c r="AZ758" s="886" t="s">
        <v>136</v>
      </c>
      <c r="BA758" s="886" t="s">
        <v>136</v>
      </c>
      <c r="BB758" s="886" t="s">
        <v>136</v>
      </c>
      <c r="BC758" s="886" t="s">
        <v>136</v>
      </c>
      <c r="BD758" s="921" t="s">
        <v>4271</v>
      </c>
      <c r="BE758" s="635">
        <v>2013</v>
      </c>
      <c r="BF758" s="912">
        <f>IF(BE758&gt;2008,0,IF(BE758&gt;2001,1,IF(BE758&gt;1990,2,IF(BE758&gt;1980,3,IF(BE758&gt;1973,4,IF(BE758&gt;1970,5,IF(BE758&gt;1960,6,IF(BE758&gt;1958,7,IF(BE758&gt;1953,8,9)))))))))</f>
        <v>0</v>
      </c>
      <c r="BG758" s="896" t="s">
        <v>136</v>
      </c>
    </row>
    <row r="759" spans="1:59" s="877" customFormat="1" x14ac:dyDescent="0.2">
      <c r="A759" s="885" t="s">
        <v>3926</v>
      </c>
      <c r="B759" s="615" t="s">
        <v>3927</v>
      </c>
      <c r="C759" s="946" t="s">
        <v>108</v>
      </c>
      <c r="D759" s="946" t="s">
        <v>4345</v>
      </c>
      <c r="E759" s="746">
        <v>7</v>
      </c>
      <c r="F759" s="1185">
        <v>636</v>
      </c>
      <c r="G759" s="1110" t="s">
        <v>106</v>
      </c>
      <c r="H759" s="1110" t="s">
        <v>106</v>
      </c>
      <c r="I759" s="888">
        <v>43.62</v>
      </c>
      <c r="J759" s="663">
        <f>(M759/I759)*100</f>
        <v>2.5676295277395695</v>
      </c>
      <c r="K759" s="891">
        <v>0.28000000000000003</v>
      </c>
      <c r="L759" s="901">
        <v>4</v>
      </c>
      <c r="M759" s="654">
        <f>K759*L759</f>
        <v>1.1200000000000001</v>
      </c>
      <c r="N759" s="884" t="s">
        <v>441</v>
      </c>
      <c r="O759" s="747">
        <v>0.25</v>
      </c>
      <c r="P759" s="875">
        <v>43866</v>
      </c>
      <c r="Q759" s="875">
        <v>43880</v>
      </c>
      <c r="R759" s="654">
        <f>(K759-O759)/O759*100</f>
        <v>12.000000000000011</v>
      </c>
      <c r="S759" s="714">
        <f>IF(INDEX(Historical!$D$7:$D$1277,MATCH(B759,Historical!$B$7:$B$1301,0))=0,"n/a",(INDEX(Historical!$C$7:$C$1279,MATCH(B759,Historical!$B$7:$B$1301,0))/INDEX(Historical!$D$7:$D$1277,MATCH(B759,Historical!$B$7:$B$1301,0))-1)*100)</f>
        <v>31.578947368421062</v>
      </c>
      <c r="T759" s="714">
        <f>IF(INDEX(Historical!$F$7:$F$1270,MATCH(B759,Historical!$B$7:$B$1301,0))=0,"n/a",((INDEX(Historical!$C$7:$C$1279,MATCH(B759,Historical!$B$7:$B$1301,0))/INDEX(Historical!$F$7:$F$1270,MATCH(B759,Historical!$B$7:$B$1301,0)))^(1/3)-1)*100)</f>
        <v>27.718238732258847</v>
      </c>
      <c r="U759" s="714">
        <f>IF(INDEX(Historical!$H$7:$H$1270,MATCH(B759,Historical!$B$7:$B$1301,0))=0,"n/a",((INDEX(Historical!$C$7:$C$1279,MATCH(B759,Historical!$B$7:$B$1301,0))/INDEX(Historical!$H$7:$H$1270,MATCH(B759,Historical!$B$7:$B$1301,0)))^(1/5)-1)*100)</f>
        <v>20.112443398143132</v>
      </c>
      <c r="V759" s="714">
        <f>IF(INDEX(Historical!$O$7:$O$1270,MATCH(B759,Historical!$B$7:$B$1301,0))=0,"n/a",((INDEX(Historical!$C$7:$C$1279,MATCH(B759,Historical!$B$7:$B$1301,0))/INDEX(Historical!$O$7:$O$1270,MATCH(B759,Historical!$B$7:$B$1301,0)))^(1/10)-1)*100)</f>
        <v>13.98917844714016</v>
      </c>
      <c r="W759" s="715">
        <f>IF(OR(U759&lt;=0,U759="n/a",V759&lt;=0,V759="n/a"),"n/a",U759/V759)</f>
        <v>1.4377144071855603</v>
      </c>
      <c r="X759" s="716">
        <f>IF(OR(AJ759&lt;=0,AJ759="n/a",U759&lt;=0,U759="n/a"),"n/a",U759/AJ759)</f>
        <v>1.3231870656673113</v>
      </c>
      <c r="Y759" s="676"/>
      <c r="Z759" s="663">
        <f>IF(OR(AC759&lt;0.01,AC759="n/a"),"n/a",M759/AC759*100)</f>
        <v>20.180180180180184</v>
      </c>
      <c r="AA759" s="900">
        <f>IF(OR(AC759&lt;0.01,AC759="n/a"),"n/a",I759/AC759)</f>
        <v>7.8594594594594591</v>
      </c>
      <c r="AB759" s="901">
        <v>12</v>
      </c>
      <c r="AC759" s="879">
        <v>5.55</v>
      </c>
      <c r="AD759" s="879">
        <v>0.77</v>
      </c>
      <c r="AE759" s="879">
        <v>1.89</v>
      </c>
      <c r="AF759" s="879">
        <v>0.69</v>
      </c>
      <c r="AG759" s="879">
        <v>9.3000000000000007</v>
      </c>
      <c r="AH759" s="879">
        <v>3.4000000000000004</v>
      </c>
      <c r="AI759" s="879">
        <v>-4.84</v>
      </c>
      <c r="AJ759" s="879">
        <v>15.2</v>
      </c>
      <c r="AK759" s="879">
        <v>10</v>
      </c>
      <c r="AL759" s="892">
        <v>2640</v>
      </c>
      <c r="AM759" s="886">
        <v>1.2</v>
      </c>
      <c r="AN759" s="879">
        <v>0.33</v>
      </c>
      <c r="AO759" s="753">
        <f>IF(U759="n/a","n/a",IF(AA759&lt;0,"n/a",IF(AA759="n/a","n/a",J759+U759-AA759)))</f>
        <v>14.820613466423243</v>
      </c>
      <c r="AP759" s="754">
        <f>IF(U759="n/a","n/a",J759+U759)</f>
        <v>22.680072925882701</v>
      </c>
      <c r="AQ759" s="902">
        <f>IF(OR(AC759&lt;0.01,AF759="n/a"),"n/a",(I759/SQRT(22.5*AC759*(I759/AF759))-1)*100)</f>
        <v>-50.905863545284411</v>
      </c>
      <c r="AR759" s="663">
        <f>INDEX(Historical!$C$7:$C$1279,MATCH(B759,Historical!$B$7:$B$1301,0))*IF(AH759="n/a",1.03,IF(AH759&lt;0,1.01,IF(AH759&gt;10,1.1,(1+AH759/100))))</f>
        <v>1.034</v>
      </c>
      <c r="AS759" s="900">
        <f>IF($AI759="n/a",1.03*AR759,IF($AI759&lt;0,1.01*AR759,IF($AI759&gt;10,1.1*AR759,(1+$AI759/100)*AR759)))</f>
        <v>1.04434</v>
      </c>
      <c r="AT759" s="900">
        <f>IF($AK759="n/a",1.03*AS759,IF($AK759&lt;0,1.01*AS759,IF($AK759&gt;10,1.1*AS759,(1+$AK759/100)*AS759)))</f>
        <v>1.1487740000000002</v>
      </c>
      <c r="AU759" s="900">
        <f>IF($AK759="n/a",1.03*AT759,IF($AK759&lt;0,1.01*AT759,IF($AK759&gt;10,1.1*AT759,(1+$AK759/100)*AT759)))</f>
        <v>1.2636514000000003</v>
      </c>
      <c r="AV759" s="900">
        <f>IF($AK759="n/a",1.03*AU759,IF($AK759&lt;0,1.01*AU759,IF($AK759&gt;10,1.1*AU759,(1+$AK759/100)*AU759)))</f>
        <v>1.3900165400000004</v>
      </c>
      <c r="AW759" s="663">
        <f>SUM(AR759:AV759)</f>
        <v>5.8807819400000012</v>
      </c>
      <c r="AX759" s="761">
        <f>AW759/I759*100</f>
        <v>13.48184763869785</v>
      </c>
      <c r="AY759" s="948">
        <v>1.62</v>
      </c>
      <c r="AZ759" s="886">
        <v>98.08</v>
      </c>
      <c r="BA759" s="886">
        <v>-41.42</v>
      </c>
      <c r="BB759" s="886">
        <v>5.7799999999999994</v>
      </c>
      <c r="BC759" s="886">
        <v>-20.43</v>
      </c>
      <c r="BD759" s="921"/>
      <c r="BE759" s="635">
        <v>2014</v>
      </c>
      <c r="BF759" s="912">
        <f>IF(BE759&gt;2008,0,IF(BE759&gt;2001,1,IF(BE759&gt;1990,2,IF(BE759&gt;1980,3,IF(BE759&gt;1973,4,IF(BE759&gt;1970,5,IF(BE759&gt;1960,6,IF(BE759&gt;1958,7,IF(BE759&gt;1953,8,9)))))))))</f>
        <v>0</v>
      </c>
      <c r="BG759" s="896">
        <v>0.89999999999999991</v>
      </c>
    </row>
    <row r="760" spans="1:59" s="877" customFormat="1" ht="12.75" customHeight="1" x14ac:dyDescent="0.2">
      <c r="A760" s="885" t="s">
        <v>4590</v>
      </c>
      <c r="B760" s="615" t="s">
        <v>4589</v>
      </c>
      <c r="C760" s="946" t="s">
        <v>131</v>
      </c>
      <c r="D760" s="946" t="s">
        <v>4347</v>
      </c>
      <c r="E760" s="746">
        <v>27</v>
      </c>
      <c r="F760" s="1185">
        <v>104</v>
      </c>
      <c r="G760" s="1182" t="s">
        <v>37</v>
      </c>
      <c r="H760" s="1182" t="s">
        <v>37</v>
      </c>
      <c r="I760" s="879">
        <v>42.24</v>
      </c>
      <c r="J760" s="663">
        <f>(M760/I760)*100</f>
        <v>2.21875</v>
      </c>
      <c r="K760" s="898">
        <v>0.23430000000000001</v>
      </c>
      <c r="L760" s="901">
        <v>4</v>
      </c>
      <c r="M760" s="654">
        <f>K760*L760</f>
        <v>0.93720000000000003</v>
      </c>
      <c r="N760" s="884" t="s">
        <v>119</v>
      </c>
      <c r="O760" s="748">
        <v>0.219</v>
      </c>
      <c r="P760" s="630">
        <v>43692</v>
      </c>
      <c r="Q760" s="630">
        <v>43709</v>
      </c>
      <c r="R760" s="654">
        <f>(K760-O760)/O760*100</f>
        <v>6.9863013698630168</v>
      </c>
      <c r="S760" s="714">
        <f>IF(INDEX(Historical!$D$7:$D$1277,MATCH(B760,Historical!$B$7:$B$1301,0))=0,"n/a",(INDEX(Historical!$C$7:$C$1279,MATCH(B760,Historical!$B$7:$B$1301,0))/INDEX(Historical!$D$7:$D$1277,MATCH(B760,Historical!$B$7:$B$1301,0))-1)*100)</f>
        <v>6.9103773584905603</v>
      </c>
      <c r="T760" s="714">
        <f>IF(INDEX(Historical!$F$7:$F$1270,MATCH(B760,Historical!$B$7:$B$1301,0))=0,"n/a",((INDEX(Historical!$C$7:$C$1279,MATCH(B760,Historical!$B$7:$B$1301,0))/INDEX(Historical!$F$7:$F$1270,MATCH(B760,Historical!$B$7:$B$1301,0)))^(1/3)-1)*100)</f>
        <v>7.0702468159793197</v>
      </c>
      <c r="U760" s="714">
        <f>IF(INDEX(Historical!$H$7:$H$1270,MATCH(B760,Historical!$B$7:$B$1301,0))=0,"n/a",((INDEX(Historical!$C$7:$C$1279,MATCH(B760,Historical!$B$7:$B$1301,0))/INDEX(Historical!$H$7:$H$1270,MATCH(B760,Historical!$B$7:$B$1301,0)))^(1/5)-1)*100)</f>
        <v>7.4150886899149171</v>
      </c>
      <c r="V760" s="714">
        <f>IF(INDEX(Historical!$O$7:$O$1270,MATCH(B760,Historical!$B$7:$B$1301,0))=0,"n/a",((INDEX(Historical!$C$7:$C$1279,MATCH(B760,Historical!$B$7:$B$1301,0))/INDEX(Historical!$O$7:$O$1270,MATCH(B760,Historical!$B$7:$B$1301,0)))^(1/10)-1)*100)</f>
        <v>7.4969899969713261</v>
      </c>
      <c r="W760" s="715">
        <f>IF(OR(U760&lt;=0,U760="n/a",V760&lt;=0,V760="n/a"),"n/a",U760/V760)</f>
        <v>0.9890754413318551</v>
      </c>
      <c r="X760" s="716" t="str">
        <f>IF(OR(AJ760&lt;=0,AJ760="n/a",U760&lt;=0,U760="n/a"),"n/a",U760/AJ760)</f>
        <v>n/a</v>
      </c>
      <c r="Y760" s="676"/>
      <c r="Z760" s="663">
        <f>IF(OR(AC760&lt;0.01,AC760="n/a"),"n/a",M760/AC760*100)</f>
        <v>86.777777777777771</v>
      </c>
      <c r="AA760" s="900">
        <f>IF(OR(AC760&lt;0.01,AC760="n/a"),"n/a",I760/AC760)</f>
        <v>39.111111111111107</v>
      </c>
      <c r="AB760" s="901">
        <v>12</v>
      </c>
      <c r="AC760" s="879">
        <v>1.08</v>
      </c>
      <c r="AD760" s="879">
        <v>6.02</v>
      </c>
      <c r="AE760" s="879">
        <v>10.71</v>
      </c>
      <c r="AF760" s="879">
        <v>2.13</v>
      </c>
      <c r="AG760" s="879">
        <v>6.4</v>
      </c>
      <c r="AH760" s="879">
        <v>-5.8999999999999995</v>
      </c>
      <c r="AI760" s="879">
        <v>12.34</v>
      </c>
      <c r="AJ760" s="879">
        <v>-3.4000000000000004</v>
      </c>
      <c r="AK760" s="879">
        <v>6.4</v>
      </c>
      <c r="AL760" s="892">
        <v>10110</v>
      </c>
      <c r="AM760" s="886">
        <v>0.2</v>
      </c>
      <c r="AN760" s="879">
        <v>1.1299999999999999</v>
      </c>
      <c r="AO760" s="753">
        <f>IF(U760="n/a","n/a",IF(AA760&lt;0,"n/a",IF(AA760="n/a","n/a",J760+U760-AA760)))</f>
        <v>-29.47727242119619</v>
      </c>
      <c r="AP760" s="754">
        <f>IF(U760="n/a","n/a",J760+U760)</f>
        <v>9.6338386899149171</v>
      </c>
      <c r="AQ760" s="902">
        <f>IF(OR(AC760&lt;0.01,AF760="n/a"),"n/a",(I760/SQRT(22.5*AC760*(I760/AF760))-1)*100)</f>
        <v>92.419295251763089</v>
      </c>
      <c r="AR760" s="663">
        <f>INDEX(Historical!$C$7:$C$1279,MATCH(B760,Historical!$B$7:$B$1301,0))*IF(AH760="n/a",1.03,IF(AH760&lt;0,1.01,IF(AH760&gt;10,1.1,(1+AH760/100))))</f>
        <v>0.91566599999999998</v>
      </c>
      <c r="AS760" s="900">
        <f>IF($AI760="n/a",1.03*AR760,IF($AI760&lt;0,1.01*AR760,IF($AI760&gt;10,1.1*AR760,(1+$AI760/100)*AR760)))</f>
        <v>1.0072326</v>
      </c>
      <c r="AT760" s="900">
        <f>IF($AK760="n/a",1.03*AS760,IF($AK760&lt;0,1.01*AS760,IF($AK760&gt;10,1.1*AS760,(1+$AK760/100)*AS760)))</f>
        <v>1.0716954864000001</v>
      </c>
      <c r="AU760" s="900">
        <f>IF($AK760="n/a",1.03*AT760,IF($AK760&lt;0,1.01*AT760,IF($AK760&gt;10,1.1*AT760,(1+$AK760/100)*AT760)))</f>
        <v>1.1402839975296002</v>
      </c>
      <c r="AV760" s="900">
        <f>IF($AK760="n/a",1.03*AU760,IF($AK760&lt;0,1.01*AU760,IF($AK760&gt;10,1.1*AU760,(1+$AK760/100)*AU760)))</f>
        <v>1.2132621733714948</v>
      </c>
      <c r="AW760" s="663">
        <f>SUM(AR760:AV760)</f>
        <v>5.348140257301095</v>
      </c>
      <c r="AX760" s="761">
        <f>AW760/I760*100</f>
        <v>12.661316897019637</v>
      </c>
      <c r="AY760" s="948">
        <v>0.46</v>
      </c>
      <c r="AZ760" s="886">
        <v>38.950000000000003</v>
      </c>
      <c r="BA760" s="886">
        <v>-22.52</v>
      </c>
      <c r="BB760" s="886">
        <v>-0.18</v>
      </c>
      <c r="BC760" s="886">
        <v>-5.7</v>
      </c>
      <c r="BD760" s="921"/>
      <c r="BE760" s="635">
        <v>1993</v>
      </c>
      <c r="BF760" s="912">
        <f>IF(BE760&gt;2008,0,IF(BE760&gt;2001,1,IF(BE760&gt;1990,2,IF(BE760&gt;1980,3,IF(BE760&gt;1973,4,IF(BE760&gt;1970,5,IF(BE760&gt;1960,6,IF(BE760&gt;1958,7,IF(BE760&gt;1953,8,9)))))))))</f>
        <v>2</v>
      </c>
      <c r="BG760" s="896">
        <v>2.5</v>
      </c>
    </row>
    <row r="761" spans="1:59" s="877" customFormat="1" ht="12.75" customHeight="1" x14ac:dyDescent="0.2">
      <c r="A761" s="885" t="s">
        <v>1779</v>
      </c>
      <c r="B761" s="615" t="s">
        <v>1780</v>
      </c>
      <c r="C761" s="946" t="s">
        <v>112</v>
      </c>
      <c r="D761" s="946" t="s">
        <v>211</v>
      </c>
      <c r="E761" s="746">
        <v>7</v>
      </c>
      <c r="F761" s="1185">
        <v>600</v>
      </c>
      <c r="G761" s="1197" t="s">
        <v>106</v>
      </c>
      <c r="H761" s="1197" t="s">
        <v>106</v>
      </c>
      <c r="I761" s="888">
        <v>81</v>
      </c>
      <c r="J761" s="663">
        <f>(M761/I761)*100</f>
        <v>1.1358024691358026</v>
      </c>
      <c r="K761" s="891">
        <v>0.23</v>
      </c>
      <c r="L761" s="901">
        <v>4</v>
      </c>
      <c r="M761" s="654">
        <f>K761*L761</f>
        <v>0.92</v>
      </c>
      <c r="N761" s="884" t="s">
        <v>592</v>
      </c>
      <c r="O761" s="747">
        <v>0.21</v>
      </c>
      <c r="P761" s="880">
        <v>43615</v>
      </c>
      <c r="Q761" s="880">
        <v>43630</v>
      </c>
      <c r="R761" s="654">
        <f>(K761-O761)/O761*100</f>
        <v>9.5238095238095326</v>
      </c>
      <c r="S761" s="714">
        <f>IF(INDEX(Historical!$D$7:$D$1277,MATCH(B761,Historical!$B$7:$B$1301,0))=0,"n/a",(INDEX(Historical!$C$7:$C$1279,MATCH(B761,Historical!$B$7:$B$1301,0))/INDEX(Historical!$D$7:$D$1277,MATCH(B761,Historical!$B$7:$B$1301,0))-1)*100)</f>
        <v>9.7560975609756184</v>
      </c>
      <c r="T761" s="714">
        <f>IF(INDEX(Historical!$F$7:$F$1270,MATCH(B761,Historical!$B$7:$B$1301,0))=0,"n/a",((INDEX(Historical!$C$7:$C$1279,MATCH(B761,Historical!$B$7:$B$1301,0))/INDEX(Historical!$F$7:$F$1270,MATCH(B761,Historical!$B$7:$B$1301,0)))^(1/3)-1)*100)</f>
        <v>8.2251144035929258</v>
      </c>
      <c r="U761" s="714">
        <f>IF(INDEX(Historical!$H$7:$H$1270,MATCH(B761,Historical!$B$7:$B$1301,0))=0,"n/a",((INDEX(Historical!$C$7:$C$1279,MATCH(B761,Historical!$B$7:$B$1301,0))/INDEX(Historical!$H$7:$H$1270,MATCH(B761,Historical!$B$7:$B$1301,0)))^(1/5)-1)*100)</f>
        <v>9.1849810789540687</v>
      </c>
      <c r="V761" s="714">
        <f>IF(INDEX(Historical!$O$7:$O$1270,MATCH(B761,Historical!$B$7:$B$1301,0))=0,"n/a",((INDEX(Historical!$C$7:$C$1279,MATCH(B761,Historical!$B$7:$B$1301,0))/INDEX(Historical!$O$7:$O$1270,MATCH(B761,Historical!$B$7:$B$1301,0)))^(1/10)-1)*100)</f>
        <v>7.4184752002476984</v>
      </c>
      <c r="W761" s="715">
        <f>IF(OR(U761&lt;=0,U761="n/a",V761&lt;=0,V761="n/a"),"n/a",U761/V761)</f>
        <v>1.2381225024041851</v>
      </c>
      <c r="X761" s="716">
        <f>IF(OR(AJ761&lt;=0,AJ761="n/a",U761&lt;=0,U761="n/a"),"n/a",U761/AJ761)</f>
        <v>0.41749913995245769</v>
      </c>
      <c r="Y761" s="684"/>
      <c r="Z761" s="663">
        <f>IF(OR(AC761&lt;0.01,AC761="n/a"),"n/a",M761/AC761*100)</f>
        <v>23.711340206185568</v>
      </c>
      <c r="AA761" s="900">
        <f>IF(OR(AC761&lt;0.01,AC761="n/a"),"n/a",I761/AC761)</f>
        <v>20.876288659793815</v>
      </c>
      <c r="AB761" s="901">
        <v>12</v>
      </c>
      <c r="AC761" s="879">
        <v>3.88</v>
      </c>
      <c r="AD761" s="879">
        <v>2.6</v>
      </c>
      <c r="AE761" s="879">
        <v>1.73</v>
      </c>
      <c r="AF761" s="879">
        <v>2.84</v>
      </c>
      <c r="AG761" s="879">
        <v>13.900000000000002</v>
      </c>
      <c r="AH761" s="879">
        <v>7.8</v>
      </c>
      <c r="AI761" s="879">
        <v>29.57</v>
      </c>
      <c r="AJ761" s="879">
        <v>22</v>
      </c>
      <c r="AK761" s="879">
        <v>8</v>
      </c>
      <c r="AL761" s="892">
        <v>2760</v>
      </c>
      <c r="AM761" s="886">
        <v>1</v>
      </c>
      <c r="AN761" s="879">
        <v>0.39</v>
      </c>
      <c r="AO761" s="753">
        <f>IF(U761="n/a","n/a",IF(AA761&lt;0,"n/a",IF(AA761="n/a","n/a",J761+U761-AA761)))</f>
        <v>-10.555505111703944</v>
      </c>
      <c r="AP761" s="754">
        <f>IF(U761="n/a","n/a",J761+U761)</f>
        <v>10.320783548089871</v>
      </c>
      <c r="AQ761" s="902">
        <f>IF(OR(AC761&lt;0.01,AF761="n/a"),"n/a",(I761/SQRT(22.5*AC761*(I761/AF761))-1)*100)</f>
        <v>62.328418534517624</v>
      </c>
      <c r="AR761" s="663">
        <f>INDEX(Historical!$C$7:$C$1279,MATCH(B761,Historical!$B$7:$B$1301,0))*IF(AH761="n/a",1.03,IF(AH761&lt;0,1.01,IF(AH761&gt;10,1.1,(1+AH761/100))))</f>
        <v>0.97020000000000006</v>
      </c>
      <c r="AS761" s="900">
        <f>IF($AI761="n/a",1.03*AR761,IF($AI761&lt;0,1.01*AR761,IF($AI761&gt;10,1.1*AR761,(1+$AI761/100)*AR761)))</f>
        <v>1.0672200000000001</v>
      </c>
      <c r="AT761" s="900">
        <f>IF($AK761="n/a",1.03*AS761,IF($AK761&lt;0,1.01*AS761,IF($AK761&gt;10,1.1*AS761,(1+$AK761/100)*AS761)))</f>
        <v>1.1525976000000002</v>
      </c>
      <c r="AU761" s="900">
        <f>IF($AK761="n/a",1.03*AT761,IF($AK761&lt;0,1.01*AT761,IF($AK761&gt;10,1.1*AT761,(1+$AK761/100)*AT761)))</f>
        <v>1.2448054080000004</v>
      </c>
      <c r="AV761" s="900">
        <f>IF($AK761="n/a",1.03*AU761,IF($AK761&lt;0,1.01*AU761,IF($AK761&gt;10,1.1*AU761,(1+$AK761/100)*AU761)))</f>
        <v>1.3443898406400006</v>
      </c>
      <c r="AW761" s="663">
        <f>SUM(AR761:AV761)</f>
        <v>5.7792128486400012</v>
      </c>
      <c r="AX761" s="761">
        <f>AW761/I761*100</f>
        <v>7.1348306773333343</v>
      </c>
      <c r="AY761" s="948">
        <v>0.91</v>
      </c>
      <c r="AZ761" s="886">
        <v>17.36</v>
      </c>
      <c r="BA761" s="886">
        <v>-29.23</v>
      </c>
      <c r="BB761" s="886">
        <v>0.1</v>
      </c>
      <c r="BC761" s="886">
        <v>-10.75</v>
      </c>
      <c r="BD761" s="921"/>
      <c r="BE761" s="635">
        <v>2013</v>
      </c>
      <c r="BF761" s="912">
        <f>IF(BE761&gt;2008,0,IF(BE761&gt;2001,1,IF(BE761&gt;1990,2,IF(BE761&gt;1980,3,IF(BE761&gt;1973,4,IF(BE761&gt;1970,5,IF(BE761&gt;1960,6,IF(BE761&gt;1958,7,IF(BE761&gt;1953,8,9)))))))))</f>
        <v>0</v>
      </c>
      <c r="BG761" s="896">
        <v>7.7</v>
      </c>
    </row>
    <row r="762" spans="1:59" s="877" customFormat="1" ht="12.75" customHeight="1" x14ac:dyDescent="0.2">
      <c r="A762" s="895" t="s">
        <v>2977</v>
      </c>
      <c r="B762" s="615" t="s">
        <v>2978</v>
      </c>
      <c r="C762" s="946" t="s">
        <v>4199</v>
      </c>
      <c r="D762" s="946" t="s">
        <v>4331</v>
      </c>
      <c r="E762" s="746">
        <v>6</v>
      </c>
      <c r="F762" s="1185">
        <v>724</v>
      </c>
      <c r="G762" s="1197" t="s">
        <v>106</v>
      </c>
      <c r="H762" s="1197" t="s">
        <v>106</v>
      </c>
      <c r="I762" s="888">
        <v>21.62</v>
      </c>
      <c r="J762" s="663">
        <f>(M762/I762)*100</f>
        <v>4.1628122109158188</v>
      </c>
      <c r="K762" s="891">
        <v>0.22500000000000001</v>
      </c>
      <c r="L762" s="901">
        <v>4</v>
      </c>
      <c r="M762" s="654">
        <f>K762*L762</f>
        <v>0.9</v>
      </c>
      <c r="N762" s="645" t="s">
        <v>318</v>
      </c>
      <c r="O762" s="747">
        <v>0.2</v>
      </c>
      <c r="P762" s="875">
        <v>43906</v>
      </c>
      <c r="Q762" s="875">
        <v>43921</v>
      </c>
      <c r="R762" s="654">
        <f>(K762-O762)/O762*100</f>
        <v>12.499999999999996</v>
      </c>
      <c r="S762" s="714">
        <f>IF(INDEX(Historical!$D$7:$D$1277,MATCH(B762,Historical!$B$7:$B$1301,0))=0,"n/a",(INDEX(Historical!$C$7:$C$1279,MATCH(B762,Historical!$B$7:$B$1301,0))/INDEX(Historical!$D$7:$D$1277,MATCH(B762,Historical!$B$7:$B$1301,0))-1)*100)</f>
        <v>5.2631578947368363</v>
      </c>
      <c r="T762" s="714">
        <f>IF(INDEX(Historical!$F$7:$F$1270,MATCH(B762,Historical!$B$7:$B$1301,0))=0,"n/a",((INDEX(Historical!$C$7:$C$1279,MATCH(B762,Historical!$B$7:$B$1301,0))/INDEX(Historical!$F$7:$F$1270,MATCH(B762,Historical!$B$7:$B$1301,0)))^(1/3)-1)*100)</f>
        <v>7.7217345015941907</v>
      </c>
      <c r="U762" s="714">
        <f>IF(INDEX(Historical!$H$7:$H$1270,MATCH(B762,Historical!$B$7:$B$1301,0))=0,"n/a",((INDEX(Historical!$C$7:$C$1279,MATCH(B762,Historical!$B$7:$B$1301,0))/INDEX(Historical!$H$7:$H$1270,MATCH(B762,Historical!$B$7:$B$1301,0)))^(1/5)-1)*100)</f>
        <v>9.8560543306117854</v>
      </c>
      <c r="V762" s="714">
        <f>IF(INDEX(Historical!$O$7:$O$1270,MATCH(B762,Historical!$B$7:$B$1301,0))=0,"n/a",((INDEX(Historical!$C$7:$C$1279,MATCH(B762,Historical!$B$7:$B$1301,0))/INDEX(Historical!$O$7:$O$1270,MATCH(B762,Historical!$B$7:$B$1301,0)))^(1/10)-1)*100)</f>
        <v>29.566842014875672</v>
      </c>
      <c r="W762" s="715">
        <f>IF(OR(U762&lt;=0,U762="n/a",V762&lt;=0,V762="n/a"),"n/a",U762/V762)</f>
        <v>0.333348225882663</v>
      </c>
      <c r="X762" s="716">
        <f>IF(OR(AJ762&lt;=0,AJ762="n/a",U762&lt;=0,U762="n/a"),"n/a",U762/AJ762)</f>
        <v>1.0830828934738226</v>
      </c>
      <c r="Y762" s="890"/>
      <c r="Z762" s="663">
        <f>IF(OR(AC762&lt;0.01,AC762="n/a"),"n/a",M762/AC762*100)</f>
        <v>36.29032258064516</v>
      </c>
      <c r="AA762" s="900">
        <f>IF(OR(AC762&lt;0.01,AC762="n/a"),"n/a",I762/AC762)</f>
        <v>8.7177419354838719</v>
      </c>
      <c r="AB762" s="901">
        <v>14</v>
      </c>
      <c r="AC762" s="879">
        <v>2.48</v>
      </c>
      <c r="AD762" s="879">
        <v>1.07</v>
      </c>
      <c r="AE762" s="879">
        <v>1.71</v>
      </c>
      <c r="AF762" s="879" t="s">
        <v>136</v>
      </c>
      <c r="AG762" s="879" t="s">
        <v>136</v>
      </c>
      <c r="AH762" s="879">
        <v>27.6</v>
      </c>
      <c r="AI762" s="879">
        <v>14.510000000000002</v>
      </c>
      <c r="AJ762" s="879">
        <v>9.1</v>
      </c>
      <c r="AK762" s="879">
        <v>8.06</v>
      </c>
      <c r="AL762" s="892">
        <v>8780</v>
      </c>
      <c r="AM762" s="886">
        <v>0.70000000000000007</v>
      </c>
      <c r="AN762" s="879" t="s">
        <v>136</v>
      </c>
      <c r="AO762" s="753">
        <f>IF(U762="n/a","n/a",IF(AA762&lt;0,"n/a",IF(AA762="n/a","n/a",J762+U762-AA762)))</f>
        <v>5.3011246060437323</v>
      </c>
      <c r="AP762" s="754">
        <f>IF(U762="n/a","n/a",J762+U762)</f>
        <v>14.018866541527604</v>
      </c>
      <c r="AQ762" s="902" t="str">
        <f>IF(OR(AC762&lt;0.01,AF762="n/a"),"n/a",(I762/SQRT(22.5*AC762*(I762/AF762))-1)*100)</f>
        <v>n/a</v>
      </c>
      <c r="AR762" s="663">
        <f>INDEX(Historical!$C$7:$C$1279,MATCH(B762,Historical!$B$7:$B$1301,0))*IF(AH762="n/a",1.03,IF(AH762&lt;0,1.01,IF(AH762&gt;10,1.1,(1+AH762/100))))</f>
        <v>0.88000000000000012</v>
      </c>
      <c r="AS762" s="900">
        <f>IF($AI762="n/a",1.03*AR762,IF($AI762&lt;0,1.01*AR762,IF($AI762&gt;10,1.1*AR762,(1+$AI762/100)*AR762)))</f>
        <v>0.96800000000000019</v>
      </c>
      <c r="AT762" s="900">
        <f>IF($AK762="n/a",1.03*AS762,IF($AK762&lt;0,1.01*AS762,IF($AK762&gt;10,1.1*AS762,(1+$AK762/100)*AS762)))</f>
        <v>1.0460208000000002</v>
      </c>
      <c r="AU762" s="900">
        <f>IF($AK762="n/a",1.03*AT762,IF($AK762&lt;0,1.01*AT762,IF($AK762&gt;10,1.1*AT762,(1+$AK762/100)*AT762)))</f>
        <v>1.1303300764800002</v>
      </c>
      <c r="AV762" s="900">
        <f>IF($AK762="n/a",1.03*AU762,IF($AK762&lt;0,1.01*AU762,IF($AK762&gt;10,1.1*AU762,(1+$AK762/100)*AU762)))</f>
        <v>1.2214346806442882</v>
      </c>
      <c r="AW762" s="663">
        <f>SUM(AR762:AV762)</f>
        <v>5.2457855571242886</v>
      </c>
      <c r="AX762" s="761">
        <f>AW762/I762*100</f>
        <v>24.263577970047585</v>
      </c>
      <c r="AY762" s="948">
        <v>0.9</v>
      </c>
      <c r="AZ762" s="886">
        <v>24.32</v>
      </c>
      <c r="BA762" s="886">
        <v>-23.990000000000002</v>
      </c>
      <c r="BB762" s="886">
        <v>5.3199999999999994</v>
      </c>
      <c r="BC762" s="886">
        <v>-8.18</v>
      </c>
      <c r="BD762" s="921"/>
      <c r="BE762" s="635">
        <v>2015</v>
      </c>
      <c r="BF762" s="912">
        <f>IF(BE762&gt;2008,0,IF(BE762&gt;2001,1,IF(BE762&gt;1990,2,IF(BE762&gt;1980,3,IF(BE762&gt;1973,4,IF(BE762&gt;1970,5,IF(BE762&gt;1960,6,IF(BE762&gt;1958,7,IF(BE762&gt;1953,8,9)))))))))</f>
        <v>0</v>
      </c>
      <c r="BG762" s="896">
        <v>12.1</v>
      </c>
    </row>
    <row r="763" spans="1:59" s="877" customFormat="1" ht="12.75" customHeight="1" x14ac:dyDescent="0.2">
      <c r="A763" s="894" t="s">
        <v>4261</v>
      </c>
      <c r="B763" s="615" t="s">
        <v>4260</v>
      </c>
      <c r="C763" s="946" t="s">
        <v>245</v>
      </c>
      <c r="D763" s="946" t="s">
        <v>4359</v>
      </c>
      <c r="E763" s="746">
        <v>11</v>
      </c>
      <c r="F763" s="1185">
        <v>321</v>
      </c>
      <c r="G763" s="1182" t="s">
        <v>106</v>
      </c>
      <c r="H763" s="1182" t="s">
        <v>106</v>
      </c>
      <c r="I763" s="888">
        <v>28.18</v>
      </c>
      <c r="J763" s="663">
        <f>(M763/I763)*100</f>
        <v>7.0972320794889994</v>
      </c>
      <c r="K763" s="899">
        <v>0.5</v>
      </c>
      <c r="L763" s="901">
        <v>4</v>
      </c>
      <c r="M763" s="654">
        <f>K763*L763</f>
        <v>2</v>
      </c>
      <c r="N763" s="884" t="s">
        <v>318</v>
      </c>
      <c r="O763" s="751">
        <v>0.45</v>
      </c>
      <c r="P763" s="875">
        <v>43903</v>
      </c>
      <c r="Q763" s="875">
        <v>43921</v>
      </c>
      <c r="R763" s="654">
        <f>(K763-O763)/O763*100</f>
        <v>11.111111111111107</v>
      </c>
      <c r="S763" s="714">
        <f>IF(INDEX(Historical!$D$7:$D$1277,MATCH(B763,Historical!$B$7:$B$1301,0))=0,"n/a",(INDEX(Historical!$C$7:$C$1279,MATCH(B763,Historical!$B$7:$B$1301,0))/INDEX(Historical!$D$7:$D$1277,MATCH(B763,Historical!$B$7:$B$1301,0))-1)*100)</f>
        <v>-4.7619047619047556</v>
      </c>
      <c r="T763" s="714">
        <f>IF(INDEX(Historical!$F$7:$F$1270,MATCH(B763,Historical!$B$7:$B$1301,0))=0,"n/a",((INDEX(Historical!$C$7:$C$1279,MATCH(B763,Historical!$B$7:$B$1301,0))/INDEX(Historical!$F$7:$F$1270,MATCH(B763,Historical!$B$7:$B$1301,0)))^(1/3)-1)*100)</f>
        <v>-3.4510615394370281</v>
      </c>
      <c r="U763" s="714">
        <f>IF(INDEX(Historical!$H$7:$H$1270,MATCH(B763,Historical!$B$7:$B$1301,0))=0,"n/a",((INDEX(Historical!$C$7:$C$1279,MATCH(B763,Historical!$B$7:$B$1301,0))/INDEX(Historical!$H$7:$H$1270,MATCH(B763,Historical!$B$7:$B$1301,0)))^(1/5)-1)*100)</f>
        <v>5.1547496797280434</v>
      </c>
      <c r="V763" s="714">
        <f>IF(INDEX(Historical!$O$7:$O$1270,MATCH(B763,Historical!$B$7:$B$1301,0))=0,"n/a",((INDEX(Historical!$C$7:$C$1279,MATCH(B763,Historical!$B$7:$B$1301,0))/INDEX(Historical!$O$7:$O$1270,MATCH(B763,Historical!$B$7:$B$1301,0)))^(1/10)-1)*100)</f>
        <v>27.384108569303265</v>
      </c>
      <c r="W763" s="715">
        <f>IF(OR(U763&lt;=0,U763="n/a",V763&lt;=0,V763="n/a"),"n/a",U763/V763)</f>
        <v>0.18823872490435412</v>
      </c>
      <c r="X763" s="716">
        <f>IF(OR(AJ763&lt;=0,AJ763="n/a",U763&lt;=0,U763="n/a"),"n/a",U763/AJ763)</f>
        <v>1.0519897305567434</v>
      </c>
      <c r="Y763" s="686" t="s">
        <v>950</v>
      </c>
      <c r="Z763" s="663">
        <f>IF(OR(AC763&lt;0.01,AC763="n/a"),"n/a",M763/AC763*100)</f>
        <v>68.493150684931507</v>
      </c>
      <c r="AA763" s="900">
        <f>IF(OR(AC763&lt;0.01,AC763="n/a"),"n/a",I763/AC763)</f>
        <v>9.6506849315068486</v>
      </c>
      <c r="AB763" s="901">
        <v>12</v>
      </c>
      <c r="AC763" s="879">
        <v>2.92</v>
      </c>
      <c r="AD763" s="879" t="s">
        <v>136</v>
      </c>
      <c r="AE763" s="879">
        <v>0.67</v>
      </c>
      <c r="AF763" s="879" t="s">
        <v>136</v>
      </c>
      <c r="AG763" s="881">
        <v>-45.6</v>
      </c>
      <c r="AH763" s="879">
        <v>97.399999999999991</v>
      </c>
      <c r="AI763" s="879">
        <v>1334.3999999999999</v>
      </c>
      <c r="AJ763" s="879">
        <v>4.9000000000000004</v>
      </c>
      <c r="AK763" s="879">
        <v>-9.67</v>
      </c>
      <c r="AL763" s="892">
        <v>2480</v>
      </c>
      <c r="AM763" s="886">
        <v>2.1</v>
      </c>
      <c r="AN763" s="879" t="s">
        <v>136</v>
      </c>
      <c r="AO763" s="753">
        <f>IF(U763="n/a","n/a",IF(AA763&lt;0,"n/a",IF(AA763="n/a","n/a",J763+U763-AA763)))</f>
        <v>2.6012968277101933</v>
      </c>
      <c r="AP763" s="754">
        <f>IF(U763="n/a","n/a",J763+U763)</f>
        <v>12.251981759217042</v>
      </c>
      <c r="AQ763" s="902" t="str">
        <f>IF(OR(AC763&lt;0.01,AF763="n/a"),"n/a",(I763/SQRT(22.5*AC763*(I763/AF763))-1)*100)</f>
        <v>n/a</v>
      </c>
      <c r="AR763" s="663">
        <f>INDEX(Historical!$C$7:$C$1279,MATCH(B763,Historical!$B$7:$B$1301,0))*IF(AH763="n/a",1.03,IF(AH763&lt;0,1.01,IF(AH763&gt;10,1.1,(1+AH763/100))))</f>
        <v>1.9800000000000002</v>
      </c>
      <c r="AS763" s="900">
        <f>IF($AI763="n/a",1.03*AR763,IF($AI763&lt;0,1.01*AR763,IF($AI763&gt;10,1.1*AR763,(1+$AI763/100)*AR763)))</f>
        <v>2.1780000000000004</v>
      </c>
      <c r="AT763" s="900">
        <f>IF($AK763="n/a",1.03*AS763,IF($AK763&lt;0,1.01*AS763,IF($AK763&gt;10,1.1*AS763,(1+$AK763/100)*AS763)))</f>
        <v>2.1997800000000005</v>
      </c>
      <c r="AU763" s="900">
        <f>IF($AK763="n/a",1.03*AT763,IF($AK763&lt;0,1.01*AT763,IF($AK763&gt;10,1.1*AT763,(1+$AK763/100)*AT763)))</f>
        <v>2.2217778000000004</v>
      </c>
      <c r="AV763" s="900">
        <f>IF($AK763="n/a",1.03*AU763,IF($AK763&lt;0,1.01*AU763,IF($AK763&gt;10,1.1*AU763,(1+$AK763/100)*AU763)))</f>
        <v>2.2439955780000003</v>
      </c>
      <c r="AW763" s="663">
        <f>SUM(AR763:AV763)</f>
        <v>10.823553378000002</v>
      </c>
      <c r="AX763" s="761">
        <f>AW763/I763*100</f>
        <v>38.408635124201567</v>
      </c>
      <c r="AY763" s="948">
        <v>1.97</v>
      </c>
      <c r="AZ763" s="886">
        <v>105.08999999999999</v>
      </c>
      <c r="BA763" s="886">
        <v>-46.96</v>
      </c>
      <c r="BB763" s="886">
        <v>-0.67999999999999994</v>
      </c>
      <c r="BC763" s="886">
        <v>-28.51</v>
      </c>
      <c r="BD763" s="921"/>
      <c r="BE763" s="635">
        <v>2010</v>
      </c>
      <c r="BF763" s="912">
        <f>IF(BE763&gt;2008,0,IF(BE763&gt;2001,1,IF(BE763&gt;1990,2,IF(BE763&gt;1980,3,IF(BE763&gt;1973,4,IF(BE763&gt;1970,5,IF(BE763&gt;1960,6,IF(BE763&gt;1958,7,IF(BE763&gt;1953,8,9)))))))))</f>
        <v>0</v>
      </c>
      <c r="BG763" s="896">
        <v>3.9</v>
      </c>
    </row>
    <row r="764" spans="1:59" s="877" customFormat="1" ht="12.75" customHeight="1" x14ac:dyDescent="0.2">
      <c r="A764" s="877" t="s">
        <v>863</v>
      </c>
      <c r="B764" s="615" t="s">
        <v>864</v>
      </c>
      <c r="C764" s="946" t="s">
        <v>131</v>
      </c>
      <c r="D764" s="946" t="s">
        <v>4335</v>
      </c>
      <c r="E764" s="746">
        <v>17</v>
      </c>
      <c r="F764" s="1185">
        <v>219</v>
      </c>
      <c r="G764" s="1161" t="s">
        <v>37</v>
      </c>
      <c r="H764" s="1161" t="s">
        <v>115</v>
      </c>
      <c r="I764" s="888">
        <v>62.5</v>
      </c>
      <c r="J764" s="663">
        <f>(M764/I764)*100</f>
        <v>2.7519999999999998</v>
      </c>
      <c r="K764" s="891">
        <v>0.43</v>
      </c>
      <c r="L764" s="901">
        <v>4</v>
      </c>
      <c r="M764" s="654">
        <f>K764*L764</f>
        <v>1.72</v>
      </c>
      <c r="N764" s="884" t="s">
        <v>457</v>
      </c>
      <c r="O764" s="747">
        <v>0.40500000000000003</v>
      </c>
      <c r="P764" s="875">
        <v>43902</v>
      </c>
      <c r="Q764" s="875">
        <v>43941</v>
      </c>
      <c r="R764" s="654">
        <f>(K764-O764)/O764*100</f>
        <v>6.1728395061728305</v>
      </c>
      <c r="S764" s="714">
        <f>IF(INDEX(Historical!$D$7:$D$1277,MATCH(B764,Historical!$B$7:$B$1301,0))=0,"n/a",(INDEX(Historical!$C$7:$C$1279,MATCH(B764,Historical!$B$7:$B$1301,0))/INDEX(Historical!$D$7:$D$1277,MATCH(B764,Historical!$B$7:$B$1301,0))-1)*100)</f>
        <v>6.3333333333333242</v>
      </c>
      <c r="T764" s="714">
        <f>IF(INDEX(Historical!$F$7:$F$1270,MATCH(B764,Historical!$B$7:$B$1301,0))=0,"n/a",((INDEX(Historical!$C$7:$C$1279,MATCH(B764,Historical!$B$7:$B$1301,0))/INDEX(Historical!$F$7:$F$1270,MATCH(B764,Historical!$B$7:$B$1301,0)))^(1/3)-1)*100)</f>
        <v>5.9787101974909884</v>
      </c>
      <c r="U764" s="714">
        <f>IF(INDEX(Historical!$H$7:$H$1270,MATCH(B764,Historical!$B$7:$B$1301,0))=0,"n/a",((INDEX(Historical!$C$7:$C$1279,MATCH(B764,Historical!$B$7:$B$1301,0))/INDEX(Historical!$H$7:$H$1270,MATCH(B764,Historical!$B$7:$B$1301,0)))^(1/5)-1)*100)</f>
        <v>6.2125256195497913</v>
      </c>
      <c r="V764" s="714">
        <f>IF(INDEX(Historical!$O$7:$O$1270,MATCH(B764,Historical!$B$7:$B$1301,0))=0,"n/a",((INDEX(Historical!$C$7:$C$1279,MATCH(B764,Historical!$B$7:$B$1301,0))/INDEX(Historical!$O$7:$O$1270,MATCH(B764,Historical!$B$7:$B$1301,0)))^(1/10)-1)*100)</f>
        <v>5.1534043102662075</v>
      </c>
      <c r="W764" s="715">
        <f>IF(OR(U764&lt;=0,U764="n/a",V764&lt;=0,V764="n/a"),"n/a",U764/V764)</f>
        <v>1.205518768859972</v>
      </c>
      <c r="X764" s="716">
        <f>IF(OR(AJ764&lt;=0,AJ764="n/a",U764&lt;=0,U764="n/a"),"n/a",U764/AJ764)</f>
        <v>1.1504677073240352</v>
      </c>
      <c r="Y764" s="889"/>
      <c r="Z764" s="663">
        <f>IF(OR(AC764&lt;0.01,AC764="n/a"),"n/a",M764/AC764*100)</f>
        <v>66.409266409266408</v>
      </c>
      <c r="AA764" s="900">
        <f>IF(OR(AC764&lt;0.01,AC764="n/a"),"n/a",I764/AC764)</f>
        <v>24.131274131274132</v>
      </c>
      <c r="AB764" s="901">
        <v>12</v>
      </c>
      <c r="AC764" s="879">
        <v>2.59</v>
      </c>
      <c r="AD764" s="879">
        <v>4.03</v>
      </c>
      <c r="AE764" s="879">
        <v>2.96</v>
      </c>
      <c r="AF764" s="879">
        <v>2.4700000000000002</v>
      </c>
      <c r="AG764" s="879">
        <v>10.4</v>
      </c>
      <c r="AH764" s="879">
        <v>6.9</v>
      </c>
      <c r="AI764" s="879">
        <v>6.92</v>
      </c>
      <c r="AJ764" s="879">
        <v>5.4</v>
      </c>
      <c r="AK764" s="879">
        <v>6</v>
      </c>
      <c r="AL764" s="892">
        <v>33110</v>
      </c>
      <c r="AM764" s="886">
        <v>0.3</v>
      </c>
      <c r="AN764" s="879">
        <v>1.49</v>
      </c>
      <c r="AO764" s="753">
        <f>IF(U764="n/a","n/a",IF(AA764&lt;0,"n/a",IF(AA764="n/a","n/a",J764+U764-AA764)))</f>
        <v>-15.166748511724341</v>
      </c>
      <c r="AP764" s="754">
        <f>IF(U764="n/a","n/a",J764+U764)</f>
        <v>8.9645256195497911</v>
      </c>
      <c r="AQ764" s="902">
        <f>IF(OR(AC764&lt;0.01,AF764="n/a"),"n/a",(I764/SQRT(22.5*AC764*(I764/AF764))-1)*100)</f>
        <v>62.759873712093082</v>
      </c>
      <c r="AR764" s="663">
        <f>INDEX(Historical!$C$7:$C$1279,MATCH(B764,Historical!$B$7:$B$1301,0))*IF(AH764="n/a",1.03,IF(AH764&lt;0,1.01,IF(AH764&gt;10,1.1,(1+AH764/100))))</f>
        <v>1.705055</v>
      </c>
      <c r="AS764" s="900">
        <f>IF($AI764="n/a",1.03*AR764,IF($AI764&lt;0,1.01*AR764,IF($AI764&gt;10,1.1*AR764,(1+$AI764/100)*AR764)))</f>
        <v>1.823044806</v>
      </c>
      <c r="AT764" s="900">
        <f>IF($AK764="n/a",1.03*AS764,IF($AK764&lt;0,1.01*AS764,IF($AK764&gt;10,1.1*AS764,(1+$AK764/100)*AS764)))</f>
        <v>1.9324274943600002</v>
      </c>
      <c r="AU764" s="900">
        <f>IF($AK764="n/a",1.03*AT764,IF($AK764&lt;0,1.01*AT764,IF($AK764&gt;10,1.1*AT764,(1+$AK764/100)*AT764)))</f>
        <v>2.0483731440216002</v>
      </c>
      <c r="AV764" s="900">
        <f>IF($AK764="n/a",1.03*AU764,IF($AK764&lt;0,1.01*AU764,IF($AK764&gt;10,1.1*AU764,(1+$AK764/100)*AU764)))</f>
        <v>2.1712755326628965</v>
      </c>
      <c r="AW764" s="663">
        <f>SUM(AR764:AV764)</f>
        <v>9.6801759770444971</v>
      </c>
      <c r="AX764" s="761">
        <f>AW764/I764*100</f>
        <v>15.488281563271194</v>
      </c>
      <c r="AY764" s="948">
        <v>0.28000000000000003</v>
      </c>
      <c r="AZ764" s="886">
        <v>34.18</v>
      </c>
      <c r="BA764" s="886">
        <v>-13.36</v>
      </c>
      <c r="BB764" s="886">
        <v>-0.96</v>
      </c>
      <c r="BC764" s="886">
        <v>-1.77</v>
      </c>
      <c r="BD764" s="921"/>
      <c r="BE764" s="635">
        <v>2004</v>
      </c>
      <c r="BF764" s="912">
        <f>IF(BE764&gt;2008,0,IF(BE764&gt;2001,1,IF(BE764&gt;1990,2,IF(BE764&gt;1980,3,IF(BE764&gt;1973,4,IF(BE764&gt;1970,5,IF(BE764&gt;1960,6,IF(BE764&gt;1958,7,IF(BE764&gt;1953,8,9)))))))))</f>
        <v>1</v>
      </c>
      <c r="BG764" s="896">
        <v>2.7</v>
      </c>
    </row>
    <row r="765" spans="1:59" s="877" customFormat="1" ht="12.75" customHeight="1" x14ac:dyDescent="0.2">
      <c r="A765" s="877" t="s">
        <v>865</v>
      </c>
      <c r="B765" s="615" t="s">
        <v>866</v>
      </c>
      <c r="C765" s="946" t="s">
        <v>4199</v>
      </c>
      <c r="D765" s="946" t="s">
        <v>4332</v>
      </c>
      <c r="E765" s="746">
        <v>18</v>
      </c>
      <c r="F765" s="1185">
        <v>193</v>
      </c>
      <c r="G765" s="1199" t="s">
        <v>106</v>
      </c>
      <c r="H765" s="1199" t="s">
        <v>106</v>
      </c>
      <c r="I765" s="888">
        <v>98.39</v>
      </c>
      <c r="J765" s="663">
        <f>(M765/I765)*100</f>
        <v>1.544872446386828</v>
      </c>
      <c r="K765" s="891">
        <v>0.38</v>
      </c>
      <c r="L765" s="901">
        <v>4</v>
      </c>
      <c r="M765" s="654">
        <f>K765*L765</f>
        <v>1.52</v>
      </c>
      <c r="N765" s="884" t="s">
        <v>421</v>
      </c>
      <c r="O765" s="747">
        <v>0.37</v>
      </c>
      <c r="P765" s="875">
        <v>43963</v>
      </c>
      <c r="Q765" s="875">
        <v>43985</v>
      </c>
      <c r="R765" s="654">
        <f>(K765-O765)/O765*100</f>
        <v>2.7027027027027053</v>
      </c>
      <c r="S765" s="714">
        <f>IF(INDEX(Historical!$D$7:$D$1277,MATCH(B765,Historical!$B$7:$B$1301,0))=0,"n/a",(INDEX(Historical!$C$7:$C$1279,MATCH(B765,Historical!$B$7:$B$1301,0))/INDEX(Historical!$D$7:$D$1277,MATCH(B765,Historical!$B$7:$B$1301,0))-1)*100)</f>
        <v>2.7972027972027913</v>
      </c>
      <c r="T765" s="714">
        <f>IF(INDEX(Historical!$F$7:$F$1270,MATCH(B765,Historical!$B$7:$B$1301,0))=0,"n/a",((INDEX(Historical!$C$7:$C$1279,MATCH(B765,Historical!$B$7:$B$1301,0))/INDEX(Historical!$F$7:$F$1270,MATCH(B765,Historical!$B$7:$B$1301,0)))^(1/3)-1)*100)</f>
        <v>4.1816730517321155</v>
      </c>
      <c r="U765" s="714">
        <f>IF(INDEX(Historical!$H$7:$H$1270,MATCH(B765,Historical!$B$7:$B$1301,0))=0,"n/a",((INDEX(Historical!$C$7:$C$1279,MATCH(B765,Historical!$B$7:$B$1301,0))/INDEX(Historical!$H$7:$H$1270,MATCH(B765,Historical!$B$7:$B$1301,0)))^(1/5)-1)*100)</f>
        <v>6.3600948246807842</v>
      </c>
      <c r="V765" s="714">
        <f>IF(INDEX(Historical!$O$7:$O$1270,MATCH(B765,Historical!$B$7:$B$1301,0))=0,"n/a",((INDEX(Historical!$C$7:$C$1279,MATCH(B765,Historical!$B$7:$B$1301,0))/INDEX(Historical!$O$7:$O$1270,MATCH(B765,Historical!$B$7:$B$1301,0)))^(1/10)-1)*100)</f>
        <v>9.7460591300061239</v>
      </c>
      <c r="W765" s="715">
        <f>IF(OR(U765&lt;=0,U765="n/a",V765&lt;=0,V765="n/a"),"n/a",U765/V765)</f>
        <v>0.65258118587638692</v>
      </c>
      <c r="X765" s="716">
        <f>IF(OR(AJ765&lt;=0,AJ765="n/a",U765&lt;=0,U765="n/a"),"n/a",U765/AJ765)</f>
        <v>1.0965680732208247</v>
      </c>
      <c r="Y765" s="889"/>
      <c r="Z765" s="663">
        <f>IF(OR(AC765&lt;0.01,AC765="n/a"),"n/a",M765/AC765*100)</f>
        <v>48.874598070739552</v>
      </c>
      <c r="AA765" s="900">
        <f>IF(OR(AC765&lt;0.01,AC765="n/a"),"n/a",I765/AC765)</f>
        <v>31.636655948553056</v>
      </c>
      <c r="AB765" s="901">
        <v>3</v>
      </c>
      <c r="AC765" s="879">
        <v>3.11</v>
      </c>
      <c r="AD765" s="879">
        <v>3.97</v>
      </c>
      <c r="AE765" s="879">
        <v>7.25</v>
      </c>
      <c r="AF765" s="879">
        <v>9.93</v>
      </c>
      <c r="AG765" s="879">
        <v>30.9</v>
      </c>
      <c r="AH765" s="879">
        <v>-8.9</v>
      </c>
      <c r="AI765" s="879">
        <v>26.729999999999997</v>
      </c>
      <c r="AJ765" s="879">
        <v>5.8000000000000007</v>
      </c>
      <c r="AK765" s="879">
        <v>7.4499999999999993</v>
      </c>
      <c r="AL765" s="892">
        <v>22920</v>
      </c>
      <c r="AM765" s="886">
        <v>0.1</v>
      </c>
      <c r="AN765" s="879">
        <v>0.54</v>
      </c>
      <c r="AO765" s="753">
        <f>IF(U765="n/a","n/a",IF(AA765&lt;0,"n/a",IF(AA765="n/a","n/a",J765+U765-AA765)))</f>
        <v>-23.731688677485444</v>
      </c>
      <c r="AP765" s="754">
        <f>IF(U765="n/a","n/a",J765+U765)</f>
        <v>7.904967271067612</v>
      </c>
      <c r="AQ765" s="902">
        <f>IF(OR(AC765&lt;0.01,AF765="n/a"),"n/a",(I765/SQRT(22.5*AC765*(I765/AF765))-1)*100)</f>
        <v>273.66175647629166</v>
      </c>
      <c r="AR765" s="663">
        <f>INDEX(Historical!$C$7:$C$1279,MATCH(B765,Historical!$B$7:$B$1301,0))*IF(AH765="n/a",1.03,IF(AH765&lt;0,1.01,IF(AH765&gt;10,1.1,(1+AH765/100))))</f>
        <v>1.4846999999999999</v>
      </c>
      <c r="AS765" s="900">
        <f>IF($AI765="n/a",1.03*AR765,IF($AI765&lt;0,1.01*AR765,IF($AI765&gt;10,1.1*AR765,(1+$AI765/100)*AR765)))</f>
        <v>1.63317</v>
      </c>
      <c r="AT765" s="900">
        <f>IF($AK765="n/a",1.03*AS765,IF($AK765&lt;0,1.01*AS765,IF($AK765&gt;10,1.1*AS765,(1+$AK765/100)*AS765)))</f>
        <v>1.754841165</v>
      </c>
      <c r="AU765" s="900">
        <f>IF($AK765="n/a",1.03*AT765,IF($AK765&lt;0,1.01*AT765,IF($AK765&gt;10,1.1*AT765,(1+$AK765/100)*AT765)))</f>
        <v>1.8855768317924999</v>
      </c>
      <c r="AV765" s="900">
        <f>IF($AK765="n/a",1.03*AU765,IF($AK765&lt;0,1.01*AU765,IF($AK765&gt;10,1.1*AU765,(1+$AK765/100)*AU765)))</f>
        <v>2.0260523057610413</v>
      </c>
      <c r="AW765" s="663">
        <f>SUM(AR765:AV765)</f>
        <v>8.7843403025535416</v>
      </c>
      <c r="AX765" s="761">
        <f>AW765/I765*100</f>
        <v>8.9280824296712478</v>
      </c>
      <c r="AY765" s="948">
        <v>0.96</v>
      </c>
      <c r="AZ765" s="886">
        <v>45.379999999999995</v>
      </c>
      <c r="BA765" s="886">
        <v>-26.02</v>
      </c>
      <c r="BB765" s="886">
        <v>9.67</v>
      </c>
      <c r="BC765" s="886">
        <v>8.7099999999999991</v>
      </c>
      <c r="BD765" s="921"/>
      <c r="BE765" s="635">
        <v>2003</v>
      </c>
      <c r="BF765" s="912">
        <f>IF(BE765&gt;2008,0,IF(BE765&gt;2001,1,IF(BE765&gt;1990,2,IF(BE765&gt;1980,3,IF(BE765&gt;1973,4,IF(BE765&gt;1970,5,IF(BE765&gt;1960,6,IF(BE765&gt;1958,7,IF(BE765&gt;1953,8,9)))))))))</f>
        <v>1</v>
      </c>
      <c r="BG765" s="896">
        <v>16.2</v>
      </c>
    </row>
    <row r="766" spans="1:59" s="877" customFormat="1" ht="12.75" customHeight="1" x14ac:dyDescent="0.2">
      <c r="A766" s="877" t="s">
        <v>224</v>
      </c>
      <c r="B766" s="615" t="s">
        <v>225</v>
      </c>
      <c r="C766" s="946" t="s">
        <v>178</v>
      </c>
      <c r="D766" s="946" t="s">
        <v>4343</v>
      </c>
      <c r="E766" s="746">
        <v>37</v>
      </c>
      <c r="F766" s="1185">
        <v>72</v>
      </c>
      <c r="G766" s="1157" t="s">
        <v>37</v>
      </c>
      <c r="H766" s="1157" t="s">
        <v>37</v>
      </c>
      <c r="I766" s="879">
        <v>44.72</v>
      </c>
      <c r="J766" s="663">
        <f>(M766/I766)*100</f>
        <v>7.7817531305903396</v>
      </c>
      <c r="K766" s="891">
        <v>0.87</v>
      </c>
      <c r="L766" s="901">
        <v>4</v>
      </c>
      <c r="M766" s="654">
        <f>K766*L766</f>
        <v>3.48</v>
      </c>
      <c r="N766" s="884" t="s">
        <v>142</v>
      </c>
      <c r="O766" s="747">
        <v>0.82</v>
      </c>
      <c r="P766" s="880">
        <v>43595</v>
      </c>
      <c r="Q766" s="880">
        <v>43626</v>
      </c>
      <c r="R766" s="654">
        <f>(K766-O766)/O766*100</f>
        <v>6.0975609756097624</v>
      </c>
      <c r="S766" s="714">
        <f>IF(INDEX(Historical!$D$7:$D$1277,MATCH(B766,Historical!$B$7:$B$1301,0))=0,"n/a",(INDEX(Historical!$C$7:$C$1279,MATCH(B766,Historical!$B$7:$B$1301,0))/INDEX(Historical!$D$7:$D$1277,MATCH(B766,Historical!$B$7:$B$1301,0))-1)*100)</f>
        <v>6.1919504643962897</v>
      </c>
      <c r="T766" s="714">
        <f>IF(INDEX(Historical!$F$7:$F$1270,MATCH(B766,Historical!$B$7:$B$1301,0))=0,"n/a",((INDEX(Historical!$C$7:$C$1279,MATCH(B766,Historical!$B$7:$B$1301,0))/INDEX(Historical!$F$7:$F$1270,MATCH(B766,Historical!$B$7:$B$1301,0)))^(1/3)-1)*100)</f>
        <v>4.7995180246501512</v>
      </c>
      <c r="U766" s="714">
        <f>IF(INDEX(Historical!$H$7:$H$1270,MATCH(B766,Historical!$B$7:$B$1301,0))=0,"n/a",((INDEX(Historical!$C$7:$C$1279,MATCH(B766,Historical!$B$7:$B$1301,0))/INDEX(Historical!$H$7:$H$1270,MATCH(B766,Historical!$B$7:$B$1301,0)))^(1/5)-1)*100)</f>
        <v>4.9025562573557169</v>
      </c>
      <c r="V766" s="714">
        <f>IF(INDEX(Historical!$O$7:$O$1270,MATCH(B766,Historical!$B$7:$B$1301,0))=0,"n/a",((INDEX(Historical!$C$7:$C$1279,MATCH(B766,Historical!$B$7:$B$1301,0))/INDEX(Historical!$O$7:$O$1270,MATCH(B766,Historical!$B$7:$B$1301,0)))^(1/10)-1)*100)</f>
        <v>7.5272659196223168</v>
      </c>
      <c r="W766" s="715">
        <f>IF(OR(U766&lt;=0,U766="n/a",V766&lt;=0,V766="n/a"),"n/a",U766/V766)</f>
        <v>0.65130637202222086</v>
      </c>
      <c r="X766" s="716" t="str">
        <f>IF(OR(AJ766&lt;=0,AJ766="n/a",U766&lt;=0,U766="n/a"),"n/a",U766/AJ766)</f>
        <v>n/a</v>
      </c>
      <c r="Y766" s="889"/>
      <c r="Z766" s="663">
        <f>IF(OR(AC766&lt;0.01,AC766="n/a"),"n/a",M766/AC766*100)</f>
        <v>139.75903614457829</v>
      </c>
      <c r="AA766" s="900">
        <f>IF(OR(AC766&lt;0.01,AC766="n/a"),"n/a",I766/AC766)</f>
        <v>17.959839357429718</v>
      </c>
      <c r="AB766" s="901">
        <v>12</v>
      </c>
      <c r="AC766" s="879">
        <v>2.4900000000000002</v>
      </c>
      <c r="AD766" s="879">
        <v>1.91</v>
      </c>
      <c r="AE766" s="879">
        <v>0.78</v>
      </c>
      <c r="AF766" s="879">
        <v>1.04</v>
      </c>
      <c r="AG766" s="879">
        <v>6</v>
      </c>
      <c r="AH766" s="879">
        <v>-33.800000000000004</v>
      </c>
      <c r="AI766" s="879">
        <v>573.29999999999995</v>
      </c>
      <c r="AJ766" s="879">
        <v>-16</v>
      </c>
      <c r="AK766" s="879">
        <v>9.31</v>
      </c>
      <c r="AL766" s="892">
        <v>194050</v>
      </c>
      <c r="AM766" s="886">
        <v>0.1</v>
      </c>
      <c r="AN766" s="879">
        <v>0.33</v>
      </c>
      <c r="AO766" s="753">
        <f>IF(U766="n/a","n/a",IF(AA766&lt;0,"n/a",IF(AA766="n/a","n/a",J766+U766-AA766)))</f>
        <v>-5.2755299694836619</v>
      </c>
      <c r="AP766" s="754">
        <f>IF(U766="n/a","n/a",J766+U766)</f>
        <v>12.684309387946056</v>
      </c>
      <c r="AQ766" s="902">
        <f>IF(OR(AC766&lt;0.01,AF766="n/a"),"n/a",(I766/SQRT(22.5*AC766*(I766/AF766))-1)*100)</f>
        <v>-8.8877787640686883</v>
      </c>
      <c r="AR766" s="663">
        <f>INDEX(Historical!$C$7:$C$1279,MATCH(B766,Historical!$B$7:$B$1301,0))*IF(AH766="n/a",1.03,IF(AH766&lt;0,1.01,IF(AH766&gt;10,1.1,(1+AH766/100))))</f>
        <v>3.4643000000000002</v>
      </c>
      <c r="AS766" s="900">
        <f>IF($AI766="n/a",1.03*AR766,IF($AI766&lt;0,1.01*AR766,IF($AI766&gt;10,1.1*AR766,(1+$AI766/100)*AR766)))</f>
        <v>3.8107300000000004</v>
      </c>
      <c r="AT766" s="900">
        <f>IF($AK766="n/a",1.03*AS766,IF($AK766&lt;0,1.01*AS766,IF($AK766&gt;10,1.1*AS766,(1+$AK766/100)*AS766)))</f>
        <v>4.1655089630000006</v>
      </c>
      <c r="AU766" s="900">
        <f>IF($AK766="n/a",1.03*AT766,IF($AK766&lt;0,1.01*AT766,IF($AK766&gt;10,1.1*AT766,(1+$AK766/100)*AT766)))</f>
        <v>4.5533178474553004</v>
      </c>
      <c r="AV766" s="900">
        <f>IF($AK766="n/a",1.03*AU766,IF($AK766&lt;0,1.01*AU766,IF($AK766&gt;10,1.1*AU766,(1+$AK766/100)*AU766)))</f>
        <v>4.9772317390533889</v>
      </c>
      <c r="AW766" s="663">
        <f>SUM(AR766:AV766)</f>
        <v>20.971088549508693</v>
      </c>
      <c r="AX766" s="761">
        <f>AW766/I766*100</f>
        <v>46.894205164375428</v>
      </c>
      <c r="AY766" s="948">
        <v>1.34</v>
      </c>
      <c r="AZ766" s="886">
        <v>48.52</v>
      </c>
      <c r="BA766" s="886">
        <v>-42.61</v>
      </c>
      <c r="BB766" s="886">
        <v>-2.23</v>
      </c>
      <c r="BC766" s="886">
        <v>-22.189999999999998</v>
      </c>
      <c r="BD766" s="921"/>
      <c r="BE766" s="635">
        <v>1983</v>
      </c>
      <c r="BF766" s="912">
        <f>IF(BE766&gt;2008,0,IF(BE766&gt;2001,1,IF(BE766&gt;1990,2,IF(BE766&gt;1980,3,IF(BE766&gt;1973,4,IF(BE766&gt;1970,5,IF(BE766&gt;1960,6,IF(BE766&gt;1958,7,IF(BE766&gt;1953,8,9)))))))))</f>
        <v>3</v>
      </c>
      <c r="BG766" s="896">
        <v>3.2</v>
      </c>
    </row>
    <row r="767" spans="1:59" s="877" customFormat="1" ht="12.75" customHeight="1" x14ac:dyDescent="0.2">
      <c r="A767" s="885" t="s">
        <v>1111</v>
      </c>
      <c r="B767" s="615" t="s">
        <v>1112</v>
      </c>
      <c r="C767" s="946" t="s">
        <v>153</v>
      </c>
      <c r="D767" s="946" t="s">
        <v>4330</v>
      </c>
      <c r="E767" s="746">
        <v>8</v>
      </c>
      <c r="F767" s="1185">
        <v>527</v>
      </c>
      <c r="G767" s="1185" t="s">
        <v>106</v>
      </c>
      <c r="H767" s="1185" t="s">
        <v>106</v>
      </c>
      <c r="I767" s="888">
        <v>44.06</v>
      </c>
      <c r="J767" s="663">
        <f>(M767/I767)*100</f>
        <v>0.90785292782569227</v>
      </c>
      <c r="K767" s="891">
        <v>0.1</v>
      </c>
      <c r="L767" s="901">
        <v>4</v>
      </c>
      <c r="M767" s="654">
        <f>K767*L767</f>
        <v>0.4</v>
      </c>
      <c r="N767" s="884" t="s">
        <v>239</v>
      </c>
      <c r="O767" s="747">
        <v>8.7499999999999994E-2</v>
      </c>
      <c r="P767" s="875">
        <v>43734</v>
      </c>
      <c r="Q767" s="875">
        <v>43749</v>
      </c>
      <c r="R767" s="654">
        <f>(K767-O767)/O767*100</f>
        <v>14.285714285714299</v>
      </c>
      <c r="S767" s="714">
        <f>IF(INDEX(Historical!$D$7:$D$1277,MATCH(B767,Historical!$B$7:$B$1301,0))=0,"n/a",(INDEX(Historical!$C$7:$C$1279,MATCH(B767,Historical!$B$7:$B$1301,0))/INDEX(Historical!$D$7:$D$1277,MATCH(B767,Historical!$B$7:$B$1301,0))-1)*100)</f>
        <v>7.1428571428571397</v>
      </c>
      <c r="T767" s="714">
        <f>IF(INDEX(Historical!$F$7:$F$1270,MATCH(B767,Historical!$B$7:$B$1301,0))=0,"n/a",((INDEX(Historical!$C$7:$C$1279,MATCH(B767,Historical!$B$7:$B$1301,0))/INDEX(Historical!$F$7:$F$1270,MATCH(B767,Historical!$B$7:$B$1301,0)))^(1/3)-1)*100)</f>
        <v>7.129844893865589</v>
      </c>
      <c r="U767" s="714">
        <f>IF(INDEX(Historical!$H$7:$H$1270,MATCH(B767,Historical!$B$7:$B$1301,0))=0,"n/a",((INDEX(Historical!$C$7:$C$1279,MATCH(B767,Historical!$B$7:$B$1301,0))/INDEX(Historical!$H$7:$H$1270,MATCH(B767,Historical!$B$7:$B$1301,0)))^(1/5)-1)*100)</f>
        <v>7.4966657197651054</v>
      </c>
      <c r="V767" s="714">
        <f>IF(INDEX(Historical!$O$7:$O$1270,MATCH(B767,Historical!$B$7:$B$1301,0))=0,"n/a",((INDEX(Historical!$C$7:$C$1279,MATCH(B767,Historical!$B$7:$B$1301,0))/INDEX(Historical!$O$7:$O$1270,MATCH(B767,Historical!$B$7:$B$1301,0)))^(1/10)-1)*100)</f>
        <v>6.4878668033606202</v>
      </c>
      <c r="W767" s="715">
        <f>IF(OR(U767&lt;=0,U767="n/a",V767&lt;=0,V767="n/a"),"n/a",U767/V767)</f>
        <v>1.1554900781689819</v>
      </c>
      <c r="X767" s="716" t="str">
        <f>IF(OR(AJ767&lt;=0,AJ767="n/a",U767&lt;=0,U767="n/a"),"n/a",U767/AJ767)</f>
        <v>n/a</v>
      </c>
      <c r="Y767" s="685" t="s">
        <v>4395</v>
      </c>
      <c r="Z767" s="663">
        <f>IF(OR(AC767&lt;0.01,AC767="n/a"),"n/a",M767/AC767*100)</f>
        <v>108.10810810810811</v>
      </c>
      <c r="AA767" s="900">
        <f>IF(OR(AC767&lt;0.01,AC767="n/a"),"n/a",I767/AC767)</f>
        <v>119.08108108108109</v>
      </c>
      <c r="AB767" s="901">
        <v>12</v>
      </c>
      <c r="AC767" s="879">
        <v>0.37</v>
      </c>
      <c r="AD767" s="879">
        <v>12.29</v>
      </c>
      <c r="AE767" s="879">
        <v>2.41</v>
      </c>
      <c r="AF767" s="879">
        <v>2.0699999999999998</v>
      </c>
      <c r="AG767" s="879">
        <v>1.7000000000000002</v>
      </c>
      <c r="AH767" s="881">
        <v>125.89999999999999</v>
      </c>
      <c r="AI767" s="881">
        <v>63.360000000000007</v>
      </c>
      <c r="AJ767" s="879">
        <v>-12.2</v>
      </c>
      <c r="AK767" s="879">
        <v>9.74</v>
      </c>
      <c r="AL767" s="892">
        <v>9550</v>
      </c>
      <c r="AM767" s="886">
        <v>0.3</v>
      </c>
      <c r="AN767" s="879">
        <v>0.31</v>
      </c>
      <c r="AO767" s="753">
        <f>IF(U767="n/a","n/a",IF(AA767&lt;0,"n/a",IF(AA767="n/a","n/a",J767+U767-AA767)))</f>
        <v>-110.67656243349029</v>
      </c>
      <c r="AP767" s="754">
        <f>IF(U767="n/a","n/a",J767+U767)</f>
        <v>8.4045186475907983</v>
      </c>
      <c r="AQ767" s="902">
        <f>IF(OR(AC767&lt;0.01,AF767="n/a"),"n/a",(I767/SQRT(22.5*AC767*(I767/AF767))-1)*100)</f>
        <v>230.99032401959212</v>
      </c>
      <c r="AR767" s="663">
        <f>INDEX(Historical!$C$7:$C$1279,MATCH(B767,Historical!$B$7:$B$1301,0))*IF(AH767="n/a",1.03,IF(AH767&lt;0,1.01,IF(AH767&gt;10,1.1,(1+AH767/100))))</f>
        <v>0.41250000000000003</v>
      </c>
      <c r="AS767" s="900">
        <f>IF($AI767="n/a",1.03*AR767,IF($AI767&lt;0,1.01*AR767,IF($AI767&gt;10,1.1*AR767,(1+$AI767/100)*AR767)))</f>
        <v>0.4537500000000001</v>
      </c>
      <c r="AT767" s="900">
        <f>IF($AK767="n/a",1.03*AS767,IF($AK767&lt;0,1.01*AS767,IF($AK767&gt;10,1.1*AS767,(1+$AK767/100)*AS767)))</f>
        <v>0.49794525000000006</v>
      </c>
      <c r="AU767" s="900">
        <f>IF($AK767="n/a",1.03*AT767,IF($AK767&lt;0,1.01*AT767,IF($AK767&gt;10,1.1*AT767,(1+$AK767/100)*AT767)))</f>
        <v>0.54644511735000001</v>
      </c>
      <c r="AV767" s="900">
        <f>IF($AK767="n/a",1.03*AU767,IF($AK767&lt;0,1.01*AU767,IF($AK767&gt;10,1.1*AU767,(1+$AK767/100)*AU767)))</f>
        <v>0.59966887177988992</v>
      </c>
      <c r="AW767" s="663">
        <f>SUM(AR767:AV767)</f>
        <v>2.5103092391298905</v>
      </c>
      <c r="AX767" s="761">
        <f>AW767/I767*100</f>
        <v>5.6974789812298923</v>
      </c>
      <c r="AY767" s="948">
        <v>1.06</v>
      </c>
      <c r="AZ767" s="886">
        <v>39.54</v>
      </c>
      <c r="BA767" s="886">
        <v>-27.62</v>
      </c>
      <c r="BB767" s="886">
        <v>2.39</v>
      </c>
      <c r="BC767" s="886">
        <v>-11.62</v>
      </c>
      <c r="BD767" s="921"/>
      <c r="BE767" s="635">
        <v>2013</v>
      </c>
      <c r="BF767" s="912">
        <f>IF(BE767&gt;2008,0,IF(BE767&gt;2001,1,IF(BE767&gt;1990,2,IF(BE767&gt;1980,3,IF(BE767&gt;1973,4,IF(BE767&gt;1970,5,IF(BE767&gt;1960,6,IF(BE767&gt;1958,7,IF(BE767&gt;1953,8,9)))))))))</f>
        <v>0</v>
      </c>
      <c r="BG767" s="896">
        <v>1</v>
      </c>
    </row>
    <row r="768" spans="1:59" s="877" customFormat="1" ht="12.75" customHeight="1" x14ac:dyDescent="0.2">
      <c r="A768" s="894" t="s">
        <v>1818</v>
      </c>
      <c r="B768" s="615" t="s">
        <v>1819</v>
      </c>
      <c r="C768" s="946" t="s">
        <v>112</v>
      </c>
      <c r="D768" s="946" t="s">
        <v>211</v>
      </c>
      <c r="E768" s="746">
        <v>10</v>
      </c>
      <c r="F768" s="1185">
        <v>383</v>
      </c>
      <c r="G768" s="1182" t="s">
        <v>37</v>
      </c>
      <c r="H768" s="1182" t="s">
        <v>37</v>
      </c>
      <c r="I768" s="888">
        <v>64.959999999999994</v>
      </c>
      <c r="J768" s="663">
        <f>(M768/I768)*100</f>
        <v>1.600985221674877</v>
      </c>
      <c r="K768" s="891">
        <v>0.26</v>
      </c>
      <c r="L768" s="901">
        <v>4</v>
      </c>
      <c r="M768" s="654">
        <f>K768*L768</f>
        <v>1.04</v>
      </c>
      <c r="N768" s="884" t="s">
        <v>148</v>
      </c>
      <c r="O768" s="747">
        <v>0.24</v>
      </c>
      <c r="P768" s="875">
        <v>43887</v>
      </c>
      <c r="Q768" s="875">
        <v>43916</v>
      </c>
      <c r="R768" s="654">
        <f>(K768-O768)/O768*100</f>
        <v>8.333333333333341</v>
      </c>
      <c r="S768" s="714">
        <f>IF(INDEX(Historical!$D$7:$D$1277,MATCH(B768,Historical!$B$7:$B$1301,0))=0,"n/a",(INDEX(Historical!$C$7:$C$1279,MATCH(B768,Historical!$B$7:$B$1301,0))/INDEX(Historical!$D$7:$D$1277,MATCH(B768,Historical!$B$7:$B$1301,0))-1)*100)</f>
        <v>14.285714285714279</v>
      </c>
      <c r="T768" s="714">
        <f>IF(INDEX(Historical!$F$7:$F$1270,MATCH(B768,Historical!$B$7:$B$1301,0))=0,"n/a",((INDEX(Historical!$C$7:$C$1279,MATCH(B768,Historical!$B$7:$B$1301,0))/INDEX(Historical!$F$7:$F$1270,MATCH(B768,Historical!$B$7:$B$1301,0)))^(1/3)-1)*100)</f>
        <v>15.714186896253747</v>
      </c>
      <c r="U768" s="714">
        <f>IF(INDEX(Historical!$H$7:$H$1270,MATCH(B768,Historical!$B$7:$B$1301,0))=0,"n/a",((INDEX(Historical!$C$7:$C$1279,MATCH(B768,Historical!$B$7:$B$1301,0))/INDEX(Historical!$H$7:$H$1270,MATCH(B768,Historical!$B$7:$B$1301,0)))^(1/5)-1)*100)</f>
        <v>13.396657763302722</v>
      </c>
      <c r="V768" s="714" t="str">
        <f>IF(INDEX(Historical!$O$7:$O$1270,MATCH(B768,Historical!$B$7:$B$1301,0))=0,"n/a",((INDEX(Historical!$C$7:$C$1279,MATCH(B768,Historical!$B$7:$B$1301,0))/INDEX(Historical!$O$7:$O$1270,MATCH(B768,Historical!$B$7:$B$1301,0)))^(1/10)-1)*100)</f>
        <v>n/a</v>
      </c>
      <c r="W768" s="715" t="str">
        <f>IF(OR(U768&lt;=0,U768="n/a",V768&lt;=0,V768="n/a"),"n/a",U768/V768)</f>
        <v>n/a</v>
      </c>
      <c r="X768" s="716">
        <f>IF(OR(AJ768&lt;=0,AJ768="n/a",U768&lt;=0,U768="n/a"),"n/a",U768/AJ768)</f>
        <v>3.4350404521289031</v>
      </c>
      <c r="Y768" s="684"/>
      <c r="Z768" s="663">
        <f>IF(OR(AC768&lt;0.01,AC768="n/a"),"n/a",M768/AC768*100)</f>
        <v>52.261306532663319</v>
      </c>
      <c r="AA768" s="900">
        <f>IF(OR(AC768&lt;0.01,AC768="n/a"),"n/a",I768/AC768)</f>
        <v>32.643216080402006</v>
      </c>
      <c r="AB768" s="901">
        <v>12</v>
      </c>
      <c r="AC768" s="879">
        <v>1.99</v>
      </c>
      <c r="AD768" s="879">
        <v>2.86</v>
      </c>
      <c r="AE768" s="879">
        <v>2.2200000000000002</v>
      </c>
      <c r="AF768" s="879">
        <v>4.12</v>
      </c>
      <c r="AG768" s="879">
        <v>12.5</v>
      </c>
      <c r="AH768" s="879">
        <v>-28.000000000000004</v>
      </c>
      <c r="AI768" s="879">
        <v>68.34</v>
      </c>
      <c r="AJ768" s="879">
        <v>3.9</v>
      </c>
      <c r="AK768" s="879">
        <v>11.31</v>
      </c>
      <c r="AL768" s="892">
        <v>11380</v>
      </c>
      <c r="AM768" s="886">
        <v>0.4</v>
      </c>
      <c r="AN768" s="879">
        <v>0.89</v>
      </c>
      <c r="AO768" s="753">
        <f>IF(U768="n/a","n/a",IF(AA768&lt;0,"n/a",IF(AA768="n/a","n/a",J768+U768-AA768)))</f>
        <v>-17.645573095424407</v>
      </c>
      <c r="AP768" s="754">
        <f>IF(U768="n/a","n/a",J768+U768)</f>
        <v>14.997642984977599</v>
      </c>
      <c r="AQ768" s="902">
        <f>IF(OR(AC768&lt;0.01,AF768="n/a"),"n/a",(I768/SQRT(22.5*AC768*(I768/AF768))-1)*100)</f>
        <v>144.48590075344839</v>
      </c>
      <c r="AR768" s="663">
        <f>INDEX(Historical!$C$7:$C$1279,MATCH(B768,Historical!$B$7:$B$1301,0))*IF(AH768="n/a",1.03,IF(AH768&lt;0,1.01,IF(AH768&gt;10,1.1,(1+AH768/100))))</f>
        <v>0.96960000000000002</v>
      </c>
      <c r="AS768" s="900">
        <f>IF($AI768="n/a",1.03*AR768,IF($AI768&lt;0,1.01*AR768,IF($AI768&gt;10,1.1*AR768,(1+$AI768/100)*AR768)))</f>
        <v>1.0665600000000002</v>
      </c>
      <c r="AT768" s="900">
        <f>IF($AK768="n/a",1.03*AS768,IF($AK768&lt;0,1.01*AS768,IF($AK768&gt;10,1.1*AS768,(1+$AK768/100)*AS768)))</f>
        <v>1.1732160000000003</v>
      </c>
      <c r="AU768" s="900">
        <f>IF($AK768="n/a",1.03*AT768,IF($AK768&lt;0,1.01*AT768,IF($AK768&gt;10,1.1*AT768,(1+$AK768/100)*AT768)))</f>
        <v>1.2905376000000004</v>
      </c>
      <c r="AV768" s="900">
        <f>IF($AK768="n/a",1.03*AU768,IF($AK768&lt;0,1.01*AU768,IF($AK768&gt;10,1.1*AU768,(1+$AK768/100)*AU768)))</f>
        <v>1.4195913600000005</v>
      </c>
      <c r="AW768" s="663">
        <f>SUM(AR768:AV768)</f>
        <v>5.9195049600000011</v>
      </c>
      <c r="AX768" s="761">
        <f>AW768/I768*100</f>
        <v>9.1125384236453222</v>
      </c>
      <c r="AY768" s="948">
        <v>1.03</v>
      </c>
      <c r="AZ768" s="886">
        <v>18.93</v>
      </c>
      <c r="BA768" s="886">
        <v>-27.29</v>
      </c>
      <c r="BB768" s="886">
        <v>-1.51</v>
      </c>
      <c r="BC768" s="886">
        <v>-12.809999999999999</v>
      </c>
      <c r="BD768" s="921"/>
      <c r="BE768" s="635">
        <v>2011</v>
      </c>
      <c r="BF768" s="912">
        <f>IF(BE768&gt;2008,0,IF(BE768&gt;2001,1,IF(BE768&gt;1990,2,IF(BE768&gt;1980,3,IF(BE768&gt;1973,4,IF(BE768&gt;1970,5,IF(BE768&gt;1960,6,IF(BE768&gt;1958,7,IF(BE768&gt;1953,8,9)))))))))</f>
        <v>0</v>
      </c>
      <c r="BG768" s="896">
        <v>4.7</v>
      </c>
    </row>
    <row r="769" spans="1:59" s="877" customFormat="1" ht="12.75" customHeight="1" x14ac:dyDescent="0.2">
      <c r="A769" s="885" t="s">
        <v>867</v>
      </c>
      <c r="B769" s="615" t="s">
        <v>868</v>
      </c>
      <c r="C769" s="946" t="s">
        <v>131</v>
      </c>
      <c r="D769" s="946" t="s">
        <v>4347</v>
      </c>
      <c r="E769" s="746">
        <v>22</v>
      </c>
      <c r="F769" s="1185">
        <v>151</v>
      </c>
      <c r="G769" s="1157" t="s">
        <v>37</v>
      </c>
      <c r="H769" s="1157" t="s">
        <v>37</v>
      </c>
      <c r="I769" s="888">
        <v>47.96</v>
      </c>
      <c r="J769" s="663">
        <f>(M769/I769)*100</f>
        <v>1.5029190992493744</v>
      </c>
      <c r="K769" s="898">
        <v>0.1802</v>
      </c>
      <c r="L769" s="901">
        <v>4</v>
      </c>
      <c r="M769" s="654">
        <f>K769*L769</f>
        <v>0.7208</v>
      </c>
      <c r="N769" s="884" t="s">
        <v>218</v>
      </c>
      <c r="O769" s="748">
        <v>0.17330000000000001</v>
      </c>
      <c r="P769" s="875">
        <v>43828</v>
      </c>
      <c r="Q769" s="875">
        <v>43845</v>
      </c>
      <c r="R769" s="654">
        <f>(K769-O769)/O769*100</f>
        <v>3.9815349105597169</v>
      </c>
      <c r="S769" s="714">
        <f>IF(INDEX(Historical!$D$7:$D$1277,MATCH(B769,Historical!$B$7:$B$1301,0))=0,"n/a",(INDEX(Historical!$C$7:$C$1279,MATCH(B769,Historical!$B$7:$B$1301,0))/INDEX(Historical!$D$7:$D$1277,MATCH(B769,Historical!$B$7:$B$1301,0))-1)*100)</f>
        <v>4.0216086434573972</v>
      </c>
      <c r="T769" s="714">
        <f>IF(INDEX(Historical!$F$7:$F$1270,MATCH(B769,Historical!$B$7:$B$1301,0))=0,"n/a",((INDEX(Historical!$C$7:$C$1279,MATCH(B769,Historical!$B$7:$B$1301,0))/INDEX(Historical!$F$7:$F$1270,MATCH(B769,Historical!$B$7:$B$1301,0)))^(1/3)-1)*100)</f>
        <v>3.678663409416183</v>
      </c>
      <c r="U769" s="714">
        <f>IF(INDEX(Historical!$H$7:$H$1270,MATCH(B769,Historical!$B$7:$B$1301,0))=0,"n/a",((INDEX(Historical!$C$7:$C$1279,MATCH(B769,Historical!$B$7:$B$1301,0))/INDEX(Historical!$H$7:$H$1270,MATCH(B769,Historical!$B$7:$B$1301,0)))^(1/5)-1)*100)</f>
        <v>3.9038848847688712</v>
      </c>
      <c r="V769" s="714">
        <f>IF(INDEX(Historical!$O$7:$O$1270,MATCH(B769,Historical!$B$7:$B$1301,0))=0,"n/a",((INDEX(Historical!$C$7:$C$1279,MATCH(B769,Historical!$B$7:$B$1301,0))/INDEX(Historical!$O$7:$O$1270,MATCH(B769,Historical!$B$7:$B$1301,0)))^(1/10)-1)*100)</f>
        <v>3.2387652688238733</v>
      </c>
      <c r="W769" s="715">
        <f>IF(OR(U769&lt;=0,U769="n/a",V769&lt;=0,V769="n/a"),"n/a",U769/V769)</f>
        <v>1.205362093495133</v>
      </c>
      <c r="X769" s="716">
        <f>IF(OR(AJ769&lt;=0,AJ769="n/a",U769&lt;=0,U769="n/a"),"n/a",U769/AJ769)</f>
        <v>0.86752997439308244</v>
      </c>
      <c r="Y769" s="671"/>
      <c r="Z769" s="663">
        <f>IF(OR(AC769&lt;0.01,AC769="n/a"),"n/a",M769/AC769*100)</f>
        <v>60.06666666666667</v>
      </c>
      <c r="AA769" s="900">
        <f>IF(OR(AC769&lt;0.01,AC769="n/a"),"n/a",I769/AC769)</f>
        <v>39.966666666666669</v>
      </c>
      <c r="AB769" s="901">
        <v>12</v>
      </c>
      <c r="AC769" s="879">
        <v>1.2</v>
      </c>
      <c r="AD769" s="879">
        <v>7.99</v>
      </c>
      <c r="AE769" s="879">
        <v>11.59</v>
      </c>
      <c r="AF769" s="879">
        <v>4.49</v>
      </c>
      <c r="AG769" s="879">
        <v>11.700000000000001</v>
      </c>
      <c r="AH769" s="879">
        <v>7.1999999999999993</v>
      </c>
      <c r="AI769" s="879">
        <v>4.9399999999999995</v>
      </c>
      <c r="AJ769" s="879">
        <v>4.5</v>
      </c>
      <c r="AK769" s="879">
        <v>4.9000000000000004</v>
      </c>
      <c r="AL769" s="892">
        <v>609.38</v>
      </c>
      <c r="AM769" s="886">
        <v>0.89999999999999991</v>
      </c>
      <c r="AN769" s="879">
        <v>0.74</v>
      </c>
      <c r="AO769" s="753">
        <f>IF(U769="n/a","n/a",IF(AA769&lt;0,"n/a",IF(AA769="n/a","n/a",J769+U769-AA769)))</f>
        <v>-34.559862682648422</v>
      </c>
      <c r="AP769" s="754">
        <f>IF(U769="n/a","n/a",J769+U769)</f>
        <v>5.4068039840182456</v>
      </c>
      <c r="AQ769" s="902">
        <f>IF(OR(AC769&lt;0.01,AF769="n/a"),"n/a",(I769/SQRT(22.5*AC769*(I769/AF769))-1)*100)</f>
        <v>182.41052335864487</v>
      </c>
      <c r="AR769" s="663">
        <f>INDEX(Historical!$C$7:$C$1279,MATCH(B769,Historical!$B$7:$B$1301,0))*IF(AH769="n/a",1.03,IF(AH769&lt;0,1.01,IF(AH769&gt;10,1.1,(1+AH769/100))))</f>
        <v>0.74311040000000006</v>
      </c>
      <c r="AS769" s="900">
        <f>IF($AI769="n/a",1.03*AR769,IF($AI769&lt;0,1.01*AR769,IF($AI769&gt;10,1.1*AR769,(1+$AI769/100)*AR769)))</f>
        <v>0.77982005375999996</v>
      </c>
      <c r="AT769" s="900">
        <f>IF($AK769="n/a",1.03*AS769,IF($AK769&lt;0,1.01*AS769,IF($AK769&gt;10,1.1*AS769,(1+$AK769/100)*AS769)))</f>
        <v>0.81803123639423991</v>
      </c>
      <c r="AU769" s="900">
        <f>IF($AK769="n/a",1.03*AT769,IF($AK769&lt;0,1.01*AT769,IF($AK769&gt;10,1.1*AT769,(1+$AK769/100)*AT769)))</f>
        <v>0.85811476697755762</v>
      </c>
      <c r="AV769" s="900">
        <f>IF($AK769="n/a",1.03*AU769,IF($AK769&lt;0,1.01*AU769,IF($AK769&gt;10,1.1*AU769,(1+$AK769/100)*AU769)))</f>
        <v>0.9001623905594579</v>
      </c>
      <c r="AW769" s="663">
        <f>SUM(AR769:AV769)</f>
        <v>4.0992388476912547</v>
      </c>
      <c r="AX769" s="761">
        <f>AW769/I769*100</f>
        <v>8.5472036023587474</v>
      </c>
      <c r="AY769" s="948">
        <v>0.16</v>
      </c>
      <c r="AZ769" s="886">
        <v>39.660000000000004</v>
      </c>
      <c r="BA769" s="886">
        <v>-3.7900000000000005</v>
      </c>
      <c r="BB769" s="886">
        <v>9.85</v>
      </c>
      <c r="BC769" s="886">
        <v>8.93</v>
      </c>
      <c r="BD769" s="921"/>
      <c r="BE769" s="635">
        <v>1998</v>
      </c>
      <c r="BF769" s="912">
        <f>IF(BE769&gt;2008,0,IF(BE769&gt;2001,1,IF(BE769&gt;1990,2,IF(BE769&gt;1980,3,IF(BE769&gt;1973,4,IF(BE769&gt;1970,5,IF(BE769&gt;1960,6,IF(BE769&gt;1958,7,IF(BE769&gt;1953,8,9)))))))))</f>
        <v>2</v>
      </c>
      <c r="BG769" s="896">
        <v>4.3</v>
      </c>
    </row>
    <row r="770" spans="1:59" s="877" customFormat="1" ht="12.75" customHeight="1" x14ac:dyDescent="0.2">
      <c r="A770" s="895" t="s">
        <v>1828</v>
      </c>
      <c r="B770" s="615" t="s">
        <v>1829</v>
      </c>
      <c r="C770" s="946" t="s">
        <v>108</v>
      </c>
      <c r="D770" s="946" t="s">
        <v>4345</v>
      </c>
      <c r="E770" s="746">
        <v>7</v>
      </c>
      <c r="F770" s="1185">
        <v>606</v>
      </c>
      <c r="G770" s="1161" t="s">
        <v>37</v>
      </c>
      <c r="H770" s="1161" t="s">
        <v>37</v>
      </c>
      <c r="I770" s="888">
        <v>34</v>
      </c>
      <c r="J770" s="663">
        <f>(M770/I770)*100</f>
        <v>4</v>
      </c>
      <c r="K770" s="891">
        <v>0.34</v>
      </c>
      <c r="L770" s="901">
        <v>4</v>
      </c>
      <c r="M770" s="654">
        <f>K770*L770</f>
        <v>1.36</v>
      </c>
      <c r="N770" s="884" t="s">
        <v>643</v>
      </c>
      <c r="O770" s="747">
        <v>0.3</v>
      </c>
      <c r="P770" s="630">
        <v>43691</v>
      </c>
      <c r="Q770" s="630">
        <v>43699</v>
      </c>
      <c r="R770" s="654">
        <f>(K770-O770)/O770*100</f>
        <v>13.333333333333346</v>
      </c>
      <c r="S770" s="714">
        <f>IF(INDEX(Historical!$D$7:$D$1277,MATCH(B770,Historical!$B$7:$B$1301,0))=0,"n/a",(INDEX(Historical!$C$7:$C$1279,MATCH(B770,Historical!$B$7:$B$1301,0))/INDEX(Historical!$D$7:$D$1277,MATCH(B770,Historical!$B$7:$B$1301,0))-1)*100)</f>
        <v>23.076923076923084</v>
      </c>
      <c r="T770" s="714">
        <f>IF(INDEX(Historical!$F$7:$F$1270,MATCH(B770,Historical!$B$7:$B$1301,0))=0,"n/a",((INDEX(Historical!$C$7:$C$1279,MATCH(B770,Historical!$B$7:$B$1301,0))/INDEX(Historical!$F$7:$F$1270,MATCH(B770,Historical!$B$7:$B$1301,0)))^(1/3)-1)*100)</f>
        <v>65.965306673248676</v>
      </c>
      <c r="U770" s="714">
        <f>IF(INDEX(Historical!$H$7:$H$1270,MATCH(B770,Historical!$B$7:$B$1301,0))=0,"n/a",((INDEX(Historical!$C$7:$C$1279,MATCH(B770,Historical!$B$7:$B$1301,0))/INDEX(Historical!$H$7:$H$1270,MATCH(B770,Historical!$B$7:$B$1301,0)))^(1/5)-1)*100)</f>
        <v>51.571656651039802</v>
      </c>
      <c r="V770" s="714">
        <f>IF(INDEX(Historical!$O$7:$O$1270,MATCH(B770,Historical!$B$7:$B$1301,0))=0,"n/a",((INDEX(Historical!$C$7:$C$1279,MATCH(B770,Historical!$B$7:$B$1301,0))/INDEX(Historical!$O$7:$O$1270,MATCH(B770,Historical!$B$7:$B$1301,0)))^(1/10)-1)*100)</f>
        <v>29.03900242964319</v>
      </c>
      <c r="W770" s="715">
        <f>IF(OR(U770&lt;=0,U770="n/a",V770&lt;=0,V770="n/a"),"n/a",U770/V770)</f>
        <v>1.7759445000216378</v>
      </c>
      <c r="X770" s="716">
        <f>IF(OR(AJ770&lt;=0,AJ770="n/a",U770&lt;=0,U770="n/a"),"n/a",U770/AJ770)</f>
        <v>2.5915405352281304</v>
      </c>
      <c r="Y770" s="890"/>
      <c r="Z770" s="663">
        <f>IF(OR(AC770&lt;0.01,AC770="n/a"),"n/a",M770/AC770*100)</f>
        <v>43.174603174603178</v>
      </c>
      <c r="AA770" s="900">
        <f>IF(OR(AC770&lt;0.01,AC770="n/a"),"n/a",I770/AC770)</f>
        <v>10.793650793650794</v>
      </c>
      <c r="AB770" s="901">
        <v>12</v>
      </c>
      <c r="AC770" s="879">
        <v>3.15</v>
      </c>
      <c r="AD770" s="879" t="s">
        <v>136</v>
      </c>
      <c r="AE770" s="879">
        <v>2.1800000000000002</v>
      </c>
      <c r="AF770" s="879">
        <v>0.79</v>
      </c>
      <c r="AG770" s="879">
        <v>8.4</v>
      </c>
      <c r="AH770" s="879">
        <v>2.1999999999999997</v>
      </c>
      <c r="AI770" s="879">
        <v>63.39</v>
      </c>
      <c r="AJ770" s="879">
        <v>19.900000000000002</v>
      </c>
      <c r="AK770" s="879" t="s">
        <v>136</v>
      </c>
      <c r="AL770" s="892">
        <v>5740</v>
      </c>
      <c r="AM770" s="886">
        <v>1.2</v>
      </c>
      <c r="AN770" s="879">
        <v>0.26</v>
      </c>
      <c r="AO770" s="753">
        <f>IF(U770="n/a","n/a",IF(AA770&lt;0,"n/a",IF(AA770="n/a","n/a",J770+U770-AA770)))</f>
        <v>44.778005857389005</v>
      </c>
      <c r="AP770" s="754">
        <f>IF(U770="n/a","n/a",J770+U770)</f>
        <v>55.571656651039802</v>
      </c>
      <c r="AQ770" s="902">
        <f>IF(OR(AC770&lt;0.01,AF770="n/a"),"n/a",(I770/SQRT(22.5*AC770*(I770/AF770))-1)*100)</f>
        <v>-38.438886274661535</v>
      </c>
      <c r="AR770" s="663">
        <f>INDEX(Historical!$C$7:$C$1279,MATCH(B770,Historical!$B$7:$B$1301,0))*IF(AH770="n/a",1.03,IF(AH770&lt;0,1.01,IF(AH770&gt;10,1.1,(1+AH770/100))))</f>
        <v>1.30816</v>
      </c>
      <c r="AS770" s="900">
        <f>IF($AI770="n/a",1.03*AR770,IF($AI770&lt;0,1.01*AR770,IF($AI770&gt;10,1.1*AR770,(1+$AI770/100)*AR770)))</f>
        <v>1.438976</v>
      </c>
      <c r="AT770" s="900">
        <f>IF($AK770="n/a",1.03*AS770,IF($AK770&lt;0,1.01*AS770,IF($AK770&gt;10,1.1*AS770,(1+$AK770/100)*AS770)))</f>
        <v>1.4821452800000001</v>
      </c>
      <c r="AU770" s="900">
        <f>IF($AK770="n/a",1.03*AT770,IF($AK770&lt;0,1.01*AT770,IF($AK770&gt;10,1.1*AT770,(1+$AK770/100)*AT770)))</f>
        <v>1.5266096384000001</v>
      </c>
      <c r="AV770" s="900">
        <f>IF($AK770="n/a",1.03*AU770,IF($AK770&lt;0,1.01*AU770,IF($AK770&gt;10,1.1*AU770,(1+$AK770/100)*AU770)))</f>
        <v>1.5724079275520002</v>
      </c>
      <c r="AW770" s="663">
        <f>SUM(AR770:AV770)</f>
        <v>7.3282988459520002</v>
      </c>
      <c r="AX770" s="761">
        <f>AW770/I770*100</f>
        <v>21.553820135152943</v>
      </c>
      <c r="AY770" s="948">
        <v>1.7</v>
      </c>
      <c r="AZ770" s="886">
        <v>44.190000000000005</v>
      </c>
      <c r="BA770" s="886">
        <v>-35.21</v>
      </c>
      <c r="BB770" s="886">
        <v>4.54</v>
      </c>
      <c r="BC770" s="886">
        <v>-16.61</v>
      </c>
      <c r="BD770" s="921"/>
      <c r="BE770" s="635">
        <v>2013</v>
      </c>
      <c r="BF770" s="912">
        <f>IF(BE770&gt;2008,0,IF(BE770&gt;2001,1,IF(BE770&gt;1990,2,IF(BE770&gt;1980,3,IF(BE770&gt;1973,4,IF(BE770&gt;1970,5,IF(BE770&gt;1960,6,IF(BE770&gt;1958,7,IF(BE770&gt;1953,8,9)))))))))</f>
        <v>0</v>
      </c>
      <c r="BG770" s="896">
        <v>0.8</v>
      </c>
    </row>
    <row r="771" spans="1:59" s="877" customFormat="1" ht="12.75" customHeight="1" x14ac:dyDescent="0.2">
      <c r="A771" s="894" t="s">
        <v>1830</v>
      </c>
      <c r="B771" s="889" t="s">
        <v>1831</v>
      </c>
      <c r="C771" s="946" t="s">
        <v>153</v>
      </c>
      <c r="D771" s="946" t="s">
        <v>4355</v>
      </c>
      <c r="E771" s="746">
        <v>8</v>
      </c>
      <c r="F771" s="1185">
        <v>562</v>
      </c>
      <c r="G771" s="1137" t="s">
        <v>106</v>
      </c>
      <c r="H771" s="1137" t="s">
        <v>106</v>
      </c>
      <c r="I771" s="888">
        <v>137.04</v>
      </c>
      <c r="J771" s="663">
        <f>(M771/I771)*100</f>
        <v>0.58377116170461185</v>
      </c>
      <c r="K771" s="891">
        <v>0.2</v>
      </c>
      <c r="L771" s="901">
        <v>4</v>
      </c>
      <c r="M771" s="654">
        <f>K771*L771</f>
        <v>0.8</v>
      </c>
      <c r="N771" s="884" t="s">
        <v>119</v>
      </c>
      <c r="O771" s="747">
        <v>0.16400000000000001</v>
      </c>
      <c r="P771" s="875">
        <v>43846</v>
      </c>
      <c r="Q771" s="875">
        <v>43892</v>
      </c>
      <c r="R771" s="654">
        <f>(K771-O771)/O771*100</f>
        <v>21.951219512195124</v>
      </c>
      <c r="S771" s="714">
        <f>IF(INDEX(Historical!$D$7:$D$1277,MATCH(B771,Historical!$B$7:$B$1301,0))=0,"n/a",(INDEX(Historical!$C$7:$C$1279,MATCH(B771,Historical!$B$7:$B$1301,0))/INDEX(Historical!$D$7:$D$1277,MATCH(B771,Historical!$B$7:$B$1301,0))-1)*100)</f>
        <v>30.158730158730162</v>
      </c>
      <c r="T771" s="714">
        <f>IF(INDEX(Historical!$F$7:$F$1270,MATCH(B771,Historical!$B$7:$B$1301,0))=0,"n/a",((INDEX(Historical!$C$7:$C$1279,MATCH(B771,Historical!$B$7:$B$1301,0))/INDEX(Historical!$F$7:$F$1270,MATCH(B771,Historical!$B$7:$B$1301,0)))^(1/3)-1)*100)</f>
        <v>19.961000972229126</v>
      </c>
      <c r="U771" s="714">
        <f>IF(INDEX(Historical!$H$7:$H$1270,MATCH(B771,Historical!$B$7:$B$1301,0))=0,"n/a",((INDEX(Historical!$C$7:$C$1279,MATCH(B771,Historical!$B$7:$B$1301,0))/INDEX(Historical!$H$7:$H$1270,MATCH(B771,Historical!$B$7:$B$1301,0)))^(1/5)-1)*100)</f>
        <v>17.896868641918239</v>
      </c>
      <c r="V771" s="714" t="str">
        <f>IF(INDEX(Historical!$O$7:$O$1270,MATCH(B771,Historical!$B$7:$B$1301,0))=0,"n/a",((INDEX(Historical!$C$7:$C$1279,MATCH(B771,Historical!$B$7:$B$1301,0))/INDEX(Historical!$O$7:$O$1270,MATCH(B771,Historical!$B$7:$B$1301,0)))^(1/10)-1)*100)</f>
        <v>n/a</v>
      </c>
      <c r="W771" s="715" t="str">
        <f>IF(OR(U771&lt;=0,U771="n/a",V771&lt;=0,V771="n/a"),"n/a",U771/V771)</f>
        <v>n/a</v>
      </c>
      <c r="X771" s="716">
        <f>IF(OR(AJ771&lt;=0,AJ771="n/a",U771&lt;=0,U771="n/a"),"n/a",U771/AJ771)</f>
        <v>0.82095727715221278</v>
      </c>
      <c r="Y771" s="673"/>
      <c r="Z771" s="663">
        <f>IF(OR(AC771&lt;0.01,AC771="n/a"),"n/a",M771/AC771*100)</f>
        <v>23.80952380952381</v>
      </c>
      <c r="AA771" s="900">
        <f>IF(OR(AC771&lt;0.01,AC771="n/a"),"n/a",I771/AC771)</f>
        <v>40.785714285714285</v>
      </c>
      <c r="AB771" s="901">
        <v>12</v>
      </c>
      <c r="AC771" s="879">
        <v>3.36</v>
      </c>
      <c r="AD771" s="879">
        <v>6.08</v>
      </c>
      <c r="AE771" s="879">
        <v>10.09</v>
      </c>
      <c r="AF771" s="879">
        <v>22.79</v>
      </c>
      <c r="AG771" s="879">
        <v>61.1</v>
      </c>
      <c r="AH771" s="879">
        <v>9.6</v>
      </c>
      <c r="AI771" s="879">
        <v>19.02</v>
      </c>
      <c r="AJ771" s="879">
        <v>21.8</v>
      </c>
      <c r="AK771" s="879">
        <v>6.4600000000000009</v>
      </c>
      <c r="AL771" s="892">
        <v>63940</v>
      </c>
      <c r="AM771" s="886">
        <v>0.1</v>
      </c>
      <c r="AN771" s="879">
        <v>2.35</v>
      </c>
      <c r="AO771" s="753">
        <f>IF(U771="n/a","n/a",IF(AA771&lt;0,"n/a",IF(AA771="n/a","n/a",J771+U771-AA771)))</f>
        <v>-22.305074482091435</v>
      </c>
      <c r="AP771" s="754">
        <f>IF(U771="n/a","n/a",J771+U771)</f>
        <v>18.48063980362285</v>
      </c>
      <c r="AQ771" s="902">
        <f>IF(OR(AC771&lt;0.01,AF771="n/a"),"n/a",(I771/SQRT(22.5*AC771*(I771/AF771))-1)*100)</f>
        <v>542.73942484802365</v>
      </c>
      <c r="AR771" s="663">
        <f>INDEX(Historical!$C$7:$C$1279,MATCH(B771,Historical!$B$7:$B$1301,0))*IF(AH771="n/a",1.03,IF(AH771&lt;0,1.01,IF(AH771&gt;10,1.1,(1+AH771/100))))</f>
        <v>0.71897600000000006</v>
      </c>
      <c r="AS771" s="900">
        <f>IF($AI771="n/a",1.03*AR771,IF($AI771&lt;0,1.01*AR771,IF($AI771&gt;10,1.1*AR771,(1+$AI771/100)*AR771)))</f>
        <v>0.79087360000000018</v>
      </c>
      <c r="AT771" s="900">
        <f>IF($AK771="n/a",1.03*AS771,IF($AK771&lt;0,1.01*AS771,IF($AK771&gt;10,1.1*AS771,(1+$AK771/100)*AS771)))</f>
        <v>0.84196403456000013</v>
      </c>
      <c r="AU771" s="900">
        <f>IF($AK771="n/a",1.03*AT771,IF($AK771&lt;0,1.01*AT771,IF($AK771&gt;10,1.1*AT771,(1+$AK771/100)*AT771)))</f>
        <v>0.89635491119257615</v>
      </c>
      <c r="AV771" s="900">
        <f>IF($AK771="n/a",1.03*AU771,IF($AK771&lt;0,1.01*AU771,IF($AK771&gt;10,1.1*AU771,(1+$AK771/100)*AU771)))</f>
        <v>0.95425943845561656</v>
      </c>
      <c r="AW771" s="663">
        <f>SUM(AR771:AV771)</f>
        <v>4.2024279842081933</v>
      </c>
      <c r="AX771" s="761">
        <f>AW771/I771*100</f>
        <v>3.0665703329014837</v>
      </c>
      <c r="AY771" s="948">
        <v>0.77</v>
      </c>
      <c r="AZ771" s="886">
        <v>52.03</v>
      </c>
      <c r="BA771" s="886">
        <v>-6.3</v>
      </c>
      <c r="BB771" s="886">
        <v>3.7600000000000002</v>
      </c>
      <c r="BC771" s="886">
        <v>6.69</v>
      </c>
      <c r="BD771" s="921"/>
      <c r="BE771" s="635">
        <v>2013</v>
      </c>
      <c r="BF771" s="912">
        <f>IF(BE771&gt;2008,0,IF(BE771&gt;2001,1,IF(BE771&gt;1990,2,IF(BE771&gt;1980,3,IF(BE771&gt;1973,4,IF(BE771&gt;1970,5,IF(BE771&gt;1960,6,IF(BE771&gt;1958,7,IF(BE771&gt;1953,8,9)))))))))</f>
        <v>0</v>
      </c>
      <c r="BG771" s="896">
        <v>14.2</v>
      </c>
    </row>
    <row r="772" spans="1:59" s="728" customFormat="1" ht="13.5" thickBot="1" x14ac:dyDescent="0.25">
      <c r="B772" s="840"/>
      <c r="E772" s="841"/>
      <c r="F772" s="828"/>
      <c r="J772" s="743"/>
      <c r="L772" s="829"/>
      <c r="M772" s="828"/>
      <c r="N772" s="828"/>
      <c r="O772" s="743"/>
      <c r="R772" s="828"/>
      <c r="S772" s="830"/>
      <c r="T772" s="830"/>
      <c r="U772" s="830"/>
      <c r="V772" s="830"/>
      <c r="W772" s="830"/>
      <c r="X772" s="830"/>
      <c r="Y772" s="840"/>
      <c r="Z772" s="743"/>
      <c r="AC772" s="831"/>
      <c r="AD772" s="831"/>
      <c r="AE772" s="831"/>
      <c r="AF772" s="831"/>
      <c r="AG772" s="831"/>
      <c r="AH772" s="831"/>
      <c r="AI772" s="831"/>
      <c r="AJ772" s="831"/>
      <c r="AK772" s="831"/>
      <c r="AL772" s="831"/>
      <c r="AM772" s="831"/>
      <c r="AN772" s="831"/>
      <c r="AO772" s="743"/>
      <c r="AR772" s="832"/>
      <c r="AS772" s="833"/>
      <c r="AT772" s="833"/>
      <c r="AU772" s="833"/>
      <c r="AV772" s="833"/>
      <c r="AW772" s="832"/>
      <c r="AX772" s="833"/>
      <c r="AY772" s="743"/>
      <c r="BD772" s="841"/>
      <c r="BE772" s="828"/>
      <c r="BF772" s="828"/>
    </row>
    <row r="773" spans="1:59" x14ac:dyDescent="0.2">
      <c r="A773" s="877" t="s">
        <v>4298</v>
      </c>
      <c r="B773" s="669">
        <f>COUNTA(B7:B771)</f>
        <v>765</v>
      </c>
      <c r="C773" s="878"/>
      <c r="D773" s="878"/>
      <c r="E773" s="846">
        <f>AVERAGE(E7:E771)</f>
        <v>15.491503267973856</v>
      </c>
      <c r="G773" s="878"/>
      <c r="H773" s="878"/>
      <c r="I773" s="834">
        <f>AVERAGE(I7:I771)</f>
        <v>78.570928104575202</v>
      </c>
      <c r="J773" s="835">
        <f>AVERAGE(J7:J771)</f>
        <v>3.3086057447646193</v>
      </c>
      <c r="K773" s="842">
        <f>AVERAGE(K7:K771)</f>
        <v>0.49204516339869259</v>
      </c>
      <c r="M773" s="834">
        <f>AVERAGE(M7:M771)</f>
        <v>1.8166490196078422</v>
      </c>
      <c r="O773" s="842">
        <f>AVERAGE(O7:O771)</f>
        <v>0.44536952122354834</v>
      </c>
      <c r="P773" s="878"/>
      <c r="Q773" s="878"/>
      <c r="R773" s="834">
        <f t="shared" ref="R773:X773" si="0">AVERAGE(R7:R771)</f>
        <v>9.178492677806469</v>
      </c>
      <c r="S773" s="843">
        <f t="shared" si="0"/>
        <v>11.479930637198757</v>
      </c>
      <c r="T773" s="843">
        <f t="shared" si="0"/>
        <v>12.589011177605077</v>
      </c>
      <c r="U773" s="843">
        <f t="shared" si="0"/>
        <v>13.181864136072432</v>
      </c>
      <c r="V773" s="843">
        <f t="shared" si="0"/>
        <v>10.79249455586579</v>
      </c>
      <c r="W773" s="844">
        <f t="shared" si="0"/>
        <v>1.2307781670872853</v>
      </c>
      <c r="X773" s="845">
        <f t="shared" si="0"/>
        <v>1.3975707739241117</v>
      </c>
      <c r="Y773" s="878"/>
      <c r="Z773" s="835">
        <f>AVERAGE(Z7:Z771)</f>
        <v>74.136887429736305</v>
      </c>
      <c r="AA773" s="834">
        <f>AVERAGE(AA7:AA771)</f>
        <v>26.423166081104011</v>
      </c>
      <c r="AB773" s="719"/>
      <c r="AC773" s="834">
        <f t="shared" ref="AC773:BC773" si="1">AVERAGE(AC7:AC771)</f>
        <v>3.5162774725274719</v>
      </c>
      <c r="AD773" s="834">
        <f t="shared" si="1"/>
        <v>6.009744990892532</v>
      </c>
      <c r="AE773" s="834">
        <f t="shared" si="1"/>
        <v>3.4093672627235172</v>
      </c>
      <c r="AF773" s="834">
        <f t="shared" si="1"/>
        <v>3.9381241184767273</v>
      </c>
      <c r="AG773" s="834">
        <f t="shared" si="1"/>
        <v>15.255066079295149</v>
      </c>
      <c r="AH773" s="834">
        <f t="shared" si="1"/>
        <v>15.523407202216063</v>
      </c>
      <c r="AI773" s="834">
        <f t="shared" si="1"/>
        <v>98.03785185185184</v>
      </c>
      <c r="AJ773" s="834">
        <f t="shared" si="1"/>
        <v>10.435878284923916</v>
      </c>
      <c r="AK773" s="834">
        <f t="shared" si="1"/>
        <v>7.572393700787396</v>
      </c>
      <c r="AL773" s="976">
        <f t="shared" si="1"/>
        <v>27130.803749999977</v>
      </c>
      <c r="AM773" s="834">
        <f t="shared" si="1"/>
        <v>3.0924413793103378</v>
      </c>
      <c r="AN773" s="834">
        <f t="shared" si="1"/>
        <v>1.1227635193133045</v>
      </c>
      <c r="AO773" s="929">
        <f t="shared" si="1"/>
        <v>-9.6809024450329915</v>
      </c>
      <c r="AP773" s="834">
        <f t="shared" si="1"/>
        <v>16.466883330263755</v>
      </c>
      <c r="AQ773" s="965">
        <f t="shared" si="1"/>
        <v>80.958085617906718</v>
      </c>
      <c r="AR773" s="964">
        <f t="shared" si="1"/>
        <v>1.7911632081481479</v>
      </c>
      <c r="AS773" s="834">
        <f t="shared" si="1"/>
        <v>1.920336283949289</v>
      </c>
      <c r="AT773" s="834">
        <f t="shared" si="1"/>
        <v>2.0325722378543003</v>
      </c>
      <c r="AU773" s="834">
        <f t="shared" si="1"/>
        <v>2.1534114813601697</v>
      </c>
      <c r="AV773" s="834">
        <f t="shared" si="1"/>
        <v>2.2835945568810523</v>
      </c>
      <c r="AW773" s="834">
        <f t="shared" si="1"/>
        <v>10.181077768192949</v>
      </c>
      <c r="AX773" s="965">
        <f t="shared" si="1"/>
        <v>18.62110546791644</v>
      </c>
      <c r="AY773" s="964">
        <f t="shared" si="1"/>
        <v>0.97384188626906976</v>
      </c>
      <c r="AZ773" s="834">
        <f t="shared" si="1"/>
        <v>53.29293712285461</v>
      </c>
      <c r="BA773" s="834">
        <f t="shared" si="1"/>
        <v>-24.788660903823764</v>
      </c>
      <c r="BB773" s="834">
        <f t="shared" si="1"/>
        <v>3.4614822211323957</v>
      </c>
      <c r="BC773" s="965">
        <f t="shared" si="1"/>
        <v>-7.2747365508676811</v>
      </c>
      <c r="BD773" s="834"/>
      <c r="BE773" s="719">
        <f>AVERAGE(BE7:BE771)</f>
        <v>2005.1477124183007</v>
      </c>
      <c r="BF773" s="834">
        <f>AVERAGE(BF7:BF771)</f>
        <v>0.90065359477124185</v>
      </c>
      <c r="BG773" s="834">
        <f>AVERAGE(BG7:BG771)</f>
        <v>5.1477598828696935</v>
      </c>
    </row>
    <row r="774" spans="1:59" x14ac:dyDescent="0.2">
      <c r="A774" s="878" t="s">
        <v>391</v>
      </c>
      <c r="B774" s="669">
        <f>COUNTIF($E$7:$E$771,"&gt;=25")</f>
        <v>136</v>
      </c>
      <c r="C774" s="878"/>
      <c r="D774" s="878"/>
      <c r="E774" s="846">
        <f>AVERAGEIF($E$7:$E$771,"&gt;=25")</f>
        <v>39.713235294117645</v>
      </c>
      <c r="G774" s="878"/>
      <c r="H774" s="878"/>
      <c r="I774" s="846">
        <f>AVERAGEIF($E$7:$E$771,"&gt;=25",I7:I771)</f>
        <v>98.453750000000014</v>
      </c>
      <c r="J774" s="835">
        <f>AVERAGEIF($E$7:$E$771,"&gt;=25",J7:J771)</f>
        <v>2.8270911133041343</v>
      </c>
      <c r="K774" s="842">
        <f>AVERAGEIF($E$7:$E$771,"&gt;=25",K7:K771)</f>
        <v>0.59504889705882358</v>
      </c>
      <c r="L774" s="834"/>
      <c r="M774" s="834">
        <f>AVERAGEIF($E$7:$E$771,"&gt;=25",M7:M771)</f>
        <v>2.2075338235294129</v>
      </c>
      <c r="N774" s="834"/>
      <c r="O774" s="842">
        <f>AVERAGEIF($E$7:$E$771,"&gt;=25",O7:O771)</f>
        <v>0.56048170569198563</v>
      </c>
      <c r="P774" s="878"/>
      <c r="Q774" s="878"/>
      <c r="R774" s="834">
        <f t="shared" ref="R774:X774" si="2">AVERAGEIF($E$7:$E$771,"&gt;=25",R7:R771)</f>
        <v>5.9374124521184335</v>
      </c>
      <c r="S774" s="834">
        <f t="shared" si="2"/>
        <v>7.8505108713118901</v>
      </c>
      <c r="T774" s="834">
        <f t="shared" si="2"/>
        <v>7.5285206772539395</v>
      </c>
      <c r="U774" s="834">
        <f t="shared" si="2"/>
        <v>7.474365977903874</v>
      </c>
      <c r="V774" s="834">
        <f t="shared" si="2"/>
        <v>7.8125640110702115</v>
      </c>
      <c r="W774" s="845">
        <f t="shared" si="2"/>
        <v>0.98002833281191715</v>
      </c>
      <c r="X774" s="845">
        <f t="shared" si="2"/>
        <v>1.059624330112654</v>
      </c>
      <c r="Y774" s="878"/>
      <c r="Z774" s="835">
        <f>AVERAGEIF($E$7:$E$771,"&gt;=25",Z7:Z771)</f>
        <v>73.101886017374554</v>
      </c>
      <c r="AA774" s="834">
        <f>AVERAGEIF($E$7:$E$771,"&gt;=25",AA7:AA771)</f>
        <v>27.516314611998673</v>
      </c>
      <c r="AB774" s="834"/>
      <c r="AC774" s="834">
        <f t="shared" ref="AC774:BC774" si="3">AVERAGEIF($E$7:$E$771,"&gt;=25",AC7:AC771)</f>
        <v>3.9505343511450381</v>
      </c>
      <c r="AD774" s="834">
        <f t="shared" si="3"/>
        <v>5.8512037037037024</v>
      </c>
      <c r="AE774" s="834">
        <f t="shared" si="3"/>
        <v>3.4476335877862607</v>
      </c>
      <c r="AF774" s="834">
        <f t="shared" si="3"/>
        <v>4.7375590551181119</v>
      </c>
      <c r="AG774" s="834">
        <f t="shared" si="3"/>
        <v>25.514596774193549</v>
      </c>
      <c r="AH774" s="834">
        <f t="shared" si="3"/>
        <v>13.499999999999996</v>
      </c>
      <c r="AI774" s="834">
        <f t="shared" si="3"/>
        <v>324.25704918032767</v>
      </c>
      <c r="AJ774" s="834">
        <f t="shared" si="3"/>
        <v>6.6730769230769198</v>
      </c>
      <c r="AK774" s="834">
        <f t="shared" si="3"/>
        <v>6.8878512396694198</v>
      </c>
      <c r="AL774" s="976">
        <f t="shared" si="3"/>
        <v>36437.685190839693</v>
      </c>
      <c r="AM774" s="834">
        <f t="shared" si="3"/>
        <v>2.9830769230769234</v>
      </c>
      <c r="AN774" s="961">
        <f t="shared" si="3"/>
        <v>0.98127322834645692</v>
      </c>
      <c r="AO774" s="834">
        <f t="shared" si="3"/>
        <v>-17.152632493014849</v>
      </c>
      <c r="AP774" s="834">
        <f t="shared" si="3"/>
        <v>10.301457091208009</v>
      </c>
      <c r="AQ774" s="961">
        <f t="shared" si="3"/>
        <v>109.4566641855527</v>
      </c>
      <c r="AR774" s="834">
        <f t="shared" si="3"/>
        <v>2.2103050566176479</v>
      </c>
      <c r="AS774" s="834">
        <f t="shared" si="3"/>
        <v>2.3731844418733825</v>
      </c>
      <c r="AT774" s="834">
        <f t="shared" si="3"/>
        <v>2.5069082400111173</v>
      </c>
      <c r="AU774" s="834">
        <f t="shared" si="3"/>
        <v>2.6504385585633305</v>
      </c>
      <c r="AV774" s="834">
        <f t="shared" si="3"/>
        <v>2.8045887306920916</v>
      </c>
      <c r="AW774" s="834">
        <f t="shared" si="3"/>
        <v>12.545425027757574</v>
      </c>
      <c r="AX774" s="961">
        <f t="shared" si="3"/>
        <v>16.110307193004537</v>
      </c>
      <c r="AY774" s="834">
        <f t="shared" si="3"/>
        <v>0.86312977099236632</v>
      </c>
      <c r="AZ774" s="834">
        <f t="shared" si="3"/>
        <v>43.883575609725163</v>
      </c>
      <c r="BA774" s="834">
        <f t="shared" si="3"/>
        <v>-20.933795975017354</v>
      </c>
      <c r="BB774" s="834">
        <f t="shared" si="3"/>
        <v>2.8009841618743083</v>
      </c>
      <c r="BC774" s="961">
        <f t="shared" si="3"/>
        <v>-5.1620124913254717</v>
      </c>
      <c r="BD774" s="834"/>
      <c r="BE774" s="719">
        <f>AVERAGEIF($E$7:$E$771,"&gt;=25",BE7:BE771)</f>
        <v>1980.9779411764705</v>
      </c>
      <c r="BF774" s="834">
        <f>AVERAGEIF($E$7:$E$771,"&gt;=25",BF7:BF771)</f>
        <v>3.7426470588235294</v>
      </c>
      <c r="BG774" s="834">
        <f>AVERAGEIF($E$7:$E$771,"&gt;=25",BG7:BG771)</f>
        <v>6.3520000000000003</v>
      </c>
    </row>
    <row r="775" spans="1:59" x14ac:dyDescent="0.2">
      <c r="A775" s="878" t="s">
        <v>392</v>
      </c>
      <c r="B775" s="669">
        <f>COUNTIFS($E$7:$E$771,"&lt;25",$E$7:$E$771,"&gt;=10")</f>
        <v>270</v>
      </c>
      <c r="C775" s="878"/>
      <c r="D775" s="878"/>
      <c r="E775" s="846">
        <f>AVERAGEIFS($E$7:$E$771,$E$7:$E$771,"&lt;25",$E$7:$E$771,"&gt;=10")</f>
        <v>14.107407407407408</v>
      </c>
      <c r="G775" s="878"/>
      <c r="H775" s="878"/>
      <c r="I775" s="846">
        <f>AVERAGEIFS(I7:I771,$E$7:$E$771,"&lt;25",$E$7:$E$771,"&gt;=10")</f>
        <v>91.52925925925922</v>
      </c>
      <c r="J775" s="835">
        <f>AVERAGEIFS(J7:J771,$E$7:$E$771,"&lt;25",$E$7:$E$771,"&gt;=10")</f>
        <v>3.1110306634066465</v>
      </c>
      <c r="K775" s="842">
        <f>AVERAGEIFS(K7:K771,$E$7:$E$771,"&lt;25",$E$7:$E$771,"&gt;=10")</f>
        <v>0.57728222222222214</v>
      </c>
      <c r="L775" s="834"/>
      <c r="M775" s="834">
        <f>AVERAGEIFS(M7:M771,$E$7:$E$771,"&lt;25",$E$7:$E$771,"&gt;=10")</f>
        <v>2.1186559259259252</v>
      </c>
      <c r="N775" s="834"/>
      <c r="O775" s="842">
        <f>AVERAGEIFS(O7:O771,$E$7:$E$771,"&lt;25",$E$7:$E$771,"&gt;=10")</f>
        <v>0.5083333081128748</v>
      </c>
      <c r="P775" s="878"/>
      <c r="Q775" s="878"/>
      <c r="R775" s="834">
        <f t="shared" ref="R775:X775" si="4">AVERAGEIFS(R7:R771,$E$7:$E$771,"&lt;25",$E$7:$E$771,"&gt;=10")</f>
        <v>9.2733576894258469</v>
      </c>
      <c r="S775" s="834">
        <f t="shared" si="4"/>
        <v>10.281629035440341</v>
      </c>
      <c r="T775" s="834">
        <f t="shared" si="4"/>
        <v>10.687483689844068</v>
      </c>
      <c r="U775" s="834">
        <f t="shared" si="4"/>
        <v>10.824898635718464</v>
      </c>
      <c r="V775" s="834">
        <f t="shared" si="4"/>
        <v>12.256038743362483</v>
      </c>
      <c r="W775" s="845">
        <f t="shared" si="4"/>
        <v>0.91654921070825845</v>
      </c>
      <c r="X775" s="845">
        <f t="shared" si="4"/>
        <v>1.2849831606645212</v>
      </c>
      <c r="Y775" s="878"/>
      <c r="Z775" s="835">
        <f>AVERAGEIFS(Z7:Z771,$E$7:$E$771,"&lt;25",$E$7:$E$771,"&gt;=10")</f>
        <v>67.060656708038721</v>
      </c>
      <c r="AA775" s="834">
        <f>AVERAGEIFS(AA7:AA771,$E$7:$E$771,"&lt;25",$E$7:$E$771,"&gt;=10")</f>
        <v>24.889277921730482</v>
      </c>
      <c r="AB775" s="834"/>
      <c r="AC775" s="834">
        <f t="shared" ref="AC775:BC775" si="5">AVERAGEIFS(AC7:AC771,$E$7:$E$771,"&lt;25",$E$7:$E$771,"&gt;=10")</f>
        <v>4.0295736434108562</v>
      </c>
      <c r="AD775" s="834">
        <f t="shared" si="5"/>
        <v>8.8531500000000065</v>
      </c>
      <c r="AE775" s="834">
        <f t="shared" si="5"/>
        <v>3.4362256809338536</v>
      </c>
      <c r="AF775" s="834">
        <f t="shared" si="5"/>
        <v>4.8386000000000022</v>
      </c>
      <c r="AG775" s="834">
        <f t="shared" si="5"/>
        <v>13.540205761316876</v>
      </c>
      <c r="AH775" s="834">
        <f t="shared" si="5"/>
        <v>16.012941176470591</v>
      </c>
      <c r="AI775" s="834">
        <f t="shared" si="5"/>
        <v>50.985690376569075</v>
      </c>
      <c r="AJ775" s="834">
        <f t="shared" si="5"/>
        <v>9.0128906250000025</v>
      </c>
      <c r="AK775" s="834">
        <f t="shared" si="5"/>
        <v>7.7619827586206922</v>
      </c>
      <c r="AL775" s="976">
        <f t="shared" si="5"/>
        <v>31546.841666666667</v>
      </c>
      <c r="AM775" s="834">
        <f t="shared" si="5"/>
        <v>2.2378515624999999</v>
      </c>
      <c r="AN775" s="961">
        <f t="shared" si="5"/>
        <v>1.1422040816326535</v>
      </c>
      <c r="AO775" s="834">
        <f t="shared" si="5"/>
        <v>-10.881086056898582</v>
      </c>
      <c r="AP775" s="834">
        <f t="shared" si="5"/>
        <v>13.935929299125112</v>
      </c>
      <c r="AQ775" s="961">
        <f t="shared" si="5"/>
        <v>107.13698858395168</v>
      </c>
      <c r="AR775" s="834">
        <f t="shared" si="5"/>
        <v>2.0703462200000011</v>
      </c>
      <c r="AS775" s="834">
        <f t="shared" si="5"/>
        <v>2.222262929795408</v>
      </c>
      <c r="AT775" s="834">
        <f t="shared" si="5"/>
        <v>2.3555104661003594</v>
      </c>
      <c r="AU775" s="834">
        <f t="shared" si="5"/>
        <v>2.4990231432629852</v>
      </c>
      <c r="AV775" s="834">
        <f t="shared" si="5"/>
        <v>2.6536830621091885</v>
      </c>
      <c r="AW775" s="834">
        <f t="shared" si="5"/>
        <v>11.800825821267937</v>
      </c>
      <c r="AX775" s="961">
        <f t="shared" si="5"/>
        <v>17.534969126469878</v>
      </c>
      <c r="AY775" s="834">
        <f t="shared" si="5"/>
        <v>0.93744094488188956</v>
      </c>
      <c r="AZ775" s="834">
        <f t="shared" si="5"/>
        <v>55.15020407913228</v>
      </c>
      <c r="BA775" s="834">
        <f t="shared" si="5"/>
        <v>-22.023464751416832</v>
      </c>
      <c r="BB775" s="834">
        <f t="shared" si="5"/>
        <v>3.4137268904887832</v>
      </c>
      <c r="BC775" s="961">
        <f t="shared" si="5"/>
        <v>-4.5476248857331578</v>
      </c>
      <c r="BD775" s="834"/>
      <c r="BE775" s="719">
        <f>AVERAGEIFS(BE7:BE771,$E$7:$E$771,"&lt;25",$E$7:$E$771,"&gt;=10")</f>
        <v>2006.6185185185186</v>
      </c>
      <c r="BF775" s="834">
        <f>AVERAGEIFS(BF7:BF771,$E$7:$E$771,"&lt;25",$E$7:$E$771,"&gt;=10")</f>
        <v>0.66666666666666663</v>
      </c>
      <c r="BG775" s="834">
        <f>AVERAGEIFS(BG7:BG771,$E$7:$E$771,"&lt;25",$E$7:$E$771,"&gt;=10")</f>
        <v>5.8160905349794243</v>
      </c>
    </row>
    <row r="776" spans="1:59" x14ac:dyDescent="0.2">
      <c r="A776" s="894" t="s">
        <v>869</v>
      </c>
      <c r="B776" s="669">
        <f>COUNTIF($E$7:$E$771,"&lt;10")</f>
        <v>359</v>
      </c>
      <c r="C776" s="908"/>
      <c r="D776" s="13"/>
      <c r="E776" s="846">
        <f>AVERAGEIF($E$7:$E$771,"&lt;10")</f>
        <v>7.3565459610027855</v>
      </c>
      <c r="G776" s="878"/>
      <c r="H776" s="878"/>
      <c r="I776" s="846">
        <f>AVERAGEIF($E$7:$E$771,"&lt;10",I7:I771)</f>
        <v>61.292896935933193</v>
      </c>
      <c r="J776" s="835">
        <f>AVERAGEIF($E$7:$E$771,"&lt;10",J7:J771)</f>
        <v>3.6396120451693017</v>
      </c>
      <c r="K776" s="842">
        <f>AVERAGEIF($E$7:$E$771,"&lt;10",K7:K771)</f>
        <v>0.38891838440111415</v>
      </c>
      <c r="L776" s="834"/>
      <c r="M776" s="834">
        <f>AVERAGEIF($E$7:$E$771,"&lt;10",M7:M771)</f>
        <v>1.4414339832869083</v>
      </c>
      <c r="N776" s="834"/>
      <c r="O776" s="842">
        <f>AVERAGEIF($E$7:$E$771,"&lt;10",O7:O771)</f>
        <v>0.35440718265021881</v>
      </c>
      <c r="P776" s="878"/>
      <c r="Q776" s="878"/>
      <c r="R776" s="834">
        <f t="shared" ref="R776:X776" si="6">AVERAGEIF($E$7:$E$771,"&lt;10",R7:R771)</f>
        <v>10.33496442587426</v>
      </c>
      <c r="S776" s="834">
        <f t="shared" si="6"/>
        <v>13.756093647325169</v>
      </c>
      <c r="T776" s="834">
        <f t="shared" si="6"/>
        <v>15.936195383017992</v>
      </c>
      <c r="U776" s="834">
        <f t="shared" si="6"/>
        <v>17.61007866461944</v>
      </c>
      <c r="V776" s="834">
        <f t="shared" si="6"/>
        <v>11.038039779015786</v>
      </c>
      <c r="W776" s="845">
        <f t="shared" si="6"/>
        <v>1.7811144836320902</v>
      </c>
      <c r="X776" s="845">
        <f t="shared" si="6"/>
        <v>1.6326895809495776</v>
      </c>
      <c r="Y776" s="878"/>
      <c r="Z776" s="835">
        <f>AVERAGEIF($E$7:$E$771,"&lt;10",Z7:Z771)</f>
        <v>79.921966788153256</v>
      </c>
      <c r="AA776" s="834">
        <f>AVERAGEIF($E$7:$E$771,"&lt;10",AA7:AA771)</f>
        <v>27.160025881709682</v>
      </c>
      <c r="AB776" s="834"/>
      <c r="AC776" s="834">
        <f t="shared" ref="AC776:BC776" si="7">AVERAGEIF($E$7:$E$771,"&lt;10",AC7:AC771)</f>
        <v>2.9578171091445431</v>
      </c>
      <c r="AD776" s="834">
        <f t="shared" si="7"/>
        <v>3.7211203319502073</v>
      </c>
      <c r="AE776" s="834">
        <f t="shared" si="7"/>
        <v>3.3742182890855474</v>
      </c>
      <c r="AF776" s="834">
        <f t="shared" si="7"/>
        <v>2.9542469879518078</v>
      </c>
      <c r="AG776" s="834">
        <f t="shared" si="7"/>
        <v>12.530636942675166</v>
      </c>
      <c r="AH776" s="834">
        <f t="shared" si="7"/>
        <v>15.93353115727002</v>
      </c>
      <c r="AI776" s="834">
        <f t="shared" si="7"/>
        <v>45.957356687898084</v>
      </c>
      <c r="AJ776" s="834">
        <f t="shared" si="7"/>
        <v>12.968367952522241</v>
      </c>
      <c r="AK776" s="834">
        <f t="shared" si="7"/>
        <v>7.7101418439716287</v>
      </c>
      <c r="AL776" s="976">
        <f t="shared" si="7"/>
        <v>20173.460825958711</v>
      </c>
      <c r="AM776" s="834">
        <f t="shared" si="7"/>
        <v>3.7797345132743367</v>
      </c>
      <c r="AN776" s="961">
        <f t="shared" si="7"/>
        <v>1.1631498470948018</v>
      </c>
      <c r="AO776" s="834">
        <f t="shared" si="7"/>
        <v>-5.3348362924241357</v>
      </c>
      <c r="AP776" s="834">
        <f t="shared" si="7"/>
        <v>21.237590405244998</v>
      </c>
      <c r="AQ776" s="961">
        <f t="shared" si="7"/>
        <v>50.209526110774988</v>
      </c>
      <c r="AR776" s="834">
        <f t="shared" si="7"/>
        <v>1.4224091563602601</v>
      </c>
      <c r="AS776" s="834">
        <f t="shared" si="7"/>
        <v>1.5217080280826367</v>
      </c>
      <c r="AT776" s="834">
        <f t="shared" si="7"/>
        <v>1.6100011572978579</v>
      </c>
      <c r="AU776" s="834">
        <f t="shared" si="7"/>
        <v>1.7051918958075549</v>
      </c>
      <c r="AV776" s="834">
        <f t="shared" si="7"/>
        <v>1.807886746157102</v>
      </c>
      <c r="AW776" s="834">
        <f t="shared" si="7"/>
        <v>8.0671969837054114</v>
      </c>
      <c r="AX776" s="961">
        <f t="shared" si="7"/>
        <v>20.389142731366558</v>
      </c>
      <c r="AY776" s="834">
        <f t="shared" si="7"/>
        <v>1.0445238095238092</v>
      </c>
      <c r="AZ776" s="834">
        <f t="shared" si="7"/>
        <v>55.515507870643141</v>
      </c>
      <c r="BA776" s="834">
        <f t="shared" si="7"/>
        <v>-28.382784540975997</v>
      </c>
      <c r="BB776" s="834">
        <f t="shared" si="7"/>
        <v>3.7530636992116313</v>
      </c>
      <c r="BC776" s="961">
        <f t="shared" si="7"/>
        <v>-10.166658855896411</v>
      </c>
      <c r="BD776" s="834"/>
      <c r="BE776" s="719">
        <f>AVERAGEIF($E$7:$E$771,"&lt;10",BE7:BE771)</f>
        <v>2013.1977715877438</v>
      </c>
      <c r="BF776" s="834">
        <f>AVERAGEIF($E$7:$E$771,"&lt;10",BF7:BF771)</f>
        <v>0</v>
      </c>
      <c r="BG776" s="834">
        <f>AVERAGEIF($E$7:$E$771,"&lt;10",BG7:BG771)</f>
        <v>4.1543174603174631</v>
      </c>
    </row>
    <row r="777" spans="1:59" x14ac:dyDescent="0.2">
      <c r="O777" s="960"/>
      <c r="W777" s="975"/>
      <c r="X777" s="975"/>
      <c r="AB777" s="878"/>
      <c r="AC777" s="878"/>
      <c r="AD777" s="878"/>
      <c r="AE777" s="878"/>
      <c r="AF777" s="878"/>
      <c r="AG777" s="878"/>
      <c r="AH777" s="878"/>
      <c r="AI777" s="878"/>
      <c r="AJ777" s="878"/>
      <c r="AK777" s="878"/>
      <c r="AL777" s="977"/>
      <c r="AM777" s="878"/>
      <c r="AN777" s="669"/>
      <c r="AO777" s="878"/>
      <c r="AP777" s="878"/>
      <c r="AQ777" s="669"/>
      <c r="AR777" s="878"/>
      <c r="AS777" s="878"/>
      <c r="AT777" s="878"/>
      <c r="AU777" s="878"/>
      <c r="AV777" s="878"/>
      <c r="AW777" s="878"/>
      <c r="AX777" s="669"/>
      <c r="AY777" s="878"/>
      <c r="AZ777" s="878"/>
      <c r="BA777" s="878"/>
      <c r="BB777" s="878"/>
      <c r="BC777" s="669"/>
      <c r="BD777" s="878"/>
      <c r="BE777" s="963"/>
      <c r="BF777" s="878"/>
      <c r="BG777" s="878"/>
    </row>
    <row r="778" spans="1:59" x14ac:dyDescent="0.2">
      <c r="A778" s="878" t="s">
        <v>4407</v>
      </c>
      <c r="I778" s="669"/>
      <c r="J778" s="878"/>
      <c r="O778" s="960"/>
      <c r="W778" s="975"/>
      <c r="X778" s="975"/>
      <c r="AB778" s="878"/>
      <c r="AC778" s="878"/>
      <c r="AD778" s="878"/>
      <c r="AE778" s="878"/>
      <c r="AF778" s="878"/>
      <c r="AG778" s="878"/>
      <c r="AH778" s="878"/>
      <c r="AI778" s="878"/>
      <c r="AJ778" s="878"/>
      <c r="AK778" s="878"/>
      <c r="AL778" s="977"/>
      <c r="AM778" s="878"/>
      <c r="AN778" s="669"/>
      <c r="AO778" s="878"/>
      <c r="AP778" s="878"/>
      <c r="AQ778" s="669"/>
      <c r="AR778" s="878"/>
      <c r="AS778" s="878"/>
      <c r="AT778" s="878"/>
      <c r="AU778" s="878"/>
      <c r="AV778" s="878"/>
      <c r="AW778" s="878"/>
      <c r="AX778" s="669"/>
      <c r="AY778" s="878"/>
      <c r="AZ778" s="878"/>
      <c r="BA778" s="878"/>
      <c r="BB778" s="878"/>
      <c r="BC778" s="669"/>
      <c r="BD778" s="878"/>
      <c r="BE778" s="963"/>
      <c r="BF778" s="878"/>
      <c r="BG778" s="878"/>
    </row>
    <row r="779" spans="1:59" x14ac:dyDescent="0.2">
      <c r="A779" s="878" t="s">
        <v>4349</v>
      </c>
      <c r="B779" s="669">
        <f t="shared" ref="B779:B789" si="8">COUNTIF($C$7:$C$771,"="&amp;$A779)</f>
        <v>13</v>
      </c>
      <c r="E779" s="846">
        <f t="shared" ref="E779:E789" si="9">AVERAGEIFS($E$7:$E$771,$C$7:$C$771,"="&amp;$A779)</f>
        <v>15.692307692307692</v>
      </c>
      <c r="I779" s="958">
        <f t="shared" ref="I779:K789" si="10">AVERAGEIFS(I$7:I$771,$C$7:$C$771,"="&amp;$A779)</f>
        <v>179.57923076923078</v>
      </c>
      <c r="J779" s="834">
        <f t="shared" si="10"/>
        <v>3.3464725836047</v>
      </c>
      <c r="K779" s="842">
        <f t="shared" si="10"/>
        <v>0.55173076923076936</v>
      </c>
      <c r="L779" s="846"/>
      <c r="M779" s="834">
        <f t="shared" ref="M779:M789" si="11">AVERAGEIFS(M$7:M$771,$C$7:$C$771,"="&amp;$A779)</f>
        <v>2.0453846153846156</v>
      </c>
      <c r="N779" s="846"/>
      <c r="O779" s="842">
        <f t="shared" ref="O779:O789" si="12">AVERAGEIFS(O$7:O$771,$C$7:$C$771,"="&amp;$A779)</f>
        <v>0.50711538461538452</v>
      </c>
      <c r="P779" s="846"/>
      <c r="Q779" s="846"/>
      <c r="R779" s="834">
        <f t="shared" ref="R779:X789" si="13">AVERAGEIFS(R$7:R$771,$C$7:$C$771,"="&amp;$A779)</f>
        <v>7.9594560167267776</v>
      </c>
      <c r="S779" s="834">
        <f t="shared" si="13"/>
        <v>8.7650508505214439</v>
      </c>
      <c r="T779" s="834">
        <f t="shared" si="13"/>
        <v>9.525683077485283</v>
      </c>
      <c r="U779" s="834">
        <f t="shared" si="13"/>
        <v>9.7113353682247183</v>
      </c>
      <c r="V779" s="834">
        <f t="shared" si="13"/>
        <v>9.4204212586544518</v>
      </c>
      <c r="W779" s="845">
        <f t="shared" si="13"/>
        <v>0.68462978822523057</v>
      </c>
      <c r="X779" s="845">
        <f t="shared" si="13"/>
        <v>1.0129586546838152</v>
      </c>
      <c r="Y779" s="669"/>
      <c r="Z779" s="834">
        <f t="shared" ref="Z779:AA789" si="14">AVERAGEIFS(Z$7:Z$771,$C$7:$C$771,"="&amp;$A779)</f>
        <v>70.766578021074508</v>
      </c>
      <c r="AA779" s="834">
        <f t="shared" si="14"/>
        <v>27.554899873494168</v>
      </c>
      <c r="AB779" s="834"/>
      <c r="AC779" s="834">
        <f t="shared" ref="AC779:AL789" si="15">AVERAGEIFS(AC$7:AC$771,$C$7:$C$771,"="&amp;$A779)</f>
        <v>5.0292307692307698</v>
      </c>
      <c r="AD779" s="834">
        <f t="shared" si="15"/>
        <v>6.4150000000000009</v>
      </c>
      <c r="AE779" s="834">
        <f t="shared" si="15"/>
        <v>2.9469230769230772</v>
      </c>
      <c r="AF779" s="834">
        <f t="shared" si="15"/>
        <v>3.4766666666666666</v>
      </c>
      <c r="AG779" s="834">
        <f t="shared" si="15"/>
        <v>19.472727272727273</v>
      </c>
      <c r="AH779" s="834">
        <f t="shared" si="15"/>
        <v>-4.5692307692307708</v>
      </c>
      <c r="AI779" s="834">
        <f t="shared" si="15"/>
        <v>0.85153846153846346</v>
      </c>
      <c r="AJ779" s="834">
        <f t="shared" si="15"/>
        <v>16.123076923076923</v>
      </c>
      <c r="AK779" s="834">
        <f t="shared" si="15"/>
        <v>10.127500000000001</v>
      </c>
      <c r="AL779" s="976">
        <f t="shared" si="15"/>
        <v>56150</v>
      </c>
      <c r="AM779" s="834">
        <f t="shared" ref="AM779:AV789" si="16">AVERAGEIFS(AM$7:AM$771,$C$7:$C$771,"="&amp;$A779)</f>
        <v>1.4392307692307691</v>
      </c>
      <c r="AN779" s="961">
        <f t="shared" si="16"/>
        <v>2.1733333333333333</v>
      </c>
      <c r="AO779" s="834">
        <f t="shared" si="16"/>
        <v>-11.844318669476712</v>
      </c>
      <c r="AP779" s="834">
        <f t="shared" si="16"/>
        <v>13.294423574981179</v>
      </c>
      <c r="AQ779" s="961">
        <f t="shared" si="16"/>
        <v>77.319692072373471</v>
      </c>
      <c r="AR779" s="834">
        <f t="shared" si="16"/>
        <v>2.0330376923076923</v>
      </c>
      <c r="AS779" s="834">
        <f t="shared" si="16"/>
        <v>2.1533262353846157</v>
      </c>
      <c r="AT779" s="834">
        <f t="shared" si="16"/>
        <v>2.2782413029978463</v>
      </c>
      <c r="AU779" s="834">
        <f t="shared" si="16"/>
        <v>2.4140695281201934</v>
      </c>
      <c r="AV779" s="834">
        <f t="shared" si="16"/>
        <v>2.5618652074035788</v>
      </c>
      <c r="AW779" s="834">
        <f t="shared" ref="AW779:BC789" si="17">AVERAGEIFS(AW$7:AW$771,$C$7:$C$771,"="&amp;$A779)</f>
        <v>11.440539966213926</v>
      </c>
      <c r="AX779" s="961">
        <f t="shared" si="17"/>
        <v>17.969546229909945</v>
      </c>
      <c r="AY779" s="834">
        <f t="shared" si="17"/>
        <v>0.80846153846153845</v>
      </c>
      <c r="AZ779" s="834">
        <f t="shared" si="17"/>
        <v>46.72999999999999</v>
      </c>
      <c r="BA779" s="834">
        <f t="shared" si="17"/>
        <v>-26.186923076923073</v>
      </c>
      <c r="BB779" s="834">
        <f t="shared" si="17"/>
        <v>0.82230769230769241</v>
      </c>
      <c r="BC779" s="961">
        <f t="shared" si="17"/>
        <v>-4.9269230769230754</v>
      </c>
      <c r="BD779" s="834"/>
      <c r="BE779" s="719">
        <f t="shared" ref="BE779:BG789" si="18">AVERAGEIFS(BE$7:BE$771,$C$7:$C$771,"="&amp;$A779)</f>
        <v>2005.0769230769231</v>
      </c>
      <c r="BF779" s="834">
        <f t="shared" si="18"/>
        <v>0.84615384615384615</v>
      </c>
      <c r="BG779" s="834">
        <f t="shared" si="18"/>
        <v>4.5454545454545459</v>
      </c>
    </row>
    <row r="780" spans="1:59" x14ac:dyDescent="0.2">
      <c r="A780" s="878" t="s">
        <v>245</v>
      </c>
      <c r="B780" s="669">
        <f t="shared" si="8"/>
        <v>43</v>
      </c>
      <c r="C780" s="878"/>
      <c r="E780" s="846">
        <f t="shared" si="9"/>
        <v>16.976744186046513</v>
      </c>
      <c r="I780" s="958">
        <f t="shared" si="10"/>
        <v>88.615116279069795</v>
      </c>
      <c r="J780" s="834">
        <f t="shared" si="10"/>
        <v>2.3475212839236632</v>
      </c>
      <c r="K780" s="842">
        <f t="shared" si="10"/>
        <v>0.4346162790697673</v>
      </c>
      <c r="L780" s="846"/>
      <c r="M780" s="834">
        <f t="shared" si="11"/>
        <v>1.677</v>
      </c>
      <c r="N780" s="846"/>
      <c r="O780" s="842">
        <f t="shared" si="12"/>
        <v>0.39955426356589147</v>
      </c>
      <c r="P780" s="846"/>
      <c r="Q780" s="846"/>
      <c r="R780" s="834">
        <f t="shared" si="13"/>
        <v>9.9145254352984917</v>
      </c>
      <c r="S780" s="834">
        <f t="shared" si="13"/>
        <v>10.100254654691604</v>
      </c>
      <c r="T780" s="834">
        <f t="shared" si="13"/>
        <v>12.524822084716371</v>
      </c>
      <c r="U780" s="834">
        <f t="shared" si="13"/>
        <v>13.454979033251922</v>
      </c>
      <c r="V780" s="834">
        <f t="shared" si="13"/>
        <v>14.863190677225937</v>
      </c>
      <c r="W780" s="845">
        <f t="shared" si="13"/>
        <v>0.89996586253921407</v>
      </c>
      <c r="X780" s="845">
        <f t="shared" si="13"/>
        <v>1.5251726141516726</v>
      </c>
      <c r="Y780" s="669"/>
      <c r="Z780" s="834">
        <f t="shared" si="14"/>
        <v>148.77438929217877</v>
      </c>
      <c r="AA780" s="834">
        <f t="shared" si="14"/>
        <v>62.084184232866328</v>
      </c>
      <c r="AB780" s="834"/>
      <c r="AC780" s="834">
        <f t="shared" si="15"/>
        <v>3.4186046511627906</v>
      </c>
      <c r="AD780" s="834">
        <f t="shared" si="15"/>
        <v>5.8435483870967744</v>
      </c>
      <c r="AE780" s="834">
        <f t="shared" si="15"/>
        <v>1.6095348837209305</v>
      </c>
      <c r="AF780" s="834">
        <f t="shared" si="15"/>
        <v>6.226578947368421</v>
      </c>
      <c r="AG780" s="834">
        <f t="shared" si="15"/>
        <v>2.7975609756097564</v>
      </c>
      <c r="AH780" s="834">
        <f t="shared" si="15"/>
        <v>19.788372093023256</v>
      </c>
      <c r="AI780" s="834">
        <f t="shared" si="15"/>
        <v>169.0829268292683</v>
      </c>
      <c r="AJ780" s="834">
        <f t="shared" si="15"/>
        <v>8.6830232558139517</v>
      </c>
      <c r="AK780" s="834">
        <f t="shared" si="15"/>
        <v>7.0362499999999999</v>
      </c>
      <c r="AL780" s="976">
        <f t="shared" si="15"/>
        <v>26238.318139534884</v>
      </c>
      <c r="AM780" s="834">
        <f t="shared" si="16"/>
        <v>2.7979069767441862</v>
      </c>
      <c r="AN780" s="961">
        <f t="shared" si="16"/>
        <v>1.3594594594594598</v>
      </c>
      <c r="AO780" s="834">
        <f t="shared" si="16"/>
        <v>-49.555139624315665</v>
      </c>
      <c r="AP780" s="834">
        <f t="shared" si="16"/>
        <v>15.813634514646839</v>
      </c>
      <c r="AQ780" s="961">
        <f t="shared" si="16"/>
        <v>165.43718717934249</v>
      </c>
      <c r="AR780" s="834">
        <f t="shared" si="16"/>
        <v>1.6643039534883726</v>
      </c>
      <c r="AS780" s="834">
        <f t="shared" si="16"/>
        <v>1.8170304339534886</v>
      </c>
      <c r="AT780" s="834">
        <f t="shared" si="16"/>
        <v>1.9149136934187909</v>
      </c>
      <c r="AU780" s="834">
        <f t="shared" si="16"/>
        <v>2.0206331262455568</v>
      </c>
      <c r="AV780" s="834">
        <f t="shared" si="16"/>
        <v>2.1348948682320388</v>
      </c>
      <c r="AW780" s="834">
        <f t="shared" si="17"/>
        <v>9.5517760753382444</v>
      </c>
      <c r="AX780" s="961">
        <f t="shared" si="17"/>
        <v>13.291517641010978</v>
      </c>
      <c r="AY780" s="834">
        <f t="shared" si="17"/>
        <v>1.2292857142857141</v>
      </c>
      <c r="AZ780" s="834">
        <f t="shared" si="17"/>
        <v>98.936976744186026</v>
      </c>
      <c r="BA780" s="834">
        <f t="shared" si="17"/>
        <v>-21.908604651162793</v>
      </c>
      <c r="BB780" s="834">
        <f t="shared" si="17"/>
        <v>8.0993023255813945</v>
      </c>
      <c r="BC780" s="961">
        <f t="shared" si="17"/>
        <v>1.3460465116279066</v>
      </c>
      <c r="BD780" s="834"/>
      <c r="BE780" s="719">
        <f t="shared" si="18"/>
        <v>2003.6744186046512</v>
      </c>
      <c r="BF780" s="834">
        <f t="shared" si="18"/>
        <v>1.0465116279069768</v>
      </c>
      <c r="BG780" s="834">
        <f t="shared" si="18"/>
        <v>6.8365853658536588</v>
      </c>
    </row>
    <row r="781" spans="1:59" x14ac:dyDescent="0.2">
      <c r="A781" s="878" t="s">
        <v>128</v>
      </c>
      <c r="B781" s="669">
        <f t="shared" si="8"/>
        <v>42</v>
      </c>
      <c r="C781" s="878"/>
      <c r="E781" s="846">
        <f t="shared" si="9"/>
        <v>27.833333333333332</v>
      </c>
      <c r="I781" s="958">
        <f t="shared" si="10"/>
        <v>86.635714285714286</v>
      </c>
      <c r="J781" s="834">
        <f t="shared" si="10"/>
        <v>3.0563553026002119</v>
      </c>
      <c r="K781" s="842">
        <f t="shared" si="10"/>
        <v>0.54816666666666658</v>
      </c>
      <c r="L781" s="846"/>
      <c r="M781" s="834">
        <f t="shared" si="11"/>
        <v>2.1140952380952376</v>
      </c>
      <c r="N781" s="846"/>
      <c r="O781" s="842">
        <f t="shared" si="12"/>
        <v>0.51145901525658821</v>
      </c>
      <c r="P781" s="846"/>
      <c r="Q781" s="846"/>
      <c r="R781" s="834">
        <f t="shared" si="13"/>
        <v>7.1804259624664777</v>
      </c>
      <c r="S781" s="834">
        <f t="shared" si="13"/>
        <v>8.8370244551531183</v>
      </c>
      <c r="T781" s="834">
        <f t="shared" si="13"/>
        <v>9.5763145033994785</v>
      </c>
      <c r="U781" s="834">
        <f t="shared" si="13"/>
        <v>8.6289434674389724</v>
      </c>
      <c r="V781" s="834">
        <f t="shared" si="13"/>
        <v>10.75417378450037</v>
      </c>
      <c r="W781" s="845">
        <f t="shared" si="13"/>
        <v>0.82748368798984229</v>
      </c>
      <c r="X781" s="845">
        <f t="shared" si="13"/>
        <v>1.220463883219552</v>
      </c>
      <c r="Y781" s="669"/>
      <c r="Z781" s="834">
        <f t="shared" si="14"/>
        <v>71.338199233335644</v>
      </c>
      <c r="AA781" s="834">
        <f t="shared" si="14"/>
        <v>28.036189342272824</v>
      </c>
      <c r="AB781" s="834"/>
      <c r="AC781" s="834">
        <f t="shared" si="15"/>
        <v>2.9419047619047629</v>
      </c>
      <c r="AD781" s="834">
        <f t="shared" si="15"/>
        <v>5.3551612903225809</v>
      </c>
      <c r="AE781" s="834">
        <f t="shared" si="15"/>
        <v>2.2788095238095245</v>
      </c>
      <c r="AF781" s="834">
        <f t="shared" si="15"/>
        <v>6.5579487179487188</v>
      </c>
      <c r="AG781" s="834">
        <f t="shared" si="15"/>
        <v>19.080000000000002</v>
      </c>
      <c r="AH781" s="834">
        <f t="shared" si="15"/>
        <v>-27.664285714285718</v>
      </c>
      <c r="AI781" s="834">
        <f t="shared" si="15"/>
        <v>22.574871794871804</v>
      </c>
      <c r="AJ781" s="834">
        <f t="shared" si="15"/>
        <v>6.6523809523809536</v>
      </c>
      <c r="AK781" s="834">
        <f t="shared" si="15"/>
        <v>5.709249999999999</v>
      </c>
      <c r="AL781" s="976">
        <f t="shared" si="15"/>
        <v>46217.464523809525</v>
      </c>
      <c r="AM781" s="834">
        <f t="shared" si="16"/>
        <v>3.4157142857142859</v>
      </c>
      <c r="AN781" s="961">
        <f t="shared" si="16"/>
        <v>1.4866666666666668</v>
      </c>
      <c r="AO781" s="834">
        <f t="shared" si="16"/>
        <v>-16.730210758011406</v>
      </c>
      <c r="AP781" s="834">
        <f t="shared" si="16"/>
        <v>11.72812580458106</v>
      </c>
      <c r="AQ781" s="961">
        <f t="shared" si="16"/>
        <v>167.73137309845742</v>
      </c>
      <c r="AR781" s="834">
        <f t="shared" si="16"/>
        <v>2.0877633547619046</v>
      </c>
      <c r="AS781" s="834">
        <f t="shared" si="16"/>
        <v>2.2330316934666672</v>
      </c>
      <c r="AT781" s="834">
        <f t="shared" si="16"/>
        <v>2.3546430220561358</v>
      </c>
      <c r="AU781" s="834">
        <f t="shared" si="16"/>
        <v>2.4846908746074368</v>
      </c>
      <c r="AV781" s="834">
        <f t="shared" si="16"/>
        <v>2.6238428441627364</v>
      </c>
      <c r="AW781" s="834">
        <f t="shared" si="17"/>
        <v>11.783971789054878</v>
      </c>
      <c r="AX781" s="961">
        <f t="shared" si="17"/>
        <v>17.012832626570042</v>
      </c>
      <c r="AY781" s="834">
        <f t="shared" si="17"/>
        <v>0.60380952380952402</v>
      </c>
      <c r="AZ781" s="834">
        <f t="shared" si="17"/>
        <v>47.837380952380968</v>
      </c>
      <c r="BA781" s="834">
        <f t="shared" si="17"/>
        <v>-16.73357142857143</v>
      </c>
      <c r="BB781" s="834">
        <f t="shared" si="17"/>
        <v>3.2002380952380953</v>
      </c>
      <c r="BC781" s="961">
        <f t="shared" si="17"/>
        <v>0.25071428571428589</v>
      </c>
      <c r="BD781" s="834"/>
      <c r="BE781" s="719">
        <f t="shared" si="18"/>
        <v>1992.7380952380952</v>
      </c>
      <c r="BF781" s="834">
        <f t="shared" si="18"/>
        <v>2.4761904761904763</v>
      </c>
      <c r="BG781" s="834">
        <f t="shared" si="18"/>
        <v>7.480952380952381</v>
      </c>
    </row>
    <row r="782" spans="1:59" x14ac:dyDescent="0.2">
      <c r="A782" s="878" t="s">
        <v>178</v>
      </c>
      <c r="B782" s="669">
        <f t="shared" si="8"/>
        <v>18</v>
      </c>
      <c r="C782" s="878"/>
      <c r="E782" s="846">
        <f t="shared" si="9"/>
        <v>15.611111111111111</v>
      </c>
      <c r="I782" s="958">
        <f t="shared" si="10"/>
        <v>66.392222222222216</v>
      </c>
      <c r="J782" s="834">
        <f t="shared" si="10"/>
        <v>9.6533364271270301</v>
      </c>
      <c r="K782" s="842">
        <f t="shared" si="10"/>
        <v>1.2516666666666667</v>
      </c>
      <c r="L782" s="846"/>
      <c r="M782" s="834">
        <f t="shared" si="11"/>
        <v>3.3400000000000003</v>
      </c>
      <c r="N782" s="846"/>
      <c r="O782" s="842">
        <f t="shared" si="12"/>
        <v>0.76361111111111113</v>
      </c>
      <c r="P782" s="846"/>
      <c r="Q782" s="846"/>
      <c r="R782" s="834">
        <f t="shared" si="13"/>
        <v>30.161347114241764</v>
      </c>
      <c r="S782" s="834">
        <f t="shared" si="13"/>
        <v>12.572425517389462</v>
      </c>
      <c r="T782" s="834">
        <f t="shared" si="13"/>
        <v>15.17211489010247</v>
      </c>
      <c r="U782" s="834">
        <f t="shared" si="13"/>
        <v>17.98468553226887</v>
      </c>
      <c r="V782" s="834">
        <f t="shared" si="13"/>
        <v>13.204364992903642</v>
      </c>
      <c r="W782" s="845">
        <f t="shared" si="13"/>
        <v>0.98289802815733629</v>
      </c>
      <c r="X782" s="845">
        <f t="shared" si="13"/>
        <v>0.9896308682010756</v>
      </c>
      <c r="Y782" s="669"/>
      <c r="Z782" s="834">
        <f t="shared" si="14"/>
        <v>212.67680019131751</v>
      </c>
      <c r="AA782" s="834">
        <f t="shared" si="14"/>
        <v>28.279434899560847</v>
      </c>
      <c r="AB782" s="834"/>
      <c r="AC782" s="834">
        <f t="shared" si="15"/>
        <v>2.8</v>
      </c>
      <c r="AD782" s="834">
        <f t="shared" si="15"/>
        <v>4.8750000000000009</v>
      </c>
      <c r="AE782" s="834">
        <f t="shared" si="15"/>
        <v>2.7327777777777778</v>
      </c>
      <c r="AF782" s="834">
        <f t="shared" si="15"/>
        <v>2.2835294117647056</v>
      </c>
      <c r="AG782" s="834">
        <f t="shared" si="15"/>
        <v>9.7764705882352931</v>
      </c>
      <c r="AH782" s="834">
        <f t="shared" si="15"/>
        <v>-17.955555555555552</v>
      </c>
      <c r="AI782" s="834">
        <f t="shared" si="15"/>
        <v>2261.302941176471</v>
      </c>
      <c r="AJ782" s="834">
        <f t="shared" si="15"/>
        <v>8.0111111111111111</v>
      </c>
      <c r="AK782" s="834">
        <f t="shared" si="15"/>
        <v>2.2849999999999997</v>
      </c>
      <c r="AL782" s="976">
        <f t="shared" si="15"/>
        <v>33770.190555555557</v>
      </c>
      <c r="AM782" s="834">
        <f t="shared" si="16"/>
        <v>11.886666666666667</v>
      </c>
      <c r="AN782" s="961">
        <f t="shared" si="16"/>
        <v>1.2423529411764704</v>
      </c>
      <c r="AO782" s="834">
        <f t="shared" si="16"/>
        <v>2.2803090645891899</v>
      </c>
      <c r="AP782" s="834">
        <f t="shared" si="16"/>
        <v>27.435745585805797</v>
      </c>
      <c r="AQ782" s="961">
        <f t="shared" si="16"/>
        <v>47.302703845628535</v>
      </c>
      <c r="AR782" s="834">
        <f t="shared" si="16"/>
        <v>2.8563400000000003</v>
      </c>
      <c r="AS782" s="834">
        <f t="shared" si="16"/>
        <v>3.1112641781666666</v>
      </c>
      <c r="AT782" s="834">
        <f t="shared" si="16"/>
        <v>3.2221457870961001</v>
      </c>
      <c r="AU782" s="834">
        <f t="shared" si="16"/>
        <v>3.3393745041587928</v>
      </c>
      <c r="AV782" s="834">
        <f t="shared" si="16"/>
        <v>3.4634046006469177</v>
      </c>
      <c r="AW782" s="834">
        <f t="shared" si="17"/>
        <v>15.992529070068477</v>
      </c>
      <c r="AX782" s="961">
        <f t="shared" si="17"/>
        <v>53.3007707233266</v>
      </c>
      <c r="AY782" s="834">
        <f t="shared" si="17"/>
        <v>1.6227777777777779</v>
      </c>
      <c r="AZ782" s="834">
        <f t="shared" si="17"/>
        <v>102.5</v>
      </c>
      <c r="BA782" s="834">
        <f t="shared" si="17"/>
        <v>-39.003333333333337</v>
      </c>
      <c r="BB782" s="834">
        <f t="shared" si="17"/>
        <v>-2.0972222222222219</v>
      </c>
      <c r="BC782" s="961">
        <f t="shared" si="17"/>
        <v>-19.188888888888886</v>
      </c>
      <c r="BD782" s="834"/>
      <c r="BE782" s="719">
        <f t="shared" si="18"/>
        <v>2005.1111111111111</v>
      </c>
      <c r="BF782" s="834">
        <f t="shared" si="18"/>
        <v>0.94444444444444442</v>
      </c>
      <c r="BG782" s="834">
        <f t="shared" si="18"/>
        <v>7.2647058823529411</v>
      </c>
    </row>
    <row r="783" spans="1:59" x14ac:dyDescent="0.2">
      <c r="A783" s="878" t="s">
        <v>108</v>
      </c>
      <c r="B783" s="669">
        <f t="shared" si="8"/>
        <v>291</v>
      </c>
      <c r="C783" s="878"/>
      <c r="E783" s="846">
        <f t="shared" si="9"/>
        <v>12.347079037800688</v>
      </c>
      <c r="I783" s="958">
        <f t="shared" si="10"/>
        <v>52.411786941580743</v>
      </c>
      <c r="J783" s="834">
        <f t="shared" si="10"/>
        <v>3.7711469726885678</v>
      </c>
      <c r="K783" s="842">
        <f t="shared" si="10"/>
        <v>0.42070240549828175</v>
      </c>
      <c r="L783" s="846"/>
      <c r="M783" s="834">
        <f t="shared" si="11"/>
        <v>1.4558072164948457</v>
      </c>
      <c r="N783" s="846"/>
      <c r="O783" s="842">
        <f t="shared" si="12"/>
        <v>0.38808489608901992</v>
      </c>
      <c r="P783" s="846"/>
      <c r="Q783" s="846"/>
      <c r="R783" s="834">
        <f t="shared" si="13"/>
        <v>9.3287856099935542</v>
      </c>
      <c r="S783" s="834">
        <f t="shared" si="13"/>
        <v>14.189297222632954</v>
      </c>
      <c r="T783" s="834">
        <f t="shared" si="13"/>
        <v>15.439420520603484</v>
      </c>
      <c r="U783" s="834">
        <f t="shared" si="13"/>
        <v>15.457286373969403</v>
      </c>
      <c r="V783" s="834">
        <f t="shared" si="13"/>
        <v>10.63743529996518</v>
      </c>
      <c r="W783" s="845">
        <f t="shared" si="13"/>
        <v>1.4863531959003025</v>
      </c>
      <c r="X783" s="845">
        <f t="shared" si="13"/>
        <v>1.3824861361312304</v>
      </c>
      <c r="Y783" s="669"/>
      <c r="Z783" s="834">
        <f t="shared" si="14"/>
        <v>49.848947046887346</v>
      </c>
      <c r="AA783" s="834">
        <f t="shared" si="14"/>
        <v>15.367685040636024</v>
      </c>
      <c r="AB783" s="834"/>
      <c r="AC783" s="834">
        <f t="shared" si="15"/>
        <v>3.4725196850393703</v>
      </c>
      <c r="AD783" s="834">
        <f t="shared" si="15"/>
        <v>3.7098285714285697</v>
      </c>
      <c r="AE783" s="834">
        <f t="shared" si="15"/>
        <v>3.1696837944664051</v>
      </c>
      <c r="AF783" s="834">
        <f t="shared" si="15"/>
        <v>1.9565079365079345</v>
      </c>
      <c r="AG783" s="834">
        <f t="shared" si="15"/>
        <v>14.759270386266097</v>
      </c>
      <c r="AH783" s="834">
        <f t="shared" si="15"/>
        <v>28.380478087649397</v>
      </c>
      <c r="AI783" s="834">
        <f t="shared" si="15"/>
        <v>46.447623318385638</v>
      </c>
      <c r="AJ783" s="834">
        <f t="shared" si="15"/>
        <v>12.717928286852592</v>
      </c>
      <c r="AK783" s="834">
        <f t="shared" si="15"/>
        <v>7.6255329949238595</v>
      </c>
      <c r="AL783" s="976">
        <f t="shared" si="15"/>
        <v>11020.493543307084</v>
      </c>
      <c r="AM783" s="834">
        <f t="shared" si="16"/>
        <v>4.5518110236220473</v>
      </c>
      <c r="AN783" s="961">
        <f t="shared" si="16"/>
        <v>0.81451219512195094</v>
      </c>
      <c r="AO783" s="834">
        <f t="shared" si="16"/>
        <v>4.1561850377934855</v>
      </c>
      <c r="AP783" s="834">
        <f t="shared" si="16"/>
        <v>19.207569947556241</v>
      </c>
      <c r="AQ783" s="961">
        <f t="shared" si="16"/>
        <v>0.88726905839577663</v>
      </c>
      <c r="AR783" s="834">
        <f t="shared" si="16"/>
        <v>1.4478314616265739</v>
      </c>
      <c r="AS783" s="834">
        <f t="shared" si="16"/>
        <v>1.5341869173184417</v>
      </c>
      <c r="AT783" s="834">
        <f t="shared" si="16"/>
        <v>1.6148901918479535</v>
      </c>
      <c r="AU783" s="834">
        <f t="shared" si="16"/>
        <v>1.701353645683471</v>
      </c>
      <c r="AV783" s="834">
        <f t="shared" si="16"/>
        <v>1.7940566276593561</v>
      </c>
      <c r="AW783" s="834">
        <f t="shared" si="17"/>
        <v>8.0923188441358036</v>
      </c>
      <c r="AX783" s="961">
        <f t="shared" si="17"/>
        <v>21.078258864909046</v>
      </c>
      <c r="AY783" s="834">
        <f t="shared" si="17"/>
        <v>1.0127490039840639</v>
      </c>
      <c r="AZ783" s="834">
        <f t="shared" si="17"/>
        <v>45.847812273501198</v>
      </c>
      <c r="BA783" s="834">
        <f t="shared" si="17"/>
        <v>-32.049795534138006</v>
      </c>
      <c r="BB783" s="834">
        <f t="shared" si="17"/>
        <v>3.0751201342171202</v>
      </c>
      <c r="BC783" s="961">
        <f t="shared" si="17"/>
        <v>-14.818088085027711</v>
      </c>
      <c r="BD783" s="834"/>
      <c r="BE783" s="719">
        <f t="shared" si="18"/>
        <v>2008.2508591065291</v>
      </c>
      <c r="BF783" s="834">
        <f t="shared" si="18"/>
        <v>0.51202749140893467</v>
      </c>
      <c r="BG783" s="834">
        <f t="shared" si="18"/>
        <v>2.4200000000000008</v>
      </c>
    </row>
    <row r="784" spans="1:59" x14ac:dyDescent="0.2">
      <c r="A784" s="878" t="s">
        <v>153</v>
      </c>
      <c r="B784" s="669">
        <f t="shared" si="8"/>
        <v>36</v>
      </c>
      <c r="C784" s="878"/>
      <c r="E784" s="846">
        <f t="shared" si="9"/>
        <v>15.166666666666666</v>
      </c>
      <c r="I784" s="958">
        <f t="shared" si="10"/>
        <v>152.45916666666665</v>
      </c>
      <c r="J784" s="834">
        <f t="shared" si="10"/>
        <v>1.7726961565451007</v>
      </c>
      <c r="K784" s="842">
        <f t="shared" si="10"/>
        <v>0.53044166666666681</v>
      </c>
      <c r="L784" s="846"/>
      <c r="M784" s="834">
        <f t="shared" si="11"/>
        <v>2.1217666666666672</v>
      </c>
      <c r="N784" s="846"/>
      <c r="O784" s="842">
        <f t="shared" si="12"/>
        <v>0.48441944444444446</v>
      </c>
      <c r="P784" s="846"/>
      <c r="Q784" s="846"/>
      <c r="R784" s="834">
        <f t="shared" si="13"/>
        <v>8.6998806577421632</v>
      </c>
      <c r="S784" s="834">
        <f t="shared" si="13"/>
        <v>10.581206068248356</v>
      </c>
      <c r="T784" s="834">
        <f t="shared" si="13"/>
        <v>10.49652944784409</v>
      </c>
      <c r="U784" s="834">
        <f t="shared" si="13"/>
        <v>11.577406717419889</v>
      </c>
      <c r="V784" s="834">
        <f t="shared" si="13"/>
        <v>13.19656806866557</v>
      </c>
      <c r="W784" s="845">
        <f t="shared" si="13"/>
        <v>0.94831546371447606</v>
      </c>
      <c r="X784" s="845">
        <f t="shared" si="13"/>
        <v>1.2049267485593609</v>
      </c>
      <c r="Y784" s="669"/>
      <c r="Z784" s="834">
        <f t="shared" si="14"/>
        <v>53.026708263781735</v>
      </c>
      <c r="AA784" s="834">
        <f t="shared" si="14"/>
        <v>35.530412268850405</v>
      </c>
      <c r="AB784" s="834"/>
      <c r="AC784" s="834">
        <f t="shared" si="15"/>
        <v>5.1380555555555549</v>
      </c>
      <c r="AD784" s="834">
        <f t="shared" si="15"/>
        <v>4.2943333333333351</v>
      </c>
      <c r="AE784" s="834">
        <f t="shared" si="15"/>
        <v>3.9080555555555545</v>
      </c>
      <c r="AF784" s="834">
        <f t="shared" si="15"/>
        <v>6.8757142857142854</v>
      </c>
      <c r="AG784" s="834">
        <f t="shared" si="15"/>
        <v>15.877777777777778</v>
      </c>
      <c r="AH784" s="834">
        <f t="shared" si="15"/>
        <v>28.444444444444443</v>
      </c>
      <c r="AI784" s="834">
        <f t="shared" si="15"/>
        <v>28.459696969696964</v>
      </c>
      <c r="AJ784" s="834">
        <f t="shared" si="15"/>
        <v>11.799999999999997</v>
      </c>
      <c r="AK784" s="834">
        <f t="shared" si="15"/>
        <v>8.9321212121212117</v>
      </c>
      <c r="AL784" s="976">
        <f t="shared" si="15"/>
        <v>73489.868888888886</v>
      </c>
      <c r="AM784" s="834">
        <f t="shared" si="16"/>
        <v>1.4066666666666665</v>
      </c>
      <c r="AN784" s="961">
        <f t="shared" si="16"/>
        <v>1.1028571428571432</v>
      </c>
      <c r="AO784" s="834">
        <f t="shared" si="16"/>
        <v>-22.654068333792406</v>
      </c>
      <c r="AP784" s="834">
        <f t="shared" si="16"/>
        <v>13.299744985549003</v>
      </c>
      <c r="AQ784" s="961">
        <f t="shared" si="16"/>
        <v>183.90964974957055</v>
      </c>
      <c r="AR784" s="834">
        <f t="shared" si="16"/>
        <v>2.0975090555555558</v>
      </c>
      <c r="AS784" s="834">
        <f t="shared" si="16"/>
        <v>2.2714396570000002</v>
      </c>
      <c r="AT784" s="834">
        <f t="shared" si="16"/>
        <v>2.431990711163134</v>
      </c>
      <c r="AU784" s="834">
        <f t="shared" si="16"/>
        <v>2.6058430718764014</v>
      </c>
      <c r="AV784" s="834">
        <f t="shared" si="16"/>
        <v>2.7941918390291764</v>
      </c>
      <c r="AW784" s="834">
        <f t="shared" si="17"/>
        <v>12.20097433462427</v>
      </c>
      <c r="AX784" s="961">
        <f t="shared" si="17"/>
        <v>10.154490418561911</v>
      </c>
      <c r="AY784" s="834">
        <f t="shared" si="17"/>
        <v>0.81333333333333335</v>
      </c>
      <c r="AZ784" s="834">
        <f t="shared" si="17"/>
        <v>43.733611111111124</v>
      </c>
      <c r="BA784" s="834">
        <f t="shared" si="17"/>
        <v>-14.09888888888889</v>
      </c>
      <c r="BB784" s="834">
        <f t="shared" si="17"/>
        <v>1.4783333333333335</v>
      </c>
      <c r="BC784" s="961">
        <f t="shared" si="17"/>
        <v>2.5572222222222223</v>
      </c>
      <c r="BD784" s="834"/>
      <c r="BE784" s="719">
        <f t="shared" si="18"/>
        <v>2005.6666666666667</v>
      </c>
      <c r="BF784" s="834">
        <f t="shared" si="18"/>
        <v>0.80555555555555558</v>
      </c>
      <c r="BG784" s="834">
        <f t="shared" si="18"/>
        <v>7.3027777777777754</v>
      </c>
    </row>
    <row r="785" spans="1:59" x14ac:dyDescent="0.2">
      <c r="A785" s="878" t="s">
        <v>112</v>
      </c>
      <c r="B785" s="669">
        <f t="shared" si="8"/>
        <v>110</v>
      </c>
      <c r="C785" s="878"/>
      <c r="E785" s="846">
        <f t="shared" si="9"/>
        <v>18.390909090909091</v>
      </c>
      <c r="I785" s="958">
        <f t="shared" si="10"/>
        <v>89.285909090909115</v>
      </c>
      <c r="J785" s="834">
        <f t="shared" si="10"/>
        <v>2.147189410815046</v>
      </c>
      <c r="K785" s="842">
        <f t="shared" si="10"/>
        <v>0.46759545454545465</v>
      </c>
      <c r="L785" s="846"/>
      <c r="M785" s="834">
        <f t="shared" si="11"/>
        <v>1.7701090909090911</v>
      </c>
      <c r="N785" s="846"/>
      <c r="O785" s="842">
        <f t="shared" si="12"/>
        <v>0.426643181818182</v>
      </c>
      <c r="P785" s="846"/>
      <c r="Q785" s="846"/>
      <c r="R785" s="834">
        <f t="shared" si="13"/>
        <v>9.5123992505921997</v>
      </c>
      <c r="S785" s="834">
        <f t="shared" si="13"/>
        <v>11.10404769144837</v>
      </c>
      <c r="T785" s="834">
        <f t="shared" si="13"/>
        <v>11.907791385579607</v>
      </c>
      <c r="U785" s="834">
        <f t="shared" si="13"/>
        <v>12.355609588136261</v>
      </c>
      <c r="V785" s="834">
        <f t="shared" si="13"/>
        <v>11.219043321690151</v>
      </c>
      <c r="W785" s="845">
        <f t="shared" si="13"/>
        <v>1.1403722422929374</v>
      </c>
      <c r="X785" s="845">
        <f t="shared" si="13"/>
        <v>1.3075293904198091</v>
      </c>
      <c r="Y785" s="669"/>
      <c r="Z785" s="834">
        <f t="shared" si="14"/>
        <v>46.427238525906709</v>
      </c>
      <c r="AA785" s="834">
        <f t="shared" si="14"/>
        <v>24.160720571714446</v>
      </c>
      <c r="AB785" s="834"/>
      <c r="AC785" s="834">
        <f t="shared" si="15"/>
        <v>4.2102727272727272</v>
      </c>
      <c r="AD785" s="834">
        <f t="shared" si="15"/>
        <v>5.3652173913043484</v>
      </c>
      <c r="AE785" s="834">
        <f t="shared" si="15"/>
        <v>1.915545454545454</v>
      </c>
      <c r="AF785" s="834">
        <f t="shared" si="15"/>
        <v>4.84607476635514</v>
      </c>
      <c r="AG785" s="834">
        <f t="shared" si="15"/>
        <v>20.289320388349513</v>
      </c>
      <c r="AH785" s="834">
        <f t="shared" si="15"/>
        <v>4.9909090909090885</v>
      </c>
      <c r="AI785" s="834">
        <f t="shared" si="15"/>
        <v>25.359629629629641</v>
      </c>
      <c r="AJ785" s="834">
        <f t="shared" si="15"/>
        <v>11.331818181818187</v>
      </c>
      <c r="AK785" s="834">
        <f t="shared" si="15"/>
        <v>7.740277777777778</v>
      </c>
      <c r="AL785" s="976">
        <f t="shared" si="15"/>
        <v>16364.088</v>
      </c>
      <c r="AM785" s="834">
        <f t="shared" si="16"/>
        <v>1.6319266055045869</v>
      </c>
      <c r="AN785" s="961">
        <f t="shared" si="16"/>
        <v>1.0004672897196261</v>
      </c>
      <c r="AO785" s="834">
        <f t="shared" si="16"/>
        <v>-9.3910000669836347</v>
      </c>
      <c r="AP785" s="834">
        <f t="shared" si="16"/>
        <v>14.497780756659541</v>
      </c>
      <c r="AQ785" s="961">
        <f t="shared" si="16"/>
        <v>103.12278208830294</v>
      </c>
      <c r="AR785" s="834">
        <f t="shared" si="16"/>
        <v>1.7617154545454552</v>
      </c>
      <c r="AS785" s="834">
        <f t="shared" si="16"/>
        <v>1.9153352121909095</v>
      </c>
      <c r="AT785" s="834">
        <f t="shared" si="16"/>
        <v>2.0320325317599752</v>
      </c>
      <c r="AU785" s="834">
        <f t="shared" si="16"/>
        <v>2.1582827040569126</v>
      </c>
      <c r="AV785" s="834">
        <f t="shared" si="16"/>
        <v>2.2949421234986396</v>
      </c>
      <c r="AW785" s="834">
        <f t="shared" si="17"/>
        <v>10.162308026051898</v>
      </c>
      <c r="AX785" s="961">
        <f t="shared" si="17"/>
        <v>12.405265964494616</v>
      </c>
      <c r="AY785" s="834">
        <f t="shared" si="17"/>
        <v>1.169090909090909</v>
      </c>
      <c r="AZ785" s="834">
        <f t="shared" si="17"/>
        <v>55.870636363636386</v>
      </c>
      <c r="BA785" s="834">
        <f t="shared" si="17"/>
        <v>-20.782454545454556</v>
      </c>
      <c r="BB785" s="834">
        <f t="shared" si="17"/>
        <v>5.4741818181818198</v>
      </c>
      <c r="BC785" s="961">
        <f t="shared" si="17"/>
        <v>-3.2281818181818185</v>
      </c>
      <c r="BD785" s="834"/>
      <c r="BE785" s="719">
        <f t="shared" si="18"/>
        <v>2002.2454545454545</v>
      </c>
      <c r="BF785" s="834">
        <f t="shared" si="18"/>
        <v>1.2727272727272727</v>
      </c>
      <c r="BG785" s="834">
        <f t="shared" si="18"/>
        <v>7.6339805825242744</v>
      </c>
    </row>
    <row r="786" spans="1:59" x14ac:dyDescent="0.2">
      <c r="A786" s="878" t="s">
        <v>4199</v>
      </c>
      <c r="B786" s="669">
        <f t="shared" si="8"/>
        <v>53</v>
      </c>
      <c r="C786" s="878"/>
      <c r="E786" s="846">
        <f t="shared" si="9"/>
        <v>12.245283018867925</v>
      </c>
      <c r="I786" s="958">
        <f t="shared" si="10"/>
        <v>116.26867924528304</v>
      </c>
      <c r="J786" s="834">
        <f t="shared" si="10"/>
        <v>2.0276344124225973</v>
      </c>
      <c r="K786" s="842">
        <f t="shared" si="10"/>
        <v>0.48581132075471706</v>
      </c>
      <c r="L786" s="846"/>
      <c r="M786" s="834">
        <f t="shared" si="11"/>
        <v>1.8889698113207551</v>
      </c>
      <c r="N786" s="846"/>
      <c r="O786" s="842">
        <f t="shared" si="12"/>
        <v>0.43757735849056606</v>
      </c>
      <c r="P786" s="846"/>
      <c r="Q786" s="846"/>
      <c r="R786" s="834">
        <f t="shared" si="13"/>
        <v>10.599774224973686</v>
      </c>
      <c r="S786" s="834">
        <f t="shared" si="13"/>
        <v>14.161116528486934</v>
      </c>
      <c r="T786" s="834">
        <f t="shared" si="13"/>
        <v>15.893563845612819</v>
      </c>
      <c r="U786" s="834">
        <f t="shared" si="13"/>
        <v>16.817398977766398</v>
      </c>
      <c r="V786" s="834">
        <f t="shared" si="13"/>
        <v>16.32497446380669</v>
      </c>
      <c r="W786" s="845">
        <f t="shared" si="13"/>
        <v>0.82080530821155273</v>
      </c>
      <c r="X786" s="845">
        <f t="shared" si="13"/>
        <v>1.3949305627032895</v>
      </c>
      <c r="Y786" s="669"/>
      <c r="Z786" s="834">
        <f t="shared" si="14"/>
        <v>67.687634678014447</v>
      </c>
      <c r="AA786" s="834">
        <f t="shared" si="14"/>
        <v>33.21581488327849</v>
      </c>
      <c r="AB786" s="834"/>
      <c r="AC786" s="834">
        <f t="shared" si="15"/>
        <v>3.9199999999999995</v>
      </c>
      <c r="AD786" s="834">
        <f t="shared" si="15"/>
        <v>5.2110204081632663</v>
      </c>
      <c r="AE786" s="834">
        <f t="shared" si="15"/>
        <v>5.1577358490566043</v>
      </c>
      <c r="AF786" s="834">
        <f t="shared" si="15"/>
        <v>9.5205999999999982</v>
      </c>
      <c r="AG786" s="834">
        <f t="shared" si="15"/>
        <v>25.667500000000011</v>
      </c>
      <c r="AH786" s="834">
        <f t="shared" si="15"/>
        <v>19.45</v>
      </c>
      <c r="AI786" s="834">
        <f t="shared" si="15"/>
        <v>17.660392156862745</v>
      </c>
      <c r="AJ786" s="834">
        <f t="shared" si="15"/>
        <v>11.81730769230769</v>
      </c>
      <c r="AK786" s="834">
        <f t="shared" si="15"/>
        <v>10.074901960784317</v>
      </c>
      <c r="AL786" s="976">
        <f t="shared" si="15"/>
        <v>112901.56943396226</v>
      </c>
      <c r="AM786" s="834">
        <f t="shared" si="16"/>
        <v>1.8348076923076926</v>
      </c>
      <c r="AN786" s="961">
        <f t="shared" si="16"/>
        <v>1.0830340000000001</v>
      </c>
      <c r="AO786" s="834">
        <f t="shared" si="16"/>
        <v>-10.743517312621085</v>
      </c>
      <c r="AP786" s="834">
        <f t="shared" si="16"/>
        <v>18.846812724135724</v>
      </c>
      <c r="AQ786" s="961">
        <f t="shared" si="16"/>
        <v>230.71851597967714</v>
      </c>
      <c r="AR786" s="834">
        <f t="shared" si="16"/>
        <v>1.8227759396226415</v>
      </c>
      <c r="AS786" s="834">
        <f t="shared" si="16"/>
        <v>1.9679026458867923</v>
      </c>
      <c r="AT786" s="834">
        <f t="shared" si="16"/>
        <v>2.1296277182332832</v>
      </c>
      <c r="AU786" s="834">
        <f t="shared" si="16"/>
        <v>2.3058710831948099</v>
      </c>
      <c r="AV786" s="834">
        <f t="shared" si="16"/>
        <v>2.4979931822520181</v>
      </c>
      <c r="AW786" s="834">
        <f t="shared" si="17"/>
        <v>10.724170569189544</v>
      </c>
      <c r="AX786" s="961">
        <f t="shared" si="17"/>
        <v>11.540620031004108</v>
      </c>
      <c r="AY786" s="834">
        <f t="shared" si="17"/>
        <v>1.0650943396226416</v>
      </c>
      <c r="AZ786" s="834">
        <f t="shared" si="17"/>
        <v>56.73015858252824</v>
      </c>
      <c r="BA786" s="834">
        <f t="shared" si="17"/>
        <v>-14.242967409948537</v>
      </c>
      <c r="BB786" s="834">
        <f t="shared" si="17"/>
        <v>5.864696701991214</v>
      </c>
      <c r="BC786" s="961">
        <f t="shared" si="17"/>
        <v>4.731440823327616</v>
      </c>
      <c r="BD786" s="834"/>
      <c r="BE786" s="719">
        <f t="shared" si="18"/>
        <v>2008.3018867924529</v>
      </c>
      <c r="BF786" s="834">
        <f t="shared" si="18"/>
        <v>0.49056603773584906</v>
      </c>
      <c r="BG786" s="834">
        <f t="shared" si="18"/>
        <v>11.094230769230773</v>
      </c>
    </row>
    <row r="787" spans="1:59" x14ac:dyDescent="0.2">
      <c r="A787" s="878" t="s">
        <v>123</v>
      </c>
      <c r="B787" s="669">
        <f t="shared" si="8"/>
        <v>43</v>
      </c>
      <c r="C787" s="878"/>
      <c r="E787" s="846">
        <f t="shared" si="9"/>
        <v>18.651162790697676</v>
      </c>
      <c r="I787" s="958">
        <f t="shared" si="10"/>
        <v>103.74581395348834</v>
      </c>
      <c r="J787" s="834">
        <f t="shared" si="10"/>
        <v>2.5694308962788641</v>
      </c>
      <c r="K787" s="842">
        <f t="shared" si="10"/>
        <v>0.51556744186046499</v>
      </c>
      <c r="L787" s="846"/>
      <c r="M787" s="834">
        <f t="shared" si="11"/>
        <v>2.0018046511627903</v>
      </c>
      <c r="N787" s="846"/>
      <c r="O787" s="842">
        <f t="shared" si="12"/>
        <v>0.47597906976744181</v>
      </c>
      <c r="P787" s="846"/>
      <c r="Q787" s="846"/>
      <c r="R787" s="834">
        <f t="shared" si="13"/>
        <v>7.0835213807516757</v>
      </c>
      <c r="S787" s="834">
        <f t="shared" si="13"/>
        <v>8.9565928363707421</v>
      </c>
      <c r="T787" s="834">
        <f t="shared" si="13"/>
        <v>9.2351001091131888</v>
      </c>
      <c r="U787" s="834">
        <f t="shared" si="13"/>
        <v>11.261349256047888</v>
      </c>
      <c r="V787" s="834">
        <f t="shared" si="13"/>
        <v>12.499869797576764</v>
      </c>
      <c r="W787" s="845">
        <f t="shared" si="13"/>
        <v>0.8617851191829663</v>
      </c>
      <c r="X787" s="845">
        <f t="shared" si="13"/>
        <v>1.5589270982775767</v>
      </c>
      <c r="Y787" s="669"/>
      <c r="Z787" s="834">
        <f t="shared" si="14"/>
        <v>51.013819272016022</v>
      </c>
      <c r="AA787" s="834">
        <f t="shared" si="14"/>
        <v>25.196054205719708</v>
      </c>
      <c r="AB787" s="834"/>
      <c r="AC787" s="834">
        <f t="shared" si="15"/>
        <v>4.2448837209302317</v>
      </c>
      <c r="AD787" s="834">
        <f t="shared" si="15"/>
        <v>4.2864864864864867</v>
      </c>
      <c r="AE787" s="834">
        <f t="shared" si="15"/>
        <v>2.6639534883720919</v>
      </c>
      <c r="AF787" s="834">
        <f t="shared" si="15"/>
        <v>3.5755813953488373</v>
      </c>
      <c r="AG787" s="834">
        <f t="shared" si="15"/>
        <v>17.41282051282051</v>
      </c>
      <c r="AH787" s="834">
        <f t="shared" si="15"/>
        <v>26.041860465116269</v>
      </c>
      <c r="AI787" s="834">
        <f t="shared" si="15"/>
        <v>27.113658536585362</v>
      </c>
      <c r="AJ787" s="834">
        <f t="shared" si="15"/>
        <v>7.1513953488372088</v>
      </c>
      <c r="AK787" s="834">
        <f t="shared" si="15"/>
        <v>8.052380952380954</v>
      </c>
      <c r="AL787" s="976">
        <f t="shared" si="15"/>
        <v>12796.731627906978</v>
      </c>
      <c r="AM787" s="834">
        <f t="shared" si="16"/>
        <v>2.3941860465116278</v>
      </c>
      <c r="AN787" s="961">
        <f t="shared" si="16"/>
        <v>1.0821428571428573</v>
      </c>
      <c r="AO787" s="834">
        <f t="shared" si="16"/>
        <v>-11.183416740349548</v>
      </c>
      <c r="AP787" s="834">
        <f t="shared" si="16"/>
        <v>13.835725178071558</v>
      </c>
      <c r="AQ787" s="961">
        <f t="shared" si="16"/>
        <v>88.675452078913835</v>
      </c>
      <c r="AR787" s="834">
        <f t="shared" si="16"/>
        <v>1.9712917441860462</v>
      </c>
      <c r="AS787" s="834">
        <f t="shared" si="16"/>
        <v>2.1347928201744191</v>
      </c>
      <c r="AT787" s="834">
        <f t="shared" si="16"/>
        <v>2.2660241952338667</v>
      </c>
      <c r="AU787" s="834">
        <f t="shared" si="16"/>
        <v>2.4073281701609499</v>
      </c>
      <c r="AV787" s="834">
        <f t="shared" si="16"/>
        <v>2.5595539289129179</v>
      </c>
      <c r="AW787" s="834">
        <f t="shared" si="17"/>
        <v>11.338990858668202</v>
      </c>
      <c r="AX787" s="961">
        <f t="shared" si="17"/>
        <v>14.535490425209147</v>
      </c>
      <c r="AY787" s="834">
        <f t="shared" si="17"/>
        <v>1.1997619047619046</v>
      </c>
      <c r="AZ787" s="834">
        <f t="shared" si="17"/>
        <v>65.719534883720954</v>
      </c>
      <c r="BA787" s="834">
        <f t="shared" si="17"/>
        <v>-19.784651162790702</v>
      </c>
      <c r="BB787" s="834">
        <f t="shared" si="17"/>
        <v>5.2700000000000014</v>
      </c>
      <c r="BC787" s="961">
        <f t="shared" si="17"/>
        <v>-1.2746511627906976</v>
      </c>
      <c r="BD787" s="834"/>
      <c r="BE787" s="719">
        <f t="shared" si="18"/>
        <v>2002</v>
      </c>
      <c r="BF787" s="834">
        <f t="shared" si="18"/>
        <v>1.2093023255813953</v>
      </c>
      <c r="BG787" s="834">
        <f t="shared" si="18"/>
        <v>6.0666666666666664</v>
      </c>
    </row>
    <row r="788" spans="1:59" x14ac:dyDescent="0.2">
      <c r="A788" s="878" t="s">
        <v>4325</v>
      </c>
      <c r="B788" s="669">
        <f t="shared" si="8"/>
        <v>57</v>
      </c>
      <c r="C788" s="878"/>
      <c r="E788" s="846">
        <f t="shared" si="9"/>
        <v>11</v>
      </c>
      <c r="I788" s="958">
        <f t="shared" si="10"/>
        <v>76.670877192982459</v>
      </c>
      <c r="J788" s="834">
        <f t="shared" si="10"/>
        <v>4.5923106515964829</v>
      </c>
      <c r="K788" s="842">
        <f t="shared" si="10"/>
        <v>0.6117315789473684</v>
      </c>
      <c r="L788" s="846"/>
      <c r="M788" s="834">
        <f t="shared" si="11"/>
        <v>2.5291298245614038</v>
      </c>
      <c r="N788" s="846"/>
      <c r="O788" s="842">
        <f t="shared" si="12"/>
        <v>0.57898889473684223</v>
      </c>
      <c r="P788" s="846"/>
      <c r="Q788" s="846"/>
      <c r="R788" s="834">
        <f t="shared" si="13"/>
        <v>6.8380778679316139</v>
      </c>
      <c r="S788" s="834">
        <f t="shared" si="13"/>
        <v>7.210457454188596</v>
      </c>
      <c r="T788" s="834">
        <f t="shared" si="13"/>
        <v>8.6536794408249627</v>
      </c>
      <c r="U788" s="834">
        <f t="shared" si="13"/>
        <v>10.868160880987748</v>
      </c>
      <c r="V788" s="834">
        <f t="shared" si="13"/>
        <v>7.0877347589622204</v>
      </c>
      <c r="W788" s="845">
        <f t="shared" si="13"/>
        <v>1.7423579328066263</v>
      </c>
      <c r="X788" s="845">
        <f t="shared" si="13"/>
        <v>1.443315769764896</v>
      </c>
      <c r="Y788" s="669"/>
      <c r="Z788" s="834">
        <f t="shared" si="14"/>
        <v>168.77337276933511</v>
      </c>
      <c r="AA788" s="834">
        <f t="shared" si="14"/>
        <v>41.006360686146735</v>
      </c>
      <c r="AB788" s="834"/>
      <c r="AC788" s="834">
        <f t="shared" si="15"/>
        <v>1.9056140350877186</v>
      </c>
      <c r="AD788" s="834">
        <f t="shared" si="15"/>
        <v>24.313421052631575</v>
      </c>
      <c r="AE788" s="834">
        <f t="shared" si="15"/>
        <v>8.8626315789473704</v>
      </c>
      <c r="AF788" s="834">
        <f t="shared" si="15"/>
        <v>3.7936842105263167</v>
      </c>
      <c r="AG788" s="834">
        <f t="shared" si="15"/>
        <v>10.3</v>
      </c>
      <c r="AH788" s="834">
        <f t="shared" si="15"/>
        <v>-0.96140350877193048</v>
      </c>
      <c r="AI788" s="834">
        <f t="shared" si="15"/>
        <v>55.985454545454552</v>
      </c>
      <c r="AJ788" s="834">
        <f t="shared" si="15"/>
        <v>13.720877192982458</v>
      </c>
      <c r="AK788" s="834">
        <f t="shared" si="15"/>
        <v>8.6363636363636367</v>
      </c>
      <c r="AL788" s="976">
        <f t="shared" si="15"/>
        <v>12155.791754385966</v>
      </c>
      <c r="AM788" s="834">
        <f t="shared" si="16"/>
        <v>1.4808771929824562</v>
      </c>
      <c r="AN788" s="961">
        <f t="shared" si="16"/>
        <v>1.7503571428571427</v>
      </c>
      <c r="AO788" s="834">
        <f t="shared" si="16"/>
        <v>-24.081482057794165</v>
      </c>
      <c r="AP788" s="834">
        <f t="shared" si="16"/>
        <v>15.554078146855353</v>
      </c>
      <c r="AQ788" s="961">
        <f t="shared" si="16"/>
        <v>129.93281217545055</v>
      </c>
      <c r="AR788" s="834">
        <f t="shared" si="16"/>
        <v>2.5329561052631586</v>
      </c>
      <c r="AS788" s="834">
        <f t="shared" si="16"/>
        <v>2.6859650120701759</v>
      </c>
      <c r="AT788" s="834">
        <f t="shared" si="16"/>
        <v>2.8634232307777032</v>
      </c>
      <c r="AU788" s="834">
        <f t="shared" si="16"/>
        <v>3.0554811966353004</v>
      </c>
      <c r="AV788" s="834">
        <f t="shared" si="16"/>
        <v>3.2634433408423447</v>
      </c>
      <c r="AW788" s="834">
        <f t="shared" si="17"/>
        <v>14.401268885588685</v>
      </c>
      <c r="AX788" s="961">
        <f t="shared" si="17"/>
        <v>26.295994984679119</v>
      </c>
      <c r="AY788" s="834">
        <f t="shared" si="17"/>
        <v>0.77446428571428594</v>
      </c>
      <c r="AZ788" s="834">
        <f t="shared" si="17"/>
        <v>52.78859649122807</v>
      </c>
      <c r="BA788" s="834">
        <f t="shared" si="17"/>
        <v>-25.308070175438594</v>
      </c>
      <c r="BB788" s="834">
        <f t="shared" si="17"/>
        <v>2.9840350877192989</v>
      </c>
      <c r="BC788" s="961">
        <f t="shared" si="17"/>
        <v>-9.3482456140350862</v>
      </c>
      <c r="BD788" s="834"/>
      <c r="BE788" s="719">
        <f t="shared" si="18"/>
        <v>2009.6842105263158</v>
      </c>
      <c r="BF788" s="834">
        <f t="shared" si="18"/>
        <v>0.38596491228070173</v>
      </c>
      <c r="BG788" s="834">
        <f t="shared" si="18"/>
        <v>3.3557692307692308</v>
      </c>
    </row>
    <row r="789" spans="1:59" x14ac:dyDescent="0.2">
      <c r="A789" s="878" t="s">
        <v>131</v>
      </c>
      <c r="B789" s="669">
        <f t="shared" si="8"/>
        <v>59</v>
      </c>
      <c r="C789" s="878"/>
      <c r="E789" s="846">
        <f t="shared" si="9"/>
        <v>20.796610169491526</v>
      </c>
      <c r="I789" s="958">
        <f t="shared" si="10"/>
        <v>60.553559322033905</v>
      </c>
      <c r="J789" s="834">
        <f t="shared" si="10"/>
        <v>3.5150056294037473</v>
      </c>
      <c r="K789" s="842">
        <f t="shared" si="10"/>
        <v>0.49590932203389831</v>
      </c>
      <c r="L789" s="846"/>
      <c r="M789" s="834">
        <f t="shared" si="11"/>
        <v>1.9836372881355933</v>
      </c>
      <c r="N789" s="846"/>
      <c r="O789" s="842">
        <f t="shared" si="12"/>
        <v>0.47024491525423756</v>
      </c>
      <c r="P789" s="846"/>
      <c r="Q789" s="846"/>
      <c r="R789" s="834">
        <f t="shared" si="13"/>
        <v>5.3708663150289109</v>
      </c>
      <c r="S789" s="834">
        <f t="shared" si="13"/>
        <v>6.0730295026125267</v>
      </c>
      <c r="T789" s="834">
        <f t="shared" si="13"/>
        <v>6.4331803963564571</v>
      </c>
      <c r="U789" s="834">
        <f t="shared" si="13"/>
        <v>7.5767197114129745</v>
      </c>
      <c r="V789" s="834">
        <f t="shared" si="13"/>
        <v>5.4668133486287047</v>
      </c>
      <c r="W789" s="845">
        <f t="shared" si="13"/>
        <v>1.1816227089329734</v>
      </c>
      <c r="X789" s="845">
        <f t="shared" si="13"/>
        <v>1.8373533566642264</v>
      </c>
      <c r="Y789" s="669"/>
      <c r="Z789" s="834">
        <f t="shared" si="14"/>
        <v>91.237332951760166</v>
      </c>
      <c r="AA789" s="834">
        <f t="shared" si="14"/>
        <v>27.229053022250913</v>
      </c>
      <c r="AB789" s="834"/>
      <c r="AC789" s="834">
        <f t="shared" si="15"/>
        <v>2.4488135593220344</v>
      </c>
      <c r="AD789" s="834">
        <f t="shared" si="15"/>
        <v>4.9858000000000002</v>
      </c>
      <c r="AE789" s="834">
        <f t="shared" si="15"/>
        <v>3.0471186440677989</v>
      </c>
      <c r="AF789" s="834">
        <f t="shared" si="15"/>
        <v>2.0505084745762705</v>
      </c>
      <c r="AG789" s="834">
        <f t="shared" si="15"/>
        <v>8.4329824561403495</v>
      </c>
      <c r="AH789" s="834">
        <f t="shared" si="15"/>
        <v>19.799999999999997</v>
      </c>
      <c r="AI789" s="834">
        <f t="shared" si="15"/>
        <v>14.484074074074075</v>
      </c>
      <c r="AJ789" s="834">
        <f t="shared" si="15"/>
        <v>-0.50051724137930997</v>
      </c>
      <c r="AK789" s="834">
        <f t="shared" si="15"/>
        <v>5.1883333333333308</v>
      </c>
      <c r="AL789" s="976">
        <f t="shared" si="15"/>
        <v>14783.346101694913</v>
      </c>
      <c r="AM789" s="834">
        <f t="shared" si="16"/>
        <v>1.3470689655172408</v>
      </c>
      <c r="AN789" s="961">
        <f t="shared" si="16"/>
        <v>1.4774137931034479</v>
      </c>
      <c r="AO789" s="834">
        <f t="shared" si="16"/>
        <v>-17.073204758412064</v>
      </c>
      <c r="AP789" s="834">
        <f t="shared" si="16"/>
        <v>11.091725340816721</v>
      </c>
      <c r="AQ789" s="961">
        <f t="shared" si="16"/>
        <v>51.531312965095722</v>
      </c>
      <c r="AR789" s="834">
        <f t="shared" si="16"/>
        <v>1.9792536305084745</v>
      </c>
      <c r="AS789" s="834">
        <f t="shared" si="16"/>
        <v>2.1193150855667797</v>
      </c>
      <c r="AT789" s="834">
        <f t="shared" si="16"/>
        <v>2.229372568974552</v>
      </c>
      <c r="AU789" s="834">
        <f t="shared" si="16"/>
        <v>2.3460988351843941</v>
      </c>
      <c r="AV789" s="834">
        <f t="shared" si="16"/>
        <v>2.4699437330152598</v>
      </c>
      <c r="AW789" s="834">
        <f t="shared" si="17"/>
        <v>11.143983853249459</v>
      </c>
      <c r="AX789" s="961">
        <f t="shared" si="17"/>
        <v>19.772687714624851</v>
      </c>
      <c r="AY789" s="834">
        <f t="shared" si="17"/>
        <v>0.3989655172413793</v>
      </c>
      <c r="AZ789" s="834">
        <f t="shared" si="17"/>
        <v>31.766025476184094</v>
      </c>
      <c r="BA789" s="834">
        <f t="shared" si="17"/>
        <v>-23.327454230260145</v>
      </c>
      <c r="BB789" s="834">
        <f t="shared" si="17"/>
        <v>-1.3500064798694658</v>
      </c>
      <c r="BC789" s="961">
        <f t="shared" si="17"/>
        <v>-10.021020323237325</v>
      </c>
      <c r="BD789" s="834"/>
      <c r="BE789" s="719">
        <f t="shared" si="18"/>
        <v>1999.949152542373</v>
      </c>
      <c r="BF789" s="834">
        <f t="shared" si="18"/>
        <v>1.5932203389830508</v>
      </c>
      <c r="BG789" s="834">
        <f t="shared" si="18"/>
        <v>2.5764912280701751</v>
      </c>
    </row>
    <row r="790" spans="1:59" x14ac:dyDescent="0.2">
      <c r="I790" s="669"/>
      <c r="J790" s="878"/>
      <c r="K790" s="960"/>
      <c r="L790" s="878"/>
      <c r="M790" s="878"/>
      <c r="N790" s="878"/>
      <c r="O790" s="878"/>
      <c r="P790" s="878"/>
      <c r="Q790" s="878"/>
      <c r="R790" s="878"/>
      <c r="S790" s="878"/>
      <c r="T790" s="878"/>
      <c r="U790" s="878"/>
      <c r="V790" s="878"/>
      <c r="W790" s="878"/>
      <c r="X790" s="878"/>
      <c r="AN790" s="962"/>
      <c r="AO790" s="878"/>
      <c r="BC790" s="669"/>
      <c r="BD790" s="635"/>
    </row>
    <row r="791" spans="1:59" x14ac:dyDescent="0.2">
      <c r="I791" s="959"/>
      <c r="J791" s="957"/>
      <c r="K791" s="960"/>
      <c r="L791" s="957"/>
      <c r="M791" s="957"/>
      <c r="N791" s="957"/>
      <c r="O791" s="957"/>
      <c r="P791" s="957"/>
      <c r="Q791" s="957"/>
      <c r="R791" s="957"/>
      <c r="S791" s="957"/>
      <c r="T791" s="957"/>
      <c r="U791" s="957"/>
      <c r="V791" s="957"/>
      <c r="W791" s="957"/>
      <c r="X791" s="957"/>
    </row>
    <row r="792" spans="1:59" x14ac:dyDescent="0.2">
      <c r="I792" s="959"/>
      <c r="J792" s="957"/>
      <c r="K792" s="960"/>
      <c r="L792" s="957"/>
      <c r="M792" s="957"/>
      <c r="N792" s="957"/>
      <c r="O792" s="957"/>
      <c r="P792" s="957"/>
      <c r="Q792" s="957"/>
      <c r="R792" s="957"/>
      <c r="S792" s="957"/>
      <c r="T792" s="957"/>
      <c r="U792" s="957"/>
      <c r="V792" s="957"/>
      <c r="W792" s="957"/>
      <c r="X792" s="957"/>
    </row>
    <row r="793" spans="1:59" x14ac:dyDescent="0.2">
      <c r="K793" s="956"/>
    </row>
    <row r="794" spans="1:59" x14ac:dyDescent="0.2">
      <c r="K794" s="609"/>
    </row>
    <row r="795" spans="1:59" x14ac:dyDescent="0.2">
      <c r="K795" s="609"/>
    </row>
    <row r="796" spans="1:59" x14ac:dyDescent="0.2">
      <c r="K796" s="609"/>
    </row>
    <row r="797" spans="1:59" x14ac:dyDescent="0.2">
      <c r="K797" s="609"/>
    </row>
    <row r="798" spans="1:59" x14ac:dyDescent="0.2">
      <c r="K798" s="878"/>
    </row>
    <row r="799" spans="1:59" x14ac:dyDescent="0.2">
      <c r="K799" s="878"/>
    </row>
  </sheetData>
  <sheetProtection selectLockedCells="1" selectUnlockedCells="1"/>
  <sortState ref="A7:BG780">
    <sortCondition descending="1" ref="E7:E780"/>
    <sortCondition ref="Q7:Q780"/>
  </sortState>
  <mergeCells count="2">
    <mergeCell ref="P5:Q5"/>
    <mergeCell ref="AZ4:BC4"/>
  </mergeCells>
  <conditionalFormatting sqref="R771:V771 A605:A607 R687:R770 R7:R682 S7:V770">
    <cfRule type="cellIs" dxfId="28" priority="503" stopIfTrue="1" operator="lessThan">
      <formula>2</formula>
    </cfRule>
  </conditionalFormatting>
  <conditionalFormatting sqref="A381 A383 A469 A562 A568 A570 A572 A609:A610 A664">
    <cfRule type="cellIs" dxfId="27" priority="450" stopIfTrue="1" operator="lessThan">
      <formula>2</formula>
    </cfRule>
  </conditionalFormatting>
  <conditionalFormatting sqref="AQ687:AQ771 AQ7:AQ682">
    <cfRule type="cellIs" dxfId="26" priority="51" stopIfTrue="1" operator="lessThan">
      <formula>0</formula>
    </cfRule>
  </conditionalFormatting>
  <conditionalFormatting sqref="AP687:AP771 AP7:AP682">
    <cfRule type="cellIs" dxfId="25" priority="49" stopIfTrue="1" operator="greaterThan">
      <formula>11.99</formula>
    </cfRule>
    <cfRule type="cellIs" dxfId="24" priority="50" stopIfTrue="1" operator="lessThan">
      <formula>8</formula>
    </cfRule>
  </conditionalFormatting>
  <conditionalFormatting sqref="J687:J771 J7:J682">
    <cfRule type="cellIs" dxfId="23" priority="40" stopIfTrue="1" operator="greaterThan">
      <formula>10</formula>
    </cfRule>
    <cfRule type="cellIs" dxfId="22" priority="41" stopIfTrue="1" operator="lessThan">
      <formula>2</formula>
    </cfRule>
  </conditionalFormatting>
  <conditionalFormatting sqref="R683:R684">
    <cfRule type="cellIs" dxfId="21" priority="39" stopIfTrue="1" operator="lessThan">
      <formula>2</formula>
    </cfRule>
  </conditionalFormatting>
  <conditionalFormatting sqref="AQ683:AQ684">
    <cfRule type="cellIs" dxfId="20" priority="38" stopIfTrue="1" operator="lessThan">
      <formula>0</formula>
    </cfRule>
  </conditionalFormatting>
  <conditionalFormatting sqref="AP683:AP684">
    <cfRule type="cellIs" dxfId="19" priority="36" stopIfTrue="1" operator="greaterThan">
      <formula>11.99</formula>
    </cfRule>
    <cfRule type="cellIs" dxfId="18" priority="37" stopIfTrue="1" operator="lessThan">
      <formula>8</formula>
    </cfRule>
  </conditionalFormatting>
  <conditionalFormatting sqref="J683:J684">
    <cfRule type="cellIs" dxfId="17" priority="34" stopIfTrue="1" operator="greaterThan">
      <formula>10</formula>
    </cfRule>
    <cfRule type="cellIs" dxfId="16" priority="35" stopIfTrue="1" operator="lessThan">
      <formula>2</formula>
    </cfRule>
  </conditionalFormatting>
  <conditionalFormatting sqref="R685">
    <cfRule type="cellIs" dxfId="15" priority="33" stopIfTrue="1" operator="lessThan">
      <formula>2</formula>
    </cfRule>
  </conditionalFormatting>
  <conditionalFormatting sqref="AQ685">
    <cfRule type="cellIs" dxfId="14" priority="32" stopIfTrue="1" operator="lessThan">
      <formula>0</formula>
    </cfRule>
  </conditionalFormatting>
  <conditionalFormatting sqref="AP685">
    <cfRule type="cellIs" dxfId="13" priority="30" stopIfTrue="1" operator="greaterThan">
      <formula>11.99</formula>
    </cfRule>
    <cfRule type="cellIs" dxfId="12" priority="31" stopIfTrue="1" operator="lessThan">
      <formula>8</formula>
    </cfRule>
  </conditionalFormatting>
  <conditionalFormatting sqref="J685">
    <cfRule type="cellIs" dxfId="11" priority="28" stopIfTrue="1" operator="greaterThan">
      <formula>10</formula>
    </cfRule>
    <cfRule type="cellIs" dxfId="10" priority="29" stopIfTrue="1" operator="lessThan">
      <formula>2</formula>
    </cfRule>
  </conditionalFormatting>
  <conditionalFormatting sqref="R686">
    <cfRule type="cellIs" dxfId="9" priority="27" stopIfTrue="1" operator="lessThan">
      <formula>2</formula>
    </cfRule>
  </conditionalFormatting>
  <conditionalFormatting sqref="AQ686">
    <cfRule type="cellIs" dxfId="8" priority="26" stopIfTrue="1" operator="lessThan">
      <formula>0</formula>
    </cfRule>
  </conditionalFormatting>
  <conditionalFormatting sqref="AP686">
    <cfRule type="cellIs" dxfId="7" priority="24" stopIfTrue="1" operator="greaterThan">
      <formula>11.99</formula>
    </cfRule>
    <cfRule type="cellIs" dxfId="6" priority="25" stopIfTrue="1" operator="lessThan">
      <formula>8</formula>
    </cfRule>
  </conditionalFormatting>
  <conditionalFormatting sqref="J686">
    <cfRule type="cellIs" dxfId="5" priority="22" stopIfTrue="1" operator="greaterThan">
      <formula>10</formula>
    </cfRule>
    <cfRule type="cellIs" dxfId="4" priority="23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74"/>
  <sheetViews>
    <sheetView workbookViewId="0">
      <pane xSplit="2" ySplit="6" topLeftCell="L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88" customWidth="1"/>
    <col min="2" max="2" width="6" style="488" customWidth="1"/>
    <col min="3" max="3" width="6.5703125" style="1075" customWidth="1"/>
    <col min="4" max="4" width="6.42578125" style="488" customWidth="1"/>
    <col min="5" max="6" width="5.5703125" style="488" customWidth="1"/>
    <col min="7" max="7" width="6.42578125" style="488" bestFit="1" customWidth="1"/>
    <col min="8" max="8" width="7.140625" style="488" bestFit="1" customWidth="1"/>
    <col min="9" max="9" width="6.28515625" style="488" customWidth="1"/>
    <col min="10" max="10" width="1.5703125" style="488" customWidth="1"/>
    <col min="11" max="11" width="6" style="488" customWidth="1"/>
    <col min="12" max="12" width="6.28515625" style="488" customWidth="1"/>
    <col min="13" max="13" width="1.5703125" style="488" customWidth="1"/>
    <col min="14" max="14" width="6.28515625" style="488" customWidth="1"/>
    <col min="15" max="15" width="6" style="488" customWidth="1"/>
    <col min="16" max="21" width="6.5703125" style="488" bestFit="1" customWidth="1"/>
    <col min="22" max="25" width="6" style="488" customWidth="1"/>
    <col min="26" max="26" width="7.85546875" style="488" bestFit="1" customWidth="1"/>
    <col min="27" max="27" width="5.42578125" style="488" bestFit="1" customWidth="1"/>
    <col min="28" max="28" width="5.140625" style="488" customWidth="1"/>
    <col min="29" max="48" width="5.140625" style="641" customWidth="1"/>
    <col min="49" max="16384" width="8.85546875" style="488"/>
  </cols>
  <sheetData>
    <row r="1" spans="1:48" ht="12.75" customHeight="1" x14ac:dyDescent="0.2">
      <c r="A1" s="545" t="s">
        <v>4185</v>
      </c>
      <c r="B1" s="546"/>
      <c r="C1" s="950" t="s">
        <v>3</v>
      </c>
      <c r="E1" s="950"/>
      <c r="F1" s="547"/>
      <c r="G1" s="547"/>
      <c r="H1" s="547"/>
      <c r="I1" s="547"/>
      <c r="J1" s="547"/>
      <c r="K1" s="547"/>
      <c r="L1" s="547"/>
      <c r="M1" s="547"/>
      <c r="N1" s="547"/>
      <c r="Q1" s="547"/>
      <c r="R1" s="547"/>
      <c r="S1" s="547"/>
      <c r="T1" s="547"/>
      <c r="U1" s="547"/>
      <c r="V1" s="547"/>
      <c r="W1" s="547"/>
      <c r="X1" s="547"/>
      <c r="Y1" s="547"/>
      <c r="Z1" s="548"/>
      <c r="AA1" s="919" t="s">
        <v>4</v>
      </c>
      <c r="AD1" s="632"/>
      <c r="AE1" s="632"/>
      <c r="AF1" s="633"/>
      <c r="AG1" s="632"/>
      <c r="AH1" s="632"/>
      <c r="AI1" s="632"/>
      <c r="AJ1" s="632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  <c r="AV1" s="634"/>
    </row>
    <row r="2" spans="1:48" ht="9.6" customHeight="1" x14ac:dyDescent="0.2">
      <c r="A2" s="549"/>
      <c r="B2" s="550"/>
      <c r="C2" s="705" t="s">
        <v>9</v>
      </c>
      <c r="E2" s="705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W2" s="551"/>
      <c r="X2" s="551"/>
      <c r="Y2" s="551"/>
      <c r="Z2" s="552"/>
      <c r="AA2" s="878"/>
      <c r="AB2" s="878"/>
      <c r="AC2" s="635"/>
      <c r="AD2" s="635"/>
      <c r="AE2" s="635"/>
      <c r="AF2" s="635"/>
      <c r="AG2" s="635"/>
      <c r="AH2" s="635"/>
      <c r="AI2" s="636"/>
      <c r="AJ2" s="636"/>
      <c r="AK2" s="635"/>
      <c r="AL2" s="635"/>
      <c r="AM2" s="635"/>
      <c r="AN2" s="635"/>
      <c r="AO2" s="635"/>
      <c r="AP2" s="635"/>
      <c r="AQ2" s="635"/>
      <c r="AR2" s="635"/>
      <c r="AS2" s="635"/>
      <c r="AT2" s="635"/>
      <c r="AU2" s="635"/>
      <c r="AV2" s="637"/>
    </row>
    <row r="3" spans="1:48" ht="9.6" customHeight="1" x14ac:dyDescent="0.2">
      <c r="A3" s="553"/>
      <c r="B3" s="15"/>
      <c r="C3" s="1072"/>
      <c r="D3" s="15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4"/>
      <c r="P3" s="551"/>
      <c r="Q3" s="551"/>
      <c r="R3" s="551"/>
      <c r="S3" s="551"/>
      <c r="T3" s="551"/>
      <c r="U3" s="551"/>
      <c r="V3" s="551"/>
      <c r="W3" s="551"/>
      <c r="X3" s="551"/>
      <c r="Y3" s="551"/>
      <c r="Z3" s="552"/>
      <c r="AA3" s="878"/>
      <c r="AB3" s="878"/>
      <c r="AC3" s="635"/>
      <c r="AD3" s="638"/>
      <c r="AE3" s="638"/>
      <c r="AF3" s="635"/>
      <c r="AG3" s="638"/>
      <c r="AH3" s="638"/>
      <c r="AI3" s="638"/>
      <c r="AJ3" s="638"/>
      <c r="AK3" s="638"/>
      <c r="AL3" s="638"/>
      <c r="AM3" s="638"/>
      <c r="AN3" s="638"/>
      <c r="AO3" s="638"/>
      <c r="AP3" s="638"/>
      <c r="AQ3" s="638"/>
      <c r="AR3" s="638"/>
      <c r="AS3" s="638"/>
      <c r="AT3" s="638"/>
      <c r="AU3" s="638"/>
      <c r="AV3" s="639"/>
    </row>
    <row r="4" spans="1:48" ht="12.75" customHeight="1" x14ac:dyDescent="0.2">
      <c r="A4" s="557" t="s">
        <v>1833</v>
      </c>
      <c r="B4" s="558"/>
      <c r="C4" s="1071"/>
      <c r="D4" s="550"/>
      <c r="E4" s="551"/>
      <c r="F4" s="551"/>
      <c r="G4" s="551"/>
      <c r="H4" s="551"/>
      <c r="I4" s="551"/>
      <c r="J4" s="559" t="s">
        <v>16</v>
      </c>
      <c r="K4" s="551"/>
      <c r="L4" s="551"/>
      <c r="M4" s="559"/>
      <c r="N4" s="551"/>
      <c r="O4" s="559"/>
      <c r="P4" s="551"/>
      <c r="Q4" s="551"/>
      <c r="R4" s="551"/>
      <c r="S4" s="551"/>
      <c r="T4" s="551"/>
      <c r="U4" s="551"/>
      <c r="V4" s="551"/>
      <c r="W4" s="551"/>
      <c r="X4" s="551"/>
      <c r="Y4" s="552"/>
      <c r="Z4" s="560" t="s">
        <v>4390</v>
      </c>
      <c r="AA4" s="561">
        <v>2019</v>
      </c>
      <c r="AB4" s="561">
        <v>2018</v>
      </c>
      <c r="AC4" s="561">
        <v>2017</v>
      </c>
      <c r="AD4" s="561">
        <v>2016</v>
      </c>
      <c r="AE4" s="561">
        <v>2015</v>
      </c>
      <c r="AF4" s="561">
        <v>2014</v>
      </c>
      <c r="AG4" s="562" t="s">
        <v>17</v>
      </c>
      <c r="AH4" s="561">
        <v>2012</v>
      </c>
      <c r="AI4" s="561">
        <v>2011</v>
      </c>
      <c r="AJ4" s="563">
        <v>2010</v>
      </c>
      <c r="AK4" s="564">
        <v>2009</v>
      </c>
      <c r="AL4" s="564">
        <v>2008</v>
      </c>
      <c r="AM4" s="564">
        <v>2007</v>
      </c>
      <c r="AN4" s="564">
        <v>2006</v>
      </c>
      <c r="AO4" s="564">
        <v>2005</v>
      </c>
      <c r="AP4" s="564">
        <v>2004</v>
      </c>
      <c r="AQ4" s="564">
        <v>2003</v>
      </c>
      <c r="AR4" s="564">
        <v>2002</v>
      </c>
      <c r="AS4" s="564">
        <v>2001</v>
      </c>
      <c r="AT4" s="565">
        <v>2000</v>
      </c>
      <c r="AU4" s="561" t="s">
        <v>18</v>
      </c>
      <c r="AV4" s="561"/>
    </row>
    <row r="5" spans="1:48" ht="12.75" customHeight="1" x14ac:dyDescent="0.2">
      <c r="A5" s="510" t="s">
        <v>21</v>
      </c>
      <c r="B5" s="560" t="s">
        <v>22</v>
      </c>
      <c r="C5" s="521"/>
      <c r="D5" s="566"/>
      <c r="E5" s="566"/>
      <c r="F5" s="566"/>
      <c r="G5" s="566"/>
      <c r="H5" s="566"/>
      <c r="I5" s="567"/>
      <c r="J5" s="567"/>
      <c r="K5" s="568" t="s">
        <v>43</v>
      </c>
      <c r="L5" s="567"/>
      <c r="M5" s="567"/>
      <c r="N5" s="568"/>
      <c r="O5" s="568"/>
      <c r="P5" s="555"/>
      <c r="Q5" s="555"/>
      <c r="R5" s="555"/>
      <c r="S5" s="555"/>
      <c r="T5" s="555"/>
      <c r="U5" s="555"/>
      <c r="V5" s="555"/>
      <c r="W5" s="555"/>
      <c r="X5" s="555"/>
      <c r="Y5" s="556"/>
      <c r="Z5" s="569" t="s">
        <v>4577</v>
      </c>
      <c r="AA5" s="570" t="s">
        <v>44</v>
      </c>
      <c r="AB5" s="570" t="s">
        <v>44</v>
      </c>
      <c r="AC5" s="570" t="s">
        <v>44</v>
      </c>
      <c r="AD5" s="570" t="s">
        <v>44</v>
      </c>
      <c r="AE5" s="570" t="s">
        <v>44</v>
      </c>
      <c r="AF5" s="570" t="s">
        <v>44</v>
      </c>
      <c r="AG5" s="565" t="s">
        <v>44</v>
      </c>
      <c r="AH5" s="570" t="s">
        <v>44</v>
      </c>
      <c r="AI5" s="570" t="s">
        <v>44</v>
      </c>
      <c r="AJ5" s="563" t="s">
        <v>44</v>
      </c>
      <c r="AK5" s="564" t="s">
        <v>44</v>
      </c>
      <c r="AL5" s="564" t="s">
        <v>44</v>
      </c>
      <c r="AM5" s="564" t="s">
        <v>44</v>
      </c>
      <c r="AN5" s="564" t="s">
        <v>44</v>
      </c>
      <c r="AO5" s="564" t="s">
        <v>44</v>
      </c>
      <c r="AP5" s="564" t="s">
        <v>44</v>
      </c>
      <c r="AQ5" s="564" t="s">
        <v>44</v>
      </c>
      <c r="AR5" s="564" t="s">
        <v>44</v>
      </c>
      <c r="AS5" s="564" t="s">
        <v>44</v>
      </c>
      <c r="AT5" s="565" t="s">
        <v>44</v>
      </c>
      <c r="AU5" s="570" t="s">
        <v>45</v>
      </c>
      <c r="AV5" s="570" t="s">
        <v>46</v>
      </c>
    </row>
    <row r="6" spans="1:48" ht="12.75" customHeight="1" x14ac:dyDescent="0.2">
      <c r="A6" s="496" t="s">
        <v>55</v>
      </c>
      <c r="B6" s="571" t="s">
        <v>56</v>
      </c>
      <c r="C6" s="1085">
        <v>2019</v>
      </c>
      <c r="D6" s="571">
        <v>2018</v>
      </c>
      <c r="E6" s="571">
        <v>2017</v>
      </c>
      <c r="F6" s="571">
        <v>2016</v>
      </c>
      <c r="G6" s="571">
        <v>2015</v>
      </c>
      <c r="H6" s="571">
        <v>2014</v>
      </c>
      <c r="I6" s="571">
        <v>2013</v>
      </c>
      <c r="J6" s="572" t="s">
        <v>90</v>
      </c>
      <c r="K6" s="571">
        <v>2012</v>
      </c>
      <c r="L6" s="573">
        <v>2011</v>
      </c>
      <c r="M6" s="572" t="s">
        <v>90</v>
      </c>
      <c r="N6" s="571">
        <v>2010</v>
      </c>
      <c r="O6" s="566">
        <v>2009</v>
      </c>
      <c r="P6" s="566">
        <v>2008</v>
      </c>
      <c r="Q6" s="566">
        <v>2007</v>
      </c>
      <c r="R6" s="566">
        <v>2006</v>
      </c>
      <c r="S6" s="566">
        <v>2005</v>
      </c>
      <c r="T6" s="566">
        <v>2004</v>
      </c>
      <c r="U6" s="566">
        <v>2003</v>
      </c>
      <c r="V6" s="566">
        <v>2002</v>
      </c>
      <c r="W6" s="566">
        <v>2001</v>
      </c>
      <c r="X6" s="566">
        <v>2000</v>
      </c>
      <c r="Y6" s="477">
        <v>1999</v>
      </c>
      <c r="Z6" s="571" t="s">
        <v>91</v>
      </c>
      <c r="AA6" s="574">
        <v>2018</v>
      </c>
      <c r="AB6" s="574">
        <v>2017</v>
      </c>
      <c r="AC6" s="574">
        <v>2016</v>
      </c>
      <c r="AD6" s="574">
        <v>2015</v>
      </c>
      <c r="AE6" s="574">
        <v>2014</v>
      </c>
      <c r="AF6" s="574">
        <v>2013</v>
      </c>
      <c r="AG6" s="565" t="s">
        <v>92</v>
      </c>
      <c r="AH6" s="574">
        <v>2011</v>
      </c>
      <c r="AI6" s="574">
        <v>2010</v>
      </c>
      <c r="AJ6" s="575">
        <v>2009</v>
      </c>
      <c r="AK6" s="576">
        <v>2008</v>
      </c>
      <c r="AL6" s="576">
        <v>2007</v>
      </c>
      <c r="AM6" s="576">
        <v>2006</v>
      </c>
      <c r="AN6" s="576">
        <v>2005</v>
      </c>
      <c r="AO6" s="576">
        <v>2004</v>
      </c>
      <c r="AP6" s="576">
        <v>2003</v>
      </c>
      <c r="AQ6" s="576">
        <v>2002</v>
      </c>
      <c r="AR6" s="576">
        <v>2001</v>
      </c>
      <c r="AS6" s="576">
        <v>2000</v>
      </c>
      <c r="AT6" s="577">
        <v>1999</v>
      </c>
      <c r="AU6" s="574" t="s">
        <v>93</v>
      </c>
      <c r="AV6" s="574" t="s">
        <v>94</v>
      </c>
    </row>
    <row r="7" spans="1:48" ht="11.25" customHeight="1" x14ac:dyDescent="0.2">
      <c r="A7" s="510" t="s">
        <v>881</v>
      </c>
      <c r="B7" s="499" t="s">
        <v>81</v>
      </c>
      <c r="C7" s="621">
        <v>0.65600000000000003</v>
      </c>
      <c r="D7" s="491">
        <v>0.59599999999999997</v>
      </c>
      <c r="E7" s="491">
        <v>0.52800000000000002</v>
      </c>
      <c r="F7" s="505">
        <v>0.46</v>
      </c>
      <c r="G7" s="505">
        <v>0.4</v>
      </c>
      <c r="H7" s="505">
        <v>0.37768000000000002</v>
      </c>
      <c r="I7" s="505">
        <v>0.32904999999999995</v>
      </c>
      <c r="J7" s="1032"/>
      <c r="K7" s="505">
        <v>0.21459</v>
      </c>
      <c r="L7" s="506">
        <v>0</v>
      </c>
      <c r="M7" s="1032"/>
      <c r="N7" s="520">
        <v>0</v>
      </c>
      <c r="O7" s="508">
        <v>0</v>
      </c>
      <c r="P7" s="508">
        <v>0</v>
      </c>
      <c r="Q7" s="508">
        <v>0</v>
      </c>
      <c r="R7" s="508">
        <v>0</v>
      </c>
      <c r="S7" s="508">
        <v>0</v>
      </c>
      <c r="T7" s="508">
        <v>0</v>
      </c>
      <c r="U7" s="508">
        <v>0</v>
      </c>
      <c r="V7" s="508">
        <v>0</v>
      </c>
      <c r="W7" s="508">
        <v>0</v>
      </c>
      <c r="X7" s="508">
        <v>0</v>
      </c>
      <c r="Y7" s="508">
        <v>0</v>
      </c>
      <c r="Z7" s="624">
        <f>SUM(C7:Y7)</f>
        <v>3.5613200000000003</v>
      </c>
      <c r="AA7" s="1086">
        <f>IF(ISERROR((C7/D7-1)*100),"n/a",(C7/D7-1)*100)</f>
        <v>10.06711409395975</v>
      </c>
      <c r="AB7" s="1086">
        <f>IF(ISERROR((D7/E7-1)*100),"n/a",(D7/E7-1)*100)</f>
        <v>12.878787878787868</v>
      </c>
      <c r="AC7" s="1087">
        <f>IF(ISERROR((E7/F7-1)*100),"n/a",(E7/F7-1)*100)</f>
        <v>14.782608695652177</v>
      </c>
      <c r="AD7" s="1087">
        <f>IF(ISERROR((F7/G7-1)*100),"n/a",(F7/G7-1)*100)</f>
        <v>14.999999999999991</v>
      </c>
      <c r="AE7" s="1087">
        <f>IF(ISERROR((G7/H7-1)*100),"n/a",(G7/H7-1)*100)</f>
        <v>5.9097648803219771</v>
      </c>
      <c r="AF7" s="1087">
        <f>IF(ISERROR((H7/I7-1)*100),"n/a",(H7/I7-1)*100)</f>
        <v>14.778908980398132</v>
      </c>
      <c r="AG7" s="1087">
        <f>IF(ISERROR((I7/K7-1)*100),"n/a",(I7/K7-1)*100)</f>
        <v>53.338925392609141</v>
      </c>
      <c r="AH7" s="1087" t="str">
        <f>IF(ISERROR((K7/L7-1)*100),"n/a",(K7/L7-1)*100)</f>
        <v>n/a</v>
      </c>
      <c r="AI7" s="1087" t="str">
        <f>IF(ISERROR((L7/N7-1)*100),"n/a",(L7/N7-1)*100)</f>
        <v>n/a</v>
      </c>
      <c r="AJ7" s="1087" t="str">
        <f>IF(ISERROR((N7/O7-1)*100),"n/a",(N7/O7-1)*100)</f>
        <v>n/a</v>
      </c>
      <c r="AK7" s="1087" t="str">
        <f>IF(ISERROR((O7/P7-1)*100),"n/a",(O7/P7-1)*100)</f>
        <v>n/a</v>
      </c>
      <c r="AL7" s="1087" t="str">
        <f>IF(ISERROR((P7/Q7-1)*100),"n/a",(P7/Q7-1)*100)</f>
        <v>n/a</v>
      </c>
      <c r="AM7" s="1087" t="str">
        <f>IF(ISERROR((Q7/R7-1)*100),"n/a",(Q7/R7-1)*100)</f>
        <v>n/a</v>
      </c>
      <c r="AN7" s="1087" t="str">
        <f>IF(ISERROR((R7/S7-1)*100),"n/a",(R7/S7-1)*100)</f>
        <v>n/a</v>
      </c>
      <c r="AO7" s="1087" t="str">
        <f>IF(ISERROR((S7/T7-1)*100),"n/a",(S7/T7-1)*100)</f>
        <v>n/a</v>
      </c>
      <c r="AP7" s="1087" t="str">
        <f>IF(ISERROR((T7/U7-1)*100),"n/a",(T7/U7-1)*100)</f>
        <v>n/a</v>
      </c>
      <c r="AQ7" s="1087" t="str">
        <f>IF(ISERROR((U7/V7-1)*100),"n/a",(U7/V7-1)*100)</f>
        <v>n/a</v>
      </c>
      <c r="AR7" s="1087" t="str">
        <f>IF(ISERROR((V7/W7-1)*100),"n/a",(V7/W7-1)*100)</f>
        <v>n/a</v>
      </c>
      <c r="AS7" s="1087" t="str">
        <f>IF(ISERROR((W7/X7-1)*100),"n/a",(W7/X7-1)*100)</f>
        <v>n/a</v>
      </c>
      <c r="AT7" s="1087" t="str">
        <f>IF(ISERROR((X7/Y7-1)*100),"n/a",(X7/Y7-1)*100)</f>
        <v>n/a</v>
      </c>
      <c r="AU7" s="1088">
        <f>AVERAGE(AA7:AT7)</f>
        <v>18.108015703104151</v>
      </c>
      <c r="AV7" s="1089">
        <f>STDEV(AA7:AT7)</f>
        <v>15.884039620319227</v>
      </c>
    </row>
    <row r="8" spans="1:48" ht="11.25" customHeight="1" x14ac:dyDescent="0.2">
      <c r="A8" s="876" t="s">
        <v>395</v>
      </c>
      <c r="B8" s="516" t="s">
        <v>396</v>
      </c>
      <c r="C8" s="621">
        <v>0.14000000000000001</v>
      </c>
      <c r="D8" s="491">
        <v>0.12</v>
      </c>
      <c r="E8" s="491">
        <v>0.11</v>
      </c>
      <c r="F8" s="621">
        <v>0.1</v>
      </c>
      <c r="G8" s="621">
        <v>9.4E-2</v>
      </c>
      <c r="H8" s="621">
        <v>8.5999999999999993E-2</v>
      </c>
      <c r="I8" s="621">
        <v>6.8000000000000005E-2</v>
      </c>
      <c r="J8" s="945"/>
      <c r="K8" s="621">
        <v>0.06</v>
      </c>
      <c r="L8" s="490">
        <v>5.1999999999999998E-2</v>
      </c>
      <c r="M8" s="945"/>
      <c r="N8" s="626">
        <v>4.8000000000000001E-2</v>
      </c>
      <c r="O8" s="627">
        <v>4.5332999999999998E-2</v>
      </c>
      <c r="P8" s="627">
        <v>4.2666999999999997E-2</v>
      </c>
      <c r="Q8" s="627">
        <v>0.04</v>
      </c>
      <c r="R8" s="623">
        <v>3.7332999999999998E-2</v>
      </c>
      <c r="S8" s="627">
        <v>3.5333000000000003E-2</v>
      </c>
      <c r="T8" s="627">
        <v>2.6450000000000001E-2</v>
      </c>
      <c r="U8" s="623">
        <v>1.1860000000000001E-2</v>
      </c>
      <c r="V8" s="623">
        <v>1.1860000000000001E-2</v>
      </c>
      <c r="W8" s="623">
        <v>1.1860000000000001E-2</v>
      </c>
      <c r="X8" s="623">
        <v>1.1860000000000001E-2</v>
      </c>
      <c r="Y8" s="627">
        <v>1.1860000000000001E-2</v>
      </c>
      <c r="Z8" s="624">
        <f>SUM(C8:Y8)</f>
        <v>1.1644160000000001</v>
      </c>
      <c r="AA8" s="1086">
        <f>IF(ISERROR((C8/D8-1)*100),"n/a",(C8/D8-1)*100)</f>
        <v>16.666666666666675</v>
      </c>
      <c r="AB8" s="1086">
        <f>IF(ISERROR((D8/E8-1)*100),"n/a",(D8/E8-1)*100)</f>
        <v>9.0909090909090828</v>
      </c>
      <c r="AC8" s="1087">
        <f>IF(ISERROR((E8/F8-1)*100),"n/a",(E8/F8-1)*100)</f>
        <v>9.9999999999999858</v>
      </c>
      <c r="AD8" s="1087">
        <f>IF(ISERROR((F8/G8-1)*100),"n/a",(F8/G8-1)*100)</f>
        <v>6.3829787234042534</v>
      </c>
      <c r="AE8" s="1087">
        <f>IF(ISERROR((G8/H8-1)*100),"n/a",(G8/H8-1)*100)</f>
        <v>9.3023255813953654</v>
      </c>
      <c r="AF8" s="1087">
        <f>IF(ISERROR((H8/I8-1)*100),"n/a",(H8/I8-1)*100)</f>
        <v>26.470588235294091</v>
      </c>
      <c r="AG8" s="1087">
        <f>IF(ISERROR((I8/K8-1)*100),"n/a",(I8/K8-1)*100)</f>
        <v>13.333333333333353</v>
      </c>
      <c r="AH8" s="1087">
        <f>IF(ISERROR((K8/L8-1)*100),"n/a",(K8/L8-1)*100)</f>
        <v>15.384615384615397</v>
      </c>
      <c r="AI8" s="1087">
        <f>IF(ISERROR((L8/N8-1)*100),"n/a",(L8/N8-1)*100)</f>
        <v>8.333333333333325</v>
      </c>
      <c r="AJ8" s="1087">
        <f>IF(ISERROR((N8/O8-1)*100),"n/a",(N8/O8-1)*100)</f>
        <v>5.8831314936139245</v>
      </c>
      <c r="AK8" s="1087">
        <f>IF(ISERROR((O8/P8-1)*100),"n/a",(O8/P8-1)*100)</f>
        <v>6.2483886844634018</v>
      </c>
      <c r="AL8" s="1087">
        <f>IF(ISERROR((P8/Q8-1)*100),"n/a",(P8/Q8-1)*100)</f>
        <v>6.6674999999999818</v>
      </c>
      <c r="AM8" s="1087">
        <f>IF(ISERROR((Q8/R8-1)*100),"n/a",(Q8/R8-1)*100)</f>
        <v>7.1438137840516447</v>
      </c>
      <c r="AN8" s="1087">
        <f>IF(ISERROR((R8/S8-1)*100),"n/a",(R8/S8-1)*100)</f>
        <v>5.6604307587807323</v>
      </c>
      <c r="AO8" s="1087">
        <f>IF(ISERROR((S8/T8-1)*100),"n/a",(S8/T8-1)*100)</f>
        <v>33.584120982986775</v>
      </c>
      <c r="AP8" s="1087">
        <f>IF(ISERROR((T8/U8-1)*100),"n/a",(T8/U8-1)*100)</f>
        <v>123.01854974704889</v>
      </c>
      <c r="AQ8" s="1087">
        <f>IF(ISERROR((U8/V8-1)*100),"n/a",(U8/V8-1)*100)</f>
        <v>0</v>
      </c>
      <c r="AR8" s="1087">
        <f>IF(ISERROR((V8/W8-1)*100),"n/a",(V8/W8-1)*100)</f>
        <v>0</v>
      </c>
      <c r="AS8" s="1087">
        <f>IF(ISERROR((W8/X8-1)*100),"n/a",(W8/X8-1)*100)</f>
        <v>0</v>
      </c>
      <c r="AT8" s="1087">
        <f>IF(ISERROR((X8/Y8-1)*100),"n/a",(X8/Y8-1)*100)</f>
        <v>0</v>
      </c>
      <c r="AU8" s="1088">
        <f>AVERAGE(AA8:AT8)</f>
        <v>15.158534289994844</v>
      </c>
      <c r="AV8" s="1089">
        <f>STDEV(AA8:AT8)</f>
        <v>26.792885909408874</v>
      </c>
    </row>
    <row r="9" spans="1:48" ht="11.25" customHeight="1" x14ac:dyDescent="0.2">
      <c r="A9" s="876" t="s">
        <v>935</v>
      </c>
      <c r="B9" s="874" t="s">
        <v>936</v>
      </c>
      <c r="C9" s="621">
        <v>3.04</v>
      </c>
      <c r="D9" s="491">
        <v>2.82</v>
      </c>
      <c r="E9" s="491">
        <v>2.46</v>
      </c>
      <c r="F9" s="621">
        <v>2.23</v>
      </c>
      <c r="G9" s="621">
        <v>2.0299999999999998</v>
      </c>
      <c r="H9" s="621">
        <v>1.84571</v>
      </c>
      <c r="I9" s="621">
        <v>1.6857</v>
      </c>
      <c r="J9" s="945"/>
      <c r="K9" s="621">
        <v>0.75714000000000004</v>
      </c>
      <c r="L9" s="625">
        <v>0</v>
      </c>
      <c r="M9" s="945"/>
      <c r="N9" s="495">
        <v>0</v>
      </c>
      <c r="O9" s="623">
        <v>0</v>
      </c>
      <c r="P9" s="623">
        <v>0</v>
      </c>
      <c r="Q9" s="623">
        <v>0</v>
      </c>
      <c r="R9" s="623">
        <v>0</v>
      </c>
      <c r="S9" s="623">
        <v>0</v>
      </c>
      <c r="T9" s="623">
        <v>0</v>
      </c>
      <c r="U9" s="623">
        <v>0</v>
      </c>
      <c r="V9" s="623">
        <v>0</v>
      </c>
      <c r="W9" s="623">
        <v>0</v>
      </c>
      <c r="X9" s="623">
        <v>0</v>
      </c>
      <c r="Y9" s="623">
        <v>0</v>
      </c>
      <c r="Z9" s="624">
        <f>SUM(C9:Y9)</f>
        <v>16.868549999999999</v>
      </c>
      <c r="AA9" s="1086">
        <f>IF(ISERROR((C9/D9-1)*100),"n/a",(C9/D9-1)*100)</f>
        <v>7.8014184397163122</v>
      </c>
      <c r="AB9" s="1086">
        <f>IF(ISERROR((D9/E9-1)*100),"n/a",(D9/E9-1)*100)</f>
        <v>14.634146341463406</v>
      </c>
      <c r="AC9" s="1087">
        <f>IF(ISERROR((E9/F9-1)*100),"n/a",(E9/F9-1)*100)</f>
        <v>10.313901345291487</v>
      </c>
      <c r="AD9" s="1087">
        <f>IF(ISERROR((F9/G9-1)*100),"n/a",(F9/G9-1)*100)</f>
        <v>9.852216748768484</v>
      </c>
      <c r="AE9" s="1087">
        <f>IF(ISERROR((G9/H9-1)*100),"n/a",(G9/H9-1)*100)</f>
        <v>9.9847755064446773</v>
      </c>
      <c r="AF9" s="1087">
        <f>IF(ISERROR((H9/I9-1)*100),"n/a",(H9/I9-1)*100)</f>
        <v>9.4921990864329295</v>
      </c>
      <c r="AG9" s="1087">
        <f>IF(ISERROR((I9/K9-1)*100),"n/a",(I9/K9-1)*100)</f>
        <v>122.64046279419922</v>
      </c>
      <c r="AH9" s="1087" t="str">
        <f>IF(ISERROR((K9/L9-1)*100),"n/a",(K9/L9-1)*100)</f>
        <v>n/a</v>
      </c>
      <c r="AI9" s="1087" t="str">
        <f>IF(ISERROR((L9/N9-1)*100),"n/a",(L9/N9-1)*100)</f>
        <v>n/a</v>
      </c>
      <c r="AJ9" s="1087" t="str">
        <f>IF(ISERROR((N9/O9-1)*100),"n/a",(N9/O9-1)*100)</f>
        <v>n/a</v>
      </c>
      <c r="AK9" s="1087" t="str">
        <f>IF(ISERROR((O9/P9-1)*100),"n/a",(O9/P9-1)*100)</f>
        <v>n/a</v>
      </c>
      <c r="AL9" s="1087" t="str">
        <f>IF(ISERROR((P9/Q9-1)*100),"n/a",(P9/Q9-1)*100)</f>
        <v>n/a</v>
      </c>
      <c r="AM9" s="1087" t="str">
        <f>IF(ISERROR((Q9/R9-1)*100),"n/a",(Q9/R9-1)*100)</f>
        <v>n/a</v>
      </c>
      <c r="AN9" s="1087" t="str">
        <f>IF(ISERROR((R9/S9-1)*100),"n/a",(R9/S9-1)*100)</f>
        <v>n/a</v>
      </c>
      <c r="AO9" s="1087" t="str">
        <f>IF(ISERROR((S9/T9-1)*100),"n/a",(S9/T9-1)*100)</f>
        <v>n/a</v>
      </c>
      <c r="AP9" s="1087" t="str">
        <f>IF(ISERROR((T9/U9-1)*100),"n/a",(T9/U9-1)*100)</f>
        <v>n/a</v>
      </c>
      <c r="AQ9" s="1087" t="str">
        <f>IF(ISERROR((U9/V9-1)*100),"n/a",(U9/V9-1)*100)</f>
        <v>n/a</v>
      </c>
      <c r="AR9" s="1087" t="str">
        <f>IF(ISERROR((V9/W9-1)*100),"n/a",(V9/W9-1)*100)</f>
        <v>n/a</v>
      </c>
      <c r="AS9" s="1087" t="str">
        <f>IF(ISERROR((W9/X9-1)*100),"n/a",(W9/X9-1)*100)</f>
        <v>n/a</v>
      </c>
      <c r="AT9" s="1087" t="str">
        <f>IF(ISERROR((X9/Y9-1)*100),"n/a",(X9/Y9-1)*100)</f>
        <v>n/a</v>
      </c>
      <c r="AU9" s="1088">
        <f>AVERAGE(AA9:AT9)</f>
        <v>26.388445751759502</v>
      </c>
      <c r="AV9" s="1089">
        <f>STDEV(AA9:AT9)</f>
        <v>42.494104140204158</v>
      </c>
    </row>
    <row r="10" spans="1:48" ht="11.25" customHeight="1" x14ac:dyDescent="0.2">
      <c r="A10" s="987" t="s">
        <v>870</v>
      </c>
      <c r="B10" s="499" t="s">
        <v>871</v>
      </c>
      <c r="C10" s="621">
        <v>4.28</v>
      </c>
      <c r="D10" s="491">
        <v>3.59</v>
      </c>
      <c r="E10" s="502">
        <v>2.56</v>
      </c>
      <c r="F10" s="621">
        <v>2.2799999999999998</v>
      </c>
      <c r="G10" s="621">
        <v>2.02</v>
      </c>
      <c r="H10" s="621">
        <v>1.66</v>
      </c>
      <c r="I10" s="621">
        <v>1.6</v>
      </c>
      <c r="J10" s="945"/>
      <c r="K10" s="494">
        <v>0</v>
      </c>
      <c r="L10" s="625">
        <v>0</v>
      </c>
      <c r="M10" s="945"/>
      <c r="N10" s="495">
        <v>0</v>
      </c>
      <c r="O10" s="623">
        <v>0</v>
      </c>
      <c r="P10" s="623">
        <v>0</v>
      </c>
      <c r="Q10" s="623">
        <v>0</v>
      </c>
      <c r="R10" s="623">
        <v>0</v>
      </c>
      <c r="S10" s="623">
        <v>0</v>
      </c>
      <c r="T10" s="623">
        <v>0</v>
      </c>
      <c r="U10" s="623">
        <v>0</v>
      </c>
      <c r="V10" s="623">
        <v>0</v>
      </c>
      <c r="W10" s="623">
        <v>0</v>
      </c>
      <c r="X10" s="623">
        <v>0</v>
      </c>
      <c r="Y10" s="623">
        <v>0</v>
      </c>
      <c r="Z10" s="624">
        <f>SUM(C10:Y10)</f>
        <v>17.989999999999998</v>
      </c>
      <c r="AA10" s="1086">
        <f>IF(ISERROR((C10/D10-1)*100),"n/a",(C10/D10-1)*100)</f>
        <v>19.220055710306426</v>
      </c>
      <c r="AB10" s="1086">
        <f>IF(ISERROR((D10/E10-1)*100),"n/a",(D10/E10-1)*100)</f>
        <v>40.234375</v>
      </c>
      <c r="AC10" s="1087">
        <f>IF(ISERROR((E10/F10-1)*100),"n/a",(E10/F10-1)*100)</f>
        <v>12.28070175438598</v>
      </c>
      <c r="AD10" s="1087">
        <f>IF(ISERROR((F10/G10-1)*100),"n/a",(F10/G10-1)*100)</f>
        <v>12.871287128712861</v>
      </c>
      <c r="AE10" s="1087">
        <f>IF(ISERROR((G10/H10-1)*100),"n/a",(G10/H10-1)*100)</f>
        <v>21.68674698795181</v>
      </c>
      <c r="AF10" s="1087">
        <f>IF(ISERROR((H10/I10-1)*100),"n/a",(H10/I10-1)*100)</f>
        <v>3.7499999999999867</v>
      </c>
      <c r="AG10" s="1087" t="str">
        <f>IF(ISERROR((I10/K10-1)*100),"n/a",(I10/K10-1)*100)</f>
        <v>n/a</v>
      </c>
      <c r="AH10" s="1087" t="str">
        <f>IF(ISERROR((K10/L10-1)*100),"n/a",(K10/L10-1)*100)</f>
        <v>n/a</v>
      </c>
      <c r="AI10" s="1087" t="str">
        <f>IF(ISERROR((L10/N10-1)*100),"n/a",(L10/N10-1)*100)</f>
        <v>n/a</v>
      </c>
      <c r="AJ10" s="1087" t="str">
        <f>IF(ISERROR((N10/O10-1)*100),"n/a",(N10/O10-1)*100)</f>
        <v>n/a</v>
      </c>
      <c r="AK10" s="1087" t="str">
        <f>IF(ISERROR((O10/P10-1)*100),"n/a",(O10/P10-1)*100)</f>
        <v>n/a</v>
      </c>
      <c r="AL10" s="1087" t="str">
        <f>IF(ISERROR((P10/Q10-1)*100),"n/a",(P10/Q10-1)*100)</f>
        <v>n/a</v>
      </c>
      <c r="AM10" s="1087" t="str">
        <f>IF(ISERROR((Q10/R10-1)*100),"n/a",(Q10/R10-1)*100)</f>
        <v>n/a</v>
      </c>
      <c r="AN10" s="1087" t="str">
        <f>IF(ISERROR((R10/S10-1)*100),"n/a",(R10/S10-1)*100)</f>
        <v>n/a</v>
      </c>
      <c r="AO10" s="1087" t="str">
        <f>IF(ISERROR((S10/T10-1)*100),"n/a",(S10/T10-1)*100)</f>
        <v>n/a</v>
      </c>
      <c r="AP10" s="1087" t="str">
        <f>IF(ISERROR((T10/U10-1)*100),"n/a",(T10/U10-1)*100)</f>
        <v>n/a</v>
      </c>
      <c r="AQ10" s="1087" t="str">
        <f>IF(ISERROR((U10/V10-1)*100),"n/a",(U10/V10-1)*100)</f>
        <v>n/a</v>
      </c>
      <c r="AR10" s="1087" t="str">
        <f>IF(ISERROR((V10/W10-1)*100),"n/a",(V10/W10-1)*100)</f>
        <v>n/a</v>
      </c>
      <c r="AS10" s="1087" t="str">
        <f>IF(ISERROR((W10/X10-1)*100),"n/a",(W10/X10-1)*100)</f>
        <v>n/a</v>
      </c>
      <c r="AT10" s="1087" t="str">
        <f>IF(ISERROR((X10/Y10-1)*100),"n/a",(X10/Y10-1)*100)</f>
        <v>n/a</v>
      </c>
      <c r="AU10" s="1088">
        <f>AVERAGE(AA10:AT10)</f>
        <v>18.340527763559511</v>
      </c>
      <c r="AV10" s="1089">
        <f>STDEV(AA10:AT10)</f>
        <v>12.416351188025484</v>
      </c>
    </row>
    <row r="11" spans="1:48" ht="11.25" customHeight="1" x14ac:dyDescent="0.2">
      <c r="A11" s="876" t="s">
        <v>419</v>
      </c>
      <c r="B11" s="874" t="s">
        <v>420</v>
      </c>
      <c r="C11" s="621">
        <v>1.6</v>
      </c>
      <c r="D11" s="491">
        <v>1.54</v>
      </c>
      <c r="E11" s="626">
        <v>1.4750000000000001</v>
      </c>
      <c r="F11" s="621">
        <v>1.385</v>
      </c>
      <c r="G11" s="621">
        <v>1.21</v>
      </c>
      <c r="H11" s="621">
        <v>0.995</v>
      </c>
      <c r="I11" s="621">
        <v>0.86499999999999999</v>
      </c>
      <c r="J11" s="945"/>
      <c r="K11" s="621">
        <v>0.6</v>
      </c>
      <c r="L11" s="490">
        <v>0.46</v>
      </c>
      <c r="M11" s="945"/>
      <c r="N11" s="626">
        <v>0.34</v>
      </c>
      <c r="O11" s="627">
        <v>0.24</v>
      </c>
      <c r="P11" s="627">
        <v>0.16250000000000001</v>
      </c>
      <c r="Q11" s="627">
        <v>0.1125</v>
      </c>
      <c r="R11" s="627">
        <v>6.25E-2</v>
      </c>
      <c r="S11" s="627">
        <v>3.125E-2</v>
      </c>
      <c r="T11" s="623">
        <v>2.5000000000000001E-2</v>
      </c>
      <c r="U11" s="623">
        <v>2.5000000000000001E-2</v>
      </c>
      <c r="V11" s="623">
        <v>2.5000000000000001E-2</v>
      </c>
      <c r="W11" s="623">
        <v>6.2500000000000003E-3</v>
      </c>
      <c r="X11" s="623">
        <v>0</v>
      </c>
      <c r="Y11" s="623">
        <v>0</v>
      </c>
      <c r="Z11" s="624">
        <f>SUM(C11:Y11)</f>
        <v>11.160000000000002</v>
      </c>
      <c r="AA11" s="1086">
        <f>IF(ISERROR((C11/D11-1)*100),"n/a",(C11/D11-1)*100)</f>
        <v>3.8961038961039085</v>
      </c>
      <c r="AB11" s="1086">
        <f>IF(ISERROR((D11/E11-1)*100),"n/a",(D11/E11-1)*100)</f>
        <v>4.4067796610169463</v>
      </c>
      <c r="AC11" s="1087">
        <f>IF(ISERROR((E11/F11-1)*100),"n/a",(E11/F11-1)*100)</f>
        <v>6.498194945848379</v>
      </c>
      <c r="AD11" s="1087">
        <f>IF(ISERROR((F11/G11-1)*100),"n/a",(F11/G11-1)*100)</f>
        <v>14.462809917355379</v>
      </c>
      <c r="AE11" s="1087">
        <f>IF(ISERROR((G11/H11-1)*100),"n/a",(G11/H11-1)*100)</f>
        <v>21.608040201005018</v>
      </c>
      <c r="AF11" s="1087">
        <f>IF(ISERROR((H11/I11-1)*100),"n/a",(H11/I11-1)*100)</f>
        <v>15.02890173410405</v>
      </c>
      <c r="AG11" s="1087">
        <f>IF(ISERROR((I11/K11-1)*100),"n/a",(I11/K11-1)*100)</f>
        <v>44.166666666666664</v>
      </c>
      <c r="AH11" s="1087">
        <f>IF(ISERROR((K11/L11-1)*100),"n/a",(K11/L11-1)*100)</f>
        <v>30.434782608695631</v>
      </c>
      <c r="AI11" s="1087">
        <f>IF(ISERROR((L11/N11-1)*100),"n/a",(L11/N11-1)*100)</f>
        <v>35.294117647058812</v>
      </c>
      <c r="AJ11" s="1087">
        <f>IF(ISERROR((N11/O11-1)*100),"n/a",(N11/O11-1)*100)</f>
        <v>41.666666666666671</v>
      </c>
      <c r="AK11" s="1087">
        <f>IF(ISERROR((O11/P11-1)*100),"n/a",(O11/P11-1)*100)</f>
        <v>47.692307692307679</v>
      </c>
      <c r="AL11" s="1087">
        <f>IF(ISERROR((P11/Q11-1)*100),"n/a",(P11/Q11-1)*100)</f>
        <v>44.444444444444443</v>
      </c>
      <c r="AM11" s="1087">
        <f>IF(ISERROR((Q11/R11-1)*100),"n/a",(Q11/R11-1)*100)</f>
        <v>80</v>
      </c>
      <c r="AN11" s="1087">
        <f>IF(ISERROR((R11/S11-1)*100),"n/a",(R11/S11-1)*100)</f>
        <v>100</v>
      </c>
      <c r="AO11" s="1087">
        <f>IF(ISERROR((S11/T11-1)*100),"n/a",(S11/T11-1)*100)</f>
        <v>25</v>
      </c>
      <c r="AP11" s="1087">
        <f>IF(ISERROR((T11/U11-1)*100),"n/a",(T11/U11-1)*100)</f>
        <v>0</v>
      </c>
      <c r="AQ11" s="1087">
        <f>IF(ISERROR((U11/V11-1)*100),"n/a",(U11/V11-1)*100)</f>
        <v>0</v>
      </c>
      <c r="AR11" s="1087">
        <f>IF(ISERROR((V11/W11-1)*100),"n/a",(V11/W11-1)*100)</f>
        <v>300</v>
      </c>
      <c r="AS11" s="1087" t="str">
        <f>IF(ISERROR((W11/X11-1)*100),"n/a",(W11/X11-1)*100)</f>
        <v>n/a</v>
      </c>
      <c r="AT11" s="1087" t="str">
        <f>IF(ISERROR((X11/Y11-1)*100),"n/a",(X11/Y11-1)*100)</f>
        <v>n/a</v>
      </c>
      <c r="AU11" s="1088">
        <f>AVERAGE(AA11:AT11)</f>
        <v>45.255545337848531</v>
      </c>
      <c r="AV11" s="1089">
        <f>STDEV(AA11:AT11)</f>
        <v>69.132114042638278</v>
      </c>
    </row>
    <row r="12" spans="1:48" ht="11.25" customHeight="1" x14ac:dyDescent="0.2">
      <c r="A12" s="492" t="s">
        <v>113</v>
      </c>
      <c r="B12" s="874" t="s">
        <v>114</v>
      </c>
      <c r="C12" s="621">
        <v>0.72</v>
      </c>
      <c r="D12" s="491">
        <v>0.7</v>
      </c>
      <c r="E12" s="626">
        <v>0.68</v>
      </c>
      <c r="F12" s="621">
        <v>0.66</v>
      </c>
      <c r="G12" s="621">
        <v>0.64</v>
      </c>
      <c r="H12" s="621">
        <v>0.62</v>
      </c>
      <c r="I12" s="621">
        <v>0.6</v>
      </c>
      <c r="J12" s="945" t="s">
        <v>90</v>
      </c>
      <c r="K12" s="621">
        <v>0.57999999999999996</v>
      </c>
      <c r="L12" s="490">
        <v>0.56000000000000005</v>
      </c>
      <c r="M12" s="945"/>
      <c r="N12" s="626">
        <v>0.54</v>
      </c>
      <c r="O12" s="627">
        <v>0.52</v>
      </c>
      <c r="P12" s="627">
        <v>0.5</v>
      </c>
      <c r="Q12" s="627">
        <v>0.48</v>
      </c>
      <c r="R12" s="627">
        <v>0.44</v>
      </c>
      <c r="S12" s="627">
        <v>0.42</v>
      </c>
      <c r="T12" s="627">
        <v>0.4</v>
      </c>
      <c r="U12" s="627">
        <v>0.38</v>
      </c>
      <c r="V12" s="627">
        <v>0.36</v>
      </c>
      <c r="W12" s="627">
        <v>0.33</v>
      </c>
      <c r="X12" s="627">
        <v>0.31</v>
      </c>
      <c r="Y12" s="627">
        <v>0.28000000000000003</v>
      </c>
      <c r="Z12" s="624">
        <f>SUM(C12:Y12)</f>
        <v>10.72</v>
      </c>
      <c r="AA12" s="1086">
        <f>IF(ISERROR((C12/D12-1)*100),"n/a",(C12/D12-1)*100)</f>
        <v>2.8571428571428692</v>
      </c>
      <c r="AB12" s="1086">
        <f>IF(ISERROR((D12/E12-1)*100),"n/a",(D12/E12-1)*100)</f>
        <v>2.9411764705882248</v>
      </c>
      <c r="AC12" s="1087">
        <f>IF(ISERROR((E12/F12-1)*100),"n/a",(E12/F12-1)*100)</f>
        <v>3.0303030303030276</v>
      </c>
      <c r="AD12" s="1087">
        <f>IF(ISERROR((F12/G12-1)*100),"n/a",(F12/G12-1)*100)</f>
        <v>3.125</v>
      </c>
      <c r="AE12" s="1087">
        <f>IF(ISERROR((G12/H12-1)*100),"n/a",(G12/H12-1)*100)</f>
        <v>3.2258064516129004</v>
      </c>
      <c r="AF12" s="1087">
        <f>IF(ISERROR((H12/I12-1)*100),"n/a",(H12/I12-1)*100)</f>
        <v>3.3333333333333437</v>
      </c>
      <c r="AG12" s="1087">
        <f>IF(ISERROR((I12/K12-1)*100),"n/a",(I12/K12-1)*100)</f>
        <v>3.4482758620689724</v>
      </c>
      <c r="AH12" s="1087">
        <f>IF(ISERROR((K12/L12-1)*100),"n/a",(K12/L12-1)*100)</f>
        <v>3.5714285714285587</v>
      </c>
      <c r="AI12" s="1087">
        <f>IF(ISERROR((L12/N12-1)*100),"n/a",(L12/N12-1)*100)</f>
        <v>3.7037037037036979</v>
      </c>
      <c r="AJ12" s="1087">
        <f>IF(ISERROR((N12/O12-1)*100),"n/a",(N12/O12-1)*100)</f>
        <v>3.8461538461538547</v>
      </c>
      <c r="AK12" s="1087">
        <f>IF(ISERROR((O12/P12-1)*100),"n/a",(O12/P12-1)*100)</f>
        <v>4.0000000000000036</v>
      </c>
      <c r="AL12" s="1087">
        <f>IF(ISERROR((P12/Q12-1)*100),"n/a",(P12/Q12-1)*100)</f>
        <v>4.1666666666666741</v>
      </c>
      <c r="AM12" s="1087">
        <f>IF(ISERROR((Q12/R12-1)*100),"n/a",(Q12/R12-1)*100)</f>
        <v>9.0909090909090828</v>
      </c>
      <c r="AN12" s="1087">
        <f>IF(ISERROR((R12/S12-1)*100),"n/a",(R12/S12-1)*100)</f>
        <v>4.7619047619047672</v>
      </c>
      <c r="AO12" s="1087">
        <f>IF(ISERROR((S12/T12-1)*100),"n/a",(S12/T12-1)*100)</f>
        <v>4.9999999999999822</v>
      </c>
      <c r="AP12" s="1087">
        <f>IF(ISERROR((T12/U12-1)*100),"n/a",(T12/U12-1)*100)</f>
        <v>5.2631578947368363</v>
      </c>
      <c r="AQ12" s="1087">
        <f>IF(ISERROR((U12/V12-1)*100),"n/a",(U12/V12-1)*100)</f>
        <v>5.555555555555558</v>
      </c>
      <c r="AR12" s="1087">
        <f>IF(ISERROR((V12/W12-1)*100),"n/a",(V12/W12-1)*100)</f>
        <v>9.0909090909090828</v>
      </c>
      <c r="AS12" s="1087">
        <f>IF(ISERROR((W12/X12-1)*100),"n/a",(W12/X12-1)*100)</f>
        <v>6.4516129032258229</v>
      </c>
      <c r="AT12" s="1087">
        <f>IF(ISERROR((X12/Y12-1)*100),"n/a",(X12/Y12-1)*100)</f>
        <v>10.714285714285698</v>
      </c>
      <c r="AU12" s="1088">
        <f>AVERAGE(AA12:AT12)</f>
        <v>4.8588662902264463</v>
      </c>
      <c r="AV12" s="1089">
        <f>STDEV(AA12:AT12)</f>
        <v>2.289263739181628</v>
      </c>
    </row>
    <row r="13" spans="1:48" ht="11.25" customHeight="1" x14ac:dyDescent="0.2">
      <c r="A13" s="876" t="s">
        <v>941</v>
      </c>
      <c r="B13" s="874" t="s">
        <v>942</v>
      </c>
      <c r="C13" s="621">
        <v>1.1399999999999999</v>
      </c>
      <c r="D13" s="491">
        <v>0.98</v>
      </c>
      <c r="E13" s="626">
        <v>0.72</v>
      </c>
      <c r="F13" s="621">
        <v>0.62</v>
      </c>
      <c r="G13" s="621">
        <v>0.57999999999999996</v>
      </c>
      <c r="H13" s="494">
        <v>0.52</v>
      </c>
      <c r="I13" s="621">
        <v>0.5</v>
      </c>
      <c r="J13" s="945"/>
      <c r="K13" s="621">
        <v>0.28499999999999998</v>
      </c>
      <c r="L13" s="625">
        <v>0</v>
      </c>
      <c r="M13" s="945"/>
      <c r="N13" s="495">
        <v>0</v>
      </c>
      <c r="O13" s="623">
        <v>0</v>
      </c>
      <c r="P13" s="623">
        <v>2.1</v>
      </c>
      <c r="Q13" s="623">
        <v>2.46</v>
      </c>
      <c r="R13" s="627">
        <v>2.57</v>
      </c>
      <c r="S13" s="627">
        <v>2.2400000000000002</v>
      </c>
      <c r="T13" s="627">
        <v>0.78</v>
      </c>
      <c r="U13" s="623">
        <v>0</v>
      </c>
      <c r="V13" s="623">
        <v>0</v>
      </c>
      <c r="W13" s="623">
        <v>0</v>
      </c>
      <c r="X13" s="623">
        <v>0</v>
      </c>
      <c r="Y13" s="623">
        <v>0</v>
      </c>
      <c r="Z13" s="624">
        <f>SUM(C13:Y13)</f>
        <v>15.495000000000001</v>
      </c>
      <c r="AA13" s="1086">
        <f>IF(ISERROR((C13/D13-1)*100),"n/a",(C13/D13-1)*100)</f>
        <v>16.326530612244895</v>
      </c>
      <c r="AB13" s="1086">
        <f>IF(ISERROR((D13/E13-1)*100),"n/a",(D13/E13-1)*100)</f>
        <v>36.111111111111114</v>
      </c>
      <c r="AC13" s="1087">
        <f>IF(ISERROR((E13/F13-1)*100),"n/a",(E13/F13-1)*100)</f>
        <v>16.129032258064502</v>
      </c>
      <c r="AD13" s="1087">
        <f>IF(ISERROR((F13/G13-1)*100),"n/a",(F13/G13-1)*100)</f>
        <v>6.8965517241379448</v>
      </c>
      <c r="AE13" s="1087">
        <f>IF(ISERROR((G13/H13-1)*100),"n/a",(G13/H13-1)*100)</f>
        <v>11.538461538461519</v>
      </c>
      <c r="AF13" s="1087">
        <f>IF(ISERROR((H13/I13-1)*100),"n/a",(H13/I13-1)*100)</f>
        <v>4.0000000000000036</v>
      </c>
      <c r="AG13" s="1087">
        <f>IF(ISERROR((I13/K13-1)*100),"n/a",(I13/K13-1)*100)</f>
        <v>75.438596491228083</v>
      </c>
      <c r="AH13" s="1087" t="str">
        <f>IF(ISERROR((K13/L13-1)*100),"n/a",(K13/L13-1)*100)</f>
        <v>n/a</v>
      </c>
      <c r="AI13" s="1087" t="str">
        <f>IF(ISERROR((L13/N13-1)*100),"n/a",(L13/N13-1)*100)</f>
        <v>n/a</v>
      </c>
      <c r="AJ13" s="1087" t="str">
        <f>IF(ISERROR((N13/O13-1)*100),"n/a",(N13/O13-1)*100)</f>
        <v>n/a</v>
      </c>
      <c r="AK13" s="1087">
        <f>IF(ISERROR((O13/P13-1)*100),"n/a",(O13/P13-1)*100)</f>
        <v>-100</v>
      </c>
      <c r="AL13" s="1087">
        <f>IF(ISERROR((P13/Q13-1)*100),"n/a",(P13/Q13-1)*100)</f>
        <v>-14.634146341463406</v>
      </c>
      <c r="AM13" s="1087">
        <f>IF(ISERROR((Q13/R13-1)*100),"n/a",(Q13/R13-1)*100)</f>
        <v>-4.2801556420233418</v>
      </c>
      <c r="AN13" s="1087">
        <f>IF(ISERROR((R13/S13-1)*100),"n/a",(R13/S13-1)*100)</f>
        <v>14.732142857142838</v>
      </c>
      <c r="AO13" s="1087">
        <f>IF(ISERROR((S13/T13-1)*100),"n/a",(S13/T13-1)*100)</f>
        <v>187.17948717948718</v>
      </c>
      <c r="AP13" s="1087" t="str">
        <f>IF(ISERROR((T13/U13-1)*100),"n/a",(T13/U13-1)*100)</f>
        <v>n/a</v>
      </c>
      <c r="AQ13" s="1087" t="str">
        <f>IF(ISERROR((U13/V13-1)*100),"n/a",(U13/V13-1)*100)</f>
        <v>n/a</v>
      </c>
      <c r="AR13" s="1087" t="str">
        <f>IF(ISERROR((V13/W13-1)*100),"n/a",(V13/W13-1)*100)</f>
        <v>n/a</v>
      </c>
      <c r="AS13" s="1087" t="str">
        <f>IF(ISERROR((W13/X13-1)*100),"n/a",(W13/X13-1)*100)</f>
        <v>n/a</v>
      </c>
      <c r="AT13" s="1087" t="str">
        <f>IF(ISERROR((X13/Y13-1)*100),"n/a",(X13/Y13-1)*100)</f>
        <v>n/a</v>
      </c>
      <c r="AU13" s="1088">
        <f>AVERAGE(AA13:AT13)</f>
        <v>20.786467649032609</v>
      </c>
      <c r="AV13" s="1089">
        <f>STDEV(AA13:AT13)</f>
        <v>66.070995952376791</v>
      </c>
    </row>
    <row r="14" spans="1:48" ht="11.25" customHeight="1" x14ac:dyDescent="0.2">
      <c r="A14" s="496" t="s">
        <v>1858</v>
      </c>
      <c r="B14" s="859" t="s">
        <v>1859</v>
      </c>
      <c r="C14" s="621">
        <v>1.28</v>
      </c>
      <c r="D14" s="491">
        <v>1.1200000000000001</v>
      </c>
      <c r="E14" s="485">
        <v>1.06</v>
      </c>
      <c r="F14" s="621">
        <v>1.04</v>
      </c>
      <c r="G14" s="621">
        <v>0.96</v>
      </c>
      <c r="H14" s="621">
        <v>0.88</v>
      </c>
      <c r="I14" s="530">
        <v>0.56000000000000005</v>
      </c>
      <c r="J14" s="945"/>
      <c r="K14" s="621">
        <v>0.96439999999999992</v>
      </c>
      <c r="L14" s="490">
        <v>0.90201000000000009</v>
      </c>
      <c r="M14" s="945"/>
      <c r="N14" s="626">
        <v>0.82524999999999993</v>
      </c>
      <c r="O14" s="627">
        <v>0.7484900000000001</v>
      </c>
      <c r="P14" s="627">
        <v>0.6741299999999999</v>
      </c>
      <c r="Q14" s="627">
        <v>0.60936000000000001</v>
      </c>
      <c r="R14" s="627">
        <v>0.55657000000000001</v>
      </c>
      <c r="S14" s="627">
        <v>0.52060000000000006</v>
      </c>
      <c r="T14" s="627">
        <v>0.49095999999999995</v>
      </c>
      <c r="U14" s="627">
        <v>0.43991999999999998</v>
      </c>
      <c r="V14" s="627">
        <v>0.41074000000000005</v>
      </c>
      <c r="W14" s="627">
        <v>0.36809999999999998</v>
      </c>
      <c r="X14" s="627">
        <v>0.33218000000000003</v>
      </c>
      <c r="Y14" s="627">
        <v>0.29627000000000003</v>
      </c>
      <c r="Z14" s="624">
        <f>SUM(C14:Y14)</f>
        <v>15.038980000000002</v>
      </c>
      <c r="AA14" s="1086">
        <f>IF(ISERROR((C14/D14-1)*100),"n/a",(C14/D14-1)*100)</f>
        <v>14.285714285714279</v>
      </c>
      <c r="AB14" s="1086">
        <f>IF(ISERROR((D14/E14-1)*100),"n/a",(D14/E14-1)*100)</f>
        <v>5.6603773584905648</v>
      </c>
      <c r="AC14" s="1087">
        <f>IF(ISERROR((E14/F14-1)*100),"n/a",(E14/F14-1)*100)</f>
        <v>1.9230769230769162</v>
      </c>
      <c r="AD14" s="1087">
        <f>IF(ISERROR((F14/G14-1)*100),"n/a",(F14/G14-1)*100)</f>
        <v>8.3333333333333481</v>
      </c>
      <c r="AE14" s="1087">
        <f>IF(ISERROR((G14/H14-1)*100),"n/a",(G14/H14-1)*100)</f>
        <v>9.0909090909090828</v>
      </c>
      <c r="AF14" s="1087">
        <f>IF(ISERROR((H14/I14-1)*100),"n/a",(H14/I14-1)*100)</f>
        <v>57.142857142857139</v>
      </c>
      <c r="AG14" s="1087">
        <f>IF(ISERROR((I14/K14-1)*100),"n/a",(I14/K14-1)*100)</f>
        <v>-41.932807963500608</v>
      </c>
      <c r="AH14" s="1087">
        <f>IF(ISERROR((K14/L14-1)*100),"n/a",(K14/L14-1)*100)</f>
        <v>6.9167747585946682</v>
      </c>
      <c r="AI14" s="1087">
        <f>IF(ISERROR((L14/N14-1)*100),"n/a",(L14/N14-1)*100)</f>
        <v>9.3014238109663907</v>
      </c>
      <c r="AJ14" s="1087">
        <f>IF(ISERROR((N14/O14-1)*100),"n/a",(N14/O14-1)*100)</f>
        <v>10.255314032251572</v>
      </c>
      <c r="AK14" s="1087">
        <f>IF(ISERROR((O14/P14-1)*100),"n/a",(O14/P14-1)*100)</f>
        <v>11.030513402459508</v>
      </c>
      <c r="AL14" s="1087">
        <f>IF(ISERROR((P14/Q14-1)*100),"n/a",(P14/Q14-1)*100)</f>
        <v>10.629184718393049</v>
      </c>
      <c r="AM14" s="1087">
        <f>IF(ISERROR((Q14/R14-1)*100),"n/a",(Q14/R14-1)*100)</f>
        <v>9.4848806080097816</v>
      </c>
      <c r="AN14" s="1087">
        <f>IF(ISERROR((R14/S14-1)*100),"n/a",(R14/S14-1)*100)</f>
        <v>6.9093353822512471</v>
      </c>
      <c r="AO14" s="1087">
        <f>IF(ISERROR((S14/T14-1)*100),"n/a",(S14/T14-1)*100)</f>
        <v>6.037151702786403</v>
      </c>
      <c r="AP14" s="1087">
        <f>IF(ISERROR((T14/U14-1)*100),"n/a",(T14/U14-1)*100)</f>
        <v>11.602109474449884</v>
      </c>
      <c r="AQ14" s="1087">
        <f>IF(ISERROR((U14/V14-1)*100),"n/a",(U14/V14-1)*100)</f>
        <v>7.104250864293693</v>
      </c>
      <c r="AR14" s="1087">
        <f>IF(ISERROR((V14/W14-1)*100),"n/a",(V14/W14-1)*100)</f>
        <v>11.583808747622948</v>
      </c>
      <c r="AS14" s="1087">
        <f>IF(ISERROR((W14/X14-1)*100),"n/a",(W14/X14-1)*100)</f>
        <v>10.81341441387198</v>
      </c>
      <c r="AT14" s="1087">
        <f>IF(ISERROR((X14/Y14-1)*100),"n/a",(X14/Y14-1)*100)</f>
        <v>12.120700712188203</v>
      </c>
      <c r="AU14" s="1088">
        <f>AVERAGE(AA14:AT14)</f>
        <v>8.9146161399510042</v>
      </c>
      <c r="AV14" s="1089">
        <f>STDEV(AA14:AT14)</f>
        <v>16.315319810981766</v>
      </c>
    </row>
    <row r="15" spans="1:48" ht="11.25" customHeight="1" x14ac:dyDescent="0.2">
      <c r="A15" s="628" t="s">
        <v>903</v>
      </c>
      <c r="B15" s="499" t="s">
        <v>904</v>
      </c>
      <c r="C15" s="621">
        <v>1.87</v>
      </c>
      <c r="D15" s="491">
        <v>1.82</v>
      </c>
      <c r="E15" s="502">
        <v>1.74</v>
      </c>
      <c r="F15" s="505">
        <v>1.66</v>
      </c>
      <c r="G15" s="505">
        <v>1.58</v>
      </c>
      <c r="H15" s="505">
        <v>1.5</v>
      </c>
      <c r="I15" s="505">
        <v>1.4175</v>
      </c>
      <c r="J15" s="1032"/>
      <c r="K15" s="504">
        <v>1.35</v>
      </c>
      <c r="L15" s="506">
        <v>1.35</v>
      </c>
      <c r="M15" s="1032"/>
      <c r="N15" s="520">
        <v>1.35</v>
      </c>
      <c r="O15" s="508">
        <v>1.35</v>
      </c>
      <c r="P15" s="508">
        <v>1.35</v>
      </c>
      <c r="Q15" s="508">
        <v>1.35</v>
      </c>
      <c r="R15" s="508">
        <v>1.35</v>
      </c>
      <c r="S15" s="507">
        <v>1.35</v>
      </c>
      <c r="T15" s="507">
        <v>0.1651</v>
      </c>
      <c r="U15" s="508">
        <v>0</v>
      </c>
      <c r="V15" s="508">
        <v>0</v>
      </c>
      <c r="W15" s="508">
        <v>0</v>
      </c>
      <c r="X15" s="508">
        <v>0</v>
      </c>
      <c r="Y15" s="508">
        <v>0</v>
      </c>
      <c r="Z15" s="624">
        <f>SUM(C15:Y15)</f>
        <v>22.552600000000005</v>
      </c>
      <c r="AA15" s="1086">
        <f>IF(ISERROR((C15/D15-1)*100),"n/a",(C15/D15-1)*100)</f>
        <v>2.7472527472527597</v>
      </c>
      <c r="AB15" s="1086">
        <f>IF(ISERROR((D15/E15-1)*100),"n/a",(D15/E15-1)*100)</f>
        <v>4.5977011494252817</v>
      </c>
      <c r="AC15" s="1087">
        <f>IF(ISERROR((E15/F15-1)*100),"n/a",(E15/F15-1)*100)</f>
        <v>4.8192771084337505</v>
      </c>
      <c r="AD15" s="1087">
        <f>IF(ISERROR((F15/G15-1)*100),"n/a",(F15/G15-1)*100)</f>
        <v>5.0632911392404889</v>
      </c>
      <c r="AE15" s="1087">
        <f>IF(ISERROR((G15/H15-1)*100),"n/a",(G15/H15-1)*100)</f>
        <v>5.3333333333333455</v>
      </c>
      <c r="AF15" s="1087">
        <f>IF(ISERROR((H15/I15-1)*100),"n/a",(H15/I15-1)*100)</f>
        <v>5.8201058201058142</v>
      </c>
      <c r="AG15" s="1087">
        <f>IF(ISERROR((I15/K15-1)*100),"n/a",(I15/K15-1)*100)</f>
        <v>4.9999999999999822</v>
      </c>
      <c r="AH15" s="1087">
        <f>IF(ISERROR((K15/L15-1)*100),"n/a",(K15/L15-1)*100)</f>
        <v>0</v>
      </c>
      <c r="AI15" s="1087">
        <f>IF(ISERROR((L15/N15-1)*100),"n/a",(L15/N15-1)*100)</f>
        <v>0</v>
      </c>
      <c r="AJ15" s="1087">
        <f>IF(ISERROR((N15/O15-1)*100),"n/a",(N15/O15-1)*100)</f>
        <v>0</v>
      </c>
      <c r="AK15" s="1087">
        <f>IF(ISERROR((O15/P15-1)*100),"n/a",(O15/P15-1)*100)</f>
        <v>0</v>
      </c>
      <c r="AL15" s="1087">
        <f>IF(ISERROR((P15/Q15-1)*100),"n/a",(P15/Q15-1)*100)</f>
        <v>0</v>
      </c>
      <c r="AM15" s="1087">
        <f>IF(ISERROR((Q15/R15-1)*100),"n/a",(Q15/R15-1)*100)</f>
        <v>0</v>
      </c>
      <c r="AN15" s="1087">
        <f>IF(ISERROR((R15/S15-1)*100),"n/a",(R15/S15-1)*100)</f>
        <v>0</v>
      </c>
      <c r="AO15" s="1087">
        <f>IF(ISERROR((S15/T15-1)*100),"n/a",(S15/T15-1)*100)</f>
        <v>717.68625075711691</v>
      </c>
      <c r="AP15" s="1087" t="str">
        <f>IF(ISERROR((T15/U15-1)*100),"n/a",(T15/U15-1)*100)</f>
        <v>n/a</v>
      </c>
      <c r="AQ15" s="1087" t="str">
        <f>IF(ISERROR((U15/V15-1)*100),"n/a",(U15/V15-1)*100)</f>
        <v>n/a</v>
      </c>
      <c r="AR15" s="1087" t="str">
        <f>IF(ISERROR((V15/W15-1)*100),"n/a",(V15/W15-1)*100)</f>
        <v>n/a</v>
      </c>
      <c r="AS15" s="1087" t="str">
        <f>IF(ISERROR((W15/X15-1)*100),"n/a",(W15/X15-1)*100)</f>
        <v>n/a</v>
      </c>
      <c r="AT15" s="1087" t="str">
        <f>IF(ISERROR((X15/Y15-1)*100),"n/a",(X15/Y15-1)*100)</f>
        <v>n/a</v>
      </c>
      <c r="AU15" s="1088">
        <f>AVERAGE(AA15:AT15)</f>
        <v>50.071147470327219</v>
      </c>
      <c r="AV15" s="1089">
        <f>STDEV(AA15:AT15)</f>
        <v>184.70664464604511</v>
      </c>
    </row>
    <row r="16" spans="1:48" ht="11.25" customHeight="1" x14ac:dyDescent="0.2">
      <c r="A16" s="876" t="s">
        <v>397</v>
      </c>
      <c r="B16" s="489" t="s">
        <v>398</v>
      </c>
      <c r="C16" s="621">
        <v>2.99</v>
      </c>
      <c r="D16" s="491">
        <v>2.79</v>
      </c>
      <c r="E16" s="626">
        <v>2.66</v>
      </c>
      <c r="F16" s="621">
        <v>2.31</v>
      </c>
      <c r="G16" s="621">
        <v>2.12</v>
      </c>
      <c r="H16" s="621">
        <v>1.95</v>
      </c>
      <c r="I16" s="621">
        <v>1.74</v>
      </c>
      <c r="J16" s="945"/>
      <c r="K16" s="621">
        <v>1.4850000000000001</v>
      </c>
      <c r="L16" s="490">
        <v>1.125</v>
      </c>
      <c r="M16" s="945"/>
      <c r="N16" s="626">
        <v>0.82499999999999996</v>
      </c>
      <c r="O16" s="627">
        <v>0.75</v>
      </c>
      <c r="P16" s="627">
        <v>0.5</v>
      </c>
      <c r="Q16" s="627">
        <v>0.42</v>
      </c>
      <c r="R16" s="627">
        <v>0.35</v>
      </c>
      <c r="S16" s="627">
        <v>0.3</v>
      </c>
      <c r="T16" s="623">
        <v>0</v>
      </c>
      <c r="U16" s="623">
        <v>0</v>
      </c>
      <c r="V16" s="623">
        <v>0</v>
      </c>
      <c r="W16" s="623">
        <v>0</v>
      </c>
      <c r="X16" s="623">
        <v>0</v>
      </c>
      <c r="Y16" s="623">
        <v>0</v>
      </c>
      <c r="Z16" s="624">
        <f>SUM(C16:Y16)</f>
        <v>22.315000000000001</v>
      </c>
      <c r="AA16" s="1086">
        <f>IF(ISERROR((C16/D16-1)*100),"n/a",(C16/D16-1)*100)</f>
        <v>7.1684587813620082</v>
      </c>
      <c r="AB16" s="1086">
        <f>IF(ISERROR((D16/E16-1)*100),"n/a",(D16/E16-1)*100)</f>
        <v>4.8872180451127845</v>
      </c>
      <c r="AC16" s="1087">
        <f>IF(ISERROR((E16/F16-1)*100),"n/a",(E16/F16-1)*100)</f>
        <v>15.151515151515159</v>
      </c>
      <c r="AD16" s="1087">
        <f>IF(ISERROR((F16/G16-1)*100),"n/a",(F16/G16-1)*100)</f>
        <v>8.9622641509433887</v>
      </c>
      <c r="AE16" s="1087">
        <f>IF(ISERROR((G16/H16-1)*100),"n/a",(G16/H16-1)*100)</f>
        <v>8.7179487179487314</v>
      </c>
      <c r="AF16" s="1087">
        <f>IF(ISERROR((H16/I16-1)*100),"n/a",(H16/I16-1)*100)</f>
        <v>12.06896551724137</v>
      </c>
      <c r="AG16" s="1087">
        <f>IF(ISERROR((I16/K16-1)*100),"n/a",(I16/K16-1)*100)</f>
        <v>17.171717171717169</v>
      </c>
      <c r="AH16" s="1087">
        <f>IF(ISERROR((K16/L16-1)*100),"n/a",(K16/L16-1)*100)</f>
        <v>32.000000000000007</v>
      </c>
      <c r="AI16" s="1087">
        <f>IF(ISERROR((L16/N16-1)*100),"n/a",(L16/N16-1)*100)</f>
        <v>36.363636363636374</v>
      </c>
      <c r="AJ16" s="1087">
        <f>IF(ISERROR((N16/O16-1)*100),"n/a",(N16/O16-1)*100)</f>
        <v>9.9999999999999858</v>
      </c>
      <c r="AK16" s="1087">
        <f>IF(ISERROR((O16/P16-1)*100),"n/a",(O16/P16-1)*100)</f>
        <v>50</v>
      </c>
      <c r="AL16" s="1087">
        <f>IF(ISERROR((P16/Q16-1)*100),"n/a",(P16/Q16-1)*100)</f>
        <v>19.047619047619047</v>
      </c>
      <c r="AM16" s="1087">
        <f>IF(ISERROR((Q16/R16-1)*100),"n/a",(Q16/R16-1)*100)</f>
        <v>19.999999999999996</v>
      </c>
      <c r="AN16" s="1087">
        <f>IF(ISERROR((R16/S16-1)*100),"n/a",(R16/S16-1)*100)</f>
        <v>16.666666666666675</v>
      </c>
      <c r="AO16" s="1087" t="str">
        <f>IF(ISERROR((S16/T16-1)*100),"n/a",(S16/T16-1)*100)</f>
        <v>n/a</v>
      </c>
      <c r="AP16" s="1087" t="str">
        <f>IF(ISERROR((T16/U16-1)*100),"n/a",(T16/U16-1)*100)</f>
        <v>n/a</v>
      </c>
      <c r="AQ16" s="1087" t="str">
        <f>IF(ISERROR((U16/V16-1)*100),"n/a",(U16/V16-1)*100)</f>
        <v>n/a</v>
      </c>
      <c r="AR16" s="1087" t="str">
        <f>IF(ISERROR((V16/W16-1)*100),"n/a",(V16/W16-1)*100)</f>
        <v>n/a</v>
      </c>
      <c r="AS16" s="1087" t="str">
        <f>IF(ISERROR((W16/X16-1)*100),"n/a",(W16/X16-1)*100)</f>
        <v>n/a</v>
      </c>
      <c r="AT16" s="1087" t="str">
        <f>IF(ISERROR((X16/Y16-1)*100),"n/a",(X16/Y16-1)*100)</f>
        <v>n/a</v>
      </c>
      <c r="AU16" s="1088">
        <f>AVERAGE(AA16:AT16)</f>
        <v>18.443286400983052</v>
      </c>
      <c r="AV16" s="1089">
        <f>STDEV(AA16:AT16)</f>
        <v>12.789505775425049</v>
      </c>
    </row>
    <row r="17" spans="1:48" ht="11.25" customHeight="1" x14ac:dyDescent="0.2">
      <c r="A17" s="876" t="s">
        <v>400</v>
      </c>
      <c r="B17" s="489" t="s">
        <v>401</v>
      </c>
      <c r="C17" s="621">
        <v>0.48</v>
      </c>
      <c r="D17" s="491">
        <v>0.44</v>
      </c>
      <c r="E17" s="626">
        <v>0.42000000000000004</v>
      </c>
      <c r="F17" s="621">
        <v>0.4</v>
      </c>
      <c r="G17" s="621">
        <v>0.36</v>
      </c>
      <c r="H17" s="621">
        <v>0.33</v>
      </c>
      <c r="I17" s="621">
        <v>0.3</v>
      </c>
      <c r="J17" s="945" t="s">
        <v>90</v>
      </c>
      <c r="K17" s="494">
        <v>0.28000000000000003</v>
      </c>
      <c r="L17" s="490">
        <v>0.25</v>
      </c>
      <c r="M17" s="945"/>
      <c r="N17" s="626">
        <v>0.21</v>
      </c>
      <c r="O17" s="623">
        <v>0.2</v>
      </c>
      <c r="P17" s="627">
        <v>0.17</v>
      </c>
      <c r="Q17" s="627">
        <v>0.15</v>
      </c>
      <c r="R17" s="623">
        <v>0.12</v>
      </c>
      <c r="S17" s="627">
        <v>0.1</v>
      </c>
      <c r="T17" s="627">
        <v>0.04</v>
      </c>
      <c r="U17" s="623">
        <v>0</v>
      </c>
      <c r="V17" s="623">
        <v>0</v>
      </c>
      <c r="W17" s="623">
        <v>0</v>
      </c>
      <c r="X17" s="623">
        <v>0</v>
      </c>
      <c r="Y17" s="623">
        <v>0</v>
      </c>
      <c r="Z17" s="624">
        <f>SUM(C17:Y17)</f>
        <v>4.2499999999999991</v>
      </c>
      <c r="AA17" s="1086">
        <f>IF(ISERROR((C17/D17-1)*100),"n/a",(C17/D17-1)*100)</f>
        <v>9.0909090909090828</v>
      </c>
      <c r="AB17" s="1086">
        <f>IF(ISERROR((D17/E17-1)*100),"n/a",(D17/E17-1)*100)</f>
        <v>4.761904761904745</v>
      </c>
      <c r="AC17" s="1087">
        <f>IF(ISERROR((E17/F17-1)*100),"n/a",(E17/F17-1)*100)</f>
        <v>5.0000000000000044</v>
      </c>
      <c r="AD17" s="1087">
        <f>IF(ISERROR((F17/G17-1)*100),"n/a",(F17/G17-1)*100)</f>
        <v>11.111111111111116</v>
      </c>
      <c r="AE17" s="1087">
        <f>IF(ISERROR((G17/H17-1)*100),"n/a",(G17/H17-1)*100)</f>
        <v>9.0909090909090828</v>
      </c>
      <c r="AF17" s="1087">
        <f>IF(ISERROR((H17/I17-1)*100),"n/a",(H17/I17-1)*100)</f>
        <v>10.000000000000009</v>
      </c>
      <c r="AG17" s="1087">
        <f>IF(ISERROR((I17/K17-1)*100),"n/a",(I17/K17-1)*100)</f>
        <v>7.1428571428571397</v>
      </c>
      <c r="AH17" s="1087">
        <f>IF(ISERROR((K17/L17-1)*100),"n/a",(K17/L17-1)*100)</f>
        <v>12.000000000000011</v>
      </c>
      <c r="AI17" s="1087">
        <f>IF(ISERROR((L17/N17-1)*100),"n/a",(L17/N17-1)*100)</f>
        <v>19.047619047619047</v>
      </c>
      <c r="AJ17" s="1087">
        <f>IF(ISERROR((N17/O17-1)*100),"n/a",(N17/O17-1)*100)</f>
        <v>4.9999999999999822</v>
      </c>
      <c r="AK17" s="1087">
        <f>IF(ISERROR((O17/P17-1)*100),"n/a",(O17/P17-1)*100)</f>
        <v>17.647058823529417</v>
      </c>
      <c r="AL17" s="1087">
        <f>IF(ISERROR((P17/Q17-1)*100),"n/a",(P17/Q17-1)*100)</f>
        <v>13.333333333333353</v>
      </c>
      <c r="AM17" s="1087">
        <f>IF(ISERROR((Q17/R17-1)*100),"n/a",(Q17/R17-1)*100)</f>
        <v>25</v>
      </c>
      <c r="AN17" s="1087">
        <f>IF(ISERROR((R17/S17-1)*100),"n/a",(R17/S17-1)*100)</f>
        <v>19.999999999999996</v>
      </c>
      <c r="AO17" s="1087">
        <f>IF(ISERROR((S17/T17-1)*100),"n/a",(S17/T17-1)*100)</f>
        <v>150</v>
      </c>
      <c r="AP17" s="1087" t="str">
        <f>IF(ISERROR((T17/U17-1)*100),"n/a",(T17/U17-1)*100)</f>
        <v>n/a</v>
      </c>
      <c r="AQ17" s="1087" t="str">
        <f>IF(ISERROR((U17/V17-1)*100),"n/a",(U17/V17-1)*100)</f>
        <v>n/a</v>
      </c>
      <c r="AR17" s="1087" t="str">
        <f>IF(ISERROR((V17/W17-1)*100),"n/a",(V17/W17-1)*100)</f>
        <v>n/a</v>
      </c>
      <c r="AS17" s="1087" t="str">
        <f>IF(ISERROR((W17/X17-1)*100),"n/a",(W17/X17-1)*100)</f>
        <v>n/a</v>
      </c>
      <c r="AT17" s="1087" t="str">
        <f>IF(ISERROR((X17/Y17-1)*100),"n/a",(X17/Y17-1)*100)</f>
        <v>n/a</v>
      </c>
      <c r="AU17" s="1088">
        <f>AVERAGE(AA17:AT17)</f>
        <v>21.215046826811534</v>
      </c>
      <c r="AV17" s="1089">
        <f>STDEV(AA17:AT17)</f>
        <v>36.136919455011196</v>
      </c>
    </row>
    <row r="18" spans="1:48" ht="11.25" customHeight="1" x14ac:dyDescent="0.2">
      <c r="A18" s="492" t="s">
        <v>882</v>
      </c>
      <c r="B18" s="874" t="s">
        <v>883</v>
      </c>
      <c r="C18" s="621">
        <v>2.2400000000000002</v>
      </c>
      <c r="D18" s="491">
        <v>2.12</v>
      </c>
      <c r="E18" s="626">
        <v>2.02</v>
      </c>
      <c r="F18" s="621">
        <v>1.92</v>
      </c>
      <c r="G18" s="621">
        <v>1.83</v>
      </c>
      <c r="H18" s="621">
        <v>1.7</v>
      </c>
      <c r="I18" s="621">
        <v>1.63</v>
      </c>
      <c r="J18" s="945"/>
      <c r="K18" s="494">
        <v>1.6</v>
      </c>
      <c r="L18" s="625">
        <v>1.71</v>
      </c>
      <c r="M18" s="945"/>
      <c r="N18" s="495">
        <v>2.04</v>
      </c>
      <c r="O18" s="627">
        <v>2.0099999999999998</v>
      </c>
      <c r="P18" s="627">
        <v>2</v>
      </c>
      <c r="Q18" s="623">
        <v>1.96</v>
      </c>
      <c r="R18" s="623">
        <v>1.96</v>
      </c>
      <c r="S18" s="627">
        <v>1.96</v>
      </c>
      <c r="T18" s="627">
        <v>1.9450000000000001</v>
      </c>
      <c r="U18" s="627">
        <v>1.91</v>
      </c>
      <c r="V18" s="623">
        <v>1.84</v>
      </c>
      <c r="W18" s="623">
        <v>1.84</v>
      </c>
      <c r="X18" s="623">
        <v>1.84</v>
      </c>
      <c r="Y18" s="623">
        <v>1.84</v>
      </c>
      <c r="Z18" s="624">
        <f>SUM(C18:Y18)</f>
        <v>39.915000000000013</v>
      </c>
      <c r="AA18" s="1086">
        <f>IF(ISERROR((C18/D18-1)*100),"n/a",(C18/D18-1)*100)</f>
        <v>5.6603773584905648</v>
      </c>
      <c r="AB18" s="1086">
        <f>IF(ISERROR((D18/E18-1)*100),"n/a",(D18/E18-1)*100)</f>
        <v>4.9504950495049549</v>
      </c>
      <c r="AC18" s="1087">
        <f>IF(ISERROR((E18/F18-1)*100),"n/a",(E18/F18-1)*100)</f>
        <v>5.2083333333333481</v>
      </c>
      <c r="AD18" s="1087">
        <f>IF(ISERROR((F18/G18-1)*100),"n/a",(F18/G18-1)*100)</f>
        <v>4.9180327868852292</v>
      </c>
      <c r="AE18" s="1087">
        <f>IF(ISERROR((G18/H18-1)*100),"n/a",(G18/H18-1)*100)</f>
        <v>7.647058823529429</v>
      </c>
      <c r="AF18" s="1087">
        <f>IF(ISERROR((H18/I18-1)*100),"n/a",(H18/I18-1)*100)</f>
        <v>4.2944785276073594</v>
      </c>
      <c r="AG18" s="1087">
        <f>IF(ISERROR((I18/K18-1)*100),"n/a",(I18/K18-1)*100)</f>
        <v>1.8749999999999822</v>
      </c>
      <c r="AH18" s="1087">
        <f>IF(ISERROR((K18/L18-1)*100),"n/a",(K18/L18-1)*100)</f>
        <v>-6.4327485380116904</v>
      </c>
      <c r="AI18" s="1087">
        <f>IF(ISERROR((L18/N18-1)*100),"n/a",(L18/N18-1)*100)</f>
        <v>-16.176470588235293</v>
      </c>
      <c r="AJ18" s="1087">
        <f>IF(ISERROR((N18/O18-1)*100),"n/a",(N18/O18-1)*100)</f>
        <v>1.4925373134328401</v>
      </c>
      <c r="AK18" s="1087">
        <f>IF(ISERROR((O18/P18-1)*100),"n/a",(O18/P18-1)*100)</f>
        <v>0.49999999999998934</v>
      </c>
      <c r="AL18" s="1087">
        <f>IF(ISERROR((P18/Q18-1)*100),"n/a",(P18/Q18-1)*100)</f>
        <v>2.0408163265306145</v>
      </c>
      <c r="AM18" s="1087">
        <f>IF(ISERROR((Q18/R18-1)*100),"n/a",(Q18/R18-1)*100)</f>
        <v>0</v>
      </c>
      <c r="AN18" s="1087">
        <f>IF(ISERROR((R18/S18-1)*100),"n/a",(R18/S18-1)*100)</f>
        <v>0</v>
      </c>
      <c r="AO18" s="1087">
        <f>IF(ISERROR((S18/T18-1)*100),"n/a",(S18/T18-1)*100)</f>
        <v>0.77120822622107621</v>
      </c>
      <c r="AP18" s="1087">
        <f>IF(ISERROR((T18/U18-1)*100),"n/a",(T18/U18-1)*100)</f>
        <v>1.832460732984309</v>
      </c>
      <c r="AQ18" s="1087">
        <f>IF(ISERROR((U18/V18-1)*100),"n/a",(U18/V18-1)*100)</f>
        <v>3.8043478260869401</v>
      </c>
      <c r="AR18" s="1087">
        <f>IF(ISERROR((V18/W18-1)*100),"n/a",(V18/W18-1)*100)</f>
        <v>0</v>
      </c>
      <c r="AS18" s="1087">
        <f>IF(ISERROR((W18/X18-1)*100),"n/a",(W18/X18-1)*100)</f>
        <v>0</v>
      </c>
      <c r="AT18" s="1087">
        <f>IF(ISERROR((X18/Y18-1)*100),"n/a",(X18/Y18-1)*100)</f>
        <v>0</v>
      </c>
      <c r="AU18" s="1088">
        <f>AVERAGE(AA18:AT18)</f>
        <v>1.1192963589179825</v>
      </c>
      <c r="AV18" s="1089">
        <f>STDEV(AA18:AT18)</f>
        <v>5.0854127740992414</v>
      </c>
    </row>
    <row r="19" spans="1:48" ht="11.25" customHeight="1" x14ac:dyDescent="0.2">
      <c r="A19" s="475" t="s">
        <v>425</v>
      </c>
      <c r="B19" s="859" t="s">
        <v>426</v>
      </c>
      <c r="C19" s="621">
        <v>2.16</v>
      </c>
      <c r="D19" s="491">
        <v>1.92</v>
      </c>
      <c r="E19" s="485">
        <v>1.8</v>
      </c>
      <c r="F19" s="482">
        <v>1.68</v>
      </c>
      <c r="G19" s="482">
        <v>1.6</v>
      </c>
      <c r="H19" s="482">
        <v>1.48</v>
      </c>
      <c r="I19" s="482">
        <v>1.36</v>
      </c>
      <c r="J19" s="1016"/>
      <c r="K19" s="482">
        <v>1.2</v>
      </c>
      <c r="L19" s="480">
        <v>0.97</v>
      </c>
      <c r="M19" s="1016"/>
      <c r="N19" s="485">
        <v>0.86</v>
      </c>
      <c r="O19" s="486">
        <v>0.8</v>
      </c>
      <c r="P19" s="487">
        <v>0.78</v>
      </c>
      <c r="Q19" s="487">
        <v>0.72</v>
      </c>
      <c r="R19" s="487">
        <v>0.6</v>
      </c>
      <c r="S19" s="487">
        <v>0.36</v>
      </c>
      <c r="T19" s="487">
        <v>0.22</v>
      </c>
      <c r="U19" s="487">
        <v>0.04</v>
      </c>
      <c r="V19" s="486">
        <v>0</v>
      </c>
      <c r="W19" s="486">
        <v>0</v>
      </c>
      <c r="X19" s="486">
        <v>0</v>
      </c>
      <c r="Y19" s="486">
        <v>0</v>
      </c>
      <c r="Z19" s="624">
        <f>SUM(C19:Y19)</f>
        <v>18.549999999999997</v>
      </c>
      <c r="AA19" s="1086">
        <f>IF(ISERROR((C19/D19-1)*100),"n/a",(C19/D19-1)*100)</f>
        <v>12.500000000000021</v>
      </c>
      <c r="AB19" s="1086">
        <f>IF(ISERROR((D19/E19-1)*100),"n/a",(D19/E19-1)*100)</f>
        <v>6.6666666666666652</v>
      </c>
      <c r="AC19" s="1087">
        <f>IF(ISERROR((E19/F19-1)*100),"n/a",(E19/F19-1)*100)</f>
        <v>7.1428571428571397</v>
      </c>
      <c r="AD19" s="1087">
        <f>IF(ISERROR((F19/G19-1)*100),"n/a",(F19/G19-1)*100)</f>
        <v>4.9999999999999822</v>
      </c>
      <c r="AE19" s="1087">
        <f>IF(ISERROR((G19/H19-1)*100),"n/a",(G19/H19-1)*100)</f>
        <v>8.1081081081081141</v>
      </c>
      <c r="AF19" s="1087">
        <f>IF(ISERROR((H19/I19-1)*100),"n/a",(H19/I19-1)*100)</f>
        <v>8.8235294117646959</v>
      </c>
      <c r="AG19" s="1087">
        <f>IF(ISERROR((I19/K19-1)*100),"n/a",(I19/K19-1)*100)</f>
        <v>13.333333333333353</v>
      </c>
      <c r="AH19" s="1087">
        <f>IF(ISERROR((K19/L19-1)*100),"n/a",(K19/L19-1)*100)</f>
        <v>23.711340206185572</v>
      </c>
      <c r="AI19" s="1087">
        <f>IF(ISERROR((L19/N19-1)*100),"n/a",(L19/N19-1)*100)</f>
        <v>12.790697674418606</v>
      </c>
      <c r="AJ19" s="1087">
        <f>IF(ISERROR((N19/O19-1)*100),"n/a",(N19/O19-1)*100)</f>
        <v>7.4999999999999956</v>
      </c>
      <c r="AK19" s="1087">
        <f>IF(ISERROR((O19/P19-1)*100),"n/a",(O19/P19-1)*100)</f>
        <v>2.5641025641025772</v>
      </c>
      <c r="AL19" s="1087">
        <f>IF(ISERROR((P19/Q19-1)*100),"n/a",(P19/Q19-1)*100)</f>
        <v>8.3333333333333481</v>
      </c>
      <c r="AM19" s="1087">
        <f>IF(ISERROR((Q19/R19-1)*100),"n/a",(Q19/R19-1)*100)</f>
        <v>19.999999999999996</v>
      </c>
      <c r="AN19" s="1087">
        <f>IF(ISERROR((R19/S19-1)*100),"n/a",(R19/S19-1)*100)</f>
        <v>66.666666666666671</v>
      </c>
      <c r="AO19" s="1087">
        <f>IF(ISERROR((S19/T19-1)*100),"n/a",(S19/T19-1)*100)</f>
        <v>63.636363636363626</v>
      </c>
      <c r="AP19" s="1087">
        <f>IF(ISERROR((T19/U19-1)*100),"n/a",(T19/U19-1)*100)</f>
        <v>450</v>
      </c>
      <c r="AQ19" s="1087" t="str">
        <f>IF(ISERROR((U19/V19-1)*100),"n/a",(U19/V19-1)*100)</f>
        <v>n/a</v>
      </c>
      <c r="AR19" s="1087" t="str">
        <f>IF(ISERROR((V19/W19-1)*100),"n/a",(V19/W19-1)*100)</f>
        <v>n/a</v>
      </c>
      <c r="AS19" s="1087" t="str">
        <f>IF(ISERROR((W19/X19-1)*100),"n/a",(W19/X19-1)*100)</f>
        <v>n/a</v>
      </c>
      <c r="AT19" s="1087" t="str">
        <f>IF(ISERROR((X19/Y19-1)*100),"n/a",(X19/Y19-1)*100)</f>
        <v>n/a</v>
      </c>
      <c r="AU19" s="1088">
        <f>AVERAGE(AA19:AT19)</f>
        <v>44.798562421487524</v>
      </c>
      <c r="AV19" s="1089">
        <f>STDEV(AA19:AT19)</f>
        <v>109.76934589927717</v>
      </c>
    </row>
    <row r="20" spans="1:48" ht="11.25" customHeight="1" x14ac:dyDescent="0.2">
      <c r="A20" s="510" t="s">
        <v>133</v>
      </c>
      <c r="B20" s="499" t="s">
        <v>134</v>
      </c>
      <c r="C20" s="621">
        <v>1.4</v>
      </c>
      <c r="D20" s="491">
        <v>1.34</v>
      </c>
      <c r="E20" s="502">
        <v>1.28</v>
      </c>
      <c r="F20" s="621">
        <v>1.2</v>
      </c>
      <c r="G20" s="621">
        <v>1.1200000000000001</v>
      </c>
      <c r="H20" s="621">
        <v>0.96</v>
      </c>
      <c r="I20" s="621">
        <v>0.76</v>
      </c>
      <c r="J20" s="945"/>
      <c r="K20" s="494">
        <v>0.7</v>
      </c>
      <c r="L20" s="490">
        <v>0.65500000000000003</v>
      </c>
      <c r="M20" s="945"/>
      <c r="N20" s="626">
        <v>0.6</v>
      </c>
      <c r="O20" s="627">
        <v>0.56000000000000005</v>
      </c>
      <c r="P20" s="627">
        <v>0.52</v>
      </c>
      <c r="Q20" s="627">
        <v>0.46</v>
      </c>
      <c r="R20" s="627">
        <v>0.4</v>
      </c>
      <c r="S20" s="627">
        <v>0.34</v>
      </c>
      <c r="T20" s="627">
        <v>0.3</v>
      </c>
      <c r="U20" s="627">
        <v>0.24</v>
      </c>
      <c r="V20" s="627">
        <v>0.22</v>
      </c>
      <c r="W20" s="627">
        <v>0.19286000000000003</v>
      </c>
      <c r="X20" s="627">
        <v>0.18367</v>
      </c>
      <c r="Y20" s="627">
        <v>0.17491999999999999</v>
      </c>
      <c r="Z20" s="624">
        <f>SUM(C20:Y20)</f>
        <v>13.606450000000001</v>
      </c>
      <c r="AA20" s="1086">
        <f>IF(ISERROR((C20/D20-1)*100),"n/a",(C20/D20-1)*100)</f>
        <v>4.4776119402984982</v>
      </c>
      <c r="AB20" s="1086">
        <f>IF(ISERROR((D20/E20-1)*100),"n/a",(D20/E20-1)*100)</f>
        <v>4.6875</v>
      </c>
      <c r="AC20" s="1087">
        <f>IF(ISERROR((E20/F20-1)*100),"n/a",(E20/F20-1)*100)</f>
        <v>6.6666666666666652</v>
      </c>
      <c r="AD20" s="1087">
        <f>IF(ISERROR((F20/G20-1)*100),"n/a",(F20/G20-1)*100)</f>
        <v>7.1428571428571397</v>
      </c>
      <c r="AE20" s="1087">
        <f>IF(ISERROR((G20/H20-1)*100),"n/a",(G20/H20-1)*100)</f>
        <v>16.666666666666675</v>
      </c>
      <c r="AF20" s="1087">
        <f>IF(ISERROR((H20/I20-1)*100),"n/a",(H20/I20-1)*100)</f>
        <v>26.315789473684205</v>
      </c>
      <c r="AG20" s="1087">
        <f>IF(ISERROR((I20/K20-1)*100),"n/a",(I20/K20-1)*100)</f>
        <v>8.5714285714285854</v>
      </c>
      <c r="AH20" s="1087">
        <f>IF(ISERROR((K20/L20-1)*100),"n/a",(K20/L20-1)*100)</f>
        <v>6.8702290076335659</v>
      </c>
      <c r="AI20" s="1087">
        <f>IF(ISERROR((L20/N20-1)*100),"n/a",(L20/N20-1)*100)</f>
        <v>9.1666666666666785</v>
      </c>
      <c r="AJ20" s="1087">
        <f>IF(ISERROR((N20/O20-1)*100),"n/a",(N20/O20-1)*100)</f>
        <v>7.1428571428571397</v>
      </c>
      <c r="AK20" s="1087">
        <f>IF(ISERROR((O20/P20-1)*100),"n/a",(O20/P20-1)*100)</f>
        <v>7.6923076923077094</v>
      </c>
      <c r="AL20" s="1087">
        <f>IF(ISERROR((P20/Q20-1)*100),"n/a",(P20/Q20-1)*100)</f>
        <v>13.043478260869556</v>
      </c>
      <c r="AM20" s="1087">
        <f>IF(ISERROR((Q20/R20-1)*100),"n/a",(Q20/R20-1)*100)</f>
        <v>14.999999999999991</v>
      </c>
      <c r="AN20" s="1087">
        <f>IF(ISERROR((R20/S20-1)*100),"n/a",(R20/S20-1)*100)</f>
        <v>17.647058823529417</v>
      </c>
      <c r="AO20" s="1087">
        <f>IF(ISERROR((S20/T20-1)*100),"n/a",(S20/T20-1)*100)</f>
        <v>13.333333333333353</v>
      </c>
      <c r="AP20" s="1087">
        <f>IF(ISERROR((T20/U20-1)*100),"n/a",(T20/U20-1)*100)</f>
        <v>25</v>
      </c>
      <c r="AQ20" s="1087">
        <f>IF(ISERROR((U20/V20-1)*100),"n/a",(U20/V20-1)*100)</f>
        <v>9.0909090909090828</v>
      </c>
      <c r="AR20" s="1087">
        <f>IF(ISERROR((V20/W20-1)*100),"n/a",(V20/W20-1)*100)</f>
        <v>14.07238411282794</v>
      </c>
      <c r="AS20" s="1087">
        <f>IF(ISERROR((W20/X20-1)*100),"n/a",(W20/X20-1)*100)</f>
        <v>5.0035389557358423</v>
      </c>
      <c r="AT20" s="1087">
        <f>IF(ISERROR((X20/Y20-1)*100),"n/a",(X20/Y20-1)*100)</f>
        <v>5.0022867596615672</v>
      </c>
      <c r="AU20" s="1088">
        <f>AVERAGE(AA20:AT20)</f>
        <v>11.12967851539668</v>
      </c>
      <c r="AV20" s="1089">
        <f>STDEV(AA20:AT20)</f>
        <v>6.4291404739337192</v>
      </c>
    </row>
    <row r="21" spans="1:48" ht="11.25" customHeight="1" x14ac:dyDescent="0.2">
      <c r="A21" s="492" t="s">
        <v>143</v>
      </c>
      <c r="B21" s="874" t="s">
        <v>144</v>
      </c>
      <c r="C21" s="621">
        <v>3.16</v>
      </c>
      <c r="D21" s="491">
        <v>2.64</v>
      </c>
      <c r="E21" s="626">
        <v>2.2799999999999998</v>
      </c>
      <c r="F21" s="621">
        <v>2.12</v>
      </c>
      <c r="G21" s="621">
        <v>1.96</v>
      </c>
      <c r="H21" s="621">
        <v>1.6856800000000001</v>
      </c>
      <c r="I21" s="621">
        <v>1.5200640000000001</v>
      </c>
      <c r="J21" s="945"/>
      <c r="K21" s="621">
        <v>1.3802880000000002</v>
      </c>
      <c r="L21" s="490">
        <v>1.257984</v>
      </c>
      <c r="M21" s="945"/>
      <c r="N21" s="626">
        <v>1.188096</v>
      </c>
      <c r="O21" s="627">
        <v>1.1531520000000002</v>
      </c>
      <c r="P21" s="627">
        <v>1.0133760000000001</v>
      </c>
      <c r="Q21" s="627">
        <v>0.80371200000000009</v>
      </c>
      <c r="R21" s="627">
        <v>0.64646400000000004</v>
      </c>
      <c r="S21" s="627">
        <v>0.541632</v>
      </c>
      <c r="T21" s="627">
        <v>0.4892160000000001</v>
      </c>
      <c r="U21" s="627">
        <v>0.41932799999999998</v>
      </c>
      <c r="V21" s="627">
        <v>0.40185600000000005</v>
      </c>
      <c r="W21" s="627">
        <v>0.35817599999999999</v>
      </c>
      <c r="X21" s="627">
        <v>0.30575999999999998</v>
      </c>
      <c r="Y21" s="627">
        <v>0.26644800000000002</v>
      </c>
      <c r="Z21" s="624">
        <f>SUM(C21:Y21)</f>
        <v>25.591232000000002</v>
      </c>
      <c r="AA21" s="1086">
        <f>IF(ISERROR((C21/D21-1)*100),"n/a",(C21/D21-1)*100)</f>
        <v>19.696969696969703</v>
      </c>
      <c r="AB21" s="1086">
        <f>IF(ISERROR((D21/E21-1)*100),"n/a",(D21/E21-1)*100)</f>
        <v>15.789473684210531</v>
      </c>
      <c r="AC21" s="1087">
        <f>IF(ISERROR((E21/F21-1)*100),"n/a",(E21/F21-1)*100)</f>
        <v>7.5471698113207308</v>
      </c>
      <c r="AD21" s="1087">
        <f>IF(ISERROR((F21/G21-1)*100),"n/a",(F21/G21-1)*100)</f>
        <v>8.163265306122458</v>
      </c>
      <c r="AE21" s="1087">
        <f>IF(ISERROR((G21/H21-1)*100),"n/a",(G21/H21-1)*100)</f>
        <v>16.273551326467661</v>
      </c>
      <c r="AF21" s="1087">
        <f>IF(ISERROR((H21/I21-1)*100),"n/a",(H21/I21-1)*100)</f>
        <v>10.895330722916929</v>
      </c>
      <c r="AG21" s="1087">
        <f>IF(ISERROR((I21/K21-1)*100),"n/a",(I21/K21-1)*100)</f>
        <v>10.126582278480999</v>
      </c>
      <c r="AH21" s="1087">
        <f>IF(ISERROR((K21/L21-1)*100),"n/a",(K21/L21-1)*100)</f>
        <v>9.7222222222222321</v>
      </c>
      <c r="AI21" s="1087">
        <f>IF(ISERROR((L21/N21-1)*100),"n/a",(L21/N21-1)*100)</f>
        <v>5.8823529411764719</v>
      </c>
      <c r="AJ21" s="1087">
        <f>IF(ISERROR((N21/O21-1)*100),"n/a",(N21/O21-1)*100)</f>
        <v>3.0303030303030276</v>
      </c>
      <c r="AK21" s="1087">
        <f>IF(ISERROR((O21/P21-1)*100),"n/a",(O21/P21-1)*100)</f>
        <v>13.793103448275868</v>
      </c>
      <c r="AL21" s="1087">
        <f>IF(ISERROR((P21/Q21-1)*100),"n/a",(P21/Q21-1)*100)</f>
        <v>26.086956521739111</v>
      </c>
      <c r="AM21" s="1087">
        <f>IF(ISERROR((Q21/R21-1)*100),"n/a",(Q21/R21-1)*100)</f>
        <v>24.324324324324344</v>
      </c>
      <c r="AN21" s="1087">
        <f>IF(ISERROR((R21/S21-1)*100),"n/a",(R21/S21-1)*100)</f>
        <v>19.354838709677423</v>
      </c>
      <c r="AO21" s="1087">
        <f>IF(ISERROR((S21/T21-1)*100),"n/a",(S21/T21-1)*100)</f>
        <v>10.714285714285698</v>
      </c>
      <c r="AP21" s="1087">
        <f>IF(ISERROR((T21/U21-1)*100),"n/a",(T21/U21-1)*100)</f>
        <v>16.666666666666696</v>
      </c>
      <c r="AQ21" s="1087">
        <f>IF(ISERROR((U21/V21-1)*100),"n/a",(U21/V21-1)*100)</f>
        <v>4.3478260869564966</v>
      </c>
      <c r="AR21" s="1087">
        <f>IF(ISERROR((V21/W21-1)*100),"n/a",(V21/W21-1)*100)</f>
        <v>12.195121951219523</v>
      </c>
      <c r="AS21" s="1087">
        <f>IF(ISERROR((W21/X21-1)*100),"n/a",(W21/X21-1)*100)</f>
        <v>17.142857142857149</v>
      </c>
      <c r="AT21" s="1087">
        <f>IF(ISERROR((X21/Y21-1)*100),"n/a",(X21/Y21-1)*100)</f>
        <v>14.754098360655732</v>
      </c>
      <c r="AU21" s="1088">
        <f>AVERAGE(AA21:AT21)</f>
        <v>13.325364997342438</v>
      </c>
      <c r="AV21" s="1089">
        <f>STDEV(AA21:AT21)</f>
        <v>6.2524997385901182</v>
      </c>
    </row>
    <row r="22" spans="1:48" ht="11.25" customHeight="1" x14ac:dyDescent="0.2">
      <c r="A22" s="479" t="s">
        <v>4307</v>
      </c>
      <c r="B22" s="861" t="s">
        <v>3795</v>
      </c>
      <c r="C22" s="1015">
        <v>1.92</v>
      </c>
      <c r="D22" s="491">
        <v>1.8474999999999999</v>
      </c>
      <c r="E22" s="874">
        <v>1.7775000000000001</v>
      </c>
      <c r="F22" s="857">
        <v>1.7150000000000001</v>
      </c>
      <c r="G22" s="857">
        <v>1.655</v>
      </c>
      <c r="H22" s="857">
        <v>1.61</v>
      </c>
      <c r="I22" s="857">
        <v>1.6</v>
      </c>
      <c r="J22" s="857"/>
      <c r="K22" s="857">
        <v>1.6</v>
      </c>
      <c r="L22" s="874">
        <v>1.5549999999999999</v>
      </c>
      <c r="M22" s="857"/>
      <c r="N22" s="874">
        <v>1.54</v>
      </c>
      <c r="O22" s="877">
        <v>1.54</v>
      </c>
      <c r="P22" s="877">
        <v>2.54</v>
      </c>
      <c r="Q22" s="877">
        <v>2.54</v>
      </c>
      <c r="R22" s="877">
        <v>2.54</v>
      </c>
      <c r="S22" s="877">
        <v>2.54</v>
      </c>
      <c r="T22" s="877">
        <v>2.54</v>
      </c>
      <c r="U22" s="877">
        <v>2.54</v>
      </c>
      <c r="V22" s="877">
        <v>2.54</v>
      </c>
      <c r="W22" s="877">
        <v>2.54</v>
      </c>
      <c r="X22" s="877">
        <v>2.54</v>
      </c>
      <c r="Y22" s="877">
        <v>2.54</v>
      </c>
      <c r="Z22" s="624">
        <f>SUM(C22:Y22)</f>
        <v>43.759999999999991</v>
      </c>
      <c r="AA22" s="1086">
        <f>IF(ISERROR((C22/D22-1)*100),"n/a",(C22/D22-1)*100)</f>
        <v>3.9242219215155583</v>
      </c>
      <c r="AB22" s="1086">
        <f>IF(ISERROR((D22/E22-1)*100),"n/a",(D22/E22-1)*100)</f>
        <v>3.9381153305203753</v>
      </c>
      <c r="AC22" s="1087">
        <f>IF(ISERROR((E22/F22-1)*100),"n/a",(E22/F22-1)*100)</f>
        <v>3.6443148688046545</v>
      </c>
      <c r="AD22" s="1087">
        <f>IF(ISERROR((F22/G22-1)*100),"n/a",(F22/G22-1)*100)</f>
        <v>3.6253776435045459</v>
      </c>
      <c r="AE22" s="1087">
        <f>IF(ISERROR((G22/H22-1)*100),"n/a",(G22/H22-1)*100)</f>
        <v>2.7950310559006208</v>
      </c>
      <c r="AF22" s="1087">
        <f>IF(ISERROR((H22/I22-1)*100),"n/a",(H22/I22-1)*100)</f>
        <v>0.62500000000000888</v>
      </c>
      <c r="AG22" s="1087">
        <f>IF(ISERROR((I22/K22-1)*100),"n/a",(I22/K22-1)*100)</f>
        <v>0</v>
      </c>
      <c r="AH22" s="1087">
        <f>IF(ISERROR((K22/L22-1)*100),"n/a",(K22/L22-1)*100)</f>
        <v>2.893890675241173</v>
      </c>
      <c r="AI22" s="1087">
        <f>IF(ISERROR((L22/N22-1)*100),"n/a",(L22/N22-1)*100)</f>
        <v>0.97402597402596047</v>
      </c>
      <c r="AJ22" s="1087">
        <f>IF(ISERROR((N22/O22-1)*100),"n/a",(N22/O22-1)*100)</f>
        <v>0</v>
      </c>
      <c r="AK22" s="1087">
        <f>IF(ISERROR((O22/P22-1)*100),"n/a",(O22/P22-1)*100)</f>
        <v>-39.370078740157474</v>
      </c>
      <c r="AL22" s="1087">
        <f>IF(ISERROR((P22/Q22-1)*100),"n/a",(P22/Q22-1)*100)</f>
        <v>0</v>
      </c>
      <c r="AM22" s="1087">
        <f>IF(ISERROR((Q22/R22-1)*100),"n/a",(Q22/R22-1)*100)</f>
        <v>0</v>
      </c>
      <c r="AN22" s="1087">
        <f>IF(ISERROR((R22/S22-1)*100),"n/a",(R22/S22-1)*100)</f>
        <v>0</v>
      </c>
      <c r="AO22" s="1087">
        <f>IF(ISERROR((S22/T22-1)*100),"n/a",(S22/T22-1)*100)</f>
        <v>0</v>
      </c>
      <c r="AP22" s="1087">
        <f>IF(ISERROR((T22/U22-1)*100),"n/a",(T22/U22-1)*100)</f>
        <v>0</v>
      </c>
      <c r="AQ22" s="1087">
        <f>IF(ISERROR((U22/V22-1)*100),"n/a",(U22/V22-1)*100)</f>
        <v>0</v>
      </c>
      <c r="AR22" s="1087">
        <f>IF(ISERROR((V22/W22-1)*100),"n/a",(V22/W22-1)*100)</f>
        <v>0</v>
      </c>
      <c r="AS22" s="1087">
        <f>IF(ISERROR((W22/X22-1)*100),"n/a",(W22/X22-1)*100)</f>
        <v>0</v>
      </c>
      <c r="AT22" s="1087">
        <f>IF(ISERROR((X22/Y22-1)*100),"n/a",(X22/Y22-1)*100)</f>
        <v>0</v>
      </c>
      <c r="AU22" s="1088">
        <f>AVERAGE(AA22:AT22)</f>
        <v>-0.84750506353222888</v>
      </c>
      <c r="AV22" s="1089">
        <f>STDEV(AA22:AT22)</f>
        <v>9.2066812717736166</v>
      </c>
    </row>
    <row r="23" spans="1:48" ht="11.25" customHeight="1" x14ac:dyDescent="0.2">
      <c r="A23" s="876" t="s">
        <v>407</v>
      </c>
      <c r="B23" s="874" t="s">
        <v>408</v>
      </c>
      <c r="C23" s="621">
        <v>0.3</v>
      </c>
      <c r="D23" s="491">
        <v>0.28000000000000003</v>
      </c>
      <c r="E23" s="626">
        <v>0.26</v>
      </c>
      <c r="F23" s="621">
        <v>0.24</v>
      </c>
      <c r="G23" s="621">
        <v>0.22</v>
      </c>
      <c r="H23" s="621">
        <v>0.2</v>
      </c>
      <c r="I23" s="621">
        <v>0.18</v>
      </c>
      <c r="J23" s="945"/>
      <c r="K23" s="621">
        <v>0.15</v>
      </c>
      <c r="L23" s="490">
        <v>0.12</v>
      </c>
      <c r="M23" s="945"/>
      <c r="N23" s="626">
        <v>0.1</v>
      </c>
      <c r="O23" s="627">
        <v>0.08</v>
      </c>
      <c r="P23" s="627">
        <v>7.0000000000000007E-2</v>
      </c>
      <c r="Q23" s="627">
        <v>0.06</v>
      </c>
      <c r="R23" s="627">
        <v>0.05</v>
      </c>
      <c r="S23" s="627">
        <v>0.04</v>
      </c>
      <c r="T23" s="627">
        <v>0.02</v>
      </c>
      <c r="U23" s="623">
        <v>0.01</v>
      </c>
      <c r="V23" s="623">
        <v>0.01</v>
      </c>
      <c r="W23" s="623">
        <v>0.01</v>
      </c>
      <c r="X23" s="623">
        <v>0.01</v>
      </c>
      <c r="Y23" s="623">
        <v>0.01</v>
      </c>
      <c r="Z23" s="624">
        <f>SUM(C23:Y23)</f>
        <v>2.4199999999999986</v>
      </c>
      <c r="AA23" s="1086">
        <f>IF(ISERROR((C23/D23-1)*100),"n/a",(C23/D23-1)*100)</f>
        <v>7.1428571428571397</v>
      </c>
      <c r="AB23" s="1086">
        <f>IF(ISERROR((D23/E23-1)*100),"n/a",(D23/E23-1)*100)</f>
        <v>7.6923076923077094</v>
      </c>
      <c r="AC23" s="1087">
        <f>IF(ISERROR((E23/F23-1)*100),"n/a",(E23/F23-1)*100)</f>
        <v>8.3333333333333481</v>
      </c>
      <c r="AD23" s="1087">
        <f>IF(ISERROR((F23/G23-1)*100),"n/a",(F23/G23-1)*100)</f>
        <v>9.0909090909090828</v>
      </c>
      <c r="AE23" s="1087">
        <f>IF(ISERROR((G23/H23-1)*100),"n/a",(G23/H23-1)*100)</f>
        <v>9.9999999999999858</v>
      </c>
      <c r="AF23" s="1087">
        <f>IF(ISERROR((H23/I23-1)*100),"n/a",(H23/I23-1)*100)</f>
        <v>11.111111111111116</v>
      </c>
      <c r="AG23" s="1087">
        <f>IF(ISERROR((I23/K23-1)*100),"n/a",(I23/K23-1)*100)</f>
        <v>19.999999999999996</v>
      </c>
      <c r="AH23" s="1087">
        <f>IF(ISERROR((K23/L23-1)*100),"n/a",(K23/L23-1)*100)</f>
        <v>25</v>
      </c>
      <c r="AI23" s="1087">
        <f>IF(ISERROR((L23/N23-1)*100),"n/a",(L23/N23-1)*100)</f>
        <v>19.999999999999996</v>
      </c>
      <c r="AJ23" s="1087">
        <f>IF(ISERROR((N23/O23-1)*100),"n/a",(N23/O23-1)*100)</f>
        <v>25</v>
      </c>
      <c r="AK23" s="1087">
        <f>IF(ISERROR((O23/P23-1)*100),"n/a",(O23/P23-1)*100)</f>
        <v>14.285714285714279</v>
      </c>
      <c r="AL23" s="1087">
        <f>IF(ISERROR((P23/Q23-1)*100),"n/a",(P23/Q23-1)*100)</f>
        <v>16.666666666666675</v>
      </c>
      <c r="AM23" s="1087">
        <f>IF(ISERROR((Q23/R23-1)*100),"n/a",(Q23/R23-1)*100)</f>
        <v>19.999999999999996</v>
      </c>
      <c r="AN23" s="1087">
        <f>IF(ISERROR((R23/S23-1)*100),"n/a",(R23/S23-1)*100)</f>
        <v>25</v>
      </c>
      <c r="AO23" s="1087">
        <f>IF(ISERROR((S23/T23-1)*100),"n/a",(S23/T23-1)*100)</f>
        <v>100</v>
      </c>
      <c r="AP23" s="1087">
        <f>IF(ISERROR((T23/U23-1)*100),"n/a",(T23/U23-1)*100)</f>
        <v>100</v>
      </c>
      <c r="AQ23" s="1087">
        <f>IF(ISERROR((U23/V23-1)*100),"n/a",(U23/V23-1)*100)</f>
        <v>0</v>
      </c>
      <c r="AR23" s="1087">
        <f>IF(ISERROR((V23/W23-1)*100),"n/a",(V23/W23-1)*100)</f>
        <v>0</v>
      </c>
      <c r="AS23" s="1087">
        <f>IF(ISERROR((W23/X23-1)*100),"n/a",(W23/X23-1)*100)</f>
        <v>0</v>
      </c>
      <c r="AT23" s="1087">
        <f>IF(ISERROR((X23/Y23-1)*100),"n/a",(X23/Y23-1)*100)</f>
        <v>0</v>
      </c>
      <c r="AU23" s="1088">
        <f>AVERAGE(AA23:AT23)</f>
        <v>20.966144966144967</v>
      </c>
      <c r="AV23" s="1089">
        <f>STDEV(AA23:AT23)</f>
        <v>28.331693787092739</v>
      </c>
    </row>
    <row r="24" spans="1:48" ht="11.25" customHeight="1" x14ac:dyDescent="0.2">
      <c r="A24" s="496" t="s">
        <v>905</v>
      </c>
      <c r="B24" s="859" t="s">
        <v>906</v>
      </c>
      <c r="C24" s="621">
        <v>2.71</v>
      </c>
      <c r="D24" s="491">
        <v>2.5299999999999998</v>
      </c>
      <c r="E24" s="485">
        <v>2.39</v>
      </c>
      <c r="F24" s="621">
        <v>2.27</v>
      </c>
      <c r="G24" s="621">
        <v>2.15</v>
      </c>
      <c r="H24" s="621">
        <v>2.0299999999999998</v>
      </c>
      <c r="I24" s="621">
        <v>1.95</v>
      </c>
      <c r="J24" s="945"/>
      <c r="K24" s="494">
        <v>1.88</v>
      </c>
      <c r="L24" s="490">
        <v>1.85</v>
      </c>
      <c r="M24" s="945"/>
      <c r="N24" s="626">
        <v>1.71</v>
      </c>
      <c r="O24" s="623">
        <v>1.64</v>
      </c>
      <c r="P24" s="627">
        <v>1.64</v>
      </c>
      <c r="Q24" s="627">
        <v>1.58</v>
      </c>
      <c r="R24" s="627">
        <v>1.5</v>
      </c>
      <c r="S24" s="627">
        <v>1.42</v>
      </c>
      <c r="T24" s="623">
        <v>1.4</v>
      </c>
      <c r="U24" s="623">
        <v>1.65</v>
      </c>
      <c r="V24" s="623">
        <v>2.4</v>
      </c>
      <c r="W24" s="623">
        <v>2.4</v>
      </c>
      <c r="X24" s="623">
        <v>2.4</v>
      </c>
      <c r="Y24" s="623">
        <v>2.4</v>
      </c>
      <c r="Z24" s="624">
        <f>SUM(C24:Y24)</f>
        <v>41.9</v>
      </c>
      <c r="AA24" s="1086">
        <f>IF(ISERROR((C24/D24-1)*100),"n/a",(C24/D24-1)*100)</f>
        <v>7.1146245059288571</v>
      </c>
      <c r="AB24" s="1086">
        <f>IF(ISERROR((D24/E24-1)*100),"n/a",(D24/E24-1)*100)</f>
        <v>5.8577405857740406</v>
      </c>
      <c r="AC24" s="1087">
        <f>IF(ISERROR((E24/F24-1)*100),"n/a",(E24/F24-1)*100)</f>
        <v>5.2863436123347984</v>
      </c>
      <c r="AD24" s="1087">
        <f>IF(ISERROR((F24/G24-1)*100),"n/a",(F24/G24-1)*100)</f>
        <v>5.5813953488372148</v>
      </c>
      <c r="AE24" s="1087">
        <f>IF(ISERROR((G24/H24-1)*100),"n/a",(G24/H24-1)*100)</f>
        <v>5.9113300492610987</v>
      </c>
      <c r="AF24" s="1087">
        <f>IF(ISERROR((H24/I24-1)*100),"n/a",(H24/I24-1)*100)</f>
        <v>4.102564102564088</v>
      </c>
      <c r="AG24" s="1087">
        <f>IF(ISERROR((I24/K24-1)*100),"n/a",(I24/K24-1)*100)</f>
        <v>3.7234042553191626</v>
      </c>
      <c r="AH24" s="1087">
        <f>IF(ISERROR((K24/L24-1)*100),"n/a",(K24/L24-1)*100)</f>
        <v>1.6216216216216051</v>
      </c>
      <c r="AI24" s="1087">
        <f>IF(ISERROR((L24/N24-1)*100),"n/a",(L24/N24-1)*100)</f>
        <v>8.1871345029239873</v>
      </c>
      <c r="AJ24" s="1087">
        <f>IF(ISERROR((N24/O24-1)*100),"n/a",(N24/O24-1)*100)</f>
        <v>4.2682926829268331</v>
      </c>
      <c r="AK24" s="1087">
        <f>IF(ISERROR((O24/P24-1)*100),"n/a",(O24/P24-1)*100)</f>
        <v>0</v>
      </c>
      <c r="AL24" s="1087">
        <f>IF(ISERROR((P24/Q24-1)*100),"n/a",(P24/Q24-1)*100)</f>
        <v>3.7974683544303778</v>
      </c>
      <c r="AM24" s="1087">
        <f>IF(ISERROR((Q24/R24-1)*100),"n/a",(Q24/R24-1)*100)</f>
        <v>5.3333333333333455</v>
      </c>
      <c r="AN24" s="1087">
        <f>IF(ISERROR((R24/S24-1)*100),"n/a",(R24/S24-1)*100)</f>
        <v>5.6338028169014231</v>
      </c>
      <c r="AO24" s="1087">
        <f>IF(ISERROR((S24/T24-1)*100),"n/a",(S24/T24-1)*100)</f>
        <v>1.4285714285714235</v>
      </c>
      <c r="AP24" s="1087">
        <f>IF(ISERROR((T24/U24-1)*100),"n/a",(T24/U24-1)*100)</f>
        <v>-15.151515151515149</v>
      </c>
      <c r="AQ24" s="1087">
        <f>IF(ISERROR((U24/V24-1)*100),"n/a",(U24/V24-1)*100)</f>
        <v>-31.25</v>
      </c>
      <c r="AR24" s="1087">
        <f>IF(ISERROR((V24/W24-1)*100),"n/a",(V24/W24-1)*100)</f>
        <v>0</v>
      </c>
      <c r="AS24" s="1087">
        <f>IF(ISERROR((W24/X24-1)*100),"n/a",(W24/X24-1)*100)</f>
        <v>0</v>
      </c>
      <c r="AT24" s="1087">
        <f>IF(ISERROR((X24/Y24-1)*100),"n/a",(X24/Y24-1)*100)</f>
        <v>0</v>
      </c>
      <c r="AU24" s="1088">
        <f>AVERAGE(AA24:AT24)</f>
        <v>1.0723056024606552</v>
      </c>
      <c r="AV24" s="1089">
        <f>STDEV(AA24:AT24)</f>
        <v>9.0534205239682635</v>
      </c>
    </row>
    <row r="25" spans="1:48" ht="11.25" customHeight="1" x14ac:dyDescent="0.2">
      <c r="A25" s="510" t="s">
        <v>877</v>
      </c>
      <c r="B25" s="499" t="s">
        <v>878</v>
      </c>
      <c r="C25" s="621">
        <v>0.54600000000000004</v>
      </c>
      <c r="D25" s="491">
        <v>0.52</v>
      </c>
      <c r="E25" s="502">
        <v>0.48</v>
      </c>
      <c r="F25" s="505">
        <v>0.44</v>
      </c>
      <c r="G25" s="505">
        <v>0.4</v>
      </c>
      <c r="H25" s="505">
        <v>0.2</v>
      </c>
      <c r="I25" s="505">
        <v>0.16</v>
      </c>
      <c r="J25" s="1032"/>
      <c r="K25" s="505">
        <v>0.04</v>
      </c>
      <c r="L25" s="506">
        <v>0</v>
      </c>
      <c r="M25" s="1032"/>
      <c r="N25" s="520">
        <v>0</v>
      </c>
      <c r="O25" s="508">
        <v>0</v>
      </c>
      <c r="P25" s="508">
        <v>0</v>
      </c>
      <c r="Q25" s="508">
        <v>0</v>
      </c>
      <c r="R25" s="508">
        <v>0</v>
      </c>
      <c r="S25" s="508">
        <v>0</v>
      </c>
      <c r="T25" s="508">
        <v>0</v>
      </c>
      <c r="U25" s="508">
        <v>0</v>
      </c>
      <c r="V25" s="508">
        <v>0</v>
      </c>
      <c r="W25" s="508">
        <v>0</v>
      </c>
      <c r="X25" s="508">
        <v>0</v>
      </c>
      <c r="Y25" s="508">
        <v>0</v>
      </c>
      <c r="Z25" s="624">
        <f>SUM(C25:Y25)</f>
        <v>2.7860000000000005</v>
      </c>
      <c r="AA25" s="1086">
        <f>IF(ISERROR((C25/D25-1)*100),"n/a",(C25/D25-1)*100)</f>
        <v>5.0000000000000044</v>
      </c>
      <c r="AB25" s="1086">
        <f>IF(ISERROR((D25/E25-1)*100),"n/a",(D25/E25-1)*100)</f>
        <v>8.3333333333333481</v>
      </c>
      <c r="AC25" s="1087">
        <f>IF(ISERROR((E25/F25-1)*100),"n/a",(E25/F25-1)*100)</f>
        <v>9.0909090909090828</v>
      </c>
      <c r="AD25" s="1087">
        <f>IF(ISERROR((F25/G25-1)*100),"n/a",(F25/G25-1)*100)</f>
        <v>9.9999999999999858</v>
      </c>
      <c r="AE25" s="1087">
        <f>IF(ISERROR((G25/H25-1)*100),"n/a",(G25/H25-1)*100)</f>
        <v>100</v>
      </c>
      <c r="AF25" s="1087">
        <f>IF(ISERROR((H25/I25-1)*100),"n/a",(H25/I25-1)*100)</f>
        <v>25</v>
      </c>
      <c r="AG25" s="1087">
        <f>IF(ISERROR((I25/K25-1)*100),"n/a",(I25/K25-1)*100)</f>
        <v>300</v>
      </c>
      <c r="AH25" s="1087" t="str">
        <f>IF(ISERROR((K25/L25-1)*100),"n/a",(K25/L25-1)*100)</f>
        <v>n/a</v>
      </c>
      <c r="AI25" s="1087" t="str">
        <f>IF(ISERROR((L25/N25-1)*100),"n/a",(L25/N25-1)*100)</f>
        <v>n/a</v>
      </c>
      <c r="AJ25" s="1087" t="str">
        <f>IF(ISERROR((N25/O25-1)*100),"n/a",(N25/O25-1)*100)</f>
        <v>n/a</v>
      </c>
      <c r="AK25" s="1087" t="str">
        <f>IF(ISERROR((O25/P25-1)*100),"n/a",(O25/P25-1)*100)</f>
        <v>n/a</v>
      </c>
      <c r="AL25" s="1087" t="str">
        <f>IF(ISERROR((P25/Q25-1)*100),"n/a",(P25/Q25-1)*100)</f>
        <v>n/a</v>
      </c>
      <c r="AM25" s="1087" t="str">
        <f>IF(ISERROR((Q25/R25-1)*100),"n/a",(Q25/R25-1)*100)</f>
        <v>n/a</v>
      </c>
      <c r="AN25" s="1087" t="str">
        <f>IF(ISERROR((R25/S25-1)*100),"n/a",(R25/S25-1)*100)</f>
        <v>n/a</v>
      </c>
      <c r="AO25" s="1087" t="str">
        <f>IF(ISERROR((S25/T25-1)*100),"n/a",(S25/T25-1)*100)</f>
        <v>n/a</v>
      </c>
      <c r="AP25" s="1087" t="str">
        <f>IF(ISERROR((T25/U25-1)*100),"n/a",(T25/U25-1)*100)</f>
        <v>n/a</v>
      </c>
      <c r="AQ25" s="1087" t="str">
        <f>IF(ISERROR((U25/V25-1)*100),"n/a",(U25/V25-1)*100)</f>
        <v>n/a</v>
      </c>
      <c r="AR25" s="1087" t="str">
        <f>IF(ISERROR((V25/W25-1)*100),"n/a",(V25/W25-1)*100)</f>
        <v>n/a</v>
      </c>
      <c r="AS25" s="1087" t="str">
        <f>IF(ISERROR((W25/X25-1)*100),"n/a",(W25/X25-1)*100)</f>
        <v>n/a</v>
      </c>
      <c r="AT25" s="1087" t="str">
        <f>IF(ISERROR((X25/Y25-1)*100),"n/a",(X25/Y25-1)*100)</f>
        <v>n/a</v>
      </c>
      <c r="AU25" s="1088">
        <f>AVERAGE(AA25:AT25)</f>
        <v>65.346320346320354</v>
      </c>
      <c r="AV25" s="1089">
        <f>STDEV(AA25:AT25)</f>
        <v>108.78962725747047</v>
      </c>
    </row>
    <row r="26" spans="1:48" ht="11.25" customHeight="1" x14ac:dyDescent="0.2">
      <c r="A26" s="876" t="s">
        <v>409</v>
      </c>
      <c r="B26" s="874" t="s">
        <v>410</v>
      </c>
      <c r="C26" s="621">
        <v>1.65</v>
      </c>
      <c r="D26" s="491">
        <v>1.45</v>
      </c>
      <c r="E26" s="626">
        <v>1.2875000000000001</v>
      </c>
      <c r="F26" s="621">
        <v>1.1525000000000001</v>
      </c>
      <c r="G26" s="621">
        <v>1.03</v>
      </c>
      <c r="H26" s="621">
        <v>0.91</v>
      </c>
      <c r="I26" s="621">
        <v>0.80500000000000005</v>
      </c>
      <c r="J26" s="945"/>
      <c r="K26" s="621">
        <v>0.72</v>
      </c>
      <c r="L26" s="490">
        <v>0.66249999999999998</v>
      </c>
      <c r="M26" s="945"/>
      <c r="N26" s="626">
        <v>0.57499999999999996</v>
      </c>
      <c r="O26" s="627">
        <v>0.52</v>
      </c>
      <c r="P26" s="627">
        <v>0.5</v>
      </c>
      <c r="Q26" s="627">
        <v>0.4</v>
      </c>
      <c r="R26" s="627">
        <v>0.36799999999999999</v>
      </c>
      <c r="S26" s="623">
        <v>0.33332000000000001</v>
      </c>
      <c r="T26" s="623">
        <v>0.33332000000000001</v>
      </c>
      <c r="U26" s="623">
        <v>0.33332000000000001</v>
      </c>
      <c r="V26" s="623">
        <v>0.33332000000000001</v>
      </c>
      <c r="W26" s="623">
        <v>0.66668000000000005</v>
      </c>
      <c r="X26" s="623">
        <v>0.66668000000000005</v>
      </c>
      <c r="Y26" s="623">
        <v>0.66668000000000005</v>
      </c>
      <c r="Z26" s="624">
        <f>SUM(C26:Y26)</f>
        <v>15.36382</v>
      </c>
      <c r="AA26" s="1086">
        <f>IF(ISERROR((C26/D26-1)*100),"n/a",(C26/D26-1)*100)</f>
        <v>13.793103448275868</v>
      </c>
      <c r="AB26" s="1086">
        <f>IF(ISERROR((D26/E26-1)*100),"n/a",(D26/E26-1)*100)</f>
        <v>12.621359223300965</v>
      </c>
      <c r="AC26" s="1087">
        <f>IF(ISERROR((E26/F26-1)*100),"n/a",(E26/F26-1)*100)</f>
        <v>11.713665943600859</v>
      </c>
      <c r="AD26" s="1087">
        <f>IF(ISERROR((F26/G26-1)*100),"n/a",(F26/G26-1)*100)</f>
        <v>11.893203883495151</v>
      </c>
      <c r="AE26" s="1087">
        <f>IF(ISERROR((G26/H26-1)*100),"n/a",(G26/H26-1)*100)</f>
        <v>13.186813186813184</v>
      </c>
      <c r="AF26" s="1087">
        <f>IF(ISERROR((H26/I26-1)*100),"n/a",(H26/I26-1)*100)</f>
        <v>13.043478260869556</v>
      </c>
      <c r="AG26" s="1087">
        <f>IF(ISERROR((I26/K26-1)*100),"n/a",(I26/K26-1)*100)</f>
        <v>11.805555555555557</v>
      </c>
      <c r="AH26" s="1087">
        <f>IF(ISERROR((K26/L26-1)*100),"n/a",(K26/L26-1)*100)</f>
        <v>8.6792452830188651</v>
      </c>
      <c r="AI26" s="1087">
        <f>IF(ISERROR((L26/N26-1)*100),"n/a",(L26/N26-1)*100)</f>
        <v>15.217391304347828</v>
      </c>
      <c r="AJ26" s="1087">
        <f>IF(ISERROR((N26/O26-1)*100),"n/a",(N26/O26-1)*100)</f>
        <v>10.576923076923062</v>
      </c>
      <c r="AK26" s="1087">
        <f>IF(ISERROR((O26/P26-1)*100),"n/a",(O26/P26-1)*100)</f>
        <v>4.0000000000000036</v>
      </c>
      <c r="AL26" s="1087">
        <f>IF(ISERROR((P26/Q26-1)*100),"n/a",(P26/Q26-1)*100)</f>
        <v>25</v>
      </c>
      <c r="AM26" s="1087">
        <f>IF(ISERROR((Q26/R26-1)*100),"n/a",(Q26/R26-1)*100)</f>
        <v>8.6956521739130608</v>
      </c>
      <c r="AN26" s="1087">
        <f>IF(ISERROR((R26/S26-1)*100),"n/a",(R26/S26-1)*100)</f>
        <v>10.404416176647068</v>
      </c>
      <c r="AO26" s="1087">
        <f>IF(ISERROR((S26/T26-1)*100),"n/a",(S26/T26-1)*100)</f>
        <v>0</v>
      </c>
      <c r="AP26" s="1087">
        <f>IF(ISERROR((T26/U26-1)*100),"n/a",(T26/U26-1)*100)</f>
        <v>0</v>
      </c>
      <c r="AQ26" s="1087">
        <f>IF(ISERROR((U26/V26-1)*100),"n/a",(U26/V26-1)*100)</f>
        <v>0</v>
      </c>
      <c r="AR26" s="1087">
        <f>IF(ISERROR((V26/W26-1)*100),"n/a",(V26/W26-1)*100)</f>
        <v>-50.002999940001203</v>
      </c>
      <c r="AS26" s="1087">
        <f>IF(ISERROR((W26/X26-1)*100),"n/a",(W26/X26-1)*100)</f>
        <v>0</v>
      </c>
      <c r="AT26" s="1087">
        <f>IF(ISERROR((X26/Y26-1)*100),"n/a",(X26/Y26-1)*100)</f>
        <v>0</v>
      </c>
      <c r="AU26" s="1088">
        <f>AVERAGE(AA26:AT26)</f>
        <v>6.0313903788379895</v>
      </c>
      <c r="AV26" s="1089">
        <f>STDEV(AA26:AT26)</f>
        <v>14.739821885675298</v>
      </c>
    </row>
    <row r="27" spans="1:48" ht="11.25" customHeight="1" x14ac:dyDescent="0.2">
      <c r="A27" s="492" t="s">
        <v>116</v>
      </c>
      <c r="B27" s="874" t="s">
        <v>117</v>
      </c>
      <c r="C27" s="621">
        <v>1.08</v>
      </c>
      <c r="D27" s="491">
        <v>1.04</v>
      </c>
      <c r="E27" s="626">
        <v>0.87</v>
      </c>
      <c r="F27" s="621">
        <v>0.83</v>
      </c>
      <c r="G27" s="621">
        <v>0.79</v>
      </c>
      <c r="H27" s="621">
        <v>0.74</v>
      </c>
      <c r="I27" s="621">
        <v>0.71</v>
      </c>
      <c r="J27" s="945"/>
      <c r="K27" s="621">
        <v>0.67</v>
      </c>
      <c r="L27" s="490">
        <v>0.61499999999999999</v>
      </c>
      <c r="M27" s="945"/>
      <c r="N27" s="626">
        <v>0.56999999999999995</v>
      </c>
      <c r="O27" s="627">
        <v>0.56000000000000005</v>
      </c>
      <c r="P27" s="627">
        <v>0.48</v>
      </c>
      <c r="Q27" s="627">
        <v>0.4</v>
      </c>
      <c r="R27" s="627">
        <v>0.27500000000000002</v>
      </c>
      <c r="S27" s="627">
        <v>0.22</v>
      </c>
      <c r="T27" s="627">
        <v>0.19</v>
      </c>
      <c r="U27" s="627">
        <v>0.15</v>
      </c>
      <c r="V27" s="627">
        <v>0.115</v>
      </c>
      <c r="W27" s="627">
        <v>9.6250000000000002E-2</v>
      </c>
      <c r="X27" s="627">
        <v>8.2500000000000004E-2</v>
      </c>
      <c r="Y27" s="627">
        <v>7.2499999999999995E-2</v>
      </c>
      <c r="Z27" s="624">
        <f>SUM(C27:Y27)</f>
        <v>10.556250000000002</v>
      </c>
      <c r="AA27" s="1086">
        <f>IF(ISERROR((C27/D27-1)*100),"n/a",(C27/D27-1)*100)</f>
        <v>3.8461538461538547</v>
      </c>
      <c r="AB27" s="1086">
        <f>IF(ISERROR((D27/E27-1)*100),"n/a",(D27/E27-1)*100)</f>
        <v>19.540229885057482</v>
      </c>
      <c r="AC27" s="1087">
        <f>IF(ISERROR((E27/F27-1)*100),"n/a",(E27/F27-1)*100)</f>
        <v>4.8192771084337505</v>
      </c>
      <c r="AD27" s="1087">
        <f>IF(ISERROR((F27/G27-1)*100),"n/a",(F27/G27-1)*100)</f>
        <v>5.0632911392404889</v>
      </c>
      <c r="AE27" s="1087">
        <f>IF(ISERROR((G27/H27-1)*100),"n/a",(G27/H27-1)*100)</f>
        <v>6.7567567567567544</v>
      </c>
      <c r="AF27" s="1087">
        <f>IF(ISERROR((H27/I27-1)*100),"n/a",(H27/I27-1)*100)</f>
        <v>4.2253521126760507</v>
      </c>
      <c r="AG27" s="1087">
        <f>IF(ISERROR((I27/K27-1)*100),"n/a",(I27/K27-1)*100)</f>
        <v>5.9701492537313383</v>
      </c>
      <c r="AH27" s="1087">
        <f>IF(ISERROR((K27/L27-1)*100),"n/a",(K27/L27-1)*100)</f>
        <v>8.9430894308943252</v>
      </c>
      <c r="AI27" s="1087">
        <f>IF(ISERROR((L27/N27-1)*100),"n/a",(L27/N27-1)*100)</f>
        <v>7.8947368421052655</v>
      </c>
      <c r="AJ27" s="1087">
        <f>IF(ISERROR((N27/O27-1)*100),"n/a",(N27/O27-1)*100)</f>
        <v>1.7857142857142572</v>
      </c>
      <c r="AK27" s="1087">
        <f>IF(ISERROR((O27/P27-1)*100),"n/a",(O27/P27-1)*100)</f>
        <v>16.666666666666675</v>
      </c>
      <c r="AL27" s="1087">
        <f>IF(ISERROR((P27/Q27-1)*100),"n/a",(P27/Q27-1)*100)</f>
        <v>19.999999999999996</v>
      </c>
      <c r="AM27" s="1087">
        <f>IF(ISERROR((Q27/R27-1)*100),"n/a",(Q27/R27-1)*100)</f>
        <v>45.45454545454546</v>
      </c>
      <c r="AN27" s="1087">
        <f>IF(ISERROR((R27/S27-1)*100),"n/a",(R27/S27-1)*100)</f>
        <v>25</v>
      </c>
      <c r="AO27" s="1087">
        <f>IF(ISERROR((S27/T27-1)*100),"n/a",(S27/T27-1)*100)</f>
        <v>15.789473684210531</v>
      </c>
      <c r="AP27" s="1087">
        <f>IF(ISERROR((T27/U27-1)*100),"n/a",(T27/U27-1)*100)</f>
        <v>26.666666666666682</v>
      </c>
      <c r="AQ27" s="1087">
        <f>IF(ISERROR((U27/V27-1)*100),"n/a",(U27/V27-1)*100)</f>
        <v>30.434782608695631</v>
      </c>
      <c r="AR27" s="1087">
        <f>IF(ISERROR((V27/W27-1)*100),"n/a",(V27/W27-1)*100)</f>
        <v>19.480519480519476</v>
      </c>
      <c r="AS27" s="1087">
        <f>IF(ISERROR((W27/X27-1)*100),"n/a",(W27/X27-1)*100)</f>
        <v>16.666666666666675</v>
      </c>
      <c r="AT27" s="1087">
        <f>IF(ISERROR((X27/Y27-1)*100),"n/a",(X27/Y27-1)*100)</f>
        <v>13.793103448275868</v>
      </c>
      <c r="AU27" s="1088">
        <f>AVERAGE(AA27:AT27)</f>
        <v>14.939858766850529</v>
      </c>
      <c r="AV27" s="1089">
        <f>STDEV(AA27:AT27)</f>
        <v>11.072105666771245</v>
      </c>
    </row>
    <row r="28" spans="1:48" ht="11.25" customHeight="1" x14ac:dyDescent="0.2">
      <c r="A28" s="496" t="s">
        <v>879</v>
      </c>
      <c r="B28" s="859" t="s">
        <v>880</v>
      </c>
      <c r="C28" s="621">
        <v>0.63</v>
      </c>
      <c r="D28" s="491">
        <v>0.6</v>
      </c>
      <c r="E28" s="485">
        <v>0.56000000000000005</v>
      </c>
      <c r="F28" s="482">
        <v>0.52</v>
      </c>
      <c r="G28" s="482">
        <v>0.48</v>
      </c>
      <c r="H28" s="482">
        <v>0.44</v>
      </c>
      <c r="I28" s="482">
        <v>0.4</v>
      </c>
      <c r="J28" s="1016"/>
      <c r="K28" s="483">
        <v>0</v>
      </c>
      <c r="L28" s="484">
        <v>0</v>
      </c>
      <c r="M28" s="1016"/>
      <c r="N28" s="497">
        <v>0</v>
      </c>
      <c r="O28" s="486">
        <v>0</v>
      </c>
      <c r="P28" s="486">
        <v>0</v>
      </c>
      <c r="Q28" s="486">
        <v>0</v>
      </c>
      <c r="R28" s="486">
        <v>0</v>
      </c>
      <c r="S28" s="486">
        <v>0</v>
      </c>
      <c r="T28" s="486">
        <v>0</v>
      </c>
      <c r="U28" s="486">
        <v>0</v>
      </c>
      <c r="V28" s="486">
        <v>0</v>
      </c>
      <c r="W28" s="486">
        <v>0</v>
      </c>
      <c r="X28" s="486">
        <v>0</v>
      </c>
      <c r="Y28" s="486">
        <v>0</v>
      </c>
      <c r="Z28" s="624">
        <f>SUM(C28:Y28)</f>
        <v>3.63</v>
      </c>
      <c r="AA28" s="1086">
        <f>IF(ISERROR((C28/D28-1)*100),"n/a",(C28/D28-1)*100)</f>
        <v>5.0000000000000044</v>
      </c>
      <c r="AB28" s="1086">
        <f>IF(ISERROR((D28/E28-1)*100),"n/a",(D28/E28-1)*100)</f>
        <v>7.1428571428571397</v>
      </c>
      <c r="AC28" s="1087">
        <f>IF(ISERROR((E28/F28-1)*100),"n/a",(E28/F28-1)*100)</f>
        <v>7.6923076923077094</v>
      </c>
      <c r="AD28" s="1087">
        <f>IF(ISERROR((F28/G28-1)*100),"n/a",(F28/G28-1)*100)</f>
        <v>8.3333333333333481</v>
      </c>
      <c r="AE28" s="1087">
        <f>IF(ISERROR((G28/H28-1)*100),"n/a",(G28/H28-1)*100)</f>
        <v>9.0909090909090828</v>
      </c>
      <c r="AF28" s="1087">
        <f>IF(ISERROR((H28/I28-1)*100),"n/a",(H28/I28-1)*100)</f>
        <v>9.9999999999999858</v>
      </c>
      <c r="AG28" s="1087" t="str">
        <f>IF(ISERROR((I28/K28-1)*100),"n/a",(I28/K28-1)*100)</f>
        <v>n/a</v>
      </c>
      <c r="AH28" s="1087" t="str">
        <f>IF(ISERROR((K28/L28-1)*100),"n/a",(K28/L28-1)*100)</f>
        <v>n/a</v>
      </c>
      <c r="AI28" s="1087" t="str">
        <f>IF(ISERROR((L28/N28-1)*100),"n/a",(L28/N28-1)*100)</f>
        <v>n/a</v>
      </c>
      <c r="AJ28" s="1087" t="str">
        <f>IF(ISERROR((N28/O28-1)*100),"n/a",(N28/O28-1)*100)</f>
        <v>n/a</v>
      </c>
      <c r="AK28" s="1087" t="str">
        <f>IF(ISERROR((O28/P28-1)*100),"n/a",(O28/P28-1)*100)</f>
        <v>n/a</v>
      </c>
      <c r="AL28" s="1087" t="str">
        <f>IF(ISERROR((P28/Q28-1)*100),"n/a",(P28/Q28-1)*100)</f>
        <v>n/a</v>
      </c>
      <c r="AM28" s="1087" t="str">
        <f>IF(ISERROR((Q28/R28-1)*100),"n/a",(Q28/R28-1)*100)</f>
        <v>n/a</v>
      </c>
      <c r="AN28" s="1087" t="str">
        <f>IF(ISERROR((R28/S28-1)*100),"n/a",(R28/S28-1)*100)</f>
        <v>n/a</v>
      </c>
      <c r="AO28" s="1087" t="str">
        <f>IF(ISERROR((S28/T28-1)*100),"n/a",(S28/T28-1)*100)</f>
        <v>n/a</v>
      </c>
      <c r="AP28" s="1087" t="str">
        <f>IF(ISERROR((T28/U28-1)*100),"n/a",(T28/U28-1)*100)</f>
        <v>n/a</v>
      </c>
      <c r="AQ28" s="1087" t="str">
        <f>IF(ISERROR((U28/V28-1)*100),"n/a",(U28/V28-1)*100)</f>
        <v>n/a</v>
      </c>
      <c r="AR28" s="1087" t="str">
        <f>IF(ISERROR((V28/W28-1)*100),"n/a",(V28/W28-1)*100)</f>
        <v>n/a</v>
      </c>
      <c r="AS28" s="1087" t="str">
        <f>IF(ISERROR((W28/X28-1)*100),"n/a",(W28/X28-1)*100)</f>
        <v>n/a</v>
      </c>
      <c r="AT28" s="1087" t="str">
        <f>IF(ISERROR((X28/Y28-1)*100),"n/a",(X28/Y28-1)*100)</f>
        <v>n/a</v>
      </c>
      <c r="AU28" s="1088">
        <f>AVERAGE(AA28:AT28)</f>
        <v>7.8765678765678784</v>
      </c>
      <c r="AV28" s="1089">
        <f>STDEV(AA28:AT28)</f>
        <v>1.7343096179709907</v>
      </c>
    </row>
    <row r="29" spans="1:48" ht="11.25" customHeight="1" x14ac:dyDescent="0.2">
      <c r="A29" s="628" t="s">
        <v>1175</v>
      </c>
      <c r="B29" s="499" t="s">
        <v>1176</v>
      </c>
      <c r="C29" s="621">
        <v>2.8</v>
      </c>
      <c r="D29" s="491">
        <v>2.3199999999999998</v>
      </c>
      <c r="E29" s="512">
        <v>1.44</v>
      </c>
      <c r="F29" s="621">
        <v>1.04</v>
      </c>
      <c r="G29" s="621">
        <v>0.64</v>
      </c>
      <c r="H29" s="621">
        <v>0.56000000000000005</v>
      </c>
      <c r="I29" s="621">
        <v>0.48</v>
      </c>
      <c r="J29" s="945"/>
      <c r="K29" s="621">
        <v>0.4</v>
      </c>
      <c r="L29" s="625">
        <v>0.2</v>
      </c>
      <c r="M29" s="945"/>
      <c r="N29" s="495">
        <v>0.2</v>
      </c>
      <c r="O29" s="623">
        <v>0.2</v>
      </c>
      <c r="P29" s="623">
        <v>0.4</v>
      </c>
      <c r="Q29" s="623">
        <v>0.4</v>
      </c>
      <c r="R29" s="623">
        <v>0.4</v>
      </c>
      <c r="S29" s="627">
        <v>0.4</v>
      </c>
      <c r="T29" s="627">
        <v>0.1</v>
      </c>
      <c r="U29" s="623">
        <v>0</v>
      </c>
      <c r="V29" s="623">
        <v>0</v>
      </c>
      <c r="W29" s="623">
        <v>0</v>
      </c>
      <c r="X29" s="623">
        <v>0</v>
      </c>
      <c r="Y29" s="623">
        <v>0</v>
      </c>
      <c r="Z29" s="624">
        <f>SUM(C29:Y29)</f>
        <v>11.979999999999999</v>
      </c>
      <c r="AA29" s="1086">
        <f>IF(ISERROR((C29/D29-1)*100),"n/a",(C29/D29-1)*100)</f>
        <v>20.68965517241379</v>
      </c>
      <c r="AB29" s="1086">
        <f>IF(ISERROR((D29/E29-1)*100),"n/a",(D29/E29-1)*100)</f>
        <v>61.111111111111114</v>
      </c>
      <c r="AC29" s="1087">
        <f>IF(ISERROR((E29/F29-1)*100),"n/a",(E29/F29-1)*100)</f>
        <v>38.46153846153846</v>
      </c>
      <c r="AD29" s="1087">
        <f>IF(ISERROR((F29/G29-1)*100),"n/a",(F29/G29-1)*100)</f>
        <v>62.5</v>
      </c>
      <c r="AE29" s="1087">
        <f>IF(ISERROR((G29/H29-1)*100),"n/a",(G29/H29-1)*100)</f>
        <v>14.285714285714279</v>
      </c>
      <c r="AF29" s="1087">
        <f>IF(ISERROR((H29/I29-1)*100),"n/a",(H29/I29-1)*100)</f>
        <v>16.666666666666675</v>
      </c>
      <c r="AG29" s="1087">
        <f>IF(ISERROR((I29/K29-1)*100),"n/a",(I29/K29-1)*100)</f>
        <v>19.999999999999996</v>
      </c>
      <c r="AH29" s="1087">
        <f>IF(ISERROR((K29/L29-1)*100),"n/a",(K29/L29-1)*100)</f>
        <v>100</v>
      </c>
      <c r="AI29" s="1087">
        <f>IF(ISERROR((L29/N29-1)*100),"n/a",(L29/N29-1)*100)</f>
        <v>0</v>
      </c>
      <c r="AJ29" s="1087">
        <f>IF(ISERROR((N29/O29-1)*100),"n/a",(N29/O29-1)*100)</f>
        <v>0</v>
      </c>
      <c r="AK29" s="1087">
        <f>IF(ISERROR((O29/P29-1)*100),"n/a",(O29/P29-1)*100)</f>
        <v>-50</v>
      </c>
      <c r="AL29" s="1087">
        <f>IF(ISERROR((P29/Q29-1)*100),"n/a",(P29/Q29-1)*100)</f>
        <v>0</v>
      </c>
      <c r="AM29" s="1087">
        <f>IF(ISERROR((Q29/R29-1)*100),"n/a",(Q29/R29-1)*100)</f>
        <v>0</v>
      </c>
      <c r="AN29" s="1087">
        <f>IF(ISERROR((R29/S29-1)*100),"n/a",(R29/S29-1)*100)</f>
        <v>0</v>
      </c>
      <c r="AO29" s="1087">
        <f>IF(ISERROR((S29/T29-1)*100),"n/a",(S29/T29-1)*100)</f>
        <v>300</v>
      </c>
      <c r="AP29" s="1087" t="str">
        <f>IF(ISERROR((T29/U29-1)*100),"n/a",(T29/U29-1)*100)</f>
        <v>n/a</v>
      </c>
      <c r="AQ29" s="1087" t="str">
        <f>IF(ISERROR((U29/V29-1)*100),"n/a",(U29/V29-1)*100)</f>
        <v>n/a</v>
      </c>
      <c r="AR29" s="1087" t="str">
        <f>IF(ISERROR((V29/W29-1)*100),"n/a",(V29/W29-1)*100)</f>
        <v>n/a</v>
      </c>
      <c r="AS29" s="1087" t="str">
        <f>IF(ISERROR((W29/X29-1)*100),"n/a",(W29/X29-1)*100)</f>
        <v>n/a</v>
      </c>
      <c r="AT29" s="1087" t="str">
        <f>IF(ISERROR((X29/Y29-1)*100),"n/a",(X29/Y29-1)*100)</f>
        <v>n/a</v>
      </c>
      <c r="AU29" s="1088">
        <f>AVERAGE(AA29:AT29)</f>
        <v>38.914312379829624</v>
      </c>
      <c r="AV29" s="1089">
        <f>STDEV(AA29:AT29)</f>
        <v>80.274161233204325</v>
      </c>
    </row>
    <row r="30" spans="1:48" ht="11.25" customHeight="1" x14ac:dyDescent="0.2">
      <c r="A30" s="492" t="s">
        <v>955</v>
      </c>
      <c r="B30" s="874" t="s">
        <v>956</v>
      </c>
      <c r="C30" s="621">
        <v>0.72</v>
      </c>
      <c r="D30" s="491">
        <v>0.64</v>
      </c>
      <c r="E30" s="491">
        <v>0.56999999999999995</v>
      </c>
      <c r="F30" s="621">
        <v>0.52</v>
      </c>
      <c r="G30" s="621">
        <v>0.48</v>
      </c>
      <c r="H30" s="621">
        <v>0.44</v>
      </c>
      <c r="I30" s="621">
        <v>0.4</v>
      </c>
      <c r="J30" s="945"/>
      <c r="K30" s="621">
        <v>0.36</v>
      </c>
      <c r="L30" s="625">
        <v>0.18</v>
      </c>
      <c r="M30" s="945"/>
      <c r="N30" s="495">
        <v>0.18</v>
      </c>
      <c r="O30" s="623">
        <v>0.18</v>
      </c>
      <c r="P30" s="627">
        <v>0.18</v>
      </c>
      <c r="Q30" s="627">
        <v>0.16</v>
      </c>
      <c r="R30" s="627">
        <v>0.14000000000000001</v>
      </c>
      <c r="S30" s="627">
        <v>0.12</v>
      </c>
      <c r="T30" s="627">
        <v>0.06</v>
      </c>
      <c r="U30" s="623">
        <v>0</v>
      </c>
      <c r="V30" s="623">
        <v>0</v>
      </c>
      <c r="W30" s="623">
        <v>0</v>
      </c>
      <c r="X30" s="623">
        <v>0</v>
      </c>
      <c r="Y30" s="623">
        <v>0</v>
      </c>
      <c r="Z30" s="624">
        <f>SUM(C30:Y30)</f>
        <v>5.3299999999999983</v>
      </c>
      <c r="AA30" s="1086">
        <f>IF(ISERROR((C30/D30-1)*100),"n/a",(C30/D30-1)*100)</f>
        <v>12.5</v>
      </c>
      <c r="AB30" s="1086">
        <f>IF(ISERROR((D30/E30-1)*100),"n/a",(D30/E30-1)*100)</f>
        <v>12.28070175438598</v>
      </c>
      <c r="AC30" s="1087">
        <f>IF(ISERROR((E30/F30-1)*100),"n/a",(E30/F30-1)*100)</f>
        <v>9.6153846153846025</v>
      </c>
      <c r="AD30" s="1087">
        <f>IF(ISERROR((F30/G30-1)*100),"n/a",(F30/G30-1)*100)</f>
        <v>8.3333333333333481</v>
      </c>
      <c r="AE30" s="1087">
        <f>IF(ISERROR((G30/H30-1)*100),"n/a",(G30/H30-1)*100)</f>
        <v>9.0909090909090828</v>
      </c>
      <c r="AF30" s="1087">
        <f>IF(ISERROR((H30/I30-1)*100),"n/a",(H30/I30-1)*100)</f>
        <v>9.9999999999999858</v>
      </c>
      <c r="AG30" s="1087">
        <f>IF(ISERROR((I30/K30-1)*100),"n/a",(I30/K30-1)*100)</f>
        <v>11.111111111111116</v>
      </c>
      <c r="AH30" s="1087">
        <f>IF(ISERROR((K30/L30-1)*100),"n/a",(K30/L30-1)*100)</f>
        <v>100</v>
      </c>
      <c r="AI30" s="1087">
        <f>IF(ISERROR((L30/N30-1)*100),"n/a",(L30/N30-1)*100)</f>
        <v>0</v>
      </c>
      <c r="AJ30" s="1087">
        <f>IF(ISERROR((N30/O30-1)*100),"n/a",(N30/O30-1)*100)</f>
        <v>0</v>
      </c>
      <c r="AK30" s="1087">
        <f>IF(ISERROR((O30/P30-1)*100),"n/a",(O30/P30-1)*100)</f>
        <v>0</v>
      </c>
      <c r="AL30" s="1087">
        <f>IF(ISERROR((P30/Q30-1)*100),"n/a",(P30/Q30-1)*100)</f>
        <v>12.5</v>
      </c>
      <c r="AM30" s="1087">
        <f>IF(ISERROR((Q30/R30-1)*100),"n/a",(Q30/R30-1)*100)</f>
        <v>14.285714285714279</v>
      </c>
      <c r="AN30" s="1087">
        <f>IF(ISERROR((R30/S30-1)*100),"n/a",(R30/S30-1)*100)</f>
        <v>16.666666666666675</v>
      </c>
      <c r="AO30" s="1087">
        <f>IF(ISERROR((S30/T30-1)*100),"n/a",(S30/T30-1)*100)</f>
        <v>100</v>
      </c>
      <c r="AP30" s="1087" t="str">
        <f>IF(ISERROR((T30/U30-1)*100),"n/a",(T30/U30-1)*100)</f>
        <v>n/a</v>
      </c>
      <c r="AQ30" s="1087" t="str">
        <f>IF(ISERROR((U30/V30-1)*100),"n/a",(U30/V30-1)*100)</f>
        <v>n/a</v>
      </c>
      <c r="AR30" s="1087" t="str">
        <f>IF(ISERROR((V30/W30-1)*100),"n/a",(V30/W30-1)*100)</f>
        <v>n/a</v>
      </c>
      <c r="AS30" s="1087" t="str">
        <f>IF(ISERROR((W30/X30-1)*100),"n/a",(W30/X30-1)*100)</f>
        <v>n/a</v>
      </c>
      <c r="AT30" s="1087" t="str">
        <f>IF(ISERROR((X30/Y30-1)*100),"n/a",(X30/Y30-1)*100)</f>
        <v>n/a</v>
      </c>
      <c r="AU30" s="1088">
        <f>AVERAGE(AA30:AT30)</f>
        <v>21.092254723833673</v>
      </c>
      <c r="AV30" s="1089">
        <f>STDEV(AA30:AT30)</f>
        <v>32.447681394112415</v>
      </c>
    </row>
    <row r="31" spans="1:48" ht="11.25" customHeight="1" x14ac:dyDescent="0.2">
      <c r="A31" s="496" t="s">
        <v>937</v>
      </c>
      <c r="B31" s="859" t="s">
        <v>938</v>
      </c>
      <c r="C31" s="621">
        <v>1.24</v>
      </c>
      <c r="D31" s="491">
        <v>1.2</v>
      </c>
      <c r="E31" s="513">
        <v>1.1599999999999999</v>
      </c>
      <c r="F31" s="621">
        <v>1.1200000000000001</v>
      </c>
      <c r="G31" s="621">
        <v>1.08</v>
      </c>
      <c r="H31" s="621">
        <v>1</v>
      </c>
      <c r="I31" s="621">
        <v>0.92</v>
      </c>
      <c r="J31" s="945"/>
      <c r="K31" s="621">
        <v>0.84</v>
      </c>
      <c r="L31" s="490">
        <v>0.74</v>
      </c>
      <c r="M31" s="945"/>
      <c r="N31" s="626">
        <v>0.64</v>
      </c>
      <c r="O31" s="623">
        <v>0.6</v>
      </c>
      <c r="P31" s="627">
        <v>0.6</v>
      </c>
      <c r="Q31" s="627">
        <v>0.54</v>
      </c>
      <c r="R31" s="627">
        <v>0.46</v>
      </c>
      <c r="S31" s="627">
        <v>0.34</v>
      </c>
      <c r="T31" s="627">
        <v>0.23</v>
      </c>
      <c r="U31" s="623">
        <v>0.21332000000000001</v>
      </c>
      <c r="V31" s="623">
        <v>0.21332000000000001</v>
      </c>
      <c r="W31" s="623">
        <v>0.21332000000000001</v>
      </c>
      <c r="X31" s="623">
        <v>0.21332000000000001</v>
      </c>
      <c r="Y31" s="623">
        <v>0.21332000000000001</v>
      </c>
      <c r="Z31" s="624">
        <f>SUM(C31:Y31)</f>
        <v>13.776599999999998</v>
      </c>
      <c r="AA31" s="1086">
        <f>IF(ISERROR((C31/D31-1)*100),"n/a",(C31/D31-1)*100)</f>
        <v>3.3333333333333437</v>
      </c>
      <c r="AB31" s="1086">
        <f>IF(ISERROR((D31/E31-1)*100),"n/a",(D31/E31-1)*100)</f>
        <v>3.4482758620689724</v>
      </c>
      <c r="AC31" s="1087">
        <f>IF(ISERROR((E31/F31-1)*100),"n/a",(E31/F31-1)*100)</f>
        <v>3.5714285714285587</v>
      </c>
      <c r="AD31" s="1087">
        <f>IF(ISERROR((F31/G31-1)*100),"n/a",(F31/G31-1)*100)</f>
        <v>3.7037037037036979</v>
      </c>
      <c r="AE31" s="1087">
        <f>IF(ISERROR((G31/H31-1)*100),"n/a",(G31/H31-1)*100)</f>
        <v>8.0000000000000071</v>
      </c>
      <c r="AF31" s="1087">
        <f>IF(ISERROR((H31/I31-1)*100),"n/a",(H31/I31-1)*100)</f>
        <v>8.6956521739130377</v>
      </c>
      <c r="AG31" s="1087">
        <f>IF(ISERROR((I31/K31-1)*100),"n/a",(I31/K31-1)*100)</f>
        <v>9.5238095238095344</v>
      </c>
      <c r="AH31" s="1087">
        <f>IF(ISERROR((K31/L31-1)*100),"n/a",(K31/L31-1)*100)</f>
        <v>13.513513513513509</v>
      </c>
      <c r="AI31" s="1087">
        <f>IF(ISERROR((L31/N31-1)*100),"n/a",(L31/N31-1)*100)</f>
        <v>15.625</v>
      </c>
      <c r="AJ31" s="1087">
        <f>IF(ISERROR((N31/O31-1)*100),"n/a",(N31/O31-1)*100)</f>
        <v>6.6666666666666652</v>
      </c>
      <c r="AK31" s="1087">
        <f>IF(ISERROR((O31/P31-1)*100),"n/a",(O31/P31-1)*100)</f>
        <v>0</v>
      </c>
      <c r="AL31" s="1087">
        <f>IF(ISERROR((P31/Q31-1)*100),"n/a",(P31/Q31-1)*100)</f>
        <v>11.111111111111093</v>
      </c>
      <c r="AM31" s="1087">
        <f>IF(ISERROR((Q31/R31-1)*100),"n/a",(Q31/R31-1)*100)</f>
        <v>17.391304347826097</v>
      </c>
      <c r="AN31" s="1087">
        <f>IF(ISERROR((R31/S31-1)*100),"n/a",(R31/S31-1)*100)</f>
        <v>35.294117647058812</v>
      </c>
      <c r="AO31" s="1087">
        <f>IF(ISERROR((S31/T31-1)*100),"n/a",(S31/T31-1)*100)</f>
        <v>47.826086956521749</v>
      </c>
      <c r="AP31" s="1087">
        <f>IF(ISERROR((T31/U31-1)*100),"n/a",(T31/U31-1)*100)</f>
        <v>7.8192387024188958</v>
      </c>
      <c r="AQ31" s="1087">
        <f>IF(ISERROR((U31/V31-1)*100),"n/a",(U31/V31-1)*100)</f>
        <v>0</v>
      </c>
      <c r="AR31" s="1087">
        <f>IF(ISERROR((V31/W31-1)*100),"n/a",(V31/W31-1)*100)</f>
        <v>0</v>
      </c>
      <c r="AS31" s="1087">
        <f>IF(ISERROR((W31/X31-1)*100),"n/a",(W31/X31-1)*100)</f>
        <v>0</v>
      </c>
      <c r="AT31" s="1087">
        <f>IF(ISERROR((X31/Y31-1)*100),"n/a",(X31/Y31-1)*100)</f>
        <v>0</v>
      </c>
      <c r="AU31" s="1088">
        <f>AVERAGE(AA31:AT31)</f>
        <v>9.776162105668698</v>
      </c>
      <c r="AV31" s="1089">
        <f>STDEV(AA31:AT31)</f>
        <v>12.268034730563768</v>
      </c>
    </row>
    <row r="32" spans="1:48" ht="11.25" customHeight="1" x14ac:dyDescent="0.2">
      <c r="A32" s="628" t="s">
        <v>929</v>
      </c>
      <c r="B32" s="499" t="s">
        <v>930</v>
      </c>
      <c r="C32" s="621">
        <v>1.56</v>
      </c>
      <c r="D32" s="491">
        <v>1.52</v>
      </c>
      <c r="E32" s="491">
        <v>1.44</v>
      </c>
      <c r="F32" s="505">
        <v>1.32</v>
      </c>
      <c r="G32" s="505">
        <v>1.18</v>
      </c>
      <c r="H32" s="505">
        <v>1.04</v>
      </c>
      <c r="I32" s="505">
        <v>0.96</v>
      </c>
      <c r="J32" s="1032"/>
      <c r="K32" s="505">
        <v>0.76</v>
      </c>
      <c r="L32" s="501">
        <v>0.48</v>
      </c>
      <c r="M32" s="1032"/>
      <c r="N32" s="520">
        <v>0.4</v>
      </c>
      <c r="O32" s="508">
        <v>0.90739999999999998</v>
      </c>
      <c r="P32" s="508">
        <v>2.4</v>
      </c>
      <c r="Q32" s="508">
        <v>2.4</v>
      </c>
      <c r="R32" s="508">
        <v>2.4</v>
      </c>
      <c r="S32" s="508">
        <v>2.4</v>
      </c>
      <c r="T32" s="508">
        <v>2.4</v>
      </c>
      <c r="U32" s="507">
        <v>3.06</v>
      </c>
      <c r="V32" s="507">
        <v>3.28</v>
      </c>
      <c r="W32" s="507">
        <v>3.12</v>
      </c>
      <c r="X32" s="507">
        <v>2.8</v>
      </c>
      <c r="Y32" s="507">
        <v>2.5</v>
      </c>
      <c r="Z32" s="624">
        <f>SUM(C32:Y32)</f>
        <v>38.32739999999999</v>
      </c>
      <c r="AA32" s="1086">
        <f>IF(ISERROR((C32/D32-1)*100),"n/a",(C32/D32-1)*100)</f>
        <v>2.6315789473684292</v>
      </c>
      <c r="AB32" s="1086">
        <f>IF(ISERROR((D32/E32-1)*100),"n/a",(D32/E32-1)*100)</f>
        <v>5.555555555555558</v>
      </c>
      <c r="AC32" s="1087">
        <f>IF(ISERROR((E32/F32-1)*100),"n/a",(E32/F32-1)*100)</f>
        <v>9.0909090909090828</v>
      </c>
      <c r="AD32" s="1087">
        <f>IF(ISERROR((F32/G32-1)*100),"n/a",(F32/G32-1)*100)</f>
        <v>11.86440677966103</v>
      </c>
      <c r="AE32" s="1087">
        <f>IF(ISERROR((G32/H32-1)*100),"n/a",(G32/H32-1)*100)</f>
        <v>13.461538461538458</v>
      </c>
      <c r="AF32" s="1087">
        <f>IF(ISERROR((H32/I32-1)*100),"n/a",(H32/I32-1)*100)</f>
        <v>8.3333333333333481</v>
      </c>
      <c r="AG32" s="1087">
        <f>IF(ISERROR((I32/K32-1)*100),"n/a",(I32/K32-1)*100)</f>
        <v>26.315789473684205</v>
      </c>
      <c r="AH32" s="1087">
        <f>IF(ISERROR((K32/L32-1)*100),"n/a",(K32/L32-1)*100)</f>
        <v>58.33333333333335</v>
      </c>
      <c r="AI32" s="1087">
        <f>IF(ISERROR((L32/N32-1)*100),"n/a",(L32/N32-1)*100)</f>
        <v>19.999999999999996</v>
      </c>
      <c r="AJ32" s="1087">
        <f>IF(ISERROR((N32/O32-1)*100),"n/a",(N32/O32-1)*100)</f>
        <v>-55.918007493938717</v>
      </c>
      <c r="AK32" s="1087">
        <f>IF(ISERROR((O32/P32-1)*100),"n/a",(O32/P32-1)*100)</f>
        <v>-62.19166666666667</v>
      </c>
      <c r="AL32" s="1087">
        <f>IF(ISERROR((P32/Q32-1)*100),"n/a",(P32/Q32-1)*100)</f>
        <v>0</v>
      </c>
      <c r="AM32" s="1087">
        <f>IF(ISERROR((Q32/R32-1)*100),"n/a",(Q32/R32-1)*100)</f>
        <v>0</v>
      </c>
      <c r="AN32" s="1087">
        <f>IF(ISERROR((R32/S32-1)*100),"n/a",(R32/S32-1)*100)</f>
        <v>0</v>
      </c>
      <c r="AO32" s="1087">
        <f>IF(ISERROR((S32/T32-1)*100),"n/a",(S32/T32-1)*100)</f>
        <v>0</v>
      </c>
      <c r="AP32" s="1087">
        <f>IF(ISERROR((T32/U32-1)*100),"n/a",(T32/U32-1)*100)</f>
        <v>-21.568627450980394</v>
      </c>
      <c r="AQ32" s="1087">
        <f>IF(ISERROR((U32/V32-1)*100),"n/a",(U32/V32-1)*100)</f>
        <v>-6.7073170731707261</v>
      </c>
      <c r="AR32" s="1087">
        <f>IF(ISERROR((V32/W32-1)*100),"n/a",(V32/W32-1)*100)</f>
        <v>5.12820512820511</v>
      </c>
      <c r="AS32" s="1087">
        <f>IF(ISERROR((W32/X32-1)*100),"n/a",(W32/X32-1)*100)</f>
        <v>11.428571428571432</v>
      </c>
      <c r="AT32" s="1087">
        <f>IF(ISERROR((X32/Y32-1)*100),"n/a",(X32/Y32-1)*100)</f>
        <v>11.999999999999989</v>
      </c>
      <c r="AU32" s="1088">
        <f>AVERAGE(AA32:AT32)</f>
        <v>1.8878801423701748</v>
      </c>
      <c r="AV32" s="1089">
        <f>STDEV(AA32:AT32)</f>
        <v>25.896152791508079</v>
      </c>
    </row>
    <row r="33" spans="1:48" ht="11.25" customHeight="1" x14ac:dyDescent="0.2">
      <c r="A33" s="876" t="s">
        <v>442</v>
      </c>
      <c r="B33" s="874" t="s">
        <v>443</v>
      </c>
      <c r="C33" s="621">
        <v>2.4300000000000002</v>
      </c>
      <c r="D33" s="491">
        <v>2.2799999999999998</v>
      </c>
      <c r="E33" s="491">
        <v>2.1500000000000004</v>
      </c>
      <c r="F33" s="621">
        <v>2.0299999999999998</v>
      </c>
      <c r="G33" s="621">
        <v>1.37</v>
      </c>
      <c r="H33" s="621">
        <v>1.06</v>
      </c>
      <c r="I33" s="621">
        <v>0.96</v>
      </c>
      <c r="J33" s="945"/>
      <c r="K33" s="621">
        <v>0.81</v>
      </c>
      <c r="L33" s="490">
        <v>0.7</v>
      </c>
      <c r="M33" s="945"/>
      <c r="N33" s="626">
        <v>0.63</v>
      </c>
      <c r="O33" s="627">
        <v>0.59</v>
      </c>
      <c r="P33" s="627">
        <v>0.54</v>
      </c>
      <c r="Q33" s="627">
        <v>0.46</v>
      </c>
      <c r="R33" s="627">
        <v>0.38</v>
      </c>
      <c r="S33" s="627">
        <v>0.31</v>
      </c>
      <c r="T33" s="627">
        <v>0.21</v>
      </c>
      <c r="U33" s="623">
        <v>0</v>
      </c>
      <c r="V33" s="623">
        <v>0</v>
      </c>
      <c r="W33" s="623">
        <v>0</v>
      </c>
      <c r="X33" s="623">
        <v>0</v>
      </c>
      <c r="Y33" s="623">
        <v>0</v>
      </c>
      <c r="Z33" s="624">
        <f>SUM(C33:Y33)</f>
        <v>16.91</v>
      </c>
      <c r="AA33" s="1086">
        <f>IF(ISERROR((C33/D33-1)*100),"n/a",(C33/D33-1)*100)</f>
        <v>6.578947368421062</v>
      </c>
      <c r="AB33" s="1086">
        <f>IF(ISERROR((D33/E33-1)*100),"n/a",(D33/E33-1)*100)</f>
        <v>6.0465116279069475</v>
      </c>
      <c r="AC33" s="1087">
        <f>IF(ISERROR((E33/F33-1)*100),"n/a",(E33/F33-1)*100)</f>
        <v>5.9113300492611209</v>
      </c>
      <c r="AD33" s="1087">
        <f>IF(ISERROR((F33/G33-1)*100),"n/a",(F33/G33-1)*100)</f>
        <v>48.17518248175179</v>
      </c>
      <c r="AE33" s="1087">
        <f>IF(ISERROR((G33/H33-1)*100),"n/a",(G33/H33-1)*100)</f>
        <v>29.24528301886793</v>
      </c>
      <c r="AF33" s="1087">
        <f>IF(ISERROR((H33/I33-1)*100),"n/a",(H33/I33-1)*100)</f>
        <v>10.416666666666675</v>
      </c>
      <c r="AG33" s="1087">
        <f>IF(ISERROR((I33/K33-1)*100),"n/a",(I33/K33-1)*100)</f>
        <v>18.518518518518512</v>
      </c>
      <c r="AH33" s="1087">
        <f>IF(ISERROR((K33/L33-1)*100),"n/a",(K33/L33-1)*100)</f>
        <v>15.714285714285726</v>
      </c>
      <c r="AI33" s="1087">
        <f>IF(ISERROR((L33/N33-1)*100),"n/a",(L33/N33-1)*100)</f>
        <v>11.111111111111093</v>
      </c>
      <c r="AJ33" s="1087">
        <f>IF(ISERROR((N33/O33-1)*100),"n/a",(N33/O33-1)*100)</f>
        <v>6.7796610169491567</v>
      </c>
      <c r="AK33" s="1087">
        <f>IF(ISERROR((O33/P33-1)*100),"n/a",(O33/P33-1)*100)</f>
        <v>9.259259259259256</v>
      </c>
      <c r="AL33" s="1087">
        <f>IF(ISERROR((P33/Q33-1)*100),"n/a",(P33/Q33-1)*100)</f>
        <v>17.391304347826097</v>
      </c>
      <c r="AM33" s="1087">
        <f>IF(ISERROR((Q33/R33-1)*100),"n/a",(Q33/R33-1)*100)</f>
        <v>21.052631578947366</v>
      </c>
      <c r="AN33" s="1087">
        <f>IF(ISERROR((R33/S33-1)*100),"n/a",(R33/S33-1)*100)</f>
        <v>22.580645161290324</v>
      </c>
      <c r="AO33" s="1087">
        <f>IF(ISERROR((S33/T33-1)*100),"n/a",(S33/T33-1)*100)</f>
        <v>47.619047619047628</v>
      </c>
      <c r="AP33" s="1087" t="str">
        <f>IF(ISERROR((T33/U33-1)*100),"n/a",(T33/U33-1)*100)</f>
        <v>n/a</v>
      </c>
      <c r="AQ33" s="1087" t="str">
        <f>IF(ISERROR((U33/V33-1)*100),"n/a",(U33/V33-1)*100)</f>
        <v>n/a</v>
      </c>
      <c r="AR33" s="1087" t="str">
        <f>IF(ISERROR((V33/W33-1)*100),"n/a",(V33/W33-1)*100)</f>
        <v>n/a</v>
      </c>
      <c r="AS33" s="1087" t="str">
        <f>IF(ISERROR((W33/X33-1)*100),"n/a",(W33/X33-1)*100)</f>
        <v>n/a</v>
      </c>
      <c r="AT33" s="1087" t="str">
        <f>IF(ISERROR((X33/Y33-1)*100),"n/a",(X33/Y33-1)*100)</f>
        <v>n/a</v>
      </c>
      <c r="AU33" s="1088">
        <f>AVERAGE(AA33:AT33)</f>
        <v>18.42669236934071</v>
      </c>
      <c r="AV33" s="1089">
        <f>STDEV(AA33:AT33)</f>
        <v>13.821417914339948</v>
      </c>
    </row>
    <row r="34" spans="1:48" ht="11.25" customHeight="1" x14ac:dyDescent="0.2">
      <c r="A34" s="492" t="s">
        <v>946</v>
      </c>
      <c r="B34" s="874" t="s">
        <v>947</v>
      </c>
      <c r="C34" s="621">
        <v>1.72</v>
      </c>
      <c r="D34" s="491">
        <v>1.64</v>
      </c>
      <c r="E34" s="491">
        <v>1.56</v>
      </c>
      <c r="F34" s="621">
        <v>1.52</v>
      </c>
      <c r="G34" s="621">
        <v>1.48</v>
      </c>
      <c r="H34" s="621">
        <v>1.44</v>
      </c>
      <c r="I34" s="621">
        <v>1.4</v>
      </c>
      <c r="J34" s="945"/>
      <c r="K34" s="621">
        <v>1.36</v>
      </c>
      <c r="L34" s="490">
        <v>1.32</v>
      </c>
      <c r="M34" s="945"/>
      <c r="N34" s="495">
        <v>1.28</v>
      </c>
      <c r="O34" s="623">
        <v>1.28</v>
      </c>
      <c r="P34" s="627">
        <v>1.28</v>
      </c>
      <c r="Q34" s="627">
        <v>1.24</v>
      </c>
      <c r="R34" s="627">
        <v>1.2</v>
      </c>
      <c r="S34" s="627">
        <v>1.1200000000000001</v>
      </c>
      <c r="T34" s="627">
        <v>1</v>
      </c>
      <c r="U34" s="627">
        <v>0.72</v>
      </c>
      <c r="V34" s="627">
        <v>0.57999999999999996</v>
      </c>
      <c r="W34" s="627">
        <v>0.52</v>
      </c>
      <c r="X34" s="627">
        <v>0.46</v>
      </c>
      <c r="Y34" s="627">
        <v>0.4</v>
      </c>
      <c r="Z34" s="624">
        <f>SUM(C34:Y34)</f>
        <v>24.519999999999992</v>
      </c>
      <c r="AA34" s="1086">
        <f>IF(ISERROR((C34/D34-1)*100),"n/a",(C34/D34-1)*100)</f>
        <v>4.8780487804878092</v>
      </c>
      <c r="AB34" s="1086">
        <f>IF(ISERROR((D34/E34-1)*100),"n/a",(D34/E34-1)*100)</f>
        <v>5.12820512820511</v>
      </c>
      <c r="AC34" s="1087">
        <f>IF(ISERROR((E34/F34-1)*100),"n/a",(E34/F34-1)*100)</f>
        <v>2.6315789473684292</v>
      </c>
      <c r="AD34" s="1087">
        <f>IF(ISERROR((F34/G34-1)*100),"n/a",(F34/G34-1)*100)</f>
        <v>2.7027027027026973</v>
      </c>
      <c r="AE34" s="1087">
        <f>IF(ISERROR((G34/H34-1)*100),"n/a",(G34/H34-1)*100)</f>
        <v>2.7777777777777901</v>
      </c>
      <c r="AF34" s="1087">
        <f>IF(ISERROR((H34/I34-1)*100),"n/a",(H34/I34-1)*100)</f>
        <v>2.8571428571428692</v>
      </c>
      <c r="AG34" s="1087">
        <f>IF(ISERROR((I34/K34-1)*100),"n/a",(I34/K34-1)*100)</f>
        <v>2.9411764705882248</v>
      </c>
      <c r="AH34" s="1087">
        <f>IF(ISERROR((K34/L34-1)*100),"n/a",(K34/L34-1)*100)</f>
        <v>3.0303030303030276</v>
      </c>
      <c r="AI34" s="1087">
        <f>IF(ISERROR((L34/N34-1)*100),"n/a",(L34/N34-1)*100)</f>
        <v>3.125</v>
      </c>
      <c r="AJ34" s="1087">
        <f>IF(ISERROR((N34/O34-1)*100),"n/a",(N34/O34-1)*100)</f>
        <v>0</v>
      </c>
      <c r="AK34" s="1087">
        <f>IF(ISERROR((O34/P34-1)*100),"n/a",(O34/P34-1)*100)</f>
        <v>0</v>
      </c>
      <c r="AL34" s="1087">
        <f>IF(ISERROR((P34/Q34-1)*100),"n/a",(P34/Q34-1)*100)</f>
        <v>3.2258064516129004</v>
      </c>
      <c r="AM34" s="1087">
        <f>IF(ISERROR((Q34/R34-1)*100),"n/a",(Q34/R34-1)*100)</f>
        <v>3.3333333333333437</v>
      </c>
      <c r="AN34" s="1087">
        <f>IF(ISERROR((R34/S34-1)*100),"n/a",(R34/S34-1)*100)</f>
        <v>7.1428571428571397</v>
      </c>
      <c r="AO34" s="1087">
        <f>IF(ISERROR((S34/T34-1)*100),"n/a",(S34/T34-1)*100)</f>
        <v>12.000000000000011</v>
      </c>
      <c r="AP34" s="1087">
        <f>IF(ISERROR((T34/U34-1)*100),"n/a",(T34/U34-1)*100)</f>
        <v>38.888888888888886</v>
      </c>
      <c r="AQ34" s="1087">
        <f>IF(ISERROR((U34/V34-1)*100),"n/a",(U34/V34-1)*100)</f>
        <v>24.137931034482762</v>
      </c>
      <c r="AR34" s="1087">
        <f>IF(ISERROR((V34/W34-1)*100),"n/a",(V34/W34-1)*100)</f>
        <v>11.538461538461519</v>
      </c>
      <c r="AS34" s="1087">
        <f>IF(ISERROR((W34/X34-1)*100),"n/a",(W34/X34-1)*100)</f>
        <v>13.043478260869556</v>
      </c>
      <c r="AT34" s="1087">
        <f>IF(ISERROR((X34/Y34-1)*100),"n/a",(X34/Y34-1)*100)</f>
        <v>14.999999999999991</v>
      </c>
      <c r="AU34" s="1088">
        <f>AVERAGE(AA34:AT34)</f>
        <v>7.9191346172541044</v>
      </c>
      <c r="AV34" s="1089">
        <f>STDEV(AA34:AT34)</f>
        <v>9.4405038637847536</v>
      </c>
    </row>
    <row r="35" spans="1:48" ht="11.25" customHeight="1" x14ac:dyDescent="0.2">
      <c r="A35" s="496" t="s">
        <v>872</v>
      </c>
      <c r="B35" s="859" t="s">
        <v>873</v>
      </c>
      <c r="C35" s="621">
        <v>1.1200000000000001</v>
      </c>
      <c r="D35" s="491">
        <v>1.08</v>
      </c>
      <c r="E35" s="491">
        <v>1.04</v>
      </c>
      <c r="F35" s="482">
        <v>1</v>
      </c>
      <c r="G35" s="482">
        <v>0.96</v>
      </c>
      <c r="H35" s="482">
        <v>0.92</v>
      </c>
      <c r="I35" s="482">
        <v>0.81</v>
      </c>
      <c r="J35" s="1016"/>
      <c r="K35" s="483">
        <v>0.72</v>
      </c>
      <c r="L35" s="484">
        <v>0.72</v>
      </c>
      <c r="M35" s="1016"/>
      <c r="N35" s="497">
        <v>0.72</v>
      </c>
      <c r="O35" s="486">
        <v>0.78</v>
      </c>
      <c r="P35" s="487">
        <v>0.84</v>
      </c>
      <c r="Q35" s="487">
        <v>0.8</v>
      </c>
      <c r="R35" s="487">
        <v>0.74</v>
      </c>
      <c r="S35" s="487">
        <v>0.69</v>
      </c>
      <c r="T35" s="487">
        <v>0.64</v>
      </c>
      <c r="U35" s="487">
        <v>0.56499999999999995</v>
      </c>
      <c r="V35" s="487">
        <v>0.51</v>
      </c>
      <c r="W35" s="486">
        <v>0.48</v>
      </c>
      <c r="X35" s="487">
        <v>0.48</v>
      </c>
      <c r="Y35" s="487">
        <v>0.36</v>
      </c>
      <c r="Z35" s="624">
        <f>SUM(C35:Y35)</f>
        <v>15.975</v>
      </c>
      <c r="AA35" s="1086">
        <f>IF(ISERROR((C35/D35-1)*100),"n/a",(C35/D35-1)*100)</f>
        <v>3.7037037037036979</v>
      </c>
      <c r="AB35" s="1086">
        <f>IF(ISERROR((D35/E35-1)*100),"n/a",(D35/E35-1)*100)</f>
        <v>3.8461538461538547</v>
      </c>
      <c r="AC35" s="1087">
        <f>IF(ISERROR((E35/F35-1)*100),"n/a",(E35/F35-1)*100)</f>
        <v>4.0000000000000036</v>
      </c>
      <c r="AD35" s="1087">
        <f>IF(ISERROR((F35/G35-1)*100),"n/a",(F35/G35-1)*100)</f>
        <v>4.1666666666666741</v>
      </c>
      <c r="AE35" s="1087">
        <f>IF(ISERROR((G35/H35-1)*100),"n/a",(G35/H35-1)*100)</f>
        <v>4.3478260869565188</v>
      </c>
      <c r="AF35" s="1087">
        <f>IF(ISERROR((H35/I35-1)*100),"n/a",(H35/I35-1)*100)</f>
        <v>13.58024691358024</v>
      </c>
      <c r="AG35" s="1087">
        <f>IF(ISERROR((I35/K35-1)*100),"n/a",(I35/K35-1)*100)</f>
        <v>12.500000000000021</v>
      </c>
      <c r="AH35" s="1087">
        <f>IF(ISERROR((K35/L35-1)*100),"n/a",(K35/L35-1)*100)</f>
        <v>0</v>
      </c>
      <c r="AI35" s="1087">
        <f>IF(ISERROR((L35/N35-1)*100),"n/a",(L35/N35-1)*100)</f>
        <v>0</v>
      </c>
      <c r="AJ35" s="1087">
        <f>IF(ISERROR((N35/O35-1)*100),"n/a",(N35/O35-1)*100)</f>
        <v>-7.6923076923076987</v>
      </c>
      <c r="AK35" s="1087">
        <f>IF(ISERROR((O35/P35-1)*100),"n/a",(O35/P35-1)*100)</f>
        <v>-7.1428571428571397</v>
      </c>
      <c r="AL35" s="1087">
        <f>IF(ISERROR((P35/Q35-1)*100),"n/a",(P35/Q35-1)*100)</f>
        <v>4.9999999999999822</v>
      </c>
      <c r="AM35" s="1087">
        <f>IF(ISERROR((Q35/R35-1)*100),"n/a",(Q35/R35-1)*100)</f>
        <v>8.1081081081081141</v>
      </c>
      <c r="AN35" s="1087">
        <f>IF(ISERROR((R35/S35-1)*100),"n/a",(R35/S35-1)*100)</f>
        <v>7.2463768115942129</v>
      </c>
      <c r="AO35" s="1087">
        <f>IF(ISERROR((S35/T35-1)*100),"n/a",(S35/T35-1)*100)</f>
        <v>7.8125</v>
      </c>
      <c r="AP35" s="1087">
        <f>IF(ISERROR((T35/U35-1)*100),"n/a",(T35/U35-1)*100)</f>
        <v>13.27433628318586</v>
      </c>
      <c r="AQ35" s="1087">
        <f>IF(ISERROR((U35/V35-1)*100),"n/a",(U35/V35-1)*100)</f>
        <v>10.784313725490179</v>
      </c>
      <c r="AR35" s="1087">
        <f>IF(ISERROR((V35/W35-1)*100),"n/a",(V35/W35-1)*100)</f>
        <v>6.25</v>
      </c>
      <c r="AS35" s="1087">
        <f>IF(ISERROR((W35/X35-1)*100),"n/a",(W35/X35-1)*100)</f>
        <v>0</v>
      </c>
      <c r="AT35" s="1087">
        <f>IF(ISERROR((X35/Y35-1)*100),"n/a",(X35/Y35-1)*100)</f>
        <v>33.333333333333329</v>
      </c>
      <c r="AU35" s="1088">
        <f>AVERAGE(AA35:AT35)</f>
        <v>6.1559200321803926</v>
      </c>
      <c r="AV35" s="1089">
        <f>STDEV(AA35:AT35)</f>
        <v>8.6471860167073533</v>
      </c>
    </row>
    <row r="36" spans="1:48" ht="11.25" customHeight="1" x14ac:dyDescent="0.2">
      <c r="A36" s="510" t="s">
        <v>884</v>
      </c>
      <c r="B36" s="499" t="s">
        <v>885</v>
      </c>
      <c r="C36" s="621">
        <v>0.52</v>
      </c>
      <c r="D36" s="491">
        <v>0.4</v>
      </c>
      <c r="E36" s="512">
        <v>0.3</v>
      </c>
      <c r="F36" s="621">
        <v>0.2</v>
      </c>
      <c r="G36" s="621">
        <v>0.16</v>
      </c>
      <c r="H36" s="621">
        <v>0.12</v>
      </c>
      <c r="I36" s="621">
        <v>7.4999999999999997E-2</v>
      </c>
      <c r="J36" s="945"/>
      <c r="K36" s="494">
        <v>0</v>
      </c>
      <c r="L36" s="625">
        <v>0</v>
      </c>
      <c r="M36" s="945"/>
      <c r="N36" s="495">
        <v>0</v>
      </c>
      <c r="O36" s="623">
        <v>0</v>
      </c>
      <c r="P36" s="623">
        <v>0</v>
      </c>
      <c r="Q36" s="623">
        <v>0</v>
      </c>
      <c r="R36" s="623">
        <v>0</v>
      </c>
      <c r="S36" s="623">
        <v>0</v>
      </c>
      <c r="T36" s="623">
        <v>0</v>
      </c>
      <c r="U36" s="623">
        <v>0</v>
      </c>
      <c r="V36" s="623">
        <v>0</v>
      </c>
      <c r="W36" s="623">
        <v>0</v>
      </c>
      <c r="X36" s="623">
        <v>0</v>
      </c>
      <c r="Y36" s="623">
        <v>0</v>
      </c>
      <c r="Z36" s="624">
        <f>SUM(C36:Y36)</f>
        <v>1.7749999999999997</v>
      </c>
      <c r="AA36" s="1086">
        <f>IF(ISERROR((C36/D36-1)*100),"n/a",(C36/D36-1)*100)</f>
        <v>30.000000000000004</v>
      </c>
      <c r="AB36" s="1086">
        <f>IF(ISERROR((D36/E36-1)*100),"n/a",(D36/E36-1)*100)</f>
        <v>33.33333333333335</v>
      </c>
      <c r="AC36" s="1087">
        <f>IF(ISERROR((E36/F36-1)*100),"n/a",(E36/F36-1)*100)</f>
        <v>49.999999999999979</v>
      </c>
      <c r="AD36" s="1087">
        <f>IF(ISERROR((F36/G36-1)*100),"n/a",(F36/G36-1)*100)</f>
        <v>25</v>
      </c>
      <c r="AE36" s="1087">
        <f>IF(ISERROR((G36/H36-1)*100),"n/a",(G36/H36-1)*100)</f>
        <v>33.33333333333335</v>
      </c>
      <c r="AF36" s="1087">
        <f>IF(ISERROR((H36/I36-1)*100),"n/a",(H36/I36-1)*100)</f>
        <v>60.000000000000007</v>
      </c>
      <c r="AG36" s="1087" t="str">
        <f>IF(ISERROR((I36/K36-1)*100),"n/a",(I36/K36-1)*100)</f>
        <v>n/a</v>
      </c>
      <c r="AH36" s="1087" t="str">
        <f>IF(ISERROR((K36/L36-1)*100),"n/a",(K36/L36-1)*100)</f>
        <v>n/a</v>
      </c>
      <c r="AI36" s="1087" t="str">
        <f>IF(ISERROR((L36/N36-1)*100),"n/a",(L36/N36-1)*100)</f>
        <v>n/a</v>
      </c>
      <c r="AJ36" s="1087" t="str">
        <f>IF(ISERROR((N36/O36-1)*100),"n/a",(N36/O36-1)*100)</f>
        <v>n/a</v>
      </c>
      <c r="AK36" s="1087" t="str">
        <f>IF(ISERROR((O36/P36-1)*100),"n/a",(O36/P36-1)*100)</f>
        <v>n/a</v>
      </c>
      <c r="AL36" s="1087" t="str">
        <f>IF(ISERROR((P36/Q36-1)*100),"n/a",(P36/Q36-1)*100)</f>
        <v>n/a</v>
      </c>
      <c r="AM36" s="1087" t="str">
        <f>IF(ISERROR((Q36/R36-1)*100),"n/a",(Q36/R36-1)*100)</f>
        <v>n/a</v>
      </c>
      <c r="AN36" s="1087" t="str">
        <f>IF(ISERROR((R36/S36-1)*100),"n/a",(R36/S36-1)*100)</f>
        <v>n/a</v>
      </c>
      <c r="AO36" s="1087" t="str">
        <f>IF(ISERROR((S36/T36-1)*100),"n/a",(S36/T36-1)*100)</f>
        <v>n/a</v>
      </c>
      <c r="AP36" s="1087" t="str">
        <f>IF(ISERROR((T36/U36-1)*100),"n/a",(T36/U36-1)*100)</f>
        <v>n/a</v>
      </c>
      <c r="AQ36" s="1087" t="str">
        <f>IF(ISERROR((U36/V36-1)*100),"n/a",(U36/V36-1)*100)</f>
        <v>n/a</v>
      </c>
      <c r="AR36" s="1087" t="str">
        <f>IF(ISERROR((V36/W36-1)*100),"n/a",(V36/W36-1)*100)</f>
        <v>n/a</v>
      </c>
      <c r="AS36" s="1087" t="str">
        <f>IF(ISERROR((W36/X36-1)*100),"n/a",(W36/X36-1)*100)</f>
        <v>n/a</v>
      </c>
      <c r="AT36" s="1087" t="str">
        <f>IF(ISERROR((X36/Y36-1)*100),"n/a",(X36/Y36-1)*100)</f>
        <v>n/a</v>
      </c>
      <c r="AU36" s="1088">
        <f>AVERAGE(AA36:AT36)</f>
        <v>38.611111111111114</v>
      </c>
      <c r="AV36" s="1089">
        <f>STDEV(AA36:AT36)</f>
        <v>13.43365039603766</v>
      </c>
    </row>
    <row r="37" spans="1:48" ht="11.25" customHeight="1" x14ac:dyDescent="0.2">
      <c r="A37" s="492" t="s">
        <v>403</v>
      </c>
      <c r="B37" s="874" t="s">
        <v>404</v>
      </c>
      <c r="C37" s="621">
        <v>1.4375</v>
      </c>
      <c r="D37" s="491">
        <v>1.325</v>
      </c>
      <c r="E37" s="491">
        <v>1.2649999999999999</v>
      </c>
      <c r="F37" s="621">
        <v>1.2050000000000001</v>
      </c>
      <c r="G37" s="621">
        <v>1.145</v>
      </c>
      <c r="H37" s="621">
        <v>1.0649999999999999</v>
      </c>
      <c r="I37" s="621">
        <v>0.96</v>
      </c>
      <c r="J37" s="945"/>
      <c r="K37" s="621">
        <v>0.77500000000000002</v>
      </c>
      <c r="L37" s="490">
        <v>0.63500000000000001</v>
      </c>
      <c r="M37" s="945"/>
      <c r="N37" s="626">
        <v>0.56000000000000005</v>
      </c>
      <c r="O37" s="627">
        <v>0.5</v>
      </c>
      <c r="P37" s="627">
        <v>0.48</v>
      </c>
      <c r="Q37" s="627">
        <v>0.42</v>
      </c>
      <c r="R37" s="627">
        <v>0.34499999999999997</v>
      </c>
      <c r="S37" s="627">
        <v>0.31</v>
      </c>
      <c r="T37" s="627">
        <v>0.29249999999999998</v>
      </c>
      <c r="U37" s="627">
        <v>0.28249999999999997</v>
      </c>
      <c r="V37" s="627">
        <v>0.27</v>
      </c>
      <c r="W37" s="623">
        <v>0.26</v>
      </c>
      <c r="X37" s="627">
        <v>0.23</v>
      </c>
      <c r="Y37" s="623">
        <v>0.2</v>
      </c>
      <c r="Z37" s="624">
        <f>SUM(C37:Y37)</f>
        <v>13.962500000000002</v>
      </c>
      <c r="AA37" s="1086">
        <f>IF(ISERROR((C37/D37-1)*100),"n/a",(C37/D37-1)*100)</f>
        <v>8.4905660377358583</v>
      </c>
      <c r="AB37" s="1086">
        <f>IF(ISERROR((D37/E37-1)*100),"n/a",(D37/E37-1)*100)</f>
        <v>4.743083003952564</v>
      </c>
      <c r="AC37" s="1087">
        <f>IF(ISERROR((E37/F37-1)*100),"n/a",(E37/F37-1)*100)</f>
        <v>4.9792531120331773</v>
      </c>
      <c r="AD37" s="1087">
        <f>IF(ISERROR((F37/G37-1)*100),"n/a",(F37/G37-1)*100)</f>
        <v>5.2401746724890952</v>
      </c>
      <c r="AE37" s="1087">
        <f>IF(ISERROR((G37/H37-1)*100),"n/a",(G37/H37-1)*100)</f>
        <v>7.5117370892018753</v>
      </c>
      <c r="AF37" s="1087">
        <f>IF(ISERROR((H37/I37-1)*100),"n/a",(H37/I37-1)*100)</f>
        <v>10.9375</v>
      </c>
      <c r="AG37" s="1087">
        <f>IF(ISERROR((I37/K37-1)*100),"n/a",(I37/K37-1)*100)</f>
        <v>23.870967741935466</v>
      </c>
      <c r="AH37" s="1087">
        <f>IF(ISERROR((K37/L37-1)*100),"n/a",(K37/L37-1)*100)</f>
        <v>22.047244094488192</v>
      </c>
      <c r="AI37" s="1087">
        <f>IF(ISERROR((L37/N37-1)*100),"n/a",(L37/N37-1)*100)</f>
        <v>13.392857142857139</v>
      </c>
      <c r="AJ37" s="1087">
        <f>IF(ISERROR((N37/O37-1)*100),"n/a",(N37/O37-1)*100)</f>
        <v>12.000000000000011</v>
      </c>
      <c r="AK37" s="1087">
        <f>IF(ISERROR((O37/P37-1)*100),"n/a",(O37/P37-1)*100)</f>
        <v>4.1666666666666741</v>
      </c>
      <c r="AL37" s="1087">
        <f>IF(ISERROR((P37/Q37-1)*100),"n/a",(P37/Q37-1)*100)</f>
        <v>14.285714285714279</v>
      </c>
      <c r="AM37" s="1087">
        <f>IF(ISERROR((Q37/R37-1)*100),"n/a",(Q37/R37-1)*100)</f>
        <v>21.739130434782616</v>
      </c>
      <c r="AN37" s="1087">
        <f>IF(ISERROR((R37/S37-1)*100),"n/a",(R37/S37-1)*100)</f>
        <v>11.290322580645151</v>
      </c>
      <c r="AO37" s="1087">
        <f>IF(ISERROR((S37/T37-1)*100),"n/a",(S37/T37-1)*100)</f>
        <v>5.9829059829059839</v>
      </c>
      <c r="AP37" s="1087">
        <f>IF(ISERROR((T37/U37-1)*100),"n/a",(T37/U37-1)*100)</f>
        <v>3.539823008849563</v>
      </c>
      <c r="AQ37" s="1087">
        <f>IF(ISERROR((U37/V37-1)*100),"n/a",(U37/V37-1)*100)</f>
        <v>4.6296296296296058</v>
      </c>
      <c r="AR37" s="1087">
        <f>IF(ISERROR((V37/W37-1)*100),"n/a",(V37/W37-1)*100)</f>
        <v>3.8461538461538547</v>
      </c>
      <c r="AS37" s="1087">
        <f>IF(ISERROR((W37/X37-1)*100),"n/a",(W37/X37-1)*100)</f>
        <v>13.043478260869556</v>
      </c>
      <c r="AT37" s="1087">
        <f>IF(ISERROR((X37/Y37-1)*100),"n/a",(X37/Y37-1)*100)</f>
        <v>14.999999999999991</v>
      </c>
      <c r="AU37" s="1088">
        <f>AVERAGE(AA37:AT37)</f>
        <v>10.536860379545535</v>
      </c>
      <c r="AV37" s="1089">
        <f>STDEV(AA37:AT37)</f>
        <v>6.4189125521917108</v>
      </c>
    </row>
    <row r="38" spans="1:48" ht="11.25" customHeight="1" x14ac:dyDescent="0.2">
      <c r="A38" s="492" t="s">
        <v>892</v>
      </c>
      <c r="B38" s="874" t="s">
        <v>893</v>
      </c>
      <c r="C38" s="621">
        <v>2.35</v>
      </c>
      <c r="D38" s="491">
        <v>2.2400000000000002</v>
      </c>
      <c r="E38" s="491">
        <v>2.14</v>
      </c>
      <c r="F38" s="621">
        <v>2.08</v>
      </c>
      <c r="G38" s="621">
        <v>2.02</v>
      </c>
      <c r="H38" s="621">
        <v>1.96</v>
      </c>
      <c r="I38" s="621">
        <v>1.9</v>
      </c>
      <c r="J38" s="945"/>
      <c r="K38" s="621">
        <v>1.84</v>
      </c>
      <c r="L38" s="490">
        <v>1.78</v>
      </c>
      <c r="M38" s="945"/>
      <c r="N38" s="495">
        <v>1.76</v>
      </c>
      <c r="O38" s="627">
        <v>1.76</v>
      </c>
      <c r="P38" s="627">
        <v>1.72</v>
      </c>
      <c r="Q38" s="627">
        <v>1.64</v>
      </c>
      <c r="R38" s="627">
        <v>1.45</v>
      </c>
      <c r="S38" s="627">
        <v>1.2450000000000001</v>
      </c>
      <c r="T38" s="627">
        <v>1.149</v>
      </c>
      <c r="U38" s="627">
        <v>1.1319999999999999</v>
      </c>
      <c r="V38" s="627">
        <v>1.1000000000000001</v>
      </c>
      <c r="W38" s="623">
        <v>1.0720000000000001</v>
      </c>
      <c r="X38" s="627">
        <v>1.0720000000000001</v>
      </c>
      <c r="Y38" s="627">
        <v>1.0590000000000002</v>
      </c>
      <c r="Z38" s="624">
        <f>SUM(C38:Y38)</f>
        <v>34.469000000000008</v>
      </c>
      <c r="AA38" s="1086">
        <f>IF(ISERROR((C38/D38-1)*100),"n/a",(C38/D38-1)*100)</f>
        <v>4.9107142857142794</v>
      </c>
      <c r="AB38" s="1086">
        <f>IF(ISERROR((D38/E38-1)*100),"n/a",(D38/E38-1)*100)</f>
        <v>4.6728971962616939</v>
      </c>
      <c r="AC38" s="1087">
        <f>IF(ISERROR((E38/F38-1)*100),"n/a",(E38/F38-1)*100)</f>
        <v>2.8846153846153966</v>
      </c>
      <c r="AD38" s="1087">
        <f>IF(ISERROR((F38/G38-1)*100),"n/a",(F38/G38-1)*100)</f>
        <v>2.9702970297029729</v>
      </c>
      <c r="AE38" s="1087">
        <f>IF(ISERROR((G38/H38-1)*100),"n/a",(G38/H38-1)*100)</f>
        <v>3.0612244897959107</v>
      </c>
      <c r="AF38" s="1087">
        <f>IF(ISERROR((H38/I38-1)*100),"n/a",(H38/I38-1)*100)</f>
        <v>3.1578947368421151</v>
      </c>
      <c r="AG38" s="1087">
        <f>IF(ISERROR((I38/K38-1)*100),"n/a",(I38/K38-1)*100)</f>
        <v>3.2608695652173836</v>
      </c>
      <c r="AH38" s="1087">
        <f>IF(ISERROR((K38/L38-1)*100),"n/a",(K38/L38-1)*100)</f>
        <v>3.3707865168539408</v>
      </c>
      <c r="AI38" s="1087">
        <f>IF(ISERROR((L38/N38-1)*100),"n/a",(L38/N38-1)*100)</f>
        <v>1.1363636363636465</v>
      </c>
      <c r="AJ38" s="1087">
        <f>IF(ISERROR((N38/O38-1)*100),"n/a",(N38/O38-1)*100)</f>
        <v>0</v>
      </c>
      <c r="AK38" s="1087">
        <f>IF(ISERROR((O38/P38-1)*100),"n/a",(O38/P38-1)*100)</f>
        <v>2.3255813953488413</v>
      </c>
      <c r="AL38" s="1087">
        <f>IF(ISERROR((P38/Q38-1)*100),"n/a",(P38/Q38-1)*100)</f>
        <v>4.8780487804878092</v>
      </c>
      <c r="AM38" s="1087">
        <f>IF(ISERROR((Q38/R38-1)*100),"n/a",(Q38/R38-1)*100)</f>
        <v>13.103448275862073</v>
      </c>
      <c r="AN38" s="1087">
        <f>IF(ISERROR((R38/S38-1)*100),"n/a",(R38/S38-1)*100)</f>
        <v>16.465863453815246</v>
      </c>
      <c r="AO38" s="1087">
        <f>IF(ISERROR((S38/T38-1)*100),"n/a",(S38/T38-1)*100)</f>
        <v>8.3550913838120078</v>
      </c>
      <c r="AP38" s="1087">
        <f>IF(ISERROR((T38/U38-1)*100),"n/a",(T38/U38-1)*100)</f>
        <v>1.5017667844523075</v>
      </c>
      <c r="AQ38" s="1087">
        <f>IF(ISERROR((U38/V38-1)*100),"n/a",(U38/V38-1)*100)</f>
        <v>2.9090909090908834</v>
      </c>
      <c r="AR38" s="1087">
        <f>IF(ISERROR((V38/W38-1)*100),"n/a",(V38/W38-1)*100)</f>
        <v>2.6119402985074647</v>
      </c>
      <c r="AS38" s="1087">
        <f>IF(ISERROR((W38/X38-1)*100),"n/a",(W38/X38-1)*100)</f>
        <v>0</v>
      </c>
      <c r="AT38" s="1087">
        <f>IF(ISERROR((X38/Y38-1)*100),"n/a",(X38/Y38-1)*100)</f>
        <v>1.227573182247399</v>
      </c>
      <c r="AU38" s="1088">
        <f>AVERAGE(AA38:AT38)</f>
        <v>4.140203365249568</v>
      </c>
      <c r="AV38" s="1089">
        <f>STDEV(AA38:AT38)</f>
        <v>4.1280988511313801</v>
      </c>
    </row>
    <row r="39" spans="1:48" ht="11.25" customHeight="1" x14ac:dyDescent="0.2">
      <c r="A39" s="579" t="s">
        <v>4419</v>
      </c>
      <c r="B39" s="874" t="s">
        <v>3977</v>
      </c>
      <c r="C39" s="621">
        <v>0.48</v>
      </c>
      <c r="D39" s="491">
        <v>0.44</v>
      </c>
      <c r="E39" s="491">
        <v>0.4</v>
      </c>
      <c r="F39" s="621">
        <v>0.36</v>
      </c>
      <c r="G39" s="621">
        <v>0.32</v>
      </c>
      <c r="H39" s="494">
        <v>0.28000000000000003</v>
      </c>
      <c r="I39" s="621">
        <v>0.28000000000000003</v>
      </c>
      <c r="J39" s="945"/>
      <c r="K39" s="494">
        <v>0.24</v>
      </c>
      <c r="L39" s="625">
        <v>0.24</v>
      </c>
      <c r="M39" s="945"/>
      <c r="N39" s="495">
        <v>0.24</v>
      </c>
      <c r="O39" s="623">
        <v>0.24</v>
      </c>
      <c r="P39" s="623">
        <v>0.24</v>
      </c>
      <c r="Q39" s="531">
        <v>0.24</v>
      </c>
      <c r="R39" s="531">
        <v>0.24</v>
      </c>
      <c r="S39" s="531">
        <v>0.24</v>
      </c>
      <c r="T39" s="531">
        <v>0.24</v>
      </c>
      <c r="U39" s="531">
        <v>0.24</v>
      </c>
      <c r="V39" s="623">
        <v>0.24</v>
      </c>
      <c r="W39" s="531">
        <v>0.24</v>
      </c>
      <c r="X39" s="623">
        <v>0.24</v>
      </c>
      <c r="Y39" s="627">
        <v>0.34</v>
      </c>
      <c r="Z39" s="624">
        <f>SUM(C39:Y39)</f>
        <v>6.0200000000000022</v>
      </c>
      <c r="AA39" s="1086">
        <f>IF(ISERROR((C39/D39-1)*100),"n/a",(C39/D39-1)*100)</f>
        <v>9.0909090909090828</v>
      </c>
      <c r="AB39" s="1086">
        <f>IF(ISERROR((D39/E39-1)*100),"n/a",(D39/E39-1)*100)</f>
        <v>9.9999999999999858</v>
      </c>
      <c r="AC39" s="1087">
        <f>IF(ISERROR((E39/F39-1)*100),"n/a",(E39/F39-1)*100)</f>
        <v>11.111111111111116</v>
      </c>
      <c r="AD39" s="1087">
        <f>IF(ISERROR((F39/G39-1)*100),"n/a",(F39/G39-1)*100)</f>
        <v>12.5</v>
      </c>
      <c r="AE39" s="1087">
        <f>IF(ISERROR((G39/H39-1)*100),"n/a",(G39/H39-1)*100)</f>
        <v>14.285714285714279</v>
      </c>
      <c r="AF39" s="1087">
        <f>IF(ISERROR((H39/I39-1)*100),"n/a",(H39/I39-1)*100)</f>
        <v>0</v>
      </c>
      <c r="AG39" s="1087">
        <f>IF(ISERROR((I39/K39-1)*100),"n/a",(I39/K39-1)*100)</f>
        <v>16.666666666666675</v>
      </c>
      <c r="AH39" s="1087">
        <f>IF(ISERROR((K39/L39-1)*100),"n/a",(K39/L39-1)*100)</f>
        <v>0</v>
      </c>
      <c r="AI39" s="1087">
        <f>IF(ISERROR((L39/N39-1)*100),"n/a",(L39/N39-1)*100)</f>
        <v>0</v>
      </c>
      <c r="AJ39" s="1087">
        <f>IF(ISERROR((N39/O39-1)*100),"n/a",(N39/O39-1)*100)</f>
        <v>0</v>
      </c>
      <c r="AK39" s="1087">
        <f>IF(ISERROR((O39/P39-1)*100),"n/a",(O39/P39-1)*100)</f>
        <v>0</v>
      </c>
      <c r="AL39" s="1087">
        <f>IF(ISERROR((P39/Q39-1)*100),"n/a",(P39/Q39-1)*100)</f>
        <v>0</v>
      </c>
      <c r="AM39" s="1087">
        <f>IF(ISERROR((Q39/R39-1)*100),"n/a",(Q39/R39-1)*100)</f>
        <v>0</v>
      </c>
      <c r="AN39" s="1087">
        <f>IF(ISERROR((R39/S39-1)*100),"n/a",(R39/S39-1)*100)</f>
        <v>0</v>
      </c>
      <c r="AO39" s="1087">
        <f>IF(ISERROR((S39/T39-1)*100),"n/a",(S39/T39-1)*100)</f>
        <v>0</v>
      </c>
      <c r="AP39" s="1087">
        <f>IF(ISERROR((T39/U39-1)*100),"n/a",(T39/U39-1)*100)</f>
        <v>0</v>
      </c>
      <c r="AQ39" s="1087">
        <f>IF(ISERROR((U39/V39-1)*100),"n/a",(U39/V39-1)*100)</f>
        <v>0</v>
      </c>
      <c r="AR39" s="1087">
        <f>IF(ISERROR((V39/W39-1)*100),"n/a",(V39/W39-1)*100)</f>
        <v>0</v>
      </c>
      <c r="AS39" s="1087">
        <f>IF(ISERROR((W39/X39-1)*100),"n/a",(W39/X39-1)*100)</f>
        <v>0</v>
      </c>
      <c r="AT39" s="1087">
        <f>IF(ISERROR((X39/Y39-1)*100),"n/a",(X39/Y39-1)*100)</f>
        <v>-29.411764705882359</v>
      </c>
      <c r="AU39" s="1088">
        <f>AVERAGE(AA39:AT39)</f>
        <v>2.2121318224259392</v>
      </c>
      <c r="AV39" s="1089">
        <f>STDEV(AA39:AT39)</f>
        <v>9.4906940231273165</v>
      </c>
    </row>
    <row r="40" spans="1:48" ht="11.25" customHeight="1" x14ac:dyDescent="0.2">
      <c r="A40" s="510" t="s">
        <v>894</v>
      </c>
      <c r="B40" s="499" t="s">
        <v>895</v>
      </c>
      <c r="C40" s="621">
        <v>1.96</v>
      </c>
      <c r="D40" s="491">
        <v>1.75</v>
      </c>
      <c r="E40" s="491">
        <v>1.44</v>
      </c>
      <c r="F40" s="505">
        <v>1.29</v>
      </c>
      <c r="G40" s="505">
        <v>1.18</v>
      </c>
      <c r="H40" s="505">
        <v>1.1200000000000001</v>
      </c>
      <c r="I40" s="505">
        <v>1</v>
      </c>
      <c r="J40" s="1032"/>
      <c r="K40" s="505">
        <v>0.88</v>
      </c>
      <c r="L40" s="501">
        <v>0.84</v>
      </c>
      <c r="M40" s="1032"/>
      <c r="N40" s="520">
        <v>0.8</v>
      </c>
      <c r="O40" s="508">
        <v>0.8</v>
      </c>
      <c r="P40" s="507">
        <v>1.64</v>
      </c>
      <c r="Q40" s="507">
        <v>1.52</v>
      </c>
      <c r="R40" s="507">
        <v>1.4</v>
      </c>
      <c r="S40" s="507">
        <v>1.28</v>
      </c>
      <c r="T40" s="507">
        <v>1.1200000000000001</v>
      </c>
      <c r="U40" s="507">
        <v>0.92</v>
      </c>
      <c r="V40" s="507">
        <v>0.84</v>
      </c>
      <c r="W40" s="507">
        <v>0.76</v>
      </c>
      <c r="X40" s="507">
        <v>0.68</v>
      </c>
      <c r="Y40" s="507">
        <v>0.6</v>
      </c>
      <c r="Z40" s="624">
        <f>SUM(C40:Y40)</f>
        <v>23.820000000000007</v>
      </c>
      <c r="AA40" s="1086">
        <f>IF(ISERROR((C40/D40-1)*100),"n/a",(C40/D40-1)*100)</f>
        <v>11.999999999999989</v>
      </c>
      <c r="AB40" s="1086">
        <f>IF(ISERROR((D40/E40-1)*100),"n/a",(D40/E40-1)*100)</f>
        <v>21.527777777777789</v>
      </c>
      <c r="AC40" s="1087">
        <f>IF(ISERROR((E40/F40-1)*100),"n/a",(E40/F40-1)*100)</f>
        <v>11.627906976744185</v>
      </c>
      <c r="AD40" s="1087">
        <f>IF(ISERROR((F40/G40-1)*100),"n/a",(F40/G40-1)*100)</f>
        <v>9.3220338983051043</v>
      </c>
      <c r="AE40" s="1087">
        <f>IF(ISERROR((G40/H40-1)*100),"n/a",(G40/H40-1)*100)</f>
        <v>5.3571428571428381</v>
      </c>
      <c r="AF40" s="1087">
        <f>IF(ISERROR((H40/I40-1)*100),"n/a",(H40/I40-1)*100)</f>
        <v>12.000000000000011</v>
      </c>
      <c r="AG40" s="1087">
        <f>IF(ISERROR((I40/K40-1)*100),"n/a",(I40/K40-1)*100)</f>
        <v>13.636363636363647</v>
      </c>
      <c r="AH40" s="1087">
        <f>IF(ISERROR((K40/L40-1)*100),"n/a",(K40/L40-1)*100)</f>
        <v>4.7619047619047672</v>
      </c>
      <c r="AI40" s="1087">
        <f>IF(ISERROR((L40/N40-1)*100),"n/a",(L40/N40-1)*100)</f>
        <v>4.9999999999999822</v>
      </c>
      <c r="AJ40" s="1087">
        <f>IF(ISERROR((N40/O40-1)*100),"n/a",(N40/O40-1)*100)</f>
        <v>0</v>
      </c>
      <c r="AK40" s="1087">
        <f>IF(ISERROR((O40/P40-1)*100),"n/a",(O40/P40-1)*100)</f>
        <v>-51.219512195121951</v>
      </c>
      <c r="AL40" s="1087">
        <f>IF(ISERROR((P40/Q40-1)*100),"n/a",(P40/Q40-1)*100)</f>
        <v>7.8947368421052655</v>
      </c>
      <c r="AM40" s="1087">
        <f>IF(ISERROR((Q40/R40-1)*100),"n/a",(Q40/R40-1)*100)</f>
        <v>8.5714285714285854</v>
      </c>
      <c r="AN40" s="1087">
        <f>IF(ISERROR((R40/S40-1)*100),"n/a",(R40/S40-1)*100)</f>
        <v>9.375</v>
      </c>
      <c r="AO40" s="1087">
        <f>IF(ISERROR((S40/T40-1)*100),"n/a",(S40/T40-1)*100)</f>
        <v>14.285714285714279</v>
      </c>
      <c r="AP40" s="1087">
        <f>IF(ISERROR((T40/U40-1)*100),"n/a",(T40/U40-1)*100)</f>
        <v>21.739130434782616</v>
      </c>
      <c r="AQ40" s="1087">
        <f>IF(ISERROR((U40/V40-1)*100),"n/a",(U40/V40-1)*100)</f>
        <v>9.5238095238095344</v>
      </c>
      <c r="AR40" s="1087">
        <f>IF(ISERROR((V40/W40-1)*100),"n/a",(V40/W40-1)*100)</f>
        <v>10.526315789473673</v>
      </c>
      <c r="AS40" s="1087">
        <f>IF(ISERROR((W40/X40-1)*100),"n/a",(W40/X40-1)*100)</f>
        <v>11.764705882352944</v>
      </c>
      <c r="AT40" s="1087">
        <f>IF(ISERROR((X40/Y40-1)*100),"n/a",(X40/Y40-1)*100)</f>
        <v>13.333333333333353</v>
      </c>
      <c r="AU40" s="1088">
        <f>AVERAGE(AA40:AT40)</f>
        <v>7.55138961880583</v>
      </c>
      <c r="AV40" s="1089">
        <f>STDEV(AA40:AT40)</f>
        <v>14.755727291264479</v>
      </c>
    </row>
    <row r="41" spans="1:48" ht="11.25" customHeight="1" x14ac:dyDescent="0.2">
      <c r="A41" s="492" t="s">
        <v>3793</v>
      </c>
      <c r="B41" s="874" t="s">
        <v>3794</v>
      </c>
      <c r="C41" s="621">
        <v>1.08</v>
      </c>
      <c r="D41" s="491">
        <v>0.84</v>
      </c>
      <c r="E41" s="491">
        <v>0.64</v>
      </c>
      <c r="F41" s="621">
        <v>0.48</v>
      </c>
      <c r="G41" s="621">
        <v>0.4</v>
      </c>
      <c r="H41" s="621">
        <v>0.32</v>
      </c>
      <c r="I41" s="530">
        <v>0</v>
      </c>
      <c r="J41" s="945"/>
      <c r="K41" s="494">
        <v>0</v>
      </c>
      <c r="L41" s="625">
        <v>0</v>
      </c>
      <c r="M41" s="945"/>
      <c r="N41" s="495">
        <v>0</v>
      </c>
      <c r="O41" s="623">
        <v>0</v>
      </c>
      <c r="P41" s="623">
        <v>0</v>
      </c>
      <c r="Q41" s="623">
        <v>0</v>
      </c>
      <c r="R41" s="623">
        <v>0</v>
      </c>
      <c r="S41" s="623">
        <v>0</v>
      </c>
      <c r="T41" s="623">
        <v>0</v>
      </c>
      <c r="U41" s="623">
        <v>0</v>
      </c>
      <c r="V41" s="623">
        <v>0</v>
      </c>
      <c r="W41" s="623">
        <v>0</v>
      </c>
      <c r="X41" s="623">
        <v>0</v>
      </c>
      <c r="Y41" s="623">
        <v>0</v>
      </c>
      <c r="Z41" s="624">
        <f>SUM(C41:Y41)</f>
        <v>3.76</v>
      </c>
      <c r="AA41" s="1086">
        <f>IF(ISERROR((C41/D41-1)*100),"n/a",(C41/D41-1)*100)</f>
        <v>28.57142857142858</v>
      </c>
      <c r="AB41" s="1086">
        <f>IF(ISERROR((D41/E41-1)*100),"n/a",(D41/E41-1)*100)</f>
        <v>31.25</v>
      </c>
      <c r="AC41" s="1087">
        <f>IF(ISERROR((E41/F41-1)*100),"n/a",(E41/F41-1)*100)</f>
        <v>33.33333333333335</v>
      </c>
      <c r="AD41" s="1087">
        <f>IF(ISERROR((F41/G41-1)*100),"n/a",(F41/G41-1)*100)</f>
        <v>19.999999999999996</v>
      </c>
      <c r="AE41" s="1087">
        <f>IF(ISERROR((G41/H41-1)*100),"n/a",(G41/H41-1)*100)</f>
        <v>25</v>
      </c>
      <c r="AF41" s="1087" t="str">
        <f>IF(ISERROR((H41/I41-1)*100),"n/a",(H41/I41-1)*100)</f>
        <v>n/a</v>
      </c>
      <c r="AG41" s="1087" t="str">
        <f>IF(ISERROR((I41/K41-1)*100),"n/a",(I41/K41-1)*100)</f>
        <v>n/a</v>
      </c>
      <c r="AH41" s="1087" t="str">
        <f>IF(ISERROR((K41/L41-1)*100),"n/a",(K41/L41-1)*100)</f>
        <v>n/a</v>
      </c>
      <c r="AI41" s="1087" t="str">
        <f>IF(ISERROR((L41/N41-1)*100),"n/a",(L41/N41-1)*100)</f>
        <v>n/a</v>
      </c>
      <c r="AJ41" s="1087" t="str">
        <f>IF(ISERROR((N41/O41-1)*100),"n/a",(N41/O41-1)*100)</f>
        <v>n/a</v>
      </c>
      <c r="AK41" s="1087" t="str">
        <f>IF(ISERROR((O41/P41-1)*100),"n/a",(O41/P41-1)*100)</f>
        <v>n/a</v>
      </c>
      <c r="AL41" s="1087" t="str">
        <f>IF(ISERROR((P41/Q41-1)*100),"n/a",(P41/Q41-1)*100)</f>
        <v>n/a</v>
      </c>
      <c r="AM41" s="1087" t="str">
        <f>IF(ISERROR((Q41/R41-1)*100),"n/a",(Q41/R41-1)*100)</f>
        <v>n/a</v>
      </c>
      <c r="AN41" s="1087" t="str">
        <f>IF(ISERROR((R41/S41-1)*100),"n/a",(R41/S41-1)*100)</f>
        <v>n/a</v>
      </c>
      <c r="AO41" s="1087" t="str">
        <f>IF(ISERROR((S41/T41-1)*100),"n/a",(S41/T41-1)*100)</f>
        <v>n/a</v>
      </c>
      <c r="AP41" s="1087" t="str">
        <f>IF(ISERROR((T41/U41-1)*100),"n/a",(T41/U41-1)*100)</f>
        <v>n/a</v>
      </c>
      <c r="AQ41" s="1087" t="str">
        <f>IF(ISERROR((U41/V41-1)*100),"n/a",(U41/V41-1)*100)</f>
        <v>n/a</v>
      </c>
      <c r="AR41" s="1087" t="str">
        <f>IF(ISERROR((V41/W41-1)*100),"n/a",(V41/W41-1)*100)</f>
        <v>n/a</v>
      </c>
      <c r="AS41" s="1087" t="str">
        <f>IF(ISERROR((W41/X41-1)*100),"n/a",(W41/X41-1)*100)</f>
        <v>n/a</v>
      </c>
      <c r="AT41" s="1087" t="str">
        <f>IF(ISERROR((X41/Y41-1)*100),"n/a",(X41/Y41-1)*100)</f>
        <v>n/a</v>
      </c>
      <c r="AU41" s="1088">
        <f>AVERAGE(AA41:AT41)</f>
        <v>27.630952380952387</v>
      </c>
      <c r="AV41" s="1089">
        <f>STDEV(AA41:AT41)</f>
        <v>5.28328719480273</v>
      </c>
    </row>
    <row r="42" spans="1:48" ht="11.25" customHeight="1" x14ac:dyDescent="0.2">
      <c r="A42" s="579" t="s">
        <v>4581</v>
      </c>
      <c r="B42" s="874" t="s">
        <v>4579</v>
      </c>
      <c r="C42" s="621">
        <v>0.68</v>
      </c>
      <c r="D42" s="491">
        <v>0.56000000000000005</v>
      </c>
      <c r="E42" s="491">
        <v>0.4</v>
      </c>
      <c r="F42" s="621">
        <v>0.16</v>
      </c>
      <c r="G42" s="530">
        <v>0</v>
      </c>
      <c r="H42" s="530">
        <v>0</v>
      </c>
      <c r="I42" s="530">
        <v>0</v>
      </c>
      <c r="J42" s="1120"/>
      <c r="K42" s="530">
        <v>0</v>
      </c>
      <c r="L42" s="533">
        <v>0</v>
      </c>
      <c r="M42" s="1120"/>
      <c r="N42" s="533">
        <v>0</v>
      </c>
      <c r="O42" s="578">
        <v>0</v>
      </c>
      <c r="P42" s="531">
        <v>0</v>
      </c>
      <c r="Q42" s="531">
        <v>0</v>
      </c>
      <c r="R42" s="531">
        <v>0</v>
      </c>
      <c r="S42" s="531">
        <v>0</v>
      </c>
      <c r="T42" s="531">
        <v>0</v>
      </c>
      <c r="U42" s="531">
        <v>0</v>
      </c>
      <c r="V42" s="531">
        <v>0</v>
      </c>
      <c r="W42" s="531">
        <v>0</v>
      </c>
      <c r="X42" s="531">
        <v>0</v>
      </c>
      <c r="Y42" s="531">
        <v>0</v>
      </c>
      <c r="Z42" s="624">
        <f>SUM(C42:Y42)</f>
        <v>1.8</v>
      </c>
      <c r="AA42" s="1086">
        <f>IF(ISERROR((C42/D42-1)*100),"n/a",(C42/D42-1)*100)</f>
        <v>21.42857142857142</v>
      </c>
      <c r="AB42" s="1086">
        <f>IF(ISERROR((D42/E42-1)*100),"n/a",(D42/E42-1)*100)</f>
        <v>40.000000000000014</v>
      </c>
      <c r="AC42" s="1087">
        <f>IF(ISERROR((E42/F42-1)*100),"n/a",(E42/F42-1)*100)</f>
        <v>150</v>
      </c>
      <c r="AD42" s="1087" t="str">
        <f>IF(ISERROR((F42/G42-1)*100),"n/a",(F42/G42-1)*100)</f>
        <v>n/a</v>
      </c>
      <c r="AE42" s="1087" t="str">
        <f>IF(ISERROR((G42/H42-1)*100),"n/a",(G42/H42-1)*100)</f>
        <v>n/a</v>
      </c>
      <c r="AF42" s="1087" t="str">
        <f>IF(ISERROR((H42/I42-1)*100),"n/a",(H42/I42-1)*100)</f>
        <v>n/a</v>
      </c>
      <c r="AG42" s="1087" t="str">
        <f>IF(ISERROR((I42/K42-1)*100),"n/a",(I42/K42-1)*100)</f>
        <v>n/a</v>
      </c>
      <c r="AH42" s="1087" t="str">
        <f>IF(ISERROR((K42/L42-1)*100),"n/a",(K42/L42-1)*100)</f>
        <v>n/a</v>
      </c>
      <c r="AI42" s="1087" t="str">
        <f>IF(ISERROR((L42/N42-1)*100),"n/a",(L42/N42-1)*100)</f>
        <v>n/a</v>
      </c>
      <c r="AJ42" s="1087" t="str">
        <f>IF(ISERROR((N42/O42-1)*100),"n/a",(N42/O42-1)*100)</f>
        <v>n/a</v>
      </c>
      <c r="AK42" s="1087" t="str">
        <f>IF(ISERROR((O42/P42-1)*100),"n/a",(O42/P42-1)*100)</f>
        <v>n/a</v>
      </c>
      <c r="AL42" s="1087" t="str">
        <f>IF(ISERROR((P42/Q42-1)*100),"n/a",(P42/Q42-1)*100)</f>
        <v>n/a</v>
      </c>
      <c r="AM42" s="1087" t="str">
        <f>IF(ISERROR((Q42/R42-1)*100),"n/a",(Q42/R42-1)*100)</f>
        <v>n/a</v>
      </c>
      <c r="AN42" s="1087" t="str">
        <f>IF(ISERROR((R42/S42-1)*100),"n/a",(R42/S42-1)*100)</f>
        <v>n/a</v>
      </c>
      <c r="AO42" s="1087" t="str">
        <f>IF(ISERROR((S42/T42-1)*100),"n/a",(S42/T42-1)*100)</f>
        <v>n/a</v>
      </c>
      <c r="AP42" s="1087" t="str">
        <f>IF(ISERROR((T42/U42-1)*100),"n/a",(T42/U42-1)*100)</f>
        <v>n/a</v>
      </c>
      <c r="AQ42" s="1087" t="str">
        <f>IF(ISERROR((U42/V42-1)*100),"n/a",(U42/V42-1)*100)</f>
        <v>n/a</v>
      </c>
      <c r="AR42" s="1087" t="str">
        <f>IF(ISERROR((V42/W42-1)*100),"n/a",(V42/W42-1)*100)</f>
        <v>n/a</v>
      </c>
      <c r="AS42" s="1087" t="str">
        <f>IF(ISERROR((W42/X42-1)*100),"n/a",(W42/X42-1)*100)</f>
        <v>n/a</v>
      </c>
      <c r="AT42" s="1087" t="str">
        <f>IF(ISERROR((X42/Y42-1)*100),"n/a",(X42/Y42-1)*100)</f>
        <v>n/a</v>
      </c>
      <c r="AU42" s="1088">
        <f>AVERAGE(AA42:AT42)</f>
        <v>70.476190476190482</v>
      </c>
      <c r="AV42" s="1089">
        <f>STDEV(AA42:AT42)</f>
        <v>69.492817619378997</v>
      </c>
    </row>
    <row r="43" spans="1:48" ht="11.25" customHeight="1" x14ac:dyDescent="0.2">
      <c r="A43" s="510" t="s">
        <v>915</v>
      </c>
      <c r="B43" s="499" t="s">
        <v>916</v>
      </c>
      <c r="C43" s="621">
        <v>5.8</v>
      </c>
      <c r="D43" s="491">
        <v>5.28</v>
      </c>
      <c r="E43" s="502">
        <v>4.5999999999999996</v>
      </c>
      <c r="F43" s="621">
        <v>4</v>
      </c>
      <c r="G43" s="621">
        <v>3.16</v>
      </c>
      <c r="H43" s="621">
        <v>2.44</v>
      </c>
      <c r="I43" s="621">
        <v>1.88</v>
      </c>
      <c r="J43" s="945"/>
      <c r="K43" s="621">
        <v>1.44</v>
      </c>
      <c r="L43" s="490">
        <v>0.56000000000000005</v>
      </c>
      <c r="M43" s="945"/>
      <c r="N43" s="495">
        <v>0</v>
      </c>
      <c r="O43" s="623">
        <v>0</v>
      </c>
      <c r="P43" s="623">
        <v>0</v>
      </c>
      <c r="Q43" s="623">
        <v>0</v>
      </c>
      <c r="R43" s="623">
        <v>0</v>
      </c>
      <c r="S43" s="623">
        <v>0</v>
      </c>
      <c r="T43" s="623">
        <v>0</v>
      </c>
      <c r="U43" s="623">
        <v>0</v>
      </c>
      <c r="V43" s="623">
        <v>0</v>
      </c>
      <c r="W43" s="623">
        <v>0</v>
      </c>
      <c r="X43" s="623">
        <v>0</v>
      </c>
      <c r="Y43" s="623">
        <v>0</v>
      </c>
      <c r="Z43" s="624">
        <f>SUM(C43:Y43)</f>
        <v>29.16</v>
      </c>
      <c r="AA43" s="1086">
        <f>IF(ISERROR((C43/D43-1)*100),"n/a",(C43/D43-1)*100)</f>
        <v>9.8484848484848406</v>
      </c>
      <c r="AB43" s="1086">
        <f>IF(ISERROR((D43/E43-1)*100),"n/a",(D43/E43-1)*100)</f>
        <v>14.782608695652177</v>
      </c>
      <c r="AC43" s="1087">
        <f>IF(ISERROR((E43/F43-1)*100),"n/a",(E43/F43-1)*100)</f>
        <v>14.999999999999991</v>
      </c>
      <c r="AD43" s="1087">
        <f>IF(ISERROR((F43/G43-1)*100),"n/a",(F43/G43-1)*100)</f>
        <v>26.582278481012644</v>
      </c>
      <c r="AE43" s="1087">
        <f>IF(ISERROR((G43/H43-1)*100),"n/a",(G43/H43-1)*100)</f>
        <v>29.508196721311485</v>
      </c>
      <c r="AF43" s="1087">
        <f>IF(ISERROR((H43/I43-1)*100),"n/a",(H43/I43-1)*100)</f>
        <v>29.787234042553191</v>
      </c>
      <c r="AG43" s="1087">
        <f>IF(ISERROR((I43/K43-1)*100),"n/a",(I43/K43-1)*100)</f>
        <v>30.555555555555557</v>
      </c>
      <c r="AH43" s="1087">
        <f>IF(ISERROR((K43/L43-1)*100),"n/a",(K43/L43-1)*100)</f>
        <v>157.14285714285711</v>
      </c>
      <c r="AI43" s="1087" t="str">
        <f>IF(ISERROR((L43/N43-1)*100),"n/a",(L43/N43-1)*100)</f>
        <v>n/a</v>
      </c>
      <c r="AJ43" s="1087" t="str">
        <f>IF(ISERROR((N43/O43-1)*100),"n/a",(N43/O43-1)*100)</f>
        <v>n/a</v>
      </c>
      <c r="AK43" s="1087" t="str">
        <f>IF(ISERROR((O43/P43-1)*100),"n/a",(O43/P43-1)*100)</f>
        <v>n/a</v>
      </c>
      <c r="AL43" s="1087" t="str">
        <f>IF(ISERROR((P43/Q43-1)*100),"n/a",(P43/Q43-1)*100)</f>
        <v>n/a</v>
      </c>
      <c r="AM43" s="1087" t="str">
        <f>IF(ISERROR((Q43/R43-1)*100),"n/a",(Q43/R43-1)*100)</f>
        <v>n/a</v>
      </c>
      <c r="AN43" s="1087" t="str">
        <f>IF(ISERROR((R43/S43-1)*100),"n/a",(R43/S43-1)*100)</f>
        <v>n/a</v>
      </c>
      <c r="AO43" s="1087" t="str">
        <f>IF(ISERROR((S43/T43-1)*100),"n/a",(S43/T43-1)*100)</f>
        <v>n/a</v>
      </c>
      <c r="AP43" s="1087" t="str">
        <f>IF(ISERROR((T43/U43-1)*100),"n/a",(T43/U43-1)*100)</f>
        <v>n/a</v>
      </c>
      <c r="AQ43" s="1087" t="str">
        <f>IF(ISERROR((U43/V43-1)*100),"n/a",(U43/V43-1)*100)</f>
        <v>n/a</v>
      </c>
      <c r="AR43" s="1087" t="str">
        <f>IF(ISERROR((V43/W43-1)*100),"n/a",(V43/W43-1)*100)</f>
        <v>n/a</v>
      </c>
      <c r="AS43" s="1087" t="str">
        <f>IF(ISERROR((W43/X43-1)*100),"n/a",(W43/X43-1)*100)</f>
        <v>n/a</v>
      </c>
      <c r="AT43" s="1087" t="str">
        <f>IF(ISERROR((X43/Y43-1)*100),"n/a",(X43/Y43-1)*100)</f>
        <v>n/a</v>
      </c>
      <c r="AU43" s="1088">
        <f>AVERAGE(AA43:AT43)</f>
        <v>39.150901935928374</v>
      </c>
      <c r="AV43" s="1089">
        <f>STDEV(AA43:AT43)</f>
        <v>48.359255630137312</v>
      </c>
    </row>
    <row r="44" spans="1:48" ht="11.25" customHeight="1" x14ac:dyDescent="0.2">
      <c r="A44" s="847" t="s">
        <v>4563</v>
      </c>
      <c r="B44" s="874" t="s">
        <v>4528</v>
      </c>
      <c r="C44" s="491">
        <v>1.04</v>
      </c>
      <c r="D44" s="491">
        <v>1</v>
      </c>
      <c r="E44" s="626">
        <v>0.97</v>
      </c>
      <c r="F44" s="491">
        <v>0.96</v>
      </c>
      <c r="G44" s="491">
        <v>0.92999999999999994</v>
      </c>
      <c r="H44" s="514">
        <v>0.92</v>
      </c>
      <c r="I44" s="514">
        <v>0.92</v>
      </c>
      <c r="J44" s="514"/>
      <c r="K44" s="514">
        <v>0.92</v>
      </c>
      <c r="L44" s="511">
        <v>0.92</v>
      </c>
      <c r="M44" s="514"/>
      <c r="N44" s="511">
        <v>0.92</v>
      </c>
      <c r="O44" s="1053">
        <v>0.92</v>
      </c>
      <c r="P44" s="1012">
        <v>0.92</v>
      </c>
      <c r="Q44" s="1012">
        <v>0.91</v>
      </c>
      <c r="R44" s="1012">
        <v>0.87</v>
      </c>
      <c r="S44" s="1012">
        <v>0.83000000000000007</v>
      </c>
      <c r="T44" s="1012">
        <v>0.79</v>
      </c>
      <c r="U44" s="1012">
        <v>0.75</v>
      </c>
      <c r="V44" s="1012">
        <v>0.71000000000000008</v>
      </c>
      <c r="W44" s="1012">
        <v>0.66</v>
      </c>
      <c r="X44" s="1053">
        <v>0.58499999999999996</v>
      </c>
      <c r="Y44" s="1012">
        <v>0.78</v>
      </c>
      <c r="Z44" s="624">
        <f>SUM(C44:Y44)</f>
        <v>18.225000000000001</v>
      </c>
      <c r="AA44" s="1086">
        <f>IF(ISERROR((C44/D44-1)*100),"n/a",(C44/D44-1)*100)</f>
        <v>4.0000000000000036</v>
      </c>
      <c r="AB44" s="1086">
        <f>IF(ISERROR((D44/E44-1)*100),"n/a",(D44/E44-1)*100)</f>
        <v>3.0927835051546504</v>
      </c>
      <c r="AC44" s="1087">
        <f>IF(ISERROR((E44/F44-1)*100),"n/a",(E44/F44-1)*100)</f>
        <v>1.0416666666666741</v>
      </c>
      <c r="AD44" s="1087">
        <f>IF(ISERROR((F44/G44-1)*100),"n/a",(F44/G44-1)*100)</f>
        <v>3.2258064516129004</v>
      </c>
      <c r="AE44" s="1087">
        <f>IF(ISERROR((G44/H44-1)*100),"n/a",(G44/H44-1)*100)</f>
        <v>1.0869565217391131</v>
      </c>
      <c r="AF44" s="1087">
        <f>IF(ISERROR((H44/I44-1)*100),"n/a",(H44/I44-1)*100)</f>
        <v>0</v>
      </c>
      <c r="AG44" s="1087">
        <f>IF(ISERROR((I44/K44-1)*100),"n/a",(I44/K44-1)*100)</f>
        <v>0</v>
      </c>
      <c r="AH44" s="1087">
        <f>IF(ISERROR((K44/L44-1)*100),"n/a",(K44/L44-1)*100)</f>
        <v>0</v>
      </c>
      <c r="AI44" s="1087">
        <f>IF(ISERROR((L44/N44-1)*100),"n/a",(L44/N44-1)*100)</f>
        <v>0</v>
      </c>
      <c r="AJ44" s="1087">
        <f>IF(ISERROR((N44/O44-1)*100),"n/a",(N44/O44-1)*100)</f>
        <v>0</v>
      </c>
      <c r="AK44" s="1087">
        <f>IF(ISERROR((O44/P44-1)*100),"n/a",(O44/P44-1)*100)</f>
        <v>0</v>
      </c>
      <c r="AL44" s="1087">
        <f>IF(ISERROR((P44/Q44-1)*100),"n/a",(P44/Q44-1)*100)</f>
        <v>1.098901098901095</v>
      </c>
      <c r="AM44" s="1087">
        <f>IF(ISERROR((Q44/R44-1)*100),"n/a",(Q44/R44-1)*100)</f>
        <v>4.5977011494252817</v>
      </c>
      <c r="AN44" s="1087">
        <f>IF(ISERROR((R44/S44-1)*100),"n/a",(R44/S44-1)*100)</f>
        <v>4.8192771084337283</v>
      </c>
      <c r="AO44" s="1087">
        <f>IF(ISERROR((S44/T44-1)*100),"n/a",(S44/T44-1)*100)</f>
        <v>5.0632911392405111</v>
      </c>
      <c r="AP44" s="1087">
        <f>IF(ISERROR((T44/U44-1)*100),"n/a",(T44/U44-1)*100)</f>
        <v>5.3333333333333455</v>
      </c>
      <c r="AQ44" s="1087">
        <f>IF(ISERROR((U44/V44-1)*100),"n/a",(U44/V44-1)*100)</f>
        <v>5.6338028169014009</v>
      </c>
      <c r="AR44" s="1087">
        <f>IF(ISERROR((V44/W44-1)*100),"n/a",(V44/W44-1)*100)</f>
        <v>7.5757575757575912</v>
      </c>
      <c r="AS44" s="1087">
        <f>IF(ISERROR((W44/X44-1)*100),"n/a",(W44/X44-1)*100)</f>
        <v>12.820512820512842</v>
      </c>
      <c r="AT44" s="1087">
        <f>IF(ISERROR((X44/Y44-1)*100),"n/a",(X44/Y44-1)*100)</f>
        <v>-25.000000000000011</v>
      </c>
      <c r="AU44" s="1088">
        <f>AVERAGE(AA44:AT44)</f>
        <v>1.7194895093839562</v>
      </c>
      <c r="AV44" s="1089">
        <f>STDEV(AA44:AT44)</f>
        <v>7.0980183167925253</v>
      </c>
    </row>
    <row r="45" spans="1:48" ht="11.25" customHeight="1" x14ac:dyDescent="0.2">
      <c r="A45" s="876" t="s">
        <v>416</v>
      </c>
      <c r="B45" s="874" t="s">
        <v>417</v>
      </c>
      <c r="C45" s="621">
        <v>3.81</v>
      </c>
      <c r="D45" s="491">
        <v>3.53</v>
      </c>
      <c r="E45" s="626">
        <v>3.2399999999999998</v>
      </c>
      <c r="F45" s="621">
        <v>2.92</v>
      </c>
      <c r="G45" s="621">
        <v>2.59</v>
      </c>
      <c r="H45" s="621">
        <v>2.2599999999999998</v>
      </c>
      <c r="I45" s="621">
        <v>2.0099999999999998</v>
      </c>
      <c r="J45" s="945"/>
      <c r="K45" s="621">
        <v>1.43</v>
      </c>
      <c r="L45" s="490">
        <v>0.87</v>
      </c>
      <c r="M45" s="945"/>
      <c r="N45" s="626">
        <v>0.71</v>
      </c>
      <c r="O45" s="623">
        <v>0.68</v>
      </c>
      <c r="P45" s="627">
        <v>0.66</v>
      </c>
      <c r="Q45" s="627">
        <v>0.56000000000000005</v>
      </c>
      <c r="R45" s="623">
        <v>0.44</v>
      </c>
      <c r="S45" s="627">
        <v>0.11</v>
      </c>
      <c r="T45" s="623">
        <v>0</v>
      </c>
      <c r="U45" s="623">
        <v>0</v>
      </c>
      <c r="V45" s="623">
        <v>0</v>
      </c>
      <c r="W45" s="623">
        <v>0</v>
      </c>
      <c r="X45" s="623">
        <v>0</v>
      </c>
      <c r="Y45" s="623">
        <v>0</v>
      </c>
      <c r="Z45" s="624">
        <f>SUM(C45:Y45)</f>
        <v>25.82</v>
      </c>
      <c r="AA45" s="1086">
        <f>IF(ISERROR((C45/D45-1)*100),"n/a",(C45/D45-1)*100)</f>
        <v>7.932011331444766</v>
      </c>
      <c r="AB45" s="1086">
        <f>IF(ISERROR((D45/E45-1)*100),"n/a",(D45/E45-1)*100)</f>
        <v>8.9506172839506135</v>
      </c>
      <c r="AC45" s="1087">
        <f>IF(ISERROR((E45/F45-1)*100),"n/a",(E45/F45-1)*100)</f>
        <v>10.95890410958904</v>
      </c>
      <c r="AD45" s="1087">
        <f>IF(ISERROR((F45/G45-1)*100),"n/a",(F45/G45-1)*100)</f>
        <v>12.741312741312738</v>
      </c>
      <c r="AE45" s="1087">
        <f>IF(ISERROR((G45/H45-1)*100),"n/a",(G45/H45-1)*100)</f>
        <v>14.601769911504437</v>
      </c>
      <c r="AF45" s="1087">
        <f>IF(ISERROR((H45/I45-1)*100),"n/a",(H45/I45-1)*100)</f>
        <v>12.437810945273631</v>
      </c>
      <c r="AG45" s="1087">
        <f>IF(ISERROR((I45/K45-1)*100),"n/a",(I45/K45-1)*100)</f>
        <v>40.559440559440539</v>
      </c>
      <c r="AH45" s="1087">
        <f>IF(ISERROR((K45/L45-1)*100),"n/a",(K45/L45-1)*100)</f>
        <v>64.367816091954012</v>
      </c>
      <c r="AI45" s="1087">
        <f>IF(ISERROR((L45/N45-1)*100),"n/a",(L45/N45-1)*100)</f>
        <v>22.535211267605646</v>
      </c>
      <c r="AJ45" s="1087">
        <f>IF(ISERROR((N45/O45-1)*100),"n/a",(N45/O45-1)*100)</f>
        <v>4.4117647058823373</v>
      </c>
      <c r="AK45" s="1087">
        <f>IF(ISERROR((O45/P45-1)*100),"n/a",(O45/P45-1)*100)</f>
        <v>3.0303030303030276</v>
      </c>
      <c r="AL45" s="1087">
        <f>IF(ISERROR((P45/Q45-1)*100),"n/a",(P45/Q45-1)*100)</f>
        <v>17.857142857142861</v>
      </c>
      <c r="AM45" s="1087">
        <f>IF(ISERROR((Q45/R45-1)*100),"n/a",(Q45/R45-1)*100)</f>
        <v>27.272727272727295</v>
      </c>
      <c r="AN45" s="1087">
        <f>IF(ISERROR((R45/S45-1)*100),"n/a",(R45/S45-1)*100)</f>
        <v>300</v>
      </c>
      <c r="AO45" s="1087" t="str">
        <f>IF(ISERROR((S45/T45-1)*100),"n/a",(S45/T45-1)*100)</f>
        <v>n/a</v>
      </c>
      <c r="AP45" s="1087" t="str">
        <f>IF(ISERROR((T45/U45-1)*100),"n/a",(T45/U45-1)*100)</f>
        <v>n/a</v>
      </c>
      <c r="AQ45" s="1087" t="str">
        <f>IF(ISERROR((U45/V45-1)*100),"n/a",(U45/V45-1)*100)</f>
        <v>n/a</v>
      </c>
      <c r="AR45" s="1087" t="str">
        <f>IF(ISERROR((V45/W45-1)*100),"n/a",(V45/W45-1)*100)</f>
        <v>n/a</v>
      </c>
      <c r="AS45" s="1087" t="str">
        <f>IF(ISERROR((W45/X45-1)*100),"n/a",(W45/X45-1)*100)</f>
        <v>n/a</v>
      </c>
      <c r="AT45" s="1087" t="str">
        <f>IF(ISERROR((X45/Y45-1)*100),"n/a",(X45/Y45-1)*100)</f>
        <v>n/a</v>
      </c>
      <c r="AU45" s="1088">
        <f>AVERAGE(AA45:AT45)</f>
        <v>39.118345150580772</v>
      </c>
      <c r="AV45" s="1089">
        <f>STDEV(AA45:AT45)</f>
        <v>76.840191881175812</v>
      </c>
    </row>
    <row r="46" spans="1:48" ht="11.25" customHeight="1" x14ac:dyDescent="0.2">
      <c r="A46" s="475" t="s">
        <v>911</v>
      </c>
      <c r="B46" s="859" t="s">
        <v>912</v>
      </c>
      <c r="C46" s="621">
        <v>1</v>
      </c>
      <c r="D46" s="491">
        <v>0.88</v>
      </c>
      <c r="E46" s="485">
        <v>0.8</v>
      </c>
      <c r="F46" s="621">
        <v>0.72</v>
      </c>
      <c r="G46" s="621">
        <v>0.6</v>
      </c>
      <c r="H46" s="621">
        <v>0.48</v>
      </c>
      <c r="I46" s="621">
        <v>0.32</v>
      </c>
      <c r="J46" s="945"/>
      <c r="K46" s="494">
        <v>0</v>
      </c>
      <c r="L46" s="625">
        <v>0</v>
      </c>
      <c r="M46" s="945"/>
      <c r="N46" s="495">
        <v>0</v>
      </c>
      <c r="O46" s="623">
        <v>0</v>
      </c>
      <c r="P46" s="623">
        <v>0</v>
      </c>
      <c r="Q46" s="623">
        <v>0</v>
      </c>
      <c r="R46" s="623">
        <v>0</v>
      </c>
      <c r="S46" s="623">
        <v>0</v>
      </c>
      <c r="T46" s="623">
        <v>0</v>
      </c>
      <c r="U46" s="623">
        <v>0</v>
      </c>
      <c r="V46" s="623">
        <v>0</v>
      </c>
      <c r="W46" s="623">
        <v>0</v>
      </c>
      <c r="X46" s="623">
        <v>0</v>
      </c>
      <c r="Y46" s="623">
        <v>0</v>
      </c>
      <c r="Z46" s="624">
        <f>SUM(C46:Y46)</f>
        <v>4.8</v>
      </c>
      <c r="AA46" s="1086">
        <f>IF(ISERROR((C46/D46-1)*100),"n/a",(C46/D46-1)*100)</f>
        <v>13.636363636363647</v>
      </c>
      <c r="AB46" s="1086">
        <f>IF(ISERROR((D46/E46-1)*100),"n/a",(D46/E46-1)*100)</f>
        <v>9.9999999999999858</v>
      </c>
      <c r="AC46" s="1087">
        <f>IF(ISERROR((E46/F46-1)*100),"n/a",(E46/F46-1)*100)</f>
        <v>11.111111111111116</v>
      </c>
      <c r="AD46" s="1087">
        <f>IF(ISERROR((F46/G46-1)*100),"n/a",(F46/G46-1)*100)</f>
        <v>19.999999999999996</v>
      </c>
      <c r="AE46" s="1087">
        <f>IF(ISERROR((G46/H46-1)*100),"n/a",(G46/H46-1)*100)</f>
        <v>25</v>
      </c>
      <c r="AF46" s="1087">
        <f>IF(ISERROR((H46/I46-1)*100),"n/a",(H46/I46-1)*100)</f>
        <v>50</v>
      </c>
      <c r="AG46" s="1087" t="str">
        <f>IF(ISERROR((I46/K46-1)*100),"n/a",(I46/K46-1)*100)</f>
        <v>n/a</v>
      </c>
      <c r="AH46" s="1087" t="str">
        <f>IF(ISERROR((K46/L46-1)*100),"n/a",(K46/L46-1)*100)</f>
        <v>n/a</v>
      </c>
      <c r="AI46" s="1087" t="str">
        <f>IF(ISERROR((L46/N46-1)*100),"n/a",(L46/N46-1)*100)</f>
        <v>n/a</v>
      </c>
      <c r="AJ46" s="1087" t="str">
        <f>IF(ISERROR((N46/O46-1)*100),"n/a",(N46/O46-1)*100)</f>
        <v>n/a</v>
      </c>
      <c r="AK46" s="1087" t="str">
        <f>IF(ISERROR((O46/P46-1)*100),"n/a",(O46/P46-1)*100)</f>
        <v>n/a</v>
      </c>
      <c r="AL46" s="1087" t="str">
        <f>IF(ISERROR((P46/Q46-1)*100),"n/a",(P46/Q46-1)*100)</f>
        <v>n/a</v>
      </c>
      <c r="AM46" s="1087" t="str">
        <f>IF(ISERROR((Q46/R46-1)*100),"n/a",(Q46/R46-1)*100)</f>
        <v>n/a</v>
      </c>
      <c r="AN46" s="1087" t="str">
        <f>IF(ISERROR((R46/S46-1)*100),"n/a",(R46/S46-1)*100)</f>
        <v>n/a</v>
      </c>
      <c r="AO46" s="1087" t="str">
        <f>IF(ISERROR((S46/T46-1)*100),"n/a",(S46/T46-1)*100)</f>
        <v>n/a</v>
      </c>
      <c r="AP46" s="1087" t="str">
        <f>IF(ISERROR((T46/U46-1)*100),"n/a",(T46/U46-1)*100)</f>
        <v>n/a</v>
      </c>
      <c r="AQ46" s="1087" t="str">
        <f>IF(ISERROR((U46/V46-1)*100),"n/a",(U46/V46-1)*100)</f>
        <v>n/a</v>
      </c>
      <c r="AR46" s="1087" t="str">
        <f>IF(ISERROR((V46/W46-1)*100),"n/a",(V46/W46-1)*100)</f>
        <v>n/a</v>
      </c>
      <c r="AS46" s="1087" t="str">
        <f>IF(ISERROR((W46/X46-1)*100),"n/a",(W46/X46-1)*100)</f>
        <v>n/a</v>
      </c>
      <c r="AT46" s="1087" t="str">
        <f>IF(ISERROR((X46/Y46-1)*100),"n/a",(X46/Y46-1)*100)</f>
        <v>n/a</v>
      </c>
      <c r="AU46" s="1088">
        <f>AVERAGE(AA46:AT46)</f>
        <v>21.624579124579125</v>
      </c>
      <c r="AV46" s="1089">
        <f>STDEV(AA46:AT46)</f>
        <v>15.024464512624053</v>
      </c>
    </row>
    <row r="47" spans="1:48" ht="11.25" customHeight="1" x14ac:dyDescent="0.2">
      <c r="A47" s="479" t="s">
        <v>909</v>
      </c>
      <c r="B47" s="874" t="s">
        <v>910</v>
      </c>
      <c r="C47" s="621">
        <v>3.61</v>
      </c>
      <c r="D47" s="491">
        <v>3.01</v>
      </c>
      <c r="E47" s="624">
        <v>2.64</v>
      </c>
      <c r="F47" s="621">
        <v>2.2000000000000002</v>
      </c>
      <c r="G47" s="621">
        <v>1.81</v>
      </c>
      <c r="H47" s="621">
        <v>1.4</v>
      </c>
      <c r="I47" s="621">
        <v>1.1000000000000001</v>
      </c>
      <c r="J47" s="945"/>
      <c r="K47" s="621">
        <v>0.9</v>
      </c>
      <c r="L47" s="490">
        <v>0.35</v>
      </c>
      <c r="M47" s="945"/>
      <c r="N47" s="495">
        <v>0</v>
      </c>
      <c r="O47" s="623">
        <v>0</v>
      </c>
      <c r="P47" s="623">
        <v>0</v>
      </c>
      <c r="Q47" s="623">
        <v>0</v>
      </c>
      <c r="R47" s="623">
        <v>0</v>
      </c>
      <c r="S47" s="623">
        <v>0</v>
      </c>
      <c r="T47" s="623">
        <v>0</v>
      </c>
      <c r="U47" s="623">
        <v>0</v>
      </c>
      <c r="V47" s="623">
        <v>0</v>
      </c>
      <c r="W47" s="623">
        <v>0</v>
      </c>
      <c r="X47" s="623">
        <v>0</v>
      </c>
      <c r="Y47" s="623">
        <v>0</v>
      </c>
      <c r="Z47" s="624">
        <f>SUM(C47:Y47)</f>
        <v>17.020000000000003</v>
      </c>
      <c r="AA47" s="1086">
        <f>IF(ISERROR((C47/D47-1)*100),"n/a",(C47/D47-1)*100)</f>
        <v>19.933554817275745</v>
      </c>
      <c r="AB47" s="1086">
        <f>IF(ISERROR((D47/E47-1)*100),"n/a",(D47/E47-1)*100)</f>
        <v>14.015151515151491</v>
      </c>
      <c r="AC47" s="1087">
        <f>IF(ISERROR((E47/F47-1)*100),"n/a",(E47/F47-1)*100)</f>
        <v>19.999999999999996</v>
      </c>
      <c r="AD47" s="1087">
        <f>IF(ISERROR((F47/G47-1)*100),"n/a",(F47/G47-1)*100)</f>
        <v>21.546961325966851</v>
      </c>
      <c r="AE47" s="1087">
        <f>IF(ISERROR((G47/H47-1)*100),"n/a",(G47/H47-1)*100)</f>
        <v>29.285714285714292</v>
      </c>
      <c r="AF47" s="1087">
        <f>IF(ISERROR((H47/I47-1)*100),"n/a",(H47/I47-1)*100)</f>
        <v>27.272727272727249</v>
      </c>
      <c r="AG47" s="1087">
        <f>IF(ISERROR((I47/K47-1)*100),"n/a",(I47/K47-1)*100)</f>
        <v>22.222222222222232</v>
      </c>
      <c r="AH47" s="1087">
        <f>IF(ISERROR((K47/L47-1)*100),"n/a",(K47/L47-1)*100)</f>
        <v>157.14285714285717</v>
      </c>
      <c r="AI47" s="1087" t="str">
        <f>IF(ISERROR((L47/N47-1)*100),"n/a",(L47/N47-1)*100)</f>
        <v>n/a</v>
      </c>
      <c r="AJ47" s="1087" t="str">
        <f>IF(ISERROR((N47/O47-1)*100),"n/a",(N47/O47-1)*100)</f>
        <v>n/a</v>
      </c>
      <c r="AK47" s="1087" t="str">
        <f>IF(ISERROR((O47/P47-1)*100),"n/a",(O47/P47-1)*100)</f>
        <v>n/a</v>
      </c>
      <c r="AL47" s="1087" t="str">
        <f>IF(ISERROR((P47/Q47-1)*100),"n/a",(P47/Q47-1)*100)</f>
        <v>n/a</v>
      </c>
      <c r="AM47" s="1087" t="str">
        <f>IF(ISERROR((Q47/R47-1)*100),"n/a",(Q47/R47-1)*100)</f>
        <v>n/a</v>
      </c>
      <c r="AN47" s="1087" t="str">
        <f>IF(ISERROR((R47/S47-1)*100),"n/a",(R47/S47-1)*100)</f>
        <v>n/a</v>
      </c>
      <c r="AO47" s="1087" t="str">
        <f>IF(ISERROR((S47/T47-1)*100),"n/a",(S47/T47-1)*100)</f>
        <v>n/a</v>
      </c>
      <c r="AP47" s="1087" t="str">
        <f>IF(ISERROR((T47/U47-1)*100),"n/a",(T47/U47-1)*100)</f>
        <v>n/a</v>
      </c>
      <c r="AQ47" s="1087" t="str">
        <f>IF(ISERROR((U47/V47-1)*100),"n/a",(U47/V47-1)*100)</f>
        <v>n/a</v>
      </c>
      <c r="AR47" s="1087" t="str">
        <f>IF(ISERROR((V47/W47-1)*100),"n/a",(V47/W47-1)*100)</f>
        <v>n/a</v>
      </c>
      <c r="AS47" s="1087" t="str">
        <f>IF(ISERROR((W47/X47-1)*100),"n/a",(W47/X47-1)*100)</f>
        <v>n/a</v>
      </c>
      <c r="AT47" s="1087" t="str">
        <f>IF(ISERROR((X47/Y47-1)*100),"n/a",(X47/Y47-1)*100)</f>
        <v>n/a</v>
      </c>
      <c r="AU47" s="1088">
        <f>AVERAGE(AA47:AT47)</f>
        <v>38.927398572739378</v>
      </c>
      <c r="AV47" s="1089">
        <f>STDEV(AA47:AT47)</f>
        <v>47.994736572331846</v>
      </c>
    </row>
    <row r="48" spans="1:48" ht="11.25" customHeight="1" x14ac:dyDescent="0.2">
      <c r="A48" s="492" t="s">
        <v>1703</v>
      </c>
      <c r="B48" s="874" t="s">
        <v>1704</v>
      </c>
      <c r="C48" s="621">
        <v>1.21</v>
      </c>
      <c r="D48" s="491">
        <v>0.93</v>
      </c>
      <c r="E48" s="624">
        <v>0.75</v>
      </c>
      <c r="F48" s="621">
        <v>0.69</v>
      </c>
      <c r="G48" s="621">
        <v>0.62</v>
      </c>
      <c r="H48" s="621">
        <v>0.51</v>
      </c>
      <c r="I48" s="621">
        <v>0.39</v>
      </c>
      <c r="J48" s="945"/>
      <c r="K48" s="621">
        <v>0.27</v>
      </c>
      <c r="L48" s="490">
        <v>0.21</v>
      </c>
      <c r="M48" s="945"/>
      <c r="N48" s="626">
        <v>0.05</v>
      </c>
      <c r="O48" s="623">
        <v>0</v>
      </c>
      <c r="P48" s="623">
        <v>0</v>
      </c>
      <c r="Q48" s="623">
        <v>0</v>
      </c>
      <c r="R48" s="623">
        <v>0</v>
      </c>
      <c r="S48" s="623">
        <v>0</v>
      </c>
      <c r="T48" s="623">
        <v>0</v>
      </c>
      <c r="U48" s="623">
        <v>0</v>
      </c>
      <c r="V48" s="623">
        <v>0</v>
      </c>
      <c r="W48" s="623">
        <v>0</v>
      </c>
      <c r="X48" s="623">
        <v>0</v>
      </c>
      <c r="Y48" s="623">
        <v>0</v>
      </c>
      <c r="Z48" s="624">
        <f>SUM(C48:Y48)</f>
        <v>5.629999999999999</v>
      </c>
      <c r="AA48" s="1086">
        <f>IF(ISERROR((C48/D48-1)*100),"n/a",(C48/D48-1)*100)</f>
        <v>30.107526881720425</v>
      </c>
      <c r="AB48" s="1086">
        <f>IF(ISERROR((D48/E48-1)*100),"n/a",(D48/E48-1)*100)</f>
        <v>24</v>
      </c>
      <c r="AC48" s="1087">
        <f>IF(ISERROR((E48/F48-1)*100),"n/a",(E48/F48-1)*100)</f>
        <v>8.6956521739130608</v>
      </c>
      <c r="AD48" s="1087">
        <f>IF(ISERROR((F48/G48-1)*100),"n/a",(F48/G48-1)*100)</f>
        <v>11.290322580645151</v>
      </c>
      <c r="AE48" s="1087">
        <f>IF(ISERROR((G48/H48-1)*100),"n/a",(G48/H48-1)*100)</f>
        <v>21.568627450980383</v>
      </c>
      <c r="AF48" s="1087">
        <f>IF(ISERROR((H48/I48-1)*100),"n/a",(H48/I48-1)*100)</f>
        <v>30.76923076923077</v>
      </c>
      <c r="AG48" s="1087">
        <f>IF(ISERROR((I48/K48-1)*100),"n/a",(I48/K48-1)*100)</f>
        <v>44.444444444444443</v>
      </c>
      <c r="AH48" s="1087">
        <f>IF(ISERROR((K48/L48-1)*100),"n/a",(K48/L48-1)*100)</f>
        <v>28.57142857142858</v>
      </c>
      <c r="AI48" s="1087">
        <f>IF(ISERROR((L48/N48-1)*100),"n/a",(L48/N48-1)*100)</f>
        <v>319.99999999999994</v>
      </c>
      <c r="AJ48" s="1087" t="str">
        <f>IF(ISERROR((N48/O48-1)*100),"n/a",(N48/O48-1)*100)</f>
        <v>n/a</v>
      </c>
      <c r="AK48" s="1087" t="str">
        <f>IF(ISERROR((O48/P48-1)*100),"n/a",(O48/P48-1)*100)</f>
        <v>n/a</v>
      </c>
      <c r="AL48" s="1087" t="str">
        <f>IF(ISERROR((P48/Q48-1)*100),"n/a",(P48/Q48-1)*100)</f>
        <v>n/a</v>
      </c>
      <c r="AM48" s="1087" t="str">
        <f>IF(ISERROR((Q48/R48-1)*100),"n/a",(Q48/R48-1)*100)</f>
        <v>n/a</v>
      </c>
      <c r="AN48" s="1087" t="str">
        <f>IF(ISERROR((R48/S48-1)*100),"n/a",(R48/S48-1)*100)</f>
        <v>n/a</v>
      </c>
      <c r="AO48" s="1087" t="str">
        <f>IF(ISERROR((S48/T48-1)*100),"n/a",(S48/T48-1)*100)</f>
        <v>n/a</v>
      </c>
      <c r="AP48" s="1087" t="str">
        <f>IF(ISERROR((T48/U48-1)*100),"n/a",(T48/U48-1)*100)</f>
        <v>n/a</v>
      </c>
      <c r="AQ48" s="1087" t="str">
        <f>IF(ISERROR((U48/V48-1)*100),"n/a",(U48/V48-1)*100)</f>
        <v>n/a</v>
      </c>
      <c r="AR48" s="1087" t="str">
        <f>IF(ISERROR((V48/W48-1)*100),"n/a",(V48/W48-1)*100)</f>
        <v>n/a</v>
      </c>
      <c r="AS48" s="1087" t="str">
        <f>IF(ISERROR((W48/X48-1)*100),"n/a",(W48/X48-1)*100)</f>
        <v>n/a</v>
      </c>
      <c r="AT48" s="1087" t="str">
        <f>IF(ISERROR((X48/Y48-1)*100),"n/a",(X48/Y48-1)*100)</f>
        <v>n/a</v>
      </c>
      <c r="AU48" s="1088">
        <f>AVERAGE(AA48:AT48)</f>
        <v>57.716359208040302</v>
      </c>
      <c r="AV48" s="1089">
        <f>STDEV(AA48:AT48)</f>
        <v>98.937184786858111</v>
      </c>
    </row>
    <row r="49" spans="1:48" ht="11.25" customHeight="1" x14ac:dyDescent="0.2">
      <c r="A49" s="475" t="s">
        <v>428</v>
      </c>
      <c r="B49" s="859" t="s">
        <v>429</v>
      </c>
      <c r="C49" s="621">
        <v>0.68</v>
      </c>
      <c r="D49" s="491">
        <v>0.66</v>
      </c>
      <c r="E49" s="481">
        <v>0.64</v>
      </c>
      <c r="F49" s="482">
        <v>0.62</v>
      </c>
      <c r="G49" s="482">
        <v>0.56000000000000005</v>
      </c>
      <c r="H49" s="482">
        <v>0.44</v>
      </c>
      <c r="I49" s="482">
        <v>0.42666666666666669</v>
      </c>
      <c r="J49" s="1016"/>
      <c r="K49" s="482">
        <v>0.4</v>
      </c>
      <c r="L49" s="480">
        <v>0.29333333333333333</v>
      </c>
      <c r="M49" s="1016"/>
      <c r="N49" s="485">
        <v>0.23833333333333331</v>
      </c>
      <c r="O49" s="487">
        <v>0.23166666666666666</v>
      </c>
      <c r="P49" s="487">
        <v>0.21666666666666667</v>
      </c>
      <c r="Q49" s="487">
        <v>0.14666666666666667</v>
      </c>
      <c r="R49" s="487">
        <v>0.11833333333333333</v>
      </c>
      <c r="S49" s="487">
        <v>0.11</v>
      </c>
      <c r="T49" s="487">
        <v>0.10333333333333333</v>
      </c>
      <c r="U49" s="487">
        <v>9.6666666666666665E-2</v>
      </c>
      <c r="V49" s="486">
        <v>8.666666666666667E-2</v>
      </c>
      <c r="W49" s="487">
        <v>8.666666666666667E-2</v>
      </c>
      <c r="X49" s="487">
        <v>0.08</v>
      </c>
      <c r="Y49" s="487">
        <v>6.6666666666666666E-2</v>
      </c>
      <c r="Z49" s="624">
        <f>SUM(C49:Y49)</f>
        <v>6.3016666666666667</v>
      </c>
      <c r="AA49" s="1086">
        <f>IF(ISERROR((C49/D49-1)*100),"n/a",(C49/D49-1)*100)</f>
        <v>3.0303030303030276</v>
      </c>
      <c r="AB49" s="1086">
        <f>IF(ISERROR((D49/E49-1)*100),"n/a",(D49/E49-1)*100)</f>
        <v>3.125</v>
      </c>
      <c r="AC49" s="1087">
        <f>IF(ISERROR((E49/F49-1)*100),"n/a",(E49/F49-1)*100)</f>
        <v>3.2258064516129004</v>
      </c>
      <c r="AD49" s="1087">
        <f>IF(ISERROR((F49/G49-1)*100),"n/a",(F49/G49-1)*100)</f>
        <v>10.714285714285698</v>
      </c>
      <c r="AE49" s="1087">
        <f>IF(ISERROR((G49/H49-1)*100),"n/a",(G49/H49-1)*100)</f>
        <v>27.272727272727295</v>
      </c>
      <c r="AF49" s="1087">
        <f>IF(ISERROR((H49/I49-1)*100),"n/a",(H49/I49-1)*100)</f>
        <v>3.125</v>
      </c>
      <c r="AG49" s="1087">
        <f>IF(ISERROR((I49/K49-1)*100),"n/a",(I49/K49-1)*100)</f>
        <v>6.6666666666666652</v>
      </c>
      <c r="AH49" s="1087">
        <f>IF(ISERROR((K49/L49-1)*100),"n/a",(K49/L49-1)*100)</f>
        <v>36.363636363636374</v>
      </c>
      <c r="AI49" s="1087">
        <f>IF(ISERROR((L49/N49-1)*100),"n/a",(L49/N49-1)*100)</f>
        <v>23.076923076923084</v>
      </c>
      <c r="AJ49" s="1087">
        <f>IF(ISERROR((N49/O49-1)*100),"n/a",(N49/O49-1)*100)</f>
        <v>2.877697841726623</v>
      </c>
      <c r="AK49" s="1087">
        <f>IF(ISERROR((O49/P49-1)*100),"n/a",(O49/P49-1)*100)</f>
        <v>6.9230769230769207</v>
      </c>
      <c r="AL49" s="1087">
        <f>IF(ISERROR((P49/Q49-1)*100),"n/a",(P49/Q49-1)*100)</f>
        <v>47.727272727272727</v>
      </c>
      <c r="AM49" s="1087">
        <f>IF(ISERROR((Q49/R49-1)*100),"n/a",(Q49/R49-1)*100)</f>
        <v>23.943661971830998</v>
      </c>
      <c r="AN49" s="1087">
        <f>IF(ISERROR((R49/S49-1)*100),"n/a",(R49/S49-1)*100)</f>
        <v>7.575757575757569</v>
      </c>
      <c r="AO49" s="1087">
        <f>IF(ISERROR((S49/T49-1)*100),"n/a",(S49/T49-1)*100)</f>
        <v>6.4516129032258007</v>
      </c>
      <c r="AP49" s="1087">
        <f>IF(ISERROR((T49/U49-1)*100),"n/a",(T49/U49-1)*100)</f>
        <v>6.8965517241379226</v>
      </c>
      <c r="AQ49" s="1087">
        <f>IF(ISERROR((U49/V49-1)*100),"n/a",(U49/V49-1)*100)</f>
        <v>11.538461538461542</v>
      </c>
      <c r="AR49" s="1087">
        <f>IF(ISERROR((V49/W49-1)*100),"n/a",(V49/W49-1)*100)</f>
        <v>0</v>
      </c>
      <c r="AS49" s="1087">
        <f>IF(ISERROR((W49/X49-1)*100),"n/a",(W49/X49-1)*100)</f>
        <v>8.333333333333325</v>
      </c>
      <c r="AT49" s="1087">
        <f>IF(ISERROR((X49/Y49-1)*100),"n/a",(X49/Y49-1)*100)</f>
        <v>19.999999999999996</v>
      </c>
      <c r="AU49" s="1088">
        <f>AVERAGE(AA49:AT49)</f>
        <v>12.943388755748924</v>
      </c>
      <c r="AV49" s="1089">
        <f>STDEV(AA49:AT49)</f>
        <v>12.77941196719296</v>
      </c>
    </row>
    <row r="50" spans="1:48" ht="11.25" customHeight="1" x14ac:dyDescent="0.2">
      <c r="A50" s="510" t="s">
        <v>925</v>
      </c>
      <c r="B50" s="499" t="s">
        <v>926</v>
      </c>
      <c r="C50" s="621">
        <v>3.2</v>
      </c>
      <c r="D50" s="491">
        <v>3</v>
      </c>
      <c r="E50" s="509">
        <v>2.7</v>
      </c>
      <c r="F50" s="621">
        <v>2.6</v>
      </c>
      <c r="G50" s="621">
        <v>2.5</v>
      </c>
      <c r="H50" s="621">
        <v>1.75</v>
      </c>
      <c r="I50" s="621">
        <v>1.5</v>
      </c>
      <c r="J50" s="945"/>
      <c r="K50" s="621">
        <v>1.1499999999999999</v>
      </c>
      <c r="L50" s="490">
        <v>1</v>
      </c>
      <c r="M50" s="945"/>
      <c r="N50" s="495">
        <v>0</v>
      </c>
      <c r="O50" s="623">
        <v>0</v>
      </c>
      <c r="P50" s="623">
        <v>0</v>
      </c>
      <c r="Q50" s="623">
        <v>0</v>
      </c>
      <c r="R50" s="623">
        <v>0</v>
      </c>
      <c r="S50" s="623">
        <v>0</v>
      </c>
      <c r="T50" s="623">
        <v>0</v>
      </c>
      <c r="U50" s="623">
        <v>0</v>
      </c>
      <c r="V50" s="623">
        <v>0</v>
      </c>
      <c r="W50" s="623">
        <v>0</v>
      </c>
      <c r="X50" s="623">
        <v>0</v>
      </c>
      <c r="Y50" s="623">
        <v>0</v>
      </c>
      <c r="Z50" s="624">
        <f>SUM(C50:Y50)</f>
        <v>19.399999999999999</v>
      </c>
      <c r="AA50" s="1086">
        <f>IF(ISERROR((C50/D50-1)*100),"n/a",(C50/D50-1)*100)</f>
        <v>6.6666666666666652</v>
      </c>
      <c r="AB50" s="1086">
        <f>IF(ISERROR((D50/E50-1)*100),"n/a",(D50/E50-1)*100)</f>
        <v>11.111111111111093</v>
      </c>
      <c r="AC50" s="1087">
        <f>IF(ISERROR((E50/F50-1)*100),"n/a",(E50/F50-1)*100)</f>
        <v>3.8461538461538547</v>
      </c>
      <c r="AD50" s="1087">
        <f>IF(ISERROR((F50/G50-1)*100),"n/a",(F50/G50-1)*100)</f>
        <v>4.0000000000000036</v>
      </c>
      <c r="AE50" s="1087">
        <f>IF(ISERROR((G50/H50-1)*100),"n/a",(G50/H50-1)*100)</f>
        <v>42.857142857142861</v>
      </c>
      <c r="AF50" s="1087">
        <f>IF(ISERROR((H50/I50-1)*100),"n/a",(H50/I50-1)*100)</f>
        <v>16.666666666666675</v>
      </c>
      <c r="AG50" s="1087">
        <f>IF(ISERROR((I50/K50-1)*100),"n/a",(I50/K50-1)*100)</f>
        <v>30.434782608695656</v>
      </c>
      <c r="AH50" s="1087">
        <f>IF(ISERROR((K50/L50-1)*100),"n/a",(K50/L50-1)*100)</f>
        <v>14.999999999999991</v>
      </c>
      <c r="AI50" s="1087" t="str">
        <f>IF(ISERROR((L50/N50-1)*100),"n/a",(L50/N50-1)*100)</f>
        <v>n/a</v>
      </c>
      <c r="AJ50" s="1087" t="str">
        <f>IF(ISERROR((N50/O50-1)*100),"n/a",(N50/O50-1)*100)</f>
        <v>n/a</v>
      </c>
      <c r="AK50" s="1087" t="str">
        <f>IF(ISERROR((O50/P50-1)*100),"n/a",(O50/P50-1)*100)</f>
        <v>n/a</v>
      </c>
      <c r="AL50" s="1087" t="str">
        <f>IF(ISERROR((P50/Q50-1)*100),"n/a",(P50/Q50-1)*100)</f>
        <v>n/a</v>
      </c>
      <c r="AM50" s="1087" t="str">
        <f>IF(ISERROR((Q50/R50-1)*100),"n/a",(Q50/R50-1)*100)</f>
        <v>n/a</v>
      </c>
      <c r="AN50" s="1087" t="str">
        <f>IF(ISERROR((R50/S50-1)*100),"n/a",(R50/S50-1)*100)</f>
        <v>n/a</v>
      </c>
      <c r="AO50" s="1087" t="str">
        <f>IF(ISERROR((S50/T50-1)*100),"n/a",(S50/T50-1)*100)</f>
        <v>n/a</v>
      </c>
      <c r="AP50" s="1087" t="str">
        <f>IF(ISERROR((T50/U50-1)*100),"n/a",(T50/U50-1)*100)</f>
        <v>n/a</v>
      </c>
      <c r="AQ50" s="1087" t="str">
        <f>IF(ISERROR((U50/V50-1)*100),"n/a",(U50/V50-1)*100)</f>
        <v>n/a</v>
      </c>
      <c r="AR50" s="1087" t="str">
        <f>IF(ISERROR((V50/W50-1)*100),"n/a",(V50/W50-1)*100)</f>
        <v>n/a</v>
      </c>
      <c r="AS50" s="1087" t="str">
        <f>IF(ISERROR((W50/X50-1)*100),"n/a",(W50/X50-1)*100)</f>
        <v>n/a</v>
      </c>
      <c r="AT50" s="1087" t="str">
        <f>IF(ISERROR((X50/Y50-1)*100),"n/a",(X50/Y50-1)*100)</f>
        <v>n/a</v>
      </c>
      <c r="AU50" s="1088">
        <f>AVERAGE(AA50:AT50)</f>
        <v>16.322815469554598</v>
      </c>
      <c r="AV50" s="1089">
        <f>STDEV(AA50:AT50)</f>
        <v>13.799628148432273</v>
      </c>
    </row>
    <row r="51" spans="1:48" ht="11.25" customHeight="1" x14ac:dyDescent="0.2">
      <c r="A51" s="876" t="s">
        <v>927</v>
      </c>
      <c r="B51" s="874" t="s">
        <v>928</v>
      </c>
      <c r="C51" s="621">
        <v>1.72</v>
      </c>
      <c r="D51" s="491">
        <v>1.56</v>
      </c>
      <c r="E51" s="624">
        <v>1.4100000000000001</v>
      </c>
      <c r="F51" s="621">
        <v>1.29</v>
      </c>
      <c r="G51" s="621">
        <v>1.1499999999999999</v>
      </c>
      <c r="H51" s="621">
        <v>0.92500000000000004</v>
      </c>
      <c r="I51" s="621">
        <v>0.6825</v>
      </c>
      <c r="J51" s="945"/>
      <c r="K51" s="621">
        <v>0.62250000000000005</v>
      </c>
      <c r="L51" s="625">
        <v>0.6</v>
      </c>
      <c r="M51" s="945"/>
      <c r="N51" s="495">
        <v>0.6</v>
      </c>
      <c r="O51" s="623">
        <v>0.6</v>
      </c>
      <c r="P51" s="623">
        <v>0.6</v>
      </c>
      <c r="Q51" s="627">
        <v>0.6</v>
      </c>
      <c r="R51" s="627">
        <v>0.3</v>
      </c>
      <c r="S51" s="623">
        <v>0</v>
      </c>
      <c r="T51" s="623">
        <v>0</v>
      </c>
      <c r="U51" s="623">
        <v>0</v>
      </c>
      <c r="V51" s="623">
        <v>0</v>
      </c>
      <c r="W51" s="623">
        <v>0</v>
      </c>
      <c r="X51" s="623">
        <v>0</v>
      </c>
      <c r="Y51" s="623">
        <v>0</v>
      </c>
      <c r="Z51" s="624">
        <f>SUM(C51:Y51)</f>
        <v>12.66</v>
      </c>
      <c r="AA51" s="1086">
        <f>IF(ISERROR((C51/D51-1)*100),"n/a",(C51/D51-1)*100)</f>
        <v>10.256410256410241</v>
      </c>
      <c r="AB51" s="1086">
        <f>IF(ISERROR((D51/E51-1)*100),"n/a",(D51/E51-1)*100)</f>
        <v>10.638297872340408</v>
      </c>
      <c r="AC51" s="1087">
        <f>IF(ISERROR((E51/F51-1)*100),"n/a",(E51/F51-1)*100)</f>
        <v>9.3023255813953654</v>
      </c>
      <c r="AD51" s="1087">
        <f>IF(ISERROR((F51/G51-1)*100),"n/a",(F51/G51-1)*100)</f>
        <v>12.173913043478279</v>
      </c>
      <c r="AE51" s="1087">
        <f>IF(ISERROR((G51/H51-1)*100),"n/a",(G51/H51-1)*100)</f>
        <v>24.324324324324298</v>
      </c>
      <c r="AF51" s="1087">
        <f>IF(ISERROR((H51/I51-1)*100),"n/a",(H51/I51-1)*100)</f>
        <v>35.53113553113554</v>
      </c>
      <c r="AG51" s="1087">
        <f>IF(ISERROR((I51/K51-1)*100),"n/a",(I51/K51-1)*100)</f>
        <v>9.6385542168674565</v>
      </c>
      <c r="AH51" s="1087">
        <f>IF(ISERROR((K51/L51-1)*100),"n/a",(K51/L51-1)*100)</f>
        <v>3.7500000000000089</v>
      </c>
      <c r="AI51" s="1087">
        <f>IF(ISERROR((L51/N51-1)*100),"n/a",(L51/N51-1)*100)</f>
        <v>0</v>
      </c>
      <c r="AJ51" s="1087">
        <f>IF(ISERROR((N51/O51-1)*100),"n/a",(N51/O51-1)*100)</f>
        <v>0</v>
      </c>
      <c r="AK51" s="1087">
        <f>IF(ISERROR((O51/P51-1)*100),"n/a",(O51/P51-1)*100)</f>
        <v>0</v>
      </c>
      <c r="AL51" s="1087">
        <f>IF(ISERROR((P51/Q51-1)*100),"n/a",(P51/Q51-1)*100)</f>
        <v>0</v>
      </c>
      <c r="AM51" s="1087">
        <f>IF(ISERROR((Q51/R51-1)*100),"n/a",(Q51/R51-1)*100)</f>
        <v>100</v>
      </c>
      <c r="AN51" s="1087" t="str">
        <f>IF(ISERROR((R51/S51-1)*100),"n/a",(R51/S51-1)*100)</f>
        <v>n/a</v>
      </c>
      <c r="AO51" s="1087" t="str">
        <f>IF(ISERROR((S51/T51-1)*100),"n/a",(S51/T51-1)*100)</f>
        <v>n/a</v>
      </c>
      <c r="AP51" s="1087" t="str">
        <f>IF(ISERROR((T51/U51-1)*100),"n/a",(T51/U51-1)*100)</f>
        <v>n/a</v>
      </c>
      <c r="AQ51" s="1087" t="str">
        <f>IF(ISERROR((U51/V51-1)*100),"n/a",(U51/V51-1)*100)</f>
        <v>n/a</v>
      </c>
      <c r="AR51" s="1087" t="str">
        <f>IF(ISERROR((V51/W51-1)*100),"n/a",(V51/W51-1)*100)</f>
        <v>n/a</v>
      </c>
      <c r="AS51" s="1087" t="str">
        <f>IF(ISERROR((W51/X51-1)*100),"n/a",(W51/X51-1)*100)</f>
        <v>n/a</v>
      </c>
      <c r="AT51" s="1087" t="str">
        <f>IF(ISERROR((X51/Y51-1)*100),"n/a",(X51/Y51-1)*100)</f>
        <v>n/a</v>
      </c>
      <c r="AU51" s="1088">
        <f>AVERAGE(AA51:AT51)</f>
        <v>16.585766217380893</v>
      </c>
      <c r="AV51" s="1089">
        <f>STDEV(AA51:AT51)</f>
        <v>27.13863174073423</v>
      </c>
    </row>
    <row r="52" spans="1:48" ht="11.25" customHeight="1" x14ac:dyDescent="0.2">
      <c r="A52" s="492" t="s">
        <v>393</v>
      </c>
      <c r="B52" s="874" t="s">
        <v>394</v>
      </c>
      <c r="C52" s="621">
        <v>0.9</v>
      </c>
      <c r="D52" s="491">
        <v>0.76</v>
      </c>
      <c r="E52" s="624">
        <v>0.56000000000000005</v>
      </c>
      <c r="F52" s="621">
        <v>0.48</v>
      </c>
      <c r="G52" s="621">
        <v>0.38</v>
      </c>
      <c r="H52" s="621">
        <v>0.3</v>
      </c>
      <c r="I52" s="621">
        <v>0.23</v>
      </c>
      <c r="J52" s="945"/>
      <c r="K52" s="621">
        <v>0.18</v>
      </c>
      <c r="L52" s="490">
        <v>0.15</v>
      </c>
      <c r="M52" s="945"/>
      <c r="N52" s="626">
        <v>0.13500000000000001</v>
      </c>
      <c r="O52" s="627">
        <v>0.12833333333333333</v>
      </c>
      <c r="P52" s="627">
        <v>0.12333333333333334</v>
      </c>
      <c r="Q52" s="627">
        <v>0.11666666666666665</v>
      </c>
      <c r="R52" s="627">
        <v>0.11</v>
      </c>
      <c r="S52" s="623">
        <v>0.10666666666666667</v>
      </c>
      <c r="T52" s="627">
        <v>0.10333333333333333</v>
      </c>
      <c r="U52" s="627">
        <v>9.6666666666666665E-2</v>
      </c>
      <c r="V52" s="627">
        <v>0.09</v>
      </c>
      <c r="W52" s="623">
        <v>8.666666666666667E-2</v>
      </c>
      <c r="X52" s="627">
        <v>8.3333333333333329E-2</v>
      </c>
      <c r="Y52" s="623">
        <v>0.08</v>
      </c>
      <c r="Z52" s="624">
        <f>SUM(C52:Y52)</f>
        <v>5.1999999999999993</v>
      </c>
      <c r="AA52" s="1086">
        <f>IF(ISERROR((C52/D52-1)*100),"n/a",(C52/D52-1)*100)</f>
        <v>18.421052631578938</v>
      </c>
      <c r="AB52" s="1086">
        <f>IF(ISERROR((D52/E52-1)*100),"n/a",(D52/E52-1)*100)</f>
        <v>35.714285714285701</v>
      </c>
      <c r="AC52" s="1087">
        <f>IF(ISERROR((E52/F52-1)*100),"n/a",(E52/F52-1)*100)</f>
        <v>16.666666666666675</v>
      </c>
      <c r="AD52" s="1087">
        <f>IF(ISERROR((F52/G52-1)*100),"n/a",(F52/G52-1)*100)</f>
        <v>26.315789473684205</v>
      </c>
      <c r="AE52" s="1087">
        <f>IF(ISERROR((G52/H52-1)*100),"n/a",(G52/H52-1)*100)</f>
        <v>26.666666666666682</v>
      </c>
      <c r="AF52" s="1087">
        <f>IF(ISERROR((H52/I52-1)*100),"n/a",(H52/I52-1)*100)</f>
        <v>30.434782608695631</v>
      </c>
      <c r="AG52" s="1087">
        <f>IF(ISERROR((I52/K52-1)*100),"n/a",(I52/K52-1)*100)</f>
        <v>27.777777777777789</v>
      </c>
      <c r="AH52" s="1087">
        <f>IF(ISERROR((K52/L52-1)*100),"n/a",(K52/L52-1)*100)</f>
        <v>19.999999999999996</v>
      </c>
      <c r="AI52" s="1087">
        <f>IF(ISERROR((L52/N52-1)*100),"n/a",(L52/N52-1)*100)</f>
        <v>11.111111111111093</v>
      </c>
      <c r="AJ52" s="1087">
        <f>IF(ISERROR((N52/O52-1)*100),"n/a",(N52/O52-1)*100)</f>
        <v>5.1948051948051965</v>
      </c>
      <c r="AK52" s="1087">
        <f>IF(ISERROR((O52/P52-1)*100),"n/a",(O52/P52-1)*100)</f>
        <v>4.0540540540540571</v>
      </c>
      <c r="AL52" s="1087">
        <f>IF(ISERROR((P52/Q52-1)*100),"n/a",(P52/Q52-1)*100)</f>
        <v>5.7142857142857384</v>
      </c>
      <c r="AM52" s="1087">
        <f>IF(ISERROR((Q52/R52-1)*100),"n/a",(Q52/R52-1)*100)</f>
        <v>6.0606060606060552</v>
      </c>
      <c r="AN52" s="1087">
        <f>IF(ISERROR((R52/S52-1)*100),"n/a",(R52/S52-1)*100)</f>
        <v>3.125</v>
      </c>
      <c r="AO52" s="1087">
        <f>IF(ISERROR((S52/T52-1)*100),"n/a",(S52/T52-1)*100)</f>
        <v>3.2258064516129004</v>
      </c>
      <c r="AP52" s="1087">
        <f>IF(ISERROR((T52/U52-1)*100),"n/a",(T52/U52-1)*100)</f>
        <v>6.8965517241379226</v>
      </c>
      <c r="AQ52" s="1087">
        <f>IF(ISERROR((U52/V52-1)*100),"n/a",(U52/V52-1)*100)</f>
        <v>7.4074074074074181</v>
      </c>
      <c r="AR52" s="1087">
        <f>IF(ISERROR((V52/W52-1)*100),"n/a",(V52/W52-1)*100)</f>
        <v>3.8461538461538325</v>
      </c>
      <c r="AS52" s="1087">
        <f>IF(ISERROR((W52/X52-1)*100),"n/a",(W52/X52-1)*100)</f>
        <v>4.0000000000000036</v>
      </c>
      <c r="AT52" s="1087">
        <f>IF(ISERROR((X52/Y52-1)*100),"n/a",(X52/Y52-1)*100)</f>
        <v>4.1666666666666519</v>
      </c>
      <c r="AU52" s="1088">
        <f>AVERAGE(AA52:AT52)</f>
        <v>13.339973488509823</v>
      </c>
      <c r="AV52" s="1089">
        <f>STDEV(AA52:AT52)</f>
        <v>10.862920638811245</v>
      </c>
    </row>
    <row r="53" spans="1:48" ht="11.25" customHeight="1" x14ac:dyDescent="0.2">
      <c r="A53" s="492" t="s">
        <v>120</v>
      </c>
      <c r="B53" s="874" t="s">
        <v>121</v>
      </c>
      <c r="C53" s="621">
        <v>4.58</v>
      </c>
      <c r="D53" s="491">
        <v>4.25</v>
      </c>
      <c r="E53" s="624">
        <v>3.7099999999999995</v>
      </c>
      <c r="F53" s="621">
        <v>3.39</v>
      </c>
      <c r="G53" s="621">
        <v>3.2</v>
      </c>
      <c r="H53" s="621">
        <v>3.02</v>
      </c>
      <c r="I53" s="621">
        <v>2.77</v>
      </c>
      <c r="J53" s="945"/>
      <c r="K53" s="621">
        <v>2.5</v>
      </c>
      <c r="L53" s="490">
        <v>2.23</v>
      </c>
      <c r="M53" s="945"/>
      <c r="N53" s="626">
        <v>1.92</v>
      </c>
      <c r="O53" s="627">
        <v>1.79</v>
      </c>
      <c r="P53" s="627">
        <v>1.7</v>
      </c>
      <c r="Q53" s="627">
        <v>1.48</v>
      </c>
      <c r="R53" s="627">
        <v>1.34</v>
      </c>
      <c r="S53" s="627">
        <v>1.25</v>
      </c>
      <c r="T53" s="627">
        <v>1.04</v>
      </c>
      <c r="U53" s="627">
        <v>0.88</v>
      </c>
      <c r="V53" s="627">
        <v>0.82</v>
      </c>
      <c r="W53" s="627">
        <v>0.78</v>
      </c>
      <c r="X53" s="627">
        <v>0.74</v>
      </c>
      <c r="Y53" s="627">
        <v>0.7</v>
      </c>
      <c r="Z53" s="624">
        <f>SUM(C53:Y53)</f>
        <v>44.090000000000011</v>
      </c>
      <c r="AA53" s="1086">
        <f>IF(ISERROR((C53/D53-1)*100),"n/a",(C53/D53-1)*100)</f>
        <v>7.7647058823529402</v>
      </c>
      <c r="AB53" s="1086">
        <f>IF(ISERROR((D53/E53-1)*100),"n/a",(D53/E53-1)*100)</f>
        <v>14.555256064690036</v>
      </c>
      <c r="AC53" s="1087">
        <f>IF(ISERROR((E53/F53-1)*100),"n/a",(E53/F53-1)*100)</f>
        <v>9.4395280235987968</v>
      </c>
      <c r="AD53" s="1087">
        <f>IF(ISERROR((F53/G53-1)*100),"n/a",(F53/G53-1)*100)</f>
        <v>5.9374999999999956</v>
      </c>
      <c r="AE53" s="1087">
        <f>IF(ISERROR((G53/H53-1)*100),"n/a",(G53/H53-1)*100)</f>
        <v>5.9602649006622599</v>
      </c>
      <c r="AF53" s="1087">
        <f>IF(ISERROR((H53/I53-1)*100),"n/a",(H53/I53-1)*100)</f>
        <v>9.0252707581227387</v>
      </c>
      <c r="AG53" s="1087">
        <f>IF(ISERROR((I53/K53-1)*100),"n/a",(I53/K53-1)*100)</f>
        <v>10.80000000000001</v>
      </c>
      <c r="AH53" s="1087">
        <f>IF(ISERROR((K53/L53-1)*100),"n/a",(K53/L53-1)*100)</f>
        <v>12.107623318385642</v>
      </c>
      <c r="AI53" s="1087">
        <f>IF(ISERROR((L53/N53-1)*100),"n/a",(L53/N53-1)*100)</f>
        <v>16.145833333333325</v>
      </c>
      <c r="AJ53" s="1087">
        <f>IF(ISERROR((N53/O53-1)*100),"n/a",(N53/O53-1)*100)</f>
        <v>7.2625698324022325</v>
      </c>
      <c r="AK53" s="1087">
        <f>IF(ISERROR((O53/P53-1)*100),"n/a",(O53/P53-1)*100)</f>
        <v>5.2941176470588269</v>
      </c>
      <c r="AL53" s="1087">
        <f>IF(ISERROR((P53/Q53-1)*100),"n/a",(P53/Q53-1)*100)</f>
        <v>14.864864864864868</v>
      </c>
      <c r="AM53" s="1087">
        <f>IF(ISERROR((Q53/R53-1)*100),"n/a",(Q53/R53-1)*100)</f>
        <v>10.447761194029837</v>
      </c>
      <c r="AN53" s="1087">
        <f>IF(ISERROR((R53/S53-1)*100),"n/a",(R53/S53-1)*100)</f>
        <v>7.2000000000000064</v>
      </c>
      <c r="AO53" s="1087">
        <f>IF(ISERROR((S53/T53-1)*100),"n/a",(S53/T53-1)*100)</f>
        <v>20.192307692307686</v>
      </c>
      <c r="AP53" s="1087">
        <f>IF(ISERROR((T53/U53-1)*100),"n/a",(T53/U53-1)*100)</f>
        <v>18.181818181818187</v>
      </c>
      <c r="AQ53" s="1087">
        <f>IF(ISERROR((U53/V53-1)*100),"n/a",(U53/V53-1)*100)</f>
        <v>7.3170731707317138</v>
      </c>
      <c r="AR53" s="1087">
        <f>IF(ISERROR((V53/W53-1)*100),"n/a",(V53/W53-1)*100)</f>
        <v>5.12820512820511</v>
      </c>
      <c r="AS53" s="1087">
        <f>IF(ISERROR((W53/X53-1)*100),"n/a",(W53/X53-1)*100)</f>
        <v>5.4054054054054168</v>
      </c>
      <c r="AT53" s="1087">
        <f>IF(ISERROR((X53/Y53-1)*100),"n/a",(X53/Y53-1)*100)</f>
        <v>5.7142857142857162</v>
      </c>
      <c r="AU53" s="1088">
        <f>AVERAGE(AA53:AT53)</f>
        <v>9.9372195556127672</v>
      </c>
      <c r="AV53" s="1089">
        <f>STDEV(AA53:AT53)</f>
        <v>4.617989258266074</v>
      </c>
    </row>
    <row r="54" spans="1:48" ht="11.25" customHeight="1" x14ac:dyDescent="0.2">
      <c r="A54" s="475" t="s">
        <v>918</v>
      </c>
      <c r="B54" s="859" t="s">
        <v>919</v>
      </c>
      <c r="C54" s="621">
        <v>0.96</v>
      </c>
      <c r="D54" s="491">
        <v>0.84</v>
      </c>
      <c r="E54" s="481">
        <v>0.67</v>
      </c>
      <c r="F54" s="621">
        <v>0.56000000000000005</v>
      </c>
      <c r="G54" s="621">
        <v>0.51500000000000001</v>
      </c>
      <c r="H54" s="621">
        <v>0.42499999999999999</v>
      </c>
      <c r="I54" s="621">
        <v>0.25750000000000001</v>
      </c>
      <c r="J54" s="945"/>
      <c r="K54" s="621">
        <v>0.16500000000000001</v>
      </c>
      <c r="L54" s="625">
        <v>0.03</v>
      </c>
      <c r="M54" s="945"/>
      <c r="N54" s="495">
        <v>0.03</v>
      </c>
      <c r="O54" s="623">
        <v>0.03</v>
      </c>
      <c r="P54" s="623">
        <v>0.03</v>
      </c>
      <c r="Q54" s="623">
        <v>0.03</v>
      </c>
      <c r="R54" s="623">
        <v>0.03</v>
      </c>
      <c r="S54" s="627">
        <v>2.2499999999999999E-2</v>
      </c>
      <c r="T54" s="623">
        <v>0</v>
      </c>
      <c r="U54" s="623">
        <v>0</v>
      </c>
      <c r="V54" s="623">
        <v>0</v>
      </c>
      <c r="W54" s="623">
        <v>0</v>
      </c>
      <c r="X54" s="623">
        <v>0</v>
      </c>
      <c r="Y54" s="623">
        <v>0</v>
      </c>
      <c r="Z54" s="624">
        <f>SUM(C54:Y54)</f>
        <v>4.5950000000000015</v>
      </c>
      <c r="AA54" s="1086">
        <f>IF(ISERROR((C54/D54-1)*100),"n/a",(C54/D54-1)*100)</f>
        <v>14.285714285714279</v>
      </c>
      <c r="AB54" s="1086">
        <f>IF(ISERROR((D54/E54-1)*100),"n/a",(D54/E54-1)*100)</f>
        <v>25.373134328358194</v>
      </c>
      <c r="AC54" s="1087">
        <f>IF(ISERROR((E54/F54-1)*100),"n/a",(E54/F54-1)*100)</f>
        <v>19.642857142857139</v>
      </c>
      <c r="AD54" s="1087">
        <f>IF(ISERROR((F54/G54-1)*100),"n/a",(F54/G54-1)*100)</f>
        <v>8.7378640776699221</v>
      </c>
      <c r="AE54" s="1087">
        <f>IF(ISERROR((G54/H54-1)*100),"n/a",(G54/H54-1)*100)</f>
        <v>21.176470588235308</v>
      </c>
      <c r="AF54" s="1087">
        <f>IF(ISERROR((H54/I54-1)*100),"n/a",(H54/I54-1)*100)</f>
        <v>65.048543689320383</v>
      </c>
      <c r="AG54" s="1087">
        <f>IF(ISERROR((I54/K54-1)*100),"n/a",(I54/K54-1)*100)</f>
        <v>56.060606060606055</v>
      </c>
      <c r="AH54" s="1087">
        <f>IF(ISERROR((K54/L54-1)*100),"n/a",(K54/L54-1)*100)</f>
        <v>450.00000000000011</v>
      </c>
      <c r="AI54" s="1087">
        <f>IF(ISERROR((L54/N54-1)*100),"n/a",(L54/N54-1)*100)</f>
        <v>0</v>
      </c>
      <c r="AJ54" s="1087">
        <f>IF(ISERROR((N54/O54-1)*100),"n/a",(N54/O54-1)*100)</f>
        <v>0</v>
      </c>
      <c r="AK54" s="1087">
        <f>IF(ISERROR((O54/P54-1)*100),"n/a",(O54/P54-1)*100)</f>
        <v>0</v>
      </c>
      <c r="AL54" s="1087">
        <f>IF(ISERROR((P54/Q54-1)*100),"n/a",(P54/Q54-1)*100)</f>
        <v>0</v>
      </c>
      <c r="AM54" s="1087">
        <f>IF(ISERROR((Q54/R54-1)*100),"n/a",(Q54/R54-1)*100)</f>
        <v>0</v>
      </c>
      <c r="AN54" s="1087">
        <f>IF(ISERROR((R54/S54-1)*100),"n/a",(R54/S54-1)*100)</f>
        <v>33.333333333333329</v>
      </c>
      <c r="AO54" s="1087" t="str">
        <f>IF(ISERROR((S54/T54-1)*100),"n/a",(S54/T54-1)*100)</f>
        <v>n/a</v>
      </c>
      <c r="AP54" s="1087" t="str">
        <f>IF(ISERROR((T54/U54-1)*100),"n/a",(T54/U54-1)*100)</f>
        <v>n/a</v>
      </c>
      <c r="AQ54" s="1087" t="str">
        <f>IF(ISERROR((U54/V54-1)*100),"n/a",(U54/V54-1)*100)</f>
        <v>n/a</v>
      </c>
      <c r="AR54" s="1087" t="str">
        <f>IF(ISERROR((V54/W54-1)*100),"n/a",(V54/W54-1)*100)</f>
        <v>n/a</v>
      </c>
      <c r="AS54" s="1087" t="str">
        <f>IF(ISERROR((W54/X54-1)*100),"n/a",(W54/X54-1)*100)</f>
        <v>n/a</v>
      </c>
      <c r="AT54" s="1087" t="str">
        <f>IF(ISERROR((X54/Y54-1)*100),"n/a",(X54/Y54-1)*100)</f>
        <v>n/a</v>
      </c>
      <c r="AU54" s="1088">
        <f>AVERAGE(AA54:AT54)</f>
        <v>49.547037393292484</v>
      </c>
      <c r="AV54" s="1089">
        <f>STDEV(AA54:AT54)</f>
        <v>117.13733014878454</v>
      </c>
    </row>
    <row r="55" spans="1:48" ht="11.25" customHeight="1" x14ac:dyDescent="0.2">
      <c r="A55" s="479" t="s">
        <v>933</v>
      </c>
      <c r="B55" s="874" t="s">
        <v>934</v>
      </c>
      <c r="C55" s="621">
        <v>2.0699999999999998</v>
      </c>
      <c r="D55" s="491">
        <v>2</v>
      </c>
      <c r="E55" s="624">
        <v>1.97</v>
      </c>
      <c r="F55" s="621">
        <v>1.93</v>
      </c>
      <c r="G55" s="621">
        <v>1.89</v>
      </c>
      <c r="H55" s="621">
        <v>1.85</v>
      </c>
      <c r="I55" s="621">
        <v>1.72</v>
      </c>
      <c r="J55" s="945"/>
      <c r="K55" s="621">
        <v>1.63</v>
      </c>
      <c r="L55" s="490">
        <v>1.52</v>
      </c>
      <c r="M55" s="945"/>
      <c r="N55" s="511">
        <v>1.26</v>
      </c>
      <c r="O55" s="623">
        <v>1.44</v>
      </c>
      <c r="P55" s="627">
        <v>1.68</v>
      </c>
      <c r="Q55" s="627">
        <v>1.64</v>
      </c>
      <c r="R55" s="531">
        <v>1.6</v>
      </c>
      <c r="S55" s="627">
        <v>1.6</v>
      </c>
      <c r="T55" s="627">
        <v>1.59</v>
      </c>
      <c r="U55" s="627">
        <v>1.52</v>
      </c>
      <c r="V55" s="627">
        <v>1.44</v>
      </c>
      <c r="W55" s="627">
        <v>1.4</v>
      </c>
      <c r="X55" s="627">
        <v>1.32</v>
      </c>
      <c r="Y55" s="627">
        <v>1.24</v>
      </c>
      <c r="Z55" s="624">
        <f>SUM(C55:Y55)</f>
        <v>34.31</v>
      </c>
      <c r="AA55" s="1086">
        <f>IF(ISERROR((C55/D55-1)*100),"n/a",(C55/D55-1)*100)</f>
        <v>3.499999999999992</v>
      </c>
      <c r="AB55" s="1086">
        <f>IF(ISERROR((D55/E55-1)*100),"n/a",(D55/E55-1)*100)</f>
        <v>1.5228426395939021</v>
      </c>
      <c r="AC55" s="1087">
        <f>IF(ISERROR((E55/F55-1)*100),"n/a",(E55/F55-1)*100)</f>
        <v>2.0725388601036343</v>
      </c>
      <c r="AD55" s="1087">
        <f>IF(ISERROR((F55/G55-1)*100),"n/a",(F55/G55-1)*100)</f>
        <v>2.1164021164021163</v>
      </c>
      <c r="AE55" s="1087">
        <f>IF(ISERROR((G55/H55-1)*100),"n/a",(G55/H55-1)*100)</f>
        <v>2.1621621621621623</v>
      </c>
      <c r="AF55" s="1087">
        <f>IF(ISERROR((H55/I55-1)*100),"n/a",(H55/I55-1)*100)</f>
        <v>7.5581395348837344</v>
      </c>
      <c r="AG55" s="1087">
        <f>IF(ISERROR((I55/K55-1)*100),"n/a",(I55/K55-1)*100)</f>
        <v>5.5214723926380493</v>
      </c>
      <c r="AH55" s="1087">
        <f>IF(ISERROR((K55/L55-1)*100),"n/a",(K55/L55-1)*100)</f>
        <v>7.2368421052631415</v>
      </c>
      <c r="AI55" s="1087">
        <f>IF(ISERROR((L55/N55-1)*100),"n/a",(L55/N55-1)*100)</f>
        <v>20.634920634920629</v>
      </c>
      <c r="AJ55" s="1087">
        <f>IF(ISERROR((N55/O55-1)*100),"n/a",(N55/O55-1)*100)</f>
        <v>-12.5</v>
      </c>
      <c r="AK55" s="1087">
        <f>IF(ISERROR((O55/P55-1)*100),"n/a",(O55/P55-1)*100)</f>
        <v>-14.28571428571429</v>
      </c>
      <c r="AL55" s="1087">
        <f>IF(ISERROR((P55/Q55-1)*100),"n/a",(P55/Q55-1)*100)</f>
        <v>2.4390243902439046</v>
      </c>
      <c r="AM55" s="1087">
        <f>IF(ISERROR((Q55/R55-1)*100),"n/a",(Q55/R55-1)*100)</f>
        <v>2.4999999999999911</v>
      </c>
      <c r="AN55" s="1087">
        <f>IF(ISERROR((R55/S55-1)*100),"n/a",(R55/S55-1)*100)</f>
        <v>0</v>
      </c>
      <c r="AO55" s="1087">
        <f>IF(ISERROR((S55/T55-1)*100),"n/a",(S55/T55-1)*100)</f>
        <v>0.62893081761006275</v>
      </c>
      <c r="AP55" s="1087">
        <f>IF(ISERROR((T55/U55-1)*100),"n/a",(T55/U55-1)*100)</f>
        <v>4.6052631578947345</v>
      </c>
      <c r="AQ55" s="1087">
        <f>IF(ISERROR((U55/V55-1)*100),"n/a",(U55/V55-1)*100)</f>
        <v>5.555555555555558</v>
      </c>
      <c r="AR55" s="1087">
        <f>IF(ISERROR((V55/W55-1)*100),"n/a",(V55/W55-1)*100)</f>
        <v>2.8571428571428692</v>
      </c>
      <c r="AS55" s="1087">
        <f>IF(ISERROR((W55/X55-1)*100),"n/a",(W55/X55-1)*100)</f>
        <v>6.0606060606060552</v>
      </c>
      <c r="AT55" s="1087">
        <f>IF(ISERROR((X55/Y55-1)*100),"n/a",(X55/Y55-1)*100)</f>
        <v>6.4516129032258229</v>
      </c>
      <c r="AU55" s="1088">
        <f>AVERAGE(AA55:AT55)</f>
        <v>2.8318870951266031</v>
      </c>
      <c r="AV55" s="1089">
        <f>STDEV(AA55:AT55)</f>
        <v>7.0521629258424534</v>
      </c>
    </row>
    <row r="56" spans="1:48" ht="11.25" customHeight="1" x14ac:dyDescent="0.2">
      <c r="A56" s="876" t="s">
        <v>931</v>
      </c>
      <c r="B56" s="874" t="s">
        <v>932</v>
      </c>
      <c r="C56" s="621">
        <v>0.7</v>
      </c>
      <c r="D56" s="491">
        <v>0.63</v>
      </c>
      <c r="E56" s="624">
        <v>0.56000000000000005</v>
      </c>
      <c r="F56" s="621">
        <v>0.5</v>
      </c>
      <c r="G56" s="621">
        <v>0.44</v>
      </c>
      <c r="H56" s="621">
        <v>0.4</v>
      </c>
      <c r="I56" s="494">
        <v>0.36</v>
      </c>
      <c r="J56" s="945"/>
      <c r="K56" s="621">
        <v>0.35149999999999998</v>
      </c>
      <c r="L56" s="625">
        <v>0.32600000000000001</v>
      </c>
      <c r="M56" s="494"/>
      <c r="N56" s="625">
        <v>0.32600000000000001</v>
      </c>
      <c r="O56" s="523">
        <v>0.32600000000000001</v>
      </c>
      <c r="P56" s="627">
        <v>0.30349999999999999</v>
      </c>
      <c r="Q56" s="627">
        <v>0.27650000000000002</v>
      </c>
      <c r="R56" s="627">
        <v>0.26250000000000001</v>
      </c>
      <c r="S56" s="627">
        <v>0.2525</v>
      </c>
      <c r="T56" s="627">
        <v>0.24249999999999999</v>
      </c>
      <c r="U56" s="627">
        <v>0.23250000000000001</v>
      </c>
      <c r="V56" s="627">
        <v>0.2225</v>
      </c>
      <c r="W56" s="627">
        <v>0.21249999999999999</v>
      </c>
      <c r="X56" s="623">
        <v>0.21</v>
      </c>
      <c r="Y56" s="623">
        <v>0.21</v>
      </c>
      <c r="Z56" s="624">
        <f>SUM(C56:Y56)</f>
        <v>7.3445</v>
      </c>
      <c r="AA56" s="1086">
        <f>IF(ISERROR((C56/D56-1)*100),"n/a",(C56/D56-1)*100)</f>
        <v>11.111111111111093</v>
      </c>
      <c r="AB56" s="1086">
        <f>IF(ISERROR((D56/E56-1)*100),"n/a",(D56/E56-1)*100)</f>
        <v>12.5</v>
      </c>
      <c r="AC56" s="1087">
        <f>IF(ISERROR((E56/F56-1)*100),"n/a",(E56/F56-1)*100)</f>
        <v>12.000000000000011</v>
      </c>
      <c r="AD56" s="1087">
        <f>IF(ISERROR((F56/G56-1)*100),"n/a",(F56/G56-1)*100)</f>
        <v>13.636363636363647</v>
      </c>
      <c r="AE56" s="1087">
        <f>IF(ISERROR((G56/H56-1)*100),"n/a",(G56/H56-1)*100)</f>
        <v>9.9999999999999858</v>
      </c>
      <c r="AF56" s="1087">
        <f>IF(ISERROR((H56/I56-1)*100),"n/a",(H56/I56-1)*100)</f>
        <v>11.111111111111116</v>
      </c>
      <c r="AG56" s="1087">
        <f>IF(ISERROR((I56/K56-1)*100),"n/a",(I56/K56-1)*100)</f>
        <v>2.4182076813655806</v>
      </c>
      <c r="AH56" s="1087">
        <f>IF(ISERROR((K56/L56-1)*100),"n/a",(K56/L56-1)*100)</f>
        <v>7.8220858895705403</v>
      </c>
      <c r="AI56" s="1087">
        <f>IF(ISERROR((L56/N56-1)*100),"n/a",(L56/N56-1)*100)</f>
        <v>0</v>
      </c>
      <c r="AJ56" s="1087">
        <f>IF(ISERROR((N56/O56-1)*100),"n/a",(N56/O56-1)*100)</f>
        <v>0</v>
      </c>
      <c r="AK56" s="1087">
        <f>IF(ISERROR((O56/P56-1)*100),"n/a",(O56/P56-1)*100)</f>
        <v>7.4135090609555254</v>
      </c>
      <c r="AL56" s="1087">
        <f>IF(ISERROR((P56/Q56-1)*100),"n/a",(P56/Q56-1)*100)</f>
        <v>9.7649186256780993</v>
      </c>
      <c r="AM56" s="1087">
        <f>IF(ISERROR((Q56/R56-1)*100),"n/a",(Q56/R56-1)*100)</f>
        <v>5.3333333333333455</v>
      </c>
      <c r="AN56" s="1087">
        <f>IF(ISERROR((R56/S56-1)*100),"n/a",(R56/S56-1)*100)</f>
        <v>3.9603960396039639</v>
      </c>
      <c r="AO56" s="1087">
        <f>IF(ISERROR((S56/T56-1)*100),"n/a",(S56/T56-1)*100)</f>
        <v>4.1237113402061931</v>
      </c>
      <c r="AP56" s="1087">
        <f>IF(ISERROR((T56/U56-1)*100),"n/a",(T56/U56-1)*100)</f>
        <v>4.3010752688172005</v>
      </c>
      <c r="AQ56" s="1087">
        <f>IF(ISERROR((U56/V56-1)*100),"n/a",(U56/V56-1)*100)</f>
        <v>4.4943820224719211</v>
      </c>
      <c r="AR56" s="1087">
        <f>IF(ISERROR((V56/W56-1)*100),"n/a",(V56/W56-1)*100)</f>
        <v>4.705882352941182</v>
      </c>
      <c r="AS56" s="1087">
        <f>IF(ISERROR((W56/X56-1)*100),"n/a",(W56/X56-1)*100)</f>
        <v>1.1904761904761862</v>
      </c>
      <c r="AT56" s="1087">
        <f>IF(ISERROR((X56/Y56-1)*100),"n/a",(X56/Y56-1)*100)</f>
        <v>0</v>
      </c>
      <c r="AU56" s="1088">
        <f>AVERAGE(AA56:AT56)</f>
        <v>6.2943281832002809</v>
      </c>
      <c r="AV56" s="1089">
        <f>STDEV(AA56:AT56)</f>
        <v>4.4808634817207285</v>
      </c>
    </row>
    <row r="57" spans="1:48" ht="11.25" customHeight="1" x14ac:dyDescent="0.2">
      <c r="A57" s="628" t="s">
        <v>890</v>
      </c>
      <c r="B57" s="499" t="s">
        <v>891</v>
      </c>
      <c r="C57" s="621">
        <v>3.94</v>
      </c>
      <c r="D57" s="491">
        <v>3.66</v>
      </c>
      <c r="E57" s="509">
        <v>3.44</v>
      </c>
      <c r="F57" s="621">
        <v>3.2</v>
      </c>
      <c r="G57" s="621">
        <v>3.02</v>
      </c>
      <c r="H57" s="621">
        <v>2.82</v>
      </c>
      <c r="I57" s="621">
        <v>2.4900000000000002</v>
      </c>
      <c r="J57" s="945"/>
      <c r="K57" s="621">
        <v>2.02</v>
      </c>
      <c r="L57" s="490">
        <v>1.82</v>
      </c>
      <c r="M57" s="945"/>
      <c r="N57" s="495">
        <v>1.4</v>
      </c>
      <c r="O57" s="623">
        <v>2.2999999999999998</v>
      </c>
      <c r="P57" s="627">
        <v>3.16</v>
      </c>
      <c r="Q57" s="627">
        <v>3</v>
      </c>
      <c r="R57" s="627">
        <v>2.82</v>
      </c>
      <c r="S57" s="627">
        <v>2.68</v>
      </c>
      <c r="T57" s="627">
        <v>2.44</v>
      </c>
      <c r="U57" s="627">
        <v>2.12</v>
      </c>
      <c r="V57" s="627">
        <v>1.96</v>
      </c>
      <c r="W57" s="627">
        <v>1.81</v>
      </c>
      <c r="X57" s="623">
        <v>1.72</v>
      </c>
      <c r="Y57" s="627">
        <v>1.66</v>
      </c>
      <c r="Z57" s="624">
        <f>SUM(C57:Y57)</f>
        <v>53.47999999999999</v>
      </c>
      <c r="AA57" s="1086">
        <f>IF(ISERROR((C57/D57-1)*100),"n/a",(C57/D57-1)*100)</f>
        <v>7.6502732240437021</v>
      </c>
      <c r="AB57" s="1086">
        <f>IF(ISERROR((D57/E57-1)*100),"n/a",(D57/E57-1)*100)</f>
        <v>6.3953488372093137</v>
      </c>
      <c r="AC57" s="1087">
        <f>IF(ISERROR((E57/F57-1)*100),"n/a",(E57/F57-1)*100)</f>
        <v>7.4999999999999956</v>
      </c>
      <c r="AD57" s="1087">
        <f>IF(ISERROR((F57/G57-1)*100),"n/a",(F57/G57-1)*100)</f>
        <v>5.9602649006622599</v>
      </c>
      <c r="AE57" s="1087">
        <f>IF(ISERROR((G57/H57-1)*100),"n/a",(G57/H57-1)*100)</f>
        <v>7.0921985815602939</v>
      </c>
      <c r="AF57" s="1087">
        <f>IF(ISERROR((H57/I57-1)*100),"n/a",(H57/I57-1)*100)</f>
        <v>13.253012048192758</v>
      </c>
      <c r="AG57" s="1087">
        <f>IF(ISERROR((I57/K57-1)*100),"n/a",(I57/K57-1)*100)</f>
        <v>23.267326732673265</v>
      </c>
      <c r="AH57" s="1087">
        <f>IF(ISERROR((K57/L57-1)*100),"n/a",(K57/L57-1)*100)</f>
        <v>10.989010989010994</v>
      </c>
      <c r="AI57" s="1087">
        <f>IF(ISERROR((L57/N57-1)*100),"n/a",(L57/N57-1)*100)</f>
        <v>30.000000000000004</v>
      </c>
      <c r="AJ57" s="1087">
        <f>IF(ISERROR((N57/O57-1)*100),"n/a",(N57/O57-1)*100)</f>
        <v>-39.130434782608688</v>
      </c>
      <c r="AK57" s="1087">
        <f>IF(ISERROR((O57/P57-1)*100),"n/a",(O57/P57-1)*100)</f>
        <v>-27.215189873417735</v>
      </c>
      <c r="AL57" s="1087">
        <f>IF(ISERROR((P57/Q57-1)*100),"n/a",(P57/Q57-1)*100)</f>
        <v>5.3333333333333455</v>
      </c>
      <c r="AM57" s="1087">
        <f>IF(ISERROR((Q57/R57-1)*100),"n/a",(Q57/R57-1)*100)</f>
        <v>6.3829787234042534</v>
      </c>
      <c r="AN57" s="1087">
        <f>IF(ISERROR((R57/S57-1)*100),"n/a",(R57/S57-1)*100)</f>
        <v>5.2238805970149071</v>
      </c>
      <c r="AO57" s="1087">
        <f>IF(ISERROR((S57/T57-1)*100),"n/a",(S57/T57-1)*100)</f>
        <v>9.8360655737705027</v>
      </c>
      <c r="AP57" s="1087">
        <f>IF(ISERROR((T57/U57-1)*100),"n/a",(T57/U57-1)*100)</f>
        <v>15.094339622641506</v>
      </c>
      <c r="AQ57" s="1087">
        <f>IF(ISERROR((U57/V57-1)*100),"n/a",(U57/V57-1)*100)</f>
        <v>8.163265306122458</v>
      </c>
      <c r="AR57" s="1087">
        <f>IF(ISERROR((V57/W57-1)*100),"n/a",(V57/W57-1)*100)</f>
        <v>8.287292817679548</v>
      </c>
      <c r="AS57" s="1087">
        <f>IF(ISERROR((W57/X57-1)*100),"n/a",(W57/X57-1)*100)</f>
        <v>5.232558139534893</v>
      </c>
      <c r="AT57" s="1087">
        <f>IF(ISERROR((X57/Y57-1)*100),"n/a",(X57/Y57-1)*100)</f>
        <v>3.6144578313253017</v>
      </c>
      <c r="AU57" s="1088">
        <f>AVERAGE(AA57:AT57)</f>
        <v>5.6464991301076433</v>
      </c>
      <c r="AV57" s="1089">
        <f>STDEV(AA57:AT57)</f>
        <v>14.886047839013692</v>
      </c>
    </row>
    <row r="58" spans="1:48" ht="11.25" customHeight="1" x14ac:dyDescent="0.2">
      <c r="A58" s="876" t="s">
        <v>943</v>
      </c>
      <c r="B58" s="874" t="s">
        <v>4159</v>
      </c>
      <c r="C58" s="621">
        <v>1.24</v>
      </c>
      <c r="D58" s="491">
        <v>1.08</v>
      </c>
      <c r="E58" s="624">
        <v>0.93913043478260883</v>
      </c>
      <c r="F58" s="621">
        <v>0.76521739130434785</v>
      </c>
      <c r="G58" s="621">
        <v>0.69565217391304357</v>
      </c>
      <c r="H58" s="621">
        <v>0.6</v>
      </c>
      <c r="I58" s="621">
        <v>0.52173913043478259</v>
      </c>
      <c r="J58" s="945"/>
      <c r="K58" s="494">
        <v>0.41739130434782612</v>
      </c>
      <c r="L58" s="625">
        <v>0.41739130434782612</v>
      </c>
      <c r="M58" s="945"/>
      <c r="N58" s="626">
        <v>0.41739130434782612</v>
      </c>
      <c r="O58" s="623">
        <v>0</v>
      </c>
      <c r="P58" s="623">
        <v>0</v>
      </c>
      <c r="Q58" s="623">
        <v>0</v>
      </c>
      <c r="R58" s="623">
        <v>0</v>
      </c>
      <c r="S58" s="627">
        <v>0.36521739130434783</v>
      </c>
      <c r="T58" s="623">
        <v>0.20869565217391306</v>
      </c>
      <c r="U58" s="623">
        <v>0.20869565217391306</v>
      </c>
      <c r="V58" s="623">
        <v>0.20869565217391306</v>
      </c>
      <c r="W58" s="623">
        <v>0.20869565217391306</v>
      </c>
      <c r="X58" s="623">
        <v>0.20869565217391306</v>
      </c>
      <c r="Y58" s="623">
        <v>0.39130434782608697</v>
      </c>
      <c r="Z58" s="624">
        <f>SUM(C58:Y58)</f>
        <v>8.8939130434782623</v>
      </c>
      <c r="AA58" s="1086">
        <f>IF(ISERROR((C58/D58-1)*100),"n/a",(C58/D58-1)*100)</f>
        <v>14.814814814814813</v>
      </c>
      <c r="AB58" s="1086">
        <f>IF(ISERROR((D58/E58-1)*100),"n/a",(D58/E58-1)*100)</f>
        <v>14.999999999999991</v>
      </c>
      <c r="AC58" s="1087">
        <f>IF(ISERROR((E58/F58-1)*100),"n/a",(E58/F58-1)*100)</f>
        <v>22.727272727272751</v>
      </c>
      <c r="AD58" s="1087">
        <f>IF(ISERROR((F58/G58-1)*100),"n/a",(F58/G58-1)*100)</f>
        <v>9.9999999999999858</v>
      </c>
      <c r="AE58" s="1087">
        <f>IF(ISERROR((G58/H58-1)*100),"n/a",(G58/H58-1)*100)</f>
        <v>15.942028985507273</v>
      </c>
      <c r="AF58" s="1087">
        <f>IF(ISERROR((H58/I58-1)*100),"n/a",(H58/I58-1)*100)</f>
        <v>14.999999999999991</v>
      </c>
      <c r="AG58" s="1087">
        <f>IF(ISERROR((I58/K58-1)*100),"n/a",(I58/K58-1)*100)</f>
        <v>24.999999999999979</v>
      </c>
      <c r="AH58" s="1087">
        <f>IF(ISERROR((K58/L58-1)*100),"n/a",(K58/L58-1)*100)</f>
        <v>0</v>
      </c>
      <c r="AI58" s="1087">
        <f>IF(ISERROR((L58/N58-1)*100),"n/a",(L58/N58-1)*100)</f>
        <v>0</v>
      </c>
      <c r="AJ58" s="1087" t="str">
        <f>IF(ISERROR((N58/O58-1)*100),"n/a",(N58/O58-1)*100)</f>
        <v>n/a</v>
      </c>
      <c r="AK58" s="1087" t="str">
        <f>IF(ISERROR((O58/P58-1)*100),"n/a",(O58/P58-1)*100)</f>
        <v>n/a</v>
      </c>
      <c r="AL58" s="1087" t="str">
        <f>IF(ISERROR((P58/Q58-1)*100),"n/a",(P58/Q58-1)*100)</f>
        <v>n/a</v>
      </c>
      <c r="AM58" s="1087" t="str">
        <f>IF(ISERROR((Q58/R58-1)*100),"n/a",(Q58/R58-1)*100)</f>
        <v>n/a</v>
      </c>
      <c r="AN58" s="1087">
        <f>IF(ISERROR((R58/S58-1)*100),"n/a",(R58/S58-1)*100)</f>
        <v>-100</v>
      </c>
      <c r="AO58" s="1087">
        <f>IF(ISERROR((S58/T58-1)*100),"n/a",(S58/T58-1)*100)</f>
        <v>74.999999999999972</v>
      </c>
      <c r="AP58" s="1087">
        <f>IF(ISERROR((T58/U58-1)*100),"n/a",(T58/U58-1)*100)</f>
        <v>0</v>
      </c>
      <c r="AQ58" s="1087">
        <f>IF(ISERROR((U58/V58-1)*100),"n/a",(U58/V58-1)*100)</f>
        <v>0</v>
      </c>
      <c r="AR58" s="1087">
        <f>IF(ISERROR((V58/W58-1)*100),"n/a",(V58/W58-1)*100)</f>
        <v>0</v>
      </c>
      <c r="AS58" s="1087">
        <f>IF(ISERROR((W58/X58-1)*100),"n/a",(W58/X58-1)*100)</f>
        <v>0</v>
      </c>
      <c r="AT58" s="1087">
        <f>IF(ISERROR((X58/Y58-1)*100),"n/a",(X58/Y58-1)*100)</f>
        <v>-46.666666666666664</v>
      </c>
      <c r="AU58" s="1088">
        <f>AVERAGE(AA58:AT58)</f>
        <v>2.9260906163080054</v>
      </c>
      <c r="AV58" s="1089">
        <f>STDEV(AA58:AT58)</f>
        <v>36.360181177447473</v>
      </c>
    </row>
    <row r="59" spans="1:48" ht="11.25" customHeight="1" x14ac:dyDescent="0.2">
      <c r="A59" s="579" t="s">
        <v>4379</v>
      </c>
      <c r="B59" s="874" t="s">
        <v>3796</v>
      </c>
      <c r="C59" s="621">
        <v>0.44</v>
      </c>
      <c r="D59" s="491">
        <v>0.42499999999999999</v>
      </c>
      <c r="E59" s="1102">
        <v>0.41399999999999998</v>
      </c>
      <c r="F59" s="631">
        <v>0.38800000000000001</v>
      </c>
      <c r="G59" s="631">
        <v>0.35360000000000003</v>
      </c>
      <c r="H59" s="631">
        <v>0.31119999999999998</v>
      </c>
      <c r="I59" s="494">
        <v>0</v>
      </c>
      <c r="J59" s="857"/>
      <c r="K59" s="494">
        <v>0</v>
      </c>
      <c r="L59" s="625">
        <v>0</v>
      </c>
      <c r="M59" s="945"/>
      <c r="N59" s="495">
        <v>0</v>
      </c>
      <c r="O59" s="623">
        <v>0</v>
      </c>
      <c r="P59" s="623">
        <v>0</v>
      </c>
      <c r="Q59" s="623">
        <v>0</v>
      </c>
      <c r="R59" s="623">
        <v>0</v>
      </c>
      <c r="S59" s="623">
        <v>0</v>
      </c>
      <c r="T59" s="623">
        <v>0</v>
      </c>
      <c r="U59" s="623">
        <v>0</v>
      </c>
      <c r="V59" s="623">
        <v>0</v>
      </c>
      <c r="W59" s="623">
        <v>0</v>
      </c>
      <c r="X59" s="623">
        <v>0</v>
      </c>
      <c r="Y59" s="623">
        <v>0</v>
      </c>
      <c r="Z59" s="624">
        <f>SUM(C59:Y59)</f>
        <v>2.3317999999999999</v>
      </c>
      <c r="AA59" s="1086">
        <f>IF(ISERROR((C59/D59-1)*100),"n/a",(C59/D59-1)*100)</f>
        <v>3.529411764705892</v>
      </c>
      <c r="AB59" s="1086">
        <f>IF(ISERROR((D59/E59-1)*100),"n/a",(D59/E59-1)*100)</f>
        <v>2.6570048309178862</v>
      </c>
      <c r="AC59" s="1087">
        <f>IF(ISERROR((E59/F59-1)*100),"n/a",(E59/F59-1)*100)</f>
        <v>6.7010309278350499</v>
      </c>
      <c r="AD59" s="1087">
        <f>IF(ISERROR((F59/G59-1)*100),"n/a",(F59/G59-1)*100)</f>
        <v>9.7285067873303035</v>
      </c>
      <c r="AE59" s="1087">
        <f>IF(ISERROR((G59/H59-1)*100),"n/a",(G59/H59-1)*100)</f>
        <v>13.624678663239088</v>
      </c>
      <c r="AF59" s="1087" t="str">
        <f>IF(ISERROR((H59/I59-1)*100),"n/a",(H59/I59-1)*100)</f>
        <v>n/a</v>
      </c>
      <c r="AG59" s="1087" t="str">
        <f>IF(ISERROR((I59/K59-1)*100),"n/a",(I59/K59-1)*100)</f>
        <v>n/a</v>
      </c>
      <c r="AH59" s="1087" t="str">
        <f>IF(ISERROR((K59/L59-1)*100),"n/a",(K59/L59-1)*100)</f>
        <v>n/a</v>
      </c>
      <c r="AI59" s="1087" t="str">
        <f>IF(ISERROR((L59/N59-1)*100),"n/a",(L59/N59-1)*100)</f>
        <v>n/a</v>
      </c>
      <c r="AJ59" s="1087" t="str">
        <f>IF(ISERROR((N59/O59-1)*100),"n/a",(N59/O59-1)*100)</f>
        <v>n/a</v>
      </c>
      <c r="AK59" s="1087" t="str">
        <f>IF(ISERROR((O59/P59-1)*100),"n/a",(O59/P59-1)*100)</f>
        <v>n/a</v>
      </c>
      <c r="AL59" s="1087" t="str">
        <f>IF(ISERROR((P59/Q59-1)*100),"n/a",(P59/Q59-1)*100)</f>
        <v>n/a</v>
      </c>
      <c r="AM59" s="1087" t="str">
        <f>IF(ISERROR((Q59/R59-1)*100),"n/a",(Q59/R59-1)*100)</f>
        <v>n/a</v>
      </c>
      <c r="AN59" s="1087" t="str">
        <f>IF(ISERROR((R59/S59-1)*100),"n/a",(R59/S59-1)*100)</f>
        <v>n/a</v>
      </c>
      <c r="AO59" s="1087" t="str">
        <f>IF(ISERROR((S59/T59-1)*100),"n/a",(S59/T59-1)*100)</f>
        <v>n/a</v>
      </c>
      <c r="AP59" s="1087" t="str">
        <f>IF(ISERROR((T59/U59-1)*100),"n/a",(T59/U59-1)*100)</f>
        <v>n/a</v>
      </c>
      <c r="AQ59" s="1087" t="str">
        <f>IF(ISERROR((U59/V59-1)*100),"n/a",(U59/V59-1)*100)</f>
        <v>n/a</v>
      </c>
      <c r="AR59" s="1087" t="str">
        <f>IF(ISERROR((V59/W59-1)*100),"n/a",(V59/W59-1)*100)</f>
        <v>n/a</v>
      </c>
      <c r="AS59" s="1087" t="str">
        <f>IF(ISERROR((W59/X59-1)*100),"n/a",(W59/X59-1)*100)</f>
        <v>n/a</v>
      </c>
      <c r="AT59" s="1087" t="str">
        <f>IF(ISERROR((X59/Y59-1)*100),"n/a",(X59/Y59-1)*100)</f>
        <v>n/a</v>
      </c>
      <c r="AU59" s="1088">
        <f>AVERAGE(AA59:AT59)</f>
        <v>7.248126594805643</v>
      </c>
      <c r="AV59" s="1089">
        <f>STDEV(AA59:AT59)</f>
        <v>4.5282241245375987</v>
      </c>
    </row>
    <row r="60" spans="1:48" ht="11.25" customHeight="1" x14ac:dyDescent="0.2">
      <c r="A60" s="492" t="s">
        <v>436</v>
      </c>
      <c r="B60" s="874" t="s">
        <v>437</v>
      </c>
      <c r="C60" s="621">
        <v>1.04</v>
      </c>
      <c r="D60" s="491">
        <v>1.02</v>
      </c>
      <c r="E60" s="624">
        <v>0.97815533980582525</v>
      </c>
      <c r="F60" s="621">
        <v>0.94966537845225751</v>
      </c>
      <c r="G60" s="621">
        <v>0.92873420458766964</v>
      </c>
      <c r="H60" s="621">
        <v>0.91052372998791142</v>
      </c>
      <c r="I60" s="621">
        <v>0.90599376118200137</v>
      </c>
      <c r="J60" s="945"/>
      <c r="K60" s="621">
        <v>0.87516698384074509</v>
      </c>
      <c r="L60" s="490">
        <v>0.85179030693092939</v>
      </c>
      <c r="M60" s="945"/>
      <c r="N60" s="626">
        <v>0.8028978839553419</v>
      </c>
      <c r="O60" s="627">
        <v>0.77951250869450672</v>
      </c>
      <c r="P60" s="627">
        <v>0.76597288580794443</v>
      </c>
      <c r="Q60" s="627">
        <v>0.72652548540271633</v>
      </c>
      <c r="R60" s="627">
        <v>0.70535936510447672</v>
      </c>
      <c r="S60" s="627">
        <v>0.67066956026327273</v>
      </c>
      <c r="T60" s="627">
        <v>0.63032961261655251</v>
      </c>
      <c r="U60" s="627">
        <v>0.57469682428748203</v>
      </c>
      <c r="V60" s="627">
        <v>0.51981313810752117</v>
      </c>
      <c r="W60" s="627">
        <v>0.45468906616579863</v>
      </c>
      <c r="X60" s="627">
        <v>0.39905627783672842</v>
      </c>
      <c r="Y60" s="627">
        <v>0.3525641295611523</v>
      </c>
      <c r="Z60" s="624">
        <f>SUM(C60:Y60)</f>
        <v>15.842116442590832</v>
      </c>
      <c r="AA60" s="1086">
        <f>IF(ISERROR((C60/D60-1)*100),"n/a",(C60/D60-1)*100)</f>
        <v>1.9607843137254832</v>
      </c>
      <c r="AB60" s="1086">
        <f>IF(ISERROR((D60/E60-1)*100),"n/a",(D60/E60-1)*100)</f>
        <v>4.2779156327543477</v>
      </c>
      <c r="AC60" s="1087">
        <f>IF(ISERROR((E60/F60-1)*100),"n/a",(E60/F60-1)*100)</f>
        <v>3.0000000000000027</v>
      </c>
      <c r="AD60" s="1087">
        <f>IF(ISERROR((F60/G60-1)*100),"n/a",(F60/G60-1)*100)</f>
        <v>2.2537313432835937</v>
      </c>
      <c r="AE60" s="1087">
        <f>IF(ISERROR((G60/H60-1)*100),"n/a",(G60/H60-1)*100)</f>
        <v>2.0000000000000018</v>
      </c>
      <c r="AF60" s="1087">
        <f>IF(ISERROR((H60/I60-1)*100),"n/a",(H60/I60-1)*100)</f>
        <v>0.50000000000001155</v>
      </c>
      <c r="AG60" s="1087">
        <f>IF(ISERROR((I60/K60-1)*100),"n/a",(I60/K60-1)*100)</f>
        <v>3.5223880597015089</v>
      </c>
      <c r="AH60" s="1087">
        <f>IF(ISERROR((K60/L60-1)*100),"n/a",(K60/L60-1)*100)</f>
        <v>2.7444168734490404</v>
      </c>
      <c r="AI60" s="1087">
        <f>IF(ISERROR((L60/N60-1)*100),"n/a",(L60/N60-1)*100)</f>
        <v>6.0894945612170792</v>
      </c>
      <c r="AJ60" s="1087">
        <f>IF(ISERROR((N60/O60-1)*100),"n/a",(N60/O60-1)*100)</f>
        <v>3.0000000000000027</v>
      </c>
      <c r="AK60" s="1087">
        <f>IF(ISERROR((O60/P60-1)*100),"n/a",(O60/P60-1)*100)</f>
        <v>1.767637358635854</v>
      </c>
      <c r="AL60" s="1087">
        <f>IF(ISERROR((P60/Q60-1)*100),"n/a",(P60/Q60-1)*100)</f>
        <v>5.4295962354799165</v>
      </c>
      <c r="AM60" s="1087">
        <f>IF(ISERROR((Q60/R60-1)*100),"n/a",(Q60/R60-1)*100)</f>
        <v>3.0007569680604584</v>
      </c>
      <c r="AN60" s="1087">
        <f>IF(ISERROR((R60/S60-1)*100),"n/a",(R60/S60-1)*100)</f>
        <v>5.1724137931034919</v>
      </c>
      <c r="AO60" s="1087">
        <f>IF(ISERROR((S60/T60-1)*100),"n/a",(S60/T60-1)*100)</f>
        <v>6.3998179427531054</v>
      </c>
      <c r="AP60" s="1087">
        <f>IF(ISERROR((T60/U60-1)*100),"n/a",(T60/U60-1)*100)</f>
        <v>9.6803716286486985</v>
      </c>
      <c r="AQ60" s="1087">
        <f>IF(ISERROR((U60/V60-1)*100),"n/a",(U60/V60-1)*100)</f>
        <v>10.558349175200799</v>
      </c>
      <c r="AR60" s="1087">
        <f>IF(ISERROR((V60/W60-1)*100),"n/a",(V60/W60-1)*100)</f>
        <v>14.322770611329272</v>
      </c>
      <c r="AS60" s="1087">
        <f>IF(ISERROR((W60/X60-1)*100),"n/a",(W60/X60-1)*100)</f>
        <v>13.941088367448785</v>
      </c>
      <c r="AT60" s="1087">
        <f>IF(ISERROR((X60/Y60-1)*100),"n/a",(X60/Y60-1)*100)</f>
        <v>13.186862864763471</v>
      </c>
      <c r="AU60" s="1088">
        <f>AVERAGE(AA60:AT60)</f>
        <v>5.6404197864777466</v>
      </c>
      <c r="AV60" s="1089">
        <f>STDEV(AA60:AT60)</f>
        <v>4.3414000980292098</v>
      </c>
    </row>
    <row r="61" spans="1:48" ht="11.25" customHeight="1" x14ac:dyDescent="0.2">
      <c r="A61" s="496" t="s">
        <v>439</v>
      </c>
      <c r="B61" s="859" t="s">
        <v>440</v>
      </c>
      <c r="C61" s="621">
        <v>0.98370000000000002</v>
      </c>
      <c r="D61" s="491">
        <v>0.95489999999999997</v>
      </c>
      <c r="E61" s="481">
        <v>0.92690000000000006</v>
      </c>
      <c r="F61" s="621">
        <v>0.89969999999999994</v>
      </c>
      <c r="G61" s="621">
        <v>0.87319999999999998</v>
      </c>
      <c r="H61" s="621">
        <v>0.84789999999999999</v>
      </c>
      <c r="I61" s="621">
        <v>0.82269999999999999</v>
      </c>
      <c r="J61" s="945"/>
      <c r="K61" s="621">
        <v>0.79610000000000003</v>
      </c>
      <c r="L61" s="490">
        <v>0.76239999999999997</v>
      </c>
      <c r="M61" s="945"/>
      <c r="N61" s="626">
        <v>0.75290000000000001</v>
      </c>
      <c r="O61" s="627">
        <v>0.72250000000000003</v>
      </c>
      <c r="P61" s="627">
        <v>0.70720000000000005</v>
      </c>
      <c r="Q61" s="627">
        <v>0.66400000000000003</v>
      </c>
      <c r="R61" s="627">
        <v>0.61339999999999995</v>
      </c>
      <c r="S61" s="627">
        <v>0.58050000000000002</v>
      </c>
      <c r="T61" s="627">
        <v>0.55330000000000001</v>
      </c>
      <c r="U61" s="627">
        <v>0.53268000000000004</v>
      </c>
      <c r="V61" s="627">
        <v>0.51556000000000002</v>
      </c>
      <c r="W61" s="627">
        <v>0.49334</v>
      </c>
      <c r="X61" s="627">
        <v>0.48665999999999998</v>
      </c>
      <c r="Y61" s="627">
        <v>0.47109999999999996</v>
      </c>
      <c r="Z61" s="624">
        <f>SUM(C61:Y61)</f>
        <v>14.960640000000001</v>
      </c>
      <c r="AA61" s="1086">
        <f>IF(ISERROR((C61/D61-1)*100),"n/a",(C61/D61-1)*100)</f>
        <v>3.0160226201696672</v>
      </c>
      <c r="AB61" s="1086">
        <f>IF(ISERROR((D61/E61-1)*100),"n/a",(D61/E61-1)*100)</f>
        <v>3.020822095155884</v>
      </c>
      <c r="AC61" s="1087">
        <f>IF(ISERROR((E61/F61-1)*100),"n/a",(E61/F61-1)*100)</f>
        <v>3.023229965544072</v>
      </c>
      <c r="AD61" s="1087">
        <f>IF(ISERROR((F61/G61-1)*100),"n/a",(F61/G61-1)*100)</f>
        <v>3.0348144754924311</v>
      </c>
      <c r="AE61" s="1087">
        <f>IF(ISERROR((G61/H61-1)*100),"n/a",(G61/H61-1)*100)</f>
        <v>2.9838424342493175</v>
      </c>
      <c r="AF61" s="1087">
        <f>IF(ISERROR((H61/I61-1)*100),"n/a",(H61/I61-1)*100)</f>
        <v>3.0630849641424485</v>
      </c>
      <c r="AG61" s="1087">
        <f>IF(ISERROR((I61/K61-1)*100),"n/a",(I61/K61-1)*100)</f>
        <v>3.3412887828162319</v>
      </c>
      <c r="AH61" s="1087">
        <f>IF(ISERROR((K61/L61-1)*100),"n/a",(K61/L61-1)*100)</f>
        <v>4.4202518363064103</v>
      </c>
      <c r="AI61" s="1087">
        <f>IF(ISERROR((L61/N61-1)*100),"n/a",(L61/N61-1)*100)</f>
        <v>1.2617877540177957</v>
      </c>
      <c r="AJ61" s="1087">
        <f>IF(ISERROR((N61/O61-1)*100),"n/a",(N61/O61-1)*100)</f>
        <v>4.2076124567474116</v>
      </c>
      <c r="AK61" s="1087">
        <f>IF(ISERROR((O61/P61-1)*100),"n/a",(O61/P61-1)*100)</f>
        <v>2.1634615384615419</v>
      </c>
      <c r="AL61" s="1087">
        <f>IF(ISERROR((P61/Q61-1)*100),"n/a",(P61/Q61-1)*100)</f>
        <v>6.5060240963855431</v>
      </c>
      <c r="AM61" s="1087">
        <f>IF(ISERROR((Q61/R61-1)*100),"n/a",(Q61/R61-1)*100)</f>
        <v>8.2491033583306219</v>
      </c>
      <c r="AN61" s="1087">
        <f>IF(ISERROR((R61/S61-1)*100),"n/a",(R61/S61-1)*100)</f>
        <v>5.6675279931093669</v>
      </c>
      <c r="AO61" s="1087">
        <f>IF(ISERROR((S61/T61-1)*100),"n/a",(S61/T61-1)*100)</f>
        <v>4.9159587926983495</v>
      </c>
      <c r="AP61" s="1087">
        <f>IF(ISERROR((T61/U61-1)*100),"n/a",(T61/U61-1)*100)</f>
        <v>3.8709919651573221</v>
      </c>
      <c r="AQ61" s="1087">
        <f>IF(ISERROR((U61/V61-1)*100),"n/a",(U61/V61-1)*100)</f>
        <v>3.3206610287842331</v>
      </c>
      <c r="AR61" s="1087">
        <f>IF(ISERROR((V61/W61-1)*100),"n/a",(V61/W61-1)*100)</f>
        <v>4.5039931892812302</v>
      </c>
      <c r="AS61" s="1087">
        <f>IF(ISERROR((W61/X61-1)*100),"n/a",(W61/X61-1)*100)</f>
        <v>1.3726215427608546</v>
      </c>
      <c r="AT61" s="1087">
        <f>IF(ISERROR((X61/Y61-1)*100),"n/a",(X61/Y61-1)*100)</f>
        <v>3.3029080874549033</v>
      </c>
      <c r="AU61" s="1088">
        <f>AVERAGE(AA61:AT61)</f>
        <v>3.7623004488532823</v>
      </c>
      <c r="AV61" s="1089">
        <f>STDEV(AA61:AT61)</f>
        <v>1.657410750289279</v>
      </c>
    </row>
    <row r="62" spans="1:48" ht="11.25" customHeight="1" x14ac:dyDescent="0.2">
      <c r="A62" s="510" t="s">
        <v>953</v>
      </c>
      <c r="B62" s="499" t="s">
        <v>954</v>
      </c>
      <c r="C62" s="621">
        <v>0.69</v>
      </c>
      <c r="D62" s="491">
        <v>0.62</v>
      </c>
      <c r="E62" s="509">
        <v>0.5</v>
      </c>
      <c r="F62" s="505">
        <v>0.45</v>
      </c>
      <c r="G62" s="505">
        <v>0.41</v>
      </c>
      <c r="H62" s="505">
        <v>0.37</v>
      </c>
      <c r="I62" s="505">
        <v>0.33</v>
      </c>
      <c r="J62" s="1032"/>
      <c r="K62" s="505">
        <v>0.23</v>
      </c>
      <c r="L62" s="506">
        <v>0.04</v>
      </c>
      <c r="M62" s="1032"/>
      <c r="N62" s="520">
        <v>0.04</v>
      </c>
      <c r="O62" s="508">
        <v>0.47</v>
      </c>
      <c r="P62" s="507">
        <v>1.27</v>
      </c>
      <c r="Q62" s="507">
        <v>1.22</v>
      </c>
      <c r="R62" s="507">
        <v>1.1399999999999999</v>
      </c>
      <c r="S62" s="507">
        <v>1.06</v>
      </c>
      <c r="T62" s="507">
        <v>0.97667000000000004</v>
      </c>
      <c r="U62" s="507">
        <v>0.88668000000000002</v>
      </c>
      <c r="V62" s="507">
        <v>0.80789</v>
      </c>
      <c r="W62" s="507">
        <v>0.73939999999999995</v>
      </c>
      <c r="X62" s="507">
        <v>0.67108000000000001</v>
      </c>
      <c r="Y62" s="508">
        <v>0.63912000000000002</v>
      </c>
      <c r="Z62" s="624">
        <f>SUM(C62:Y62)</f>
        <v>13.560840000000001</v>
      </c>
      <c r="AA62" s="1086">
        <f>IF(ISERROR((C62/D62-1)*100),"n/a",(C62/D62-1)*100)</f>
        <v>11.290322580645151</v>
      </c>
      <c r="AB62" s="1086">
        <f>IF(ISERROR((D62/E62-1)*100),"n/a",(D62/E62-1)*100)</f>
        <v>24</v>
      </c>
      <c r="AC62" s="1087">
        <f>IF(ISERROR((E62/F62-1)*100),"n/a",(E62/F62-1)*100)</f>
        <v>11.111111111111116</v>
      </c>
      <c r="AD62" s="1087">
        <f>IF(ISERROR((F62/G62-1)*100),"n/a",(F62/G62-1)*100)</f>
        <v>9.7560975609756184</v>
      </c>
      <c r="AE62" s="1087">
        <f>IF(ISERROR((G62/H62-1)*100),"n/a",(G62/H62-1)*100)</f>
        <v>10.810810810810811</v>
      </c>
      <c r="AF62" s="1087">
        <f>IF(ISERROR((H62/I62-1)*100),"n/a",(H62/I62-1)*100)</f>
        <v>12.12121212121211</v>
      </c>
      <c r="AG62" s="1087">
        <f>IF(ISERROR((I62/K62-1)*100),"n/a",(I62/K62-1)*100)</f>
        <v>43.478260869565212</v>
      </c>
      <c r="AH62" s="1087">
        <f>IF(ISERROR((K62/L62-1)*100),"n/a",(K62/L62-1)*100)</f>
        <v>475</v>
      </c>
      <c r="AI62" s="1087">
        <f>IF(ISERROR((L62/N62-1)*100),"n/a",(L62/N62-1)*100)</f>
        <v>0</v>
      </c>
      <c r="AJ62" s="1087">
        <f>IF(ISERROR((N62/O62-1)*100),"n/a",(N62/O62-1)*100)</f>
        <v>-91.489361702127653</v>
      </c>
      <c r="AK62" s="1087">
        <f>IF(ISERROR((O62/P62-1)*100),"n/a",(O62/P62-1)*100)</f>
        <v>-62.99212598425197</v>
      </c>
      <c r="AL62" s="1087">
        <f>IF(ISERROR((P62/Q62-1)*100),"n/a",(P62/Q62-1)*100)</f>
        <v>4.0983606557376984</v>
      </c>
      <c r="AM62" s="1087">
        <f>IF(ISERROR((Q62/R62-1)*100),"n/a",(Q62/R62-1)*100)</f>
        <v>7.0175438596491224</v>
      </c>
      <c r="AN62" s="1087">
        <f>IF(ISERROR((R62/S62-1)*100),"n/a",(R62/S62-1)*100)</f>
        <v>7.5471698113207308</v>
      </c>
      <c r="AO62" s="1087">
        <f>IF(ISERROR((S62/T62-1)*100),"n/a",(S62/T62-1)*100)</f>
        <v>8.532052791628697</v>
      </c>
      <c r="AP62" s="1087">
        <f>IF(ISERROR((T62/U62-1)*100),"n/a",(T62/U62-1)*100)</f>
        <v>10.149095502323281</v>
      </c>
      <c r="AQ62" s="1087">
        <f>IF(ISERROR((U62/V62-1)*100),"n/a",(U62/V62-1)*100)</f>
        <v>9.7525653244872501</v>
      </c>
      <c r="AR62" s="1087">
        <f>IF(ISERROR((V62/W62-1)*100),"n/a",(V62/W62-1)*100)</f>
        <v>9.2629158777387097</v>
      </c>
      <c r="AS62" s="1087">
        <f>IF(ISERROR((W62/X62-1)*100),"n/a",(W62/X62-1)*100)</f>
        <v>10.180604398879399</v>
      </c>
      <c r="AT62" s="1087">
        <f>IF(ISERROR((X62/Y62-1)*100),"n/a",(X62/Y62-1)*100)</f>
        <v>5.0006258605582721</v>
      </c>
      <c r="AU62" s="1088">
        <f>AVERAGE(AA62:AT62)</f>
        <v>25.731363072513169</v>
      </c>
      <c r="AV62" s="1089">
        <f>STDEV(AA62:AT62)</f>
        <v>109.64197331823515</v>
      </c>
    </row>
    <row r="63" spans="1:48" ht="11.25" customHeight="1" x14ac:dyDescent="0.2">
      <c r="A63" s="876" t="s">
        <v>948</v>
      </c>
      <c r="B63" s="874" t="s">
        <v>949</v>
      </c>
      <c r="C63" s="621">
        <v>1.075</v>
      </c>
      <c r="D63" s="491">
        <v>0.97499999999999998</v>
      </c>
      <c r="E63" s="624">
        <v>0.86580000000000001</v>
      </c>
      <c r="F63" s="494">
        <v>0.76329999999999998</v>
      </c>
      <c r="G63" s="621">
        <v>0.73880000000000001</v>
      </c>
      <c r="H63" s="494">
        <v>0.66539999999999999</v>
      </c>
      <c r="I63" s="621">
        <v>0.60909999999999997</v>
      </c>
      <c r="J63" s="945"/>
      <c r="K63" s="621">
        <v>0.41589999999999999</v>
      </c>
      <c r="L63" s="490">
        <v>0.33029999999999998</v>
      </c>
      <c r="M63" s="945"/>
      <c r="N63" s="626">
        <v>0.25690000000000002</v>
      </c>
      <c r="O63" s="623">
        <v>0.14680000000000001</v>
      </c>
      <c r="P63" s="623">
        <v>0.44030000000000002</v>
      </c>
      <c r="Q63" s="623">
        <v>0.53820000000000001</v>
      </c>
      <c r="R63" s="627">
        <v>0.53820000000000001</v>
      </c>
      <c r="S63" s="627">
        <v>0.49099999999999999</v>
      </c>
      <c r="T63" s="623">
        <v>0.44369999999999998</v>
      </c>
      <c r="U63" s="623">
        <v>0.44369999999999998</v>
      </c>
      <c r="V63" s="623">
        <v>0.44369999999999998</v>
      </c>
      <c r="W63" s="627">
        <v>0.44369999999999998</v>
      </c>
      <c r="X63" s="627">
        <v>0.43759999999999999</v>
      </c>
      <c r="Y63" s="623">
        <v>0.4194</v>
      </c>
      <c r="Z63" s="624">
        <f>SUM(C63:Y63)</f>
        <v>11.481799999999998</v>
      </c>
      <c r="AA63" s="1086">
        <f>IF(ISERROR((C63/D63-1)*100),"n/a",(C63/D63-1)*100)</f>
        <v>10.256410256410264</v>
      </c>
      <c r="AB63" s="1086">
        <f>IF(ISERROR((D63/E63-1)*100),"n/a",(D63/E63-1)*100)</f>
        <v>12.612612612612617</v>
      </c>
      <c r="AC63" s="1087">
        <f>IF(ISERROR((E63/F63-1)*100),"n/a",(E63/F63-1)*100)</f>
        <v>13.428533997117786</v>
      </c>
      <c r="AD63" s="1087">
        <f>IF(ISERROR((F63/G63-1)*100),"n/a",(F63/G63-1)*100)</f>
        <v>3.3161884136437392</v>
      </c>
      <c r="AE63" s="1087">
        <f>IF(ISERROR((G63/H63-1)*100),"n/a",(G63/H63-1)*100)</f>
        <v>11.030958821761349</v>
      </c>
      <c r="AF63" s="1087">
        <f>IF(ISERROR((H63/I63-1)*100),"n/a",(H63/I63-1)*100)</f>
        <v>9.2431456246921719</v>
      </c>
      <c r="AG63" s="1087">
        <f>IF(ISERROR((I63/K63-1)*100),"n/a",(I63/K63-1)*100)</f>
        <v>46.453474392882896</v>
      </c>
      <c r="AH63" s="1087">
        <f>IF(ISERROR((K63/L63-1)*100),"n/a",(K63/L63-1)*100)</f>
        <v>25.915834090221026</v>
      </c>
      <c r="AI63" s="1087">
        <f>IF(ISERROR((L63/N63-1)*100),"n/a",(L63/N63-1)*100)</f>
        <v>28.571428571428559</v>
      </c>
      <c r="AJ63" s="1087">
        <f>IF(ISERROR((N63/O63-1)*100),"n/a",(N63/O63-1)*100)</f>
        <v>75</v>
      </c>
      <c r="AK63" s="1087">
        <f>IF(ISERROR((O63/P63-1)*100),"n/a",(O63/P63-1)*100)</f>
        <v>-66.659096070860784</v>
      </c>
      <c r="AL63" s="1087">
        <f>IF(ISERROR((P63/Q63-1)*100),"n/a",(P63/Q63-1)*100)</f>
        <v>-18.190263842437748</v>
      </c>
      <c r="AM63" s="1087">
        <f>IF(ISERROR((Q63/R63-1)*100),"n/a",(Q63/R63-1)*100)</f>
        <v>0</v>
      </c>
      <c r="AN63" s="1087">
        <f>IF(ISERROR((R63/S63-1)*100),"n/a",(R63/S63-1)*100)</f>
        <v>9.6130346232179207</v>
      </c>
      <c r="AO63" s="1087">
        <f>IF(ISERROR((S63/T63-1)*100),"n/a",(S63/T63-1)*100)</f>
        <v>10.660356096461566</v>
      </c>
      <c r="AP63" s="1087">
        <f>IF(ISERROR((T63/U63-1)*100),"n/a",(T63/U63-1)*100)</f>
        <v>0</v>
      </c>
      <c r="AQ63" s="1087">
        <f>IF(ISERROR((U63/V63-1)*100),"n/a",(U63/V63-1)*100)</f>
        <v>0</v>
      </c>
      <c r="AR63" s="1087">
        <f>IF(ISERROR((V63/W63-1)*100),"n/a",(V63/W63-1)*100)</f>
        <v>0</v>
      </c>
      <c r="AS63" s="1087">
        <f>IF(ISERROR((W63/X63-1)*100),"n/a",(W63/X63-1)*100)</f>
        <v>1.3939670932358261</v>
      </c>
      <c r="AT63" s="1087">
        <f>IF(ISERROR((X63/Y63-1)*100),"n/a",(X63/Y63-1)*100)</f>
        <v>4.3395326657129196</v>
      </c>
      <c r="AU63" s="1088">
        <f>AVERAGE(AA63:AT63)</f>
        <v>8.849305867305004</v>
      </c>
      <c r="AV63" s="1089">
        <f>STDEV(AA63:AT63)</f>
        <v>26.525597824380579</v>
      </c>
    </row>
    <row r="64" spans="1:48" ht="11.25" customHeight="1" x14ac:dyDescent="0.2">
      <c r="A64" s="492" t="s">
        <v>913</v>
      </c>
      <c r="B64" s="874" t="s">
        <v>914</v>
      </c>
      <c r="C64" s="621">
        <v>0.95</v>
      </c>
      <c r="D64" s="491">
        <v>0.91</v>
      </c>
      <c r="E64" s="624">
        <v>0.87</v>
      </c>
      <c r="F64" s="621">
        <v>0.83</v>
      </c>
      <c r="G64" s="621">
        <v>0.78</v>
      </c>
      <c r="H64" s="621">
        <v>0.7</v>
      </c>
      <c r="I64" s="621">
        <v>0.63</v>
      </c>
      <c r="J64" s="945"/>
      <c r="K64" s="621">
        <v>0.57999999999999996</v>
      </c>
      <c r="L64" s="490">
        <v>0.5</v>
      </c>
      <c r="M64" s="945"/>
      <c r="N64" s="495">
        <v>0.43</v>
      </c>
      <c r="O64" s="623">
        <v>0.57999999999999996</v>
      </c>
      <c r="P64" s="627">
        <v>1.1100000000000001</v>
      </c>
      <c r="Q64" s="627">
        <v>1.07</v>
      </c>
      <c r="R64" s="627">
        <v>1.03</v>
      </c>
      <c r="S64" s="627">
        <v>0.91332999999999998</v>
      </c>
      <c r="T64" s="627">
        <v>0.63331999999999999</v>
      </c>
      <c r="U64" s="627">
        <v>0.6</v>
      </c>
      <c r="V64" s="627">
        <v>0.54666000000000003</v>
      </c>
      <c r="W64" s="623">
        <v>0</v>
      </c>
      <c r="X64" s="623">
        <v>0</v>
      </c>
      <c r="Y64" s="623">
        <v>0</v>
      </c>
      <c r="Z64" s="624">
        <f>SUM(C64:Y64)</f>
        <v>13.663309999999997</v>
      </c>
      <c r="AA64" s="1086">
        <f>IF(ISERROR((C64/D64-1)*100),"n/a",(C64/D64-1)*100)</f>
        <v>4.39560439560438</v>
      </c>
      <c r="AB64" s="1086">
        <f>IF(ISERROR((D64/E64-1)*100),"n/a",(D64/E64-1)*100)</f>
        <v>4.5977011494252817</v>
      </c>
      <c r="AC64" s="1087">
        <f>IF(ISERROR((E64/F64-1)*100),"n/a",(E64/F64-1)*100)</f>
        <v>4.8192771084337505</v>
      </c>
      <c r="AD64" s="1087">
        <f>IF(ISERROR((F64/G64-1)*100),"n/a",(F64/G64-1)*100)</f>
        <v>6.4102564102564097</v>
      </c>
      <c r="AE64" s="1087">
        <f>IF(ISERROR((G64/H64-1)*100),"n/a",(G64/H64-1)*100)</f>
        <v>11.428571428571432</v>
      </c>
      <c r="AF64" s="1087">
        <f>IF(ISERROR((H64/I64-1)*100),"n/a",(H64/I64-1)*100)</f>
        <v>11.111111111111093</v>
      </c>
      <c r="AG64" s="1087">
        <f>IF(ISERROR((I64/K64-1)*100),"n/a",(I64/K64-1)*100)</f>
        <v>8.6206896551724199</v>
      </c>
      <c r="AH64" s="1087">
        <f>IF(ISERROR((K64/L64-1)*100),"n/a",(K64/L64-1)*100)</f>
        <v>15.999999999999993</v>
      </c>
      <c r="AI64" s="1087">
        <f>IF(ISERROR((L64/N64-1)*100),"n/a",(L64/N64-1)*100)</f>
        <v>16.279069767441868</v>
      </c>
      <c r="AJ64" s="1087">
        <f>IF(ISERROR((N64/O64-1)*100),"n/a",(N64/O64-1)*100)</f>
        <v>-25.862068965517238</v>
      </c>
      <c r="AK64" s="1087">
        <f>IF(ISERROR((O64/P64-1)*100),"n/a",(O64/P64-1)*100)</f>
        <v>-47.747747747747759</v>
      </c>
      <c r="AL64" s="1087">
        <f>IF(ISERROR((P64/Q64-1)*100),"n/a",(P64/Q64-1)*100)</f>
        <v>3.7383177570093462</v>
      </c>
      <c r="AM64" s="1087">
        <f>IF(ISERROR((Q64/R64-1)*100),"n/a",(Q64/R64-1)*100)</f>
        <v>3.8834951456310662</v>
      </c>
      <c r="AN64" s="1087">
        <f>IF(ISERROR((R64/S64-1)*100),"n/a",(R64/S64-1)*100)</f>
        <v>12.774134212168665</v>
      </c>
      <c r="AO64" s="1087">
        <f>IF(ISERROR((S64/T64-1)*100),"n/a",(S64/T64-1)*100)</f>
        <v>44.21303606391713</v>
      </c>
      <c r="AP64" s="1087">
        <f>IF(ISERROR((T64/U64-1)*100),"n/a",(T64/U64-1)*100)</f>
        <v>5.5533333333333434</v>
      </c>
      <c r="AQ64" s="1087">
        <f>IF(ISERROR((U64/V64-1)*100),"n/a",(U64/V64-1)*100)</f>
        <v>9.75743606629349</v>
      </c>
      <c r="AR64" s="1087" t="str">
        <f>IF(ISERROR((V64/W64-1)*100),"n/a",(V64/W64-1)*100)</f>
        <v>n/a</v>
      </c>
      <c r="AS64" s="1087" t="str">
        <f>IF(ISERROR((W64/X64-1)*100),"n/a",(W64/X64-1)*100)</f>
        <v>n/a</v>
      </c>
      <c r="AT64" s="1087" t="str">
        <f>IF(ISERROR((X64/Y64-1)*100),"n/a",(X64/Y64-1)*100)</f>
        <v>n/a</v>
      </c>
      <c r="AU64" s="1088">
        <f>AVERAGE(AA64:AT64)</f>
        <v>5.292483346535569</v>
      </c>
      <c r="AV64" s="1089">
        <f>STDEV(AA64:AT64)</f>
        <v>18.874193201251124</v>
      </c>
    </row>
    <row r="65" spans="1:48" ht="11.25" customHeight="1" x14ac:dyDescent="0.2">
      <c r="A65" s="876" t="s">
        <v>140</v>
      </c>
      <c r="B65" s="874" t="s">
        <v>141</v>
      </c>
      <c r="C65" s="621">
        <v>2.15</v>
      </c>
      <c r="D65" s="491">
        <v>1.98</v>
      </c>
      <c r="E65" s="624">
        <v>1.835</v>
      </c>
      <c r="F65" s="621">
        <v>1.71</v>
      </c>
      <c r="G65" s="621">
        <v>1.59</v>
      </c>
      <c r="H65" s="621">
        <v>1.5</v>
      </c>
      <c r="I65" s="621">
        <v>1.42</v>
      </c>
      <c r="J65" s="945"/>
      <c r="K65" s="621">
        <v>1.385</v>
      </c>
      <c r="L65" s="490">
        <v>1.365</v>
      </c>
      <c r="M65" s="945"/>
      <c r="N65" s="626">
        <v>1.345</v>
      </c>
      <c r="O65" s="627">
        <v>1.325</v>
      </c>
      <c r="P65" s="627">
        <v>1.3049999999999999</v>
      </c>
      <c r="Q65" s="627">
        <v>1.2849999999999999</v>
      </c>
      <c r="R65" s="627">
        <v>1.2649999999999999</v>
      </c>
      <c r="S65" s="627">
        <v>1.2450000000000001</v>
      </c>
      <c r="T65" s="627">
        <v>1.2250000000000001</v>
      </c>
      <c r="U65" s="627">
        <v>1.2050000000000001</v>
      </c>
      <c r="V65" s="627">
        <v>1.1850000000000001</v>
      </c>
      <c r="W65" s="627">
        <v>1.165</v>
      </c>
      <c r="X65" s="627">
        <v>1.145</v>
      </c>
      <c r="Y65" s="627">
        <v>1.1100000000000001</v>
      </c>
      <c r="Z65" s="624">
        <f>SUM(C65:Y65)</f>
        <v>29.740000000000002</v>
      </c>
      <c r="AA65" s="1086">
        <f>IF(ISERROR((C65/D65-1)*100),"n/a",(C65/D65-1)*100)</f>
        <v>8.5858585858585847</v>
      </c>
      <c r="AB65" s="1086">
        <f>IF(ISERROR((D65/E65-1)*100),"n/a",(D65/E65-1)*100)</f>
        <v>7.9019073569482234</v>
      </c>
      <c r="AC65" s="1087">
        <f>IF(ISERROR((E65/F65-1)*100),"n/a",(E65/F65-1)*100)</f>
        <v>7.3099415204678442</v>
      </c>
      <c r="AD65" s="1087">
        <f>IF(ISERROR((F65/G65-1)*100),"n/a",(F65/G65-1)*100)</f>
        <v>7.547169811320753</v>
      </c>
      <c r="AE65" s="1087">
        <f>IF(ISERROR((G65/H65-1)*100),"n/a",(G65/H65-1)*100)</f>
        <v>6.0000000000000053</v>
      </c>
      <c r="AF65" s="1087">
        <f>IF(ISERROR((H65/I65-1)*100),"n/a",(H65/I65-1)*100)</f>
        <v>5.6338028169014231</v>
      </c>
      <c r="AG65" s="1087">
        <f>IF(ISERROR((I65/K65-1)*100),"n/a",(I65/K65-1)*100)</f>
        <v>2.5270758122743597</v>
      </c>
      <c r="AH65" s="1087">
        <f>IF(ISERROR((K65/L65-1)*100),"n/a",(K65/L65-1)*100)</f>
        <v>1.46520146520146</v>
      </c>
      <c r="AI65" s="1087">
        <f>IF(ISERROR((L65/N65-1)*100),"n/a",(L65/N65-1)*100)</f>
        <v>1.4869888475836479</v>
      </c>
      <c r="AJ65" s="1087">
        <f>IF(ISERROR((N65/O65-1)*100),"n/a",(N65/O65-1)*100)</f>
        <v>1.5094339622641506</v>
      </c>
      <c r="AK65" s="1087">
        <f>IF(ISERROR((O65/P65-1)*100),"n/a",(O65/P65-1)*100)</f>
        <v>1.5325670498084198</v>
      </c>
      <c r="AL65" s="1087">
        <f>IF(ISERROR((P65/Q65-1)*100),"n/a",(P65/Q65-1)*100)</f>
        <v>1.5564202334630295</v>
      </c>
      <c r="AM65" s="1087">
        <f>IF(ISERROR((Q65/R65-1)*100),"n/a",(Q65/R65-1)*100)</f>
        <v>1.5810276679841806</v>
      </c>
      <c r="AN65" s="1087">
        <f>IF(ISERROR((R65/S65-1)*100),"n/a",(R65/S65-1)*100)</f>
        <v>1.6064257028112205</v>
      </c>
      <c r="AO65" s="1087">
        <f>IF(ISERROR((S65/T65-1)*100),"n/a",(S65/T65-1)*100)</f>
        <v>1.6326530612244872</v>
      </c>
      <c r="AP65" s="1087">
        <f>IF(ISERROR((T65/U65-1)*100),"n/a",(T65/U65-1)*100)</f>
        <v>1.6597510373443924</v>
      </c>
      <c r="AQ65" s="1087">
        <f>IF(ISERROR((U65/V65-1)*100),"n/a",(U65/V65-1)*100)</f>
        <v>1.6877637130801704</v>
      </c>
      <c r="AR65" s="1087">
        <f>IF(ISERROR((V65/W65-1)*100),"n/a",(V65/W65-1)*100)</f>
        <v>1.7167381974249052</v>
      </c>
      <c r="AS65" s="1087">
        <f>IF(ISERROR((W65/X65-1)*100),"n/a",(W65/X65-1)*100)</f>
        <v>1.7467248908296984</v>
      </c>
      <c r="AT65" s="1087">
        <f>IF(ISERROR((X65/Y65-1)*100),"n/a",(X65/Y65-1)*100)</f>
        <v>3.1531531531531432</v>
      </c>
      <c r="AU65" s="1088">
        <f>AVERAGE(AA65:AT65)</f>
        <v>3.3920302442972052</v>
      </c>
      <c r="AV65" s="1089">
        <f>STDEV(AA65:AT65)</f>
        <v>2.6283662711707851</v>
      </c>
    </row>
    <row r="66" spans="1:48" ht="11.25" customHeight="1" x14ac:dyDescent="0.2">
      <c r="A66" s="510" t="s">
        <v>431</v>
      </c>
      <c r="B66" s="499" t="s">
        <v>432</v>
      </c>
      <c r="C66" s="621">
        <v>1.42</v>
      </c>
      <c r="D66" s="491">
        <v>1.32</v>
      </c>
      <c r="E66" s="1101">
        <v>1.28</v>
      </c>
      <c r="F66" s="621">
        <v>1.22</v>
      </c>
      <c r="G66" s="621">
        <v>1.1399999999999999</v>
      </c>
      <c r="H66" s="621">
        <v>1.0900000000000001</v>
      </c>
      <c r="I66" s="621">
        <v>1</v>
      </c>
      <c r="J66" s="945"/>
      <c r="K66" s="494">
        <v>0.88</v>
      </c>
      <c r="L66" s="490">
        <v>0.8</v>
      </c>
      <c r="M66" s="945"/>
      <c r="N66" s="626">
        <v>0.66</v>
      </c>
      <c r="O66" s="623">
        <v>0.6</v>
      </c>
      <c r="P66" s="627">
        <v>0.56000000000000005</v>
      </c>
      <c r="Q66" s="627">
        <v>0.5</v>
      </c>
      <c r="R66" s="627">
        <v>0.42</v>
      </c>
      <c r="S66" s="627">
        <v>0.35</v>
      </c>
      <c r="T66" s="627">
        <v>0.22</v>
      </c>
      <c r="U66" s="627">
        <v>0.125</v>
      </c>
      <c r="V66" s="623">
        <v>0.12</v>
      </c>
      <c r="W66" s="627">
        <v>0.11</v>
      </c>
      <c r="X66" s="623">
        <v>0.1</v>
      </c>
      <c r="Y66" s="627">
        <v>0.09</v>
      </c>
      <c r="Z66" s="624">
        <f>SUM(C66:Y66)</f>
        <v>14.004999999999999</v>
      </c>
      <c r="AA66" s="1086">
        <f>IF(ISERROR((C66/D66-1)*100),"n/a",(C66/D66-1)*100)</f>
        <v>7.575757575757569</v>
      </c>
      <c r="AB66" s="1086">
        <f>IF(ISERROR((D66/E66-1)*100),"n/a",(D66/E66-1)*100)</f>
        <v>3.125</v>
      </c>
      <c r="AC66" s="1087">
        <f>IF(ISERROR((E66/F66-1)*100),"n/a",(E66/F66-1)*100)</f>
        <v>4.9180327868852514</v>
      </c>
      <c r="AD66" s="1087">
        <f>IF(ISERROR((F66/G66-1)*100),"n/a",(F66/G66-1)*100)</f>
        <v>7.0175438596491224</v>
      </c>
      <c r="AE66" s="1087">
        <f>IF(ISERROR((G66/H66-1)*100),"n/a",(G66/H66-1)*100)</f>
        <v>4.5871559633027248</v>
      </c>
      <c r="AF66" s="1087">
        <f>IF(ISERROR((H66/I66-1)*100),"n/a",(H66/I66-1)*100)</f>
        <v>9.0000000000000071</v>
      </c>
      <c r="AG66" s="1087">
        <f>IF(ISERROR((I66/K66-1)*100),"n/a",(I66/K66-1)*100)</f>
        <v>13.636363636363647</v>
      </c>
      <c r="AH66" s="1087">
        <f>IF(ISERROR((K66/L66-1)*100),"n/a",(K66/L66-1)*100)</f>
        <v>9.9999999999999858</v>
      </c>
      <c r="AI66" s="1087">
        <f>IF(ISERROR((L66/N66-1)*100),"n/a",(L66/N66-1)*100)</f>
        <v>21.212121212121215</v>
      </c>
      <c r="AJ66" s="1087">
        <f>IF(ISERROR((N66/O66-1)*100),"n/a",(N66/O66-1)*100)</f>
        <v>10.000000000000009</v>
      </c>
      <c r="AK66" s="1087">
        <f>IF(ISERROR((O66/P66-1)*100),"n/a",(O66/P66-1)*100)</f>
        <v>7.1428571428571397</v>
      </c>
      <c r="AL66" s="1087">
        <f>IF(ISERROR((P66/Q66-1)*100),"n/a",(P66/Q66-1)*100)</f>
        <v>12.000000000000011</v>
      </c>
      <c r="AM66" s="1087">
        <f>IF(ISERROR((Q66/R66-1)*100),"n/a",(Q66/R66-1)*100)</f>
        <v>19.047619047619047</v>
      </c>
      <c r="AN66" s="1087">
        <f>IF(ISERROR((R66/S66-1)*100),"n/a",(R66/S66-1)*100)</f>
        <v>19.999999999999996</v>
      </c>
      <c r="AO66" s="1087">
        <f>IF(ISERROR((S66/T66-1)*100),"n/a",(S66/T66-1)*100)</f>
        <v>59.090909090909079</v>
      </c>
      <c r="AP66" s="1087">
        <f>IF(ISERROR((T66/U66-1)*100),"n/a",(T66/U66-1)*100)</f>
        <v>76</v>
      </c>
      <c r="AQ66" s="1087">
        <f>IF(ISERROR((U66/V66-1)*100),"n/a",(U66/V66-1)*100)</f>
        <v>4.1666666666666741</v>
      </c>
      <c r="AR66" s="1087">
        <f>IF(ISERROR((V66/W66-1)*100),"n/a",(V66/W66-1)*100)</f>
        <v>9.0909090909090828</v>
      </c>
      <c r="AS66" s="1087">
        <f>IF(ISERROR((W66/X66-1)*100),"n/a",(W66/X66-1)*100)</f>
        <v>9.9999999999999858</v>
      </c>
      <c r="AT66" s="1087">
        <f>IF(ISERROR((X66/Y66-1)*100),"n/a",(X66/Y66-1)*100)</f>
        <v>11.111111111111116</v>
      </c>
      <c r="AU66" s="1088">
        <f>AVERAGE(AA66:AT66)</f>
        <v>15.936102359207585</v>
      </c>
      <c r="AV66" s="1089">
        <f>STDEV(AA66:AT66)</f>
        <v>18.564794488410797</v>
      </c>
    </row>
    <row r="67" spans="1:48" ht="11.25" customHeight="1" x14ac:dyDescent="0.2">
      <c r="A67" s="876" t="s">
        <v>444</v>
      </c>
      <c r="B67" s="874" t="s">
        <v>445</v>
      </c>
      <c r="C67" s="621">
        <v>5.8</v>
      </c>
      <c r="D67" s="491">
        <v>5.0999999999999996</v>
      </c>
      <c r="E67" s="624">
        <v>4.5</v>
      </c>
      <c r="F67" s="621">
        <v>3.9</v>
      </c>
      <c r="G67" s="621">
        <v>3.3</v>
      </c>
      <c r="H67" s="621">
        <v>2.78</v>
      </c>
      <c r="I67" s="621">
        <v>2.4</v>
      </c>
      <c r="J67" s="945"/>
      <c r="K67" s="621">
        <v>2.1</v>
      </c>
      <c r="L67" s="490">
        <v>1.82</v>
      </c>
      <c r="M67" s="945"/>
      <c r="N67" s="626">
        <v>1.56</v>
      </c>
      <c r="O67" s="627">
        <v>1.32</v>
      </c>
      <c r="P67" s="627">
        <v>1.08</v>
      </c>
      <c r="Q67" s="627">
        <v>0.88</v>
      </c>
      <c r="R67" s="627">
        <v>0.74</v>
      </c>
      <c r="S67" s="627">
        <v>0.62</v>
      </c>
      <c r="T67" s="627">
        <v>0.52</v>
      </c>
      <c r="U67" s="627">
        <v>0.24</v>
      </c>
      <c r="V67" s="623">
        <v>0</v>
      </c>
      <c r="W67" s="623">
        <v>0</v>
      </c>
      <c r="X67" s="623">
        <v>0</v>
      </c>
      <c r="Y67" s="623">
        <v>0</v>
      </c>
      <c r="Z67" s="624">
        <f>SUM(C67:Y67)</f>
        <v>38.660000000000004</v>
      </c>
      <c r="AA67" s="1086">
        <f>IF(ISERROR((C67/D67-1)*100),"n/a",(C67/D67-1)*100)</f>
        <v>13.725490196078427</v>
      </c>
      <c r="AB67" s="1086">
        <f>IF(ISERROR((D67/E67-1)*100),"n/a",(D67/E67-1)*100)</f>
        <v>13.33333333333333</v>
      </c>
      <c r="AC67" s="1087">
        <f>IF(ISERROR((E67/F67-1)*100),"n/a",(E67/F67-1)*100)</f>
        <v>15.384615384615397</v>
      </c>
      <c r="AD67" s="1087">
        <f>IF(ISERROR((F67/G67-1)*100),"n/a",(F67/G67-1)*100)</f>
        <v>18.181818181818187</v>
      </c>
      <c r="AE67" s="1087">
        <f>IF(ISERROR((G67/H67-1)*100),"n/a",(G67/H67-1)*100)</f>
        <v>18.705035971223015</v>
      </c>
      <c r="AF67" s="1087">
        <f>IF(ISERROR((H67/I67-1)*100),"n/a",(H67/I67-1)*100)</f>
        <v>15.833333333333321</v>
      </c>
      <c r="AG67" s="1087">
        <f>IF(ISERROR((I67/K67-1)*100),"n/a",(I67/K67-1)*100)</f>
        <v>14.285714285714279</v>
      </c>
      <c r="AH67" s="1087">
        <f>IF(ISERROR((K67/L67-1)*100),"n/a",(K67/L67-1)*100)</f>
        <v>15.384615384615397</v>
      </c>
      <c r="AI67" s="1087">
        <f>IF(ISERROR((L67/N67-1)*100),"n/a",(L67/N67-1)*100)</f>
        <v>16.666666666666675</v>
      </c>
      <c r="AJ67" s="1087">
        <f>IF(ISERROR((N67/O67-1)*100),"n/a",(N67/O67-1)*100)</f>
        <v>18.181818181818187</v>
      </c>
      <c r="AK67" s="1087">
        <f>IF(ISERROR((O67/P67-1)*100),"n/a",(O67/P67-1)*100)</f>
        <v>22.222222222222211</v>
      </c>
      <c r="AL67" s="1087">
        <f>IF(ISERROR((P67/Q67-1)*100),"n/a",(P67/Q67-1)*100)</f>
        <v>22.72727272727273</v>
      </c>
      <c r="AM67" s="1087">
        <f>IF(ISERROR((Q67/R67-1)*100),"n/a",(Q67/R67-1)*100)</f>
        <v>18.918918918918926</v>
      </c>
      <c r="AN67" s="1087">
        <f>IF(ISERROR((R67/S67-1)*100),"n/a",(R67/S67-1)*100)</f>
        <v>19.354838709677423</v>
      </c>
      <c r="AO67" s="1087">
        <f>IF(ISERROR((S67/T67-1)*100),"n/a",(S67/T67-1)*100)</f>
        <v>19.23076923076923</v>
      </c>
      <c r="AP67" s="1087">
        <f>IF(ISERROR((T67/U67-1)*100),"n/a",(T67/U67-1)*100)</f>
        <v>116.6666666666667</v>
      </c>
      <c r="AQ67" s="1087" t="str">
        <f>IF(ISERROR((U67/V67-1)*100),"n/a",(U67/V67-1)*100)</f>
        <v>n/a</v>
      </c>
      <c r="AR67" s="1087" t="str">
        <f>IF(ISERROR((V67/W67-1)*100),"n/a",(V67/W67-1)*100)</f>
        <v>n/a</v>
      </c>
      <c r="AS67" s="1087" t="str">
        <f>IF(ISERROR((W67/X67-1)*100),"n/a",(W67/X67-1)*100)</f>
        <v>n/a</v>
      </c>
      <c r="AT67" s="1087" t="str">
        <f>IF(ISERROR((X67/Y67-1)*100),"n/a",(X67/Y67-1)*100)</f>
        <v>n/a</v>
      </c>
      <c r="AU67" s="1088">
        <f>AVERAGE(AA67:AT67)</f>
        <v>23.675195587171462</v>
      </c>
      <c r="AV67" s="1089">
        <f>STDEV(AA67:AT67)</f>
        <v>24.951573991548639</v>
      </c>
    </row>
    <row r="68" spans="1:48" ht="11.25" customHeight="1" x14ac:dyDescent="0.2">
      <c r="A68" s="492" t="s">
        <v>874</v>
      </c>
      <c r="B68" s="874" t="s">
        <v>875</v>
      </c>
      <c r="C68" s="621">
        <v>0.37</v>
      </c>
      <c r="D68" s="491">
        <v>0.34</v>
      </c>
      <c r="E68" s="624">
        <v>0.3</v>
      </c>
      <c r="F68" s="621">
        <v>0.26</v>
      </c>
      <c r="G68" s="621">
        <v>0.23</v>
      </c>
      <c r="H68" s="621">
        <v>0.2</v>
      </c>
      <c r="I68" s="621">
        <v>0.19</v>
      </c>
      <c r="J68" s="945"/>
      <c r="K68" s="621">
        <v>0.18</v>
      </c>
      <c r="L68" s="490">
        <v>0.16500000000000001</v>
      </c>
      <c r="M68" s="945"/>
      <c r="N68" s="626">
        <v>0.15</v>
      </c>
      <c r="O68" s="623">
        <v>0</v>
      </c>
      <c r="P68" s="623">
        <v>0</v>
      </c>
      <c r="Q68" s="623">
        <v>0</v>
      </c>
      <c r="R68" s="623">
        <v>0</v>
      </c>
      <c r="S68" s="623">
        <v>0</v>
      </c>
      <c r="T68" s="623">
        <v>0</v>
      </c>
      <c r="U68" s="623">
        <v>0</v>
      </c>
      <c r="V68" s="623">
        <v>0</v>
      </c>
      <c r="W68" s="623">
        <v>0</v>
      </c>
      <c r="X68" s="623">
        <v>0</v>
      </c>
      <c r="Y68" s="623">
        <v>0</v>
      </c>
      <c r="Z68" s="624">
        <f>SUM(C68:Y68)</f>
        <v>2.3849999999999998</v>
      </c>
      <c r="AA68" s="1086">
        <f>IF(ISERROR((C68/D68-1)*100),"n/a",(C68/D68-1)*100)</f>
        <v>8.8235294117646959</v>
      </c>
      <c r="AB68" s="1086">
        <f>IF(ISERROR((D68/E68-1)*100),"n/a",(D68/E68-1)*100)</f>
        <v>13.333333333333353</v>
      </c>
      <c r="AC68" s="1087">
        <f>IF(ISERROR((E68/F68-1)*100),"n/a",(E68/F68-1)*100)</f>
        <v>15.384615384615374</v>
      </c>
      <c r="AD68" s="1087">
        <f>IF(ISERROR((F68/G68-1)*100),"n/a",(F68/G68-1)*100)</f>
        <v>13.043478260869556</v>
      </c>
      <c r="AE68" s="1087">
        <f>IF(ISERROR((G68/H68-1)*100),"n/a",(G68/H68-1)*100)</f>
        <v>14.999999999999991</v>
      </c>
      <c r="AF68" s="1087">
        <f>IF(ISERROR((H68/I68-1)*100),"n/a",(H68/I68-1)*100)</f>
        <v>5.2631578947368363</v>
      </c>
      <c r="AG68" s="1087">
        <f>IF(ISERROR((I68/K68-1)*100),"n/a",(I68/K68-1)*100)</f>
        <v>5.555555555555558</v>
      </c>
      <c r="AH68" s="1087">
        <f>IF(ISERROR((K68/L68-1)*100),"n/a",(K68/L68-1)*100)</f>
        <v>9.0909090909090828</v>
      </c>
      <c r="AI68" s="1087">
        <f>IF(ISERROR((L68/N68-1)*100),"n/a",(L68/N68-1)*100)</f>
        <v>10.000000000000009</v>
      </c>
      <c r="AJ68" s="1087" t="str">
        <f>IF(ISERROR((N68/O68-1)*100),"n/a",(N68/O68-1)*100)</f>
        <v>n/a</v>
      </c>
      <c r="AK68" s="1087" t="str">
        <f>IF(ISERROR((O68/P68-1)*100),"n/a",(O68/P68-1)*100)</f>
        <v>n/a</v>
      </c>
      <c r="AL68" s="1087" t="str">
        <f>IF(ISERROR((P68/Q68-1)*100),"n/a",(P68/Q68-1)*100)</f>
        <v>n/a</v>
      </c>
      <c r="AM68" s="1087" t="str">
        <f>IF(ISERROR((Q68/R68-1)*100),"n/a",(Q68/R68-1)*100)</f>
        <v>n/a</v>
      </c>
      <c r="AN68" s="1087" t="str">
        <f>IF(ISERROR((R68/S68-1)*100),"n/a",(R68/S68-1)*100)</f>
        <v>n/a</v>
      </c>
      <c r="AO68" s="1087" t="str">
        <f>IF(ISERROR((S68/T68-1)*100),"n/a",(S68/T68-1)*100)</f>
        <v>n/a</v>
      </c>
      <c r="AP68" s="1087" t="str">
        <f>IF(ISERROR((T68/U68-1)*100),"n/a",(T68/U68-1)*100)</f>
        <v>n/a</v>
      </c>
      <c r="AQ68" s="1087" t="str">
        <f>IF(ISERROR((U68/V68-1)*100),"n/a",(U68/V68-1)*100)</f>
        <v>n/a</v>
      </c>
      <c r="AR68" s="1087" t="str">
        <f>IF(ISERROR((V68/W68-1)*100),"n/a",(V68/W68-1)*100)</f>
        <v>n/a</v>
      </c>
      <c r="AS68" s="1087" t="str">
        <f>IF(ISERROR((W68/X68-1)*100),"n/a",(W68/X68-1)*100)</f>
        <v>n/a</v>
      </c>
      <c r="AT68" s="1087" t="str">
        <f>IF(ISERROR((X68/Y68-1)*100),"n/a",(X68/Y68-1)*100)</f>
        <v>n/a</v>
      </c>
      <c r="AU68" s="1088">
        <f>AVERAGE(AA68:AT68)</f>
        <v>10.610508770198273</v>
      </c>
      <c r="AV68" s="1089">
        <f>STDEV(AA68:AT68)</f>
        <v>3.7982685878774682</v>
      </c>
    </row>
    <row r="69" spans="1:48" ht="11.25" customHeight="1" x14ac:dyDescent="0.2">
      <c r="A69" s="876" t="s">
        <v>4446</v>
      </c>
      <c r="B69" s="874" t="s">
        <v>4445</v>
      </c>
      <c r="C69" s="621">
        <v>0.96</v>
      </c>
      <c r="D69" s="491">
        <v>0.88</v>
      </c>
      <c r="E69" s="624">
        <v>0.81</v>
      </c>
      <c r="F69" s="621">
        <v>0.77</v>
      </c>
      <c r="G69" s="621">
        <v>0.68</v>
      </c>
      <c r="H69" s="621">
        <v>0.57999999999999996</v>
      </c>
      <c r="I69" s="621">
        <v>0.54</v>
      </c>
      <c r="J69" s="945"/>
      <c r="K69" s="621">
        <v>0.37</v>
      </c>
      <c r="L69" s="625">
        <v>0.28000000000000003</v>
      </c>
      <c r="M69" s="945"/>
      <c r="N69" s="495">
        <v>0.25</v>
      </c>
      <c r="O69" s="623">
        <v>0.3</v>
      </c>
      <c r="P69" s="627">
        <v>0.74</v>
      </c>
      <c r="Q69" s="627">
        <v>0.72499999999999998</v>
      </c>
      <c r="R69" s="627">
        <v>0.63</v>
      </c>
      <c r="S69" s="627">
        <v>0.51500000000000001</v>
      </c>
      <c r="T69" s="627">
        <v>0.45333000000000001</v>
      </c>
      <c r="U69" s="627">
        <v>0.4</v>
      </c>
      <c r="V69" s="627">
        <v>0.34666999999999998</v>
      </c>
      <c r="W69" s="627">
        <v>0.30667</v>
      </c>
      <c r="X69" s="627">
        <v>0.26667000000000002</v>
      </c>
      <c r="Y69" s="627">
        <v>0.2</v>
      </c>
      <c r="Z69" s="624">
        <f>SUM(C69:Y69)</f>
        <v>11.00334</v>
      </c>
      <c r="AA69" s="1086">
        <f>IF(ISERROR((C69/D69-1)*100),"n/a",(C69/D69-1)*100)</f>
        <v>9.0909090909090828</v>
      </c>
      <c r="AB69" s="1086">
        <f>IF(ISERROR((D69/E69-1)*100),"n/a",(D69/E69-1)*100)</f>
        <v>8.6419753086419693</v>
      </c>
      <c r="AC69" s="1087">
        <f>IF(ISERROR((E69/F69-1)*100),"n/a",(E69/F69-1)*100)</f>
        <v>5.1948051948051965</v>
      </c>
      <c r="AD69" s="1087">
        <f>IF(ISERROR((F69/G69-1)*100),"n/a",(F69/G69-1)*100)</f>
        <v>13.235294117647056</v>
      </c>
      <c r="AE69" s="1087">
        <f>IF(ISERROR((G69/H69-1)*100),"n/a",(G69/H69-1)*100)</f>
        <v>17.24137931034484</v>
      </c>
      <c r="AF69" s="1087">
        <f>IF(ISERROR((H69/I69-1)*100),"n/a",(H69/I69-1)*100)</f>
        <v>7.4074074074073959</v>
      </c>
      <c r="AG69" s="1087">
        <f>IF(ISERROR((I69/K69-1)*100),"n/a",(I69/K69-1)*100)</f>
        <v>45.945945945945965</v>
      </c>
      <c r="AH69" s="1087">
        <f>IF(ISERROR((K69/L69-1)*100),"n/a",(K69/L69-1)*100)</f>
        <v>32.142857142857139</v>
      </c>
      <c r="AI69" s="1087">
        <f>IF(ISERROR((L69/N69-1)*100),"n/a",(L69/N69-1)*100)</f>
        <v>12.000000000000011</v>
      </c>
      <c r="AJ69" s="1087">
        <f>IF(ISERROR((N69/O69-1)*100),"n/a",(N69/O69-1)*100)</f>
        <v>-16.666666666666664</v>
      </c>
      <c r="AK69" s="1087">
        <f>IF(ISERROR((O69/P69-1)*100),"n/a",(O69/P69-1)*100)</f>
        <v>-59.45945945945946</v>
      </c>
      <c r="AL69" s="1087">
        <f>IF(ISERROR((P69/Q69-1)*100),"n/a",(P69/Q69-1)*100)</f>
        <v>2.0689655172413834</v>
      </c>
      <c r="AM69" s="1087">
        <f>IF(ISERROR((Q69/R69-1)*100),"n/a",(Q69/R69-1)*100)</f>
        <v>15.07936507936507</v>
      </c>
      <c r="AN69" s="1087">
        <f>IF(ISERROR((R69/S69-1)*100),"n/a",(R69/S69-1)*100)</f>
        <v>22.330097087378633</v>
      </c>
      <c r="AO69" s="1087">
        <f>IF(ISERROR((S69/T69-1)*100),"n/a",(S69/T69-1)*100)</f>
        <v>13.603776498356602</v>
      </c>
      <c r="AP69" s="1087">
        <f>IF(ISERROR((T69/U69-1)*100),"n/a",(T69/U69-1)*100)</f>
        <v>13.332499999999992</v>
      </c>
      <c r="AQ69" s="1087">
        <f>IF(ISERROR((U69/V69-1)*100),"n/a",(U69/V69-1)*100)</f>
        <v>15.383505927827624</v>
      </c>
      <c r="AR69" s="1087">
        <f>IF(ISERROR((V69/W69-1)*100),"n/a",(V69/W69-1)*100)</f>
        <v>13.043336485472977</v>
      </c>
      <c r="AS69" s="1087">
        <f>IF(ISERROR((W69/X69-1)*100),"n/a",(W69/X69-1)*100)</f>
        <v>14.999812502343701</v>
      </c>
      <c r="AT69" s="1087">
        <f>IF(ISERROR((X69/Y69-1)*100),"n/a",(X69/Y69-1)*100)</f>
        <v>33.335000000000001</v>
      </c>
      <c r="AU69" s="1088">
        <f>AVERAGE(AA69:AT69)</f>
        <v>10.897540324520927</v>
      </c>
      <c r="AV69" s="1089">
        <f>STDEV(AA69:AT69)</f>
        <v>20.868018477714696</v>
      </c>
    </row>
    <row r="70" spans="1:48" ht="11.25" customHeight="1" x14ac:dyDescent="0.2">
      <c r="A70" s="496" t="s">
        <v>446</v>
      </c>
      <c r="B70" s="859" t="s">
        <v>447</v>
      </c>
      <c r="C70" s="621">
        <v>1</v>
      </c>
      <c r="D70" s="491">
        <v>0.96</v>
      </c>
      <c r="E70" s="624">
        <v>0.92</v>
      </c>
      <c r="F70" s="621">
        <v>0.9</v>
      </c>
      <c r="G70" s="621">
        <v>0.88</v>
      </c>
      <c r="H70" s="621">
        <v>0.86</v>
      </c>
      <c r="I70" s="621">
        <v>0.84</v>
      </c>
      <c r="J70" s="945"/>
      <c r="K70" s="621">
        <v>0.82</v>
      </c>
      <c r="L70" s="490">
        <v>0.8</v>
      </c>
      <c r="M70" s="945"/>
      <c r="N70" s="626">
        <v>0.78</v>
      </c>
      <c r="O70" s="627">
        <v>0.76</v>
      </c>
      <c r="P70" s="627">
        <v>0.74</v>
      </c>
      <c r="Q70" s="627">
        <v>0.7</v>
      </c>
      <c r="R70" s="627">
        <v>0.64</v>
      </c>
      <c r="S70" s="627">
        <v>0.57999999999999996</v>
      </c>
      <c r="T70" s="627">
        <v>0.5</v>
      </c>
      <c r="U70" s="627">
        <v>0.48</v>
      </c>
      <c r="V70" s="627">
        <v>0.44</v>
      </c>
      <c r="W70" s="623">
        <v>0.4</v>
      </c>
      <c r="X70" s="623">
        <v>0.4</v>
      </c>
      <c r="Y70" s="627">
        <v>0.32</v>
      </c>
      <c r="Z70" s="624">
        <f>SUM(C70:Y70)</f>
        <v>14.72</v>
      </c>
      <c r="AA70" s="1086">
        <f>IF(ISERROR((C70/D70-1)*100),"n/a",(C70/D70-1)*100)</f>
        <v>4.1666666666666741</v>
      </c>
      <c r="AB70" s="1086">
        <f>IF(ISERROR((D70/E70-1)*100),"n/a",(D70/E70-1)*100)</f>
        <v>4.3478260869565188</v>
      </c>
      <c r="AC70" s="1087">
        <f>IF(ISERROR((E70/F70-1)*100),"n/a",(E70/F70-1)*100)</f>
        <v>2.2222222222222143</v>
      </c>
      <c r="AD70" s="1087">
        <f>IF(ISERROR((F70/G70-1)*100),"n/a",(F70/G70-1)*100)</f>
        <v>2.2727272727272707</v>
      </c>
      <c r="AE70" s="1087">
        <f>IF(ISERROR((G70/H70-1)*100),"n/a",(G70/H70-1)*100)</f>
        <v>2.3255813953488413</v>
      </c>
      <c r="AF70" s="1087">
        <f>IF(ISERROR((H70/I70-1)*100),"n/a",(H70/I70-1)*100)</f>
        <v>2.3809523809523725</v>
      </c>
      <c r="AG70" s="1087">
        <f>IF(ISERROR((I70/K70-1)*100),"n/a",(I70/K70-1)*100)</f>
        <v>2.4390243902439046</v>
      </c>
      <c r="AH70" s="1087">
        <f>IF(ISERROR((K70/L70-1)*100),"n/a",(K70/L70-1)*100)</f>
        <v>2.4999999999999911</v>
      </c>
      <c r="AI70" s="1087">
        <f>IF(ISERROR((L70/N70-1)*100),"n/a",(L70/N70-1)*100)</f>
        <v>2.5641025641025772</v>
      </c>
      <c r="AJ70" s="1087">
        <f>IF(ISERROR((N70/O70-1)*100),"n/a",(N70/O70-1)*100)</f>
        <v>2.6315789473684292</v>
      </c>
      <c r="AK70" s="1087">
        <f>IF(ISERROR((O70/P70-1)*100),"n/a",(O70/P70-1)*100)</f>
        <v>2.7027027027026973</v>
      </c>
      <c r="AL70" s="1087">
        <f>IF(ISERROR((P70/Q70-1)*100),"n/a",(P70/Q70-1)*100)</f>
        <v>5.7142857142857162</v>
      </c>
      <c r="AM70" s="1087">
        <f>IF(ISERROR((Q70/R70-1)*100),"n/a",(Q70/R70-1)*100)</f>
        <v>9.375</v>
      </c>
      <c r="AN70" s="1087">
        <f>IF(ISERROR((R70/S70-1)*100),"n/a",(R70/S70-1)*100)</f>
        <v>10.344827586206918</v>
      </c>
      <c r="AO70" s="1087">
        <f>IF(ISERROR((S70/T70-1)*100),"n/a",(S70/T70-1)*100)</f>
        <v>15.999999999999993</v>
      </c>
      <c r="AP70" s="1087">
        <f>IF(ISERROR((T70/U70-1)*100),"n/a",(T70/U70-1)*100)</f>
        <v>4.1666666666666741</v>
      </c>
      <c r="AQ70" s="1087">
        <f>IF(ISERROR((U70/V70-1)*100),"n/a",(U70/V70-1)*100)</f>
        <v>9.0909090909090828</v>
      </c>
      <c r="AR70" s="1087">
        <f>IF(ISERROR((V70/W70-1)*100),"n/a",(V70/W70-1)*100)</f>
        <v>9.9999999999999858</v>
      </c>
      <c r="AS70" s="1087">
        <f>IF(ISERROR((W70/X70-1)*100),"n/a",(W70/X70-1)*100)</f>
        <v>0</v>
      </c>
      <c r="AT70" s="1087">
        <f>IF(ISERROR((X70/Y70-1)*100),"n/a",(X70/Y70-1)*100)</f>
        <v>25</v>
      </c>
      <c r="AU70" s="1088">
        <f>AVERAGE(AA70:AT70)</f>
        <v>6.0122536843679928</v>
      </c>
      <c r="AV70" s="1089">
        <f>STDEV(AA70:AT70)</f>
        <v>5.9651169937416606</v>
      </c>
    </row>
    <row r="71" spans="1:48" ht="11.25" customHeight="1" x14ac:dyDescent="0.2">
      <c r="A71" s="628" t="s">
        <v>448</v>
      </c>
      <c r="B71" s="499" t="s">
        <v>449</v>
      </c>
      <c r="C71" s="621">
        <v>1.55</v>
      </c>
      <c r="D71" s="491">
        <v>1.49</v>
      </c>
      <c r="E71" s="502">
        <v>1.43</v>
      </c>
      <c r="F71" s="505">
        <v>1.37</v>
      </c>
      <c r="G71" s="505">
        <v>1.32</v>
      </c>
      <c r="H71" s="505">
        <v>1.27</v>
      </c>
      <c r="I71" s="505">
        <v>1.22</v>
      </c>
      <c r="J71" s="1032"/>
      <c r="K71" s="505">
        <v>1.1599999999999999</v>
      </c>
      <c r="L71" s="501">
        <v>1.1000000000000001</v>
      </c>
      <c r="M71" s="1032"/>
      <c r="N71" s="502">
        <v>1</v>
      </c>
      <c r="O71" s="507">
        <v>0.81</v>
      </c>
      <c r="P71" s="507">
        <v>0.69</v>
      </c>
      <c r="Q71" s="507">
        <v>0.59499999999999997</v>
      </c>
      <c r="R71" s="507">
        <v>0.56999999999999995</v>
      </c>
      <c r="S71" s="507">
        <v>0.54500000000000004</v>
      </c>
      <c r="T71" s="507">
        <v>0.51500000000000001</v>
      </c>
      <c r="U71" s="507">
        <v>0.49</v>
      </c>
      <c r="V71" s="508">
        <v>0.48</v>
      </c>
      <c r="W71" s="508">
        <v>0.48</v>
      </c>
      <c r="X71" s="508">
        <v>0.48</v>
      </c>
      <c r="Y71" s="508">
        <v>0.48</v>
      </c>
      <c r="Z71" s="624">
        <f>SUM(C71:Y71)</f>
        <v>19.045000000000002</v>
      </c>
      <c r="AA71" s="1086">
        <f>IF(ISERROR((C71/D71-1)*100),"n/a",(C71/D71-1)*100)</f>
        <v>4.0268456375838868</v>
      </c>
      <c r="AB71" s="1086">
        <f>IF(ISERROR((D71/E71-1)*100),"n/a",(D71/E71-1)*100)</f>
        <v>4.1958041958042092</v>
      </c>
      <c r="AC71" s="1087">
        <f>IF(ISERROR((E71/F71-1)*100),"n/a",(E71/F71-1)*100)</f>
        <v>4.3795620437956151</v>
      </c>
      <c r="AD71" s="1087">
        <f>IF(ISERROR((F71/G71-1)*100),"n/a",(F71/G71-1)*100)</f>
        <v>3.7878787878787845</v>
      </c>
      <c r="AE71" s="1087">
        <f>IF(ISERROR((G71/H71-1)*100),"n/a",(G71/H71-1)*100)</f>
        <v>3.937007874015741</v>
      </c>
      <c r="AF71" s="1087">
        <f>IF(ISERROR((H71/I71-1)*100),"n/a",(H71/I71-1)*100)</f>
        <v>4.0983606557376984</v>
      </c>
      <c r="AG71" s="1087">
        <f>IF(ISERROR((I71/K71-1)*100),"n/a",(I71/K71-1)*100)</f>
        <v>5.1724137931034475</v>
      </c>
      <c r="AH71" s="1087">
        <f>IF(ISERROR((K71/L71-1)*100),"n/a",(K71/L71-1)*100)</f>
        <v>5.4545454545454453</v>
      </c>
      <c r="AI71" s="1087">
        <f>IF(ISERROR((L71/N71-1)*100),"n/a",(L71/N71-1)*100)</f>
        <v>10.000000000000009</v>
      </c>
      <c r="AJ71" s="1087">
        <f>IF(ISERROR((N71/O71-1)*100),"n/a",(N71/O71-1)*100)</f>
        <v>23.456790123456784</v>
      </c>
      <c r="AK71" s="1087">
        <f>IF(ISERROR((O71/P71-1)*100),"n/a",(O71/P71-1)*100)</f>
        <v>17.391304347826097</v>
      </c>
      <c r="AL71" s="1087">
        <f>IF(ISERROR((P71/Q71-1)*100),"n/a",(P71/Q71-1)*100)</f>
        <v>15.966386554621836</v>
      </c>
      <c r="AM71" s="1087">
        <f>IF(ISERROR((Q71/R71-1)*100),"n/a",(Q71/R71-1)*100)</f>
        <v>4.3859649122807154</v>
      </c>
      <c r="AN71" s="1087">
        <f>IF(ISERROR((R71/S71-1)*100),"n/a",(R71/S71-1)*100)</f>
        <v>4.5871559633027248</v>
      </c>
      <c r="AO71" s="1087">
        <f>IF(ISERROR((S71/T71-1)*100),"n/a",(S71/T71-1)*100)</f>
        <v>5.8252427184465994</v>
      </c>
      <c r="AP71" s="1087">
        <f>IF(ISERROR((T71/U71-1)*100),"n/a",(T71/U71-1)*100)</f>
        <v>5.1020408163265252</v>
      </c>
      <c r="AQ71" s="1087">
        <f>IF(ISERROR((U71/V71-1)*100),"n/a",(U71/V71-1)*100)</f>
        <v>2.0833333333333259</v>
      </c>
      <c r="AR71" s="1087">
        <f>IF(ISERROR((V71/W71-1)*100),"n/a",(V71/W71-1)*100)</f>
        <v>0</v>
      </c>
      <c r="AS71" s="1087">
        <f>IF(ISERROR((W71/X71-1)*100),"n/a",(W71/X71-1)*100)</f>
        <v>0</v>
      </c>
      <c r="AT71" s="1087">
        <f>IF(ISERROR((X71/Y71-1)*100),"n/a",(X71/Y71-1)*100)</f>
        <v>0</v>
      </c>
      <c r="AU71" s="1088">
        <f>AVERAGE(AA71:AT71)</f>
        <v>6.1925318606029718</v>
      </c>
      <c r="AV71" s="1089">
        <f>STDEV(AA71:AT71)</f>
        <v>6.0757913118979845</v>
      </c>
    </row>
    <row r="72" spans="1:48" ht="11.25" customHeight="1" x14ac:dyDescent="0.2">
      <c r="A72" s="492" t="s">
        <v>959</v>
      </c>
      <c r="B72" s="874" t="s">
        <v>960</v>
      </c>
      <c r="C72" s="621">
        <v>6.03</v>
      </c>
      <c r="D72" s="491">
        <v>5.83</v>
      </c>
      <c r="E72" s="626">
        <v>5.6099999999999994</v>
      </c>
      <c r="F72" s="621">
        <v>5.3</v>
      </c>
      <c r="G72" s="621">
        <v>4.91</v>
      </c>
      <c r="H72" s="621">
        <v>4.55</v>
      </c>
      <c r="I72" s="621">
        <v>4.18</v>
      </c>
      <c r="J72" s="945"/>
      <c r="K72" s="621">
        <v>3.8025000000000002</v>
      </c>
      <c r="L72" s="625">
        <v>3.57</v>
      </c>
      <c r="M72" s="945"/>
      <c r="N72" s="495">
        <v>3.57</v>
      </c>
      <c r="O72" s="627">
        <v>3.57</v>
      </c>
      <c r="P72" s="627">
        <v>3.5274999999999999</v>
      </c>
      <c r="Q72" s="627">
        <v>3.33</v>
      </c>
      <c r="R72" s="627">
        <v>3.05</v>
      </c>
      <c r="S72" s="627">
        <v>2.83</v>
      </c>
      <c r="T72" s="623">
        <v>2.8</v>
      </c>
      <c r="U72" s="627">
        <v>2.8</v>
      </c>
      <c r="V72" s="627">
        <v>2.74</v>
      </c>
      <c r="W72" s="627">
        <v>2.48</v>
      </c>
      <c r="X72" s="627">
        <v>2.2000000000000002</v>
      </c>
      <c r="Y72" s="627">
        <v>2.0499999999999998</v>
      </c>
      <c r="Z72" s="624">
        <f>SUM(C72:Y72)</f>
        <v>78.72999999999999</v>
      </c>
      <c r="AA72" s="1086">
        <f>IF(ISERROR((C72/D72-1)*100),"n/a",(C72/D72-1)*100)</f>
        <v>3.4305317324185181</v>
      </c>
      <c r="AB72" s="1086">
        <f>IF(ISERROR((D72/E72-1)*100),"n/a",(D72/E72-1)*100)</f>
        <v>3.9215686274509887</v>
      </c>
      <c r="AC72" s="1087">
        <f>IF(ISERROR((E72/F72-1)*100),"n/a",(E72/F72-1)*100)</f>
        <v>5.8490566037735725</v>
      </c>
      <c r="AD72" s="1087">
        <f>IF(ISERROR((F72/G72-1)*100),"n/a",(F72/G72-1)*100)</f>
        <v>7.9429735234215926</v>
      </c>
      <c r="AE72" s="1087">
        <f>IF(ISERROR((G72/H72-1)*100),"n/a",(G72/H72-1)*100)</f>
        <v>7.9120879120879284</v>
      </c>
      <c r="AF72" s="1087">
        <f>IF(ISERROR((H72/I72-1)*100),"n/a",(H72/I72-1)*100)</f>
        <v>8.8516746411483318</v>
      </c>
      <c r="AG72" s="1087">
        <f>IF(ISERROR((I72/K72-1)*100),"n/a",(I72/K72-1)*100)</f>
        <v>9.9276791584483668</v>
      </c>
      <c r="AH72" s="1087">
        <f>IF(ISERROR((K72/L72-1)*100),"n/a",(K72/L72-1)*100)</f>
        <v>6.512605042016828</v>
      </c>
      <c r="AI72" s="1087">
        <f>IF(ISERROR((L72/N72-1)*100),"n/a",(L72/N72-1)*100)</f>
        <v>0</v>
      </c>
      <c r="AJ72" s="1087">
        <f>IF(ISERROR((N72/O72-1)*100),"n/a",(N72/O72-1)*100)</f>
        <v>0</v>
      </c>
      <c r="AK72" s="1087">
        <f>IF(ISERROR((O72/P72-1)*100),"n/a",(O72/P72-1)*100)</f>
        <v>1.2048192771084265</v>
      </c>
      <c r="AL72" s="1087">
        <f>IF(ISERROR((P72/Q72-1)*100),"n/a",(P72/Q72-1)*100)</f>
        <v>5.9309309309309333</v>
      </c>
      <c r="AM72" s="1087">
        <f>IF(ISERROR((Q72/R72-1)*100),"n/a",(Q72/R72-1)*100)</f>
        <v>9.1803278688524781</v>
      </c>
      <c r="AN72" s="1087">
        <f>IF(ISERROR((R72/S72-1)*100),"n/a",(R72/S72-1)*100)</f>
        <v>7.7738515901059957</v>
      </c>
      <c r="AO72" s="1087">
        <f>IF(ISERROR((S72/T72-1)*100),"n/a",(S72/T72-1)*100)</f>
        <v>1.0714285714285898</v>
      </c>
      <c r="AP72" s="1087">
        <f>IF(ISERROR((T72/U72-1)*100),"n/a",(T72/U72-1)*100)</f>
        <v>0</v>
      </c>
      <c r="AQ72" s="1087">
        <f>IF(ISERROR((U72/V72-1)*100),"n/a",(U72/V72-1)*100)</f>
        <v>2.1897810218977964</v>
      </c>
      <c r="AR72" s="1087">
        <f>IF(ISERROR((V72/W72-1)*100),"n/a",(V72/W72-1)*100)</f>
        <v>10.483870967741948</v>
      </c>
      <c r="AS72" s="1087">
        <f>IF(ISERROR((W72/X72-1)*100),"n/a",(W72/X72-1)*100)</f>
        <v>12.72727272727272</v>
      </c>
      <c r="AT72" s="1087">
        <f>IF(ISERROR((X72/Y72-1)*100),"n/a",(X72/Y72-1)*100)</f>
        <v>7.317073170731736</v>
      </c>
      <c r="AU72" s="1088">
        <f>AVERAGE(AA72:AT72)</f>
        <v>5.6113766683418378</v>
      </c>
      <c r="AV72" s="1089">
        <f>STDEV(AA72:AT72)</f>
        <v>3.9023683475618451</v>
      </c>
    </row>
    <row r="73" spans="1:48" ht="11.25" customHeight="1" x14ac:dyDescent="0.2">
      <c r="A73" s="492" t="s">
        <v>1009</v>
      </c>
      <c r="B73" s="874" t="s">
        <v>1010</v>
      </c>
      <c r="C73" s="621">
        <v>11.2</v>
      </c>
      <c r="D73" s="491">
        <v>7.9</v>
      </c>
      <c r="E73" s="626">
        <v>4.8099999999999996</v>
      </c>
      <c r="F73" s="621">
        <v>2.04</v>
      </c>
      <c r="G73" s="621">
        <v>1.64</v>
      </c>
      <c r="H73" s="621">
        <v>1.23</v>
      </c>
      <c r="I73" s="621">
        <v>0.88</v>
      </c>
      <c r="J73" s="945"/>
      <c r="K73" s="621">
        <v>0.61</v>
      </c>
      <c r="L73" s="490">
        <v>0.4</v>
      </c>
      <c r="M73" s="945"/>
      <c r="N73" s="626">
        <v>7.0000000000000007E-2</v>
      </c>
      <c r="O73" s="623">
        <v>0</v>
      </c>
      <c r="P73" s="623">
        <v>0</v>
      </c>
      <c r="Q73" s="623">
        <v>0</v>
      </c>
      <c r="R73" s="623">
        <v>0</v>
      </c>
      <c r="S73" s="623">
        <v>0</v>
      </c>
      <c r="T73" s="623">
        <v>0</v>
      </c>
      <c r="U73" s="623">
        <v>0</v>
      </c>
      <c r="V73" s="623">
        <v>0</v>
      </c>
      <c r="W73" s="623">
        <v>0</v>
      </c>
      <c r="X73" s="623">
        <v>0</v>
      </c>
      <c r="Y73" s="623">
        <v>0</v>
      </c>
      <c r="Z73" s="624">
        <f>SUM(C73:Y73)</f>
        <v>30.779999999999998</v>
      </c>
      <c r="AA73" s="1086">
        <f>IF(ISERROR((C73/D73-1)*100),"n/a",(C73/D73-1)*100)</f>
        <v>41.772151898734158</v>
      </c>
      <c r="AB73" s="1086">
        <f>IF(ISERROR((D73/E73-1)*100),"n/a",(D73/E73-1)*100)</f>
        <v>64.241164241164256</v>
      </c>
      <c r="AC73" s="1087">
        <f>IF(ISERROR((E73/F73-1)*100),"n/a",(E73/F73-1)*100)</f>
        <v>135.78431372549016</v>
      </c>
      <c r="AD73" s="1087">
        <f>IF(ISERROR((F73/G73-1)*100),"n/a",(F73/G73-1)*100)</f>
        <v>24.390243902439025</v>
      </c>
      <c r="AE73" s="1087">
        <f>IF(ISERROR((G73/H73-1)*100),"n/a",(G73/H73-1)*100)</f>
        <v>33.333333333333329</v>
      </c>
      <c r="AF73" s="1087">
        <f>IF(ISERROR((H73/I73-1)*100),"n/a",(H73/I73-1)*100)</f>
        <v>39.772727272727273</v>
      </c>
      <c r="AG73" s="1087">
        <f>IF(ISERROR((I73/K73-1)*100),"n/a",(I73/K73-1)*100)</f>
        <v>44.262295081967217</v>
      </c>
      <c r="AH73" s="1087">
        <f>IF(ISERROR((K73/L73-1)*100),"n/a",(K73/L73-1)*100)</f>
        <v>52.499999999999993</v>
      </c>
      <c r="AI73" s="1087">
        <f>IF(ISERROR((L73/N73-1)*100),"n/a",(L73/N73-1)*100)</f>
        <v>471.42857142857144</v>
      </c>
      <c r="AJ73" s="1087" t="str">
        <f>IF(ISERROR((N73/O73-1)*100),"n/a",(N73/O73-1)*100)</f>
        <v>n/a</v>
      </c>
      <c r="AK73" s="1087" t="str">
        <f>IF(ISERROR((O73/P73-1)*100),"n/a",(O73/P73-1)*100)</f>
        <v>n/a</v>
      </c>
      <c r="AL73" s="1087" t="str">
        <f>IF(ISERROR((P73/Q73-1)*100),"n/a",(P73/Q73-1)*100)</f>
        <v>n/a</v>
      </c>
      <c r="AM73" s="1087" t="str">
        <f>IF(ISERROR((Q73/R73-1)*100),"n/a",(Q73/R73-1)*100)</f>
        <v>n/a</v>
      </c>
      <c r="AN73" s="1087" t="str">
        <f>IF(ISERROR((R73/S73-1)*100),"n/a",(R73/S73-1)*100)</f>
        <v>n/a</v>
      </c>
      <c r="AO73" s="1087" t="str">
        <f>IF(ISERROR((S73/T73-1)*100),"n/a",(S73/T73-1)*100)</f>
        <v>n/a</v>
      </c>
      <c r="AP73" s="1087" t="str">
        <f>IF(ISERROR((T73/U73-1)*100),"n/a",(T73/U73-1)*100)</f>
        <v>n/a</v>
      </c>
      <c r="AQ73" s="1087" t="str">
        <f>IF(ISERROR((U73/V73-1)*100),"n/a",(U73/V73-1)*100)</f>
        <v>n/a</v>
      </c>
      <c r="AR73" s="1087" t="str">
        <f>IF(ISERROR((V73/W73-1)*100),"n/a",(V73/W73-1)*100)</f>
        <v>n/a</v>
      </c>
      <c r="AS73" s="1087" t="str">
        <f>IF(ISERROR((W73/X73-1)*100),"n/a",(W73/X73-1)*100)</f>
        <v>n/a</v>
      </c>
      <c r="AT73" s="1087" t="str">
        <f>IF(ISERROR((X73/Y73-1)*100),"n/a",(X73/Y73-1)*100)</f>
        <v>n/a</v>
      </c>
      <c r="AU73" s="1088">
        <f>AVERAGE(AA73:AT73)</f>
        <v>100.8316445427141</v>
      </c>
      <c r="AV73" s="1089">
        <f>STDEV(AA73:AT73)</f>
        <v>142.76475340094819</v>
      </c>
    </row>
    <row r="74" spans="1:48" ht="11.25" customHeight="1" x14ac:dyDescent="0.2">
      <c r="A74" s="475" t="s">
        <v>963</v>
      </c>
      <c r="B74" s="859" t="s">
        <v>964</v>
      </c>
      <c r="C74" s="621">
        <v>0.82</v>
      </c>
      <c r="D74" s="491">
        <v>0.78</v>
      </c>
      <c r="E74" s="626">
        <v>0.72</v>
      </c>
      <c r="F74" s="483">
        <v>0.68</v>
      </c>
      <c r="G74" s="482">
        <v>0.66</v>
      </c>
      <c r="H74" s="482">
        <v>0.62</v>
      </c>
      <c r="I74" s="482">
        <v>0.3</v>
      </c>
      <c r="J74" s="1016"/>
      <c r="K74" s="483">
        <v>0</v>
      </c>
      <c r="L74" s="484">
        <v>0</v>
      </c>
      <c r="M74" s="1016"/>
      <c r="N74" s="497">
        <v>0</v>
      </c>
      <c r="O74" s="486">
        <v>0</v>
      </c>
      <c r="P74" s="486">
        <v>0</v>
      </c>
      <c r="Q74" s="486">
        <v>0</v>
      </c>
      <c r="R74" s="486">
        <v>0</v>
      </c>
      <c r="S74" s="486">
        <v>0</v>
      </c>
      <c r="T74" s="486">
        <v>0</v>
      </c>
      <c r="U74" s="486">
        <v>0</v>
      </c>
      <c r="V74" s="486">
        <v>0</v>
      </c>
      <c r="W74" s="486">
        <v>0.3</v>
      </c>
      <c r="X74" s="486">
        <v>0.3</v>
      </c>
      <c r="Y74" s="486">
        <v>0.3</v>
      </c>
      <c r="Z74" s="624">
        <f>SUM(C74:Y74)</f>
        <v>5.4799999999999995</v>
      </c>
      <c r="AA74" s="1086">
        <f>IF(ISERROR((C74/D74-1)*100),"n/a",(C74/D74-1)*100)</f>
        <v>5.12820512820511</v>
      </c>
      <c r="AB74" s="1086">
        <f>IF(ISERROR((D74/E74-1)*100),"n/a",(D74/E74-1)*100)</f>
        <v>8.3333333333333481</v>
      </c>
      <c r="AC74" s="1087">
        <f>IF(ISERROR((E74/F74-1)*100),"n/a",(E74/F74-1)*100)</f>
        <v>5.8823529411764497</v>
      </c>
      <c r="AD74" s="1087">
        <f>IF(ISERROR((F74/G74-1)*100),"n/a",(F74/G74-1)*100)</f>
        <v>3.0303030303030276</v>
      </c>
      <c r="AE74" s="1087">
        <f>IF(ISERROR((G74/H74-1)*100),"n/a",(G74/H74-1)*100)</f>
        <v>6.4516129032258229</v>
      </c>
      <c r="AF74" s="1087">
        <f>IF(ISERROR((H74/I74-1)*100),"n/a",(H74/I74-1)*100)</f>
        <v>106.66666666666669</v>
      </c>
      <c r="AG74" s="1087" t="str">
        <f>IF(ISERROR((I74/K74-1)*100),"n/a",(I74/K74-1)*100)</f>
        <v>n/a</v>
      </c>
      <c r="AH74" s="1087" t="str">
        <f>IF(ISERROR((K74/L74-1)*100),"n/a",(K74/L74-1)*100)</f>
        <v>n/a</v>
      </c>
      <c r="AI74" s="1087" t="str">
        <f>IF(ISERROR((L74/N74-1)*100),"n/a",(L74/N74-1)*100)</f>
        <v>n/a</v>
      </c>
      <c r="AJ74" s="1087" t="str">
        <f>IF(ISERROR((N74/O74-1)*100),"n/a",(N74/O74-1)*100)</f>
        <v>n/a</v>
      </c>
      <c r="AK74" s="1087" t="str">
        <f>IF(ISERROR((O74/P74-1)*100),"n/a",(O74/P74-1)*100)</f>
        <v>n/a</v>
      </c>
      <c r="AL74" s="1087" t="str">
        <f>IF(ISERROR((P74/Q74-1)*100),"n/a",(P74/Q74-1)*100)</f>
        <v>n/a</v>
      </c>
      <c r="AM74" s="1087" t="str">
        <f>IF(ISERROR((Q74/R74-1)*100),"n/a",(Q74/R74-1)*100)</f>
        <v>n/a</v>
      </c>
      <c r="AN74" s="1087" t="str">
        <f>IF(ISERROR((R74/S74-1)*100),"n/a",(R74/S74-1)*100)</f>
        <v>n/a</v>
      </c>
      <c r="AO74" s="1087" t="str">
        <f>IF(ISERROR((S74/T74-1)*100),"n/a",(S74/T74-1)*100)</f>
        <v>n/a</v>
      </c>
      <c r="AP74" s="1087" t="str">
        <f>IF(ISERROR((T74/U74-1)*100),"n/a",(T74/U74-1)*100)</f>
        <v>n/a</v>
      </c>
      <c r="AQ74" s="1087" t="str">
        <f>IF(ISERROR((U74/V74-1)*100),"n/a",(U74/V74-1)*100)</f>
        <v>n/a</v>
      </c>
      <c r="AR74" s="1087">
        <f>IF(ISERROR((V74/W74-1)*100),"n/a",(V74/W74-1)*100)</f>
        <v>-100</v>
      </c>
      <c r="AS74" s="1087">
        <f>IF(ISERROR((W74/X74-1)*100),"n/a",(W74/X74-1)*100)</f>
        <v>0</v>
      </c>
      <c r="AT74" s="1087">
        <f>IF(ISERROR((X74/Y74-1)*100),"n/a",(X74/Y74-1)*100)</f>
        <v>0</v>
      </c>
      <c r="AU74" s="1088">
        <f>AVERAGE(AA74:AT74)</f>
        <v>3.9436082225456062</v>
      </c>
      <c r="AV74" s="1089">
        <f>STDEV(AA74:AT74)</f>
        <v>51.743309252713907</v>
      </c>
    </row>
    <row r="75" spans="1:48" ht="11.25" customHeight="1" x14ac:dyDescent="0.2">
      <c r="A75" s="492" t="s">
        <v>961</v>
      </c>
      <c r="B75" s="874" t="s">
        <v>962</v>
      </c>
      <c r="C75" s="621">
        <v>2.2599999999999998</v>
      </c>
      <c r="D75" s="491">
        <v>2.0099999999999998</v>
      </c>
      <c r="E75" s="624">
        <v>1.76</v>
      </c>
      <c r="F75" s="621">
        <v>1.6</v>
      </c>
      <c r="G75" s="621">
        <v>1.46</v>
      </c>
      <c r="H75" s="621">
        <v>1.34</v>
      </c>
      <c r="I75" s="621">
        <v>1.1399999999999999</v>
      </c>
      <c r="J75" s="945"/>
      <c r="K75" s="621">
        <v>1.08</v>
      </c>
      <c r="L75" s="490">
        <v>1</v>
      </c>
      <c r="M75" s="945"/>
      <c r="N75" s="495">
        <v>0.8</v>
      </c>
      <c r="O75" s="623">
        <v>1.22</v>
      </c>
      <c r="P75" s="623">
        <v>1.64</v>
      </c>
      <c r="Q75" s="627">
        <v>1.61</v>
      </c>
      <c r="R75" s="627">
        <v>1.57</v>
      </c>
      <c r="S75" s="627">
        <v>1.53</v>
      </c>
      <c r="T75" s="627">
        <v>1.49</v>
      </c>
      <c r="U75" s="627">
        <v>1.45</v>
      </c>
      <c r="V75" s="627">
        <v>1.35</v>
      </c>
      <c r="W75" s="627">
        <v>1.23</v>
      </c>
      <c r="X75" s="627">
        <v>1.1100000000000001</v>
      </c>
      <c r="Y75" s="627">
        <v>0.99</v>
      </c>
      <c r="Z75" s="624">
        <f>SUM(C75:Y75)</f>
        <v>29.64</v>
      </c>
      <c r="AA75" s="1086">
        <f>IF(ISERROR((C75/D75-1)*100),"n/a",(C75/D75-1)*100)</f>
        <v>12.437810945273631</v>
      </c>
      <c r="AB75" s="1086">
        <f>IF(ISERROR((D75/E75-1)*100),"n/a",(D75/E75-1)*100)</f>
        <v>14.204545454545435</v>
      </c>
      <c r="AC75" s="1087">
        <f>IF(ISERROR((E75/F75-1)*100),"n/a",(E75/F75-1)*100)</f>
        <v>9.9999999999999858</v>
      </c>
      <c r="AD75" s="1087">
        <f>IF(ISERROR((F75/G75-1)*100),"n/a",(F75/G75-1)*100)</f>
        <v>9.5890410958904262</v>
      </c>
      <c r="AE75" s="1087">
        <f>IF(ISERROR((G75/H75-1)*100),"n/a",(G75/H75-1)*100)</f>
        <v>8.9552238805969964</v>
      </c>
      <c r="AF75" s="1087">
        <f>IF(ISERROR((H75/I75-1)*100),"n/a",(H75/I75-1)*100)</f>
        <v>17.543859649122815</v>
      </c>
      <c r="AG75" s="1087">
        <f>IF(ISERROR((I75/K75-1)*100),"n/a",(I75/K75-1)*100)</f>
        <v>5.5555555555555358</v>
      </c>
      <c r="AH75" s="1087">
        <f>IF(ISERROR((K75/L75-1)*100),"n/a",(K75/L75-1)*100)</f>
        <v>8.0000000000000071</v>
      </c>
      <c r="AI75" s="1087">
        <f>IF(ISERROR((L75/N75-1)*100),"n/a",(L75/N75-1)*100)</f>
        <v>25</v>
      </c>
      <c r="AJ75" s="1087">
        <f>IF(ISERROR((N75/O75-1)*100),"n/a",(N75/O75-1)*100)</f>
        <v>-34.426229508196712</v>
      </c>
      <c r="AK75" s="1087">
        <f>IF(ISERROR((O75/P75-1)*100),"n/a",(O75/P75-1)*100)</f>
        <v>-25.609756097560975</v>
      </c>
      <c r="AL75" s="1087">
        <f>IF(ISERROR((P75/Q75-1)*100),"n/a",(P75/Q75-1)*100)</f>
        <v>1.8633540372670732</v>
      </c>
      <c r="AM75" s="1087">
        <f>IF(ISERROR((Q75/R75-1)*100),"n/a",(Q75/R75-1)*100)</f>
        <v>2.5477707006369421</v>
      </c>
      <c r="AN75" s="1087">
        <f>IF(ISERROR((R75/S75-1)*100),"n/a",(R75/S75-1)*100)</f>
        <v>2.6143790849673332</v>
      </c>
      <c r="AO75" s="1087">
        <f>IF(ISERROR((S75/T75-1)*100),"n/a",(S75/T75-1)*100)</f>
        <v>2.6845637583892579</v>
      </c>
      <c r="AP75" s="1087">
        <f>IF(ISERROR((T75/U75-1)*100),"n/a",(T75/U75-1)*100)</f>
        <v>2.7586206896551779</v>
      </c>
      <c r="AQ75" s="1087">
        <f>IF(ISERROR((U75/V75-1)*100),"n/a",(U75/V75-1)*100)</f>
        <v>7.4074074074073959</v>
      </c>
      <c r="AR75" s="1087">
        <f>IF(ISERROR((V75/W75-1)*100),"n/a",(V75/W75-1)*100)</f>
        <v>9.7560975609756184</v>
      </c>
      <c r="AS75" s="1087">
        <f>IF(ISERROR((W75/X75-1)*100),"n/a",(W75/X75-1)*100)</f>
        <v>10.810810810810789</v>
      </c>
      <c r="AT75" s="1087">
        <f>IF(ISERROR((X75/Y75-1)*100),"n/a",(X75/Y75-1)*100)</f>
        <v>12.121212121212132</v>
      </c>
      <c r="AU75" s="1088">
        <f>AVERAGE(AA75:AT75)</f>
        <v>5.190713357327442</v>
      </c>
      <c r="AV75" s="1089">
        <f>STDEV(AA75:AT75)</f>
        <v>13.384758807069911</v>
      </c>
    </row>
    <row r="76" spans="1:48" ht="11.25" customHeight="1" x14ac:dyDescent="0.2">
      <c r="A76" s="876" t="s">
        <v>412</v>
      </c>
      <c r="B76" s="874" t="s">
        <v>413</v>
      </c>
      <c r="C76" s="621">
        <v>1.9550000000000001</v>
      </c>
      <c r="D76" s="491">
        <v>1.78</v>
      </c>
      <c r="E76" s="624">
        <v>1.6199999999999999</v>
      </c>
      <c r="F76" s="621">
        <v>1.4650000000000001</v>
      </c>
      <c r="G76" s="621">
        <v>1.33</v>
      </c>
      <c r="H76" s="621">
        <v>1.21</v>
      </c>
      <c r="I76" s="621">
        <v>1.0900000000000001</v>
      </c>
      <c r="J76" s="945" t="s">
        <v>90</v>
      </c>
      <c r="K76" s="621">
        <v>0.96</v>
      </c>
      <c r="L76" s="490">
        <v>0.9</v>
      </c>
      <c r="M76" s="945"/>
      <c r="N76" s="626">
        <v>0.86</v>
      </c>
      <c r="O76" s="627">
        <v>0.82</v>
      </c>
      <c r="P76" s="627">
        <v>0.4</v>
      </c>
      <c r="Q76" s="623">
        <v>0</v>
      </c>
      <c r="R76" s="623">
        <v>0</v>
      </c>
      <c r="S76" s="623">
        <v>0</v>
      </c>
      <c r="T76" s="623">
        <v>0</v>
      </c>
      <c r="U76" s="623">
        <v>0</v>
      </c>
      <c r="V76" s="623">
        <v>0</v>
      </c>
      <c r="W76" s="623">
        <v>0</v>
      </c>
      <c r="X76" s="623">
        <v>0</v>
      </c>
      <c r="Y76" s="623">
        <v>0</v>
      </c>
      <c r="Z76" s="624">
        <f>SUM(C76:Y76)</f>
        <v>14.39</v>
      </c>
      <c r="AA76" s="1086">
        <f>IF(ISERROR((C76/D76-1)*100),"n/a",(C76/D76-1)*100)</f>
        <v>9.8314606741572987</v>
      </c>
      <c r="AB76" s="1086">
        <f>IF(ISERROR((D76/E76-1)*100),"n/a",(D76/E76-1)*100)</f>
        <v>9.8765432098765427</v>
      </c>
      <c r="AC76" s="1087">
        <f>IF(ISERROR((E76/F76-1)*100),"n/a",(E76/F76-1)*100)</f>
        <v>10.580204778156975</v>
      </c>
      <c r="AD76" s="1087">
        <f>IF(ISERROR((F76/G76-1)*100),"n/a",(F76/G76-1)*100)</f>
        <v>10.150375939849621</v>
      </c>
      <c r="AE76" s="1087">
        <f>IF(ISERROR((G76/H76-1)*100),"n/a",(G76/H76-1)*100)</f>
        <v>9.9173553719008378</v>
      </c>
      <c r="AF76" s="1087">
        <f>IF(ISERROR((H76/I76-1)*100),"n/a",(H76/I76-1)*100)</f>
        <v>11.009174311926584</v>
      </c>
      <c r="AG76" s="1087">
        <f>IF(ISERROR((I76/K76-1)*100),"n/a",(I76/K76-1)*100)</f>
        <v>13.541666666666675</v>
      </c>
      <c r="AH76" s="1087">
        <f>IF(ISERROR((K76/L76-1)*100),"n/a",(K76/L76-1)*100)</f>
        <v>6.6666666666666652</v>
      </c>
      <c r="AI76" s="1087">
        <f>IF(ISERROR((L76/N76-1)*100),"n/a",(L76/N76-1)*100)</f>
        <v>4.6511627906976827</v>
      </c>
      <c r="AJ76" s="1087">
        <f>IF(ISERROR((N76/O76-1)*100),"n/a",(N76/O76-1)*100)</f>
        <v>4.8780487804878092</v>
      </c>
      <c r="AK76" s="1087">
        <f>IF(ISERROR((O76/P76-1)*100),"n/a",(O76/P76-1)*100)</f>
        <v>104.99999999999999</v>
      </c>
      <c r="AL76" s="1087" t="str">
        <f>IF(ISERROR((P76/Q76-1)*100),"n/a",(P76/Q76-1)*100)</f>
        <v>n/a</v>
      </c>
      <c r="AM76" s="1087" t="str">
        <f>IF(ISERROR((Q76/R76-1)*100),"n/a",(Q76/R76-1)*100)</f>
        <v>n/a</v>
      </c>
      <c r="AN76" s="1087" t="str">
        <f>IF(ISERROR((R76/S76-1)*100),"n/a",(R76/S76-1)*100)</f>
        <v>n/a</v>
      </c>
      <c r="AO76" s="1087" t="str">
        <f>IF(ISERROR((S76/T76-1)*100),"n/a",(S76/T76-1)*100)</f>
        <v>n/a</v>
      </c>
      <c r="AP76" s="1087" t="str">
        <f>IF(ISERROR((T76/U76-1)*100),"n/a",(T76/U76-1)*100)</f>
        <v>n/a</v>
      </c>
      <c r="AQ76" s="1087" t="str">
        <f>IF(ISERROR((U76/V76-1)*100),"n/a",(U76/V76-1)*100)</f>
        <v>n/a</v>
      </c>
      <c r="AR76" s="1087" t="str">
        <f>IF(ISERROR((V76/W76-1)*100),"n/a",(V76/W76-1)*100)</f>
        <v>n/a</v>
      </c>
      <c r="AS76" s="1087" t="str">
        <f>IF(ISERROR((W76/X76-1)*100),"n/a",(W76/X76-1)*100)</f>
        <v>n/a</v>
      </c>
      <c r="AT76" s="1087" t="str">
        <f>IF(ISERROR((X76/Y76-1)*100),"n/a",(X76/Y76-1)*100)</f>
        <v>n/a</v>
      </c>
      <c r="AU76" s="1088">
        <f>AVERAGE(AA76:AT76)</f>
        <v>17.827514471853338</v>
      </c>
      <c r="AV76" s="1089">
        <f>STDEV(AA76:AT76)</f>
        <v>29.036110805883467</v>
      </c>
    </row>
    <row r="77" spans="1:48" ht="11.25" customHeight="1" x14ac:dyDescent="0.2">
      <c r="A77" s="492" t="s">
        <v>129</v>
      </c>
      <c r="B77" s="874" t="s">
        <v>130</v>
      </c>
      <c r="C77" s="621">
        <v>1.1599999999999999</v>
      </c>
      <c r="D77" s="491">
        <v>1.06</v>
      </c>
      <c r="E77" s="624">
        <v>0.99399999999999999</v>
      </c>
      <c r="F77" s="621">
        <v>0.91400000000000003</v>
      </c>
      <c r="G77" s="621">
        <v>0.874</v>
      </c>
      <c r="H77" s="621">
        <v>0.83</v>
      </c>
      <c r="I77" s="621">
        <v>0.76</v>
      </c>
      <c r="J77" s="945"/>
      <c r="K77" s="621">
        <v>0.63500000000000001</v>
      </c>
      <c r="L77" s="490">
        <v>0.55000000000000004</v>
      </c>
      <c r="M77" s="945"/>
      <c r="N77" s="626">
        <v>0.52</v>
      </c>
      <c r="O77" s="627">
        <v>0.505</v>
      </c>
      <c r="P77" s="623">
        <v>0.5</v>
      </c>
      <c r="Q77" s="627">
        <v>0.47749999999999998</v>
      </c>
      <c r="R77" s="627">
        <v>0.46500000000000002</v>
      </c>
      <c r="S77" s="623">
        <v>0.45</v>
      </c>
      <c r="T77" s="627">
        <v>0.4425</v>
      </c>
      <c r="U77" s="627">
        <v>0.44</v>
      </c>
      <c r="V77" s="627">
        <v>0.43567</v>
      </c>
      <c r="W77" s="623">
        <v>0.43334</v>
      </c>
      <c r="X77" s="627">
        <v>0.42832999999999999</v>
      </c>
      <c r="Y77" s="627">
        <v>0.42665999999999998</v>
      </c>
      <c r="Z77" s="624">
        <f>SUM(C77:Y77)</f>
        <v>13.300999999999998</v>
      </c>
      <c r="AA77" s="1086">
        <f>IF(ISERROR((C77/D77-1)*100),"n/a",(C77/D77-1)*100)</f>
        <v>9.4339622641509422</v>
      </c>
      <c r="AB77" s="1086">
        <f>IF(ISERROR((D77/E77-1)*100),"n/a",(D77/E77-1)*100)</f>
        <v>6.6398390342052416</v>
      </c>
      <c r="AC77" s="1087">
        <f>IF(ISERROR((E77/F77-1)*100),"n/a",(E77/F77-1)*100)</f>
        <v>8.7527352297593009</v>
      </c>
      <c r="AD77" s="1087">
        <f>IF(ISERROR((F77/G77-1)*100),"n/a",(F77/G77-1)*100)</f>
        <v>4.5766590389016093</v>
      </c>
      <c r="AE77" s="1087">
        <f>IF(ISERROR((G77/H77-1)*100),"n/a",(G77/H77-1)*100)</f>
        <v>5.3012048192771166</v>
      </c>
      <c r="AF77" s="1087">
        <f>IF(ISERROR((H77/I77-1)*100),"n/a",(H77/I77-1)*100)</f>
        <v>9.210526315789469</v>
      </c>
      <c r="AG77" s="1087">
        <f>IF(ISERROR((I77/K77-1)*100),"n/a",(I77/K77-1)*100)</f>
        <v>19.685039370078748</v>
      </c>
      <c r="AH77" s="1087">
        <f>IF(ISERROR((K77/L77-1)*100),"n/a",(K77/L77-1)*100)</f>
        <v>15.454545454545453</v>
      </c>
      <c r="AI77" s="1087">
        <f>IF(ISERROR((L77/N77-1)*100),"n/a",(L77/N77-1)*100)</f>
        <v>5.7692307692307709</v>
      </c>
      <c r="AJ77" s="1087">
        <f>IF(ISERROR((N77/O77-1)*100),"n/a",(N77/O77-1)*100)</f>
        <v>2.9702970297029729</v>
      </c>
      <c r="AK77" s="1087">
        <f>IF(ISERROR((O77/P77-1)*100),"n/a",(O77/P77-1)*100)</f>
        <v>1.0000000000000009</v>
      </c>
      <c r="AL77" s="1087">
        <f>IF(ISERROR((P77/Q77-1)*100),"n/a",(P77/Q77-1)*100)</f>
        <v>4.7120418848167533</v>
      </c>
      <c r="AM77" s="1087">
        <f>IF(ISERROR((Q77/R77-1)*100),"n/a",(Q77/R77-1)*100)</f>
        <v>2.6881720430107503</v>
      </c>
      <c r="AN77" s="1087">
        <f>IF(ISERROR((R77/S77-1)*100),"n/a",(R77/S77-1)*100)</f>
        <v>3.3333333333333437</v>
      </c>
      <c r="AO77" s="1087">
        <f>IF(ISERROR((S77/T77-1)*100),"n/a",(S77/T77-1)*100)</f>
        <v>1.6949152542372836</v>
      </c>
      <c r="AP77" s="1087">
        <f>IF(ISERROR((T77/U77-1)*100),"n/a",(T77/U77-1)*100)</f>
        <v>0.56818181818181213</v>
      </c>
      <c r="AQ77" s="1087">
        <f>IF(ISERROR((U77/V77-1)*100),"n/a",(U77/V77-1)*100)</f>
        <v>0.9938715082516536</v>
      </c>
      <c r="AR77" s="1087">
        <f>IF(ISERROR((V77/W77-1)*100),"n/a",(V77/W77-1)*100)</f>
        <v>0.53768403563021483</v>
      </c>
      <c r="AS77" s="1087">
        <f>IF(ISERROR((W77/X77-1)*100),"n/a",(W77/X77-1)*100)</f>
        <v>1.1696589078514341</v>
      </c>
      <c r="AT77" s="1087">
        <f>IF(ISERROR((X77/Y77-1)*100),"n/a",(X77/Y77-1)*100)</f>
        <v>0.39141236581821115</v>
      </c>
      <c r="AU77" s="1088">
        <f>AVERAGE(AA77:AT77)</f>
        <v>5.2441655238386549</v>
      </c>
      <c r="AV77" s="1089">
        <f>STDEV(AA77:AT77)</f>
        <v>5.1785962880056386</v>
      </c>
    </row>
    <row r="78" spans="1:48" ht="11.25" customHeight="1" x14ac:dyDescent="0.2">
      <c r="A78" s="496" t="s">
        <v>907</v>
      </c>
      <c r="B78" s="859" t="s">
        <v>908</v>
      </c>
      <c r="C78" s="621">
        <v>1.6</v>
      </c>
      <c r="D78" s="491">
        <v>1.44</v>
      </c>
      <c r="E78" s="624">
        <v>1.31</v>
      </c>
      <c r="F78" s="621">
        <v>1.19</v>
      </c>
      <c r="G78" s="621">
        <v>1.1000000000000001</v>
      </c>
      <c r="H78" s="621">
        <v>0.98</v>
      </c>
      <c r="I78" s="621">
        <v>0.86</v>
      </c>
      <c r="J78" s="945"/>
      <c r="K78" s="621">
        <v>0.78</v>
      </c>
      <c r="L78" s="625">
        <v>0.72</v>
      </c>
      <c r="M78" s="945"/>
      <c r="N78" s="495">
        <v>0.72</v>
      </c>
      <c r="O78" s="623">
        <v>0.72</v>
      </c>
      <c r="P78" s="627">
        <v>0.72</v>
      </c>
      <c r="Q78" s="627">
        <v>0.6</v>
      </c>
      <c r="R78" s="627">
        <v>0.54</v>
      </c>
      <c r="S78" s="627">
        <v>0.43511999999999995</v>
      </c>
      <c r="T78" s="627">
        <v>0.36763000000000001</v>
      </c>
      <c r="U78" s="627">
        <v>0.31509999999999999</v>
      </c>
      <c r="V78" s="623">
        <v>0.28008</v>
      </c>
      <c r="W78" s="623">
        <v>0.28008</v>
      </c>
      <c r="X78" s="627">
        <v>0.27571000000000001</v>
      </c>
      <c r="Y78" s="623">
        <v>0.2626</v>
      </c>
      <c r="Z78" s="624">
        <f>SUM(C78:Y78)</f>
        <v>15.496320000000001</v>
      </c>
      <c r="AA78" s="1086">
        <f>IF(ISERROR((C78/D78-1)*100),"n/a",(C78/D78-1)*100)</f>
        <v>11.111111111111116</v>
      </c>
      <c r="AB78" s="1086">
        <f>IF(ISERROR((D78/E78-1)*100),"n/a",(D78/E78-1)*100)</f>
        <v>9.9236641221373887</v>
      </c>
      <c r="AC78" s="1087">
        <f>IF(ISERROR((E78/F78-1)*100),"n/a",(E78/F78-1)*100)</f>
        <v>10.084033613445387</v>
      </c>
      <c r="AD78" s="1087">
        <f>IF(ISERROR((F78/G78-1)*100),"n/a",(F78/G78-1)*100)</f>
        <v>8.1818181818181799</v>
      </c>
      <c r="AE78" s="1087">
        <f>IF(ISERROR((G78/H78-1)*100),"n/a",(G78/H78-1)*100)</f>
        <v>12.244897959183687</v>
      </c>
      <c r="AF78" s="1087">
        <f>IF(ISERROR((H78/I78-1)*100),"n/a",(H78/I78-1)*100)</f>
        <v>13.953488372093027</v>
      </c>
      <c r="AG78" s="1087">
        <f>IF(ISERROR((I78/K78-1)*100),"n/a",(I78/K78-1)*100)</f>
        <v>10.256410256410241</v>
      </c>
      <c r="AH78" s="1087">
        <f>IF(ISERROR((K78/L78-1)*100),"n/a",(K78/L78-1)*100)</f>
        <v>8.3333333333333481</v>
      </c>
      <c r="AI78" s="1087">
        <f>IF(ISERROR((L78/N78-1)*100),"n/a",(L78/N78-1)*100)</f>
        <v>0</v>
      </c>
      <c r="AJ78" s="1087">
        <f>IF(ISERROR((N78/O78-1)*100),"n/a",(N78/O78-1)*100)</f>
        <v>0</v>
      </c>
      <c r="AK78" s="1087">
        <f>IF(ISERROR((O78/P78-1)*100),"n/a",(O78/P78-1)*100)</f>
        <v>0</v>
      </c>
      <c r="AL78" s="1087">
        <f>IF(ISERROR((P78/Q78-1)*100),"n/a",(P78/Q78-1)*100)</f>
        <v>19.999999999999996</v>
      </c>
      <c r="AM78" s="1087">
        <f>IF(ISERROR((Q78/R78-1)*100),"n/a",(Q78/R78-1)*100)</f>
        <v>11.111111111111093</v>
      </c>
      <c r="AN78" s="1087">
        <f>IF(ISERROR((R78/S78-1)*100),"n/a",(R78/S78-1)*100)</f>
        <v>24.10369553226699</v>
      </c>
      <c r="AO78" s="1087">
        <f>IF(ISERROR((S78/T78-1)*100),"n/a",(S78/T78-1)*100)</f>
        <v>18.358131817316313</v>
      </c>
      <c r="AP78" s="1087">
        <f>IF(ISERROR((T78/U78-1)*100),"n/a",(T78/U78-1)*100)</f>
        <v>16.67089812757856</v>
      </c>
      <c r="AQ78" s="1087">
        <f>IF(ISERROR((U78/V78-1)*100),"n/a",(U78/V78-1)*100)</f>
        <v>12.503570408454735</v>
      </c>
      <c r="AR78" s="1087">
        <f>IF(ISERROR((V78/W78-1)*100),"n/a",(V78/W78-1)*100)</f>
        <v>0</v>
      </c>
      <c r="AS78" s="1087">
        <f>IF(ISERROR((W78/X78-1)*100),"n/a",(W78/X78-1)*100)</f>
        <v>1.5849987305502022</v>
      </c>
      <c r="AT78" s="1087">
        <f>IF(ISERROR((X78/Y78-1)*100),"n/a",(X78/Y78-1)*100)</f>
        <v>4.9923838537699883</v>
      </c>
      <c r="AU78" s="1088">
        <f>AVERAGE(AA78:AT78)</f>
        <v>9.6706773265290131</v>
      </c>
      <c r="AV78" s="1089">
        <f>STDEV(AA78:AT78)</f>
        <v>7.0433309629613587</v>
      </c>
    </row>
    <row r="79" spans="1:48" ht="11.25" customHeight="1" x14ac:dyDescent="0.2">
      <c r="A79" s="498" t="s">
        <v>450</v>
      </c>
      <c r="B79" s="499" t="s">
        <v>451</v>
      </c>
      <c r="C79" s="621">
        <v>1.6</v>
      </c>
      <c r="D79" s="491">
        <v>1.56</v>
      </c>
      <c r="E79" s="502">
        <v>1.52</v>
      </c>
      <c r="F79" s="505">
        <v>1.4</v>
      </c>
      <c r="G79" s="505">
        <v>1.1599999999999999</v>
      </c>
      <c r="H79" s="505">
        <v>1.08</v>
      </c>
      <c r="I79" s="505">
        <v>1</v>
      </c>
      <c r="J79" s="1032"/>
      <c r="K79" s="505">
        <v>0.96</v>
      </c>
      <c r="L79" s="501">
        <v>0.92</v>
      </c>
      <c r="M79" s="1032"/>
      <c r="N79" s="502">
        <v>0.84</v>
      </c>
      <c r="O79" s="507">
        <v>0.8</v>
      </c>
      <c r="P79" s="507">
        <v>0.74</v>
      </c>
      <c r="Q79" s="507">
        <v>0.66</v>
      </c>
      <c r="R79" s="508">
        <v>0.6</v>
      </c>
      <c r="S79" s="507">
        <v>0.57499999999999996</v>
      </c>
      <c r="T79" s="507">
        <v>0.44500000000000001</v>
      </c>
      <c r="U79" s="507">
        <v>7.0000000000000007E-2</v>
      </c>
      <c r="V79" s="508">
        <v>0</v>
      </c>
      <c r="W79" s="508">
        <v>0</v>
      </c>
      <c r="X79" s="508">
        <v>0</v>
      </c>
      <c r="Y79" s="508">
        <v>0</v>
      </c>
      <c r="Z79" s="624">
        <f>SUM(C79:Y79)</f>
        <v>15.930000000000001</v>
      </c>
      <c r="AA79" s="1086">
        <f>IF(ISERROR((C79/D79-1)*100),"n/a",(C79/D79-1)*100)</f>
        <v>2.5641025641025772</v>
      </c>
      <c r="AB79" s="1086">
        <f>IF(ISERROR((D79/E79-1)*100),"n/a",(D79/E79-1)*100)</f>
        <v>2.6315789473684292</v>
      </c>
      <c r="AC79" s="1087">
        <f>IF(ISERROR((E79/F79-1)*100),"n/a",(E79/F79-1)*100)</f>
        <v>8.5714285714285854</v>
      </c>
      <c r="AD79" s="1087">
        <f>IF(ISERROR((F79/G79-1)*100),"n/a",(F79/G79-1)*100)</f>
        <v>20.68965517241379</v>
      </c>
      <c r="AE79" s="1087">
        <f>IF(ISERROR((G79/H79-1)*100),"n/a",(G79/H79-1)*100)</f>
        <v>7.4074074074073959</v>
      </c>
      <c r="AF79" s="1087">
        <f>IF(ISERROR((H79/I79-1)*100),"n/a",(H79/I79-1)*100)</f>
        <v>8.0000000000000071</v>
      </c>
      <c r="AG79" s="1087">
        <f>IF(ISERROR((I79/K79-1)*100),"n/a",(I79/K79-1)*100)</f>
        <v>4.1666666666666741</v>
      </c>
      <c r="AH79" s="1087">
        <f>IF(ISERROR((K79/L79-1)*100),"n/a",(K79/L79-1)*100)</f>
        <v>4.3478260869565188</v>
      </c>
      <c r="AI79" s="1087">
        <f>IF(ISERROR((L79/N79-1)*100),"n/a",(L79/N79-1)*100)</f>
        <v>9.5238095238095344</v>
      </c>
      <c r="AJ79" s="1087">
        <f>IF(ISERROR((N79/O79-1)*100),"n/a",(N79/O79-1)*100)</f>
        <v>4.9999999999999822</v>
      </c>
      <c r="AK79" s="1087">
        <f>IF(ISERROR((O79/P79-1)*100),"n/a",(O79/P79-1)*100)</f>
        <v>8.1081081081081141</v>
      </c>
      <c r="AL79" s="1087">
        <f>IF(ISERROR((P79/Q79-1)*100),"n/a",(P79/Q79-1)*100)</f>
        <v>12.12121212121211</v>
      </c>
      <c r="AM79" s="1087">
        <f>IF(ISERROR((Q79/R79-1)*100),"n/a",(Q79/R79-1)*100)</f>
        <v>10.000000000000009</v>
      </c>
      <c r="AN79" s="1087">
        <f>IF(ISERROR((R79/S79-1)*100),"n/a",(R79/S79-1)*100)</f>
        <v>4.3478260869565188</v>
      </c>
      <c r="AO79" s="1087">
        <f>IF(ISERROR((S79/T79-1)*100),"n/a",(S79/T79-1)*100)</f>
        <v>29.213483146067396</v>
      </c>
      <c r="AP79" s="1087">
        <f>IF(ISERROR((T79/U79-1)*100),"n/a",(T79/U79-1)*100)</f>
        <v>535.71428571428567</v>
      </c>
      <c r="AQ79" s="1087" t="str">
        <f>IF(ISERROR((U79/V79-1)*100),"n/a",(U79/V79-1)*100)</f>
        <v>n/a</v>
      </c>
      <c r="AR79" s="1087" t="str">
        <f>IF(ISERROR((V79/W79-1)*100),"n/a",(V79/W79-1)*100)</f>
        <v>n/a</v>
      </c>
      <c r="AS79" s="1087" t="str">
        <f>IF(ISERROR((W79/X79-1)*100),"n/a",(W79/X79-1)*100)</f>
        <v>n/a</v>
      </c>
      <c r="AT79" s="1087" t="str">
        <f>IF(ISERROR((X79/Y79-1)*100),"n/a",(X79/Y79-1)*100)</f>
        <v>n/a</v>
      </c>
      <c r="AU79" s="1088">
        <f>AVERAGE(AA79:AT79)</f>
        <v>42.025461882298956</v>
      </c>
      <c r="AV79" s="1089">
        <f>STDEV(AA79:AT79)</f>
        <v>131.83384227857658</v>
      </c>
    </row>
    <row r="80" spans="1:48" ht="11.25" customHeight="1" x14ac:dyDescent="0.2">
      <c r="A80" s="492" t="s">
        <v>985</v>
      </c>
      <c r="B80" s="874" t="s">
        <v>986</v>
      </c>
      <c r="C80" s="621">
        <v>0.64</v>
      </c>
      <c r="D80" s="491">
        <v>0.62</v>
      </c>
      <c r="E80" s="626">
        <v>0.55000000000000004</v>
      </c>
      <c r="F80" s="621">
        <v>0.51</v>
      </c>
      <c r="G80" s="494">
        <v>0.48</v>
      </c>
      <c r="H80" s="621">
        <v>0.45</v>
      </c>
      <c r="I80" s="621">
        <v>0.42</v>
      </c>
      <c r="J80" s="945"/>
      <c r="K80" s="494">
        <v>0.4</v>
      </c>
      <c r="L80" s="490">
        <v>0.34</v>
      </c>
      <c r="M80" s="945"/>
      <c r="N80" s="495">
        <v>0.32</v>
      </c>
      <c r="O80" s="623">
        <v>0.48</v>
      </c>
      <c r="P80" s="627">
        <v>0.62</v>
      </c>
      <c r="Q80" s="627">
        <v>0.54500000000000004</v>
      </c>
      <c r="R80" s="627">
        <v>0.48499999999999999</v>
      </c>
      <c r="S80" s="627">
        <v>0.42</v>
      </c>
      <c r="T80" s="623">
        <v>0.4</v>
      </c>
      <c r="U80" s="623">
        <v>0.4</v>
      </c>
      <c r="V80" s="623">
        <v>0.4</v>
      </c>
      <c r="W80" s="623">
        <v>0.4</v>
      </c>
      <c r="X80" s="627">
        <v>0.39500000000000002</v>
      </c>
      <c r="Y80" s="627">
        <v>0.375</v>
      </c>
      <c r="Z80" s="624">
        <f>SUM(C80:Y80)</f>
        <v>9.6500000000000021</v>
      </c>
      <c r="AA80" s="1086">
        <f>IF(ISERROR((C80/D80-1)*100),"n/a",(C80/D80-1)*100)</f>
        <v>3.2258064516129004</v>
      </c>
      <c r="AB80" s="1086">
        <f>IF(ISERROR((D80/E80-1)*100),"n/a",(D80/E80-1)*100)</f>
        <v>12.72727272727272</v>
      </c>
      <c r="AC80" s="1087">
        <f>IF(ISERROR((E80/F80-1)*100),"n/a",(E80/F80-1)*100)</f>
        <v>7.8431372549019773</v>
      </c>
      <c r="AD80" s="1087">
        <f>IF(ISERROR((F80/G80-1)*100),"n/a",(F80/G80-1)*100)</f>
        <v>6.25</v>
      </c>
      <c r="AE80" s="1087">
        <f>IF(ISERROR((G80/H80-1)*100),"n/a",(G80/H80-1)*100)</f>
        <v>6.6666666666666652</v>
      </c>
      <c r="AF80" s="1087">
        <f>IF(ISERROR((H80/I80-1)*100),"n/a",(H80/I80-1)*100)</f>
        <v>7.1428571428571397</v>
      </c>
      <c r="AG80" s="1087">
        <f>IF(ISERROR((I80/K80-1)*100),"n/a",(I80/K80-1)*100)</f>
        <v>4.9999999999999822</v>
      </c>
      <c r="AH80" s="1087">
        <f>IF(ISERROR((K80/L80-1)*100),"n/a",(K80/L80-1)*100)</f>
        <v>17.647058823529417</v>
      </c>
      <c r="AI80" s="1087">
        <f>IF(ISERROR((L80/N80-1)*100),"n/a",(L80/N80-1)*100)</f>
        <v>6.25</v>
      </c>
      <c r="AJ80" s="1087">
        <f>IF(ISERROR((N80/O80-1)*100),"n/a",(N80/O80-1)*100)</f>
        <v>-33.333333333333329</v>
      </c>
      <c r="AK80" s="1087">
        <f>IF(ISERROR((O80/P80-1)*100),"n/a",(O80/P80-1)*100)</f>
        <v>-22.580645161290324</v>
      </c>
      <c r="AL80" s="1087">
        <f>IF(ISERROR((P80/Q80-1)*100),"n/a",(P80/Q80-1)*100)</f>
        <v>13.761467889908241</v>
      </c>
      <c r="AM80" s="1087">
        <f>IF(ISERROR((Q80/R80-1)*100),"n/a",(Q80/R80-1)*100)</f>
        <v>12.371134020618557</v>
      </c>
      <c r="AN80" s="1087">
        <f>IF(ISERROR((R80/S80-1)*100),"n/a",(R80/S80-1)*100)</f>
        <v>15.476190476190489</v>
      </c>
      <c r="AO80" s="1087">
        <f>IF(ISERROR((S80/T80-1)*100),"n/a",(S80/T80-1)*100)</f>
        <v>4.9999999999999822</v>
      </c>
      <c r="AP80" s="1087">
        <f>IF(ISERROR((T80/U80-1)*100),"n/a",(T80/U80-1)*100)</f>
        <v>0</v>
      </c>
      <c r="AQ80" s="1087">
        <f>IF(ISERROR((U80/V80-1)*100),"n/a",(U80/V80-1)*100)</f>
        <v>0</v>
      </c>
      <c r="AR80" s="1087">
        <f>IF(ISERROR((V80/W80-1)*100),"n/a",(V80/W80-1)*100)</f>
        <v>0</v>
      </c>
      <c r="AS80" s="1087">
        <f>IF(ISERROR((W80/X80-1)*100),"n/a",(W80/X80-1)*100)</f>
        <v>1.2658227848101333</v>
      </c>
      <c r="AT80" s="1087">
        <f>IF(ISERROR((X80/Y80-1)*100),"n/a",(X80/Y80-1)*100)</f>
        <v>5.3333333333333455</v>
      </c>
      <c r="AU80" s="1088">
        <f>AVERAGE(AA80:AT80)</f>
        <v>3.5023384538538949</v>
      </c>
      <c r="AV80" s="1089">
        <f>STDEV(AA80:AT80)</f>
        <v>12.045012007670136</v>
      </c>
    </row>
    <row r="81" spans="1:48" ht="11.25" customHeight="1" x14ac:dyDescent="0.2">
      <c r="A81" s="532" t="s">
        <v>4196</v>
      </c>
      <c r="B81" s="859" t="s">
        <v>1955</v>
      </c>
      <c r="C81" s="621">
        <v>0.66</v>
      </c>
      <c r="D81" s="491">
        <v>0.54</v>
      </c>
      <c r="E81" s="646">
        <v>0.39</v>
      </c>
      <c r="F81" s="647">
        <v>0.25</v>
      </c>
      <c r="G81" s="647">
        <v>0.2</v>
      </c>
      <c r="H81" s="647">
        <v>0.12</v>
      </c>
      <c r="I81" s="1057">
        <v>0.04</v>
      </c>
      <c r="J81" s="989"/>
      <c r="K81" s="1057">
        <v>0.04</v>
      </c>
      <c r="L81" s="1064">
        <v>0.04</v>
      </c>
      <c r="M81" s="989"/>
      <c r="N81" s="1064">
        <v>0.04</v>
      </c>
      <c r="O81" s="1067">
        <v>0.04</v>
      </c>
      <c r="P81" s="1066">
        <v>2.88</v>
      </c>
      <c r="Q81" s="1066">
        <v>2.4</v>
      </c>
      <c r="R81" s="1066">
        <v>2.12</v>
      </c>
      <c r="S81" s="1066">
        <v>1.9</v>
      </c>
      <c r="T81" s="1066">
        <v>1.7</v>
      </c>
      <c r="U81" s="1066">
        <v>1.44</v>
      </c>
      <c r="V81" s="1066">
        <v>1.22</v>
      </c>
      <c r="W81" s="1066">
        <v>1.1399999999999999</v>
      </c>
      <c r="X81" s="1066">
        <v>1.03</v>
      </c>
      <c r="Y81" s="1066">
        <v>0.92500000000000004</v>
      </c>
      <c r="Z81" s="624">
        <f>SUM(C81:Y81)</f>
        <v>19.115000000000002</v>
      </c>
      <c r="AA81" s="1086">
        <f>IF(ISERROR((C81/D81-1)*100),"n/a",(C81/D81-1)*100)</f>
        <v>22.222222222222211</v>
      </c>
      <c r="AB81" s="1086">
        <f>IF(ISERROR((D81/E81-1)*100),"n/a",(D81/E81-1)*100)</f>
        <v>38.46153846153846</v>
      </c>
      <c r="AC81" s="1087">
        <f>IF(ISERROR((E81/F81-1)*100),"n/a",(E81/F81-1)*100)</f>
        <v>56.000000000000007</v>
      </c>
      <c r="AD81" s="1087">
        <f>IF(ISERROR((F81/G81-1)*100),"n/a",(F81/G81-1)*100)</f>
        <v>25</v>
      </c>
      <c r="AE81" s="1087">
        <f>IF(ISERROR((G81/H81-1)*100),"n/a",(G81/H81-1)*100)</f>
        <v>66.666666666666671</v>
      </c>
      <c r="AF81" s="1087">
        <f>IF(ISERROR((H81/I81-1)*100),"n/a",(H81/I81-1)*100)</f>
        <v>200</v>
      </c>
      <c r="AG81" s="1087">
        <f>IF(ISERROR((I81/K81-1)*100),"n/a",(I81/K81-1)*100)</f>
        <v>0</v>
      </c>
      <c r="AH81" s="1087">
        <f>IF(ISERROR((K81/L81-1)*100),"n/a",(K81/L81-1)*100)</f>
        <v>0</v>
      </c>
      <c r="AI81" s="1087">
        <f>IF(ISERROR((L81/N81-1)*100),"n/a",(L81/N81-1)*100)</f>
        <v>0</v>
      </c>
      <c r="AJ81" s="1087">
        <f>IF(ISERROR((N81/O81-1)*100),"n/a",(N81/O81-1)*100)</f>
        <v>0</v>
      </c>
      <c r="AK81" s="1087">
        <f>IF(ISERROR((O81/P81-1)*100),"n/a",(O81/P81-1)*100)</f>
        <v>-98.611111111111114</v>
      </c>
      <c r="AL81" s="1087">
        <f>IF(ISERROR((P81/Q81-1)*100),"n/a",(P81/Q81-1)*100)</f>
        <v>19.999999999999996</v>
      </c>
      <c r="AM81" s="1087">
        <f>IF(ISERROR((Q81/R81-1)*100),"n/a",(Q81/R81-1)*100)</f>
        <v>13.207547169811317</v>
      </c>
      <c r="AN81" s="1087">
        <f>IF(ISERROR((R81/S81-1)*100),"n/a",(R81/S81-1)*100)</f>
        <v>11.578947368421066</v>
      </c>
      <c r="AO81" s="1087">
        <f>IF(ISERROR((S81/T81-1)*100),"n/a",(S81/T81-1)*100)</f>
        <v>11.764705882352944</v>
      </c>
      <c r="AP81" s="1087">
        <f>IF(ISERROR((T81/U81-1)*100),"n/a",(T81/U81-1)*100)</f>
        <v>18.055555555555557</v>
      </c>
      <c r="AQ81" s="1087">
        <f>IF(ISERROR((U81/V81-1)*100),"n/a",(U81/V81-1)*100)</f>
        <v>18.032786885245898</v>
      </c>
      <c r="AR81" s="1087">
        <f>IF(ISERROR((V81/W81-1)*100),"n/a",(V81/W81-1)*100)</f>
        <v>7.0175438596491224</v>
      </c>
      <c r="AS81" s="1087">
        <f>IF(ISERROR((W81/X81-1)*100),"n/a",(W81/X81-1)*100)</f>
        <v>10.679611650485432</v>
      </c>
      <c r="AT81" s="1087">
        <f>IF(ISERROR((X81/Y81-1)*100),"n/a",(X81/Y81-1)*100)</f>
        <v>11.351351351351347</v>
      </c>
      <c r="AU81" s="1088">
        <f>AVERAGE(AA81:AT81)</f>
        <v>21.571368298109444</v>
      </c>
      <c r="AV81" s="1089">
        <f>STDEV(AA81:AT81)</f>
        <v>52.508892228279443</v>
      </c>
    </row>
    <row r="82" spans="1:48" ht="11.25" customHeight="1" x14ac:dyDescent="0.2">
      <c r="A82" s="628" t="s">
        <v>997</v>
      </c>
      <c r="B82" s="499" t="s">
        <v>998</v>
      </c>
      <c r="C82" s="621">
        <v>0.96</v>
      </c>
      <c r="D82" s="491">
        <v>0.76</v>
      </c>
      <c r="E82" s="509">
        <v>0.68</v>
      </c>
      <c r="F82" s="621">
        <v>0.6</v>
      </c>
      <c r="G82" s="621">
        <v>0.52</v>
      </c>
      <c r="H82" s="621">
        <v>0.43</v>
      </c>
      <c r="I82" s="621">
        <v>0.39</v>
      </c>
      <c r="J82" s="945"/>
      <c r="K82" s="621">
        <v>0.36</v>
      </c>
      <c r="L82" s="625">
        <v>0</v>
      </c>
      <c r="M82" s="945"/>
      <c r="N82" s="495">
        <v>0</v>
      </c>
      <c r="O82" s="623">
        <v>0</v>
      </c>
      <c r="P82" s="623">
        <v>0</v>
      </c>
      <c r="Q82" s="623">
        <v>0</v>
      </c>
      <c r="R82" s="623">
        <v>0</v>
      </c>
      <c r="S82" s="623">
        <v>0</v>
      </c>
      <c r="T82" s="623">
        <v>0</v>
      </c>
      <c r="U82" s="623">
        <v>0</v>
      </c>
      <c r="V82" s="623">
        <v>0</v>
      </c>
      <c r="W82" s="623">
        <v>0</v>
      </c>
      <c r="X82" s="623">
        <v>0</v>
      </c>
      <c r="Y82" s="623">
        <v>0</v>
      </c>
      <c r="Z82" s="624">
        <f>SUM(C82:Y82)</f>
        <v>4.7</v>
      </c>
      <c r="AA82" s="1086">
        <f>IF(ISERROR((C82/D82-1)*100),"n/a",(C82/D82-1)*100)</f>
        <v>26.315789473684205</v>
      </c>
      <c r="AB82" s="1086">
        <f>IF(ISERROR((D82/E82-1)*100),"n/a",(D82/E82-1)*100)</f>
        <v>11.764705882352944</v>
      </c>
      <c r="AC82" s="1087">
        <f>IF(ISERROR((E82/F82-1)*100),"n/a",(E82/F82-1)*100)</f>
        <v>13.333333333333353</v>
      </c>
      <c r="AD82" s="1087">
        <f>IF(ISERROR((F82/G82-1)*100),"n/a",(F82/G82-1)*100)</f>
        <v>15.384615384615374</v>
      </c>
      <c r="AE82" s="1087">
        <f>IF(ISERROR((G82/H82-1)*100),"n/a",(G82/H82-1)*100)</f>
        <v>20.930232558139551</v>
      </c>
      <c r="AF82" s="1087">
        <f>IF(ISERROR((H82/I82-1)*100),"n/a",(H82/I82-1)*100)</f>
        <v>10.256410256410241</v>
      </c>
      <c r="AG82" s="1087">
        <f>IF(ISERROR((I82/K82-1)*100),"n/a",(I82/K82-1)*100)</f>
        <v>8.3333333333333481</v>
      </c>
      <c r="AH82" s="1087" t="str">
        <f>IF(ISERROR((K82/L82-1)*100),"n/a",(K82/L82-1)*100)</f>
        <v>n/a</v>
      </c>
      <c r="AI82" s="1087" t="str">
        <f>IF(ISERROR((L82/N82-1)*100),"n/a",(L82/N82-1)*100)</f>
        <v>n/a</v>
      </c>
      <c r="AJ82" s="1087" t="str">
        <f>IF(ISERROR((N82/O82-1)*100),"n/a",(N82/O82-1)*100)</f>
        <v>n/a</v>
      </c>
      <c r="AK82" s="1087" t="str">
        <f>IF(ISERROR((O82/P82-1)*100),"n/a",(O82/P82-1)*100)</f>
        <v>n/a</v>
      </c>
      <c r="AL82" s="1087" t="str">
        <f>IF(ISERROR((P82/Q82-1)*100),"n/a",(P82/Q82-1)*100)</f>
        <v>n/a</v>
      </c>
      <c r="AM82" s="1087" t="str">
        <f>IF(ISERROR((Q82/R82-1)*100),"n/a",(Q82/R82-1)*100)</f>
        <v>n/a</v>
      </c>
      <c r="AN82" s="1087" t="str">
        <f>IF(ISERROR((R82/S82-1)*100),"n/a",(R82/S82-1)*100)</f>
        <v>n/a</v>
      </c>
      <c r="AO82" s="1087" t="str">
        <f>IF(ISERROR((S82/T82-1)*100),"n/a",(S82/T82-1)*100)</f>
        <v>n/a</v>
      </c>
      <c r="AP82" s="1087" t="str">
        <f>IF(ISERROR((T82/U82-1)*100),"n/a",(T82/U82-1)*100)</f>
        <v>n/a</v>
      </c>
      <c r="AQ82" s="1087" t="str">
        <f>IF(ISERROR((U82/V82-1)*100),"n/a",(U82/V82-1)*100)</f>
        <v>n/a</v>
      </c>
      <c r="AR82" s="1087" t="str">
        <f>IF(ISERROR((V82/W82-1)*100),"n/a",(V82/W82-1)*100)</f>
        <v>n/a</v>
      </c>
      <c r="AS82" s="1087" t="str">
        <f>IF(ISERROR((W82/X82-1)*100),"n/a",(W82/X82-1)*100)</f>
        <v>n/a</v>
      </c>
      <c r="AT82" s="1087" t="str">
        <f>IF(ISERROR((X82/Y82-1)*100),"n/a",(X82/Y82-1)*100)</f>
        <v>n/a</v>
      </c>
      <c r="AU82" s="1088">
        <f>AVERAGE(AA82:AT82)</f>
        <v>15.188345745981289</v>
      </c>
      <c r="AV82" s="1089">
        <f>STDEV(AA82:AT82)</f>
        <v>6.3679582503032623</v>
      </c>
    </row>
    <row r="83" spans="1:48" ht="11.25" customHeight="1" x14ac:dyDescent="0.2">
      <c r="A83" s="492" t="s">
        <v>1012</v>
      </c>
      <c r="B83" s="874" t="s">
        <v>1013</v>
      </c>
      <c r="C83" s="621">
        <v>0.42666666666666669</v>
      </c>
      <c r="D83" s="491">
        <v>0.39999999999999997</v>
      </c>
      <c r="E83" s="624">
        <v>0.37333333333333335</v>
      </c>
      <c r="F83" s="621">
        <v>0.34666666666666668</v>
      </c>
      <c r="G83" s="621">
        <v>0.3155533333333333</v>
      </c>
      <c r="H83" s="621">
        <v>0.28445333333333334</v>
      </c>
      <c r="I83" s="621">
        <v>0.26023333333333332</v>
      </c>
      <c r="J83" s="945">
        <v>0</v>
      </c>
      <c r="K83" s="621">
        <v>0.22387333333333329</v>
      </c>
      <c r="L83" s="625">
        <v>0.19914666666666667</v>
      </c>
      <c r="M83" s="945">
        <v>0</v>
      </c>
      <c r="N83" s="524">
        <v>0.19914666666666667</v>
      </c>
      <c r="O83" s="524">
        <v>0.19914666666666667</v>
      </c>
      <c r="P83" s="627">
        <v>0.19532000000000002</v>
      </c>
      <c r="Q83" s="627">
        <v>0.17873333333333333</v>
      </c>
      <c r="R83" s="627">
        <v>0.14809333333333333</v>
      </c>
      <c r="S83" s="623">
        <v>0.10043333333333333</v>
      </c>
      <c r="T83" s="623">
        <v>0.10780666666666666</v>
      </c>
      <c r="U83" s="627">
        <v>0.11573333333333331</v>
      </c>
      <c r="V83" s="623">
        <v>0.11346666666666666</v>
      </c>
      <c r="W83" s="623">
        <v>0.11346666666666666</v>
      </c>
      <c r="X83" s="627">
        <v>0.11176666666666667</v>
      </c>
      <c r="Y83" s="623">
        <v>0.11120000000000001</v>
      </c>
      <c r="Z83" s="624">
        <f>SUM(C83:Y83)</f>
        <v>4.5242399999999998</v>
      </c>
      <c r="AA83" s="1086">
        <f>IF(ISERROR((C83/D83-1)*100),"n/a",(C83/D83-1)*100)</f>
        <v>6.6666666666666874</v>
      </c>
      <c r="AB83" s="1086">
        <f>IF(ISERROR((D83/E83-1)*100),"n/a",(D83/E83-1)*100)</f>
        <v>7.1428571428571397</v>
      </c>
      <c r="AC83" s="1087">
        <f>IF(ISERROR((E83/F83-1)*100),"n/a",(E83/F83-1)*100)</f>
        <v>7.6923076923076872</v>
      </c>
      <c r="AD83" s="1087">
        <f>IF(ISERROR((F83/G83-1)*100),"n/a",(F83/G83-1)*100)</f>
        <v>9.8599285910464296</v>
      </c>
      <c r="AE83" s="1087">
        <f>IF(ISERROR((G83/H83-1)*100),"n/a",(G83/H83-1)*100)</f>
        <v>10.933252085872303</v>
      </c>
      <c r="AF83" s="1087">
        <f>IF(ISERROR((H83/I83-1)*100),"n/a",(H83/I83-1)*100)</f>
        <v>9.3070321506340647</v>
      </c>
      <c r="AG83" s="1087">
        <f>IF(ISERROR((I83/K83-1)*100),"n/a",(I83/K83-1)*100)</f>
        <v>16.241326940829648</v>
      </c>
      <c r="AH83" s="1087">
        <f>IF(ISERROR((K83/L83-1)*100),"n/a",(K83/L83-1)*100)</f>
        <v>12.416309587573625</v>
      </c>
      <c r="AI83" s="1087">
        <f>IF(ISERROR((L83/N83-1)*100),"n/a",(L83/N83-1)*100)</f>
        <v>0</v>
      </c>
      <c r="AJ83" s="1087">
        <f>IF(ISERROR((N83/O83-1)*100),"n/a",(N83/O83-1)*100)</f>
        <v>0</v>
      </c>
      <c r="AK83" s="1087">
        <f>IF(ISERROR((O83/P83-1)*100),"n/a",(O83/P83-1)*100)</f>
        <v>1.9591781008942544</v>
      </c>
      <c r="AL83" s="1087">
        <f>IF(ISERROR((P83/Q83-1)*100),"n/a",(P83/Q83-1)*100)</f>
        <v>9.2801193584483457</v>
      </c>
      <c r="AM83" s="1087">
        <f>IF(ISERROR((Q83/R83-1)*100),"n/a",(Q83/R83-1)*100)</f>
        <v>20.68965517241379</v>
      </c>
      <c r="AN83" s="1087">
        <f>IF(ISERROR((R83/S83-1)*100),"n/a",(R83/S83-1)*100)</f>
        <v>47.454364420843007</v>
      </c>
      <c r="AO83" s="1087">
        <f>IF(ISERROR((S83/T83-1)*100),"n/a",(S83/T83-1)*100)</f>
        <v>-6.8394038711273257</v>
      </c>
      <c r="AP83" s="1087">
        <f>IF(ISERROR((T83/U83-1)*100),"n/a",(T83/U83-1)*100)</f>
        <v>-6.849078341013815</v>
      </c>
      <c r="AQ83" s="1087">
        <f>IF(ISERROR((U83/V83-1)*100),"n/a",(U83/V83-1)*100)</f>
        <v>1.9976498237367579</v>
      </c>
      <c r="AR83" s="1087">
        <f>IF(ISERROR((V83/W83-1)*100),"n/a",(V83/W83-1)*100)</f>
        <v>0</v>
      </c>
      <c r="AS83" s="1087">
        <f>IF(ISERROR((W83/X83-1)*100),"n/a",(W83/X83-1)*100)</f>
        <v>1.5210259469132126</v>
      </c>
      <c r="AT83" s="1087">
        <f>IF(ISERROR((X83/Y83-1)*100),"n/a",(X83/Y83-1)*100)</f>
        <v>0.50959232613907446</v>
      </c>
      <c r="AU83" s="1088">
        <f>AVERAGE(AA83:AT83)</f>
        <v>7.4991391897517463</v>
      </c>
      <c r="AV83" s="1089">
        <f>STDEV(AA83:AT83)</f>
        <v>11.746004516464346</v>
      </c>
    </row>
    <row r="84" spans="1:48" ht="11.25" customHeight="1" x14ac:dyDescent="0.2">
      <c r="A84" s="874" t="s">
        <v>452</v>
      </c>
      <c r="B84" s="874" t="s">
        <v>453</v>
      </c>
      <c r="C84" s="621">
        <v>1.22</v>
      </c>
      <c r="D84" s="491">
        <v>0.93</v>
      </c>
      <c r="E84" s="624">
        <v>0.78</v>
      </c>
      <c r="F84" s="621">
        <v>0.73</v>
      </c>
      <c r="G84" s="621">
        <v>0.69</v>
      </c>
      <c r="H84" s="621">
        <v>0.63500000000000001</v>
      </c>
      <c r="I84" s="621">
        <v>0.59</v>
      </c>
      <c r="J84" s="945"/>
      <c r="K84" s="621">
        <v>0.55000000000000004</v>
      </c>
      <c r="L84" s="490">
        <v>0.51</v>
      </c>
      <c r="M84" s="945"/>
      <c r="N84" s="503">
        <v>0.47</v>
      </c>
      <c r="O84" s="503">
        <v>0.44500000000000001</v>
      </c>
      <c r="P84" s="627">
        <v>0.41</v>
      </c>
      <c r="Q84" s="627">
        <v>0.37</v>
      </c>
      <c r="R84" s="627">
        <v>0.33</v>
      </c>
      <c r="S84" s="627">
        <v>0.28999999999999998</v>
      </c>
      <c r="T84" s="627">
        <v>0.25750000000000001</v>
      </c>
      <c r="U84" s="627">
        <v>0.22750000000000001</v>
      </c>
      <c r="V84" s="627">
        <v>0.19</v>
      </c>
      <c r="W84" s="627">
        <v>0.18</v>
      </c>
      <c r="X84" s="627">
        <v>0.16</v>
      </c>
      <c r="Y84" s="627">
        <v>0.125</v>
      </c>
      <c r="Z84" s="624">
        <f>SUM(C84:Y84)</f>
        <v>10.089999999999996</v>
      </c>
      <c r="AA84" s="1086">
        <f>IF(ISERROR((C84/D84-1)*100),"n/a",(C84/D84-1)*100)</f>
        <v>31.182795698924725</v>
      </c>
      <c r="AB84" s="1086">
        <f>IF(ISERROR((D84/E84-1)*100),"n/a",(D84/E84-1)*100)</f>
        <v>19.23076923076923</v>
      </c>
      <c r="AC84" s="1087">
        <f>IF(ISERROR((E84/F84-1)*100),"n/a",(E84/F84-1)*100)</f>
        <v>6.8493150684931559</v>
      </c>
      <c r="AD84" s="1087">
        <f>IF(ISERROR((F84/G84-1)*100),"n/a",(F84/G84-1)*100)</f>
        <v>5.7971014492753659</v>
      </c>
      <c r="AE84" s="1087">
        <f>IF(ISERROR((G84/H84-1)*100),"n/a",(G84/H84-1)*100)</f>
        <v>8.6614173228346303</v>
      </c>
      <c r="AF84" s="1087">
        <f>IF(ISERROR((H84/I84-1)*100),"n/a",(H84/I84-1)*100)</f>
        <v>7.6271186440677985</v>
      </c>
      <c r="AG84" s="1087">
        <f>IF(ISERROR((I84/K84-1)*100),"n/a",(I84/K84-1)*100)</f>
        <v>7.2727272727272529</v>
      </c>
      <c r="AH84" s="1087">
        <f>IF(ISERROR((K84/L84-1)*100),"n/a",(K84/L84-1)*100)</f>
        <v>7.8431372549019773</v>
      </c>
      <c r="AI84" s="1087">
        <f>IF(ISERROR((L84/N84-1)*100),"n/a",(L84/N84-1)*100)</f>
        <v>8.5106382978723527</v>
      </c>
      <c r="AJ84" s="1087">
        <f>IF(ISERROR((N84/O84-1)*100),"n/a",(N84/O84-1)*100)</f>
        <v>5.6179775280898792</v>
      </c>
      <c r="AK84" s="1087">
        <f>IF(ISERROR((O84/P84-1)*100),"n/a",(O84/P84-1)*100)</f>
        <v>8.5365853658536661</v>
      </c>
      <c r="AL84" s="1087">
        <f>IF(ISERROR((P84/Q84-1)*100),"n/a",(P84/Q84-1)*100)</f>
        <v>10.810810810810811</v>
      </c>
      <c r="AM84" s="1087">
        <f>IF(ISERROR((Q84/R84-1)*100),"n/a",(Q84/R84-1)*100)</f>
        <v>12.12121212121211</v>
      </c>
      <c r="AN84" s="1087">
        <f>IF(ISERROR((R84/S84-1)*100),"n/a",(R84/S84-1)*100)</f>
        <v>13.793103448275868</v>
      </c>
      <c r="AO84" s="1087">
        <f>IF(ISERROR((S84/T84-1)*100),"n/a",(S84/T84-1)*100)</f>
        <v>12.621359223300965</v>
      </c>
      <c r="AP84" s="1087">
        <f>IF(ISERROR((T84/U84-1)*100),"n/a",(T84/U84-1)*100)</f>
        <v>13.186813186813184</v>
      </c>
      <c r="AQ84" s="1087">
        <f>IF(ISERROR((U84/V84-1)*100),"n/a",(U84/V84-1)*100)</f>
        <v>19.736842105263165</v>
      </c>
      <c r="AR84" s="1087">
        <f>IF(ISERROR((V84/W84-1)*100),"n/a",(V84/W84-1)*100)</f>
        <v>5.555555555555558</v>
      </c>
      <c r="AS84" s="1087">
        <f>IF(ISERROR((W84/X84-1)*100),"n/a",(W84/X84-1)*100)</f>
        <v>12.5</v>
      </c>
      <c r="AT84" s="1087">
        <f>IF(ISERROR((X84/Y84-1)*100),"n/a",(X84/Y84-1)*100)</f>
        <v>28.000000000000004</v>
      </c>
      <c r="AU84" s="1088">
        <f>AVERAGE(AA84:AT84)</f>
        <v>12.272763979252087</v>
      </c>
      <c r="AV84" s="1089">
        <f>STDEV(AA84:AT84)</f>
        <v>7.1915718225591503</v>
      </c>
    </row>
    <row r="85" spans="1:48" ht="11.25" customHeight="1" x14ac:dyDescent="0.2">
      <c r="A85" s="479" t="s">
        <v>983</v>
      </c>
      <c r="B85" s="874" t="s">
        <v>984</v>
      </c>
      <c r="C85" s="621">
        <v>1.61</v>
      </c>
      <c r="D85" s="491">
        <v>1.33</v>
      </c>
      <c r="E85" s="624">
        <v>0.98</v>
      </c>
      <c r="F85" s="621">
        <v>0.83</v>
      </c>
      <c r="G85" s="494">
        <v>0.72</v>
      </c>
      <c r="H85" s="621">
        <v>0.69</v>
      </c>
      <c r="I85" s="621">
        <v>0.4</v>
      </c>
      <c r="J85" s="945"/>
      <c r="K85" s="494">
        <v>0.04</v>
      </c>
      <c r="L85" s="625">
        <v>0.04</v>
      </c>
      <c r="M85" s="945"/>
      <c r="N85" s="622">
        <v>0.04</v>
      </c>
      <c r="O85" s="622">
        <v>0.08</v>
      </c>
      <c r="P85" s="623">
        <v>0.65</v>
      </c>
      <c r="Q85" s="627">
        <v>0.76</v>
      </c>
      <c r="R85" s="627">
        <v>0.72</v>
      </c>
      <c r="S85" s="627">
        <v>0.68</v>
      </c>
      <c r="T85" s="627">
        <v>0.64</v>
      </c>
      <c r="U85" s="623">
        <v>0.6</v>
      </c>
      <c r="V85" s="627">
        <v>0.59</v>
      </c>
      <c r="W85" s="623">
        <v>0.56000000000000005</v>
      </c>
      <c r="X85" s="627">
        <v>0.54</v>
      </c>
      <c r="Y85" s="623">
        <v>0.45</v>
      </c>
      <c r="Z85" s="624">
        <f>SUM(C85:Y85)</f>
        <v>12.950000000000003</v>
      </c>
      <c r="AA85" s="1086">
        <f>IF(ISERROR((C85/D85-1)*100),"n/a",(C85/D85-1)*100)</f>
        <v>21.052631578947366</v>
      </c>
      <c r="AB85" s="1086">
        <f>IF(ISERROR((D85/E85-1)*100),"n/a",(D85/E85-1)*100)</f>
        <v>35.714285714285722</v>
      </c>
      <c r="AC85" s="1087">
        <f>IF(ISERROR((E85/F85-1)*100),"n/a",(E85/F85-1)*100)</f>
        <v>18.07228915662651</v>
      </c>
      <c r="AD85" s="1087">
        <f>IF(ISERROR((F85/G85-1)*100),"n/a",(F85/G85-1)*100)</f>
        <v>15.277777777777768</v>
      </c>
      <c r="AE85" s="1087">
        <f>IF(ISERROR((G85/H85-1)*100),"n/a",(G85/H85-1)*100)</f>
        <v>4.3478260869565188</v>
      </c>
      <c r="AF85" s="1087">
        <f>IF(ISERROR((H85/I85-1)*100),"n/a",(H85/I85-1)*100)</f>
        <v>72.499999999999986</v>
      </c>
      <c r="AG85" s="1087">
        <f>IF(ISERROR((I85/K85-1)*100),"n/a",(I85/K85-1)*100)</f>
        <v>900</v>
      </c>
      <c r="AH85" s="1087">
        <f>IF(ISERROR((K85/L85-1)*100),"n/a",(K85/L85-1)*100)</f>
        <v>0</v>
      </c>
      <c r="AI85" s="1087">
        <f>IF(ISERROR((L85/N85-1)*100),"n/a",(L85/N85-1)*100)</f>
        <v>0</v>
      </c>
      <c r="AJ85" s="1087">
        <f>IF(ISERROR((N85/O85-1)*100),"n/a",(N85/O85-1)*100)</f>
        <v>-50</v>
      </c>
      <c r="AK85" s="1087">
        <f>IF(ISERROR((O85/P85-1)*100),"n/a",(O85/P85-1)*100)</f>
        <v>-87.692307692307693</v>
      </c>
      <c r="AL85" s="1087">
        <f>IF(ISERROR((P85/Q85-1)*100),"n/a",(P85/Q85-1)*100)</f>
        <v>-14.473684210526317</v>
      </c>
      <c r="AM85" s="1087">
        <f>IF(ISERROR((Q85/R85-1)*100),"n/a",(Q85/R85-1)*100)</f>
        <v>5.555555555555558</v>
      </c>
      <c r="AN85" s="1087">
        <f>IF(ISERROR((R85/S85-1)*100),"n/a",(R85/S85-1)*100)</f>
        <v>5.8823529411764497</v>
      </c>
      <c r="AO85" s="1087">
        <f>IF(ISERROR((S85/T85-1)*100),"n/a",(S85/T85-1)*100)</f>
        <v>6.25</v>
      </c>
      <c r="AP85" s="1087">
        <f>IF(ISERROR((T85/U85-1)*100),"n/a",(T85/U85-1)*100)</f>
        <v>6.6666666666666652</v>
      </c>
      <c r="AQ85" s="1087">
        <f>IF(ISERROR((U85/V85-1)*100),"n/a",(U85/V85-1)*100)</f>
        <v>1.6949152542372836</v>
      </c>
      <c r="AR85" s="1087">
        <f>IF(ISERROR((V85/W85-1)*100),"n/a",(V85/W85-1)*100)</f>
        <v>5.3571428571428381</v>
      </c>
      <c r="AS85" s="1087">
        <f>IF(ISERROR((W85/X85-1)*100),"n/a",(W85/X85-1)*100)</f>
        <v>3.7037037037036979</v>
      </c>
      <c r="AT85" s="1087">
        <f>IF(ISERROR((X85/Y85-1)*100),"n/a",(X85/Y85-1)*100)</f>
        <v>19.999999999999996</v>
      </c>
      <c r="AU85" s="1088">
        <f>AVERAGE(AA85:AT85)</f>
        <v>48.495457769512115</v>
      </c>
      <c r="AV85" s="1089">
        <f>STDEV(AA85:AT85)</f>
        <v>202.81069698968884</v>
      </c>
    </row>
    <row r="86" spans="1:48" ht="11.25" customHeight="1" x14ac:dyDescent="0.2">
      <c r="A86" s="876" t="s">
        <v>462</v>
      </c>
      <c r="B86" s="874" t="s">
        <v>463</v>
      </c>
      <c r="C86" s="621">
        <v>1.95</v>
      </c>
      <c r="D86" s="491">
        <v>1.8</v>
      </c>
      <c r="E86" s="624">
        <v>1.36</v>
      </c>
      <c r="F86" s="621">
        <v>1.1200000000000001</v>
      </c>
      <c r="G86" s="621">
        <v>0.92</v>
      </c>
      <c r="H86" s="621">
        <v>0.72</v>
      </c>
      <c r="I86" s="494">
        <v>0.68</v>
      </c>
      <c r="J86" s="945"/>
      <c r="K86" s="621">
        <v>0.65</v>
      </c>
      <c r="L86" s="490">
        <v>0.61</v>
      </c>
      <c r="M86" s="945"/>
      <c r="N86" s="626">
        <v>0.56999999999999995</v>
      </c>
      <c r="O86" s="623">
        <v>0.56000000000000005</v>
      </c>
      <c r="P86" s="627">
        <v>0.53</v>
      </c>
      <c r="Q86" s="627">
        <v>0.43</v>
      </c>
      <c r="R86" s="627">
        <v>0.34</v>
      </c>
      <c r="S86" s="627">
        <v>0.29999000000000003</v>
      </c>
      <c r="T86" s="627">
        <v>0.27334000000000003</v>
      </c>
      <c r="U86" s="623">
        <v>0</v>
      </c>
      <c r="V86" s="623">
        <v>0</v>
      </c>
      <c r="W86" s="623">
        <v>0</v>
      </c>
      <c r="X86" s="623">
        <v>0</v>
      </c>
      <c r="Y86" s="623">
        <v>0</v>
      </c>
      <c r="Z86" s="624">
        <f>SUM(C86:Y86)</f>
        <v>12.813329999999999</v>
      </c>
      <c r="AA86" s="1086">
        <f>IF(ISERROR((C86/D86-1)*100),"n/a",(C86/D86-1)*100)</f>
        <v>8.333333333333325</v>
      </c>
      <c r="AB86" s="1086">
        <f>IF(ISERROR((D86/E86-1)*100),"n/a",(D86/E86-1)*100)</f>
        <v>32.352941176470587</v>
      </c>
      <c r="AC86" s="1087">
        <f>IF(ISERROR((E86/F86-1)*100),"n/a",(E86/F86-1)*100)</f>
        <v>21.42857142857142</v>
      </c>
      <c r="AD86" s="1087">
        <f>IF(ISERROR((F86/G86-1)*100),"n/a",(F86/G86-1)*100)</f>
        <v>21.739130434782616</v>
      </c>
      <c r="AE86" s="1087">
        <f>IF(ISERROR((G86/H86-1)*100),"n/a",(G86/H86-1)*100)</f>
        <v>27.777777777777789</v>
      </c>
      <c r="AF86" s="1087">
        <f>IF(ISERROR((H86/I86-1)*100),"n/a",(H86/I86-1)*100)</f>
        <v>5.8823529411764497</v>
      </c>
      <c r="AG86" s="1087">
        <f>IF(ISERROR((I86/K86-1)*100),"n/a",(I86/K86-1)*100)</f>
        <v>4.6153846153846212</v>
      </c>
      <c r="AH86" s="1087">
        <f>IF(ISERROR((K86/L86-1)*100),"n/a",(K86/L86-1)*100)</f>
        <v>6.5573770491803351</v>
      </c>
      <c r="AI86" s="1087">
        <f>IF(ISERROR((L86/N86-1)*100),"n/a",(L86/N86-1)*100)</f>
        <v>7.0175438596491224</v>
      </c>
      <c r="AJ86" s="1087">
        <f>IF(ISERROR((N86/O86-1)*100),"n/a",(N86/O86-1)*100)</f>
        <v>1.7857142857142572</v>
      </c>
      <c r="AK86" s="1087">
        <f>IF(ISERROR((O86/P86-1)*100),"n/a",(O86/P86-1)*100)</f>
        <v>5.6603773584905648</v>
      </c>
      <c r="AL86" s="1087">
        <f>IF(ISERROR((P86/Q86-1)*100),"n/a",(P86/Q86-1)*100)</f>
        <v>23.255813953488392</v>
      </c>
      <c r="AM86" s="1087">
        <f>IF(ISERROR((Q86/R86-1)*100),"n/a",(Q86/R86-1)*100)</f>
        <v>26.470588235294112</v>
      </c>
      <c r="AN86" s="1087">
        <f>IF(ISERROR((R86/S86-1)*100),"n/a",(R86/S86-1)*100)</f>
        <v>13.337111237041221</v>
      </c>
      <c r="AO86" s="1087">
        <f>IF(ISERROR((S86/T86-1)*100),"n/a",(S86/T86-1)*100)</f>
        <v>9.7497622009219409</v>
      </c>
      <c r="AP86" s="1087" t="str">
        <f>IF(ISERROR((T86/U86-1)*100),"n/a",(T86/U86-1)*100)</f>
        <v>n/a</v>
      </c>
      <c r="AQ86" s="1087" t="str">
        <f>IF(ISERROR((U86/V86-1)*100),"n/a",(U86/V86-1)*100)</f>
        <v>n/a</v>
      </c>
      <c r="AR86" s="1087" t="str">
        <f>IF(ISERROR((V86/W86-1)*100),"n/a",(V86/W86-1)*100)</f>
        <v>n/a</v>
      </c>
      <c r="AS86" s="1087" t="str">
        <f>IF(ISERROR((W86/X86-1)*100),"n/a",(W86/X86-1)*100)</f>
        <v>n/a</v>
      </c>
      <c r="AT86" s="1087" t="str">
        <f>IF(ISERROR((X86/Y86-1)*100),"n/a",(X86/Y86-1)*100)</f>
        <v>n/a</v>
      </c>
      <c r="AU86" s="1088">
        <f>AVERAGE(AA86:AT86)</f>
        <v>14.397585325818451</v>
      </c>
      <c r="AV86" s="1089">
        <f>STDEV(AA86:AT86)</f>
        <v>10.028593550075691</v>
      </c>
    </row>
    <row r="87" spans="1:48" ht="11.25" customHeight="1" x14ac:dyDescent="0.2">
      <c r="A87" s="510" t="s">
        <v>1016</v>
      </c>
      <c r="B87" s="499" t="s">
        <v>1017</v>
      </c>
      <c r="C87" s="621">
        <v>0.87</v>
      </c>
      <c r="D87" s="491">
        <v>0.78</v>
      </c>
      <c r="E87" s="502">
        <v>0.68500000000000005</v>
      </c>
      <c r="F87" s="505">
        <v>0.61499999999999999</v>
      </c>
      <c r="G87" s="505">
        <v>0.52500000000000002</v>
      </c>
      <c r="H87" s="505">
        <v>0.45</v>
      </c>
      <c r="I87" s="505">
        <v>0.1</v>
      </c>
      <c r="J87" s="1032"/>
      <c r="K87" s="1033">
        <v>0.05</v>
      </c>
      <c r="L87" s="1065">
        <v>0.05</v>
      </c>
      <c r="M87" s="1091"/>
      <c r="N87" s="520">
        <v>0.05</v>
      </c>
      <c r="O87" s="508">
        <v>0.05</v>
      </c>
      <c r="P87" s="508">
        <v>0.05</v>
      </c>
      <c r="Q87" s="508">
        <v>0.6</v>
      </c>
      <c r="R87" s="508">
        <v>0.6</v>
      </c>
      <c r="S87" s="508">
        <v>0.6</v>
      </c>
      <c r="T87" s="507">
        <v>0.6</v>
      </c>
      <c r="U87" s="508">
        <v>0.5</v>
      </c>
      <c r="V87" s="508">
        <v>0.5</v>
      </c>
      <c r="W87" s="508">
        <v>0.5</v>
      </c>
      <c r="X87" s="508">
        <v>0.5</v>
      </c>
      <c r="Y87" s="508">
        <v>0.5</v>
      </c>
      <c r="Z87" s="624">
        <f>SUM(C87:Y87)</f>
        <v>9.1749999999999972</v>
      </c>
      <c r="AA87" s="1086">
        <f>IF(ISERROR((C87/D87-1)*100),"n/a",(C87/D87-1)*100)</f>
        <v>11.538461538461542</v>
      </c>
      <c r="AB87" s="1086">
        <f>IF(ISERROR((D87/E87-1)*100),"n/a",(D87/E87-1)*100)</f>
        <v>13.868613138686126</v>
      </c>
      <c r="AC87" s="1087">
        <f>IF(ISERROR((E87/F87-1)*100),"n/a",(E87/F87-1)*100)</f>
        <v>11.38211382113823</v>
      </c>
      <c r="AD87" s="1087">
        <f>IF(ISERROR((F87/G87-1)*100),"n/a",(F87/G87-1)*100)</f>
        <v>17.142857142857125</v>
      </c>
      <c r="AE87" s="1087">
        <f>IF(ISERROR((G87/H87-1)*100),"n/a",(G87/H87-1)*100)</f>
        <v>16.666666666666675</v>
      </c>
      <c r="AF87" s="1087">
        <f>IF(ISERROR((H87/I87-1)*100),"n/a",(H87/I87-1)*100)</f>
        <v>350</v>
      </c>
      <c r="AG87" s="1087">
        <f>IF(ISERROR((I87/K87-1)*100),"n/a",(I87/K87-1)*100)</f>
        <v>100</v>
      </c>
      <c r="AH87" s="1087">
        <f>IF(ISERROR((K87/L87-1)*100),"n/a",(K87/L87-1)*100)</f>
        <v>0</v>
      </c>
      <c r="AI87" s="1087">
        <f>IF(ISERROR((L87/N87-1)*100),"n/a",(L87/N87-1)*100)</f>
        <v>0</v>
      </c>
      <c r="AJ87" s="1087">
        <f>IF(ISERROR((N87/O87-1)*100),"n/a",(N87/O87-1)*100)</f>
        <v>0</v>
      </c>
      <c r="AK87" s="1087">
        <f>IF(ISERROR((O87/P87-1)*100),"n/a",(O87/P87-1)*100)</f>
        <v>0</v>
      </c>
      <c r="AL87" s="1087">
        <f>IF(ISERROR((P87/Q87-1)*100),"n/a",(P87/Q87-1)*100)</f>
        <v>-91.666666666666657</v>
      </c>
      <c r="AM87" s="1087">
        <f>IF(ISERROR((Q87/R87-1)*100),"n/a",(Q87/R87-1)*100)</f>
        <v>0</v>
      </c>
      <c r="AN87" s="1087">
        <f>IF(ISERROR((R87/S87-1)*100),"n/a",(R87/S87-1)*100)</f>
        <v>0</v>
      </c>
      <c r="AO87" s="1087">
        <f>IF(ISERROR((S87/T87-1)*100),"n/a",(S87/T87-1)*100)</f>
        <v>0</v>
      </c>
      <c r="AP87" s="1087">
        <f>IF(ISERROR((T87/U87-1)*100),"n/a",(T87/U87-1)*100)</f>
        <v>19.999999999999996</v>
      </c>
      <c r="AQ87" s="1087">
        <f>IF(ISERROR((U87/V87-1)*100),"n/a",(U87/V87-1)*100)</f>
        <v>0</v>
      </c>
      <c r="AR87" s="1087">
        <f>IF(ISERROR((V87/W87-1)*100),"n/a",(V87/W87-1)*100)</f>
        <v>0</v>
      </c>
      <c r="AS87" s="1087">
        <f>IF(ISERROR((W87/X87-1)*100),"n/a",(W87/X87-1)*100)</f>
        <v>0</v>
      </c>
      <c r="AT87" s="1087">
        <f>IF(ISERROR((X87/Y87-1)*100),"n/a",(X87/Y87-1)*100)</f>
        <v>0</v>
      </c>
      <c r="AU87" s="1088">
        <f>AVERAGE(AA87:AT87)</f>
        <v>22.446602282057153</v>
      </c>
      <c r="AV87" s="1089">
        <f>STDEV(AA87:AT87)</f>
        <v>83.430545039603658</v>
      </c>
    </row>
    <row r="88" spans="1:48" ht="11.25" customHeight="1" x14ac:dyDescent="0.2">
      <c r="A88" s="877" t="s">
        <v>972</v>
      </c>
      <c r="B88" s="874" t="s">
        <v>973</v>
      </c>
      <c r="C88" s="621">
        <v>0.47</v>
      </c>
      <c r="D88" s="491">
        <v>0.42</v>
      </c>
      <c r="E88" s="626">
        <v>0.38</v>
      </c>
      <c r="F88" s="621">
        <v>0.34</v>
      </c>
      <c r="G88" s="621">
        <v>0.3</v>
      </c>
      <c r="H88" s="621">
        <v>0.26</v>
      </c>
      <c r="I88" s="621">
        <v>0.22</v>
      </c>
      <c r="J88" s="945"/>
      <c r="K88" s="621">
        <v>0.18</v>
      </c>
      <c r="L88" s="490">
        <v>0.15</v>
      </c>
      <c r="M88" s="945"/>
      <c r="N88" s="626">
        <v>0.11</v>
      </c>
      <c r="O88" s="623">
        <v>7.3330000000000006E-2</v>
      </c>
      <c r="P88" s="627">
        <v>7.3330000000000006E-2</v>
      </c>
      <c r="Q88" s="627">
        <v>0.04</v>
      </c>
      <c r="R88" s="627">
        <v>2.6669999999999999E-2</v>
      </c>
      <c r="S88" s="627">
        <v>1.7780000000000001E-2</v>
      </c>
      <c r="T88" s="623">
        <v>1.5800000000000002E-2</v>
      </c>
      <c r="U88" s="627">
        <v>1.5800000000000002E-2</v>
      </c>
      <c r="V88" s="627">
        <v>1.2840000000000001E-2</v>
      </c>
      <c r="W88" s="627">
        <v>1.1849999999999999E-2</v>
      </c>
      <c r="X88" s="627">
        <v>9.8700000000000003E-3</v>
      </c>
      <c r="Y88" s="623">
        <v>6.5199999999999998E-3</v>
      </c>
      <c r="Z88" s="624">
        <f>SUM(C88:Y88)</f>
        <v>3.1337900000000003</v>
      </c>
      <c r="AA88" s="1086">
        <f>IF(ISERROR((C88/D88-1)*100),"n/a",(C88/D88-1)*100)</f>
        <v>11.904761904761907</v>
      </c>
      <c r="AB88" s="1086">
        <f>IF(ISERROR((D88/E88-1)*100),"n/a",(D88/E88-1)*100)</f>
        <v>10.526315789473673</v>
      </c>
      <c r="AC88" s="1087">
        <f>IF(ISERROR((E88/F88-1)*100),"n/a",(E88/F88-1)*100)</f>
        <v>11.764705882352944</v>
      </c>
      <c r="AD88" s="1087">
        <f>IF(ISERROR((F88/G88-1)*100),"n/a",(F88/G88-1)*100)</f>
        <v>13.333333333333353</v>
      </c>
      <c r="AE88" s="1087">
        <f>IF(ISERROR((G88/H88-1)*100),"n/a",(G88/H88-1)*100)</f>
        <v>15.384615384615374</v>
      </c>
      <c r="AF88" s="1087">
        <f>IF(ISERROR((H88/I88-1)*100),"n/a",(H88/I88-1)*100)</f>
        <v>18.181818181818187</v>
      </c>
      <c r="AG88" s="1087">
        <f>IF(ISERROR((I88/K88-1)*100),"n/a",(I88/K88-1)*100)</f>
        <v>22.222222222222232</v>
      </c>
      <c r="AH88" s="1087">
        <f>IF(ISERROR((K88/L88-1)*100),"n/a",(K88/L88-1)*100)</f>
        <v>19.999999999999996</v>
      </c>
      <c r="AI88" s="1087">
        <f>IF(ISERROR((L88/N88-1)*100),"n/a",(L88/N88-1)*100)</f>
        <v>36.363636363636353</v>
      </c>
      <c r="AJ88" s="1087">
        <f>IF(ISERROR((N88/O88-1)*100),"n/a",(N88/O88-1)*100)</f>
        <v>50.006818491749613</v>
      </c>
      <c r="AK88" s="1087">
        <f>IF(ISERROR((O88/P88-1)*100),"n/a",(O88/P88-1)*100)</f>
        <v>0</v>
      </c>
      <c r="AL88" s="1087">
        <f>IF(ISERROR((P88/Q88-1)*100),"n/a",(P88/Q88-1)*100)</f>
        <v>83.325000000000003</v>
      </c>
      <c r="AM88" s="1087">
        <f>IF(ISERROR((Q88/R88-1)*100),"n/a",(Q88/R88-1)*100)</f>
        <v>49.981252343457072</v>
      </c>
      <c r="AN88" s="1087">
        <f>IF(ISERROR((R88/S88-1)*100),"n/a",(R88/S88-1)*100)</f>
        <v>50</v>
      </c>
      <c r="AO88" s="1087">
        <f>IF(ISERROR((S88/T88-1)*100),"n/a",(S88/T88-1)*100)</f>
        <v>12.531645569620252</v>
      </c>
      <c r="AP88" s="1087">
        <f>IF(ISERROR((T88/U88-1)*100),"n/a",(T88/U88-1)*100)</f>
        <v>0</v>
      </c>
      <c r="AQ88" s="1087">
        <f>IF(ISERROR((U88/V88-1)*100),"n/a",(U88/V88-1)*100)</f>
        <v>23.052959501557634</v>
      </c>
      <c r="AR88" s="1087">
        <f>IF(ISERROR((V88/W88-1)*100),"n/a",(V88/W88-1)*100)</f>
        <v>8.3544303797468586</v>
      </c>
      <c r="AS88" s="1087">
        <f>IF(ISERROR((W88/X88-1)*100),"n/a",(W88/X88-1)*100)</f>
        <v>20.060790273556229</v>
      </c>
      <c r="AT88" s="1087">
        <f>IF(ISERROR((X88/Y88-1)*100),"n/a",(X88/Y88-1)*100)</f>
        <v>51.380368098159515</v>
      </c>
      <c r="AU88" s="1088">
        <f>AVERAGE(AA88:AT88)</f>
        <v>25.418733686003058</v>
      </c>
      <c r="AV88" s="1089">
        <f>STDEV(AA88:AT88)</f>
        <v>21.364501619592605</v>
      </c>
    </row>
    <row r="89" spans="1:48" ht="11.25" customHeight="1" x14ac:dyDescent="0.2">
      <c r="A89" s="861" t="s">
        <v>4088</v>
      </c>
      <c r="B89" s="874" t="s">
        <v>4089</v>
      </c>
      <c r="C89" s="621">
        <v>0.28000000000000003</v>
      </c>
      <c r="D89" s="491">
        <v>0.25</v>
      </c>
      <c r="E89" s="626">
        <v>0.2</v>
      </c>
      <c r="F89" s="631">
        <v>0.18</v>
      </c>
      <c r="G89" s="631">
        <v>0.15</v>
      </c>
      <c r="H89" s="494">
        <v>0</v>
      </c>
      <c r="I89" s="494">
        <v>0</v>
      </c>
      <c r="J89" s="945"/>
      <c r="K89" s="494">
        <v>0</v>
      </c>
      <c r="L89" s="646">
        <v>0.1</v>
      </c>
      <c r="M89" s="491"/>
      <c r="N89" s="622">
        <v>0</v>
      </c>
      <c r="O89" s="622">
        <v>0</v>
      </c>
      <c r="P89" s="623">
        <v>0</v>
      </c>
      <c r="Q89" s="623">
        <v>0</v>
      </c>
      <c r="R89" s="851">
        <v>0.35</v>
      </c>
      <c r="S89" s="851">
        <v>0.32</v>
      </c>
      <c r="T89" s="851">
        <v>0.3</v>
      </c>
      <c r="U89" s="851">
        <v>0.27</v>
      </c>
      <c r="V89" s="851">
        <v>0.25</v>
      </c>
      <c r="W89" s="851">
        <v>0.12</v>
      </c>
      <c r="X89" s="851">
        <v>0.11</v>
      </c>
      <c r="Y89" s="851">
        <v>0.1</v>
      </c>
      <c r="Z89" s="624">
        <f>SUM(C89:Y89)</f>
        <v>2.98</v>
      </c>
      <c r="AA89" s="1086">
        <f>IF(ISERROR((C89/D89-1)*100),"n/a",(C89/D89-1)*100)</f>
        <v>12.000000000000011</v>
      </c>
      <c r="AB89" s="1086">
        <f>IF(ISERROR((D89/E89-1)*100),"n/a",(D89/E89-1)*100)</f>
        <v>25</v>
      </c>
      <c r="AC89" s="1087">
        <f>IF(ISERROR((E89/F89-1)*100),"n/a",(E89/F89-1)*100)</f>
        <v>11.111111111111116</v>
      </c>
      <c r="AD89" s="1087">
        <f>IF(ISERROR((F89/G89-1)*100),"n/a",(F89/G89-1)*100)</f>
        <v>19.999999999999996</v>
      </c>
      <c r="AE89" s="1087" t="str">
        <f>IF(ISERROR((G89/H89-1)*100),"n/a",(G89/H89-1)*100)</f>
        <v>n/a</v>
      </c>
      <c r="AF89" s="1087" t="str">
        <f>IF(ISERROR((H89/I89-1)*100),"n/a",(H89/I89-1)*100)</f>
        <v>n/a</v>
      </c>
      <c r="AG89" s="1087" t="str">
        <f>IF(ISERROR((I89/K89-1)*100),"n/a",(I89/K89-1)*100)</f>
        <v>n/a</v>
      </c>
      <c r="AH89" s="1087">
        <f>IF(ISERROR((K89/L89-1)*100),"n/a",(K89/L89-1)*100)</f>
        <v>-100</v>
      </c>
      <c r="AI89" s="1087" t="str">
        <f>IF(ISERROR((L89/N89-1)*100),"n/a",(L89/N89-1)*100)</f>
        <v>n/a</v>
      </c>
      <c r="AJ89" s="1087" t="str">
        <f>IF(ISERROR((N89/O89-1)*100),"n/a",(N89/O89-1)*100)</f>
        <v>n/a</v>
      </c>
      <c r="AK89" s="1087" t="str">
        <f>IF(ISERROR((O89/P89-1)*100),"n/a",(O89/P89-1)*100)</f>
        <v>n/a</v>
      </c>
      <c r="AL89" s="1087" t="str">
        <f>IF(ISERROR((P89/Q89-1)*100),"n/a",(P89/Q89-1)*100)</f>
        <v>n/a</v>
      </c>
      <c r="AM89" s="1087">
        <f>IF(ISERROR((Q89/R89-1)*100),"n/a",(Q89/R89-1)*100)</f>
        <v>-100</v>
      </c>
      <c r="AN89" s="1087">
        <f>IF(ISERROR((R89/S89-1)*100),"n/a",(R89/S89-1)*100)</f>
        <v>9.375</v>
      </c>
      <c r="AO89" s="1087">
        <f>IF(ISERROR((S89/T89-1)*100),"n/a",(S89/T89-1)*100)</f>
        <v>6.6666666666666652</v>
      </c>
      <c r="AP89" s="1087">
        <f>IF(ISERROR((T89/U89-1)*100),"n/a",(T89/U89-1)*100)</f>
        <v>11.111111111111093</v>
      </c>
      <c r="AQ89" s="1087">
        <f>IF(ISERROR((U89/V89-1)*100),"n/a",(U89/V89-1)*100)</f>
        <v>8.0000000000000071</v>
      </c>
      <c r="AR89" s="1087">
        <f>IF(ISERROR((V89/W89-1)*100),"n/a",(V89/W89-1)*100)</f>
        <v>108.33333333333334</v>
      </c>
      <c r="AS89" s="1087">
        <f>IF(ISERROR((W89/X89-1)*100),"n/a",(W89/X89-1)*100)</f>
        <v>9.0909090909090828</v>
      </c>
      <c r="AT89" s="1087">
        <f>IF(ISERROR((X89/Y89-1)*100),"n/a",(X89/Y89-1)*100)</f>
        <v>9.9999999999999858</v>
      </c>
      <c r="AU89" s="1088">
        <f>AVERAGE(AA89:AT89)</f>
        <v>2.3606254856254867</v>
      </c>
      <c r="AV89" s="1089">
        <f>STDEV(AA89:AT89)</f>
        <v>52.803536185260711</v>
      </c>
    </row>
    <row r="90" spans="1:48" ht="11.25" customHeight="1" x14ac:dyDescent="0.2">
      <c r="A90" s="874" t="s">
        <v>149</v>
      </c>
      <c r="B90" s="874" t="s">
        <v>150</v>
      </c>
      <c r="C90" s="621">
        <v>3.1</v>
      </c>
      <c r="D90" s="491">
        <v>3.02</v>
      </c>
      <c r="E90" s="626">
        <v>2.94</v>
      </c>
      <c r="F90" s="621">
        <v>2.71</v>
      </c>
      <c r="G90" s="621">
        <v>2.46</v>
      </c>
      <c r="H90" s="621">
        <v>2.2349999999999999</v>
      </c>
      <c r="I90" s="621">
        <v>2.0299999999999998</v>
      </c>
      <c r="J90" s="945"/>
      <c r="K90" s="621">
        <v>1.845</v>
      </c>
      <c r="L90" s="490">
        <v>1.64</v>
      </c>
      <c r="M90" s="945" t="s">
        <v>90</v>
      </c>
      <c r="N90" s="503">
        <v>1.48</v>
      </c>
      <c r="O90" s="503">
        <v>1.32</v>
      </c>
      <c r="P90" s="627">
        <v>1.1399999999999999</v>
      </c>
      <c r="Q90" s="627">
        <v>0.98</v>
      </c>
      <c r="R90" s="627">
        <v>0.86</v>
      </c>
      <c r="S90" s="627">
        <v>0.72</v>
      </c>
      <c r="T90" s="627">
        <v>0.6</v>
      </c>
      <c r="U90" s="627">
        <v>0.4</v>
      </c>
      <c r="V90" s="627">
        <v>0.39</v>
      </c>
      <c r="W90" s="627">
        <v>0.38</v>
      </c>
      <c r="X90" s="627">
        <v>0.37</v>
      </c>
      <c r="Y90" s="627">
        <v>0.34</v>
      </c>
      <c r="Z90" s="624">
        <f>SUM(C90:Y90)</f>
        <v>30.96</v>
      </c>
      <c r="AA90" s="1086">
        <f>IF(ISERROR((C90/D90-1)*100),"n/a",(C90/D90-1)*100)</f>
        <v>2.6490066225165476</v>
      </c>
      <c r="AB90" s="1086">
        <f>IF(ISERROR((D90/E90-1)*100),"n/a",(D90/E90-1)*100)</f>
        <v>2.7210884353741527</v>
      </c>
      <c r="AC90" s="1087">
        <f>IF(ISERROR((E90/F90-1)*100),"n/a",(E90/F90-1)*100)</f>
        <v>8.4870848708487046</v>
      </c>
      <c r="AD90" s="1087">
        <f>IF(ISERROR((F90/G90-1)*100),"n/a",(F90/G90-1)*100)</f>
        <v>10.162601626016254</v>
      </c>
      <c r="AE90" s="1087">
        <f>IF(ISERROR((G90/H90-1)*100),"n/a",(G90/H90-1)*100)</f>
        <v>10.067114093959727</v>
      </c>
      <c r="AF90" s="1087">
        <f>IF(ISERROR((H90/I90-1)*100),"n/a",(H90/I90-1)*100)</f>
        <v>10.098522167487701</v>
      </c>
      <c r="AG90" s="1087">
        <f>IF(ISERROR((I90/K90-1)*100),"n/a",(I90/K90-1)*100)</f>
        <v>10.027100271002709</v>
      </c>
      <c r="AH90" s="1087">
        <f>IF(ISERROR((K90/L90-1)*100),"n/a",(K90/L90-1)*100)</f>
        <v>12.5</v>
      </c>
      <c r="AI90" s="1087">
        <f>IF(ISERROR((L90/N90-1)*100),"n/a",(L90/N90-1)*100)</f>
        <v>10.810810810810811</v>
      </c>
      <c r="AJ90" s="1087">
        <f>IF(ISERROR((N90/O90-1)*100),"n/a",(N90/O90-1)*100)</f>
        <v>12.12121212121211</v>
      </c>
      <c r="AK90" s="1087">
        <f>IF(ISERROR((O90/P90-1)*100),"n/a",(O90/P90-1)*100)</f>
        <v>15.789473684210531</v>
      </c>
      <c r="AL90" s="1087">
        <f>IF(ISERROR((P90/Q90-1)*100),"n/a",(P90/Q90-1)*100)</f>
        <v>16.326530612244895</v>
      </c>
      <c r="AM90" s="1087">
        <f>IF(ISERROR((Q90/R90-1)*100),"n/a",(Q90/R90-1)*100)</f>
        <v>13.953488372093027</v>
      </c>
      <c r="AN90" s="1087">
        <f>IF(ISERROR((R90/S90-1)*100),"n/a",(R90/S90-1)*100)</f>
        <v>19.444444444444443</v>
      </c>
      <c r="AO90" s="1087">
        <f>IF(ISERROR((S90/T90-1)*100),"n/a",(S90/T90-1)*100)</f>
        <v>19.999999999999996</v>
      </c>
      <c r="AP90" s="1087">
        <f>IF(ISERROR((T90/U90-1)*100),"n/a",(T90/U90-1)*100)</f>
        <v>49.999999999999979</v>
      </c>
      <c r="AQ90" s="1087">
        <f>IF(ISERROR((U90/V90-1)*100),"n/a",(U90/V90-1)*100)</f>
        <v>2.5641025641025772</v>
      </c>
      <c r="AR90" s="1087">
        <f>IF(ISERROR((V90/W90-1)*100),"n/a",(V90/W90-1)*100)</f>
        <v>2.6315789473684292</v>
      </c>
      <c r="AS90" s="1087">
        <f>IF(ISERROR((W90/X90-1)*100),"n/a",(W90/X90-1)*100)</f>
        <v>2.7027027027026973</v>
      </c>
      <c r="AT90" s="1087">
        <f>IF(ISERROR((X90/Y90-1)*100),"n/a",(X90/Y90-1)*100)</f>
        <v>8.8235294117646959</v>
      </c>
      <c r="AU90" s="1088">
        <f>AVERAGE(AA90:AT90)</f>
        <v>12.094019587907999</v>
      </c>
      <c r="AV90" s="1089">
        <f>STDEV(AA90:AT90)</f>
        <v>10.452020643326067</v>
      </c>
    </row>
    <row r="91" spans="1:48" ht="11.25" customHeight="1" x14ac:dyDescent="0.2">
      <c r="A91" s="510" t="s">
        <v>237</v>
      </c>
      <c r="B91" s="499" t="s">
        <v>238</v>
      </c>
      <c r="C91" s="621">
        <v>1.04</v>
      </c>
      <c r="D91" s="491">
        <v>0.92</v>
      </c>
      <c r="E91" s="509">
        <v>0.8</v>
      </c>
      <c r="F91" s="505">
        <v>0.72</v>
      </c>
      <c r="G91" s="505">
        <v>0.6</v>
      </c>
      <c r="H91" s="505">
        <v>0.48</v>
      </c>
      <c r="I91" s="505">
        <v>0.39</v>
      </c>
      <c r="J91" s="1032"/>
      <c r="K91" s="505">
        <v>0.3666666666666667</v>
      </c>
      <c r="L91" s="501">
        <v>0.33333333333333331</v>
      </c>
      <c r="M91" s="1032"/>
      <c r="N91" s="518">
        <v>0.29333333333333333</v>
      </c>
      <c r="O91" s="518">
        <v>0.28000000000000003</v>
      </c>
      <c r="P91" s="507">
        <v>0.26666666666666666</v>
      </c>
      <c r="Q91" s="507">
        <v>0.2</v>
      </c>
      <c r="R91" s="507">
        <v>0.16</v>
      </c>
      <c r="S91" s="507">
        <v>0.13333333333333333</v>
      </c>
      <c r="T91" s="507">
        <v>0.11333333333333334</v>
      </c>
      <c r="U91" s="507">
        <v>0.1</v>
      </c>
      <c r="V91" s="507">
        <v>9.3333333333333338E-2</v>
      </c>
      <c r="W91" s="507">
        <v>8.666666666666667E-2</v>
      </c>
      <c r="X91" s="507">
        <v>0.08</v>
      </c>
      <c r="Y91" s="507">
        <v>7.3333333333333334E-2</v>
      </c>
      <c r="Z91" s="624">
        <f>SUM(C91:Y91)</f>
        <v>7.5299999999999985</v>
      </c>
      <c r="AA91" s="1086">
        <f>IF(ISERROR((C91/D91-1)*100),"n/a",(C91/D91-1)*100)</f>
        <v>13.043478260869556</v>
      </c>
      <c r="AB91" s="1086">
        <f>IF(ISERROR((D91/E91-1)*100),"n/a",(D91/E91-1)*100)</f>
        <v>14.999999999999991</v>
      </c>
      <c r="AC91" s="1087">
        <f>IF(ISERROR((E91/F91-1)*100),"n/a",(E91/F91-1)*100)</f>
        <v>11.111111111111116</v>
      </c>
      <c r="AD91" s="1087">
        <f>IF(ISERROR((F91/G91-1)*100),"n/a",(F91/G91-1)*100)</f>
        <v>19.999999999999996</v>
      </c>
      <c r="AE91" s="1087">
        <f>IF(ISERROR((G91/H91-1)*100),"n/a",(G91/H91-1)*100)</f>
        <v>25</v>
      </c>
      <c r="AF91" s="1087">
        <f>IF(ISERROR((H91/I91-1)*100),"n/a",(H91/I91-1)*100)</f>
        <v>23.076923076923062</v>
      </c>
      <c r="AG91" s="1087">
        <f>IF(ISERROR((I91/K91-1)*100),"n/a",(I91/K91-1)*100)</f>
        <v>6.3636363636363491</v>
      </c>
      <c r="AH91" s="1087">
        <f>IF(ISERROR((K91/L91-1)*100),"n/a",(K91/L91-1)*100)</f>
        <v>10.000000000000009</v>
      </c>
      <c r="AI91" s="1087">
        <f>IF(ISERROR((L91/N91-1)*100),"n/a",(L91/N91-1)*100)</f>
        <v>13.636363636363624</v>
      </c>
      <c r="AJ91" s="1087">
        <f>IF(ISERROR((N91/O91-1)*100),"n/a",(N91/O91-1)*100)</f>
        <v>4.761904761904745</v>
      </c>
      <c r="AK91" s="1087">
        <f>IF(ISERROR((O91/P91-1)*100),"n/a",(O91/P91-1)*100)</f>
        <v>5.0000000000000044</v>
      </c>
      <c r="AL91" s="1087">
        <f>IF(ISERROR((P91/Q91-1)*100),"n/a",(P91/Q91-1)*100)</f>
        <v>33.333333333333329</v>
      </c>
      <c r="AM91" s="1087">
        <f>IF(ISERROR((Q91/R91-1)*100),"n/a",(Q91/R91-1)*100)</f>
        <v>25</v>
      </c>
      <c r="AN91" s="1087">
        <f>IF(ISERROR((R91/S91-1)*100),"n/a",(R91/S91-1)*100)</f>
        <v>19.999999999999996</v>
      </c>
      <c r="AO91" s="1087">
        <f>IF(ISERROR((S91/T91-1)*100),"n/a",(S91/T91-1)*100)</f>
        <v>17.647058823529392</v>
      </c>
      <c r="AP91" s="1087">
        <f>IF(ISERROR((T91/U91-1)*100),"n/a",(T91/U91-1)*100)</f>
        <v>13.33333333333333</v>
      </c>
      <c r="AQ91" s="1087">
        <f>IF(ISERROR((U91/V91-1)*100),"n/a",(U91/V91-1)*100)</f>
        <v>7.1428571428571397</v>
      </c>
      <c r="AR91" s="1087">
        <f>IF(ISERROR((V91/W91-1)*100),"n/a",(V91/W91-1)*100)</f>
        <v>7.6923076923076872</v>
      </c>
      <c r="AS91" s="1087">
        <f>IF(ISERROR((W91/X91-1)*100),"n/a",(W91/X91-1)*100)</f>
        <v>8.333333333333325</v>
      </c>
      <c r="AT91" s="1087">
        <f>IF(ISERROR((X91/Y91-1)*100),"n/a",(X91/Y91-1)*100)</f>
        <v>9.0909090909090828</v>
      </c>
      <c r="AU91" s="1088">
        <f>AVERAGE(AA91:AT91)</f>
        <v>14.428327498020584</v>
      </c>
      <c r="AV91" s="1089">
        <f>STDEV(AA91:AT91)</f>
        <v>7.8616707627775568</v>
      </c>
    </row>
    <row r="92" spans="1:48" ht="11.25" customHeight="1" x14ac:dyDescent="0.2">
      <c r="A92" s="538" t="s">
        <v>4057</v>
      </c>
      <c r="B92" s="857" t="s">
        <v>4058</v>
      </c>
      <c r="C92" s="621">
        <v>2.06</v>
      </c>
      <c r="D92" s="491">
        <v>1.96</v>
      </c>
      <c r="E92" s="624">
        <v>1.87</v>
      </c>
      <c r="F92" s="621">
        <v>1.78</v>
      </c>
      <c r="G92" s="621">
        <v>1.66</v>
      </c>
      <c r="H92" s="621">
        <v>1.5250000000000001</v>
      </c>
      <c r="I92" s="621">
        <v>1.4324999999999999</v>
      </c>
      <c r="J92" s="945"/>
      <c r="K92" s="621">
        <v>1.3725000000000001</v>
      </c>
      <c r="L92" s="490">
        <v>1.2999800000000001</v>
      </c>
      <c r="M92" s="945"/>
      <c r="N92" s="503">
        <v>1.2916399999999999</v>
      </c>
      <c r="O92" s="534">
        <v>1.25004</v>
      </c>
      <c r="P92" s="531">
        <v>1.25004</v>
      </c>
      <c r="Q92" s="627">
        <v>1.25004</v>
      </c>
      <c r="R92" s="627">
        <v>0.48989387500000003</v>
      </c>
      <c r="S92" s="627">
        <v>0.10125000000000001</v>
      </c>
      <c r="T92" s="623">
        <v>0</v>
      </c>
      <c r="U92" s="623">
        <v>0</v>
      </c>
      <c r="V92" s="623">
        <v>0</v>
      </c>
      <c r="W92" s="623">
        <v>0</v>
      </c>
      <c r="X92" s="623">
        <v>0</v>
      </c>
      <c r="Y92" s="623">
        <v>0</v>
      </c>
      <c r="Z92" s="624">
        <f>SUM(C92:Y92)</f>
        <v>20.592883874999995</v>
      </c>
      <c r="AA92" s="1086">
        <f>IF(ISERROR((C92/D92-1)*100),"n/a",(C92/D92-1)*100)</f>
        <v>5.1020408163265252</v>
      </c>
      <c r="AB92" s="1086">
        <f>IF(ISERROR((D92/E92-1)*100),"n/a",(D92/E92-1)*100)</f>
        <v>4.8128342245989275</v>
      </c>
      <c r="AC92" s="1087">
        <f>IF(ISERROR((E92/F92-1)*100),"n/a",(E92/F92-1)*100)</f>
        <v>5.0561797752809001</v>
      </c>
      <c r="AD92" s="1087">
        <f>IF(ISERROR((F92/G92-1)*100),"n/a",(F92/G92-1)*100)</f>
        <v>7.2289156626506035</v>
      </c>
      <c r="AE92" s="1087">
        <f>IF(ISERROR((G92/H92-1)*100),"n/a",(G92/H92-1)*100)</f>
        <v>8.8524590163934214</v>
      </c>
      <c r="AF92" s="1087">
        <f>IF(ISERROR((H92/I92-1)*100),"n/a",(H92/I92-1)*100)</f>
        <v>6.4572425828970603</v>
      </c>
      <c r="AG92" s="1087">
        <f>IF(ISERROR((I92/K92-1)*100),"n/a",(I92/K92-1)*100)</f>
        <v>4.3715846994535346</v>
      </c>
      <c r="AH92" s="1087">
        <f>IF(ISERROR((K92/L92-1)*100),"n/a",(K92/L92-1)*100)</f>
        <v>5.5785473622671056</v>
      </c>
      <c r="AI92" s="1087">
        <f>IF(ISERROR((L92/N92-1)*100),"n/a",(L92/N92-1)*100)</f>
        <v>0.64569074974452079</v>
      </c>
      <c r="AJ92" s="1087">
        <f>IF(ISERROR((N92/O92-1)*100),"n/a",(N92/O92-1)*100)</f>
        <v>3.327893507407742</v>
      </c>
      <c r="AK92" s="1087">
        <f>IF(ISERROR((O92/P92-1)*100),"n/a",(O92/P92-1)*100)</f>
        <v>0</v>
      </c>
      <c r="AL92" s="1087">
        <f>IF(ISERROR((P92/Q92-1)*100),"n/a",(P92/Q92-1)*100)</f>
        <v>0</v>
      </c>
      <c r="AM92" s="1087">
        <f>IF(ISERROR((Q92/R92-1)*100),"n/a",(Q92/R92-1)*100)</f>
        <v>155.16546823533974</v>
      </c>
      <c r="AN92" s="1087">
        <f>IF(ISERROR((R92/S92-1)*100),"n/a",(R92/S92-1)*100)</f>
        <v>383.84580246913583</v>
      </c>
      <c r="AO92" s="1087" t="str">
        <f>IF(ISERROR((S92/T92-1)*100),"n/a",(S92/T92-1)*100)</f>
        <v>n/a</v>
      </c>
      <c r="AP92" s="1087" t="str">
        <f>IF(ISERROR((T92/U92-1)*100),"n/a",(T92/U92-1)*100)</f>
        <v>n/a</v>
      </c>
      <c r="AQ92" s="1087" t="str">
        <f>IF(ISERROR((U92/V92-1)*100),"n/a",(U92/V92-1)*100)</f>
        <v>n/a</v>
      </c>
      <c r="AR92" s="1087" t="str">
        <f>IF(ISERROR((V92/W92-1)*100),"n/a",(V92/W92-1)*100)</f>
        <v>n/a</v>
      </c>
      <c r="AS92" s="1087" t="str">
        <f>IF(ISERROR((W92/X92-1)*100),"n/a",(W92/X92-1)*100)</f>
        <v>n/a</v>
      </c>
      <c r="AT92" s="1087" t="str">
        <f>IF(ISERROR((X92/Y92-1)*100),"n/a",(X92/Y92-1)*100)</f>
        <v>n/a</v>
      </c>
      <c r="AU92" s="1088">
        <f>AVERAGE(AA92:AT92)</f>
        <v>42.174618507249711</v>
      </c>
      <c r="AV92" s="1089">
        <f>STDEV(AA92:AT92)</f>
        <v>106.27285110853201</v>
      </c>
    </row>
    <row r="93" spans="1:48" ht="11.25" customHeight="1" x14ac:dyDescent="0.2">
      <c r="A93" s="489" t="s">
        <v>161</v>
      </c>
      <c r="B93" s="874" t="s">
        <v>162</v>
      </c>
      <c r="C93" s="621">
        <v>0.66400000000000003</v>
      </c>
      <c r="D93" s="491">
        <v>0.63200000000000001</v>
      </c>
      <c r="E93" s="624">
        <v>0.58399999999999996</v>
      </c>
      <c r="F93" s="621">
        <v>0.54400000000000004</v>
      </c>
      <c r="G93" s="621">
        <v>0.51400000000000001</v>
      </c>
      <c r="H93" s="621">
        <v>0.47199999999999998</v>
      </c>
      <c r="I93" s="621">
        <v>0.42199999999999999</v>
      </c>
      <c r="J93" s="945"/>
      <c r="K93" s="621">
        <v>0.38200000000000001</v>
      </c>
      <c r="L93" s="490">
        <v>0.34933333333333338</v>
      </c>
      <c r="M93" s="945"/>
      <c r="N93" s="503">
        <v>0.32000000000000006</v>
      </c>
      <c r="O93" s="503">
        <v>0.30666666666666664</v>
      </c>
      <c r="P93" s="627">
        <v>0.29013333333333335</v>
      </c>
      <c r="Q93" s="627">
        <v>0.25813333333333333</v>
      </c>
      <c r="R93" s="627">
        <v>0.23893333333333336</v>
      </c>
      <c r="S93" s="627">
        <v>0.20906666666666671</v>
      </c>
      <c r="T93" s="627">
        <v>0.18133333333333335</v>
      </c>
      <c r="U93" s="627">
        <v>0.16000000000000003</v>
      </c>
      <c r="V93" s="627">
        <v>0.14933333333333335</v>
      </c>
      <c r="W93" s="627">
        <v>0.14080000000000001</v>
      </c>
      <c r="X93" s="627">
        <v>0.13226666666666667</v>
      </c>
      <c r="Y93" s="627">
        <v>0.12586666666666665</v>
      </c>
      <c r="Z93" s="624">
        <f>SUM(C93:Y93)</f>
        <v>7.0758666666666663</v>
      </c>
      <c r="AA93" s="1086">
        <f>IF(ISERROR((C93/D93-1)*100),"n/a",(C93/D93-1)*100)</f>
        <v>5.0632911392405111</v>
      </c>
      <c r="AB93" s="1086">
        <f>IF(ISERROR((D93/E93-1)*100),"n/a",(D93/E93-1)*100)</f>
        <v>8.2191780821917924</v>
      </c>
      <c r="AC93" s="1087">
        <f>IF(ISERROR((E93/F93-1)*100),"n/a",(E93/F93-1)*100)</f>
        <v>7.3529411764705843</v>
      </c>
      <c r="AD93" s="1087">
        <f>IF(ISERROR((F93/G93-1)*100),"n/a",(F93/G93-1)*100)</f>
        <v>5.8365758754863828</v>
      </c>
      <c r="AE93" s="1087">
        <f>IF(ISERROR((G93/H93-1)*100),"n/a",(G93/H93-1)*100)</f>
        <v>8.8983050847457612</v>
      </c>
      <c r="AF93" s="1087">
        <f>IF(ISERROR((H93/I93-1)*100),"n/a",(H93/I93-1)*100)</f>
        <v>11.848341232227488</v>
      </c>
      <c r="AG93" s="1087">
        <f>IF(ISERROR((I93/K93-1)*100),"n/a",(I93/K93-1)*100)</f>
        <v>10.471204188481664</v>
      </c>
      <c r="AH93" s="1087">
        <f>IF(ISERROR((K93/L93-1)*100),"n/a",(K93/L93-1)*100)</f>
        <v>9.3511450381679175</v>
      </c>
      <c r="AI93" s="1087">
        <f>IF(ISERROR((L93/N93-1)*100),"n/a",(L93/N93-1)*100)</f>
        <v>9.1666666666666572</v>
      </c>
      <c r="AJ93" s="1087">
        <f>IF(ISERROR((N93/O93-1)*100),"n/a",(N93/O93-1)*100)</f>
        <v>4.347826086956541</v>
      </c>
      <c r="AK93" s="1087">
        <f>IF(ISERROR((O93/P93-1)*100),"n/a",(O93/P93-1)*100)</f>
        <v>5.6985294117646967</v>
      </c>
      <c r="AL93" s="1087">
        <f>IF(ISERROR((P93/Q93-1)*100),"n/a",(P93/Q93-1)*100)</f>
        <v>12.396694214876035</v>
      </c>
      <c r="AM93" s="1087">
        <f>IF(ISERROR((Q93/R93-1)*100),"n/a",(Q93/R93-1)*100)</f>
        <v>8.0357142857142794</v>
      </c>
      <c r="AN93" s="1087">
        <f>IF(ISERROR((R93/S93-1)*100),"n/a",(R93/S93-1)*100)</f>
        <v>14.285714285714279</v>
      </c>
      <c r="AO93" s="1087">
        <f>IF(ISERROR((S93/T93-1)*100),"n/a",(S93/T93-1)*100)</f>
        <v>15.294117647058837</v>
      </c>
      <c r="AP93" s="1087">
        <f>IF(ISERROR((T93/U93-1)*100),"n/a",(T93/U93-1)*100)</f>
        <v>13.33333333333333</v>
      </c>
      <c r="AQ93" s="1087">
        <f>IF(ISERROR((U93/V93-1)*100),"n/a",(U93/V93-1)*100)</f>
        <v>7.1428571428571619</v>
      </c>
      <c r="AR93" s="1087">
        <f>IF(ISERROR((V93/W93-1)*100),"n/a",(V93/W93-1)*100)</f>
        <v>6.0606060606060552</v>
      </c>
      <c r="AS93" s="1087">
        <f>IF(ISERROR((W93/X93-1)*100),"n/a",(W93/X93-1)*100)</f>
        <v>6.4516129032258007</v>
      </c>
      <c r="AT93" s="1087">
        <f>IF(ISERROR((X93/Y93-1)*100),"n/a",(X93/Y93-1)*100)</f>
        <v>5.0847457627118731</v>
      </c>
      <c r="AU93" s="1088">
        <f>AVERAGE(AA93:AT93)</f>
        <v>8.7169699809248833</v>
      </c>
      <c r="AV93" s="1089">
        <f>STDEV(AA93:AT93)</f>
        <v>3.2680188304876157</v>
      </c>
    </row>
    <row r="94" spans="1:48" ht="11.25" customHeight="1" x14ac:dyDescent="0.2">
      <c r="A94" s="874" t="s">
        <v>3797</v>
      </c>
      <c r="B94" s="857" t="s">
        <v>3798</v>
      </c>
      <c r="C94" s="621">
        <v>0.4</v>
      </c>
      <c r="D94" s="491">
        <v>0.37</v>
      </c>
      <c r="E94" s="624">
        <v>0.28000000000000003</v>
      </c>
      <c r="F94" s="621">
        <v>0.21</v>
      </c>
      <c r="G94" s="621">
        <v>0.16</v>
      </c>
      <c r="H94" s="621">
        <v>0.08</v>
      </c>
      <c r="I94" s="530">
        <v>0.04</v>
      </c>
      <c r="J94" s="945"/>
      <c r="K94" s="494">
        <v>0.04</v>
      </c>
      <c r="L94" s="625">
        <v>0.22</v>
      </c>
      <c r="M94" s="945"/>
      <c r="N94" s="622">
        <v>0.28000000000000003</v>
      </c>
      <c r="O94" s="622">
        <v>0.28000000000000003</v>
      </c>
      <c r="P94" s="531">
        <v>0.28000000000000003</v>
      </c>
      <c r="Q94" s="627">
        <v>0.28000000000000003</v>
      </c>
      <c r="R94" s="627">
        <v>0.18</v>
      </c>
      <c r="S94" s="531">
        <v>0</v>
      </c>
      <c r="T94" s="531">
        <v>0</v>
      </c>
      <c r="U94" s="531">
        <v>0</v>
      </c>
      <c r="V94" s="531">
        <v>0</v>
      </c>
      <c r="W94" s="531">
        <v>0</v>
      </c>
      <c r="X94" s="531">
        <v>0</v>
      </c>
      <c r="Y94" s="531">
        <v>0</v>
      </c>
      <c r="Z94" s="624">
        <f>SUM(C94:Y94)</f>
        <v>3.100000000000001</v>
      </c>
      <c r="AA94" s="1086">
        <f>IF(ISERROR((C94/D94-1)*100),"n/a",(C94/D94-1)*100)</f>
        <v>8.1081081081081141</v>
      </c>
      <c r="AB94" s="1086">
        <f>IF(ISERROR((D94/E94-1)*100),"n/a",(D94/E94-1)*100)</f>
        <v>32.142857142857139</v>
      </c>
      <c r="AC94" s="1087">
        <f>IF(ISERROR((E94/F94-1)*100),"n/a",(E94/F94-1)*100)</f>
        <v>33.33333333333335</v>
      </c>
      <c r="AD94" s="1087">
        <f>IF(ISERROR((F94/G94-1)*100),"n/a",(F94/G94-1)*100)</f>
        <v>31.25</v>
      </c>
      <c r="AE94" s="1087">
        <f>IF(ISERROR((G94/H94-1)*100),"n/a",(G94/H94-1)*100)</f>
        <v>100</v>
      </c>
      <c r="AF94" s="1087">
        <f>IF(ISERROR((H94/I94-1)*100),"n/a",(H94/I94-1)*100)</f>
        <v>100</v>
      </c>
      <c r="AG94" s="1087">
        <f>IF(ISERROR((I94/K94-1)*100),"n/a",(I94/K94-1)*100)</f>
        <v>0</v>
      </c>
      <c r="AH94" s="1087">
        <f>IF(ISERROR((K94/L94-1)*100),"n/a",(K94/L94-1)*100)</f>
        <v>-81.818181818181813</v>
      </c>
      <c r="AI94" s="1087">
        <f>IF(ISERROR((L94/N94-1)*100),"n/a",(L94/N94-1)*100)</f>
        <v>-21.428571428571431</v>
      </c>
      <c r="AJ94" s="1087">
        <f>IF(ISERROR((N94/O94-1)*100),"n/a",(N94/O94-1)*100)</f>
        <v>0</v>
      </c>
      <c r="AK94" s="1087">
        <f>IF(ISERROR((O94/P94-1)*100),"n/a",(O94/P94-1)*100)</f>
        <v>0</v>
      </c>
      <c r="AL94" s="1087">
        <f>IF(ISERROR((P94/Q94-1)*100),"n/a",(P94/Q94-1)*100)</f>
        <v>0</v>
      </c>
      <c r="AM94" s="1087">
        <f>IF(ISERROR((Q94/R94-1)*100),"n/a",(Q94/R94-1)*100)</f>
        <v>55.555555555555578</v>
      </c>
      <c r="AN94" s="1087" t="str">
        <f>IF(ISERROR((R94/S94-1)*100),"n/a",(R94/S94-1)*100)</f>
        <v>n/a</v>
      </c>
      <c r="AO94" s="1087" t="str">
        <f>IF(ISERROR((S94/T94-1)*100),"n/a",(S94/T94-1)*100)</f>
        <v>n/a</v>
      </c>
      <c r="AP94" s="1087" t="str">
        <f>IF(ISERROR((T94/U94-1)*100),"n/a",(T94/U94-1)*100)</f>
        <v>n/a</v>
      </c>
      <c r="AQ94" s="1087" t="str">
        <f>IF(ISERROR((U94/V94-1)*100),"n/a",(U94/V94-1)*100)</f>
        <v>n/a</v>
      </c>
      <c r="AR94" s="1087" t="str">
        <f>IF(ISERROR((V94/W94-1)*100),"n/a",(V94/W94-1)*100)</f>
        <v>n/a</v>
      </c>
      <c r="AS94" s="1087" t="str">
        <f>IF(ISERROR((W94/X94-1)*100),"n/a",(W94/X94-1)*100)</f>
        <v>n/a</v>
      </c>
      <c r="AT94" s="1087" t="str">
        <f>IF(ISERROR((X94/Y94-1)*100),"n/a",(X94/Y94-1)*100)</f>
        <v>n/a</v>
      </c>
      <c r="AU94" s="1088">
        <f>AVERAGE(AA94:AT94)</f>
        <v>19.780238530238535</v>
      </c>
      <c r="AV94" s="1089">
        <f>STDEV(AA94:AT94)</f>
        <v>48.597020419661654</v>
      </c>
    </row>
    <row r="95" spans="1:48" ht="11.25" customHeight="1" x14ac:dyDescent="0.2">
      <c r="A95" s="489" t="s">
        <v>1826</v>
      </c>
      <c r="B95" s="874" t="s">
        <v>1827</v>
      </c>
      <c r="C95" s="621">
        <v>2.12</v>
      </c>
      <c r="D95" s="491">
        <v>2.08</v>
      </c>
      <c r="E95" s="624">
        <v>2.04</v>
      </c>
      <c r="F95" s="621">
        <v>1.84</v>
      </c>
      <c r="G95" s="621">
        <v>1.69</v>
      </c>
      <c r="H95" s="621">
        <v>1.56</v>
      </c>
      <c r="I95" s="494">
        <v>1.44</v>
      </c>
      <c r="J95" s="945"/>
      <c r="K95" s="494">
        <v>1.44</v>
      </c>
      <c r="L95" s="625">
        <v>1.44</v>
      </c>
      <c r="M95" s="945"/>
      <c r="N95" s="622">
        <v>1.44</v>
      </c>
      <c r="O95" s="622">
        <v>1.53</v>
      </c>
      <c r="P95" s="627">
        <v>1.88</v>
      </c>
      <c r="Q95" s="627">
        <v>1.77</v>
      </c>
      <c r="R95" s="627">
        <v>1.6800000000000002</v>
      </c>
      <c r="S95" s="627">
        <v>1.6</v>
      </c>
      <c r="T95" s="623">
        <v>1.56</v>
      </c>
      <c r="U95" s="623">
        <v>1.56</v>
      </c>
      <c r="V95" s="623">
        <v>1.56</v>
      </c>
      <c r="W95" s="623">
        <v>1.56</v>
      </c>
      <c r="X95" s="623">
        <v>1.56</v>
      </c>
      <c r="Y95" s="623">
        <v>1.56</v>
      </c>
      <c r="Z95" s="624">
        <f>SUM(C95:Y95)</f>
        <v>34.909999999999997</v>
      </c>
      <c r="AA95" s="1086">
        <f>IF(ISERROR((C95/D95-1)*100),"n/a",(C95/D95-1)*100)</f>
        <v>1.9230769230769162</v>
      </c>
      <c r="AB95" s="1086">
        <f>IF(ISERROR((D95/E95-1)*100),"n/a",(D95/E95-1)*100)</f>
        <v>1.9607843137254832</v>
      </c>
      <c r="AC95" s="1087">
        <f>IF(ISERROR((E95/F95-1)*100),"n/a",(E95/F95-1)*100)</f>
        <v>10.869565217391308</v>
      </c>
      <c r="AD95" s="1087">
        <f>IF(ISERROR((F95/G95-1)*100),"n/a",(F95/G95-1)*100)</f>
        <v>8.875739644970416</v>
      </c>
      <c r="AE95" s="1087">
        <f>IF(ISERROR((G95/H95-1)*100),"n/a",(G95/H95-1)*100)</f>
        <v>8.333333333333325</v>
      </c>
      <c r="AF95" s="1087">
        <f>IF(ISERROR((H95/I95-1)*100),"n/a",(H95/I95-1)*100)</f>
        <v>8.3333333333333481</v>
      </c>
      <c r="AG95" s="1087">
        <f>IF(ISERROR((I95/K95-1)*100),"n/a",(I95/K95-1)*100)</f>
        <v>0</v>
      </c>
      <c r="AH95" s="1087">
        <f>IF(ISERROR((K95/L95-1)*100),"n/a",(K95/L95-1)*100)</f>
        <v>0</v>
      </c>
      <c r="AI95" s="1087">
        <f>IF(ISERROR((L95/N95-1)*100),"n/a",(L95/N95-1)*100)</f>
        <v>0</v>
      </c>
      <c r="AJ95" s="1087">
        <f>IF(ISERROR((N95/O95-1)*100),"n/a",(N95/O95-1)*100)</f>
        <v>-5.8823529411764719</v>
      </c>
      <c r="AK95" s="1087">
        <f>IF(ISERROR((O95/P95-1)*100),"n/a",(O95/P95-1)*100)</f>
        <v>-18.617021276595736</v>
      </c>
      <c r="AL95" s="1087">
        <f>IF(ISERROR((P95/Q95-1)*100),"n/a",(P95/Q95-1)*100)</f>
        <v>6.2146892655367214</v>
      </c>
      <c r="AM95" s="1087">
        <f>IF(ISERROR((Q95/R95-1)*100),"n/a",(Q95/R95-1)*100)</f>
        <v>5.3571428571428381</v>
      </c>
      <c r="AN95" s="1087">
        <f>IF(ISERROR((R95/S95-1)*100),"n/a",(R95/S95-1)*100)</f>
        <v>5.0000000000000044</v>
      </c>
      <c r="AO95" s="1087">
        <f>IF(ISERROR((S95/T95-1)*100),"n/a",(S95/T95-1)*100)</f>
        <v>2.5641025641025772</v>
      </c>
      <c r="AP95" s="1087">
        <f>IF(ISERROR((T95/U95-1)*100),"n/a",(T95/U95-1)*100)</f>
        <v>0</v>
      </c>
      <c r="AQ95" s="1087">
        <f>IF(ISERROR((U95/V95-1)*100),"n/a",(U95/V95-1)*100)</f>
        <v>0</v>
      </c>
      <c r="AR95" s="1087">
        <f>IF(ISERROR((V95/W95-1)*100),"n/a",(V95/W95-1)*100)</f>
        <v>0</v>
      </c>
      <c r="AS95" s="1087">
        <f>IF(ISERROR((W95/X95-1)*100),"n/a",(W95/X95-1)*100)</f>
        <v>0</v>
      </c>
      <c r="AT95" s="1087">
        <f>IF(ISERROR((X95/Y95-1)*100),"n/a",(X95/Y95-1)*100)</f>
        <v>0</v>
      </c>
      <c r="AU95" s="1088">
        <f>AVERAGE(AA95:AT95)</f>
        <v>1.7466196617420366</v>
      </c>
      <c r="AV95" s="1089">
        <f>STDEV(AA95:AT95)</f>
        <v>6.334682760414224</v>
      </c>
    </row>
    <row r="96" spans="1:48" ht="11.25" customHeight="1" x14ac:dyDescent="0.2">
      <c r="A96" s="498" t="s">
        <v>479</v>
      </c>
      <c r="B96" s="500" t="s">
        <v>480</v>
      </c>
      <c r="C96" s="621">
        <v>2</v>
      </c>
      <c r="D96" s="491">
        <v>1.92</v>
      </c>
      <c r="E96" s="502">
        <v>1.76</v>
      </c>
      <c r="F96" s="505">
        <v>1.6</v>
      </c>
      <c r="G96" s="505">
        <v>1.44</v>
      </c>
      <c r="H96" s="505">
        <v>1.28</v>
      </c>
      <c r="I96" s="505">
        <v>1.1399999999999999</v>
      </c>
      <c r="J96" s="1032"/>
      <c r="K96" s="505">
        <v>1.04</v>
      </c>
      <c r="L96" s="501">
        <v>0.96</v>
      </c>
      <c r="M96" s="1032"/>
      <c r="N96" s="518">
        <v>0.88</v>
      </c>
      <c r="O96" s="518">
        <v>0.8</v>
      </c>
      <c r="P96" s="507">
        <v>0.72</v>
      </c>
      <c r="Q96" s="507">
        <v>0.66</v>
      </c>
      <c r="R96" s="507">
        <v>0.62</v>
      </c>
      <c r="S96" s="507">
        <v>0.56000000000000005</v>
      </c>
      <c r="T96" s="507">
        <v>0.48</v>
      </c>
      <c r="U96" s="507">
        <v>0.42</v>
      </c>
      <c r="V96" s="507">
        <v>0.38500000000000001</v>
      </c>
      <c r="W96" s="508">
        <v>0</v>
      </c>
      <c r="X96" s="508">
        <v>0</v>
      </c>
      <c r="Y96" s="508">
        <v>0</v>
      </c>
      <c r="Z96" s="624">
        <f>SUM(C96:Y96)</f>
        <v>18.665000000000006</v>
      </c>
      <c r="AA96" s="1086">
        <f>IF(ISERROR((C96/D96-1)*100),"n/a",(C96/D96-1)*100)</f>
        <v>4.1666666666666741</v>
      </c>
      <c r="AB96" s="1086">
        <f>IF(ISERROR((D96/E96-1)*100),"n/a",(D96/E96-1)*100)</f>
        <v>9.0909090909090828</v>
      </c>
      <c r="AC96" s="1087">
        <f>IF(ISERROR((E96/F96-1)*100),"n/a",(E96/F96-1)*100)</f>
        <v>9.9999999999999858</v>
      </c>
      <c r="AD96" s="1087">
        <f>IF(ISERROR((F96/G96-1)*100),"n/a",(F96/G96-1)*100)</f>
        <v>11.111111111111116</v>
      </c>
      <c r="AE96" s="1087">
        <f>IF(ISERROR((G96/H96-1)*100),"n/a",(G96/H96-1)*100)</f>
        <v>12.5</v>
      </c>
      <c r="AF96" s="1087">
        <f>IF(ISERROR((H96/I96-1)*100),"n/a",(H96/I96-1)*100)</f>
        <v>12.28070175438598</v>
      </c>
      <c r="AG96" s="1087">
        <f>IF(ISERROR((I96/K96-1)*100),"n/a",(I96/K96-1)*100)</f>
        <v>9.6153846153846025</v>
      </c>
      <c r="AH96" s="1087">
        <f>IF(ISERROR((K96/L96-1)*100),"n/a",(K96/L96-1)*100)</f>
        <v>8.3333333333333481</v>
      </c>
      <c r="AI96" s="1087">
        <f>IF(ISERROR((L96/N96-1)*100),"n/a",(L96/N96-1)*100)</f>
        <v>9.0909090909090828</v>
      </c>
      <c r="AJ96" s="1087">
        <f>IF(ISERROR((N96/O96-1)*100),"n/a",(N96/O96-1)*100)</f>
        <v>9.9999999999999858</v>
      </c>
      <c r="AK96" s="1087">
        <f>IF(ISERROR((O96/P96-1)*100),"n/a",(O96/P96-1)*100)</f>
        <v>11.111111111111116</v>
      </c>
      <c r="AL96" s="1087">
        <f>IF(ISERROR((P96/Q96-1)*100),"n/a",(P96/Q96-1)*100)</f>
        <v>9.0909090909090828</v>
      </c>
      <c r="AM96" s="1087">
        <f>IF(ISERROR((Q96/R96-1)*100),"n/a",(Q96/R96-1)*100)</f>
        <v>6.4516129032258229</v>
      </c>
      <c r="AN96" s="1087">
        <f>IF(ISERROR((R96/S96-1)*100),"n/a",(R96/S96-1)*100)</f>
        <v>10.714285714285698</v>
      </c>
      <c r="AO96" s="1087">
        <f>IF(ISERROR((S96/T96-1)*100),"n/a",(S96/T96-1)*100)</f>
        <v>16.666666666666675</v>
      </c>
      <c r="AP96" s="1087">
        <f>IF(ISERROR((T96/U96-1)*100),"n/a",(T96/U96-1)*100)</f>
        <v>14.285714285714279</v>
      </c>
      <c r="AQ96" s="1087">
        <f>IF(ISERROR((U96/V96-1)*100),"n/a",(U96/V96-1)*100)</f>
        <v>9.0909090909090828</v>
      </c>
      <c r="AR96" s="1087" t="str">
        <f>IF(ISERROR((V96/W96-1)*100),"n/a",(V96/W96-1)*100)</f>
        <v>n/a</v>
      </c>
      <c r="AS96" s="1087" t="str">
        <f>IF(ISERROR((W96/X96-1)*100),"n/a",(W96/X96-1)*100)</f>
        <v>n/a</v>
      </c>
      <c r="AT96" s="1087" t="str">
        <f>IF(ISERROR((X96/Y96-1)*100),"n/a",(X96/Y96-1)*100)</f>
        <v>n/a</v>
      </c>
      <c r="AU96" s="1088">
        <f>AVERAGE(AA96:AT96)</f>
        <v>10.211777913265976</v>
      </c>
      <c r="AV96" s="1089">
        <f>STDEV(AA96:AT96)</f>
        <v>2.8430903562918477</v>
      </c>
    </row>
    <row r="97" spans="1:48" ht="11.25" customHeight="1" x14ac:dyDescent="0.2">
      <c r="A97" s="874" t="s">
        <v>970</v>
      </c>
      <c r="B97" s="857" t="s">
        <v>971</v>
      </c>
      <c r="C97" s="621">
        <v>1.9</v>
      </c>
      <c r="D97" s="491">
        <v>1.88</v>
      </c>
      <c r="E97" s="511">
        <v>1.86</v>
      </c>
      <c r="F97" s="621">
        <v>1.61</v>
      </c>
      <c r="G97" s="621">
        <v>1.37</v>
      </c>
      <c r="H97" s="621">
        <v>1.35</v>
      </c>
      <c r="I97" s="621">
        <v>1.19</v>
      </c>
      <c r="J97" s="945"/>
      <c r="K97" s="621">
        <v>1.04</v>
      </c>
      <c r="L97" s="490">
        <v>0.8</v>
      </c>
      <c r="M97" s="945"/>
      <c r="N97" s="622">
        <v>0.68</v>
      </c>
      <c r="O97" s="622">
        <v>0.68</v>
      </c>
      <c r="P97" s="623">
        <v>0.84799999999999998</v>
      </c>
      <c r="Q97" s="623">
        <v>0.84799999999999998</v>
      </c>
      <c r="R97" s="627">
        <v>0.84799999999999998</v>
      </c>
      <c r="S97" s="627">
        <v>0.82799999999999996</v>
      </c>
      <c r="T97" s="623">
        <v>0</v>
      </c>
      <c r="U97" s="623">
        <v>0</v>
      </c>
      <c r="V97" s="623">
        <v>0</v>
      </c>
      <c r="W97" s="623">
        <v>0</v>
      </c>
      <c r="X97" s="623">
        <v>0</v>
      </c>
      <c r="Y97" s="623">
        <v>0</v>
      </c>
      <c r="Z97" s="624">
        <f>SUM(C97:Y97)</f>
        <v>17.731999999999999</v>
      </c>
      <c r="AA97" s="1086">
        <f>IF(ISERROR((C97/D97-1)*100),"n/a",(C97/D97-1)*100)</f>
        <v>1.0638297872340496</v>
      </c>
      <c r="AB97" s="1086">
        <f>IF(ISERROR((D97/E97-1)*100),"n/a",(D97/E97-1)*100)</f>
        <v>1.0752688172043001</v>
      </c>
      <c r="AC97" s="1087">
        <f>IF(ISERROR((E97/F97-1)*100),"n/a",(E97/F97-1)*100)</f>
        <v>15.527950310559003</v>
      </c>
      <c r="AD97" s="1087">
        <f>IF(ISERROR((F97/G97-1)*100),"n/a",(F97/G97-1)*100)</f>
        <v>17.518248175182482</v>
      </c>
      <c r="AE97" s="1087">
        <f>IF(ISERROR((G97/H97-1)*100),"n/a",(G97/H97-1)*100)</f>
        <v>1.4814814814814836</v>
      </c>
      <c r="AF97" s="1087">
        <f>IF(ISERROR((H97/I97-1)*100),"n/a",(H97/I97-1)*100)</f>
        <v>13.445378151260524</v>
      </c>
      <c r="AG97" s="1087">
        <f>IF(ISERROR((I97/K97-1)*100),"n/a",(I97/K97-1)*100)</f>
        <v>14.423076923076916</v>
      </c>
      <c r="AH97" s="1087">
        <f>IF(ISERROR((K97/L97-1)*100),"n/a",(K97/L97-1)*100)</f>
        <v>30.000000000000004</v>
      </c>
      <c r="AI97" s="1087">
        <f>IF(ISERROR((L97/N97-1)*100),"n/a",(L97/N97-1)*100)</f>
        <v>17.647058823529417</v>
      </c>
      <c r="AJ97" s="1087">
        <f>IF(ISERROR((N97/O97-1)*100),"n/a",(N97/O97-1)*100)</f>
        <v>0</v>
      </c>
      <c r="AK97" s="1087">
        <f>IF(ISERROR((O97/P97-1)*100),"n/a",(O97/P97-1)*100)</f>
        <v>-19.811320754716977</v>
      </c>
      <c r="AL97" s="1087">
        <f>IF(ISERROR((P97/Q97-1)*100),"n/a",(P97/Q97-1)*100)</f>
        <v>0</v>
      </c>
      <c r="AM97" s="1087">
        <f>IF(ISERROR((Q97/R97-1)*100),"n/a",(Q97/R97-1)*100)</f>
        <v>0</v>
      </c>
      <c r="AN97" s="1087">
        <f>IF(ISERROR((R97/S97-1)*100),"n/a",(R97/S97-1)*100)</f>
        <v>2.4154589371980784</v>
      </c>
      <c r="AO97" s="1087" t="str">
        <f>IF(ISERROR((S97/T97-1)*100),"n/a",(S97/T97-1)*100)</f>
        <v>n/a</v>
      </c>
      <c r="AP97" s="1087" t="str">
        <f>IF(ISERROR((T97/U97-1)*100),"n/a",(T97/U97-1)*100)</f>
        <v>n/a</v>
      </c>
      <c r="AQ97" s="1087" t="str">
        <f>IF(ISERROR((U97/V97-1)*100),"n/a",(U97/V97-1)*100)</f>
        <v>n/a</v>
      </c>
      <c r="AR97" s="1087" t="str">
        <f>IF(ISERROR((V97/W97-1)*100),"n/a",(V97/W97-1)*100)</f>
        <v>n/a</v>
      </c>
      <c r="AS97" s="1087" t="str">
        <f>IF(ISERROR((W97/X97-1)*100),"n/a",(W97/X97-1)*100)</f>
        <v>n/a</v>
      </c>
      <c r="AT97" s="1087" t="str">
        <f>IF(ISERROR((X97/Y97-1)*100),"n/a",(X97/Y97-1)*100)</f>
        <v>n/a</v>
      </c>
      <c r="AU97" s="1088">
        <f>AVERAGE(AA97:AT97)</f>
        <v>6.7704593322863778</v>
      </c>
      <c r="AV97" s="1089">
        <f>STDEV(AA97:AT97)</f>
        <v>12.118917852241649</v>
      </c>
    </row>
    <row r="98" spans="1:48" ht="11.25" customHeight="1" x14ac:dyDescent="0.2">
      <c r="A98" s="489" t="s">
        <v>460</v>
      </c>
      <c r="B98" s="857" t="s">
        <v>461</v>
      </c>
      <c r="C98" s="621">
        <v>0.86</v>
      </c>
      <c r="D98" s="491">
        <v>0.78669999999999995</v>
      </c>
      <c r="E98" s="514">
        <v>0.7466666666666667</v>
      </c>
      <c r="F98" s="621">
        <v>0.72666666666666668</v>
      </c>
      <c r="G98" s="621">
        <v>0.67333333333333334</v>
      </c>
      <c r="H98" s="621">
        <v>0.60277999999999998</v>
      </c>
      <c r="I98" s="621">
        <v>0.55555555555555558</v>
      </c>
      <c r="J98" s="945"/>
      <c r="K98" s="621">
        <v>0.52</v>
      </c>
      <c r="L98" s="490">
        <v>0.48666666666666664</v>
      </c>
      <c r="M98" s="945"/>
      <c r="N98" s="503">
        <v>0.46444444444444444</v>
      </c>
      <c r="O98" s="622">
        <v>0.46222222222222226</v>
      </c>
      <c r="P98" s="627">
        <v>0.45333333333333337</v>
      </c>
      <c r="Q98" s="627">
        <v>0.4244444444444444</v>
      </c>
      <c r="R98" s="627">
        <v>0.40222222222222226</v>
      </c>
      <c r="S98" s="627">
        <v>0.37333333333333335</v>
      </c>
      <c r="T98" s="627">
        <v>0.35555555555555557</v>
      </c>
      <c r="U98" s="623">
        <v>0.33777777777777779</v>
      </c>
      <c r="V98" s="623">
        <v>0.33777777777777779</v>
      </c>
      <c r="W98" s="623">
        <v>0.33777777777777779</v>
      </c>
      <c r="X98" s="627">
        <v>0.33777777777777779</v>
      </c>
      <c r="Y98" s="627">
        <v>0.32</v>
      </c>
      <c r="Z98" s="624">
        <f>SUM(C98:Y98)</f>
        <v>10.565035555555554</v>
      </c>
      <c r="AA98" s="1086">
        <f>IF(ISERROR((C98/D98-1)*100),"n/a",(C98/D98-1)*100)</f>
        <v>9.317401805008263</v>
      </c>
      <c r="AB98" s="1086">
        <f>IF(ISERROR((D98/E98-1)*100),"n/a",(D98/E98-1)*100)</f>
        <v>5.3616071428571388</v>
      </c>
      <c r="AC98" s="1087">
        <f>IF(ISERROR((E98/F98-1)*100),"n/a",(E98/F98-1)*100)</f>
        <v>2.7522935779816571</v>
      </c>
      <c r="AD98" s="1087">
        <f>IF(ISERROR((F98/G98-1)*100),"n/a",(F98/G98-1)*100)</f>
        <v>7.9207920792079278</v>
      </c>
      <c r="AE98" s="1087">
        <f>IF(ISERROR((G98/H98-1)*100),"n/a",(G98/H98-1)*100)</f>
        <v>11.70465731001913</v>
      </c>
      <c r="AF98" s="1087">
        <f>IF(ISERROR((H98/I98-1)*100),"n/a",(H98/I98-1)*100)</f>
        <v>8.5003999999999849</v>
      </c>
      <c r="AG98" s="1087">
        <f>IF(ISERROR((I98/K98-1)*100),"n/a",(I98/K98-1)*100)</f>
        <v>6.8376068376068355</v>
      </c>
      <c r="AH98" s="1087">
        <f>IF(ISERROR((K98/L98-1)*100),"n/a",(K98/L98-1)*100)</f>
        <v>6.8493150684931559</v>
      </c>
      <c r="AI98" s="1087">
        <f>IF(ISERROR((L98/N98-1)*100),"n/a",(L98/N98-1)*100)</f>
        <v>4.7846889952153138</v>
      </c>
      <c r="AJ98" s="1087">
        <f>IF(ISERROR((N98/O98-1)*100),"n/a",(N98/O98-1)*100)</f>
        <v>0.48076923076922906</v>
      </c>
      <c r="AK98" s="1087">
        <f>IF(ISERROR((O98/P98-1)*100),"n/a",(O98/P98-1)*100)</f>
        <v>1.9607843137254832</v>
      </c>
      <c r="AL98" s="1087">
        <f>IF(ISERROR((P98/Q98-1)*100),"n/a",(P98/Q98-1)*100)</f>
        <v>6.8062827225131128</v>
      </c>
      <c r="AM98" s="1087">
        <f>IF(ISERROR((Q98/R98-1)*100),"n/a",(Q98/R98-1)*100)</f>
        <v>5.5248618784530246</v>
      </c>
      <c r="AN98" s="1087">
        <f>IF(ISERROR((R98/S98-1)*100),"n/a",(R98/S98-1)*100)</f>
        <v>7.7380952380952328</v>
      </c>
      <c r="AO98" s="1087">
        <f>IF(ISERROR((S98/T98-1)*100),"n/a",(S98/T98-1)*100)</f>
        <v>5.0000000000000044</v>
      </c>
      <c r="AP98" s="1087">
        <f>IF(ISERROR((T98/U98-1)*100),"n/a",(T98/U98-1)*100)</f>
        <v>5.2631578947368363</v>
      </c>
      <c r="AQ98" s="1087">
        <f>IF(ISERROR((U98/V98-1)*100),"n/a",(U98/V98-1)*100)</f>
        <v>0</v>
      </c>
      <c r="AR98" s="1087">
        <f>IF(ISERROR((V98/W98-1)*100),"n/a",(V98/W98-1)*100)</f>
        <v>0</v>
      </c>
      <c r="AS98" s="1087">
        <f>IF(ISERROR((W98/X98-1)*100),"n/a",(W98/X98-1)*100)</f>
        <v>0</v>
      </c>
      <c r="AT98" s="1087">
        <f>IF(ISERROR((X98/Y98-1)*100),"n/a",(X98/Y98-1)*100)</f>
        <v>5.555555555555558</v>
      </c>
      <c r="AU98" s="1088">
        <f>AVERAGE(AA98:AT98)</f>
        <v>5.1179134825118933</v>
      </c>
      <c r="AV98" s="1089">
        <f>STDEV(AA98:AT98)</f>
        <v>3.341900547702104</v>
      </c>
    </row>
    <row r="99" spans="1:48" ht="11.25" customHeight="1" x14ac:dyDescent="0.2">
      <c r="A99" s="532" t="s">
        <v>4027</v>
      </c>
      <c r="B99" s="859" t="s">
        <v>4026</v>
      </c>
      <c r="C99" s="621">
        <v>0.92</v>
      </c>
      <c r="D99" s="491">
        <v>0.88</v>
      </c>
      <c r="E99" s="991">
        <v>0.84</v>
      </c>
      <c r="F99" s="482">
        <v>0.8</v>
      </c>
      <c r="G99" s="482">
        <v>0.76</v>
      </c>
      <c r="H99" s="535">
        <v>0.72</v>
      </c>
      <c r="I99" s="482">
        <v>0.72</v>
      </c>
      <c r="J99" s="1016"/>
      <c r="K99" s="482">
        <v>0.69</v>
      </c>
      <c r="L99" s="480">
        <v>0.65</v>
      </c>
      <c r="M99" s="1016"/>
      <c r="N99" s="526">
        <v>0.64</v>
      </c>
      <c r="O99" s="519">
        <v>0.64</v>
      </c>
      <c r="P99" s="487">
        <v>0.63</v>
      </c>
      <c r="Q99" s="487">
        <v>0.57999999999999996</v>
      </c>
      <c r="R99" s="487">
        <v>0.56000000000000005</v>
      </c>
      <c r="S99" s="487">
        <v>0.52</v>
      </c>
      <c r="T99" s="486">
        <v>0.48</v>
      </c>
      <c r="U99" s="486">
        <v>0.48</v>
      </c>
      <c r="V99" s="487">
        <v>0.48</v>
      </c>
      <c r="W99" s="487">
        <v>0.43</v>
      </c>
      <c r="X99" s="487">
        <v>0.1</v>
      </c>
      <c r="Y99" s="486">
        <v>0</v>
      </c>
      <c r="Z99" s="624">
        <f>SUM(C99:Y99)</f>
        <v>12.520000000000001</v>
      </c>
      <c r="AA99" s="1086">
        <f>IF(ISERROR((C99/D99-1)*100),"n/a",(C99/D99-1)*100)</f>
        <v>4.5454545454545414</v>
      </c>
      <c r="AB99" s="1086">
        <f>IF(ISERROR((D99/E99-1)*100),"n/a",(D99/E99-1)*100)</f>
        <v>4.7619047619047672</v>
      </c>
      <c r="AC99" s="1087">
        <f>IF(ISERROR((E99/F99-1)*100),"n/a",(E99/F99-1)*100)</f>
        <v>4.9999999999999822</v>
      </c>
      <c r="AD99" s="1087">
        <f>IF(ISERROR((F99/G99-1)*100),"n/a",(F99/G99-1)*100)</f>
        <v>5.2631578947368363</v>
      </c>
      <c r="AE99" s="1087">
        <f>IF(ISERROR((G99/H99-1)*100),"n/a",(G99/H99-1)*100)</f>
        <v>5.555555555555558</v>
      </c>
      <c r="AF99" s="1087">
        <f>IF(ISERROR((H99/I99-1)*100),"n/a",(H99/I99-1)*100)</f>
        <v>0</v>
      </c>
      <c r="AG99" s="1087">
        <f>IF(ISERROR((I99/K99-1)*100),"n/a",(I99/K99-1)*100)</f>
        <v>4.3478260869565188</v>
      </c>
      <c r="AH99" s="1087">
        <f>IF(ISERROR((K99/L99-1)*100),"n/a",(K99/L99-1)*100)</f>
        <v>6.153846153846132</v>
      </c>
      <c r="AI99" s="1087">
        <f>IF(ISERROR((L99/N99-1)*100),"n/a",(L99/N99-1)*100)</f>
        <v>1.5625</v>
      </c>
      <c r="AJ99" s="1087">
        <f>IF(ISERROR((N99/O99-1)*100),"n/a",(N99/O99-1)*100)</f>
        <v>0</v>
      </c>
      <c r="AK99" s="1087">
        <f>IF(ISERROR((O99/P99-1)*100),"n/a",(O99/P99-1)*100)</f>
        <v>1.5873015873015817</v>
      </c>
      <c r="AL99" s="1087">
        <f>IF(ISERROR((P99/Q99-1)*100),"n/a",(P99/Q99-1)*100)</f>
        <v>8.6206896551724199</v>
      </c>
      <c r="AM99" s="1087">
        <f>IF(ISERROR((Q99/R99-1)*100),"n/a",(Q99/R99-1)*100)</f>
        <v>3.5714285714285587</v>
      </c>
      <c r="AN99" s="1087">
        <f>IF(ISERROR((R99/S99-1)*100),"n/a",(R99/S99-1)*100)</f>
        <v>7.6923076923077094</v>
      </c>
      <c r="AO99" s="1087">
        <f>IF(ISERROR((S99/T99-1)*100),"n/a",(S99/T99-1)*100)</f>
        <v>8.3333333333333481</v>
      </c>
      <c r="AP99" s="1087">
        <f>IF(ISERROR((T99/U99-1)*100),"n/a",(T99/U99-1)*100)</f>
        <v>0</v>
      </c>
      <c r="AQ99" s="1087">
        <f>IF(ISERROR((U99/V99-1)*100),"n/a",(U99/V99-1)*100)</f>
        <v>0</v>
      </c>
      <c r="AR99" s="1087">
        <f>IF(ISERROR((V99/W99-1)*100),"n/a",(V99/W99-1)*100)</f>
        <v>11.627906976744185</v>
      </c>
      <c r="AS99" s="1087">
        <f>IF(ISERROR((W99/X99-1)*100),"n/a",(W99/X99-1)*100)</f>
        <v>330</v>
      </c>
      <c r="AT99" s="1087" t="str">
        <f>IF(ISERROR((X99/Y99-1)*100),"n/a",(X99/Y99-1)*100)</f>
        <v>n/a</v>
      </c>
      <c r="AU99" s="1088">
        <f>AVERAGE(AA99:AT99)</f>
        <v>21.506484884986428</v>
      </c>
      <c r="AV99" s="1089">
        <f>STDEV(AA99:AT99)</f>
        <v>74.777998462910531</v>
      </c>
    </row>
    <row r="100" spans="1:48" ht="11.25" customHeight="1" x14ac:dyDescent="0.2">
      <c r="A100" s="876" t="s">
        <v>472</v>
      </c>
      <c r="B100" s="874" t="s">
        <v>473</v>
      </c>
      <c r="C100" s="621">
        <v>1.8089999999999999</v>
      </c>
      <c r="D100" s="491">
        <v>1.6919999999999999</v>
      </c>
      <c r="E100" s="626">
        <v>1.5660000000000001</v>
      </c>
      <c r="F100" s="621">
        <v>1.388997</v>
      </c>
      <c r="G100" s="621">
        <v>1.272</v>
      </c>
      <c r="H100" s="621">
        <v>1.1520000000000001</v>
      </c>
      <c r="I100" s="621">
        <v>1.032</v>
      </c>
      <c r="J100" s="945">
        <v>0</v>
      </c>
      <c r="K100" s="621">
        <v>0.9</v>
      </c>
      <c r="L100" s="490">
        <v>0.79200000000000004</v>
      </c>
      <c r="M100" s="945">
        <v>0</v>
      </c>
      <c r="N100" s="503">
        <v>0.66</v>
      </c>
      <c r="O100" s="503">
        <v>0.63600000000000001</v>
      </c>
      <c r="P100" s="627">
        <v>0.52980000000000005</v>
      </c>
      <c r="Q100" s="623">
        <v>0</v>
      </c>
      <c r="R100" s="623">
        <v>0</v>
      </c>
      <c r="S100" s="623">
        <v>0</v>
      </c>
      <c r="T100" s="623">
        <v>0</v>
      </c>
      <c r="U100" s="623">
        <v>0</v>
      </c>
      <c r="V100" s="623">
        <v>0</v>
      </c>
      <c r="W100" s="623">
        <v>0</v>
      </c>
      <c r="X100" s="623">
        <v>0</v>
      </c>
      <c r="Y100" s="623">
        <v>0</v>
      </c>
      <c r="Z100" s="624">
        <f>SUM(C100:Y100)</f>
        <v>13.429796999999999</v>
      </c>
      <c r="AA100" s="1086">
        <f>IF(ISERROR((C100/D100-1)*100),"n/a",(C100/D100-1)*100)</f>
        <v>6.9148936170212671</v>
      </c>
      <c r="AB100" s="1086">
        <f>IF(ISERROR((D100/E100-1)*100),"n/a",(D100/E100-1)*100)</f>
        <v>8.045977011494255</v>
      </c>
      <c r="AC100" s="1087">
        <f>IF(ISERROR((E100/F100-1)*100),"n/a",(E100/F100-1)*100)</f>
        <v>12.743224067438597</v>
      </c>
      <c r="AD100" s="1087">
        <f>IF(ISERROR((F100/G100-1)*100),"n/a",(F100/G100-1)*100)</f>
        <v>9.1978773584905582</v>
      </c>
      <c r="AE100" s="1087">
        <f>IF(ISERROR((G100/H100-1)*100),"n/a",(G100/H100-1)*100)</f>
        <v>10.416666666666652</v>
      </c>
      <c r="AF100" s="1087">
        <f>IF(ISERROR((H100/I100-1)*100),"n/a",(H100/I100-1)*100)</f>
        <v>11.627906976744207</v>
      </c>
      <c r="AG100" s="1087">
        <f>IF(ISERROR((I100/K100-1)*100),"n/a",(I100/K100-1)*100)</f>
        <v>14.666666666666671</v>
      </c>
      <c r="AH100" s="1087">
        <f>IF(ISERROR((K100/L100-1)*100),"n/a",(K100/L100-1)*100)</f>
        <v>13.636363636363624</v>
      </c>
      <c r="AI100" s="1087">
        <f>IF(ISERROR((L100/N100-1)*100),"n/a",(L100/N100-1)*100)</f>
        <v>19.999999999999996</v>
      </c>
      <c r="AJ100" s="1087">
        <f>IF(ISERROR((N100/O100-1)*100),"n/a",(N100/O100-1)*100)</f>
        <v>3.7735849056603765</v>
      </c>
      <c r="AK100" s="1087">
        <f>IF(ISERROR((O100/P100-1)*100),"n/a",(O100/P100-1)*100)</f>
        <v>20.045300113250274</v>
      </c>
      <c r="AL100" s="1087" t="str">
        <f>IF(ISERROR((P100/Q100-1)*100),"n/a",(P100/Q100-1)*100)</f>
        <v>n/a</v>
      </c>
      <c r="AM100" s="1087" t="str">
        <f>IF(ISERROR((Q100/R100-1)*100),"n/a",(Q100/R100-1)*100)</f>
        <v>n/a</v>
      </c>
      <c r="AN100" s="1087" t="str">
        <f>IF(ISERROR((R100/S100-1)*100),"n/a",(R100/S100-1)*100)</f>
        <v>n/a</v>
      </c>
      <c r="AO100" s="1087" t="str">
        <f>IF(ISERROR((S100/T100-1)*100),"n/a",(S100/T100-1)*100)</f>
        <v>n/a</v>
      </c>
      <c r="AP100" s="1087" t="str">
        <f>IF(ISERROR((T100/U100-1)*100),"n/a",(T100/U100-1)*100)</f>
        <v>n/a</v>
      </c>
      <c r="AQ100" s="1087" t="str">
        <f>IF(ISERROR((U100/V100-1)*100),"n/a",(U100/V100-1)*100)</f>
        <v>n/a</v>
      </c>
      <c r="AR100" s="1087" t="str">
        <f>IF(ISERROR((V100/W100-1)*100),"n/a",(V100/W100-1)*100)</f>
        <v>n/a</v>
      </c>
      <c r="AS100" s="1087" t="str">
        <f>IF(ISERROR((W100/X100-1)*100),"n/a",(W100/X100-1)*100)</f>
        <v>n/a</v>
      </c>
      <c r="AT100" s="1087" t="str">
        <f>IF(ISERROR((X100/Y100-1)*100),"n/a",(X100/Y100-1)*100)</f>
        <v>n/a</v>
      </c>
      <c r="AU100" s="1088">
        <f>AVERAGE(AA100:AT100)</f>
        <v>11.915314638163316</v>
      </c>
      <c r="AV100" s="1089">
        <f>STDEV(AA100:AT100)</f>
        <v>5.0857933919624339</v>
      </c>
    </row>
    <row r="101" spans="1:48" ht="11.25" customHeight="1" x14ac:dyDescent="0.2">
      <c r="A101" s="874" t="s">
        <v>979</v>
      </c>
      <c r="B101" s="857" t="s">
        <v>980</v>
      </c>
      <c r="C101" s="621">
        <v>1.18</v>
      </c>
      <c r="D101" s="491">
        <v>1.04</v>
      </c>
      <c r="E101" s="491">
        <v>0.86</v>
      </c>
      <c r="F101" s="621">
        <v>0.72</v>
      </c>
      <c r="G101" s="494">
        <v>0.68</v>
      </c>
      <c r="H101" s="621">
        <v>0.66</v>
      </c>
      <c r="I101" s="621">
        <v>0.57999999999999996</v>
      </c>
      <c r="J101" s="945"/>
      <c r="K101" s="494">
        <v>0.52</v>
      </c>
      <c r="L101" s="490">
        <v>0.48</v>
      </c>
      <c r="M101" s="945"/>
      <c r="N101" s="495">
        <v>0.36</v>
      </c>
      <c r="O101" s="623">
        <v>0.51</v>
      </c>
      <c r="P101" s="623">
        <v>0.96</v>
      </c>
      <c r="Q101" s="627">
        <v>0.94640000000000002</v>
      </c>
      <c r="R101" s="627">
        <v>0.91159999999999997</v>
      </c>
      <c r="S101" s="627">
        <v>0.86919999999999997</v>
      </c>
      <c r="T101" s="627">
        <v>0.83740000000000003</v>
      </c>
      <c r="U101" s="623">
        <v>0.80559999999999998</v>
      </c>
      <c r="V101" s="627">
        <v>0.80559999999999998</v>
      </c>
      <c r="W101" s="627">
        <v>0.76319999999999999</v>
      </c>
      <c r="X101" s="627">
        <v>0.6996</v>
      </c>
      <c r="Y101" s="627">
        <v>0.61480000000000001</v>
      </c>
      <c r="Z101" s="624">
        <f>SUM(C101:Y101)</f>
        <v>15.803400000000002</v>
      </c>
      <c r="AA101" s="1086">
        <f>IF(ISERROR((C101/D101-1)*100),"n/a",(C101/D101-1)*100)</f>
        <v>13.461538461538458</v>
      </c>
      <c r="AB101" s="1086">
        <f>IF(ISERROR((D101/E101-1)*100),"n/a",(D101/E101-1)*100)</f>
        <v>20.930232558139551</v>
      </c>
      <c r="AC101" s="1087">
        <f>IF(ISERROR((E101/F101-1)*100),"n/a",(E101/F101-1)*100)</f>
        <v>19.444444444444443</v>
      </c>
      <c r="AD101" s="1087">
        <f>IF(ISERROR((F101/G101-1)*100),"n/a",(F101/G101-1)*100)</f>
        <v>5.8823529411764497</v>
      </c>
      <c r="AE101" s="1087">
        <f>IF(ISERROR((G101/H101-1)*100),"n/a",(G101/H101-1)*100)</f>
        <v>3.0303030303030276</v>
      </c>
      <c r="AF101" s="1087">
        <f>IF(ISERROR((H101/I101-1)*100),"n/a",(H101/I101-1)*100)</f>
        <v>13.793103448275868</v>
      </c>
      <c r="AG101" s="1087">
        <f>IF(ISERROR((I101/K101-1)*100),"n/a",(I101/K101-1)*100)</f>
        <v>11.538461538461519</v>
      </c>
      <c r="AH101" s="1087">
        <f>IF(ISERROR((K101/L101-1)*100),"n/a",(K101/L101-1)*100)</f>
        <v>8.3333333333333481</v>
      </c>
      <c r="AI101" s="1087">
        <f>IF(ISERROR((L101/N101-1)*100),"n/a",(L101/N101-1)*100)</f>
        <v>33.333333333333329</v>
      </c>
      <c r="AJ101" s="1087">
        <f>IF(ISERROR((N101/O101-1)*100),"n/a",(N101/O101-1)*100)</f>
        <v>-29.411764705882359</v>
      </c>
      <c r="AK101" s="1087">
        <f>IF(ISERROR((O101/P101-1)*100),"n/a",(O101/P101-1)*100)</f>
        <v>-46.875</v>
      </c>
      <c r="AL101" s="1087">
        <f>IF(ISERROR((P101/Q101-1)*100),"n/a",(P101/Q101-1)*100)</f>
        <v>1.4370245139475823</v>
      </c>
      <c r="AM101" s="1087">
        <f>IF(ISERROR((Q101/R101-1)*100),"n/a",(Q101/R101-1)*100)</f>
        <v>3.8174637999122574</v>
      </c>
      <c r="AN101" s="1087">
        <f>IF(ISERROR((R101/S101-1)*100),"n/a",(R101/S101-1)*100)</f>
        <v>4.8780487804878092</v>
      </c>
      <c r="AO101" s="1087">
        <f>IF(ISERROR((S101/T101-1)*100),"n/a",(S101/T101-1)*100)</f>
        <v>3.7974683544303778</v>
      </c>
      <c r="AP101" s="1087">
        <f>IF(ISERROR((T101/U101-1)*100),"n/a",(T101/U101-1)*100)</f>
        <v>3.9473684210526327</v>
      </c>
      <c r="AQ101" s="1087">
        <f>IF(ISERROR((U101/V101-1)*100),"n/a",(U101/V101-1)*100)</f>
        <v>0</v>
      </c>
      <c r="AR101" s="1087">
        <f>IF(ISERROR((V101/W101-1)*100),"n/a",(V101/W101-1)*100)</f>
        <v>5.555555555555558</v>
      </c>
      <c r="AS101" s="1087">
        <f>IF(ISERROR((W101/X101-1)*100),"n/a",(W101/X101-1)*100)</f>
        <v>9.0909090909090828</v>
      </c>
      <c r="AT101" s="1087">
        <f>IF(ISERROR((X101/Y101-1)*100),"n/a",(X101/Y101-1)*100)</f>
        <v>13.793103448275868</v>
      </c>
      <c r="AU101" s="1088">
        <f>AVERAGE(AA101:AT101)</f>
        <v>4.9888640173847385</v>
      </c>
      <c r="AV101" s="1089">
        <f>STDEV(AA101:AT101)</f>
        <v>16.988908027490144</v>
      </c>
    </row>
    <row r="102" spans="1:48" ht="11.25" customHeight="1" x14ac:dyDescent="0.2">
      <c r="A102" s="874" t="s">
        <v>156</v>
      </c>
      <c r="B102" s="857" t="s">
        <v>157</v>
      </c>
      <c r="C102" s="621">
        <v>2.0499999999999998</v>
      </c>
      <c r="D102" s="491">
        <v>1.93</v>
      </c>
      <c r="E102" s="626">
        <v>1.81</v>
      </c>
      <c r="F102" s="621">
        <v>1.68</v>
      </c>
      <c r="G102" s="621">
        <v>1.62</v>
      </c>
      <c r="H102" s="621">
        <v>1.56</v>
      </c>
      <c r="I102" s="621">
        <v>1.52</v>
      </c>
      <c r="J102" s="945"/>
      <c r="K102" s="621">
        <v>1.48</v>
      </c>
      <c r="L102" s="621">
        <v>1.46</v>
      </c>
      <c r="M102" s="945"/>
      <c r="N102" s="491">
        <v>1.44</v>
      </c>
      <c r="O102" s="627">
        <v>1.42</v>
      </c>
      <c r="P102" s="623">
        <v>1.4</v>
      </c>
      <c r="Q102" s="627">
        <v>1.37</v>
      </c>
      <c r="R102" s="627">
        <v>1.32</v>
      </c>
      <c r="S102" s="627">
        <v>1.28</v>
      </c>
      <c r="T102" s="627">
        <v>1.24</v>
      </c>
      <c r="U102" s="627">
        <v>1.2</v>
      </c>
      <c r="V102" s="627">
        <v>1.1599999999999999</v>
      </c>
      <c r="W102" s="627">
        <v>1.1200000000000001</v>
      </c>
      <c r="X102" s="627">
        <v>1.08</v>
      </c>
      <c r="Y102" s="627">
        <v>1.04</v>
      </c>
      <c r="Z102" s="624">
        <f>SUM(C102:Y102)</f>
        <v>30.18</v>
      </c>
      <c r="AA102" s="1086">
        <f>IF(ISERROR((C102/D102-1)*100),"n/a",(C102/D102-1)*100)</f>
        <v>6.2176165803108807</v>
      </c>
      <c r="AB102" s="1086">
        <f>IF(ISERROR((D102/E102-1)*100),"n/a",(D102/E102-1)*100)</f>
        <v>6.6298342541436295</v>
      </c>
      <c r="AC102" s="1087">
        <f>IF(ISERROR((E102/F102-1)*100),"n/a",(E102/F102-1)*100)</f>
        <v>7.738095238095255</v>
      </c>
      <c r="AD102" s="1087">
        <f>IF(ISERROR((F102/G102-1)*100),"n/a",(F102/G102-1)*100)</f>
        <v>3.7037037037036979</v>
      </c>
      <c r="AE102" s="1087">
        <f>IF(ISERROR((G102/H102-1)*100),"n/a",(G102/H102-1)*100)</f>
        <v>3.8461538461538547</v>
      </c>
      <c r="AF102" s="1087">
        <f>IF(ISERROR((H102/I102-1)*100),"n/a",(H102/I102-1)*100)</f>
        <v>2.6315789473684292</v>
      </c>
      <c r="AG102" s="1087">
        <f>IF(ISERROR((I102/K102-1)*100),"n/a",(I102/K102-1)*100)</f>
        <v>2.7027027027026973</v>
      </c>
      <c r="AH102" s="1087">
        <f>IF(ISERROR((K102/L102-1)*100),"n/a",(K102/L102-1)*100)</f>
        <v>1.3698630136986356</v>
      </c>
      <c r="AI102" s="1087">
        <f>IF(ISERROR((L102/N102-1)*100),"n/a",(L102/N102-1)*100)</f>
        <v>1.388888888888884</v>
      </c>
      <c r="AJ102" s="1087">
        <f>IF(ISERROR((N102/O102-1)*100),"n/a",(N102/O102-1)*100)</f>
        <v>1.4084507042253502</v>
      </c>
      <c r="AK102" s="1087">
        <f>IF(ISERROR((O102/P102-1)*100),"n/a",(O102/P102-1)*100)</f>
        <v>1.4285714285714235</v>
      </c>
      <c r="AL102" s="1087">
        <f>IF(ISERROR((P102/Q102-1)*100),"n/a",(P102/Q102-1)*100)</f>
        <v>2.1897810218977964</v>
      </c>
      <c r="AM102" s="1087">
        <f>IF(ISERROR((Q102/R102-1)*100),"n/a",(Q102/R102-1)*100)</f>
        <v>3.7878787878787845</v>
      </c>
      <c r="AN102" s="1087">
        <f>IF(ISERROR((R102/S102-1)*100),"n/a",(R102/S102-1)*100)</f>
        <v>3.125</v>
      </c>
      <c r="AO102" s="1087">
        <f>IF(ISERROR((S102/T102-1)*100),"n/a",(S102/T102-1)*100)</f>
        <v>3.2258064516129004</v>
      </c>
      <c r="AP102" s="1087">
        <f>IF(ISERROR((T102/U102-1)*100),"n/a",(T102/U102-1)*100)</f>
        <v>3.3333333333333437</v>
      </c>
      <c r="AQ102" s="1087">
        <f>IF(ISERROR((U102/V102-1)*100),"n/a",(U102/V102-1)*100)</f>
        <v>3.4482758620689724</v>
      </c>
      <c r="AR102" s="1087">
        <f>IF(ISERROR((V102/W102-1)*100),"n/a",(V102/W102-1)*100)</f>
        <v>3.5714285714285587</v>
      </c>
      <c r="AS102" s="1087">
        <f>IF(ISERROR((W102/X102-1)*100),"n/a",(W102/X102-1)*100)</f>
        <v>3.7037037037036979</v>
      </c>
      <c r="AT102" s="1087">
        <f>IF(ISERROR((X102/Y102-1)*100),"n/a",(X102/Y102-1)*100)</f>
        <v>3.8461538461538547</v>
      </c>
      <c r="AU102" s="1088">
        <f>AVERAGE(AA102:AT102)</f>
        <v>3.4648410442970325</v>
      </c>
      <c r="AV102" s="1089">
        <f>STDEV(AA102:AT102)</f>
        <v>1.725064190630887</v>
      </c>
    </row>
    <row r="103" spans="1:48" ht="11.25" customHeight="1" x14ac:dyDescent="0.2">
      <c r="A103" s="874" t="s">
        <v>981</v>
      </c>
      <c r="B103" s="857" t="s">
        <v>982</v>
      </c>
      <c r="C103" s="621">
        <v>0.63</v>
      </c>
      <c r="D103" s="491">
        <v>0.6</v>
      </c>
      <c r="E103" s="626">
        <v>0.5181818181818183</v>
      </c>
      <c r="F103" s="621">
        <v>0.48181818181818187</v>
      </c>
      <c r="G103" s="621">
        <v>0.44049586776859506</v>
      </c>
      <c r="H103" s="621">
        <v>0.42975206611570249</v>
      </c>
      <c r="I103" s="621">
        <v>0.4049586776859504</v>
      </c>
      <c r="J103" s="945">
        <v>0</v>
      </c>
      <c r="K103" s="621">
        <v>0.36363636363636365</v>
      </c>
      <c r="L103" s="490">
        <v>0.3388429752066115</v>
      </c>
      <c r="M103" s="945">
        <v>0</v>
      </c>
      <c r="N103" s="622">
        <v>0.3155537190082644</v>
      </c>
      <c r="O103" s="622">
        <v>0.36061983471074383</v>
      </c>
      <c r="P103" s="627">
        <v>0.48082644628099175</v>
      </c>
      <c r="Q103" s="627">
        <v>0.45074380165289257</v>
      </c>
      <c r="R103" s="627">
        <v>0.39066115702479337</v>
      </c>
      <c r="S103" s="627">
        <v>0.26999999999999996</v>
      </c>
      <c r="T103" s="627">
        <v>0.2403305785123967</v>
      </c>
      <c r="U103" s="627">
        <v>0.22396694214876034</v>
      </c>
      <c r="V103" s="623">
        <v>0.21851239669421488</v>
      </c>
      <c r="W103" s="623">
        <v>0.21851239669421488</v>
      </c>
      <c r="X103" s="627">
        <v>0.19867768595041324</v>
      </c>
      <c r="Y103" s="627">
        <v>0.15884297520661159</v>
      </c>
      <c r="Z103" s="624">
        <f>SUM(C103:Y103)</f>
        <v>7.7349338842975204</v>
      </c>
      <c r="AA103" s="1086">
        <f>IF(ISERROR((C103/D103-1)*100),"n/a",(C103/D103-1)*100)</f>
        <v>5.0000000000000044</v>
      </c>
      <c r="AB103" s="1086">
        <f>IF(ISERROR((D103/E103-1)*100),"n/a",(D103/E103-1)*100)</f>
        <v>15.789473684210487</v>
      </c>
      <c r="AC103" s="1087">
        <f>IF(ISERROR((E103/F103-1)*100),"n/a",(E103/F103-1)*100)</f>
        <v>7.5471698113207752</v>
      </c>
      <c r="AD103" s="1087">
        <f>IF(ISERROR((F103/G103-1)*100),"n/a",(F103/G103-1)*100)</f>
        <v>9.3808630393996228</v>
      </c>
      <c r="AE103" s="1087">
        <f>IF(ISERROR((G103/H103-1)*100),"n/a",(G103/H103-1)*100)</f>
        <v>2.4999999999999911</v>
      </c>
      <c r="AF103" s="1087">
        <f>IF(ISERROR((H103/I103-1)*100),"n/a",(H103/I103-1)*100)</f>
        <v>6.1224489795918435</v>
      </c>
      <c r="AG103" s="1087">
        <f>IF(ISERROR((I103/K103-1)*100),"n/a",(I103/K103-1)*100)</f>
        <v>11.363636363636353</v>
      </c>
      <c r="AH103" s="1087">
        <f>IF(ISERROR((K103/L103-1)*100),"n/a",(K103/L103-1)*100)</f>
        <v>7.317073170731736</v>
      </c>
      <c r="AI103" s="1087">
        <f>IF(ISERROR((L103/N103-1)*100),"n/a",(L103/N103-1)*100)</f>
        <v>7.3804410455188263</v>
      </c>
      <c r="AJ103" s="1087">
        <f>IF(ISERROR((N103/O103-1)*100),"n/a",(N103/O103-1)*100)</f>
        <v>-12.496848859860233</v>
      </c>
      <c r="AK103" s="1087">
        <f>IF(ISERROR((O103/P103-1)*100),"n/a",(O103/P103-1)*100)</f>
        <v>-25</v>
      </c>
      <c r="AL103" s="1087">
        <f>IF(ISERROR((P103/Q103-1)*100),"n/a",(P103/Q103-1)*100)</f>
        <v>6.6740007334066709</v>
      </c>
      <c r="AM103" s="1087">
        <f>IF(ISERROR((Q103/R103-1)*100),"n/a",(Q103/R103-1)*100)</f>
        <v>15.379733446160371</v>
      </c>
      <c r="AN103" s="1087">
        <f>IF(ISERROR((R103/S103-1)*100),"n/a",(R103/S103-1)*100)</f>
        <v>44.689317416590171</v>
      </c>
      <c r="AO103" s="1087">
        <f>IF(ISERROR((S103/T103-1)*100),"n/a",(S103/T103-1)*100)</f>
        <v>12.345254470426404</v>
      </c>
      <c r="AP103" s="1087">
        <f>IF(ISERROR((T103/U103-1)*100),"n/a",(T103/U103-1)*100)</f>
        <v>7.3062730627306172</v>
      </c>
      <c r="AQ103" s="1087">
        <f>IF(ISERROR((U103/V103-1)*100),"n/a",(U103/V103-1)*100)</f>
        <v>2.4962178517397904</v>
      </c>
      <c r="AR103" s="1087">
        <f>IF(ISERROR((V103/W103-1)*100),"n/a",(V103/W103-1)*100)</f>
        <v>0</v>
      </c>
      <c r="AS103" s="1087">
        <f>IF(ISERROR((W103/X103-1)*100),"n/a",(W103/X103-1)*100)</f>
        <v>9.9833610648918381</v>
      </c>
      <c r="AT103" s="1087">
        <f>IF(ISERROR((X103/Y103-1)*100),"n/a",(X103/Y103-1)*100)</f>
        <v>25.078043704474506</v>
      </c>
      <c r="AU103" s="1088">
        <f>AVERAGE(AA103:AT103)</f>
        <v>7.9428229492484892</v>
      </c>
      <c r="AV103" s="1089">
        <f>STDEV(AA103:AT103)</f>
        <v>13.452361988707086</v>
      </c>
    </row>
    <row r="104" spans="1:48" ht="11.25" customHeight="1" x14ac:dyDescent="0.2">
      <c r="A104" s="859" t="s">
        <v>458</v>
      </c>
      <c r="B104" s="478" t="s">
        <v>459</v>
      </c>
      <c r="C104" s="621">
        <v>15</v>
      </c>
      <c r="D104" s="491">
        <v>14.4</v>
      </c>
      <c r="E104" s="485">
        <v>13.7</v>
      </c>
      <c r="F104" s="482">
        <v>12.8</v>
      </c>
      <c r="G104" s="482">
        <v>12.2</v>
      </c>
      <c r="H104" s="482">
        <v>11.6</v>
      </c>
      <c r="I104" s="482">
        <v>10.7</v>
      </c>
      <c r="J104" s="1016" t="s">
        <v>90</v>
      </c>
      <c r="K104" s="482">
        <v>9.6999999999999993</v>
      </c>
      <c r="L104" s="480">
        <v>8.9</v>
      </c>
      <c r="M104" s="1016"/>
      <c r="N104" s="519">
        <v>7.9</v>
      </c>
      <c r="O104" s="519">
        <v>7.5</v>
      </c>
      <c r="P104" s="487">
        <v>7.3</v>
      </c>
      <c r="Q104" s="487">
        <v>6.8</v>
      </c>
      <c r="R104" s="487">
        <v>6.5</v>
      </c>
      <c r="S104" s="487">
        <v>6.3</v>
      </c>
      <c r="T104" s="487">
        <v>6</v>
      </c>
      <c r="U104" s="487">
        <v>5.5</v>
      </c>
      <c r="V104" s="487">
        <v>5</v>
      </c>
      <c r="W104" s="487">
        <v>4.5</v>
      </c>
      <c r="X104" s="487">
        <v>4</v>
      </c>
      <c r="Y104" s="487">
        <v>3.5</v>
      </c>
      <c r="Z104" s="624">
        <f>SUM(C104:Y104)</f>
        <v>179.80000000000004</v>
      </c>
      <c r="AA104" s="1086">
        <f>IF(ISERROR((C104/D104-1)*100),"n/a",(C104/D104-1)*100)</f>
        <v>4.1666666666666741</v>
      </c>
      <c r="AB104" s="1086">
        <f>IF(ISERROR((D104/E104-1)*100),"n/a",(D104/E104-1)*100)</f>
        <v>5.1094890510948954</v>
      </c>
      <c r="AC104" s="1087">
        <f>IF(ISERROR((E104/F104-1)*100),"n/a",(E104/F104-1)*100)</f>
        <v>7.0312499999999778</v>
      </c>
      <c r="AD104" s="1087">
        <f>IF(ISERROR((F104/G104-1)*100),"n/a",(F104/G104-1)*100)</f>
        <v>4.9180327868852514</v>
      </c>
      <c r="AE104" s="1087">
        <f>IF(ISERROR((G104/H104-1)*100),"n/a",(G104/H104-1)*100)</f>
        <v>5.1724137931034475</v>
      </c>
      <c r="AF104" s="1087">
        <f>IF(ISERROR((H104/I104-1)*100),"n/a",(H104/I104-1)*100)</f>
        <v>8.4112149532710401</v>
      </c>
      <c r="AG104" s="1087">
        <f>IF(ISERROR((I104/K104-1)*100),"n/a",(I104/K104-1)*100)</f>
        <v>10.309278350515472</v>
      </c>
      <c r="AH104" s="1087">
        <f>IF(ISERROR((K104/L104-1)*100),"n/a",(K104/L104-1)*100)</f>
        <v>8.9887640449437978</v>
      </c>
      <c r="AI104" s="1087">
        <f>IF(ISERROR((L104/N104-1)*100),"n/a",(L104/N104-1)*100)</f>
        <v>12.658227848101266</v>
      </c>
      <c r="AJ104" s="1087">
        <f>IF(ISERROR((N104/O104-1)*100),"n/a",(N104/O104-1)*100)</f>
        <v>5.3333333333333455</v>
      </c>
      <c r="AK104" s="1087">
        <f>IF(ISERROR((O104/P104-1)*100),"n/a",(O104/P104-1)*100)</f>
        <v>2.7397260273972712</v>
      </c>
      <c r="AL104" s="1087">
        <f>IF(ISERROR((P104/Q104-1)*100),"n/a",(P104/Q104-1)*100)</f>
        <v>7.3529411764705843</v>
      </c>
      <c r="AM104" s="1087">
        <f>IF(ISERROR((Q104/R104-1)*100),"n/a",(Q104/R104-1)*100)</f>
        <v>4.6153846153846212</v>
      </c>
      <c r="AN104" s="1087">
        <f>IF(ISERROR((R104/S104-1)*100),"n/a",(R104/S104-1)*100)</f>
        <v>3.1746031746031855</v>
      </c>
      <c r="AO104" s="1087">
        <f>IF(ISERROR((S104/T104-1)*100),"n/a",(S104/T104-1)*100)</f>
        <v>5.0000000000000044</v>
      </c>
      <c r="AP104" s="1087">
        <f>IF(ISERROR((T104/U104-1)*100),"n/a",(T104/U104-1)*100)</f>
        <v>9.0909090909090828</v>
      </c>
      <c r="AQ104" s="1087">
        <f>IF(ISERROR((U104/V104-1)*100),"n/a",(U104/V104-1)*100)</f>
        <v>10.000000000000009</v>
      </c>
      <c r="AR104" s="1087">
        <f>IF(ISERROR((V104/W104-1)*100),"n/a",(V104/W104-1)*100)</f>
        <v>11.111111111111116</v>
      </c>
      <c r="AS104" s="1087">
        <f>IF(ISERROR((W104/X104-1)*100),"n/a",(W104/X104-1)*100)</f>
        <v>12.5</v>
      </c>
      <c r="AT104" s="1087">
        <f>IF(ISERROR((X104/Y104-1)*100),"n/a",(X104/Y104-1)*100)</f>
        <v>14.285714285714279</v>
      </c>
      <c r="AU104" s="1088">
        <f>AVERAGE(AA104:AT104)</f>
        <v>7.5984530154752665</v>
      </c>
      <c r="AV104" s="1089">
        <f>STDEV(AA104:AT104)</f>
        <v>3.4028254456050715</v>
      </c>
    </row>
    <row r="105" spans="1:48" ht="11.25" customHeight="1" x14ac:dyDescent="0.2">
      <c r="A105" s="510" t="s">
        <v>992</v>
      </c>
      <c r="B105" s="499" t="s">
        <v>993</v>
      </c>
      <c r="C105" s="621">
        <v>13.2</v>
      </c>
      <c r="D105" s="491">
        <v>12.02</v>
      </c>
      <c r="E105" s="512">
        <v>10</v>
      </c>
      <c r="F105" s="505">
        <v>9.16</v>
      </c>
      <c r="G105" s="505">
        <v>8.7200000000000006</v>
      </c>
      <c r="H105" s="505">
        <v>7.72</v>
      </c>
      <c r="I105" s="505">
        <v>6.72</v>
      </c>
      <c r="J105" s="1032"/>
      <c r="K105" s="505">
        <v>6</v>
      </c>
      <c r="L105" s="501">
        <v>5.5</v>
      </c>
      <c r="M105" s="505"/>
      <c r="N105" s="502">
        <v>4</v>
      </c>
      <c r="O105" s="508">
        <v>3.12</v>
      </c>
      <c r="P105" s="507">
        <v>3.12</v>
      </c>
      <c r="Q105" s="507">
        <v>2.68</v>
      </c>
      <c r="R105" s="507">
        <v>1.68</v>
      </c>
      <c r="S105" s="507">
        <v>1.2</v>
      </c>
      <c r="T105" s="507">
        <v>1</v>
      </c>
      <c r="U105" s="507">
        <v>0.4</v>
      </c>
      <c r="V105" s="508">
        <v>0</v>
      </c>
      <c r="W105" s="508">
        <v>0</v>
      </c>
      <c r="X105" s="508">
        <v>0</v>
      </c>
      <c r="Y105" s="508">
        <v>0</v>
      </c>
      <c r="Z105" s="624">
        <f>SUM(C105:Y105)</f>
        <v>96.240000000000023</v>
      </c>
      <c r="AA105" s="1086">
        <f>IF(ISERROR((C105/D105-1)*100),"n/a",(C105/D105-1)*100)</f>
        <v>9.8169717138103074</v>
      </c>
      <c r="AB105" s="1086">
        <f>IF(ISERROR((D105/E105-1)*100),"n/a",(D105/E105-1)*100)</f>
        <v>20.199999999999996</v>
      </c>
      <c r="AC105" s="1087">
        <f>IF(ISERROR((E105/F105-1)*100),"n/a",(E105/F105-1)*100)</f>
        <v>9.1703056768558824</v>
      </c>
      <c r="AD105" s="1087">
        <f>IF(ISERROR((F105/G105-1)*100),"n/a",(F105/G105-1)*100)</f>
        <v>5.0458715596330306</v>
      </c>
      <c r="AE105" s="1087">
        <f>IF(ISERROR((G105/H105-1)*100),"n/a",(G105/H105-1)*100)</f>
        <v>12.95336787564767</v>
      </c>
      <c r="AF105" s="1087">
        <f>IF(ISERROR((H105/I105-1)*100),"n/a",(H105/I105-1)*100)</f>
        <v>14.880952380952372</v>
      </c>
      <c r="AG105" s="1087">
        <f>IF(ISERROR((I105/K105-1)*100),"n/a",(I105/K105-1)*100)</f>
        <v>11.999999999999989</v>
      </c>
      <c r="AH105" s="1087">
        <f>IF(ISERROR((K105/L105-1)*100),"n/a",(K105/L105-1)*100)</f>
        <v>9.0909090909090828</v>
      </c>
      <c r="AI105" s="1087">
        <f>IF(ISERROR((L105/N105-1)*100),"n/a",(L105/N105-1)*100)</f>
        <v>37.5</v>
      </c>
      <c r="AJ105" s="1087">
        <f>IF(ISERROR((N105/O105-1)*100),"n/a",(N105/O105-1)*100)</f>
        <v>28.205128205128194</v>
      </c>
      <c r="AK105" s="1087">
        <f>IF(ISERROR((O105/P105-1)*100),"n/a",(O105/P105-1)*100)</f>
        <v>0</v>
      </c>
      <c r="AL105" s="1087">
        <f>IF(ISERROR((P105/Q105-1)*100),"n/a",(P105/Q105-1)*100)</f>
        <v>16.417910447761198</v>
      </c>
      <c r="AM105" s="1087">
        <f>IF(ISERROR((Q105/R105-1)*100),"n/a",(Q105/R105-1)*100)</f>
        <v>59.523809523809533</v>
      </c>
      <c r="AN105" s="1087">
        <f>IF(ISERROR((R105/S105-1)*100),"n/a",(R105/S105-1)*100)</f>
        <v>39.999999999999993</v>
      </c>
      <c r="AO105" s="1087">
        <f>IF(ISERROR((S105/T105-1)*100),"n/a",(S105/T105-1)*100)</f>
        <v>19.999999999999996</v>
      </c>
      <c r="AP105" s="1087">
        <f>IF(ISERROR((T105/U105-1)*100),"n/a",(T105/U105-1)*100)</f>
        <v>150</v>
      </c>
      <c r="AQ105" s="1087" t="str">
        <f>IF(ISERROR((U105/V105-1)*100),"n/a",(U105/V105-1)*100)</f>
        <v>n/a</v>
      </c>
      <c r="AR105" s="1087" t="str">
        <f>IF(ISERROR((V105/W105-1)*100),"n/a",(V105/W105-1)*100)</f>
        <v>n/a</v>
      </c>
      <c r="AS105" s="1087" t="str">
        <f>IF(ISERROR((W105/X105-1)*100),"n/a",(W105/X105-1)*100)</f>
        <v>n/a</v>
      </c>
      <c r="AT105" s="1087" t="str">
        <f>IF(ISERROR((X105/Y105-1)*100),"n/a",(X105/Y105-1)*100)</f>
        <v>n/a</v>
      </c>
      <c r="AU105" s="1088">
        <f>AVERAGE(AA105:AT105)</f>
        <v>27.800326654656704</v>
      </c>
      <c r="AV105" s="1089">
        <f>STDEV(AA105:AT105)</f>
        <v>35.943034297708337</v>
      </c>
    </row>
    <row r="106" spans="1:48" ht="11.25" customHeight="1" x14ac:dyDescent="0.2">
      <c r="A106" s="492" t="s">
        <v>146</v>
      </c>
      <c r="B106" s="874" t="s">
        <v>147</v>
      </c>
      <c r="C106" s="621">
        <v>0.64</v>
      </c>
      <c r="D106" s="491">
        <v>0.56000000000000005</v>
      </c>
      <c r="E106" s="491">
        <v>0.49</v>
      </c>
      <c r="F106" s="621">
        <v>0.43</v>
      </c>
      <c r="G106" s="621">
        <v>0.39</v>
      </c>
      <c r="H106" s="621">
        <v>0.37</v>
      </c>
      <c r="I106" s="621">
        <v>0.35</v>
      </c>
      <c r="J106" s="945"/>
      <c r="K106" s="621">
        <v>0.33</v>
      </c>
      <c r="L106" s="490">
        <v>0.3</v>
      </c>
      <c r="M106" s="945"/>
      <c r="N106" s="626">
        <v>0.26</v>
      </c>
      <c r="O106" s="627">
        <v>0.23</v>
      </c>
      <c r="P106" s="627">
        <v>0.2</v>
      </c>
      <c r="Q106" s="627">
        <v>0.17</v>
      </c>
      <c r="R106" s="627">
        <v>0.155</v>
      </c>
      <c r="S106" s="627">
        <v>0.14499999999999999</v>
      </c>
      <c r="T106" s="627">
        <v>0.13750000000000001</v>
      </c>
      <c r="U106" s="627">
        <v>0.13250000000000001</v>
      </c>
      <c r="V106" s="627">
        <v>0.1275</v>
      </c>
      <c r="W106" s="627">
        <v>0.125</v>
      </c>
      <c r="X106" s="627">
        <v>0.1075</v>
      </c>
      <c r="Y106" s="627">
        <v>0.09</v>
      </c>
      <c r="Z106" s="624">
        <f>SUM(C106:Y106)</f>
        <v>5.7400000000000011</v>
      </c>
      <c r="AA106" s="1086">
        <f>IF(ISERROR((C106/D106-1)*100),"n/a",(C106/D106-1)*100)</f>
        <v>14.285714285714279</v>
      </c>
      <c r="AB106" s="1086">
        <f>IF(ISERROR((D106/E106-1)*100),"n/a",(D106/E106-1)*100)</f>
        <v>14.285714285714302</v>
      </c>
      <c r="AC106" s="1087">
        <f>IF(ISERROR((E106/F106-1)*100),"n/a",(E106/F106-1)*100)</f>
        <v>13.953488372093027</v>
      </c>
      <c r="AD106" s="1087">
        <f>IF(ISERROR((F106/G106-1)*100),"n/a",(F106/G106-1)*100)</f>
        <v>10.256410256410241</v>
      </c>
      <c r="AE106" s="1087">
        <f>IF(ISERROR((G106/H106-1)*100),"n/a",(G106/H106-1)*100)</f>
        <v>5.4054054054054168</v>
      </c>
      <c r="AF106" s="1087">
        <f>IF(ISERROR((H106/I106-1)*100),"n/a",(H106/I106-1)*100)</f>
        <v>5.7142857142857162</v>
      </c>
      <c r="AG106" s="1087">
        <f>IF(ISERROR((I106/K106-1)*100),"n/a",(I106/K106-1)*100)</f>
        <v>6.0606060606060552</v>
      </c>
      <c r="AH106" s="1087">
        <f>IF(ISERROR((K106/L106-1)*100),"n/a",(K106/L106-1)*100)</f>
        <v>10.000000000000009</v>
      </c>
      <c r="AI106" s="1087">
        <f>IF(ISERROR((L106/N106-1)*100),"n/a",(L106/N106-1)*100)</f>
        <v>15.384615384615374</v>
      </c>
      <c r="AJ106" s="1087">
        <f>IF(ISERROR((N106/O106-1)*100),"n/a",(N106/O106-1)*100)</f>
        <v>13.043478260869556</v>
      </c>
      <c r="AK106" s="1087">
        <f>IF(ISERROR((O106/P106-1)*100),"n/a",(O106/P106-1)*100)</f>
        <v>14.999999999999991</v>
      </c>
      <c r="AL106" s="1087">
        <f>IF(ISERROR((P106/Q106-1)*100),"n/a",(P106/Q106-1)*100)</f>
        <v>17.647058823529417</v>
      </c>
      <c r="AM106" s="1087">
        <f>IF(ISERROR((Q106/R106-1)*100),"n/a",(Q106/R106-1)*100)</f>
        <v>9.6774193548387224</v>
      </c>
      <c r="AN106" s="1087">
        <f>IF(ISERROR((R106/S106-1)*100),"n/a",(R106/S106-1)*100)</f>
        <v>6.8965517241379448</v>
      </c>
      <c r="AO106" s="1087">
        <f>IF(ISERROR((S106/T106-1)*100),"n/a",(S106/T106-1)*100)</f>
        <v>5.4545454545454453</v>
      </c>
      <c r="AP106" s="1087">
        <f>IF(ISERROR((T106/U106-1)*100),"n/a",(T106/U106-1)*100)</f>
        <v>3.7735849056603765</v>
      </c>
      <c r="AQ106" s="1087">
        <f>IF(ISERROR((U106/V106-1)*100),"n/a",(U106/V106-1)*100)</f>
        <v>3.9215686274509887</v>
      </c>
      <c r="AR106" s="1087">
        <f>IF(ISERROR((V106/W106-1)*100),"n/a",(V106/W106-1)*100)</f>
        <v>2.0000000000000018</v>
      </c>
      <c r="AS106" s="1087">
        <f>IF(ISERROR((W106/X106-1)*100),"n/a",(W106/X106-1)*100)</f>
        <v>16.279069767441868</v>
      </c>
      <c r="AT106" s="1087">
        <f>IF(ISERROR((X106/Y106-1)*100),"n/a",(X106/Y106-1)*100)</f>
        <v>19.444444444444443</v>
      </c>
      <c r="AU106" s="1088">
        <f>AVERAGE(AA106:AT106)</f>
        <v>10.424198056388159</v>
      </c>
      <c r="AV106" s="1089">
        <f>STDEV(AA106:AT106)</f>
        <v>5.2530636696055382</v>
      </c>
    </row>
    <row r="107" spans="1:48" ht="11.25" customHeight="1" x14ac:dyDescent="0.2">
      <c r="A107" s="475" t="s">
        <v>454</v>
      </c>
      <c r="B107" s="859" t="s">
        <v>455</v>
      </c>
      <c r="C107" s="621">
        <v>0.8</v>
      </c>
      <c r="D107" s="491">
        <v>0.63500000000000001</v>
      </c>
      <c r="E107" s="491">
        <v>0.56000000000000005</v>
      </c>
      <c r="F107" s="482">
        <v>0.51</v>
      </c>
      <c r="G107" s="482">
        <v>0.45</v>
      </c>
      <c r="H107" s="482">
        <v>0.4</v>
      </c>
      <c r="I107" s="482">
        <v>0.36499999999999999</v>
      </c>
      <c r="J107" s="1016">
        <v>0</v>
      </c>
      <c r="K107" s="482">
        <v>0.35</v>
      </c>
      <c r="L107" s="480">
        <v>0.32500000000000001</v>
      </c>
      <c r="M107" s="1016">
        <v>0</v>
      </c>
      <c r="N107" s="485">
        <v>0.30499999999999999</v>
      </c>
      <c r="O107" s="487">
        <v>0.28499999999999998</v>
      </c>
      <c r="P107" s="487">
        <v>0.28000000000000003</v>
      </c>
      <c r="Q107" s="487">
        <v>0.255</v>
      </c>
      <c r="R107" s="487">
        <v>0.22761999999999999</v>
      </c>
      <c r="S107" s="487">
        <v>9.5240000000000005E-2</v>
      </c>
      <c r="T107" s="486">
        <v>0</v>
      </c>
      <c r="U107" s="486">
        <v>0</v>
      </c>
      <c r="V107" s="486">
        <v>0</v>
      </c>
      <c r="W107" s="486">
        <v>0</v>
      </c>
      <c r="X107" s="486">
        <v>0</v>
      </c>
      <c r="Y107" s="486">
        <v>0</v>
      </c>
      <c r="Z107" s="624">
        <f>SUM(C107:Y107)</f>
        <v>5.8428599999999999</v>
      </c>
      <c r="AA107" s="1086">
        <f>IF(ISERROR((C107/D107-1)*100),"n/a",(C107/D107-1)*100)</f>
        <v>25.984251968503933</v>
      </c>
      <c r="AB107" s="1086">
        <f>IF(ISERROR((D107/E107-1)*100),"n/a",(D107/E107-1)*100)</f>
        <v>13.392857142857139</v>
      </c>
      <c r="AC107" s="1087">
        <f>IF(ISERROR((E107/F107-1)*100),"n/a",(E107/F107-1)*100)</f>
        <v>9.8039215686274606</v>
      </c>
      <c r="AD107" s="1087">
        <f>IF(ISERROR((F107/G107-1)*100),"n/a",(F107/G107-1)*100)</f>
        <v>13.33333333333333</v>
      </c>
      <c r="AE107" s="1087">
        <f>IF(ISERROR((G107/H107-1)*100),"n/a",(G107/H107-1)*100)</f>
        <v>12.5</v>
      </c>
      <c r="AF107" s="1087">
        <f>IF(ISERROR((H107/I107-1)*100),"n/a",(H107/I107-1)*100)</f>
        <v>9.5890410958904262</v>
      </c>
      <c r="AG107" s="1087">
        <f>IF(ISERROR((I107/K107-1)*100),"n/a",(I107/K107-1)*100)</f>
        <v>4.2857142857142927</v>
      </c>
      <c r="AH107" s="1087">
        <f>IF(ISERROR((K107/L107-1)*100),"n/a",(K107/L107-1)*100)</f>
        <v>7.6923076923076872</v>
      </c>
      <c r="AI107" s="1087">
        <f>IF(ISERROR((L107/N107-1)*100),"n/a",(L107/N107-1)*100)</f>
        <v>6.5573770491803351</v>
      </c>
      <c r="AJ107" s="1087">
        <f>IF(ISERROR((N107/O107-1)*100),"n/a",(N107/O107-1)*100)</f>
        <v>7.0175438596491224</v>
      </c>
      <c r="AK107" s="1087">
        <f>IF(ISERROR((O107/P107-1)*100),"n/a",(O107/P107-1)*100)</f>
        <v>1.7857142857142572</v>
      </c>
      <c r="AL107" s="1087">
        <f>IF(ISERROR((P107/Q107-1)*100),"n/a",(P107/Q107-1)*100)</f>
        <v>9.8039215686274606</v>
      </c>
      <c r="AM107" s="1087">
        <f>IF(ISERROR((Q107/R107-1)*100),"n/a",(Q107/R107-1)*100)</f>
        <v>12.028819963096392</v>
      </c>
      <c r="AN107" s="1087">
        <f>IF(ISERROR((R107/S107-1)*100),"n/a",(R107/S107-1)*100)</f>
        <v>138.99622007559844</v>
      </c>
      <c r="AO107" s="1087" t="str">
        <f>IF(ISERROR((S107/T107-1)*100),"n/a",(S107/T107-1)*100)</f>
        <v>n/a</v>
      </c>
      <c r="AP107" s="1087" t="str">
        <f>IF(ISERROR((T107/U107-1)*100),"n/a",(T107/U107-1)*100)</f>
        <v>n/a</v>
      </c>
      <c r="AQ107" s="1087" t="str">
        <f>IF(ISERROR((U107/V107-1)*100),"n/a",(U107/V107-1)*100)</f>
        <v>n/a</v>
      </c>
      <c r="AR107" s="1087" t="str">
        <f>IF(ISERROR((V107/W107-1)*100),"n/a",(V107/W107-1)*100)</f>
        <v>n/a</v>
      </c>
      <c r="AS107" s="1087" t="str">
        <f>IF(ISERROR((W107/X107-1)*100),"n/a",(W107/X107-1)*100)</f>
        <v>n/a</v>
      </c>
      <c r="AT107" s="1087" t="str">
        <f>IF(ISERROR((X107/Y107-1)*100),"n/a",(X107/Y107-1)*100)</f>
        <v>n/a</v>
      </c>
      <c r="AU107" s="1088">
        <f>AVERAGE(AA107:AT107)</f>
        <v>19.483644563507163</v>
      </c>
      <c r="AV107" s="1089">
        <f>STDEV(AA107:AT107)</f>
        <v>34.857735130951809</v>
      </c>
    </row>
    <row r="108" spans="1:48" ht="11.25" customHeight="1" x14ac:dyDescent="0.2">
      <c r="A108" s="492" t="s">
        <v>1018</v>
      </c>
      <c r="B108" s="874" t="s">
        <v>1019</v>
      </c>
      <c r="C108" s="621">
        <v>1.02</v>
      </c>
      <c r="D108" s="491">
        <v>0.94</v>
      </c>
      <c r="E108" s="512">
        <v>0.86</v>
      </c>
      <c r="F108" s="621">
        <v>0.82</v>
      </c>
      <c r="G108" s="621">
        <v>0.78</v>
      </c>
      <c r="H108" s="621">
        <v>0.74</v>
      </c>
      <c r="I108" s="621">
        <v>0.69</v>
      </c>
      <c r="J108" s="945"/>
      <c r="K108" s="621">
        <v>0.64</v>
      </c>
      <c r="L108" s="490">
        <v>0.6</v>
      </c>
      <c r="M108" s="945"/>
      <c r="N108" s="495">
        <v>0.56000000000000005</v>
      </c>
      <c r="O108" s="627">
        <v>0.56000000000000005</v>
      </c>
      <c r="P108" s="627">
        <v>0.54</v>
      </c>
      <c r="Q108" s="627">
        <v>0.5</v>
      </c>
      <c r="R108" s="627">
        <v>0.46</v>
      </c>
      <c r="S108" s="627">
        <v>0.42</v>
      </c>
      <c r="T108" s="623">
        <v>0.4</v>
      </c>
      <c r="U108" s="627">
        <v>0.4</v>
      </c>
      <c r="V108" s="627">
        <v>0.38</v>
      </c>
      <c r="W108" s="627">
        <v>0.36</v>
      </c>
      <c r="X108" s="627">
        <v>0.34</v>
      </c>
      <c r="Y108" s="627">
        <v>0.3</v>
      </c>
      <c r="Z108" s="624">
        <f>SUM(C108:Y108)</f>
        <v>12.310000000000002</v>
      </c>
      <c r="AA108" s="1086">
        <f>IF(ISERROR((C108/D108-1)*100),"n/a",(C108/D108-1)*100)</f>
        <v>8.5106382978723527</v>
      </c>
      <c r="AB108" s="1086">
        <f>IF(ISERROR((D108/E108-1)*100),"n/a",(D108/E108-1)*100)</f>
        <v>9.302325581395344</v>
      </c>
      <c r="AC108" s="1087">
        <f>IF(ISERROR((E108/F108-1)*100),"n/a",(E108/F108-1)*100)</f>
        <v>4.8780487804878092</v>
      </c>
      <c r="AD108" s="1087">
        <f>IF(ISERROR((F108/G108-1)*100),"n/a",(F108/G108-1)*100)</f>
        <v>5.12820512820511</v>
      </c>
      <c r="AE108" s="1087">
        <f>IF(ISERROR((G108/H108-1)*100),"n/a",(G108/H108-1)*100)</f>
        <v>5.4054054054054168</v>
      </c>
      <c r="AF108" s="1087">
        <f>IF(ISERROR((H108/I108-1)*100),"n/a",(H108/I108-1)*100)</f>
        <v>7.2463768115942129</v>
      </c>
      <c r="AG108" s="1087">
        <f>IF(ISERROR((I108/K108-1)*100),"n/a",(I108/K108-1)*100)</f>
        <v>7.8125</v>
      </c>
      <c r="AH108" s="1087">
        <f>IF(ISERROR((K108/L108-1)*100),"n/a",(K108/L108-1)*100)</f>
        <v>6.6666666666666652</v>
      </c>
      <c r="AI108" s="1087">
        <f>IF(ISERROR((L108/N108-1)*100),"n/a",(L108/N108-1)*100)</f>
        <v>7.1428571428571397</v>
      </c>
      <c r="AJ108" s="1087">
        <f>IF(ISERROR((N108/O108-1)*100),"n/a",(N108/O108-1)*100)</f>
        <v>0</v>
      </c>
      <c r="AK108" s="1087">
        <f>IF(ISERROR((O108/P108-1)*100),"n/a",(O108/P108-1)*100)</f>
        <v>3.7037037037036979</v>
      </c>
      <c r="AL108" s="1087">
        <f>IF(ISERROR((P108/Q108-1)*100),"n/a",(P108/Q108-1)*100)</f>
        <v>8.0000000000000071</v>
      </c>
      <c r="AM108" s="1087">
        <f>IF(ISERROR((Q108/R108-1)*100),"n/a",(Q108/R108-1)*100)</f>
        <v>8.6956521739130377</v>
      </c>
      <c r="AN108" s="1087">
        <f>IF(ISERROR((R108/S108-1)*100),"n/a",(R108/S108-1)*100)</f>
        <v>9.5238095238095344</v>
      </c>
      <c r="AO108" s="1087">
        <f>IF(ISERROR((S108/T108-1)*100),"n/a",(S108/T108-1)*100)</f>
        <v>4.9999999999999822</v>
      </c>
      <c r="AP108" s="1087">
        <f>IF(ISERROR((T108/U108-1)*100),"n/a",(T108/U108-1)*100)</f>
        <v>0</v>
      </c>
      <c r="AQ108" s="1087">
        <f>IF(ISERROR((U108/V108-1)*100),"n/a",(U108/V108-1)*100)</f>
        <v>5.2631578947368363</v>
      </c>
      <c r="AR108" s="1087">
        <f>IF(ISERROR((V108/W108-1)*100),"n/a",(V108/W108-1)*100)</f>
        <v>5.555555555555558</v>
      </c>
      <c r="AS108" s="1087">
        <f>IF(ISERROR((W108/X108-1)*100),"n/a",(W108/X108-1)*100)</f>
        <v>5.8823529411764497</v>
      </c>
      <c r="AT108" s="1087">
        <f>IF(ISERROR((X108/Y108-1)*100),"n/a",(X108/Y108-1)*100)</f>
        <v>13.333333333333353</v>
      </c>
      <c r="AU108" s="1088">
        <f>AVERAGE(AA108:AT108)</f>
        <v>6.3525294470356259</v>
      </c>
      <c r="AV108" s="1089">
        <f>STDEV(AA108:AT108)</f>
        <v>3.0794178978358642</v>
      </c>
    </row>
    <row r="109" spans="1:48" ht="11.25" customHeight="1" x14ac:dyDescent="0.2">
      <c r="A109" s="492" t="s">
        <v>1005</v>
      </c>
      <c r="B109" s="874" t="s">
        <v>1006</v>
      </c>
      <c r="C109" s="621">
        <v>1.64</v>
      </c>
      <c r="D109" s="491">
        <v>1.6</v>
      </c>
      <c r="E109" s="491">
        <v>1.56</v>
      </c>
      <c r="F109" s="621">
        <v>1.52</v>
      </c>
      <c r="G109" s="621">
        <v>1.48</v>
      </c>
      <c r="H109" s="621">
        <v>1.45</v>
      </c>
      <c r="I109" s="621">
        <v>1.4</v>
      </c>
      <c r="J109" s="945"/>
      <c r="K109" s="621">
        <v>1.36</v>
      </c>
      <c r="L109" s="490">
        <v>1.32</v>
      </c>
      <c r="M109" s="945"/>
      <c r="N109" s="626">
        <v>1.28</v>
      </c>
      <c r="O109" s="623">
        <v>1.24</v>
      </c>
      <c r="P109" s="627">
        <v>1.24</v>
      </c>
      <c r="Q109" s="623">
        <v>1.1200000000000001</v>
      </c>
      <c r="R109" s="623">
        <v>1.1200000000000001</v>
      </c>
      <c r="S109" s="623">
        <v>1.1200000000000001</v>
      </c>
      <c r="T109" s="623">
        <v>1.1200000000000001</v>
      </c>
      <c r="U109" s="623">
        <v>1.1200000000000001</v>
      </c>
      <c r="V109" s="627">
        <v>1.1200000000000001</v>
      </c>
      <c r="W109" s="627">
        <v>1.0602199999999999</v>
      </c>
      <c r="X109" s="627">
        <v>0.93276000000000003</v>
      </c>
      <c r="Y109" s="627">
        <v>0.81852000000000003</v>
      </c>
      <c r="Z109" s="624">
        <f>SUM(C109:Y109)</f>
        <v>26.621500000000005</v>
      </c>
      <c r="AA109" s="1086">
        <f>IF(ISERROR((C109/D109-1)*100),"n/a",(C109/D109-1)*100)</f>
        <v>2.4999999999999911</v>
      </c>
      <c r="AB109" s="1086">
        <f>IF(ISERROR((D109/E109-1)*100),"n/a",(D109/E109-1)*100)</f>
        <v>2.5641025641025772</v>
      </c>
      <c r="AC109" s="1087">
        <f>IF(ISERROR((E109/F109-1)*100),"n/a",(E109/F109-1)*100)</f>
        <v>2.6315789473684292</v>
      </c>
      <c r="AD109" s="1087">
        <f>IF(ISERROR((F109/G109-1)*100),"n/a",(F109/G109-1)*100)</f>
        <v>2.7027027027026973</v>
      </c>
      <c r="AE109" s="1087">
        <f>IF(ISERROR((G109/H109-1)*100),"n/a",(G109/H109-1)*100)</f>
        <v>2.0689655172413834</v>
      </c>
      <c r="AF109" s="1087">
        <f>IF(ISERROR((H109/I109-1)*100),"n/a",(H109/I109-1)*100)</f>
        <v>3.5714285714285809</v>
      </c>
      <c r="AG109" s="1087">
        <f>IF(ISERROR((I109/K109-1)*100),"n/a",(I109/K109-1)*100)</f>
        <v>2.9411764705882248</v>
      </c>
      <c r="AH109" s="1087">
        <f>IF(ISERROR((K109/L109-1)*100),"n/a",(K109/L109-1)*100)</f>
        <v>3.0303030303030276</v>
      </c>
      <c r="AI109" s="1087">
        <f>IF(ISERROR((L109/N109-1)*100),"n/a",(L109/N109-1)*100)</f>
        <v>3.125</v>
      </c>
      <c r="AJ109" s="1087">
        <f>IF(ISERROR((N109/O109-1)*100),"n/a",(N109/O109-1)*100)</f>
        <v>3.2258064516129004</v>
      </c>
      <c r="AK109" s="1087">
        <f>IF(ISERROR((O109/P109-1)*100),"n/a",(O109/P109-1)*100)</f>
        <v>0</v>
      </c>
      <c r="AL109" s="1087">
        <f>IF(ISERROR((P109/Q109-1)*100),"n/a",(P109/Q109-1)*100)</f>
        <v>10.714285714285698</v>
      </c>
      <c r="AM109" s="1087">
        <f>IF(ISERROR((Q109/R109-1)*100),"n/a",(Q109/R109-1)*100)</f>
        <v>0</v>
      </c>
      <c r="AN109" s="1087">
        <f>IF(ISERROR((R109/S109-1)*100),"n/a",(R109/S109-1)*100)</f>
        <v>0</v>
      </c>
      <c r="AO109" s="1087">
        <f>IF(ISERROR((S109/T109-1)*100),"n/a",(S109/T109-1)*100)</f>
        <v>0</v>
      </c>
      <c r="AP109" s="1087">
        <f>IF(ISERROR((T109/U109-1)*100),"n/a",(T109/U109-1)*100)</f>
        <v>0</v>
      </c>
      <c r="AQ109" s="1087">
        <f>IF(ISERROR((U109/V109-1)*100),"n/a",(U109/V109-1)*100)</f>
        <v>0</v>
      </c>
      <c r="AR109" s="1087">
        <f>IF(ISERROR((V109/W109-1)*100),"n/a",(V109/W109-1)*100)</f>
        <v>5.6384523966723998</v>
      </c>
      <c r="AS109" s="1087">
        <f>IF(ISERROR((W109/X109-1)*100),"n/a",(W109/X109-1)*100)</f>
        <v>13.664822676787169</v>
      </c>
      <c r="AT109" s="1087">
        <f>IF(ISERROR((X109/Y109-1)*100),"n/a",(X109/Y109-1)*100)</f>
        <v>13.956897815569569</v>
      </c>
      <c r="AU109" s="1088">
        <f>AVERAGE(AA109:AT109)</f>
        <v>3.6167761429331322</v>
      </c>
      <c r="AV109" s="1089">
        <f>STDEV(AA109:AT109)</f>
        <v>4.2832839441267074</v>
      </c>
    </row>
    <row r="110" spans="1:48" ht="11.25" customHeight="1" x14ac:dyDescent="0.2">
      <c r="A110" s="876" t="s">
        <v>465</v>
      </c>
      <c r="B110" s="874" t="s">
        <v>466</v>
      </c>
      <c r="C110" s="621">
        <v>2.0099999999999998</v>
      </c>
      <c r="D110" s="491">
        <v>1.9</v>
      </c>
      <c r="E110" s="491">
        <v>1.77</v>
      </c>
      <c r="F110" s="621">
        <v>1.73</v>
      </c>
      <c r="G110" s="621">
        <v>1.69</v>
      </c>
      <c r="H110" s="621">
        <v>1.62</v>
      </c>
      <c r="I110" s="621">
        <v>1.54</v>
      </c>
      <c r="J110" s="945"/>
      <c r="K110" s="621">
        <v>1.47</v>
      </c>
      <c r="L110" s="621">
        <v>1.1299999999999999</v>
      </c>
      <c r="M110" s="945"/>
      <c r="N110" s="626">
        <v>0.99</v>
      </c>
      <c r="O110" s="627">
        <v>0.94499999999999995</v>
      </c>
      <c r="P110" s="627">
        <v>0.875</v>
      </c>
      <c r="Q110" s="627">
        <v>0.75</v>
      </c>
      <c r="R110" s="627">
        <v>0.55000000000000004</v>
      </c>
      <c r="S110" s="627">
        <v>0.3</v>
      </c>
      <c r="T110" s="623">
        <v>0</v>
      </c>
      <c r="U110" s="623">
        <v>0</v>
      </c>
      <c r="V110" s="623">
        <v>0</v>
      </c>
      <c r="W110" s="623">
        <v>0</v>
      </c>
      <c r="X110" s="623">
        <v>0</v>
      </c>
      <c r="Y110" s="623">
        <v>0</v>
      </c>
      <c r="Z110" s="624">
        <f>SUM(C110:Y110)</f>
        <v>19.27</v>
      </c>
      <c r="AA110" s="1086">
        <f>IF(ISERROR((C110/D110-1)*100),"n/a",(C110/D110-1)*100)</f>
        <v>5.7894736842105221</v>
      </c>
      <c r="AB110" s="1086">
        <f>IF(ISERROR((D110/E110-1)*100),"n/a",(D110/E110-1)*100)</f>
        <v>7.3446327683615698</v>
      </c>
      <c r="AC110" s="1087">
        <f>IF(ISERROR((E110/F110-1)*100),"n/a",(E110/F110-1)*100)</f>
        <v>2.3121387283236983</v>
      </c>
      <c r="AD110" s="1087">
        <f>IF(ISERROR((F110/G110-1)*100),"n/a",(F110/G110-1)*100)</f>
        <v>2.3668639053254559</v>
      </c>
      <c r="AE110" s="1087">
        <f>IF(ISERROR((G110/H110-1)*100),"n/a",(G110/H110-1)*100)</f>
        <v>4.3209876543209846</v>
      </c>
      <c r="AF110" s="1087">
        <f>IF(ISERROR((H110/I110-1)*100),"n/a",(H110/I110-1)*100)</f>
        <v>5.1948051948051965</v>
      </c>
      <c r="AG110" s="1087">
        <f>IF(ISERROR((I110/K110-1)*100),"n/a",(I110/K110-1)*100)</f>
        <v>4.7619047619047672</v>
      </c>
      <c r="AH110" s="1087">
        <f>IF(ISERROR((K110/L110-1)*100),"n/a",(K110/L110-1)*100)</f>
        <v>30.088495575221241</v>
      </c>
      <c r="AI110" s="1087">
        <f>IF(ISERROR((L110/N110-1)*100),"n/a",(L110/N110-1)*100)</f>
        <v>14.141414141414121</v>
      </c>
      <c r="AJ110" s="1087">
        <f>IF(ISERROR((N110/O110-1)*100),"n/a",(N110/O110-1)*100)</f>
        <v>4.7619047619047672</v>
      </c>
      <c r="AK110" s="1087">
        <f>IF(ISERROR((O110/P110-1)*100),"n/a",(O110/P110-1)*100)</f>
        <v>7.9999999999999849</v>
      </c>
      <c r="AL110" s="1087">
        <f>IF(ISERROR((P110/Q110-1)*100),"n/a",(P110/Q110-1)*100)</f>
        <v>16.666666666666675</v>
      </c>
      <c r="AM110" s="1087">
        <f>IF(ISERROR((Q110/R110-1)*100),"n/a",(Q110/R110-1)*100)</f>
        <v>36.363636363636353</v>
      </c>
      <c r="AN110" s="1087">
        <f>IF(ISERROR((R110/S110-1)*100),"n/a",(R110/S110-1)*100)</f>
        <v>83.333333333333343</v>
      </c>
      <c r="AO110" s="1087" t="str">
        <f>IF(ISERROR((S110/T110-1)*100),"n/a",(S110/T110-1)*100)</f>
        <v>n/a</v>
      </c>
      <c r="AP110" s="1087" t="str">
        <f>IF(ISERROR((T110/U110-1)*100),"n/a",(T110/U110-1)*100)</f>
        <v>n/a</v>
      </c>
      <c r="AQ110" s="1087" t="str">
        <f>IF(ISERROR((U110/V110-1)*100),"n/a",(U110/V110-1)*100)</f>
        <v>n/a</v>
      </c>
      <c r="AR110" s="1087" t="str">
        <f>IF(ISERROR((V110/W110-1)*100),"n/a",(V110/W110-1)*100)</f>
        <v>n/a</v>
      </c>
      <c r="AS110" s="1087" t="str">
        <f>IF(ISERROR((W110/X110-1)*100),"n/a",(W110/X110-1)*100)</f>
        <v>n/a</v>
      </c>
      <c r="AT110" s="1087" t="str">
        <f>IF(ISERROR((X110/Y110-1)*100),"n/a",(X110/Y110-1)*100)</f>
        <v>n/a</v>
      </c>
      <c r="AU110" s="1088">
        <f>AVERAGE(AA110:AT110)</f>
        <v>16.10330410995919</v>
      </c>
      <c r="AV110" s="1089">
        <f>STDEV(AA110:AT110)</f>
        <v>21.966446198393253</v>
      </c>
    </row>
    <row r="111" spans="1:48" ht="11.25" customHeight="1" x14ac:dyDescent="0.2">
      <c r="A111" s="479" t="s">
        <v>977</v>
      </c>
      <c r="B111" s="874" t="s">
        <v>978</v>
      </c>
      <c r="C111" s="621">
        <v>0.64</v>
      </c>
      <c r="D111" s="491">
        <v>0.6</v>
      </c>
      <c r="E111" s="513">
        <v>0.56000000000000005</v>
      </c>
      <c r="F111" s="621">
        <v>0.48</v>
      </c>
      <c r="G111" s="621">
        <v>0.4</v>
      </c>
      <c r="H111" s="621">
        <v>0.2</v>
      </c>
      <c r="I111" s="621">
        <v>0.04</v>
      </c>
      <c r="J111" s="945"/>
      <c r="K111" s="494">
        <v>0</v>
      </c>
      <c r="L111" s="490">
        <v>0.04</v>
      </c>
      <c r="M111" s="945"/>
      <c r="N111" s="495">
        <v>0</v>
      </c>
      <c r="O111" s="623">
        <v>0</v>
      </c>
      <c r="P111" s="623">
        <v>0</v>
      </c>
      <c r="Q111" s="623">
        <v>0</v>
      </c>
      <c r="R111" s="623">
        <v>0</v>
      </c>
      <c r="S111" s="623">
        <v>0</v>
      </c>
      <c r="T111" s="623">
        <v>0</v>
      </c>
      <c r="U111" s="623">
        <v>0</v>
      </c>
      <c r="V111" s="623">
        <v>0</v>
      </c>
      <c r="W111" s="623">
        <v>0</v>
      </c>
      <c r="X111" s="623">
        <v>0</v>
      </c>
      <c r="Y111" s="623">
        <v>0</v>
      </c>
      <c r="Z111" s="624">
        <f>SUM(C111:Y111)</f>
        <v>2.9600000000000004</v>
      </c>
      <c r="AA111" s="1086">
        <f>IF(ISERROR((C111/D111-1)*100),"n/a",(C111/D111-1)*100)</f>
        <v>6.6666666666666652</v>
      </c>
      <c r="AB111" s="1086">
        <f>IF(ISERROR((D111/E111-1)*100),"n/a",(D111/E111-1)*100)</f>
        <v>7.1428571428571397</v>
      </c>
      <c r="AC111" s="1087">
        <f>IF(ISERROR((E111/F111-1)*100),"n/a",(E111/F111-1)*100)</f>
        <v>16.666666666666675</v>
      </c>
      <c r="AD111" s="1087">
        <f>IF(ISERROR((F111/G111-1)*100),"n/a",(F111/G111-1)*100)</f>
        <v>19.999999999999996</v>
      </c>
      <c r="AE111" s="1087">
        <f>IF(ISERROR((G111/H111-1)*100),"n/a",(G111/H111-1)*100)</f>
        <v>100</v>
      </c>
      <c r="AF111" s="1087">
        <f>IF(ISERROR((H111/I111-1)*100),"n/a",(H111/I111-1)*100)</f>
        <v>400</v>
      </c>
      <c r="AG111" s="1087" t="str">
        <f>IF(ISERROR((I111/K111-1)*100),"n/a",(I111/K111-1)*100)</f>
        <v>n/a</v>
      </c>
      <c r="AH111" s="1087">
        <f>IF(ISERROR((K111/L111-1)*100),"n/a",(K111/L111-1)*100)</f>
        <v>-100</v>
      </c>
      <c r="AI111" s="1087" t="str">
        <f>IF(ISERROR((L111/N111-1)*100),"n/a",(L111/N111-1)*100)</f>
        <v>n/a</v>
      </c>
      <c r="AJ111" s="1087" t="str">
        <f>IF(ISERROR((N111/O111-1)*100),"n/a",(N111/O111-1)*100)</f>
        <v>n/a</v>
      </c>
      <c r="AK111" s="1087" t="str">
        <f>IF(ISERROR((O111/P111-1)*100),"n/a",(O111/P111-1)*100)</f>
        <v>n/a</v>
      </c>
      <c r="AL111" s="1087" t="str">
        <f>IF(ISERROR((P111/Q111-1)*100),"n/a",(P111/Q111-1)*100)</f>
        <v>n/a</v>
      </c>
      <c r="AM111" s="1087" t="str">
        <f>IF(ISERROR((Q111/R111-1)*100),"n/a",(Q111/R111-1)*100)</f>
        <v>n/a</v>
      </c>
      <c r="AN111" s="1087" t="str">
        <f>IF(ISERROR((R111/S111-1)*100),"n/a",(R111/S111-1)*100)</f>
        <v>n/a</v>
      </c>
      <c r="AO111" s="1087" t="str">
        <f>IF(ISERROR((S111/T111-1)*100),"n/a",(S111/T111-1)*100)</f>
        <v>n/a</v>
      </c>
      <c r="AP111" s="1087" t="str">
        <f>IF(ISERROR((T111/U111-1)*100),"n/a",(T111/U111-1)*100)</f>
        <v>n/a</v>
      </c>
      <c r="AQ111" s="1087" t="str">
        <f>IF(ISERROR((U111/V111-1)*100),"n/a",(U111/V111-1)*100)</f>
        <v>n/a</v>
      </c>
      <c r="AR111" s="1087" t="str">
        <f>IF(ISERROR((V111/W111-1)*100),"n/a",(V111/W111-1)*100)</f>
        <v>n/a</v>
      </c>
      <c r="AS111" s="1087" t="str">
        <f>IF(ISERROR((W111/X111-1)*100),"n/a",(W111/X111-1)*100)</f>
        <v>n/a</v>
      </c>
      <c r="AT111" s="1087" t="str">
        <f>IF(ISERROR((X111/Y111-1)*100),"n/a",(X111/Y111-1)*100)</f>
        <v>n/a</v>
      </c>
      <c r="AU111" s="1088">
        <f>AVERAGE(AA111:AT111)</f>
        <v>64.353741496598644</v>
      </c>
      <c r="AV111" s="1089">
        <f>STDEV(AA111:AT111)</f>
        <v>159.05104752778178</v>
      </c>
    </row>
    <row r="112" spans="1:48" ht="11.25" customHeight="1" x14ac:dyDescent="0.2">
      <c r="A112" s="987" t="s">
        <v>4552</v>
      </c>
      <c r="B112" s="499" t="s">
        <v>4520</v>
      </c>
      <c r="C112" s="491">
        <v>1.2</v>
      </c>
      <c r="D112" s="491">
        <v>1</v>
      </c>
      <c r="E112" s="491">
        <v>1</v>
      </c>
      <c r="F112" s="512">
        <v>0.6</v>
      </c>
      <c r="G112" s="512">
        <v>0.3</v>
      </c>
      <c r="H112" s="1103">
        <v>0</v>
      </c>
      <c r="I112" s="1103">
        <v>0</v>
      </c>
      <c r="J112" s="1103"/>
      <c r="K112" s="1103">
        <v>0</v>
      </c>
      <c r="L112" s="537">
        <v>0</v>
      </c>
      <c r="M112" s="1103"/>
      <c r="N112" s="537">
        <v>0</v>
      </c>
      <c r="O112" s="529">
        <v>0.2</v>
      </c>
      <c r="P112" s="529">
        <v>4.8000000000000007</v>
      </c>
      <c r="Q112" s="529">
        <v>6.4</v>
      </c>
      <c r="R112" s="529">
        <v>6.4</v>
      </c>
      <c r="S112" s="507">
        <v>6.4</v>
      </c>
      <c r="T112" s="507">
        <v>6.15</v>
      </c>
      <c r="U112" s="507">
        <v>5.0500000000000007</v>
      </c>
      <c r="V112" s="507">
        <v>4</v>
      </c>
      <c r="W112" s="507">
        <v>3.8</v>
      </c>
      <c r="X112" s="507">
        <v>3.2</v>
      </c>
      <c r="Y112" s="507">
        <v>3</v>
      </c>
      <c r="Z112" s="624">
        <f>SUM(C112:Y112)</f>
        <v>53.5</v>
      </c>
      <c r="AA112" s="1086">
        <f>IF(ISERROR((C112/D112-1)*100),"n/a",(C112/D112-1)*100)</f>
        <v>19.999999999999996</v>
      </c>
      <c r="AB112" s="1086">
        <f>IF(ISERROR((D112/E112-1)*100),"n/a",(D112/E112-1)*100)</f>
        <v>0</v>
      </c>
      <c r="AC112" s="1087">
        <f>IF(ISERROR((E112/F112-1)*100),"n/a",(E112/F112-1)*100)</f>
        <v>66.666666666666671</v>
      </c>
      <c r="AD112" s="1087">
        <f>IF(ISERROR((F112/G112-1)*100),"n/a",(F112/G112-1)*100)</f>
        <v>100</v>
      </c>
      <c r="AE112" s="1087" t="str">
        <f>IF(ISERROR((G112/H112-1)*100),"n/a",(G112/H112-1)*100)</f>
        <v>n/a</v>
      </c>
      <c r="AF112" s="1087" t="str">
        <f>IF(ISERROR((H112/I112-1)*100),"n/a",(H112/I112-1)*100)</f>
        <v>n/a</v>
      </c>
      <c r="AG112" s="1087" t="str">
        <f>IF(ISERROR((I112/K112-1)*100),"n/a",(I112/K112-1)*100)</f>
        <v>n/a</v>
      </c>
      <c r="AH112" s="1087" t="str">
        <f>IF(ISERROR((K112/L112-1)*100),"n/a",(K112/L112-1)*100)</f>
        <v>n/a</v>
      </c>
      <c r="AI112" s="1087" t="str">
        <f>IF(ISERROR((L112/N112-1)*100),"n/a",(L112/N112-1)*100)</f>
        <v>n/a</v>
      </c>
      <c r="AJ112" s="1087">
        <f>IF(ISERROR((N112/O112-1)*100),"n/a",(N112/O112-1)*100)</f>
        <v>-100</v>
      </c>
      <c r="AK112" s="1087">
        <f>IF(ISERROR((O112/P112-1)*100),"n/a",(O112/P112-1)*100)</f>
        <v>-95.833333333333343</v>
      </c>
      <c r="AL112" s="1087">
        <f>IF(ISERROR((P112/Q112-1)*100),"n/a",(P112/Q112-1)*100)</f>
        <v>-24.999999999999989</v>
      </c>
      <c r="AM112" s="1087">
        <f>IF(ISERROR((Q112/R112-1)*100),"n/a",(Q112/R112-1)*100)</f>
        <v>0</v>
      </c>
      <c r="AN112" s="1087">
        <f>IF(ISERROR((R112/S112-1)*100),"n/a",(R112/S112-1)*100)</f>
        <v>0</v>
      </c>
      <c r="AO112" s="1087">
        <f>IF(ISERROR((S112/T112-1)*100),"n/a",(S112/T112-1)*100)</f>
        <v>4.0650406504064929</v>
      </c>
      <c r="AP112" s="1087">
        <f>IF(ISERROR((T112/U112-1)*100),"n/a",(T112/U112-1)*100)</f>
        <v>21.78217821782178</v>
      </c>
      <c r="AQ112" s="1087">
        <f>IF(ISERROR((U112/V112-1)*100),"n/a",(U112/V112-1)*100)</f>
        <v>26.250000000000018</v>
      </c>
      <c r="AR112" s="1087">
        <f>IF(ISERROR((V112/W112-1)*100),"n/a",(V112/W112-1)*100)</f>
        <v>5.2631578947368363</v>
      </c>
      <c r="AS112" s="1087">
        <f>IF(ISERROR((W112/X112-1)*100),"n/a",(W112/X112-1)*100)</f>
        <v>18.749999999999979</v>
      </c>
      <c r="AT112" s="1087">
        <f>IF(ISERROR((X112/Y112-1)*100),"n/a",(X112/Y112-1)*100)</f>
        <v>6.6666666666666652</v>
      </c>
      <c r="AU112" s="1088">
        <f>AVERAGE(AA112:AT112)</f>
        <v>3.2406917841976748</v>
      </c>
      <c r="AV112" s="1089">
        <f>STDEV(AA112:AT112)</f>
        <v>50.779424328934304</v>
      </c>
    </row>
    <row r="113" spans="1:48" ht="11.25" customHeight="1" x14ac:dyDescent="0.2">
      <c r="A113" s="479" t="s">
        <v>1014</v>
      </c>
      <c r="B113" s="874" t="s">
        <v>1015</v>
      </c>
      <c r="C113" s="621">
        <v>1.32</v>
      </c>
      <c r="D113" s="491">
        <v>1.26</v>
      </c>
      <c r="E113" s="491">
        <v>1.18</v>
      </c>
      <c r="F113" s="621">
        <v>1.1200000000000001</v>
      </c>
      <c r="G113" s="621">
        <v>1.06</v>
      </c>
      <c r="H113" s="621">
        <v>1</v>
      </c>
      <c r="I113" s="621">
        <v>0.62749999999999995</v>
      </c>
      <c r="J113" s="945"/>
      <c r="K113" s="494">
        <v>0</v>
      </c>
      <c r="L113" s="625">
        <v>0</v>
      </c>
      <c r="M113" s="945"/>
      <c r="N113" s="495">
        <v>0</v>
      </c>
      <c r="O113" s="623">
        <v>0</v>
      </c>
      <c r="P113" s="623">
        <v>0</v>
      </c>
      <c r="Q113" s="623">
        <v>0</v>
      </c>
      <c r="R113" s="623">
        <v>0</v>
      </c>
      <c r="S113" s="623">
        <v>0</v>
      </c>
      <c r="T113" s="623">
        <v>0</v>
      </c>
      <c r="U113" s="623">
        <v>0</v>
      </c>
      <c r="V113" s="623">
        <v>0</v>
      </c>
      <c r="W113" s="623">
        <v>0</v>
      </c>
      <c r="X113" s="623">
        <v>0</v>
      </c>
      <c r="Y113" s="623">
        <v>0</v>
      </c>
      <c r="Z113" s="624">
        <f>SUM(C113:Y113)</f>
        <v>7.567499999999999</v>
      </c>
      <c r="AA113" s="1086">
        <f>IF(ISERROR((C113/D113-1)*100),"n/a",(C113/D113-1)*100)</f>
        <v>4.7619047619047672</v>
      </c>
      <c r="AB113" s="1086">
        <f>IF(ISERROR((D113/E113-1)*100),"n/a",(D113/E113-1)*100)</f>
        <v>6.7796610169491567</v>
      </c>
      <c r="AC113" s="1087">
        <f>IF(ISERROR((E113/F113-1)*100),"n/a",(E113/F113-1)*100)</f>
        <v>5.3571428571428381</v>
      </c>
      <c r="AD113" s="1087">
        <f>IF(ISERROR((F113/G113-1)*100),"n/a",(F113/G113-1)*100)</f>
        <v>5.6603773584905648</v>
      </c>
      <c r="AE113" s="1087">
        <f>IF(ISERROR((G113/H113-1)*100),"n/a",(G113/H113-1)*100)</f>
        <v>6.0000000000000053</v>
      </c>
      <c r="AF113" s="1087">
        <f>IF(ISERROR((H113/I113-1)*100),"n/a",(H113/I113-1)*100)</f>
        <v>59.362549800796828</v>
      </c>
      <c r="AG113" s="1087" t="str">
        <f>IF(ISERROR((I113/K113-1)*100),"n/a",(I113/K113-1)*100)</f>
        <v>n/a</v>
      </c>
      <c r="AH113" s="1087" t="str">
        <f>IF(ISERROR((K113/L113-1)*100),"n/a",(K113/L113-1)*100)</f>
        <v>n/a</v>
      </c>
      <c r="AI113" s="1087" t="str">
        <f>IF(ISERROR((L113/N113-1)*100),"n/a",(L113/N113-1)*100)</f>
        <v>n/a</v>
      </c>
      <c r="AJ113" s="1087" t="str">
        <f>IF(ISERROR((N113/O113-1)*100),"n/a",(N113/O113-1)*100)</f>
        <v>n/a</v>
      </c>
      <c r="AK113" s="1087" t="str">
        <f>IF(ISERROR((O113/P113-1)*100),"n/a",(O113/P113-1)*100)</f>
        <v>n/a</v>
      </c>
      <c r="AL113" s="1087" t="str">
        <f>IF(ISERROR((P113/Q113-1)*100),"n/a",(P113/Q113-1)*100)</f>
        <v>n/a</v>
      </c>
      <c r="AM113" s="1087" t="str">
        <f>IF(ISERROR((Q113/R113-1)*100),"n/a",(Q113/R113-1)*100)</f>
        <v>n/a</v>
      </c>
      <c r="AN113" s="1087" t="str">
        <f>IF(ISERROR((R113/S113-1)*100),"n/a",(R113/S113-1)*100)</f>
        <v>n/a</v>
      </c>
      <c r="AO113" s="1087" t="str">
        <f>IF(ISERROR((S113/T113-1)*100),"n/a",(S113/T113-1)*100)</f>
        <v>n/a</v>
      </c>
      <c r="AP113" s="1087" t="str">
        <f>IF(ISERROR((T113/U113-1)*100),"n/a",(T113/U113-1)*100)</f>
        <v>n/a</v>
      </c>
      <c r="AQ113" s="1087" t="str">
        <f>IF(ISERROR((U113/V113-1)*100),"n/a",(U113/V113-1)*100)</f>
        <v>n/a</v>
      </c>
      <c r="AR113" s="1087" t="str">
        <f>IF(ISERROR((V113/W113-1)*100),"n/a",(V113/W113-1)*100)</f>
        <v>n/a</v>
      </c>
      <c r="AS113" s="1087" t="str">
        <f>IF(ISERROR((W113/X113-1)*100),"n/a",(W113/X113-1)*100)</f>
        <v>n/a</v>
      </c>
      <c r="AT113" s="1087" t="str">
        <f>IF(ISERROR((X113/Y113-1)*100),"n/a",(X113/Y113-1)*100)</f>
        <v>n/a</v>
      </c>
      <c r="AU113" s="1088">
        <f>AVERAGE(AA113:AT113)</f>
        <v>14.653605965880693</v>
      </c>
      <c r="AV113" s="1089">
        <f>STDEV(AA113:AT113)</f>
        <v>21.913108879987153</v>
      </c>
    </row>
    <row r="114" spans="1:48" ht="11.25" customHeight="1" x14ac:dyDescent="0.2">
      <c r="A114" s="876" t="s">
        <v>470</v>
      </c>
      <c r="B114" s="874" t="s">
        <v>471</v>
      </c>
      <c r="C114" s="621">
        <v>1.9950000000000001</v>
      </c>
      <c r="D114" s="491">
        <v>1.58</v>
      </c>
      <c r="E114" s="491">
        <v>1.355</v>
      </c>
      <c r="F114" s="621">
        <v>1.23</v>
      </c>
      <c r="G114" s="621">
        <v>1.1100000000000001</v>
      </c>
      <c r="H114" s="621">
        <v>0.9</v>
      </c>
      <c r="I114" s="621">
        <v>0.75</v>
      </c>
      <c r="J114" s="945"/>
      <c r="K114" s="621">
        <v>0.66</v>
      </c>
      <c r="L114" s="490">
        <v>0.61</v>
      </c>
      <c r="M114" s="945"/>
      <c r="N114" s="626">
        <v>0.56999999999999995</v>
      </c>
      <c r="O114" s="627">
        <v>0.35</v>
      </c>
      <c r="P114" s="627">
        <v>0.25</v>
      </c>
      <c r="Q114" s="627">
        <v>0.12</v>
      </c>
      <c r="R114" s="623">
        <v>0</v>
      </c>
      <c r="S114" s="623">
        <v>0</v>
      </c>
      <c r="T114" s="623">
        <v>0</v>
      </c>
      <c r="U114" s="623">
        <v>0</v>
      </c>
      <c r="V114" s="623">
        <v>0</v>
      </c>
      <c r="W114" s="623">
        <v>0</v>
      </c>
      <c r="X114" s="623">
        <v>0</v>
      </c>
      <c r="Y114" s="623">
        <v>0</v>
      </c>
      <c r="Z114" s="624">
        <f>SUM(C114:Y114)</f>
        <v>11.479999999999999</v>
      </c>
      <c r="AA114" s="1086">
        <f>IF(ISERROR((C114/D114-1)*100),"n/a",(C114/D114-1)*100)</f>
        <v>26.265822784810133</v>
      </c>
      <c r="AB114" s="1086">
        <f>IF(ISERROR((D114/E114-1)*100),"n/a",(D114/E114-1)*100)</f>
        <v>16.605166051660515</v>
      </c>
      <c r="AC114" s="1087">
        <f>IF(ISERROR((E114/F114-1)*100),"n/a",(E114/F114-1)*100)</f>
        <v>10.162601626016254</v>
      </c>
      <c r="AD114" s="1087">
        <f>IF(ISERROR((F114/G114-1)*100),"n/a",(F114/G114-1)*100)</f>
        <v>10.810810810810789</v>
      </c>
      <c r="AE114" s="1087">
        <f>IF(ISERROR((G114/H114-1)*100),"n/a",(G114/H114-1)*100)</f>
        <v>23.333333333333339</v>
      </c>
      <c r="AF114" s="1087">
        <f>IF(ISERROR((H114/I114-1)*100),"n/a",(H114/I114-1)*100)</f>
        <v>19.999999999999996</v>
      </c>
      <c r="AG114" s="1087">
        <f>IF(ISERROR((I114/K114-1)*100),"n/a",(I114/K114-1)*100)</f>
        <v>13.636363636363624</v>
      </c>
      <c r="AH114" s="1087">
        <f>IF(ISERROR((K114/L114-1)*100),"n/a",(K114/L114-1)*100)</f>
        <v>8.196721311475418</v>
      </c>
      <c r="AI114" s="1087">
        <f>IF(ISERROR((L114/N114-1)*100),"n/a",(L114/N114-1)*100)</f>
        <v>7.0175438596491224</v>
      </c>
      <c r="AJ114" s="1087">
        <f>IF(ISERROR((N114/O114-1)*100),"n/a",(N114/O114-1)*100)</f>
        <v>62.857142857142854</v>
      </c>
      <c r="AK114" s="1087">
        <f>IF(ISERROR((O114/P114-1)*100),"n/a",(O114/P114-1)*100)</f>
        <v>39.999999999999993</v>
      </c>
      <c r="AL114" s="1087">
        <f>IF(ISERROR((P114/Q114-1)*100),"n/a",(P114/Q114-1)*100)</f>
        <v>108.33333333333334</v>
      </c>
      <c r="AM114" s="1087" t="str">
        <f>IF(ISERROR((Q114/R114-1)*100),"n/a",(Q114/R114-1)*100)</f>
        <v>n/a</v>
      </c>
      <c r="AN114" s="1087" t="str">
        <f>IF(ISERROR((R114/S114-1)*100),"n/a",(R114/S114-1)*100)</f>
        <v>n/a</v>
      </c>
      <c r="AO114" s="1087" t="str">
        <f>IF(ISERROR((S114/T114-1)*100),"n/a",(S114/T114-1)*100)</f>
        <v>n/a</v>
      </c>
      <c r="AP114" s="1087" t="str">
        <f>IF(ISERROR((T114/U114-1)*100),"n/a",(T114/U114-1)*100)</f>
        <v>n/a</v>
      </c>
      <c r="AQ114" s="1087" t="str">
        <f>IF(ISERROR((U114/V114-1)*100),"n/a",(U114/V114-1)*100)</f>
        <v>n/a</v>
      </c>
      <c r="AR114" s="1087" t="str">
        <f>IF(ISERROR((V114/W114-1)*100),"n/a",(V114/W114-1)*100)</f>
        <v>n/a</v>
      </c>
      <c r="AS114" s="1087" t="str">
        <f>IF(ISERROR((W114/X114-1)*100),"n/a",(W114/X114-1)*100)</f>
        <v>n/a</v>
      </c>
      <c r="AT114" s="1087" t="str">
        <f>IF(ISERROR((X114/Y114-1)*100),"n/a",(X114/Y114-1)*100)</f>
        <v>n/a</v>
      </c>
      <c r="AU114" s="1088">
        <f>AVERAGE(AA114:AT114)</f>
        <v>28.934903300382953</v>
      </c>
      <c r="AV114" s="1089">
        <f>STDEV(AA114:AT114)</f>
        <v>29.654053960714183</v>
      </c>
    </row>
    <row r="115" spans="1:48" ht="11.25" customHeight="1" x14ac:dyDescent="0.2">
      <c r="A115" s="876" t="s">
        <v>158</v>
      </c>
      <c r="B115" s="874" t="s">
        <v>159</v>
      </c>
      <c r="C115" s="621">
        <v>0.85499999999999998</v>
      </c>
      <c r="D115" s="491">
        <v>0.83399999999999996</v>
      </c>
      <c r="E115" s="491">
        <v>0.82250000000000001</v>
      </c>
      <c r="F115" s="621">
        <v>0.8125</v>
      </c>
      <c r="G115" s="621">
        <v>0.80249999999999999</v>
      </c>
      <c r="H115" s="621">
        <v>0.78500000000000003</v>
      </c>
      <c r="I115" s="621">
        <v>0.76500000000000001</v>
      </c>
      <c r="J115" s="945"/>
      <c r="K115" s="621">
        <v>0.745</v>
      </c>
      <c r="L115" s="490">
        <v>0.72499999999999998</v>
      </c>
      <c r="M115" s="945"/>
      <c r="N115" s="626">
        <v>0.70499999999999996</v>
      </c>
      <c r="O115" s="627">
        <v>0.68500000000000005</v>
      </c>
      <c r="P115" s="627">
        <v>0.62</v>
      </c>
      <c r="Q115" s="627">
        <v>0.56999999999999995</v>
      </c>
      <c r="R115" s="627">
        <v>0.53</v>
      </c>
      <c r="S115" s="627">
        <v>0.46</v>
      </c>
      <c r="T115" s="627">
        <v>0.42499999999999999</v>
      </c>
      <c r="U115" s="627">
        <v>0.40500000000000003</v>
      </c>
      <c r="V115" s="627">
        <v>0.38500000000000001</v>
      </c>
      <c r="W115" s="627">
        <v>0.36499999999999999</v>
      </c>
      <c r="X115" s="627">
        <v>0.34499999999999997</v>
      </c>
      <c r="Y115" s="627">
        <v>0.32500000000000001</v>
      </c>
      <c r="Z115" s="624">
        <f>SUM(C115:Y115)</f>
        <v>12.9665</v>
      </c>
      <c r="AA115" s="1086">
        <f>IF(ISERROR((C115/D115-1)*100),"n/a",(C115/D115-1)*100)</f>
        <v>2.5179856115107979</v>
      </c>
      <c r="AB115" s="1086">
        <f>IF(ISERROR((D115/E115-1)*100),"n/a",(D115/E115-1)*100)</f>
        <v>1.3981762917933072</v>
      </c>
      <c r="AC115" s="1087">
        <f>IF(ISERROR((E115/F115-1)*100),"n/a",(E115/F115-1)*100)</f>
        <v>1.2307692307692353</v>
      </c>
      <c r="AD115" s="1087">
        <f>IF(ISERROR((F115/G115-1)*100),"n/a",(F115/G115-1)*100)</f>
        <v>1.2461059190031154</v>
      </c>
      <c r="AE115" s="1087">
        <f>IF(ISERROR((G115/H115-1)*100),"n/a",(G115/H115-1)*100)</f>
        <v>2.2292993630573132</v>
      </c>
      <c r="AF115" s="1087">
        <f>IF(ISERROR((H115/I115-1)*100),"n/a",(H115/I115-1)*100)</f>
        <v>2.6143790849673332</v>
      </c>
      <c r="AG115" s="1087">
        <f>IF(ISERROR((I115/K115-1)*100),"n/a",(I115/K115-1)*100)</f>
        <v>2.6845637583892579</v>
      </c>
      <c r="AH115" s="1087">
        <f>IF(ISERROR((K115/L115-1)*100),"n/a",(K115/L115-1)*100)</f>
        <v>2.7586206896551779</v>
      </c>
      <c r="AI115" s="1087">
        <f>IF(ISERROR((L115/N115-1)*100),"n/a",(L115/N115-1)*100)</f>
        <v>2.8368794326241176</v>
      </c>
      <c r="AJ115" s="1087">
        <f>IF(ISERROR((N115/O115-1)*100),"n/a",(N115/O115-1)*100)</f>
        <v>2.9197080291970767</v>
      </c>
      <c r="AK115" s="1087">
        <f>IF(ISERROR((O115/P115-1)*100),"n/a",(O115/P115-1)*100)</f>
        <v>10.483870967741948</v>
      </c>
      <c r="AL115" s="1087">
        <f>IF(ISERROR((P115/Q115-1)*100),"n/a",(P115/Q115-1)*100)</f>
        <v>8.7719298245614077</v>
      </c>
      <c r="AM115" s="1087">
        <f>IF(ISERROR((Q115/R115-1)*100),"n/a",(Q115/R115-1)*100)</f>
        <v>7.5471698113207308</v>
      </c>
      <c r="AN115" s="1087">
        <f>IF(ISERROR((R115/S115-1)*100),"n/a",(R115/S115-1)*100)</f>
        <v>15.217391304347828</v>
      </c>
      <c r="AO115" s="1087">
        <f>IF(ISERROR((S115/T115-1)*100),"n/a",(S115/T115-1)*100)</f>
        <v>8.235294117647074</v>
      </c>
      <c r="AP115" s="1087">
        <f>IF(ISERROR((T115/U115-1)*100),"n/a",(T115/U115-1)*100)</f>
        <v>4.9382716049382713</v>
      </c>
      <c r="AQ115" s="1087">
        <f>IF(ISERROR((U115/V115-1)*100),"n/a",(U115/V115-1)*100)</f>
        <v>5.1948051948051965</v>
      </c>
      <c r="AR115" s="1087">
        <f>IF(ISERROR((V115/W115-1)*100),"n/a",(V115/W115-1)*100)</f>
        <v>5.4794520547945202</v>
      </c>
      <c r="AS115" s="1087">
        <f>IF(ISERROR((W115/X115-1)*100),"n/a",(W115/X115-1)*100)</f>
        <v>5.7971014492753659</v>
      </c>
      <c r="AT115" s="1087">
        <f>IF(ISERROR((X115/Y115-1)*100),"n/a",(X115/Y115-1)*100)</f>
        <v>6.153846153846132</v>
      </c>
      <c r="AU115" s="1088">
        <f>AVERAGE(AA115:AT115)</f>
        <v>5.0127809947122595</v>
      </c>
      <c r="AV115" s="1089">
        <f>STDEV(AA115:AT115)</f>
        <v>3.6134087442914766</v>
      </c>
    </row>
    <row r="116" spans="1:48" ht="11.25" customHeight="1" x14ac:dyDescent="0.2">
      <c r="A116" s="496" t="s">
        <v>475</v>
      </c>
      <c r="B116" s="859" t="s">
        <v>476</v>
      </c>
      <c r="C116" s="621">
        <v>0.32500000000000001</v>
      </c>
      <c r="D116" s="491">
        <v>0.30499999999999999</v>
      </c>
      <c r="E116" s="491">
        <v>0.27750000000000002</v>
      </c>
      <c r="F116" s="482">
        <v>0.25124999999999997</v>
      </c>
      <c r="G116" s="482">
        <v>0.22625000000000001</v>
      </c>
      <c r="H116" s="482">
        <v>0.20499999999999999</v>
      </c>
      <c r="I116" s="482">
        <v>0.185</v>
      </c>
      <c r="J116" s="1016"/>
      <c r="K116" s="482">
        <v>0.17249999999999999</v>
      </c>
      <c r="L116" s="480">
        <v>0.16250000000000001</v>
      </c>
      <c r="M116" s="1016"/>
      <c r="N116" s="485">
        <v>0.15625</v>
      </c>
      <c r="O116" s="487">
        <v>0.15125</v>
      </c>
      <c r="P116" s="487">
        <v>0.14249999999999999</v>
      </c>
      <c r="Q116" s="487">
        <v>0.125</v>
      </c>
      <c r="R116" s="487">
        <v>0.105</v>
      </c>
      <c r="S116" s="487">
        <v>8.5000000000000006E-2</v>
      </c>
      <c r="T116" s="487">
        <v>7.2499999999999995E-2</v>
      </c>
      <c r="U116" s="487">
        <v>5.7500000000000002E-2</v>
      </c>
      <c r="V116" s="487">
        <v>4.4999999999999998E-2</v>
      </c>
      <c r="W116" s="487">
        <v>0.04</v>
      </c>
      <c r="X116" s="487">
        <v>3.3750000000000002E-2</v>
      </c>
      <c r="Y116" s="487">
        <v>2.8750000000000001E-2</v>
      </c>
      <c r="Z116" s="624">
        <f>SUM(C116:Y116)</f>
        <v>3.1525000000000003</v>
      </c>
      <c r="AA116" s="1086">
        <f>IF(ISERROR((C116/D116-1)*100),"n/a",(C116/D116-1)*100)</f>
        <v>6.5573770491803351</v>
      </c>
      <c r="AB116" s="1086">
        <f>IF(ISERROR((D116/E116-1)*100),"n/a",(D116/E116-1)*100)</f>
        <v>9.9099099099098975</v>
      </c>
      <c r="AC116" s="1087">
        <f>IF(ISERROR((E116/F116-1)*100),"n/a",(E116/F116-1)*100)</f>
        <v>10.44776119402988</v>
      </c>
      <c r="AD116" s="1087">
        <f>IF(ISERROR((F116/G116-1)*100),"n/a",(F116/G116-1)*100)</f>
        <v>11.049723756906072</v>
      </c>
      <c r="AE116" s="1087">
        <f>IF(ISERROR((G116/H116-1)*100),"n/a",(G116/H116-1)*100)</f>
        <v>10.365853658536594</v>
      </c>
      <c r="AF116" s="1087">
        <f>IF(ISERROR((H116/I116-1)*100),"n/a",(H116/I116-1)*100)</f>
        <v>10.810810810810811</v>
      </c>
      <c r="AG116" s="1087">
        <f>IF(ISERROR((I116/K116-1)*100),"n/a",(I116/K116-1)*100)</f>
        <v>7.2463768115942129</v>
      </c>
      <c r="AH116" s="1087">
        <f>IF(ISERROR((K116/L116-1)*100),"n/a",(K116/L116-1)*100)</f>
        <v>6.153846153846132</v>
      </c>
      <c r="AI116" s="1087">
        <f>IF(ISERROR((L116/N116-1)*100),"n/a",(L116/N116-1)*100)</f>
        <v>4.0000000000000036</v>
      </c>
      <c r="AJ116" s="1087">
        <f>IF(ISERROR((N116/O116-1)*100),"n/a",(N116/O116-1)*100)</f>
        <v>3.3057851239669533</v>
      </c>
      <c r="AK116" s="1087">
        <f>IF(ISERROR((O116/P116-1)*100),"n/a",(O116/P116-1)*100)</f>
        <v>6.1403508771929793</v>
      </c>
      <c r="AL116" s="1087">
        <f>IF(ISERROR((P116/Q116-1)*100),"n/a",(P116/Q116-1)*100)</f>
        <v>13.999999999999989</v>
      </c>
      <c r="AM116" s="1087">
        <f>IF(ISERROR((Q116/R116-1)*100),"n/a",(Q116/R116-1)*100)</f>
        <v>19.047619047619047</v>
      </c>
      <c r="AN116" s="1087">
        <f>IF(ISERROR((R116/S116-1)*100),"n/a",(R116/S116-1)*100)</f>
        <v>23.529411764705866</v>
      </c>
      <c r="AO116" s="1087">
        <f>IF(ISERROR((S116/T116-1)*100),"n/a",(S116/T116-1)*100)</f>
        <v>17.24137931034484</v>
      </c>
      <c r="AP116" s="1087">
        <f>IF(ISERROR((T116/U116-1)*100),"n/a",(T116/U116-1)*100)</f>
        <v>26.086956521739111</v>
      </c>
      <c r="AQ116" s="1087">
        <f>IF(ISERROR((U116/V116-1)*100),"n/a",(U116/V116-1)*100)</f>
        <v>27.777777777777789</v>
      </c>
      <c r="AR116" s="1087">
        <f>IF(ISERROR((V116/W116-1)*100),"n/a",(V116/W116-1)*100)</f>
        <v>12.5</v>
      </c>
      <c r="AS116" s="1087">
        <f>IF(ISERROR((W116/X116-1)*100),"n/a",(W116/X116-1)*100)</f>
        <v>18.518518518518512</v>
      </c>
      <c r="AT116" s="1087">
        <f>IF(ISERROR((X116/Y116-1)*100),"n/a",(X116/Y116-1)*100)</f>
        <v>17.391304347826097</v>
      </c>
      <c r="AU116" s="1088">
        <f>AVERAGE(AA116:AT116)</f>
        <v>13.104038131725257</v>
      </c>
      <c r="AV116" s="1089">
        <f>STDEV(AA116:AT116)</f>
        <v>7.1853842511672914</v>
      </c>
    </row>
    <row r="117" spans="1:48" ht="11.25" customHeight="1" x14ac:dyDescent="0.2">
      <c r="A117" s="876" t="s">
        <v>1642</v>
      </c>
      <c r="B117" s="874" t="s">
        <v>1643</v>
      </c>
      <c r="C117" s="621">
        <v>0.74</v>
      </c>
      <c r="D117" s="491">
        <v>0.64</v>
      </c>
      <c r="E117" s="491">
        <v>0.56000000000000005</v>
      </c>
      <c r="F117" s="621">
        <v>0.48</v>
      </c>
      <c r="G117" s="621">
        <v>0.42</v>
      </c>
      <c r="H117" s="621">
        <v>0.34</v>
      </c>
      <c r="I117" s="621">
        <v>0.26</v>
      </c>
      <c r="J117" s="945"/>
      <c r="K117" s="494">
        <v>0.24</v>
      </c>
      <c r="L117" s="625">
        <v>0.24</v>
      </c>
      <c r="M117" s="945"/>
      <c r="N117" s="495">
        <v>0.24</v>
      </c>
      <c r="O117" s="623">
        <v>0.4</v>
      </c>
      <c r="P117" s="627">
        <v>0.68</v>
      </c>
      <c r="Q117" s="627">
        <v>0.62</v>
      </c>
      <c r="R117" s="627">
        <v>0.54</v>
      </c>
      <c r="S117" s="627">
        <v>0.45</v>
      </c>
      <c r="T117" s="627">
        <v>0.37</v>
      </c>
      <c r="U117" s="627">
        <v>0.32</v>
      </c>
      <c r="V117" s="627">
        <v>0.28000000000000003</v>
      </c>
      <c r="W117" s="623">
        <v>0.18</v>
      </c>
      <c r="X117" s="627">
        <v>0.22</v>
      </c>
      <c r="Y117" s="627">
        <v>0.1</v>
      </c>
      <c r="Z117" s="624">
        <f>SUM(C117:Y117)</f>
        <v>8.3200000000000021</v>
      </c>
      <c r="AA117" s="1086">
        <f>IF(ISERROR((C117/D117-1)*100),"n/a",(C117/D117-1)*100)</f>
        <v>15.625</v>
      </c>
      <c r="AB117" s="1086">
        <f>IF(ISERROR((D117/E117-1)*100),"n/a",(D117/E117-1)*100)</f>
        <v>14.285714285714279</v>
      </c>
      <c r="AC117" s="1087">
        <f>IF(ISERROR((E117/F117-1)*100),"n/a",(E117/F117-1)*100)</f>
        <v>16.666666666666675</v>
      </c>
      <c r="AD117" s="1087">
        <f>IF(ISERROR((F117/G117-1)*100),"n/a",(F117/G117-1)*100)</f>
        <v>14.285714285714279</v>
      </c>
      <c r="AE117" s="1087">
        <f>IF(ISERROR((G117/H117-1)*100),"n/a",(G117/H117-1)*100)</f>
        <v>23.529411764705866</v>
      </c>
      <c r="AF117" s="1087">
        <f>IF(ISERROR((H117/I117-1)*100),"n/a",(H117/I117-1)*100)</f>
        <v>30.76923076923077</v>
      </c>
      <c r="AG117" s="1087">
        <f>IF(ISERROR((I117/K117-1)*100),"n/a",(I117/K117-1)*100)</f>
        <v>8.3333333333333481</v>
      </c>
      <c r="AH117" s="1087">
        <f>IF(ISERROR((K117/L117-1)*100),"n/a",(K117/L117-1)*100)</f>
        <v>0</v>
      </c>
      <c r="AI117" s="1087">
        <f>IF(ISERROR((L117/N117-1)*100),"n/a",(L117/N117-1)*100)</f>
        <v>0</v>
      </c>
      <c r="AJ117" s="1087">
        <f>IF(ISERROR((N117/O117-1)*100),"n/a",(N117/O117-1)*100)</f>
        <v>-40</v>
      </c>
      <c r="AK117" s="1087">
        <f>IF(ISERROR((O117/P117-1)*100),"n/a",(O117/P117-1)*100)</f>
        <v>-41.17647058823529</v>
      </c>
      <c r="AL117" s="1087">
        <f>IF(ISERROR((P117/Q117-1)*100),"n/a",(P117/Q117-1)*100)</f>
        <v>9.6774193548387224</v>
      </c>
      <c r="AM117" s="1087">
        <f>IF(ISERROR((Q117/R117-1)*100),"n/a",(Q117/R117-1)*100)</f>
        <v>14.814814814814813</v>
      </c>
      <c r="AN117" s="1087">
        <f>IF(ISERROR((R117/S117-1)*100),"n/a",(R117/S117-1)*100)</f>
        <v>19.999999999999996</v>
      </c>
      <c r="AO117" s="1087">
        <f>IF(ISERROR((S117/T117-1)*100),"n/a",(S117/T117-1)*100)</f>
        <v>21.621621621621621</v>
      </c>
      <c r="AP117" s="1087">
        <f>IF(ISERROR((T117/U117-1)*100),"n/a",(T117/U117-1)*100)</f>
        <v>15.625</v>
      </c>
      <c r="AQ117" s="1087">
        <f>IF(ISERROR((U117/V117-1)*100),"n/a",(U117/V117-1)*100)</f>
        <v>14.285714285714279</v>
      </c>
      <c r="AR117" s="1087">
        <f>IF(ISERROR((V117/W117-1)*100),"n/a",(V117/W117-1)*100)</f>
        <v>55.555555555555578</v>
      </c>
      <c r="AS117" s="1087">
        <f>IF(ISERROR((W117/X117-1)*100),"n/a",(W117/X117-1)*100)</f>
        <v>-18.181818181818187</v>
      </c>
      <c r="AT117" s="1087">
        <f>IF(ISERROR((X117/Y117-1)*100),"n/a",(X117/Y117-1)*100)</f>
        <v>119.99999999999997</v>
      </c>
      <c r="AU117" s="1088">
        <f>AVERAGE(AA117:AT117)</f>
        <v>14.785845398392837</v>
      </c>
      <c r="AV117" s="1089">
        <f>STDEV(AA117:AT117)</f>
        <v>33.14150551475273</v>
      </c>
    </row>
    <row r="118" spans="1:48" ht="11.25" customHeight="1" x14ac:dyDescent="0.2">
      <c r="A118" s="876" t="s">
        <v>3820</v>
      </c>
      <c r="B118" s="874" t="s">
        <v>3821</v>
      </c>
      <c r="C118" s="621">
        <v>0.84</v>
      </c>
      <c r="D118" s="491">
        <v>0.8</v>
      </c>
      <c r="E118" s="491">
        <v>0.72</v>
      </c>
      <c r="F118" s="621">
        <v>0.68</v>
      </c>
      <c r="G118" s="621">
        <v>0.62</v>
      </c>
      <c r="H118" s="621">
        <v>0.56999999999999995</v>
      </c>
      <c r="I118" s="530">
        <v>0.48</v>
      </c>
      <c r="J118" s="945"/>
      <c r="K118" s="530">
        <v>0.48</v>
      </c>
      <c r="L118" s="625">
        <v>0.48</v>
      </c>
      <c r="M118" s="945"/>
      <c r="N118" s="495">
        <v>0.48</v>
      </c>
      <c r="O118" s="531">
        <v>1.2</v>
      </c>
      <c r="P118" s="627">
        <v>2.4</v>
      </c>
      <c r="Q118" s="627">
        <v>2.16</v>
      </c>
      <c r="R118" s="627">
        <v>1.92</v>
      </c>
      <c r="S118" s="627">
        <v>1.68</v>
      </c>
      <c r="T118" s="627">
        <v>1.53</v>
      </c>
      <c r="U118" s="627">
        <v>1.36</v>
      </c>
      <c r="V118" s="627">
        <v>1.2</v>
      </c>
      <c r="W118" s="627">
        <v>1.04</v>
      </c>
      <c r="X118" s="627">
        <v>0.96</v>
      </c>
      <c r="Y118" s="627">
        <v>0.82</v>
      </c>
      <c r="Z118" s="624">
        <f>SUM(C118:Y118)</f>
        <v>22.42</v>
      </c>
      <c r="AA118" s="1086">
        <f>IF(ISERROR((C118/D118-1)*100),"n/a",(C118/D118-1)*100)</f>
        <v>4.9999999999999822</v>
      </c>
      <c r="AB118" s="1086">
        <f>IF(ISERROR((D118/E118-1)*100),"n/a",(D118/E118-1)*100)</f>
        <v>11.111111111111116</v>
      </c>
      <c r="AC118" s="1087">
        <f>IF(ISERROR((E118/F118-1)*100),"n/a",(E118/F118-1)*100)</f>
        <v>5.8823529411764497</v>
      </c>
      <c r="AD118" s="1087">
        <f>IF(ISERROR((F118/G118-1)*100),"n/a",(F118/G118-1)*100)</f>
        <v>9.6774193548387224</v>
      </c>
      <c r="AE118" s="1087">
        <f>IF(ISERROR((G118/H118-1)*100),"n/a",(G118/H118-1)*100)</f>
        <v>8.7719298245614077</v>
      </c>
      <c r="AF118" s="1087">
        <f>IF(ISERROR((H118/I118-1)*100),"n/a",(H118/I118-1)*100)</f>
        <v>18.75</v>
      </c>
      <c r="AG118" s="1087">
        <f>IF(ISERROR((I118/K118-1)*100),"n/a",(I118/K118-1)*100)</f>
        <v>0</v>
      </c>
      <c r="AH118" s="1087">
        <f>IF(ISERROR((K118/L118-1)*100),"n/a",(K118/L118-1)*100)</f>
        <v>0</v>
      </c>
      <c r="AI118" s="1087">
        <f>IF(ISERROR((L118/N118-1)*100),"n/a",(L118/N118-1)*100)</f>
        <v>0</v>
      </c>
      <c r="AJ118" s="1087">
        <f>IF(ISERROR((N118/O118-1)*100),"n/a",(N118/O118-1)*100)</f>
        <v>-60</v>
      </c>
      <c r="AK118" s="1087">
        <f>IF(ISERROR((O118/P118-1)*100),"n/a",(O118/P118-1)*100)</f>
        <v>-50</v>
      </c>
      <c r="AL118" s="1087">
        <f>IF(ISERROR((P118/Q118-1)*100),"n/a",(P118/Q118-1)*100)</f>
        <v>11.111111111111093</v>
      </c>
      <c r="AM118" s="1087">
        <f>IF(ISERROR((Q118/R118-1)*100),"n/a",(Q118/R118-1)*100)</f>
        <v>12.500000000000021</v>
      </c>
      <c r="AN118" s="1087">
        <f>IF(ISERROR((R118/S118-1)*100),"n/a",(R118/S118-1)*100)</f>
        <v>14.285714285714279</v>
      </c>
      <c r="AO118" s="1087">
        <f>IF(ISERROR((S118/T118-1)*100),"n/a",(S118/T118-1)*100)</f>
        <v>9.8039215686274375</v>
      </c>
      <c r="AP118" s="1087">
        <f>IF(ISERROR((T118/U118-1)*100),"n/a",(T118/U118-1)*100)</f>
        <v>12.5</v>
      </c>
      <c r="AQ118" s="1087">
        <f>IF(ISERROR((U118/V118-1)*100),"n/a",(U118/V118-1)*100)</f>
        <v>13.333333333333353</v>
      </c>
      <c r="AR118" s="1087">
        <f>IF(ISERROR((V118/W118-1)*100),"n/a",(V118/W118-1)*100)</f>
        <v>15.384615384615374</v>
      </c>
      <c r="AS118" s="1087">
        <f>IF(ISERROR((W118/X118-1)*100),"n/a",(W118/X118-1)*100)</f>
        <v>8.3333333333333481</v>
      </c>
      <c r="AT118" s="1087">
        <f>IF(ISERROR((X118/Y118-1)*100),"n/a",(X118/Y118-1)*100)</f>
        <v>17.073170731707311</v>
      </c>
      <c r="AU118" s="1088">
        <f>AVERAGE(AA118:AT118)</f>
        <v>3.1759006490064947</v>
      </c>
      <c r="AV118" s="1089">
        <f>STDEV(AA118:AT118)</f>
        <v>20.666589791135653</v>
      </c>
    </row>
    <row r="119" spans="1:48" ht="11.25" customHeight="1" x14ac:dyDescent="0.2">
      <c r="A119" s="479" t="s">
        <v>4045</v>
      </c>
      <c r="B119" s="874" t="s">
        <v>4046</v>
      </c>
      <c r="C119" s="621">
        <v>0.52</v>
      </c>
      <c r="D119" s="491">
        <v>0.48</v>
      </c>
      <c r="E119" s="491">
        <v>0.28000000000000003</v>
      </c>
      <c r="F119" s="621">
        <v>0.22</v>
      </c>
      <c r="G119" s="621">
        <v>0.05</v>
      </c>
      <c r="H119" s="530">
        <v>0</v>
      </c>
      <c r="I119" s="530">
        <v>0</v>
      </c>
      <c r="J119" s="945"/>
      <c r="K119" s="494">
        <v>0</v>
      </c>
      <c r="L119" s="625">
        <v>0</v>
      </c>
      <c r="M119" s="945"/>
      <c r="N119" s="495">
        <v>0</v>
      </c>
      <c r="O119" s="623">
        <v>0</v>
      </c>
      <c r="P119" s="623">
        <v>0</v>
      </c>
      <c r="Q119" s="623">
        <v>0</v>
      </c>
      <c r="R119" s="623">
        <v>0</v>
      </c>
      <c r="S119" s="623">
        <v>0</v>
      </c>
      <c r="T119" s="623">
        <v>0</v>
      </c>
      <c r="U119" s="623">
        <v>0</v>
      </c>
      <c r="V119" s="623">
        <v>0</v>
      </c>
      <c r="W119" s="623">
        <v>0</v>
      </c>
      <c r="X119" s="623">
        <v>0</v>
      </c>
      <c r="Y119" s="623">
        <v>0</v>
      </c>
      <c r="Z119" s="624">
        <f>SUM(C119:Y119)</f>
        <v>1.55</v>
      </c>
      <c r="AA119" s="1086">
        <f>IF(ISERROR((C119/D119-1)*100),"n/a",(C119/D119-1)*100)</f>
        <v>8.3333333333333481</v>
      </c>
      <c r="AB119" s="1086">
        <f>IF(ISERROR((D119/E119-1)*100),"n/a",(D119/E119-1)*100)</f>
        <v>71.428571428571402</v>
      </c>
      <c r="AC119" s="1087">
        <f>IF(ISERROR((E119/F119-1)*100),"n/a",(E119/F119-1)*100)</f>
        <v>27.272727272727295</v>
      </c>
      <c r="AD119" s="1087">
        <f>IF(ISERROR((F119/G119-1)*100),"n/a",(F119/G119-1)*100)</f>
        <v>339.99999999999994</v>
      </c>
      <c r="AE119" s="1087" t="str">
        <f>IF(ISERROR((G119/H119-1)*100),"n/a",(G119/H119-1)*100)</f>
        <v>n/a</v>
      </c>
      <c r="AF119" s="1087" t="str">
        <f>IF(ISERROR((H119/I119-1)*100),"n/a",(H119/I119-1)*100)</f>
        <v>n/a</v>
      </c>
      <c r="AG119" s="1087" t="str">
        <f>IF(ISERROR((I119/K119-1)*100),"n/a",(I119/K119-1)*100)</f>
        <v>n/a</v>
      </c>
      <c r="AH119" s="1087" t="str">
        <f>IF(ISERROR((K119/L119-1)*100),"n/a",(K119/L119-1)*100)</f>
        <v>n/a</v>
      </c>
      <c r="AI119" s="1087" t="str">
        <f>IF(ISERROR((L119/N119-1)*100),"n/a",(L119/N119-1)*100)</f>
        <v>n/a</v>
      </c>
      <c r="AJ119" s="1087" t="str">
        <f>IF(ISERROR((N119/O119-1)*100),"n/a",(N119/O119-1)*100)</f>
        <v>n/a</v>
      </c>
      <c r="AK119" s="1087" t="str">
        <f>IF(ISERROR((O119/P119-1)*100),"n/a",(O119/P119-1)*100)</f>
        <v>n/a</v>
      </c>
      <c r="AL119" s="1087" t="str">
        <f>IF(ISERROR((P119/Q119-1)*100),"n/a",(P119/Q119-1)*100)</f>
        <v>n/a</v>
      </c>
      <c r="AM119" s="1087" t="str">
        <f>IF(ISERROR((Q119/R119-1)*100),"n/a",(Q119/R119-1)*100)</f>
        <v>n/a</v>
      </c>
      <c r="AN119" s="1087" t="str">
        <f>IF(ISERROR((R119/S119-1)*100),"n/a",(R119/S119-1)*100)</f>
        <v>n/a</v>
      </c>
      <c r="AO119" s="1087" t="str">
        <f>IF(ISERROR((S119/T119-1)*100),"n/a",(S119/T119-1)*100)</f>
        <v>n/a</v>
      </c>
      <c r="AP119" s="1087" t="str">
        <f>IF(ISERROR((T119/U119-1)*100),"n/a",(T119/U119-1)*100)</f>
        <v>n/a</v>
      </c>
      <c r="AQ119" s="1087" t="str">
        <f>IF(ISERROR((U119/V119-1)*100),"n/a",(U119/V119-1)*100)</f>
        <v>n/a</v>
      </c>
      <c r="AR119" s="1087" t="str">
        <f>IF(ISERROR((V119/W119-1)*100),"n/a",(V119/W119-1)*100)</f>
        <v>n/a</v>
      </c>
      <c r="AS119" s="1087" t="str">
        <f>IF(ISERROR((W119/X119-1)*100),"n/a",(W119/X119-1)*100)</f>
        <v>n/a</v>
      </c>
      <c r="AT119" s="1087" t="str">
        <f>IF(ISERROR((X119/Y119-1)*100),"n/a",(X119/Y119-1)*100)</f>
        <v>n/a</v>
      </c>
      <c r="AU119" s="1088">
        <f>AVERAGE(AA119:AT119)</f>
        <v>111.75865800865799</v>
      </c>
      <c r="AV119" s="1089">
        <f>STDEV(AA119:AT119)</f>
        <v>154.44016786885334</v>
      </c>
    </row>
    <row r="120" spans="1:48" ht="11.25" customHeight="1" x14ac:dyDescent="0.2">
      <c r="A120" s="579" t="s">
        <v>4611</v>
      </c>
      <c r="B120" s="874" t="s">
        <v>4093</v>
      </c>
      <c r="C120" s="621">
        <v>0.68</v>
      </c>
      <c r="D120" s="491">
        <v>0.64</v>
      </c>
      <c r="E120" s="491">
        <v>0.42</v>
      </c>
      <c r="F120" s="621">
        <v>0.36</v>
      </c>
      <c r="G120" s="530">
        <v>0.32</v>
      </c>
      <c r="H120" s="1145">
        <v>0.4</v>
      </c>
      <c r="I120" s="1145">
        <v>0.34</v>
      </c>
      <c r="J120" s="1147"/>
      <c r="K120" s="1145">
        <v>0.08</v>
      </c>
      <c r="L120" s="533">
        <v>0</v>
      </c>
      <c r="M120" s="1120"/>
      <c r="N120" s="533">
        <v>0</v>
      </c>
      <c r="O120" s="578">
        <v>0</v>
      </c>
      <c r="P120" s="531">
        <v>0</v>
      </c>
      <c r="Q120" s="531">
        <v>0</v>
      </c>
      <c r="R120" s="531">
        <v>0</v>
      </c>
      <c r="S120" s="531">
        <v>0</v>
      </c>
      <c r="T120" s="531">
        <v>0</v>
      </c>
      <c r="U120" s="531">
        <v>0</v>
      </c>
      <c r="V120" s="531">
        <v>0</v>
      </c>
      <c r="W120" s="531">
        <v>0</v>
      </c>
      <c r="X120" s="531">
        <v>0</v>
      </c>
      <c r="Y120" s="531">
        <v>0</v>
      </c>
      <c r="Z120" s="624">
        <f>SUM(C120:Y120)</f>
        <v>3.2399999999999998</v>
      </c>
      <c r="AA120" s="1086">
        <f>IF(ISERROR((C120/D120-1)*100),"n/a",(C120/D120-1)*100)</f>
        <v>6.25</v>
      </c>
      <c r="AB120" s="1086">
        <f>IF(ISERROR((D120/E120-1)*100),"n/a",(D120/E120-1)*100)</f>
        <v>52.380952380952394</v>
      </c>
      <c r="AC120" s="1087">
        <f>IF(ISERROR((E120/F120-1)*100),"n/a",(E120/F120-1)*100)</f>
        <v>16.666666666666675</v>
      </c>
      <c r="AD120" s="1087">
        <f>IF(ISERROR((F120/G120-1)*100),"n/a",(F120/G120-1)*100)</f>
        <v>12.5</v>
      </c>
      <c r="AE120" s="1087">
        <f>IF(ISERROR((G120/H120-1)*100),"n/a",(G120/H120-1)*100)</f>
        <v>-20.000000000000007</v>
      </c>
      <c r="AF120" s="1087">
        <f>IF(ISERROR((H120/I120-1)*100),"n/a",(H120/I120-1)*100)</f>
        <v>17.647058823529417</v>
      </c>
      <c r="AG120" s="1087">
        <f>IF(ISERROR((I120/K120-1)*100),"n/a",(I120/K120-1)*100)</f>
        <v>325</v>
      </c>
      <c r="AH120" s="1087" t="str">
        <f>IF(ISERROR((K120/L120-1)*100),"n/a",(K120/L120-1)*100)</f>
        <v>n/a</v>
      </c>
      <c r="AI120" s="1087" t="str">
        <f>IF(ISERROR((L120/N120-1)*100),"n/a",(L120/N120-1)*100)</f>
        <v>n/a</v>
      </c>
      <c r="AJ120" s="1087" t="str">
        <f>IF(ISERROR((N120/O120-1)*100),"n/a",(N120/O120-1)*100)</f>
        <v>n/a</v>
      </c>
      <c r="AK120" s="1087" t="str">
        <f>IF(ISERROR((O120/P120-1)*100),"n/a",(O120/P120-1)*100)</f>
        <v>n/a</v>
      </c>
      <c r="AL120" s="1087" t="str">
        <f>IF(ISERROR((P120/Q120-1)*100),"n/a",(P120/Q120-1)*100)</f>
        <v>n/a</v>
      </c>
      <c r="AM120" s="1087" t="str">
        <f>IF(ISERROR((Q120/R120-1)*100),"n/a",(Q120/R120-1)*100)</f>
        <v>n/a</v>
      </c>
      <c r="AN120" s="1087" t="str">
        <f>IF(ISERROR((R120/S120-1)*100),"n/a",(R120/S120-1)*100)</f>
        <v>n/a</v>
      </c>
      <c r="AO120" s="1087" t="str">
        <f>IF(ISERROR((S120/T120-1)*100),"n/a",(S120/T120-1)*100)</f>
        <v>n/a</v>
      </c>
      <c r="AP120" s="1087" t="str">
        <f>IF(ISERROR((T120/U120-1)*100),"n/a",(T120/U120-1)*100)</f>
        <v>n/a</v>
      </c>
      <c r="AQ120" s="1087" t="str">
        <f>IF(ISERROR((U120/V120-1)*100),"n/a",(U120/V120-1)*100)</f>
        <v>n/a</v>
      </c>
      <c r="AR120" s="1087" t="str">
        <f>IF(ISERROR((V120/W120-1)*100),"n/a",(V120/W120-1)*100)</f>
        <v>n/a</v>
      </c>
      <c r="AS120" s="1087" t="str">
        <f>IF(ISERROR((W120/X120-1)*100),"n/a",(W120/X120-1)*100)</f>
        <v>n/a</v>
      </c>
      <c r="AT120" s="1087" t="str">
        <f>IF(ISERROR((X120/Y120-1)*100),"n/a",(X120/Y120-1)*100)</f>
        <v>n/a</v>
      </c>
      <c r="AU120" s="1088">
        <f>AVERAGE(AA120:AT120)</f>
        <v>58.634953981592638</v>
      </c>
      <c r="AV120" s="1089">
        <f>STDEV(AA120:AT120)</f>
        <v>119.36419642999464</v>
      </c>
    </row>
    <row r="121" spans="1:48" ht="11.25" customHeight="1" x14ac:dyDescent="0.2">
      <c r="A121" s="510" t="s">
        <v>975</v>
      </c>
      <c r="B121" s="499" t="s">
        <v>976</v>
      </c>
      <c r="C121" s="621">
        <v>0.69499999999999995</v>
      </c>
      <c r="D121" s="491">
        <v>0.59</v>
      </c>
      <c r="E121" s="509">
        <v>0.51500000000000001</v>
      </c>
      <c r="F121" s="505">
        <v>0.42499999999999999</v>
      </c>
      <c r="G121" s="505">
        <v>0.32500000000000001</v>
      </c>
      <c r="H121" s="505">
        <v>0.22500000000000001</v>
      </c>
      <c r="I121" s="505">
        <v>0.08</v>
      </c>
      <c r="J121" s="1032"/>
      <c r="K121" s="504">
        <v>0.04</v>
      </c>
      <c r="L121" s="506">
        <v>0.35</v>
      </c>
      <c r="M121" s="1032"/>
      <c r="N121" s="520">
        <v>0.88</v>
      </c>
      <c r="O121" s="507">
        <v>0.88</v>
      </c>
      <c r="P121" s="507">
        <v>0.86</v>
      </c>
      <c r="Q121" s="507">
        <v>0.82</v>
      </c>
      <c r="R121" s="507">
        <v>0.78</v>
      </c>
      <c r="S121" s="507">
        <v>0.75</v>
      </c>
      <c r="T121" s="507">
        <v>0.72</v>
      </c>
      <c r="U121" s="507">
        <v>0.65</v>
      </c>
      <c r="V121" s="507">
        <v>0.6</v>
      </c>
      <c r="W121" s="507">
        <v>0.56000000000000005</v>
      </c>
      <c r="X121" s="507">
        <v>0.52</v>
      </c>
      <c r="Y121" s="507">
        <v>0.48</v>
      </c>
      <c r="Z121" s="624">
        <f>SUM(C121:Y121)</f>
        <v>11.745000000000001</v>
      </c>
      <c r="AA121" s="1086">
        <f>IF(ISERROR((C121/D121-1)*100),"n/a",(C121/D121-1)*100)</f>
        <v>17.796610169491522</v>
      </c>
      <c r="AB121" s="1086">
        <f>IF(ISERROR((D121/E121-1)*100),"n/a",(D121/E121-1)*100)</f>
        <v>14.563106796116498</v>
      </c>
      <c r="AC121" s="1087">
        <f>IF(ISERROR((E121/F121-1)*100),"n/a",(E121/F121-1)*100)</f>
        <v>21.176470588235308</v>
      </c>
      <c r="AD121" s="1087">
        <f>IF(ISERROR((F121/G121-1)*100),"n/a",(F121/G121-1)*100)</f>
        <v>30.76923076923077</v>
      </c>
      <c r="AE121" s="1087">
        <f>IF(ISERROR((G121/H121-1)*100),"n/a",(G121/H121-1)*100)</f>
        <v>44.444444444444443</v>
      </c>
      <c r="AF121" s="1087">
        <f>IF(ISERROR((H121/I121-1)*100),"n/a",(H121/I121-1)*100)</f>
        <v>181.25</v>
      </c>
      <c r="AG121" s="1087">
        <f>IF(ISERROR((I121/K121-1)*100),"n/a",(I121/K121-1)*100)</f>
        <v>100</v>
      </c>
      <c r="AH121" s="1087">
        <f>IF(ISERROR((K121/L121-1)*100),"n/a",(K121/L121-1)*100)</f>
        <v>-88.571428571428569</v>
      </c>
      <c r="AI121" s="1087">
        <f>IF(ISERROR((L121/N121-1)*100),"n/a",(L121/N121-1)*100)</f>
        <v>-60.227272727272727</v>
      </c>
      <c r="AJ121" s="1087">
        <f>IF(ISERROR((N121/O121-1)*100),"n/a",(N121/O121-1)*100)</f>
        <v>0</v>
      </c>
      <c r="AK121" s="1087">
        <f>IF(ISERROR((O121/P121-1)*100),"n/a",(O121/P121-1)*100)</f>
        <v>2.3255813953488413</v>
      </c>
      <c r="AL121" s="1087">
        <f>IF(ISERROR((P121/Q121-1)*100),"n/a",(P121/Q121-1)*100)</f>
        <v>4.8780487804878092</v>
      </c>
      <c r="AM121" s="1087">
        <f>IF(ISERROR((Q121/R121-1)*100),"n/a",(Q121/R121-1)*100)</f>
        <v>5.12820512820511</v>
      </c>
      <c r="AN121" s="1087">
        <f>IF(ISERROR((R121/S121-1)*100),"n/a",(R121/S121-1)*100)</f>
        <v>4.0000000000000036</v>
      </c>
      <c r="AO121" s="1087">
        <f>IF(ISERROR((S121/T121-1)*100),"n/a",(S121/T121-1)*100)</f>
        <v>4.1666666666666741</v>
      </c>
      <c r="AP121" s="1087">
        <f>IF(ISERROR((T121/U121-1)*100),"n/a",(T121/U121-1)*100)</f>
        <v>10.769230769230752</v>
      </c>
      <c r="AQ121" s="1087">
        <f>IF(ISERROR((U121/V121-1)*100),"n/a",(U121/V121-1)*100)</f>
        <v>8.3333333333333481</v>
      </c>
      <c r="AR121" s="1087">
        <f>IF(ISERROR((V121/W121-1)*100),"n/a",(V121/W121-1)*100)</f>
        <v>7.1428571428571397</v>
      </c>
      <c r="AS121" s="1087">
        <f>IF(ISERROR((W121/X121-1)*100),"n/a",(W121/X121-1)*100)</f>
        <v>7.6923076923077094</v>
      </c>
      <c r="AT121" s="1087">
        <f>IF(ISERROR((X121/Y121-1)*100),"n/a",(X121/Y121-1)*100)</f>
        <v>8.3333333333333481</v>
      </c>
      <c r="AU121" s="1088">
        <f>AVERAGE(AA121:AT121)</f>
        <v>16.198536285529404</v>
      </c>
      <c r="AV121" s="1089">
        <f>STDEV(AA121:AT121)</f>
        <v>53.028867173784171</v>
      </c>
    </row>
    <row r="122" spans="1:48" ht="11.25" customHeight="1" x14ac:dyDescent="0.2">
      <c r="A122" s="579" t="s">
        <v>4467</v>
      </c>
      <c r="B122" s="874" t="s">
        <v>4464</v>
      </c>
      <c r="C122" s="621">
        <v>1.92</v>
      </c>
      <c r="D122" s="491">
        <v>1.54</v>
      </c>
      <c r="E122" s="624">
        <v>0.96000000000000008</v>
      </c>
      <c r="F122" s="621">
        <v>0.42</v>
      </c>
      <c r="G122" s="621">
        <v>0.16000000000000003</v>
      </c>
      <c r="H122" s="494">
        <v>0.04</v>
      </c>
      <c r="I122" s="530">
        <v>0.04</v>
      </c>
      <c r="J122" s="857"/>
      <c r="K122" s="491">
        <v>0.04</v>
      </c>
      <c r="L122" s="490">
        <v>0.03</v>
      </c>
      <c r="M122" s="857"/>
      <c r="N122" s="625">
        <v>0</v>
      </c>
      <c r="O122" s="531">
        <v>0.1</v>
      </c>
      <c r="P122" s="523">
        <v>11.2</v>
      </c>
      <c r="Q122" s="521">
        <v>21.6</v>
      </c>
      <c r="R122" s="627">
        <v>19.600000000000001</v>
      </c>
      <c r="S122" s="627">
        <v>17.600000000000001</v>
      </c>
      <c r="T122" s="627">
        <v>16</v>
      </c>
      <c r="U122" s="627">
        <v>11</v>
      </c>
      <c r="V122" s="627">
        <v>7</v>
      </c>
      <c r="W122" s="627">
        <v>6</v>
      </c>
      <c r="X122" s="627">
        <v>4.8500000000000005</v>
      </c>
      <c r="Y122" s="627">
        <v>4.0500000000000007</v>
      </c>
      <c r="Z122" s="624">
        <f>SUM(C122:Y122)</f>
        <v>124.14999999999999</v>
      </c>
      <c r="AA122" s="1086">
        <f>IF(ISERROR((C122/D122-1)*100),"n/a",(C122/D122-1)*100)</f>
        <v>24.675324675324674</v>
      </c>
      <c r="AB122" s="1086">
        <f>IF(ISERROR((D122/E122-1)*100),"n/a",(D122/E122-1)*100)</f>
        <v>60.41666666666665</v>
      </c>
      <c r="AC122" s="1087">
        <f>IF(ISERROR((E122/F122-1)*100),"n/a",(E122/F122-1)*100)</f>
        <v>128.57142857142861</v>
      </c>
      <c r="AD122" s="1087">
        <f>IF(ISERROR((F122/G122-1)*100),"n/a",(F122/G122-1)*100)</f>
        <v>162.49999999999994</v>
      </c>
      <c r="AE122" s="1087">
        <f>IF(ISERROR((G122/H122-1)*100),"n/a",(G122/H122-1)*100)</f>
        <v>300.00000000000011</v>
      </c>
      <c r="AF122" s="1087">
        <f>IF(ISERROR((H122/I122-1)*100),"n/a",(H122/I122-1)*100)</f>
        <v>0</v>
      </c>
      <c r="AG122" s="1087">
        <f>IF(ISERROR((I122/K122-1)*100),"n/a",(I122/K122-1)*100)</f>
        <v>0</v>
      </c>
      <c r="AH122" s="1087">
        <f>IF(ISERROR((K122/L122-1)*100),"n/a",(K122/L122-1)*100)</f>
        <v>33.33333333333335</v>
      </c>
      <c r="AI122" s="1087" t="str">
        <f>IF(ISERROR((L122/N122-1)*100),"n/a",(L122/N122-1)*100)</f>
        <v>n/a</v>
      </c>
      <c r="AJ122" s="1087">
        <f>IF(ISERROR((N122/O122-1)*100),"n/a",(N122/O122-1)*100)</f>
        <v>-100</v>
      </c>
      <c r="AK122" s="1087">
        <f>IF(ISERROR((O122/P122-1)*100),"n/a",(O122/P122-1)*100)</f>
        <v>-99.107142857142861</v>
      </c>
      <c r="AL122" s="1087">
        <f>IF(ISERROR((P122/Q122-1)*100),"n/a",(P122/Q122-1)*100)</f>
        <v>-48.148148148148152</v>
      </c>
      <c r="AM122" s="1087">
        <f>IF(ISERROR((Q122/R122-1)*100),"n/a",(Q122/R122-1)*100)</f>
        <v>10.20408163265305</v>
      </c>
      <c r="AN122" s="1087">
        <f>IF(ISERROR((R122/S122-1)*100),"n/a",(R122/S122-1)*100)</f>
        <v>11.363636363636353</v>
      </c>
      <c r="AO122" s="1087">
        <f>IF(ISERROR((S122/T122-1)*100),"n/a",(S122/T122-1)*100)</f>
        <v>10.000000000000009</v>
      </c>
      <c r="AP122" s="1087">
        <f>IF(ISERROR((T122/U122-1)*100),"n/a",(T122/U122-1)*100)</f>
        <v>45.45454545454546</v>
      </c>
      <c r="AQ122" s="1087">
        <f>IF(ISERROR((U122/V122-1)*100),"n/a",(U122/V122-1)*100)</f>
        <v>57.142857142857139</v>
      </c>
      <c r="AR122" s="1087">
        <f>IF(ISERROR((V122/W122-1)*100),"n/a",(V122/W122-1)*100)</f>
        <v>16.666666666666675</v>
      </c>
      <c r="AS122" s="1087">
        <f>IF(ISERROR((W122/X122-1)*100),"n/a",(W122/X122-1)*100)</f>
        <v>23.71134020618555</v>
      </c>
      <c r="AT122" s="1087">
        <f>IF(ISERROR((X122/Y122-1)*100),"n/a",(X122/Y122-1)*100)</f>
        <v>19.753086419753085</v>
      </c>
      <c r="AU122" s="1088">
        <f>AVERAGE(AA122:AT122)</f>
        <v>34.554614533039988</v>
      </c>
      <c r="AV122" s="1089">
        <f>STDEV(AA122:AT122)</f>
        <v>89.646202565325012</v>
      </c>
    </row>
    <row r="123" spans="1:48" ht="11.25" customHeight="1" x14ac:dyDescent="0.2">
      <c r="A123" s="847" t="s">
        <v>4550</v>
      </c>
      <c r="B123" s="874" t="s">
        <v>4518</v>
      </c>
      <c r="C123" s="491">
        <v>8.5</v>
      </c>
      <c r="D123" s="491">
        <v>7.5</v>
      </c>
      <c r="E123" s="624">
        <v>6.5</v>
      </c>
      <c r="F123" s="491">
        <v>6</v>
      </c>
      <c r="G123" s="491">
        <v>1.5</v>
      </c>
      <c r="H123" s="514">
        <v>0</v>
      </c>
      <c r="I123" s="514">
        <v>0</v>
      </c>
      <c r="J123" s="514"/>
      <c r="K123" s="514">
        <v>0</v>
      </c>
      <c r="L123" s="514">
        <v>0</v>
      </c>
      <c r="M123" s="514"/>
      <c r="N123" s="511">
        <v>0</v>
      </c>
      <c r="O123" s="531">
        <v>0</v>
      </c>
      <c r="P123" s="531">
        <v>0</v>
      </c>
      <c r="Q123" s="531">
        <v>0</v>
      </c>
      <c r="R123" s="531">
        <v>0</v>
      </c>
      <c r="S123" s="531">
        <v>0</v>
      </c>
      <c r="T123" s="531">
        <v>0</v>
      </c>
      <c r="U123" s="531">
        <v>0</v>
      </c>
      <c r="V123" s="531">
        <v>0</v>
      </c>
      <c r="W123" s="531">
        <v>0</v>
      </c>
      <c r="X123" s="531">
        <v>0</v>
      </c>
      <c r="Y123" s="531">
        <v>0</v>
      </c>
      <c r="Z123" s="624">
        <f>SUM(C123:Y123)</f>
        <v>30</v>
      </c>
      <c r="AA123" s="1086">
        <f>IF(ISERROR((C123/D123-1)*100),"n/a",(C123/D123-1)*100)</f>
        <v>13.33333333333333</v>
      </c>
      <c r="AB123" s="1086">
        <f>IF(ISERROR((D123/E123-1)*100),"n/a",(D123/E123-1)*100)</f>
        <v>15.384615384615374</v>
      </c>
      <c r="AC123" s="1087">
        <f>IF(ISERROR((E123/F123-1)*100),"n/a",(E123/F123-1)*100)</f>
        <v>8.333333333333325</v>
      </c>
      <c r="AD123" s="1087">
        <f>IF(ISERROR((F123/G123-1)*100),"n/a",(F123/G123-1)*100)</f>
        <v>300</v>
      </c>
      <c r="AE123" s="1087" t="str">
        <f>IF(ISERROR((G123/H123-1)*100),"n/a",(G123/H123-1)*100)</f>
        <v>n/a</v>
      </c>
      <c r="AF123" s="1087" t="str">
        <f>IF(ISERROR((H123/I123-1)*100),"n/a",(H123/I123-1)*100)</f>
        <v>n/a</v>
      </c>
      <c r="AG123" s="1087" t="str">
        <f>IF(ISERROR((I123/K123-1)*100),"n/a",(I123/K123-1)*100)</f>
        <v>n/a</v>
      </c>
      <c r="AH123" s="1087" t="str">
        <f>IF(ISERROR((K123/L123-1)*100),"n/a",(K123/L123-1)*100)</f>
        <v>n/a</v>
      </c>
      <c r="AI123" s="1087" t="str">
        <f>IF(ISERROR((L123/N123-1)*100),"n/a",(L123/N123-1)*100)</f>
        <v>n/a</v>
      </c>
      <c r="AJ123" s="1087" t="str">
        <f>IF(ISERROR((N123/O123-1)*100),"n/a",(N123/O123-1)*100)</f>
        <v>n/a</v>
      </c>
      <c r="AK123" s="1087" t="str">
        <f>IF(ISERROR((O123/P123-1)*100),"n/a",(O123/P123-1)*100)</f>
        <v>n/a</v>
      </c>
      <c r="AL123" s="1087" t="str">
        <f>IF(ISERROR((P123/Q123-1)*100),"n/a",(P123/Q123-1)*100)</f>
        <v>n/a</v>
      </c>
      <c r="AM123" s="1087" t="str">
        <f>IF(ISERROR((Q123/R123-1)*100),"n/a",(Q123/R123-1)*100)</f>
        <v>n/a</v>
      </c>
      <c r="AN123" s="1087" t="str">
        <f>IF(ISERROR((R123/S123-1)*100),"n/a",(R123/S123-1)*100)</f>
        <v>n/a</v>
      </c>
      <c r="AO123" s="1087" t="str">
        <f>IF(ISERROR((S123/T123-1)*100),"n/a",(S123/T123-1)*100)</f>
        <v>n/a</v>
      </c>
      <c r="AP123" s="1087" t="str">
        <f>IF(ISERROR((T123/U123-1)*100),"n/a",(T123/U123-1)*100)</f>
        <v>n/a</v>
      </c>
      <c r="AQ123" s="1087" t="str">
        <f>IF(ISERROR((U123/V123-1)*100),"n/a",(U123/V123-1)*100)</f>
        <v>n/a</v>
      </c>
      <c r="AR123" s="1087" t="str">
        <f>IF(ISERROR((V123/W123-1)*100),"n/a",(V123/W123-1)*100)</f>
        <v>n/a</v>
      </c>
      <c r="AS123" s="1087" t="str">
        <f>IF(ISERROR((W123/X123-1)*100),"n/a",(W123/X123-1)*100)</f>
        <v>n/a</v>
      </c>
      <c r="AT123" s="1087" t="str">
        <f>IF(ISERROR((X123/Y123-1)*100),"n/a",(X123/Y123-1)*100)</f>
        <v>n/a</v>
      </c>
      <c r="AU123" s="1088">
        <f>AVERAGE(AA123:AT123)</f>
        <v>84.262820512820511</v>
      </c>
      <c r="AV123" s="1089">
        <f>STDEV(AA123:AT123)</f>
        <v>143.85527093767024</v>
      </c>
    </row>
    <row r="124" spans="1:48" ht="11.25" customHeight="1" x14ac:dyDescent="0.2">
      <c r="A124" s="492" t="s">
        <v>488</v>
      </c>
      <c r="B124" s="874" t="s">
        <v>489</v>
      </c>
      <c r="C124" s="621">
        <v>1.9148000000000001</v>
      </c>
      <c r="D124" s="491">
        <v>1.8759999999999999</v>
      </c>
      <c r="E124" s="624">
        <v>1.8226</v>
      </c>
      <c r="F124" s="621">
        <v>1.6718000000000002</v>
      </c>
      <c r="G124" s="621">
        <v>1.4590000000000001</v>
      </c>
      <c r="H124" s="621">
        <v>1.29</v>
      </c>
      <c r="I124" s="621">
        <v>1.155</v>
      </c>
      <c r="J124" s="945"/>
      <c r="K124" s="621">
        <v>0.90500000000000003</v>
      </c>
      <c r="L124" s="490">
        <v>0.82</v>
      </c>
      <c r="M124" s="945"/>
      <c r="N124" s="626">
        <v>0.74</v>
      </c>
      <c r="O124" s="627">
        <v>0.50170000000000003</v>
      </c>
      <c r="P124" s="627">
        <v>0.37340000000000001</v>
      </c>
      <c r="Q124" s="627">
        <v>0.30159999999999998</v>
      </c>
      <c r="R124" s="627">
        <v>0.21540000000000001</v>
      </c>
      <c r="S124" s="627">
        <v>0.12920000000000001</v>
      </c>
      <c r="T124" s="627">
        <v>8.5999999999999993E-2</v>
      </c>
      <c r="U124" s="627">
        <v>7.9000000000000001E-2</v>
      </c>
      <c r="V124" s="627">
        <v>7.1999999999999995E-2</v>
      </c>
      <c r="W124" s="627">
        <v>6.4799999999999996E-2</v>
      </c>
      <c r="X124" s="627">
        <v>5.3199999999999997E-2</v>
      </c>
      <c r="Y124" s="627">
        <v>4.8000000000000001E-2</v>
      </c>
      <c r="Z124" s="624">
        <f>SUM(C124:Y124)</f>
        <v>15.578500000000004</v>
      </c>
      <c r="AA124" s="1086">
        <f>IF(ISERROR((C124/D124-1)*100),"n/a",(C124/D124-1)*100)</f>
        <v>2.068230277185501</v>
      </c>
      <c r="AB124" s="1086">
        <f>IF(ISERROR((D124/E124-1)*100),"n/a",(D124/E124-1)*100)</f>
        <v>2.9298803906507187</v>
      </c>
      <c r="AC124" s="1087">
        <f>IF(ISERROR((E124/F124-1)*100),"n/a",(E124/F124-1)*100)</f>
        <v>9.0202177293934547</v>
      </c>
      <c r="AD124" s="1087">
        <f>IF(ISERROR((F124/G124-1)*100),"n/a",(F124/G124-1)*100)</f>
        <v>14.585332419465402</v>
      </c>
      <c r="AE124" s="1087">
        <f>IF(ISERROR((G124/H124-1)*100),"n/a",(G124/H124-1)*100)</f>
        <v>13.100775193798441</v>
      </c>
      <c r="AF124" s="1087">
        <f>IF(ISERROR((H124/I124-1)*100),"n/a",(H124/I124-1)*100)</f>
        <v>11.688311688311682</v>
      </c>
      <c r="AG124" s="1087">
        <f>IF(ISERROR((I124/K124-1)*100),"n/a",(I124/K124-1)*100)</f>
        <v>27.624309392265189</v>
      </c>
      <c r="AH124" s="1087">
        <f>IF(ISERROR((K124/L124-1)*100),"n/a",(K124/L124-1)*100)</f>
        <v>10.365853658536594</v>
      </c>
      <c r="AI124" s="1087">
        <f>IF(ISERROR((L124/N124-1)*100),"n/a",(L124/N124-1)*100)</f>
        <v>10.810810810810811</v>
      </c>
      <c r="AJ124" s="1087">
        <f>IF(ISERROR((N124/O124-1)*100),"n/a",(N124/O124-1)*100)</f>
        <v>47.498505082718737</v>
      </c>
      <c r="AK124" s="1087">
        <f>IF(ISERROR((O124/P124-1)*100),"n/a",(O124/P124-1)*100)</f>
        <v>34.359935725763258</v>
      </c>
      <c r="AL124" s="1087">
        <f>IF(ISERROR((P124/Q124-1)*100),"n/a",(P124/Q124-1)*100)</f>
        <v>23.806366047745374</v>
      </c>
      <c r="AM124" s="1087">
        <f>IF(ISERROR((Q124/R124-1)*100),"n/a",(Q124/R124-1)*100)</f>
        <v>40.018570102135541</v>
      </c>
      <c r="AN124" s="1087">
        <f>IF(ISERROR((R124/S124-1)*100),"n/a",(R124/S124-1)*100)</f>
        <v>66.718266253869956</v>
      </c>
      <c r="AO124" s="1087">
        <f>IF(ISERROR((S124/T124-1)*100),"n/a",(S124/T124-1)*100)</f>
        <v>50.232558139534909</v>
      </c>
      <c r="AP124" s="1087">
        <f>IF(ISERROR((T124/U124-1)*100),"n/a",(T124/U124-1)*100)</f>
        <v>8.8607594936708658</v>
      </c>
      <c r="AQ124" s="1087">
        <f>IF(ISERROR((U124/V124-1)*100),"n/a",(U124/V124-1)*100)</f>
        <v>9.7222222222222321</v>
      </c>
      <c r="AR124" s="1087">
        <f>IF(ISERROR((V124/W124-1)*100),"n/a",(V124/W124-1)*100)</f>
        <v>11.111111111111116</v>
      </c>
      <c r="AS124" s="1087">
        <f>IF(ISERROR((W124/X124-1)*100),"n/a",(W124/X124-1)*100)</f>
        <v>21.804511278195491</v>
      </c>
      <c r="AT124" s="1087">
        <f>IF(ISERROR((X124/Y124-1)*100),"n/a",(X124/Y124-1)*100)</f>
        <v>10.833333333333318</v>
      </c>
      <c r="AU124" s="1088">
        <f>AVERAGE(AA124:AT124)</f>
        <v>21.357993017535925</v>
      </c>
      <c r="AV124" s="1089">
        <f>STDEV(AA124:AT124)</f>
        <v>17.69362520496863</v>
      </c>
    </row>
    <row r="125" spans="1:48" ht="11.25" customHeight="1" x14ac:dyDescent="0.2">
      <c r="A125" s="876" t="s">
        <v>493</v>
      </c>
      <c r="B125" s="874" t="s">
        <v>494</v>
      </c>
      <c r="C125" s="621">
        <v>1.05</v>
      </c>
      <c r="D125" s="491">
        <v>0.85</v>
      </c>
      <c r="E125" s="491">
        <v>0.70454545454545447</v>
      </c>
      <c r="F125" s="621">
        <v>0.67424242424242431</v>
      </c>
      <c r="G125" s="621">
        <v>0.64393939393939381</v>
      </c>
      <c r="H125" s="621">
        <v>0.61363636363636365</v>
      </c>
      <c r="I125" s="621">
        <v>0.56060606060606055</v>
      </c>
      <c r="J125" s="945"/>
      <c r="K125" s="621">
        <v>0.47520661157024785</v>
      </c>
      <c r="L125" s="626">
        <v>0.41760581016779263</v>
      </c>
      <c r="M125" s="945"/>
      <c r="N125" s="626">
        <v>0.36313548710242916</v>
      </c>
      <c r="O125" s="627">
        <v>0.33183070373153012</v>
      </c>
      <c r="P125" s="627">
        <v>0.30678687703481083</v>
      </c>
      <c r="Q125" s="627">
        <v>0.27320310543451037</v>
      </c>
      <c r="R125" s="627">
        <v>0.25043826696719257</v>
      </c>
      <c r="S125" s="627">
        <v>0.22008514901076873</v>
      </c>
      <c r="T125" s="627">
        <v>0.21249686952166286</v>
      </c>
      <c r="U125" s="623">
        <v>0.19318807913849234</v>
      </c>
      <c r="V125" s="627">
        <v>0.17970197846230901</v>
      </c>
      <c r="W125" s="627">
        <v>0.17520661157024786</v>
      </c>
      <c r="X125" s="627">
        <v>0.17520661157024786</v>
      </c>
      <c r="Y125" s="627">
        <v>0.15988605058852989</v>
      </c>
      <c r="Z125" s="624">
        <f>SUM(C125:Y125)</f>
        <v>8.8309479088404679</v>
      </c>
      <c r="AA125" s="1086">
        <f>IF(ISERROR((C125/D125-1)*100),"n/a",(C125/D125-1)*100)</f>
        <v>23.529411764705888</v>
      </c>
      <c r="AB125" s="1086">
        <f>IF(ISERROR((D125/E125-1)*100),"n/a",(D125/E125-1)*100)</f>
        <v>20.645161290322591</v>
      </c>
      <c r="AC125" s="1087">
        <f>IF(ISERROR((E125/F125-1)*100),"n/a",(E125/F125-1)*100)</f>
        <v>4.4943820224718989</v>
      </c>
      <c r="AD125" s="1087">
        <f>IF(ISERROR((F125/G125-1)*100),"n/a",(F125/G125-1)*100)</f>
        <v>4.7058823529412042</v>
      </c>
      <c r="AE125" s="1087">
        <f>IF(ISERROR((G125/H125-1)*100),"n/a",(G125/H125-1)*100)</f>
        <v>4.9382716049382491</v>
      </c>
      <c r="AF125" s="1087">
        <f>IF(ISERROR((H125/I125-1)*100),"n/a",(H125/I125-1)*100)</f>
        <v>9.4594594594594739</v>
      </c>
      <c r="AG125" s="1087">
        <f>IF(ISERROR((I125/K125-1)*100),"n/a",(I125/K125-1)*100)</f>
        <v>17.971014492753625</v>
      </c>
      <c r="AH125" s="1087">
        <f>IF(ISERROR((K125/L125-1)*100),"n/a",(K125/L125-1)*100)</f>
        <v>13.793103448276112</v>
      </c>
      <c r="AI125" s="1087">
        <f>IF(ISERROR((L125/N125-1)*100),"n/a",(L125/N125-1)*100)</f>
        <v>14.999999999999748</v>
      </c>
      <c r="AJ125" s="1087">
        <f>IF(ISERROR((N125/O125-1)*100),"n/a",(N125/O125-1)*100)</f>
        <v>9.4339622641509422</v>
      </c>
      <c r="AK125" s="1087">
        <f>IF(ISERROR((O125/P125-1)*100),"n/a",(O125/P125-1)*100)</f>
        <v>8.163265306122458</v>
      </c>
      <c r="AL125" s="1087">
        <f>IF(ISERROR((P125/Q125-1)*100),"n/a",(P125/Q125-1)*100)</f>
        <v>12.29260243835364</v>
      </c>
      <c r="AM125" s="1087">
        <f>IF(ISERROR((Q125/R125-1)*100),"n/a",(Q125/R125-1)*100)</f>
        <v>9.0899999999999981</v>
      </c>
      <c r="AN125" s="1087">
        <f>IF(ISERROR((R125/S125-1)*100),"n/a",(R125/S125-1)*100)</f>
        <v>13.791533909877153</v>
      </c>
      <c r="AO125" s="1087">
        <f>IF(ISERROR((S125/T125-1)*100),"n/a",(S125/T125-1)*100)</f>
        <v>3.5710076605774521</v>
      </c>
      <c r="AP125" s="1087">
        <f>IF(ISERROR((T125/U125-1)*100),"n/a",(T125/U125-1)*100)</f>
        <v>9.9948146227637924</v>
      </c>
      <c r="AQ125" s="1087">
        <f>IF(ISERROR((U125/V125-1)*100),"n/a",(U125/V125-1)*100)</f>
        <v>7.5047035049822464</v>
      </c>
      <c r="AR125" s="1087">
        <f>IF(ISERROR((V125/W125-1)*100),"n/a",(V125/W125-1)*100)</f>
        <v>2.5657518582047123</v>
      </c>
      <c r="AS125" s="1087">
        <f>IF(ISERROR((W125/X125-1)*100),"n/a",(W125/X125-1)*100)</f>
        <v>0</v>
      </c>
      <c r="AT125" s="1087">
        <f>IF(ISERROR((X125/Y125-1)*100),"n/a",(X125/Y125-1)*100)</f>
        <v>9.582174883502347</v>
      </c>
      <c r="AU125" s="1088">
        <f>AVERAGE(AA125:AT125)</f>
        <v>10.026325144220177</v>
      </c>
      <c r="AV125" s="1089">
        <f>STDEV(AA125:AT125)</f>
        <v>6.1159111821620691</v>
      </c>
    </row>
    <row r="126" spans="1:48" ht="11.25" customHeight="1" x14ac:dyDescent="0.2">
      <c r="A126" s="492" t="s">
        <v>491</v>
      </c>
      <c r="B126" s="874" t="s">
        <v>492</v>
      </c>
      <c r="C126" s="621">
        <v>1.22</v>
      </c>
      <c r="D126" s="491">
        <v>1.1000000000000001</v>
      </c>
      <c r="E126" s="491">
        <v>1</v>
      </c>
      <c r="F126" s="621">
        <v>0.92</v>
      </c>
      <c r="G126" s="621">
        <v>0.84</v>
      </c>
      <c r="H126" s="621">
        <v>0.76</v>
      </c>
      <c r="I126" s="621">
        <v>0.69</v>
      </c>
      <c r="J126" s="945"/>
      <c r="K126" s="621">
        <v>0.63</v>
      </c>
      <c r="L126" s="490">
        <v>0.56999999999999995</v>
      </c>
      <c r="M126" s="945"/>
      <c r="N126" s="626">
        <v>0.40500000000000003</v>
      </c>
      <c r="O126" s="627">
        <v>0.32</v>
      </c>
      <c r="P126" s="627">
        <v>0.28000000000000003</v>
      </c>
      <c r="Q126" s="627">
        <v>0.23</v>
      </c>
      <c r="R126" s="627">
        <v>0.19</v>
      </c>
      <c r="S126" s="627">
        <v>0.17</v>
      </c>
      <c r="T126" s="627">
        <v>0.15</v>
      </c>
      <c r="U126" s="627">
        <v>0.12</v>
      </c>
      <c r="V126" s="627">
        <v>0.1</v>
      </c>
      <c r="W126" s="627">
        <v>0.08</v>
      </c>
      <c r="X126" s="627">
        <v>7.0000000000000007E-2</v>
      </c>
      <c r="Y126" s="623">
        <v>0.06</v>
      </c>
      <c r="Z126" s="624">
        <f>SUM(C126:Y126)</f>
        <v>9.9049999999999994</v>
      </c>
      <c r="AA126" s="1086">
        <f>IF(ISERROR((C126/D126-1)*100),"n/a",(C126/D126-1)*100)</f>
        <v>10.909090909090891</v>
      </c>
      <c r="AB126" s="1086">
        <f>IF(ISERROR((D126/E126-1)*100),"n/a",(D126/E126-1)*100)</f>
        <v>10.000000000000009</v>
      </c>
      <c r="AC126" s="1087">
        <f>IF(ISERROR((E126/F126-1)*100),"n/a",(E126/F126-1)*100)</f>
        <v>8.6956521739130377</v>
      </c>
      <c r="AD126" s="1087">
        <f>IF(ISERROR((F126/G126-1)*100),"n/a",(F126/G126-1)*100)</f>
        <v>9.5238095238095344</v>
      </c>
      <c r="AE126" s="1087">
        <f>IF(ISERROR((G126/H126-1)*100),"n/a",(G126/H126-1)*100)</f>
        <v>10.526315789473673</v>
      </c>
      <c r="AF126" s="1087">
        <f>IF(ISERROR((H126/I126-1)*100),"n/a",(H126/I126-1)*100)</f>
        <v>10.144927536231885</v>
      </c>
      <c r="AG126" s="1087">
        <f>IF(ISERROR((I126/K126-1)*100),"n/a",(I126/K126-1)*100)</f>
        <v>9.5238095238095113</v>
      </c>
      <c r="AH126" s="1087">
        <f>IF(ISERROR((K126/L126-1)*100),"n/a",(K126/L126-1)*100)</f>
        <v>10.526315789473696</v>
      </c>
      <c r="AI126" s="1087">
        <f>IF(ISERROR((L126/N126-1)*100),"n/a",(L126/N126-1)*100)</f>
        <v>40.740740740740719</v>
      </c>
      <c r="AJ126" s="1087">
        <f>IF(ISERROR((N126/O126-1)*100),"n/a",(N126/O126-1)*100)</f>
        <v>26.5625</v>
      </c>
      <c r="AK126" s="1087">
        <f>IF(ISERROR((O126/P126-1)*100),"n/a",(O126/P126-1)*100)</f>
        <v>14.285714285714279</v>
      </c>
      <c r="AL126" s="1087">
        <f>IF(ISERROR((P126/Q126-1)*100),"n/a",(P126/Q126-1)*100)</f>
        <v>21.739130434782616</v>
      </c>
      <c r="AM126" s="1087">
        <f>IF(ISERROR((Q126/R126-1)*100),"n/a",(Q126/R126-1)*100)</f>
        <v>21.052631578947366</v>
      </c>
      <c r="AN126" s="1087">
        <f>IF(ISERROR((R126/S126-1)*100),"n/a",(R126/S126-1)*100)</f>
        <v>11.764705882352944</v>
      </c>
      <c r="AO126" s="1087">
        <f>IF(ISERROR((S126/T126-1)*100),"n/a",(S126/T126-1)*100)</f>
        <v>13.333333333333353</v>
      </c>
      <c r="AP126" s="1087">
        <f>IF(ISERROR((T126/U126-1)*100),"n/a",(T126/U126-1)*100)</f>
        <v>25</v>
      </c>
      <c r="AQ126" s="1087">
        <f>IF(ISERROR((U126/V126-1)*100),"n/a",(U126/V126-1)*100)</f>
        <v>19.999999999999996</v>
      </c>
      <c r="AR126" s="1087">
        <f>IF(ISERROR((V126/W126-1)*100),"n/a",(V126/W126-1)*100)</f>
        <v>25</v>
      </c>
      <c r="AS126" s="1087">
        <f>IF(ISERROR((W126/X126-1)*100),"n/a",(W126/X126-1)*100)</f>
        <v>14.285714285714279</v>
      </c>
      <c r="AT126" s="1087">
        <f>IF(ISERROR((X126/Y126-1)*100),"n/a",(X126/Y126-1)*100)</f>
        <v>16.666666666666675</v>
      </c>
      <c r="AU126" s="1088">
        <f>AVERAGE(AA126:AT126)</f>
        <v>16.514052922702724</v>
      </c>
      <c r="AV126" s="1089">
        <f>STDEV(AA126:AT126)</f>
        <v>8.2064814798265786</v>
      </c>
    </row>
    <row r="127" spans="1:48" ht="11.25" customHeight="1" x14ac:dyDescent="0.2">
      <c r="A127" s="492" t="s">
        <v>495</v>
      </c>
      <c r="B127" s="874" t="s">
        <v>496</v>
      </c>
      <c r="C127" s="621">
        <v>3.78</v>
      </c>
      <c r="D127" s="491">
        <v>3.28</v>
      </c>
      <c r="E127" s="491">
        <v>3.1</v>
      </c>
      <c r="F127" s="494">
        <v>3.08</v>
      </c>
      <c r="G127" s="621">
        <v>2.94</v>
      </c>
      <c r="H127" s="621">
        <v>2.6</v>
      </c>
      <c r="I127" s="621">
        <v>2.34</v>
      </c>
      <c r="J127" s="945" t="s">
        <v>90</v>
      </c>
      <c r="K127" s="621">
        <v>1.96</v>
      </c>
      <c r="L127" s="490">
        <v>1.8</v>
      </c>
      <c r="M127" s="945"/>
      <c r="N127" s="626">
        <v>1.72</v>
      </c>
      <c r="O127" s="623">
        <v>1.68</v>
      </c>
      <c r="P127" s="627">
        <v>1.56</v>
      </c>
      <c r="Q127" s="627">
        <v>1.32</v>
      </c>
      <c r="R127" s="627">
        <v>1.1000000000000001</v>
      </c>
      <c r="S127" s="627">
        <v>0.91</v>
      </c>
      <c r="T127" s="627">
        <v>0.78</v>
      </c>
      <c r="U127" s="627">
        <v>0.71</v>
      </c>
      <c r="V127" s="623">
        <v>0.7</v>
      </c>
      <c r="W127" s="627">
        <v>0.69</v>
      </c>
      <c r="X127" s="627">
        <v>0.66500000000000004</v>
      </c>
      <c r="Y127" s="627">
        <v>0.625</v>
      </c>
      <c r="Z127" s="624">
        <f>SUM(C127:Y127)</f>
        <v>37.339999999999996</v>
      </c>
      <c r="AA127" s="1086">
        <f>IF(ISERROR((C127/D127-1)*100),"n/a",(C127/D127-1)*100)</f>
        <v>15.243902439024382</v>
      </c>
      <c r="AB127" s="1086">
        <f>IF(ISERROR((D127/E127-1)*100),"n/a",(D127/E127-1)*100)</f>
        <v>5.8064516129032073</v>
      </c>
      <c r="AC127" s="1087">
        <f>IF(ISERROR((E127/F127-1)*100),"n/a",(E127/F127-1)*100)</f>
        <v>0.64935064935065512</v>
      </c>
      <c r="AD127" s="1087">
        <f>IF(ISERROR((F127/G127-1)*100),"n/a",(F127/G127-1)*100)</f>
        <v>4.7619047619047672</v>
      </c>
      <c r="AE127" s="1087">
        <f>IF(ISERROR((G127/H127-1)*100),"n/a",(G127/H127-1)*100)</f>
        <v>13.076923076923075</v>
      </c>
      <c r="AF127" s="1087">
        <f>IF(ISERROR((H127/I127-1)*100),"n/a",(H127/I127-1)*100)</f>
        <v>11.111111111111116</v>
      </c>
      <c r="AG127" s="1087">
        <f>IF(ISERROR((I127/K127-1)*100),"n/a",(I127/K127-1)*100)</f>
        <v>19.387755102040806</v>
      </c>
      <c r="AH127" s="1087">
        <f>IF(ISERROR((K127/L127-1)*100),"n/a",(K127/L127-1)*100)</f>
        <v>8.8888888888888786</v>
      </c>
      <c r="AI127" s="1087">
        <f>IF(ISERROR((L127/N127-1)*100),"n/a",(L127/N127-1)*100)</f>
        <v>4.6511627906976827</v>
      </c>
      <c r="AJ127" s="1087">
        <f>IF(ISERROR((N127/O127-1)*100),"n/a",(N127/O127-1)*100)</f>
        <v>2.3809523809523725</v>
      </c>
      <c r="AK127" s="1087">
        <f>IF(ISERROR((O127/P127-1)*100),"n/a",(O127/P127-1)*100)</f>
        <v>7.6923076923076872</v>
      </c>
      <c r="AL127" s="1087">
        <f>IF(ISERROR((P127/Q127-1)*100),"n/a",(P127/Q127-1)*100)</f>
        <v>18.181818181818187</v>
      </c>
      <c r="AM127" s="1087">
        <f>IF(ISERROR((Q127/R127-1)*100),"n/a",(Q127/R127-1)*100)</f>
        <v>19.999999999999996</v>
      </c>
      <c r="AN127" s="1087">
        <f>IF(ISERROR((R127/S127-1)*100),"n/a",(R127/S127-1)*100)</f>
        <v>20.879120879120894</v>
      </c>
      <c r="AO127" s="1087">
        <f>IF(ISERROR((S127/T127-1)*100),"n/a",(S127/T127-1)*100)</f>
        <v>16.666666666666675</v>
      </c>
      <c r="AP127" s="1087">
        <f>IF(ISERROR((T127/U127-1)*100),"n/a",(T127/U127-1)*100)</f>
        <v>9.8591549295774747</v>
      </c>
      <c r="AQ127" s="1087">
        <f>IF(ISERROR((U127/V127-1)*100),"n/a",(U127/V127-1)*100)</f>
        <v>1.4285714285714235</v>
      </c>
      <c r="AR127" s="1087">
        <f>IF(ISERROR((V127/W127-1)*100),"n/a",(V127/W127-1)*100)</f>
        <v>1.449275362318847</v>
      </c>
      <c r="AS127" s="1087">
        <f>IF(ISERROR((W127/X127-1)*100),"n/a",(W127/X127-1)*100)</f>
        <v>3.7593984962405846</v>
      </c>
      <c r="AT127" s="1087">
        <f>IF(ISERROR((X127/Y127-1)*100),"n/a",(X127/Y127-1)*100)</f>
        <v>6.4000000000000057</v>
      </c>
      <c r="AU127" s="1088">
        <f>AVERAGE(AA127:AT127)</f>
        <v>9.6137358225209351</v>
      </c>
      <c r="AV127" s="1089">
        <f>STDEV(AA127:AT127)</f>
        <v>6.79502783041056</v>
      </c>
    </row>
    <row r="128" spans="1:48" ht="11.25" customHeight="1" x14ac:dyDescent="0.2">
      <c r="A128" s="496" t="s">
        <v>483</v>
      </c>
      <c r="B128" s="859" t="s">
        <v>484</v>
      </c>
      <c r="C128" s="621">
        <v>2.04</v>
      </c>
      <c r="D128" s="491">
        <v>1.96</v>
      </c>
      <c r="E128" s="491">
        <v>1.8599999999999999</v>
      </c>
      <c r="F128" s="482">
        <v>1.84</v>
      </c>
      <c r="G128" s="482">
        <v>1.8</v>
      </c>
      <c r="H128" s="483">
        <v>1.68</v>
      </c>
      <c r="I128" s="482">
        <v>1.59</v>
      </c>
      <c r="J128" s="1016"/>
      <c r="K128" s="482">
        <v>1.5</v>
      </c>
      <c r="L128" s="480">
        <v>1.42</v>
      </c>
      <c r="M128" s="1016"/>
      <c r="N128" s="497">
        <v>1.4</v>
      </c>
      <c r="O128" s="487">
        <v>1.34</v>
      </c>
      <c r="P128" s="487">
        <v>1.28</v>
      </c>
      <c r="Q128" s="487">
        <v>1.18</v>
      </c>
      <c r="R128" s="487">
        <v>1.06</v>
      </c>
      <c r="S128" s="487">
        <v>1.01</v>
      </c>
      <c r="T128" s="487">
        <v>0.94</v>
      </c>
      <c r="U128" s="486">
        <v>0.88</v>
      </c>
      <c r="V128" s="487">
        <v>0.84</v>
      </c>
      <c r="W128" s="487">
        <v>0.76666999999999996</v>
      </c>
      <c r="X128" s="487">
        <v>0.61333000000000004</v>
      </c>
      <c r="Y128" s="487">
        <v>0.46666999999999997</v>
      </c>
      <c r="Z128" s="624">
        <f>SUM(C128:Y128)</f>
        <v>27.466670000000004</v>
      </c>
      <c r="AA128" s="1086">
        <f>IF(ISERROR((C128/D128-1)*100),"n/a",(C128/D128-1)*100)</f>
        <v>4.081632653061229</v>
      </c>
      <c r="AB128" s="1086">
        <f>IF(ISERROR((D128/E128-1)*100),"n/a",(D128/E128-1)*100)</f>
        <v>5.3763440860215006</v>
      </c>
      <c r="AC128" s="1087">
        <f>IF(ISERROR((E128/F128-1)*100),"n/a",(E128/F128-1)*100)</f>
        <v>1.0869565217391131</v>
      </c>
      <c r="AD128" s="1087">
        <f>IF(ISERROR((F128/G128-1)*100),"n/a",(F128/G128-1)*100)</f>
        <v>2.2222222222222143</v>
      </c>
      <c r="AE128" s="1087">
        <f>IF(ISERROR((G128/H128-1)*100),"n/a",(G128/H128-1)*100)</f>
        <v>7.1428571428571397</v>
      </c>
      <c r="AF128" s="1087">
        <f>IF(ISERROR((H128/I128-1)*100),"n/a",(H128/I128-1)*100)</f>
        <v>5.6603773584905648</v>
      </c>
      <c r="AG128" s="1087">
        <f>IF(ISERROR((I128/K128-1)*100),"n/a",(I128/K128-1)*100)</f>
        <v>6.0000000000000053</v>
      </c>
      <c r="AH128" s="1087">
        <f>IF(ISERROR((K128/L128-1)*100),"n/a",(K128/L128-1)*100)</f>
        <v>5.6338028169014231</v>
      </c>
      <c r="AI128" s="1087">
        <f>IF(ISERROR((L128/N128-1)*100),"n/a",(L128/N128-1)*100)</f>
        <v>1.4285714285714235</v>
      </c>
      <c r="AJ128" s="1087">
        <f>IF(ISERROR((N128/O128-1)*100),"n/a",(N128/O128-1)*100)</f>
        <v>4.4776119402984982</v>
      </c>
      <c r="AK128" s="1087">
        <f>IF(ISERROR((O128/P128-1)*100),"n/a",(O128/P128-1)*100)</f>
        <v>4.6875</v>
      </c>
      <c r="AL128" s="1087">
        <f>IF(ISERROR((P128/Q128-1)*100),"n/a",(P128/Q128-1)*100)</f>
        <v>8.4745762711864394</v>
      </c>
      <c r="AM128" s="1087">
        <f>IF(ISERROR((Q128/R128-1)*100),"n/a",(Q128/R128-1)*100)</f>
        <v>11.32075471698113</v>
      </c>
      <c r="AN128" s="1087">
        <f>IF(ISERROR((R128/S128-1)*100),"n/a",(R128/S128-1)*100)</f>
        <v>4.9504950495049549</v>
      </c>
      <c r="AO128" s="1087">
        <f>IF(ISERROR((S128/T128-1)*100),"n/a",(S128/T128-1)*100)</f>
        <v>7.4468085106383031</v>
      </c>
      <c r="AP128" s="1087">
        <f>IF(ISERROR((T128/U128-1)*100),"n/a",(T128/U128-1)*100)</f>
        <v>6.8181818181818121</v>
      </c>
      <c r="AQ128" s="1087">
        <f>IF(ISERROR((U128/V128-1)*100),"n/a",(U128/V128-1)*100)</f>
        <v>4.7619047619047672</v>
      </c>
      <c r="AR128" s="1087">
        <f>IF(ISERROR((V128/W128-1)*100),"n/a",(V128/W128-1)*100)</f>
        <v>9.5647410228651086</v>
      </c>
      <c r="AS128" s="1087">
        <f>IF(ISERROR((W128/X128-1)*100),"n/a",(W128/X128-1)*100)</f>
        <v>25.001222832732761</v>
      </c>
      <c r="AT128" s="1087">
        <f>IF(ISERROR((X128/Y128-1)*100),"n/a",(X128/Y128-1)*100)</f>
        <v>31.426918379154458</v>
      </c>
      <c r="AU128" s="1088">
        <f>AVERAGE(AA128:AT128)</f>
        <v>7.8781739766656411</v>
      </c>
      <c r="AV128" s="1089">
        <f>STDEV(AA128:AT128)</f>
        <v>7.4640710630742726</v>
      </c>
    </row>
    <row r="129" spans="1:48" ht="11.25" customHeight="1" x14ac:dyDescent="0.2">
      <c r="A129" s="876" t="s">
        <v>1034</v>
      </c>
      <c r="B129" s="874" t="s">
        <v>1035</v>
      </c>
      <c r="C129" s="621">
        <v>1.24</v>
      </c>
      <c r="D129" s="491">
        <v>1.03</v>
      </c>
      <c r="E129" s="509">
        <v>0.87</v>
      </c>
      <c r="F129" s="621">
        <v>0.75</v>
      </c>
      <c r="G129" s="621">
        <v>0.56000000000000005</v>
      </c>
      <c r="H129" s="621">
        <v>0.28999999999999998</v>
      </c>
      <c r="I129" s="621">
        <v>0.08</v>
      </c>
      <c r="J129" s="945"/>
      <c r="K129" s="494">
        <v>0.04</v>
      </c>
      <c r="L129" s="625">
        <v>0.04</v>
      </c>
      <c r="M129" s="945"/>
      <c r="N129" s="495">
        <v>0.04</v>
      </c>
      <c r="O129" s="623">
        <v>0.20499999999999999</v>
      </c>
      <c r="P129" s="627">
        <v>0.42</v>
      </c>
      <c r="Q129" s="627">
        <v>0.40500000000000003</v>
      </c>
      <c r="R129" s="623">
        <v>0.36</v>
      </c>
      <c r="S129" s="627">
        <v>0.36</v>
      </c>
      <c r="T129" s="627">
        <v>0.3</v>
      </c>
      <c r="U129" s="627">
        <v>0.28000000000000003</v>
      </c>
      <c r="V129" s="627">
        <v>0.27750000000000002</v>
      </c>
      <c r="W129" s="627">
        <v>0.25</v>
      </c>
      <c r="X129" s="627">
        <v>0.22</v>
      </c>
      <c r="Y129" s="627">
        <v>0.20125000000000001</v>
      </c>
      <c r="Z129" s="624">
        <f>SUM(C129:Y129)</f>
        <v>8.2187500000000018</v>
      </c>
      <c r="AA129" s="1086">
        <f>IF(ISERROR((C129/D129-1)*100),"n/a",(C129/D129-1)*100)</f>
        <v>20.388349514563096</v>
      </c>
      <c r="AB129" s="1086">
        <f>IF(ISERROR((D129/E129-1)*100),"n/a",(D129/E129-1)*100)</f>
        <v>18.390804597701148</v>
      </c>
      <c r="AC129" s="1087">
        <f>IF(ISERROR((E129/F129-1)*100),"n/a",(E129/F129-1)*100)</f>
        <v>15.999999999999993</v>
      </c>
      <c r="AD129" s="1087">
        <f>IF(ISERROR((F129/G129-1)*100),"n/a",(F129/G129-1)*100)</f>
        <v>33.928571428571416</v>
      </c>
      <c r="AE129" s="1087">
        <f>IF(ISERROR((G129/H129-1)*100),"n/a",(G129/H129-1)*100)</f>
        <v>93.103448275862092</v>
      </c>
      <c r="AF129" s="1087">
        <f>IF(ISERROR((H129/I129-1)*100),"n/a",(H129/I129-1)*100)</f>
        <v>262.49999999999994</v>
      </c>
      <c r="AG129" s="1087">
        <f>IF(ISERROR((I129/K129-1)*100),"n/a",(I129/K129-1)*100)</f>
        <v>100</v>
      </c>
      <c r="AH129" s="1087">
        <f>IF(ISERROR((K129/L129-1)*100),"n/a",(K129/L129-1)*100)</f>
        <v>0</v>
      </c>
      <c r="AI129" s="1087">
        <f>IF(ISERROR((L129/N129-1)*100),"n/a",(L129/N129-1)*100)</f>
        <v>0</v>
      </c>
      <c r="AJ129" s="1087">
        <f>IF(ISERROR((N129/O129-1)*100),"n/a",(N129/O129-1)*100)</f>
        <v>-80.487804878048792</v>
      </c>
      <c r="AK129" s="1087">
        <f>IF(ISERROR((O129/P129-1)*100),"n/a",(O129/P129-1)*100)</f>
        <v>-51.19047619047619</v>
      </c>
      <c r="AL129" s="1087">
        <f>IF(ISERROR((P129/Q129-1)*100),"n/a",(P129/Q129-1)*100)</f>
        <v>3.7037037037036979</v>
      </c>
      <c r="AM129" s="1087">
        <f>IF(ISERROR((Q129/R129-1)*100),"n/a",(Q129/R129-1)*100)</f>
        <v>12.500000000000021</v>
      </c>
      <c r="AN129" s="1087">
        <f>IF(ISERROR((R129/S129-1)*100),"n/a",(R129/S129-1)*100)</f>
        <v>0</v>
      </c>
      <c r="AO129" s="1087">
        <f>IF(ISERROR((S129/T129-1)*100),"n/a",(S129/T129-1)*100)</f>
        <v>19.999999999999996</v>
      </c>
      <c r="AP129" s="1087">
        <f>IF(ISERROR((T129/U129-1)*100),"n/a",(T129/U129-1)*100)</f>
        <v>7.1428571428571397</v>
      </c>
      <c r="AQ129" s="1087">
        <f>IF(ISERROR((U129/V129-1)*100),"n/a",(U129/V129-1)*100)</f>
        <v>0.9009009009008917</v>
      </c>
      <c r="AR129" s="1087">
        <f>IF(ISERROR((V129/W129-1)*100),"n/a",(V129/W129-1)*100)</f>
        <v>11.000000000000011</v>
      </c>
      <c r="AS129" s="1087">
        <f>IF(ISERROR((W129/X129-1)*100),"n/a",(W129/X129-1)*100)</f>
        <v>13.636363636363647</v>
      </c>
      <c r="AT129" s="1087">
        <f>IF(ISERROR((X129/Y129-1)*100),"n/a",(X129/Y129-1)*100)</f>
        <v>9.316770186335388</v>
      </c>
      <c r="AU129" s="1088">
        <f>AVERAGE(AA129:AT129)</f>
        <v>24.541674415916667</v>
      </c>
      <c r="AV129" s="1089">
        <f>STDEV(AA129:AT129)</f>
        <v>67.979867191972218</v>
      </c>
    </row>
    <row r="130" spans="1:48" ht="11.25" customHeight="1" x14ac:dyDescent="0.2">
      <c r="A130" s="876" t="s">
        <v>504</v>
      </c>
      <c r="B130" s="874" t="s">
        <v>505</v>
      </c>
      <c r="C130" s="621">
        <v>2.96</v>
      </c>
      <c r="D130" s="491">
        <v>2.88</v>
      </c>
      <c r="E130" s="624">
        <v>2.8</v>
      </c>
      <c r="F130" s="621">
        <v>2.72</v>
      </c>
      <c r="G130" s="621">
        <v>2.64</v>
      </c>
      <c r="H130" s="621">
        <v>2.56</v>
      </c>
      <c r="I130" s="621">
        <v>2</v>
      </c>
      <c r="J130" s="945"/>
      <c r="K130" s="621">
        <v>1.92</v>
      </c>
      <c r="L130" s="490">
        <v>1.36</v>
      </c>
      <c r="M130" s="945"/>
      <c r="N130" s="626">
        <v>1.28</v>
      </c>
      <c r="O130" s="627">
        <v>1.1499999999999999</v>
      </c>
      <c r="P130" s="627">
        <v>1.0900000000000001</v>
      </c>
      <c r="Q130" s="627">
        <v>1.04</v>
      </c>
      <c r="R130" s="627">
        <v>0.96</v>
      </c>
      <c r="S130" s="627">
        <v>0.88</v>
      </c>
      <c r="T130" s="627">
        <v>0.8</v>
      </c>
      <c r="U130" s="627">
        <v>0.74</v>
      </c>
      <c r="V130" s="627">
        <v>0.68</v>
      </c>
      <c r="W130" s="627">
        <v>0.56000000000000005</v>
      </c>
      <c r="X130" s="627">
        <v>0.48</v>
      </c>
      <c r="Y130" s="627">
        <v>0.4</v>
      </c>
      <c r="Z130" s="624">
        <f>SUM(C130:Y130)</f>
        <v>31.9</v>
      </c>
      <c r="AA130" s="1086">
        <f>IF(ISERROR((C130/D130-1)*100),"n/a",(C130/D130-1)*100)</f>
        <v>2.7777777777777901</v>
      </c>
      <c r="AB130" s="1086">
        <f>IF(ISERROR((D130/E130-1)*100),"n/a",(D130/E130-1)*100)</f>
        <v>2.8571428571428692</v>
      </c>
      <c r="AC130" s="1087">
        <f>IF(ISERROR((E130/F130-1)*100),"n/a",(E130/F130-1)*100)</f>
        <v>2.9411764705882248</v>
      </c>
      <c r="AD130" s="1087">
        <f>IF(ISERROR((F130/G130-1)*100),"n/a",(F130/G130-1)*100)</f>
        <v>3.0303030303030276</v>
      </c>
      <c r="AE130" s="1087">
        <f>IF(ISERROR((G130/H130-1)*100),"n/a",(G130/H130-1)*100)</f>
        <v>3.125</v>
      </c>
      <c r="AF130" s="1087">
        <f>IF(ISERROR((H130/I130-1)*100),"n/a",(H130/I130-1)*100)</f>
        <v>28.000000000000004</v>
      </c>
      <c r="AG130" s="1087">
        <f>IF(ISERROR((I130/K130-1)*100),"n/a",(I130/K130-1)*100)</f>
        <v>4.1666666666666741</v>
      </c>
      <c r="AH130" s="1087">
        <f>IF(ISERROR((K130/L130-1)*100),"n/a",(K130/L130-1)*100)</f>
        <v>41.176470588235283</v>
      </c>
      <c r="AI130" s="1087">
        <f>IF(ISERROR((L130/N130-1)*100),"n/a",(L130/N130-1)*100)</f>
        <v>6.25</v>
      </c>
      <c r="AJ130" s="1087">
        <f>IF(ISERROR((N130/O130-1)*100),"n/a",(N130/O130-1)*100)</f>
        <v>11.304347826086957</v>
      </c>
      <c r="AK130" s="1087">
        <f>IF(ISERROR((O130/P130-1)*100),"n/a",(O130/P130-1)*100)</f>
        <v>5.504587155963292</v>
      </c>
      <c r="AL130" s="1087">
        <f>IF(ISERROR((P130/Q130-1)*100),"n/a",(P130/Q130-1)*100)</f>
        <v>4.8076923076923128</v>
      </c>
      <c r="AM130" s="1087">
        <f>IF(ISERROR((Q130/R130-1)*100),"n/a",(Q130/R130-1)*100)</f>
        <v>8.3333333333333481</v>
      </c>
      <c r="AN130" s="1087">
        <f>IF(ISERROR((R130/S130-1)*100),"n/a",(R130/S130-1)*100)</f>
        <v>9.0909090909090828</v>
      </c>
      <c r="AO130" s="1087">
        <f>IF(ISERROR((S130/T130-1)*100),"n/a",(S130/T130-1)*100)</f>
        <v>9.9999999999999858</v>
      </c>
      <c r="AP130" s="1087">
        <f>IF(ISERROR((T130/U130-1)*100),"n/a",(T130/U130-1)*100)</f>
        <v>8.1081081081081141</v>
      </c>
      <c r="AQ130" s="1087">
        <f>IF(ISERROR((U130/V130-1)*100),"n/a",(U130/V130-1)*100)</f>
        <v>8.8235294117646959</v>
      </c>
      <c r="AR130" s="1087">
        <f>IF(ISERROR((V130/W130-1)*100),"n/a",(V130/W130-1)*100)</f>
        <v>21.42857142857142</v>
      </c>
      <c r="AS130" s="1087">
        <f>IF(ISERROR((W130/X130-1)*100),"n/a",(W130/X130-1)*100)</f>
        <v>16.666666666666675</v>
      </c>
      <c r="AT130" s="1087">
        <f>IF(ISERROR((X130/Y130-1)*100),"n/a",(X130/Y130-1)*100)</f>
        <v>19.999999999999996</v>
      </c>
      <c r="AU130" s="1088">
        <f>AVERAGE(AA130:AT130)</f>
        <v>10.919614135990487</v>
      </c>
      <c r="AV130" s="1089">
        <f>STDEV(AA130:AT130)</f>
        <v>10.022326013855059</v>
      </c>
    </row>
    <row r="131" spans="1:48" ht="11.25" customHeight="1" x14ac:dyDescent="0.2">
      <c r="A131" s="492" t="s">
        <v>1036</v>
      </c>
      <c r="B131" s="874" t="s">
        <v>1037</v>
      </c>
      <c r="C131" s="621">
        <v>1.34</v>
      </c>
      <c r="D131" s="491">
        <v>1.1599999999999999</v>
      </c>
      <c r="E131" s="624">
        <v>1.04</v>
      </c>
      <c r="F131" s="621">
        <v>0.96</v>
      </c>
      <c r="G131" s="621">
        <v>0.88</v>
      </c>
      <c r="H131" s="621">
        <v>0.78</v>
      </c>
      <c r="I131" s="621">
        <v>0.66</v>
      </c>
      <c r="J131" s="945"/>
      <c r="K131" s="621">
        <v>0.54</v>
      </c>
      <c r="L131" s="490">
        <v>0.44</v>
      </c>
      <c r="M131" s="945"/>
      <c r="N131" s="626">
        <v>0.2</v>
      </c>
      <c r="O131" s="623">
        <v>0</v>
      </c>
      <c r="P131" s="623">
        <v>0</v>
      </c>
      <c r="Q131" s="623">
        <v>0</v>
      </c>
      <c r="R131" s="623">
        <v>0</v>
      </c>
      <c r="S131" s="623">
        <v>0</v>
      </c>
      <c r="T131" s="623">
        <v>0</v>
      </c>
      <c r="U131" s="623">
        <v>0</v>
      </c>
      <c r="V131" s="623">
        <v>0</v>
      </c>
      <c r="W131" s="623">
        <v>0</v>
      </c>
      <c r="X131" s="623">
        <v>0</v>
      </c>
      <c r="Y131" s="623">
        <v>0</v>
      </c>
      <c r="Z131" s="624">
        <f>SUM(C131:Y131)</f>
        <v>8</v>
      </c>
      <c r="AA131" s="1086">
        <f>IF(ISERROR((C131/D131-1)*100),"n/a",(C131/D131-1)*100)</f>
        <v>15.517241379310365</v>
      </c>
      <c r="AB131" s="1086">
        <f>IF(ISERROR((D131/E131-1)*100),"n/a",(D131/E131-1)*100)</f>
        <v>11.538461538461519</v>
      </c>
      <c r="AC131" s="1087">
        <f>IF(ISERROR((E131/F131-1)*100),"n/a",(E131/F131-1)*100)</f>
        <v>8.3333333333333481</v>
      </c>
      <c r="AD131" s="1087">
        <f>IF(ISERROR((F131/G131-1)*100),"n/a",(F131/G131-1)*100)</f>
        <v>9.0909090909090828</v>
      </c>
      <c r="AE131" s="1087">
        <f>IF(ISERROR((G131/H131-1)*100),"n/a",(G131/H131-1)*100)</f>
        <v>12.820512820512819</v>
      </c>
      <c r="AF131" s="1087">
        <f>IF(ISERROR((H131/I131-1)*100),"n/a",(H131/I131-1)*100)</f>
        <v>18.181818181818187</v>
      </c>
      <c r="AG131" s="1087">
        <f>IF(ISERROR((I131/K131-1)*100),"n/a",(I131/K131-1)*100)</f>
        <v>22.222222222222211</v>
      </c>
      <c r="AH131" s="1087">
        <f>IF(ISERROR((K131/L131-1)*100),"n/a",(K131/L131-1)*100)</f>
        <v>22.72727272727273</v>
      </c>
      <c r="AI131" s="1087">
        <f>IF(ISERROR((L131/N131-1)*100),"n/a",(L131/N131-1)*100)</f>
        <v>119.99999999999997</v>
      </c>
      <c r="AJ131" s="1087" t="str">
        <f>IF(ISERROR((N131/O131-1)*100),"n/a",(N131/O131-1)*100)</f>
        <v>n/a</v>
      </c>
      <c r="AK131" s="1087" t="str">
        <f>IF(ISERROR((O131/P131-1)*100),"n/a",(O131/P131-1)*100)</f>
        <v>n/a</v>
      </c>
      <c r="AL131" s="1087" t="str">
        <f>IF(ISERROR((P131/Q131-1)*100),"n/a",(P131/Q131-1)*100)</f>
        <v>n/a</v>
      </c>
      <c r="AM131" s="1087" t="str">
        <f>IF(ISERROR((Q131/R131-1)*100),"n/a",(Q131/R131-1)*100)</f>
        <v>n/a</v>
      </c>
      <c r="AN131" s="1087" t="str">
        <f>IF(ISERROR((R131/S131-1)*100),"n/a",(R131/S131-1)*100)</f>
        <v>n/a</v>
      </c>
      <c r="AO131" s="1087" t="str">
        <f>IF(ISERROR((S131/T131-1)*100),"n/a",(S131/T131-1)*100)</f>
        <v>n/a</v>
      </c>
      <c r="AP131" s="1087" t="str">
        <f>IF(ISERROR((T131/U131-1)*100),"n/a",(T131/U131-1)*100)</f>
        <v>n/a</v>
      </c>
      <c r="AQ131" s="1087" t="str">
        <f>IF(ISERROR((U131/V131-1)*100),"n/a",(U131/V131-1)*100)</f>
        <v>n/a</v>
      </c>
      <c r="AR131" s="1087" t="str">
        <f>IF(ISERROR((V131/W131-1)*100),"n/a",(V131/W131-1)*100)</f>
        <v>n/a</v>
      </c>
      <c r="AS131" s="1087" t="str">
        <f>IF(ISERROR((W131/X131-1)*100),"n/a",(W131/X131-1)*100)</f>
        <v>n/a</v>
      </c>
      <c r="AT131" s="1087" t="str">
        <f>IF(ISERROR((X131/Y131-1)*100),"n/a",(X131/Y131-1)*100)</f>
        <v>n/a</v>
      </c>
      <c r="AU131" s="1088">
        <f>AVERAGE(AA131:AT131)</f>
        <v>26.71464125487114</v>
      </c>
      <c r="AV131" s="1089">
        <f>STDEV(AA131:AT131)</f>
        <v>35.369940589335656</v>
      </c>
    </row>
    <row r="132" spans="1:48" ht="11.25" customHeight="1" x14ac:dyDescent="0.2">
      <c r="A132" s="510" t="s">
        <v>192</v>
      </c>
      <c r="B132" s="499" t="s">
        <v>193</v>
      </c>
      <c r="C132" s="621">
        <v>1.04</v>
      </c>
      <c r="D132" s="491">
        <v>0.89523809523809517</v>
      </c>
      <c r="E132" s="491">
        <v>0.81632653061224481</v>
      </c>
      <c r="F132" s="505">
        <v>0.7774538386783284</v>
      </c>
      <c r="G132" s="505">
        <v>0.74043222731269365</v>
      </c>
      <c r="H132" s="505">
        <v>0.70517354982161295</v>
      </c>
      <c r="I132" s="505">
        <v>0.67160728885010423</v>
      </c>
      <c r="J132" s="1032"/>
      <c r="K132" s="505">
        <v>0.63047586572972203</v>
      </c>
      <c r="L132" s="501">
        <v>0.60035651411944524</v>
      </c>
      <c r="M132" s="1032"/>
      <c r="N132" s="502">
        <v>0.57720860793806417</v>
      </c>
      <c r="O132" s="507">
        <v>0.56123519899418728</v>
      </c>
      <c r="P132" s="507">
        <v>0.55690342707720364</v>
      </c>
      <c r="Q132" s="507">
        <v>0.53037132408567911</v>
      </c>
      <c r="R132" s="507">
        <v>0.49490494151537606</v>
      </c>
      <c r="S132" s="507">
        <v>0.4618751806483759</v>
      </c>
      <c r="T132" s="507">
        <v>0.42153555467146625</v>
      </c>
      <c r="U132" s="507">
        <v>0.34031483122802381</v>
      </c>
      <c r="V132" s="507">
        <v>0.27019427332185186</v>
      </c>
      <c r="W132" s="507">
        <v>0.25313792139872893</v>
      </c>
      <c r="X132" s="507">
        <v>0.2336449477723028</v>
      </c>
      <c r="Y132" s="507">
        <v>0.21523491712512241</v>
      </c>
      <c r="Z132" s="624">
        <f>SUM(C132:Y132)</f>
        <v>11.79362503613863</v>
      </c>
      <c r="AA132" s="1086">
        <f>IF(ISERROR((C132/D132-1)*100),"n/a",(C132/D132-1)*100)</f>
        <v>16.170212765957469</v>
      </c>
      <c r="AB132" s="1086">
        <f>IF(ISERROR((D132/E132-1)*100),"n/a",(D132/E132-1)*100)</f>
        <v>9.6666666666666679</v>
      </c>
      <c r="AC132" s="1087">
        <f>IF(ISERROR((E132/F132-1)*100),"n/a",(E132/F132-1)*100)</f>
        <v>5.0000000000000044</v>
      </c>
      <c r="AD132" s="1087">
        <f>IF(ISERROR((F132/G132-1)*100),"n/a",(F132/G132-1)*100)</f>
        <v>5.0000000000000044</v>
      </c>
      <c r="AE132" s="1087">
        <f>IF(ISERROR((G132/H132-1)*100),"n/a",(G132/H132-1)*100)</f>
        <v>5.0000000000000044</v>
      </c>
      <c r="AF132" s="1087">
        <f>IF(ISERROR((H132/I132-1)*100),"n/a",(H132/I132-1)*100)</f>
        <v>4.9979000419991593</v>
      </c>
      <c r="AG132" s="1087">
        <f>IF(ISERROR((I132/K132-1)*100),"n/a",(I132/K132-1)*100)</f>
        <v>6.5238695652173995</v>
      </c>
      <c r="AH132" s="1087">
        <f>IF(ISERROR((K132/L132-1)*100),"n/a",(K132/L132-1)*100)</f>
        <v>5.0169109357384833</v>
      </c>
      <c r="AI132" s="1087">
        <f>IF(ISERROR((L132/N132-1)*100),"n/a",(L132/N132-1)*100)</f>
        <v>4.0103189493433389</v>
      </c>
      <c r="AJ132" s="1087">
        <f>IF(ISERROR((N132/O132-1)*100),"n/a",(N132/O132-1)*100)</f>
        <v>2.8461167390255504</v>
      </c>
      <c r="AK132" s="1087">
        <f>IF(ISERROR((O132/P132-1)*100),"n/a",(O132/P132-1)*100)</f>
        <v>0.77783179387458379</v>
      </c>
      <c r="AL132" s="1087">
        <f>IF(ISERROR((P132/Q132-1)*100),"n/a",(P132/Q132-1)*100)</f>
        <v>5.0025523226135737</v>
      </c>
      <c r="AM132" s="1087">
        <f>IF(ISERROR((Q132/R132-1)*100),"n/a",(Q132/R132-1)*100)</f>
        <v>7.1663019693653851</v>
      </c>
      <c r="AN132" s="1087">
        <f>IF(ISERROR((R132/S132-1)*100),"n/a",(R132/S132-1)*100)</f>
        <v>7.1512309495897375</v>
      </c>
      <c r="AO132" s="1087">
        <f>IF(ISERROR((S132/T132-1)*100),"n/a",(S132/T132-1)*100)</f>
        <v>9.5696852922286126</v>
      </c>
      <c r="AP132" s="1087">
        <f>IF(ISERROR((T132/U132-1)*100),"n/a",(T132/U132-1)*100)</f>
        <v>23.866348448687358</v>
      </c>
      <c r="AQ132" s="1087">
        <f>IF(ISERROR((U132/V132-1)*100),"n/a",(U132/V132-1)*100)</f>
        <v>25.951903807615228</v>
      </c>
      <c r="AR132" s="1087">
        <f>IF(ISERROR((V132/W132-1)*100),"n/a",(V132/W132-1)*100)</f>
        <v>6.737967914438503</v>
      </c>
      <c r="AS132" s="1087">
        <f>IF(ISERROR((W132/X132-1)*100),"n/a",(W132/X132-1)*100)</f>
        <v>8.3429895712630042</v>
      </c>
      <c r="AT132" s="1087">
        <f>IF(ISERROR((X132/Y132-1)*100),"n/a",(X132/Y132-1)*100)</f>
        <v>8.5534591194968979</v>
      </c>
      <c r="AU132" s="1088">
        <f>AVERAGE(AA132:AT132)</f>
        <v>8.3676133426560479</v>
      </c>
      <c r="AV132" s="1089">
        <f>STDEV(AA132:AT132)</f>
        <v>6.4785075555670204</v>
      </c>
    </row>
    <row r="133" spans="1:48" ht="11.25" customHeight="1" x14ac:dyDescent="0.2">
      <c r="A133" s="876" t="s">
        <v>1024</v>
      </c>
      <c r="B133" s="874" t="s">
        <v>1025</v>
      </c>
      <c r="C133" s="621">
        <v>1.38</v>
      </c>
      <c r="D133" s="491">
        <v>1.3049999999999999</v>
      </c>
      <c r="E133" s="491">
        <v>1.2450000000000001</v>
      </c>
      <c r="F133" s="621">
        <v>1.1200000000000001</v>
      </c>
      <c r="G133" s="494">
        <v>0.88</v>
      </c>
      <c r="H133" s="621">
        <v>0.86</v>
      </c>
      <c r="I133" s="494">
        <v>0.8</v>
      </c>
      <c r="J133" s="945"/>
      <c r="K133" s="621">
        <v>0.78</v>
      </c>
      <c r="L133" s="625">
        <v>0.72</v>
      </c>
      <c r="M133" s="945"/>
      <c r="N133" s="495">
        <v>0.72</v>
      </c>
      <c r="O133" s="623">
        <v>0.72</v>
      </c>
      <c r="P133" s="623">
        <v>0.72</v>
      </c>
      <c r="Q133" s="623">
        <v>0.72</v>
      </c>
      <c r="R133" s="627">
        <v>0.66</v>
      </c>
      <c r="S133" s="623">
        <v>0.64</v>
      </c>
      <c r="T133" s="627">
        <v>0.61</v>
      </c>
      <c r="U133" s="627">
        <v>0.56000000000000005</v>
      </c>
      <c r="V133" s="623">
        <v>0.52</v>
      </c>
      <c r="W133" s="627">
        <v>0.5</v>
      </c>
      <c r="X133" s="623">
        <v>0.44</v>
      </c>
      <c r="Y133" s="623">
        <v>0.44</v>
      </c>
      <c r="Z133" s="624">
        <f>SUM(C133:Y133)</f>
        <v>16.340000000000003</v>
      </c>
      <c r="AA133" s="1086">
        <f>IF(ISERROR((C133/D133-1)*100),"n/a",(C133/D133-1)*100)</f>
        <v>5.7471264367816133</v>
      </c>
      <c r="AB133" s="1086">
        <f>IF(ISERROR((D133/E133-1)*100),"n/a",(D133/E133-1)*100)</f>
        <v>4.8192771084337283</v>
      </c>
      <c r="AC133" s="1087">
        <f>IF(ISERROR((E133/F133-1)*100),"n/a",(E133/F133-1)*100)</f>
        <v>11.160714285714279</v>
      </c>
      <c r="AD133" s="1087">
        <f>IF(ISERROR((F133/G133-1)*100),"n/a",(F133/G133-1)*100)</f>
        <v>27.272727272727295</v>
      </c>
      <c r="AE133" s="1087">
        <f>IF(ISERROR((G133/H133-1)*100),"n/a",(G133/H133-1)*100)</f>
        <v>2.3255813953488413</v>
      </c>
      <c r="AF133" s="1087">
        <f>IF(ISERROR((H133/I133-1)*100),"n/a",(H133/I133-1)*100)</f>
        <v>7.4999999999999956</v>
      </c>
      <c r="AG133" s="1087">
        <f>IF(ISERROR((I133/K133-1)*100),"n/a",(I133/K133-1)*100)</f>
        <v>2.5641025641025772</v>
      </c>
      <c r="AH133" s="1087">
        <f>IF(ISERROR((K133/L133-1)*100),"n/a",(K133/L133-1)*100)</f>
        <v>8.3333333333333481</v>
      </c>
      <c r="AI133" s="1087">
        <f>IF(ISERROR((L133/N133-1)*100),"n/a",(L133/N133-1)*100)</f>
        <v>0</v>
      </c>
      <c r="AJ133" s="1087">
        <f>IF(ISERROR((N133/O133-1)*100),"n/a",(N133/O133-1)*100)</f>
        <v>0</v>
      </c>
      <c r="AK133" s="1087">
        <f>IF(ISERROR((O133/P133-1)*100),"n/a",(O133/P133-1)*100)</f>
        <v>0</v>
      </c>
      <c r="AL133" s="1087">
        <f>IF(ISERROR((P133/Q133-1)*100),"n/a",(P133/Q133-1)*100)</f>
        <v>0</v>
      </c>
      <c r="AM133" s="1087">
        <f>IF(ISERROR((Q133/R133-1)*100),"n/a",(Q133/R133-1)*100)</f>
        <v>9.0909090909090828</v>
      </c>
      <c r="AN133" s="1087">
        <f>IF(ISERROR((R133/S133-1)*100),"n/a",(R133/S133-1)*100)</f>
        <v>3.125</v>
      </c>
      <c r="AO133" s="1087">
        <f>IF(ISERROR((S133/T133-1)*100),"n/a",(S133/T133-1)*100)</f>
        <v>4.9180327868852514</v>
      </c>
      <c r="AP133" s="1087">
        <f>IF(ISERROR((T133/U133-1)*100),"n/a",(T133/U133-1)*100)</f>
        <v>8.9285714285714199</v>
      </c>
      <c r="AQ133" s="1087">
        <f>IF(ISERROR((U133/V133-1)*100),"n/a",(U133/V133-1)*100)</f>
        <v>7.6923076923077094</v>
      </c>
      <c r="AR133" s="1087">
        <f>IF(ISERROR((V133/W133-1)*100),"n/a",(V133/W133-1)*100)</f>
        <v>4.0000000000000036</v>
      </c>
      <c r="AS133" s="1087">
        <f>IF(ISERROR((W133/X133-1)*100),"n/a",(W133/X133-1)*100)</f>
        <v>13.636363636363647</v>
      </c>
      <c r="AT133" s="1087">
        <f>IF(ISERROR((X133/Y133-1)*100),"n/a",(X133/Y133-1)*100)</f>
        <v>0</v>
      </c>
      <c r="AU133" s="1088">
        <f>AVERAGE(AA133:AT133)</f>
        <v>6.055702351573939</v>
      </c>
      <c r="AV133" s="1089">
        <f>STDEV(AA133:AT133)</f>
        <v>6.4330706607771377</v>
      </c>
    </row>
    <row r="134" spans="1:48" ht="11.25" customHeight="1" x14ac:dyDescent="0.2">
      <c r="A134" s="492" t="s">
        <v>195</v>
      </c>
      <c r="B134" s="874" t="s">
        <v>196</v>
      </c>
      <c r="C134" s="621">
        <v>1.55</v>
      </c>
      <c r="D134" s="491">
        <v>1.4</v>
      </c>
      <c r="E134" s="491">
        <v>1.3</v>
      </c>
      <c r="F134" s="621">
        <v>1.25</v>
      </c>
      <c r="G134" s="621">
        <v>1.22</v>
      </c>
      <c r="H134" s="621">
        <v>1.1399999999999999</v>
      </c>
      <c r="I134" s="621">
        <v>1.1000000000000001</v>
      </c>
      <c r="J134" s="945"/>
      <c r="K134" s="621">
        <v>1.06</v>
      </c>
      <c r="L134" s="490">
        <v>1</v>
      </c>
      <c r="M134" s="945"/>
      <c r="N134" s="626">
        <v>0.92</v>
      </c>
      <c r="O134" s="623">
        <v>0.88</v>
      </c>
      <c r="P134" s="627">
        <v>0.85</v>
      </c>
      <c r="Q134" s="627">
        <v>0.81</v>
      </c>
      <c r="R134" s="627">
        <v>0.77</v>
      </c>
      <c r="S134" s="627">
        <v>0.73</v>
      </c>
      <c r="T134" s="627">
        <v>0.66</v>
      </c>
      <c r="U134" s="627">
        <v>0.59499999999999997</v>
      </c>
      <c r="V134" s="627">
        <v>0.55000000000000004</v>
      </c>
      <c r="W134" s="623">
        <v>0.54</v>
      </c>
      <c r="X134" s="627">
        <v>0.51</v>
      </c>
      <c r="Y134" s="627">
        <v>0.47</v>
      </c>
      <c r="Z134" s="624">
        <f>SUM(C134:Y134)</f>
        <v>19.305</v>
      </c>
      <c r="AA134" s="1086">
        <f>IF(ISERROR((C134/D134-1)*100),"n/a",(C134/D134-1)*100)</f>
        <v>10.714285714285721</v>
      </c>
      <c r="AB134" s="1086">
        <f>IF(ISERROR((D134/E134-1)*100),"n/a",(D134/E134-1)*100)</f>
        <v>7.6923076923076872</v>
      </c>
      <c r="AC134" s="1087">
        <f>IF(ISERROR((E134/F134-1)*100),"n/a",(E134/F134-1)*100)</f>
        <v>4.0000000000000036</v>
      </c>
      <c r="AD134" s="1087">
        <f>IF(ISERROR((F134/G134-1)*100),"n/a",(F134/G134-1)*100)</f>
        <v>2.4590163934426146</v>
      </c>
      <c r="AE134" s="1087">
        <f>IF(ISERROR((G134/H134-1)*100),"n/a",(G134/H134-1)*100)</f>
        <v>7.0175438596491224</v>
      </c>
      <c r="AF134" s="1087">
        <f>IF(ISERROR((H134/I134-1)*100),"n/a",(H134/I134-1)*100)</f>
        <v>3.6363636363636154</v>
      </c>
      <c r="AG134" s="1087">
        <f>IF(ISERROR((I134/K134-1)*100),"n/a",(I134/K134-1)*100)</f>
        <v>3.7735849056603765</v>
      </c>
      <c r="AH134" s="1087">
        <f>IF(ISERROR((K134/L134-1)*100),"n/a",(K134/L134-1)*100)</f>
        <v>6.0000000000000053</v>
      </c>
      <c r="AI134" s="1087">
        <f>IF(ISERROR((L134/N134-1)*100),"n/a",(L134/N134-1)*100)</f>
        <v>8.6956521739130377</v>
      </c>
      <c r="AJ134" s="1087">
        <f>IF(ISERROR((N134/O134-1)*100),"n/a",(N134/O134-1)*100)</f>
        <v>4.5454545454545414</v>
      </c>
      <c r="AK134" s="1087">
        <f>IF(ISERROR((O134/P134-1)*100),"n/a",(O134/P134-1)*100)</f>
        <v>3.529411764705892</v>
      </c>
      <c r="AL134" s="1087">
        <f>IF(ISERROR((P134/Q134-1)*100),"n/a",(P134/Q134-1)*100)</f>
        <v>4.9382716049382713</v>
      </c>
      <c r="AM134" s="1087">
        <f>IF(ISERROR((Q134/R134-1)*100),"n/a",(Q134/R134-1)*100)</f>
        <v>5.1948051948051965</v>
      </c>
      <c r="AN134" s="1087">
        <f>IF(ISERROR((R134/S134-1)*100),"n/a",(R134/S134-1)*100)</f>
        <v>5.4794520547945202</v>
      </c>
      <c r="AO134" s="1087">
        <f>IF(ISERROR((S134/T134-1)*100),"n/a",(S134/T134-1)*100)</f>
        <v>10.606060606060597</v>
      </c>
      <c r="AP134" s="1087">
        <f>IF(ISERROR((T134/U134-1)*100),"n/a",(T134/U134-1)*100)</f>
        <v>10.924369747899165</v>
      </c>
      <c r="AQ134" s="1087">
        <f>IF(ISERROR((U134/V134-1)*100),"n/a",(U134/V134-1)*100)</f>
        <v>8.1818181818181799</v>
      </c>
      <c r="AR134" s="1087">
        <f>IF(ISERROR((V134/W134-1)*100),"n/a",(V134/W134-1)*100)</f>
        <v>1.8518518518518601</v>
      </c>
      <c r="AS134" s="1087">
        <f>IF(ISERROR((W134/X134-1)*100),"n/a",(W134/X134-1)*100)</f>
        <v>5.8823529411764719</v>
      </c>
      <c r="AT134" s="1087">
        <f>IF(ISERROR((X134/Y134-1)*100),"n/a",(X134/Y134-1)*100)</f>
        <v>8.5106382978723527</v>
      </c>
      <c r="AU134" s="1088">
        <f>AVERAGE(AA134:AT134)</f>
        <v>6.1816620583499624</v>
      </c>
      <c r="AV134" s="1089">
        <f>STDEV(AA134:AT134)</f>
        <v>2.7513487670099082</v>
      </c>
    </row>
    <row r="135" spans="1:48" ht="11.25" customHeight="1" x14ac:dyDescent="0.2">
      <c r="A135" s="1098" t="s">
        <v>3803</v>
      </c>
      <c r="B135" s="1117" t="s">
        <v>3804</v>
      </c>
      <c r="C135" s="621">
        <v>0.48</v>
      </c>
      <c r="D135" s="491">
        <v>0.32</v>
      </c>
      <c r="E135" s="850">
        <v>0.24</v>
      </c>
      <c r="F135" s="1119">
        <v>0.17</v>
      </c>
      <c r="G135" s="1119">
        <v>0.13</v>
      </c>
      <c r="H135" s="1119">
        <v>0.09</v>
      </c>
      <c r="I135" s="1119">
        <v>0</v>
      </c>
      <c r="J135" s="1119"/>
      <c r="K135" s="1119">
        <v>0</v>
      </c>
      <c r="L135" s="1139">
        <v>0.3</v>
      </c>
      <c r="M135" s="1119"/>
      <c r="N135" s="1139">
        <v>0.49</v>
      </c>
      <c r="O135" s="1154">
        <v>0.76</v>
      </c>
      <c r="P135" s="1154">
        <v>0.745</v>
      </c>
      <c r="Q135" s="1154">
        <v>0.71</v>
      </c>
      <c r="R135" s="1154">
        <v>0.66249999999999998</v>
      </c>
      <c r="S135" s="1154">
        <v>0.61850000000000005</v>
      </c>
      <c r="T135" s="1154">
        <v>0.58399999999999996</v>
      </c>
      <c r="U135" s="1154">
        <v>0.49759999999999999</v>
      </c>
      <c r="V135" s="1154">
        <v>0.40160000000000001</v>
      </c>
      <c r="W135" s="1154">
        <v>0.38080000000000003</v>
      </c>
      <c r="X135" s="1154">
        <v>0.3488</v>
      </c>
      <c r="Y135" s="1154">
        <v>0.31519999999999998</v>
      </c>
      <c r="Z135" s="624">
        <f>SUM(C135:Y135)</f>
        <v>8.2439999999999998</v>
      </c>
      <c r="AA135" s="1086">
        <f>IF(ISERROR((C135/D135-1)*100),"n/a",(C135/D135-1)*100)</f>
        <v>50</v>
      </c>
      <c r="AB135" s="1086">
        <f>IF(ISERROR((D135/E135-1)*100),"n/a",(D135/E135-1)*100)</f>
        <v>33.33333333333335</v>
      </c>
      <c r="AC135" s="1087">
        <f>IF(ISERROR((E135/F135-1)*100),"n/a",(E135/F135-1)*100)</f>
        <v>41.176470588235283</v>
      </c>
      <c r="AD135" s="1087">
        <f>IF(ISERROR((F135/G135-1)*100),"n/a",(F135/G135-1)*100)</f>
        <v>30.76923076923077</v>
      </c>
      <c r="AE135" s="1087">
        <f>IF(ISERROR((G135/H135-1)*100),"n/a",(G135/H135-1)*100)</f>
        <v>44.444444444444464</v>
      </c>
      <c r="AF135" s="1087" t="str">
        <f>IF(ISERROR((H135/I135-1)*100),"n/a",(H135/I135-1)*100)</f>
        <v>n/a</v>
      </c>
      <c r="AG135" s="1087" t="str">
        <f>IF(ISERROR((I135/K135-1)*100),"n/a",(I135/K135-1)*100)</f>
        <v>n/a</v>
      </c>
      <c r="AH135" s="1087">
        <f>IF(ISERROR((K135/L135-1)*100),"n/a",(K135/L135-1)*100)</f>
        <v>-100</v>
      </c>
      <c r="AI135" s="1087">
        <f>IF(ISERROR((L135/N135-1)*100),"n/a",(L135/N135-1)*100)</f>
        <v>-38.775510204081634</v>
      </c>
      <c r="AJ135" s="1087">
        <f>IF(ISERROR((N135/O135-1)*100),"n/a",(N135/O135-1)*100)</f>
        <v>-35.526315789473685</v>
      </c>
      <c r="AK135" s="1087">
        <f>IF(ISERROR((O135/P135-1)*100),"n/a",(O135/P135-1)*100)</f>
        <v>2.0134228187919545</v>
      </c>
      <c r="AL135" s="1087">
        <f>IF(ISERROR((P135/Q135-1)*100),"n/a",(P135/Q135-1)*100)</f>
        <v>4.929577464788748</v>
      </c>
      <c r="AM135" s="1087">
        <f>IF(ISERROR((Q135/R135-1)*100),"n/a",(Q135/R135-1)*100)</f>
        <v>7.1698113207547154</v>
      </c>
      <c r="AN135" s="1087">
        <f>IF(ISERROR((R135/S135-1)*100),"n/a",(R135/S135-1)*100)</f>
        <v>7.1139854486661047</v>
      </c>
      <c r="AO135" s="1087">
        <f>IF(ISERROR((S135/T135-1)*100),"n/a",(S135/T135-1)*100)</f>
        <v>5.9075342465753522</v>
      </c>
      <c r="AP135" s="1087">
        <f>IF(ISERROR((T135/U135-1)*100),"n/a",(T135/U135-1)*100)</f>
        <v>17.363344051446951</v>
      </c>
      <c r="AQ135" s="1087">
        <f>IF(ISERROR((U135/V135-1)*100),"n/a",(U135/V135-1)*100)</f>
        <v>23.904382470119522</v>
      </c>
      <c r="AR135" s="1087">
        <f>IF(ISERROR((V135/W135-1)*100),"n/a",(V135/W135-1)*100)</f>
        <v>5.4621848739495826</v>
      </c>
      <c r="AS135" s="1087">
        <f>IF(ISERROR((W135/X135-1)*100),"n/a",(W135/X135-1)*100)</f>
        <v>9.1743119266055153</v>
      </c>
      <c r="AT135" s="1087">
        <f>IF(ISERROR((X135/Y135-1)*100),"n/a",(X135/Y135-1)*100)</f>
        <v>10.659898477157359</v>
      </c>
      <c r="AU135" s="1088">
        <f>AVERAGE(AA135:AT135)</f>
        <v>6.6177836800302403</v>
      </c>
      <c r="AV135" s="1089">
        <f>STDEV(AA135:AT135)</f>
        <v>35.539394812181932</v>
      </c>
    </row>
    <row r="136" spans="1:48" ht="11.25" customHeight="1" x14ac:dyDescent="0.2">
      <c r="A136" s="492" t="s">
        <v>497</v>
      </c>
      <c r="B136" s="874" t="s">
        <v>498</v>
      </c>
      <c r="C136" s="621">
        <v>1.55</v>
      </c>
      <c r="D136" s="491">
        <v>1.51</v>
      </c>
      <c r="E136" s="502">
        <v>1.4699999999999998</v>
      </c>
      <c r="F136" s="621">
        <v>1.4350000000000001</v>
      </c>
      <c r="G136" s="621">
        <v>1.41</v>
      </c>
      <c r="H136" s="621">
        <v>1.375</v>
      </c>
      <c r="I136" s="621">
        <v>1.35</v>
      </c>
      <c r="J136" s="945"/>
      <c r="K136" s="621">
        <v>1.3</v>
      </c>
      <c r="L136" s="490">
        <v>1.24</v>
      </c>
      <c r="M136" s="945"/>
      <c r="N136" s="626">
        <v>1.18</v>
      </c>
      <c r="O136" s="627">
        <v>1.03</v>
      </c>
      <c r="P136" s="627">
        <v>0.9</v>
      </c>
      <c r="Q136" s="627">
        <v>0.82</v>
      </c>
      <c r="R136" s="627">
        <v>0.78</v>
      </c>
      <c r="S136" s="627">
        <v>0.74</v>
      </c>
      <c r="T136" s="627">
        <v>0.7</v>
      </c>
      <c r="U136" s="627">
        <v>0.66</v>
      </c>
      <c r="V136" s="627">
        <v>0.63</v>
      </c>
      <c r="W136" s="627">
        <v>0.59</v>
      </c>
      <c r="X136" s="627">
        <v>0.56000000000000005</v>
      </c>
      <c r="Y136" s="627">
        <v>0.50600000000000001</v>
      </c>
      <c r="Z136" s="624">
        <f>SUM(C136:Y136)</f>
        <v>21.735999999999997</v>
      </c>
      <c r="AA136" s="1086">
        <f>IF(ISERROR((C136/D136-1)*100),"n/a",(C136/D136-1)*100)</f>
        <v>2.6490066225165476</v>
      </c>
      <c r="AB136" s="1086">
        <f>IF(ISERROR((D136/E136-1)*100),"n/a",(D136/E136-1)*100)</f>
        <v>2.7210884353741749</v>
      </c>
      <c r="AC136" s="1087">
        <f>IF(ISERROR((E136/F136-1)*100),"n/a",(E136/F136-1)*100)</f>
        <v>2.4390243902438824</v>
      </c>
      <c r="AD136" s="1087">
        <f>IF(ISERROR((F136/G136-1)*100),"n/a",(F136/G136-1)*100)</f>
        <v>1.7730496453900901</v>
      </c>
      <c r="AE136" s="1087">
        <f>IF(ISERROR((G136/H136-1)*100),"n/a",(G136/H136-1)*100)</f>
        <v>2.5454545454545396</v>
      </c>
      <c r="AF136" s="1087">
        <f>IF(ISERROR((H136/I136-1)*100),"n/a",(H136/I136-1)*100)</f>
        <v>1.8518518518518379</v>
      </c>
      <c r="AG136" s="1087">
        <f>IF(ISERROR((I136/K136-1)*100),"n/a",(I136/K136-1)*100)</f>
        <v>3.8461538461538547</v>
      </c>
      <c r="AH136" s="1087">
        <f>IF(ISERROR((K136/L136-1)*100),"n/a",(K136/L136-1)*100)</f>
        <v>4.8387096774193505</v>
      </c>
      <c r="AI136" s="1087">
        <f>IF(ISERROR((L136/N136-1)*100),"n/a",(L136/N136-1)*100)</f>
        <v>5.0847457627118731</v>
      </c>
      <c r="AJ136" s="1087">
        <f>IF(ISERROR((N136/O136-1)*100),"n/a",(N136/O136-1)*100)</f>
        <v>14.563106796116498</v>
      </c>
      <c r="AK136" s="1087">
        <f>IF(ISERROR((O136/P136-1)*100),"n/a",(O136/P136-1)*100)</f>
        <v>14.444444444444438</v>
      </c>
      <c r="AL136" s="1087">
        <f>IF(ISERROR((P136/Q136-1)*100),"n/a",(P136/Q136-1)*100)</f>
        <v>9.7560975609756184</v>
      </c>
      <c r="AM136" s="1087">
        <f>IF(ISERROR((Q136/R136-1)*100),"n/a",(Q136/R136-1)*100)</f>
        <v>5.12820512820511</v>
      </c>
      <c r="AN136" s="1087">
        <f>IF(ISERROR((R136/S136-1)*100),"n/a",(R136/S136-1)*100)</f>
        <v>5.4054054054054168</v>
      </c>
      <c r="AO136" s="1087">
        <f>IF(ISERROR((S136/T136-1)*100),"n/a",(S136/T136-1)*100)</f>
        <v>5.7142857142857162</v>
      </c>
      <c r="AP136" s="1087">
        <f>IF(ISERROR((T136/U136-1)*100),"n/a",(T136/U136-1)*100)</f>
        <v>6.0606060606060552</v>
      </c>
      <c r="AQ136" s="1087">
        <f>IF(ISERROR((U136/V136-1)*100),"n/a",(U136/V136-1)*100)</f>
        <v>4.7619047619047672</v>
      </c>
      <c r="AR136" s="1087">
        <f>IF(ISERROR((V136/W136-1)*100),"n/a",(V136/W136-1)*100)</f>
        <v>6.7796610169491567</v>
      </c>
      <c r="AS136" s="1087">
        <f>IF(ISERROR((W136/X136-1)*100),"n/a",(W136/X136-1)*100)</f>
        <v>5.3571428571428381</v>
      </c>
      <c r="AT136" s="1087">
        <f>IF(ISERROR((X136/Y136-1)*100),"n/a",(X136/Y136-1)*100)</f>
        <v>10.671936758893285</v>
      </c>
      <c r="AU136" s="1088">
        <f>AVERAGE(AA136:AT136)</f>
        <v>5.8195940641022528</v>
      </c>
      <c r="AV136" s="1089">
        <f>STDEV(AA136:AT136)</f>
        <v>3.7847832275753164</v>
      </c>
    </row>
    <row r="137" spans="1:48" ht="11.25" customHeight="1" x14ac:dyDescent="0.2">
      <c r="A137" s="479" t="s">
        <v>4308</v>
      </c>
      <c r="B137" s="861" t="s">
        <v>3810</v>
      </c>
      <c r="C137" s="1015">
        <v>4.5750000000000002</v>
      </c>
      <c r="D137" s="491">
        <v>4.2750000000000004</v>
      </c>
      <c r="E137" s="861">
        <v>3.9</v>
      </c>
      <c r="F137" s="865">
        <v>3.605</v>
      </c>
      <c r="G137" s="865">
        <v>3.3450000000000002</v>
      </c>
      <c r="H137" s="865">
        <v>1.87</v>
      </c>
      <c r="I137" s="494">
        <v>0</v>
      </c>
      <c r="J137" s="857"/>
      <c r="K137" s="494">
        <v>0</v>
      </c>
      <c r="L137" s="625">
        <v>0</v>
      </c>
      <c r="M137" s="857"/>
      <c r="N137" s="625">
        <v>0</v>
      </c>
      <c r="O137" s="523">
        <v>0</v>
      </c>
      <c r="P137" s="523">
        <v>0</v>
      </c>
      <c r="Q137" s="523">
        <v>0</v>
      </c>
      <c r="R137" s="523">
        <v>0</v>
      </c>
      <c r="S137" s="523">
        <v>0</v>
      </c>
      <c r="T137" s="523">
        <v>0</v>
      </c>
      <c r="U137" s="523">
        <v>0</v>
      </c>
      <c r="V137" s="523">
        <v>0</v>
      </c>
      <c r="W137" s="523">
        <v>0</v>
      </c>
      <c r="X137" s="523">
        <v>0</v>
      </c>
      <c r="Y137" s="523">
        <v>0</v>
      </c>
      <c r="Z137" s="624">
        <f>SUM(C137:Y137)</f>
        <v>21.57</v>
      </c>
      <c r="AA137" s="1086">
        <f>IF(ISERROR((C137/D137-1)*100),"n/a",(C137/D137-1)*100)</f>
        <v>7.0175438596491224</v>
      </c>
      <c r="AB137" s="1086">
        <f>IF(ISERROR((D137/E137-1)*100),"n/a",(D137/E137-1)*100)</f>
        <v>9.6153846153846256</v>
      </c>
      <c r="AC137" s="1087">
        <f>IF(ISERROR((E137/F137-1)*100),"n/a",(E137/F137-1)*100)</f>
        <v>8.183079056865461</v>
      </c>
      <c r="AD137" s="1087">
        <f>IF(ISERROR((F137/G137-1)*100),"n/a",(F137/G137-1)*100)</f>
        <v>7.7727952167413905</v>
      </c>
      <c r="AE137" s="1087">
        <f>IF(ISERROR((G137/H137-1)*100),"n/a",(G137/H137-1)*100)</f>
        <v>78.877005347593581</v>
      </c>
      <c r="AF137" s="1087" t="str">
        <f>IF(ISERROR((H137/I137-1)*100),"n/a",(H137/I137-1)*100)</f>
        <v>n/a</v>
      </c>
      <c r="AG137" s="1087" t="str">
        <f>IF(ISERROR((I137/K137-1)*100),"n/a",(I137/K137-1)*100)</f>
        <v>n/a</v>
      </c>
      <c r="AH137" s="1087" t="str">
        <f>IF(ISERROR((K137/L137-1)*100),"n/a",(K137/L137-1)*100)</f>
        <v>n/a</v>
      </c>
      <c r="AI137" s="1087" t="str">
        <f>IF(ISERROR((L137/N137-1)*100),"n/a",(L137/N137-1)*100)</f>
        <v>n/a</v>
      </c>
      <c r="AJ137" s="1087" t="str">
        <f>IF(ISERROR((N137/O137-1)*100),"n/a",(N137/O137-1)*100)</f>
        <v>n/a</v>
      </c>
      <c r="AK137" s="1087" t="str">
        <f>IF(ISERROR((O137/P137-1)*100),"n/a",(O137/P137-1)*100)</f>
        <v>n/a</v>
      </c>
      <c r="AL137" s="1087" t="str">
        <f>IF(ISERROR((P137/Q137-1)*100),"n/a",(P137/Q137-1)*100)</f>
        <v>n/a</v>
      </c>
      <c r="AM137" s="1087" t="str">
        <f>IF(ISERROR((Q137/R137-1)*100),"n/a",(Q137/R137-1)*100)</f>
        <v>n/a</v>
      </c>
      <c r="AN137" s="1087" t="str">
        <f>IF(ISERROR((R137/S137-1)*100),"n/a",(R137/S137-1)*100)</f>
        <v>n/a</v>
      </c>
      <c r="AO137" s="1087" t="str">
        <f>IF(ISERROR((S137/T137-1)*100),"n/a",(S137/T137-1)*100)</f>
        <v>n/a</v>
      </c>
      <c r="AP137" s="1087" t="str">
        <f>IF(ISERROR((T137/U137-1)*100),"n/a",(T137/U137-1)*100)</f>
        <v>n/a</v>
      </c>
      <c r="AQ137" s="1087" t="str">
        <f>IF(ISERROR((U137/V137-1)*100),"n/a",(U137/V137-1)*100)</f>
        <v>n/a</v>
      </c>
      <c r="AR137" s="1087" t="str">
        <f>IF(ISERROR((V137/W137-1)*100),"n/a",(V137/W137-1)*100)</f>
        <v>n/a</v>
      </c>
      <c r="AS137" s="1087" t="str">
        <f>IF(ISERROR((W137/X137-1)*100),"n/a",(W137/X137-1)*100)</f>
        <v>n/a</v>
      </c>
      <c r="AT137" s="1087" t="str">
        <f>IF(ISERROR((X137/Y137-1)*100),"n/a",(X137/Y137-1)*100)</f>
        <v>n/a</v>
      </c>
      <c r="AU137" s="1088">
        <f>AVERAGE(AA137:AT137)</f>
        <v>22.293161619246838</v>
      </c>
      <c r="AV137" s="1089">
        <f>STDEV(AA137:AT137)</f>
        <v>31.645447418037826</v>
      </c>
    </row>
    <row r="138" spans="1:48" ht="11.25" customHeight="1" x14ac:dyDescent="0.2">
      <c r="A138" s="1115" t="s">
        <v>4612</v>
      </c>
      <c r="B138" s="499" t="s">
        <v>4606</v>
      </c>
      <c r="C138" s="621">
        <v>1.68</v>
      </c>
      <c r="D138" s="491">
        <v>1.6</v>
      </c>
      <c r="E138" s="491">
        <v>0.8</v>
      </c>
      <c r="F138" s="505">
        <v>0.72</v>
      </c>
      <c r="G138" s="528">
        <v>0</v>
      </c>
      <c r="H138" s="528">
        <v>0</v>
      </c>
      <c r="I138" s="528">
        <v>0</v>
      </c>
      <c r="J138" s="1148"/>
      <c r="K138" s="528">
        <v>0</v>
      </c>
      <c r="L138" s="1140">
        <v>0</v>
      </c>
      <c r="M138" s="1148"/>
      <c r="N138" s="1140">
        <v>0</v>
      </c>
      <c r="O138" s="1150">
        <v>0</v>
      </c>
      <c r="P138" s="529">
        <v>0</v>
      </c>
      <c r="Q138" s="529">
        <v>0</v>
      </c>
      <c r="R138" s="529">
        <v>0</v>
      </c>
      <c r="S138" s="529">
        <v>0</v>
      </c>
      <c r="T138" s="529">
        <v>0</v>
      </c>
      <c r="U138" s="529">
        <v>0</v>
      </c>
      <c r="V138" s="529">
        <v>0</v>
      </c>
      <c r="W138" s="529">
        <v>0</v>
      </c>
      <c r="X138" s="529">
        <v>0</v>
      </c>
      <c r="Y138" s="529">
        <v>0</v>
      </c>
      <c r="Z138" s="624">
        <f>SUM(C138:Y138)</f>
        <v>4.8</v>
      </c>
      <c r="AA138" s="1086">
        <f>IF(ISERROR((C138/D138-1)*100),"n/a",(C138/D138-1)*100)</f>
        <v>4.9999999999999822</v>
      </c>
      <c r="AB138" s="1086">
        <f>IF(ISERROR((D138/E138-1)*100),"n/a",(D138/E138-1)*100)</f>
        <v>100</v>
      </c>
      <c r="AC138" s="1087">
        <f>IF(ISERROR((E138/F138-1)*100),"n/a",(E138/F138-1)*100)</f>
        <v>11.111111111111116</v>
      </c>
      <c r="AD138" s="1087" t="str">
        <f>IF(ISERROR((F138/G138-1)*100),"n/a",(F138/G138-1)*100)</f>
        <v>n/a</v>
      </c>
      <c r="AE138" s="1087" t="str">
        <f>IF(ISERROR((G138/H138-1)*100),"n/a",(G138/H138-1)*100)</f>
        <v>n/a</v>
      </c>
      <c r="AF138" s="1087" t="str">
        <f>IF(ISERROR((H138/I138-1)*100),"n/a",(H138/I138-1)*100)</f>
        <v>n/a</v>
      </c>
      <c r="AG138" s="1087" t="str">
        <f>IF(ISERROR((I138/K138-1)*100),"n/a",(I138/K138-1)*100)</f>
        <v>n/a</v>
      </c>
      <c r="AH138" s="1087" t="str">
        <f>IF(ISERROR((K138/L138-1)*100),"n/a",(K138/L138-1)*100)</f>
        <v>n/a</v>
      </c>
      <c r="AI138" s="1087" t="str">
        <f>IF(ISERROR((L138/N138-1)*100),"n/a",(L138/N138-1)*100)</f>
        <v>n/a</v>
      </c>
      <c r="AJ138" s="1087" t="str">
        <f>IF(ISERROR((N138/O138-1)*100),"n/a",(N138/O138-1)*100)</f>
        <v>n/a</v>
      </c>
      <c r="AK138" s="1087" t="str">
        <f>IF(ISERROR((O138/P138-1)*100),"n/a",(O138/P138-1)*100)</f>
        <v>n/a</v>
      </c>
      <c r="AL138" s="1087" t="str">
        <f>IF(ISERROR((P138/Q138-1)*100),"n/a",(P138/Q138-1)*100)</f>
        <v>n/a</v>
      </c>
      <c r="AM138" s="1087" t="str">
        <f>IF(ISERROR((Q138/R138-1)*100),"n/a",(Q138/R138-1)*100)</f>
        <v>n/a</v>
      </c>
      <c r="AN138" s="1087" t="str">
        <f>IF(ISERROR((R138/S138-1)*100),"n/a",(R138/S138-1)*100)</f>
        <v>n/a</v>
      </c>
      <c r="AO138" s="1087" t="str">
        <f>IF(ISERROR((S138/T138-1)*100),"n/a",(S138/T138-1)*100)</f>
        <v>n/a</v>
      </c>
      <c r="AP138" s="1087" t="str">
        <f>IF(ISERROR((T138/U138-1)*100),"n/a",(T138/U138-1)*100)</f>
        <v>n/a</v>
      </c>
      <c r="AQ138" s="1087" t="str">
        <f>IF(ISERROR((U138/V138-1)*100),"n/a",(U138/V138-1)*100)</f>
        <v>n/a</v>
      </c>
      <c r="AR138" s="1087" t="str">
        <f>IF(ISERROR((V138/W138-1)*100),"n/a",(V138/W138-1)*100)</f>
        <v>n/a</v>
      </c>
      <c r="AS138" s="1087" t="str">
        <f>IF(ISERROR((W138/X138-1)*100),"n/a",(W138/X138-1)*100)</f>
        <v>n/a</v>
      </c>
      <c r="AT138" s="1087" t="str">
        <f>IF(ISERROR((X138/Y138-1)*100),"n/a",(X138/Y138-1)*100)</f>
        <v>n/a</v>
      </c>
      <c r="AU138" s="1088">
        <f>AVERAGE(AA138:AT138)</f>
        <v>38.703703703703702</v>
      </c>
      <c r="AV138" s="1089">
        <f>STDEV(AA138:AT138)</f>
        <v>53.172016836730926</v>
      </c>
    </row>
    <row r="139" spans="1:48" ht="11.25" customHeight="1" x14ac:dyDescent="0.2">
      <c r="A139" s="479" t="s">
        <v>1079</v>
      </c>
      <c r="B139" s="874" t="s">
        <v>1080</v>
      </c>
      <c r="C139" s="621">
        <v>2.44</v>
      </c>
      <c r="D139" s="491">
        <v>2.12</v>
      </c>
      <c r="E139" s="491">
        <v>1.7999999999999998</v>
      </c>
      <c r="F139" s="621">
        <v>1.51</v>
      </c>
      <c r="G139" s="621">
        <v>1.46</v>
      </c>
      <c r="H139" s="621">
        <v>1.17</v>
      </c>
      <c r="I139" s="621">
        <v>0.76</v>
      </c>
      <c r="J139" s="945"/>
      <c r="K139" s="621">
        <v>0.21</v>
      </c>
      <c r="L139" s="625">
        <v>0</v>
      </c>
      <c r="M139" s="945"/>
      <c r="N139" s="495">
        <v>0</v>
      </c>
      <c r="O139" s="623">
        <v>0</v>
      </c>
      <c r="P139" s="623">
        <v>0</v>
      </c>
      <c r="Q139" s="623">
        <v>0</v>
      </c>
      <c r="R139" s="623">
        <v>0</v>
      </c>
      <c r="S139" s="623">
        <v>0</v>
      </c>
      <c r="T139" s="623">
        <v>0</v>
      </c>
      <c r="U139" s="623">
        <v>0</v>
      </c>
      <c r="V139" s="623">
        <v>0</v>
      </c>
      <c r="W139" s="623">
        <v>0</v>
      </c>
      <c r="X139" s="623">
        <v>0</v>
      </c>
      <c r="Y139" s="623">
        <v>0</v>
      </c>
      <c r="Z139" s="624">
        <f>SUM(C139:Y139)</f>
        <v>11.47</v>
      </c>
      <c r="AA139" s="1086">
        <f>IF(ISERROR((C139/D139-1)*100),"n/a",(C139/D139-1)*100)</f>
        <v>15.094339622641506</v>
      </c>
      <c r="AB139" s="1086">
        <f>IF(ISERROR((D139/E139-1)*100),"n/a",(D139/E139-1)*100)</f>
        <v>17.777777777777803</v>
      </c>
      <c r="AC139" s="1087">
        <f>IF(ISERROR((E139/F139-1)*100),"n/a",(E139/F139-1)*100)</f>
        <v>19.20529801324502</v>
      </c>
      <c r="AD139" s="1087">
        <f>IF(ISERROR((F139/G139-1)*100),"n/a",(F139/G139-1)*100)</f>
        <v>3.424657534246589</v>
      </c>
      <c r="AE139" s="1087">
        <f>IF(ISERROR((G139/H139-1)*100),"n/a",(G139/H139-1)*100)</f>
        <v>24.786324786324787</v>
      </c>
      <c r="AF139" s="1087">
        <f>IF(ISERROR((H139/I139-1)*100),"n/a",(H139/I139-1)*100)</f>
        <v>53.947368421052609</v>
      </c>
      <c r="AG139" s="1087">
        <f>IF(ISERROR((I139/K139-1)*100),"n/a",(I139/K139-1)*100)</f>
        <v>261.90476190476193</v>
      </c>
      <c r="AH139" s="1087" t="str">
        <f>IF(ISERROR((K139/L139-1)*100),"n/a",(K139/L139-1)*100)</f>
        <v>n/a</v>
      </c>
      <c r="AI139" s="1087" t="str">
        <f>IF(ISERROR((L139/N139-1)*100),"n/a",(L139/N139-1)*100)</f>
        <v>n/a</v>
      </c>
      <c r="AJ139" s="1087" t="str">
        <f>IF(ISERROR((N139/O139-1)*100),"n/a",(N139/O139-1)*100)</f>
        <v>n/a</v>
      </c>
      <c r="AK139" s="1087" t="str">
        <f>IF(ISERROR((O139/P139-1)*100),"n/a",(O139/P139-1)*100)</f>
        <v>n/a</v>
      </c>
      <c r="AL139" s="1087" t="str">
        <f>IF(ISERROR((P139/Q139-1)*100),"n/a",(P139/Q139-1)*100)</f>
        <v>n/a</v>
      </c>
      <c r="AM139" s="1087" t="str">
        <f>IF(ISERROR((Q139/R139-1)*100),"n/a",(Q139/R139-1)*100)</f>
        <v>n/a</v>
      </c>
      <c r="AN139" s="1087" t="str">
        <f>IF(ISERROR((R139/S139-1)*100),"n/a",(R139/S139-1)*100)</f>
        <v>n/a</v>
      </c>
      <c r="AO139" s="1087" t="str">
        <f>IF(ISERROR((S139/T139-1)*100),"n/a",(S139/T139-1)*100)</f>
        <v>n/a</v>
      </c>
      <c r="AP139" s="1087" t="str">
        <f>IF(ISERROR((T139/U139-1)*100),"n/a",(T139/U139-1)*100)</f>
        <v>n/a</v>
      </c>
      <c r="AQ139" s="1087" t="str">
        <f>IF(ISERROR((U139/V139-1)*100),"n/a",(U139/V139-1)*100)</f>
        <v>n/a</v>
      </c>
      <c r="AR139" s="1087" t="str">
        <f>IF(ISERROR((V139/W139-1)*100),"n/a",(V139/W139-1)*100)</f>
        <v>n/a</v>
      </c>
      <c r="AS139" s="1087" t="str">
        <f>IF(ISERROR((W139/X139-1)*100),"n/a",(W139/X139-1)*100)</f>
        <v>n/a</v>
      </c>
      <c r="AT139" s="1087" t="str">
        <f>IF(ISERROR((X139/Y139-1)*100),"n/a",(X139/Y139-1)*100)</f>
        <v>n/a</v>
      </c>
      <c r="AU139" s="1088">
        <f>AVERAGE(AA139:AT139)</f>
        <v>56.59150400857861</v>
      </c>
      <c r="AV139" s="1089">
        <f>STDEV(AA139:AT139)</f>
        <v>91.855916798223845</v>
      </c>
    </row>
    <row r="140" spans="1:48" ht="11.25" customHeight="1" x14ac:dyDescent="0.2">
      <c r="A140" s="492" t="s">
        <v>1040</v>
      </c>
      <c r="B140" s="874" t="s">
        <v>1041</v>
      </c>
      <c r="C140" s="621">
        <v>1.2649999999999999</v>
      </c>
      <c r="D140" s="491">
        <v>0.92500000000000004</v>
      </c>
      <c r="E140" s="491">
        <v>0.69</v>
      </c>
      <c r="F140" s="621">
        <v>0.48249999999999998</v>
      </c>
      <c r="G140" s="621">
        <v>0.31</v>
      </c>
      <c r="H140" s="621">
        <v>0.19500000000000001</v>
      </c>
      <c r="I140" s="621">
        <v>4.2500000000000003E-2</v>
      </c>
      <c r="J140" s="945"/>
      <c r="K140" s="494">
        <v>0</v>
      </c>
      <c r="L140" s="625">
        <v>0</v>
      </c>
      <c r="M140" s="945"/>
      <c r="N140" s="495">
        <v>0</v>
      </c>
      <c r="O140" s="623">
        <v>0</v>
      </c>
      <c r="P140" s="623">
        <v>0</v>
      </c>
      <c r="Q140" s="623">
        <v>0</v>
      </c>
      <c r="R140" s="623">
        <v>0</v>
      </c>
      <c r="S140" s="623">
        <v>0</v>
      </c>
      <c r="T140" s="623">
        <v>0</v>
      </c>
      <c r="U140" s="623">
        <v>0</v>
      </c>
      <c r="V140" s="623">
        <v>0</v>
      </c>
      <c r="W140" s="623">
        <v>0</v>
      </c>
      <c r="X140" s="623">
        <v>0</v>
      </c>
      <c r="Y140" s="623">
        <v>0</v>
      </c>
      <c r="Z140" s="624">
        <f>SUM(C140:Y140)</f>
        <v>3.9099999999999997</v>
      </c>
      <c r="AA140" s="1086">
        <f>IF(ISERROR((C140/D140-1)*100),"n/a",(C140/D140-1)*100)</f>
        <v>36.756756756756737</v>
      </c>
      <c r="AB140" s="1086">
        <f>IF(ISERROR((D140/E140-1)*100),"n/a",(D140/E140-1)*100)</f>
        <v>34.057971014492772</v>
      </c>
      <c r="AC140" s="1087">
        <f>IF(ISERROR((E140/F140-1)*100),"n/a",(E140/F140-1)*100)</f>
        <v>43.005181347150256</v>
      </c>
      <c r="AD140" s="1087">
        <f>IF(ISERROR((F140/G140-1)*100),"n/a",(F140/G140-1)*100)</f>
        <v>55.645161290322577</v>
      </c>
      <c r="AE140" s="1087">
        <f>IF(ISERROR((G140/H140-1)*100),"n/a",(G140/H140-1)*100)</f>
        <v>58.974358974358964</v>
      </c>
      <c r="AF140" s="1087">
        <f>IF(ISERROR((H140/I140-1)*100),"n/a",(H140/I140-1)*100)</f>
        <v>358.8235294117647</v>
      </c>
      <c r="AG140" s="1087" t="str">
        <f>IF(ISERROR((I140/K140-1)*100),"n/a",(I140/K140-1)*100)</f>
        <v>n/a</v>
      </c>
      <c r="AH140" s="1087" t="str">
        <f>IF(ISERROR((K140/L140-1)*100),"n/a",(K140/L140-1)*100)</f>
        <v>n/a</v>
      </c>
      <c r="AI140" s="1087" t="str">
        <f>IF(ISERROR((L140/N140-1)*100),"n/a",(L140/N140-1)*100)</f>
        <v>n/a</v>
      </c>
      <c r="AJ140" s="1087" t="str">
        <f>IF(ISERROR((N140/O140-1)*100),"n/a",(N140/O140-1)*100)</f>
        <v>n/a</v>
      </c>
      <c r="AK140" s="1087" t="str">
        <f>IF(ISERROR((O140/P140-1)*100),"n/a",(O140/P140-1)*100)</f>
        <v>n/a</v>
      </c>
      <c r="AL140" s="1087" t="str">
        <f>IF(ISERROR((P140/Q140-1)*100),"n/a",(P140/Q140-1)*100)</f>
        <v>n/a</v>
      </c>
      <c r="AM140" s="1087" t="str">
        <f>IF(ISERROR((Q140/R140-1)*100),"n/a",(Q140/R140-1)*100)</f>
        <v>n/a</v>
      </c>
      <c r="AN140" s="1087" t="str">
        <f>IF(ISERROR((R140/S140-1)*100),"n/a",(R140/S140-1)*100)</f>
        <v>n/a</v>
      </c>
      <c r="AO140" s="1087" t="str">
        <f>IF(ISERROR((S140/T140-1)*100),"n/a",(S140/T140-1)*100)</f>
        <v>n/a</v>
      </c>
      <c r="AP140" s="1087" t="str">
        <f>IF(ISERROR((T140/U140-1)*100),"n/a",(T140/U140-1)*100)</f>
        <v>n/a</v>
      </c>
      <c r="AQ140" s="1087" t="str">
        <f>IF(ISERROR((U140/V140-1)*100),"n/a",(U140/V140-1)*100)</f>
        <v>n/a</v>
      </c>
      <c r="AR140" s="1087" t="str">
        <f>IF(ISERROR((V140/W140-1)*100),"n/a",(V140/W140-1)*100)</f>
        <v>n/a</v>
      </c>
      <c r="AS140" s="1087" t="str">
        <f>IF(ISERROR((W140/X140-1)*100),"n/a",(W140/X140-1)*100)</f>
        <v>n/a</v>
      </c>
      <c r="AT140" s="1087" t="str">
        <f>IF(ISERROR((X140/Y140-1)*100),"n/a",(X140/Y140-1)*100)</f>
        <v>n/a</v>
      </c>
      <c r="AU140" s="1088">
        <f>AVERAGE(AA140:AT140)</f>
        <v>97.877159799140998</v>
      </c>
      <c r="AV140" s="1089">
        <f>STDEV(AA140:AT140)</f>
        <v>128.22597550301526</v>
      </c>
    </row>
    <row r="141" spans="1:48" ht="11.25" customHeight="1" x14ac:dyDescent="0.2">
      <c r="A141" s="492" t="s">
        <v>1044</v>
      </c>
      <c r="B141" s="874" t="s">
        <v>1045</v>
      </c>
      <c r="C141" s="621">
        <v>2.4</v>
      </c>
      <c r="D141" s="491">
        <v>2.08</v>
      </c>
      <c r="E141" s="491">
        <v>1.7400000000000002</v>
      </c>
      <c r="F141" s="621">
        <v>1.38</v>
      </c>
      <c r="G141" s="621">
        <v>1.1499999999999999</v>
      </c>
      <c r="H141" s="621">
        <v>0.93</v>
      </c>
      <c r="I141" s="621">
        <v>0.52500000000000002</v>
      </c>
      <c r="J141" s="945"/>
      <c r="K141" s="621">
        <v>0.27</v>
      </c>
      <c r="L141" s="490">
        <v>0.24</v>
      </c>
      <c r="M141" s="945"/>
      <c r="N141" s="626">
        <v>0.18</v>
      </c>
      <c r="O141" s="623">
        <v>0.16</v>
      </c>
      <c r="P141" s="623">
        <v>0.16</v>
      </c>
      <c r="Q141" s="623">
        <v>0.16</v>
      </c>
      <c r="R141" s="627">
        <v>0.16</v>
      </c>
      <c r="S141" s="627">
        <v>0.08</v>
      </c>
      <c r="T141" s="623">
        <v>0</v>
      </c>
      <c r="U141" s="623">
        <v>0</v>
      </c>
      <c r="V141" s="623">
        <v>0</v>
      </c>
      <c r="W141" s="623">
        <v>0</v>
      </c>
      <c r="X141" s="623">
        <v>0</v>
      </c>
      <c r="Y141" s="623">
        <v>0</v>
      </c>
      <c r="Z141" s="624">
        <f>SUM(C141:Y141)</f>
        <v>11.615</v>
      </c>
      <c r="AA141" s="1086">
        <f>IF(ISERROR((C141/D141-1)*100),"n/a",(C141/D141-1)*100)</f>
        <v>15.384615384615374</v>
      </c>
      <c r="AB141" s="1086">
        <f>IF(ISERROR((D141/E141-1)*100),"n/a",(D141/E141-1)*100)</f>
        <v>19.540229885057457</v>
      </c>
      <c r="AC141" s="1087">
        <f>IF(ISERROR((E141/F141-1)*100),"n/a",(E141/F141-1)*100)</f>
        <v>26.086956521739157</v>
      </c>
      <c r="AD141" s="1087">
        <f>IF(ISERROR((F141/G141-1)*100),"n/a",(F141/G141-1)*100)</f>
        <v>19.999999999999996</v>
      </c>
      <c r="AE141" s="1087">
        <f>IF(ISERROR((G141/H141-1)*100),"n/a",(G141/H141-1)*100)</f>
        <v>23.655913978494603</v>
      </c>
      <c r="AF141" s="1087">
        <f>IF(ISERROR((H141/I141-1)*100),"n/a",(H141/I141-1)*100)</f>
        <v>77.142857142857139</v>
      </c>
      <c r="AG141" s="1087">
        <f>IF(ISERROR((I141/K141-1)*100),"n/a",(I141/K141-1)*100)</f>
        <v>94.444444444444443</v>
      </c>
      <c r="AH141" s="1087">
        <f>IF(ISERROR((K141/L141-1)*100),"n/a",(K141/L141-1)*100)</f>
        <v>12.500000000000021</v>
      </c>
      <c r="AI141" s="1087">
        <f>IF(ISERROR((L141/N141-1)*100),"n/a",(L141/N141-1)*100)</f>
        <v>33.333333333333329</v>
      </c>
      <c r="AJ141" s="1087">
        <f>IF(ISERROR((N141/O141-1)*100),"n/a",(N141/O141-1)*100)</f>
        <v>12.5</v>
      </c>
      <c r="AK141" s="1087">
        <f>IF(ISERROR((O141/P141-1)*100),"n/a",(O141/P141-1)*100)</f>
        <v>0</v>
      </c>
      <c r="AL141" s="1087">
        <f>IF(ISERROR((P141/Q141-1)*100),"n/a",(P141/Q141-1)*100)</f>
        <v>0</v>
      </c>
      <c r="AM141" s="1087">
        <f>IF(ISERROR((Q141/R141-1)*100),"n/a",(Q141/R141-1)*100)</f>
        <v>0</v>
      </c>
      <c r="AN141" s="1087">
        <f>IF(ISERROR((R141/S141-1)*100),"n/a",(R141/S141-1)*100)</f>
        <v>100</v>
      </c>
      <c r="AO141" s="1087" t="str">
        <f>IF(ISERROR((S141/T141-1)*100),"n/a",(S141/T141-1)*100)</f>
        <v>n/a</v>
      </c>
      <c r="AP141" s="1087" t="str">
        <f>IF(ISERROR((T141/U141-1)*100),"n/a",(T141/U141-1)*100)</f>
        <v>n/a</v>
      </c>
      <c r="AQ141" s="1087" t="str">
        <f>IF(ISERROR((U141/V141-1)*100),"n/a",(U141/V141-1)*100)</f>
        <v>n/a</v>
      </c>
      <c r="AR141" s="1087" t="str">
        <f>IF(ISERROR((V141/W141-1)*100),"n/a",(V141/W141-1)*100)</f>
        <v>n/a</v>
      </c>
      <c r="AS141" s="1087" t="str">
        <f>IF(ISERROR((W141/X141-1)*100),"n/a",(W141/X141-1)*100)</f>
        <v>n/a</v>
      </c>
      <c r="AT141" s="1087" t="str">
        <f>IF(ISERROR((X141/Y141-1)*100),"n/a",(X141/Y141-1)*100)</f>
        <v>n/a</v>
      </c>
      <c r="AU141" s="1088">
        <f>AVERAGE(AA141:AT141)</f>
        <v>31.042025049324391</v>
      </c>
      <c r="AV141" s="1089">
        <f>STDEV(AA141:AT141)</f>
        <v>34.03902814150053</v>
      </c>
    </row>
    <row r="142" spans="1:48" ht="11.25" customHeight="1" x14ac:dyDescent="0.2">
      <c r="A142" s="496" t="s">
        <v>1022</v>
      </c>
      <c r="B142" s="859" t="s">
        <v>1023</v>
      </c>
      <c r="C142" s="621">
        <v>1.48</v>
      </c>
      <c r="D142" s="491">
        <v>1.38</v>
      </c>
      <c r="E142" s="491">
        <v>1.32</v>
      </c>
      <c r="F142" s="482">
        <v>1.28</v>
      </c>
      <c r="G142" s="483">
        <v>1.2</v>
      </c>
      <c r="H142" s="482">
        <v>1.18</v>
      </c>
      <c r="I142" s="483">
        <v>1.1599999999999999</v>
      </c>
      <c r="J142" s="1016"/>
      <c r="K142" s="482">
        <v>1.05</v>
      </c>
      <c r="L142" s="484">
        <v>1</v>
      </c>
      <c r="M142" s="1016"/>
      <c r="N142" s="497">
        <v>1</v>
      </c>
      <c r="O142" s="486">
        <v>1.1200000000000001</v>
      </c>
      <c r="P142" s="486">
        <v>1.24</v>
      </c>
      <c r="Q142" s="487">
        <v>1.24</v>
      </c>
      <c r="R142" s="487">
        <v>1.1200000000000001</v>
      </c>
      <c r="S142" s="487">
        <v>0.97</v>
      </c>
      <c r="T142" s="487">
        <v>0.86</v>
      </c>
      <c r="U142" s="487">
        <v>0.68</v>
      </c>
      <c r="V142" s="487">
        <v>0.61</v>
      </c>
      <c r="W142" s="487">
        <v>0.56999999999999995</v>
      </c>
      <c r="X142" s="487">
        <v>0.52</v>
      </c>
      <c r="Y142" s="487">
        <v>0.47</v>
      </c>
      <c r="Z142" s="624">
        <f>SUM(C142:Y142)</f>
        <v>21.45</v>
      </c>
      <c r="AA142" s="1086">
        <f>IF(ISERROR((C142/D142-1)*100),"n/a",(C142/D142-1)*100)</f>
        <v>7.2463768115942129</v>
      </c>
      <c r="AB142" s="1086">
        <f>IF(ISERROR((D142/E142-1)*100),"n/a",(D142/E142-1)*100)</f>
        <v>4.5454545454545414</v>
      </c>
      <c r="AC142" s="1087">
        <f>IF(ISERROR((E142/F142-1)*100),"n/a",(E142/F142-1)*100)</f>
        <v>3.125</v>
      </c>
      <c r="AD142" s="1087">
        <f>IF(ISERROR((F142/G142-1)*100),"n/a",(F142/G142-1)*100)</f>
        <v>6.6666666666666652</v>
      </c>
      <c r="AE142" s="1087">
        <f>IF(ISERROR((G142/H142-1)*100),"n/a",(G142/H142-1)*100)</f>
        <v>1.6949152542372836</v>
      </c>
      <c r="AF142" s="1087">
        <f>IF(ISERROR((H142/I142-1)*100),"n/a",(H142/I142-1)*100)</f>
        <v>1.7241379310344751</v>
      </c>
      <c r="AG142" s="1087">
        <f>IF(ISERROR((I142/K142-1)*100),"n/a",(I142/K142-1)*100)</f>
        <v>10.47619047619046</v>
      </c>
      <c r="AH142" s="1087">
        <f>IF(ISERROR((K142/L142-1)*100),"n/a",(K142/L142-1)*100)</f>
        <v>5.0000000000000044</v>
      </c>
      <c r="AI142" s="1087">
        <f>IF(ISERROR((L142/N142-1)*100),"n/a",(L142/N142-1)*100)</f>
        <v>0</v>
      </c>
      <c r="AJ142" s="1087">
        <f>IF(ISERROR((N142/O142-1)*100),"n/a",(N142/O142-1)*100)</f>
        <v>-10.714285714285721</v>
      </c>
      <c r="AK142" s="1087">
        <f>IF(ISERROR((O142/P142-1)*100),"n/a",(O142/P142-1)*100)</f>
        <v>-9.6774193548387011</v>
      </c>
      <c r="AL142" s="1087">
        <f>IF(ISERROR((P142/Q142-1)*100),"n/a",(P142/Q142-1)*100)</f>
        <v>0</v>
      </c>
      <c r="AM142" s="1087">
        <f>IF(ISERROR((Q142/R142-1)*100),"n/a",(Q142/R142-1)*100)</f>
        <v>10.714285714285698</v>
      </c>
      <c r="AN142" s="1087">
        <f>IF(ISERROR((R142/S142-1)*100),"n/a",(R142/S142-1)*100)</f>
        <v>15.463917525773208</v>
      </c>
      <c r="AO142" s="1087">
        <f>IF(ISERROR((S142/T142-1)*100),"n/a",(S142/T142-1)*100)</f>
        <v>12.790697674418606</v>
      </c>
      <c r="AP142" s="1087">
        <f>IF(ISERROR((T142/U142-1)*100),"n/a",(T142/U142-1)*100)</f>
        <v>26.470588235294112</v>
      </c>
      <c r="AQ142" s="1087">
        <f>IF(ISERROR((U142/V142-1)*100),"n/a",(U142/V142-1)*100)</f>
        <v>11.475409836065587</v>
      </c>
      <c r="AR142" s="1087">
        <f>IF(ISERROR((V142/W142-1)*100),"n/a",(V142/W142-1)*100)</f>
        <v>7.0175438596491224</v>
      </c>
      <c r="AS142" s="1087">
        <f>IF(ISERROR((W142/X142-1)*100),"n/a",(W142/X142-1)*100)</f>
        <v>9.6153846153846025</v>
      </c>
      <c r="AT142" s="1087">
        <f>IF(ISERROR((X142/Y142-1)*100),"n/a",(X142/Y142-1)*100)</f>
        <v>10.638297872340431</v>
      </c>
      <c r="AU142" s="1088">
        <f>AVERAGE(AA142:AT142)</f>
        <v>6.2136580974632292</v>
      </c>
      <c r="AV142" s="1089">
        <f>STDEV(AA142:AT142)</f>
        <v>8.3003398537213222</v>
      </c>
    </row>
    <row r="143" spans="1:48" ht="11.25" customHeight="1" x14ac:dyDescent="0.2">
      <c r="A143" s="876" t="s">
        <v>3808</v>
      </c>
      <c r="B143" s="874" t="s">
        <v>3809</v>
      </c>
      <c r="C143" s="621">
        <v>1.36</v>
      </c>
      <c r="D143" s="491">
        <v>0.98</v>
      </c>
      <c r="E143" s="512">
        <v>0.64</v>
      </c>
      <c r="F143" s="621">
        <v>0.46</v>
      </c>
      <c r="G143" s="530">
        <v>0.4</v>
      </c>
      <c r="H143" s="621">
        <v>0.1</v>
      </c>
      <c r="I143" s="530">
        <v>0</v>
      </c>
      <c r="J143" s="945"/>
      <c r="K143" s="494">
        <v>0</v>
      </c>
      <c r="L143" s="625">
        <v>0</v>
      </c>
      <c r="M143" s="945"/>
      <c r="N143" s="495">
        <v>0</v>
      </c>
      <c r="O143" s="623">
        <v>0</v>
      </c>
      <c r="P143" s="623">
        <v>0</v>
      </c>
      <c r="Q143" s="623">
        <v>0</v>
      </c>
      <c r="R143" s="623">
        <v>0</v>
      </c>
      <c r="S143" s="623">
        <v>0</v>
      </c>
      <c r="T143" s="623">
        <v>0</v>
      </c>
      <c r="U143" s="623">
        <v>0</v>
      </c>
      <c r="V143" s="623">
        <v>0</v>
      </c>
      <c r="W143" s="623">
        <v>0</v>
      </c>
      <c r="X143" s="623">
        <v>0</v>
      </c>
      <c r="Y143" s="623">
        <v>0</v>
      </c>
      <c r="Z143" s="624">
        <f>SUM(C143:Y143)</f>
        <v>3.94</v>
      </c>
      <c r="AA143" s="1086">
        <f>IF(ISERROR((C143/D143-1)*100),"n/a",(C143/D143-1)*100)</f>
        <v>38.775510204081655</v>
      </c>
      <c r="AB143" s="1086">
        <f>IF(ISERROR((D143/E143-1)*100),"n/a",(D143/E143-1)*100)</f>
        <v>53.125</v>
      </c>
      <c r="AC143" s="1087">
        <f>IF(ISERROR((E143/F143-1)*100),"n/a",(E143/F143-1)*100)</f>
        <v>39.130434782608688</v>
      </c>
      <c r="AD143" s="1087">
        <f>IF(ISERROR((F143/G143-1)*100),"n/a",(F143/G143-1)*100)</f>
        <v>14.999999999999991</v>
      </c>
      <c r="AE143" s="1087">
        <f>IF(ISERROR((G143/H143-1)*100),"n/a",(G143/H143-1)*100)</f>
        <v>300</v>
      </c>
      <c r="AF143" s="1087" t="str">
        <f>IF(ISERROR((H143/I143-1)*100),"n/a",(H143/I143-1)*100)</f>
        <v>n/a</v>
      </c>
      <c r="AG143" s="1087" t="str">
        <f>IF(ISERROR((I143/K143-1)*100),"n/a",(I143/K143-1)*100)</f>
        <v>n/a</v>
      </c>
      <c r="AH143" s="1087" t="str">
        <f>IF(ISERROR((K143/L143-1)*100),"n/a",(K143/L143-1)*100)</f>
        <v>n/a</v>
      </c>
      <c r="AI143" s="1087" t="str">
        <f>IF(ISERROR((L143/N143-1)*100),"n/a",(L143/N143-1)*100)</f>
        <v>n/a</v>
      </c>
      <c r="AJ143" s="1087" t="str">
        <f>IF(ISERROR((N143/O143-1)*100),"n/a",(N143/O143-1)*100)</f>
        <v>n/a</v>
      </c>
      <c r="AK143" s="1087" t="str">
        <f>IF(ISERROR((O143/P143-1)*100),"n/a",(O143/P143-1)*100)</f>
        <v>n/a</v>
      </c>
      <c r="AL143" s="1087" t="str">
        <f>IF(ISERROR((P143/Q143-1)*100),"n/a",(P143/Q143-1)*100)</f>
        <v>n/a</v>
      </c>
      <c r="AM143" s="1087" t="str">
        <f>IF(ISERROR((Q143/R143-1)*100),"n/a",(Q143/R143-1)*100)</f>
        <v>n/a</v>
      </c>
      <c r="AN143" s="1087" t="str">
        <f>IF(ISERROR((R143/S143-1)*100),"n/a",(R143/S143-1)*100)</f>
        <v>n/a</v>
      </c>
      <c r="AO143" s="1087" t="str">
        <f>IF(ISERROR((S143/T143-1)*100),"n/a",(S143/T143-1)*100)</f>
        <v>n/a</v>
      </c>
      <c r="AP143" s="1087" t="str">
        <f>IF(ISERROR((T143/U143-1)*100),"n/a",(T143/U143-1)*100)</f>
        <v>n/a</v>
      </c>
      <c r="AQ143" s="1087" t="str">
        <f>IF(ISERROR((U143/V143-1)*100),"n/a",(U143/V143-1)*100)</f>
        <v>n/a</v>
      </c>
      <c r="AR143" s="1087" t="str">
        <f>IF(ISERROR((V143/W143-1)*100),"n/a",(V143/W143-1)*100)</f>
        <v>n/a</v>
      </c>
      <c r="AS143" s="1087" t="str">
        <f>IF(ISERROR((W143/X143-1)*100),"n/a",(W143/X143-1)*100)</f>
        <v>n/a</v>
      </c>
      <c r="AT143" s="1087" t="str">
        <f>IF(ISERROR((X143/Y143-1)*100),"n/a",(X143/Y143-1)*100)</f>
        <v>n/a</v>
      </c>
      <c r="AU143" s="1088">
        <f>AVERAGE(AA143:AT143)</f>
        <v>89.20618899733806</v>
      </c>
      <c r="AV143" s="1089">
        <f>STDEV(AA143:AT143)</f>
        <v>118.63102035905158</v>
      </c>
    </row>
    <row r="144" spans="1:48" ht="11.25" customHeight="1" x14ac:dyDescent="0.2">
      <c r="A144" s="492" t="s">
        <v>530</v>
      </c>
      <c r="B144" s="874" t="s">
        <v>531</v>
      </c>
      <c r="C144" s="621">
        <v>2.8</v>
      </c>
      <c r="D144" s="491">
        <v>2.58</v>
      </c>
      <c r="E144" s="491">
        <v>2.25</v>
      </c>
      <c r="F144" s="621">
        <v>2.15</v>
      </c>
      <c r="G144" s="621">
        <v>2.1</v>
      </c>
      <c r="H144" s="621">
        <v>2.0299999999999998</v>
      </c>
      <c r="I144" s="621">
        <v>1.98</v>
      </c>
      <c r="J144" s="945"/>
      <c r="K144" s="621">
        <v>1.9</v>
      </c>
      <c r="L144" s="490">
        <v>1.83</v>
      </c>
      <c r="M144" s="945"/>
      <c r="N144" s="626">
        <v>1.78</v>
      </c>
      <c r="O144" s="627">
        <v>1.71</v>
      </c>
      <c r="P144" s="627">
        <v>1.66</v>
      </c>
      <c r="Q144" s="627">
        <v>1.54</v>
      </c>
      <c r="R144" s="627">
        <v>1.32</v>
      </c>
      <c r="S144" s="627">
        <v>1.165</v>
      </c>
      <c r="T144" s="627">
        <v>1.0349999999999999</v>
      </c>
      <c r="U144" s="627">
        <v>0.94</v>
      </c>
      <c r="V144" s="627">
        <v>0.875</v>
      </c>
      <c r="W144" s="627">
        <v>0.84</v>
      </c>
      <c r="X144" s="627">
        <v>0.76</v>
      </c>
      <c r="Y144" s="627">
        <v>0.67500000000000004</v>
      </c>
      <c r="Z144" s="624">
        <f>SUM(C144:Y144)</f>
        <v>33.919999999999995</v>
      </c>
      <c r="AA144" s="1086">
        <f>IF(ISERROR((C144/D144-1)*100),"n/a",(C144/D144-1)*100)</f>
        <v>8.5271317829457303</v>
      </c>
      <c r="AB144" s="1086">
        <f>IF(ISERROR((D144/E144-1)*100),"n/a",(D144/E144-1)*100)</f>
        <v>14.666666666666671</v>
      </c>
      <c r="AC144" s="1087">
        <f>IF(ISERROR((E144/F144-1)*100),"n/a",(E144/F144-1)*100)</f>
        <v>4.6511627906976827</v>
      </c>
      <c r="AD144" s="1087">
        <f>IF(ISERROR((F144/G144-1)*100),"n/a",(F144/G144-1)*100)</f>
        <v>2.3809523809523725</v>
      </c>
      <c r="AE144" s="1087">
        <f>IF(ISERROR((G144/H144-1)*100),"n/a",(G144/H144-1)*100)</f>
        <v>3.4482758620689724</v>
      </c>
      <c r="AF144" s="1087">
        <f>IF(ISERROR((H144/I144-1)*100),"n/a",(H144/I144-1)*100)</f>
        <v>2.5252525252525082</v>
      </c>
      <c r="AG144" s="1087">
        <f>IF(ISERROR((I144/K144-1)*100),"n/a",(I144/K144-1)*100)</f>
        <v>4.2105263157894868</v>
      </c>
      <c r="AH144" s="1087">
        <f>IF(ISERROR((K144/L144-1)*100),"n/a",(K144/L144-1)*100)</f>
        <v>3.82513661202184</v>
      </c>
      <c r="AI144" s="1087">
        <f>IF(ISERROR((L144/N144-1)*100),"n/a",(L144/N144-1)*100)</f>
        <v>2.8089887640449396</v>
      </c>
      <c r="AJ144" s="1087">
        <f>IF(ISERROR((N144/O144-1)*100),"n/a",(N144/O144-1)*100)</f>
        <v>4.0935672514619936</v>
      </c>
      <c r="AK144" s="1087">
        <f>IF(ISERROR((O144/P144-1)*100),"n/a",(O144/P144-1)*100)</f>
        <v>3.0120481927710774</v>
      </c>
      <c r="AL144" s="1087">
        <f>IF(ISERROR((P144/Q144-1)*100),"n/a",(P144/Q144-1)*100)</f>
        <v>7.7922077922077948</v>
      </c>
      <c r="AM144" s="1087">
        <f>IF(ISERROR((Q144/R144-1)*100),"n/a",(Q144/R144-1)*100)</f>
        <v>16.666666666666675</v>
      </c>
      <c r="AN144" s="1087">
        <f>IF(ISERROR((R144/S144-1)*100),"n/a",(R144/S144-1)*100)</f>
        <v>13.30472103004292</v>
      </c>
      <c r="AO144" s="1087">
        <f>IF(ISERROR((S144/T144-1)*100),"n/a",(S144/T144-1)*100)</f>
        <v>12.560386473429963</v>
      </c>
      <c r="AP144" s="1087">
        <f>IF(ISERROR((T144/U144-1)*100),"n/a",(T144/U144-1)*100)</f>
        <v>10.106382978723394</v>
      </c>
      <c r="AQ144" s="1087">
        <f>IF(ISERROR((U144/V144-1)*100),"n/a",(U144/V144-1)*100)</f>
        <v>7.4285714285714288</v>
      </c>
      <c r="AR144" s="1087">
        <f>IF(ISERROR((V144/W144-1)*100),"n/a",(V144/W144-1)*100)</f>
        <v>4.1666666666666741</v>
      </c>
      <c r="AS144" s="1087">
        <f>IF(ISERROR((W144/X144-1)*100),"n/a",(W144/X144-1)*100)</f>
        <v>10.526315789473673</v>
      </c>
      <c r="AT144" s="1087">
        <f>IF(ISERROR((X144/Y144-1)*100),"n/a",(X144/Y144-1)*100)</f>
        <v>12.592592592592577</v>
      </c>
      <c r="AU144" s="1088">
        <f>AVERAGE(AA144:AT144)</f>
        <v>7.4647110281524194</v>
      </c>
      <c r="AV144" s="1089">
        <f>STDEV(AA144:AT144)</f>
        <v>4.6018911447377349</v>
      </c>
    </row>
    <row r="145" spans="1:48" ht="11.25" customHeight="1" x14ac:dyDescent="0.2">
      <c r="A145" s="847" t="s">
        <v>4549</v>
      </c>
      <c r="B145" s="874" t="s">
        <v>4517</v>
      </c>
      <c r="C145" s="491">
        <v>0.20500000000000002</v>
      </c>
      <c r="D145" s="491">
        <v>0.185</v>
      </c>
      <c r="E145" s="491">
        <v>0.16750000000000001</v>
      </c>
      <c r="F145" s="491">
        <v>0.14749999999999999</v>
      </c>
      <c r="G145" s="491">
        <v>0.105</v>
      </c>
      <c r="H145" s="514">
        <v>0</v>
      </c>
      <c r="I145" s="514">
        <v>0</v>
      </c>
      <c r="J145" s="491"/>
      <c r="K145" s="491">
        <v>0.1075</v>
      </c>
      <c r="L145" s="626">
        <v>9.0000000000000011E-2</v>
      </c>
      <c r="M145" s="491"/>
      <c r="N145" s="511">
        <v>6.25E-2</v>
      </c>
      <c r="O145" s="531">
        <v>7.5000000000000011E-2</v>
      </c>
      <c r="P145" s="627">
        <v>0.11750000000000001</v>
      </c>
      <c r="Q145" s="627">
        <v>8.5000000000000006E-2</v>
      </c>
      <c r="R145" s="627">
        <v>8.2500000000000004E-2</v>
      </c>
      <c r="S145" s="627">
        <v>0.08</v>
      </c>
      <c r="T145" s="627">
        <v>7.0000000000000007E-2</v>
      </c>
      <c r="U145" s="627">
        <v>4.4999999999999998E-2</v>
      </c>
      <c r="V145" s="531">
        <v>0</v>
      </c>
      <c r="W145" s="531">
        <v>0</v>
      </c>
      <c r="X145" s="531">
        <v>0</v>
      </c>
      <c r="Y145" s="531">
        <v>0</v>
      </c>
      <c r="Z145" s="624">
        <f>SUM(C145:Y145)</f>
        <v>1.625</v>
      </c>
      <c r="AA145" s="1086">
        <f>IF(ISERROR((C145/D145-1)*100),"n/a",(C145/D145-1)*100)</f>
        <v>10.810810810810811</v>
      </c>
      <c r="AB145" s="1086">
        <f>IF(ISERROR((D145/E145-1)*100),"n/a",(D145/E145-1)*100)</f>
        <v>10.447761194029837</v>
      </c>
      <c r="AC145" s="1087">
        <f>IF(ISERROR((E145/F145-1)*100),"n/a",(E145/F145-1)*100)</f>
        <v>13.559322033898313</v>
      </c>
      <c r="AD145" s="1087">
        <f>IF(ISERROR((F145/G145-1)*100),"n/a",(F145/G145-1)*100)</f>
        <v>40.476190476190467</v>
      </c>
      <c r="AE145" s="1087" t="str">
        <f>IF(ISERROR((G145/H145-1)*100),"n/a",(G145/H145-1)*100)</f>
        <v>n/a</v>
      </c>
      <c r="AF145" s="1087" t="str">
        <f>IF(ISERROR((H145/I145-1)*100),"n/a",(H145/I145-1)*100)</f>
        <v>n/a</v>
      </c>
      <c r="AG145" s="1087">
        <f>IF(ISERROR((I145/K145-1)*100),"n/a",(I145/K145-1)*100)</f>
        <v>-100</v>
      </c>
      <c r="AH145" s="1087">
        <f>IF(ISERROR((K145/L145-1)*100),"n/a",(K145/L145-1)*100)</f>
        <v>19.444444444444422</v>
      </c>
      <c r="AI145" s="1087">
        <f>IF(ISERROR((L145/N145-1)*100),"n/a",(L145/N145-1)*100)</f>
        <v>44.000000000000014</v>
      </c>
      <c r="AJ145" s="1087">
        <f>IF(ISERROR((N145/O145-1)*100),"n/a",(N145/O145-1)*100)</f>
        <v>-16.666666666666675</v>
      </c>
      <c r="AK145" s="1087">
        <f>IF(ISERROR((O145/P145-1)*100),"n/a",(O145/P145-1)*100)</f>
        <v>-36.170212765957444</v>
      </c>
      <c r="AL145" s="1087">
        <f>IF(ISERROR((P145/Q145-1)*100),"n/a",(P145/Q145-1)*100)</f>
        <v>38.235294117647058</v>
      </c>
      <c r="AM145" s="1087">
        <f>IF(ISERROR((Q145/R145-1)*100),"n/a",(Q145/R145-1)*100)</f>
        <v>3.0303030303030276</v>
      </c>
      <c r="AN145" s="1087">
        <f>IF(ISERROR((R145/S145-1)*100),"n/a",(R145/S145-1)*100)</f>
        <v>3.125</v>
      </c>
      <c r="AO145" s="1087">
        <f>IF(ISERROR((S145/T145-1)*100),"n/a",(S145/T145-1)*100)</f>
        <v>14.285714285714279</v>
      </c>
      <c r="AP145" s="1087">
        <f>IF(ISERROR((T145/U145-1)*100),"n/a",(T145/U145-1)*100)</f>
        <v>55.555555555555578</v>
      </c>
      <c r="AQ145" s="1087" t="str">
        <f>IF(ISERROR((U145/V145-1)*100),"n/a",(U145/V145-1)*100)</f>
        <v>n/a</v>
      </c>
      <c r="AR145" s="1087" t="str">
        <f>IF(ISERROR((V145/W145-1)*100),"n/a",(V145/W145-1)*100)</f>
        <v>n/a</v>
      </c>
      <c r="AS145" s="1087" t="str">
        <f>IF(ISERROR((W145/X145-1)*100),"n/a",(W145/X145-1)*100)</f>
        <v>n/a</v>
      </c>
      <c r="AT145" s="1087" t="str">
        <f>IF(ISERROR((X145/Y145-1)*100),"n/a",(X145/Y145-1)*100)</f>
        <v>n/a</v>
      </c>
      <c r="AU145" s="1088">
        <f>AVERAGE(AA145:AT145)</f>
        <v>7.1523940368549779</v>
      </c>
      <c r="AV145" s="1089">
        <f>STDEV(AA145:AT145)</f>
        <v>39.226706110803676</v>
      </c>
    </row>
    <row r="146" spans="1:48" ht="11.25" customHeight="1" x14ac:dyDescent="0.2">
      <c r="A146" s="876" t="s">
        <v>1067</v>
      </c>
      <c r="B146" s="874" t="s">
        <v>1068</v>
      </c>
      <c r="C146" s="621">
        <v>2.16</v>
      </c>
      <c r="D146" s="491">
        <v>1.91</v>
      </c>
      <c r="E146" s="491">
        <v>1.75</v>
      </c>
      <c r="F146" s="621">
        <v>1.71</v>
      </c>
      <c r="G146" s="621">
        <v>1.66</v>
      </c>
      <c r="H146" s="621">
        <v>1.57</v>
      </c>
      <c r="I146" s="621">
        <v>1.46</v>
      </c>
      <c r="J146" s="945"/>
      <c r="K146" s="621">
        <v>1.4</v>
      </c>
      <c r="L146" s="625">
        <v>1.36</v>
      </c>
      <c r="M146" s="945"/>
      <c r="N146" s="495">
        <v>1.36</v>
      </c>
      <c r="O146" s="627">
        <v>1.36</v>
      </c>
      <c r="P146" s="627">
        <v>1.33</v>
      </c>
      <c r="Q146" s="627">
        <v>1.21</v>
      </c>
      <c r="R146" s="627">
        <v>1.0900000000000001</v>
      </c>
      <c r="S146" s="627">
        <v>0.97</v>
      </c>
      <c r="T146" s="627">
        <v>0.86</v>
      </c>
      <c r="U146" s="627">
        <v>0.75</v>
      </c>
      <c r="V146" s="627">
        <v>0.3</v>
      </c>
      <c r="W146" s="623">
        <v>0</v>
      </c>
      <c r="X146" s="623">
        <v>0.44</v>
      </c>
      <c r="Y146" s="627">
        <v>0.8</v>
      </c>
      <c r="Z146" s="624">
        <f>SUM(C146:Y146)</f>
        <v>25.450000000000003</v>
      </c>
      <c r="AA146" s="1086">
        <f>IF(ISERROR((C146/D146-1)*100),"n/a",(C146/D146-1)*100)</f>
        <v>13.089005235602102</v>
      </c>
      <c r="AB146" s="1086">
        <f>IF(ISERROR((D146/E146-1)*100),"n/a",(D146/E146-1)*100)</f>
        <v>9.1428571428571423</v>
      </c>
      <c r="AC146" s="1087">
        <f>IF(ISERROR((E146/F146-1)*100),"n/a",(E146/F146-1)*100)</f>
        <v>2.3391812865497075</v>
      </c>
      <c r="AD146" s="1087">
        <f>IF(ISERROR((F146/G146-1)*100),"n/a",(F146/G146-1)*100)</f>
        <v>3.0120481927710774</v>
      </c>
      <c r="AE146" s="1087">
        <f>IF(ISERROR((G146/H146-1)*100),"n/a",(G146/H146-1)*100)</f>
        <v>5.7324840764331197</v>
      </c>
      <c r="AF146" s="1087">
        <f>IF(ISERROR((H146/I146-1)*100),"n/a",(H146/I146-1)*100)</f>
        <v>7.5342465753424737</v>
      </c>
      <c r="AG146" s="1087">
        <f>IF(ISERROR((I146/K146-1)*100),"n/a",(I146/K146-1)*100)</f>
        <v>4.2857142857142927</v>
      </c>
      <c r="AH146" s="1087">
        <f>IF(ISERROR((K146/L146-1)*100),"n/a",(K146/L146-1)*100)</f>
        <v>2.9411764705882248</v>
      </c>
      <c r="AI146" s="1087">
        <f>IF(ISERROR((L146/N146-1)*100),"n/a",(L146/N146-1)*100)</f>
        <v>0</v>
      </c>
      <c r="AJ146" s="1087">
        <f>IF(ISERROR((N146/O146-1)*100),"n/a",(N146/O146-1)*100)</f>
        <v>0</v>
      </c>
      <c r="AK146" s="1087">
        <f>IF(ISERROR((O146/P146-1)*100),"n/a",(O146/P146-1)*100)</f>
        <v>2.2556390977443552</v>
      </c>
      <c r="AL146" s="1087">
        <f>IF(ISERROR((P146/Q146-1)*100),"n/a",(P146/Q146-1)*100)</f>
        <v>9.9173553719008378</v>
      </c>
      <c r="AM146" s="1087">
        <f>IF(ISERROR((Q146/R146-1)*100),"n/a",(Q146/R146-1)*100)</f>
        <v>11.009174311926584</v>
      </c>
      <c r="AN146" s="1087">
        <f>IF(ISERROR((R146/S146-1)*100),"n/a",(R146/S146-1)*100)</f>
        <v>12.371134020618557</v>
      </c>
      <c r="AO146" s="1087">
        <f>IF(ISERROR((S146/T146-1)*100),"n/a",(S146/T146-1)*100)</f>
        <v>12.790697674418606</v>
      </c>
      <c r="AP146" s="1087">
        <f>IF(ISERROR((T146/U146-1)*100),"n/a",(T146/U146-1)*100)</f>
        <v>14.666666666666671</v>
      </c>
      <c r="AQ146" s="1087">
        <f>IF(ISERROR((U146/V146-1)*100),"n/a",(U146/V146-1)*100)</f>
        <v>150</v>
      </c>
      <c r="AR146" s="1087" t="str">
        <f>IF(ISERROR((V146/W146-1)*100),"n/a",(V146/W146-1)*100)</f>
        <v>n/a</v>
      </c>
      <c r="AS146" s="1087">
        <f>IF(ISERROR((W146/X146-1)*100),"n/a",(W146/X146-1)*100)</f>
        <v>-100</v>
      </c>
      <c r="AT146" s="1087">
        <f>IF(ISERROR((X146/Y146-1)*100),"n/a",(X146/Y146-1)*100)</f>
        <v>-45.000000000000007</v>
      </c>
      <c r="AU146" s="1088">
        <f>AVERAGE(AA146:AT146)</f>
        <v>6.1098621267965125</v>
      </c>
      <c r="AV146" s="1089">
        <f>STDEV(AA146:AT146)</f>
        <v>44.069532244045128</v>
      </c>
    </row>
    <row r="147" spans="1:48" ht="11.25" customHeight="1" x14ac:dyDescent="0.2">
      <c r="A147" s="479" t="s">
        <v>4049</v>
      </c>
      <c r="B147" s="874" t="s">
        <v>4050</v>
      </c>
      <c r="C147" s="621">
        <v>1.645</v>
      </c>
      <c r="D147" s="491">
        <v>1.605</v>
      </c>
      <c r="E147" s="491">
        <v>1.5649999999999999</v>
      </c>
      <c r="F147" s="621">
        <v>1.5249999999999999</v>
      </c>
      <c r="G147" s="621">
        <v>0.51700000000000002</v>
      </c>
      <c r="H147" s="530">
        <v>0</v>
      </c>
      <c r="I147" s="530">
        <v>0</v>
      </c>
      <c r="J147" s="945"/>
      <c r="K147" s="494">
        <v>0</v>
      </c>
      <c r="L147" s="625">
        <v>0</v>
      </c>
      <c r="M147" s="945"/>
      <c r="N147" s="495">
        <v>0</v>
      </c>
      <c r="O147" s="623">
        <v>0</v>
      </c>
      <c r="P147" s="623">
        <v>0</v>
      </c>
      <c r="Q147" s="623">
        <v>0</v>
      </c>
      <c r="R147" s="623">
        <v>0</v>
      </c>
      <c r="S147" s="623">
        <v>0</v>
      </c>
      <c r="T147" s="623">
        <v>0</v>
      </c>
      <c r="U147" s="623">
        <v>0</v>
      </c>
      <c r="V147" s="623">
        <v>0</v>
      </c>
      <c r="W147" s="623">
        <v>0</v>
      </c>
      <c r="X147" s="623">
        <v>0</v>
      </c>
      <c r="Y147" s="623">
        <v>0</v>
      </c>
      <c r="Z147" s="624">
        <f>SUM(C147:Y147)</f>
        <v>6.8570000000000002</v>
      </c>
      <c r="AA147" s="1086">
        <f>IF(ISERROR((C147/D147-1)*100),"n/a",(C147/D147-1)*100)</f>
        <v>2.4922118380062308</v>
      </c>
      <c r="AB147" s="1086">
        <f>IF(ISERROR((D147/E147-1)*100),"n/a",(D147/E147-1)*100)</f>
        <v>2.5559105431310014</v>
      </c>
      <c r="AC147" s="1087">
        <f>IF(ISERROR((E147/F147-1)*100),"n/a",(E147/F147-1)*100)</f>
        <v>2.6229508196721429</v>
      </c>
      <c r="AD147" s="1087">
        <f>IF(ISERROR((F147/G147-1)*100),"n/a",(F147/G147-1)*100)</f>
        <v>194.97098646034812</v>
      </c>
      <c r="AE147" s="1087" t="str">
        <f>IF(ISERROR((G147/H147-1)*100),"n/a",(G147/H147-1)*100)</f>
        <v>n/a</v>
      </c>
      <c r="AF147" s="1087" t="str">
        <f>IF(ISERROR((H147/I147-1)*100),"n/a",(H147/I147-1)*100)</f>
        <v>n/a</v>
      </c>
      <c r="AG147" s="1087" t="str">
        <f>IF(ISERROR((I147/K147-1)*100),"n/a",(I147/K147-1)*100)</f>
        <v>n/a</v>
      </c>
      <c r="AH147" s="1087" t="str">
        <f>IF(ISERROR((K147/L147-1)*100),"n/a",(K147/L147-1)*100)</f>
        <v>n/a</v>
      </c>
      <c r="AI147" s="1087" t="str">
        <f>IF(ISERROR((L147/N147-1)*100),"n/a",(L147/N147-1)*100)</f>
        <v>n/a</v>
      </c>
      <c r="AJ147" s="1087" t="str">
        <f>IF(ISERROR((N147/O147-1)*100),"n/a",(N147/O147-1)*100)</f>
        <v>n/a</v>
      </c>
      <c r="AK147" s="1087" t="str">
        <f>IF(ISERROR((O147/P147-1)*100),"n/a",(O147/P147-1)*100)</f>
        <v>n/a</v>
      </c>
      <c r="AL147" s="1087" t="str">
        <f>IF(ISERROR((P147/Q147-1)*100),"n/a",(P147/Q147-1)*100)</f>
        <v>n/a</v>
      </c>
      <c r="AM147" s="1087" t="str">
        <f>IF(ISERROR((Q147/R147-1)*100),"n/a",(Q147/R147-1)*100)</f>
        <v>n/a</v>
      </c>
      <c r="AN147" s="1087" t="str">
        <f>IF(ISERROR((R147/S147-1)*100),"n/a",(R147/S147-1)*100)</f>
        <v>n/a</v>
      </c>
      <c r="AO147" s="1087" t="str">
        <f>IF(ISERROR((S147/T147-1)*100),"n/a",(S147/T147-1)*100)</f>
        <v>n/a</v>
      </c>
      <c r="AP147" s="1087" t="str">
        <f>IF(ISERROR((T147/U147-1)*100),"n/a",(T147/U147-1)*100)</f>
        <v>n/a</v>
      </c>
      <c r="AQ147" s="1087" t="str">
        <f>IF(ISERROR((U147/V147-1)*100),"n/a",(U147/V147-1)*100)</f>
        <v>n/a</v>
      </c>
      <c r="AR147" s="1087" t="str">
        <f>IF(ISERROR((V147/W147-1)*100),"n/a",(V147/W147-1)*100)</f>
        <v>n/a</v>
      </c>
      <c r="AS147" s="1087" t="str">
        <f>IF(ISERROR((W147/X147-1)*100),"n/a",(W147/X147-1)*100)</f>
        <v>n/a</v>
      </c>
      <c r="AT147" s="1087" t="str">
        <f>IF(ISERROR((X147/Y147-1)*100),"n/a",(X147/Y147-1)*100)</f>
        <v>n/a</v>
      </c>
      <c r="AU147" s="1088">
        <f>AVERAGE(AA147:AT147)</f>
        <v>50.660514915289376</v>
      </c>
      <c r="AV147" s="1089">
        <f>STDEV(AA147:AT147)</f>
        <v>96.206995838737598</v>
      </c>
    </row>
    <row r="148" spans="1:48" ht="11.25" customHeight="1" x14ac:dyDescent="0.2">
      <c r="A148" s="510" t="s">
        <v>508</v>
      </c>
      <c r="B148" s="499" t="s">
        <v>509</v>
      </c>
      <c r="C148" s="621">
        <v>0.91</v>
      </c>
      <c r="D148" s="491">
        <v>0.872</v>
      </c>
      <c r="E148" s="509">
        <v>0.76</v>
      </c>
      <c r="F148" s="505">
        <v>0.71</v>
      </c>
      <c r="G148" s="505">
        <v>0.67</v>
      </c>
      <c r="H148" s="505">
        <v>0.62</v>
      </c>
      <c r="I148" s="505">
        <v>0.56000000000000005</v>
      </c>
      <c r="J148" s="1032"/>
      <c r="K148" s="505">
        <v>0.48</v>
      </c>
      <c r="L148" s="501">
        <v>0.34</v>
      </c>
      <c r="M148" s="1032"/>
      <c r="N148" s="502">
        <v>0.155</v>
      </c>
      <c r="O148" s="507">
        <v>0.115</v>
      </c>
      <c r="P148" s="507">
        <v>8.5000000000000006E-2</v>
      </c>
      <c r="Q148" s="507">
        <v>7.4999999999999997E-2</v>
      </c>
      <c r="R148" s="507">
        <v>6.5000000000000002E-2</v>
      </c>
      <c r="S148" s="508">
        <v>0.06</v>
      </c>
      <c r="T148" s="507">
        <v>5.6667500000000003E-2</v>
      </c>
      <c r="U148" s="507">
        <v>5.1667499999999998E-2</v>
      </c>
      <c r="V148" s="508">
        <v>0.05</v>
      </c>
      <c r="W148" s="507">
        <v>4.7500000000000001E-2</v>
      </c>
      <c r="X148" s="507">
        <v>4.6667500000000001E-2</v>
      </c>
      <c r="Y148" s="507">
        <v>4.1667500000000003E-2</v>
      </c>
      <c r="Z148" s="624">
        <f>SUM(C148:Y148)</f>
        <v>6.7711700000000006</v>
      </c>
      <c r="AA148" s="1086">
        <f>IF(ISERROR((C148/D148-1)*100),"n/a",(C148/D148-1)*100)</f>
        <v>4.3577981651376163</v>
      </c>
      <c r="AB148" s="1086">
        <f>IF(ISERROR((D148/E148-1)*100),"n/a",(D148/E148-1)*100)</f>
        <v>14.736842105263159</v>
      </c>
      <c r="AC148" s="1087">
        <f>IF(ISERROR((E148/F148-1)*100),"n/a",(E148/F148-1)*100)</f>
        <v>7.0422535211267734</v>
      </c>
      <c r="AD148" s="1087">
        <f>IF(ISERROR((F148/G148-1)*100),"n/a",(F148/G148-1)*100)</f>
        <v>5.9701492537313383</v>
      </c>
      <c r="AE148" s="1087">
        <f>IF(ISERROR((G148/H148-1)*100),"n/a",(G148/H148-1)*100)</f>
        <v>8.064516129032274</v>
      </c>
      <c r="AF148" s="1087">
        <f>IF(ISERROR((H148/I148-1)*100),"n/a",(H148/I148-1)*100)</f>
        <v>10.714285714285698</v>
      </c>
      <c r="AG148" s="1087">
        <f>IF(ISERROR((I148/K148-1)*100),"n/a",(I148/K148-1)*100)</f>
        <v>16.666666666666675</v>
      </c>
      <c r="AH148" s="1087">
        <f>IF(ISERROR((K148/L148-1)*100),"n/a",(K148/L148-1)*100)</f>
        <v>41.176470588235283</v>
      </c>
      <c r="AI148" s="1087">
        <f>IF(ISERROR((L148/N148-1)*100),"n/a",(L148/N148-1)*100)</f>
        <v>119.35483870967745</v>
      </c>
      <c r="AJ148" s="1087">
        <f>IF(ISERROR((N148/O148-1)*100),"n/a",(N148/O148-1)*100)</f>
        <v>34.782608695652172</v>
      </c>
      <c r="AK148" s="1087">
        <f>IF(ISERROR((O148/P148-1)*100),"n/a",(O148/P148-1)*100)</f>
        <v>35.294117647058812</v>
      </c>
      <c r="AL148" s="1087">
        <f>IF(ISERROR((P148/Q148-1)*100),"n/a",(P148/Q148-1)*100)</f>
        <v>13.333333333333353</v>
      </c>
      <c r="AM148" s="1087">
        <f>IF(ISERROR((Q148/R148-1)*100),"n/a",(Q148/R148-1)*100)</f>
        <v>15.384615384615374</v>
      </c>
      <c r="AN148" s="1087">
        <f>IF(ISERROR((R148/S148-1)*100),"n/a",(R148/S148-1)*100)</f>
        <v>8.3333333333333481</v>
      </c>
      <c r="AO148" s="1087">
        <f>IF(ISERROR((S148/T148-1)*100),"n/a",(S148/T148-1)*100)</f>
        <v>5.8807958706489583</v>
      </c>
      <c r="AP148" s="1087">
        <f>IF(ISERROR((T148/U148-1)*100),"n/a",(T148/U148-1)*100)</f>
        <v>9.677263269947268</v>
      </c>
      <c r="AQ148" s="1087">
        <f>IF(ISERROR((U148/V148-1)*100),"n/a",(U148/V148-1)*100)</f>
        <v>3.3349999999999991</v>
      </c>
      <c r="AR148" s="1087">
        <f>IF(ISERROR((V148/W148-1)*100),"n/a",(V148/W148-1)*100)</f>
        <v>5.2631578947368363</v>
      </c>
      <c r="AS148" s="1087">
        <f>IF(ISERROR((W148/X148-1)*100),"n/a",(W148/X148-1)*100)</f>
        <v>1.7838967161300623</v>
      </c>
      <c r="AT148" s="1087">
        <f>IF(ISERROR((X148/Y148-1)*100),"n/a",(X148/Y148-1)*100)</f>
        <v>11.999760004799898</v>
      </c>
      <c r="AU148" s="1088">
        <f>AVERAGE(AA148:AT148)</f>
        <v>18.657585150170618</v>
      </c>
      <c r="AV148" s="1089">
        <f>STDEV(AA148:AT148)</f>
        <v>26.169112592062685</v>
      </c>
    </row>
    <row r="149" spans="1:48" ht="11.25" customHeight="1" x14ac:dyDescent="0.2">
      <c r="A149" s="876" t="s">
        <v>1061</v>
      </c>
      <c r="B149" s="874" t="s">
        <v>1062</v>
      </c>
      <c r="C149" s="621">
        <v>0.58099999999999996</v>
      </c>
      <c r="D149" s="491">
        <v>0.54333333333333333</v>
      </c>
      <c r="E149" s="624">
        <v>0.50666666666666671</v>
      </c>
      <c r="F149" s="621">
        <v>0.44</v>
      </c>
      <c r="G149" s="621">
        <v>0.3833333333333333</v>
      </c>
      <c r="H149" s="621">
        <v>0.33333333333333331</v>
      </c>
      <c r="I149" s="621">
        <v>0.28999999999999998</v>
      </c>
      <c r="J149" s="945" t="s">
        <v>90</v>
      </c>
      <c r="K149" s="621">
        <v>0.24</v>
      </c>
      <c r="L149" s="490">
        <v>0.19999999999999998</v>
      </c>
      <c r="M149" s="945"/>
      <c r="N149" s="495">
        <v>0.16666666666666666</v>
      </c>
      <c r="O149" s="623">
        <v>0.16666666666666666</v>
      </c>
      <c r="P149" s="623">
        <v>0.16666666666666666</v>
      </c>
      <c r="Q149" s="623">
        <v>0.16666666666666666</v>
      </c>
      <c r="R149" s="623">
        <v>0.16666666666666666</v>
      </c>
      <c r="S149" s="623">
        <v>0.16666666666666666</v>
      </c>
      <c r="T149" s="623">
        <v>0.16666666666666666</v>
      </c>
      <c r="U149" s="623">
        <v>0.16666666666666666</v>
      </c>
      <c r="V149" s="623">
        <v>0.16666666666666666</v>
      </c>
      <c r="W149" s="623">
        <v>0.16666666666666666</v>
      </c>
      <c r="X149" s="623">
        <v>0.16666666666666666</v>
      </c>
      <c r="Y149" s="623">
        <v>0.16666666666666666</v>
      </c>
      <c r="Z149" s="624">
        <f>SUM(C149:Y149)</f>
        <v>5.5176666666666696</v>
      </c>
      <c r="AA149" s="1086">
        <f>IF(ISERROR((C149/D149-1)*100),"n/a",(C149/D149-1)*100)</f>
        <v>6.9325153374232951</v>
      </c>
      <c r="AB149" s="1086">
        <f>IF(ISERROR((D149/E149-1)*100),"n/a",(D149/E149-1)*100)</f>
        <v>7.2368421052631415</v>
      </c>
      <c r="AC149" s="1087">
        <f>IF(ISERROR((E149/F149-1)*100),"n/a",(E149/F149-1)*100)</f>
        <v>15.151515151515159</v>
      </c>
      <c r="AD149" s="1087">
        <f>IF(ISERROR((F149/G149-1)*100),"n/a",(F149/G149-1)*100)</f>
        <v>14.782608695652177</v>
      </c>
      <c r="AE149" s="1087">
        <f>IF(ISERROR((G149/H149-1)*100),"n/a",(G149/H149-1)*100)</f>
        <v>14.999999999999991</v>
      </c>
      <c r="AF149" s="1087">
        <f>IF(ISERROR((H149/I149-1)*100),"n/a",(H149/I149-1)*100)</f>
        <v>14.942528735632177</v>
      </c>
      <c r="AG149" s="1087">
        <f>IF(ISERROR((I149/K149-1)*100),"n/a",(I149/K149-1)*100)</f>
        <v>20.833333333333325</v>
      </c>
      <c r="AH149" s="1087">
        <f>IF(ISERROR((K149/L149-1)*100),"n/a",(K149/L149-1)*100)</f>
        <v>19.999999999999996</v>
      </c>
      <c r="AI149" s="1087">
        <f>IF(ISERROR((L149/N149-1)*100),"n/a",(L149/N149-1)*100)</f>
        <v>19.999999999999996</v>
      </c>
      <c r="AJ149" s="1087">
        <f>IF(ISERROR((N149/O149-1)*100),"n/a",(N149/O149-1)*100)</f>
        <v>0</v>
      </c>
      <c r="AK149" s="1087">
        <f>IF(ISERROR((O149/P149-1)*100),"n/a",(O149/P149-1)*100)</f>
        <v>0</v>
      </c>
      <c r="AL149" s="1087">
        <f>IF(ISERROR((P149/Q149-1)*100),"n/a",(P149/Q149-1)*100)</f>
        <v>0</v>
      </c>
      <c r="AM149" s="1087">
        <f>IF(ISERROR((Q149/R149-1)*100),"n/a",(Q149/R149-1)*100)</f>
        <v>0</v>
      </c>
      <c r="AN149" s="1087">
        <f>IF(ISERROR((R149/S149-1)*100),"n/a",(R149/S149-1)*100)</f>
        <v>0</v>
      </c>
      <c r="AO149" s="1087">
        <f>IF(ISERROR((S149/T149-1)*100),"n/a",(S149/T149-1)*100)</f>
        <v>0</v>
      </c>
      <c r="AP149" s="1087">
        <f>IF(ISERROR((T149/U149-1)*100),"n/a",(T149/U149-1)*100)</f>
        <v>0</v>
      </c>
      <c r="AQ149" s="1087">
        <f>IF(ISERROR((U149/V149-1)*100),"n/a",(U149/V149-1)*100)</f>
        <v>0</v>
      </c>
      <c r="AR149" s="1087">
        <f>IF(ISERROR((V149/W149-1)*100),"n/a",(V149/W149-1)*100)</f>
        <v>0</v>
      </c>
      <c r="AS149" s="1087">
        <f>IF(ISERROR((W149/X149-1)*100),"n/a",(W149/X149-1)*100)</f>
        <v>0</v>
      </c>
      <c r="AT149" s="1087">
        <f>IF(ISERROR((X149/Y149-1)*100),"n/a",(X149/Y149-1)*100)</f>
        <v>0</v>
      </c>
      <c r="AU149" s="1088">
        <f>AVERAGE(AA149:AT149)</f>
        <v>6.743967167940963</v>
      </c>
      <c r="AV149" s="1089">
        <f>STDEV(AA149:AT149)</f>
        <v>8.3389090014131657</v>
      </c>
    </row>
    <row r="150" spans="1:48" ht="11.25" customHeight="1" x14ac:dyDescent="0.2">
      <c r="A150" s="492" t="s">
        <v>1055</v>
      </c>
      <c r="B150" s="874" t="s">
        <v>1056</v>
      </c>
      <c r="C150" s="621">
        <v>1.24</v>
      </c>
      <c r="D150" s="491">
        <v>1.1599999999999999</v>
      </c>
      <c r="E150" s="624">
        <v>1.08</v>
      </c>
      <c r="F150" s="621">
        <v>1</v>
      </c>
      <c r="G150" s="621">
        <v>0.92</v>
      </c>
      <c r="H150" s="621">
        <v>0.84</v>
      </c>
      <c r="I150" s="621">
        <v>0.76</v>
      </c>
      <c r="J150" s="945"/>
      <c r="K150" s="621">
        <v>0.68</v>
      </c>
      <c r="L150" s="490">
        <v>0.6</v>
      </c>
      <c r="M150" s="945"/>
      <c r="N150" s="626">
        <v>0.52</v>
      </c>
      <c r="O150" s="627">
        <v>0.36</v>
      </c>
      <c r="P150" s="623">
        <v>0.24</v>
      </c>
      <c r="Q150" s="623">
        <v>0.24</v>
      </c>
      <c r="R150" s="623">
        <v>0.24</v>
      </c>
      <c r="S150" s="623">
        <v>0.24</v>
      </c>
      <c r="T150" s="623">
        <v>0.24</v>
      </c>
      <c r="U150" s="623">
        <v>0.24</v>
      </c>
      <c r="V150" s="627">
        <v>0.22500000000000001</v>
      </c>
      <c r="W150" s="627">
        <v>0.22</v>
      </c>
      <c r="X150" s="623">
        <v>0.2</v>
      </c>
      <c r="Y150" s="627">
        <v>1.06</v>
      </c>
      <c r="Z150" s="624">
        <f>SUM(C150:Y150)</f>
        <v>12.305</v>
      </c>
      <c r="AA150" s="1086">
        <f>IF(ISERROR((C150/D150-1)*100),"n/a",(C150/D150-1)*100)</f>
        <v>6.8965517241379448</v>
      </c>
      <c r="AB150" s="1086">
        <f>IF(ISERROR((D150/E150-1)*100),"n/a",(D150/E150-1)*100)</f>
        <v>7.4074074074073959</v>
      </c>
      <c r="AC150" s="1087">
        <f>IF(ISERROR((E150/F150-1)*100),"n/a",(E150/F150-1)*100)</f>
        <v>8.0000000000000071</v>
      </c>
      <c r="AD150" s="1087">
        <f>IF(ISERROR((F150/G150-1)*100),"n/a",(F150/G150-1)*100)</f>
        <v>8.6956521739130377</v>
      </c>
      <c r="AE150" s="1087">
        <f>IF(ISERROR((G150/H150-1)*100),"n/a",(G150/H150-1)*100)</f>
        <v>9.5238095238095344</v>
      </c>
      <c r="AF150" s="1087">
        <f>IF(ISERROR((H150/I150-1)*100),"n/a",(H150/I150-1)*100)</f>
        <v>10.526315789473673</v>
      </c>
      <c r="AG150" s="1087">
        <f>IF(ISERROR((I150/K150-1)*100),"n/a",(I150/K150-1)*100)</f>
        <v>11.764705882352944</v>
      </c>
      <c r="AH150" s="1087">
        <f>IF(ISERROR((K150/L150-1)*100),"n/a",(K150/L150-1)*100)</f>
        <v>13.333333333333353</v>
      </c>
      <c r="AI150" s="1087">
        <f>IF(ISERROR((L150/N150-1)*100),"n/a",(L150/N150-1)*100)</f>
        <v>15.384615384615374</v>
      </c>
      <c r="AJ150" s="1087">
        <f>IF(ISERROR((N150/O150-1)*100),"n/a",(N150/O150-1)*100)</f>
        <v>44.444444444444464</v>
      </c>
      <c r="AK150" s="1087">
        <f>IF(ISERROR((O150/P150-1)*100),"n/a",(O150/P150-1)*100)</f>
        <v>50</v>
      </c>
      <c r="AL150" s="1087">
        <f>IF(ISERROR((P150/Q150-1)*100),"n/a",(P150/Q150-1)*100)</f>
        <v>0</v>
      </c>
      <c r="AM150" s="1087">
        <f>IF(ISERROR((Q150/R150-1)*100),"n/a",(Q150/R150-1)*100)</f>
        <v>0</v>
      </c>
      <c r="AN150" s="1087">
        <f>IF(ISERROR((R150/S150-1)*100),"n/a",(R150/S150-1)*100)</f>
        <v>0</v>
      </c>
      <c r="AO150" s="1087">
        <f>IF(ISERROR((S150/T150-1)*100),"n/a",(S150/T150-1)*100)</f>
        <v>0</v>
      </c>
      <c r="AP150" s="1087">
        <f>IF(ISERROR((T150/U150-1)*100),"n/a",(T150/U150-1)*100)</f>
        <v>0</v>
      </c>
      <c r="AQ150" s="1087">
        <f>IF(ISERROR((U150/V150-1)*100),"n/a",(U150/V150-1)*100)</f>
        <v>6.6666666666666652</v>
      </c>
      <c r="AR150" s="1087">
        <f>IF(ISERROR((V150/W150-1)*100),"n/a",(V150/W150-1)*100)</f>
        <v>2.2727272727272707</v>
      </c>
      <c r="AS150" s="1087">
        <f>IF(ISERROR((W150/X150-1)*100),"n/a",(W150/X150-1)*100)</f>
        <v>9.9999999999999858</v>
      </c>
      <c r="AT150" s="1087">
        <f>IF(ISERROR((X150/Y150-1)*100),"n/a",(X150/Y150-1)*100)</f>
        <v>-81.132075471698116</v>
      </c>
      <c r="AU150" s="1088">
        <f>AVERAGE(AA150:AT150)</f>
        <v>6.1892077065591753</v>
      </c>
      <c r="AV150" s="1089">
        <f>STDEV(AA150:AT150)</f>
        <v>24.535292976047753</v>
      </c>
    </row>
    <row r="151" spans="1:48" ht="11.25" customHeight="1" x14ac:dyDescent="0.2">
      <c r="A151" s="496" t="s">
        <v>481</v>
      </c>
      <c r="B151" s="859" t="s">
        <v>482</v>
      </c>
      <c r="C151" s="621">
        <v>2.0099999999999998</v>
      </c>
      <c r="D151" s="491">
        <v>1.88</v>
      </c>
      <c r="E151" s="481">
        <v>1.81</v>
      </c>
      <c r="F151" s="482">
        <v>1.74</v>
      </c>
      <c r="G151" s="482">
        <v>1.57</v>
      </c>
      <c r="H151" s="482">
        <v>1.43</v>
      </c>
      <c r="I151" s="483">
        <v>1.4</v>
      </c>
      <c r="J151" s="1016"/>
      <c r="K151" s="482">
        <v>1.34</v>
      </c>
      <c r="L151" s="480">
        <v>1.2</v>
      </c>
      <c r="M151" s="1016" t="s">
        <v>90</v>
      </c>
      <c r="N151" s="485">
        <v>1.04</v>
      </c>
      <c r="O151" s="487">
        <v>0.96</v>
      </c>
      <c r="P151" s="487">
        <v>0.88</v>
      </c>
      <c r="Q151" s="487">
        <v>0.72</v>
      </c>
      <c r="R151" s="487">
        <v>0.52</v>
      </c>
      <c r="S151" s="487">
        <v>0.3</v>
      </c>
      <c r="T151" s="487">
        <v>0.24</v>
      </c>
      <c r="U151" s="487">
        <v>0.16</v>
      </c>
      <c r="V151" s="487">
        <v>0.12</v>
      </c>
      <c r="W151" s="487">
        <v>0.1</v>
      </c>
      <c r="X151" s="487">
        <v>0.08</v>
      </c>
      <c r="Y151" s="487">
        <v>7.0000000000000007E-2</v>
      </c>
      <c r="Z151" s="624">
        <f>SUM(C151:Y151)</f>
        <v>19.569999999999997</v>
      </c>
      <c r="AA151" s="1086">
        <f>IF(ISERROR((C151/D151-1)*100),"n/a",(C151/D151-1)*100)</f>
        <v>6.9148936170212671</v>
      </c>
      <c r="AB151" s="1086">
        <f>IF(ISERROR((D151/E151-1)*100),"n/a",(D151/E151-1)*100)</f>
        <v>3.8674033149171283</v>
      </c>
      <c r="AC151" s="1087">
        <f>IF(ISERROR((E151/F151-1)*100),"n/a",(E151/F151-1)*100)</f>
        <v>4.0229885057471382</v>
      </c>
      <c r="AD151" s="1087">
        <f>IF(ISERROR((F151/G151-1)*100),"n/a",(F151/G151-1)*100)</f>
        <v>10.828025477707005</v>
      </c>
      <c r="AE151" s="1087">
        <f>IF(ISERROR((G151/H151-1)*100),"n/a",(G151/H151-1)*100)</f>
        <v>9.7902097902097918</v>
      </c>
      <c r="AF151" s="1087">
        <f>IF(ISERROR((H151/I151-1)*100),"n/a",(H151/I151-1)*100)</f>
        <v>2.1428571428571352</v>
      </c>
      <c r="AG151" s="1087">
        <f>IF(ISERROR((I151/K151-1)*100),"n/a",(I151/K151-1)*100)</f>
        <v>4.4776119402984982</v>
      </c>
      <c r="AH151" s="1087">
        <f>IF(ISERROR((K151/L151-1)*100),"n/a",(K151/L151-1)*100)</f>
        <v>11.66666666666667</v>
      </c>
      <c r="AI151" s="1087">
        <f>IF(ISERROR((L151/N151-1)*100),"n/a",(L151/N151-1)*100)</f>
        <v>15.384615384615374</v>
      </c>
      <c r="AJ151" s="1087">
        <f>IF(ISERROR((N151/O151-1)*100),"n/a",(N151/O151-1)*100)</f>
        <v>8.3333333333333481</v>
      </c>
      <c r="AK151" s="1087">
        <f>IF(ISERROR((O151/P151-1)*100),"n/a",(O151/P151-1)*100)</f>
        <v>9.0909090909090828</v>
      </c>
      <c r="AL151" s="1087">
        <f>IF(ISERROR((P151/Q151-1)*100),"n/a",(P151/Q151-1)*100)</f>
        <v>22.222222222222232</v>
      </c>
      <c r="AM151" s="1087">
        <f>IF(ISERROR((Q151/R151-1)*100),"n/a",(Q151/R151-1)*100)</f>
        <v>38.46153846153846</v>
      </c>
      <c r="AN151" s="1087">
        <f>IF(ISERROR((R151/S151-1)*100),"n/a",(R151/S151-1)*100)</f>
        <v>73.333333333333343</v>
      </c>
      <c r="AO151" s="1087">
        <f>IF(ISERROR((S151/T151-1)*100),"n/a",(S151/T151-1)*100)</f>
        <v>25</v>
      </c>
      <c r="AP151" s="1087">
        <f>IF(ISERROR((T151/U151-1)*100),"n/a",(T151/U151-1)*100)</f>
        <v>50</v>
      </c>
      <c r="AQ151" s="1087">
        <f>IF(ISERROR((U151/V151-1)*100),"n/a",(U151/V151-1)*100)</f>
        <v>33.33333333333335</v>
      </c>
      <c r="AR151" s="1087">
        <f>IF(ISERROR((V151/W151-1)*100),"n/a",(V151/W151-1)*100)</f>
        <v>19.999999999999996</v>
      </c>
      <c r="AS151" s="1087">
        <f>IF(ISERROR((W151/X151-1)*100),"n/a",(W151/X151-1)*100)</f>
        <v>25</v>
      </c>
      <c r="AT151" s="1087">
        <f>IF(ISERROR((X151/Y151-1)*100),"n/a",(X151/Y151-1)*100)</f>
        <v>14.285714285714279</v>
      </c>
      <c r="AU151" s="1088">
        <f>AVERAGE(AA151:AT151)</f>
        <v>19.407782795021205</v>
      </c>
      <c r="AV151" s="1089">
        <f>STDEV(AA151:AT151)</f>
        <v>17.953779435325689</v>
      </c>
    </row>
    <row r="152" spans="1:48" ht="11.25" customHeight="1" x14ac:dyDescent="0.2">
      <c r="A152" s="492" t="s">
        <v>179</v>
      </c>
      <c r="B152" s="874" t="s">
        <v>180</v>
      </c>
      <c r="C152" s="621">
        <v>2.21</v>
      </c>
      <c r="D152" s="491">
        <v>2.09</v>
      </c>
      <c r="E152" s="491">
        <v>1.98</v>
      </c>
      <c r="F152" s="621">
        <v>1.9</v>
      </c>
      <c r="G152" s="621">
        <v>1.82</v>
      </c>
      <c r="H152" s="621">
        <v>1.74</v>
      </c>
      <c r="I152" s="621">
        <v>1.6425000000000001</v>
      </c>
      <c r="J152" s="945"/>
      <c r="K152" s="621">
        <v>1.615</v>
      </c>
      <c r="L152" s="490">
        <v>1.6025</v>
      </c>
      <c r="M152" s="945"/>
      <c r="N152" s="626">
        <v>1.585</v>
      </c>
      <c r="O152" s="627">
        <v>1.5649999999999999</v>
      </c>
      <c r="P152" s="627">
        <v>1.5249999999999999</v>
      </c>
      <c r="Q152" s="627">
        <v>1.4</v>
      </c>
      <c r="R152" s="627">
        <v>1.31</v>
      </c>
      <c r="S152" s="627">
        <v>1.16238</v>
      </c>
      <c r="T152" s="627">
        <v>1</v>
      </c>
      <c r="U152" s="627">
        <v>0.88254999999999995</v>
      </c>
      <c r="V152" s="627">
        <v>0.79729000000000005</v>
      </c>
      <c r="W152" s="627">
        <v>0.74377000000000004</v>
      </c>
      <c r="X152" s="627">
        <v>0.67118000000000011</v>
      </c>
      <c r="Y152" s="627">
        <v>0.60043999999999997</v>
      </c>
      <c r="Z152" s="624">
        <f>SUM(C152:Y152)</f>
        <v>29.842609999999997</v>
      </c>
      <c r="AA152" s="1086">
        <f>IF(ISERROR((C152/D152-1)*100),"n/a",(C152/D152-1)*100)</f>
        <v>5.741626794258381</v>
      </c>
      <c r="AB152" s="1086">
        <f>IF(ISERROR((D152/E152-1)*100),"n/a",(D152/E152-1)*100)</f>
        <v>5.555555555555558</v>
      </c>
      <c r="AC152" s="1087">
        <f>IF(ISERROR((E152/F152-1)*100),"n/a",(E152/F152-1)*100)</f>
        <v>4.2105263157894868</v>
      </c>
      <c r="AD152" s="1087">
        <f>IF(ISERROR((F152/G152-1)*100),"n/a",(F152/G152-1)*100)</f>
        <v>4.39560439560438</v>
      </c>
      <c r="AE152" s="1087">
        <f>IF(ISERROR((G152/H152-1)*100),"n/a",(G152/H152-1)*100)</f>
        <v>4.5977011494252817</v>
      </c>
      <c r="AF152" s="1087">
        <f>IF(ISERROR((H152/I152-1)*100),"n/a",(H152/I152-1)*100)</f>
        <v>5.9360730593607247</v>
      </c>
      <c r="AG152" s="1087">
        <f>IF(ISERROR((I152/K152-1)*100),"n/a",(I152/K152-1)*100)</f>
        <v>1.7027863777089758</v>
      </c>
      <c r="AH152" s="1087">
        <f>IF(ISERROR((K152/L152-1)*100),"n/a",(K152/L152-1)*100)</f>
        <v>0.78003120124805481</v>
      </c>
      <c r="AI152" s="1087">
        <f>IF(ISERROR((L152/N152-1)*100),"n/a",(L152/N152-1)*100)</f>
        <v>1.1041009463722551</v>
      </c>
      <c r="AJ152" s="1087">
        <f>IF(ISERROR((N152/O152-1)*100),"n/a",(N152/O152-1)*100)</f>
        <v>1.2779552715654896</v>
      </c>
      <c r="AK152" s="1087">
        <f>IF(ISERROR((O152/P152-1)*100),"n/a",(O152/P152-1)*100)</f>
        <v>2.6229508196721429</v>
      </c>
      <c r="AL152" s="1087">
        <f>IF(ISERROR((P152/Q152-1)*100),"n/a",(P152/Q152-1)*100)</f>
        <v>8.9285714285714199</v>
      </c>
      <c r="AM152" s="1087">
        <f>IF(ISERROR((Q152/R152-1)*100),"n/a",(Q152/R152-1)*100)</f>
        <v>6.8702290076335659</v>
      </c>
      <c r="AN152" s="1087">
        <f>IF(ISERROR((R152/S152-1)*100),"n/a",(R152/S152-1)*100)</f>
        <v>12.699805571327794</v>
      </c>
      <c r="AO152" s="1087">
        <f>IF(ISERROR((S152/T152-1)*100),"n/a",(S152/T152-1)*100)</f>
        <v>16.237999999999996</v>
      </c>
      <c r="AP152" s="1087">
        <f>IF(ISERROR((T152/U152-1)*100),"n/a",(T152/U152-1)*100)</f>
        <v>13.308027873774876</v>
      </c>
      <c r="AQ152" s="1087">
        <f>IF(ISERROR((U152/V152-1)*100),"n/a",(U152/V152-1)*100)</f>
        <v>10.693724993415188</v>
      </c>
      <c r="AR152" s="1087">
        <f>IF(ISERROR((V152/W152-1)*100),"n/a",(V152/W152-1)*100)</f>
        <v>7.1957728867795057</v>
      </c>
      <c r="AS152" s="1087">
        <f>IF(ISERROR((W152/X152-1)*100),"n/a",(W152/X152-1)*100)</f>
        <v>10.815280550671936</v>
      </c>
      <c r="AT152" s="1087">
        <f>IF(ISERROR((X152/Y152-1)*100),"n/a",(X152/Y152-1)*100)</f>
        <v>11.78136033575381</v>
      </c>
      <c r="AU152" s="1088">
        <f>AVERAGE(AA152:AT152)</f>
        <v>6.8227842267244423</v>
      </c>
      <c r="AV152" s="1089">
        <f>STDEV(AA152:AT152)</f>
        <v>4.5327746510493805</v>
      </c>
    </row>
    <row r="153" spans="1:48" ht="11.25" customHeight="1" x14ac:dyDescent="0.2">
      <c r="A153" s="579" t="s">
        <v>1069</v>
      </c>
      <c r="B153" s="874" t="s">
        <v>1070</v>
      </c>
      <c r="C153" s="621">
        <v>0.42</v>
      </c>
      <c r="D153" s="491">
        <v>0.32</v>
      </c>
      <c r="E153" s="491">
        <v>0.25</v>
      </c>
      <c r="F153" s="621">
        <v>0.22</v>
      </c>
      <c r="G153" s="494">
        <v>0.2</v>
      </c>
      <c r="H153" s="621">
        <v>0.19</v>
      </c>
      <c r="I153" s="621">
        <v>0.15</v>
      </c>
      <c r="J153" s="945"/>
      <c r="K153" s="494">
        <v>0.12</v>
      </c>
      <c r="L153" s="490">
        <v>0.03</v>
      </c>
      <c r="M153" s="945"/>
      <c r="N153" s="495">
        <v>0</v>
      </c>
      <c r="O153" s="623">
        <v>0.25</v>
      </c>
      <c r="P153" s="623">
        <v>0.91</v>
      </c>
      <c r="Q153" s="623">
        <v>1.1200000000000001</v>
      </c>
      <c r="R153" s="623">
        <v>1.1200000000000001</v>
      </c>
      <c r="S153" s="627">
        <v>1.1200000000000001</v>
      </c>
      <c r="T153" s="627">
        <v>1.08</v>
      </c>
      <c r="U153" s="627">
        <v>1.04</v>
      </c>
      <c r="V153" s="627">
        <v>0.94</v>
      </c>
      <c r="W153" s="627">
        <v>0.55000000000000004</v>
      </c>
      <c r="X153" s="623">
        <v>0</v>
      </c>
      <c r="Y153" s="623">
        <v>0</v>
      </c>
      <c r="Z153" s="624">
        <f>SUM(C153:Y153)</f>
        <v>10.029999999999999</v>
      </c>
      <c r="AA153" s="1086">
        <f>IF(ISERROR((C153/D153-1)*100),"n/a",(C153/D153-1)*100)</f>
        <v>31.25</v>
      </c>
      <c r="AB153" s="1086">
        <f>IF(ISERROR((D153/E153-1)*100),"n/a",(D153/E153-1)*100)</f>
        <v>28.000000000000004</v>
      </c>
      <c r="AC153" s="1087">
        <f>IF(ISERROR((E153/F153-1)*100),"n/a",(E153/F153-1)*100)</f>
        <v>13.636363636363647</v>
      </c>
      <c r="AD153" s="1087">
        <f>IF(ISERROR((F153/G153-1)*100),"n/a",(F153/G153-1)*100)</f>
        <v>9.9999999999999858</v>
      </c>
      <c r="AE153" s="1087">
        <f>IF(ISERROR((G153/H153-1)*100),"n/a",(G153/H153-1)*100)</f>
        <v>5.2631578947368363</v>
      </c>
      <c r="AF153" s="1087">
        <f>IF(ISERROR((H153/I153-1)*100),"n/a",(H153/I153-1)*100)</f>
        <v>26.666666666666682</v>
      </c>
      <c r="AG153" s="1087">
        <f>IF(ISERROR((I153/K153-1)*100),"n/a",(I153/K153-1)*100)</f>
        <v>25</v>
      </c>
      <c r="AH153" s="1087">
        <f>IF(ISERROR((K153/L153-1)*100),"n/a",(K153/L153-1)*100)</f>
        <v>300</v>
      </c>
      <c r="AI153" s="1087" t="str">
        <f>IF(ISERROR((L153/N153-1)*100),"n/a",(L153/N153-1)*100)</f>
        <v>n/a</v>
      </c>
      <c r="AJ153" s="1087">
        <f>IF(ISERROR((N153/O153-1)*100),"n/a",(N153/O153-1)*100)</f>
        <v>-100</v>
      </c>
      <c r="AK153" s="1087">
        <f>IF(ISERROR((O153/P153-1)*100),"n/a",(O153/P153-1)*100)</f>
        <v>-72.52747252747254</v>
      </c>
      <c r="AL153" s="1087">
        <f>IF(ISERROR((P153/Q153-1)*100),"n/a",(P153/Q153-1)*100)</f>
        <v>-18.75</v>
      </c>
      <c r="AM153" s="1087">
        <f>IF(ISERROR((Q153/R153-1)*100),"n/a",(Q153/R153-1)*100)</f>
        <v>0</v>
      </c>
      <c r="AN153" s="1087">
        <f>IF(ISERROR((R153/S153-1)*100),"n/a",(R153/S153-1)*100)</f>
        <v>0</v>
      </c>
      <c r="AO153" s="1087">
        <f>IF(ISERROR((S153/T153-1)*100),"n/a",(S153/T153-1)*100)</f>
        <v>3.7037037037036979</v>
      </c>
      <c r="AP153" s="1087">
        <f>IF(ISERROR((T153/U153-1)*100),"n/a",(T153/U153-1)*100)</f>
        <v>3.8461538461538547</v>
      </c>
      <c r="AQ153" s="1087">
        <f>IF(ISERROR((U153/V153-1)*100),"n/a",(U153/V153-1)*100)</f>
        <v>10.638297872340431</v>
      </c>
      <c r="AR153" s="1087">
        <f>IF(ISERROR((V153/W153-1)*100),"n/a",(V153/W153-1)*100)</f>
        <v>70.909090909090878</v>
      </c>
      <c r="AS153" s="1087" t="str">
        <f>IF(ISERROR((W153/X153-1)*100),"n/a",(W153/X153-1)*100)</f>
        <v>n/a</v>
      </c>
      <c r="AT153" s="1087" t="str">
        <f>IF(ISERROR((X153/Y153-1)*100),"n/a",(X153/Y153-1)*100)</f>
        <v>n/a</v>
      </c>
      <c r="AU153" s="1088">
        <f>AVERAGE(AA153:AT153)</f>
        <v>19.860938941269616</v>
      </c>
      <c r="AV153" s="1089">
        <f>STDEV(AA153:AT153)</f>
        <v>81.962696269629149</v>
      </c>
    </row>
    <row r="154" spans="1:48" ht="11.25" customHeight="1" x14ac:dyDescent="0.2">
      <c r="A154" s="492" t="s">
        <v>189</v>
      </c>
      <c r="B154" s="874" t="s">
        <v>190</v>
      </c>
      <c r="C154" s="621">
        <v>1.71</v>
      </c>
      <c r="D154" s="491">
        <v>1.66</v>
      </c>
      <c r="E154" s="491">
        <v>1.5900000000000003</v>
      </c>
      <c r="F154" s="621">
        <v>1.55</v>
      </c>
      <c r="G154" s="621">
        <v>1.5</v>
      </c>
      <c r="H154" s="621">
        <v>1.42</v>
      </c>
      <c r="I154" s="621">
        <v>1.33</v>
      </c>
      <c r="J154" s="945"/>
      <c r="K154" s="621">
        <v>1.22</v>
      </c>
      <c r="L154" s="490">
        <v>1.135</v>
      </c>
      <c r="M154" s="945"/>
      <c r="N154" s="626">
        <v>1.0149999999999999</v>
      </c>
      <c r="O154" s="627">
        <v>0.86</v>
      </c>
      <c r="P154" s="627">
        <v>0.78</v>
      </c>
      <c r="Q154" s="627">
        <v>0.7</v>
      </c>
      <c r="R154" s="627">
        <v>0.625</v>
      </c>
      <c r="S154" s="627">
        <v>0.55500000000000005</v>
      </c>
      <c r="T154" s="623">
        <v>0.48</v>
      </c>
      <c r="U154" s="627">
        <v>0.45</v>
      </c>
      <c r="V154" s="623">
        <v>0.36</v>
      </c>
      <c r="W154" s="627">
        <v>0.33750000000000002</v>
      </c>
      <c r="X154" s="627">
        <v>0.315</v>
      </c>
      <c r="Y154" s="627">
        <v>0.29499999999999998</v>
      </c>
      <c r="Z154" s="624">
        <f>SUM(C154:Y154)</f>
        <v>19.887500000000003</v>
      </c>
      <c r="AA154" s="1086">
        <f>IF(ISERROR((C154/D154-1)*100),"n/a",(C154/D154-1)*100)</f>
        <v>3.0120481927710774</v>
      </c>
      <c r="AB154" s="1086">
        <f>IF(ISERROR((D154/E154-1)*100),"n/a",(D154/E154-1)*100)</f>
        <v>4.4025157232704171</v>
      </c>
      <c r="AC154" s="1087">
        <f>IF(ISERROR((E154/F154-1)*100),"n/a",(E154/F154-1)*100)</f>
        <v>2.5806451612903292</v>
      </c>
      <c r="AD154" s="1087">
        <f>IF(ISERROR((F154/G154-1)*100),"n/a",(F154/G154-1)*100)</f>
        <v>3.3333333333333437</v>
      </c>
      <c r="AE154" s="1087">
        <f>IF(ISERROR((G154/H154-1)*100),"n/a",(G154/H154-1)*100)</f>
        <v>5.6338028169014231</v>
      </c>
      <c r="AF154" s="1087">
        <f>IF(ISERROR((H154/I154-1)*100),"n/a",(H154/I154-1)*100)</f>
        <v>6.7669172932330657</v>
      </c>
      <c r="AG154" s="1087">
        <f>IF(ISERROR((I154/K154-1)*100),"n/a",(I154/K154-1)*100)</f>
        <v>9.0163934426229488</v>
      </c>
      <c r="AH154" s="1087">
        <f>IF(ISERROR((K154/L154-1)*100),"n/a",(K154/L154-1)*100)</f>
        <v>7.4889867841409608</v>
      </c>
      <c r="AI154" s="1087">
        <f>IF(ISERROR((L154/N154-1)*100),"n/a",(L154/N154-1)*100)</f>
        <v>11.822660098522174</v>
      </c>
      <c r="AJ154" s="1087">
        <f>IF(ISERROR((N154/O154-1)*100),"n/a",(N154/O154-1)*100)</f>
        <v>18.023255813953476</v>
      </c>
      <c r="AK154" s="1087">
        <f>IF(ISERROR((O154/P154-1)*100),"n/a",(O154/P154-1)*100)</f>
        <v>10.256410256410241</v>
      </c>
      <c r="AL154" s="1087">
        <f>IF(ISERROR((P154/Q154-1)*100),"n/a",(P154/Q154-1)*100)</f>
        <v>11.428571428571432</v>
      </c>
      <c r="AM154" s="1087">
        <f>IF(ISERROR((Q154/R154-1)*100),"n/a",(Q154/R154-1)*100)</f>
        <v>11.999999999999989</v>
      </c>
      <c r="AN154" s="1087">
        <f>IF(ISERROR((R154/S154-1)*100),"n/a",(R154/S154-1)*100)</f>
        <v>12.612612612612594</v>
      </c>
      <c r="AO154" s="1087">
        <f>IF(ISERROR((S154/T154-1)*100),"n/a",(S154/T154-1)*100)</f>
        <v>15.625000000000021</v>
      </c>
      <c r="AP154" s="1087">
        <f>IF(ISERROR((T154/U154-1)*100),"n/a",(T154/U154-1)*100)</f>
        <v>6.6666666666666652</v>
      </c>
      <c r="AQ154" s="1087">
        <f>IF(ISERROR((U154/V154-1)*100),"n/a",(U154/V154-1)*100)</f>
        <v>25</v>
      </c>
      <c r="AR154" s="1087">
        <f>IF(ISERROR((V154/W154-1)*100),"n/a",(V154/W154-1)*100)</f>
        <v>6.6666666666666652</v>
      </c>
      <c r="AS154" s="1087">
        <f>IF(ISERROR((W154/X154-1)*100),"n/a",(W154/X154-1)*100)</f>
        <v>7.1428571428571397</v>
      </c>
      <c r="AT154" s="1087">
        <f>IF(ISERROR((X154/Y154-1)*100),"n/a",(X154/Y154-1)*100)</f>
        <v>6.7796610169491567</v>
      </c>
      <c r="AU154" s="1088">
        <f>AVERAGE(AA154:AT154)</f>
        <v>9.3129502225386567</v>
      </c>
      <c r="AV154" s="1089">
        <f>STDEV(AA154:AT154)</f>
        <v>5.548953058562355</v>
      </c>
    </row>
    <row r="155" spans="1:48" ht="11.25" customHeight="1" x14ac:dyDescent="0.2">
      <c r="A155" s="510" t="s">
        <v>1097</v>
      </c>
      <c r="B155" s="499" t="s">
        <v>1098</v>
      </c>
      <c r="C155" s="621">
        <v>0.45</v>
      </c>
      <c r="D155" s="491">
        <v>0.44</v>
      </c>
      <c r="E155" s="491">
        <v>0.32</v>
      </c>
      <c r="F155" s="505">
        <v>0.28000000000000003</v>
      </c>
      <c r="G155" s="505">
        <v>0.24</v>
      </c>
      <c r="H155" s="505">
        <v>0.18</v>
      </c>
      <c r="I155" s="505">
        <v>0.12</v>
      </c>
      <c r="J155" s="1032"/>
      <c r="K155" s="505">
        <v>0.03</v>
      </c>
      <c r="L155" s="506">
        <v>0</v>
      </c>
      <c r="M155" s="504"/>
      <c r="N155" s="520">
        <v>0</v>
      </c>
      <c r="O155" s="508">
        <v>0</v>
      </c>
      <c r="P155" s="507">
        <v>0.86285000000000001</v>
      </c>
      <c r="Q155" s="507">
        <v>0.85428999999999999</v>
      </c>
      <c r="R155" s="507">
        <v>0.83281000000000005</v>
      </c>
      <c r="S155" s="507">
        <v>0.81299999999999994</v>
      </c>
      <c r="T155" s="507">
        <v>0.78932000000000002</v>
      </c>
      <c r="U155" s="507">
        <v>0.76632</v>
      </c>
      <c r="V155" s="507">
        <v>0.74399999999999999</v>
      </c>
      <c r="W155" s="507">
        <v>0.72231999999999996</v>
      </c>
      <c r="X155" s="507">
        <v>0.57376000000000005</v>
      </c>
      <c r="Y155" s="508">
        <v>0</v>
      </c>
      <c r="Z155" s="624">
        <f>SUM(C155:Y155)</f>
        <v>9.0186700000000002</v>
      </c>
      <c r="AA155" s="1086">
        <f>IF(ISERROR((C155/D155-1)*100),"n/a",(C155/D155-1)*100)</f>
        <v>2.2727272727272707</v>
      </c>
      <c r="AB155" s="1086">
        <f>IF(ISERROR((D155/E155-1)*100),"n/a",(D155/E155-1)*100)</f>
        <v>37.5</v>
      </c>
      <c r="AC155" s="1087">
        <f>IF(ISERROR((E155/F155-1)*100),"n/a",(E155/F155-1)*100)</f>
        <v>14.285714285714279</v>
      </c>
      <c r="AD155" s="1087">
        <f>IF(ISERROR((F155/G155-1)*100),"n/a",(F155/G155-1)*100)</f>
        <v>16.666666666666675</v>
      </c>
      <c r="AE155" s="1087">
        <f>IF(ISERROR((G155/H155-1)*100),"n/a",(G155/H155-1)*100)</f>
        <v>33.333333333333329</v>
      </c>
      <c r="AF155" s="1087">
        <f>IF(ISERROR((H155/I155-1)*100),"n/a",(H155/I155-1)*100)</f>
        <v>50</v>
      </c>
      <c r="AG155" s="1087">
        <f>IF(ISERROR((I155/K155-1)*100),"n/a",(I155/K155-1)*100)</f>
        <v>300</v>
      </c>
      <c r="AH155" s="1087" t="str">
        <f>IF(ISERROR((K155/L155-1)*100),"n/a",(K155/L155-1)*100)</f>
        <v>n/a</v>
      </c>
      <c r="AI155" s="1087" t="str">
        <f>IF(ISERROR((L155/N155-1)*100),"n/a",(L155/N155-1)*100)</f>
        <v>n/a</v>
      </c>
      <c r="AJ155" s="1087" t="str">
        <f>IF(ISERROR((N155/O155-1)*100),"n/a",(N155/O155-1)*100)</f>
        <v>n/a</v>
      </c>
      <c r="AK155" s="1087">
        <f>IF(ISERROR((O155/P155-1)*100),"n/a",(O155/P155-1)*100)</f>
        <v>-100</v>
      </c>
      <c r="AL155" s="1087">
        <f>IF(ISERROR((P155/Q155-1)*100),"n/a",(P155/Q155-1)*100)</f>
        <v>1.0020016621990147</v>
      </c>
      <c r="AM155" s="1087">
        <f>IF(ISERROR((Q155/R155-1)*100),"n/a",(Q155/R155-1)*100)</f>
        <v>2.5792197500029923</v>
      </c>
      <c r="AN155" s="1087">
        <f>IF(ISERROR((R155/S155-1)*100),"n/a",(R155/S155-1)*100)</f>
        <v>2.436654366543678</v>
      </c>
      <c r="AO155" s="1087">
        <f>IF(ISERROR((S155/T155-1)*100),"n/a",(S155/T155-1)*100)</f>
        <v>3.0000506765316848</v>
      </c>
      <c r="AP155" s="1087">
        <f>IF(ISERROR((T155/U155-1)*100),"n/a",(T155/U155-1)*100)</f>
        <v>3.001357135400351</v>
      </c>
      <c r="AQ155" s="1087">
        <f>IF(ISERROR((U155/V155-1)*100),"n/a",(U155/V155-1)*100)</f>
        <v>3.0000000000000027</v>
      </c>
      <c r="AR155" s="1087">
        <f>IF(ISERROR((V155/W155-1)*100),"n/a",(V155/W155-1)*100)</f>
        <v>3.0014398050725477</v>
      </c>
      <c r="AS155" s="1087">
        <f>IF(ISERROR((W155/X155-1)*100),"n/a",(W155/X155-1)*100)</f>
        <v>25.892359174567737</v>
      </c>
      <c r="AT155" s="1087" t="str">
        <f>IF(ISERROR((X155/Y155-1)*100),"n/a",(X155/Y155-1)*100)</f>
        <v>n/a</v>
      </c>
      <c r="AU155" s="1088">
        <f>AVERAGE(AA155:AT155)</f>
        <v>24.873220258047471</v>
      </c>
      <c r="AV155" s="1089">
        <f>STDEV(AA155:AT155)</f>
        <v>80.135542449156645</v>
      </c>
    </row>
    <row r="156" spans="1:48" ht="11.25" customHeight="1" x14ac:dyDescent="0.2">
      <c r="A156" s="492" t="s">
        <v>184</v>
      </c>
      <c r="B156" s="874" t="s">
        <v>185</v>
      </c>
      <c r="C156" s="621">
        <v>4.04</v>
      </c>
      <c r="D156" s="491">
        <v>3.72</v>
      </c>
      <c r="E156" s="491">
        <v>3.2800000000000002</v>
      </c>
      <c r="F156" s="621">
        <v>3.14</v>
      </c>
      <c r="G156" s="621">
        <v>3.02</v>
      </c>
      <c r="H156" s="621">
        <v>2.9</v>
      </c>
      <c r="I156" s="621">
        <v>2.7</v>
      </c>
      <c r="J156" s="945"/>
      <c r="K156" s="621">
        <v>2.48</v>
      </c>
      <c r="L156" s="490">
        <v>2.2999999999999998</v>
      </c>
      <c r="M156" s="945"/>
      <c r="N156" s="626">
        <v>2.1</v>
      </c>
      <c r="O156" s="627">
        <v>1.92</v>
      </c>
      <c r="P156" s="627">
        <v>1.72</v>
      </c>
      <c r="Q156" s="627">
        <v>1.52</v>
      </c>
      <c r="R156" s="627">
        <v>1.1599999999999999</v>
      </c>
      <c r="S156" s="627">
        <v>1.1200000000000001</v>
      </c>
      <c r="T156" s="623">
        <v>1.08</v>
      </c>
      <c r="U156" s="627">
        <v>0.98</v>
      </c>
      <c r="V156" s="627">
        <v>0.85</v>
      </c>
      <c r="W156" s="623">
        <v>0.84</v>
      </c>
      <c r="X156" s="627">
        <v>0.82</v>
      </c>
      <c r="Y156" s="627">
        <v>0.76</v>
      </c>
      <c r="Z156" s="624">
        <f>SUM(C156:Y156)</f>
        <v>42.449999999999996</v>
      </c>
      <c r="AA156" s="1086">
        <f>IF(ISERROR((C156/D156-1)*100),"n/a",(C156/D156-1)*100)</f>
        <v>8.602150537634401</v>
      </c>
      <c r="AB156" s="1086">
        <f>IF(ISERROR((D156/E156-1)*100),"n/a",(D156/E156-1)*100)</f>
        <v>13.414634146341452</v>
      </c>
      <c r="AC156" s="1087">
        <f>IF(ISERROR((E156/F156-1)*100),"n/a",(E156/F156-1)*100)</f>
        <v>4.4585987261146487</v>
      </c>
      <c r="AD156" s="1087">
        <f>IF(ISERROR((F156/G156-1)*100),"n/a",(F156/G156-1)*100)</f>
        <v>3.9735099337748325</v>
      </c>
      <c r="AE156" s="1087">
        <f>IF(ISERROR((G156/H156-1)*100),"n/a",(G156/H156-1)*100)</f>
        <v>4.1379310344827669</v>
      </c>
      <c r="AF156" s="1087">
        <f>IF(ISERROR((H156/I156-1)*100),"n/a",(H156/I156-1)*100)</f>
        <v>7.4074074074073959</v>
      </c>
      <c r="AG156" s="1087">
        <f>IF(ISERROR((I156/K156-1)*100),"n/a",(I156/K156-1)*100)</f>
        <v>8.8709677419354982</v>
      </c>
      <c r="AH156" s="1087">
        <f>IF(ISERROR((K156/L156-1)*100),"n/a",(K156/L156-1)*100)</f>
        <v>7.8260869565217384</v>
      </c>
      <c r="AI156" s="1087">
        <f>IF(ISERROR((L156/N156-1)*100),"n/a",(L156/N156-1)*100)</f>
        <v>9.5238095238095113</v>
      </c>
      <c r="AJ156" s="1087">
        <f>IF(ISERROR((N156/O156-1)*100),"n/a",(N156/O156-1)*100)</f>
        <v>9.375</v>
      </c>
      <c r="AK156" s="1087">
        <f>IF(ISERROR((O156/P156-1)*100),"n/a",(O156/P156-1)*100)</f>
        <v>11.627906976744185</v>
      </c>
      <c r="AL156" s="1087">
        <f>IF(ISERROR((P156/Q156-1)*100),"n/a",(P156/Q156-1)*100)</f>
        <v>13.157894736842103</v>
      </c>
      <c r="AM156" s="1087">
        <f>IF(ISERROR((Q156/R156-1)*100),"n/a",(Q156/R156-1)*100)</f>
        <v>31.034482758620708</v>
      </c>
      <c r="AN156" s="1087">
        <f>IF(ISERROR((R156/S156-1)*100),"n/a",(R156/S156-1)*100)</f>
        <v>3.5714285714285587</v>
      </c>
      <c r="AO156" s="1087">
        <f>IF(ISERROR((S156/T156-1)*100),"n/a",(S156/T156-1)*100)</f>
        <v>3.7037037037036979</v>
      </c>
      <c r="AP156" s="1087">
        <f>IF(ISERROR((T156/U156-1)*100),"n/a",(T156/U156-1)*100)</f>
        <v>10.204081632653072</v>
      </c>
      <c r="AQ156" s="1087">
        <f>IF(ISERROR((U156/V156-1)*100),"n/a",(U156/V156-1)*100)</f>
        <v>15.294117647058814</v>
      </c>
      <c r="AR156" s="1087">
        <f>IF(ISERROR((V156/W156-1)*100),"n/a",(V156/W156-1)*100)</f>
        <v>1.1904761904761862</v>
      </c>
      <c r="AS156" s="1087">
        <f>IF(ISERROR((W156/X156-1)*100),"n/a",(W156/X156-1)*100)</f>
        <v>2.4390243902439046</v>
      </c>
      <c r="AT156" s="1087">
        <f>IF(ISERROR((X156/Y156-1)*100),"n/a",(X156/Y156-1)*100)</f>
        <v>7.8947368421052655</v>
      </c>
      <c r="AU156" s="1088">
        <f>AVERAGE(AA156:AT156)</f>
        <v>8.885397472894935</v>
      </c>
      <c r="AV156" s="1089">
        <f>STDEV(AA156:AT156)</f>
        <v>6.5164378224268535</v>
      </c>
    </row>
    <row r="157" spans="1:48" ht="11.25" customHeight="1" x14ac:dyDescent="0.2">
      <c r="A157" s="492" t="s">
        <v>1085</v>
      </c>
      <c r="B157" s="874" t="s">
        <v>1086</v>
      </c>
      <c r="C157" s="621">
        <v>2.61</v>
      </c>
      <c r="D157" s="491">
        <v>1.84</v>
      </c>
      <c r="E157" s="491">
        <v>1.08</v>
      </c>
      <c r="F157" s="621">
        <v>0.87</v>
      </c>
      <c r="G157" s="621">
        <v>0.82</v>
      </c>
      <c r="H157" s="621">
        <v>0.76</v>
      </c>
      <c r="I157" s="621">
        <v>0.66</v>
      </c>
      <c r="J157" s="945"/>
      <c r="K157" s="621">
        <v>0.5</v>
      </c>
      <c r="L157" s="490">
        <v>0.4</v>
      </c>
      <c r="M157" s="945"/>
      <c r="N157" s="495">
        <v>0.2</v>
      </c>
      <c r="O157" s="623">
        <v>0.48</v>
      </c>
      <c r="P157" s="627">
        <v>2.62</v>
      </c>
      <c r="Q157" s="627">
        <v>2.5099999999999998</v>
      </c>
      <c r="R157" s="627">
        <v>2.3199999999999998</v>
      </c>
      <c r="S157" s="627">
        <v>2.17</v>
      </c>
      <c r="T157" s="627">
        <v>2.06</v>
      </c>
      <c r="U157" s="627">
        <v>1.98</v>
      </c>
      <c r="V157" s="627">
        <v>1.88</v>
      </c>
      <c r="W157" s="627">
        <v>1.72</v>
      </c>
      <c r="X157" s="627">
        <v>1.56</v>
      </c>
      <c r="Y157" s="627">
        <v>1.4</v>
      </c>
      <c r="Z157" s="624">
        <f>SUM(C157:Y157)</f>
        <v>30.439999999999991</v>
      </c>
      <c r="AA157" s="1086">
        <f>IF(ISERROR((C157/D157-1)*100),"n/a",(C157/D157-1)*100)</f>
        <v>41.847826086956516</v>
      </c>
      <c r="AB157" s="1086">
        <f>IF(ISERROR((D157/E157-1)*100),"n/a",(D157/E157-1)*100)</f>
        <v>70.370370370370367</v>
      </c>
      <c r="AC157" s="1087">
        <f>IF(ISERROR((E157/F157-1)*100),"n/a",(E157/F157-1)*100)</f>
        <v>24.137931034482762</v>
      </c>
      <c r="AD157" s="1087">
        <f>IF(ISERROR((F157/G157-1)*100),"n/a",(F157/G157-1)*100)</f>
        <v>6.0975609756097615</v>
      </c>
      <c r="AE157" s="1087">
        <f>IF(ISERROR((G157/H157-1)*100),"n/a",(G157/H157-1)*100)</f>
        <v>7.8947368421052655</v>
      </c>
      <c r="AF157" s="1087">
        <f>IF(ISERROR((H157/I157-1)*100),"n/a",(H157/I157-1)*100)</f>
        <v>15.151515151515138</v>
      </c>
      <c r="AG157" s="1087">
        <f>IF(ISERROR((I157/K157-1)*100),"n/a",(I157/K157-1)*100)</f>
        <v>32.000000000000007</v>
      </c>
      <c r="AH157" s="1087">
        <f>IF(ISERROR((K157/L157-1)*100),"n/a",(K157/L157-1)*100)</f>
        <v>25</v>
      </c>
      <c r="AI157" s="1087">
        <f>IF(ISERROR((L157/N157-1)*100),"n/a",(L157/N157-1)*100)</f>
        <v>100</v>
      </c>
      <c r="AJ157" s="1087">
        <f>IF(ISERROR((N157/O157-1)*100),"n/a",(N157/O157-1)*100)</f>
        <v>-58.333333333333329</v>
      </c>
      <c r="AK157" s="1087">
        <f>IF(ISERROR((O157/P157-1)*100),"n/a",(O157/P157-1)*100)</f>
        <v>-81.679389312977108</v>
      </c>
      <c r="AL157" s="1087">
        <f>IF(ISERROR((P157/Q157-1)*100),"n/a",(P157/Q157-1)*100)</f>
        <v>4.3824701195219307</v>
      </c>
      <c r="AM157" s="1087">
        <f>IF(ISERROR((Q157/R157-1)*100),"n/a",(Q157/R157-1)*100)</f>
        <v>8.18965517241379</v>
      </c>
      <c r="AN157" s="1087">
        <f>IF(ISERROR((R157/S157-1)*100),"n/a",(R157/S157-1)*100)</f>
        <v>6.9124423963133674</v>
      </c>
      <c r="AO157" s="1087">
        <f>IF(ISERROR((S157/T157-1)*100),"n/a",(S157/T157-1)*100)</f>
        <v>5.3398058252427161</v>
      </c>
      <c r="AP157" s="1087">
        <f>IF(ISERROR((T157/U157-1)*100),"n/a",(T157/U157-1)*100)</f>
        <v>4.0404040404040442</v>
      </c>
      <c r="AQ157" s="1087">
        <f>IF(ISERROR((U157/V157-1)*100),"n/a",(U157/V157-1)*100)</f>
        <v>5.319148936170226</v>
      </c>
      <c r="AR157" s="1087">
        <f>IF(ISERROR((V157/W157-1)*100),"n/a",(V157/W157-1)*100)</f>
        <v>9.302325581395344</v>
      </c>
      <c r="AS157" s="1087">
        <f>IF(ISERROR((W157/X157-1)*100),"n/a",(W157/X157-1)*100)</f>
        <v>10.256410256410241</v>
      </c>
      <c r="AT157" s="1087">
        <f>IF(ISERROR((X157/Y157-1)*100),"n/a",(X157/Y157-1)*100)</f>
        <v>11.428571428571432</v>
      </c>
      <c r="AU157" s="1088">
        <f>AVERAGE(AA157:AT157)</f>
        <v>12.382922578558624</v>
      </c>
      <c r="AV157" s="1089">
        <f>STDEV(AA157:AT157)</f>
        <v>37.557702521048498</v>
      </c>
    </row>
    <row r="158" spans="1:48" ht="11.25" customHeight="1" x14ac:dyDescent="0.2">
      <c r="A158" s="876" t="s">
        <v>518</v>
      </c>
      <c r="B158" s="874" t="s">
        <v>519</v>
      </c>
      <c r="C158" s="621">
        <v>0.82</v>
      </c>
      <c r="D158" s="491">
        <v>0.72750000000000004</v>
      </c>
      <c r="E158" s="491">
        <v>0.6100000000000001</v>
      </c>
      <c r="F158" s="621">
        <v>0.53749999999999998</v>
      </c>
      <c r="G158" s="621">
        <v>0.48749999999999999</v>
      </c>
      <c r="H158" s="621">
        <v>0.435</v>
      </c>
      <c r="I158" s="621">
        <v>0.37375000000000003</v>
      </c>
      <c r="J158" s="945"/>
      <c r="K158" s="621">
        <v>0.30499999999999999</v>
      </c>
      <c r="L158" s="490">
        <v>0.21625</v>
      </c>
      <c r="M158" s="945"/>
      <c r="N158" s="626">
        <v>0.19</v>
      </c>
      <c r="O158" s="627">
        <v>0.13250000000000001</v>
      </c>
      <c r="P158" s="627">
        <v>9.375E-2</v>
      </c>
      <c r="Q158" s="623">
        <v>0</v>
      </c>
      <c r="R158" s="623">
        <v>0</v>
      </c>
      <c r="S158" s="623">
        <v>0</v>
      </c>
      <c r="T158" s="623">
        <v>0</v>
      </c>
      <c r="U158" s="623">
        <v>0</v>
      </c>
      <c r="V158" s="623">
        <v>0</v>
      </c>
      <c r="W158" s="623">
        <v>0</v>
      </c>
      <c r="X158" s="623">
        <v>0</v>
      </c>
      <c r="Y158" s="623">
        <v>3.6649999999999999E-3</v>
      </c>
      <c r="Z158" s="624">
        <f>SUM(C158:Y158)</f>
        <v>4.9324149999999998</v>
      </c>
      <c r="AA158" s="1086">
        <f>IF(ISERROR((C158/D158-1)*100),"n/a",(C158/D158-1)*100)</f>
        <v>12.714776632302382</v>
      </c>
      <c r="AB158" s="1086">
        <f>IF(ISERROR((D158/E158-1)*100),"n/a",(D158/E158-1)*100)</f>
        <v>19.262295081967196</v>
      </c>
      <c r="AC158" s="1087">
        <f>IF(ISERROR((E158/F158-1)*100),"n/a",(E158/F158-1)*100)</f>
        <v>13.488372093023271</v>
      </c>
      <c r="AD158" s="1087">
        <f>IF(ISERROR((F158/G158-1)*100),"n/a",(F158/G158-1)*100)</f>
        <v>10.256410256410264</v>
      </c>
      <c r="AE158" s="1087">
        <f>IF(ISERROR((G158/H158-1)*100),"n/a",(G158/H158-1)*100)</f>
        <v>12.06896551724137</v>
      </c>
      <c r="AF158" s="1087">
        <f>IF(ISERROR((H158/I158-1)*100),"n/a",(H158/I158-1)*100)</f>
        <v>16.387959866220726</v>
      </c>
      <c r="AG158" s="1087">
        <f>IF(ISERROR((I158/K158-1)*100),"n/a",(I158/K158-1)*100)</f>
        <v>22.540983606557386</v>
      </c>
      <c r="AH158" s="1087">
        <f>IF(ISERROR((K158/L158-1)*100),"n/a",(K158/L158-1)*100)</f>
        <v>41.040462427745659</v>
      </c>
      <c r="AI158" s="1087">
        <f>IF(ISERROR((L158/N158-1)*100),"n/a",(L158/N158-1)*100)</f>
        <v>13.815789473684204</v>
      </c>
      <c r="AJ158" s="1087">
        <f>IF(ISERROR((N158/O158-1)*100),"n/a",(N158/O158-1)*100)</f>
        <v>43.396226415094333</v>
      </c>
      <c r="AK158" s="1087">
        <f>IF(ISERROR((O158/P158-1)*100),"n/a",(O158/P158-1)*100)</f>
        <v>41.333333333333336</v>
      </c>
      <c r="AL158" s="1087" t="str">
        <f>IF(ISERROR((P158/Q158-1)*100),"n/a",(P158/Q158-1)*100)</f>
        <v>n/a</v>
      </c>
      <c r="AM158" s="1087" t="str">
        <f>IF(ISERROR((Q158/R158-1)*100),"n/a",(Q158/R158-1)*100)</f>
        <v>n/a</v>
      </c>
      <c r="AN158" s="1087" t="str">
        <f>IF(ISERROR((R158/S158-1)*100),"n/a",(R158/S158-1)*100)</f>
        <v>n/a</v>
      </c>
      <c r="AO158" s="1087" t="str">
        <f>IF(ISERROR((S158/T158-1)*100),"n/a",(S158/T158-1)*100)</f>
        <v>n/a</v>
      </c>
      <c r="AP158" s="1087" t="str">
        <f>IF(ISERROR((T158/U158-1)*100),"n/a",(T158/U158-1)*100)</f>
        <v>n/a</v>
      </c>
      <c r="AQ158" s="1087" t="str">
        <f>IF(ISERROR((U158/V158-1)*100),"n/a",(U158/V158-1)*100)</f>
        <v>n/a</v>
      </c>
      <c r="AR158" s="1087" t="str">
        <f>IF(ISERROR((V158/W158-1)*100),"n/a",(V158/W158-1)*100)</f>
        <v>n/a</v>
      </c>
      <c r="AS158" s="1087" t="str">
        <f>IF(ISERROR((W158/X158-1)*100),"n/a",(W158/X158-1)*100)</f>
        <v>n/a</v>
      </c>
      <c r="AT158" s="1087">
        <f>IF(ISERROR((X158/Y158-1)*100),"n/a",(X158/Y158-1)*100)</f>
        <v>-100</v>
      </c>
      <c r="AU158" s="1088">
        <f>AVERAGE(AA158:AT158)</f>
        <v>12.192131225298345</v>
      </c>
      <c r="AV158" s="1089">
        <f>STDEV(AA158:AT158)</f>
        <v>37.447233821479671</v>
      </c>
    </row>
    <row r="159" spans="1:48" ht="11.25" customHeight="1" x14ac:dyDescent="0.2">
      <c r="A159" s="492" t="s">
        <v>1071</v>
      </c>
      <c r="B159" s="874" t="s">
        <v>1072</v>
      </c>
      <c r="C159" s="621">
        <v>3</v>
      </c>
      <c r="D159" s="491">
        <v>2.8</v>
      </c>
      <c r="E159" s="491">
        <v>2.64</v>
      </c>
      <c r="F159" s="621">
        <v>2.4</v>
      </c>
      <c r="G159" s="621">
        <v>2</v>
      </c>
      <c r="H159" s="621">
        <v>1.88</v>
      </c>
      <c r="I159" s="621">
        <v>1.8</v>
      </c>
      <c r="J159" s="945"/>
      <c r="K159" s="621">
        <v>1.792</v>
      </c>
      <c r="L159" s="490">
        <v>1.1200000000000001</v>
      </c>
      <c r="M159" s="945"/>
      <c r="N159" s="495">
        <v>0.92</v>
      </c>
      <c r="O159" s="623">
        <v>0.92</v>
      </c>
      <c r="P159" s="627">
        <v>0.92</v>
      </c>
      <c r="Q159" s="627">
        <v>0.68799999999999994</v>
      </c>
      <c r="R159" s="627">
        <v>0.504</v>
      </c>
      <c r="S159" s="627">
        <v>0.36799999999999999</v>
      </c>
      <c r="T159" s="627">
        <v>0.20799999999999999</v>
      </c>
      <c r="U159" s="627">
        <v>0.112</v>
      </c>
      <c r="V159" s="623">
        <v>0</v>
      </c>
      <c r="W159" s="623">
        <v>0</v>
      </c>
      <c r="X159" s="623">
        <v>0</v>
      </c>
      <c r="Y159" s="623">
        <v>0</v>
      </c>
      <c r="Z159" s="624">
        <f>SUM(C159:Y159)</f>
        <v>24.072000000000003</v>
      </c>
      <c r="AA159" s="1086">
        <f>IF(ISERROR((C159/D159-1)*100),"n/a",(C159/D159-1)*100)</f>
        <v>7.1428571428571397</v>
      </c>
      <c r="AB159" s="1086">
        <f>IF(ISERROR((D159/E159-1)*100),"n/a",(D159/E159-1)*100)</f>
        <v>6.0606060606060552</v>
      </c>
      <c r="AC159" s="1087">
        <f>IF(ISERROR((E159/F159-1)*100),"n/a",(E159/F159-1)*100)</f>
        <v>10.000000000000009</v>
      </c>
      <c r="AD159" s="1087">
        <f>IF(ISERROR((F159/G159-1)*100),"n/a",(F159/G159-1)*100)</f>
        <v>19.999999999999996</v>
      </c>
      <c r="AE159" s="1087">
        <f>IF(ISERROR((G159/H159-1)*100),"n/a",(G159/H159-1)*100)</f>
        <v>6.3829787234042534</v>
      </c>
      <c r="AF159" s="1087">
        <f>IF(ISERROR((H159/I159-1)*100),"n/a",(H159/I159-1)*100)</f>
        <v>4.4444444444444287</v>
      </c>
      <c r="AG159" s="1087">
        <f>IF(ISERROR((I159/K159-1)*100),"n/a",(I159/K159-1)*100)</f>
        <v>0.44642857142858094</v>
      </c>
      <c r="AH159" s="1087">
        <f>IF(ISERROR((K159/L159-1)*100),"n/a",(K159/L159-1)*100)</f>
        <v>59.999999999999986</v>
      </c>
      <c r="AI159" s="1087">
        <f>IF(ISERROR((L159/N159-1)*100),"n/a",(L159/N159-1)*100)</f>
        <v>21.739130434782616</v>
      </c>
      <c r="AJ159" s="1087">
        <f>IF(ISERROR((N159/O159-1)*100),"n/a",(N159/O159-1)*100)</f>
        <v>0</v>
      </c>
      <c r="AK159" s="1087">
        <f>IF(ISERROR((O159/P159-1)*100),"n/a",(O159/P159-1)*100)</f>
        <v>0</v>
      </c>
      <c r="AL159" s="1087">
        <f>IF(ISERROR((P159/Q159-1)*100),"n/a",(P159/Q159-1)*100)</f>
        <v>33.720930232558153</v>
      </c>
      <c r="AM159" s="1087">
        <f>IF(ISERROR((Q159/R159-1)*100),"n/a",(Q159/R159-1)*100)</f>
        <v>36.507936507936492</v>
      </c>
      <c r="AN159" s="1087">
        <f>IF(ISERROR((R159/S159-1)*100),"n/a",(R159/S159-1)*100)</f>
        <v>36.956521739130444</v>
      </c>
      <c r="AO159" s="1087">
        <f>IF(ISERROR((S159/T159-1)*100),"n/a",(S159/T159-1)*100)</f>
        <v>76.923076923076934</v>
      </c>
      <c r="AP159" s="1087">
        <f>IF(ISERROR((T159/U159-1)*100),"n/a",(T159/U159-1)*100)</f>
        <v>85.714285714285694</v>
      </c>
      <c r="AQ159" s="1087" t="str">
        <f>IF(ISERROR((U159/V159-1)*100),"n/a",(U159/V159-1)*100)</f>
        <v>n/a</v>
      </c>
      <c r="AR159" s="1087" t="str">
        <f>IF(ISERROR((V159/W159-1)*100),"n/a",(V159/W159-1)*100)</f>
        <v>n/a</v>
      </c>
      <c r="AS159" s="1087" t="str">
        <f>IF(ISERROR((W159/X159-1)*100),"n/a",(W159/X159-1)*100)</f>
        <v>n/a</v>
      </c>
      <c r="AT159" s="1087" t="str">
        <f>IF(ISERROR((X159/Y159-1)*100),"n/a",(X159/Y159-1)*100)</f>
        <v>n/a</v>
      </c>
      <c r="AU159" s="1088">
        <f>AVERAGE(AA159:AT159)</f>
        <v>25.377449780906922</v>
      </c>
      <c r="AV159" s="1089">
        <f>STDEV(AA159:AT159)</f>
        <v>27.708735363773098</v>
      </c>
    </row>
    <row r="160" spans="1:48" ht="11.25" customHeight="1" x14ac:dyDescent="0.2">
      <c r="A160" s="876" t="s">
        <v>532</v>
      </c>
      <c r="B160" s="874" t="s">
        <v>533</v>
      </c>
      <c r="C160" s="621">
        <v>4.9020000000000001</v>
      </c>
      <c r="D160" s="491">
        <v>4.4400000000000004</v>
      </c>
      <c r="E160" s="491">
        <v>4.21</v>
      </c>
      <c r="F160" s="621">
        <v>4</v>
      </c>
      <c r="G160" s="621">
        <v>3.51</v>
      </c>
      <c r="H160" s="621">
        <v>2.81</v>
      </c>
      <c r="I160" s="621">
        <v>2.25</v>
      </c>
      <c r="J160" s="945"/>
      <c r="K160" s="621">
        <v>1.8</v>
      </c>
      <c r="L160" s="490">
        <v>1.325</v>
      </c>
      <c r="M160" s="945"/>
      <c r="N160" s="626">
        <v>0.875</v>
      </c>
      <c r="O160" s="623">
        <v>0.7</v>
      </c>
      <c r="P160" s="627">
        <v>0.6</v>
      </c>
      <c r="Q160" s="627">
        <v>0.43</v>
      </c>
      <c r="R160" s="627">
        <v>0.33</v>
      </c>
      <c r="S160" s="623">
        <v>0.3</v>
      </c>
      <c r="T160" s="623">
        <v>0.3</v>
      </c>
      <c r="U160" s="623">
        <v>0.3</v>
      </c>
      <c r="V160" s="623">
        <v>0.3</v>
      </c>
      <c r="W160" s="623">
        <v>0.3</v>
      </c>
      <c r="X160" s="623">
        <v>0.3</v>
      </c>
      <c r="Y160" s="627">
        <v>0.28125</v>
      </c>
      <c r="Z160" s="624">
        <f>SUM(C160:Y160)</f>
        <v>34.263249999999978</v>
      </c>
      <c r="AA160" s="1086">
        <f>IF(ISERROR((C160/D160-1)*100),"n/a",(C160/D160-1)*100)</f>
        <v>10.4054054054054</v>
      </c>
      <c r="AB160" s="1086">
        <f>IF(ISERROR((D160/E160-1)*100),"n/a",(D160/E160-1)*100)</f>
        <v>5.463182897862251</v>
      </c>
      <c r="AC160" s="1087">
        <f>IF(ISERROR((E160/F160-1)*100),"n/a",(E160/F160-1)*100)</f>
        <v>5.2499999999999991</v>
      </c>
      <c r="AD160" s="1087">
        <f>IF(ISERROR((F160/G160-1)*100),"n/a",(F160/G160-1)*100)</f>
        <v>13.960113960113961</v>
      </c>
      <c r="AE160" s="1087">
        <f>IF(ISERROR((G160/H160-1)*100),"n/a",(G160/H160-1)*100)</f>
        <v>24.911032028469737</v>
      </c>
      <c r="AF160" s="1087">
        <f>IF(ISERROR((H160/I160-1)*100),"n/a",(H160/I160-1)*100)</f>
        <v>24.888888888888893</v>
      </c>
      <c r="AG160" s="1087">
        <f>IF(ISERROR((I160/K160-1)*100),"n/a",(I160/K160-1)*100)</f>
        <v>25</v>
      </c>
      <c r="AH160" s="1087">
        <f>IF(ISERROR((K160/L160-1)*100),"n/a",(K160/L160-1)*100)</f>
        <v>35.849056603773597</v>
      </c>
      <c r="AI160" s="1087">
        <f>IF(ISERROR((L160/N160-1)*100),"n/a",(L160/N160-1)*100)</f>
        <v>51.428571428571423</v>
      </c>
      <c r="AJ160" s="1087">
        <f>IF(ISERROR((N160/O160-1)*100),"n/a",(N160/O160-1)*100)</f>
        <v>25</v>
      </c>
      <c r="AK160" s="1087">
        <f>IF(ISERROR((O160/P160-1)*100),"n/a",(O160/P160-1)*100)</f>
        <v>16.666666666666675</v>
      </c>
      <c r="AL160" s="1087">
        <f>IF(ISERROR((P160/Q160-1)*100),"n/a",(P160/Q160-1)*100)</f>
        <v>39.534883720930239</v>
      </c>
      <c r="AM160" s="1087">
        <f>IF(ISERROR((Q160/R160-1)*100),"n/a",(Q160/R160-1)*100)</f>
        <v>30.303030303030297</v>
      </c>
      <c r="AN160" s="1087">
        <f>IF(ISERROR((R160/S160-1)*100),"n/a",(R160/S160-1)*100)</f>
        <v>10.000000000000009</v>
      </c>
      <c r="AO160" s="1087">
        <f>IF(ISERROR((S160/T160-1)*100),"n/a",(S160/T160-1)*100)</f>
        <v>0</v>
      </c>
      <c r="AP160" s="1087">
        <f>IF(ISERROR((T160/U160-1)*100),"n/a",(T160/U160-1)*100)</f>
        <v>0</v>
      </c>
      <c r="AQ160" s="1087">
        <f>IF(ISERROR((U160/V160-1)*100),"n/a",(U160/V160-1)*100)</f>
        <v>0</v>
      </c>
      <c r="AR160" s="1087">
        <f>IF(ISERROR((V160/W160-1)*100),"n/a",(V160/W160-1)*100)</f>
        <v>0</v>
      </c>
      <c r="AS160" s="1087">
        <f>IF(ISERROR((W160/X160-1)*100),"n/a",(W160/X160-1)*100)</f>
        <v>0</v>
      </c>
      <c r="AT160" s="1087">
        <f>IF(ISERROR((X160/Y160-1)*100),"n/a",(X160/Y160-1)*100)</f>
        <v>6.6666666666666652</v>
      </c>
      <c r="AU160" s="1088">
        <f>AVERAGE(AA160:AT160)</f>
        <v>16.26637492851896</v>
      </c>
      <c r="AV160" s="1089">
        <f>STDEV(AA160:AT160)</f>
        <v>15.204291410322126</v>
      </c>
    </row>
    <row r="161" spans="1:48" ht="11.25" customHeight="1" x14ac:dyDescent="0.2">
      <c r="A161" s="876" t="s">
        <v>512</v>
      </c>
      <c r="B161" s="874" t="s">
        <v>513</v>
      </c>
      <c r="C161" s="621">
        <v>1.53</v>
      </c>
      <c r="D161" s="491">
        <v>1.4279999999999999</v>
      </c>
      <c r="E161" s="491">
        <v>1.33</v>
      </c>
      <c r="F161" s="621">
        <v>1.24</v>
      </c>
      <c r="G161" s="621">
        <v>1.1599999999999999</v>
      </c>
      <c r="H161" s="621">
        <v>1.08</v>
      </c>
      <c r="I161" s="621">
        <v>1.02</v>
      </c>
      <c r="J161" s="945"/>
      <c r="K161" s="621">
        <v>0.96</v>
      </c>
      <c r="L161" s="625">
        <v>0.84</v>
      </c>
      <c r="M161" s="945"/>
      <c r="N161" s="626">
        <v>0.66</v>
      </c>
      <c r="O161" s="627">
        <v>0.5</v>
      </c>
      <c r="P161" s="627">
        <v>0.36</v>
      </c>
      <c r="Q161" s="627">
        <v>0.2</v>
      </c>
      <c r="R161" s="623">
        <v>0</v>
      </c>
      <c r="S161" s="623">
        <v>0</v>
      </c>
      <c r="T161" s="623">
        <v>0</v>
      </c>
      <c r="U161" s="623">
        <v>0</v>
      </c>
      <c r="V161" s="623">
        <v>1.0900000000000001</v>
      </c>
      <c r="W161" s="623">
        <v>1.46</v>
      </c>
      <c r="X161" s="623">
        <v>1.46</v>
      </c>
      <c r="Y161" s="623">
        <v>1.39</v>
      </c>
      <c r="Z161" s="624">
        <f>SUM(C161:Y161)</f>
        <v>17.708000000000002</v>
      </c>
      <c r="AA161" s="1086">
        <f>IF(ISERROR((C161/D161-1)*100),"n/a",(C161/D161-1)*100)</f>
        <v>7.1428571428571397</v>
      </c>
      <c r="AB161" s="1086">
        <f>IF(ISERROR((D161/E161-1)*100),"n/a",(D161/E161-1)*100)</f>
        <v>7.3684210526315574</v>
      </c>
      <c r="AC161" s="1087">
        <f>IF(ISERROR((E161/F161-1)*100),"n/a",(E161/F161-1)*100)</f>
        <v>7.258064516129048</v>
      </c>
      <c r="AD161" s="1087">
        <f>IF(ISERROR((F161/G161-1)*100),"n/a",(F161/G161-1)*100)</f>
        <v>6.8965517241379448</v>
      </c>
      <c r="AE161" s="1087">
        <f>IF(ISERROR((G161/H161-1)*100),"n/a",(G161/H161-1)*100)</f>
        <v>7.4074074074073959</v>
      </c>
      <c r="AF161" s="1087">
        <f>IF(ISERROR((H161/I161-1)*100),"n/a",(H161/I161-1)*100)</f>
        <v>5.8823529411764719</v>
      </c>
      <c r="AG161" s="1087">
        <f>IF(ISERROR((I161/K161-1)*100),"n/a",(I161/K161-1)*100)</f>
        <v>6.25</v>
      </c>
      <c r="AH161" s="1087">
        <f>IF(ISERROR((K161/L161-1)*100),"n/a",(K161/L161-1)*100)</f>
        <v>14.285714285714279</v>
      </c>
      <c r="AI161" s="1087">
        <f>IF(ISERROR((L161/N161-1)*100),"n/a",(L161/N161-1)*100)</f>
        <v>27.27272727272727</v>
      </c>
      <c r="AJ161" s="1087">
        <f>IF(ISERROR((N161/O161-1)*100),"n/a",(N161/O161-1)*100)</f>
        <v>32.000000000000007</v>
      </c>
      <c r="AK161" s="1087">
        <f>IF(ISERROR((O161/P161-1)*100),"n/a",(O161/P161-1)*100)</f>
        <v>38.888888888888886</v>
      </c>
      <c r="AL161" s="1087">
        <f>IF(ISERROR((P161/Q161-1)*100),"n/a",(P161/Q161-1)*100)</f>
        <v>79.999999999999986</v>
      </c>
      <c r="AM161" s="1087" t="str">
        <f>IF(ISERROR((Q161/R161-1)*100),"n/a",(Q161/R161-1)*100)</f>
        <v>n/a</v>
      </c>
      <c r="AN161" s="1087" t="str">
        <f>IF(ISERROR((R161/S161-1)*100),"n/a",(R161/S161-1)*100)</f>
        <v>n/a</v>
      </c>
      <c r="AO161" s="1087" t="str">
        <f>IF(ISERROR((S161/T161-1)*100),"n/a",(S161/T161-1)*100)</f>
        <v>n/a</v>
      </c>
      <c r="AP161" s="1087" t="str">
        <f>IF(ISERROR((T161/U161-1)*100),"n/a",(T161/U161-1)*100)</f>
        <v>n/a</v>
      </c>
      <c r="AQ161" s="1087">
        <f>IF(ISERROR((U161/V161-1)*100),"n/a",(U161/V161-1)*100)</f>
        <v>-100</v>
      </c>
      <c r="AR161" s="1087">
        <f>IF(ISERROR((V161/W161-1)*100),"n/a",(V161/W161-1)*100)</f>
        <v>-25.342465753424648</v>
      </c>
      <c r="AS161" s="1087">
        <f>IF(ISERROR((W161/X161-1)*100),"n/a",(W161/X161-1)*100)</f>
        <v>0</v>
      </c>
      <c r="AT161" s="1087">
        <f>IF(ISERROR((X161/Y161-1)*100),"n/a",(X161/Y161-1)*100)</f>
        <v>5.0359712230215958</v>
      </c>
      <c r="AU161" s="1088">
        <f>AVERAGE(AA161:AT161)</f>
        <v>7.5216556688291814</v>
      </c>
      <c r="AV161" s="1089">
        <f>STDEV(AA161:AT161)</f>
        <v>36.497229028127329</v>
      </c>
    </row>
    <row r="162" spans="1:48" ht="11.25" customHeight="1" x14ac:dyDescent="0.2">
      <c r="A162" s="496" t="s">
        <v>485</v>
      </c>
      <c r="B162" s="859" t="s">
        <v>486</v>
      </c>
      <c r="C162" s="621">
        <v>1.6188</v>
      </c>
      <c r="D162" s="491">
        <v>1.391</v>
      </c>
      <c r="E162" s="513">
        <v>1.2764099999999998</v>
      </c>
      <c r="F162" s="621">
        <v>1.1367400000000001</v>
      </c>
      <c r="G162" s="621">
        <v>0.98565999999999998</v>
      </c>
      <c r="H162" s="621">
        <v>0.90500000000000003</v>
      </c>
      <c r="I162" s="621">
        <v>0.83040000000000003</v>
      </c>
      <c r="J162" s="945"/>
      <c r="K162" s="621">
        <v>0.75022999999999995</v>
      </c>
      <c r="L162" s="490">
        <v>0.65649999999999997</v>
      </c>
      <c r="M162" s="945"/>
      <c r="N162" s="626">
        <v>0.52350000000000008</v>
      </c>
      <c r="O162" s="627">
        <v>0.44550000000000001</v>
      </c>
      <c r="P162" s="627">
        <v>0.4335</v>
      </c>
      <c r="Q162" s="627">
        <v>0.39250000000000002</v>
      </c>
      <c r="R162" s="627">
        <v>0.28749999999999998</v>
      </c>
      <c r="S162" s="627">
        <v>0.24049999999999999</v>
      </c>
      <c r="T162" s="627">
        <v>0.18124999999999999</v>
      </c>
      <c r="U162" s="627">
        <v>0.16667999999999999</v>
      </c>
      <c r="V162" s="627">
        <v>0.14334</v>
      </c>
      <c r="W162" s="627">
        <v>0.13</v>
      </c>
      <c r="X162" s="627">
        <v>0.11666</v>
      </c>
      <c r="Y162" s="627">
        <v>0.1</v>
      </c>
      <c r="Z162" s="624">
        <f>SUM(C162:Y162)</f>
        <v>12.711670000000003</v>
      </c>
      <c r="AA162" s="1086">
        <f>IF(ISERROR((C162/D162-1)*100),"n/a",(C162/D162-1)*100)</f>
        <v>16.376707404744796</v>
      </c>
      <c r="AB162" s="1086">
        <f>IF(ISERROR((D162/E162-1)*100),"n/a",(D162/E162-1)*100)</f>
        <v>8.9775228962480913</v>
      </c>
      <c r="AC162" s="1087">
        <f>IF(ISERROR((E162/F162-1)*100),"n/a",(E162/F162-1)*100)</f>
        <v>12.286890581839272</v>
      </c>
      <c r="AD162" s="1087">
        <f>IF(ISERROR((F162/G162-1)*100),"n/a",(F162/G162-1)*100)</f>
        <v>15.327800661485714</v>
      </c>
      <c r="AE162" s="1087">
        <f>IF(ISERROR((G162/H162-1)*100),"n/a",(G162/H162-1)*100)</f>
        <v>8.912707182320446</v>
      </c>
      <c r="AF162" s="1087">
        <f>IF(ISERROR((H162/I162-1)*100),"n/a",(H162/I162-1)*100)</f>
        <v>8.9836223506743806</v>
      </c>
      <c r="AG162" s="1087">
        <f>IF(ISERROR((I162/K162-1)*100),"n/a",(I162/K162-1)*100)</f>
        <v>10.686056276075352</v>
      </c>
      <c r="AH162" s="1087">
        <f>IF(ISERROR((K162/L162-1)*100),"n/a",(K162/L162-1)*100)</f>
        <v>14.277227722772267</v>
      </c>
      <c r="AI162" s="1087">
        <f>IF(ISERROR((L162/N162-1)*100),"n/a",(L162/N162-1)*100)</f>
        <v>25.405921680993295</v>
      </c>
      <c r="AJ162" s="1087">
        <f>IF(ISERROR((N162/O162-1)*100),"n/a",(N162/O162-1)*100)</f>
        <v>17.508417508417516</v>
      </c>
      <c r="AK162" s="1087">
        <f>IF(ISERROR((O162/P162-1)*100),"n/a",(O162/P162-1)*100)</f>
        <v>2.7681660899653959</v>
      </c>
      <c r="AL162" s="1087">
        <f>IF(ISERROR((P162/Q162-1)*100),"n/a",(P162/Q162-1)*100)</f>
        <v>10.445859872611463</v>
      </c>
      <c r="AM162" s="1087">
        <f>IF(ISERROR((Q162/R162-1)*100),"n/a",(Q162/R162-1)*100)</f>
        <v>36.521739130434796</v>
      </c>
      <c r="AN162" s="1087">
        <f>IF(ISERROR((R162/S162-1)*100),"n/a",(R162/S162-1)*100)</f>
        <v>19.542619542619533</v>
      </c>
      <c r="AO162" s="1087">
        <f>IF(ISERROR((S162/T162-1)*100),"n/a",(S162/T162-1)*100)</f>
        <v>32.689655172413801</v>
      </c>
      <c r="AP162" s="1087">
        <f>IF(ISERROR((T162/U162-1)*100),"n/a",(T162/U162-1)*100)</f>
        <v>8.7413006959443216</v>
      </c>
      <c r="AQ162" s="1087">
        <f>IF(ISERROR((U162/V162-1)*100),"n/a",(U162/V162-1)*100)</f>
        <v>16.28296358308916</v>
      </c>
      <c r="AR162" s="1087">
        <f>IF(ISERROR((V162/W162-1)*100),"n/a",(V162/W162-1)*100)</f>
        <v>10.261538461538455</v>
      </c>
      <c r="AS162" s="1087">
        <f>IF(ISERROR((W162/X162-1)*100),"n/a",(W162/X162-1)*100)</f>
        <v>11.434939139379408</v>
      </c>
      <c r="AT162" s="1087">
        <f>IF(ISERROR((X162/Y162-1)*100),"n/a",(X162/Y162-1)*100)</f>
        <v>16.659999999999986</v>
      </c>
      <c r="AU162" s="1088">
        <f>AVERAGE(AA162:AT162)</f>
        <v>15.204582797678375</v>
      </c>
      <c r="AV162" s="1089">
        <f>STDEV(AA162:AT162)</f>
        <v>8.2640463702313056</v>
      </c>
    </row>
    <row r="163" spans="1:48" ht="11.25" customHeight="1" x14ac:dyDescent="0.2">
      <c r="A163" s="628" t="s">
        <v>1073</v>
      </c>
      <c r="B163" s="499" t="s">
        <v>1074</v>
      </c>
      <c r="C163" s="621">
        <v>0.43</v>
      </c>
      <c r="D163" s="491">
        <v>0.39</v>
      </c>
      <c r="E163" s="491">
        <v>0.35000000000000003</v>
      </c>
      <c r="F163" s="505">
        <v>0.31</v>
      </c>
      <c r="G163" s="505">
        <v>0.27</v>
      </c>
      <c r="H163" s="505">
        <v>0.24</v>
      </c>
      <c r="I163" s="505">
        <v>0.11</v>
      </c>
      <c r="J163" s="1032"/>
      <c r="K163" s="505">
        <v>0.06</v>
      </c>
      <c r="L163" s="506">
        <v>0</v>
      </c>
      <c r="M163" s="1032"/>
      <c r="N163" s="520">
        <v>0</v>
      </c>
      <c r="O163" s="508">
        <v>0</v>
      </c>
      <c r="P163" s="508">
        <v>0</v>
      </c>
      <c r="Q163" s="508">
        <v>0</v>
      </c>
      <c r="R163" s="508">
        <v>0</v>
      </c>
      <c r="S163" s="508">
        <v>0</v>
      </c>
      <c r="T163" s="508">
        <v>0</v>
      </c>
      <c r="U163" s="508">
        <v>0</v>
      </c>
      <c r="V163" s="508">
        <v>0</v>
      </c>
      <c r="W163" s="508">
        <v>0</v>
      </c>
      <c r="X163" s="508">
        <v>0</v>
      </c>
      <c r="Y163" s="508">
        <v>0</v>
      </c>
      <c r="Z163" s="624">
        <f>SUM(C163:Y163)</f>
        <v>2.16</v>
      </c>
      <c r="AA163" s="1086">
        <f>IF(ISERROR((C163/D163-1)*100),"n/a",(C163/D163-1)*100)</f>
        <v>10.256410256410241</v>
      </c>
      <c r="AB163" s="1086">
        <f>IF(ISERROR((D163/E163-1)*100),"n/a",(D163/E163-1)*100)</f>
        <v>11.428571428571432</v>
      </c>
      <c r="AC163" s="1087">
        <f>IF(ISERROR((E163/F163-1)*100),"n/a",(E163/F163-1)*100)</f>
        <v>12.903225806451623</v>
      </c>
      <c r="AD163" s="1087">
        <f>IF(ISERROR((F163/G163-1)*100),"n/a",(F163/G163-1)*100)</f>
        <v>14.814814814814813</v>
      </c>
      <c r="AE163" s="1087">
        <f>IF(ISERROR((G163/H163-1)*100),"n/a",(G163/H163-1)*100)</f>
        <v>12.500000000000021</v>
      </c>
      <c r="AF163" s="1087">
        <f>IF(ISERROR((H163/I163-1)*100),"n/a",(H163/I163-1)*100)</f>
        <v>118.18181818181816</v>
      </c>
      <c r="AG163" s="1087">
        <f>IF(ISERROR((I163/K163-1)*100),"n/a",(I163/K163-1)*100)</f>
        <v>83.333333333333343</v>
      </c>
      <c r="AH163" s="1087" t="str">
        <f>IF(ISERROR((K163/L163-1)*100),"n/a",(K163/L163-1)*100)</f>
        <v>n/a</v>
      </c>
      <c r="AI163" s="1087" t="str">
        <f>IF(ISERROR((L163/N163-1)*100),"n/a",(L163/N163-1)*100)</f>
        <v>n/a</v>
      </c>
      <c r="AJ163" s="1087" t="str">
        <f>IF(ISERROR((N163/O163-1)*100),"n/a",(N163/O163-1)*100)</f>
        <v>n/a</v>
      </c>
      <c r="AK163" s="1087" t="str">
        <f>IF(ISERROR((O163/P163-1)*100),"n/a",(O163/P163-1)*100)</f>
        <v>n/a</v>
      </c>
      <c r="AL163" s="1087" t="str">
        <f>IF(ISERROR((P163/Q163-1)*100),"n/a",(P163/Q163-1)*100)</f>
        <v>n/a</v>
      </c>
      <c r="AM163" s="1087" t="str">
        <f>IF(ISERROR((Q163/R163-1)*100),"n/a",(Q163/R163-1)*100)</f>
        <v>n/a</v>
      </c>
      <c r="AN163" s="1087" t="str">
        <f>IF(ISERROR((R163/S163-1)*100),"n/a",(R163/S163-1)*100)</f>
        <v>n/a</v>
      </c>
      <c r="AO163" s="1087" t="str">
        <f>IF(ISERROR((S163/T163-1)*100),"n/a",(S163/T163-1)*100)</f>
        <v>n/a</v>
      </c>
      <c r="AP163" s="1087" t="str">
        <f>IF(ISERROR((T163/U163-1)*100),"n/a",(T163/U163-1)*100)</f>
        <v>n/a</v>
      </c>
      <c r="AQ163" s="1087" t="str">
        <f>IF(ISERROR((U163/V163-1)*100),"n/a",(U163/V163-1)*100)</f>
        <v>n/a</v>
      </c>
      <c r="AR163" s="1087" t="str">
        <f>IF(ISERROR((V163/W163-1)*100),"n/a",(V163/W163-1)*100)</f>
        <v>n/a</v>
      </c>
      <c r="AS163" s="1087" t="str">
        <f>IF(ISERROR((W163/X163-1)*100),"n/a",(W163/X163-1)*100)</f>
        <v>n/a</v>
      </c>
      <c r="AT163" s="1087" t="str">
        <f>IF(ISERROR((X163/Y163-1)*100),"n/a",(X163/Y163-1)*100)</f>
        <v>n/a</v>
      </c>
      <c r="AU163" s="1088">
        <f>AVERAGE(AA163:AT163)</f>
        <v>37.63116768877137</v>
      </c>
      <c r="AV163" s="1089">
        <f>STDEV(AA163:AT163)</f>
        <v>44.303275447602914</v>
      </c>
    </row>
    <row r="164" spans="1:48" ht="11.25" customHeight="1" x14ac:dyDescent="0.2">
      <c r="A164" s="492" t="s">
        <v>1081</v>
      </c>
      <c r="B164" s="874" t="s">
        <v>1082</v>
      </c>
      <c r="C164" s="621">
        <v>1.44</v>
      </c>
      <c r="D164" s="491">
        <v>1.26</v>
      </c>
      <c r="E164" s="491">
        <v>1.1200000000000001</v>
      </c>
      <c r="F164" s="621">
        <v>1.04</v>
      </c>
      <c r="G164" s="621">
        <v>1</v>
      </c>
      <c r="H164" s="621">
        <v>0.86</v>
      </c>
      <c r="I164" s="621">
        <v>0.8</v>
      </c>
      <c r="J164" s="945"/>
      <c r="K164" s="621">
        <v>0.72</v>
      </c>
      <c r="L164" s="490">
        <v>0.6</v>
      </c>
      <c r="M164" s="945"/>
      <c r="N164" s="626">
        <v>0.4</v>
      </c>
      <c r="O164" s="623">
        <v>0.2</v>
      </c>
      <c r="P164" s="623">
        <v>0.76</v>
      </c>
      <c r="Q164" s="627">
        <v>0.8</v>
      </c>
      <c r="R164" s="627">
        <v>0.48</v>
      </c>
      <c r="S164" s="627">
        <v>0.44</v>
      </c>
      <c r="T164" s="627">
        <v>0.2</v>
      </c>
      <c r="U164" s="623">
        <v>0</v>
      </c>
      <c r="V164" s="623">
        <v>0</v>
      </c>
      <c r="W164" s="623">
        <v>0</v>
      </c>
      <c r="X164" s="623">
        <v>0</v>
      </c>
      <c r="Y164" s="623">
        <v>0</v>
      </c>
      <c r="Z164" s="624">
        <f>SUM(C164:Y164)</f>
        <v>12.12</v>
      </c>
      <c r="AA164" s="1086">
        <f>IF(ISERROR((C164/D164-1)*100),"n/a",(C164/D164-1)*100)</f>
        <v>14.285714285714279</v>
      </c>
      <c r="AB164" s="1086">
        <f>IF(ISERROR((D164/E164-1)*100),"n/a",(D164/E164-1)*100)</f>
        <v>12.5</v>
      </c>
      <c r="AC164" s="1087">
        <f>IF(ISERROR((E164/F164-1)*100),"n/a",(E164/F164-1)*100)</f>
        <v>7.6923076923077094</v>
      </c>
      <c r="AD164" s="1087">
        <f>IF(ISERROR((F164/G164-1)*100),"n/a",(F164/G164-1)*100)</f>
        <v>4.0000000000000036</v>
      </c>
      <c r="AE164" s="1087">
        <f>IF(ISERROR((G164/H164-1)*100),"n/a",(G164/H164-1)*100)</f>
        <v>16.279069767441868</v>
      </c>
      <c r="AF164" s="1087">
        <f>IF(ISERROR((H164/I164-1)*100),"n/a",(H164/I164-1)*100)</f>
        <v>7.4999999999999956</v>
      </c>
      <c r="AG164" s="1087">
        <f>IF(ISERROR((I164/K164-1)*100),"n/a",(I164/K164-1)*100)</f>
        <v>11.111111111111116</v>
      </c>
      <c r="AH164" s="1087">
        <f>IF(ISERROR((K164/L164-1)*100),"n/a",(K164/L164-1)*100)</f>
        <v>19.999999999999996</v>
      </c>
      <c r="AI164" s="1087">
        <f>IF(ISERROR((L164/N164-1)*100),"n/a",(L164/N164-1)*100)</f>
        <v>49.999999999999979</v>
      </c>
      <c r="AJ164" s="1087">
        <f>IF(ISERROR((N164/O164-1)*100),"n/a",(N164/O164-1)*100)</f>
        <v>100</v>
      </c>
      <c r="AK164" s="1087">
        <f>IF(ISERROR((O164/P164-1)*100),"n/a",(O164/P164-1)*100)</f>
        <v>-73.684210526315795</v>
      </c>
      <c r="AL164" s="1087">
        <f>IF(ISERROR((P164/Q164-1)*100),"n/a",(P164/Q164-1)*100)</f>
        <v>-5.0000000000000044</v>
      </c>
      <c r="AM164" s="1087">
        <f>IF(ISERROR((Q164/R164-1)*100),"n/a",(Q164/R164-1)*100)</f>
        <v>66.666666666666671</v>
      </c>
      <c r="AN164" s="1087">
        <f>IF(ISERROR((R164/S164-1)*100),"n/a",(R164/S164-1)*100)</f>
        <v>9.0909090909090828</v>
      </c>
      <c r="AO164" s="1087">
        <f>IF(ISERROR((S164/T164-1)*100),"n/a",(S164/T164-1)*100)</f>
        <v>119.99999999999997</v>
      </c>
      <c r="AP164" s="1087" t="str">
        <f>IF(ISERROR((T164/U164-1)*100),"n/a",(T164/U164-1)*100)</f>
        <v>n/a</v>
      </c>
      <c r="AQ164" s="1087" t="str">
        <f>IF(ISERROR((U164/V164-1)*100),"n/a",(U164/V164-1)*100)</f>
        <v>n/a</v>
      </c>
      <c r="AR164" s="1087" t="str">
        <f>IF(ISERROR((V164/W164-1)*100),"n/a",(V164/W164-1)*100)</f>
        <v>n/a</v>
      </c>
      <c r="AS164" s="1087" t="str">
        <f>IF(ISERROR((W164/X164-1)*100),"n/a",(W164/X164-1)*100)</f>
        <v>n/a</v>
      </c>
      <c r="AT164" s="1087" t="str">
        <f>IF(ISERROR((X164/Y164-1)*100),"n/a",(X164/Y164-1)*100)</f>
        <v>n/a</v>
      </c>
      <c r="AU164" s="1088">
        <f>AVERAGE(AA164:AT164)</f>
        <v>24.02943787252233</v>
      </c>
      <c r="AV164" s="1089">
        <f>STDEV(AA164:AT164)</f>
        <v>45.903985058327201</v>
      </c>
    </row>
    <row r="165" spans="1:48" ht="11.25" customHeight="1" x14ac:dyDescent="0.2">
      <c r="A165" s="475" t="s">
        <v>1083</v>
      </c>
      <c r="B165" s="859" t="s">
        <v>1084</v>
      </c>
      <c r="C165" s="621">
        <v>1.1200000000000001</v>
      </c>
      <c r="D165" s="491">
        <v>1</v>
      </c>
      <c r="E165" s="491">
        <v>0.88</v>
      </c>
      <c r="F165" s="482">
        <v>0.77</v>
      </c>
      <c r="G165" s="482">
        <v>0.7</v>
      </c>
      <c r="H165" s="482">
        <v>0.54</v>
      </c>
      <c r="I165" s="482">
        <v>0.41</v>
      </c>
      <c r="J165" s="1016"/>
      <c r="K165" s="482">
        <v>0.34</v>
      </c>
      <c r="L165" s="480">
        <v>0.22</v>
      </c>
      <c r="M165" s="1016"/>
      <c r="N165" s="497">
        <v>0.04</v>
      </c>
      <c r="O165" s="486">
        <v>7.0000000000000007E-2</v>
      </c>
      <c r="P165" s="486">
        <v>0.57999999999999996</v>
      </c>
      <c r="Q165" s="487">
        <v>0.66</v>
      </c>
      <c r="R165" s="487">
        <v>0.56999999999999995</v>
      </c>
      <c r="S165" s="487">
        <v>0.39</v>
      </c>
      <c r="T165" s="487">
        <v>0.25762000000000002</v>
      </c>
      <c r="U165" s="487">
        <v>0.14286000000000001</v>
      </c>
      <c r="V165" s="486">
        <v>0</v>
      </c>
      <c r="W165" s="486">
        <v>0</v>
      </c>
      <c r="X165" s="486">
        <v>0</v>
      </c>
      <c r="Y165" s="486">
        <v>0</v>
      </c>
      <c r="Z165" s="624">
        <f>SUM(C165:Y165)</f>
        <v>8.6904800000000009</v>
      </c>
      <c r="AA165" s="1086">
        <f>IF(ISERROR((C165/D165-1)*100),"n/a",(C165/D165-1)*100)</f>
        <v>12.000000000000011</v>
      </c>
      <c r="AB165" s="1086">
        <f>IF(ISERROR((D165/E165-1)*100),"n/a",(D165/E165-1)*100)</f>
        <v>13.636363636363647</v>
      </c>
      <c r="AC165" s="1087">
        <f>IF(ISERROR((E165/F165-1)*100),"n/a",(E165/F165-1)*100)</f>
        <v>14.285714285714279</v>
      </c>
      <c r="AD165" s="1087">
        <f>IF(ISERROR((F165/G165-1)*100),"n/a",(F165/G165-1)*100)</f>
        <v>10.000000000000009</v>
      </c>
      <c r="AE165" s="1087">
        <f>IF(ISERROR((G165/H165-1)*100),"n/a",(G165/H165-1)*100)</f>
        <v>29.629629629629605</v>
      </c>
      <c r="AF165" s="1087">
        <f>IF(ISERROR((H165/I165-1)*100),"n/a",(H165/I165-1)*100)</f>
        <v>31.707317073170739</v>
      </c>
      <c r="AG165" s="1087">
        <f>IF(ISERROR((I165/K165-1)*100),"n/a",(I165/K165-1)*100)</f>
        <v>20.588235294117641</v>
      </c>
      <c r="AH165" s="1087">
        <f>IF(ISERROR((K165/L165-1)*100),"n/a",(K165/L165-1)*100)</f>
        <v>54.545454545454561</v>
      </c>
      <c r="AI165" s="1087">
        <f>IF(ISERROR((L165/N165-1)*100),"n/a",(L165/N165-1)*100)</f>
        <v>450</v>
      </c>
      <c r="AJ165" s="1087">
        <f>IF(ISERROR((N165/O165-1)*100),"n/a",(N165/O165-1)*100)</f>
        <v>-42.857142857142861</v>
      </c>
      <c r="AK165" s="1087">
        <f>IF(ISERROR((O165/P165-1)*100),"n/a",(O165/P165-1)*100)</f>
        <v>-87.931034482758619</v>
      </c>
      <c r="AL165" s="1087">
        <f>IF(ISERROR((P165/Q165-1)*100),"n/a",(P165/Q165-1)*100)</f>
        <v>-12.121212121212132</v>
      </c>
      <c r="AM165" s="1087">
        <f>IF(ISERROR((Q165/R165-1)*100),"n/a",(Q165/R165-1)*100)</f>
        <v>15.789473684210531</v>
      </c>
      <c r="AN165" s="1087">
        <f>IF(ISERROR((R165/S165-1)*100),"n/a",(R165/S165-1)*100)</f>
        <v>46.153846153846146</v>
      </c>
      <c r="AO165" s="1087">
        <f>IF(ISERROR((S165/T165-1)*100),"n/a",(S165/T165-1)*100)</f>
        <v>51.385761975001934</v>
      </c>
      <c r="AP165" s="1087">
        <f>IF(ISERROR((T165/U165-1)*100),"n/a",(T165/U165-1)*100)</f>
        <v>80.330393392132152</v>
      </c>
      <c r="AQ165" s="1087" t="str">
        <f>IF(ISERROR((U165/V165-1)*100),"n/a",(U165/V165-1)*100)</f>
        <v>n/a</v>
      </c>
      <c r="AR165" s="1087" t="str">
        <f>IF(ISERROR((V165/W165-1)*100),"n/a",(V165/W165-1)*100)</f>
        <v>n/a</v>
      </c>
      <c r="AS165" s="1087" t="str">
        <f>IF(ISERROR((W165/X165-1)*100),"n/a",(W165/X165-1)*100)</f>
        <v>n/a</v>
      </c>
      <c r="AT165" s="1087" t="str">
        <f>IF(ISERROR((X165/Y165-1)*100),"n/a",(X165/Y165-1)*100)</f>
        <v>n/a</v>
      </c>
      <c r="AU165" s="1088">
        <f>AVERAGE(AA165:AT165)</f>
        <v>42.946425013032979</v>
      </c>
      <c r="AV165" s="1089">
        <f>STDEV(AA165:AT165)</f>
        <v>115.49734057204248</v>
      </c>
    </row>
    <row r="166" spans="1:48" ht="11.25" customHeight="1" x14ac:dyDescent="0.2">
      <c r="A166" s="876" t="s">
        <v>1105</v>
      </c>
      <c r="B166" s="874" t="s">
        <v>1106</v>
      </c>
      <c r="C166" s="621">
        <v>1.92</v>
      </c>
      <c r="D166" s="491">
        <v>1.8</v>
      </c>
      <c r="E166" s="491">
        <v>1.6400000000000001</v>
      </c>
      <c r="F166" s="621">
        <v>1.4550000000000001</v>
      </c>
      <c r="G166" s="621">
        <v>1.155</v>
      </c>
      <c r="H166" s="621">
        <v>0.79</v>
      </c>
      <c r="I166" s="621">
        <v>0.48</v>
      </c>
      <c r="J166" s="945"/>
      <c r="K166" s="494">
        <v>0</v>
      </c>
      <c r="L166" s="625">
        <v>0</v>
      </c>
      <c r="M166" s="945"/>
      <c r="N166" s="495">
        <v>0</v>
      </c>
      <c r="O166" s="623">
        <v>0</v>
      </c>
      <c r="P166" s="623">
        <v>0</v>
      </c>
      <c r="Q166" s="623">
        <v>0</v>
      </c>
      <c r="R166" s="623">
        <v>0</v>
      </c>
      <c r="S166" s="623">
        <v>0</v>
      </c>
      <c r="T166" s="623">
        <v>0</v>
      </c>
      <c r="U166" s="623">
        <v>0</v>
      </c>
      <c r="V166" s="623">
        <v>0</v>
      </c>
      <c r="W166" s="623">
        <v>0</v>
      </c>
      <c r="X166" s="623">
        <v>0</v>
      </c>
      <c r="Y166" s="623">
        <v>0</v>
      </c>
      <c r="Z166" s="624">
        <f>SUM(C166:Y166)</f>
        <v>9.24</v>
      </c>
      <c r="AA166" s="1086">
        <f>IF(ISERROR((C166/D166-1)*100),"n/a",(C166/D166-1)*100)</f>
        <v>6.6666666666666652</v>
      </c>
      <c r="AB166" s="1086">
        <f>IF(ISERROR((D166/E166-1)*100),"n/a",(D166/E166-1)*100)</f>
        <v>9.7560975609755971</v>
      </c>
      <c r="AC166" s="1087">
        <f>IF(ISERROR((E166/F166-1)*100),"n/a",(E166/F166-1)*100)</f>
        <v>12.714776632302405</v>
      </c>
      <c r="AD166" s="1087">
        <f>IF(ISERROR((F166/G166-1)*100),"n/a",(F166/G166-1)*100)</f>
        <v>25.974025974025984</v>
      </c>
      <c r="AE166" s="1087">
        <f>IF(ISERROR((G166/H166-1)*100),"n/a",(G166/H166-1)*100)</f>
        <v>46.202531645569621</v>
      </c>
      <c r="AF166" s="1087">
        <f>IF(ISERROR((H166/I166-1)*100),"n/a",(H166/I166-1)*100)</f>
        <v>64.583333333333343</v>
      </c>
      <c r="AG166" s="1087" t="str">
        <f>IF(ISERROR((I166/K166-1)*100),"n/a",(I166/K166-1)*100)</f>
        <v>n/a</v>
      </c>
      <c r="AH166" s="1087" t="str">
        <f>IF(ISERROR((K166/L166-1)*100),"n/a",(K166/L166-1)*100)</f>
        <v>n/a</v>
      </c>
      <c r="AI166" s="1087" t="str">
        <f>IF(ISERROR((L166/N166-1)*100),"n/a",(L166/N166-1)*100)</f>
        <v>n/a</v>
      </c>
      <c r="AJ166" s="1087" t="str">
        <f>IF(ISERROR((N166/O166-1)*100),"n/a",(N166/O166-1)*100)</f>
        <v>n/a</v>
      </c>
      <c r="AK166" s="1087" t="str">
        <f>IF(ISERROR((O166/P166-1)*100),"n/a",(O166/P166-1)*100)</f>
        <v>n/a</v>
      </c>
      <c r="AL166" s="1087" t="str">
        <f>IF(ISERROR((P166/Q166-1)*100),"n/a",(P166/Q166-1)*100)</f>
        <v>n/a</v>
      </c>
      <c r="AM166" s="1087" t="str">
        <f>IF(ISERROR((Q166/R166-1)*100),"n/a",(Q166/R166-1)*100)</f>
        <v>n/a</v>
      </c>
      <c r="AN166" s="1087" t="str">
        <f>IF(ISERROR((R166/S166-1)*100),"n/a",(R166/S166-1)*100)</f>
        <v>n/a</v>
      </c>
      <c r="AO166" s="1087" t="str">
        <f>IF(ISERROR((S166/T166-1)*100),"n/a",(S166/T166-1)*100)</f>
        <v>n/a</v>
      </c>
      <c r="AP166" s="1087" t="str">
        <f>IF(ISERROR((T166/U166-1)*100),"n/a",(T166/U166-1)*100)</f>
        <v>n/a</v>
      </c>
      <c r="AQ166" s="1087" t="str">
        <f>IF(ISERROR((U166/V166-1)*100),"n/a",(U166/V166-1)*100)</f>
        <v>n/a</v>
      </c>
      <c r="AR166" s="1087" t="str">
        <f>IF(ISERROR((V166/W166-1)*100),"n/a",(V166/W166-1)*100)</f>
        <v>n/a</v>
      </c>
      <c r="AS166" s="1087" t="str">
        <f>IF(ISERROR((W166/X166-1)*100),"n/a",(W166/X166-1)*100)</f>
        <v>n/a</v>
      </c>
      <c r="AT166" s="1087" t="str">
        <f>IF(ISERROR((X166/Y166-1)*100),"n/a",(X166/Y166-1)*100)</f>
        <v>n/a</v>
      </c>
      <c r="AU166" s="1088">
        <f>AVERAGE(AA166:AT166)</f>
        <v>27.649571968812268</v>
      </c>
      <c r="AV166" s="1089">
        <f>STDEV(AA166:AT166)</f>
        <v>23.214776969532021</v>
      </c>
    </row>
    <row r="167" spans="1:48" ht="11.25" customHeight="1" x14ac:dyDescent="0.2">
      <c r="A167" s="876" t="s">
        <v>1093</v>
      </c>
      <c r="B167" s="874" t="s">
        <v>1094</v>
      </c>
      <c r="C167" s="621">
        <v>4.6399999999999997</v>
      </c>
      <c r="D167" s="491">
        <v>4.0199999999999996</v>
      </c>
      <c r="E167" s="491">
        <v>3.6</v>
      </c>
      <c r="F167" s="621">
        <v>2.12</v>
      </c>
      <c r="G167" s="621">
        <v>1.68</v>
      </c>
      <c r="H167" s="621">
        <v>1.4</v>
      </c>
      <c r="I167" s="621">
        <v>1.08</v>
      </c>
      <c r="J167" s="945"/>
      <c r="K167" s="621">
        <v>0.72</v>
      </c>
      <c r="L167" s="490">
        <v>0.52</v>
      </c>
      <c r="M167" s="945"/>
      <c r="N167" s="495">
        <v>0</v>
      </c>
      <c r="O167" s="623">
        <v>0</v>
      </c>
      <c r="P167" s="623">
        <v>0</v>
      </c>
      <c r="Q167" s="623">
        <v>0</v>
      </c>
      <c r="R167" s="623">
        <v>0</v>
      </c>
      <c r="S167" s="623">
        <v>0</v>
      </c>
      <c r="T167" s="623">
        <v>0</v>
      </c>
      <c r="U167" s="623">
        <v>0</v>
      </c>
      <c r="V167" s="623">
        <v>0</v>
      </c>
      <c r="W167" s="623">
        <v>0</v>
      </c>
      <c r="X167" s="623">
        <v>0</v>
      </c>
      <c r="Y167" s="623">
        <v>0</v>
      </c>
      <c r="Z167" s="624">
        <f>SUM(C167:Y167)</f>
        <v>19.779999999999998</v>
      </c>
      <c r="AA167" s="1086">
        <f>IF(ISERROR((C167/D167-1)*100),"n/a",(C167/D167-1)*100)</f>
        <v>15.422885572139311</v>
      </c>
      <c r="AB167" s="1086">
        <f>IF(ISERROR((D167/E167-1)*100),"n/a",(D167/E167-1)*100)</f>
        <v>11.666666666666647</v>
      </c>
      <c r="AC167" s="1087">
        <f>IF(ISERROR((E167/F167-1)*100),"n/a",(E167/F167-1)*100)</f>
        <v>69.811320754716988</v>
      </c>
      <c r="AD167" s="1087">
        <f>IF(ISERROR((F167/G167-1)*100),"n/a",(F167/G167-1)*100)</f>
        <v>26.190476190476208</v>
      </c>
      <c r="AE167" s="1087">
        <f>IF(ISERROR((G167/H167-1)*100),"n/a",(G167/H167-1)*100)</f>
        <v>19.999999999999996</v>
      </c>
      <c r="AF167" s="1087">
        <f>IF(ISERROR((H167/I167-1)*100),"n/a",(H167/I167-1)*100)</f>
        <v>29.629629629629605</v>
      </c>
      <c r="AG167" s="1087">
        <f>IF(ISERROR((I167/K167-1)*100),"n/a",(I167/K167-1)*100)</f>
        <v>50.000000000000021</v>
      </c>
      <c r="AH167" s="1087">
        <f>IF(ISERROR((K167/L167-1)*100),"n/a",(K167/L167-1)*100)</f>
        <v>38.46153846153846</v>
      </c>
      <c r="AI167" s="1087" t="str">
        <f>IF(ISERROR((L167/N167-1)*100),"n/a",(L167/N167-1)*100)</f>
        <v>n/a</v>
      </c>
      <c r="AJ167" s="1087" t="str">
        <f>IF(ISERROR((N167/O167-1)*100),"n/a",(N167/O167-1)*100)</f>
        <v>n/a</v>
      </c>
      <c r="AK167" s="1087" t="str">
        <f>IF(ISERROR((O167/P167-1)*100),"n/a",(O167/P167-1)*100)</f>
        <v>n/a</v>
      </c>
      <c r="AL167" s="1087" t="str">
        <f>IF(ISERROR((P167/Q167-1)*100),"n/a",(P167/Q167-1)*100)</f>
        <v>n/a</v>
      </c>
      <c r="AM167" s="1087" t="str">
        <f>IF(ISERROR((Q167/R167-1)*100),"n/a",(Q167/R167-1)*100)</f>
        <v>n/a</v>
      </c>
      <c r="AN167" s="1087" t="str">
        <f>IF(ISERROR((R167/S167-1)*100),"n/a",(R167/S167-1)*100)</f>
        <v>n/a</v>
      </c>
      <c r="AO167" s="1087" t="str">
        <f>IF(ISERROR((S167/T167-1)*100),"n/a",(S167/T167-1)*100)</f>
        <v>n/a</v>
      </c>
      <c r="AP167" s="1087" t="str">
        <f>IF(ISERROR((T167/U167-1)*100),"n/a",(T167/U167-1)*100)</f>
        <v>n/a</v>
      </c>
      <c r="AQ167" s="1087" t="str">
        <f>IF(ISERROR((U167/V167-1)*100),"n/a",(U167/V167-1)*100)</f>
        <v>n/a</v>
      </c>
      <c r="AR167" s="1087" t="str">
        <f>IF(ISERROR((V167/W167-1)*100),"n/a",(V167/W167-1)*100)</f>
        <v>n/a</v>
      </c>
      <c r="AS167" s="1087" t="str">
        <f>IF(ISERROR((W167/X167-1)*100),"n/a",(W167/X167-1)*100)</f>
        <v>n/a</v>
      </c>
      <c r="AT167" s="1087" t="str">
        <f>IF(ISERROR((X167/Y167-1)*100),"n/a",(X167/Y167-1)*100)</f>
        <v>n/a</v>
      </c>
      <c r="AU167" s="1088">
        <f>AVERAGE(AA167:AT167)</f>
        <v>32.647814659395905</v>
      </c>
      <c r="AV167" s="1089">
        <f>STDEV(AA167:AT167)</f>
        <v>19.507158157337287</v>
      </c>
    </row>
    <row r="168" spans="1:48" ht="11.25" customHeight="1" x14ac:dyDescent="0.2">
      <c r="A168" s="876" t="s">
        <v>1091</v>
      </c>
      <c r="B168" s="874" t="s">
        <v>1092</v>
      </c>
      <c r="C168" s="621">
        <v>0.45</v>
      </c>
      <c r="D168" s="491">
        <v>0.41</v>
      </c>
      <c r="E168" s="491">
        <v>0.37</v>
      </c>
      <c r="F168" s="621">
        <v>0.33</v>
      </c>
      <c r="G168" s="621">
        <v>0.27500000000000002</v>
      </c>
      <c r="H168" s="621">
        <v>0.23</v>
      </c>
      <c r="I168" s="621">
        <v>0.19750000000000001</v>
      </c>
      <c r="J168" s="945"/>
      <c r="K168" s="621">
        <v>0.17499999999999999</v>
      </c>
      <c r="L168" s="490">
        <v>4.2500000000000003E-2</v>
      </c>
      <c r="M168" s="945"/>
      <c r="N168" s="495">
        <v>0</v>
      </c>
      <c r="O168" s="623">
        <v>0</v>
      </c>
      <c r="P168" s="623">
        <v>0</v>
      </c>
      <c r="Q168" s="623">
        <v>0</v>
      </c>
      <c r="R168" s="623">
        <v>0</v>
      </c>
      <c r="S168" s="623">
        <v>0</v>
      </c>
      <c r="T168" s="623">
        <v>0</v>
      </c>
      <c r="U168" s="623">
        <v>0</v>
      </c>
      <c r="V168" s="623">
        <v>0</v>
      </c>
      <c r="W168" s="623">
        <v>0</v>
      </c>
      <c r="X168" s="623">
        <v>0</v>
      </c>
      <c r="Y168" s="623">
        <v>0</v>
      </c>
      <c r="Z168" s="624">
        <f>SUM(C168:Y168)</f>
        <v>2.48</v>
      </c>
      <c r="AA168" s="1086">
        <f>IF(ISERROR((C168/D168-1)*100),"n/a",(C168/D168-1)*100)</f>
        <v>9.7560975609756184</v>
      </c>
      <c r="AB168" s="1086">
        <f>IF(ISERROR((D168/E168-1)*100),"n/a",(D168/E168-1)*100)</f>
        <v>10.810810810810811</v>
      </c>
      <c r="AC168" s="1087">
        <f>IF(ISERROR((E168/F168-1)*100),"n/a",(E168/F168-1)*100)</f>
        <v>12.12121212121211</v>
      </c>
      <c r="AD168" s="1087">
        <f>IF(ISERROR((F168/G168-1)*100),"n/a",(F168/G168-1)*100)</f>
        <v>19.999999999999996</v>
      </c>
      <c r="AE168" s="1087">
        <f>IF(ISERROR((G168/H168-1)*100),"n/a",(G168/H168-1)*100)</f>
        <v>19.565217391304344</v>
      </c>
      <c r="AF168" s="1087">
        <f>IF(ISERROR((H168/I168-1)*100),"n/a",(H168/I168-1)*100)</f>
        <v>16.455696202531644</v>
      </c>
      <c r="AG168" s="1087">
        <f>IF(ISERROR((I168/K168-1)*100),"n/a",(I168/K168-1)*100)</f>
        <v>12.857142857142879</v>
      </c>
      <c r="AH168" s="1087">
        <f>IF(ISERROR((K168/L168-1)*100),"n/a",(K168/L168-1)*100)</f>
        <v>311.76470588235293</v>
      </c>
      <c r="AI168" s="1087" t="str">
        <f>IF(ISERROR((L168/N168-1)*100),"n/a",(L168/N168-1)*100)</f>
        <v>n/a</v>
      </c>
      <c r="AJ168" s="1087" t="str">
        <f>IF(ISERROR((N168/O168-1)*100),"n/a",(N168/O168-1)*100)</f>
        <v>n/a</v>
      </c>
      <c r="AK168" s="1087" t="str">
        <f>IF(ISERROR((O168/P168-1)*100),"n/a",(O168/P168-1)*100)</f>
        <v>n/a</v>
      </c>
      <c r="AL168" s="1087" t="str">
        <f>IF(ISERROR((P168/Q168-1)*100),"n/a",(P168/Q168-1)*100)</f>
        <v>n/a</v>
      </c>
      <c r="AM168" s="1087" t="str">
        <f>IF(ISERROR((Q168/R168-1)*100),"n/a",(Q168/R168-1)*100)</f>
        <v>n/a</v>
      </c>
      <c r="AN168" s="1087" t="str">
        <f>IF(ISERROR((R168/S168-1)*100),"n/a",(R168/S168-1)*100)</f>
        <v>n/a</v>
      </c>
      <c r="AO168" s="1087" t="str">
        <f>IF(ISERROR((S168/T168-1)*100),"n/a",(S168/T168-1)*100)</f>
        <v>n/a</v>
      </c>
      <c r="AP168" s="1087" t="str">
        <f>IF(ISERROR((T168/U168-1)*100),"n/a",(T168/U168-1)*100)</f>
        <v>n/a</v>
      </c>
      <c r="AQ168" s="1087" t="str">
        <f>IF(ISERROR((U168/V168-1)*100),"n/a",(U168/V168-1)*100)</f>
        <v>n/a</v>
      </c>
      <c r="AR168" s="1087" t="str">
        <f>IF(ISERROR((V168/W168-1)*100),"n/a",(V168/W168-1)*100)</f>
        <v>n/a</v>
      </c>
      <c r="AS168" s="1087" t="str">
        <f>IF(ISERROR((W168/X168-1)*100),"n/a",(W168/X168-1)*100)</f>
        <v>n/a</v>
      </c>
      <c r="AT168" s="1087" t="str">
        <f>IF(ISERROR((X168/Y168-1)*100),"n/a",(X168/Y168-1)*100)</f>
        <v>n/a</v>
      </c>
      <c r="AU168" s="1088">
        <f>AVERAGE(AA168:AT168)</f>
        <v>51.666360353291289</v>
      </c>
      <c r="AV168" s="1089">
        <f>STDEV(AA168:AT168)</f>
        <v>105.16640021650224</v>
      </c>
    </row>
    <row r="169" spans="1:48" ht="11.25" customHeight="1" x14ac:dyDescent="0.2">
      <c r="A169" s="876" t="s">
        <v>523</v>
      </c>
      <c r="B169" s="874" t="s">
        <v>524</v>
      </c>
      <c r="C169" s="621">
        <v>2.52</v>
      </c>
      <c r="D169" s="491">
        <v>2.21</v>
      </c>
      <c r="E169" s="491">
        <v>1.95</v>
      </c>
      <c r="F169" s="621">
        <v>1.75</v>
      </c>
      <c r="G169" s="621">
        <v>1.5549999999999999</v>
      </c>
      <c r="H169" s="621">
        <v>1.375</v>
      </c>
      <c r="I169" s="621">
        <v>1.2050000000000001</v>
      </c>
      <c r="J169" s="945"/>
      <c r="K169" s="621">
        <v>1.0649999999999999</v>
      </c>
      <c r="L169" s="490">
        <v>0.92500000000000004</v>
      </c>
      <c r="M169" s="945"/>
      <c r="N169" s="626">
        <v>0.79500000000000004</v>
      </c>
      <c r="O169" s="627">
        <v>0.7</v>
      </c>
      <c r="P169" s="627">
        <v>0.625</v>
      </c>
      <c r="Q169" s="627">
        <v>0.56499999999999995</v>
      </c>
      <c r="R169" s="627">
        <v>0.505</v>
      </c>
      <c r="S169" s="627">
        <v>0.44500000000000001</v>
      </c>
      <c r="T169" s="627">
        <v>0.3</v>
      </c>
      <c r="U169" s="623">
        <v>0</v>
      </c>
      <c r="V169" s="623">
        <v>0</v>
      </c>
      <c r="W169" s="623">
        <v>0</v>
      </c>
      <c r="X169" s="623">
        <v>0</v>
      </c>
      <c r="Y169" s="623">
        <v>0</v>
      </c>
      <c r="Z169" s="624">
        <f>SUM(C169:Y169)</f>
        <v>18.490000000000002</v>
      </c>
      <c r="AA169" s="1086">
        <f>IF(ISERROR((C169/D169-1)*100),"n/a",(C169/D169-1)*100)</f>
        <v>14.027149321266963</v>
      </c>
      <c r="AB169" s="1086">
        <f>IF(ISERROR((D169/E169-1)*100),"n/a",(D169/E169-1)*100)</f>
        <v>13.33333333333333</v>
      </c>
      <c r="AC169" s="1087">
        <f>IF(ISERROR((E169/F169-1)*100),"n/a",(E169/F169-1)*100)</f>
        <v>11.428571428571432</v>
      </c>
      <c r="AD169" s="1087">
        <f>IF(ISERROR((F169/G169-1)*100),"n/a",(F169/G169-1)*100)</f>
        <v>12.540192926045023</v>
      </c>
      <c r="AE169" s="1087">
        <f>IF(ISERROR((G169/H169-1)*100),"n/a",(G169/H169-1)*100)</f>
        <v>13.090909090909086</v>
      </c>
      <c r="AF169" s="1087">
        <f>IF(ISERROR((H169/I169-1)*100),"n/a",(H169/I169-1)*100)</f>
        <v>14.10788381742738</v>
      </c>
      <c r="AG169" s="1087">
        <f>IF(ISERROR((I169/K169-1)*100),"n/a",(I169/K169-1)*100)</f>
        <v>13.145539906103298</v>
      </c>
      <c r="AH169" s="1087">
        <f>IF(ISERROR((K169/L169-1)*100),"n/a",(K169/L169-1)*100)</f>
        <v>15.135135135135114</v>
      </c>
      <c r="AI169" s="1087">
        <f>IF(ISERROR((L169/N169-1)*100),"n/a",(L169/N169-1)*100)</f>
        <v>16.35220125786163</v>
      </c>
      <c r="AJ169" s="1087">
        <f>IF(ISERROR((N169/O169-1)*100),"n/a",(N169/O169-1)*100)</f>
        <v>13.571428571428591</v>
      </c>
      <c r="AK169" s="1087">
        <f>IF(ISERROR((O169/P169-1)*100),"n/a",(O169/P169-1)*100)</f>
        <v>11.999999999999989</v>
      </c>
      <c r="AL169" s="1087">
        <f>IF(ISERROR((P169/Q169-1)*100),"n/a",(P169/Q169-1)*100)</f>
        <v>10.619469026548689</v>
      </c>
      <c r="AM169" s="1087">
        <f>IF(ISERROR((Q169/R169-1)*100),"n/a",(Q169/R169-1)*100)</f>
        <v>11.88118811881187</v>
      </c>
      <c r="AN169" s="1087">
        <f>IF(ISERROR((R169/S169-1)*100),"n/a",(R169/S169-1)*100)</f>
        <v>13.483146067415719</v>
      </c>
      <c r="AO169" s="1087">
        <f>IF(ISERROR((S169/T169-1)*100),"n/a",(S169/T169-1)*100)</f>
        <v>48.333333333333343</v>
      </c>
      <c r="AP169" s="1087" t="str">
        <f>IF(ISERROR((T169/U169-1)*100),"n/a",(T169/U169-1)*100)</f>
        <v>n/a</v>
      </c>
      <c r="AQ169" s="1087" t="str">
        <f>IF(ISERROR((U169/V169-1)*100),"n/a",(U169/V169-1)*100)</f>
        <v>n/a</v>
      </c>
      <c r="AR169" s="1087" t="str">
        <f>IF(ISERROR((V169/W169-1)*100),"n/a",(V169/W169-1)*100)</f>
        <v>n/a</v>
      </c>
      <c r="AS169" s="1087" t="str">
        <f>IF(ISERROR((W169/X169-1)*100),"n/a",(W169/X169-1)*100)</f>
        <v>n/a</v>
      </c>
      <c r="AT169" s="1087" t="str">
        <f>IF(ISERROR((X169/Y169-1)*100),"n/a",(X169/Y169-1)*100)</f>
        <v>n/a</v>
      </c>
      <c r="AU169" s="1088">
        <f>AVERAGE(AA169:AT169)</f>
        <v>15.536632088946099</v>
      </c>
      <c r="AV169" s="1089">
        <f>STDEV(AA169:AT169)</f>
        <v>9.1858019439096381</v>
      </c>
    </row>
    <row r="170" spans="1:48" ht="11.25" customHeight="1" x14ac:dyDescent="0.2">
      <c r="A170" s="492" t="s">
        <v>1046</v>
      </c>
      <c r="B170" s="874" t="s">
        <v>1047</v>
      </c>
      <c r="C170" s="621">
        <v>0.9</v>
      </c>
      <c r="D170" s="491">
        <v>0.82</v>
      </c>
      <c r="E170" s="491">
        <v>0.70000000000000007</v>
      </c>
      <c r="F170" s="621">
        <v>0.6</v>
      </c>
      <c r="G170" s="621">
        <v>0.5</v>
      </c>
      <c r="H170" s="621">
        <v>0.36</v>
      </c>
      <c r="I170" s="621">
        <v>0.16</v>
      </c>
      <c r="J170" s="945"/>
      <c r="K170" s="494">
        <v>0</v>
      </c>
      <c r="L170" s="625">
        <v>0</v>
      </c>
      <c r="M170" s="945"/>
      <c r="N170" s="495">
        <v>0</v>
      </c>
      <c r="O170" s="623">
        <v>0</v>
      </c>
      <c r="P170" s="623">
        <v>0.7</v>
      </c>
      <c r="Q170" s="627">
        <v>0.98</v>
      </c>
      <c r="R170" s="627">
        <v>0.88</v>
      </c>
      <c r="S170" s="627">
        <v>0.73</v>
      </c>
      <c r="T170" s="623">
        <v>0.64</v>
      </c>
      <c r="U170" s="627">
        <v>0.64</v>
      </c>
      <c r="V170" s="627">
        <v>0.4</v>
      </c>
      <c r="W170" s="627">
        <v>0.33500000000000002</v>
      </c>
      <c r="X170" s="627">
        <v>0.30499999999999999</v>
      </c>
      <c r="Y170" s="627">
        <v>0.27500000000000002</v>
      </c>
      <c r="Z170" s="624">
        <f>SUM(C170:Y170)</f>
        <v>9.9250000000000007</v>
      </c>
      <c r="AA170" s="1086">
        <f>IF(ISERROR((C170/D170-1)*100),"n/a",(C170/D170-1)*100)</f>
        <v>9.7560975609756184</v>
      </c>
      <c r="AB170" s="1086">
        <f>IF(ISERROR((D170/E170-1)*100),"n/a",(D170/E170-1)*100)</f>
        <v>17.142857142857125</v>
      </c>
      <c r="AC170" s="1087">
        <f>IF(ISERROR((E170/F170-1)*100),"n/a",(E170/F170-1)*100)</f>
        <v>16.666666666666675</v>
      </c>
      <c r="AD170" s="1087">
        <f>IF(ISERROR((F170/G170-1)*100),"n/a",(F170/G170-1)*100)</f>
        <v>19.999999999999996</v>
      </c>
      <c r="AE170" s="1087">
        <f>IF(ISERROR((G170/H170-1)*100),"n/a",(G170/H170-1)*100)</f>
        <v>38.888888888888886</v>
      </c>
      <c r="AF170" s="1087">
        <f>IF(ISERROR((H170/I170-1)*100),"n/a",(H170/I170-1)*100)</f>
        <v>125</v>
      </c>
      <c r="AG170" s="1087" t="str">
        <f>IF(ISERROR((I170/K170-1)*100),"n/a",(I170/K170-1)*100)</f>
        <v>n/a</v>
      </c>
      <c r="AH170" s="1087" t="str">
        <f>IF(ISERROR((K170/L170-1)*100),"n/a",(K170/L170-1)*100)</f>
        <v>n/a</v>
      </c>
      <c r="AI170" s="1087" t="str">
        <f>IF(ISERROR((L170/N170-1)*100),"n/a",(L170/N170-1)*100)</f>
        <v>n/a</v>
      </c>
      <c r="AJ170" s="1087" t="str">
        <f>IF(ISERROR((N170/O170-1)*100),"n/a",(N170/O170-1)*100)</f>
        <v>n/a</v>
      </c>
      <c r="AK170" s="1087">
        <f>IF(ISERROR((O170/P170-1)*100),"n/a",(O170/P170-1)*100)</f>
        <v>-100</v>
      </c>
      <c r="AL170" s="1087">
        <f>IF(ISERROR((P170/Q170-1)*100),"n/a",(P170/Q170-1)*100)</f>
        <v>-28.571428571428569</v>
      </c>
      <c r="AM170" s="1087">
        <f>IF(ISERROR((Q170/R170-1)*100),"n/a",(Q170/R170-1)*100)</f>
        <v>11.363636363636353</v>
      </c>
      <c r="AN170" s="1087">
        <f>IF(ISERROR((R170/S170-1)*100),"n/a",(R170/S170-1)*100)</f>
        <v>20.547945205479444</v>
      </c>
      <c r="AO170" s="1087">
        <f>IF(ISERROR((S170/T170-1)*100),"n/a",(S170/T170-1)*100)</f>
        <v>14.0625</v>
      </c>
      <c r="AP170" s="1087">
        <f>IF(ISERROR((T170/U170-1)*100),"n/a",(T170/U170-1)*100)</f>
        <v>0</v>
      </c>
      <c r="AQ170" s="1087">
        <f>IF(ISERROR((U170/V170-1)*100),"n/a",(U170/V170-1)*100)</f>
        <v>59.999999999999986</v>
      </c>
      <c r="AR170" s="1087">
        <f>IF(ISERROR((V170/W170-1)*100),"n/a",(V170/W170-1)*100)</f>
        <v>19.402985074626855</v>
      </c>
      <c r="AS170" s="1087">
        <f>IF(ISERROR((W170/X170-1)*100),"n/a",(W170/X170-1)*100)</f>
        <v>9.8360655737705027</v>
      </c>
      <c r="AT170" s="1087">
        <f>IF(ISERROR((X170/Y170-1)*100),"n/a",(X170/Y170-1)*100)</f>
        <v>10.909090909090891</v>
      </c>
      <c r="AU170" s="1088">
        <f>AVERAGE(AA170:AT170)</f>
        <v>15.312831550910234</v>
      </c>
      <c r="AV170" s="1089">
        <f>STDEV(AA170:AT170)</f>
        <v>44.87770083712703</v>
      </c>
    </row>
    <row r="171" spans="1:48" ht="11.25" customHeight="1" x14ac:dyDescent="0.2">
      <c r="A171" s="475" t="s">
        <v>501</v>
      </c>
      <c r="B171" s="859" t="s">
        <v>502</v>
      </c>
      <c r="C171" s="621">
        <v>1.55</v>
      </c>
      <c r="D171" s="491">
        <v>1.39</v>
      </c>
      <c r="E171" s="491">
        <v>1.26</v>
      </c>
      <c r="F171" s="482">
        <v>1.1850000000000001</v>
      </c>
      <c r="G171" s="482">
        <v>1.115</v>
      </c>
      <c r="H171" s="482">
        <v>1.0533333333333332</v>
      </c>
      <c r="I171" s="482">
        <v>1.0133333333333334</v>
      </c>
      <c r="J171" s="1016"/>
      <c r="K171" s="482">
        <v>0.94666666666666666</v>
      </c>
      <c r="L171" s="480">
        <v>0.9</v>
      </c>
      <c r="M171" s="1016"/>
      <c r="N171" s="485">
        <v>0.86</v>
      </c>
      <c r="O171" s="487">
        <v>0.82666666666666666</v>
      </c>
      <c r="P171" s="487">
        <v>0.8</v>
      </c>
      <c r="Q171" s="487">
        <v>0.78</v>
      </c>
      <c r="R171" s="487">
        <v>0.76666666666666661</v>
      </c>
      <c r="S171" s="487">
        <v>0.7533333333333333</v>
      </c>
      <c r="T171" s="487">
        <v>0.74</v>
      </c>
      <c r="U171" s="486">
        <v>0.73333333333333339</v>
      </c>
      <c r="V171" s="486">
        <v>0.73333333333333339</v>
      </c>
      <c r="W171" s="487">
        <v>0.72666666666666668</v>
      </c>
      <c r="X171" s="487">
        <v>0.70666666666666667</v>
      </c>
      <c r="Y171" s="487">
        <v>0.68</v>
      </c>
      <c r="Z171" s="624">
        <f>SUM(C171:Y171)</f>
        <v>19.52</v>
      </c>
      <c r="AA171" s="1086">
        <f>IF(ISERROR((C171/D171-1)*100),"n/a",(C171/D171-1)*100)</f>
        <v>11.510791366906492</v>
      </c>
      <c r="AB171" s="1086">
        <f>IF(ISERROR((D171/E171-1)*100),"n/a",(D171/E171-1)*100)</f>
        <v>10.317460317460302</v>
      </c>
      <c r="AC171" s="1087">
        <f>IF(ISERROR((E171/F171-1)*100),"n/a",(E171/F171-1)*100)</f>
        <v>6.3291139240506222</v>
      </c>
      <c r="AD171" s="1087">
        <f>IF(ISERROR((F171/G171-1)*100),"n/a",(F171/G171-1)*100)</f>
        <v>6.2780269058295923</v>
      </c>
      <c r="AE171" s="1087">
        <f>IF(ISERROR((G171/H171-1)*100),"n/a",(G171/H171-1)*100)</f>
        <v>5.8544303797468444</v>
      </c>
      <c r="AF171" s="1087">
        <f>IF(ISERROR((H171/I171-1)*100),"n/a",(H171/I171-1)*100)</f>
        <v>3.9473684210526105</v>
      </c>
      <c r="AG171" s="1087">
        <f>IF(ISERROR((I171/K171-1)*100),"n/a",(I171/K171-1)*100)</f>
        <v>7.0422535211267734</v>
      </c>
      <c r="AH171" s="1087">
        <f>IF(ISERROR((K171/L171-1)*100),"n/a",(K171/L171-1)*100)</f>
        <v>5.1851851851851816</v>
      </c>
      <c r="AI171" s="1087">
        <f>IF(ISERROR((L171/N171-1)*100),"n/a",(L171/N171-1)*100)</f>
        <v>4.6511627906976827</v>
      </c>
      <c r="AJ171" s="1087">
        <f>IF(ISERROR((N171/O171-1)*100),"n/a",(N171/O171-1)*100)</f>
        <v>4.0322580645161255</v>
      </c>
      <c r="AK171" s="1087">
        <f>IF(ISERROR((O171/P171-1)*100),"n/a",(O171/P171-1)*100)</f>
        <v>3.3333333333333215</v>
      </c>
      <c r="AL171" s="1087">
        <f>IF(ISERROR((P171/Q171-1)*100),"n/a",(P171/Q171-1)*100)</f>
        <v>2.5641025641025772</v>
      </c>
      <c r="AM171" s="1087">
        <f>IF(ISERROR((Q171/R171-1)*100),"n/a",(Q171/R171-1)*100)</f>
        <v>1.7391304347826209</v>
      </c>
      <c r="AN171" s="1087">
        <f>IF(ISERROR((R171/S171-1)*100),"n/a",(R171/S171-1)*100)</f>
        <v>1.7699115044247815</v>
      </c>
      <c r="AO171" s="1087">
        <f>IF(ISERROR((S171/T171-1)*100),"n/a",(S171/T171-1)*100)</f>
        <v>1.8018018018018056</v>
      </c>
      <c r="AP171" s="1087">
        <f>IF(ISERROR((T171/U171-1)*100),"n/a",(T171/U171-1)*100)</f>
        <v>0.90909090909090384</v>
      </c>
      <c r="AQ171" s="1087">
        <f>IF(ISERROR((U171/V171-1)*100),"n/a",(U171/V171-1)*100)</f>
        <v>0</v>
      </c>
      <c r="AR171" s="1087">
        <f>IF(ISERROR((V171/W171-1)*100),"n/a",(V171/W171-1)*100)</f>
        <v>0.91743119266056716</v>
      </c>
      <c r="AS171" s="1087">
        <f>IF(ISERROR((W171/X171-1)*100),"n/a",(W171/X171-1)*100)</f>
        <v>2.8301886792452935</v>
      </c>
      <c r="AT171" s="1087">
        <f>IF(ISERROR((X171/Y171-1)*100),"n/a",(X171/Y171-1)*100)</f>
        <v>3.9215686274509665</v>
      </c>
      <c r="AU171" s="1088">
        <f>AVERAGE(AA171:AT171)</f>
        <v>4.2467304961732539</v>
      </c>
      <c r="AV171" s="1089">
        <f>STDEV(AA171:AT171)</f>
        <v>3.0270653147381941</v>
      </c>
    </row>
    <row r="172" spans="1:48" ht="11.25" customHeight="1" x14ac:dyDescent="0.2">
      <c r="A172" s="876" t="s">
        <v>174</v>
      </c>
      <c r="B172" s="874" t="s">
        <v>175</v>
      </c>
      <c r="C172" s="621">
        <v>0.48749999999999999</v>
      </c>
      <c r="D172" s="491">
        <v>0.45833333333333331</v>
      </c>
      <c r="E172" s="512">
        <v>0.42499999999999999</v>
      </c>
      <c r="F172" s="621">
        <v>0.40833333333333338</v>
      </c>
      <c r="G172" s="621">
        <v>0.38750000000000001</v>
      </c>
      <c r="H172" s="494">
        <v>0.375</v>
      </c>
      <c r="I172" s="621">
        <v>0.35416666666666669</v>
      </c>
      <c r="J172" s="945">
        <v>0</v>
      </c>
      <c r="K172" s="621">
        <v>0.3125</v>
      </c>
      <c r="L172" s="490">
        <v>0.27486111111111106</v>
      </c>
      <c r="M172" s="945">
        <v>0</v>
      </c>
      <c r="N172" s="626">
        <v>0.24888888888888891</v>
      </c>
      <c r="O172" s="627">
        <v>0.24305555555555558</v>
      </c>
      <c r="P172" s="627">
        <v>0.23430555555555552</v>
      </c>
      <c r="Q172" s="627">
        <v>0.20243055555555559</v>
      </c>
      <c r="R172" s="627">
        <v>0.18576388888888892</v>
      </c>
      <c r="S172" s="627">
        <v>0.17592592592592596</v>
      </c>
      <c r="T172" s="627">
        <v>0.16377314814814811</v>
      </c>
      <c r="U172" s="627">
        <v>0.13773148148148148</v>
      </c>
      <c r="V172" s="627">
        <v>0.11805555555555558</v>
      </c>
      <c r="W172" s="627">
        <v>0.10879629629629628</v>
      </c>
      <c r="X172" s="627">
        <v>9.6643518518518531E-2</v>
      </c>
      <c r="Y172" s="627">
        <v>7.9861111111111119E-2</v>
      </c>
      <c r="Z172" s="624">
        <f>SUM(C172:Y172)</f>
        <v>5.4784259259259249</v>
      </c>
      <c r="AA172" s="1086">
        <f>IF(ISERROR((C172/D172-1)*100),"n/a",(C172/D172-1)*100)</f>
        <v>6.3636363636363713</v>
      </c>
      <c r="AB172" s="1086">
        <f>IF(ISERROR((D172/E172-1)*100),"n/a",(D172/E172-1)*100)</f>
        <v>7.8431372549019551</v>
      </c>
      <c r="AC172" s="1087">
        <f>IF(ISERROR((E172/F172-1)*100),"n/a",(E172/F172-1)*100)</f>
        <v>4.0816326530612068</v>
      </c>
      <c r="AD172" s="1087">
        <f>IF(ISERROR((F172/G172-1)*100),"n/a",(F172/G172-1)*100)</f>
        <v>5.3763440860215228</v>
      </c>
      <c r="AE172" s="1087">
        <f>IF(ISERROR((G172/H172-1)*100),"n/a",(G172/H172-1)*100)</f>
        <v>3.3333333333333437</v>
      </c>
      <c r="AF172" s="1087">
        <f>IF(ISERROR((H172/I172-1)*100),"n/a",(H172/I172-1)*100)</f>
        <v>5.8823529411764719</v>
      </c>
      <c r="AG172" s="1087">
        <f>IF(ISERROR((I172/K172-1)*100),"n/a",(I172/K172-1)*100)</f>
        <v>13.33333333333333</v>
      </c>
      <c r="AH172" s="1087">
        <f>IF(ISERROR((K172/L172-1)*100),"n/a",(K172/L172-1)*100)</f>
        <v>13.69378473976759</v>
      </c>
      <c r="AI172" s="1087">
        <f>IF(ISERROR((L172/N172-1)*100),"n/a",(L172/N172-1)*100)</f>
        <v>10.435267857142815</v>
      </c>
      <c r="AJ172" s="1087">
        <f>IF(ISERROR((N172/O172-1)*100),"n/a",(N172/O172-1)*100)</f>
        <v>2.4000000000000021</v>
      </c>
      <c r="AK172" s="1087">
        <f>IF(ISERROR((O172/P172-1)*100),"n/a",(O172/P172-1)*100)</f>
        <v>3.7344398340249274</v>
      </c>
      <c r="AL172" s="1087">
        <f>IF(ISERROR((P172/Q172-1)*100),"n/a",(P172/Q172-1)*100)</f>
        <v>15.746140651800999</v>
      </c>
      <c r="AM172" s="1087">
        <f>IF(ISERROR((Q172/R172-1)*100),"n/a",(Q172/R172-1)*100)</f>
        <v>8.9719626168224273</v>
      </c>
      <c r="AN172" s="1087">
        <f>IF(ISERROR((R172/S172-1)*100),"n/a",(R172/S172-1)*100)</f>
        <v>5.5921052631578982</v>
      </c>
      <c r="AO172" s="1087">
        <f>IF(ISERROR((S172/T172-1)*100),"n/a",(S172/T172-1)*100)</f>
        <v>7.4204946996466958</v>
      </c>
      <c r="AP172" s="1087">
        <f>IF(ISERROR((T172/U172-1)*100),"n/a",(T172/U172-1)*100)</f>
        <v>18.907563025210059</v>
      </c>
      <c r="AQ172" s="1087">
        <f>IF(ISERROR((U172/V172-1)*100),"n/a",(U172/V172-1)*100)</f>
        <v>16.66666666666665</v>
      </c>
      <c r="AR172" s="1087">
        <f>IF(ISERROR((V172/W172-1)*100),"n/a",(V172/W172-1)*100)</f>
        <v>8.5106382978723758</v>
      </c>
      <c r="AS172" s="1087">
        <f>IF(ISERROR((W172/X172-1)*100),"n/a",(W172/X172-1)*100)</f>
        <v>12.574850299401174</v>
      </c>
      <c r="AT172" s="1087">
        <f>IF(ISERROR((X172/Y172-1)*100),"n/a",(X172/Y172-1)*100)</f>
        <v>21.014492753623195</v>
      </c>
      <c r="AU172" s="1088">
        <f>AVERAGE(AA172:AT172)</f>
        <v>9.5941088335300506</v>
      </c>
      <c r="AV172" s="1089">
        <f>STDEV(AA172:AT172)</f>
        <v>5.4698284147796432</v>
      </c>
    </row>
    <row r="173" spans="1:48" ht="11.25" customHeight="1" x14ac:dyDescent="0.2">
      <c r="A173" s="492" t="s">
        <v>1028</v>
      </c>
      <c r="B173" s="874" t="s">
        <v>1029</v>
      </c>
      <c r="C173" s="621">
        <v>3.17</v>
      </c>
      <c r="D173" s="491">
        <v>3.06</v>
      </c>
      <c r="E173" s="514">
        <v>3</v>
      </c>
      <c r="F173" s="621">
        <v>2.95</v>
      </c>
      <c r="G173" s="621">
        <v>2.78</v>
      </c>
      <c r="H173" s="621">
        <v>2.61</v>
      </c>
      <c r="I173" s="621">
        <v>2.4500000000000002</v>
      </c>
      <c r="J173" s="945"/>
      <c r="K173" s="621">
        <v>2.17</v>
      </c>
      <c r="L173" s="490">
        <v>1.92</v>
      </c>
      <c r="M173" s="945"/>
      <c r="N173" s="495">
        <v>1.8</v>
      </c>
      <c r="O173" s="623">
        <v>2.2999999999999998</v>
      </c>
      <c r="P173" s="627">
        <v>2.79</v>
      </c>
      <c r="Q173" s="627">
        <v>2.73</v>
      </c>
      <c r="R173" s="627">
        <v>2.6150000000000002</v>
      </c>
      <c r="S173" s="623">
        <v>2.54</v>
      </c>
      <c r="T173" s="623">
        <v>2.54</v>
      </c>
      <c r="U173" s="627">
        <v>2.54</v>
      </c>
      <c r="V173" s="627">
        <v>2.5150000000000001</v>
      </c>
      <c r="W173" s="627">
        <v>2.3925000000000001</v>
      </c>
      <c r="X173" s="627">
        <v>2.2075</v>
      </c>
      <c r="Y173" s="627">
        <v>2.0649999999999999</v>
      </c>
      <c r="Z173" s="624">
        <f>SUM(C173:Y173)</f>
        <v>53.144999999999996</v>
      </c>
      <c r="AA173" s="1086">
        <f>IF(ISERROR((C173/D173-1)*100),"n/a",(C173/D173-1)*100)</f>
        <v>3.5947712418300526</v>
      </c>
      <c r="AB173" s="1086">
        <f>IF(ISERROR((D173/E173-1)*100),"n/a",(D173/E173-1)*100)</f>
        <v>2.0000000000000018</v>
      </c>
      <c r="AC173" s="1087">
        <f>IF(ISERROR((E173/F173-1)*100),"n/a",(E173/F173-1)*100)</f>
        <v>1.6949152542372836</v>
      </c>
      <c r="AD173" s="1087">
        <f>IF(ISERROR((F173/G173-1)*100),"n/a",(F173/G173-1)*100)</f>
        <v>6.1151079136690711</v>
      </c>
      <c r="AE173" s="1087">
        <f>IF(ISERROR((G173/H173-1)*100),"n/a",(G173/H173-1)*100)</f>
        <v>6.5134099616858121</v>
      </c>
      <c r="AF173" s="1087">
        <f>IF(ISERROR((H173/I173-1)*100),"n/a",(H173/I173-1)*100)</f>
        <v>6.5306122448979487</v>
      </c>
      <c r="AG173" s="1087">
        <f>IF(ISERROR((I173/K173-1)*100),"n/a",(I173/K173-1)*100)</f>
        <v>12.903225806451623</v>
      </c>
      <c r="AH173" s="1087">
        <f>IF(ISERROR((K173/L173-1)*100),"n/a",(K173/L173-1)*100)</f>
        <v>13.020833333333325</v>
      </c>
      <c r="AI173" s="1087">
        <f>IF(ISERROR((L173/N173-1)*100),"n/a",(L173/N173-1)*100)</f>
        <v>6.6666666666666652</v>
      </c>
      <c r="AJ173" s="1087">
        <f>IF(ISERROR((N173/O173-1)*100),"n/a",(N173/O173-1)*100)</f>
        <v>-21.739130434782606</v>
      </c>
      <c r="AK173" s="1087">
        <f>IF(ISERROR((O173/P173-1)*100),"n/a",(O173/P173-1)*100)</f>
        <v>-17.562724014336929</v>
      </c>
      <c r="AL173" s="1087">
        <f>IF(ISERROR((P173/Q173-1)*100),"n/a",(P173/Q173-1)*100)</f>
        <v>2.19780219780219</v>
      </c>
      <c r="AM173" s="1087">
        <f>IF(ISERROR((Q173/R173-1)*100),"n/a",(Q173/R173-1)*100)</f>
        <v>4.3977055449330615</v>
      </c>
      <c r="AN173" s="1087">
        <f>IF(ISERROR((R173/S173-1)*100),"n/a",(R173/S173-1)*100)</f>
        <v>2.952755905511828</v>
      </c>
      <c r="AO173" s="1087">
        <f>IF(ISERROR((S173/T173-1)*100),"n/a",(S173/T173-1)*100)</f>
        <v>0</v>
      </c>
      <c r="AP173" s="1087">
        <f>IF(ISERROR((T173/U173-1)*100),"n/a",(T173/U173-1)*100)</f>
        <v>0</v>
      </c>
      <c r="AQ173" s="1087">
        <f>IF(ISERROR((U173/V173-1)*100),"n/a",(U173/V173-1)*100)</f>
        <v>0.99403578528827197</v>
      </c>
      <c r="AR173" s="1087">
        <f>IF(ISERROR((V173/W173-1)*100),"n/a",(V173/W173-1)*100)</f>
        <v>5.1201671891327072</v>
      </c>
      <c r="AS173" s="1087">
        <f>IF(ISERROR((W173/X173-1)*100),"n/a",(W173/X173-1)*100)</f>
        <v>8.3805209513023726</v>
      </c>
      <c r="AT173" s="1087">
        <f>IF(ISERROR((X173/Y173-1)*100),"n/a",(X173/Y173-1)*100)</f>
        <v>6.9007263922518103</v>
      </c>
      <c r="AU173" s="1088">
        <f>AVERAGE(AA173:AT173)</f>
        <v>2.5340700969937244</v>
      </c>
      <c r="AV173" s="1089">
        <f>STDEV(AA173:AT173)</f>
        <v>8.4395621701265728</v>
      </c>
    </row>
    <row r="174" spans="1:48" ht="11.25" customHeight="1" x14ac:dyDescent="0.2">
      <c r="A174" s="492" t="s">
        <v>1063</v>
      </c>
      <c r="B174" s="874" t="s">
        <v>1064</v>
      </c>
      <c r="C174" s="621">
        <v>1.38</v>
      </c>
      <c r="D174" s="491">
        <v>1.28</v>
      </c>
      <c r="E174" s="491">
        <v>1.1299999999999999</v>
      </c>
      <c r="F174" s="621">
        <v>0.99</v>
      </c>
      <c r="G174" s="621">
        <v>0.82</v>
      </c>
      <c r="H174" s="621">
        <v>0.74</v>
      </c>
      <c r="I174" s="621">
        <v>0.65</v>
      </c>
      <c r="J174" s="945"/>
      <c r="K174" s="621">
        <v>0.36</v>
      </c>
      <c r="L174" s="490">
        <v>0.18</v>
      </c>
      <c r="M174" s="945"/>
      <c r="N174" s="495">
        <v>0</v>
      </c>
      <c r="O174" s="623">
        <v>0</v>
      </c>
      <c r="P174" s="623">
        <v>0</v>
      </c>
      <c r="Q174" s="623">
        <v>0</v>
      </c>
      <c r="R174" s="623">
        <v>0</v>
      </c>
      <c r="S174" s="623">
        <v>0</v>
      </c>
      <c r="T174" s="623">
        <v>0</v>
      </c>
      <c r="U174" s="623">
        <v>0</v>
      </c>
      <c r="V174" s="623">
        <v>0</v>
      </c>
      <c r="W174" s="623">
        <v>0</v>
      </c>
      <c r="X174" s="623">
        <v>0</v>
      </c>
      <c r="Y174" s="623">
        <v>0</v>
      </c>
      <c r="Z174" s="624">
        <f>SUM(C174:Y174)</f>
        <v>7.5300000000000011</v>
      </c>
      <c r="AA174" s="1086">
        <f>IF(ISERROR((C174/D174-1)*100),"n/a",(C174/D174-1)*100)</f>
        <v>7.8125</v>
      </c>
      <c r="AB174" s="1086">
        <f>IF(ISERROR((D174/E174-1)*100),"n/a",(D174/E174-1)*100)</f>
        <v>13.27433628318586</v>
      </c>
      <c r="AC174" s="1087">
        <f>IF(ISERROR((E174/F174-1)*100),"n/a",(E174/F174-1)*100)</f>
        <v>14.141414141414121</v>
      </c>
      <c r="AD174" s="1087">
        <f>IF(ISERROR((F174/G174-1)*100),"n/a",(F174/G174-1)*100)</f>
        <v>20.731707317073166</v>
      </c>
      <c r="AE174" s="1087">
        <f>IF(ISERROR((G174/H174-1)*100),"n/a",(G174/H174-1)*100)</f>
        <v>10.810810810810811</v>
      </c>
      <c r="AF174" s="1087">
        <f>IF(ISERROR((H174/I174-1)*100),"n/a",(H174/I174-1)*100)</f>
        <v>13.846153846153841</v>
      </c>
      <c r="AG174" s="1087">
        <f>IF(ISERROR((I174/K174-1)*100),"n/a",(I174/K174-1)*100)</f>
        <v>80.555555555555557</v>
      </c>
      <c r="AH174" s="1087">
        <f>IF(ISERROR((K174/L174-1)*100),"n/a",(K174/L174-1)*100)</f>
        <v>100</v>
      </c>
      <c r="AI174" s="1087" t="str">
        <f>IF(ISERROR((L174/N174-1)*100),"n/a",(L174/N174-1)*100)</f>
        <v>n/a</v>
      </c>
      <c r="AJ174" s="1087" t="str">
        <f>IF(ISERROR((N174/O174-1)*100),"n/a",(N174/O174-1)*100)</f>
        <v>n/a</v>
      </c>
      <c r="AK174" s="1087" t="str">
        <f>IF(ISERROR((O174/P174-1)*100),"n/a",(O174/P174-1)*100)</f>
        <v>n/a</v>
      </c>
      <c r="AL174" s="1087" t="str">
        <f>IF(ISERROR((P174/Q174-1)*100),"n/a",(P174/Q174-1)*100)</f>
        <v>n/a</v>
      </c>
      <c r="AM174" s="1087" t="str">
        <f>IF(ISERROR((Q174/R174-1)*100),"n/a",(Q174/R174-1)*100)</f>
        <v>n/a</v>
      </c>
      <c r="AN174" s="1087" t="str">
        <f>IF(ISERROR((R174/S174-1)*100),"n/a",(R174/S174-1)*100)</f>
        <v>n/a</v>
      </c>
      <c r="AO174" s="1087" t="str">
        <f>IF(ISERROR((S174/T174-1)*100),"n/a",(S174/T174-1)*100)</f>
        <v>n/a</v>
      </c>
      <c r="AP174" s="1087" t="str">
        <f>IF(ISERROR((T174/U174-1)*100),"n/a",(T174/U174-1)*100)</f>
        <v>n/a</v>
      </c>
      <c r="AQ174" s="1087" t="str">
        <f>IF(ISERROR((U174/V174-1)*100),"n/a",(U174/V174-1)*100)</f>
        <v>n/a</v>
      </c>
      <c r="AR174" s="1087" t="str">
        <f>IF(ISERROR((V174/W174-1)*100),"n/a",(V174/W174-1)*100)</f>
        <v>n/a</v>
      </c>
      <c r="AS174" s="1087" t="str">
        <f>IF(ISERROR((W174/X174-1)*100),"n/a",(W174/X174-1)*100)</f>
        <v>n/a</v>
      </c>
      <c r="AT174" s="1087" t="str">
        <f>IF(ISERROR((X174/Y174-1)*100),"n/a",(X174/Y174-1)*100)</f>
        <v>n/a</v>
      </c>
      <c r="AU174" s="1088">
        <f>AVERAGE(AA174:AT174)</f>
        <v>32.646559744274171</v>
      </c>
      <c r="AV174" s="1089">
        <f>STDEV(AA174:AT174)</f>
        <v>36.131566481204445</v>
      </c>
    </row>
    <row r="175" spans="1:48" ht="11.25" customHeight="1" x14ac:dyDescent="0.2">
      <c r="A175" s="876" t="s">
        <v>1099</v>
      </c>
      <c r="B175" s="874" t="s">
        <v>1100</v>
      </c>
      <c r="C175" s="621">
        <v>0.89</v>
      </c>
      <c r="D175" s="491">
        <v>0.84</v>
      </c>
      <c r="E175" s="491">
        <v>0.79</v>
      </c>
      <c r="F175" s="621">
        <v>0.74</v>
      </c>
      <c r="G175" s="621">
        <v>0.7</v>
      </c>
      <c r="H175" s="621">
        <v>0.62250000000000005</v>
      </c>
      <c r="I175" s="621">
        <v>0.45</v>
      </c>
      <c r="J175" s="945"/>
      <c r="K175" s="494">
        <v>0</v>
      </c>
      <c r="L175" s="625">
        <v>0</v>
      </c>
      <c r="M175" s="945"/>
      <c r="N175" s="495">
        <v>0</v>
      </c>
      <c r="O175" s="623">
        <v>0</v>
      </c>
      <c r="P175" s="623">
        <v>0</v>
      </c>
      <c r="Q175" s="623">
        <v>0</v>
      </c>
      <c r="R175" s="623">
        <v>0</v>
      </c>
      <c r="S175" s="623">
        <v>0</v>
      </c>
      <c r="T175" s="623">
        <v>0</v>
      </c>
      <c r="U175" s="623">
        <v>0</v>
      </c>
      <c r="V175" s="623">
        <v>0</v>
      </c>
      <c r="W175" s="623">
        <v>0</v>
      </c>
      <c r="X175" s="623">
        <v>0</v>
      </c>
      <c r="Y175" s="623">
        <v>0</v>
      </c>
      <c r="Z175" s="624">
        <f>SUM(C175:Y175)</f>
        <v>5.0324999999999998</v>
      </c>
      <c r="AA175" s="1086">
        <f>IF(ISERROR((C175/D175-1)*100),"n/a",(C175/D175-1)*100)</f>
        <v>5.9523809523809534</v>
      </c>
      <c r="AB175" s="1086">
        <f>IF(ISERROR((D175/E175-1)*100),"n/a",(D175/E175-1)*100)</f>
        <v>6.3291139240506222</v>
      </c>
      <c r="AC175" s="1087">
        <f>IF(ISERROR((E175/F175-1)*100),"n/a",(E175/F175-1)*100)</f>
        <v>6.7567567567567544</v>
      </c>
      <c r="AD175" s="1087">
        <f>IF(ISERROR((F175/G175-1)*100),"n/a",(F175/G175-1)*100)</f>
        <v>5.7142857142857162</v>
      </c>
      <c r="AE175" s="1087">
        <f>IF(ISERROR((G175/H175-1)*100),"n/a",(G175/H175-1)*100)</f>
        <v>12.449799196787126</v>
      </c>
      <c r="AF175" s="1087">
        <f>IF(ISERROR((H175/I175-1)*100),"n/a",(H175/I175-1)*100)</f>
        <v>38.33333333333335</v>
      </c>
      <c r="AG175" s="1087" t="str">
        <f>IF(ISERROR((I175/K175-1)*100),"n/a",(I175/K175-1)*100)</f>
        <v>n/a</v>
      </c>
      <c r="AH175" s="1087" t="str">
        <f>IF(ISERROR((K175/L175-1)*100),"n/a",(K175/L175-1)*100)</f>
        <v>n/a</v>
      </c>
      <c r="AI175" s="1087" t="str">
        <f>IF(ISERROR((L175/N175-1)*100),"n/a",(L175/N175-1)*100)</f>
        <v>n/a</v>
      </c>
      <c r="AJ175" s="1087" t="str">
        <f>IF(ISERROR((N175/O175-1)*100),"n/a",(N175/O175-1)*100)</f>
        <v>n/a</v>
      </c>
      <c r="AK175" s="1087" t="str">
        <f>IF(ISERROR((O175/P175-1)*100),"n/a",(O175/P175-1)*100)</f>
        <v>n/a</v>
      </c>
      <c r="AL175" s="1087" t="str">
        <f>IF(ISERROR((P175/Q175-1)*100),"n/a",(P175/Q175-1)*100)</f>
        <v>n/a</v>
      </c>
      <c r="AM175" s="1087" t="str">
        <f>IF(ISERROR((Q175/R175-1)*100),"n/a",(Q175/R175-1)*100)</f>
        <v>n/a</v>
      </c>
      <c r="AN175" s="1087" t="str">
        <f>IF(ISERROR((R175/S175-1)*100),"n/a",(R175/S175-1)*100)</f>
        <v>n/a</v>
      </c>
      <c r="AO175" s="1087" t="str">
        <f>IF(ISERROR((S175/T175-1)*100),"n/a",(S175/T175-1)*100)</f>
        <v>n/a</v>
      </c>
      <c r="AP175" s="1087" t="str">
        <f>IF(ISERROR((T175/U175-1)*100),"n/a",(T175/U175-1)*100)</f>
        <v>n/a</v>
      </c>
      <c r="AQ175" s="1087" t="str">
        <f>IF(ISERROR((U175/V175-1)*100),"n/a",(U175/V175-1)*100)</f>
        <v>n/a</v>
      </c>
      <c r="AR175" s="1087" t="str">
        <f>IF(ISERROR((V175/W175-1)*100),"n/a",(V175/W175-1)*100)</f>
        <v>n/a</v>
      </c>
      <c r="AS175" s="1087" t="str">
        <f>IF(ISERROR((W175/X175-1)*100),"n/a",(W175/X175-1)*100)</f>
        <v>n/a</v>
      </c>
      <c r="AT175" s="1087" t="str">
        <f>IF(ISERROR((X175/Y175-1)*100),"n/a",(X175/Y175-1)*100)</f>
        <v>n/a</v>
      </c>
      <c r="AU175" s="1088">
        <f>AVERAGE(AA175:AT175)</f>
        <v>12.589278312932421</v>
      </c>
      <c r="AV175" s="1089">
        <f>STDEV(AA175:AT175)</f>
        <v>12.863107859318374</v>
      </c>
    </row>
    <row r="176" spans="1:48" ht="11.25" customHeight="1" x14ac:dyDescent="0.2">
      <c r="A176" s="496" t="s">
        <v>172</v>
      </c>
      <c r="B176" s="859" t="s">
        <v>173</v>
      </c>
      <c r="C176" s="621">
        <v>1.8</v>
      </c>
      <c r="D176" s="491">
        <v>1.54</v>
      </c>
      <c r="E176" s="491">
        <v>1.44</v>
      </c>
      <c r="F176" s="482">
        <v>1.3</v>
      </c>
      <c r="G176" s="482">
        <v>1.1000000000000001</v>
      </c>
      <c r="H176" s="482">
        <v>0.94</v>
      </c>
      <c r="I176" s="482">
        <v>0.84</v>
      </c>
      <c r="J176" s="1016"/>
      <c r="K176" s="482">
        <v>0.76</v>
      </c>
      <c r="L176" s="480">
        <v>0.7</v>
      </c>
      <c r="M176" s="1016"/>
      <c r="N176" s="485">
        <v>0.66</v>
      </c>
      <c r="O176" s="487">
        <v>0.63</v>
      </c>
      <c r="P176" s="487">
        <v>0.6</v>
      </c>
      <c r="Q176" s="487">
        <v>0.56000000000000005</v>
      </c>
      <c r="R176" s="487">
        <v>0.52</v>
      </c>
      <c r="S176" s="487">
        <v>0.48</v>
      </c>
      <c r="T176" s="487">
        <v>0.47</v>
      </c>
      <c r="U176" s="487">
        <v>0.435</v>
      </c>
      <c r="V176" s="487">
        <v>0.42499999999999999</v>
      </c>
      <c r="W176" s="487">
        <v>0.41499999999999998</v>
      </c>
      <c r="X176" s="487">
        <v>0.38</v>
      </c>
      <c r="Y176" s="487">
        <v>0.34</v>
      </c>
      <c r="Z176" s="624">
        <f>SUM(C176:Y176)</f>
        <v>16.335000000000001</v>
      </c>
      <c r="AA176" s="1086">
        <f>IF(ISERROR((C176/D176-1)*100),"n/a",(C176/D176-1)*100)</f>
        <v>16.883116883116877</v>
      </c>
      <c r="AB176" s="1086">
        <f>IF(ISERROR((D176/E176-1)*100),"n/a",(D176/E176-1)*100)</f>
        <v>6.944444444444442</v>
      </c>
      <c r="AC176" s="1087">
        <f>IF(ISERROR((E176/F176-1)*100),"n/a",(E176/F176-1)*100)</f>
        <v>10.769230769230752</v>
      </c>
      <c r="AD176" s="1087">
        <f>IF(ISERROR((F176/G176-1)*100),"n/a",(F176/G176-1)*100)</f>
        <v>18.181818181818166</v>
      </c>
      <c r="AE176" s="1087">
        <f>IF(ISERROR((G176/H176-1)*100),"n/a",(G176/H176-1)*100)</f>
        <v>17.021276595744705</v>
      </c>
      <c r="AF176" s="1087">
        <f>IF(ISERROR((H176/I176-1)*100),"n/a",(H176/I176-1)*100)</f>
        <v>11.904761904761907</v>
      </c>
      <c r="AG176" s="1087">
        <f>IF(ISERROR((I176/K176-1)*100),"n/a",(I176/K176-1)*100)</f>
        <v>10.526315789473673</v>
      </c>
      <c r="AH176" s="1087">
        <f>IF(ISERROR((K176/L176-1)*100),"n/a",(K176/L176-1)*100)</f>
        <v>8.5714285714285854</v>
      </c>
      <c r="AI176" s="1087">
        <f>IF(ISERROR((L176/N176-1)*100),"n/a",(L176/N176-1)*100)</f>
        <v>6.0606060606060552</v>
      </c>
      <c r="AJ176" s="1087">
        <f>IF(ISERROR((N176/O176-1)*100),"n/a",(N176/O176-1)*100)</f>
        <v>4.7619047619047672</v>
      </c>
      <c r="AK176" s="1087">
        <f>IF(ISERROR((O176/P176-1)*100),"n/a",(O176/P176-1)*100)</f>
        <v>5.0000000000000044</v>
      </c>
      <c r="AL176" s="1087">
        <f>IF(ISERROR((P176/Q176-1)*100),"n/a",(P176/Q176-1)*100)</f>
        <v>7.1428571428571397</v>
      </c>
      <c r="AM176" s="1087">
        <f>IF(ISERROR((Q176/R176-1)*100),"n/a",(Q176/R176-1)*100)</f>
        <v>7.6923076923077094</v>
      </c>
      <c r="AN176" s="1087">
        <f>IF(ISERROR((R176/S176-1)*100),"n/a",(R176/S176-1)*100)</f>
        <v>8.3333333333333481</v>
      </c>
      <c r="AO176" s="1087">
        <f>IF(ISERROR((S176/T176-1)*100),"n/a",(S176/T176-1)*100)</f>
        <v>2.1276595744680771</v>
      </c>
      <c r="AP176" s="1087">
        <f>IF(ISERROR((T176/U176-1)*100),"n/a",(T176/U176-1)*100)</f>
        <v>8.045977011494255</v>
      </c>
      <c r="AQ176" s="1087">
        <f>IF(ISERROR((U176/V176-1)*100),"n/a",(U176/V176-1)*100)</f>
        <v>2.3529411764705799</v>
      </c>
      <c r="AR176" s="1087">
        <f>IF(ISERROR((V176/W176-1)*100),"n/a",(V176/W176-1)*100)</f>
        <v>2.4096385542168752</v>
      </c>
      <c r="AS176" s="1087">
        <f>IF(ISERROR((W176/X176-1)*100),"n/a",(W176/X176-1)*100)</f>
        <v>9.210526315789469</v>
      </c>
      <c r="AT176" s="1087">
        <f>IF(ISERROR((X176/Y176-1)*100),"n/a",(X176/Y176-1)*100)</f>
        <v>11.764705882352944</v>
      </c>
      <c r="AU176" s="1088">
        <f>AVERAGE(AA176:AT176)</f>
        <v>8.7852425322910186</v>
      </c>
      <c r="AV176" s="1089">
        <f>STDEV(AA176:AT176)</f>
        <v>4.7006303602497539</v>
      </c>
    </row>
    <row r="177" spans="1:48" ht="11.25" customHeight="1" x14ac:dyDescent="0.2">
      <c r="A177" s="876" t="s">
        <v>199</v>
      </c>
      <c r="B177" s="874" t="s">
        <v>200</v>
      </c>
      <c r="C177" s="621">
        <v>0.78</v>
      </c>
      <c r="D177" s="491">
        <v>0.67</v>
      </c>
      <c r="E177" s="512">
        <v>0.59000000000000008</v>
      </c>
      <c r="F177" s="621">
        <v>0.53</v>
      </c>
      <c r="G177" s="621">
        <v>0.47</v>
      </c>
      <c r="H177" s="621">
        <v>0.38</v>
      </c>
      <c r="I177" s="621">
        <v>0.3</v>
      </c>
      <c r="J177" s="945">
        <v>0</v>
      </c>
      <c r="K177" s="621">
        <v>0.26500000000000001</v>
      </c>
      <c r="L177" s="490">
        <v>0.23499999999999999</v>
      </c>
      <c r="M177" s="945">
        <v>0</v>
      </c>
      <c r="N177" s="626">
        <v>0.20499999999999999</v>
      </c>
      <c r="O177" s="627">
        <v>0.18</v>
      </c>
      <c r="P177" s="627">
        <v>0.16500000000000001</v>
      </c>
      <c r="Q177" s="627">
        <v>0.14499999999999999</v>
      </c>
      <c r="R177" s="627">
        <v>0.125</v>
      </c>
      <c r="S177" s="627">
        <v>0.105</v>
      </c>
      <c r="T177" s="627">
        <v>0.08</v>
      </c>
      <c r="U177" s="627">
        <v>6.25E-2</v>
      </c>
      <c r="V177" s="627">
        <v>5.5E-2</v>
      </c>
      <c r="W177" s="627">
        <v>0.05</v>
      </c>
      <c r="X177" s="627">
        <v>4.7500000000000001E-2</v>
      </c>
      <c r="Y177" s="627">
        <v>3.7499999999999999E-2</v>
      </c>
      <c r="Z177" s="624">
        <f>SUM(C177:Y177)</f>
        <v>5.4774999999999991</v>
      </c>
      <c r="AA177" s="1086">
        <f>IF(ISERROR((C177/D177-1)*100),"n/a",(C177/D177-1)*100)</f>
        <v>16.417910447761198</v>
      </c>
      <c r="AB177" s="1086">
        <f>IF(ISERROR((D177/E177-1)*100),"n/a",(D177/E177-1)*100)</f>
        <v>13.55932203389829</v>
      </c>
      <c r="AC177" s="1087">
        <f>IF(ISERROR((E177/F177-1)*100),"n/a",(E177/F177-1)*100)</f>
        <v>11.320754716981153</v>
      </c>
      <c r="AD177" s="1087">
        <f>IF(ISERROR((F177/G177-1)*100),"n/a",(F177/G177-1)*100)</f>
        <v>12.765957446808528</v>
      </c>
      <c r="AE177" s="1087">
        <f>IF(ISERROR((G177/H177-1)*100),"n/a",(G177/H177-1)*100)</f>
        <v>23.684210526315773</v>
      </c>
      <c r="AF177" s="1087">
        <f>IF(ISERROR((H177/I177-1)*100),"n/a",(H177/I177-1)*100)</f>
        <v>26.666666666666682</v>
      </c>
      <c r="AG177" s="1087">
        <f>IF(ISERROR((I177/K177-1)*100),"n/a",(I177/K177-1)*100)</f>
        <v>13.207547169811317</v>
      </c>
      <c r="AH177" s="1087">
        <f>IF(ISERROR((K177/L177-1)*100),"n/a",(K177/L177-1)*100)</f>
        <v>12.765957446808528</v>
      </c>
      <c r="AI177" s="1087">
        <f>IF(ISERROR((L177/N177-1)*100),"n/a",(L177/N177-1)*100)</f>
        <v>14.634146341463406</v>
      </c>
      <c r="AJ177" s="1087">
        <f>IF(ISERROR((N177/O177-1)*100),"n/a",(N177/O177-1)*100)</f>
        <v>13.888888888888884</v>
      </c>
      <c r="AK177" s="1087">
        <f>IF(ISERROR((O177/P177-1)*100),"n/a",(O177/P177-1)*100)</f>
        <v>9.0909090909090828</v>
      </c>
      <c r="AL177" s="1087">
        <f>IF(ISERROR((P177/Q177-1)*100),"n/a",(P177/Q177-1)*100)</f>
        <v>13.793103448275868</v>
      </c>
      <c r="AM177" s="1087">
        <f>IF(ISERROR((Q177/R177-1)*100),"n/a",(Q177/R177-1)*100)</f>
        <v>15.999999999999993</v>
      </c>
      <c r="AN177" s="1087">
        <f>IF(ISERROR((R177/S177-1)*100),"n/a",(R177/S177-1)*100)</f>
        <v>19.047619047619047</v>
      </c>
      <c r="AO177" s="1087">
        <f>IF(ISERROR((S177/T177-1)*100),"n/a",(S177/T177-1)*100)</f>
        <v>31.25</v>
      </c>
      <c r="AP177" s="1087">
        <f>IF(ISERROR((T177/U177-1)*100),"n/a",(T177/U177-1)*100)</f>
        <v>28.000000000000004</v>
      </c>
      <c r="AQ177" s="1087">
        <f>IF(ISERROR((U177/V177-1)*100),"n/a",(U177/V177-1)*100)</f>
        <v>13.636363636363647</v>
      </c>
      <c r="AR177" s="1087">
        <f>IF(ISERROR((V177/W177-1)*100),"n/a",(V177/W177-1)*100)</f>
        <v>9.9999999999999858</v>
      </c>
      <c r="AS177" s="1087">
        <f>IF(ISERROR((W177/X177-1)*100),"n/a",(W177/X177-1)*100)</f>
        <v>5.2631578947368363</v>
      </c>
      <c r="AT177" s="1087">
        <f>IF(ISERROR((X177/Y177-1)*100),"n/a",(X177/Y177-1)*100)</f>
        <v>26.666666666666682</v>
      </c>
      <c r="AU177" s="1088">
        <f>AVERAGE(AA177:AT177)</f>
        <v>16.582959073498746</v>
      </c>
      <c r="AV177" s="1089">
        <f>STDEV(AA177:AT177)</f>
        <v>7.0269926342299422</v>
      </c>
    </row>
    <row r="178" spans="1:48" ht="11.25" customHeight="1" x14ac:dyDescent="0.2">
      <c r="A178" s="876" t="s">
        <v>528</v>
      </c>
      <c r="B178" s="874" t="s">
        <v>529</v>
      </c>
      <c r="C178" s="621">
        <v>0.96</v>
      </c>
      <c r="D178" s="491">
        <v>0.88</v>
      </c>
      <c r="E178" s="491">
        <v>0.78</v>
      </c>
      <c r="F178" s="494">
        <v>0.72</v>
      </c>
      <c r="G178" s="621">
        <v>0.7</v>
      </c>
      <c r="H178" s="621">
        <v>0.63</v>
      </c>
      <c r="I178" s="621">
        <v>0.59</v>
      </c>
      <c r="J178" s="945"/>
      <c r="K178" s="621">
        <v>0.54</v>
      </c>
      <c r="L178" s="490">
        <v>0.44667000000000001</v>
      </c>
      <c r="M178" s="945"/>
      <c r="N178" s="626">
        <v>0.32666666666666666</v>
      </c>
      <c r="O178" s="623">
        <v>0.29333333333333333</v>
      </c>
      <c r="P178" s="627">
        <v>0.25666666666666665</v>
      </c>
      <c r="Q178" s="627">
        <v>0.18</v>
      </c>
      <c r="R178" s="627">
        <v>0.11</v>
      </c>
      <c r="S178" s="627">
        <v>7.166666666666667E-2</v>
      </c>
      <c r="T178" s="623">
        <v>6.6666666666666666E-2</v>
      </c>
      <c r="U178" s="623">
        <v>6.6666666666666666E-2</v>
      </c>
      <c r="V178" s="623">
        <v>6.6666666666666666E-2</v>
      </c>
      <c r="W178" s="623">
        <v>0.13333333333333333</v>
      </c>
      <c r="X178" s="623">
        <v>0.2</v>
      </c>
      <c r="Y178" s="623">
        <v>0.2</v>
      </c>
      <c r="Z178" s="624">
        <f>SUM(C178:Y178)</f>
        <v>8.218336666666664</v>
      </c>
      <c r="AA178" s="1086">
        <f>IF(ISERROR((C178/D178-1)*100),"n/a",(C178/D178-1)*100)</f>
        <v>9.0909090909090828</v>
      </c>
      <c r="AB178" s="1086">
        <f>IF(ISERROR((D178/E178-1)*100),"n/a",(D178/E178-1)*100)</f>
        <v>12.820512820512819</v>
      </c>
      <c r="AC178" s="1087">
        <f>IF(ISERROR((E178/F178-1)*100),"n/a",(E178/F178-1)*100)</f>
        <v>8.3333333333333481</v>
      </c>
      <c r="AD178" s="1087">
        <f>IF(ISERROR((F178/G178-1)*100),"n/a",(F178/G178-1)*100)</f>
        <v>2.8571428571428692</v>
      </c>
      <c r="AE178" s="1087">
        <f>IF(ISERROR((G178/H178-1)*100),"n/a",(G178/H178-1)*100)</f>
        <v>11.111111111111093</v>
      </c>
      <c r="AF178" s="1087">
        <f>IF(ISERROR((H178/I178-1)*100),"n/a",(H178/I178-1)*100)</f>
        <v>6.7796610169491567</v>
      </c>
      <c r="AG178" s="1087">
        <f>IF(ISERROR((I178/K178-1)*100),"n/a",(I178/K178-1)*100)</f>
        <v>9.259259259259256</v>
      </c>
      <c r="AH178" s="1087">
        <f>IF(ISERROR((K178/L178-1)*100),"n/a",(K178/L178-1)*100)</f>
        <v>20.894620189401579</v>
      </c>
      <c r="AI178" s="1087">
        <f>IF(ISERROR((L178/N178-1)*100),"n/a",(L178/N178-1)*100)</f>
        <v>36.735714285714295</v>
      </c>
      <c r="AJ178" s="1087">
        <f>IF(ISERROR((N178/O178-1)*100),"n/a",(N178/O178-1)*100)</f>
        <v>11.363636363636353</v>
      </c>
      <c r="AK178" s="1087">
        <f>IF(ISERROR((O178/P178-1)*100),"n/a",(O178/P178-1)*100)</f>
        <v>14.285714285714302</v>
      </c>
      <c r="AL178" s="1087">
        <f>IF(ISERROR((P178/Q178-1)*100),"n/a",(P178/Q178-1)*100)</f>
        <v>42.592592592592581</v>
      </c>
      <c r="AM178" s="1087">
        <f>IF(ISERROR((Q178/R178-1)*100),"n/a",(Q178/R178-1)*100)</f>
        <v>63.636363636363626</v>
      </c>
      <c r="AN178" s="1087">
        <f>IF(ISERROR((R178/S178-1)*100),"n/a",(R178/S178-1)*100)</f>
        <v>53.488372093023237</v>
      </c>
      <c r="AO178" s="1087">
        <f>IF(ISERROR((S178/T178-1)*100),"n/a",(S178/T178-1)*100)</f>
        <v>7.5000000000000178</v>
      </c>
      <c r="AP178" s="1087">
        <f>IF(ISERROR((T178/U178-1)*100),"n/a",(T178/U178-1)*100)</f>
        <v>0</v>
      </c>
      <c r="AQ178" s="1087">
        <f>IF(ISERROR((U178/V178-1)*100),"n/a",(U178/V178-1)*100)</f>
        <v>0</v>
      </c>
      <c r="AR178" s="1087">
        <f>IF(ISERROR((V178/W178-1)*100),"n/a",(V178/W178-1)*100)</f>
        <v>-50</v>
      </c>
      <c r="AS178" s="1087">
        <f>IF(ISERROR((W178/X178-1)*100),"n/a",(W178/X178-1)*100)</f>
        <v>-33.333333333333336</v>
      </c>
      <c r="AT178" s="1087">
        <f>IF(ISERROR((X178/Y178-1)*100),"n/a",(X178/Y178-1)*100)</f>
        <v>0</v>
      </c>
      <c r="AU178" s="1088">
        <f>AVERAGE(AA178:AT178)</f>
        <v>11.370780480116512</v>
      </c>
      <c r="AV178" s="1089">
        <f>STDEV(AA178:AT178)</f>
        <v>25.65486912832581</v>
      </c>
    </row>
    <row r="179" spans="1:48" ht="11.25" customHeight="1" x14ac:dyDescent="0.2">
      <c r="A179" s="492" t="s">
        <v>182</v>
      </c>
      <c r="B179" s="874" t="s">
        <v>183</v>
      </c>
      <c r="C179" s="621">
        <v>2.5499999999999998</v>
      </c>
      <c r="D179" s="491">
        <v>2.0499999999999998</v>
      </c>
      <c r="E179" s="491">
        <v>1.62</v>
      </c>
      <c r="F179" s="621">
        <v>1.33</v>
      </c>
      <c r="G179" s="621">
        <v>1.05</v>
      </c>
      <c r="H179" s="621">
        <v>0.85</v>
      </c>
      <c r="I179" s="621">
        <v>0.77</v>
      </c>
      <c r="J179" s="945"/>
      <c r="K179" s="621">
        <v>0.64</v>
      </c>
      <c r="L179" s="490">
        <v>0.54</v>
      </c>
      <c r="M179" s="945" t="s">
        <v>90</v>
      </c>
      <c r="N179" s="626">
        <v>0.48</v>
      </c>
      <c r="O179" s="627">
        <v>0.47</v>
      </c>
      <c r="P179" s="627">
        <v>0.46</v>
      </c>
      <c r="Q179" s="627">
        <v>0.39</v>
      </c>
      <c r="R179" s="627">
        <v>0.35</v>
      </c>
      <c r="S179" s="627">
        <v>0.32</v>
      </c>
      <c r="T179" s="627">
        <v>0.28999999999999998</v>
      </c>
      <c r="U179" s="627">
        <v>0.27</v>
      </c>
      <c r="V179" s="627">
        <v>0.25</v>
      </c>
      <c r="W179" s="627">
        <v>0.22</v>
      </c>
      <c r="X179" s="627">
        <v>0.18667</v>
      </c>
      <c r="Y179" s="627">
        <v>3.6670000000000001E-2</v>
      </c>
      <c r="Z179" s="624">
        <f>SUM(C179:Y179)</f>
        <v>15.123340000000001</v>
      </c>
      <c r="AA179" s="1086">
        <f>IF(ISERROR((C179/D179-1)*100),"n/a",(C179/D179-1)*100)</f>
        <v>24.390243902439025</v>
      </c>
      <c r="AB179" s="1086">
        <f>IF(ISERROR((D179/E179-1)*100),"n/a",(D179/E179-1)*100)</f>
        <v>26.543209876543195</v>
      </c>
      <c r="AC179" s="1087">
        <f>IF(ISERROR((E179/F179-1)*100),"n/a",(E179/F179-1)*100)</f>
        <v>21.804511278195491</v>
      </c>
      <c r="AD179" s="1087">
        <f>IF(ISERROR((F179/G179-1)*100),"n/a",(F179/G179-1)*100)</f>
        <v>26.666666666666661</v>
      </c>
      <c r="AE179" s="1087">
        <f>IF(ISERROR((G179/H179-1)*100),"n/a",(G179/H179-1)*100)</f>
        <v>23.529411764705888</v>
      </c>
      <c r="AF179" s="1087">
        <f>IF(ISERROR((H179/I179-1)*100),"n/a",(H179/I179-1)*100)</f>
        <v>10.389610389610393</v>
      </c>
      <c r="AG179" s="1087">
        <f>IF(ISERROR((I179/K179-1)*100),"n/a",(I179/K179-1)*100)</f>
        <v>20.3125</v>
      </c>
      <c r="AH179" s="1087">
        <f>IF(ISERROR((K179/L179-1)*100),"n/a",(K179/L179-1)*100)</f>
        <v>18.518518518518512</v>
      </c>
      <c r="AI179" s="1087">
        <f>IF(ISERROR((L179/N179-1)*100),"n/a",(L179/N179-1)*100)</f>
        <v>12.500000000000021</v>
      </c>
      <c r="AJ179" s="1087">
        <f>IF(ISERROR((N179/O179-1)*100),"n/a",(N179/O179-1)*100)</f>
        <v>2.1276595744680771</v>
      </c>
      <c r="AK179" s="1087">
        <f>IF(ISERROR((O179/P179-1)*100),"n/a",(O179/P179-1)*100)</f>
        <v>2.1739130434782483</v>
      </c>
      <c r="AL179" s="1087">
        <f>IF(ISERROR((P179/Q179-1)*100),"n/a",(P179/Q179-1)*100)</f>
        <v>17.948717948717952</v>
      </c>
      <c r="AM179" s="1087">
        <f>IF(ISERROR((Q179/R179-1)*100),"n/a",(Q179/R179-1)*100)</f>
        <v>11.428571428571432</v>
      </c>
      <c r="AN179" s="1087">
        <f>IF(ISERROR((R179/S179-1)*100),"n/a",(R179/S179-1)*100)</f>
        <v>9.375</v>
      </c>
      <c r="AO179" s="1087">
        <f>IF(ISERROR((S179/T179-1)*100),"n/a",(S179/T179-1)*100)</f>
        <v>10.344827586206918</v>
      </c>
      <c r="AP179" s="1087">
        <f>IF(ISERROR((T179/U179-1)*100),"n/a",(T179/U179-1)*100)</f>
        <v>7.4074074074073959</v>
      </c>
      <c r="AQ179" s="1087">
        <f>IF(ISERROR((U179/V179-1)*100),"n/a",(U179/V179-1)*100)</f>
        <v>8.0000000000000071</v>
      </c>
      <c r="AR179" s="1087">
        <f>IF(ISERROR((V179/W179-1)*100),"n/a",(V179/W179-1)*100)</f>
        <v>13.636363636363647</v>
      </c>
      <c r="AS179" s="1087">
        <f>IF(ISERROR((W179/X179-1)*100),"n/a",(W179/X179-1)*100)</f>
        <v>17.855038302887436</v>
      </c>
      <c r="AT179" s="1087">
        <f>IF(ISERROR((X179/Y179-1)*100),"n/a",(X179/Y179-1)*100)</f>
        <v>409.05372238887372</v>
      </c>
      <c r="AU179" s="1088">
        <f>AVERAGE(AA179:AT179)</f>
        <v>34.700294685682707</v>
      </c>
      <c r="AV179" s="1089">
        <f>STDEV(AA179:AT179)</f>
        <v>88.431544479003705</v>
      </c>
    </row>
    <row r="180" spans="1:48" ht="11.25" customHeight="1" x14ac:dyDescent="0.2">
      <c r="A180" s="492" t="s">
        <v>197</v>
      </c>
      <c r="B180" s="874" t="s">
        <v>198</v>
      </c>
      <c r="C180" s="621">
        <v>1.48</v>
      </c>
      <c r="D180" s="491">
        <v>1.35</v>
      </c>
      <c r="E180" s="491">
        <v>1.29</v>
      </c>
      <c r="F180" s="621">
        <v>1.25</v>
      </c>
      <c r="G180" s="621">
        <v>1.21</v>
      </c>
      <c r="H180" s="621">
        <v>1.1727300000000001</v>
      </c>
      <c r="I180" s="621">
        <v>1.1499999999999999</v>
      </c>
      <c r="J180" s="945"/>
      <c r="K180" s="621">
        <v>1.1318181818181818</v>
      </c>
      <c r="L180" s="490">
        <v>1.1181818181818182</v>
      </c>
      <c r="M180" s="945"/>
      <c r="N180" s="626">
        <v>1.1000000000000001</v>
      </c>
      <c r="O180" s="627">
        <v>1.0909090909090908</v>
      </c>
      <c r="P180" s="627">
        <v>1.0545454545454545</v>
      </c>
      <c r="Q180" s="627">
        <v>0.98181818181818181</v>
      </c>
      <c r="R180" s="627">
        <v>0.94545454545454544</v>
      </c>
      <c r="S180" s="627">
        <v>0.87272727272727257</v>
      </c>
      <c r="T180" s="627">
        <v>0.76032727272727263</v>
      </c>
      <c r="U180" s="627">
        <v>0.6461181818181817</v>
      </c>
      <c r="V180" s="627">
        <v>0.57370909090909084</v>
      </c>
      <c r="W180" s="627">
        <v>0.5464</v>
      </c>
      <c r="X180" s="627">
        <v>0.50790909090909087</v>
      </c>
      <c r="Y180" s="627">
        <v>0.48543636363636361</v>
      </c>
      <c r="Z180" s="624">
        <f>SUM(C180:Y180)</f>
        <v>20.718084545454545</v>
      </c>
      <c r="AA180" s="1086">
        <f>IF(ISERROR((C180/D180-1)*100),"n/a",(C180/D180-1)*100)</f>
        <v>9.6296296296296102</v>
      </c>
      <c r="AB180" s="1086">
        <f>IF(ISERROR((D180/E180-1)*100),"n/a",(D180/E180-1)*100)</f>
        <v>4.6511627906976827</v>
      </c>
      <c r="AC180" s="1087">
        <f>IF(ISERROR((E180/F180-1)*100),"n/a",(E180/F180-1)*100)</f>
        <v>3.2000000000000028</v>
      </c>
      <c r="AD180" s="1087">
        <f>IF(ISERROR((F180/G180-1)*100),"n/a",(F180/G180-1)*100)</f>
        <v>3.3057851239669533</v>
      </c>
      <c r="AE180" s="1087">
        <f>IF(ISERROR((G180/H180-1)*100),"n/a",(G180/H180-1)*100)</f>
        <v>3.1780546246791497</v>
      </c>
      <c r="AF180" s="1087">
        <f>IF(ISERROR((H180/I180-1)*100),"n/a",(H180/I180-1)*100)</f>
        <v>1.9765217391304546</v>
      </c>
      <c r="AG180" s="1087">
        <f>IF(ISERROR((I180/K180-1)*100),"n/a",(I180/K180-1)*100)</f>
        <v>1.6064257028112428</v>
      </c>
      <c r="AH180" s="1087">
        <f>IF(ISERROR((K180/L180-1)*100),"n/a",(K180/L180-1)*100)</f>
        <v>1.2195121951219523</v>
      </c>
      <c r="AI180" s="1087">
        <f>IF(ISERROR((L180/N180-1)*100),"n/a",(L180/N180-1)*100)</f>
        <v>1.6528925619834656</v>
      </c>
      <c r="AJ180" s="1087">
        <f>IF(ISERROR((N180/O180-1)*100),"n/a",(N180/O180-1)*100)</f>
        <v>0.83333333333335258</v>
      </c>
      <c r="AK180" s="1087">
        <f>IF(ISERROR((O180/P180-1)*100),"n/a",(O180/P180-1)*100)</f>
        <v>3.4482758620689724</v>
      </c>
      <c r="AL180" s="1087">
        <f>IF(ISERROR((P180/Q180-1)*100),"n/a",(P180/Q180-1)*100)</f>
        <v>7.4074074074073959</v>
      </c>
      <c r="AM180" s="1087">
        <f>IF(ISERROR((Q180/R180-1)*100),"n/a",(Q180/R180-1)*100)</f>
        <v>3.8461538461538547</v>
      </c>
      <c r="AN180" s="1087">
        <f>IF(ISERROR((R180/S180-1)*100),"n/a",(R180/S180-1)*100)</f>
        <v>8.3333333333333481</v>
      </c>
      <c r="AO180" s="1087">
        <f>IF(ISERROR((S180/T180-1)*100),"n/a",(S180/T180-1)*100)</f>
        <v>14.783107752642399</v>
      </c>
      <c r="AP180" s="1087">
        <f>IF(ISERROR((T180/U180-1)*100),"n/a",(T180/U180-1)*100)</f>
        <v>17.676192084195129</v>
      </c>
      <c r="AQ180" s="1087">
        <f>IF(ISERROR((U180/V180-1)*100),"n/a",(U180/V180-1)*100)</f>
        <v>12.621220764403883</v>
      </c>
      <c r="AR180" s="1087">
        <f>IF(ISERROR((V180/W180-1)*100),"n/a",(V180/W180-1)*100)</f>
        <v>4.9980034606681656</v>
      </c>
      <c r="AS180" s="1087">
        <f>IF(ISERROR((W180/X180-1)*100),"n/a",(W180/X180-1)*100)</f>
        <v>7.5783067836048046</v>
      </c>
      <c r="AT180" s="1087">
        <f>IF(ISERROR((X180/Y180-1)*100),"n/a",(X180/Y180-1)*100)</f>
        <v>4.6293868684220252</v>
      </c>
      <c r="AU180" s="1088">
        <f>AVERAGE(AA180:AT180)</f>
        <v>5.8287352932126932</v>
      </c>
      <c r="AV180" s="1089">
        <f>STDEV(AA180:AT180)</f>
        <v>4.7165557296494054</v>
      </c>
    </row>
    <row r="181" spans="1:48" ht="11.25" customHeight="1" x14ac:dyDescent="0.2">
      <c r="A181" s="592" t="s">
        <v>4173</v>
      </c>
      <c r="B181" s="861" t="s">
        <v>4170</v>
      </c>
      <c r="C181" s="1015">
        <v>0.44</v>
      </c>
      <c r="D181" s="491">
        <v>0.27</v>
      </c>
      <c r="E181" s="863">
        <v>0.18</v>
      </c>
      <c r="F181" s="865">
        <v>0.16</v>
      </c>
      <c r="G181" s="865">
        <v>0.08</v>
      </c>
      <c r="H181" s="865">
        <v>7.0000000000000007E-2</v>
      </c>
      <c r="I181" s="865">
        <v>0.06</v>
      </c>
      <c r="J181" s="865"/>
      <c r="K181" s="865">
        <v>0.04</v>
      </c>
      <c r="L181" s="874">
        <v>0.04</v>
      </c>
      <c r="M181" s="857"/>
      <c r="N181" s="874">
        <v>0.04</v>
      </c>
      <c r="O181" s="877">
        <v>0.3</v>
      </c>
      <c r="P181" s="877">
        <v>0.4</v>
      </c>
      <c r="Q181" s="877">
        <v>0.38</v>
      </c>
      <c r="R181" s="877">
        <v>0.34</v>
      </c>
      <c r="S181" s="877">
        <v>0.3</v>
      </c>
      <c r="T181" s="877">
        <v>0.26</v>
      </c>
      <c r="U181" s="877">
        <v>0.22</v>
      </c>
      <c r="V181" s="877">
        <v>0.2</v>
      </c>
      <c r="W181" s="877">
        <v>0.2</v>
      </c>
      <c r="X181" s="877">
        <v>0.2</v>
      </c>
      <c r="Y181" s="877">
        <v>0.35</v>
      </c>
      <c r="Z181" s="624">
        <f>SUM(C181:Y181)</f>
        <v>4.5299999999999994</v>
      </c>
      <c r="AA181" s="1086">
        <f>IF(ISERROR((C181/D181-1)*100),"n/a",(C181/D181-1)*100)</f>
        <v>62.962962962962955</v>
      </c>
      <c r="AB181" s="1086">
        <f>IF(ISERROR((D181/E181-1)*100),"n/a",(D181/E181-1)*100)</f>
        <v>50.000000000000021</v>
      </c>
      <c r="AC181" s="1087">
        <f>IF(ISERROR((E181/F181-1)*100),"n/a",(E181/F181-1)*100)</f>
        <v>12.5</v>
      </c>
      <c r="AD181" s="1087">
        <f>IF(ISERROR((F181/G181-1)*100),"n/a",(F181/G181-1)*100)</f>
        <v>100</v>
      </c>
      <c r="AE181" s="1087">
        <f>IF(ISERROR((G181/H181-1)*100),"n/a",(G181/H181-1)*100)</f>
        <v>14.285714285714279</v>
      </c>
      <c r="AF181" s="1087">
        <f>IF(ISERROR((H181/I181-1)*100),"n/a",(H181/I181-1)*100)</f>
        <v>16.666666666666675</v>
      </c>
      <c r="AG181" s="1087">
        <f>IF(ISERROR((I181/K181-1)*100),"n/a",(I181/K181-1)*100)</f>
        <v>50</v>
      </c>
      <c r="AH181" s="1087">
        <f>IF(ISERROR((K181/L181-1)*100),"n/a",(K181/L181-1)*100)</f>
        <v>0</v>
      </c>
      <c r="AI181" s="1087">
        <f>IF(ISERROR((L181/N181-1)*100),"n/a",(L181/N181-1)*100)</f>
        <v>0</v>
      </c>
      <c r="AJ181" s="1087">
        <f>IF(ISERROR((N181/O181-1)*100),"n/a",(N181/O181-1)*100)</f>
        <v>-86.666666666666671</v>
      </c>
      <c r="AK181" s="1087">
        <f>IF(ISERROR((O181/P181-1)*100),"n/a",(O181/P181-1)*100)</f>
        <v>-25.000000000000011</v>
      </c>
      <c r="AL181" s="1087">
        <f>IF(ISERROR((P181/Q181-1)*100),"n/a",(P181/Q181-1)*100)</f>
        <v>5.2631578947368363</v>
      </c>
      <c r="AM181" s="1087">
        <f>IF(ISERROR((Q181/R181-1)*100),"n/a",(Q181/R181-1)*100)</f>
        <v>11.764705882352944</v>
      </c>
      <c r="AN181" s="1087">
        <f>IF(ISERROR((R181/S181-1)*100),"n/a",(R181/S181-1)*100)</f>
        <v>13.333333333333353</v>
      </c>
      <c r="AO181" s="1087">
        <f>IF(ISERROR((S181/T181-1)*100),"n/a",(S181/T181-1)*100)</f>
        <v>15.384615384615374</v>
      </c>
      <c r="AP181" s="1087">
        <f>IF(ISERROR((T181/U181-1)*100),"n/a",(T181/U181-1)*100)</f>
        <v>18.181818181818187</v>
      </c>
      <c r="AQ181" s="1087">
        <f>IF(ISERROR((U181/V181-1)*100),"n/a",(U181/V181-1)*100)</f>
        <v>9.9999999999999858</v>
      </c>
      <c r="AR181" s="1087">
        <f>IF(ISERROR((V181/W181-1)*100),"n/a",(V181/W181-1)*100)</f>
        <v>0</v>
      </c>
      <c r="AS181" s="1087">
        <f>IF(ISERROR((W181/X181-1)*100),"n/a",(W181/X181-1)*100)</f>
        <v>0</v>
      </c>
      <c r="AT181" s="1087">
        <f>IF(ISERROR((X181/Y181-1)*100),"n/a",(X181/Y181-1)*100)</f>
        <v>-42.857142857142847</v>
      </c>
      <c r="AU181" s="1088">
        <f>AVERAGE(AA181:AT181)</f>
        <v>11.290958253419557</v>
      </c>
      <c r="AV181" s="1089">
        <f>STDEV(AA181:AT181)</f>
        <v>38.413763275759642</v>
      </c>
    </row>
    <row r="182" spans="1:48" ht="11.25" customHeight="1" x14ac:dyDescent="0.2">
      <c r="A182" s="592" t="s">
        <v>4112</v>
      </c>
      <c r="B182" s="861" t="s">
        <v>4113</v>
      </c>
      <c r="C182" s="1015">
        <v>0.88</v>
      </c>
      <c r="D182" s="491">
        <v>0.8</v>
      </c>
      <c r="E182" s="865">
        <v>0.74</v>
      </c>
      <c r="F182" s="865">
        <v>0.68</v>
      </c>
      <c r="G182" s="865">
        <v>0.64</v>
      </c>
      <c r="H182" s="865">
        <v>0.125</v>
      </c>
      <c r="I182" s="494">
        <v>0</v>
      </c>
      <c r="J182" s="865"/>
      <c r="K182" s="494">
        <v>0</v>
      </c>
      <c r="L182" s="625">
        <v>0</v>
      </c>
      <c r="M182" s="857"/>
      <c r="N182" s="495">
        <v>0</v>
      </c>
      <c r="O182" s="623">
        <v>0</v>
      </c>
      <c r="P182" s="623">
        <v>0</v>
      </c>
      <c r="Q182" s="623">
        <v>0</v>
      </c>
      <c r="R182" s="623">
        <v>0</v>
      </c>
      <c r="S182" s="623">
        <v>0</v>
      </c>
      <c r="T182" s="623">
        <v>0</v>
      </c>
      <c r="U182" s="623">
        <v>0</v>
      </c>
      <c r="V182" s="623">
        <v>0</v>
      </c>
      <c r="W182" s="623">
        <v>0</v>
      </c>
      <c r="X182" s="623">
        <v>0</v>
      </c>
      <c r="Y182" s="623">
        <v>0</v>
      </c>
      <c r="Z182" s="624">
        <f>SUM(C182:Y182)</f>
        <v>3.8650000000000002</v>
      </c>
      <c r="AA182" s="1086">
        <f>IF(ISERROR((C182/D182-1)*100),"n/a",(C182/D182-1)*100)</f>
        <v>9.9999999999999858</v>
      </c>
      <c r="AB182" s="1086">
        <f>IF(ISERROR((D182/E182-1)*100),"n/a",(D182/E182-1)*100)</f>
        <v>8.1081081081081141</v>
      </c>
      <c r="AC182" s="1087">
        <f>IF(ISERROR((E182/F182-1)*100),"n/a",(E182/F182-1)*100)</f>
        <v>8.8235294117646959</v>
      </c>
      <c r="AD182" s="1087">
        <f>IF(ISERROR((F182/G182-1)*100),"n/a",(F182/G182-1)*100)</f>
        <v>6.25</v>
      </c>
      <c r="AE182" s="1087">
        <f>IF(ISERROR((G182/H182-1)*100),"n/a",(G182/H182-1)*100)</f>
        <v>412</v>
      </c>
      <c r="AF182" s="1087" t="str">
        <f>IF(ISERROR((H182/I182-1)*100),"n/a",(H182/I182-1)*100)</f>
        <v>n/a</v>
      </c>
      <c r="AG182" s="1087" t="str">
        <f>IF(ISERROR((I182/K182-1)*100),"n/a",(I182/K182-1)*100)</f>
        <v>n/a</v>
      </c>
      <c r="AH182" s="1087" t="str">
        <f>IF(ISERROR((K182/L182-1)*100),"n/a",(K182/L182-1)*100)</f>
        <v>n/a</v>
      </c>
      <c r="AI182" s="1087" t="str">
        <f>IF(ISERROR((L182/N182-1)*100),"n/a",(L182/N182-1)*100)</f>
        <v>n/a</v>
      </c>
      <c r="AJ182" s="1087" t="str">
        <f>IF(ISERROR((N182/O182-1)*100),"n/a",(N182/O182-1)*100)</f>
        <v>n/a</v>
      </c>
      <c r="AK182" s="1087" t="str">
        <f>IF(ISERROR((O182/P182-1)*100),"n/a",(O182/P182-1)*100)</f>
        <v>n/a</v>
      </c>
      <c r="AL182" s="1087" t="str">
        <f>IF(ISERROR((P182/Q182-1)*100),"n/a",(P182/Q182-1)*100)</f>
        <v>n/a</v>
      </c>
      <c r="AM182" s="1087" t="str">
        <f>IF(ISERROR((Q182/R182-1)*100),"n/a",(Q182/R182-1)*100)</f>
        <v>n/a</v>
      </c>
      <c r="AN182" s="1087" t="str">
        <f>IF(ISERROR((R182/S182-1)*100),"n/a",(R182/S182-1)*100)</f>
        <v>n/a</v>
      </c>
      <c r="AO182" s="1087" t="str">
        <f>IF(ISERROR((S182/T182-1)*100),"n/a",(S182/T182-1)*100)</f>
        <v>n/a</v>
      </c>
      <c r="AP182" s="1087" t="str">
        <f>IF(ISERROR((T182/U182-1)*100),"n/a",(T182/U182-1)*100)</f>
        <v>n/a</v>
      </c>
      <c r="AQ182" s="1087" t="str">
        <f>IF(ISERROR((U182/V182-1)*100),"n/a",(U182/V182-1)*100)</f>
        <v>n/a</v>
      </c>
      <c r="AR182" s="1087" t="str">
        <f>IF(ISERROR((V182/W182-1)*100),"n/a",(V182/W182-1)*100)</f>
        <v>n/a</v>
      </c>
      <c r="AS182" s="1087" t="str">
        <f>IF(ISERROR((W182/X182-1)*100),"n/a",(W182/X182-1)*100)</f>
        <v>n/a</v>
      </c>
      <c r="AT182" s="1087" t="str">
        <f>IF(ISERROR((X182/Y182-1)*100),"n/a",(X182/Y182-1)*100)</f>
        <v>n/a</v>
      </c>
      <c r="AU182" s="1088">
        <f>AVERAGE(AA182:AT182)</f>
        <v>89.036327503974547</v>
      </c>
      <c r="AV182" s="1089">
        <f>STDEV(AA182:AT182)</f>
        <v>180.54730717418494</v>
      </c>
    </row>
    <row r="183" spans="1:48" ht="11.25" customHeight="1" x14ac:dyDescent="0.2">
      <c r="A183" s="492" t="s">
        <v>1101</v>
      </c>
      <c r="B183" s="874" t="s">
        <v>1102</v>
      </c>
      <c r="C183" s="621">
        <v>1.28</v>
      </c>
      <c r="D183" s="491">
        <v>1.2</v>
      </c>
      <c r="E183" s="491">
        <v>1.08</v>
      </c>
      <c r="F183" s="621">
        <v>0.84</v>
      </c>
      <c r="G183" s="621">
        <v>0.64</v>
      </c>
      <c r="H183" s="621">
        <v>0.52</v>
      </c>
      <c r="I183" s="621">
        <v>0.44</v>
      </c>
      <c r="J183" s="945"/>
      <c r="K183" s="621">
        <v>0.32</v>
      </c>
      <c r="L183" s="490">
        <v>0.28000000000000003</v>
      </c>
      <c r="M183" s="945"/>
      <c r="N183" s="495">
        <v>0.1</v>
      </c>
      <c r="O183" s="623">
        <v>0.1</v>
      </c>
      <c r="P183" s="623">
        <v>0.72</v>
      </c>
      <c r="Q183" s="623">
        <v>1.1599999999999999</v>
      </c>
      <c r="R183" s="627">
        <v>1.1599999999999999</v>
      </c>
      <c r="S183" s="627">
        <v>0.76100000000000001</v>
      </c>
      <c r="T183" s="623">
        <v>0</v>
      </c>
      <c r="U183" s="623">
        <v>0</v>
      </c>
      <c r="V183" s="623">
        <v>0</v>
      </c>
      <c r="W183" s="623">
        <v>0</v>
      </c>
      <c r="X183" s="623">
        <v>0</v>
      </c>
      <c r="Y183" s="623">
        <v>0</v>
      </c>
      <c r="Z183" s="624">
        <f>SUM(C183:Y183)</f>
        <v>10.600999999999999</v>
      </c>
      <c r="AA183" s="1086">
        <f>IF(ISERROR((C183/D183-1)*100),"n/a",(C183/D183-1)*100)</f>
        <v>6.6666666666666652</v>
      </c>
      <c r="AB183" s="1086">
        <f>IF(ISERROR((D183/E183-1)*100),"n/a",(D183/E183-1)*100)</f>
        <v>11.111111111111093</v>
      </c>
      <c r="AC183" s="1087">
        <f>IF(ISERROR((E183/F183-1)*100),"n/a",(E183/F183-1)*100)</f>
        <v>28.57142857142858</v>
      </c>
      <c r="AD183" s="1087">
        <f>IF(ISERROR((F183/G183-1)*100),"n/a",(F183/G183-1)*100)</f>
        <v>31.25</v>
      </c>
      <c r="AE183" s="1087">
        <f>IF(ISERROR((G183/H183-1)*100),"n/a",(G183/H183-1)*100)</f>
        <v>23.076923076923084</v>
      </c>
      <c r="AF183" s="1087">
        <f>IF(ISERROR((H183/I183-1)*100),"n/a",(H183/I183-1)*100)</f>
        <v>18.181818181818187</v>
      </c>
      <c r="AG183" s="1087">
        <f>IF(ISERROR((I183/K183-1)*100),"n/a",(I183/K183-1)*100)</f>
        <v>37.5</v>
      </c>
      <c r="AH183" s="1087">
        <f>IF(ISERROR((K183/L183-1)*100),"n/a",(K183/L183-1)*100)</f>
        <v>14.285714285714279</v>
      </c>
      <c r="AI183" s="1087">
        <f>IF(ISERROR((L183/N183-1)*100),"n/a",(L183/N183-1)*100)</f>
        <v>180.00000000000003</v>
      </c>
      <c r="AJ183" s="1087">
        <f>IF(ISERROR((N183/O183-1)*100),"n/a",(N183/O183-1)*100)</f>
        <v>0</v>
      </c>
      <c r="AK183" s="1087">
        <f>IF(ISERROR((O183/P183-1)*100),"n/a",(O183/P183-1)*100)</f>
        <v>-86.111111111111114</v>
      </c>
      <c r="AL183" s="1087">
        <f>IF(ISERROR((P183/Q183-1)*100),"n/a",(P183/Q183-1)*100)</f>
        <v>-37.931034482758619</v>
      </c>
      <c r="AM183" s="1087">
        <f>IF(ISERROR((Q183/R183-1)*100),"n/a",(Q183/R183-1)*100)</f>
        <v>0</v>
      </c>
      <c r="AN183" s="1087">
        <f>IF(ISERROR((R183/S183-1)*100),"n/a",(R183/S183-1)*100)</f>
        <v>52.431011826544015</v>
      </c>
      <c r="AO183" s="1087" t="str">
        <f>IF(ISERROR((S183/T183-1)*100),"n/a",(S183/T183-1)*100)</f>
        <v>n/a</v>
      </c>
      <c r="AP183" s="1087" t="str">
        <f>IF(ISERROR((T183/U183-1)*100),"n/a",(T183/U183-1)*100)</f>
        <v>n/a</v>
      </c>
      <c r="AQ183" s="1087" t="str">
        <f>IF(ISERROR((U183/V183-1)*100),"n/a",(U183/V183-1)*100)</f>
        <v>n/a</v>
      </c>
      <c r="AR183" s="1087" t="str">
        <f>IF(ISERROR((V183/W183-1)*100),"n/a",(V183/W183-1)*100)</f>
        <v>n/a</v>
      </c>
      <c r="AS183" s="1087" t="str">
        <f>IF(ISERROR((W183/X183-1)*100),"n/a",(W183/X183-1)*100)</f>
        <v>n/a</v>
      </c>
      <c r="AT183" s="1087" t="str">
        <f>IF(ISERROR((X183/Y183-1)*100),"n/a",(X183/Y183-1)*100)</f>
        <v>n/a</v>
      </c>
      <c r="AU183" s="1088">
        <f>AVERAGE(AA183:AT183)</f>
        <v>19.930894866166877</v>
      </c>
      <c r="AV183" s="1089">
        <f>STDEV(AA183:AT183)</f>
        <v>57.429404584089099</v>
      </c>
    </row>
    <row r="184" spans="1:48" ht="11.25" customHeight="1" x14ac:dyDescent="0.2">
      <c r="A184" s="496" t="s">
        <v>1103</v>
      </c>
      <c r="B184" s="859" t="s">
        <v>1104</v>
      </c>
      <c r="C184" s="621">
        <v>0.4</v>
      </c>
      <c r="D184" s="491">
        <v>0.36</v>
      </c>
      <c r="E184" s="491">
        <v>0.32</v>
      </c>
      <c r="F184" s="482">
        <v>0.28000000000000003</v>
      </c>
      <c r="G184" s="482">
        <v>0.24</v>
      </c>
      <c r="H184" s="482">
        <v>0.2</v>
      </c>
      <c r="I184" s="482">
        <v>0.14000000000000001</v>
      </c>
      <c r="J184" s="1016"/>
      <c r="K184" s="482">
        <v>0.06</v>
      </c>
      <c r="L184" s="484">
        <v>0</v>
      </c>
      <c r="M184" s="1016"/>
      <c r="N184" s="497">
        <v>0</v>
      </c>
      <c r="O184" s="486">
        <v>0</v>
      </c>
      <c r="P184" s="486">
        <v>0</v>
      </c>
      <c r="Q184" s="486">
        <v>0</v>
      </c>
      <c r="R184" s="486">
        <v>0</v>
      </c>
      <c r="S184" s="486">
        <v>0</v>
      </c>
      <c r="T184" s="486">
        <v>0</v>
      </c>
      <c r="U184" s="486">
        <v>0</v>
      </c>
      <c r="V184" s="486">
        <v>0</v>
      </c>
      <c r="W184" s="486">
        <v>0</v>
      </c>
      <c r="X184" s="486">
        <v>0.14000000000000001</v>
      </c>
      <c r="Y184" s="486">
        <v>0.14000000000000001</v>
      </c>
      <c r="Z184" s="624">
        <f>SUM(C184:Y184)</f>
        <v>2.2800000000000002</v>
      </c>
      <c r="AA184" s="1086">
        <f>IF(ISERROR((C184/D184-1)*100),"n/a",(C184/D184-1)*100)</f>
        <v>11.111111111111116</v>
      </c>
      <c r="AB184" s="1086">
        <f>IF(ISERROR((D184/E184-1)*100),"n/a",(D184/E184-1)*100)</f>
        <v>12.5</v>
      </c>
      <c r="AC184" s="1087">
        <f>IF(ISERROR((E184/F184-1)*100),"n/a",(E184/F184-1)*100)</f>
        <v>14.285714285714279</v>
      </c>
      <c r="AD184" s="1087">
        <f>IF(ISERROR((F184/G184-1)*100),"n/a",(F184/G184-1)*100)</f>
        <v>16.666666666666675</v>
      </c>
      <c r="AE184" s="1087">
        <f>IF(ISERROR((G184/H184-1)*100),"n/a",(G184/H184-1)*100)</f>
        <v>19.999999999999996</v>
      </c>
      <c r="AF184" s="1087">
        <f>IF(ISERROR((H184/I184-1)*100),"n/a",(H184/I184-1)*100)</f>
        <v>42.857142857142861</v>
      </c>
      <c r="AG184" s="1087">
        <f>IF(ISERROR((I184/K184-1)*100),"n/a",(I184/K184-1)*100)</f>
        <v>133.33333333333334</v>
      </c>
      <c r="AH184" s="1087" t="str">
        <f>IF(ISERROR((K184/L184-1)*100),"n/a",(K184/L184-1)*100)</f>
        <v>n/a</v>
      </c>
      <c r="AI184" s="1087" t="str">
        <f>IF(ISERROR((L184/N184-1)*100),"n/a",(L184/N184-1)*100)</f>
        <v>n/a</v>
      </c>
      <c r="AJ184" s="1087" t="str">
        <f>IF(ISERROR((N184/O184-1)*100),"n/a",(N184/O184-1)*100)</f>
        <v>n/a</v>
      </c>
      <c r="AK184" s="1087" t="str">
        <f>IF(ISERROR((O184/P184-1)*100),"n/a",(O184/P184-1)*100)</f>
        <v>n/a</v>
      </c>
      <c r="AL184" s="1087" t="str">
        <f>IF(ISERROR((P184/Q184-1)*100),"n/a",(P184/Q184-1)*100)</f>
        <v>n/a</v>
      </c>
      <c r="AM184" s="1087" t="str">
        <f>IF(ISERROR((Q184/R184-1)*100),"n/a",(Q184/R184-1)*100)</f>
        <v>n/a</v>
      </c>
      <c r="AN184" s="1087" t="str">
        <f>IF(ISERROR((R184/S184-1)*100),"n/a",(R184/S184-1)*100)</f>
        <v>n/a</v>
      </c>
      <c r="AO184" s="1087" t="str">
        <f>IF(ISERROR((S184/T184-1)*100),"n/a",(S184/T184-1)*100)</f>
        <v>n/a</v>
      </c>
      <c r="AP184" s="1087" t="str">
        <f>IF(ISERROR((T184/U184-1)*100),"n/a",(T184/U184-1)*100)</f>
        <v>n/a</v>
      </c>
      <c r="AQ184" s="1087" t="str">
        <f>IF(ISERROR((U184/V184-1)*100),"n/a",(U184/V184-1)*100)</f>
        <v>n/a</v>
      </c>
      <c r="AR184" s="1087" t="str">
        <f>IF(ISERROR((V184/W184-1)*100),"n/a",(V184/W184-1)*100)</f>
        <v>n/a</v>
      </c>
      <c r="AS184" s="1087">
        <f>IF(ISERROR((W184/X184-1)*100),"n/a",(W184/X184-1)*100)</f>
        <v>-100</v>
      </c>
      <c r="AT184" s="1087">
        <f>IF(ISERROR((X184/Y184-1)*100),"n/a",(X184/Y184-1)*100)</f>
        <v>0</v>
      </c>
      <c r="AU184" s="1088">
        <f>AVERAGE(AA184:AT184)</f>
        <v>16.750440917107582</v>
      </c>
      <c r="AV184" s="1089">
        <f>STDEV(AA184:AT184)</f>
        <v>59.425250561053609</v>
      </c>
    </row>
    <row r="185" spans="1:48" ht="11.25" customHeight="1" x14ac:dyDescent="0.2">
      <c r="A185" s="579" t="s">
        <v>4453</v>
      </c>
      <c r="B185" s="874" t="s">
        <v>4448</v>
      </c>
      <c r="C185" s="621">
        <v>0.68</v>
      </c>
      <c r="D185" s="491">
        <v>0.56000000000000005</v>
      </c>
      <c r="E185" s="509">
        <v>0.52</v>
      </c>
      <c r="F185" s="621">
        <v>0.48</v>
      </c>
      <c r="G185" s="621">
        <v>0.45999999999999996</v>
      </c>
      <c r="H185" s="491">
        <v>0.4</v>
      </c>
      <c r="I185" s="491">
        <v>0.37000000000000005</v>
      </c>
      <c r="J185" s="857"/>
      <c r="K185" s="530">
        <v>0.34</v>
      </c>
      <c r="L185" s="495">
        <v>0.34</v>
      </c>
      <c r="M185" s="857"/>
      <c r="N185" s="495">
        <v>0.34</v>
      </c>
      <c r="O185" s="578">
        <v>0.34</v>
      </c>
      <c r="P185" s="623">
        <v>0.34</v>
      </c>
      <c r="Q185" s="627">
        <v>0.34</v>
      </c>
      <c r="R185" s="627">
        <v>0.311</v>
      </c>
      <c r="S185" s="627">
        <v>0.30399999999999999</v>
      </c>
      <c r="T185" s="627">
        <v>0.28600000000000003</v>
      </c>
      <c r="U185" s="627">
        <v>0.24</v>
      </c>
      <c r="V185" s="627">
        <v>0.22099999999999997</v>
      </c>
      <c r="W185" s="627">
        <v>0.18600000000000003</v>
      </c>
      <c r="X185" s="623">
        <v>0.16400000000000001</v>
      </c>
      <c r="Y185" s="627">
        <v>0.16400000000000001</v>
      </c>
      <c r="Z185" s="624">
        <f>SUM(C185:Y185)</f>
        <v>7.3859999999999992</v>
      </c>
      <c r="AA185" s="1086">
        <f>IF(ISERROR((C185/D185-1)*100),"n/a",(C185/D185-1)*100)</f>
        <v>21.42857142857142</v>
      </c>
      <c r="AB185" s="1086"/>
      <c r="AC185" s="1087"/>
      <c r="AD185" s="1087"/>
      <c r="AE185" s="1087"/>
      <c r="AF185" s="1087"/>
      <c r="AG185" s="1087"/>
      <c r="AH185" s="1087"/>
      <c r="AI185" s="1087"/>
      <c r="AJ185" s="1087"/>
      <c r="AK185" s="1087"/>
      <c r="AL185" s="1087"/>
      <c r="AM185" s="1087"/>
      <c r="AN185" s="1087"/>
      <c r="AO185" s="1087"/>
      <c r="AP185" s="1087"/>
      <c r="AQ185" s="1087"/>
      <c r="AR185" s="1087"/>
      <c r="AS185" s="1087"/>
      <c r="AT185" s="1087"/>
      <c r="AU185" s="1088">
        <f>AVERAGE(AA185:AT185)</f>
        <v>21.42857142857142</v>
      </c>
      <c r="AV185" s="1089" t="e">
        <f>STDEV(AA185:AT185)</f>
        <v>#DIV/0!</v>
      </c>
    </row>
    <row r="186" spans="1:48" ht="11.25" customHeight="1" x14ac:dyDescent="0.2">
      <c r="A186" s="492" t="s">
        <v>1026</v>
      </c>
      <c r="B186" s="874" t="s">
        <v>1027</v>
      </c>
      <c r="C186" s="621">
        <v>1.1000000000000001</v>
      </c>
      <c r="D186" s="491">
        <v>1</v>
      </c>
      <c r="E186" s="624">
        <v>0.95</v>
      </c>
      <c r="F186" s="621">
        <v>0.9</v>
      </c>
      <c r="G186" s="621">
        <v>0.8</v>
      </c>
      <c r="H186" s="621">
        <v>0.75</v>
      </c>
      <c r="I186" s="621">
        <v>0.7</v>
      </c>
      <c r="J186" s="945"/>
      <c r="K186" s="621">
        <v>0.65</v>
      </c>
      <c r="L186" s="625">
        <v>0.55000000000000004</v>
      </c>
      <c r="M186" s="945"/>
      <c r="N186" s="626">
        <v>0.55000000000000004</v>
      </c>
      <c r="O186" s="627">
        <v>0.5</v>
      </c>
      <c r="P186" s="623">
        <v>0.35</v>
      </c>
      <c r="Q186" s="627">
        <v>0.35</v>
      </c>
      <c r="R186" s="623">
        <v>0.32</v>
      </c>
      <c r="S186" s="627">
        <v>0.32</v>
      </c>
      <c r="T186" s="627">
        <v>0.3</v>
      </c>
      <c r="U186" s="627">
        <v>0.25</v>
      </c>
      <c r="V186" s="627">
        <v>0.2</v>
      </c>
      <c r="W186" s="623">
        <v>0</v>
      </c>
      <c r="X186" s="623">
        <v>0</v>
      </c>
      <c r="Y186" s="623">
        <v>0</v>
      </c>
      <c r="Z186" s="624">
        <f>SUM(C186:Y186)</f>
        <v>10.54</v>
      </c>
      <c r="AA186" s="1086">
        <f>IF(ISERROR((C186/D186-1)*100),"n/a",(C186/D186-1)*100)</f>
        <v>10.000000000000009</v>
      </c>
      <c r="AB186" s="1086">
        <f>IF(ISERROR((D186/E186-1)*100),"n/a",(D186/E186-1)*100)</f>
        <v>5.2631578947368363</v>
      </c>
      <c r="AC186" s="1087">
        <f>IF(ISERROR((E186/F186-1)*100),"n/a",(E186/F186-1)*100)</f>
        <v>5.555555555555558</v>
      </c>
      <c r="AD186" s="1087">
        <f>IF(ISERROR((F186/G186-1)*100),"n/a",(F186/G186-1)*100)</f>
        <v>12.5</v>
      </c>
      <c r="AE186" s="1087">
        <f>IF(ISERROR((G186/H186-1)*100),"n/a",(G186/H186-1)*100)</f>
        <v>6.6666666666666652</v>
      </c>
      <c r="AF186" s="1087">
        <f>IF(ISERROR((H186/I186-1)*100),"n/a",(H186/I186-1)*100)</f>
        <v>7.1428571428571397</v>
      </c>
      <c r="AG186" s="1087">
        <f>IF(ISERROR((I186/K186-1)*100),"n/a",(I186/K186-1)*100)</f>
        <v>7.6923076923076872</v>
      </c>
      <c r="AH186" s="1087">
        <f>IF(ISERROR((K186/L186-1)*100),"n/a",(K186/L186-1)*100)</f>
        <v>18.181818181818166</v>
      </c>
      <c r="AI186" s="1087">
        <f>IF(ISERROR((L186/N186-1)*100),"n/a",(L186/N186-1)*100)</f>
        <v>0</v>
      </c>
      <c r="AJ186" s="1087">
        <f>IF(ISERROR((N186/O186-1)*100),"n/a",(N186/O186-1)*100)</f>
        <v>10.000000000000009</v>
      </c>
      <c r="AK186" s="1087">
        <f>IF(ISERROR((O186/P186-1)*100),"n/a",(O186/P186-1)*100)</f>
        <v>42.857142857142861</v>
      </c>
      <c r="AL186" s="1087">
        <f>IF(ISERROR((P186/Q186-1)*100),"n/a",(P186/Q186-1)*100)</f>
        <v>0</v>
      </c>
      <c r="AM186" s="1087">
        <f>IF(ISERROR((Q186/R186-1)*100),"n/a",(Q186/R186-1)*100)</f>
        <v>9.375</v>
      </c>
      <c r="AN186" s="1087">
        <f>IF(ISERROR((R186/S186-1)*100),"n/a",(R186/S186-1)*100)</f>
        <v>0</v>
      </c>
      <c r="AO186" s="1087">
        <f>IF(ISERROR((S186/T186-1)*100),"n/a",(S186/T186-1)*100)</f>
        <v>6.6666666666666652</v>
      </c>
      <c r="AP186" s="1087">
        <f>IF(ISERROR((T186/U186-1)*100),"n/a",(T186/U186-1)*100)</f>
        <v>19.999999999999996</v>
      </c>
      <c r="AQ186" s="1087">
        <f>IF(ISERROR((U186/V186-1)*100),"n/a",(U186/V186-1)*100)</f>
        <v>25</v>
      </c>
      <c r="AR186" s="1087" t="str">
        <f>IF(ISERROR((V186/W186-1)*100),"n/a",(V186/W186-1)*100)</f>
        <v>n/a</v>
      </c>
      <c r="AS186" s="1087" t="str">
        <f>IF(ISERROR((W186/X186-1)*100),"n/a",(W186/X186-1)*100)</f>
        <v>n/a</v>
      </c>
      <c r="AT186" s="1087" t="str">
        <f>IF(ISERROR((X186/Y186-1)*100),"n/a",(X186/Y186-1)*100)</f>
        <v>n/a</v>
      </c>
      <c r="AU186" s="1088">
        <f>AVERAGE(AA186:AT186)</f>
        <v>10.994186626926563</v>
      </c>
      <c r="AV186" s="1089">
        <f>STDEV(AA186:AT186)</f>
        <v>10.721687663110066</v>
      </c>
    </row>
    <row r="187" spans="1:48" ht="11.25" customHeight="1" x14ac:dyDescent="0.2">
      <c r="A187" s="876" t="s">
        <v>1077</v>
      </c>
      <c r="B187" s="874" t="s">
        <v>1078</v>
      </c>
      <c r="C187" s="621">
        <v>0.64</v>
      </c>
      <c r="D187" s="491">
        <v>0.59047619047619049</v>
      </c>
      <c r="E187" s="624">
        <v>0.48979591836734698</v>
      </c>
      <c r="F187" s="621">
        <v>0.44919555123636756</v>
      </c>
      <c r="G187" s="621">
        <v>0.41957826214385974</v>
      </c>
      <c r="H187" s="621">
        <v>0.3839278215695448</v>
      </c>
      <c r="I187" s="621">
        <v>0.34325908245284864</v>
      </c>
      <c r="J187" s="945"/>
      <c r="K187" s="621">
        <v>0.28427253205204844</v>
      </c>
      <c r="L187" s="490">
        <v>0.24873846554554246</v>
      </c>
      <c r="M187" s="945"/>
      <c r="N187" s="495">
        <v>0.17767033253253031</v>
      </c>
      <c r="O187" s="623">
        <v>0.18477714583383159</v>
      </c>
      <c r="P187" s="623">
        <v>0.36010222997693248</v>
      </c>
      <c r="Q187" s="627">
        <v>0.3601462245354643</v>
      </c>
      <c r="R187" s="627">
        <v>0.31469193376499305</v>
      </c>
      <c r="S187" s="627">
        <v>0.2883053574485222</v>
      </c>
      <c r="T187" s="627">
        <v>0.27179234381246659</v>
      </c>
      <c r="U187" s="531">
        <v>0.24850858491238506</v>
      </c>
      <c r="V187" s="531">
        <v>0.23667484277370004</v>
      </c>
      <c r="W187" s="531">
        <v>0.22540461216542859</v>
      </c>
      <c r="X187" s="627">
        <v>0.20592112913513433</v>
      </c>
      <c r="Y187" s="627">
        <v>0.18324460879655993</v>
      </c>
      <c r="Z187" s="624">
        <f>SUM(C187:Y187)</f>
        <v>6.9064831695316986</v>
      </c>
      <c r="AA187" s="1086">
        <f>IF(ISERROR((C187/D187-1)*100),"n/a",(C187/D187-1)*100)</f>
        <v>8.3870967741935587</v>
      </c>
      <c r="AB187" s="1086">
        <f>IF(ISERROR((D187/E187-1)*100),"n/a",(D187/E187-1)*100)</f>
        <v>20.55555555555555</v>
      </c>
      <c r="AC187" s="1087">
        <f>IF(ISERROR((E187/F187-1)*100),"n/a",(E187/F187-1)*100)</f>
        <v>9.0384615384615508</v>
      </c>
      <c r="AD187" s="1087">
        <f>IF(ISERROR((F187/G187-1)*100),"n/a",(F187/G187-1)*100)</f>
        <v>7.058823529411784</v>
      </c>
      <c r="AE187" s="1087">
        <f>IF(ISERROR((G187/H187-1)*100),"n/a",(G187/H187-1)*100)</f>
        <v>9.2857142857142971</v>
      </c>
      <c r="AF187" s="1087">
        <f>IF(ISERROR((H187/I187-1)*100),"n/a",(H187/I187-1)*100)</f>
        <v>11.847826086956514</v>
      </c>
      <c r="AG187" s="1087">
        <f>IF(ISERROR((I187/K187-1)*100),"n/a",(I187/K187-1)*100)</f>
        <v>20.750000000000046</v>
      </c>
      <c r="AH187" s="1087">
        <f>IF(ISERROR((K187/L187-1)*100),"n/a",(K187/L187-1)*100)</f>
        <v>14.285714285714256</v>
      </c>
      <c r="AI187" s="1087">
        <f>IF(ISERROR((L187/N187-1)*100),"n/a",(L187/N187-1)*100)</f>
        <v>40.000000000000014</v>
      </c>
      <c r="AJ187" s="1087">
        <f>IF(ISERROR((N187/O187-1)*100),"n/a",(N187/O187-1)*100)</f>
        <v>-3.8461538461538769</v>
      </c>
      <c r="AK187" s="1087">
        <f>IF(ISERROR((O187/P187-1)*100),"n/a",(O187/P187-1)*100)</f>
        <v>-48.687586343003744</v>
      </c>
      <c r="AL187" s="1087">
        <f>IF(ISERROR((P187/Q187-1)*100),"n/a",(P187/Q187-1)*100)</f>
        <v>-1.2215748919364167E-2</v>
      </c>
      <c r="AM187" s="1087">
        <f>IF(ISERROR((Q187/R187-1)*100),"n/a",(Q187/R187-1)*100)</f>
        <v>14.444059695669154</v>
      </c>
      <c r="AN187" s="1087">
        <f>IF(ISERROR((R187/S187-1)*100),"n/a",(R187/S187-1)*100)</f>
        <v>9.1523017643479818</v>
      </c>
      <c r="AO187" s="1087">
        <f>IF(ISERROR((S187/T187-1)*100),"n/a",(S187/T187-1)*100)</f>
        <v>6.0755992624462518</v>
      </c>
      <c r="AP187" s="1087">
        <f>IF(ISERROR((T187/U187-1)*100),"n/a",(T187/U187-1)*100)</f>
        <v>9.3693982074263271</v>
      </c>
      <c r="AQ187" s="1087">
        <f>IF(ISERROR((U187/V187-1)*100),"n/a",(U187/V187-1)*100)</f>
        <v>5.0000000000000044</v>
      </c>
      <c r="AR187" s="1087">
        <f>IF(ISERROR((V187/W187-1)*100),"n/a",(V187/W187-1)*100)</f>
        <v>5.0000000000000044</v>
      </c>
      <c r="AS187" s="1087">
        <f>IF(ISERROR((W187/X187-1)*100),"n/a",(W187/X187-1)*100)</f>
        <v>9.4616240266963469</v>
      </c>
      <c r="AT187" s="1087">
        <f>IF(ISERROR((X187/Y187-1)*100),"n/a",(X187/Y187-1)*100)</f>
        <v>12.375000000000046</v>
      </c>
      <c r="AU187" s="1088">
        <f>AVERAGE(AA187:AT187)</f>
        <v>7.977060953725835</v>
      </c>
      <c r="AV187" s="1089">
        <f>STDEV(AA187:AT187)</f>
        <v>16.072198443525423</v>
      </c>
    </row>
    <row r="188" spans="1:48" ht="11.25" customHeight="1" x14ac:dyDescent="0.2">
      <c r="A188" s="876" t="s">
        <v>176</v>
      </c>
      <c r="B188" s="874" t="s">
        <v>177</v>
      </c>
      <c r="C188" s="621">
        <v>4.76</v>
      </c>
      <c r="D188" s="491">
        <v>4.4800000000000004</v>
      </c>
      <c r="E188" s="515">
        <v>4.32</v>
      </c>
      <c r="F188" s="621">
        <v>4.29</v>
      </c>
      <c r="G188" s="621">
        <v>4.28</v>
      </c>
      <c r="H188" s="621">
        <v>4.21</v>
      </c>
      <c r="I188" s="621">
        <v>3.9</v>
      </c>
      <c r="J188" s="945"/>
      <c r="K188" s="621">
        <v>3.51</v>
      </c>
      <c r="L188" s="490">
        <v>3.09</v>
      </c>
      <c r="M188" s="945"/>
      <c r="N188" s="626">
        <v>2.84</v>
      </c>
      <c r="O188" s="627">
        <v>2.66</v>
      </c>
      <c r="P188" s="627">
        <v>2.5299999999999998</v>
      </c>
      <c r="Q188" s="627">
        <v>2.2599999999999998</v>
      </c>
      <c r="R188" s="627">
        <v>2.0099999999999998</v>
      </c>
      <c r="S188" s="627">
        <v>1.75</v>
      </c>
      <c r="T188" s="627">
        <v>1.53</v>
      </c>
      <c r="U188" s="627">
        <v>1.43</v>
      </c>
      <c r="V188" s="623">
        <v>1.4</v>
      </c>
      <c r="W188" s="627">
        <v>1.325</v>
      </c>
      <c r="X188" s="623">
        <v>1.3</v>
      </c>
      <c r="Y188" s="627">
        <v>1.24</v>
      </c>
      <c r="Z188" s="624">
        <f>SUM(C188:Y188)</f>
        <v>59.115000000000002</v>
      </c>
      <c r="AA188" s="1086">
        <f>IF(ISERROR((C188/D188-1)*100),"n/a",(C188/D188-1)*100)</f>
        <v>6.2499999999999778</v>
      </c>
      <c r="AB188" s="1086">
        <f>IF(ISERROR((D188/E188-1)*100),"n/a",(D188/E188-1)*100)</f>
        <v>3.7037037037036979</v>
      </c>
      <c r="AC188" s="1087">
        <f>IF(ISERROR((E188/F188-1)*100),"n/a",(E188/F188-1)*100)</f>
        <v>0.69930069930070893</v>
      </c>
      <c r="AD188" s="1087">
        <f>IF(ISERROR((F188/G188-1)*100),"n/a",(F188/G188-1)*100)</f>
        <v>0.23364485981307581</v>
      </c>
      <c r="AE188" s="1087">
        <f>IF(ISERROR((G188/H188-1)*100),"n/a",(G188/H188-1)*100)</f>
        <v>1.6627078384798155</v>
      </c>
      <c r="AF188" s="1087">
        <f>IF(ISERROR((H188/I188-1)*100),"n/a",(H188/I188-1)*100)</f>
        <v>7.9487179487179427</v>
      </c>
      <c r="AG188" s="1087">
        <f>IF(ISERROR((I188/K188-1)*100),"n/a",(I188/K188-1)*100)</f>
        <v>11.111111111111116</v>
      </c>
      <c r="AH188" s="1087">
        <f>IF(ISERROR((K188/L188-1)*100),"n/a",(K188/L188-1)*100)</f>
        <v>13.592233009708732</v>
      </c>
      <c r="AI188" s="1087">
        <f>IF(ISERROR((L188/N188-1)*100),"n/a",(L188/N188-1)*100)</f>
        <v>8.8028169014084501</v>
      </c>
      <c r="AJ188" s="1087">
        <f>IF(ISERROR((N188/O188-1)*100),"n/a",(N188/O188-1)*100)</f>
        <v>6.7669172932330657</v>
      </c>
      <c r="AK188" s="1087">
        <f>IF(ISERROR((O188/P188-1)*100),"n/a",(O188/P188-1)*100)</f>
        <v>5.1383399209486313</v>
      </c>
      <c r="AL188" s="1087">
        <f>IF(ISERROR((P188/Q188-1)*100),"n/a",(P188/Q188-1)*100)</f>
        <v>11.946902654867264</v>
      </c>
      <c r="AM188" s="1087">
        <f>IF(ISERROR((Q188/R188-1)*100),"n/a",(Q188/R188-1)*100)</f>
        <v>12.437810945273631</v>
      </c>
      <c r="AN188" s="1087">
        <f>IF(ISERROR((R188/S188-1)*100),"n/a",(R188/S188-1)*100)</f>
        <v>14.857142857142836</v>
      </c>
      <c r="AO188" s="1087">
        <f>IF(ISERROR((S188/T188-1)*100),"n/a",(S188/T188-1)*100)</f>
        <v>14.379084967320255</v>
      </c>
      <c r="AP188" s="1087">
        <f>IF(ISERROR((T188/U188-1)*100),"n/a",(T188/U188-1)*100)</f>
        <v>6.9930069930070005</v>
      </c>
      <c r="AQ188" s="1087">
        <f>IF(ISERROR((U188/V188-1)*100),"n/a",(U188/V188-1)*100)</f>
        <v>2.1428571428571352</v>
      </c>
      <c r="AR188" s="1087">
        <f>IF(ISERROR((V188/W188-1)*100),"n/a",(V188/W188-1)*100)</f>
        <v>5.6603773584905648</v>
      </c>
      <c r="AS188" s="1087">
        <f>IF(ISERROR((W188/X188-1)*100),"n/a",(W188/X188-1)*100)</f>
        <v>1.9230769230769162</v>
      </c>
      <c r="AT188" s="1087">
        <f>IF(ISERROR((X188/Y188-1)*100),"n/a",(X188/Y188-1)*100)</f>
        <v>4.8387096774193505</v>
      </c>
      <c r="AU188" s="1088">
        <f>AVERAGE(AA188:AT188)</f>
        <v>7.0544231402940074</v>
      </c>
      <c r="AV188" s="1089">
        <f>STDEV(AA188:AT188)</f>
        <v>4.6984152124644964</v>
      </c>
    </row>
    <row r="189" spans="1:48" ht="11.25" customHeight="1" x14ac:dyDescent="0.2">
      <c r="A189" s="510" t="s">
        <v>166</v>
      </c>
      <c r="B189" s="499" t="s">
        <v>167</v>
      </c>
      <c r="C189" s="621">
        <v>0.79</v>
      </c>
      <c r="D189" s="491">
        <v>0.752</v>
      </c>
      <c r="E189" s="491">
        <v>0.72</v>
      </c>
      <c r="F189" s="505">
        <v>0.69</v>
      </c>
      <c r="G189" s="505">
        <v>0.67</v>
      </c>
      <c r="H189" s="505">
        <v>0.65</v>
      </c>
      <c r="I189" s="505">
        <v>0.64</v>
      </c>
      <c r="J189" s="1032"/>
      <c r="K189" s="505">
        <v>0.63</v>
      </c>
      <c r="L189" s="501">
        <v>0.61499999999999999</v>
      </c>
      <c r="M189" s="1032"/>
      <c r="N189" s="502">
        <v>0.59499999999999997</v>
      </c>
      <c r="O189" s="507">
        <v>0.59</v>
      </c>
      <c r="P189" s="507">
        <v>0.58499999999999996</v>
      </c>
      <c r="Q189" s="507">
        <v>0.57999999999999996</v>
      </c>
      <c r="R189" s="507">
        <v>0.57499999999999996</v>
      </c>
      <c r="S189" s="507">
        <v>0.56999999999999995</v>
      </c>
      <c r="T189" s="507">
        <v>0.56499999999999995</v>
      </c>
      <c r="U189" s="507">
        <v>0.5625</v>
      </c>
      <c r="V189" s="507">
        <v>0.56000000000000005</v>
      </c>
      <c r="W189" s="507">
        <v>0.5575</v>
      </c>
      <c r="X189" s="507">
        <v>0.55000000000000004</v>
      </c>
      <c r="Y189" s="507">
        <v>0.54249999999999998</v>
      </c>
      <c r="Z189" s="624">
        <f>SUM(C189:Y189)</f>
        <v>12.9895</v>
      </c>
      <c r="AA189" s="1086">
        <f>IF(ISERROR((C189/D189-1)*100),"n/a",(C189/D189-1)*100)</f>
        <v>5.0531914893616969</v>
      </c>
      <c r="AB189" s="1086">
        <f>IF(ISERROR((D189/E189-1)*100),"n/a",(D189/E189-1)*100)</f>
        <v>4.4444444444444509</v>
      </c>
      <c r="AC189" s="1087">
        <f>IF(ISERROR((E189/F189-1)*100),"n/a",(E189/F189-1)*100)</f>
        <v>4.3478260869565188</v>
      </c>
      <c r="AD189" s="1087">
        <f>IF(ISERROR((F189/G189-1)*100),"n/a",(F189/G189-1)*100)</f>
        <v>2.9850746268656581</v>
      </c>
      <c r="AE189" s="1087">
        <f>IF(ISERROR((G189/H189-1)*100),"n/a",(G189/H189-1)*100)</f>
        <v>3.0769230769230882</v>
      </c>
      <c r="AF189" s="1087">
        <f>IF(ISERROR((H189/I189-1)*100),"n/a",(H189/I189-1)*100)</f>
        <v>1.5625</v>
      </c>
      <c r="AG189" s="1087">
        <f>IF(ISERROR((I189/K189-1)*100),"n/a",(I189/K189-1)*100)</f>
        <v>1.5873015873015817</v>
      </c>
      <c r="AH189" s="1087">
        <f>IF(ISERROR((K189/L189-1)*100),"n/a",(K189/L189-1)*100)</f>
        <v>2.4390243902439046</v>
      </c>
      <c r="AI189" s="1087">
        <f>IF(ISERROR((L189/N189-1)*100),"n/a",(L189/N189-1)*100)</f>
        <v>3.3613445378151363</v>
      </c>
      <c r="AJ189" s="1087">
        <f>IF(ISERROR((N189/O189-1)*100),"n/a",(N189/O189-1)*100)</f>
        <v>0.84745762711864181</v>
      </c>
      <c r="AK189" s="1087">
        <f>IF(ISERROR((O189/P189-1)*100),"n/a",(O189/P189-1)*100)</f>
        <v>0.85470085470085166</v>
      </c>
      <c r="AL189" s="1087">
        <f>IF(ISERROR((P189/Q189-1)*100),"n/a",(P189/Q189-1)*100)</f>
        <v>0.86206896551723755</v>
      </c>
      <c r="AM189" s="1087">
        <f>IF(ISERROR((Q189/R189-1)*100),"n/a",(Q189/R189-1)*100)</f>
        <v>0.86956521739129933</v>
      </c>
      <c r="AN189" s="1087">
        <f>IF(ISERROR((R189/S189-1)*100),"n/a",(R189/S189-1)*100)</f>
        <v>0.87719298245614308</v>
      </c>
      <c r="AO189" s="1087">
        <f>IF(ISERROR((S189/T189-1)*100),"n/a",(S189/T189-1)*100)</f>
        <v>0.88495575221239076</v>
      </c>
      <c r="AP189" s="1087">
        <f>IF(ISERROR((T189/U189-1)*100),"n/a",(T189/U189-1)*100)</f>
        <v>0.4444444444444251</v>
      </c>
      <c r="AQ189" s="1087">
        <f>IF(ISERROR((U189/V189-1)*100),"n/a",(U189/V189-1)*100)</f>
        <v>0.44642857142855874</v>
      </c>
      <c r="AR189" s="1087">
        <f>IF(ISERROR((V189/W189-1)*100),"n/a",(V189/W189-1)*100)</f>
        <v>0.4484304932735439</v>
      </c>
      <c r="AS189" s="1087">
        <f>IF(ISERROR((W189/X189-1)*100),"n/a",(W189/X189-1)*100)</f>
        <v>1.3636363636363447</v>
      </c>
      <c r="AT189" s="1087">
        <f>IF(ISERROR((X189/Y189-1)*100),"n/a",(X189/Y189-1)*100)</f>
        <v>1.3824884792626779</v>
      </c>
      <c r="AU189" s="1088">
        <f>AVERAGE(AA189:AT189)</f>
        <v>1.9069499995677073</v>
      </c>
      <c r="AV189" s="1089">
        <f>STDEV(AA189:AT189)</f>
        <v>1.4675096816566329</v>
      </c>
    </row>
    <row r="190" spans="1:48" ht="11.25" customHeight="1" x14ac:dyDescent="0.2">
      <c r="A190" s="492" t="s">
        <v>510</v>
      </c>
      <c r="B190" s="874" t="s">
        <v>511</v>
      </c>
      <c r="C190" s="621">
        <v>1.79</v>
      </c>
      <c r="D190" s="491">
        <v>1.75</v>
      </c>
      <c r="E190" s="491">
        <v>1.7</v>
      </c>
      <c r="F190" s="621">
        <v>1.6658909999999998</v>
      </c>
      <c r="G190" s="621">
        <v>1.63</v>
      </c>
      <c r="H190" s="621">
        <v>1.5623762376237624</v>
      </c>
      <c r="I190" s="621">
        <v>1.2079207920792079</v>
      </c>
      <c r="J190" s="945"/>
      <c r="K190" s="621">
        <v>1.1231588873173028</v>
      </c>
      <c r="L190" s="490">
        <v>0.99952852428099948</v>
      </c>
      <c r="M190" s="945"/>
      <c r="N190" s="626">
        <v>0.95709570957095702</v>
      </c>
      <c r="O190" s="627">
        <v>0.91051390853371039</v>
      </c>
      <c r="P190" s="627">
        <v>0.8646864686468646</v>
      </c>
      <c r="Q190" s="627">
        <v>0.81961338991041954</v>
      </c>
      <c r="R190" s="627">
        <v>0.77736916548797741</v>
      </c>
      <c r="S190" s="627">
        <v>0.73210749646393214</v>
      </c>
      <c r="T190" s="627">
        <v>0.68948609146628959</v>
      </c>
      <c r="U190" s="627">
        <v>0.64761904761904754</v>
      </c>
      <c r="V190" s="627">
        <v>0.5907590759075908</v>
      </c>
      <c r="W190" s="627">
        <v>0.54766619519094772</v>
      </c>
      <c r="X190" s="627">
        <v>0.50966525223950965</v>
      </c>
      <c r="Y190" s="627">
        <v>0.47100424328147106</v>
      </c>
      <c r="Z190" s="624">
        <f>SUM(C190:Y190)</f>
        <v>21.946461485619995</v>
      </c>
      <c r="AA190" s="1086">
        <f>IF(ISERROR((C190/D190-1)*100),"n/a",(C190/D190-1)*100)</f>
        <v>2.2857142857142909</v>
      </c>
      <c r="AB190" s="1086">
        <f>IF(ISERROR((D190/E190-1)*100),"n/a",(D190/E190-1)*100)</f>
        <v>2.941176470588247</v>
      </c>
      <c r="AC190" s="1087">
        <f>IF(ISERROR((E190/F190-1)*100),"n/a",(E190/F190-1)*100)</f>
        <v>2.0474929031971678</v>
      </c>
      <c r="AD190" s="1087">
        <f>IF(ISERROR((F190/G190-1)*100),"n/a",(F190/G190-1)*100)</f>
        <v>2.2019018404907831</v>
      </c>
      <c r="AE190" s="1087">
        <f>IF(ISERROR((G190/H190-1)*100),"n/a",(G190/H190-1)*100)</f>
        <v>4.3282636248415551</v>
      </c>
      <c r="AF190" s="1087">
        <f>IF(ISERROR((H190/I190-1)*100),"n/a",(H190/I190-1)*100)</f>
        <v>29.344262295081979</v>
      </c>
      <c r="AG190" s="1087">
        <f>IF(ISERROR((I190/K190-1)*100),"n/a",(I190/K190-1)*100)</f>
        <v>7.5467421144982616</v>
      </c>
      <c r="AH190" s="1087">
        <f>IF(ISERROR((K190/L190-1)*100),"n/a",(K190/L190-1)*100)</f>
        <v>12.368867924528271</v>
      </c>
      <c r="AI190" s="1087">
        <f>IF(ISERROR((L190/N190-1)*100),"n/a",(L190/N190-1)*100)</f>
        <v>4.4334975369458185</v>
      </c>
      <c r="AJ190" s="1087">
        <f>IF(ISERROR((N190/O190-1)*100),"n/a",(N190/O190-1)*100)</f>
        <v>5.1159900579950346</v>
      </c>
      <c r="AK190" s="1087">
        <f>IF(ISERROR((O190/P190-1)*100),"n/a",(O190/P190-1)*100)</f>
        <v>5.2998909487459001</v>
      </c>
      <c r="AL190" s="1087">
        <f>IF(ISERROR((P190/Q190-1)*100),"n/a",(P190/Q190-1)*100)</f>
        <v>5.4993097100782373</v>
      </c>
      <c r="AM190" s="1087">
        <f>IF(ISERROR((Q190/R190-1)*100),"n/a",(Q190/R190-1)*100)</f>
        <v>5.4342552159145852</v>
      </c>
      <c r="AN190" s="1087">
        <f>IF(ISERROR((R190/S190-1)*100),"n/a",(R190/S190-1)*100)</f>
        <v>6.1823802163833097</v>
      </c>
      <c r="AO190" s="1087">
        <f>IF(ISERROR((S190/T190-1)*100),"n/a",(S190/T190-1)*100)</f>
        <v>6.181619256017501</v>
      </c>
      <c r="AP190" s="1087">
        <f>IF(ISERROR((T190/U190-1)*100),"n/a",(T190/U190-1)*100)</f>
        <v>6.4647641234711894</v>
      </c>
      <c r="AQ190" s="1087">
        <f>IF(ISERROR((U190/V190-1)*100),"n/a",(U190/V190-1)*100)</f>
        <v>9.6249002394253491</v>
      </c>
      <c r="AR190" s="1087">
        <f>IF(ISERROR((V190/W190-1)*100),"n/a",(V190/W190-1)*100)</f>
        <v>7.8684573002754776</v>
      </c>
      <c r="AS190" s="1087">
        <f>IF(ISERROR((W190/X190-1)*100),"n/a",(W190/X190-1)*100)</f>
        <v>7.4560592044403462</v>
      </c>
      <c r="AT190" s="1087">
        <f>IF(ISERROR((X190/Y190-1)*100),"n/a",(X190/Y190-1)*100)</f>
        <v>8.2082082082082017</v>
      </c>
      <c r="AU190" s="1088">
        <f>AVERAGE(AA190:AT190)</f>
        <v>7.0416876738420742</v>
      </c>
      <c r="AV190" s="1089">
        <f>STDEV(AA190:AT190)</f>
        <v>5.8508118475004283</v>
      </c>
    </row>
    <row r="191" spans="1:48" ht="11.25" customHeight="1" x14ac:dyDescent="0.2">
      <c r="A191" s="876" t="s">
        <v>539</v>
      </c>
      <c r="B191" s="874" t="s">
        <v>540</v>
      </c>
      <c r="C191" s="621">
        <v>3.67</v>
      </c>
      <c r="D191" s="491">
        <v>3.34</v>
      </c>
      <c r="E191" s="491">
        <v>3.0350000000000001</v>
      </c>
      <c r="F191" s="621">
        <v>2.8</v>
      </c>
      <c r="G191" s="621">
        <v>2.59</v>
      </c>
      <c r="H191" s="621">
        <v>2.4</v>
      </c>
      <c r="I191" s="621">
        <v>2.25</v>
      </c>
      <c r="J191" s="945"/>
      <c r="K191" s="621">
        <v>2.11</v>
      </c>
      <c r="L191" s="490">
        <v>1.97</v>
      </c>
      <c r="M191" s="945"/>
      <c r="N191" s="626">
        <v>1.83</v>
      </c>
      <c r="O191" s="627">
        <v>1.75</v>
      </c>
      <c r="P191" s="623">
        <v>1.58</v>
      </c>
      <c r="Q191" s="627">
        <v>1.46</v>
      </c>
      <c r="R191" s="627">
        <v>1.38</v>
      </c>
      <c r="S191" s="627">
        <v>1.34</v>
      </c>
      <c r="T191" s="627">
        <v>1.3</v>
      </c>
      <c r="U191" s="623">
        <v>1.29</v>
      </c>
      <c r="V191" s="623">
        <v>1.29</v>
      </c>
      <c r="W191" s="623">
        <v>1.29</v>
      </c>
      <c r="X191" s="623">
        <v>1.29</v>
      </c>
      <c r="Y191" s="623">
        <v>1.29</v>
      </c>
      <c r="Z191" s="624">
        <f>SUM(C191:Y191)</f>
        <v>41.254999999999995</v>
      </c>
      <c r="AA191" s="1086">
        <f>IF(ISERROR((C191/D191-1)*100),"n/a",(C191/D191-1)*100)</f>
        <v>9.8802395209580887</v>
      </c>
      <c r="AB191" s="1086">
        <f>IF(ISERROR((D191/E191-1)*100),"n/a",(D191/E191-1)*100)</f>
        <v>10.049423393739687</v>
      </c>
      <c r="AC191" s="1087">
        <f>IF(ISERROR((E191/F191-1)*100),"n/a",(E191/F191-1)*100)</f>
        <v>8.3928571428571566</v>
      </c>
      <c r="AD191" s="1087">
        <f>IF(ISERROR((F191/G191-1)*100),"n/a",(F191/G191-1)*100)</f>
        <v>8.1081081081081141</v>
      </c>
      <c r="AE191" s="1087">
        <f>IF(ISERROR((G191/H191-1)*100),"n/a",(G191/H191-1)*100)</f>
        <v>7.9166666666666607</v>
      </c>
      <c r="AF191" s="1087">
        <f>IF(ISERROR((H191/I191-1)*100),"n/a",(H191/I191-1)*100)</f>
        <v>6.6666666666666652</v>
      </c>
      <c r="AG191" s="1087">
        <f>IF(ISERROR((I191/K191-1)*100),"n/a",(I191/K191-1)*100)</f>
        <v>6.6350710900473953</v>
      </c>
      <c r="AH191" s="1087">
        <f>IF(ISERROR((K191/L191-1)*100),"n/a",(K191/L191-1)*100)</f>
        <v>7.1065989847715727</v>
      </c>
      <c r="AI191" s="1087">
        <f>IF(ISERROR((L191/N191-1)*100),"n/a",(L191/N191-1)*100)</f>
        <v>7.6502732240437021</v>
      </c>
      <c r="AJ191" s="1087">
        <f>IF(ISERROR((N191/O191-1)*100),"n/a",(N191/O191-1)*100)</f>
        <v>4.5714285714285818</v>
      </c>
      <c r="AK191" s="1087">
        <f>IF(ISERROR((O191/P191-1)*100),"n/a",(O191/P191-1)*100)</f>
        <v>10.759493670886066</v>
      </c>
      <c r="AL191" s="1087">
        <f>IF(ISERROR((P191/Q191-1)*100),"n/a",(P191/Q191-1)*100)</f>
        <v>8.2191780821917924</v>
      </c>
      <c r="AM191" s="1087">
        <f>IF(ISERROR((Q191/R191-1)*100),"n/a",(Q191/R191-1)*100)</f>
        <v>5.7971014492753659</v>
      </c>
      <c r="AN191" s="1087">
        <f>IF(ISERROR((R191/S191-1)*100),"n/a",(R191/S191-1)*100)</f>
        <v>2.9850746268656581</v>
      </c>
      <c r="AO191" s="1087">
        <f>IF(ISERROR((S191/T191-1)*100),"n/a",(S191/T191-1)*100)</f>
        <v>3.0769230769230882</v>
      </c>
      <c r="AP191" s="1087">
        <f>IF(ISERROR((T191/U191-1)*100),"n/a",(T191/U191-1)*100)</f>
        <v>0.77519379844961378</v>
      </c>
      <c r="AQ191" s="1087">
        <f>IF(ISERROR((U191/V191-1)*100),"n/a",(U191/V191-1)*100)</f>
        <v>0</v>
      </c>
      <c r="AR191" s="1087">
        <f>IF(ISERROR((V191/W191-1)*100),"n/a",(V191/W191-1)*100)</f>
        <v>0</v>
      </c>
      <c r="AS191" s="1087">
        <f>IF(ISERROR((W191/X191-1)*100),"n/a",(W191/X191-1)*100)</f>
        <v>0</v>
      </c>
      <c r="AT191" s="1087">
        <f>IF(ISERROR((X191/Y191-1)*100),"n/a",(X191/Y191-1)*100)</f>
        <v>0</v>
      </c>
      <c r="AU191" s="1088">
        <f>AVERAGE(AA191:AT191)</f>
        <v>5.4295149036939607</v>
      </c>
      <c r="AV191" s="1089">
        <f>STDEV(AA191:AT191)</f>
        <v>3.7146687299559353</v>
      </c>
    </row>
    <row r="192" spans="1:48" ht="11.25" customHeight="1" x14ac:dyDescent="0.2">
      <c r="A192" s="496" t="s">
        <v>206</v>
      </c>
      <c r="B192" s="859" t="s">
        <v>207</v>
      </c>
      <c r="C192" s="621">
        <v>0.82</v>
      </c>
      <c r="D192" s="491">
        <v>0.75</v>
      </c>
      <c r="E192" s="491">
        <v>0.71</v>
      </c>
      <c r="F192" s="482">
        <v>0.69499999999999995</v>
      </c>
      <c r="G192" s="482">
        <v>0.67</v>
      </c>
      <c r="H192" s="482">
        <v>0.63500000000000001</v>
      </c>
      <c r="I192" s="482">
        <v>0.5</v>
      </c>
      <c r="J192" s="1016"/>
      <c r="K192" s="482">
        <v>0.35</v>
      </c>
      <c r="L192" s="480">
        <v>0.28999999999999998</v>
      </c>
      <c r="M192" s="1016"/>
      <c r="N192" s="485">
        <v>0.2475</v>
      </c>
      <c r="O192" s="486">
        <v>0.23</v>
      </c>
      <c r="P192" s="487">
        <v>0.2225</v>
      </c>
      <c r="Q192" s="487">
        <v>0.19</v>
      </c>
      <c r="R192" s="487">
        <v>0.17</v>
      </c>
      <c r="S192" s="487">
        <v>0.14000000000000001</v>
      </c>
      <c r="T192" s="487">
        <v>0.1125</v>
      </c>
      <c r="U192" s="487">
        <v>9.2499999999999999E-2</v>
      </c>
      <c r="V192" s="487">
        <v>8.2500000000000004E-2</v>
      </c>
      <c r="W192" s="486">
        <v>7.4999999999999997E-2</v>
      </c>
      <c r="X192" s="487">
        <v>7.1249999999999994E-2</v>
      </c>
      <c r="Y192" s="487">
        <v>6.25E-2</v>
      </c>
      <c r="Z192" s="624">
        <f>SUM(C192:Y192)</f>
        <v>7.1162499999999991</v>
      </c>
      <c r="AA192" s="1086">
        <f>IF(ISERROR((C192/D192-1)*100),"n/a",(C192/D192-1)*100)</f>
        <v>9.3333333333333268</v>
      </c>
      <c r="AB192" s="1086">
        <f>IF(ISERROR((D192/E192-1)*100),"n/a",(D192/E192-1)*100)</f>
        <v>5.6338028169014231</v>
      </c>
      <c r="AC192" s="1087">
        <f>IF(ISERROR((E192/F192-1)*100),"n/a",(E192/F192-1)*100)</f>
        <v>2.1582733812949728</v>
      </c>
      <c r="AD192" s="1087">
        <f>IF(ISERROR((F192/G192-1)*100),"n/a",(F192/G192-1)*100)</f>
        <v>3.731343283582067</v>
      </c>
      <c r="AE192" s="1087">
        <f>IF(ISERROR((G192/H192-1)*100),"n/a",(G192/H192-1)*100)</f>
        <v>5.5118110236220597</v>
      </c>
      <c r="AF192" s="1087">
        <f>IF(ISERROR((H192/I192-1)*100),"n/a",(H192/I192-1)*100)</f>
        <v>27</v>
      </c>
      <c r="AG192" s="1087">
        <f>IF(ISERROR((I192/K192-1)*100),"n/a",(I192/K192-1)*100)</f>
        <v>42.857142857142861</v>
      </c>
      <c r="AH192" s="1087">
        <f>IF(ISERROR((K192/L192-1)*100),"n/a",(K192/L192-1)*100)</f>
        <v>20.68965517241379</v>
      </c>
      <c r="AI192" s="1087">
        <f>IF(ISERROR((L192/N192-1)*100),"n/a",(L192/N192-1)*100)</f>
        <v>17.171717171717169</v>
      </c>
      <c r="AJ192" s="1087">
        <f>IF(ISERROR((N192/O192-1)*100),"n/a",(N192/O192-1)*100)</f>
        <v>7.6086956521739024</v>
      </c>
      <c r="AK192" s="1087">
        <f>IF(ISERROR((O192/P192-1)*100),"n/a",(O192/P192-1)*100)</f>
        <v>3.3707865168539408</v>
      </c>
      <c r="AL192" s="1087">
        <f>IF(ISERROR((P192/Q192-1)*100),"n/a",(P192/Q192-1)*100)</f>
        <v>17.105263157894733</v>
      </c>
      <c r="AM192" s="1087">
        <f>IF(ISERROR((Q192/R192-1)*100),"n/a",(Q192/R192-1)*100)</f>
        <v>11.764705882352944</v>
      </c>
      <c r="AN192" s="1087">
        <f>IF(ISERROR((R192/S192-1)*100),"n/a",(R192/S192-1)*100)</f>
        <v>21.42857142857142</v>
      </c>
      <c r="AO192" s="1087">
        <f>IF(ISERROR((S192/T192-1)*100),"n/a",(S192/T192-1)*100)</f>
        <v>24.444444444444446</v>
      </c>
      <c r="AP192" s="1087">
        <f>IF(ISERROR((T192/U192-1)*100),"n/a",(T192/U192-1)*100)</f>
        <v>21.621621621621621</v>
      </c>
      <c r="AQ192" s="1087">
        <f>IF(ISERROR((U192/V192-1)*100),"n/a",(U192/V192-1)*100)</f>
        <v>12.12121212121211</v>
      </c>
      <c r="AR192" s="1087">
        <f>IF(ISERROR((V192/W192-1)*100),"n/a",(V192/W192-1)*100)</f>
        <v>10.000000000000009</v>
      </c>
      <c r="AS192" s="1087">
        <f>IF(ISERROR((W192/X192-1)*100),"n/a",(W192/X192-1)*100)</f>
        <v>5.2631578947368363</v>
      </c>
      <c r="AT192" s="1087">
        <f>IF(ISERROR((X192/Y192-1)*100),"n/a",(X192/Y192-1)*100)</f>
        <v>13.999999999999989</v>
      </c>
      <c r="AU192" s="1088">
        <f>AVERAGE(AA192:AT192)</f>
        <v>14.140776887993482</v>
      </c>
      <c r="AV192" s="1089">
        <f>STDEV(AA192:AT192)</f>
        <v>10.136778802880526</v>
      </c>
    </row>
    <row r="193" spans="1:48" ht="11.25" customHeight="1" x14ac:dyDescent="0.2">
      <c r="A193" s="510" t="s">
        <v>1113</v>
      </c>
      <c r="B193" s="499" t="s">
        <v>1114</v>
      </c>
      <c r="C193" s="621">
        <v>0.45</v>
      </c>
      <c r="D193" s="514">
        <v>0.4</v>
      </c>
      <c r="E193" s="509">
        <v>0.31000000000000005</v>
      </c>
      <c r="F193" s="494">
        <v>0.28000000000000003</v>
      </c>
      <c r="G193" s="621">
        <v>0.25</v>
      </c>
      <c r="H193" s="494">
        <v>0.24</v>
      </c>
      <c r="I193" s="621">
        <v>0.21</v>
      </c>
      <c r="J193" s="945"/>
      <c r="K193" s="494">
        <v>0.2</v>
      </c>
      <c r="L193" s="490">
        <v>0.18</v>
      </c>
      <c r="M193" s="1090"/>
      <c r="N193" s="495">
        <v>0.16</v>
      </c>
      <c r="O193" s="623">
        <v>0.16</v>
      </c>
      <c r="P193" s="623">
        <v>0.16</v>
      </c>
      <c r="Q193" s="623">
        <v>0.16</v>
      </c>
      <c r="R193" s="623">
        <v>0.16</v>
      </c>
      <c r="S193" s="623">
        <v>0.16</v>
      </c>
      <c r="T193" s="623">
        <v>0.16</v>
      </c>
      <c r="U193" s="623">
        <v>0.16</v>
      </c>
      <c r="V193" s="623">
        <v>0.16</v>
      </c>
      <c r="W193" s="623">
        <v>0.16</v>
      </c>
      <c r="X193" s="623">
        <v>0.16</v>
      </c>
      <c r="Y193" s="623">
        <v>0.16</v>
      </c>
      <c r="Z193" s="624">
        <f>SUM(C193:Y193)</f>
        <v>4.4400000000000022</v>
      </c>
      <c r="AA193" s="1086">
        <f>IF(ISERROR((C193/D193-1)*100),"n/a",(C193/D193-1)*100)</f>
        <v>12.5</v>
      </c>
      <c r="AB193" s="1086">
        <f>IF(ISERROR((D193/E193-1)*100),"n/a",(D193/E193-1)*100)</f>
        <v>29.032258064516103</v>
      </c>
      <c r="AC193" s="1087">
        <f>IF(ISERROR((E193/F193-1)*100),"n/a",(E193/F193-1)*100)</f>
        <v>10.714285714285721</v>
      </c>
      <c r="AD193" s="1087">
        <f>IF(ISERROR((F193/G193-1)*100),"n/a",(F193/G193-1)*100)</f>
        <v>12.000000000000011</v>
      </c>
      <c r="AE193" s="1087">
        <f>IF(ISERROR((G193/H193-1)*100),"n/a",(G193/H193-1)*100)</f>
        <v>4.1666666666666741</v>
      </c>
      <c r="AF193" s="1087">
        <f>IF(ISERROR((H193/I193-1)*100),"n/a",(H193/I193-1)*100)</f>
        <v>14.285714285714279</v>
      </c>
      <c r="AG193" s="1087">
        <f>IF(ISERROR((I193/K193-1)*100),"n/a",(I193/K193-1)*100)</f>
        <v>4.9999999999999822</v>
      </c>
      <c r="AH193" s="1087">
        <f>IF(ISERROR((K193/L193-1)*100),"n/a",(K193/L193-1)*100)</f>
        <v>11.111111111111116</v>
      </c>
      <c r="AI193" s="1087">
        <f>IF(ISERROR((L193/N193-1)*100),"n/a",(L193/N193-1)*100)</f>
        <v>12.5</v>
      </c>
      <c r="AJ193" s="1087">
        <f>IF(ISERROR((N193/O193-1)*100),"n/a",(N193/O193-1)*100)</f>
        <v>0</v>
      </c>
      <c r="AK193" s="1087">
        <f>IF(ISERROR((O193/P193-1)*100),"n/a",(O193/P193-1)*100)</f>
        <v>0</v>
      </c>
      <c r="AL193" s="1087">
        <f>IF(ISERROR((P193/Q193-1)*100),"n/a",(P193/Q193-1)*100)</f>
        <v>0</v>
      </c>
      <c r="AM193" s="1087">
        <f>IF(ISERROR((Q193/R193-1)*100),"n/a",(Q193/R193-1)*100)</f>
        <v>0</v>
      </c>
      <c r="AN193" s="1087">
        <f>IF(ISERROR((R193/S193-1)*100),"n/a",(R193/S193-1)*100)</f>
        <v>0</v>
      </c>
      <c r="AO193" s="1087">
        <f>IF(ISERROR((S193/T193-1)*100),"n/a",(S193/T193-1)*100)</f>
        <v>0</v>
      </c>
      <c r="AP193" s="1087">
        <f>IF(ISERROR((T193/U193-1)*100),"n/a",(T193/U193-1)*100)</f>
        <v>0</v>
      </c>
      <c r="AQ193" s="1087">
        <f>IF(ISERROR((U193/V193-1)*100),"n/a",(U193/V193-1)*100)</f>
        <v>0</v>
      </c>
      <c r="AR193" s="1087">
        <f>IF(ISERROR((V193/W193-1)*100),"n/a",(V193/W193-1)*100)</f>
        <v>0</v>
      </c>
      <c r="AS193" s="1087">
        <f>IF(ISERROR((W193/X193-1)*100),"n/a",(W193/X193-1)*100)</f>
        <v>0</v>
      </c>
      <c r="AT193" s="1087">
        <f>IF(ISERROR((X193/Y193-1)*100),"n/a",(X193/Y193-1)*100)</f>
        <v>0</v>
      </c>
      <c r="AU193" s="1088">
        <f>AVERAGE(AA193:AT193)</f>
        <v>5.5655017921146941</v>
      </c>
      <c r="AV193" s="1089">
        <f>STDEV(AA193:AT193)</f>
        <v>7.8289989163735916</v>
      </c>
    </row>
    <row r="194" spans="1:48" ht="11.25" customHeight="1" x14ac:dyDescent="0.2">
      <c r="A194" s="492" t="s">
        <v>1123</v>
      </c>
      <c r="B194" s="874" t="s">
        <v>1124</v>
      </c>
      <c r="C194" s="621">
        <v>1.06</v>
      </c>
      <c r="D194" s="491">
        <v>1</v>
      </c>
      <c r="E194" s="624">
        <v>0.92</v>
      </c>
      <c r="F194" s="621">
        <v>0.88</v>
      </c>
      <c r="G194" s="621">
        <v>0.84</v>
      </c>
      <c r="H194" s="621">
        <v>0.8</v>
      </c>
      <c r="I194" s="621">
        <v>0.72</v>
      </c>
      <c r="J194" s="945"/>
      <c r="K194" s="621">
        <v>0.57999999999999996</v>
      </c>
      <c r="L194" s="490">
        <v>0.46</v>
      </c>
      <c r="M194" s="1090"/>
      <c r="N194" s="495">
        <v>0.4</v>
      </c>
      <c r="O194" s="623">
        <v>0.48749999999999999</v>
      </c>
      <c r="P194" s="627">
        <v>0.73750000000000004</v>
      </c>
      <c r="Q194" s="623">
        <v>0.64500000000000002</v>
      </c>
      <c r="R194" s="623">
        <v>0</v>
      </c>
      <c r="S194" s="623">
        <v>0</v>
      </c>
      <c r="T194" s="623">
        <v>0</v>
      </c>
      <c r="U194" s="623">
        <v>0</v>
      </c>
      <c r="V194" s="623">
        <v>0</v>
      </c>
      <c r="W194" s="623">
        <v>0</v>
      </c>
      <c r="X194" s="623">
        <v>0</v>
      </c>
      <c r="Y194" s="623">
        <v>0</v>
      </c>
      <c r="Z194" s="624">
        <f>SUM(C194:Y194)</f>
        <v>9.5300000000000011</v>
      </c>
      <c r="AA194" s="1086">
        <f>IF(ISERROR((C194/D194-1)*100),"n/a",(C194/D194-1)*100)</f>
        <v>6.0000000000000053</v>
      </c>
      <c r="AB194" s="1086">
        <f>IF(ISERROR((D194/E194-1)*100),"n/a",(D194/E194-1)*100)</f>
        <v>8.6956521739130377</v>
      </c>
      <c r="AC194" s="1087">
        <f>IF(ISERROR((E194/F194-1)*100),"n/a",(E194/F194-1)*100)</f>
        <v>4.5454545454545414</v>
      </c>
      <c r="AD194" s="1087">
        <f>IF(ISERROR((F194/G194-1)*100),"n/a",(F194/G194-1)*100)</f>
        <v>4.7619047619047672</v>
      </c>
      <c r="AE194" s="1087">
        <f>IF(ISERROR((G194/H194-1)*100),"n/a",(G194/H194-1)*100)</f>
        <v>4.9999999999999822</v>
      </c>
      <c r="AF194" s="1087">
        <f>IF(ISERROR((H194/I194-1)*100),"n/a",(H194/I194-1)*100)</f>
        <v>11.111111111111116</v>
      </c>
      <c r="AG194" s="1087">
        <f>IF(ISERROR((I194/K194-1)*100),"n/a",(I194/K194-1)*100)</f>
        <v>24.137931034482762</v>
      </c>
      <c r="AH194" s="1087">
        <f>IF(ISERROR((K194/L194-1)*100),"n/a",(K194/L194-1)*100)</f>
        <v>26.086956521739111</v>
      </c>
      <c r="AI194" s="1087">
        <f>IF(ISERROR((L194/N194-1)*100),"n/a",(L194/N194-1)*100)</f>
        <v>14.999999999999991</v>
      </c>
      <c r="AJ194" s="1087">
        <f>IF(ISERROR((N194/O194-1)*100),"n/a",(N194/O194-1)*100)</f>
        <v>-17.948717948717942</v>
      </c>
      <c r="AK194" s="1087">
        <f>IF(ISERROR((O194/P194-1)*100),"n/a",(O194/P194-1)*100)</f>
        <v>-33.898305084745772</v>
      </c>
      <c r="AL194" s="1087">
        <f>IF(ISERROR((P194/Q194-1)*100),"n/a",(P194/Q194-1)*100)</f>
        <v>14.341085271317834</v>
      </c>
      <c r="AM194" s="1087" t="str">
        <f>IF(ISERROR((Q194/R194-1)*100),"n/a",(Q194/R194-1)*100)</f>
        <v>n/a</v>
      </c>
      <c r="AN194" s="1087" t="str">
        <f>IF(ISERROR((R194/S194-1)*100),"n/a",(R194/S194-1)*100)</f>
        <v>n/a</v>
      </c>
      <c r="AO194" s="1087" t="str">
        <f>IF(ISERROR((S194/T194-1)*100),"n/a",(S194/T194-1)*100)</f>
        <v>n/a</v>
      </c>
      <c r="AP194" s="1087" t="str">
        <f>IF(ISERROR((T194/U194-1)*100),"n/a",(T194/U194-1)*100)</f>
        <v>n/a</v>
      </c>
      <c r="AQ194" s="1087" t="str">
        <f>IF(ISERROR((U194/V194-1)*100),"n/a",(U194/V194-1)*100)</f>
        <v>n/a</v>
      </c>
      <c r="AR194" s="1087" t="str">
        <f>IF(ISERROR((V194/W194-1)*100),"n/a",(V194/W194-1)*100)</f>
        <v>n/a</v>
      </c>
      <c r="AS194" s="1087" t="str">
        <f>IF(ISERROR((W194/X194-1)*100),"n/a",(W194/X194-1)*100)</f>
        <v>n/a</v>
      </c>
      <c r="AT194" s="1087" t="str">
        <f>IF(ISERROR((X194/Y194-1)*100),"n/a",(X194/Y194-1)*100)</f>
        <v>n/a</v>
      </c>
      <c r="AU194" s="1088">
        <f>AVERAGE(AA194:AT194)</f>
        <v>5.6527560322049526</v>
      </c>
      <c r="AV194" s="1089">
        <f>STDEV(AA194:AT194)</f>
        <v>16.746917076657095</v>
      </c>
    </row>
    <row r="195" spans="1:48" ht="11.25" customHeight="1" x14ac:dyDescent="0.2">
      <c r="A195" s="492" t="s">
        <v>1115</v>
      </c>
      <c r="B195" s="874" t="s">
        <v>1116</v>
      </c>
      <c r="C195" s="621">
        <v>1.68</v>
      </c>
      <c r="D195" s="491">
        <v>1.5</v>
      </c>
      <c r="E195" s="624">
        <v>1.2999999999999998</v>
      </c>
      <c r="F195" s="621">
        <v>1.1599999999999999</v>
      </c>
      <c r="G195" s="621">
        <v>1.08</v>
      </c>
      <c r="H195" s="621">
        <v>0.92</v>
      </c>
      <c r="I195" s="621">
        <v>0.74</v>
      </c>
      <c r="J195" s="945"/>
      <c r="K195" s="621">
        <v>0.4</v>
      </c>
      <c r="L195" s="490">
        <v>0.2</v>
      </c>
      <c r="M195" s="945"/>
      <c r="N195" s="495">
        <v>0.08</v>
      </c>
      <c r="O195" s="623">
        <v>0.12</v>
      </c>
      <c r="P195" s="627">
        <v>0.24</v>
      </c>
      <c r="Q195" s="627">
        <v>0.06</v>
      </c>
      <c r="R195" s="623">
        <v>0</v>
      </c>
      <c r="S195" s="623">
        <v>0</v>
      </c>
      <c r="T195" s="623">
        <v>0</v>
      </c>
      <c r="U195" s="623">
        <v>0</v>
      </c>
      <c r="V195" s="623">
        <v>0</v>
      </c>
      <c r="W195" s="623">
        <v>0</v>
      </c>
      <c r="X195" s="623">
        <v>0</v>
      </c>
      <c r="Y195" s="623">
        <v>0</v>
      </c>
      <c r="Z195" s="624">
        <f>SUM(C195:Y195)</f>
        <v>9.4799999999999986</v>
      </c>
      <c r="AA195" s="1086">
        <f>IF(ISERROR((C195/D195-1)*100),"n/a",(C195/D195-1)*100)</f>
        <v>11.999999999999989</v>
      </c>
      <c r="AB195" s="1086">
        <f>IF(ISERROR((D195/E195-1)*100),"n/a",(D195/E195-1)*100)</f>
        <v>15.384615384615397</v>
      </c>
      <c r="AC195" s="1087">
        <f>IF(ISERROR((E195/F195-1)*100),"n/a",(E195/F195-1)*100)</f>
        <v>12.06896551724137</v>
      </c>
      <c r="AD195" s="1087">
        <f>IF(ISERROR((F195/G195-1)*100),"n/a",(F195/G195-1)*100)</f>
        <v>7.4074074074073959</v>
      </c>
      <c r="AE195" s="1087">
        <f>IF(ISERROR((G195/H195-1)*100),"n/a",(G195/H195-1)*100)</f>
        <v>17.391304347826097</v>
      </c>
      <c r="AF195" s="1087">
        <f>IF(ISERROR((H195/I195-1)*100),"n/a",(H195/I195-1)*100)</f>
        <v>24.324324324324319</v>
      </c>
      <c r="AG195" s="1087">
        <f>IF(ISERROR((I195/K195-1)*100),"n/a",(I195/K195-1)*100)</f>
        <v>84.999999999999986</v>
      </c>
      <c r="AH195" s="1087">
        <f>IF(ISERROR((K195/L195-1)*100),"n/a",(K195/L195-1)*100)</f>
        <v>100</v>
      </c>
      <c r="AI195" s="1087">
        <f>IF(ISERROR((L195/N195-1)*100),"n/a",(L195/N195-1)*100)</f>
        <v>150</v>
      </c>
      <c r="AJ195" s="1087">
        <f>IF(ISERROR((N195/O195-1)*100),"n/a",(N195/O195-1)*100)</f>
        <v>-33.333333333333329</v>
      </c>
      <c r="AK195" s="1087">
        <f>IF(ISERROR((O195/P195-1)*100),"n/a",(O195/P195-1)*100)</f>
        <v>-50</v>
      </c>
      <c r="AL195" s="1087">
        <f>IF(ISERROR((P195/Q195-1)*100),"n/a",(P195/Q195-1)*100)</f>
        <v>300</v>
      </c>
      <c r="AM195" s="1087" t="str">
        <f>IF(ISERROR((Q195/R195-1)*100),"n/a",(Q195/R195-1)*100)</f>
        <v>n/a</v>
      </c>
      <c r="AN195" s="1087" t="str">
        <f>IF(ISERROR((R195/S195-1)*100),"n/a",(R195/S195-1)*100)</f>
        <v>n/a</v>
      </c>
      <c r="AO195" s="1087" t="str">
        <f>IF(ISERROR((S195/T195-1)*100),"n/a",(S195/T195-1)*100)</f>
        <v>n/a</v>
      </c>
      <c r="AP195" s="1087" t="str">
        <f>IF(ISERROR((T195/U195-1)*100),"n/a",(T195/U195-1)*100)</f>
        <v>n/a</v>
      </c>
      <c r="AQ195" s="1087" t="str">
        <f>IF(ISERROR((U195/V195-1)*100),"n/a",(U195/V195-1)*100)</f>
        <v>n/a</v>
      </c>
      <c r="AR195" s="1087" t="str">
        <f>IF(ISERROR((V195/W195-1)*100),"n/a",(V195/W195-1)*100)</f>
        <v>n/a</v>
      </c>
      <c r="AS195" s="1087" t="str">
        <f>IF(ISERROR((W195/X195-1)*100),"n/a",(W195/X195-1)*100)</f>
        <v>n/a</v>
      </c>
      <c r="AT195" s="1087" t="str">
        <f>IF(ISERROR((X195/Y195-1)*100),"n/a",(X195/Y195-1)*100)</f>
        <v>n/a</v>
      </c>
      <c r="AU195" s="1088">
        <f>AVERAGE(AA195:AT195)</f>
        <v>53.353606970673432</v>
      </c>
      <c r="AV195" s="1089">
        <f>STDEV(AA195:AT195)</f>
        <v>95.656662940568026</v>
      </c>
    </row>
    <row r="196" spans="1:48" ht="11.25" customHeight="1" x14ac:dyDescent="0.2">
      <c r="A196" s="870" t="s">
        <v>4108</v>
      </c>
      <c r="B196" s="861" t="s">
        <v>4109</v>
      </c>
      <c r="C196" s="1015">
        <v>1.25</v>
      </c>
      <c r="D196" s="865">
        <v>1.1299999999999999</v>
      </c>
      <c r="E196" s="1118">
        <v>1.03</v>
      </c>
      <c r="F196" s="857">
        <v>0.97</v>
      </c>
      <c r="G196" s="857">
        <v>0.66</v>
      </c>
      <c r="H196" s="494">
        <v>0</v>
      </c>
      <c r="I196" s="494">
        <v>0</v>
      </c>
      <c r="J196" s="857"/>
      <c r="K196" s="494">
        <v>0</v>
      </c>
      <c r="L196" s="625">
        <v>0</v>
      </c>
      <c r="M196" s="945"/>
      <c r="N196" s="495">
        <v>0</v>
      </c>
      <c r="O196" s="623">
        <v>0</v>
      </c>
      <c r="P196" s="623">
        <v>0</v>
      </c>
      <c r="Q196" s="623">
        <v>0</v>
      </c>
      <c r="R196" s="623">
        <v>0</v>
      </c>
      <c r="S196" s="623">
        <v>0</v>
      </c>
      <c r="T196" s="623">
        <v>0</v>
      </c>
      <c r="U196" s="623">
        <v>0</v>
      </c>
      <c r="V196" s="623">
        <v>0</v>
      </c>
      <c r="W196" s="623">
        <v>0</v>
      </c>
      <c r="X196" s="623">
        <v>0</v>
      </c>
      <c r="Y196" s="623">
        <v>0</v>
      </c>
      <c r="Z196" s="624">
        <f>SUM(C196:Y196)</f>
        <v>5.04</v>
      </c>
      <c r="AA196" s="1086">
        <f>IF(ISERROR((C196/D196-1)*100),"n/a",(C196/D196-1)*100)</f>
        <v>10.619469026548689</v>
      </c>
      <c r="AB196" s="1086">
        <f>IF(ISERROR((D196/E196-1)*100),"n/a",(D196/E196-1)*100)</f>
        <v>9.7087378640776656</v>
      </c>
      <c r="AC196" s="1087">
        <f>IF(ISERROR((E196/F196-1)*100),"n/a",(E196/F196-1)*100)</f>
        <v>6.1855670103092786</v>
      </c>
      <c r="AD196" s="1087">
        <f>IF(ISERROR((F196/G196-1)*100),"n/a",(F196/G196-1)*100)</f>
        <v>46.969696969696948</v>
      </c>
      <c r="AE196" s="1087" t="str">
        <f>IF(ISERROR((G196/H196-1)*100),"n/a",(G196/H196-1)*100)</f>
        <v>n/a</v>
      </c>
      <c r="AF196" s="1087" t="str">
        <f>IF(ISERROR((H196/I196-1)*100),"n/a",(H196/I196-1)*100)</f>
        <v>n/a</v>
      </c>
      <c r="AG196" s="1087" t="str">
        <f>IF(ISERROR((I196/K196-1)*100),"n/a",(I196/K196-1)*100)</f>
        <v>n/a</v>
      </c>
      <c r="AH196" s="1087" t="str">
        <f>IF(ISERROR((K196/L196-1)*100),"n/a",(K196/L196-1)*100)</f>
        <v>n/a</v>
      </c>
      <c r="AI196" s="1087" t="str">
        <f>IF(ISERROR((L196/N196-1)*100),"n/a",(L196/N196-1)*100)</f>
        <v>n/a</v>
      </c>
      <c r="AJ196" s="1087" t="str">
        <f>IF(ISERROR((N196/O196-1)*100),"n/a",(N196/O196-1)*100)</f>
        <v>n/a</v>
      </c>
      <c r="AK196" s="1087" t="str">
        <f>IF(ISERROR((O196/P196-1)*100),"n/a",(O196/P196-1)*100)</f>
        <v>n/a</v>
      </c>
      <c r="AL196" s="1087" t="str">
        <f>IF(ISERROR((P196/Q196-1)*100),"n/a",(P196/Q196-1)*100)</f>
        <v>n/a</v>
      </c>
      <c r="AM196" s="1087" t="str">
        <f>IF(ISERROR((Q196/R196-1)*100),"n/a",(Q196/R196-1)*100)</f>
        <v>n/a</v>
      </c>
      <c r="AN196" s="1087" t="str">
        <f>IF(ISERROR((R196/S196-1)*100),"n/a",(R196/S196-1)*100)</f>
        <v>n/a</v>
      </c>
      <c r="AO196" s="1087" t="str">
        <f>IF(ISERROR((S196/T196-1)*100),"n/a",(S196/T196-1)*100)</f>
        <v>n/a</v>
      </c>
      <c r="AP196" s="1087" t="str">
        <f>IF(ISERROR((T196/U196-1)*100),"n/a",(T196/U196-1)*100)</f>
        <v>n/a</v>
      </c>
      <c r="AQ196" s="1087" t="str">
        <f>IF(ISERROR((U196/V196-1)*100),"n/a",(U196/V196-1)*100)</f>
        <v>n/a</v>
      </c>
      <c r="AR196" s="1087" t="str">
        <f>IF(ISERROR((V196/W196-1)*100),"n/a",(V196/W196-1)*100)</f>
        <v>n/a</v>
      </c>
      <c r="AS196" s="1087" t="str">
        <f>IF(ISERROR((W196/X196-1)*100),"n/a",(W196/X196-1)*100)</f>
        <v>n/a</v>
      </c>
      <c r="AT196" s="1087" t="str">
        <f>IF(ISERROR((X196/Y196-1)*100),"n/a",(X196/Y196-1)*100)</f>
        <v>n/a</v>
      </c>
      <c r="AU196" s="1088">
        <f>AVERAGE(AA196:AT196)</f>
        <v>18.370867717658143</v>
      </c>
      <c r="AV196" s="1089">
        <f>STDEV(AA196:AT196)</f>
        <v>19.161517538933868</v>
      </c>
    </row>
    <row r="197" spans="1:48" ht="11.25" customHeight="1" x14ac:dyDescent="0.2">
      <c r="A197" s="498" t="s">
        <v>541</v>
      </c>
      <c r="B197" s="499" t="s">
        <v>542</v>
      </c>
      <c r="C197" s="621">
        <v>0.57750000000000001</v>
      </c>
      <c r="D197" s="491">
        <v>0.5675</v>
      </c>
      <c r="E197" s="491">
        <v>0.55750000000000011</v>
      </c>
      <c r="F197" s="505">
        <v>0.54749999999999999</v>
      </c>
      <c r="G197" s="505">
        <v>0.53649999999999998</v>
      </c>
      <c r="H197" s="505">
        <v>0.52200000000000002</v>
      </c>
      <c r="I197" s="505">
        <v>0.505</v>
      </c>
      <c r="J197" s="1032"/>
      <c r="K197" s="505">
        <v>0.48749999999999999</v>
      </c>
      <c r="L197" s="501">
        <v>0.47499999999999998</v>
      </c>
      <c r="M197" s="1032"/>
      <c r="N197" s="502">
        <v>0.45750000000000002</v>
      </c>
      <c r="O197" s="507">
        <v>0.4425</v>
      </c>
      <c r="P197" s="507">
        <v>0.40500000000000003</v>
      </c>
      <c r="Q197" s="507">
        <v>0.35249999999999998</v>
      </c>
      <c r="R197" s="507">
        <v>0.32250000000000001</v>
      </c>
      <c r="S197" s="507">
        <v>0.29249999999999998</v>
      </c>
      <c r="T197" s="507">
        <v>0.26437500000000003</v>
      </c>
      <c r="U197" s="507">
        <v>0.12375</v>
      </c>
      <c r="V197" s="508">
        <v>0</v>
      </c>
      <c r="W197" s="508">
        <v>0</v>
      </c>
      <c r="X197" s="508">
        <v>0</v>
      </c>
      <c r="Y197" s="508">
        <v>0</v>
      </c>
      <c r="Z197" s="624">
        <f>SUM(C197:Y197)</f>
        <v>7.4366249999999994</v>
      </c>
      <c r="AA197" s="1086">
        <f>IF(ISERROR((C197/D197-1)*100),"n/a",(C197/D197-1)*100)</f>
        <v>1.7621145374449254</v>
      </c>
      <c r="AB197" s="1086">
        <f>IF(ISERROR((D197/E197-1)*100),"n/a",(D197/E197-1)*100)</f>
        <v>1.7937219730941534</v>
      </c>
      <c r="AC197" s="1087">
        <f>IF(ISERROR((E197/F197-1)*100),"n/a",(E197/F197-1)*100)</f>
        <v>1.8264840182648623</v>
      </c>
      <c r="AD197" s="1087">
        <f>IF(ISERROR((F197/G197-1)*100),"n/a",(F197/G197-1)*100)</f>
        <v>2.0503261882572232</v>
      </c>
      <c r="AE197" s="1087">
        <f>IF(ISERROR((G197/H197-1)*100),"n/a",(G197/H197-1)*100)</f>
        <v>2.7777777777777679</v>
      </c>
      <c r="AF197" s="1087">
        <f>IF(ISERROR((H197/I197-1)*100),"n/a",(H197/I197-1)*100)</f>
        <v>3.3663366336633693</v>
      </c>
      <c r="AG197" s="1087">
        <f>IF(ISERROR((I197/K197-1)*100),"n/a",(I197/K197-1)*100)</f>
        <v>3.5897435897435992</v>
      </c>
      <c r="AH197" s="1087">
        <f>IF(ISERROR((K197/L197-1)*100),"n/a",(K197/L197-1)*100)</f>
        <v>2.6315789473684292</v>
      </c>
      <c r="AI197" s="1087">
        <f>IF(ISERROR((L197/N197-1)*100),"n/a",(L197/N197-1)*100)</f>
        <v>3.82513661202184</v>
      </c>
      <c r="AJ197" s="1087">
        <f>IF(ISERROR((N197/O197-1)*100),"n/a",(N197/O197-1)*100)</f>
        <v>3.3898305084745894</v>
      </c>
      <c r="AK197" s="1087">
        <f>IF(ISERROR((O197/P197-1)*100),"n/a",(O197/P197-1)*100)</f>
        <v>9.259259259259256</v>
      </c>
      <c r="AL197" s="1087">
        <f>IF(ISERROR((P197/Q197-1)*100),"n/a",(P197/Q197-1)*100)</f>
        <v>14.893617021276606</v>
      </c>
      <c r="AM197" s="1087">
        <f>IF(ISERROR((Q197/R197-1)*100),"n/a",(Q197/R197-1)*100)</f>
        <v>9.302325581395344</v>
      </c>
      <c r="AN197" s="1087">
        <f>IF(ISERROR((R197/S197-1)*100),"n/a",(R197/S197-1)*100)</f>
        <v>10.256410256410264</v>
      </c>
      <c r="AO197" s="1087">
        <f>IF(ISERROR((S197/T197-1)*100),"n/a",(S197/T197-1)*100)</f>
        <v>10.638297872340408</v>
      </c>
      <c r="AP197" s="1087">
        <f>IF(ISERROR((T197/U197-1)*100),"n/a",(T197/U197-1)*100)</f>
        <v>113.63636363636367</v>
      </c>
      <c r="AQ197" s="1087" t="str">
        <f>IF(ISERROR((U197/V197-1)*100),"n/a",(U197/V197-1)*100)</f>
        <v>n/a</v>
      </c>
      <c r="AR197" s="1087" t="str">
        <f>IF(ISERROR((V197/W197-1)*100),"n/a",(V197/W197-1)*100)</f>
        <v>n/a</v>
      </c>
      <c r="AS197" s="1087" t="str">
        <f>IF(ISERROR((W197/X197-1)*100),"n/a",(W197/X197-1)*100)</f>
        <v>n/a</v>
      </c>
      <c r="AT197" s="1087" t="str">
        <f>IF(ISERROR((X197/Y197-1)*100),"n/a",(X197/Y197-1)*100)</f>
        <v>n/a</v>
      </c>
      <c r="AU197" s="1088">
        <f>AVERAGE(AA197:AT197)</f>
        <v>12.187457775822269</v>
      </c>
      <c r="AV197" s="1089">
        <f>STDEV(AA197:AT197)</f>
        <v>27.359308152909744</v>
      </c>
    </row>
    <row r="198" spans="1:48" ht="11.25" customHeight="1" x14ac:dyDescent="0.2">
      <c r="A198" s="489" t="s">
        <v>543</v>
      </c>
      <c r="B198" s="489" t="s">
        <v>544</v>
      </c>
      <c r="C198" s="621">
        <v>0.50749999999999995</v>
      </c>
      <c r="D198" s="491">
        <v>0.4975</v>
      </c>
      <c r="E198" s="491">
        <v>0.48749999999999999</v>
      </c>
      <c r="F198" s="621">
        <v>0.47749999999999998</v>
      </c>
      <c r="G198" s="621">
        <v>0.46849999999999997</v>
      </c>
      <c r="H198" s="621">
        <v>0.46300000000000002</v>
      </c>
      <c r="I198" s="621">
        <v>0.45500000000000002</v>
      </c>
      <c r="J198" s="945"/>
      <c r="K198" s="621">
        <v>0.4375</v>
      </c>
      <c r="L198" s="490">
        <v>0.42499999999999999</v>
      </c>
      <c r="M198" s="945"/>
      <c r="N198" s="626">
        <v>0.40749999999999997</v>
      </c>
      <c r="O198" s="627">
        <v>0.39250000000000002</v>
      </c>
      <c r="P198" s="627">
        <v>0.35499999999999998</v>
      </c>
      <c r="Q198" s="627">
        <v>0.30249999999999999</v>
      </c>
      <c r="R198" s="627">
        <v>0.27374999999999999</v>
      </c>
      <c r="S198" s="627">
        <v>0.25031000000000003</v>
      </c>
      <c r="T198" s="627">
        <v>0.23343</v>
      </c>
      <c r="U198" s="627">
        <v>0.21937499999999999</v>
      </c>
      <c r="V198" s="623">
        <v>0.20250000000000001</v>
      </c>
      <c r="W198" s="623">
        <v>0.20250000000000001</v>
      </c>
      <c r="X198" s="627">
        <v>0.20250000000000001</v>
      </c>
      <c r="Y198" s="627">
        <v>0.199685</v>
      </c>
      <c r="Z198" s="624">
        <f>SUM(C198:Y198)</f>
        <v>7.4605499999999996</v>
      </c>
      <c r="AA198" s="1086">
        <f>IF(ISERROR((C198/D198-1)*100),"n/a",(C198/D198-1)*100)</f>
        <v>2.0100502512562679</v>
      </c>
      <c r="AB198" s="1086">
        <f>IF(ISERROR((D198/E198-1)*100),"n/a",(D198/E198-1)*100)</f>
        <v>2.051282051282044</v>
      </c>
      <c r="AC198" s="1087">
        <f>IF(ISERROR((E198/F198-1)*100),"n/a",(E198/F198-1)*100)</f>
        <v>2.0942408376963373</v>
      </c>
      <c r="AD198" s="1087">
        <f>IF(ISERROR((F198/G198-1)*100),"n/a",(F198/G198-1)*100)</f>
        <v>1.9210245464247544</v>
      </c>
      <c r="AE198" s="1087">
        <f>IF(ISERROR((G198/H198-1)*100),"n/a",(G198/H198-1)*100)</f>
        <v>1.187904967602571</v>
      </c>
      <c r="AF198" s="1087">
        <f>IF(ISERROR((H198/I198-1)*100),"n/a",(H198/I198-1)*100)</f>
        <v>1.758241758241752</v>
      </c>
      <c r="AG198" s="1087">
        <f>IF(ISERROR((I198/K198-1)*100),"n/a",(I198/K198-1)*100)</f>
        <v>4.0000000000000036</v>
      </c>
      <c r="AH198" s="1087">
        <f>IF(ISERROR((K198/L198-1)*100),"n/a",(K198/L198-1)*100)</f>
        <v>2.941176470588247</v>
      </c>
      <c r="AI198" s="1087">
        <f>IF(ISERROR((L198/N198-1)*100),"n/a",(L198/N198-1)*100)</f>
        <v>4.2944785276073594</v>
      </c>
      <c r="AJ198" s="1087">
        <f>IF(ISERROR((N198/O198-1)*100),"n/a",(N198/O198-1)*100)</f>
        <v>3.8216560509554132</v>
      </c>
      <c r="AK198" s="1087">
        <f>IF(ISERROR((O198/P198-1)*100),"n/a",(O198/P198-1)*100)</f>
        <v>10.563380281690149</v>
      </c>
      <c r="AL198" s="1087">
        <f>IF(ISERROR((P198/Q198-1)*100),"n/a",(P198/Q198-1)*100)</f>
        <v>17.355371900826434</v>
      </c>
      <c r="AM198" s="1087">
        <f>IF(ISERROR((Q198/R198-1)*100),"n/a",(Q198/R198-1)*100)</f>
        <v>10.502283105022837</v>
      </c>
      <c r="AN198" s="1087">
        <f>IF(ISERROR((R198/S198-1)*100),"n/a",(R198/S198-1)*100)</f>
        <v>9.3643881586832123</v>
      </c>
      <c r="AO198" s="1087">
        <f>IF(ISERROR((S198/T198-1)*100),"n/a",(S198/T198-1)*100)</f>
        <v>7.2312898941867099</v>
      </c>
      <c r="AP198" s="1087">
        <f>IF(ISERROR((T198/U198-1)*100),"n/a",(T198/U198-1)*100)</f>
        <v>6.4068376068376232</v>
      </c>
      <c r="AQ198" s="1087">
        <f>IF(ISERROR((U198/V198-1)*100),"n/a",(U198/V198-1)*100)</f>
        <v>8.333333333333325</v>
      </c>
      <c r="AR198" s="1087">
        <f>IF(ISERROR((V198/W198-1)*100),"n/a",(V198/W198-1)*100)</f>
        <v>0</v>
      </c>
      <c r="AS198" s="1087">
        <f>IF(ISERROR((W198/X198-1)*100),"n/a",(W198/X198-1)*100)</f>
        <v>0</v>
      </c>
      <c r="AT198" s="1087">
        <f>IF(ISERROR((X198/Y198-1)*100),"n/a",(X198/Y198-1)*100)</f>
        <v>1.40972030948745</v>
      </c>
      <c r="AU198" s="1088">
        <f>AVERAGE(AA198:AT198)</f>
        <v>4.8623330025861256</v>
      </c>
      <c r="AV198" s="1089">
        <f>STDEV(AA198:AT198)</f>
        <v>4.4793901010198818</v>
      </c>
    </row>
    <row r="199" spans="1:48" ht="11.25" customHeight="1" x14ac:dyDescent="0.2">
      <c r="A199" s="876" t="s">
        <v>1592</v>
      </c>
      <c r="B199" s="874" t="s">
        <v>1593</v>
      </c>
      <c r="C199" s="621">
        <v>2.12</v>
      </c>
      <c r="D199" s="491">
        <v>1.95</v>
      </c>
      <c r="E199" s="491">
        <v>1.8</v>
      </c>
      <c r="F199" s="621">
        <v>1.6</v>
      </c>
      <c r="G199" s="621">
        <v>1.47</v>
      </c>
      <c r="H199" s="621">
        <v>1.29</v>
      </c>
      <c r="I199" s="621">
        <v>1.2</v>
      </c>
      <c r="J199" s="945"/>
      <c r="K199" s="621">
        <v>0.68</v>
      </c>
      <c r="L199" s="625">
        <v>0.4</v>
      </c>
      <c r="M199" s="945"/>
      <c r="N199" s="495">
        <v>0.4</v>
      </c>
      <c r="O199" s="623">
        <v>0.4</v>
      </c>
      <c r="P199" s="623">
        <v>0.4</v>
      </c>
      <c r="Q199" s="627">
        <v>0.4</v>
      </c>
      <c r="R199" s="627">
        <v>0.39</v>
      </c>
      <c r="S199" s="627">
        <v>0.34499999999999997</v>
      </c>
      <c r="T199" s="627">
        <v>0.3</v>
      </c>
      <c r="U199" s="623">
        <v>0</v>
      </c>
      <c r="V199" s="623">
        <v>0</v>
      </c>
      <c r="W199" s="623">
        <v>0</v>
      </c>
      <c r="X199" s="623">
        <v>0</v>
      </c>
      <c r="Y199" s="623">
        <v>0</v>
      </c>
      <c r="Z199" s="624">
        <f>SUM(C199:Y199)</f>
        <v>15.145000000000003</v>
      </c>
      <c r="AA199" s="1086">
        <f>IF(ISERROR((C199/D199-1)*100),"n/a",(C199/D199-1)*100)</f>
        <v>8.7179487179487314</v>
      </c>
      <c r="AB199" s="1086">
        <f>IF(ISERROR((D199/E199-1)*100),"n/a",(D199/E199-1)*100)</f>
        <v>8.333333333333325</v>
      </c>
      <c r="AC199" s="1087">
        <f>IF(ISERROR((E199/F199-1)*100),"n/a",(E199/F199-1)*100)</f>
        <v>12.5</v>
      </c>
      <c r="AD199" s="1087">
        <f>IF(ISERROR((F199/G199-1)*100),"n/a",(F199/G199-1)*100)</f>
        <v>8.8435374149659971</v>
      </c>
      <c r="AE199" s="1087">
        <f>IF(ISERROR((G199/H199-1)*100),"n/a",(G199/H199-1)*100)</f>
        <v>13.953488372093027</v>
      </c>
      <c r="AF199" s="1087">
        <f>IF(ISERROR((H199/I199-1)*100),"n/a",(H199/I199-1)*100)</f>
        <v>7.5000000000000178</v>
      </c>
      <c r="AG199" s="1087">
        <f>IF(ISERROR((I199/K199-1)*100),"n/a",(I199/K199-1)*100)</f>
        <v>76.470588235294088</v>
      </c>
      <c r="AH199" s="1087">
        <f>IF(ISERROR((K199/L199-1)*100),"n/a",(K199/L199-1)*100)</f>
        <v>70</v>
      </c>
      <c r="AI199" s="1087">
        <f>IF(ISERROR((L199/N199-1)*100),"n/a",(L199/N199-1)*100)</f>
        <v>0</v>
      </c>
      <c r="AJ199" s="1087">
        <f>IF(ISERROR((N199/O199-1)*100),"n/a",(N199/O199-1)*100)</f>
        <v>0</v>
      </c>
      <c r="AK199" s="1087">
        <f>IF(ISERROR((O199/P199-1)*100),"n/a",(O199/P199-1)*100)</f>
        <v>0</v>
      </c>
      <c r="AL199" s="1087">
        <f>IF(ISERROR((P199/Q199-1)*100),"n/a",(P199/Q199-1)*100)</f>
        <v>0</v>
      </c>
      <c r="AM199" s="1087">
        <f>IF(ISERROR((Q199/R199-1)*100),"n/a",(Q199/R199-1)*100)</f>
        <v>2.5641025641025772</v>
      </c>
      <c r="AN199" s="1087">
        <f>IF(ISERROR((R199/S199-1)*100),"n/a",(R199/S199-1)*100)</f>
        <v>13.043478260869579</v>
      </c>
      <c r="AO199" s="1087">
        <f>IF(ISERROR((S199/T199-1)*100),"n/a",(S199/T199-1)*100)</f>
        <v>14.999999999999991</v>
      </c>
      <c r="AP199" s="1087" t="str">
        <f>IF(ISERROR((T199/U199-1)*100),"n/a",(T199/U199-1)*100)</f>
        <v>n/a</v>
      </c>
      <c r="AQ199" s="1087" t="str">
        <f>IF(ISERROR((U199/V199-1)*100),"n/a",(U199/V199-1)*100)</f>
        <v>n/a</v>
      </c>
      <c r="AR199" s="1087" t="str">
        <f>IF(ISERROR((V199/W199-1)*100),"n/a",(V199/W199-1)*100)</f>
        <v>n/a</v>
      </c>
      <c r="AS199" s="1087" t="str">
        <f>IF(ISERROR((W199/X199-1)*100),"n/a",(W199/X199-1)*100)</f>
        <v>n/a</v>
      </c>
      <c r="AT199" s="1087" t="str">
        <f>IF(ISERROR((X199/Y199-1)*100),"n/a",(X199/Y199-1)*100)</f>
        <v>n/a</v>
      </c>
      <c r="AU199" s="1088">
        <f>AVERAGE(AA199:AT199)</f>
        <v>15.795098459907157</v>
      </c>
      <c r="AV199" s="1089">
        <f>STDEV(AA199:AT199)</f>
        <v>23.961331718049632</v>
      </c>
    </row>
    <row r="200" spans="1:48" ht="11.25" customHeight="1" x14ac:dyDescent="0.2">
      <c r="A200" s="579" t="s">
        <v>4391</v>
      </c>
      <c r="B200" s="874" t="s">
        <v>3811</v>
      </c>
      <c r="C200" s="621">
        <v>0.625</v>
      </c>
      <c r="D200" s="491">
        <v>0.52500000000000002</v>
      </c>
      <c r="E200" s="491">
        <v>0.42499999999999999</v>
      </c>
      <c r="F200" s="621">
        <v>0.34</v>
      </c>
      <c r="G200" s="621">
        <v>0.26750000000000002</v>
      </c>
      <c r="H200" s="621">
        <v>0.2</v>
      </c>
      <c r="I200" s="530">
        <v>0</v>
      </c>
      <c r="J200" s="955"/>
      <c r="K200" s="533">
        <v>0.15</v>
      </c>
      <c r="L200" s="533">
        <v>0.15</v>
      </c>
      <c r="M200" s="955"/>
      <c r="N200" s="533">
        <v>0.15</v>
      </c>
      <c r="O200" s="578">
        <v>0.15</v>
      </c>
      <c r="P200" s="531">
        <v>0.33750000000000002</v>
      </c>
      <c r="Q200" s="627">
        <v>0.6</v>
      </c>
      <c r="R200" s="627">
        <v>0.5</v>
      </c>
      <c r="S200" s="627">
        <v>0.33750000000000002</v>
      </c>
      <c r="T200" s="627">
        <v>0.24</v>
      </c>
      <c r="U200" s="627">
        <v>0.14000000000000001</v>
      </c>
      <c r="V200" s="627">
        <v>0.11</v>
      </c>
      <c r="W200" s="627">
        <v>6.6699999999999995E-2</v>
      </c>
      <c r="X200" s="627">
        <v>5.33E-2</v>
      </c>
      <c r="Y200" s="627">
        <v>0.04</v>
      </c>
      <c r="Z200" s="624">
        <f>SUM(C200:Y200)</f>
        <v>5.4075000000000006</v>
      </c>
      <c r="AA200" s="1086">
        <f>IF(ISERROR((C200/D200-1)*100),"n/a",(C200/D200-1)*100)</f>
        <v>19.047619047619047</v>
      </c>
      <c r="AB200" s="1086">
        <f>IF(ISERROR((D200/E200-1)*100),"n/a",(D200/E200-1)*100)</f>
        <v>23.529411764705888</v>
      </c>
      <c r="AC200" s="1087">
        <f>IF(ISERROR((E200/F200-1)*100),"n/a",(E200/F200-1)*100)</f>
        <v>24.999999999999979</v>
      </c>
      <c r="AD200" s="1087">
        <f>IF(ISERROR((F200/G200-1)*100),"n/a",(F200/G200-1)*100)</f>
        <v>27.10280373831775</v>
      </c>
      <c r="AE200" s="1087">
        <f>IF(ISERROR((G200/H200-1)*100),"n/a",(G200/H200-1)*100)</f>
        <v>33.749999999999993</v>
      </c>
      <c r="AF200" s="1087" t="str">
        <f>IF(ISERROR((H200/I200-1)*100),"n/a",(H200/I200-1)*100)</f>
        <v>n/a</v>
      </c>
      <c r="AG200" s="1087">
        <f>IF(ISERROR((I200/K200-1)*100),"n/a",(I200/K200-1)*100)</f>
        <v>-100</v>
      </c>
      <c r="AH200" s="1087">
        <f>IF(ISERROR((K200/L200-1)*100),"n/a",(K200/L200-1)*100)</f>
        <v>0</v>
      </c>
      <c r="AI200" s="1087">
        <f>IF(ISERROR((L200/N200-1)*100),"n/a",(L200/N200-1)*100)</f>
        <v>0</v>
      </c>
      <c r="AJ200" s="1087">
        <f>IF(ISERROR((N200/O200-1)*100),"n/a",(N200/O200-1)*100)</f>
        <v>0</v>
      </c>
      <c r="AK200" s="1087">
        <f>IF(ISERROR((O200/P200-1)*100),"n/a",(O200/P200-1)*100)</f>
        <v>-55.555555555555557</v>
      </c>
      <c r="AL200" s="1087">
        <f>IF(ISERROR((P200/Q200-1)*100),"n/a",(P200/Q200-1)*100)</f>
        <v>-43.749999999999986</v>
      </c>
      <c r="AM200" s="1087">
        <f>IF(ISERROR((Q200/R200-1)*100),"n/a",(Q200/R200-1)*100)</f>
        <v>19.999999999999996</v>
      </c>
      <c r="AN200" s="1087">
        <f>IF(ISERROR((R200/S200-1)*100),"n/a",(R200/S200-1)*100)</f>
        <v>48.148148148148138</v>
      </c>
      <c r="AO200" s="1087">
        <f>IF(ISERROR((S200/T200-1)*100),"n/a",(S200/T200-1)*100)</f>
        <v>40.625000000000021</v>
      </c>
      <c r="AP200" s="1087">
        <f>IF(ISERROR((T200/U200-1)*100),"n/a",(T200/U200-1)*100)</f>
        <v>71.428571428571402</v>
      </c>
      <c r="AQ200" s="1087">
        <f>IF(ISERROR((U200/V200-1)*100),"n/a",(U200/V200-1)*100)</f>
        <v>27.272727272727295</v>
      </c>
      <c r="AR200" s="1087">
        <f>IF(ISERROR((V200/W200-1)*100),"n/a",(V200/W200-1)*100)</f>
        <v>64.917541229385307</v>
      </c>
      <c r="AS200" s="1087">
        <f>IF(ISERROR((W200/X200-1)*100),"n/a",(W200/X200-1)*100)</f>
        <v>25.140712945590991</v>
      </c>
      <c r="AT200" s="1087">
        <f>IF(ISERROR((X200/Y200-1)*100),"n/a",(X200/Y200-1)*100)</f>
        <v>33.25</v>
      </c>
      <c r="AU200" s="1088">
        <f>AVERAGE(AA200:AT200)</f>
        <v>13.679314737868962</v>
      </c>
      <c r="AV200" s="1089">
        <f>STDEV(AA200:AT200)</f>
        <v>41.51745598184592</v>
      </c>
    </row>
    <row r="201" spans="1:48" ht="11.25" customHeight="1" x14ac:dyDescent="0.2">
      <c r="A201" s="1013" t="s">
        <v>3813</v>
      </c>
      <c r="B201" s="499" t="s">
        <v>3814</v>
      </c>
      <c r="C201" s="621">
        <v>9</v>
      </c>
      <c r="D201" s="491">
        <v>8</v>
      </c>
      <c r="E201" s="795">
        <v>7</v>
      </c>
      <c r="F201" s="857">
        <v>6</v>
      </c>
      <c r="G201" s="857">
        <v>5</v>
      </c>
      <c r="H201" s="857">
        <v>4</v>
      </c>
      <c r="I201" s="857">
        <v>3</v>
      </c>
      <c r="J201" s="857"/>
      <c r="K201" s="857">
        <v>8</v>
      </c>
      <c r="L201" s="874">
        <v>5</v>
      </c>
      <c r="M201" s="857"/>
      <c r="N201" s="874">
        <v>13</v>
      </c>
      <c r="O201" s="877">
        <v>10</v>
      </c>
      <c r="P201" s="877">
        <v>10</v>
      </c>
      <c r="Q201" s="623">
        <v>0</v>
      </c>
      <c r="R201" s="623">
        <v>0</v>
      </c>
      <c r="S201" s="623">
        <v>0</v>
      </c>
      <c r="T201" s="623">
        <v>0</v>
      </c>
      <c r="U201" s="623">
        <v>0</v>
      </c>
      <c r="V201" s="623">
        <v>0</v>
      </c>
      <c r="W201" s="623">
        <v>0</v>
      </c>
      <c r="X201" s="623">
        <v>0</v>
      </c>
      <c r="Y201" s="623">
        <v>0</v>
      </c>
      <c r="Z201" s="624">
        <f>SUM(C201:Y201)</f>
        <v>88</v>
      </c>
      <c r="AA201" s="1086">
        <f>IF(ISERROR((C201/D201-1)*100),"n/a",(C201/D201-1)*100)</f>
        <v>12.5</v>
      </c>
      <c r="AB201" s="1086">
        <f>IF(ISERROR((D201/E201-1)*100),"n/a",(D201/E201-1)*100)</f>
        <v>14.285714285714279</v>
      </c>
      <c r="AC201" s="1087">
        <f>IF(ISERROR((E201/F201-1)*100),"n/a",(E201/F201-1)*100)</f>
        <v>16.666666666666675</v>
      </c>
      <c r="AD201" s="1087">
        <f>IF(ISERROR((F201/G201-1)*100),"n/a",(F201/G201-1)*100)</f>
        <v>19.999999999999996</v>
      </c>
      <c r="AE201" s="1087">
        <f>IF(ISERROR((G201/H201-1)*100),"n/a",(G201/H201-1)*100)</f>
        <v>25</v>
      </c>
      <c r="AF201" s="1087">
        <f>IF(ISERROR((H201/I201-1)*100),"n/a",(H201/I201-1)*100)</f>
        <v>33.333333333333329</v>
      </c>
      <c r="AG201" s="1087">
        <f>IF(ISERROR((I201/K201-1)*100),"n/a",(I201/K201-1)*100)</f>
        <v>-62.5</v>
      </c>
      <c r="AH201" s="1087">
        <f>IF(ISERROR((K201/L201-1)*100),"n/a",(K201/L201-1)*100)</f>
        <v>60.000000000000007</v>
      </c>
      <c r="AI201" s="1087">
        <f>IF(ISERROR((L201/N201-1)*100),"n/a",(L201/N201-1)*100)</f>
        <v>-61.53846153846154</v>
      </c>
      <c r="AJ201" s="1087">
        <f>IF(ISERROR((N201/O201-1)*100),"n/a",(N201/O201-1)*100)</f>
        <v>30.000000000000004</v>
      </c>
      <c r="AK201" s="1087">
        <f>IF(ISERROR((O201/P201-1)*100),"n/a",(O201/P201-1)*100)</f>
        <v>0</v>
      </c>
      <c r="AL201" s="1087" t="str">
        <f>IF(ISERROR((P201/Q201-1)*100),"n/a",(P201/Q201-1)*100)</f>
        <v>n/a</v>
      </c>
      <c r="AM201" s="1087" t="str">
        <f>IF(ISERROR((Q201/R201-1)*100),"n/a",(Q201/R201-1)*100)</f>
        <v>n/a</v>
      </c>
      <c r="AN201" s="1087" t="str">
        <f>IF(ISERROR((R201/S201-1)*100),"n/a",(R201/S201-1)*100)</f>
        <v>n/a</v>
      </c>
      <c r="AO201" s="1087" t="str">
        <f>IF(ISERROR((S201/T201-1)*100),"n/a",(S201/T201-1)*100)</f>
        <v>n/a</v>
      </c>
      <c r="AP201" s="1087" t="str">
        <f>IF(ISERROR((T201/U201-1)*100),"n/a",(T201/U201-1)*100)</f>
        <v>n/a</v>
      </c>
      <c r="AQ201" s="1087" t="str">
        <f>IF(ISERROR((U201/V201-1)*100),"n/a",(U201/V201-1)*100)</f>
        <v>n/a</v>
      </c>
      <c r="AR201" s="1087" t="str">
        <f>IF(ISERROR((V201/W201-1)*100),"n/a",(V201/W201-1)*100)</f>
        <v>n/a</v>
      </c>
      <c r="AS201" s="1087" t="str">
        <f>IF(ISERROR((W201/X201-1)*100),"n/a",(W201/X201-1)*100)</f>
        <v>n/a</v>
      </c>
      <c r="AT201" s="1087" t="str">
        <f>IF(ISERROR((X201/Y201-1)*100),"n/a",(X201/Y201-1)*100)</f>
        <v>n/a</v>
      </c>
      <c r="AU201" s="1088">
        <f>AVERAGE(AA201:AT201)</f>
        <v>7.977022977022977</v>
      </c>
      <c r="AV201" s="1089">
        <f>STDEV(AA201:AT201)</f>
        <v>37.772332359449535</v>
      </c>
    </row>
    <row r="202" spans="1:48" ht="11.25" customHeight="1" x14ac:dyDescent="0.2">
      <c r="A202" s="876" t="s">
        <v>2157</v>
      </c>
      <c r="B202" s="874" t="s">
        <v>2158</v>
      </c>
      <c r="C202" s="621">
        <v>0.67</v>
      </c>
      <c r="D202" s="491">
        <v>0.62</v>
      </c>
      <c r="E202" s="624">
        <v>0.54500000000000004</v>
      </c>
      <c r="F202" s="621">
        <v>0.4889120545868082</v>
      </c>
      <c r="G202" s="621">
        <v>0.3645337376800607</v>
      </c>
      <c r="H202" s="621">
        <v>0.18681576952236542</v>
      </c>
      <c r="I202" s="530">
        <v>5.7467778620166804E-2</v>
      </c>
      <c r="J202" s="945"/>
      <c r="K202" s="621">
        <v>5.7467778620166804E-2</v>
      </c>
      <c r="L202" s="490">
        <v>4.8847611827141778E-2</v>
      </c>
      <c r="M202" s="945"/>
      <c r="N202" s="626">
        <v>4.5974222896133433E-2</v>
      </c>
      <c r="O202" s="531">
        <v>3.4480667172100077E-2</v>
      </c>
      <c r="P202" s="627">
        <v>3.4480667172100077E-2</v>
      </c>
      <c r="Q202" s="627">
        <v>2.8733889310083402E-2</v>
      </c>
      <c r="R202" s="627">
        <v>2.2987111448066717E-2</v>
      </c>
      <c r="S202" s="627">
        <v>1.8688400303260043E-2</v>
      </c>
      <c r="T202" s="627">
        <v>1.5815011372251706E-2</v>
      </c>
      <c r="U202" s="627">
        <v>1.4374526156178924E-2</v>
      </c>
      <c r="V202" s="627">
        <v>1.221379833206975E-2</v>
      </c>
      <c r="W202" s="627">
        <v>1.1493555724033358E-2</v>
      </c>
      <c r="X202" s="627">
        <v>9.3328278999241857E-3</v>
      </c>
      <c r="Y202" s="627">
        <v>8.6125852918877942E-3</v>
      </c>
      <c r="Z202" s="624">
        <f>SUM(C202:Y202)</f>
        <v>3.2962319939347986</v>
      </c>
      <c r="AA202" s="1086">
        <f>IF(ISERROR((C202/D202-1)*100),"n/a",(C202/D202-1)*100)</f>
        <v>8.064516129032274</v>
      </c>
      <c r="AB202" s="1086">
        <f>IF(ISERROR((D202/E202-1)*100),"n/a",(D202/E202-1)*100)</f>
        <v>13.761467889908241</v>
      </c>
      <c r="AC202" s="1087">
        <f>IF(ISERROR((E202/F202-1)*100),"n/a",(E202/F202-1)*100)</f>
        <v>11.471990695871304</v>
      </c>
      <c r="AD202" s="1087">
        <f>IF(ISERROR((F202/G202-1)*100),"n/a",(F202/G202-1)*100)</f>
        <v>34.119836945218566</v>
      </c>
      <c r="AE202" s="1087">
        <f>IF(ISERROR((G202/H202-1)*100),"n/a",(G202/H202-1)*100)</f>
        <v>95.13006777322353</v>
      </c>
      <c r="AF202" s="1087">
        <f>IF(ISERROR((H202/I202-1)*100),"n/a",(H202/I202-1)*100)</f>
        <v>225.07915567282316</v>
      </c>
      <c r="AG202" s="1087">
        <f>IF(ISERROR((I202/K202-1)*100),"n/a",(I202/K202-1)*100)</f>
        <v>0</v>
      </c>
      <c r="AH202" s="1087">
        <f>IF(ISERROR((K202/L202-1)*100),"n/a",(K202/L202-1)*100)</f>
        <v>17.647058823529417</v>
      </c>
      <c r="AI202" s="1087">
        <f>IF(ISERROR((L202/N202-1)*100),"n/a",(L202/N202-1)*100)</f>
        <v>6.25</v>
      </c>
      <c r="AJ202" s="1087">
        <f>IF(ISERROR((N202/O202-1)*100),"n/a",(N202/O202-1)*100)</f>
        <v>33.333333333333329</v>
      </c>
      <c r="AK202" s="1087">
        <f>IF(ISERROR((O202/P202-1)*100),"n/a",(O202/P202-1)*100)</f>
        <v>0</v>
      </c>
      <c r="AL202" s="1087">
        <f>IF(ISERROR((P202/Q202-1)*100),"n/a",(P202/Q202-1)*100)</f>
        <v>19.999999999999972</v>
      </c>
      <c r="AM202" s="1087">
        <f>IF(ISERROR((Q202/R202-1)*100),"n/a",(Q202/R202-1)*100)</f>
        <v>25.000000000000021</v>
      </c>
      <c r="AN202" s="1087">
        <f>IF(ISERROR((R202/S202-1)*100),"n/a",(R202/S202-1)*100)</f>
        <v>23.002028397565933</v>
      </c>
      <c r="AO202" s="1087">
        <f>IF(ISERROR((S202/T202-1)*100),"n/a",(S202/T202-1)*100)</f>
        <v>18.168744007670167</v>
      </c>
      <c r="AP202" s="1087">
        <f>IF(ISERROR((T202/U202-1)*100),"n/a",(T202/U202-1)*100)</f>
        <v>10.021097046413496</v>
      </c>
      <c r="AQ202" s="1087">
        <f>IF(ISERROR((U202/V202-1)*100),"n/a",(U202/V202-1)*100)</f>
        <v>17.690875232774683</v>
      </c>
      <c r="AR202" s="1087">
        <f>IF(ISERROR((V202/W202-1)*100),"n/a",(V202/W202-1)*100)</f>
        <v>6.2664907651715174</v>
      </c>
      <c r="AS202" s="1087">
        <f>IF(ISERROR((W202/X202-1)*100),"n/a",(W202/X202-1)*100)</f>
        <v>23.151909017059282</v>
      </c>
      <c r="AT202" s="1087">
        <f>IF(ISERROR((X202/Y202-1)*100),"n/a",(X202/Y202-1)*100)</f>
        <v>8.3626760563380245</v>
      </c>
      <c r="AU202" s="1088">
        <f>AVERAGE(AA202:AT202)</f>
        <v>29.826062389296645</v>
      </c>
      <c r="AV202" s="1089">
        <f>STDEV(AA202:AT202)</f>
        <v>50.195959624011863</v>
      </c>
    </row>
    <row r="203" spans="1:48" ht="11.25" customHeight="1" x14ac:dyDescent="0.2">
      <c r="A203" s="876" t="s">
        <v>1107</v>
      </c>
      <c r="B203" s="874" t="s">
        <v>1108</v>
      </c>
      <c r="C203" s="621">
        <v>3.36</v>
      </c>
      <c r="D203" s="491">
        <v>3.0350000000000001</v>
      </c>
      <c r="E203" s="481">
        <v>2.79</v>
      </c>
      <c r="F203" s="621">
        <v>2.4849999999999999</v>
      </c>
      <c r="G203" s="621">
        <v>2.16</v>
      </c>
      <c r="H203" s="621">
        <v>1.8049999999999999</v>
      </c>
      <c r="I203" s="621">
        <v>1.409</v>
      </c>
      <c r="J203" s="945"/>
      <c r="K203" s="494">
        <v>0</v>
      </c>
      <c r="L203" s="625">
        <v>0</v>
      </c>
      <c r="M203" s="945"/>
      <c r="N203" s="495">
        <v>0</v>
      </c>
      <c r="O203" s="623">
        <v>0</v>
      </c>
      <c r="P203" s="623">
        <v>0</v>
      </c>
      <c r="Q203" s="623">
        <v>0</v>
      </c>
      <c r="R203" s="623">
        <v>0</v>
      </c>
      <c r="S203" s="623">
        <v>0</v>
      </c>
      <c r="T203" s="623">
        <v>0</v>
      </c>
      <c r="U203" s="623">
        <v>0</v>
      </c>
      <c r="V203" s="623">
        <v>0</v>
      </c>
      <c r="W203" s="623">
        <v>0</v>
      </c>
      <c r="X203" s="623">
        <v>0</v>
      </c>
      <c r="Y203" s="623">
        <v>0</v>
      </c>
      <c r="Z203" s="624">
        <f>SUM(C203:Y203)</f>
        <v>17.043999999999997</v>
      </c>
      <c r="AA203" s="1086">
        <f>IF(ISERROR((C203/D203-1)*100),"n/a",(C203/D203-1)*100)</f>
        <v>10.708401976935743</v>
      </c>
      <c r="AB203" s="1086">
        <f>IF(ISERROR((D203/E203-1)*100),"n/a",(D203/E203-1)*100)</f>
        <v>8.7813620071684575</v>
      </c>
      <c r="AC203" s="1087">
        <f>IF(ISERROR((E203/F203-1)*100),"n/a",(E203/F203-1)*100)</f>
        <v>12.273641851106643</v>
      </c>
      <c r="AD203" s="1087">
        <f>IF(ISERROR((F203/G203-1)*100),"n/a",(F203/G203-1)*100)</f>
        <v>15.04629629629628</v>
      </c>
      <c r="AE203" s="1087">
        <f>IF(ISERROR((G203/H203-1)*100),"n/a",(G203/H203-1)*100)</f>
        <v>19.667590027700843</v>
      </c>
      <c r="AF203" s="1087">
        <f>IF(ISERROR((H203/I203-1)*100),"n/a",(H203/I203-1)*100)</f>
        <v>28.105039034776436</v>
      </c>
      <c r="AG203" s="1087" t="str">
        <f>IF(ISERROR((I203/K203-1)*100),"n/a",(I203/K203-1)*100)</f>
        <v>n/a</v>
      </c>
      <c r="AH203" s="1087" t="str">
        <f>IF(ISERROR((K203/L203-1)*100),"n/a",(K203/L203-1)*100)</f>
        <v>n/a</v>
      </c>
      <c r="AI203" s="1087" t="str">
        <f>IF(ISERROR((L203/N203-1)*100),"n/a",(L203/N203-1)*100)</f>
        <v>n/a</v>
      </c>
      <c r="AJ203" s="1087" t="str">
        <f>IF(ISERROR((N203/O203-1)*100),"n/a",(N203/O203-1)*100)</f>
        <v>n/a</v>
      </c>
      <c r="AK203" s="1087" t="str">
        <f>IF(ISERROR((O203/P203-1)*100),"n/a",(O203/P203-1)*100)</f>
        <v>n/a</v>
      </c>
      <c r="AL203" s="1087" t="str">
        <f>IF(ISERROR((P203/Q203-1)*100),"n/a",(P203/Q203-1)*100)</f>
        <v>n/a</v>
      </c>
      <c r="AM203" s="1087" t="str">
        <f>IF(ISERROR((Q203/R203-1)*100),"n/a",(Q203/R203-1)*100)</f>
        <v>n/a</v>
      </c>
      <c r="AN203" s="1087" t="str">
        <f>IF(ISERROR((R203/S203-1)*100),"n/a",(R203/S203-1)*100)</f>
        <v>n/a</v>
      </c>
      <c r="AO203" s="1087" t="str">
        <f>IF(ISERROR((S203/T203-1)*100),"n/a",(S203/T203-1)*100)</f>
        <v>n/a</v>
      </c>
      <c r="AP203" s="1087" t="str">
        <f>IF(ISERROR((T203/U203-1)*100),"n/a",(T203/U203-1)*100)</f>
        <v>n/a</v>
      </c>
      <c r="AQ203" s="1087" t="str">
        <f>IF(ISERROR((U203/V203-1)*100),"n/a",(U203/V203-1)*100)</f>
        <v>n/a</v>
      </c>
      <c r="AR203" s="1087" t="str">
        <f>IF(ISERROR((V203/W203-1)*100),"n/a",(V203/W203-1)*100)</f>
        <v>n/a</v>
      </c>
      <c r="AS203" s="1087" t="str">
        <f>IF(ISERROR((W203/X203-1)*100),"n/a",(W203/X203-1)*100)</f>
        <v>n/a</v>
      </c>
      <c r="AT203" s="1087" t="str">
        <f>IF(ISERROR((X203/Y203-1)*100),"n/a",(X203/Y203-1)*100)</f>
        <v>n/a</v>
      </c>
      <c r="AU203" s="1088">
        <f>AVERAGE(AA203:AT203)</f>
        <v>15.763721865664067</v>
      </c>
      <c r="AV203" s="1089">
        <f>STDEV(AA203:AT203)</f>
        <v>7.1351701089979764</v>
      </c>
    </row>
    <row r="204" spans="1:48" ht="11.25" customHeight="1" x14ac:dyDescent="0.2">
      <c r="A204" s="65" t="s">
        <v>4068</v>
      </c>
      <c r="B204" s="499" t="s">
        <v>4069</v>
      </c>
      <c r="C204" s="621">
        <v>1.1000000000000001</v>
      </c>
      <c r="D204" s="491">
        <v>0.9</v>
      </c>
      <c r="E204" s="491">
        <v>0.68</v>
      </c>
      <c r="F204" s="512">
        <v>0.60499999999999998</v>
      </c>
      <c r="G204" s="512">
        <v>0.55000000000000004</v>
      </c>
      <c r="H204" s="512">
        <v>0.5</v>
      </c>
      <c r="I204" s="512">
        <v>0.5</v>
      </c>
      <c r="J204" s="512"/>
      <c r="K204" s="512">
        <v>0.5</v>
      </c>
      <c r="L204" s="506">
        <v>0</v>
      </c>
      <c r="M204" s="1091"/>
      <c r="N204" s="520">
        <v>0</v>
      </c>
      <c r="O204" s="508">
        <v>0</v>
      </c>
      <c r="P204" s="508">
        <v>0</v>
      </c>
      <c r="Q204" s="508">
        <v>0</v>
      </c>
      <c r="R204" s="508">
        <v>0</v>
      </c>
      <c r="S204" s="508">
        <v>0</v>
      </c>
      <c r="T204" s="508">
        <v>0</v>
      </c>
      <c r="U204" s="508">
        <v>0</v>
      </c>
      <c r="V204" s="508">
        <v>0</v>
      </c>
      <c r="W204" s="508">
        <v>0</v>
      </c>
      <c r="X204" s="508">
        <v>0</v>
      </c>
      <c r="Y204" s="508">
        <v>0</v>
      </c>
      <c r="Z204" s="624">
        <f>SUM(C204:Y204)</f>
        <v>5.335</v>
      </c>
      <c r="AA204" s="1086">
        <f>IF(ISERROR((C204/D204-1)*100),"n/a",(C204/D204-1)*100)</f>
        <v>22.222222222222232</v>
      </c>
      <c r="AB204" s="1086">
        <f>IF(ISERROR((D204/E204-1)*100),"n/a",(D204/E204-1)*100)</f>
        <v>32.352941176470587</v>
      </c>
      <c r="AC204" s="1087">
        <f>IF(ISERROR((E204/F204-1)*100),"n/a",(E204/F204-1)*100)</f>
        <v>12.396694214876035</v>
      </c>
      <c r="AD204" s="1087">
        <f>IF(ISERROR((F204/G204-1)*100),"n/a",(F204/G204-1)*100)</f>
        <v>9.9999999999999858</v>
      </c>
      <c r="AE204" s="1087">
        <f>IF(ISERROR((G204/H204-1)*100),"n/a",(G204/H204-1)*100)</f>
        <v>10.000000000000009</v>
      </c>
      <c r="AF204" s="1087">
        <f>IF(ISERROR((H204/I204-1)*100),"n/a",(H204/I204-1)*100)</f>
        <v>0</v>
      </c>
      <c r="AG204" s="1087">
        <f>IF(ISERROR((I204/K204-1)*100),"n/a",(I204/K204-1)*100)</f>
        <v>0</v>
      </c>
      <c r="AH204" s="1087" t="str">
        <f>IF(ISERROR((K204/L204-1)*100),"n/a",(K204/L204-1)*100)</f>
        <v>n/a</v>
      </c>
      <c r="AI204" s="1087" t="str">
        <f>IF(ISERROR((L204/N204-1)*100),"n/a",(L204/N204-1)*100)</f>
        <v>n/a</v>
      </c>
      <c r="AJ204" s="1087" t="str">
        <f>IF(ISERROR((N204/O204-1)*100),"n/a",(N204/O204-1)*100)</f>
        <v>n/a</v>
      </c>
      <c r="AK204" s="1087" t="str">
        <f>IF(ISERROR((O204/P204-1)*100),"n/a",(O204/P204-1)*100)</f>
        <v>n/a</v>
      </c>
      <c r="AL204" s="1087" t="str">
        <f>IF(ISERROR((P204/Q204-1)*100),"n/a",(P204/Q204-1)*100)</f>
        <v>n/a</v>
      </c>
      <c r="AM204" s="1087" t="str">
        <f>IF(ISERROR((Q204/R204-1)*100),"n/a",(Q204/R204-1)*100)</f>
        <v>n/a</v>
      </c>
      <c r="AN204" s="1087" t="str">
        <f>IF(ISERROR((R204/S204-1)*100),"n/a",(R204/S204-1)*100)</f>
        <v>n/a</v>
      </c>
      <c r="AO204" s="1087" t="str">
        <f>IF(ISERROR((S204/T204-1)*100),"n/a",(S204/T204-1)*100)</f>
        <v>n/a</v>
      </c>
      <c r="AP204" s="1087" t="str">
        <f>IF(ISERROR((T204/U204-1)*100),"n/a",(T204/U204-1)*100)</f>
        <v>n/a</v>
      </c>
      <c r="AQ204" s="1087" t="str">
        <f>IF(ISERROR((U204/V204-1)*100),"n/a",(U204/V204-1)*100)</f>
        <v>n/a</v>
      </c>
      <c r="AR204" s="1087" t="str">
        <f>IF(ISERROR((V204/W204-1)*100),"n/a",(V204/W204-1)*100)</f>
        <v>n/a</v>
      </c>
      <c r="AS204" s="1087" t="str">
        <f>IF(ISERROR((W204/X204-1)*100),"n/a",(W204/X204-1)*100)</f>
        <v>n/a</v>
      </c>
      <c r="AT204" s="1087" t="str">
        <f>IF(ISERROR((X204/Y204-1)*100),"n/a",(X204/Y204-1)*100)</f>
        <v>n/a</v>
      </c>
      <c r="AU204" s="1088">
        <f>AVERAGE(AA204:AT204)</f>
        <v>12.424551087652693</v>
      </c>
      <c r="AV204" s="1089">
        <f>STDEV(AA204:AT204)</f>
        <v>11.644968173788573</v>
      </c>
    </row>
    <row r="205" spans="1:48" ht="11.25" customHeight="1" x14ac:dyDescent="0.2">
      <c r="A205" s="479" t="s">
        <v>4309</v>
      </c>
      <c r="B205" s="861" t="s">
        <v>3815</v>
      </c>
      <c r="C205" s="1015">
        <v>0.79</v>
      </c>
      <c r="D205" s="491">
        <v>0.67</v>
      </c>
      <c r="E205" s="865">
        <v>0.57999999999999996</v>
      </c>
      <c r="F205" s="865">
        <v>0.5</v>
      </c>
      <c r="G205" s="865">
        <v>0.42</v>
      </c>
      <c r="H205" s="865">
        <v>0.1</v>
      </c>
      <c r="I205" s="494">
        <v>0</v>
      </c>
      <c r="J205" s="857"/>
      <c r="K205" s="494">
        <v>0</v>
      </c>
      <c r="L205" s="625">
        <v>0</v>
      </c>
      <c r="M205" s="857"/>
      <c r="N205" s="625">
        <v>0</v>
      </c>
      <c r="O205" s="523">
        <v>0</v>
      </c>
      <c r="P205" s="523">
        <v>0</v>
      </c>
      <c r="Q205" s="523">
        <v>0</v>
      </c>
      <c r="R205" s="523">
        <v>0</v>
      </c>
      <c r="S205" s="523">
        <v>0</v>
      </c>
      <c r="T205" s="523">
        <v>0</v>
      </c>
      <c r="U205" s="523">
        <v>0</v>
      </c>
      <c r="V205" s="523">
        <v>0</v>
      </c>
      <c r="W205" s="523">
        <v>0</v>
      </c>
      <c r="X205" s="523">
        <v>0</v>
      </c>
      <c r="Y205" s="523">
        <v>0</v>
      </c>
      <c r="Z205" s="624">
        <f>SUM(C205:Y205)</f>
        <v>3.06</v>
      </c>
      <c r="AA205" s="1086">
        <f>IF(ISERROR((C205/D205-1)*100),"n/a",(C205/D205-1)*100)</f>
        <v>17.910447761194035</v>
      </c>
      <c r="AB205" s="1086">
        <f>IF(ISERROR((D205/E205-1)*100),"n/a",(D205/E205-1)*100)</f>
        <v>15.517241379310365</v>
      </c>
      <c r="AC205" s="1087">
        <f>IF(ISERROR((E205/F205-1)*100),"n/a",(E205/F205-1)*100)</f>
        <v>15.999999999999993</v>
      </c>
      <c r="AD205" s="1087">
        <f>IF(ISERROR((F205/G205-1)*100),"n/a",(F205/G205-1)*100)</f>
        <v>19.047619047619047</v>
      </c>
      <c r="AE205" s="1087">
        <f>IF(ISERROR((G205/H205-1)*100),"n/a",(G205/H205-1)*100)</f>
        <v>319.99999999999994</v>
      </c>
      <c r="AF205" s="1087" t="str">
        <f>IF(ISERROR((H205/I205-1)*100),"n/a",(H205/I205-1)*100)</f>
        <v>n/a</v>
      </c>
      <c r="AG205" s="1087" t="str">
        <f>IF(ISERROR((I205/K205-1)*100),"n/a",(I205/K205-1)*100)</f>
        <v>n/a</v>
      </c>
      <c r="AH205" s="1087" t="str">
        <f>IF(ISERROR((K205/L205-1)*100),"n/a",(K205/L205-1)*100)</f>
        <v>n/a</v>
      </c>
      <c r="AI205" s="1087" t="str">
        <f>IF(ISERROR((L205/N205-1)*100),"n/a",(L205/N205-1)*100)</f>
        <v>n/a</v>
      </c>
      <c r="AJ205" s="1087" t="str">
        <f>IF(ISERROR((N205/O205-1)*100),"n/a",(N205/O205-1)*100)</f>
        <v>n/a</v>
      </c>
      <c r="AK205" s="1087" t="str">
        <f>IF(ISERROR((O205/P205-1)*100),"n/a",(O205/P205-1)*100)</f>
        <v>n/a</v>
      </c>
      <c r="AL205" s="1087" t="str">
        <f>IF(ISERROR((P205/Q205-1)*100),"n/a",(P205/Q205-1)*100)</f>
        <v>n/a</v>
      </c>
      <c r="AM205" s="1087" t="str">
        <f>IF(ISERROR((Q205/R205-1)*100),"n/a",(Q205/R205-1)*100)</f>
        <v>n/a</v>
      </c>
      <c r="AN205" s="1087" t="str">
        <f>IF(ISERROR((R205/S205-1)*100),"n/a",(R205/S205-1)*100)</f>
        <v>n/a</v>
      </c>
      <c r="AO205" s="1087" t="str">
        <f>IF(ISERROR((S205/T205-1)*100),"n/a",(S205/T205-1)*100)</f>
        <v>n/a</v>
      </c>
      <c r="AP205" s="1087" t="str">
        <f>IF(ISERROR((T205/U205-1)*100),"n/a",(T205/U205-1)*100)</f>
        <v>n/a</v>
      </c>
      <c r="AQ205" s="1087" t="str">
        <f>IF(ISERROR((U205/V205-1)*100),"n/a",(U205/V205-1)*100)</f>
        <v>n/a</v>
      </c>
      <c r="AR205" s="1087" t="str">
        <f>IF(ISERROR((V205/W205-1)*100),"n/a",(V205/W205-1)*100)</f>
        <v>n/a</v>
      </c>
      <c r="AS205" s="1087" t="str">
        <f>IF(ISERROR((W205/X205-1)*100),"n/a",(W205/X205-1)*100)</f>
        <v>n/a</v>
      </c>
      <c r="AT205" s="1087" t="str">
        <f>IF(ISERROR((X205/Y205-1)*100),"n/a",(X205/Y205-1)*100)</f>
        <v>n/a</v>
      </c>
      <c r="AU205" s="1088">
        <f>AVERAGE(AA205:AT205)</f>
        <v>77.695061637624676</v>
      </c>
      <c r="AV205" s="1089">
        <f>STDEV(AA205:AT205)</f>
        <v>135.46011192971341</v>
      </c>
    </row>
    <row r="206" spans="1:48" ht="11.25" customHeight="1" x14ac:dyDescent="0.2">
      <c r="A206" s="876" t="s">
        <v>537</v>
      </c>
      <c r="B206" s="874" t="s">
        <v>538</v>
      </c>
      <c r="C206" s="621">
        <v>4.25</v>
      </c>
      <c r="D206" s="491">
        <v>3.96</v>
      </c>
      <c r="E206" s="491">
        <v>3.72</v>
      </c>
      <c r="F206" s="621">
        <v>3.52</v>
      </c>
      <c r="G206" s="621">
        <v>3.4</v>
      </c>
      <c r="H206" s="621">
        <v>3.32</v>
      </c>
      <c r="I206" s="621">
        <v>3.12</v>
      </c>
      <c r="J206" s="945"/>
      <c r="K206" s="621">
        <v>2.92</v>
      </c>
      <c r="L206" s="490">
        <v>2.72</v>
      </c>
      <c r="M206" s="945"/>
      <c r="N206" s="626">
        <v>1.94</v>
      </c>
      <c r="O206" s="627">
        <v>1.35</v>
      </c>
      <c r="P206" s="627">
        <v>1.24</v>
      </c>
      <c r="Q206" s="627">
        <v>1.145</v>
      </c>
      <c r="R206" s="627">
        <v>1.06</v>
      </c>
      <c r="S206" s="627">
        <v>0.88756799999999991</v>
      </c>
      <c r="T206" s="623">
        <v>0</v>
      </c>
      <c r="U206" s="623">
        <v>0</v>
      </c>
      <c r="V206" s="623">
        <v>0</v>
      </c>
      <c r="W206" s="623">
        <v>0</v>
      </c>
      <c r="X206" s="623">
        <v>0</v>
      </c>
      <c r="Y206" s="623">
        <v>0</v>
      </c>
      <c r="Z206" s="624">
        <f>SUM(C206:Y206)</f>
        <v>38.552568000000008</v>
      </c>
      <c r="AA206" s="1086">
        <f>IF(ISERROR((C206/D206-1)*100),"n/a",(C206/D206-1)*100)</f>
        <v>7.3232323232323315</v>
      </c>
      <c r="AB206" s="1086">
        <f>IF(ISERROR((D206/E206-1)*100),"n/a",(D206/E206-1)*100)</f>
        <v>6.4516129032258007</v>
      </c>
      <c r="AC206" s="1087">
        <f>IF(ISERROR((E206/F206-1)*100),"n/a",(E206/F206-1)*100)</f>
        <v>5.6818181818181879</v>
      </c>
      <c r="AD206" s="1087">
        <f>IF(ISERROR((F206/G206-1)*100),"n/a",(F206/G206-1)*100)</f>
        <v>3.529411764705892</v>
      </c>
      <c r="AE206" s="1087">
        <f>IF(ISERROR((G206/H206-1)*100),"n/a",(G206/H206-1)*100)</f>
        <v>2.4096385542168752</v>
      </c>
      <c r="AF206" s="1087">
        <f>IF(ISERROR((H206/I206-1)*100),"n/a",(H206/I206-1)*100)</f>
        <v>6.4102564102564097</v>
      </c>
      <c r="AG206" s="1087">
        <f>IF(ISERROR((I206/K206-1)*100),"n/a",(I206/K206-1)*100)</f>
        <v>6.8493150684931559</v>
      </c>
      <c r="AH206" s="1087">
        <f>IF(ISERROR((K206/L206-1)*100),"n/a",(K206/L206-1)*100)</f>
        <v>7.3529411764705843</v>
      </c>
      <c r="AI206" s="1087">
        <f>IF(ISERROR((L206/N206-1)*100),"n/a",(L206/N206-1)*100)</f>
        <v>40.206185567010323</v>
      </c>
      <c r="AJ206" s="1087">
        <f>IF(ISERROR((N206/O206-1)*100),"n/a",(N206/O206-1)*100)</f>
        <v>43.703703703703688</v>
      </c>
      <c r="AK206" s="1087">
        <f>IF(ISERROR((O206/P206-1)*100),"n/a",(O206/P206-1)*100)</f>
        <v>8.8709677419354982</v>
      </c>
      <c r="AL206" s="1087">
        <f>IF(ISERROR((P206/Q206-1)*100),"n/a",(P206/Q206-1)*100)</f>
        <v>8.2969432314410554</v>
      </c>
      <c r="AM206" s="1087">
        <f>IF(ISERROR((Q206/R206-1)*100),"n/a",(Q206/R206-1)*100)</f>
        <v>8.0188679245283048</v>
      </c>
      <c r="AN206" s="1087">
        <f>IF(ISERROR((R206/S206-1)*100),"n/a",(R206/S206-1)*100)</f>
        <v>19.427469219259841</v>
      </c>
      <c r="AO206" s="1087" t="str">
        <f>IF(ISERROR((S206/T206-1)*100),"n/a",(S206/T206-1)*100)</f>
        <v>n/a</v>
      </c>
      <c r="AP206" s="1087" t="str">
        <f>IF(ISERROR((T206/U206-1)*100),"n/a",(T206/U206-1)*100)</f>
        <v>n/a</v>
      </c>
      <c r="AQ206" s="1087" t="str">
        <f>IF(ISERROR((U206/V206-1)*100),"n/a",(U206/V206-1)*100)</f>
        <v>n/a</v>
      </c>
      <c r="AR206" s="1087" t="str">
        <f>IF(ISERROR((V206/W206-1)*100),"n/a",(V206/W206-1)*100)</f>
        <v>n/a</v>
      </c>
      <c r="AS206" s="1087" t="str">
        <f>IF(ISERROR((W206/X206-1)*100),"n/a",(W206/X206-1)*100)</f>
        <v>n/a</v>
      </c>
      <c r="AT206" s="1087" t="str">
        <f>IF(ISERROR((X206/Y206-1)*100),"n/a",(X206/Y206-1)*100)</f>
        <v>n/a</v>
      </c>
      <c r="AU206" s="1088">
        <f>AVERAGE(AA206:AT206)</f>
        <v>12.466597412164138</v>
      </c>
      <c r="AV206" s="1089">
        <f>STDEV(AA206:AT206)</f>
        <v>13.090977372871256</v>
      </c>
    </row>
    <row r="207" spans="1:48" ht="11.25" customHeight="1" x14ac:dyDescent="0.2">
      <c r="A207" s="492" t="s">
        <v>209</v>
      </c>
      <c r="B207" s="874" t="s">
        <v>210</v>
      </c>
      <c r="C207" s="621">
        <v>1.94</v>
      </c>
      <c r="D207" s="491">
        <v>1.9</v>
      </c>
      <c r="E207" s="491">
        <v>1.8199999999999998</v>
      </c>
      <c r="F207" s="482">
        <v>1.72</v>
      </c>
      <c r="G207" s="482">
        <v>1.64</v>
      </c>
      <c r="H207" s="482">
        <v>1.55</v>
      </c>
      <c r="I207" s="482">
        <v>1.211185</v>
      </c>
      <c r="J207" s="1016"/>
      <c r="K207" s="482">
        <v>1.1109490000000002</v>
      </c>
      <c r="L207" s="480">
        <v>0.98565400000000003</v>
      </c>
      <c r="M207" s="1016"/>
      <c r="N207" s="485">
        <v>0.89377100000000009</v>
      </c>
      <c r="O207" s="487">
        <v>0.85200600000000004</v>
      </c>
      <c r="P207" s="487">
        <v>0.75177000000000005</v>
      </c>
      <c r="Q207" s="487">
        <v>0.643181</v>
      </c>
      <c r="R207" s="487">
        <v>0.59306300000000001</v>
      </c>
      <c r="S207" s="487">
        <v>0.55129800000000007</v>
      </c>
      <c r="T207" s="487">
        <v>0.50953300000000001</v>
      </c>
      <c r="U207" s="487">
        <v>0.47612099999999996</v>
      </c>
      <c r="V207" s="486">
        <v>0.45106200000000007</v>
      </c>
      <c r="W207" s="487">
        <v>0.43435600000000002</v>
      </c>
      <c r="X207" s="487">
        <v>0.40094400000000002</v>
      </c>
      <c r="Y207" s="487">
        <v>0.36753200000000003</v>
      </c>
      <c r="Z207" s="624">
        <f>SUM(C207:Y207)</f>
        <v>20.802424999999999</v>
      </c>
      <c r="AA207" s="1086">
        <f>IF(ISERROR((C207/D207-1)*100),"n/a",(C207/D207-1)*100)</f>
        <v>2.1052631578947434</v>
      </c>
      <c r="AB207" s="1086">
        <f>IF(ISERROR((D207/E207-1)*100),"n/a",(D207/E207-1)*100)</f>
        <v>4.3956043956044022</v>
      </c>
      <c r="AC207" s="1087">
        <f>IF(ISERROR((E207/F207-1)*100),"n/a",(E207/F207-1)*100)</f>
        <v>5.8139534883720811</v>
      </c>
      <c r="AD207" s="1087">
        <f>IF(ISERROR((F207/G207-1)*100),"n/a",(F207/G207-1)*100)</f>
        <v>4.8780487804878092</v>
      </c>
      <c r="AE207" s="1087">
        <f>IF(ISERROR((G207/H207-1)*100),"n/a",(G207/H207-1)*100)</f>
        <v>5.8064516129032073</v>
      </c>
      <c r="AF207" s="1087">
        <f>IF(ISERROR((H207/I207-1)*100),"n/a",(H207/I207-1)*100)</f>
        <v>27.973843797603195</v>
      </c>
      <c r="AG207" s="1087">
        <f>IF(ISERROR((I207/K207-1)*100),"n/a",(I207/K207-1)*100)</f>
        <v>9.0225563909774209</v>
      </c>
      <c r="AH207" s="1087">
        <f>IF(ISERROR((K207/L207-1)*100),"n/a",(K207/L207-1)*100)</f>
        <v>12.711864406779672</v>
      </c>
      <c r="AI207" s="1087">
        <f>IF(ISERROR((L207/N207-1)*100),"n/a",(L207/N207-1)*100)</f>
        <v>10.280373831775691</v>
      </c>
      <c r="AJ207" s="1087">
        <f>IF(ISERROR((N207/O207-1)*100),"n/a",(N207/O207-1)*100)</f>
        <v>4.9019607843137303</v>
      </c>
      <c r="AK207" s="1087">
        <f>IF(ISERROR((O207/P207-1)*100),"n/a",(O207/P207-1)*100)</f>
        <v>13.33333333333333</v>
      </c>
      <c r="AL207" s="1087">
        <f>IF(ISERROR((P207/Q207-1)*100),"n/a",(P207/Q207-1)*100)</f>
        <v>16.883116883116898</v>
      </c>
      <c r="AM207" s="1087">
        <f>IF(ISERROR((Q207/R207-1)*100),"n/a",(Q207/R207-1)*100)</f>
        <v>8.4507042253521014</v>
      </c>
      <c r="AN207" s="1087">
        <f>IF(ISERROR((R207/S207-1)*100),"n/a",(R207/S207-1)*100)</f>
        <v>7.575757575757569</v>
      </c>
      <c r="AO207" s="1087">
        <f>IF(ISERROR((S207/T207-1)*100),"n/a",(S207/T207-1)*100)</f>
        <v>8.196721311475418</v>
      </c>
      <c r="AP207" s="1087">
        <f>IF(ISERROR((T207/U207-1)*100),"n/a",(T207/U207-1)*100)</f>
        <v>7.0175438596491446</v>
      </c>
      <c r="AQ207" s="1087">
        <f>IF(ISERROR((U207/V207-1)*100),"n/a",(U207/V207-1)*100)</f>
        <v>5.5555555555555358</v>
      </c>
      <c r="AR207" s="1087">
        <f>IF(ISERROR((V207/W207-1)*100),"n/a",(V207/W207-1)*100)</f>
        <v>3.8461538461538547</v>
      </c>
      <c r="AS207" s="1087">
        <f>IF(ISERROR((W207/X207-1)*100),"n/a",(W207/X207-1)*100)</f>
        <v>8.333333333333325</v>
      </c>
      <c r="AT207" s="1087">
        <f>IF(ISERROR((X207/Y207-1)*100),"n/a",(X207/Y207-1)*100)</f>
        <v>9.0909090909090828</v>
      </c>
      <c r="AU207" s="1088">
        <f>AVERAGE(AA207:AT207)</f>
        <v>8.8086524830674122</v>
      </c>
      <c r="AV207" s="1089">
        <f>STDEV(AA207:AT207)</f>
        <v>5.7320433932985697</v>
      </c>
    </row>
    <row r="208" spans="1:48" ht="11.25" customHeight="1" x14ac:dyDescent="0.2">
      <c r="A208" s="479" t="s">
        <v>898</v>
      </c>
      <c r="B208" s="874" t="s">
        <v>899</v>
      </c>
      <c r="C208" s="621">
        <v>1.105</v>
      </c>
      <c r="D208" s="491">
        <v>0.97</v>
      </c>
      <c r="E208" s="624">
        <v>0.85499999999999998</v>
      </c>
      <c r="F208" s="621">
        <v>0.755</v>
      </c>
      <c r="G208" s="621">
        <v>0.66500000000000004</v>
      </c>
      <c r="H208" s="621">
        <v>0.59499999999999997</v>
      </c>
      <c r="I208" s="494">
        <v>0.52</v>
      </c>
      <c r="J208" s="945"/>
      <c r="K208" s="621">
        <v>0.13</v>
      </c>
      <c r="L208" s="625">
        <v>0</v>
      </c>
      <c r="M208" s="945"/>
      <c r="N208" s="495">
        <v>0</v>
      </c>
      <c r="O208" s="623">
        <v>0</v>
      </c>
      <c r="P208" s="623">
        <v>0</v>
      </c>
      <c r="Q208" s="623">
        <v>0</v>
      </c>
      <c r="R208" s="623">
        <v>0</v>
      </c>
      <c r="S208" s="623">
        <v>0</v>
      </c>
      <c r="T208" s="623">
        <v>0</v>
      </c>
      <c r="U208" s="623">
        <v>0</v>
      </c>
      <c r="V208" s="623">
        <v>0</v>
      </c>
      <c r="W208" s="623">
        <v>0</v>
      </c>
      <c r="X208" s="623">
        <v>0</v>
      </c>
      <c r="Y208" s="623">
        <v>0</v>
      </c>
      <c r="Z208" s="624">
        <f>SUM(C208:Y208)</f>
        <v>5.5949999999999998</v>
      </c>
      <c r="AA208" s="1086">
        <f>IF(ISERROR((C208/D208-1)*100),"n/a",(C208/D208-1)*100)</f>
        <v>13.917525773195871</v>
      </c>
      <c r="AB208" s="1086">
        <f>IF(ISERROR((D208/E208-1)*100),"n/a",(D208/E208-1)*100)</f>
        <v>13.450292397660824</v>
      </c>
      <c r="AC208" s="1087">
        <f>IF(ISERROR((E208/F208-1)*100),"n/a",(E208/F208-1)*100)</f>
        <v>13.245033112582782</v>
      </c>
      <c r="AD208" s="1087">
        <f>IF(ISERROR((F208/G208-1)*100),"n/a",(F208/G208-1)*100)</f>
        <v>13.533834586466153</v>
      </c>
      <c r="AE208" s="1087">
        <f>IF(ISERROR((G208/H208-1)*100),"n/a",(G208/H208-1)*100)</f>
        <v>11.764705882352944</v>
      </c>
      <c r="AF208" s="1087">
        <f>IF(ISERROR((H208/I208-1)*100),"n/a",(H208/I208-1)*100)</f>
        <v>14.423076923076916</v>
      </c>
      <c r="AG208" s="1087">
        <f>IF(ISERROR((I208/K208-1)*100),"n/a",(I208/K208-1)*100)</f>
        <v>300</v>
      </c>
      <c r="AH208" s="1087" t="str">
        <f>IF(ISERROR((K208/L208-1)*100),"n/a",(K208/L208-1)*100)</f>
        <v>n/a</v>
      </c>
      <c r="AI208" s="1087" t="str">
        <f>IF(ISERROR((L208/N208-1)*100),"n/a",(L208/N208-1)*100)</f>
        <v>n/a</v>
      </c>
      <c r="AJ208" s="1087" t="str">
        <f>IF(ISERROR((N208/O208-1)*100),"n/a",(N208/O208-1)*100)</f>
        <v>n/a</v>
      </c>
      <c r="AK208" s="1087" t="str">
        <f>IF(ISERROR((O208/P208-1)*100),"n/a",(O208/P208-1)*100)</f>
        <v>n/a</v>
      </c>
      <c r="AL208" s="1087" t="str">
        <f>IF(ISERROR((P208/Q208-1)*100),"n/a",(P208/Q208-1)*100)</f>
        <v>n/a</v>
      </c>
      <c r="AM208" s="1087" t="str">
        <f>IF(ISERROR((Q208/R208-1)*100),"n/a",(Q208/R208-1)*100)</f>
        <v>n/a</v>
      </c>
      <c r="AN208" s="1087" t="str">
        <f>IF(ISERROR((R208/S208-1)*100),"n/a",(R208/S208-1)*100)</f>
        <v>n/a</v>
      </c>
      <c r="AO208" s="1087" t="str">
        <f>IF(ISERROR((S208/T208-1)*100),"n/a",(S208/T208-1)*100)</f>
        <v>n/a</v>
      </c>
      <c r="AP208" s="1087" t="str">
        <f>IF(ISERROR((T208/U208-1)*100),"n/a",(T208/U208-1)*100)</f>
        <v>n/a</v>
      </c>
      <c r="AQ208" s="1087" t="str">
        <f>IF(ISERROR((U208/V208-1)*100),"n/a",(U208/V208-1)*100)</f>
        <v>n/a</v>
      </c>
      <c r="AR208" s="1087" t="str">
        <f>IF(ISERROR((V208/W208-1)*100),"n/a",(V208/W208-1)*100)</f>
        <v>n/a</v>
      </c>
      <c r="AS208" s="1087" t="str">
        <f>IF(ISERROR((W208/X208-1)*100),"n/a",(W208/X208-1)*100)</f>
        <v>n/a</v>
      </c>
      <c r="AT208" s="1087" t="str">
        <f>IF(ISERROR((X208/Y208-1)*100),"n/a",(X208/Y208-1)*100)</f>
        <v>n/a</v>
      </c>
      <c r="AU208" s="1088">
        <f>AVERAGE(AA208:AT208)</f>
        <v>54.333495525047923</v>
      </c>
      <c r="AV208" s="1089">
        <f>STDEV(AA208:AT208)</f>
        <v>108.33184801850888</v>
      </c>
    </row>
    <row r="209" spans="1:48" ht="11.25" customHeight="1" x14ac:dyDescent="0.2">
      <c r="A209" s="876" t="s">
        <v>1117</v>
      </c>
      <c r="B209" s="874" t="s">
        <v>1118</v>
      </c>
      <c r="C209" s="621">
        <v>2.6</v>
      </c>
      <c r="D209" s="491">
        <v>2.2000000000000002</v>
      </c>
      <c r="E209" s="624">
        <v>1.84</v>
      </c>
      <c r="F209" s="621">
        <v>1.52</v>
      </c>
      <c r="G209" s="621">
        <v>1.24</v>
      </c>
      <c r="H209" s="621">
        <v>1</v>
      </c>
      <c r="I209" s="621">
        <v>0.8</v>
      </c>
      <c r="J209" s="945"/>
      <c r="K209" s="494">
        <v>0</v>
      </c>
      <c r="L209" s="625">
        <v>0</v>
      </c>
      <c r="M209" s="945"/>
      <c r="N209" s="495">
        <v>0</v>
      </c>
      <c r="O209" s="623">
        <v>0</v>
      </c>
      <c r="P209" s="623">
        <v>0</v>
      </c>
      <c r="Q209" s="623">
        <v>0</v>
      </c>
      <c r="R209" s="627">
        <v>0.48</v>
      </c>
      <c r="S209" s="627">
        <v>0.4</v>
      </c>
      <c r="T209" s="627">
        <v>6.5000000000000002E-2</v>
      </c>
      <c r="U209" s="623">
        <v>0</v>
      </c>
      <c r="V209" s="623">
        <v>0</v>
      </c>
      <c r="W209" s="623">
        <v>0</v>
      </c>
      <c r="X209" s="623">
        <v>0</v>
      </c>
      <c r="Y209" s="623">
        <v>0</v>
      </c>
      <c r="Z209" s="624">
        <f>SUM(C209:Y209)</f>
        <v>12.145000000000001</v>
      </c>
      <c r="AA209" s="1086">
        <f>IF(ISERROR((C209/D209-1)*100),"n/a",(C209/D209-1)*100)</f>
        <v>18.181818181818166</v>
      </c>
      <c r="AB209" s="1086">
        <f>IF(ISERROR((D209/E209-1)*100),"n/a",(D209/E209-1)*100)</f>
        <v>19.565217391304344</v>
      </c>
      <c r="AC209" s="1087">
        <f>IF(ISERROR((E209/F209-1)*100),"n/a",(E209/F209-1)*100)</f>
        <v>21.052631578947366</v>
      </c>
      <c r="AD209" s="1087">
        <f>IF(ISERROR((F209/G209-1)*100),"n/a",(F209/G209-1)*100)</f>
        <v>22.580645161290324</v>
      </c>
      <c r="AE209" s="1087">
        <f>IF(ISERROR((G209/H209-1)*100),"n/a",(G209/H209-1)*100)</f>
        <v>24</v>
      </c>
      <c r="AF209" s="1087">
        <f>IF(ISERROR((H209/I209-1)*100),"n/a",(H209/I209-1)*100)</f>
        <v>25</v>
      </c>
      <c r="AG209" s="1087" t="str">
        <f>IF(ISERROR((I209/K209-1)*100),"n/a",(I209/K209-1)*100)</f>
        <v>n/a</v>
      </c>
      <c r="AH209" s="1087" t="str">
        <f>IF(ISERROR((K209/L209-1)*100),"n/a",(K209/L209-1)*100)</f>
        <v>n/a</v>
      </c>
      <c r="AI209" s="1087" t="str">
        <f>IF(ISERROR((L209/N209-1)*100),"n/a",(L209/N209-1)*100)</f>
        <v>n/a</v>
      </c>
      <c r="AJ209" s="1087" t="str">
        <f>IF(ISERROR((N209/O209-1)*100),"n/a",(N209/O209-1)*100)</f>
        <v>n/a</v>
      </c>
      <c r="AK209" s="1087" t="str">
        <f>IF(ISERROR((O209/P209-1)*100),"n/a",(O209/P209-1)*100)</f>
        <v>n/a</v>
      </c>
      <c r="AL209" s="1087" t="str">
        <f>IF(ISERROR((P209/Q209-1)*100),"n/a",(P209/Q209-1)*100)</f>
        <v>n/a</v>
      </c>
      <c r="AM209" s="1087">
        <f>IF(ISERROR((Q209/R209-1)*100),"n/a",(Q209/R209-1)*100)</f>
        <v>-100</v>
      </c>
      <c r="AN209" s="1087">
        <f>IF(ISERROR((R209/S209-1)*100),"n/a",(R209/S209-1)*100)</f>
        <v>19.999999999999996</v>
      </c>
      <c r="AO209" s="1087">
        <f>IF(ISERROR((S209/T209-1)*100),"n/a",(S209/T209-1)*100)</f>
        <v>515.38461538461547</v>
      </c>
      <c r="AP209" s="1087" t="str">
        <f>IF(ISERROR((T209/U209-1)*100),"n/a",(T209/U209-1)*100)</f>
        <v>n/a</v>
      </c>
      <c r="AQ209" s="1087" t="str">
        <f>IF(ISERROR((U209/V209-1)*100),"n/a",(U209/V209-1)*100)</f>
        <v>n/a</v>
      </c>
      <c r="AR209" s="1087" t="str">
        <f>IF(ISERROR((V209/W209-1)*100),"n/a",(V209/W209-1)*100)</f>
        <v>n/a</v>
      </c>
      <c r="AS209" s="1087" t="str">
        <f>IF(ISERROR((W209/X209-1)*100),"n/a",(W209/X209-1)*100)</f>
        <v>n/a</v>
      </c>
      <c r="AT209" s="1087" t="str">
        <f>IF(ISERROR((X209/Y209-1)*100),"n/a",(X209/Y209-1)*100)</f>
        <v>n/a</v>
      </c>
      <c r="AU209" s="1088">
        <f>AVERAGE(AA209:AT209)</f>
        <v>62.862769744219527</v>
      </c>
      <c r="AV209" s="1089">
        <f>STDEV(AA209:AT209)</f>
        <v>174.40012416573126</v>
      </c>
    </row>
    <row r="210" spans="1:48" ht="11.25" customHeight="1" x14ac:dyDescent="0.2">
      <c r="A210" s="847" t="s">
        <v>4537</v>
      </c>
      <c r="B210" s="874" t="s">
        <v>4516</v>
      </c>
      <c r="C210" s="491">
        <v>0.88</v>
      </c>
      <c r="D210" s="491">
        <v>0.81499999999999995</v>
      </c>
      <c r="E210" s="624">
        <v>0.77</v>
      </c>
      <c r="F210" s="491">
        <v>0.73</v>
      </c>
      <c r="G210" s="491">
        <v>0.69</v>
      </c>
      <c r="H210" s="514">
        <v>0.68</v>
      </c>
      <c r="I210" s="514">
        <v>0.68</v>
      </c>
      <c r="J210" s="514"/>
      <c r="K210" s="514">
        <v>0.68</v>
      </c>
      <c r="L210" s="511">
        <v>0.68</v>
      </c>
      <c r="M210" s="514"/>
      <c r="N210" s="511">
        <v>0.68</v>
      </c>
      <c r="O210" s="531">
        <v>0.76</v>
      </c>
      <c r="P210" s="627">
        <v>1.93</v>
      </c>
      <c r="Q210" s="627">
        <v>1.91</v>
      </c>
      <c r="R210" s="627">
        <v>1.89</v>
      </c>
      <c r="S210" s="627">
        <v>1.87</v>
      </c>
      <c r="T210" s="627">
        <v>1.85</v>
      </c>
      <c r="U210" s="627">
        <v>1.83</v>
      </c>
      <c r="V210" s="627">
        <v>1.81</v>
      </c>
      <c r="W210" s="627">
        <v>1.76</v>
      </c>
      <c r="X210" s="627">
        <v>1.64</v>
      </c>
      <c r="Y210" s="627">
        <v>1.46</v>
      </c>
      <c r="Z210" s="624">
        <f>SUM(C210:Y210)</f>
        <v>25.995000000000005</v>
      </c>
      <c r="AA210" s="1086">
        <f>IF(ISERROR((C210/D210-1)*100),"n/a",(C210/D210-1)*100)</f>
        <v>7.9754601226993849</v>
      </c>
      <c r="AB210" s="1086">
        <f>IF(ISERROR((D210/E210-1)*100),"n/a",(D210/E210-1)*100)</f>
        <v>5.8441558441558294</v>
      </c>
      <c r="AC210" s="1087">
        <f>IF(ISERROR((E210/F210-1)*100),"n/a",(E210/F210-1)*100)</f>
        <v>5.4794520547945202</v>
      </c>
      <c r="AD210" s="1087">
        <f>IF(ISERROR((F210/G210-1)*100),"n/a",(F210/G210-1)*100)</f>
        <v>5.7971014492753659</v>
      </c>
      <c r="AE210" s="1087">
        <f>IF(ISERROR((G210/H210-1)*100),"n/a",(G210/H210-1)*100)</f>
        <v>1.4705882352941124</v>
      </c>
      <c r="AF210" s="1087">
        <f>IF(ISERROR((H210/I210-1)*100),"n/a",(H210/I210-1)*100)</f>
        <v>0</v>
      </c>
      <c r="AG210" s="1087">
        <f>IF(ISERROR((I210/K210-1)*100),"n/a",(I210/K210-1)*100)</f>
        <v>0</v>
      </c>
      <c r="AH210" s="1087">
        <f>IF(ISERROR((K210/L210-1)*100),"n/a",(K210/L210-1)*100)</f>
        <v>0</v>
      </c>
      <c r="AI210" s="1087">
        <f>IF(ISERROR((L210/N210-1)*100),"n/a",(L210/N210-1)*100)</f>
        <v>0</v>
      </c>
      <c r="AJ210" s="1087">
        <f>IF(ISERROR((N210/O210-1)*100),"n/a",(N210/O210-1)*100)</f>
        <v>-10.526315789473683</v>
      </c>
      <c r="AK210" s="1087">
        <f>IF(ISERROR((O210/P210-1)*100),"n/a",(O210/P210-1)*100)</f>
        <v>-60.621761658031083</v>
      </c>
      <c r="AL210" s="1087">
        <f>IF(ISERROR((P210/Q210-1)*100),"n/a",(P210/Q210-1)*100)</f>
        <v>1.0471204188481575</v>
      </c>
      <c r="AM210" s="1087">
        <f>IF(ISERROR((Q210/R210-1)*100),"n/a",(Q210/R210-1)*100)</f>
        <v>1.0582010582010692</v>
      </c>
      <c r="AN210" s="1087">
        <f>IF(ISERROR((R210/S210-1)*100),"n/a",(R210/S210-1)*100)</f>
        <v>1.0695187165775222</v>
      </c>
      <c r="AO210" s="1087">
        <f>IF(ISERROR((S210/T210-1)*100),"n/a",(S210/T210-1)*100)</f>
        <v>1.0810810810810922</v>
      </c>
      <c r="AP210" s="1087">
        <f>IF(ISERROR((T210/U210-1)*100),"n/a",(T210/U210-1)*100)</f>
        <v>1.0928961748633892</v>
      </c>
      <c r="AQ210" s="1087">
        <f>IF(ISERROR((U210/V210-1)*100),"n/a",(U210/V210-1)*100)</f>
        <v>1.1049723756906049</v>
      </c>
      <c r="AR210" s="1087">
        <f>IF(ISERROR((V210/W210-1)*100),"n/a",(V210/W210-1)*100)</f>
        <v>2.8409090909090828</v>
      </c>
      <c r="AS210" s="1087">
        <f>IF(ISERROR((W210/X210-1)*100),"n/a",(W210/X210-1)*100)</f>
        <v>7.3170731707317138</v>
      </c>
      <c r="AT210" s="1087">
        <f>IF(ISERROR((X210/Y210-1)*100),"n/a",(X210/Y210-1)*100)</f>
        <v>12.328767123287676</v>
      </c>
      <c r="AU210" s="1088">
        <f>AVERAGE(AA210:AT210)</f>
        <v>-0.78203902655476176</v>
      </c>
      <c r="AV210" s="1089">
        <f>STDEV(AA210:AT210)</f>
        <v>14.792740409442985</v>
      </c>
    </row>
    <row r="211" spans="1:48" ht="11.25" customHeight="1" x14ac:dyDescent="0.2">
      <c r="A211" s="496" t="s">
        <v>1125</v>
      </c>
      <c r="B211" s="859" t="s">
        <v>1126</v>
      </c>
      <c r="C211" s="621">
        <v>3.78</v>
      </c>
      <c r="D211" s="491">
        <v>3.528</v>
      </c>
      <c r="E211" s="481">
        <v>3.3</v>
      </c>
      <c r="F211" s="621">
        <v>3.08</v>
      </c>
      <c r="G211" s="621">
        <v>2.8</v>
      </c>
      <c r="H211" s="621">
        <v>2.6549999999999998</v>
      </c>
      <c r="I211" s="621">
        <v>2.5499999999999998</v>
      </c>
      <c r="J211" s="945"/>
      <c r="K211" s="621">
        <v>2.3824999999999998</v>
      </c>
      <c r="L211" s="490">
        <v>2.2949999999999999</v>
      </c>
      <c r="M211" s="945"/>
      <c r="N211" s="626">
        <v>2.15</v>
      </c>
      <c r="O211" s="623">
        <v>2.12</v>
      </c>
      <c r="P211" s="623">
        <v>2.12</v>
      </c>
      <c r="Q211" s="627">
        <v>2.12</v>
      </c>
      <c r="R211" s="623">
        <v>2.06</v>
      </c>
      <c r="S211" s="623">
        <v>2.06</v>
      </c>
      <c r="T211" s="623">
        <v>2.06</v>
      </c>
      <c r="U211" s="623">
        <v>2.06</v>
      </c>
      <c r="V211" s="623">
        <v>2.06</v>
      </c>
      <c r="W211" s="623">
        <v>2.06</v>
      </c>
      <c r="X211" s="623">
        <v>2.06</v>
      </c>
      <c r="Y211" s="623">
        <v>2.06</v>
      </c>
      <c r="Z211" s="624">
        <f>SUM(C211:Y211)</f>
        <v>51.360500000000016</v>
      </c>
      <c r="AA211" s="1086">
        <f>IF(ISERROR((C211/D211-1)*100),"n/a",(C211/D211-1)*100)</f>
        <v>7.1428571428571397</v>
      </c>
      <c r="AB211" s="1086">
        <f>IF(ISERROR((D211/E211-1)*100),"n/a",(D211/E211-1)*100)</f>
        <v>6.9090909090909092</v>
      </c>
      <c r="AC211" s="1087">
        <f>IF(ISERROR((E211/F211-1)*100),"n/a",(E211/F211-1)*100)</f>
        <v>7.1428571428571397</v>
      </c>
      <c r="AD211" s="1087">
        <f>IF(ISERROR((F211/G211-1)*100),"n/a",(F211/G211-1)*100)</f>
        <v>10.000000000000009</v>
      </c>
      <c r="AE211" s="1087">
        <f>IF(ISERROR((G211/H211-1)*100),"n/a",(G211/H211-1)*100)</f>
        <v>5.4613935969868077</v>
      </c>
      <c r="AF211" s="1087">
        <f>IF(ISERROR((H211/I211-1)*100),"n/a",(H211/I211-1)*100)</f>
        <v>4.117647058823537</v>
      </c>
      <c r="AG211" s="1087">
        <f>IF(ISERROR((I211/K211-1)*100),"n/a",(I211/K211-1)*100)</f>
        <v>7.0304302203567648</v>
      </c>
      <c r="AH211" s="1087">
        <f>IF(ISERROR((K211/L211-1)*100),"n/a",(K211/L211-1)*100)</f>
        <v>3.8126361655773433</v>
      </c>
      <c r="AI211" s="1087">
        <f>IF(ISERROR((L211/N211-1)*100),"n/a",(L211/N211-1)*100)</f>
        <v>6.7441860465116354</v>
      </c>
      <c r="AJ211" s="1087">
        <f>IF(ISERROR((N211/O211-1)*100),"n/a",(N211/O211-1)*100)</f>
        <v>1.4150943396226356</v>
      </c>
      <c r="AK211" s="1087">
        <f>IF(ISERROR((O211/P211-1)*100),"n/a",(O211/P211-1)*100)</f>
        <v>0</v>
      </c>
      <c r="AL211" s="1087">
        <f>IF(ISERROR((P211/Q211-1)*100),"n/a",(P211/Q211-1)*100)</f>
        <v>0</v>
      </c>
      <c r="AM211" s="1087">
        <f>IF(ISERROR((Q211/R211-1)*100),"n/a",(Q211/R211-1)*100)</f>
        <v>2.9126213592232997</v>
      </c>
      <c r="AN211" s="1087">
        <f>IF(ISERROR((R211/S211-1)*100),"n/a",(R211/S211-1)*100)</f>
        <v>0</v>
      </c>
      <c r="AO211" s="1087">
        <f>IF(ISERROR((S211/T211-1)*100),"n/a",(S211/T211-1)*100)</f>
        <v>0</v>
      </c>
      <c r="AP211" s="1087">
        <f>IF(ISERROR((T211/U211-1)*100),"n/a",(T211/U211-1)*100)</f>
        <v>0</v>
      </c>
      <c r="AQ211" s="1087">
        <f>IF(ISERROR((U211/V211-1)*100),"n/a",(U211/V211-1)*100)</f>
        <v>0</v>
      </c>
      <c r="AR211" s="1087">
        <f>IF(ISERROR((V211/W211-1)*100),"n/a",(V211/W211-1)*100)</f>
        <v>0</v>
      </c>
      <c r="AS211" s="1087">
        <f>IF(ISERROR((W211/X211-1)*100),"n/a",(W211/X211-1)*100)</f>
        <v>0</v>
      </c>
      <c r="AT211" s="1087">
        <f>IF(ISERROR((X211/Y211-1)*100),"n/a",(X211/Y211-1)*100)</f>
        <v>0</v>
      </c>
      <c r="AU211" s="1088">
        <f>AVERAGE(AA211:AT211)</f>
        <v>3.1344406990953613</v>
      </c>
      <c r="AV211" s="1089">
        <f>STDEV(AA211:AT211)</f>
        <v>3.4027609929873095</v>
      </c>
    </row>
    <row r="212" spans="1:48" ht="11.25" customHeight="1" x14ac:dyDescent="0.2">
      <c r="A212" s="876" t="s">
        <v>545</v>
      </c>
      <c r="B212" s="874" t="s">
        <v>546</v>
      </c>
      <c r="C212" s="621">
        <v>3.7450000000000001</v>
      </c>
      <c r="D212" s="491">
        <v>3.6360000000000001</v>
      </c>
      <c r="E212" s="491">
        <v>3.49</v>
      </c>
      <c r="F212" s="505">
        <v>3.36</v>
      </c>
      <c r="G212" s="505">
        <v>3.24</v>
      </c>
      <c r="H212" s="505">
        <v>3.15</v>
      </c>
      <c r="I212" s="505">
        <v>3.09</v>
      </c>
      <c r="J212" s="1032"/>
      <c r="K212" s="505">
        <v>3.03</v>
      </c>
      <c r="L212" s="501">
        <v>2.97</v>
      </c>
      <c r="M212" s="1032"/>
      <c r="N212" s="502">
        <v>2.91</v>
      </c>
      <c r="O212" s="507">
        <v>2.82</v>
      </c>
      <c r="P212" s="507">
        <v>2.7</v>
      </c>
      <c r="Q212" s="507">
        <v>2.58</v>
      </c>
      <c r="R212" s="507">
        <v>2.196558</v>
      </c>
      <c r="S212" s="507">
        <v>2.0396610000000002</v>
      </c>
      <c r="T212" s="508">
        <v>1.9176299999999999</v>
      </c>
      <c r="U212" s="508">
        <v>1.9176299999999999</v>
      </c>
      <c r="V212" s="508">
        <v>1.9176299999999999</v>
      </c>
      <c r="W212" s="508">
        <v>1.9176299999999999</v>
      </c>
      <c r="X212" s="508">
        <v>1.9176299999999999</v>
      </c>
      <c r="Y212" s="508">
        <v>1.9176299999999999</v>
      </c>
      <c r="Z212" s="624">
        <f>SUM(C212:Y212)</f>
        <v>56.462999000000018</v>
      </c>
      <c r="AA212" s="1086">
        <f>IF(ISERROR((C212/D212-1)*100),"n/a",(C212/D212-1)*100)</f>
        <v>2.9977997799780054</v>
      </c>
      <c r="AB212" s="1086">
        <f>IF(ISERROR((D212/E212-1)*100),"n/a",(D212/E212-1)*100)</f>
        <v>4.183381088825211</v>
      </c>
      <c r="AC212" s="1087">
        <f>IF(ISERROR((E212/F212-1)*100),"n/a",(E212/F212-1)*100)</f>
        <v>3.8690476190476275</v>
      </c>
      <c r="AD212" s="1087">
        <f>IF(ISERROR((F212/G212-1)*100),"n/a",(F212/G212-1)*100)</f>
        <v>3.7037037037036979</v>
      </c>
      <c r="AE212" s="1087">
        <f>IF(ISERROR((G212/H212-1)*100),"n/a",(G212/H212-1)*100)</f>
        <v>2.8571428571428692</v>
      </c>
      <c r="AF212" s="1087">
        <f>IF(ISERROR((H212/I212-1)*100),"n/a",(H212/I212-1)*100)</f>
        <v>1.9417475728155331</v>
      </c>
      <c r="AG212" s="1087">
        <f>IF(ISERROR((I212/K212-1)*100),"n/a",(I212/K212-1)*100)</f>
        <v>1.980198019801982</v>
      </c>
      <c r="AH212" s="1087">
        <f>IF(ISERROR((K212/L212-1)*100),"n/a",(K212/L212-1)*100)</f>
        <v>2.020202020202011</v>
      </c>
      <c r="AI212" s="1087">
        <f>IF(ISERROR((L212/N212-1)*100),"n/a",(L212/N212-1)*100)</f>
        <v>2.0618556701030855</v>
      </c>
      <c r="AJ212" s="1087">
        <f>IF(ISERROR((N212/O212-1)*100),"n/a",(N212/O212-1)*100)</f>
        <v>3.1914893617021489</v>
      </c>
      <c r="AK212" s="1087">
        <f>IF(ISERROR((O212/P212-1)*100),"n/a",(O212/P212-1)*100)</f>
        <v>4.4444444444444287</v>
      </c>
      <c r="AL212" s="1087">
        <f>IF(ISERROR((P212/Q212-1)*100),"n/a",(P212/Q212-1)*100)</f>
        <v>4.6511627906976827</v>
      </c>
      <c r="AM212" s="1087">
        <f>IF(ISERROR((Q212/R212-1)*100),"n/a",(Q212/R212-1)*100)</f>
        <v>17.456493295419474</v>
      </c>
      <c r="AN212" s="1087">
        <f>IF(ISERROR((R212/S212-1)*100),"n/a",(R212/S212-1)*100)</f>
        <v>7.6923076923076872</v>
      </c>
      <c r="AO212" s="1087">
        <f>IF(ISERROR((S212/T212-1)*100),"n/a",(S212/T212-1)*100)</f>
        <v>6.3636363636363713</v>
      </c>
      <c r="AP212" s="1087">
        <f>IF(ISERROR((T212/U212-1)*100),"n/a",(T212/U212-1)*100)</f>
        <v>0</v>
      </c>
      <c r="AQ212" s="1087">
        <f>IF(ISERROR((U212/V212-1)*100),"n/a",(U212/V212-1)*100)</f>
        <v>0</v>
      </c>
      <c r="AR212" s="1087">
        <f>IF(ISERROR((V212/W212-1)*100),"n/a",(V212/W212-1)*100)</f>
        <v>0</v>
      </c>
      <c r="AS212" s="1087">
        <f>IF(ISERROR((W212/X212-1)*100),"n/a",(W212/X212-1)*100)</f>
        <v>0</v>
      </c>
      <c r="AT212" s="1087">
        <f>IF(ISERROR((X212/Y212-1)*100),"n/a",(X212/Y212-1)*100)</f>
        <v>0</v>
      </c>
      <c r="AU212" s="1088">
        <f>AVERAGE(AA212:AT212)</f>
        <v>3.4707306139913903</v>
      </c>
      <c r="AV212" s="1089">
        <f>STDEV(AA212:AT212)</f>
        <v>3.9364085912863693</v>
      </c>
    </row>
    <row r="213" spans="1:48" ht="11.25" customHeight="1" x14ac:dyDescent="0.2">
      <c r="A213" s="492" t="s">
        <v>549</v>
      </c>
      <c r="B213" s="874" t="s">
        <v>550</v>
      </c>
      <c r="C213" s="621">
        <v>0.375</v>
      </c>
      <c r="D213" s="491">
        <v>0.36499999999999999</v>
      </c>
      <c r="E213" s="491">
        <v>0.33999999999999997</v>
      </c>
      <c r="F213" s="621">
        <v>0.315</v>
      </c>
      <c r="G213" s="621">
        <v>0.30499999999999999</v>
      </c>
      <c r="H213" s="621">
        <v>0.29499999999999998</v>
      </c>
      <c r="I213" s="621">
        <v>0.28875000000000001</v>
      </c>
      <c r="J213" s="945"/>
      <c r="K213" s="494">
        <v>0.28499999999999998</v>
      </c>
      <c r="L213" s="490">
        <v>0.28249999999999997</v>
      </c>
      <c r="M213" s="945"/>
      <c r="N213" s="626">
        <v>0.27680000000000005</v>
      </c>
      <c r="O213" s="627">
        <v>0.27100000000000002</v>
      </c>
      <c r="P213" s="627">
        <v>0.26060000000000005</v>
      </c>
      <c r="Q213" s="627">
        <v>0.24220000000000003</v>
      </c>
      <c r="R213" s="627">
        <v>0.221</v>
      </c>
      <c r="S213" s="627">
        <v>0.2</v>
      </c>
      <c r="T213" s="627">
        <v>0.17899999999999999</v>
      </c>
      <c r="U213" s="627">
        <v>0.15260000000000001</v>
      </c>
      <c r="V213" s="627">
        <v>0.12100000000000001</v>
      </c>
      <c r="W213" s="627">
        <v>8.9400000000000007E-2</v>
      </c>
      <c r="X213" s="627">
        <v>3.6799999999999999E-2</v>
      </c>
      <c r="Y213" s="627">
        <v>0</v>
      </c>
      <c r="Z213" s="624">
        <f>SUM(C213:Y213)</f>
        <v>4.9016500000000018</v>
      </c>
      <c r="AA213" s="1086">
        <f>IF(ISERROR((C213/D213-1)*100),"n/a",(C213/D213-1)*100)</f>
        <v>2.7397260273972712</v>
      </c>
      <c r="AB213" s="1086">
        <f>IF(ISERROR((D213/E213-1)*100),"n/a",(D213/E213-1)*100)</f>
        <v>7.3529411764706065</v>
      </c>
      <c r="AC213" s="1087">
        <f>IF(ISERROR((E213/F213-1)*100),"n/a",(E213/F213-1)*100)</f>
        <v>7.9365079365079305</v>
      </c>
      <c r="AD213" s="1087">
        <f>IF(ISERROR((F213/G213-1)*100),"n/a",(F213/G213-1)*100)</f>
        <v>3.2786885245901676</v>
      </c>
      <c r="AE213" s="1087">
        <f>IF(ISERROR((G213/H213-1)*100),"n/a",(G213/H213-1)*100)</f>
        <v>3.3898305084745894</v>
      </c>
      <c r="AF213" s="1087">
        <f>IF(ISERROR((H213/I213-1)*100),"n/a",(H213/I213-1)*100)</f>
        <v>2.1645021645021467</v>
      </c>
      <c r="AG213" s="1087">
        <f>IF(ISERROR((I213/K213-1)*100),"n/a",(I213/K213-1)*100)</f>
        <v>1.3157894736842257</v>
      </c>
      <c r="AH213" s="1087">
        <f>IF(ISERROR((K213/L213-1)*100),"n/a",(K213/L213-1)*100)</f>
        <v>0.88495575221239076</v>
      </c>
      <c r="AI213" s="1087">
        <f>IF(ISERROR((L213/N213-1)*100),"n/a",(L213/N213-1)*100)</f>
        <v>2.0592485549132622</v>
      </c>
      <c r="AJ213" s="1087">
        <f>IF(ISERROR((N213/O213-1)*100),"n/a",(N213/O213-1)*100)</f>
        <v>2.1402214022140376</v>
      </c>
      <c r="AK213" s="1087">
        <f>IF(ISERROR((O213/P213-1)*100),"n/a",(O213/P213-1)*100)</f>
        <v>3.9907904834995955</v>
      </c>
      <c r="AL213" s="1087">
        <f>IF(ISERROR((P213/Q213-1)*100),"n/a",(P213/Q213-1)*100)</f>
        <v>7.5970272502064562</v>
      </c>
      <c r="AM213" s="1087">
        <f>IF(ISERROR((Q213/R213-1)*100),"n/a",(Q213/R213-1)*100)</f>
        <v>9.5927601809954854</v>
      </c>
      <c r="AN213" s="1087">
        <f>IF(ISERROR((R213/S213-1)*100),"n/a",(R213/S213-1)*100)</f>
        <v>10.499999999999998</v>
      </c>
      <c r="AO213" s="1087">
        <f>IF(ISERROR((S213/T213-1)*100),"n/a",(S213/T213-1)*100)</f>
        <v>11.73184357541901</v>
      </c>
      <c r="AP213" s="1087">
        <f>IF(ISERROR((T213/U213-1)*100),"n/a",(T213/U213-1)*100)</f>
        <v>17.300131061598933</v>
      </c>
      <c r="AQ213" s="1087">
        <f>IF(ISERROR((U213/V213-1)*100),"n/a",(U213/V213-1)*100)</f>
        <v>26.115702479338854</v>
      </c>
      <c r="AR213" s="1087">
        <f>IF(ISERROR((V213/W213-1)*100),"n/a",(V213/W213-1)*100)</f>
        <v>35.34675615212528</v>
      </c>
      <c r="AS213" s="1087">
        <f>IF(ISERROR((W213/X213-1)*100),"n/a",(W213/X213-1)*100)</f>
        <v>142.93478260869566</v>
      </c>
      <c r="AT213" s="1087" t="str">
        <f>IF(ISERROR((X213/Y213-1)*100),"n/a",(X213/Y213-1)*100)</f>
        <v>n/a</v>
      </c>
      <c r="AU213" s="1088">
        <f>AVERAGE(AA213:AT213)</f>
        <v>15.703800279623469</v>
      </c>
      <c r="AV213" s="1089">
        <f>STDEV(AA213:AT213)</f>
        <v>32.103878212743744</v>
      </c>
    </row>
    <row r="214" spans="1:48" ht="11.25" customHeight="1" x14ac:dyDescent="0.2">
      <c r="A214" s="847" t="s">
        <v>4561</v>
      </c>
      <c r="B214" s="874" t="s">
        <v>3862</v>
      </c>
      <c r="C214" s="491">
        <v>0.28999999999999998</v>
      </c>
      <c r="D214" s="491">
        <v>0.22</v>
      </c>
      <c r="E214" s="491">
        <v>0.17</v>
      </c>
      <c r="F214" s="491">
        <v>0.12</v>
      </c>
      <c r="G214" s="491">
        <v>0.06</v>
      </c>
      <c r="H214" s="514">
        <v>0</v>
      </c>
      <c r="I214" s="514">
        <v>0</v>
      </c>
      <c r="J214" s="514"/>
      <c r="K214" s="514">
        <v>0</v>
      </c>
      <c r="L214" s="511">
        <v>0</v>
      </c>
      <c r="M214" s="514"/>
      <c r="N214" s="511">
        <v>0</v>
      </c>
      <c r="O214" s="531">
        <v>0</v>
      </c>
      <c r="P214" s="531">
        <v>0</v>
      </c>
      <c r="Q214" s="531">
        <v>0</v>
      </c>
      <c r="R214" s="531">
        <v>0</v>
      </c>
      <c r="S214" s="531">
        <v>0</v>
      </c>
      <c r="T214" s="531">
        <v>0</v>
      </c>
      <c r="U214" s="531">
        <v>0</v>
      </c>
      <c r="V214" s="531">
        <v>0</v>
      </c>
      <c r="W214" s="531">
        <v>0</v>
      </c>
      <c r="X214" s="531">
        <v>0</v>
      </c>
      <c r="Y214" s="531">
        <v>0</v>
      </c>
      <c r="Z214" s="624">
        <f>SUM(C214:Y214)</f>
        <v>0.8600000000000001</v>
      </c>
      <c r="AA214" s="1086">
        <f>IF(ISERROR((C214/D214-1)*100),"n/a",(C214/D214-1)*100)</f>
        <v>31.818181818181813</v>
      </c>
      <c r="AB214" s="1086">
        <f>IF(ISERROR((D214/E214-1)*100),"n/a",(D214/E214-1)*100)</f>
        <v>29.411764705882337</v>
      </c>
      <c r="AC214" s="1087">
        <f>IF(ISERROR((E214/F214-1)*100),"n/a",(E214/F214-1)*100)</f>
        <v>41.666666666666671</v>
      </c>
      <c r="AD214" s="1087">
        <f>IF(ISERROR((F214/G214-1)*100),"n/a",(F214/G214-1)*100)</f>
        <v>100</v>
      </c>
      <c r="AE214" s="1087" t="str">
        <f>IF(ISERROR((G214/H214-1)*100),"n/a",(G214/H214-1)*100)</f>
        <v>n/a</v>
      </c>
      <c r="AF214" s="1087" t="str">
        <f>IF(ISERROR((H214/I214-1)*100),"n/a",(H214/I214-1)*100)</f>
        <v>n/a</v>
      </c>
      <c r="AG214" s="1087" t="str">
        <f>IF(ISERROR((I214/K214-1)*100),"n/a",(I214/K214-1)*100)</f>
        <v>n/a</v>
      </c>
      <c r="AH214" s="1087" t="str">
        <f>IF(ISERROR((K214/L214-1)*100),"n/a",(K214/L214-1)*100)</f>
        <v>n/a</v>
      </c>
      <c r="AI214" s="1087" t="str">
        <f>IF(ISERROR((L214/N214-1)*100),"n/a",(L214/N214-1)*100)</f>
        <v>n/a</v>
      </c>
      <c r="AJ214" s="1087" t="str">
        <f>IF(ISERROR((N214/O214-1)*100),"n/a",(N214/O214-1)*100)</f>
        <v>n/a</v>
      </c>
      <c r="AK214" s="1087" t="str">
        <f>IF(ISERROR((O214/P214-1)*100),"n/a",(O214/P214-1)*100)</f>
        <v>n/a</v>
      </c>
      <c r="AL214" s="1087" t="str">
        <f>IF(ISERROR((P214/Q214-1)*100),"n/a",(P214/Q214-1)*100)</f>
        <v>n/a</v>
      </c>
      <c r="AM214" s="1087" t="str">
        <f>IF(ISERROR((Q214/R214-1)*100),"n/a",(Q214/R214-1)*100)</f>
        <v>n/a</v>
      </c>
      <c r="AN214" s="1087" t="str">
        <f>IF(ISERROR((R214/S214-1)*100),"n/a",(R214/S214-1)*100)</f>
        <v>n/a</v>
      </c>
      <c r="AO214" s="1087" t="str">
        <f>IF(ISERROR((S214/T214-1)*100),"n/a",(S214/T214-1)*100)</f>
        <v>n/a</v>
      </c>
      <c r="AP214" s="1087" t="str">
        <f>IF(ISERROR((T214/U214-1)*100),"n/a",(T214/U214-1)*100)</f>
        <v>n/a</v>
      </c>
      <c r="AQ214" s="1087" t="str">
        <f>IF(ISERROR((U214/V214-1)*100),"n/a",(U214/V214-1)*100)</f>
        <v>n/a</v>
      </c>
      <c r="AR214" s="1087" t="str">
        <f>IF(ISERROR((V214/W214-1)*100),"n/a",(V214/W214-1)*100)</f>
        <v>n/a</v>
      </c>
      <c r="AS214" s="1087" t="str">
        <f>IF(ISERROR((W214/X214-1)*100),"n/a",(W214/X214-1)*100)</f>
        <v>n/a</v>
      </c>
      <c r="AT214" s="1087" t="str">
        <f>IF(ISERROR((X214/Y214-1)*100),"n/a",(X214/Y214-1)*100)</f>
        <v>n/a</v>
      </c>
      <c r="AU214" s="1088">
        <f>AVERAGE(AA214:AT214)</f>
        <v>50.724153297682705</v>
      </c>
      <c r="AV214" s="1089">
        <f>STDEV(AA214:AT214)</f>
        <v>33.275620692297196</v>
      </c>
    </row>
    <row r="215" spans="1:48" ht="11.25" customHeight="1" x14ac:dyDescent="0.2">
      <c r="A215" s="628" t="s">
        <v>560</v>
      </c>
      <c r="B215" s="499" t="s">
        <v>561</v>
      </c>
      <c r="C215" s="621">
        <v>0.64</v>
      </c>
      <c r="D215" s="491">
        <v>0.57999999999999996</v>
      </c>
      <c r="E215" s="509">
        <v>0.54</v>
      </c>
      <c r="F215" s="621">
        <v>0.52</v>
      </c>
      <c r="G215" s="621">
        <v>0.5</v>
      </c>
      <c r="H215" s="621">
        <v>0.48</v>
      </c>
      <c r="I215" s="621">
        <v>0.46</v>
      </c>
      <c r="J215" s="945"/>
      <c r="K215" s="621">
        <v>0.44</v>
      </c>
      <c r="L215" s="490">
        <v>0.42</v>
      </c>
      <c r="M215" s="945"/>
      <c r="N215" s="626">
        <v>0.4</v>
      </c>
      <c r="O215" s="627">
        <v>0.38</v>
      </c>
      <c r="P215" s="627">
        <v>0.36</v>
      </c>
      <c r="Q215" s="627">
        <v>0.32</v>
      </c>
      <c r="R215" s="627">
        <v>0.28000000000000003</v>
      </c>
      <c r="S215" s="627">
        <v>0.24</v>
      </c>
      <c r="T215" s="627">
        <v>0.215</v>
      </c>
      <c r="U215" s="627">
        <v>0.19</v>
      </c>
      <c r="V215" s="627">
        <v>0.16500000000000001</v>
      </c>
      <c r="W215" s="627">
        <v>0.14380000000000001</v>
      </c>
      <c r="X215" s="627">
        <v>0.125</v>
      </c>
      <c r="Y215" s="627">
        <v>0.105</v>
      </c>
      <c r="Z215" s="624">
        <f>SUM(C215:Y215)</f>
        <v>7.5038000000000018</v>
      </c>
      <c r="AA215" s="1086">
        <f>IF(ISERROR((C215/D215-1)*100),"n/a",(C215/D215-1)*100)</f>
        <v>10.344827586206918</v>
      </c>
      <c r="AB215" s="1086">
        <f>IF(ISERROR((D215/E215-1)*100),"n/a",(D215/E215-1)*100)</f>
        <v>7.4074074074073959</v>
      </c>
      <c r="AC215" s="1087">
        <f>IF(ISERROR((E215/F215-1)*100),"n/a",(E215/F215-1)*100)</f>
        <v>3.8461538461538547</v>
      </c>
      <c r="AD215" s="1087">
        <f>IF(ISERROR((F215/G215-1)*100),"n/a",(F215/G215-1)*100)</f>
        <v>4.0000000000000036</v>
      </c>
      <c r="AE215" s="1087">
        <f>IF(ISERROR((G215/H215-1)*100),"n/a",(G215/H215-1)*100)</f>
        <v>4.1666666666666741</v>
      </c>
      <c r="AF215" s="1087">
        <f>IF(ISERROR((H215/I215-1)*100),"n/a",(H215/I215-1)*100)</f>
        <v>4.3478260869565188</v>
      </c>
      <c r="AG215" s="1087">
        <f>IF(ISERROR((I215/K215-1)*100),"n/a",(I215/K215-1)*100)</f>
        <v>4.5454545454545414</v>
      </c>
      <c r="AH215" s="1087">
        <f>IF(ISERROR((K215/L215-1)*100),"n/a",(K215/L215-1)*100)</f>
        <v>4.7619047619047672</v>
      </c>
      <c r="AI215" s="1087">
        <f>IF(ISERROR((L215/N215-1)*100),"n/a",(L215/N215-1)*100)</f>
        <v>4.9999999999999822</v>
      </c>
      <c r="AJ215" s="1087">
        <f>IF(ISERROR((N215/O215-1)*100),"n/a",(N215/O215-1)*100)</f>
        <v>5.2631578947368363</v>
      </c>
      <c r="AK215" s="1087">
        <f>IF(ISERROR((O215/P215-1)*100),"n/a",(O215/P215-1)*100)</f>
        <v>5.555555555555558</v>
      </c>
      <c r="AL215" s="1087">
        <f>IF(ISERROR((P215/Q215-1)*100),"n/a",(P215/Q215-1)*100)</f>
        <v>12.5</v>
      </c>
      <c r="AM215" s="1087">
        <f>IF(ISERROR((Q215/R215-1)*100),"n/a",(Q215/R215-1)*100)</f>
        <v>14.285714285714279</v>
      </c>
      <c r="AN215" s="1087">
        <f>IF(ISERROR((R215/S215-1)*100),"n/a",(R215/S215-1)*100)</f>
        <v>16.666666666666675</v>
      </c>
      <c r="AO215" s="1087">
        <f>IF(ISERROR((S215/T215-1)*100),"n/a",(S215/T215-1)*100)</f>
        <v>11.627906976744185</v>
      </c>
      <c r="AP215" s="1087">
        <f>IF(ISERROR((T215/U215-1)*100),"n/a",(T215/U215-1)*100)</f>
        <v>13.157894736842103</v>
      </c>
      <c r="AQ215" s="1087">
        <f>IF(ISERROR((U215/V215-1)*100),"n/a",(U215/V215-1)*100)</f>
        <v>15.151515151515138</v>
      </c>
      <c r="AR215" s="1087">
        <f>IF(ISERROR((V215/W215-1)*100),"n/a",(V215/W215-1)*100)</f>
        <v>14.742698191933234</v>
      </c>
      <c r="AS215" s="1087">
        <f>IF(ISERROR((W215/X215-1)*100),"n/a",(W215/X215-1)*100)</f>
        <v>15.04000000000001</v>
      </c>
      <c r="AT215" s="1087">
        <f>IF(ISERROR((X215/Y215-1)*100),"n/a",(X215/Y215-1)*100)</f>
        <v>19.047619047619047</v>
      </c>
      <c r="AU215" s="1088">
        <f>AVERAGE(AA215:AT215)</f>
        <v>9.572948470403885</v>
      </c>
      <c r="AV215" s="1089">
        <f>STDEV(AA215:AT215)</f>
        <v>5.1574912120039968</v>
      </c>
    </row>
    <row r="216" spans="1:48" ht="11.25" customHeight="1" x14ac:dyDescent="0.2">
      <c r="A216" s="876" t="s">
        <v>216</v>
      </c>
      <c r="B216" s="874" t="s">
        <v>217</v>
      </c>
      <c r="C216" s="621">
        <v>1.84</v>
      </c>
      <c r="D216" s="491">
        <v>1.64</v>
      </c>
      <c r="E216" s="624">
        <v>1.48</v>
      </c>
      <c r="F216" s="621">
        <v>1.4</v>
      </c>
      <c r="G216" s="621">
        <v>1.32</v>
      </c>
      <c r="H216" s="621">
        <v>1.1000000000000001</v>
      </c>
      <c r="I216" s="621">
        <v>0.92</v>
      </c>
      <c r="J216" s="945" t="s">
        <v>90</v>
      </c>
      <c r="K216" s="621">
        <v>0.8</v>
      </c>
      <c r="L216" s="490">
        <v>0.7</v>
      </c>
      <c r="M216" s="945"/>
      <c r="N216" s="626">
        <v>0.62</v>
      </c>
      <c r="O216" s="627">
        <v>0.56000000000000005</v>
      </c>
      <c r="P216" s="627">
        <v>0.52</v>
      </c>
      <c r="Q216" s="627">
        <v>0.46</v>
      </c>
      <c r="R216" s="627">
        <v>0.4</v>
      </c>
      <c r="S216" s="627">
        <v>0.35</v>
      </c>
      <c r="T216" s="627">
        <v>0.32</v>
      </c>
      <c r="U216" s="627">
        <v>0.28999999999999998</v>
      </c>
      <c r="V216" s="627">
        <v>0.27</v>
      </c>
      <c r="W216" s="627">
        <v>0.26</v>
      </c>
      <c r="X216" s="627">
        <v>0.24</v>
      </c>
      <c r="Y216" s="627">
        <v>0.21</v>
      </c>
      <c r="Z216" s="624">
        <f>SUM(C216:Y216)</f>
        <v>15.7</v>
      </c>
      <c r="AA216" s="1086">
        <f>IF(ISERROR((C216/D216-1)*100),"n/a",(C216/D216-1)*100)</f>
        <v>12.195121951219523</v>
      </c>
      <c r="AB216" s="1086">
        <f>IF(ISERROR((D216/E216-1)*100),"n/a",(D216/E216-1)*100)</f>
        <v>10.810810810810811</v>
      </c>
      <c r="AC216" s="1087">
        <f>IF(ISERROR((E216/F216-1)*100),"n/a",(E216/F216-1)*100)</f>
        <v>5.7142857142857162</v>
      </c>
      <c r="AD216" s="1087">
        <f>IF(ISERROR((F216/G216-1)*100),"n/a",(F216/G216-1)*100)</f>
        <v>6.0606060606060552</v>
      </c>
      <c r="AE216" s="1087">
        <f>IF(ISERROR((G216/H216-1)*100),"n/a",(G216/H216-1)*100)</f>
        <v>19.999999999999996</v>
      </c>
      <c r="AF216" s="1087">
        <f>IF(ISERROR((H216/I216-1)*100),"n/a",(H216/I216-1)*100)</f>
        <v>19.565217391304344</v>
      </c>
      <c r="AG216" s="1087">
        <f>IF(ISERROR((I216/K216-1)*100),"n/a",(I216/K216-1)*100)</f>
        <v>14.999999999999991</v>
      </c>
      <c r="AH216" s="1087">
        <f>IF(ISERROR((K216/L216-1)*100),"n/a",(K216/L216-1)*100)</f>
        <v>14.285714285714302</v>
      </c>
      <c r="AI216" s="1087">
        <f>IF(ISERROR((L216/N216-1)*100),"n/a",(L216/N216-1)*100)</f>
        <v>12.903225806451601</v>
      </c>
      <c r="AJ216" s="1087">
        <f>IF(ISERROR((N216/O216-1)*100),"n/a",(N216/O216-1)*100)</f>
        <v>10.714285714285698</v>
      </c>
      <c r="AK216" s="1087">
        <f>IF(ISERROR((O216/P216-1)*100),"n/a",(O216/P216-1)*100)</f>
        <v>7.6923076923077094</v>
      </c>
      <c r="AL216" s="1087">
        <f>IF(ISERROR((P216/Q216-1)*100),"n/a",(P216/Q216-1)*100)</f>
        <v>13.043478260869556</v>
      </c>
      <c r="AM216" s="1087">
        <f>IF(ISERROR((Q216/R216-1)*100),"n/a",(Q216/R216-1)*100)</f>
        <v>14.999999999999991</v>
      </c>
      <c r="AN216" s="1087">
        <f>IF(ISERROR((R216/S216-1)*100),"n/a",(R216/S216-1)*100)</f>
        <v>14.285714285714302</v>
      </c>
      <c r="AO216" s="1087">
        <f>IF(ISERROR((S216/T216-1)*100),"n/a",(S216/T216-1)*100)</f>
        <v>9.375</v>
      </c>
      <c r="AP216" s="1087">
        <f>IF(ISERROR((T216/U216-1)*100),"n/a",(T216/U216-1)*100)</f>
        <v>10.344827586206918</v>
      </c>
      <c r="AQ216" s="1087">
        <f>IF(ISERROR((U216/V216-1)*100),"n/a",(U216/V216-1)*100)</f>
        <v>7.4074074074073959</v>
      </c>
      <c r="AR216" s="1087">
        <f>IF(ISERROR((V216/W216-1)*100),"n/a",(V216/W216-1)*100)</f>
        <v>3.8461538461538547</v>
      </c>
      <c r="AS216" s="1087">
        <f>IF(ISERROR((W216/X216-1)*100),"n/a",(W216/X216-1)*100)</f>
        <v>8.3333333333333481</v>
      </c>
      <c r="AT216" s="1087">
        <f>IF(ISERROR((X216/Y216-1)*100),"n/a",(X216/Y216-1)*100)</f>
        <v>14.285714285714279</v>
      </c>
      <c r="AU216" s="1088">
        <f>AVERAGE(AA216:AT216)</f>
        <v>11.543160221619271</v>
      </c>
      <c r="AV216" s="1089">
        <f>STDEV(AA216:AT216)</f>
        <v>4.3512641649007922</v>
      </c>
    </row>
    <row r="217" spans="1:48" ht="11.25" customHeight="1" x14ac:dyDescent="0.2">
      <c r="A217" s="492" t="s">
        <v>204</v>
      </c>
      <c r="B217" s="874" t="s">
        <v>205</v>
      </c>
      <c r="C217" s="621">
        <v>2.96</v>
      </c>
      <c r="D217" s="491">
        <v>2.86</v>
      </c>
      <c r="E217" s="624">
        <v>2.76</v>
      </c>
      <c r="F217" s="621">
        <v>2.68</v>
      </c>
      <c r="G217" s="621">
        <v>2.6</v>
      </c>
      <c r="H217" s="621">
        <v>2.52</v>
      </c>
      <c r="I217" s="621">
        <v>2.46</v>
      </c>
      <c r="J217" s="945"/>
      <c r="K217" s="621">
        <v>2.42</v>
      </c>
      <c r="L217" s="490">
        <v>2.4</v>
      </c>
      <c r="M217" s="945"/>
      <c r="N217" s="626">
        <v>2.38</v>
      </c>
      <c r="O217" s="627">
        <v>2.36</v>
      </c>
      <c r="P217" s="627">
        <v>2.34</v>
      </c>
      <c r="Q217" s="627">
        <v>2.3199999999999998</v>
      </c>
      <c r="R217" s="627">
        <v>2.2999999999999998</v>
      </c>
      <c r="S217" s="627">
        <v>2.2799999999999998</v>
      </c>
      <c r="T217" s="627">
        <v>2.2599999999999998</v>
      </c>
      <c r="U217" s="627">
        <v>2.2400000000000002</v>
      </c>
      <c r="V217" s="627">
        <v>2.2200000000000002</v>
      </c>
      <c r="W217" s="627">
        <v>2.2000000000000002</v>
      </c>
      <c r="X217" s="627">
        <v>2.1800000000000002</v>
      </c>
      <c r="Y217" s="627">
        <v>2.14</v>
      </c>
      <c r="Z217" s="624">
        <f>SUM(C217:Y217)</f>
        <v>50.879999999999995</v>
      </c>
      <c r="AA217" s="1086">
        <f>IF(ISERROR((C217/D217-1)*100),"n/a",(C217/D217-1)*100)</f>
        <v>3.4965034965035002</v>
      </c>
      <c r="AB217" s="1086">
        <f>IF(ISERROR((D217/E217-1)*100),"n/a",(D217/E217-1)*100)</f>
        <v>3.6231884057970953</v>
      </c>
      <c r="AC217" s="1087">
        <f>IF(ISERROR((E217/F217-1)*100),"n/a",(E217/F217-1)*100)</f>
        <v>2.9850746268656581</v>
      </c>
      <c r="AD217" s="1087">
        <f>IF(ISERROR((F217/G217-1)*100),"n/a",(F217/G217-1)*100)</f>
        <v>3.0769230769230882</v>
      </c>
      <c r="AE217" s="1087">
        <f>IF(ISERROR((G217/H217-1)*100),"n/a",(G217/H217-1)*100)</f>
        <v>3.1746031746031855</v>
      </c>
      <c r="AF217" s="1087">
        <f>IF(ISERROR((H217/I217-1)*100),"n/a",(H217/I217-1)*100)</f>
        <v>2.4390243902439046</v>
      </c>
      <c r="AG217" s="1087">
        <f>IF(ISERROR((I217/K217-1)*100),"n/a",(I217/K217-1)*100)</f>
        <v>1.6528925619834656</v>
      </c>
      <c r="AH217" s="1087">
        <f>IF(ISERROR((K217/L217-1)*100),"n/a",(K217/L217-1)*100)</f>
        <v>0.83333333333333037</v>
      </c>
      <c r="AI217" s="1087">
        <f>IF(ISERROR((L217/N217-1)*100),"n/a",(L217/N217-1)*100)</f>
        <v>0.84033613445377853</v>
      </c>
      <c r="AJ217" s="1087">
        <f>IF(ISERROR((N217/O217-1)*100),"n/a",(N217/O217-1)*100)</f>
        <v>0.84745762711864181</v>
      </c>
      <c r="AK217" s="1087">
        <f>IF(ISERROR((O217/P217-1)*100),"n/a",(O217/P217-1)*100)</f>
        <v>0.85470085470085166</v>
      </c>
      <c r="AL217" s="1087">
        <f>IF(ISERROR((P217/Q217-1)*100),"n/a",(P217/Q217-1)*100)</f>
        <v>0.86206896551723755</v>
      </c>
      <c r="AM217" s="1087">
        <f>IF(ISERROR((Q217/R217-1)*100),"n/a",(Q217/R217-1)*100)</f>
        <v>0.86956521739129933</v>
      </c>
      <c r="AN217" s="1087">
        <f>IF(ISERROR((R217/S217-1)*100),"n/a",(R217/S217-1)*100)</f>
        <v>0.87719298245614308</v>
      </c>
      <c r="AO217" s="1087">
        <f>IF(ISERROR((S217/T217-1)*100),"n/a",(S217/T217-1)*100)</f>
        <v>0.88495575221239076</v>
      </c>
      <c r="AP217" s="1087">
        <f>IF(ISERROR((T217/U217-1)*100),"n/a",(T217/U217-1)*100)</f>
        <v>0.89285714285711748</v>
      </c>
      <c r="AQ217" s="1087">
        <f>IF(ISERROR((U217/V217-1)*100),"n/a",(U217/V217-1)*100)</f>
        <v>0.9009009009008917</v>
      </c>
      <c r="AR217" s="1087">
        <f>IF(ISERROR((V217/W217-1)*100),"n/a",(V217/W217-1)*100)</f>
        <v>0.90909090909090384</v>
      </c>
      <c r="AS217" s="1087">
        <f>IF(ISERROR((W217/X217-1)*100),"n/a",(W217/X217-1)*100)</f>
        <v>0.91743119266054496</v>
      </c>
      <c r="AT217" s="1087">
        <f>IF(ISERROR((X217/Y217-1)*100),"n/a",(X217/Y217-1)*100)</f>
        <v>1.8691588785046731</v>
      </c>
      <c r="AU217" s="1088">
        <f>AVERAGE(AA217:AT217)</f>
        <v>1.6403629812058853</v>
      </c>
      <c r="AV217" s="1089">
        <f>STDEV(AA217:AT217)</f>
        <v>1.0599470569839826</v>
      </c>
    </row>
    <row r="218" spans="1:48" ht="11.25" customHeight="1" x14ac:dyDescent="0.2">
      <c r="A218" s="492" t="s">
        <v>1137</v>
      </c>
      <c r="B218" s="874" t="s">
        <v>1138</v>
      </c>
      <c r="C218" s="621">
        <v>1.5149999999999999</v>
      </c>
      <c r="D218" s="491">
        <v>1.415</v>
      </c>
      <c r="E218" s="481">
        <v>1.3150000000000002</v>
      </c>
      <c r="F218" s="621">
        <v>1.2250000000000001</v>
      </c>
      <c r="G218" s="621">
        <v>1.165</v>
      </c>
      <c r="H218" s="621">
        <v>1.105</v>
      </c>
      <c r="I218" s="621">
        <v>1.0449999999999999</v>
      </c>
      <c r="J218" s="945"/>
      <c r="K218" s="621">
        <v>0.97</v>
      </c>
      <c r="L218" s="490">
        <v>0.66</v>
      </c>
      <c r="M218" s="945"/>
      <c r="N218" s="495">
        <v>0</v>
      </c>
      <c r="O218" s="623">
        <v>0</v>
      </c>
      <c r="P218" s="623">
        <v>0</v>
      </c>
      <c r="Q218" s="623">
        <v>0</v>
      </c>
      <c r="R218" s="623">
        <v>0</v>
      </c>
      <c r="S218" s="623">
        <v>0</v>
      </c>
      <c r="T218" s="623">
        <v>0</v>
      </c>
      <c r="U218" s="623">
        <v>0</v>
      </c>
      <c r="V218" s="623">
        <v>0</v>
      </c>
      <c r="W218" s="623">
        <v>0</v>
      </c>
      <c r="X218" s="623">
        <v>0</v>
      </c>
      <c r="Y218" s="623">
        <v>0</v>
      </c>
      <c r="Z218" s="624">
        <f>SUM(C218:Y218)</f>
        <v>10.415000000000001</v>
      </c>
      <c r="AA218" s="1086">
        <f>IF(ISERROR((C218/D218-1)*100),"n/a",(C218/D218-1)*100)</f>
        <v>7.0671378091872628</v>
      </c>
      <c r="AB218" s="1086">
        <f>IF(ISERROR((D218/E218-1)*100),"n/a",(D218/E218-1)*100)</f>
        <v>7.6045627376425839</v>
      </c>
      <c r="AC218" s="1087">
        <f>IF(ISERROR((E218/F218-1)*100),"n/a",(E218/F218-1)*100)</f>
        <v>7.3469387755102034</v>
      </c>
      <c r="AD218" s="1087">
        <f>IF(ISERROR((F218/G218-1)*100),"n/a",(F218/G218-1)*100)</f>
        <v>5.1502145922746934</v>
      </c>
      <c r="AE218" s="1087">
        <f>IF(ISERROR((G218/H218-1)*100),"n/a",(G218/H218-1)*100)</f>
        <v>5.4298642533936681</v>
      </c>
      <c r="AF218" s="1087">
        <f>IF(ISERROR((H218/I218-1)*100),"n/a",(H218/I218-1)*100)</f>
        <v>5.741626794258381</v>
      </c>
      <c r="AG218" s="1087">
        <f>IF(ISERROR((I218/K218-1)*100),"n/a",(I218/K218-1)*100)</f>
        <v>7.7319587628865927</v>
      </c>
      <c r="AH218" s="1087">
        <f>IF(ISERROR((K218/L218-1)*100),"n/a",(K218/L218-1)*100)</f>
        <v>46.969696969696948</v>
      </c>
      <c r="AI218" s="1087" t="str">
        <f>IF(ISERROR((L218/N218-1)*100),"n/a",(L218/N218-1)*100)</f>
        <v>n/a</v>
      </c>
      <c r="AJ218" s="1087" t="str">
        <f>IF(ISERROR((N218/O218-1)*100),"n/a",(N218/O218-1)*100)</f>
        <v>n/a</v>
      </c>
      <c r="AK218" s="1087" t="str">
        <f>IF(ISERROR((O218/P218-1)*100),"n/a",(O218/P218-1)*100)</f>
        <v>n/a</v>
      </c>
      <c r="AL218" s="1087" t="str">
        <f>IF(ISERROR((P218/Q218-1)*100),"n/a",(P218/Q218-1)*100)</f>
        <v>n/a</v>
      </c>
      <c r="AM218" s="1087" t="str">
        <f>IF(ISERROR((Q218/R218-1)*100),"n/a",(Q218/R218-1)*100)</f>
        <v>n/a</v>
      </c>
      <c r="AN218" s="1087" t="str">
        <f>IF(ISERROR((R218/S218-1)*100),"n/a",(R218/S218-1)*100)</f>
        <v>n/a</v>
      </c>
      <c r="AO218" s="1087" t="str">
        <f>IF(ISERROR((S218/T218-1)*100),"n/a",(S218/T218-1)*100)</f>
        <v>n/a</v>
      </c>
      <c r="AP218" s="1087" t="str">
        <f>IF(ISERROR((T218/U218-1)*100),"n/a",(T218/U218-1)*100)</f>
        <v>n/a</v>
      </c>
      <c r="AQ218" s="1087" t="str">
        <f>IF(ISERROR((U218/V218-1)*100),"n/a",(U218/V218-1)*100)</f>
        <v>n/a</v>
      </c>
      <c r="AR218" s="1087" t="str">
        <f>IF(ISERROR((V218/W218-1)*100),"n/a",(V218/W218-1)*100)</f>
        <v>n/a</v>
      </c>
      <c r="AS218" s="1087" t="str">
        <f>IF(ISERROR((W218/X218-1)*100),"n/a",(W218/X218-1)*100)</f>
        <v>n/a</v>
      </c>
      <c r="AT218" s="1087" t="str">
        <f>IF(ISERROR((X218/Y218-1)*100),"n/a",(X218/Y218-1)*100)</f>
        <v>n/a</v>
      </c>
      <c r="AU218" s="1088">
        <f>AVERAGE(AA218:AT218)</f>
        <v>11.630250086856291</v>
      </c>
      <c r="AV218" s="1089">
        <f>STDEV(AA218:AT218)</f>
        <v>14.315623922787299</v>
      </c>
    </row>
    <row r="219" spans="1:48" ht="11.25" customHeight="1" x14ac:dyDescent="0.2">
      <c r="A219" s="1115" t="s">
        <v>4452</v>
      </c>
      <c r="B219" s="499" t="s">
        <v>4449</v>
      </c>
      <c r="C219" s="621">
        <v>0.62</v>
      </c>
      <c r="D219" s="491">
        <v>0.47</v>
      </c>
      <c r="E219" s="491">
        <v>0.44</v>
      </c>
      <c r="F219" s="505">
        <v>0.41000000000000003</v>
      </c>
      <c r="G219" s="505">
        <v>0.26250000000000001</v>
      </c>
      <c r="H219" s="1146">
        <v>0.21</v>
      </c>
      <c r="I219" s="1146">
        <v>0.21</v>
      </c>
      <c r="J219" s="500"/>
      <c r="K219" s="1150">
        <v>0.21</v>
      </c>
      <c r="L219" s="527">
        <v>0.21</v>
      </c>
      <c r="M219" s="499"/>
      <c r="N219" s="520">
        <v>0.21</v>
      </c>
      <c r="O219" s="1150">
        <v>0.21</v>
      </c>
      <c r="P219" s="508">
        <v>0.21</v>
      </c>
      <c r="Q219" s="507">
        <v>0.21</v>
      </c>
      <c r="R219" s="507">
        <v>0.18</v>
      </c>
      <c r="S219" s="507">
        <v>0.14000000000000001</v>
      </c>
      <c r="T219" s="508">
        <v>0</v>
      </c>
      <c r="U219" s="508">
        <v>0</v>
      </c>
      <c r="V219" s="508">
        <v>0</v>
      </c>
      <c r="W219" s="508">
        <v>0</v>
      </c>
      <c r="X219" s="508">
        <v>0</v>
      </c>
      <c r="Y219" s="508">
        <v>0</v>
      </c>
      <c r="Z219" s="624">
        <f>SUM(C219:Y219)</f>
        <v>4.2024999999999997</v>
      </c>
      <c r="AA219" s="1086">
        <f>IF(ISERROR((C219/D219-1)*100),"n/a",(C219/D219-1)*100)</f>
        <v>31.914893617021288</v>
      </c>
      <c r="AB219" s="1086"/>
      <c r="AC219" s="1087"/>
      <c r="AD219" s="1087"/>
      <c r="AE219" s="1087"/>
      <c r="AF219" s="1087"/>
      <c r="AG219" s="1087"/>
      <c r="AH219" s="1087"/>
      <c r="AI219" s="1087"/>
      <c r="AJ219" s="1087"/>
      <c r="AK219" s="1087"/>
      <c r="AL219" s="1087"/>
      <c r="AM219" s="1087"/>
      <c r="AN219" s="1087"/>
      <c r="AO219" s="1087"/>
      <c r="AP219" s="1087"/>
      <c r="AQ219" s="1087"/>
      <c r="AR219" s="1087"/>
      <c r="AS219" s="1087"/>
      <c r="AT219" s="1087"/>
      <c r="AU219" s="1088">
        <f>AVERAGE(AA219:AT219)</f>
        <v>31.914893617021288</v>
      </c>
      <c r="AV219" s="1089" t="e">
        <f>STDEV(AA219:AT219)</f>
        <v>#DIV/0!</v>
      </c>
    </row>
    <row r="220" spans="1:48" ht="11.25" customHeight="1" x14ac:dyDescent="0.2">
      <c r="A220" s="876" t="s">
        <v>212</v>
      </c>
      <c r="B220" s="874" t="s">
        <v>213</v>
      </c>
      <c r="C220" s="621">
        <v>1</v>
      </c>
      <c r="D220" s="491">
        <v>0.94</v>
      </c>
      <c r="E220" s="514">
        <v>0.88</v>
      </c>
      <c r="F220" s="621">
        <v>0.82</v>
      </c>
      <c r="G220" s="494">
        <v>0.8</v>
      </c>
      <c r="H220" s="621">
        <v>0.77</v>
      </c>
      <c r="I220" s="494">
        <v>0.76</v>
      </c>
      <c r="J220" s="945"/>
      <c r="K220" s="521">
        <v>0.73</v>
      </c>
      <c r="L220" s="524">
        <v>0.72</v>
      </c>
      <c r="M220" s="1090"/>
      <c r="N220" s="626">
        <v>0.69</v>
      </c>
      <c r="O220" s="627">
        <v>0.68</v>
      </c>
      <c r="P220" s="627">
        <v>0.67</v>
      </c>
      <c r="Q220" s="627">
        <v>0.64</v>
      </c>
      <c r="R220" s="627">
        <v>0.6</v>
      </c>
      <c r="S220" s="627">
        <v>0.5</v>
      </c>
      <c r="T220" s="627">
        <v>0.41499999999999998</v>
      </c>
      <c r="U220" s="627">
        <v>0.375</v>
      </c>
      <c r="V220" s="627">
        <v>0.32</v>
      </c>
      <c r="W220" s="627">
        <v>0.27500000000000002</v>
      </c>
      <c r="X220" s="627">
        <v>0.23</v>
      </c>
      <c r="Y220" s="627">
        <v>0.19</v>
      </c>
      <c r="Z220" s="624">
        <f>SUM(C220:Y220)</f>
        <v>13.004999999999999</v>
      </c>
      <c r="AA220" s="1086">
        <f>IF(ISERROR((C220/D220-1)*100),"n/a",(C220/D220-1)*100)</f>
        <v>6.3829787234042534</v>
      </c>
      <c r="AB220" s="1086">
        <f>IF(ISERROR((D220/E220-1)*100),"n/a",(D220/E220-1)*100)</f>
        <v>6.8181818181818121</v>
      </c>
      <c r="AC220" s="1087">
        <f>IF(ISERROR((E220/F220-1)*100),"n/a",(E220/F220-1)*100)</f>
        <v>7.3170731707317138</v>
      </c>
      <c r="AD220" s="1087">
        <f>IF(ISERROR((F220/G220-1)*100),"n/a",(F220/G220-1)*100)</f>
        <v>2.4999999999999911</v>
      </c>
      <c r="AE220" s="1087">
        <f>IF(ISERROR((G220/H220-1)*100),"n/a",(G220/H220-1)*100)</f>
        <v>3.8961038961039085</v>
      </c>
      <c r="AF220" s="1087">
        <f>IF(ISERROR((H220/I220-1)*100),"n/a",(H220/I220-1)*100)</f>
        <v>1.3157894736842035</v>
      </c>
      <c r="AG220" s="1087">
        <f>IF(ISERROR((I220/K220-1)*100),"n/a",(I220/K220-1)*100)</f>
        <v>4.1095890410958846</v>
      </c>
      <c r="AH220" s="1087">
        <f>IF(ISERROR((K220/L220-1)*100),"n/a",(K220/L220-1)*100)</f>
        <v>1.388888888888884</v>
      </c>
      <c r="AI220" s="1087">
        <f>IF(ISERROR((L220/N220-1)*100),"n/a",(L220/N220-1)*100)</f>
        <v>4.3478260869565188</v>
      </c>
      <c r="AJ220" s="1087">
        <f>IF(ISERROR((N220/O220-1)*100),"n/a",(N220/O220-1)*100)</f>
        <v>1.4705882352941124</v>
      </c>
      <c r="AK220" s="1087">
        <f>IF(ISERROR((O220/P220-1)*100),"n/a",(O220/P220-1)*100)</f>
        <v>1.4925373134328401</v>
      </c>
      <c r="AL220" s="1087">
        <f>IF(ISERROR((P220/Q220-1)*100),"n/a",(P220/Q220-1)*100)</f>
        <v>4.6875</v>
      </c>
      <c r="AM220" s="1087">
        <f>IF(ISERROR((Q220/R220-1)*100),"n/a",(Q220/R220-1)*100)</f>
        <v>6.6666666666666652</v>
      </c>
      <c r="AN220" s="1087">
        <f>IF(ISERROR((R220/S220-1)*100),"n/a",(R220/S220-1)*100)</f>
        <v>19.999999999999996</v>
      </c>
      <c r="AO220" s="1087">
        <f>IF(ISERROR((S220/T220-1)*100),"n/a",(S220/T220-1)*100)</f>
        <v>20.481927710843383</v>
      </c>
      <c r="AP220" s="1087">
        <f>IF(ISERROR((T220/U220-1)*100),"n/a",(T220/U220-1)*100)</f>
        <v>10.666666666666668</v>
      </c>
      <c r="AQ220" s="1087">
        <f>IF(ISERROR((U220/V220-1)*100),"n/a",(U220/V220-1)*100)</f>
        <v>17.1875</v>
      </c>
      <c r="AR220" s="1087">
        <f>IF(ISERROR((V220/W220-1)*100),"n/a",(V220/W220-1)*100)</f>
        <v>16.36363636363636</v>
      </c>
      <c r="AS220" s="1087">
        <f>IF(ISERROR((W220/X220-1)*100),"n/a",(W220/X220-1)*100)</f>
        <v>19.565217391304344</v>
      </c>
      <c r="AT220" s="1087">
        <f>IF(ISERROR((X220/Y220-1)*100),"n/a",(X220/Y220-1)*100)</f>
        <v>21.052631578947366</v>
      </c>
      <c r="AU220" s="1088">
        <f>AVERAGE(AA220:AT220)</f>
        <v>8.8855651512919458</v>
      </c>
      <c r="AV220" s="1089">
        <f>STDEV(AA220:AT220)</f>
        <v>7.3121052869251395</v>
      </c>
    </row>
    <row r="221" spans="1:48" ht="11.25" customHeight="1" x14ac:dyDescent="0.2">
      <c r="A221" s="876" t="s">
        <v>1129</v>
      </c>
      <c r="B221" s="874" t="s">
        <v>1130</v>
      </c>
      <c r="C221" s="621">
        <v>2.91</v>
      </c>
      <c r="D221" s="491">
        <v>2.64</v>
      </c>
      <c r="E221" s="491">
        <v>2.52</v>
      </c>
      <c r="F221" s="621">
        <v>2.44</v>
      </c>
      <c r="G221" s="621">
        <v>2.34</v>
      </c>
      <c r="H221" s="621">
        <v>2.2200000000000002</v>
      </c>
      <c r="I221" s="621">
        <v>2.14</v>
      </c>
      <c r="J221" s="945"/>
      <c r="K221" s="521">
        <v>2.1</v>
      </c>
      <c r="L221" s="524">
        <v>2.08</v>
      </c>
      <c r="M221" s="1090"/>
      <c r="N221" s="495">
        <v>2.08</v>
      </c>
      <c r="O221" s="623">
        <v>2.08</v>
      </c>
      <c r="P221" s="627">
        <v>2.08</v>
      </c>
      <c r="Q221" s="627">
        <v>2</v>
      </c>
      <c r="R221" s="627">
        <v>1.96</v>
      </c>
      <c r="S221" s="627">
        <v>1.94</v>
      </c>
      <c r="T221" s="627">
        <v>1.92</v>
      </c>
      <c r="U221" s="627">
        <v>1.9</v>
      </c>
      <c r="V221" s="627">
        <v>1.88</v>
      </c>
      <c r="W221" s="627">
        <v>1.8</v>
      </c>
      <c r="X221" s="627">
        <v>1.58</v>
      </c>
      <c r="Y221" s="627">
        <v>1.48</v>
      </c>
      <c r="Z221" s="624">
        <f>SUM(C221:Y221)</f>
        <v>44.089999999999989</v>
      </c>
      <c r="AA221" s="1086">
        <f>IF(ISERROR((C221/D221-1)*100),"n/a",(C221/D221-1)*100)</f>
        <v>10.22727272727273</v>
      </c>
      <c r="AB221" s="1086">
        <f>IF(ISERROR((D221/E221-1)*100),"n/a",(D221/E221-1)*100)</f>
        <v>4.7619047619047672</v>
      </c>
      <c r="AC221" s="1087">
        <f>IF(ISERROR((E221/F221-1)*100),"n/a",(E221/F221-1)*100)</f>
        <v>3.2786885245901676</v>
      </c>
      <c r="AD221" s="1087">
        <f>IF(ISERROR((F221/G221-1)*100),"n/a",(F221/G221-1)*100)</f>
        <v>4.2735042735042805</v>
      </c>
      <c r="AE221" s="1087">
        <f>IF(ISERROR((G221/H221-1)*100),"n/a",(G221/H221-1)*100)</f>
        <v>5.4054054054053946</v>
      </c>
      <c r="AF221" s="1087">
        <f>IF(ISERROR((H221/I221-1)*100),"n/a",(H221/I221-1)*100)</f>
        <v>3.7383177570093462</v>
      </c>
      <c r="AG221" s="1087">
        <f>IF(ISERROR((I221/K221-1)*100),"n/a",(I221/K221-1)*100)</f>
        <v>1.904761904761898</v>
      </c>
      <c r="AH221" s="1087">
        <f>IF(ISERROR((K221/L221-1)*100),"n/a",(K221/L221-1)*100)</f>
        <v>0.96153846153845812</v>
      </c>
      <c r="AI221" s="1087">
        <f>IF(ISERROR((L221/N221-1)*100),"n/a",(L221/N221-1)*100)</f>
        <v>0</v>
      </c>
      <c r="AJ221" s="1087">
        <f>IF(ISERROR((N221/O221-1)*100),"n/a",(N221/O221-1)*100)</f>
        <v>0</v>
      </c>
      <c r="AK221" s="1087">
        <f>IF(ISERROR((O221/P221-1)*100),"n/a",(O221/P221-1)*100)</f>
        <v>0</v>
      </c>
      <c r="AL221" s="1087">
        <f>IF(ISERROR((P221/Q221-1)*100),"n/a",(P221/Q221-1)*100)</f>
        <v>4.0000000000000036</v>
      </c>
      <c r="AM221" s="1087">
        <f>IF(ISERROR((Q221/R221-1)*100),"n/a",(Q221/R221-1)*100)</f>
        <v>2.0408163265306145</v>
      </c>
      <c r="AN221" s="1087">
        <f>IF(ISERROR((R221/S221-1)*100),"n/a",(R221/S221-1)*100)</f>
        <v>1.0309278350515427</v>
      </c>
      <c r="AO221" s="1087">
        <f>IF(ISERROR((S221/T221-1)*100),"n/a",(S221/T221-1)*100)</f>
        <v>1.0416666666666741</v>
      </c>
      <c r="AP221" s="1087">
        <f>IF(ISERROR((T221/U221-1)*100),"n/a",(T221/U221-1)*100)</f>
        <v>1.0526315789473717</v>
      </c>
      <c r="AQ221" s="1087">
        <f>IF(ISERROR((U221/V221-1)*100),"n/a",(U221/V221-1)*100)</f>
        <v>1.0638297872340496</v>
      </c>
      <c r="AR221" s="1087">
        <f>IF(ISERROR((V221/W221-1)*100),"n/a",(V221/W221-1)*100)</f>
        <v>4.4444444444444287</v>
      </c>
      <c r="AS221" s="1087">
        <f>IF(ISERROR((W221/X221-1)*100),"n/a",(W221/X221-1)*100)</f>
        <v>13.924050632911399</v>
      </c>
      <c r="AT221" s="1087">
        <f>IF(ISERROR((X221/Y221-1)*100),"n/a",(X221/Y221-1)*100)</f>
        <v>6.7567567567567544</v>
      </c>
      <c r="AU221" s="1088">
        <f>AVERAGE(AA221:AT221)</f>
        <v>3.4953258922264943</v>
      </c>
      <c r="AV221" s="1089">
        <f>STDEV(AA221:AT221)</f>
        <v>3.5800921440215561</v>
      </c>
    </row>
    <row r="222" spans="1:48" ht="11.25" customHeight="1" x14ac:dyDescent="0.2">
      <c r="A222" s="876" t="s">
        <v>4001</v>
      </c>
      <c r="B222" s="874" t="s">
        <v>4000</v>
      </c>
      <c r="C222" s="621">
        <v>1.0900000000000001</v>
      </c>
      <c r="D222" s="491">
        <v>1.04</v>
      </c>
      <c r="E222" s="491">
        <v>0.97</v>
      </c>
      <c r="F222" s="621">
        <v>0.93</v>
      </c>
      <c r="G222" s="621">
        <v>0.85</v>
      </c>
      <c r="H222" s="621">
        <v>0.75</v>
      </c>
      <c r="I222" s="621">
        <v>0.18</v>
      </c>
      <c r="J222" s="945"/>
      <c r="K222" s="494">
        <v>0</v>
      </c>
      <c r="L222" s="625">
        <v>0</v>
      </c>
      <c r="M222" s="945"/>
      <c r="N222" s="495">
        <v>0</v>
      </c>
      <c r="O222" s="623">
        <v>0</v>
      </c>
      <c r="P222" s="623">
        <v>0</v>
      </c>
      <c r="Q222" s="623">
        <v>0</v>
      </c>
      <c r="R222" s="623">
        <v>0</v>
      </c>
      <c r="S222" s="623">
        <v>0</v>
      </c>
      <c r="T222" s="623">
        <v>0</v>
      </c>
      <c r="U222" s="623">
        <v>0</v>
      </c>
      <c r="V222" s="623">
        <v>0</v>
      </c>
      <c r="W222" s="623">
        <v>0</v>
      </c>
      <c r="X222" s="623">
        <v>0</v>
      </c>
      <c r="Y222" s="623">
        <v>0</v>
      </c>
      <c r="Z222" s="624">
        <f>SUM(C222:Y222)</f>
        <v>5.8099999999999987</v>
      </c>
      <c r="AA222" s="1086">
        <f>IF(ISERROR((C222/D222-1)*100),"n/a",(C222/D222-1)*100)</f>
        <v>4.8076923076923128</v>
      </c>
      <c r="AB222" s="1086">
        <f>IF(ISERROR((D222/E222-1)*100),"n/a",(D222/E222-1)*100)</f>
        <v>7.2164948453608213</v>
      </c>
      <c r="AC222" s="1087">
        <f>IF(ISERROR((E222/F222-1)*100),"n/a",(E222/F222-1)*100)</f>
        <v>4.3010752688172005</v>
      </c>
      <c r="AD222" s="1087">
        <f>IF(ISERROR((F222/G222-1)*100),"n/a",(F222/G222-1)*100)</f>
        <v>9.4117647058823639</v>
      </c>
      <c r="AE222" s="1087">
        <f>IF(ISERROR((G222/H222-1)*100),"n/a",(G222/H222-1)*100)</f>
        <v>13.33333333333333</v>
      </c>
      <c r="AF222" s="1087">
        <f>IF(ISERROR((H222/I222-1)*100),"n/a",(H222/I222-1)*100)</f>
        <v>316.66666666666669</v>
      </c>
      <c r="AG222" s="1087" t="str">
        <f>IF(ISERROR((I222/K222-1)*100),"n/a",(I222/K222-1)*100)</f>
        <v>n/a</v>
      </c>
      <c r="AH222" s="1087" t="str">
        <f>IF(ISERROR((K222/L222-1)*100),"n/a",(K222/L222-1)*100)</f>
        <v>n/a</v>
      </c>
      <c r="AI222" s="1087" t="str">
        <f>IF(ISERROR((L222/N222-1)*100),"n/a",(L222/N222-1)*100)</f>
        <v>n/a</v>
      </c>
      <c r="AJ222" s="1087" t="str">
        <f>IF(ISERROR((N222/O222-1)*100),"n/a",(N222/O222-1)*100)</f>
        <v>n/a</v>
      </c>
      <c r="AK222" s="1087" t="str">
        <f>IF(ISERROR((O222/P222-1)*100),"n/a",(O222/P222-1)*100)</f>
        <v>n/a</v>
      </c>
      <c r="AL222" s="1087" t="str">
        <f>IF(ISERROR((P222/Q222-1)*100),"n/a",(P222/Q222-1)*100)</f>
        <v>n/a</v>
      </c>
      <c r="AM222" s="1087" t="str">
        <f>IF(ISERROR((Q222/R222-1)*100),"n/a",(Q222/R222-1)*100)</f>
        <v>n/a</v>
      </c>
      <c r="AN222" s="1087" t="str">
        <f>IF(ISERROR((R222/S222-1)*100),"n/a",(R222/S222-1)*100)</f>
        <v>n/a</v>
      </c>
      <c r="AO222" s="1087" t="str">
        <f>IF(ISERROR((S222/T222-1)*100),"n/a",(S222/T222-1)*100)</f>
        <v>n/a</v>
      </c>
      <c r="AP222" s="1087" t="str">
        <f>IF(ISERROR((T222/U222-1)*100),"n/a",(T222/U222-1)*100)</f>
        <v>n/a</v>
      </c>
      <c r="AQ222" s="1087" t="str">
        <f>IF(ISERROR((U222/V222-1)*100),"n/a",(U222/V222-1)*100)</f>
        <v>n/a</v>
      </c>
      <c r="AR222" s="1087" t="str">
        <f>IF(ISERROR((V222/W222-1)*100),"n/a",(V222/W222-1)*100)</f>
        <v>n/a</v>
      </c>
      <c r="AS222" s="1087" t="str">
        <f>IF(ISERROR((W222/X222-1)*100),"n/a",(W222/X222-1)*100)</f>
        <v>n/a</v>
      </c>
      <c r="AT222" s="1087" t="str">
        <f>IF(ISERROR((X222/Y222-1)*100),"n/a",(X222/Y222-1)*100)</f>
        <v>n/a</v>
      </c>
      <c r="AU222" s="1088">
        <f>AVERAGE(AA222:AT222)</f>
        <v>59.289504521292116</v>
      </c>
      <c r="AV222" s="1089">
        <f>STDEV(AA222:AT222)</f>
        <v>126.13195926790256</v>
      </c>
    </row>
    <row r="223" spans="1:48" ht="11.25" customHeight="1" x14ac:dyDescent="0.2">
      <c r="A223" s="579" t="s">
        <v>4614</v>
      </c>
      <c r="B223" s="874" t="s">
        <v>4608</v>
      </c>
      <c r="C223" s="621">
        <v>0.88</v>
      </c>
      <c r="D223" s="491">
        <v>0.8</v>
      </c>
      <c r="E223" s="491">
        <v>0.6</v>
      </c>
      <c r="F223" s="482">
        <v>0.36</v>
      </c>
      <c r="G223" s="535">
        <v>0.24</v>
      </c>
      <c r="H223" s="535">
        <v>0.24</v>
      </c>
      <c r="I223" s="535">
        <v>0.24</v>
      </c>
      <c r="J223" s="1121"/>
      <c r="K223" s="1149">
        <v>0.24</v>
      </c>
      <c r="L223" s="1122">
        <v>0.24</v>
      </c>
      <c r="M223" s="1151"/>
      <c r="N223" s="1059">
        <v>0.24</v>
      </c>
      <c r="O223" s="1149">
        <v>0.24</v>
      </c>
      <c r="P223" s="487">
        <v>0.24</v>
      </c>
      <c r="Q223" s="487">
        <v>0.18</v>
      </c>
      <c r="R223" s="536">
        <v>0</v>
      </c>
      <c r="S223" s="536">
        <v>0</v>
      </c>
      <c r="T223" s="536">
        <v>0</v>
      </c>
      <c r="U223" s="536">
        <v>0</v>
      </c>
      <c r="V223" s="536">
        <v>0</v>
      </c>
      <c r="W223" s="536">
        <v>0</v>
      </c>
      <c r="X223" s="536">
        <v>0</v>
      </c>
      <c r="Y223" s="536">
        <v>0</v>
      </c>
      <c r="Z223" s="624">
        <f>SUM(C223:Y223)</f>
        <v>4.7400000000000011</v>
      </c>
      <c r="AA223" s="1086">
        <f>IF(ISERROR((C223/D223-1)*100),"n/a",(C223/D223-1)*100)</f>
        <v>9.9999999999999858</v>
      </c>
      <c r="AB223" s="1086">
        <f>IF(ISERROR((D223/E223-1)*100),"n/a",(D223/E223-1)*100)</f>
        <v>33.33333333333335</v>
      </c>
      <c r="AC223" s="1087">
        <f>IF(ISERROR((E223/F223-1)*100),"n/a",(E223/F223-1)*100)</f>
        <v>66.666666666666671</v>
      </c>
      <c r="AD223" s="1087">
        <f>IF(ISERROR((F223/G223-1)*100),"n/a",(F223/G223-1)*100)</f>
        <v>50</v>
      </c>
      <c r="AE223" s="1087">
        <f>IF(ISERROR((G223/H223-1)*100),"n/a",(G223/H223-1)*100)</f>
        <v>0</v>
      </c>
      <c r="AF223" s="1087">
        <f>IF(ISERROR((H223/I223-1)*100),"n/a",(H223/I223-1)*100)</f>
        <v>0</v>
      </c>
      <c r="AG223" s="1087">
        <f>IF(ISERROR((I223/K223-1)*100),"n/a",(I223/K223-1)*100)</f>
        <v>0</v>
      </c>
      <c r="AH223" s="1087">
        <f>IF(ISERROR((K223/L223-1)*100),"n/a",(K223/L223-1)*100)</f>
        <v>0</v>
      </c>
      <c r="AI223" s="1087">
        <f>IF(ISERROR((L223/N223-1)*100),"n/a",(L223/N223-1)*100)</f>
        <v>0</v>
      </c>
      <c r="AJ223" s="1087">
        <f>IF(ISERROR((N223/O223-1)*100),"n/a",(N223/O223-1)*100)</f>
        <v>0</v>
      </c>
      <c r="AK223" s="1087">
        <f>IF(ISERROR((O223/P223-1)*100),"n/a",(O223/P223-1)*100)</f>
        <v>0</v>
      </c>
      <c r="AL223" s="1087">
        <f>IF(ISERROR((P223/Q223-1)*100),"n/a",(P223/Q223-1)*100)</f>
        <v>33.333333333333329</v>
      </c>
      <c r="AM223" s="1087" t="str">
        <f>IF(ISERROR((Q223/R223-1)*100),"n/a",(Q223/R223-1)*100)</f>
        <v>n/a</v>
      </c>
      <c r="AN223" s="1087" t="str">
        <f>IF(ISERROR((R223/S223-1)*100),"n/a",(R223/S223-1)*100)</f>
        <v>n/a</v>
      </c>
      <c r="AO223" s="1087" t="str">
        <f>IF(ISERROR((S223/T223-1)*100),"n/a",(S223/T223-1)*100)</f>
        <v>n/a</v>
      </c>
      <c r="AP223" s="1087" t="str">
        <f>IF(ISERROR((T223/U223-1)*100),"n/a",(T223/U223-1)*100)</f>
        <v>n/a</v>
      </c>
      <c r="AQ223" s="1087" t="str">
        <f>IF(ISERROR((U223/V223-1)*100),"n/a",(U223/V223-1)*100)</f>
        <v>n/a</v>
      </c>
      <c r="AR223" s="1087" t="str">
        <f>IF(ISERROR((V223/W223-1)*100),"n/a",(V223/W223-1)*100)</f>
        <v>n/a</v>
      </c>
      <c r="AS223" s="1087" t="str">
        <f>IF(ISERROR((W223/X223-1)*100),"n/a",(W223/X223-1)*100)</f>
        <v>n/a</v>
      </c>
      <c r="AT223" s="1087" t="str">
        <f>IF(ISERROR((X223/Y223-1)*100),"n/a",(X223/Y223-1)*100)</f>
        <v>n/a</v>
      </c>
      <c r="AU223" s="1088">
        <f>AVERAGE(AA223:AT223)</f>
        <v>16.111111111111111</v>
      </c>
      <c r="AV223" s="1089">
        <f>STDEV(AA223:AT223)</f>
        <v>23.648662948658629</v>
      </c>
    </row>
    <row r="224" spans="1:48" ht="11.25" customHeight="1" x14ac:dyDescent="0.2">
      <c r="A224" s="628" t="s">
        <v>551</v>
      </c>
      <c r="B224" s="499" t="s">
        <v>552</v>
      </c>
      <c r="C224" s="621">
        <v>2.4500000000000002</v>
      </c>
      <c r="D224" s="491">
        <v>2.42</v>
      </c>
      <c r="E224" s="509">
        <v>2.17</v>
      </c>
      <c r="F224" s="621">
        <v>1.92</v>
      </c>
      <c r="G224" s="621">
        <v>1.67</v>
      </c>
      <c r="H224" s="621">
        <v>1.42</v>
      </c>
      <c r="I224" s="621">
        <v>1.35</v>
      </c>
      <c r="J224" s="945"/>
      <c r="K224" s="521">
        <v>1.3</v>
      </c>
      <c r="L224" s="522">
        <v>1.28</v>
      </c>
      <c r="M224" s="1090"/>
      <c r="N224" s="626">
        <v>1.26</v>
      </c>
      <c r="O224" s="627">
        <v>1.24</v>
      </c>
      <c r="P224" s="627">
        <v>1.22</v>
      </c>
      <c r="Q224" s="627">
        <v>1.1599999999999999</v>
      </c>
      <c r="R224" s="627">
        <v>1.08</v>
      </c>
      <c r="S224" s="627">
        <v>1</v>
      </c>
      <c r="T224" s="627">
        <v>0.8</v>
      </c>
      <c r="U224" s="623">
        <v>0</v>
      </c>
      <c r="V224" s="623">
        <v>0</v>
      </c>
      <c r="W224" s="623">
        <v>0</v>
      </c>
      <c r="X224" s="627">
        <v>1.1100000000000001</v>
      </c>
      <c r="Y224" s="627">
        <v>1.07</v>
      </c>
      <c r="Z224" s="624">
        <f>SUM(C224:Y224)</f>
        <v>25.919999999999998</v>
      </c>
      <c r="AA224" s="1086">
        <f>IF(ISERROR((C224/D224-1)*100),"n/a",(C224/D224-1)*100)</f>
        <v>1.2396694214876103</v>
      </c>
      <c r="AB224" s="1086">
        <f>IF(ISERROR((D224/E224-1)*100),"n/a",(D224/E224-1)*100)</f>
        <v>11.520737327188947</v>
      </c>
      <c r="AC224" s="1087">
        <f>IF(ISERROR((E224/F224-1)*100),"n/a",(E224/F224-1)*100)</f>
        <v>13.020833333333325</v>
      </c>
      <c r="AD224" s="1087">
        <f>IF(ISERROR((F224/G224-1)*100),"n/a",(F224/G224-1)*100)</f>
        <v>14.970059880239518</v>
      </c>
      <c r="AE224" s="1087">
        <f>IF(ISERROR((G224/H224-1)*100),"n/a",(G224/H224-1)*100)</f>
        <v>17.6056338028169</v>
      </c>
      <c r="AF224" s="1087">
        <f>IF(ISERROR((H224/I224-1)*100),"n/a",(H224/I224-1)*100)</f>
        <v>5.1851851851851816</v>
      </c>
      <c r="AG224" s="1087">
        <f>IF(ISERROR((I224/K224-1)*100),"n/a",(I224/K224-1)*100)</f>
        <v>3.8461538461538547</v>
      </c>
      <c r="AH224" s="1087">
        <f>IF(ISERROR((K224/L224-1)*100),"n/a",(K224/L224-1)*100)</f>
        <v>1.5625</v>
      </c>
      <c r="AI224" s="1087">
        <f>IF(ISERROR((L224/N224-1)*100),"n/a",(L224/N224-1)*100)</f>
        <v>1.5873015873015817</v>
      </c>
      <c r="AJ224" s="1087">
        <f>IF(ISERROR((N224/O224-1)*100),"n/a",(N224/O224-1)*100)</f>
        <v>1.6129032258064502</v>
      </c>
      <c r="AK224" s="1087">
        <f>IF(ISERROR((O224/P224-1)*100),"n/a",(O224/P224-1)*100)</f>
        <v>1.6393442622950838</v>
      </c>
      <c r="AL224" s="1087">
        <f>IF(ISERROR((P224/Q224-1)*100),"n/a",(P224/Q224-1)*100)</f>
        <v>5.1724137931034475</v>
      </c>
      <c r="AM224" s="1087">
        <f>IF(ISERROR((Q224/R224-1)*100),"n/a",(Q224/R224-1)*100)</f>
        <v>7.4074074074073959</v>
      </c>
      <c r="AN224" s="1087">
        <f>IF(ISERROR((R224/S224-1)*100),"n/a",(R224/S224-1)*100)</f>
        <v>8.0000000000000071</v>
      </c>
      <c r="AO224" s="1087">
        <f>IF(ISERROR((S224/T224-1)*100),"n/a",(S224/T224-1)*100)</f>
        <v>25</v>
      </c>
      <c r="AP224" s="1087" t="str">
        <f>IF(ISERROR((T224/U224-1)*100),"n/a",(T224/U224-1)*100)</f>
        <v>n/a</v>
      </c>
      <c r="AQ224" s="1087" t="str">
        <f>IF(ISERROR((U224/V224-1)*100),"n/a",(U224/V224-1)*100)</f>
        <v>n/a</v>
      </c>
      <c r="AR224" s="1087" t="str">
        <f>IF(ISERROR((V224/W224-1)*100),"n/a",(V224/W224-1)*100)</f>
        <v>n/a</v>
      </c>
      <c r="AS224" s="1087">
        <f>IF(ISERROR((W224/X224-1)*100),"n/a",(W224/X224-1)*100)</f>
        <v>-100</v>
      </c>
      <c r="AT224" s="1087">
        <f>IF(ISERROR((X224/Y224-1)*100),"n/a",(X224/Y224-1)*100)</f>
        <v>3.7383177570093462</v>
      </c>
      <c r="AU224" s="1088">
        <f>AVERAGE(AA224:AT224)</f>
        <v>1.359321225254627</v>
      </c>
      <c r="AV224" s="1089">
        <f>STDEV(AA224:AT224)</f>
        <v>26.97566372570444</v>
      </c>
    </row>
    <row r="225" spans="1:48" ht="11.25" customHeight="1" x14ac:dyDescent="0.2">
      <c r="A225" s="628" t="s">
        <v>565</v>
      </c>
      <c r="B225" s="499" t="s">
        <v>566</v>
      </c>
      <c r="C225" s="621">
        <v>1.1937500000000001</v>
      </c>
      <c r="D225" s="491">
        <v>1.069</v>
      </c>
      <c r="E225" s="491">
        <v>0.94374999999999998</v>
      </c>
      <c r="F225" s="505">
        <v>0.82499999999999996</v>
      </c>
      <c r="G225" s="505">
        <v>0.72499999999999998</v>
      </c>
      <c r="H225" s="505">
        <v>0.61250000000000004</v>
      </c>
      <c r="I225" s="505">
        <v>0.484375</v>
      </c>
      <c r="J225" s="1032">
        <v>0</v>
      </c>
      <c r="K225" s="505">
        <v>0.421875</v>
      </c>
      <c r="L225" s="501">
        <v>0.35625000000000001</v>
      </c>
      <c r="M225" s="1032">
        <v>0</v>
      </c>
      <c r="N225" s="520">
        <v>0.3</v>
      </c>
      <c r="O225" s="507">
        <v>0.25</v>
      </c>
      <c r="P225" s="507">
        <v>0.1875</v>
      </c>
      <c r="Q225" s="507">
        <v>0.13125000000000001</v>
      </c>
      <c r="R225" s="507">
        <v>6.25E-2</v>
      </c>
      <c r="S225" s="507">
        <v>2.1874999999999999E-2</v>
      </c>
      <c r="T225" s="508">
        <v>9.3749999999999997E-3</v>
      </c>
      <c r="U225" s="507">
        <v>0.49</v>
      </c>
      <c r="V225" s="507">
        <v>0.46750000000000003</v>
      </c>
      <c r="W225" s="507">
        <v>0.4375</v>
      </c>
      <c r="X225" s="507">
        <v>0.40562500000000001</v>
      </c>
      <c r="Y225" s="507">
        <v>0.3795</v>
      </c>
      <c r="Z225" s="624">
        <f>SUM(C225:Y225)</f>
        <v>9.7741249999999997</v>
      </c>
      <c r="AA225" s="1086">
        <f>IF(ISERROR((C225/D225-1)*100),"n/a",(C225/D225-1)*100)</f>
        <v>11.669784845650156</v>
      </c>
      <c r="AB225" s="1086">
        <f>IF(ISERROR((D225/E225-1)*100),"n/a",(D225/E225-1)*100)</f>
        <v>13.271523178807954</v>
      </c>
      <c r="AC225" s="1087">
        <f>IF(ISERROR((E225/F225-1)*100),"n/a",(E225/F225-1)*100)</f>
        <v>14.393939393939403</v>
      </c>
      <c r="AD225" s="1087">
        <f>IF(ISERROR((F225/G225-1)*100),"n/a",(F225/G225-1)*100)</f>
        <v>13.793103448275868</v>
      </c>
      <c r="AE225" s="1087">
        <f>IF(ISERROR((G225/H225-1)*100),"n/a",(G225/H225-1)*100)</f>
        <v>18.367346938775508</v>
      </c>
      <c r="AF225" s="1087">
        <f>IF(ISERROR((H225/I225-1)*100),"n/a",(H225/I225-1)*100)</f>
        <v>26.451612903225818</v>
      </c>
      <c r="AG225" s="1087">
        <f>IF(ISERROR((I225/K225-1)*100),"n/a",(I225/K225-1)*100)</f>
        <v>14.814814814814813</v>
      </c>
      <c r="AH225" s="1087">
        <f>IF(ISERROR((K225/L225-1)*100),"n/a",(K225/L225-1)*100)</f>
        <v>18.421052631578938</v>
      </c>
      <c r="AI225" s="1087">
        <f>IF(ISERROR((L225/N225-1)*100),"n/a",(L225/N225-1)*100)</f>
        <v>18.75</v>
      </c>
      <c r="AJ225" s="1087">
        <f>IF(ISERROR((N225/O225-1)*100),"n/a",(N225/O225-1)*100)</f>
        <v>19.999999999999996</v>
      </c>
      <c r="AK225" s="1087">
        <f>IF(ISERROR((O225/P225-1)*100),"n/a",(O225/P225-1)*100)</f>
        <v>33.333333333333329</v>
      </c>
      <c r="AL225" s="1087">
        <f>IF(ISERROR((P225/Q225-1)*100),"n/a",(P225/Q225-1)*100)</f>
        <v>42.857142857142861</v>
      </c>
      <c r="AM225" s="1087">
        <f>IF(ISERROR((Q225/R225-1)*100),"n/a",(Q225/R225-1)*100)</f>
        <v>110.00000000000001</v>
      </c>
      <c r="AN225" s="1087">
        <f>IF(ISERROR((R225/S225-1)*100),"n/a",(R225/S225-1)*100)</f>
        <v>185.71428571428572</v>
      </c>
      <c r="AO225" s="1087">
        <f>IF(ISERROR((S225/T225-1)*100),"n/a",(S225/T225-1)*100)</f>
        <v>133.33333333333334</v>
      </c>
      <c r="AP225" s="1087">
        <f>IF(ISERROR((T225/U225-1)*100),"n/a",(T225/U225-1)*100)</f>
        <v>-98.08673469387756</v>
      </c>
      <c r="AQ225" s="1087">
        <f>IF(ISERROR((U225/V225-1)*100),"n/a",(U225/V225-1)*100)</f>
        <v>4.8128342245989275</v>
      </c>
      <c r="AR225" s="1087">
        <f>IF(ISERROR((V225/W225-1)*100),"n/a",(V225/W225-1)*100)</f>
        <v>6.8571428571428727</v>
      </c>
      <c r="AS225" s="1087">
        <f>IF(ISERROR((W225/X225-1)*100),"n/a",(W225/X225-1)*100)</f>
        <v>7.8582434514637978</v>
      </c>
      <c r="AT225" s="1087">
        <f>IF(ISERROR((X225/Y225-1)*100),"n/a",(X225/Y225-1)*100)</f>
        <v>6.8840579710145011</v>
      </c>
      <c r="AU225" s="1088">
        <f>AVERAGE(AA225:AT225)</f>
        <v>30.174840860175312</v>
      </c>
      <c r="AV225" s="1089">
        <f>STDEV(AA225:AT225)</f>
        <v>57.106783036912553</v>
      </c>
    </row>
    <row r="226" spans="1:48" ht="11.25" customHeight="1" x14ac:dyDescent="0.2">
      <c r="A226" s="492" t="s">
        <v>1141</v>
      </c>
      <c r="B226" s="874" t="s">
        <v>1142</v>
      </c>
      <c r="C226" s="621">
        <v>1.1599999999999999</v>
      </c>
      <c r="D226" s="491">
        <v>1.1200000000000001</v>
      </c>
      <c r="E226" s="491">
        <v>1.08</v>
      </c>
      <c r="F226" s="621">
        <v>1.04</v>
      </c>
      <c r="G226" s="621">
        <v>0.96</v>
      </c>
      <c r="H226" s="621">
        <v>0.88</v>
      </c>
      <c r="I226" s="621">
        <v>0.8</v>
      </c>
      <c r="J226" s="945"/>
      <c r="K226" s="621">
        <v>0.72</v>
      </c>
      <c r="L226" s="490">
        <v>0.64</v>
      </c>
      <c r="M226" s="945"/>
      <c r="N226" s="495">
        <v>0.56000000000000005</v>
      </c>
      <c r="O226" s="623">
        <v>0.74</v>
      </c>
      <c r="P226" s="627">
        <v>1.3</v>
      </c>
      <c r="Q226" s="627">
        <v>1.19</v>
      </c>
      <c r="R226" s="627">
        <v>1.1000000000000001</v>
      </c>
      <c r="S226" s="627">
        <v>1.02</v>
      </c>
      <c r="T226" s="627">
        <v>0.94</v>
      </c>
      <c r="U226" s="627">
        <v>0.86</v>
      </c>
      <c r="V226" s="627">
        <v>0.7</v>
      </c>
      <c r="W226" s="623">
        <v>0</v>
      </c>
      <c r="X226" s="623">
        <v>0</v>
      </c>
      <c r="Y226" s="623">
        <v>0</v>
      </c>
      <c r="Z226" s="624">
        <f>SUM(C226:Y226)</f>
        <v>16.809999999999999</v>
      </c>
      <c r="AA226" s="1086">
        <f>IF(ISERROR((C226/D226-1)*100),"n/a",(C226/D226-1)*100)</f>
        <v>3.5714285714285587</v>
      </c>
      <c r="AB226" s="1086">
        <f>IF(ISERROR((D226/E226-1)*100),"n/a",(D226/E226-1)*100)</f>
        <v>3.7037037037036979</v>
      </c>
      <c r="AC226" s="1087">
        <f>IF(ISERROR((E226/F226-1)*100),"n/a",(E226/F226-1)*100)</f>
        <v>3.8461538461538547</v>
      </c>
      <c r="AD226" s="1087">
        <f>IF(ISERROR((F226/G226-1)*100),"n/a",(F226/G226-1)*100)</f>
        <v>8.3333333333333481</v>
      </c>
      <c r="AE226" s="1087">
        <f>IF(ISERROR((G226/H226-1)*100),"n/a",(G226/H226-1)*100)</f>
        <v>9.0909090909090828</v>
      </c>
      <c r="AF226" s="1087">
        <f>IF(ISERROR((H226/I226-1)*100),"n/a",(H226/I226-1)*100)</f>
        <v>9.9999999999999858</v>
      </c>
      <c r="AG226" s="1087">
        <f>IF(ISERROR((I226/K226-1)*100),"n/a",(I226/K226-1)*100)</f>
        <v>11.111111111111116</v>
      </c>
      <c r="AH226" s="1087">
        <f>IF(ISERROR((K226/L226-1)*100),"n/a",(K226/L226-1)*100)</f>
        <v>12.5</v>
      </c>
      <c r="AI226" s="1087">
        <f>IF(ISERROR((L226/N226-1)*100),"n/a",(L226/N226-1)*100)</f>
        <v>14.285714285714279</v>
      </c>
      <c r="AJ226" s="1087">
        <f>IF(ISERROR((N226/O226-1)*100),"n/a",(N226/O226-1)*100)</f>
        <v>-24.324324324324319</v>
      </c>
      <c r="AK226" s="1087">
        <f>IF(ISERROR((O226/P226-1)*100),"n/a",(O226/P226-1)*100)</f>
        <v>-43.07692307692308</v>
      </c>
      <c r="AL226" s="1087">
        <f>IF(ISERROR((P226/Q226-1)*100),"n/a",(P226/Q226-1)*100)</f>
        <v>9.2436974789916082</v>
      </c>
      <c r="AM226" s="1087">
        <f>IF(ISERROR((Q226/R226-1)*100),"n/a",(Q226/R226-1)*100)</f>
        <v>8.1818181818181799</v>
      </c>
      <c r="AN226" s="1087">
        <f>IF(ISERROR((R226/S226-1)*100),"n/a",(R226/S226-1)*100)</f>
        <v>7.8431372549019773</v>
      </c>
      <c r="AO226" s="1087">
        <f>IF(ISERROR((S226/T226-1)*100),"n/a",(S226/T226-1)*100)</f>
        <v>8.5106382978723527</v>
      </c>
      <c r="AP226" s="1087">
        <f>IF(ISERROR((T226/U226-1)*100),"n/a",(T226/U226-1)*100)</f>
        <v>9.302325581395344</v>
      </c>
      <c r="AQ226" s="1087">
        <f>IF(ISERROR((U226/V226-1)*100),"n/a",(U226/V226-1)*100)</f>
        <v>22.857142857142865</v>
      </c>
      <c r="AR226" s="1087" t="str">
        <f>IF(ISERROR((V226/W226-1)*100),"n/a",(V226/W226-1)*100)</f>
        <v>n/a</v>
      </c>
      <c r="AS226" s="1087" t="str">
        <f>IF(ISERROR((W226/X226-1)*100),"n/a",(W226/X226-1)*100)</f>
        <v>n/a</v>
      </c>
      <c r="AT226" s="1087" t="str">
        <f>IF(ISERROR((X226/Y226-1)*100),"n/a",(X226/Y226-1)*100)</f>
        <v>n/a</v>
      </c>
      <c r="AU226" s="1088">
        <f>AVERAGE(AA226:AT226)</f>
        <v>4.4105803643075792</v>
      </c>
      <c r="AV226" s="1089">
        <f>STDEV(AA226:AT226)</f>
        <v>15.388811574582098</v>
      </c>
    </row>
    <row r="227" spans="1:48" ht="11.25" customHeight="1" x14ac:dyDescent="0.2">
      <c r="A227" s="492" t="s">
        <v>1131</v>
      </c>
      <c r="B227" s="874" t="s">
        <v>1132</v>
      </c>
      <c r="C227" s="621">
        <v>2.52</v>
      </c>
      <c r="D227" s="491">
        <v>2.2400000000000002</v>
      </c>
      <c r="E227" s="491">
        <v>2.04</v>
      </c>
      <c r="F227" s="621">
        <v>1.84</v>
      </c>
      <c r="G227" s="621">
        <v>1.6</v>
      </c>
      <c r="H227" s="621">
        <v>1.4</v>
      </c>
      <c r="I227" s="621">
        <v>1.2</v>
      </c>
      <c r="J227" s="945"/>
      <c r="K227" s="621">
        <v>1.04</v>
      </c>
      <c r="L227" s="490">
        <v>0.96499999999999997</v>
      </c>
      <c r="M227" s="945"/>
      <c r="N227" s="495">
        <v>0.88</v>
      </c>
      <c r="O227" s="623">
        <v>0.88</v>
      </c>
      <c r="P227" s="623">
        <v>0.88</v>
      </c>
      <c r="Q227" s="623">
        <v>0.88</v>
      </c>
      <c r="R227" s="623">
        <v>0.88</v>
      </c>
      <c r="S227" s="623">
        <v>0.88</v>
      </c>
      <c r="T227" s="623">
        <v>0.88</v>
      </c>
      <c r="U227" s="623">
        <v>0.88</v>
      </c>
      <c r="V227" s="623">
        <v>0.88</v>
      </c>
      <c r="W227" s="623">
        <v>0.88</v>
      </c>
      <c r="X227" s="623">
        <v>0.88</v>
      </c>
      <c r="Y227" s="623">
        <v>0.88</v>
      </c>
      <c r="Z227" s="624">
        <f>SUM(C227:Y227)</f>
        <v>25.40499999999999</v>
      </c>
      <c r="AA227" s="1086">
        <f>IF(ISERROR((C227/D227-1)*100),"n/a",(C227/D227-1)*100)</f>
        <v>12.5</v>
      </c>
      <c r="AB227" s="1086">
        <f>IF(ISERROR((D227/E227-1)*100),"n/a",(D227/E227-1)*100)</f>
        <v>9.8039215686274606</v>
      </c>
      <c r="AC227" s="1087">
        <f>IF(ISERROR((E227/F227-1)*100),"n/a",(E227/F227-1)*100)</f>
        <v>10.869565217391308</v>
      </c>
      <c r="AD227" s="1087">
        <f>IF(ISERROR((F227/G227-1)*100),"n/a",(F227/G227-1)*100)</f>
        <v>14.999999999999991</v>
      </c>
      <c r="AE227" s="1087">
        <f>IF(ISERROR((G227/H227-1)*100),"n/a",(G227/H227-1)*100)</f>
        <v>14.285714285714302</v>
      </c>
      <c r="AF227" s="1087">
        <f>IF(ISERROR((H227/I227-1)*100),"n/a",(H227/I227-1)*100)</f>
        <v>16.666666666666675</v>
      </c>
      <c r="AG227" s="1087">
        <f>IF(ISERROR((I227/K227-1)*100),"n/a",(I227/K227-1)*100)</f>
        <v>15.384615384615374</v>
      </c>
      <c r="AH227" s="1087">
        <f>IF(ISERROR((K227/L227-1)*100),"n/a",(K227/L227-1)*100)</f>
        <v>7.7720207253886064</v>
      </c>
      <c r="AI227" s="1087">
        <f>IF(ISERROR((L227/N227-1)*100),"n/a",(L227/N227-1)*100)</f>
        <v>9.6590909090908958</v>
      </c>
      <c r="AJ227" s="1087">
        <f>IF(ISERROR((N227/O227-1)*100),"n/a",(N227/O227-1)*100)</f>
        <v>0</v>
      </c>
      <c r="AK227" s="1087">
        <f>IF(ISERROR((O227/P227-1)*100),"n/a",(O227/P227-1)*100)</f>
        <v>0</v>
      </c>
      <c r="AL227" s="1087">
        <f>IF(ISERROR((P227/Q227-1)*100),"n/a",(P227/Q227-1)*100)</f>
        <v>0</v>
      </c>
      <c r="AM227" s="1087">
        <f>IF(ISERROR((Q227/R227-1)*100),"n/a",(Q227/R227-1)*100)</f>
        <v>0</v>
      </c>
      <c r="AN227" s="1087">
        <f>IF(ISERROR((R227/S227-1)*100),"n/a",(R227/S227-1)*100)</f>
        <v>0</v>
      </c>
      <c r="AO227" s="1087">
        <f>IF(ISERROR((S227/T227-1)*100),"n/a",(S227/T227-1)*100)</f>
        <v>0</v>
      </c>
      <c r="AP227" s="1087">
        <f>IF(ISERROR((T227/U227-1)*100),"n/a",(T227/U227-1)*100)</f>
        <v>0</v>
      </c>
      <c r="AQ227" s="1087">
        <f>IF(ISERROR((U227/V227-1)*100),"n/a",(U227/V227-1)*100)</f>
        <v>0</v>
      </c>
      <c r="AR227" s="1087">
        <f>IF(ISERROR((V227/W227-1)*100),"n/a",(V227/W227-1)*100)</f>
        <v>0</v>
      </c>
      <c r="AS227" s="1087">
        <f>IF(ISERROR((W227/X227-1)*100),"n/a",(W227/X227-1)*100)</f>
        <v>0</v>
      </c>
      <c r="AT227" s="1087">
        <f>IF(ISERROR((X227/Y227-1)*100),"n/a",(X227/Y227-1)*100)</f>
        <v>0</v>
      </c>
      <c r="AU227" s="1088">
        <f>AVERAGE(AA227:AT227)</f>
        <v>5.5970797378747301</v>
      </c>
      <c r="AV227" s="1089">
        <f>STDEV(AA227:AT227)</f>
        <v>6.6539123378881406</v>
      </c>
    </row>
    <row r="228" spans="1:48" ht="11.25" customHeight="1" x14ac:dyDescent="0.2">
      <c r="A228" s="492" t="s">
        <v>219</v>
      </c>
      <c r="B228" s="874" t="s">
        <v>220</v>
      </c>
      <c r="C228" s="621">
        <v>1.97</v>
      </c>
      <c r="D228" s="491">
        <v>1.9450000000000001</v>
      </c>
      <c r="E228" s="491">
        <v>1.9249999999999998</v>
      </c>
      <c r="F228" s="621">
        <v>1.905</v>
      </c>
      <c r="G228" s="621">
        <v>1.885</v>
      </c>
      <c r="H228" s="621">
        <v>1.76</v>
      </c>
      <c r="I228" s="621">
        <v>1.66</v>
      </c>
      <c r="J228" s="945"/>
      <c r="K228" s="621">
        <v>1.61</v>
      </c>
      <c r="L228" s="490">
        <v>1.4350000000000001</v>
      </c>
      <c r="M228" s="945"/>
      <c r="N228" s="626">
        <v>1.35</v>
      </c>
      <c r="O228" s="627">
        <v>1.325</v>
      </c>
      <c r="P228" s="627">
        <v>1.23</v>
      </c>
      <c r="Q228" s="627">
        <v>1.0874999999999999</v>
      </c>
      <c r="R228" s="627">
        <v>0.93</v>
      </c>
      <c r="S228" s="627">
        <v>0.84499999999999997</v>
      </c>
      <c r="T228" s="627">
        <v>0.8075</v>
      </c>
      <c r="U228" s="627">
        <v>0.78950000000000009</v>
      </c>
      <c r="V228" s="627">
        <v>0.77849999999999997</v>
      </c>
      <c r="W228" s="627">
        <v>0.76849999999999996</v>
      </c>
      <c r="X228" s="627">
        <v>0.72849999999999993</v>
      </c>
      <c r="Y228" s="627">
        <v>0.66649999999999998</v>
      </c>
      <c r="Z228" s="624">
        <f>SUM(C228:Y228)</f>
        <v>27.401499999999999</v>
      </c>
      <c r="AA228" s="1086">
        <f>IF(ISERROR((C228/D228-1)*100),"n/a",(C228/D228-1)*100)</f>
        <v>1.2853470437018011</v>
      </c>
      <c r="AB228" s="1086">
        <f>IF(ISERROR((D228/E228-1)*100),"n/a",(D228/E228-1)*100)</f>
        <v>1.0389610389610615</v>
      </c>
      <c r="AC228" s="1087">
        <f>IF(ISERROR((E228/F228-1)*100),"n/a",(E228/F228-1)*100)</f>
        <v>1.0498687664041828</v>
      </c>
      <c r="AD228" s="1087">
        <f>IF(ISERROR((F228/G228-1)*100),"n/a",(F228/G228-1)*100)</f>
        <v>1.0610079575596787</v>
      </c>
      <c r="AE228" s="1087">
        <f>IF(ISERROR((G228/H228-1)*100),"n/a",(G228/H228-1)*100)</f>
        <v>7.1022727272727293</v>
      </c>
      <c r="AF228" s="1087">
        <f>IF(ISERROR((H228/I228-1)*100),"n/a",(H228/I228-1)*100)</f>
        <v>6.024096385542177</v>
      </c>
      <c r="AG228" s="1087">
        <f>IF(ISERROR((I228/K228-1)*100),"n/a",(I228/K228-1)*100)</f>
        <v>3.105590062111796</v>
      </c>
      <c r="AH228" s="1087">
        <f>IF(ISERROR((K228/L228-1)*100),"n/a",(K228/L228-1)*100)</f>
        <v>12.195121951219523</v>
      </c>
      <c r="AI228" s="1087">
        <f>IF(ISERROR((L228/N228-1)*100),"n/a",(L228/N228-1)*100)</f>
        <v>6.2962962962962887</v>
      </c>
      <c r="AJ228" s="1087">
        <f>IF(ISERROR((N228/O228-1)*100),"n/a",(N228/O228-1)*100)</f>
        <v>1.8867924528301883</v>
      </c>
      <c r="AK228" s="1087">
        <f>IF(ISERROR((O228/P228-1)*100),"n/a",(O228/P228-1)*100)</f>
        <v>7.7235772357723498</v>
      </c>
      <c r="AL228" s="1087">
        <f>IF(ISERROR((P228/Q228-1)*100),"n/a",(P228/Q228-1)*100)</f>
        <v>13.103448275862073</v>
      </c>
      <c r="AM228" s="1087">
        <f>IF(ISERROR((Q228/R228-1)*100),"n/a",(Q228/R228-1)*100)</f>
        <v>16.935483870967726</v>
      </c>
      <c r="AN228" s="1087">
        <f>IF(ISERROR((R228/S228-1)*100),"n/a",(R228/S228-1)*100)</f>
        <v>10.059171597633142</v>
      </c>
      <c r="AO228" s="1087">
        <f>IF(ISERROR((S228/T228-1)*100),"n/a",(S228/T228-1)*100)</f>
        <v>4.6439628482972006</v>
      </c>
      <c r="AP228" s="1087">
        <f>IF(ISERROR((T228/U228-1)*100),"n/a",(T228/U228-1)*100)</f>
        <v>2.279924002533229</v>
      </c>
      <c r="AQ228" s="1087">
        <f>IF(ISERROR((U228/V228-1)*100),"n/a",(U228/V228-1)*100)</f>
        <v>1.4129736673089477</v>
      </c>
      <c r="AR228" s="1087">
        <f>IF(ISERROR((V228/W228-1)*100),"n/a",(V228/W228-1)*100)</f>
        <v>1.3012361743656387</v>
      </c>
      <c r="AS228" s="1087">
        <f>IF(ISERROR((W228/X228-1)*100),"n/a",(W228/X228-1)*100)</f>
        <v>5.4907343857240942</v>
      </c>
      <c r="AT228" s="1087">
        <f>IF(ISERROR((X228/Y228-1)*100),"n/a",(X228/Y228-1)*100)</f>
        <v>9.302325581395344</v>
      </c>
      <c r="AU228" s="1088">
        <f>AVERAGE(AA228:AT228)</f>
        <v>5.6649096160879582</v>
      </c>
      <c r="AV228" s="1089">
        <f>STDEV(AA228:AT228)</f>
        <v>4.6899874665850669</v>
      </c>
    </row>
    <row r="229" spans="1:48" ht="11.25" customHeight="1" x14ac:dyDescent="0.2">
      <c r="A229" s="475" t="s">
        <v>553</v>
      </c>
      <c r="B229" s="859" t="s">
        <v>554</v>
      </c>
      <c r="C229" s="621">
        <v>2.2155999999999998</v>
      </c>
      <c r="D229" s="491">
        <v>2.0739999999999998</v>
      </c>
      <c r="E229" s="491">
        <v>1.8622800000000002</v>
      </c>
      <c r="F229" s="482">
        <v>1.59093</v>
      </c>
      <c r="G229" s="482">
        <v>1.4695999999999998</v>
      </c>
      <c r="H229" s="482">
        <v>1.268</v>
      </c>
      <c r="I229" s="482">
        <v>1.236</v>
      </c>
      <c r="J229" s="1016"/>
      <c r="K229" s="482">
        <v>1.131</v>
      </c>
      <c r="L229" s="480">
        <v>0.99</v>
      </c>
      <c r="M229" s="1016"/>
      <c r="N229" s="485">
        <v>0.82399999999999995</v>
      </c>
      <c r="O229" s="487">
        <v>0.65100000000000002</v>
      </c>
      <c r="P229" s="487">
        <v>0.62450000000000006</v>
      </c>
      <c r="Q229" s="487">
        <v>0.57899999999999996</v>
      </c>
      <c r="R229" s="487">
        <v>0.51100000000000001</v>
      </c>
      <c r="S229" s="487">
        <v>0.47149999999999997</v>
      </c>
      <c r="T229" s="487">
        <v>0.45800000000000002</v>
      </c>
      <c r="U229" s="487">
        <v>0.41499999999999998</v>
      </c>
      <c r="V229" s="487">
        <v>0.38</v>
      </c>
      <c r="W229" s="487">
        <v>0.35</v>
      </c>
      <c r="X229" s="487">
        <v>0.32300000000000001</v>
      </c>
      <c r="Y229" s="487">
        <v>0.298875</v>
      </c>
      <c r="Z229" s="624">
        <f>SUM(C229:Y229)</f>
        <v>19.723284999999997</v>
      </c>
      <c r="AA229" s="1086">
        <f>IF(ISERROR((C229/D229-1)*100),"n/a",(C229/D229-1)*100)</f>
        <v>6.827386692381876</v>
      </c>
      <c r="AB229" s="1086">
        <f>IF(ISERROR((D229/E229-1)*100),"n/a",(D229/E229-1)*100)</f>
        <v>11.368859677384702</v>
      </c>
      <c r="AC229" s="1087">
        <f>IF(ISERROR((E229/F229-1)*100),"n/a",(E229/F229-1)*100)</f>
        <v>17.056061548905376</v>
      </c>
      <c r="AD229" s="1087">
        <f>IF(ISERROR((F229/G229-1)*100),"n/a",(F229/G229-1)*100)</f>
        <v>8.25598802395211</v>
      </c>
      <c r="AE229" s="1087">
        <f>IF(ISERROR((G229/H229-1)*100),"n/a",(G229/H229-1)*100)</f>
        <v>15.899053627760228</v>
      </c>
      <c r="AF229" s="1087">
        <f>IF(ISERROR((H229/I229-1)*100),"n/a",(H229/I229-1)*100)</f>
        <v>2.5889967637540368</v>
      </c>
      <c r="AG229" s="1087">
        <f>IF(ISERROR((I229/K229-1)*100),"n/a",(I229/K229-1)*100)</f>
        <v>9.2838196286472154</v>
      </c>
      <c r="AH229" s="1087">
        <f>IF(ISERROR((K229/L229-1)*100),"n/a",(K229/L229-1)*100)</f>
        <v>14.242424242424235</v>
      </c>
      <c r="AI229" s="1087">
        <f>IF(ISERROR((L229/N229-1)*100),"n/a",(L229/N229-1)*100)</f>
        <v>20.145631067961169</v>
      </c>
      <c r="AJ229" s="1087">
        <f>IF(ISERROR((N229/O229-1)*100),"n/a",(N229/O229-1)*100)</f>
        <v>26.574500768049148</v>
      </c>
      <c r="AK229" s="1087">
        <f>IF(ISERROR((O229/P229-1)*100),"n/a",(O229/P229-1)*100)</f>
        <v>4.2433947157726193</v>
      </c>
      <c r="AL229" s="1087">
        <f>IF(ISERROR((P229/Q229-1)*100),"n/a",(P229/Q229-1)*100)</f>
        <v>7.8583765112262727</v>
      </c>
      <c r="AM229" s="1087">
        <f>IF(ISERROR((Q229/R229-1)*100),"n/a",(Q229/R229-1)*100)</f>
        <v>13.307240704500977</v>
      </c>
      <c r="AN229" s="1087">
        <f>IF(ISERROR((R229/S229-1)*100),"n/a",(R229/S229-1)*100)</f>
        <v>8.3775185577942715</v>
      </c>
      <c r="AO229" s="1087">
        <f>IF(ISERROR((S229/T229-1)*100),"n/a",(S229/T229-1)*100)</f>
        <v>2.9475982532751077</v>
      </c>
      <c r="AP229" s="1087">
        <f>IF(ISERROR((T229/U229-1)*100),"n/a",(T229/U229-1)*100)</f>
        <v>10.361445783132538</v>
      </c>
      <c r="AQ229" s="1087">
        <f>IF(ISERROR((U229/V229-1)*100),"n/a",(U229/V229-1)*100)</f>
        <v>9.210526315789469</v>
      </c>
      <c r="AR229" s="1087">
        <f>IF(ISERROR((V229/W229-1)*100),"n/a",(V229/W229-1)*100)</f>
        <v>8.5714285714285854</v>
      </c>
      <c r="AS229" s="1087">
        <f>IF(ISERROR((W229/X229-1)*100),"n/a",(W229/X229-1)*100)</f>
        <v>8.3591331269349709</v>
      </c>
      <c r="AT229" s="1087">
        <f>IF(ISERROR((X229/Y229-1)*100),"n/a",(X229/Y229-1)*100)</f>
        <v>8.0719364282726858</v>
      </c>
      <c r="AU229" s="1088">
        <f>AVERAGE(AA229:AT229)</f>
        <v>10.67756605046738</v>
      </c>
      <c r="AV229" s="1089">
        <f>STDEV(AA229:AT229)</f>
        <v>5.8566382472430156</v>
      </c>
    </row>
    <row r="230" spans="1:48" ht="11.25" customHeight="1" x14ac:dyDescent="0.2">
      <c r="A230" s="847" t="s">
        <v>4553</v>
      </c>
      <c r="B230" s="874" t="s">
        <v>4521</v>
      </c>
      <c r="C230" s="491">
        <v>1.2</v>
      </c>
      <c r="D230" s="491">
        <v>1.17</v>
      </c>
      <c r="E230" s="624">
        <v>1.115</v>
      </c>
      <c r="F230" s="491">
        <v>1.0249999999999999</v>
      </c>
      <c r="G230" s="491">
        <v>0.5</v>
      </c>
      <c r="H230" s="514">
        <v>0</v>
      </c>
      <c r="I230" s="514">
        <v>0</v>
      </c>
      <c r="J230" s="514"/>
      <c r="K230" s="514">
        <v>0</v>
      </c>
      <c r="L230" s="511">
        <v>0</v>
      </c>
      <c r="M230" s="514"/>
      <c r="N230" s="511">
        <v>0</v>
      </c>
      <c r="O230" s="1053">
        <v>0</v>
      </c>
      <c r="P230" s="1053">
        <v>0</v>
      </c>
      <c r="Q230" s="1053">
        <v>0</v>
      </c>
      <c r="R230" s="1053">
        <v>0</v>
      </c>
      <c r="S230" s="1053">
        <v>0</v>
      </c>
      <c r="T230" s="1053">
        <v>0</v>
      </c>
      <c r="U230" s="1053">
        <v>0</v>
      </c>
      <c r="V230" s="1053">
        <v>0</v>
      </c>
      <c r="W230" s="1053">
        <v>0</v>
      </c>
      <c r="X230" s="1053">
        <v>0</v>
      </c>
      <c r="Y230" s="1053">
        <v>0</v>
      </c>
      <c r="Z230" s="624">
        <f>SUM(C230:Y230)</f>
        <v>5.01</v>
      </c>
      <c r="AA230" s="1086">
        <f>IF(ISERROR((C230/D230-1)*100),"n/a",(C230/D230-1)*100)</f>
        <v>2.5641025641025772</v>
      </c>
      <c r="AB230" s="1086">
        <f>IF(ISERROR((D230/E230-1)*100),"n/a",(D230/E230-1)*100)</f>
        <v>4.9327354260089606</v>
      </c>
      <c r="AC230" s="1087">
        <f>IF(ISERROR((E230/F230-1)*100),"n/a",(E230/F230-1)*100)</f>
        <v>8.7804878048780566</v>
      </c>
      <c r="AD230" s="1087">
        <f>IF(ISERROR((F230/G230-1)*100),"n/a",(F230/G230-1)*100)</f>
        <v>104.99999999999999</v>
      </c>
      <c r="AE230" s="1087" t="str">
        <f>IF(ISERROR((G230/H230-1)*100),"n/a",(G230/H230-1)*100)</f>
        <v>n/a</v>
      </c>
      <c r="AF230" s="1087" t="str">
        <f>IF(ISERROR((H230/I230-1)*100),"n/a",(H230/I230-1)*100)</f>
        <v>n/a</v>
      </c>
      <c r="AG230" s="1087" t="str">
        <f>IF(ISERROR((I230/K230-1)*100),"n/a",(I230/K230-1)*100)</f>
        <v>n/a</v>
      </c>
      <c r="AH230" s="1087" t="str">
        <f>IF(ISERROR((K230/L230-1)*100),"n/a",(K230/L230-1)*100)</f>
        <v>n/a</v>
      </c>
      <c r="AI230" s="1087" t="str">
        <f>IF(ISERROR((L230/N230-1)*100),"n/a",(L230/N230-1)*100)</f>
        <v>n/a</v>
      </c>
      <c r="AJ230" s="1087" t="str">
        <f>IF(ISERROR((N230/O230-1)*100),"n/a",(N230/O230-1)*100)</f>
        <v>n/a</v>
      </c>
      <c r="AK230" s="1087" t="str">
        <f>IF(ISERROR((O230/P230-1)*100),"n/a",(O230/P230-1)*100)</f>
        <v>n/a</v>
      </c>
      <c r="AL230" s="1087" t="str">
        <f>IF(ISERROR((P230/Q230-1)*100),"n/a",(P230/Q230-1)*100)</f>
        <v>n/a</v>
      </c>
      <c r="AM230" s="1087" t="str">
        <f>IF(ISERROR((Q230/R230-1)*100),"n/a",(Q230/R230-1)*100)</f>
        <v>n/a</v>
      </c>
      <c r="AN230" s="1087" t="str">
        <f>IF(ISERROR((R230/S230-1)*100),"n/a",(R230/S230-1)*100)</f>
        <v>n/a</v>
      </c>
      <c r="AO230" s="1087" t="str">
        <f>IF(ISERROR((S230/T230-1)*100),"n/a",(S230/T230-1)*100)</f>
        <v>n/a</v>
      </c>
      <c r="AP230" s="1087" t="str">
        <f>IF(ISERROR((T230/U230-1)*100),"n/a",(T230/U230-1)*100)</f>
        <v>n/a</v>
      </c>
      <c r="AQ230" s="1087" t="str">
        <f>IF(ISERROR((U230/V230-1)*100),"n/a",(U230/V230-1)*100)</f>
        <v>n/a</v>
      </c>
      <c r="AR230" s="1087" t="str">
        <f>IF(ISERROR((V230/W230-1)*100),"n/a",(V230/W230-1)*100)</f>
        <v>n/a</v>
      </c>
      <c r="AS230" s="1087" t="str">
        <f>IF(ISERROR((W230/X230-1)*100),"n/a",(W230/X230-1)*100)</f>
        <v>n/a</v>
      </c>
      <c r="AT230" s="1087" t="str">
        <f>IF(ISERROR((X230/Y230-1)*100),"n/a",(X230/Y230-1)*100)</f>
        <v>n/a</v>
      </c>
      <c r="AU230" s="1088">
        <f>AVERAGE(AA230:AT230)</f>
        <v>30.319331448747395</v>
      </c>
      <c r="AV230" s="1089">
        <f>STDEV(AA230:AT230)</f>
        <v>49.85297058630789</v>
      </c>
    </row>
    <row r="231" spans="1:48" ht="11.25" customHeight="1" x14ac:dyDescent="0.2">
      <c r="A231" s="876" t="s">
        <v>558</v>
      </c>
      <c r="B231" s="874" t="s">
        <v>559</v>
      </c>
      <c r="C231" s="621">
        <v>0.19</v>
      </c>
      <c r="D231" s="491">
        <v>0.1825</v>
      </c>
      <c r="E231" s="624">
        <v>0.17</v>
      </c>
      <c r="F231" s="621">
        <v>0.16</v>
      </c>
      <c r="G231" s="621">
        <v>0.15</v>
      </c>
      <c r="H231" s="621">
        <v>0.10819000000000001</v>
      </c>
      <c r="I231" s="621">
        <v>7.3599500000000012E-2</v>
      </c>
      <c r="J231" s="945"/>
      <c r="K231" s="621">
        <v>6.7937999999999998E-2</v>
      </c>
      <c r="L231" s="490">
        <v>6.2276500000000005E-2</v>
      </c>
      <c r="M231" s="945"/>
      <c r="N231" s="626">
        <v>5.6615000000000006E-2</v>
      </c>
      <c r="O231" s="627">
        <v>5.0953499999999999E-2</v>
      </c>
      <c r="P231" s="627">
        <v>4.5292000000000006E-2</v>
      </c>
      <c r="Q231" s="623">
        <v>0</v>
      </c>
      <c r="R231" s="623">
        <v>0</v>
      </c>
      <c r="S231" s="623">
        <v>0</v>
      </c>
      <c r="T231" s="623">
        <v>0</v>
      </c>
      <c r="U231" s="623">
        <v>0</v>
      </c>
      <c r="V231" s="623">
        <v>0</v>
      </c>
      <c r="W231" s="623">
        <v>0</v>
      </c>
      <c r="X231" s="623">
        <v>0</v>
      </c>
      <c r="Y231" s="623">
        <v>0</v>
      </c>
      <c r="Z231" s="624">
        <f>SUM(C231:Y231)</f>
        <v>1.3173645000000005</v>
      </c>
      <c r="AA231" s="1086">
        <f>IF(ISERROR((C231/D231-1)*100),"n/a",(C231/D231-1)*100)</f>
        <v>4.1095890410958846</v>
      </c>
      <c r="AB231" s="1086">
        <f>IF(ISERROR((D231/E231-1)*100),"n/a",(D231/E231-1)*100)</f>
        <v>7.3529411764705843</v>
      </c>
      <c r="AC231" s="1087">
        <f>IF(ISERROR((E231/F231-1)*100),"n/a",(E231/F231-1)*100)</f>
        <v>6.25</v>
      </c>
      <c r="AD231" s="1087">
        <f>IF(ISERROR((F231/G231-1)*100),"n/a",(F231/G231-1)*100)</f>
        <v>6.6666666666666652</v>
      </c>
      <c r="AE231" s="1087">
        <f>IF(ISERROR((G231/H231-1)*100),"n/a",(G231/H231-1)*100)</f>
        <v>38.644976430353985</v>
      </c>
      <c r="AF231" s="1087">
        <f>IF(ISERROR((H231/I231-1)*100),"n/a",(H231/I231-1)*100)</f>
        <v>46.998281238323614</v>
      </c>
      <c r="AG231" s="1087">
        <f>IF(ISERROR((I231/K231-1)*100),"n/a",(I231/K231-1)*100)</f>
        <v>8.3333333333333481</v>
      </c>
      <c r="AH231" s="1087">
        <f>IF(ISERROR((K231/L231-1)*100),"n/a",(K231/L231-1)*100)</f>
        <v>9.0909090909090828</v>
      </c>
      <c r="AI231" s="1087">
        <f>IF(ISERROR((L231/N231-1)*100),"n/a",(L231/N231-1)*100)</f>
        <v>10.000000000000009</v>
      </c>
      <c r="AJ231" s="1087">
        <f>IF(ISERROR((N231/O231-1)*100),"n/a",(N231/O231-1)*100)</f>
        <v>11.111111111111116</v>
      </c>
      <c r="AK231" s="1087">
        <f>IF(ISERROR((O231/P231-1)*100),"n/a",(O231/P231-1)*100)</f>
        <v>12.499999999999979</v>
      </c>
      <c r="AL231" s="1087" t="str">
        <f>IF(ISERROR((P231/Q231-1)*100),"n/a",(P231/Q231-1)*100)</f>
        <v>n/a</v>
      </c>
      <c r="AM231" s="1087" t="str">
        <f>IF(ISERROR((Q231/R231-1)*100),"n/a",(Q231/R231-1)*100)</f>
        <v>n/a</v>
      </c>
      <c r="AN231" s="1087" t="str">
        <f>IF(ISERROR((R231/S231-1)*100),"n/a",(R231/S231-1)*100)</f>
        <v>n/a</v>
      </c>
      <c r="AO231" s="1087" t="str">
        <f>IF(ISERROR((S231/T231-1)*100),"n/a",(S231/T231-1)*100)</f>
        <v>n/a</v>
      </c>
      <c r="AP231" s="1087" t="str">
        <f>IF(ISERROR((T231/U231-1)*100),"n/a",(T231/U231-1)*100)</f>
        <v>n/a</v>
      </c>
      <c r="AQ231" s="1087" t="str">
        <f>IF(ISERROR((U231/V231-1)*100),"n/a",(U231/V231-1)*100)</f>
        <v>n/a</v>
      </c>
      <c r="AR231" s="1087" t="str">
        <f>IF(ISERROR((V231/W231-1)*100),"n/a",(V231/W231-1)*100)</f>
        <v>n/a</v>
      </c>
      <c r="AS231" s="1087" t="str">
        <f>IF(ISERROR((W231/X231-1)*100),"n/a",(W231/X231-1)*100)</f>
        <v>n/a</v>
      </c>
      <c r="AT231" s="1087" t="str">
        <f>IF(ISERROR((X231/Y231-1)*100),"n/a",(X231/Y231-1)*100)</f>
        <v>n/a</v>
      </c>
      <c r="AU231" s="1088">
        <f>AVERAGE(AA231:AT231)</f>
        <v>14.641618917114931</v>
      </c>
      <c r="AV231" s="1089">
        <f>STDEV(AA231:AT231)</f>
        <v>14.249150382208168</v>
      </c>
    </row>
    <row r="232" spans="1:48" ht="11.25" customHeight="1" x14ac:dyDescent="0.2">
      <c r="A232" s="492" t="s">
        <v>562</v>
      </c>
      <c r="B232" s="874" t="s">
        <v>563</v>
      </c>
      <c r="C232" s="621">
        <v>1.7549999999999999</v>
      </c>
      <c r="D232" s="491">
        <v>1.716</v>
      </c>
      <c r="E232" s="481">
        <v>1.6675</v>
      </c>
      <c r="F232" s="621">
        <v>1.59</v>
      </c>
      <c r="G232" s="621">
        <v>1.51</v>
      </c>
      <c r="H232" s="621">
        <v>1.43</v>
      </c>
      <c r="I232" s="621">
        <v>1.35</v>
      </c>
      <c r="J232" s="945"/>
      <c r="K232" s="621">
        <v>1.2662500000000001</v>
      </c>
      <c r="L232" s="490">
        <v>1.2024999999999999</v>
      </c>
      <c r="M232" s="945"/>
      <c r="N232" s="626">
        <v>1.1425000000000001</v>
      </c>
      <c r="O232" s="627">
        <v>1.0825</v>
      </c>
      <c r="P232" s="627">
        <v>1.0225</v>
      </c>
      <c r="Q232" s="627">
        <v>0.95750000000000002</v>
      </c>
      <c r="R232" s="627">
        <v>0.89749999999999996</v>
      </c>
      <c r="S232" s="627">
        <v>0.83</v>
      </c>
      <c r="T232" s="627">
        <v>0.75624999999999998</v>
      </c>
      <c r="U232" s="627">
        <v>0.72124999999999995</v>
      </c>
      <c r="V232" s="627">
        <v>0.66374999999999995</v>
      </c>
      <c r="W232" s="627">
        <v>0.578125</v>
      </c>
      <c r="X232" s="627">
        <v>0.51249999999999996</v>
      </c>
      <c r="Y232" s="627">
        <v>0.46250000000000002</v>
      </c>
      <c r="Z232" s="624">
        <f>SUM(C232:Y232)</f>
        <v>23.114124999999998</v>
      </c>
      <c r="AA232" s="1086">
        <f>IF(ISERROR((C232/D232-1)*100),"n/a",(C232/D232-1)*100)</f>
        <v>2.2727272727272707</v>
      </c>
      <c r="AB232" s="1086">
        <f>IF(ISERROR((D232/E232-1)*100),"n/a",(D232/E232-1)*100)</f>
        <v>2.9085457271364357</v>
      </c>
      <c r="AC232" s="1087">
        <f>IF(ISERROR((E232/F232-1)*100),"n/a",(E232/F232-1)*100)</f>
        <v>4.8742138364779919</v>
      </c>
      <c r="AD232" s="1087">
        <f>IF(ISERROR((F232/G232-1)*100),"n/a",(F232/G232-1)*100)</f>
        <v>5.2980132450331174</v>
      </c>
      <c r="AE232" s="1087">
        <f>IF(ISERROR((G232/H232-1)*100),"n/a",(G232/H232-1)*100)</f>
        <v>5.5944055944056048</v>
      </c>
      <c r="AF232" s="1087">
        <f>IF(ISERROR((H232/I232-1)*100),"n/a",(H232/I232-1)*100)</f>
        <v>5.9259259259259123</v>
      </c>
      <c r="AG232" s="1087">
        <f>IF(ISERROR((I232/K232-1)*100),"n/a",(I232/K232-1)*100)</f>
        <v>6.6140177690029667</v>
      </c>
      <c r="AH232" s="1087">
        <f>IF(ISERROR((K232/L232-1)*100),"n/a",(K232/L232-1)*100)</f>
        <v>5.3014553014553156</v>
      </c>
      <c r="AI232" s="1087">
        <f>IF(ISERROR((L232/N232-1)*100),"n/a",(L232/N232-1)*100)</f>
        <v>5.2516411378555672</v>
      </c>
      <c r="AJ232" s="1087">
        <f>IF(ISERROR((N232/O232-1)*100),"n/a",(N232/O232-1)*100)</f>
        <v>5.5427251732101723</v>
      </c>
      <c r="AK232" s="1087">
        <f>IF(ISERROR((O232/P232-1)*100),"n/a",(O232/P232-1)*100)</f>
        <v>5.8679706601467041</v>
      </c>
      <c r="AL232" s="1087">
        <f>IF(ISERROR((P232/Q232-1)*100),"n/a",(P232/Q232-1)*100)</f>
        <v>6.788511749347248</v>
      </c>
      <c r="AM232" s="1087">
        <f>IF(ISERROR((Q232/R232-1)*100),"n/a",(Q232/R232-1)*100)</f>
        <v>6.6852367688022385</v>
      </c>
      <c r="AN232" s="1087">
        <f>IF(ISERROR((R232/S232-1)*100),"n/a",(R232/S232-1)*100)</f>
        <v>8.1325301204819169</v>
      </c>
      <c r="AO232" s="1087">
        <f>IF(ISERROR((S232/T232-1)*100),"n/a",(S232/T232-1)*100)</f>
        <v>9.7520661157024726</v>
      </c>
      <c r="AP232" s="1087">
        <f>IF(ISERROR((T232/U232-1)*100),"n/a",(T232/U232-1)*100)</f>
        <v>4.8526863084922045</v>
      </c>
      <c r="AQ232" s="1087">
        <f>IF(ISERROR((U232/V232-1)*100),"n/a",(U232/V232-1)*100)</f>
        <v>8.6629001883239187</v>
      </c>
      <c r="AR232" s="1087">
        <f>IF(ISERROR((V232/W232-1)*100),"n/a",(V232/W232-1)*100)</f>
        <v>14.810810810810793</v>
      </c>
      <c r="AS232" s="1087">
        <f>IF(ISERROR((W232/X232-1)*100),"n/a",(W232/X232-1)*100)</f>
        <v>12.804878048780498</v>
      </c>
      <c r="AT232" s="1087">
        <f>IF(ISERROR((X232/Y232-1)*100),"n/a",(X232/Y232-1)*100)</f>
        <v>10.810810810810789</v>
      </c>
      <c r="AU232" s="1088">
        <f>AVERAGE(AA232:AT232)</f>
        <v>6.9376036282464568</v>
      </c>
      <c r="AV232" s="1089">
        <f>STDEV(AA232:AT232)</f>
        <v>3.1174751395393989</v>
      </c>
    </row>
    <row r="233" spans="1:48" ht="11.25" customHeight="1" x14ac:dyDescent="0.2">
      <c r="A233" s="479" t="s">
        <v>4066</v>
      </c>
      <c r="B233" s="874" t="s">
        <v>4067</v>
      </c>
      <c r="C233" s="621">
        <v>9.84</v>
      </c>
      <c r="D233" s="491">
        <v>9.1199999999999992</v>
      </c>
      <c r="E233" s="624">
        <v>8</v>
      </c>
      <c r="F233" s="621">
        <v>7</v>
      </c>
      <c r="G233" s="621">
        <v>6.76</v>
      </c>
      <c r="H233" s="530">
        <v>0</v>
      </c>
      <c r="I233" s="530">
        <v>0</v>
      </c>
      <c r="J233" s="945"/>
      <c r="K233" s="494">
        <v>0</v>
      </c>
      <c r="L233" s="625">
        <v>0</v>
      </c>
      <c r="M233" s="945"/>
      <c r="N233" s="495">
        <v>0</v>
      </c>
      <c r="O233" s="623">
        <v>0</v>
      </c>
      <c r="P233" s="623">
        <v>0</v>
      </c>
      <c r="Q233" s="623">
        <v>0</v>
      </c>
      <c r="R233" s="623">
        <v>0</v>
      </c>
      <c r="S233" s="623">
        <v>0</v>
      </c>
      <c r="T233" s="623">
        <v>0</v>
      </c>
      <c r="U233" s="623">
        <v>0</v>
      </c>
      <c r="V233" s="623">
        <v>0</v>
      </c>
      <c r="W233" s="623">
        <v>0</v>
      </c>
      <c r="X233" s="623">
        <v>0</v>
      </c>
      <c r="Y233" s="623">
        <v>0</v>
      </c>
      <c r="Z233" s="624">
        <f>SUM(C233:Y233)</f>
        <v>40.72</v>
      </c>
      <c r="AA233" s="1086">
        <f>IF(ISERROR((C233/D233-1)*100),"n/a",(C233/D233-1)*100)</f>
        <v>7.8947368421052655</v>
      </c>
      <c r="AB233" s="1086">
        <f>IF(ISERROR((D233/E233-1)*100),"n/a",(D233/E233-1)*100)</f>
        <v>13.999999999999989</v>
      </c>
      <c r="AC233" s="1087">
        <f>IF(ISERROR((E233/F233-1)*100),"n/a",(E233/F233-1)*100)</f>
        <v>14.285714285714279</v>
      </c>
      <c r="AD233" s="1087">
        <f>IF(ISERROR((F233/G233-1)*100),"n/a",(F233/G233-1)*100)</f>
        <v>3.5502958579881616</v>
      </c>
      <c r="AE233" s="1087" t="str">
        <f>IF(ISERROR((G233/H233-1)*100),"n/a",(G233/H233-1)*100)</f>
        <v>n/a</v>
      </c>
      <c r="AF233" s="1087" t="str">
        <f>IF(ISERROR((H233/I233-1)*100),"n/a",(H233/I233-1)*100)</f>
        <v>n/a</v>
      </c>
      <c r="AG233" s="1087" t="str">
        <f>IF(ISERROR((I233/K233-1)*100),"n/a",(I233/K233-1)*100)</f>
        <v>n/a</v>
      </c>
      <c r="AH233" s="1087" t="str">
        <f>IF(ISERROR((K233/L233-1)*100),"n/a",(K233/L233-1)*100)</f>
        <v>n/a</v>
      </c>
      <c r="AI233" s="1087" t="str">
        <f>IF(ISERROR((L233/N233-1)*100),"n/a",(L233/N233-1)*100)</f>
        <v>n/a</v>
      </c>
      <c r="AJ233" s="1087" t="str">
        <f>IF(ISERROR((N233/O233-1)*100),"n/a",(N233/O233-1)*100)</f>
        <v>n/a</v>
      </c>
      <c r="AK233" s="1087" t="str">
        <f>IF(ISERROR((O233/P233-1)*100),"n/a",(O233/P233-1)*100)</f>
        <v>n/a</v>
      </c>
      <c r="AL233" s="1087" t="str">
        <f>IF(ISERROR((P233/Q233-1)*100),"n/a",(P233/Q233-1)*100)</f>
        <v>n/a</v>
      </c>
      <c r="AM233" s="1087" t="str">
        <f>IF(ISERROR((Q233/R233-1)*100),"n/a",(Q233/R233-1)*100)</f>
        <v>n/a</v>
      </c>
      <c r="AN233" s="1087" t="str">
        <f>IF(ISERROR((R233/S233-1)*100),"n/a",(R233/S233-1)*100)</f>
        <v>n/a</v>
      </c>
      <c r="AO233" s="1087" t="str">
        <f>IF(ISERROR((S233/T233-1)*100),"n/a",(S233/T233-1)*100)</f>
        <v>n/a</v>
      </c>
      <c r="AP233" s="1087" t="str">
        <f>IF(ISERROR((T233/U233-1)*100),"n/a",(T233/U233-1)*100)</f>
        <v>n/a</v>
      </c>
      <c r="AQ233" s="1087" t="str">
        <f>IF(ISERROR((U233/V233-1)*100),"n/a",(U233/V233-1)*100)</f>
        <v>n/a</v>
      </c>
      <c r="AR233" s="1087" t="str">
        <f>IF(ISERROR((V233/W233-1)*100),"n/a",(V233/W233-1)*100)</f>
        <v>n/a</v>
      </c>
      <c r="AS233" s="1087" t="str">
        <f>IF(ISERROR((W233/X233-1)*100),"n/a",(W233/X233-1)*100)</f>
        <v>n/a</v>
      </c>
      <c r="AT233" s="1087" t="str">
        <f>IF(ISERROR((X233/Y233-1)*100),"n/a",(X233/Y233-1)*100)</f>
        <v>n/a</v>
      </c>
      <c r="AU233" s="1088">
        <f>AVERAGE(AA233:AT233)</f>
        <v>9.9326867464519228</v>
      </c>
      <c r="AV233" s="1089">
        <f>STDEV(AA233:AT233)</f>
        <v>5.1762289724546289</v>
      </c>
    </row>
    <row r="234" spans="1:48" ht="11.25" customHeight="1" x14ac:dyDescent="0.2">
      <c r="A234" s="876" t="s">
        <v>221</v>
      </c>
      <c r="B234" s="874" t="s">
        <v>222</v>
      </c>
      <c r="C234" s="621">
        <v>3.6</v>
      </c>
      <c r="D234" s="491">
        <v>3.36</v>
      </c>
      <c r="E234" s="624">
        <v>3.13</v>
      </c>
      <c r="F234" s="621">
        <v>2.92</v>
      </c>
      <c r="G234" s="621">
        <v>2.7240000000000002</v>
      </c>
      <c r="H234" s="621">
        <v>2.54</v>
      </c>
      <c r="I234" s="621">
        <v>2.37</v>
      </c>
      <c r="J234" s="945" t="s">
        <v>90</v>
      </c>
      <c r="K234" s="621">
        <v>2.21</v>
      </c>
      <c r="L234" s="490">
        <v>2.06</v>
      </c>
      <c r="M234" s="945"/>
      <c r="N234" s="626">
        <v>1.92</v>
      </c>
      <c r="O234" s="627">
        <v>1.8</v>
      </c>
      <c r="P234" s="627">
        <v>1.76</v>
      </c>
      <c r="Q234" s="627">
        <v>1.6</v>
      </c>
      <c r="R234" s="627">
        <v>1.44</v>
      </c>
      <c r="S234" s="627">
        <v>1.3</v>
      </c>
      <c r="T234" s="627">
        <v>0.86</v>
      </c>
      <c r="U234" s="627">
        <v>0.76</v>
      </c>
      <c r="V234" s="627">
        <v>0.68</v>
      </c>
      <c r="W234" s="627">
        <v>0.61</v>
      </c>
      <c r="X234" s="627">
        <v>0.54</v>
      </c>
      <c r="Y234" s="627">
        <v>0.48</v>
      </c>
      <c r="Z234" s="624">
        <f>SUM(C234:Y234)</f>
        <v>38.663999999999994</v>
      </c>
      <c r="AA234" s="1086">
        <f>IF(ISERROR((C234/D234-1)*100),"n/a",(C234/D234-1)*100)</f>
        <v>7.1428571428571397</v>
      </c>
      <c r="AB234" s="1086">
        <f>IF(ISERROR((D234/E234-1)*100),"n/a",(D234/E234-1)*100)</f>
        <v>7.348242811501593</v>
      </c>
      <c r="AC234" s="1087">
        <f>IF(ISERROR((E234/F234-1)*100),"n/a",(E234/F234-1)*100)</f>
        <v>7.1917808219178037</v>
      </c>
      <c r="AD234" s="1087">
        <f>IF(ISERROR((F234/G234-1)*100),"n/a",(F234/G234-1)*100)</f>
        <v>7.1953010279001361</v>
      </c>
      <c r="AE234" s="1087">
        <f>IF(ISERROR((G234/H234-1)*100),"n/a",(G234/H234-1)*100)</f>
        <v>7.2440944881889902</v>
      </c>
      <c r="AF234" s="1087">
        <f>IF(ISERROR((H234/I234-1)*100),"n/a",(H234/I234-1)*100)</f>
        <v>7.1729957805907185</v>
      </c>
      <c r="AG234" s="1087">
        <f>IF(ISERROR((I234/K234-1)*100),"n/a",(I234/K234-1)*100)</f>
        <v>7.2398190045248834</v>
      </c>
      <c r="AH234" s="1087">
        <f>IF(ISERROR((K234/L234-1)*100),"n/a",(K234/L234-1)*100)</f>
        <v>7.2815533980582492</v>
      </c>
      <c r="AI234" s="1087">
        <f>IF(ISERROR((L234/N234-1)*100),"n/a",(L234/N234-1)*100)</f>
        <v>7.2916666666666741</v>
      </c>
      <c r="AJ234" s="1087">
        <f>IF(ISERROR((N234/O234-1)*100),"n/a",(N234/O234-1)*100)</f>
        <v>6.6666666666666652</v>
      </c>
      <c r="AK234" s="1087">
        <f>IF(ISERROR((O234/P234-1)*100),"n/a",(O234/P234-1)*100)</f>
        <v>2.2727272727272707</v>
      </c>
      <c r="AL234" s="1087">
        <f>IF(ISERROR((P234/Q234-1)*100),"n/a",(P234/Q234-1)*100)</f>
        <v>9.9999999999999858</v>
      </c>
      <c r="AM234" s="1087">
        <f>IF(ISERROR((Q234/R234-1)*100),"n/a",(Q234/R234-1)*100)</f>
        <v>11.111111111111116</v>
      </c>
      <c r="AN234" s="1087">
        <f>IF(ISERROR((R234/S234-1)*100),"n/a",(R234/S234-1)*100)</f>
        <v>10.769230769230752</v>
      </c>
      <c r="AO234" s="1087">
        <f>IF(ISERROR((S234/T234-1)*100),"n/a",(S234/T234-1)*100)</f>
        <v>51.162790697674424</v>
      </c>
      <c r="AP234" s="1087">
        <f>IF(ISERROR((T234/U234-1)*100),"n/a",(T234/U234-1)*100)</f>
        <v>13.157894736842103</v>
      </c>
      <c r="AQ234" s="1087">
        <f>IF(ISERROR((U234/V234-1)*100),"n/a",(U234/V234-1)*100)</f>
        <v>11.764705882352944</v>
      </c>
      <c r="AR234" s="1087">
        <f>IF(ISERROR((V234/W234-1)*100),"n/a",(V234/W234-1)*100)</f>
        <v>11.475409836065587</v>
      </c>
      <c r="AS234" s="1087">
        <f>IF(ISERROR((W234/X234-1)*100),"n/a",(W234/X234-1)*100)</f>
        <v>12.962962962962955</v>
      </c>
      <c r="AT234" s="1087">
        <f>IF(ISERROR((X234/Y234-1)*100),"n/a",(X234/Y234-1)*100)</f>
        <v>12.500000000000021</v>
      </c>
      <c r="AU234" s="1088">
        <f>AVERAGE(AA234:AT234)</f>
        <v>10.947590553892002</v>
      </c>
      <c r="AV234" s="1089">
        <f>STDEV(AA234:AT234)</f>
        <v>9.8628369215864158</v>
      </c>
    </row>
    <row r="235" spans="1:48" ht="11.25" customHeight="1" x14ac:dyDescent="0.2">
      <c r="A235" s="492" t="s">
        <v>572</v>
      </c>
      <c r="B235" s="874" t="s">
        <v>573</v>
      </c>
      <c r="C235" s="621">
        <v>2.14</v>
      </c>
      <c r="D235" s="491">
        <v>2.02</v>
      </c>
      <c r="E235" s="481">
        <v>1.9</v>
      </c>
      <c r="F235" s="621">
        <v>1.78</v>
      </c>
      <c r="G235" s="621">
        <v>1.67</v>
      </c>
      <c r="H235" s="621">
        <v>1.57</v>
      </c>
      <c r="I235" s="621">
        <v>1.47</v>
      </c>
      <c r="J235" s="945"/>
      <c r="K235" s="621">
        <v>1.3227500000000001</v>
      </c>
      <c r="L235" s="490">
        <v>1.1000000000000001</v>
      </c>
      <c r="M235" s="945"/>
      <c r="N235" s="490">
        <v>1.0249999999999999</v>
      </c>
      <c r="O235" s="627">
        <v>0.95</v>
      </c>
      <c r="P235" s="627">
        <v>0.82499999999999996</v>
      </c>
      <c r="Q235" s="627">
        <v>0.77500000000000002</v>
      </c>
      <c r="R235" s="627">
        <v>0.72499999999999998</v>
      </c>
      <c r="S235" s="627">
        <v>0.67500000000000004</v>
      </c>
      <c r="T235" s="627">
        <v>0.625</v>
      </c>
      <c r="U235" s="627">
        <v>0.57499999999999996</v>
      </c>
      <c r="V235" s="627">
        <v>0.52500000000000002</v>
      </c>
      <c r="W235" s="627">
        <v>0.45</v>
      </c>
      <c r="X235" s="623">
        <v>0.4</v>
      </c>
      <c r="Y235" s="627">
        <v>0.1</v>
      </c>
      <c r="Z235" s="624">
        <f>SUM(C235:Y235)</f>
        <v>22.62275</v>
      </c>
      <c r="AA235" s="1086">
        <f>IF(ISERROR((C235/D235-1)*100),"n/a",(C235/D235-1)*100)</f>
        <v>5.9405940594059459</v>
      </c>
      <c r="AB235" s="1086">
        <f>IF(ISERROR((D235/E235-1)*100),"n/a",(D235/E235-1)*100)</f>
        <v>6.315789473684208</v>
      </c>
      <c r="AC235" s="1087">
        <f>IF(ISERROR((E235/F235-1)*100),"n/a",(E235/F235-1)*100)</f>
        <v>6.7415730337078594</v>
      </c>
      <c r="AD235" s="1087">
        <f>IF(ISERROR((F235/G235-1)*100),"n/a",(F235/G235-1)*100)</f>
        <v>6.5868263473053856</v>
      </c>
      <c r="AE235" s="1087">
        <f>IF(ISERROR((G235/H235-1)*100),"n/a",(G235/H235-1)*100)</f>
        <v>6.3694267515923553</v>
      </c>
      <c r="AF235" s="1087">
        <f>IF(ISERROR((H235/I235-1)*100),"n/a",(H235/I235-1)*100)</f>
        <v>6.8027210884353817</v>
      </c>
      <c r="AG235" s="1087">
        <f>IF(ISERROR((I235/K235-1)*100),"n/a",(I235/K235-1)*100)</f>
        <v>11.132111132111122</v>
      </c>
      <c r="AH235" s="1087">
        <f>IF(ISERROR((K235/L235-1)*100),"n/a",(K235/L235-1)*100)</f>
        <v>20.249999999999989</v>
      </c>
      <c r="AI235" s="1087">
        <f>IF(ISERROR((L235/N235-1)*100),"n/a",(L235/N235-1)*100)</f>
        <v>7.317073170731736</v>
      </c>
      <c r="AJ235" s="1087">
        <f>IF(ISERROR((N235/O235-1)*100),"n/a",(N235/O235-1)*100)</f>
        <v>7.8947368421052655</v>
      </c>
      <c r="AK235" s="1087">
        <f>IF(ISERROR((O235/P235-1)*100),"n/a",(O235/P235-1)*100)</f>
        <v>15.151515151515159</v>
      </c>
      <c r="AL235" s="1087">
        <f>IF(ISERROR((P235/Q235-1)*100),"n/a",(P235/Q235-1)*100)</f>
        <v>6.4516129032258007</v>
      </c>
      <c r="AM235" s="1087">
        <f>IF(ISERROR((Q235/R235-1)*100),"n/a",(Q235/R235-1)*100)</f>
        <v>6.8965517241379448</v>
      </c>
      <c r="AN235" s="1087">
        <f>IF(ISERROR((R235/S235-1)*100),"n/a",(R235/S235-1)*100)</f>
        <v>7.4074074074073959</v>
      </c>
      <c r="AO235" s="1087">
        <f>IF(ISERROR((S235/T235-1)*100),"n/a",(S235/T235-1)*100)</f>
        <v>8.0000000000000071</v>
      </c>
      <c r="AP235" s="1087">
        <f>IF(ISERROR((T235/U235-1)*100),"n/a",(T235/U235-1)*100)</f>
        <v>8.6956521739130608</v>
      </c>
      <c r="AQ235" s="1087">
        <f>IF(ISERROR((U235/V235-1)*100),"n/a",(U235/V235-1)*100)</f>
        <v>9.5238095238095113</v>
      </c>
      <c r="AR235" s="1087">
        <f>IF(ISERROR((V235/W235-1)*100),"n/a",(V235/W235-1)*100)</f>
        <v>16.666666666666675</v>
      </c>
      <c r="AS235" s="1087">
        <f>IF(ISERROR((W235/X235-1)*100),"n/a",(W235/X235-1)*100)</f>
        <v>12.5</v>
      </c>
      <c r="AT235" s="1087">
        <f>IF(ISERROR((X235/Y235-1)*100),"n/a",(X235/Y235-1)*100)</f>
        <v>300</v>
      </c>
      <c r="AU235" s="1088">
        <f>AVERAGE(AA235:AT235)</f>
        <v>23.832203372487744</v>
      </c>
      <c r="AV235" s="1089">
        <f>STDEV(AA235:AT235)</f>
        <v>65.123043440930502</v>
      </c>
    </row>
    <row r="236" spans="1:48" ht="11.25" customHeight="1" x14ac:dyDescent="0.2">
      <c r="A236" s="510" t="s">
        <v>567</v>
      </c>
      <c r="B236" s="499" t="s">
        <v>568</v>
      </c>
      <c r="C236" s="621">
        <v>7.71</v>
      </c>
      <c r="D236" s="491">
        <v>7.33</v>
      </c>
      <c r="E236" s="509">
        <v>6.85</v>
      </c>
      <c r="F236" s="505">
        <v>6.24</v>
      </c>
      <c r="G236" s="505">
        <v>5.62</v>
      </c>
      <c r="H236" s="505">
        <v>5.0199999999999996</v>
      </c>
      <c r="I236" s="505">
        <v>4.7300000000000004</v>
      </c>
      <c r="J236" s="1032"/>
      <c r="K236" s="505">
        <v>4.34</v>
      </c>
      <c r="L236" s="501">
        <v>4.1524999999999999</v>
      </c>
      <c r="M236" s="1032"/>
      <c r="N236" s="502">
        <v>4.1275000000000004</v>
      </c>
      <c r="O236" s="507">
        <v>4.1100000000000003</v>
      </c>
      <c r="P236" s="507">
        <v>3.99</v>
      </c>
      <c r="Q236" s="507">
        <v>3.63</v>
      </c>
      <c r="R236" s="507">
        <v>3.33</v>
      </c>
      <c r="S236" s="507">
        <v>3.22</v>
      </c>
      <c r="T236" s="507">
        <v>3.15</v>
      </c>
      <c r="U236" s="507">
        <v>3.11</v>
      </c>
      <c r="V236" s="507">
        <v>3.01</v>
      </c>
      <c r="W236" s="507">
        <v>2.79</v>
      </c>
      <c r="X236" s="507">
        <v>2.3199999999999998</v>
      </c>
      <c r="Y236" s="507">
        <v>2.1</v>
      </c>
      <c r="Z236" s="624">
        <f>SUM(C236:Y236)</f>
        <v>90.88</v>
      </c>
      <c r="AA236" s="1086">
        <f>IF(ISERROR((C236/D236-1)*100),"n/a",(C236/D236-1)*100)</f>
        <v>5.184174624829474</v>
      </c>
      <c r="AB236" s="1086">
        <f>IF(ISERROR((D236/E236-1)*100),"n/a",(D236/E236-1)*100)</f>
        <v>7.0072992700729975</v>
      </c>
      <c r="AC236" s="1087">
        <f>IF(ISERROR((E236/F236-1)*100),"n/a",(E236/F236-1)*100)</f>
        <v>9.7756410256410131</v>
      </c>
      <c r="AD236" s="1087">
        <f>IF(ISERROR((F236/G236-1)*100),"n/a",(F236/G236-1)*100)</f>
        <v>11.032028469750887</v>
      </c>
      <c r="AE236" s="1087">
        <f>IF(ISERROR((G236/H236-1)*100),"n/a",(G236/H236-1)*100)</f>
        <v>11.952191235059772</v>
      </c>
      <c r="AF236" s="1087">
        <f>IF(ISERROR((H236/I236-1)*100),"n/a",(H236/I236-1)*100)</f>
        <v>6.1310782241014605</v>
      </c>
      <c r="AG236" s="1087">
        <f>IF(ISERROR((I236/K236-1)*100),"n/a",(I236/K236-1)*100)</f>
        <v>8.9861751152073843</v>
      </c>
      <c r="AH236" s="1087">
        <f>IF(ISERROR((K236/L236-1)*100),"n/a",(K236/L236-1)*100)</f>
        <v>4.5153521974714117</v>
      </c>
      <c r="AI236" s="1087">
        <f>IF(ISERROR((L236/N236-1)*100),"n/a",(L236/N236-1)*100)</f>
        <v>0.60569351907933111</v>
      </c>
      <c r="AJ236" s="1087">
        <f>IF(ISERROR((N236/O236-1)*100),"n/a",(N236/O236-1)*100)</f>
        <v>0.42579075425790425</v>
      </c>
      <c r="AK236" s="1087">
        <f>IF(ISERROR((O236/P236-1)*100),"n/a",(O236/P236-1)*100)</f>
        <v>3.007518796992481</v>
      </c>
      <c r="AL236" s="1087">
        <f>IF(ISERROR((P236/Q236-1)*100),"n/a",(P236/Q236-1)*100)</f>
        <v>9.9173553719008378</v>
      </c>
      <c r="AM236" s="1087">
        <f>IF(ISERROR((Q236/R236-1)*100),"n/a",(Q236/R236-1)*100)</f>
        <v>9.0090090090090058</v>
      </c>
      <c r="AN236" s="1087">
        <f>IF(ISERROR((R236/S236-1)*100),"n/a",(R236/S236-1)*100)</f>
        <v>3.4161490683229712</v>
      </c>
      <c r="AO236" s="1087">
        <f>IF(ISERROR((S236/T236-1)*100),"n/a",(S236/T236-1)*100)</f>
        <v>2.2222222222222365</v>
      </c>
      <c r="AP236" s="1087">
        <f>IF(ISERROR((T236/U236-1)*100),"n/a",(T236/U236-1)*100)</f>
        <v>1.2861736334405238</v>
      </c>
      <c r="AQ236" s="1087">
        <f>IF(ISERROR((U236/V236-1)*100),"n/a",(U236/V236-1)*100)</f>
        <v>3.3222591362126241</v>
      </c>
      <c r="AR236" s="1087">
        <f>IF(ISERROR((V236/W236-1)*100),"n/a",(V236/W236-1)*100)</f>
        <v>7.8853046594981935</v>
      </c>
      <c r="AS236" s="1087">
        <f>IF(ISERROR((W236/X236-1)*100),"n/a",(W236/X236-1)*100)</f>
        <v>20.258620689655181</v>
      </c>
      <c r="AT236" s="1087">
        <f>IF(ISERROR((X236/Y236-1)*100),"n/a",(X236/Y236-1)*100)</f>
        <v>10.47619047619046</v>
      </c>
      <c r="AU236" s="1088">
        <f>AVERAGE(AA236:AT236)</f>
        <v>6.8208113749458077</v>
      </c>
      <c r="AV236" s="1089">
        <f>STDEV(AA236:AT236)</f>
        <v>4.8401387698829543</v>
      </c>
    </row>
    <row r="237" spans="1:48" ht="11.25" customHeight="1" x14ac:dyDescent="0.2">
      <c r="A237" s="492" t="s">
        <v>1133</v>
      </c>
      <c r="B237" s="874" t="s">
        <v>1134</v>
      </c>
      <c r="C237" s="621">
        <v>2.84</v>
      </c>
      <c r="D237" s="491">
        <v>2.64</v>
      </c>
      <c r="E237" s="624">
        <v>2.4</v>
      </c>
      <c r="F237" s="621">
        <v>2.2799999999999998</v>
      </c>
      <c r="G237" s="621">
        <v>2.2000000000000002</v>
      </c>
      <c r="H237" s="621">
        <v>1.96</v>
      </c>
      <c r="I237" s="621">
        <v>1.68</v>
      </c>
      <c r="J237" s="945"/>
      <c r="K237" s="621">
        <v>1.52</v>
      </c>
      <c r="L237" s="490">
        <v>1.36</v>
      </c>
      <c r="M237" s="945"/>
      <c r="N237" s="626">
        <v>1.08</v>
      </c>
      <c r="O237" s="623">
        <v>1</v>
      </c>
      <c r="P237" s="627">
        <v>1</v>
      </c>
      <c r="Q237" s="627">
        <v>0.86</v>
      </c>
      <c r="R237" s="627">
        <v>0.74</v>
      </c>
      <c r="S237" s="627">
        <v>0.62</v>
      </c>
      <c r="T237" s="627">
        <v>0.54</v>
      </c>
      <c r="U237" s="627">
        <v>0.46</v>
      </c>
      <c r="V237" s="623">
        <v>0.44</v>
      </c>
      <c r="W237" s="627">
        <v>0.42544999999999999</v>
      </c>
      <c r="X237" s="623">
        <v>0.38179999999999997</v>
      </c>
      <c r="Y237" s="627">
        <v>0.38179999999999997</v>
      </c>
      <c r="Z237" s="624">
        <f>SUM(C237:Y237)</f>
        <v>26.809049999999999</v>
      </c>
      <c r="AA237" s="1086">
        <f>IF(ISERROR((C237/D237-1)*100),"n/a",(C237/D237-1)*100)</f>
        <v>7.575757575757569</v>
      </c>
      <c r="AB237" s="1086">
        <f>IF(ISERROR((D237/E237-1)*100),"n/a",(D237/E237-1)*100)</f>
        <v>10.000000000000009</v>
      </c>
      <c r="AC237" s="1087">
        <f>IF(ISERROR((E237/F237-1)*100),"n/a",(E237/F237-1)*100)</f>
        <v>5.2631578947368363</v>
      </c>
      <c r="AD237" s="1087">
        <f>IF(ISERROR((F237/G237-1)*100),"n/a",(F237/G237-1)*100)</f>
        <v>3.6363636363636154</v>
      </c>
      <c r="AE237" s="1087">
        <f>IF(ISERROR((G237/H237-1)*100),"n/a",(G237/H237-1)*100)</f>
        <v>12.244897959183687</v>
      </c>
      <c r="AF237" s="1087">
        <f>IF(ISERROR((H237/I237-1)*100),"n/a",(H237/I237-1)*100)</f>
        <v>16.666666666666675</v>
      </c>
      <c r="AG237" s="1087">
        <f>IF(ISERROR((I237/K237-1)*100),"n/a",(I237/K237-1)*100)</f>
        <v>10.526315789473673</v>
      </c>
      <c r="AH237" s="1087">
        <f>IF(ISERROR((K237/L237-1)*100),"n/a",(K237/L237-1)*100)</f>
        <v>11.764705882352944</v>
      </c>
      <c r="AI237" s="1087">
        <f>IF(ISERROR((L237/N237-1)*100),"n/a",(L237/N237-1)*100)</f>
        <v>25.925925925925931</v>
      </c>
      <c r="AJ237" s="1087">
        <f>IF(ISERROR((N237/O237-1)*100),"n/a",(N237/O237-1)*100)</f>
        <v>8.0000000000000071</v>
      </c>
      <c r="AK237" s="1087">
        <f>IF(ISERROR((O237/P237-1)*100),"n/a",(O237/P237-1)*100)</f>
        <v>0</v>
      </c>
      <c r="AL237" s="1087">
        <f>IF(ISERROR((P237/Q237-1)*100),"n/a",(P237/Q237-1)*100)</f>
        <v>16.279069767441868</v>
      </c>
      <c r="AM237" s="1087">
        <f>IF(ISERROR((Q237/R237-1)*100),"n/a",(Q237/R237-1)*100)</f>
        <v>16.216216216216207</v>
      </c>
      <c r="AN237" s="1087">
        <f>IF(ISERROR((R237/S237-1)*100),"n/a",(R237/S237-1)*100)</f>
        <v>19.354838709677423</v>
      </c>
      <c r="AO237" s="1087">
        <f>IF(ISERROR((S237/T237-1)*100),"n/a",(S237/T237-1)*100)</f>
        <v>14.814814814814813</v>
      </c>
      <c r="AP237" s="1087">
        <f>IF(ISERROR((T237/U237-1)*100),"n/a",(T237/U237-1)*100)</f>
        <v>17.391304347826097</v>
      </c>
      <c r="AQ237" s="1087">
        <f>IF(ISERROR((U237/V237-1)*100),"n/a",(U237/V237-1)*100)</f>
        <v>4.5454545454545414</v>
      </c>
      <c r="AR237" s="1087">
        <f>IF(ISERROR((V237/W237-1)*100),"n/a",(V237/W237-1)*100)</f>
        <v>3.4199083323539714</v>
      </c>
      <c r="AS237" s="1087">
        <f>IF(ISERROR((W237/X237-1)*100),"n/a",(W237/X237-1)*100)</f>
        <v>11.432687270822427</v>
      </c>
      <c r="AT237" s="1087">
        <f>IF(ISERROR((X237/Y237-1)*100),"n/a",(X237/Y237-1)*100)</f>
        <v>0</v>
      </c>
      <c r="AU237" s="1088">
        <f>AVERAGE(AA237:AT237)</f>
        <v>10.752904266753413</v>
      </c>
      <c r="AV237" s="1089">
        <f>STDEV(AA237:AT237)</f>
        <v>6.8305839852371886</v>
      </c>
    </row>
    <row r="238" spans="1:48" ht="11.25" customHeight="1" x14ac:dyDescent="0.2">
      <c r="A238" s="544" t="s">
        <v>4487</v>
      </c>
      <c r="B238" s="874" t="s">
        <v>4485</v>
      </c>
      <c r="C238" s="621">
        <v>3.66</v>
      </c>
      <c r="D238" s="491">
        <v>3.58</v>
      </c>
      <c r="E238" s="624">
        <v>3.5</v>
      </c>
      <c r="F238" s="621">
        <v>3.42</v>
      </c>
      <c r="G238" s="621">
        <v>3.34</v>
      </c>
      <c r="H238" s="530">
        <v>3.32</v>
      </c>
      <c r="I238" s="530">
        <v>3.32</v>
      </c>
      <c r="J238" s="955"/>
      <c r="K238" s="530">
        <v>3.32</v>
      </c>
      <c r="L238" s="490">
        <v>3.32</v>
      </c>
      <c r="M238" s="857"/>
      <c r="N238" s="490">
        <v>3.2399999999999998</v>
      </c>
      <c r="O238" s="578">
        <v>3</v>
      </c>
      <c r="P238" s="627">
        <v>3</v>
      </c>
      <c r="Q238" s="627">
        <v>2.58</v>
      </c>
      <c r="R238" s="623">
        <v>2.16</v>
      </c>
      <c r="S238" s="627">
        <v>2.16</v>
      </c>
      <c r="T238" s="627">
        <v>1.89</v>
      </c>
      <c r="U238" s="627">
        <v>1.6</v>
      </c>
      <c r="V238" s="627">
        <v>1.34</v>
      </c>
      <c r="W238" s="627">
        <v>1.2749999999999999</v>
      </c>
      <c r="X238" s="627">
        <v>1.2150000000000001</v>
      </c>
      <c r="Y238" s="627">
        <v>1.2</v>
      </c>
      <c r="Z238" s="624">
        <f>SUM(C238:Y238)</f>
        <v>55.440000000000012</v>
      </c>
      <c r="AA238" s="1086">
        <f>IF(ISERROR((C238/D238-1)*100),"n/a",(C238/D238-1)*100)</f>
        <v>2.2346368715083775</v>
      </c>
      <c r="AB238" s="1086">
        <f>IF(ISERROR((D238/E238-1)*100),"n/a",(D238/E238-1)*100)</f>
        <v>2.2857142857142909</v>
      </c>
      <c r="AC238" s="1087">
        <f>IF(ISERROR((E238/F238-1)*100),"n/a",(E238/F238-1)*100)</f>
        <v>2.3391812865497075</v>
      </c>
      <c r="AD238" s="1087">
        <f>IF(ISERROR((F238/G238-1)*100),"n/a",(F238/G238-1)*100)</f>
        <v>2.39520958083832</v>
      </c>
      <c r="AE238" s="1087">
        <f>IF(ISERROR((G238/H238-1)*100),"n/a",(G238/H238-1)*100)</f>
        <v>0.60240963855422436</v>
      </c>
      <c r="AF238" s="1087">
        <f>IF(ISERROR((H238/I238-1)*100),"n/a",(H238/I238-1)*100)</f>
        <v>0</v>
      </c>
      <c r="AG238" s="1087">
        <f>IF(ISERROR((I238/K238-1)*100),"n/a",(I238/K238-1)*100)</f>
        <v>0</v>
      </c>
      <c r="AH238" s="1087">
        <f>IF(ISERROR((K238/L238-1)*100),"n/a",(K238/L238-1)*100)</f>
        <v>0</v>
      </c>
      <c r="AI238" s="1087">
        <f>IF(ISERROR((L238/N238-1)*100),"n/a",(L238/N238-1)*100)</f>
        <v>2.4691358024691468</v>
      </c>
      <c r="AJ238" s="1087">
        <f>IF(ISERROR((N238/O238-1)*100),"n/a",(N238/O238-1)*100)</f>
        <v>7.9999999999999849</v>
      </c>
      <c r="AK238" s="1087">
        <f>IF(ISERROR((O238/P238-1)*100),"n/a",(O238/P238-1)*100)</f>
        <v>0</v>
      </c>
      <c r="AL238" s="1087">
        <f>IF(ISERROR((P238/Q238-1)*100),"n/a",(P238/Q238-1)*100)</f>
        <v>16.279069767441868</v>
      </c>
      <c r="AM238" s="1087">
        <f>IF(ISERROR((Q238/R238-1)*100),"n/a",(Q238/R238-1)*100)</f>
        <v>19.444444444444443</v>
      </c>
      <c r="AN238" s="1087">
        <f>IF(ISERROR((R238/S238-1)*100),"n/a",(R238/S238-1)*100)</f>
        <v>0</v>
      </c>
      <c r="AO238" s="1087">
        <f>IF(ISERROR((S238/T238-1)*100),"n/a",(S238/T238-1)*100)</f>
        <v>14.285714285714302</v>
      </c>
      <c r="AP238" s="1087">
        <f>IF(ISERROR((T238/U238-1)*100),"n/a",(T238/U238-1)*100)</f>
        <v>18.124999999999993</v>
      </c>
      <c r="AQ238" s="1087">
        <f>IF(ISERROR((U238/V238-1)*100),"n/a",(U238/V238-1)*100)</f>
        <v>19.402985074626855</v>
      </c>
      <c r="AR238" s="1087">
        <f>IF(ISERROR((V238/W238-1)*100),"n/a",(V238/W238-1)*100)</f>
        <v>5.0980392156862786</v>
      </c>
      <c r="AS238" s="1087">
        <f>IF(ISERROR((W238/X238-1)*100),"n/a",(W238/X238-1)*100)</f>
        <v>4.9382716049382491</v>
      </c>
      <c r="AT238" s="1087">
        <f>IF(ISERROR((X238/Y238-1)*100),"n/a",(X238/Y238-1)*100)</f>
        <v>1.2500000000000178</v>
      </c>
      <c r="AU238" s="1088">
        <f>AVERAGE(AA238:AT238)</f>
        <v>5.9574905929243034</v>
      </c>
      <c r="AV238" s="1089">
        <f>STDEV(AA238:AT238)</f>
        <v>7.2043816545113284</v>
      </c>
    </row>
    <row r="239" spans="1:48" ht="11.25" customHeight="1" x14ac:dyDescent="0.2">
      <c r="A239" s="874" t="s">
        <v>214</v>
      </c>
      <c r="B239" s="874" t="s">
        <v>215</v>
      </c>
      <c r="C239" s="621">
        <v>1.425</v>
      </c>
      <c r="D239" s="491">
        <v>1.28</v>
      </c>
      <c r="E239" s="624">
        <v>1.1500000000000001</v>
      </c>
      <c r="F239" s="621">
        <v>1.075</v>
      </c>
      <c r="G239" s="621">
        <v>1.0149999999999999</v>
      </c>
      <c r="H239" s="621">
        <v>0.91</v>
      </c>
      <c r="I239" s="621">
        <v>0.82</v>
      </c>
      <c r="J239" s="945"/>
      <c r="K239" s="621">
        <v>0.78</v>
      </c>
      <c r="L239" s="490">
        <v>0.73</v>
      </c>
      <c r="M239" s="945"/>
      <c r="N239" s="626">
        <v>0.66</v>
      </c>
      <c r="O239" s="627">
        <v>0.625</v>
      </c>
      <c r="P239" s="627">
        <v>0.60499999999999998</v>
      </c>
      <c r="Q239" s="627">
        <v>0.51</v>
      </c>
      <c r="R239" s="627">
        <v>0.42</v>
      </c>
      <c r="S239" s="627">
        <v>0.34</v>
      </c>
      <c r="T239" s="627">
        <v>0.27500000000000002</v>
      </c>
      <c r="U239" s="627">
        <v>0.2</v>
      </c>
      <c r="V239" s="627">
        <v>0.14949999999999999</v>
      </c>
      <c r="W239" s="627">
        <v>0.1265</v>
      </c>
      <c r="X239" s="627">
        <v>0.10125000000000001</v>
      </c>
      <c r="Y239" s="627">
        <v>0.08</v>
      </c>
      <c r="Z239" s="624">
        <f>SUM(C239:Y239)</f>
        <v>13.27725</v>
      </c>
      <c r="AA239" s="1086">
        <f>IF(ISERROR((C239/D239-1)*100),"n/a",(C239/D239-1)*100)</f>
        <v>11.328125</v>
      </c>
      <c r="AB239" s="1086">
        <f>IF(ISERROR((D239/E239-1)*100),"n/a",(D239/E239-1)*100)</f>
        <v>11.304347826086936</v>
      </c>
      <c r="AC239" s="1087">
        <f>IF(ISERROR((E239/F239-1)*100),"n/a",(E239/F239-1)*100)</f>
        <v>6.976744186046524</v>
      </c>
      <c r="AD239" s="1087">
        <f>IF(ISERROR((F239/G239-1)*100),"n/a",(F239/G239-1)*100)</f>
        <v>5.9113300492610987</v>
      </c>
      <c r="AE239" s="1087">
        <f>IF(ISERROR((G239/H239-1)*100),"n/a",(G239/H239-1)*100)</f>
        <v>11.538461538461519</v>
      </c>
      <c r="AF239" s="1087">
        <f>IF(ISERROR((H239/I239-1)*100),"n/a",(H239/I239-1)*100)</f>
        <v>10.975609756097571</v>
      </c>
      <c r="AG239" s="1087">
        <f>IF(ISERROR((I239/K239-1)*100),"n/a",(I239/K239-1)*100)</f>
        <v>5.12820512820511</v>
      </c>
      <c r="AH239" s="1087">
        <f>IF(ISERROR((K239/L239-1)*100),"n/a",(K239/L239-1)*100)</f>
        <v>6.8493150684931559</v>
      </c>
      <c r="AI239" s="1087">
        <f>IF(ISERROR((L239/N239-1)*100),"n/a",(L239/N239-1)*100)</f>
        <v>10.606060606060597</v>
      </c>
      <c r="AJ239" s="1087">
        <f>IF(ISERROR((N239/O239-1)*100),"n/a",(N239/O239-1)*100)</f>
        <v>5.600000000000005</v>
      </c>
      <c r="AK239" s="1087">
        <f>IF(ISERROR((O239/P239-1)*100),"n/a",(O239/P239-1)*100)</f>
        <v>3.3057851239669533</v>
      </c>
      <c r="AL239" s="1087">
        <f>IF(ISERROR((P239/Q239-1)*100),"n/a",(P239/Q239-1)*100)</f>
        <v>18.627450980392158</v>
      </c>
      <c r="AM239" s="1087">
        <f>IF(ISERROR((Q239/R239-1)*100),"n/a",(Q239/R239-1)*100)</f>
        <v>21.428571428571441</v>
      </c>
      <c r="AN239" s="1087">
        <f>IF(ISERROR((R239/S239-1)*100),"n/a",(R239/S239-1)*100)</f>
        <v>23.529411764705866</v>
      </c>
      <c r="AO239" s="1087">
        <f>IF(ISERROR((S239/T239-1)*100),"n/a",(S239/T239-1)*100)</f>
        <v>23.636363636363633</v>
      </c>
      <c r="AP239" s="1087">
        <f>IF(ISERROR((T239/U239-1)*100),"n/a",(T239/U239-1)*100)</f>
        <v>37.5</v>
      </c>
      <c r="AQ239" s="1087">
        <f>IF(ISERROR((U239/V239-1)*100),"n/a",(U239/V239-1)*100)</f>
        <v>33.779264214046847</v>
      </c>
      <c r="AR239" s="1087">
        <f>IF(ISERROR((V239/W239-1)*100),"n/a",(V239/W239-1)*100)</f>
        <v>18.181818181818166</v>
      </c>
      <c r="AS239" s="1087">
        <f>IF(ISERROR((W239/X239-1)*100),"n/a",(W239/X239-1)*100)</f>
        <v>24.938271604938265</v>
      </c>
      <c r="AT239" s="1087">
        <f>IF(ISERROR((X239/Y239-1)*100),"n/a",(X239/Y239-1)*100)</f>
        <v>26.5625</v>
      </c>
      <c r="AU239" s="1088">
        <f>AVERAGE(AA239:AT239)</f>
        <v>15.885381804675793</v>
      </c>
      <c r="AV239" s="1089">
        <f>STDEV(AA239:AT239)</f>
        <v>9.9953734822510647</v>
      </c>
    </row>
    <row r="240" spans="1:48" s="580" customFormat="1" ht="11.25" customHeight="1" x14ac:dyDescent="0.2">
      <c r="A240" s="943" t="s">
        <v>4040</v>
      </c>
      <c r="B240" s="859" t="s">
        <v>4041</v>
      </c>
      <c r="C240" s="621">
        <v>2.6150000000000002</v>
      </c>
      <c r="D240" s="491">
        <v>2.5099999999999998</v>
      </c>
      <c r="E240" s="481">
        <v>2.2749999999999999</v>
      </c>
      <c r="F240" s="482">
        <v>2.0249999999999999</v>
      </c>
      <c r="G240" s="482">
        <v>0.70299999999999996</v>
      </c>
      <c r="H240" s="535">
        <v>0</v>
      </c>
      <c r="I240" s="535">
        <v>0</v>
      </c>
      <c r="J240" s="1016"/>
      <c r="K240" s="483">
        <v>0</v>
      </c>
      <c r="L240" s="484">
        <v>0</v>
      </c>
      <c r="M240" s="1016"/>
      <c r="N240" s="497">
        <v>0</v>
      </c>
      <c r="O240" s="486">
        <v>0</v>
      </c>
      <c r="P240" s="486">
        <v>0</v>
      </c>
      <c r="Q240" s="486">
        <v>0</v>
      </c>
      <c r="R240" s="486">
        <v>0</v>
      </c>
      <c r="S240" s="486">
        <v>0</v>
      </c>
      <c r="T240" s="486">
        <v>0</v>
      </c>
      <c r="U240" s="486">
        <v>0</v>
      </c>
      <c r="V240" s="486">
        <v>0</v>
      </c>
      <c r="W240" s="486">
        <v>0</v>
      </c>
      <c r="X240" s="486">
        <v>0</v>
      </c>
      <c r="Y240" s="486">
        <v>0</v>
      </c>
      <c r="Z240" s="624">
        <f>SUM(C240:Y240)</f>
        <v>10.128</v>
      </c>
      <c r="AA240" s="1086">
        <f>IF(ISERROR((C240/D240-1)*100),"n/a",(C240/D240-1)*100)</f>
        <v>4.1832669322709348</v>
      </c>
      <c r="AB240" s="1086">
        <f>IF(ISERROR((D240/E240-1)*100),"n/a",(D240/E240-1)*100)</f>
        <v>10.329670329670314</v>
      </c>
      <c r="AC240" s="1087">
        <f>IF(ISERROR((E240/F240-1)*100),"n/a",(E240/F240-1)*100)</f>
        <v>12.345679012345689</v>
      </c>
      <c r="AD240" s="1087">
        <f>IF(ISERROR((F240/G240-1)*100),"n/a",(F240/G240-1)*100)</f>
        <v>188.0512091038407</v>
      </c>
      <c r="AE240" s="1087" t="str">
        <f>IF(ISERROR((G240/H240-1)*100),"n/a",(G240/H240-1)*100)</f>
        <v>n/a</v>
      </c>
      <c r="AF240" s="1087" t="str">
        <f>IF(ISERROR((H240/I240-1)*100),"n/a",(H240/I240-1)*100)</f>
        <v>n/a</v>
      </c>
      <c r="AG240" s="1087" t="str">
        <f>IF(ISERROR((I240/K240-1)*100),"n/a",(I240/K240-1)*100)</f>
        <v>n/a</v>
      </c>
      <c r="AH240" s="1087" t="str">
        <f>IF(ISERROR((K240/L240-1)*100),"n/a",(K240/L240-1)*100)</f>
        <v>n/a</v>
      </c>
      <c r="AI240" s="1087" t="str">
        <f>IF(ISERROR((L240/N240-1)*100),"n/a",(L240/N240-1)*100)</f>
        <v>n/a</v>
      </c>
      <c r="AJ240" s="1087" t="str">
        <f>IF(ISERROR((N240/O240-1)*100),"n/a",(N240/O240-1)*100)</f>
        <v>n/a</v>
      </c>
      <c r="AK240" s="1087" t="str">
        <f>IF(ISERROR((O240/P240-1)*100),"n/a",(O240/P240-1)*100)</f>
        <v>n/a</v>
      </c>
      <c r="AL240" s="1087" t="str">
        <f>IF(ISERROR((P240/Q240-1)*100),"n/a",(P240/Q240-1)*100)</f>
        <v>n/a</v>
      </c>
      <c r="AM240" s="1087" t="str">
        <f>IF(ISERROR((Q240/R240-1)*100),"n/a",(Q240/R240-1)*100)</f>
        <v>n/a</v>
      </c>
      <c r="AN240" s="1087" t="str">
        <f>IF(ISERROR((R240/S240-1)*100),"n/a",(R240/S240-1)*100)</f>
        <v>n/a</v>
      </c>
      <c r="AO240" s="1087" t="str">
        <f>IF(ISERROR((S240/T240-1)*100),"n/a",(S240/T240-1)*100)</f>
        <v>n/a</v>
      </c>
      <c r="AP240" s="1087" t="str">
        <f>IF(ISERROR((T240/U240-1)*100),"n/a",(T240/U240-1)*100)</f>
        <v>n/a</v>
      </c>
      <c r="AQ240" s="1087" t="str">
        <f>IF(ISERROR((U240/V240-1)*100),"n/a",(U240/V240-1)*100)</f>
        <v>n/a</v>
      </c>
      <c r="AR240" s="1087" t="str">
        <f>IF(ISERROR((V240/W240-1)*100),"n/a",(V240/W240-1)*100)</f>
        <v>n/a</v>
      </c>
      <c r="AS240" s="1087" t="str">
        <f>IF(ISERROR((W240/X240-1)*100),"n/a",(W240/X240-1)*100)</f>
        <v>n/a</v>
      </c>
      <c r="AT240" s="1087" t="str">
        <f>IF(ISERROR((X240/Y240-1)*100),"n/a",(X240/Y240-1)*100)</f>
        <v>n/a</v>
      </c>
      <c r="AU240" s="1088">
        <f>AVERAGE(AA240:AT240)</f>
        <v>53.727456344531909</v>
      </c>
      <c r="AV240" s="1089">
        <f>STDEV(AA240:AT240)</f>
        <v>89.616435594564649</v>
      </c>
    </row>
    <row r="241" spans="1:48" ht="11.25" customHeight="1" x14ac:dyDescent="0.2">
      <c r="A241" s="479" t="s">
        <v>1157</v>
      </c>
      <c r="B241" s="874" t="s">
        <v>1158</v>
      </c>
      <c r="C241" s="621">
        <v>1.04</v>
      </c>
      <c r="D241" s="491">
        <v>0.92</v>
      </c>
      <c r="E241" s="624">
        <v>0.8</v>
      </c>
      <c r="F241" s="621">
        <v>0.76</v>
      </c>
      <c r="G241" s="621">
        <v>0.72</v>
      </c>
      <c r="H241" s="621">
        <v>0.65</v>
      </c>
      <c r="I241" s="621">
        <v>0.5</v>
      </c>
      <c r="J241" s="945"/>
      <c r="K241" s="621">
        <v>0.44</v>
      </c>
      <c r="L241" s="625">
        <v>0.4</v>
      </c>
      <c r="M241" s="945"/>
      <c r="N241" s="495">
        <v>0.4</v>
      </c>
      <c r="O241" s="623">
        <v>0.61</v>
      </c>
      <c r="P241" s="627">
        <v>0.78</v>
      </c>
      <c r="Q241" s="627">
        <v>0.71</v>
      </c>
      <c r="R241" s="627">
        <v>0.68</v>
      </c>
      <c r="S241" s="627">
        <v>0.64762000000000008</v>
      </c>
      <c r="T241" s="627">
        <v>0.60770999999999997</v>
      </c>
      <c r="U241" s="627">
        <v>0.57013000000000003</v>
      </c>
      <c r="V241" s="627">
        <v>0.25503999999999999</v>
      </c>
      <c r="W241" s="623">
        <v>0</v>
      </c>
      <c r="X241" s="623">
        <v>0</v>
      </c>
      <c r="Y241" s="623">
        <v>0</v>
      </c>
      <c r="Z241" s="624">
        <f>SUM(C241:Y241)</f>
        <v>11.490500000000001</v>
      </c>
      <c r="AA241" s="1086">
        <f>IF(ISERROR((C241/D241-1)*100),"n/a",(C241/D241-1)*100)</f>
        <v>13.043478260869556</v>
      </c>
      <c r="AB241" s="1086">
        <f>IF(ISERROR((D241/E241-1)*100),"n/a",(D241/E241-1)*100)</f>
        <v>14.999999999999991</v>
      </c>
      <c r="AC241" s="1087">
        <f>IF(ISERROR((E241/F241-1)*100),"n/a",(E241/F241-1)*100)</f>
        <v>5.2631578947368363</v>
      </c>
      <c r="AD241" s="1087">
        <f>IF(ISERROR((F241/G241-1)*100),"n/a",(F241/G241-1)*100)</f>
        <v>5.555555555555558</v>
      </c>
      <c r="AE241" s="1087">
        <f>IF(ISERROR((G241/H241-1)*100),"n/a",(G241/H241-1)*100)</f>
        <v>10.769230769230752</v>
      </c>
      <c r="AF241" s="1087">
        <f>IF(ISERROR((H241/I241-1)*100),"n/a",(H241/I241-1)*100)</f>
        <v>30.000000000000004</v>
      </c>
      <c r="AG241" s="1087">
        <f>IF(ISERROR((I241/K241-1)*100),"n/a",(I241/K241-1)*100)</f>
        <v>13.636363636363647</v>
      </c>
      <c r="AH241" s="1087">
        <f>IF(ISERROR((K241/L241-1)*100),"n/a",(K241/L241-1)*100)</f>
        <v>9.9999999999999858</v>
      </c>
      <c r="AI241" s="1087">
        <f>IF(ISERROR((L241/N241-1)*100),"n/a",(L241/N241-1)*100)</f>
        <v>0</v>
      </c>
      <c r="AJ241" s="1087">
        <f>IF(ISERROR((N241/O241-1)*100),"n/a",(N241/O241-1)*100)</f>
        <v>-34.426229508196712</v>
      </c>
      <c r="AK241" s="1087">
        <f>IF(ISERROR((O241/P241-1)*100),"n/a",(O241/P241-1)*100)</f>
        <v>-21.794871794871796</v>
      </c>
      <c r="AL241" s="1087">
        <f>IF(ISERROR((P241/Q241-1)*100),"n/a",(P241/Q241-1)*100)</f>
        <v>9.8591549295774747</v>
      </c>
      <c r="AM241" s="1087">
        <f>IF(ISERROR((Q241/R241-1)*100),"n/a",(Q241/R241-1)*100)</f>
        <v>4.4117647058823373</v>
      </c>
      <c r="AN241" s="1087">
        <f>IF(ISERROR((R241/S241-1)*100),"n/a",(R241/S241-1)*100)</f>
        <v>4.9998455884623594</v>
      </c>
      <c r="AO241" s="1087">
        <f>IF(ISERROR((S241/T241-1)*100),"n/a",(S241/T241-1)*100)</f>
        <v>6.5672771552220732</v>
      </c>
      <c r="AP241" s="1087">
        <f>IF(ISERROR((T241/U241-1)*100),"n/a",(T241/U241-1)*100)</f>
        <v>6.5914791363373082</v>
      </c>
      <c r="AQ241" s="1087">
        <f>IF(ISERROR((U241/V241-1)*100),"n/a",(U241/V241-1)*100)</f>
        <v>123.54532622333751</v>
      </c>
      <c r="AR241" s="1087" t="str">
        <f>IF(ISERROR((V241/W241-1)*100),"n/a",(V241/W241-1)*100)</f>
        <v>n/a</v>
      </c>
      <c r="AS241" s="1087" t="str">
        <f>IF(ISERROR((W241/X241-1)*100),"n/a",(W241/X241-1)*100)</f>
        <v>n/a</v>
      </c>
      <c r="AT241" s="1087" t="str">
        <f>IF(ISERROR((X241/Y241-1)*100),"n/a",(X241/Y241-1)*100)</f>
        <v>n/a</v>
      </c>
      <c r="AU241" s="1088">
        <f>AVERAGE(AA241:AT241)</f>
        <v>11.942443091323936</v>
      </c>
      <c r="AV241" s="1089">
        <f>STDEV(AA241:AT241)</f>
        <v>32.096458266342466</v>
      </c>
    </row>
    <row r="242" spans="1:48" ht="11.25" customHeight="1" x14ac:dyDescent="0.2">
      <c r="A242" s="876" t="s">
        <v>570</v>
      </c>
      <c r="B242" s="874" t="s">
        <v>571</v>
      </c>
      <c r="C242" s="621">
        <v>2.2400000000000002</v>
      </c>
      <c r="D242" s="491">
        <v>1.9</v>
      </c>
      <c r="E242" s="624">
        <v>1.42</v>
      </c>
      <c r="F242" s="621">
        <v>1.27</v>
      </c>
      <c r="G242" s="621">
        <v>1.1499999999999999</v>
      </c>
      <c r="H242" s="621">
        <v>1.03</v>
      </c>
      <c r="I242" s="621">
        <v>0.91</v>
      </c>
      <c r="J242" s="945"/>
      <c r="K242" s="621">
        <v>0.82</v>
      </c>
      <c r="L242" s="490">
        <v>0.74</v>
      </c>
      <c r="M242" s="945"/>
      <c r="N242" s="626">
        <v>0.63</v>
      </c>
      <c r="O242" s="627">
        <v>0.51</v>
      </c>
      <c r="P242" s="623">
        <v>0.48</v>
      </c>
      <c r="Q242" s="627">
        <v>0.41</v>
      </c>
      <c r="R242" s="623">
        <v>0</v>
      </c>
      <c r="S242" s="623">
        <v>0</v>
      </c>
      <c r="T242" s="623">
        <v>0</v>
      </c>
      <c r="U242" s="623">
        <v>0</v>
      </c>
      <c r="V242" s="623">
        <v>0</v>
      </c>
      <c r="W242" s="623">
        <v>0</v>
      </c>
      <c r="X242" s="623">
        <v>0</v>
      </c>
      <c r="Y242" s="623">
        <v>0</v>
      </c>
      <c r="Z242" s="624">
        <f>SUM(C242:Y242)</f>
        <v>13.510000000000002</v>
      </c>
      <c r="AA242" s="1086">
        <f>IF(ISERROR((C242/D242-1)*100),"n/a",(C242/D242-1)*100)</f>
        <v>17.894736842105274</v>
      </c>
      <c r="AB242" s="1086">
        <f>IF(ISERROR((D242/E242-1)*100),"n/a",(D242/E242-1)*100)</f>
        <v>33.802816901408448</v>
      </c>
      <c r="AC242" s="1087">
        <f>IF(ISERROR((E242/F242-1)*100),"n/a",(E242/F242-1)*100)</f>
        <v>11.811023622047244</v>
      </c>
      <c r="AD242" s="1087">
        <f>IF(ISERROR((F242/G242-1)*100),"n/a",(F242/G242-1)*100)</f>
        <v>10.434782608695659</v>
      </c>
      <c r="AE242" s="1087">
        <f>IF(ISERROR((G242/H242-1)*100),"n/a",(G242/H242-1)*100)</f>
        <v>11.650485436893199</v>
      </c>
      <c r="AF242" s="1087">
        <f>IF(ISERROR((H242/I242-1)*100),"n/a",(H242/I242-1)*100)</f>
        <v>13.186813186813184</v>
      </c>
      <c r="AG242" s="1087">
        <f>IF(ISERROR((I242/K242-1)*100),"n/a",(I242/K242-1)*100)</f>
        <v>10.975609756097571</v>
      </c>
      <c r="AH242" s="1087">
        <f>IF(ISERROR((K242/L242-1)*100),"n/a",(K242/L242-1)*100)</f>
        <v>10.810810810810811</v>
      </c>
      <c r="AI242" s="1087">
        <f>IF(ISERROR((L242/N242-1)*100),"n/a",(L242/N242-1)*100)</f>
        <v>17.460317460317466</v>
      </c>
      <c r="AJ242" s="1087">
        <f>IF(ISERROR((N242/O242-1)*100),"n/a",(N242/O242-1)*100)</f>
        <v>23.529411764705888</v>
      </c>
      <c r="AK242" s="1087">
        <f>IF(ISERROR((O242/P242-1)*100),"n/a",(O242/P242-1)*100)</f>
        <v>6.25</v>
      </c>
      <c r="AL242" s="1087">
        <f>IF(ISERROR((P242/Q242-1)*100),"n/a",(P242/Q242-1)*100)</f>
        <v>17.073170731707311</v>
      </c>
      <c r="AM242" s="1087" t="str">
        <f>IF(ISERROR((Q242/R242-1)*100),"n/a",(Q242/R242-1)*100)</f>
        <v>n/a</v>
      </c>
      <c r="AN242" s="1087" t="str">
        <f>IF(ISERROR((R242/S242-1)*100),"n/a",(R242/S242-1)*100)</f>
        <v>n/a</v>
      </c>
      <c r="AO242" s="1087" t="str">
        <f>IF(ISERROR((S242/T242-1)*100),"n/a",(S242/T242-1)*100)</f>
        <v>n/a</v>
      </c>
      <c r="AP242" s="1087" t="str">
        <f>IF(ISERROR((T242/U242-1)*100),"n/a",(T242/U242-1)*100)</f>
        <v>n/a</v>
      </c>
      <c r="AQ242" s="1087" t="str">
        <f>IF(ISERROR((U242/V242-1)*100),"n/a",(U242/V242-1)*100)</f>
        <v>n/a</v>
      </c>
      <c r="AR242" s="1087" t="str">
        <f>IF(ISERROR((V242/W242-1)*100),"n/a",(V242/W242-1)*100)</f>
        <v>n/a</v>
      </c>
      <c r="AS242" s="1087" t="str">
        <f>IF(ISERROR((W242/X242-1)*100),"n/a",(W242/X242-1)*100)</f>
        <v>n/a</v>
      </c>
      <c r="AT242" s="1087" t="str">
        <f>IF(ISERROR((X242/Y242-1)*100),"n/a",(X242/Y242-1)*100)</f>
        <v>n/a</v>
      </c>
      <c r="AU242" s="1088">
        <f>AVERAGE(AA242:AT242)</f>
        <v>15.40666492680017</v>
      </c>
      <c r="AV242" s="1089">
        <f>STDEV(AA242:AT242)</f>
        <v>7.378520236568372</v>
      </c>
    </row>
    <row r="243" spans="1:48" ht="11.25" customHeight="1" x14ac:dyDescent="0.2">
      <c r="A243" s="538" t="s">
        <v>4269</v>
      </c>
      <c r="B243" s="874" t="s">
        <v>4268</v>
      </c>
      <c r="C243" s="621">
        <v>1.93</v>
      </c>
      <c r="D243" s="491">
        <v>1.7350000000000001</v>
      </c>
      <c r="E243" s="889">
        <v>1.58</v>
      </c>
      <c r="F243" s="857">
        <v>1.5</v>
      </c>
      <c r="G243" s="857">
        <v>1.43</v>
      </c>
      <c r="H243" s="857">
        <v>1.39</v>
      </c>
      <c r="I243" s="857">
        <v>1.36</v>
      </c>
      <c r="J243" s="857"/>
      <c r="K243" s="857">
        <v>1.31</v>
      </c>
      <c r="L243" s="874">
        <v>1.27</v>
      </c>
      <c r="M243" s="857"/>
      <c r="N243" s="874">
        <v>1.23</v>
      </c>
      <c r="O243" s="877">
        <v>1.19</v>
      </c>
      <c r="P243" s="877">
        <v>1.1399999999999999</v>
      </c>
      <c r="Q243" s="877">
        <v>1.06</v>
      </c>
      <c r="R243" s="877">
        <v>1</v>
      </c>
      <c r="S243" s="877">
        <v>0.92</v>
      </c>
      <c r="T243" s="877">
        <v>0.76</v>
      </c>
      <c r="U243" s="877">
        <v>0.87</v>
      </c>
      <c r="V243" s="877">
        <v>1.2</v>
      </c>
      <c r="W243" s="877">
        <v>1.2</v>
      </c>
      <c r="X243" s="877">
        <v>1.4350000000000001</v>
      </c>
      <c r="Y243" s="877">
        <v>2.14</v>
      </c>
      <c r="Z243" s="624">
        <f>SUM(C243:Y243)</f>
        <v>27.650000000000002</v>
      </c>
      <c r="AA243" s="1086">
        <f>IF(ISERROR((C243/D243-1)*100),"n/a",(C243/D243-1)*100)</f>
        <v>11.239193083573484</v>
      </c>
      <c r="AB243" s="1086">
        <f>IF(ISERROR((D243/E243-1)*100),"n/a",(D243/E243-1)*100)</f>
        <v>9.8101265822784889</v>
      </c>
      <c r="AC243" s="1087">
        <f>IF(ISERROR((E243/F243-1)*100),"n/a",(E243/F243-1)*100)</f>
        <v>5.3333333333333455</v>
      </c>
      <c r="AD243" s="1087">
        <f>IF(ISERROR((F243/G243-1)*100),"n/a",(F243/G243-1)*100)</f>
        <v>4.8951048951048959</v>
      </c>
      <c r="AE243" s="1087">
        <f>IF(ISERROR((G243/H243-1)*100),"n/a",(G243/H243-1)*100)</f>
        <v>2.877697841726623</v>
      </c>
      <c r="AF243" s="1087">
        <f>IF(ISERROR((H243/I243-1)*100),"n/a",(H243/I243-1)*100)</f>
        <v>2.2058823529411686</v>
      </c>
      <c r="AG243" s="1087">
        <f>IF(ISERROR((I243/K243-1)*100),"n/a",(I243/K243-1)*100)</f>
        <v>3.8167938931297662</v>
      </c>
      <c r="AH243" s="1087">
        <f>IF(ISERROR((K243/L243-1)*100),"n/a",(K243/L243-1)*100)</f>
        <v>3.1496062992125928</v>
      </c>
      <c r="AI243" s="1087">
        <f>IF(ISERROR((L243/N243-1)*100),"n/a",(L243/N243-1)*100)</f>
        <v>3.2520325203251987</v>
      </c>
      <c r="AJ243" s="1087">
        <f>IF(ISERROR((N243/O243-1)*100),"n/a",(N243/O243-1)*100)</f>
        <v>3.3613445378151363</v>
      </c>
      <c r="AK243" s="1087">
        <f>IF(ISERROR((O243/P243-1)*100),"n/a",(O243/P243-1)*100)</f>
        <v>4.3859649122807154</v>
      </c>
      <c r="AL243" s="1087">
        <f>IF(ISERROR((P243/Q243-1)*100),"n/a",(P243/Q243-1)*100)</f>
        <v>7.5471698113207308</v>
      </c>
      <c r="AM243" s="1087">
        <f>IF(ISERROR((Q243/R243-1)*100),"n/a",(Q243/R243-1)*100)</f>
        <v>6.0000000000000053</v>
      </c>
      <c r="AN243" s="1087">
        <f>IF(ISERROR((R243/S243-1)*100),"n/a",(R243/S243-1)*100)</f>
        <v>8.6956521739130377</v>
      </c>
      <c r="AO243" s="1087">
        <f>IF(ISERROR((S243/T243-1)*100),"n/a",(S243/T243-1)*100)</f>
        <v>21.052631578947366</v>
      </c>
      <c r="AP243" s="1087">
        <f>IF(ISERROR((T243/U243-1)*100),"n/a",(T243/U243-1)*100)</f>
        <v>-12.643678160919535</v>
      </c>
      <c r="AQ243" s="1087">
        <f>IF(ISERROR((U243/V243-1)*100),"n/a",(U243/V243-1)*100)</f>
        <v>-27.500000000000004</v>
      </c>
      <c r="AR243" s="1087">
        <f>IF(ISERROR((V243/W243-1)*100),"n/a",(V243/W243-1)*100)</f>
        <v>0</v>
      </c>
      <c r="AS243" s="1087">
        <f>IF(ISERROR((W243/X243-1)*100),"n/a",(W243/X243-1)*100)</f>
        <v>-16.376306620209068</v>
      </c>
      <c r="AT243" s="1087">
        <f>IF(ISERROR((X243/Y243-1)*100),"n/a",(X243/Y243-1)*100)</f>
        <v>-32.943925233644869</v>
      </c>
      <c r="AU243" s="1088">
        <f>AVERAGE(AA243:AT243)</f>
        <v>0.40793119005645445</v>
      </c>
      <c r="AV243" s="1089">
        <f>STDEV(AA243:AT243)</f>
        <v>13.041972895537253</v>
      </c>
    </row>
    <row r="244" spans="1:48" ht="11.25" customHeight="1" x14ac:dyDescent="0.2">
      <c r="A244" s="1115" t="s">
        <v>4583</v>
      </c>
      <c r="B244" s="499" t="s">
        <v>4578</v>
      </c>
      <c r="C244" s="621">
        <v>1.45</v>
      </c>
      <c r="D244" s="491">
        <v>1.38</v>
      </c>
      <c r="E244" s="509">
        <v>1.31</v>
      </c>
      <c r="F244" s="621">
        <v>1.264</v>
      </c>
      <c r="G244" s="530">
        <v>1.24</v>
      </c>
      <c r="H244" s="530">
        <v>1.24</v>
      </c>
      <c r="I244" s="530">
        <v>1.4550000000000001</v>
      </c>
      <c r="J244" s="552"/>
      <c r="K244" s="530">
        <v>2.1</v>
      </c>
      <c r="L244" s="625">
        <v>2.1</v>
      </c>
      <c r="M244" s="552"/>
      <c r="N244" s="625">
        <v>2.1</v>
      </c>
      <c r="O244" s="1111">
        <v>2.1</v>
      </c>
      <c r="P244" s="1105">
        <v>2.0249999999999999</v>
      </c>
      <c r="Q244" s="1105">
        <v>1.76</v>
      </c>
      <c r="R244" s="623">
        <v>1.6</v>
      </c>
      <c r="S244" s="627">
        <v>1.6</v>
      </c>
      <c r="T244" s="627">
        <v>1.2550000000000001</v>
      </c>
      <c r="U244" s="1105">
        <v>0.96</v>
      </c>
      <c r="V244" s="531">
        <v>0.88</v>
      </c>
      <c r="W244" s="627">
        <v>0.91</v>
      </c>
      <c r="X244" s="623">
        <v>0</v>
      </c>
      <c r="Y244" s="531">
        <v>0</v>
      </c>
      <c r="Z244" s="624">
        <f>SUM(C244:Y244)</f>
        <v>28.729000000000003</v>
      </c>
      <c r="AA244" s="1086">
        <f>IF(ISERROR((C244/D244-1)*100),"n/a",(C244/D244-1)*100)</f>
        <v>5.0724637681159424</v>
      </c>
      <c r="AB244" s="1086">
        <f>IF(ISERROR((D244/E244-1)*100),"n/a",(D244/E244-1)*100)</f>
        <v>5.3435114503816772</v>
      </c>
      <c r="AC244" s="1087">
        <f>IF(ISERROR((E244/F244-1)*100),"n/a",(E244/F244-1)*100)</f>
        <v>3.6392405063291111</v>
      </c>
      <c r="AD244" s="1087">
        <f>IF(ISERROR((F244/G244-1)*100),"n/a",(F244/G244-1)*100)</f>
        <v>1.9354838709677358</v>
      </c>
      <c r="AE244" s="1087">
        <f>IF(ISERROR((G244/H244-1)*100),"n/a",(G244/H244-1)*100)</f>
        <v>0</v>
      </c>
      <c r="AF244" s="1087">
        <f>IF(ISERROR((H244/I244-1)*100),"n/a",(H244/I244-1)*100)</f>
        <v>-14.776632302405501</v>
      </c>
      <c r="AG244" s="1087">
        <f>IF(ISERROR((I244/K244-1)*100),"n/a",(I244/K244-1)*100)</f>
        <v>-30.714285714285715</v>
      </c>
      <c r="AH244" s="1087">
        <f>IF(ISERROR((K244/L244-1)*100),"n/a",(K244/L244-1)*100)</f>
        <v>0</v>
      </c>
      <c r="AI244" s="1087">
        <f>IF(ISERROR((L244/N244-1)*100),"n/a",(L244/N244-1)*100)</f>
        <v>0</v>
      </c>
      <c r="AJ244" s="1087">
        <f>IF(ISERROR((N244/O244-1)*100),"n/a",(N244/O244-1)*100)</f>
        <v>0</v>
      </c>
      <c r="AK244" s="1087">
        <f>IF(ISERROR((O244/P244-1)*100),"n/a",(O244/P244-1)*100)</f>
        <v>3.7037037037037202</v>
      </c>
      <c r="AL244" s="1087">
        <f>IF(ISERROR((P244/Q244-1)*100),"n/a",(P244/Q244-1)*100)</f>
        <v>15.056818181818166</v>
      </c>
      <c r="AM244" s="1087">
        <f>IF(ISERROR((Q244/R244-1)*100),"n/a",(Q244/R244-1)*100)</f>
        <v>9.9999999999999858</v>
      </c>
      <c r="AN244" s="1087">
        <f>IF(ISERROR((R244/S244-1)*100),"n/a",(R244/S244-1)*100)</f>
        <v>0</v>
      </c>
      <c r="AO244" s="1087">
        <f>IF(ISERROR((S244/T244-1)*100),"n/a",(S244/T244-1)*100)</f>
        <v>27.490039840637447</v>
      </c>
      <c r="AP244" s="1087">
        <f>IF(ISERROR((T244/U244-1)*100),"n/a",(T244/U244-1)*100)</f>
        <v>30.729166666666675</v>
      </c>
      <c r="AQ244" s="1087">
        <f>IF(ISERROR((U244/V244-1)*100),"n/a",(U244/V244-1)*100)</f>
        <v>9.0909090909090828</v>
      </c>
      <c r="AR244" s="1087">
        <f>IF(ISERROR((V244/W244-1)*100),"n/a",(V244/W244-1)*100)</f>
        <v>-3.2967032967032961</v>
      </c>
      <c r="AS244" s="1087" t="str">
        <f>IF(ISERROR((W244/X244-1)*100),"n/a",(W244/X244-1)*100)</f>
        <v>n/a</v>
      </c>
      <c r="AT244" s="1087" t="str">
        <f>IF(ISERROR((X244/Y244-1)*100),"n/a",(X244/Y244-1)*100)</f>
        <v>n/a</v>
      </c>
      <c r="AU244" s="1088">
        <f>AVERAGE(AA244:AT244)</f>
        <v>3.5152064314519458</v>
      </c>
      <c r="AV244" s="1089">
        <f>STDEV(AA244:AT244)</f>
        <v>13.600370365181062</v>
      </c>
    </row>
    <row r="245" spans="1:48" ht="11.25" customHeight="1" x14ac:dyDescent="0.2">
      <c r="A245" s="874" t="s">
        <v>574</v>
      </c>
      <c r="B245" s="874" t="s">
        <v>575</v>
      </c>
      <c r="C245" s="621">
        <v>1</v>
      </c>
      <c r="D245" s="491">
        <v>0.9</v>
      </c>
      <c r="E245" s="624">
        <v>0.84</v>
      </c>
      <c r="F245" s="621">
        <v>0.8</v>
      </c>
      <c r="G245" s="621">
        <v>0.72</v>
      </c>
      <c r="H245" s="621">
        <v>0.64</v>
      </c>
      <c r="I245" s="621">
        <v>0.6</v>
      </c>
      <c r="J245" s="945"/>
      <c r="K245" s="621">
        <v>0.56000000000000005</v>
      </c>
      <c r="L245" s="490">
        <v>0.5</v>
      </c>
      <c r="M245" s="945"/>
      <c r="N245" s="626">
        <v>0.4</v>
      </c>
      <c r="O245" s="627">
        <v>0.38</v>
      </c>
      <c r="P245" s="627">
        <v>0.32</v>
      </c>
      <c r="Q245" s="627">
        <v>0.28000000000000003</v>
      </c>
      <c r="R245" s="627">
        <v>0.22</v>
      </c>
      <c r="S245" s="627">
        <v>0.15</v>
      </c>
      <c r="T245" s="627">
        <v>0.11</v>
      </c>
      <c r="U245" s="627">
        <v>0.08</v>
      </c>
      <c r="V245" s="627">
        <v>0.06</v>
      </c>
      <c r="W245" s="627">
        <v>0.05</v>
      </c>
      <c r="X245" s="627">
        <v>3.5000000000000003E-2</v>
      </c>
      <c r="Y245" s="627">
        <v>1.2500000000000001E-2</v>
      </c>
      <c r="Z245" s="624">
        <f>SUM(C245:Y245)</f>
        <v>8.6575000000000006</v>
      </c>
      <c r="AA245" s="1086">
        <f>IF(ISERROR((C245/D245-1)*100),"n/a",(C245/D245-1)*100)</f>
        <v>11.111111111111116</v>
      </c>
      <c r="AB245" s="1086">
        <f>IF(ISERROR((D245/E245-1)*100),"n/a",(D245/E245-1)*100)</f>
        <v>7.1428571428571397</v>
      </c>
      <c r="AC245" s="1087">
        <f>IF(ISERROR((E245/F245-1)*100),"n/a",(E245/F245-1)*100)</f>
        <v>4.9999999999999822</v>
      </c>
      <c r="AD245" s="1087">
        <f>IF(ISERROR((F245/G245-1)*100),"n/a",(F245/G245-1)*100)</f>
        <v>11.111111111111116</v>
      </c>
      <c r="AE245" s="1087">
        <f>IF(ISERROR((G245/H245-1)*100),"n/a",(G245/H245-1)*100)</f>
        <v>12.5</v>
      </c>
      <c r="AF245" s="1087">
        <f>IF(ISERROR((H245/I245-1)*100),"n/a",(H245/I245-1)*100)</f>
        <v>6.6666666666666652</v>
      </c>
      <c r="AG245" s="1087">
        <f>IF(ISERROR((I245/K245-1)*100),"n/a",(I245/K245-1)*100)</f>
        <v>7.1428571428571397</v>
      </c>
      <c r="AH245" s="1087">
        <f>IF(ISERROR((K245/L245-1)*100),"n/a",(K245/L245-1)*100)</f>
        <v>12.000000000000011</v>
      </c>
      <c r="AI245" s="1087">
        <f>IF(ISERROR((L245/N245-1)*100),"n/a",(L245/N245-1)*100)</f>
        <v>25</v>
      </c>
      <c r="AJ245" s="1087">
        <f>IF(ISERROR((N245/O245-1)*100),"n/a",(N245/O245-1)*100)</f>
        <v>5.2631578947368363</v>
      </c>
      <c r="AK245" s="1087">
        <f>IF(ISERROR((O245/P245-1)*100),"n/a",(O245/P245-1)*100)</f>
        <v>18.75</v>
      </c>
      <c r="AL245" s="1087">
        <f>IF(ISERROR((P245/Q245-1)*100),"n/a",(P245/Q245-1)*100)</f>
        <v>14.285714285714279</v>
      </c>
      <c r="AM245" s="1087">
        <f>IF(ISERROR((Q245/R245-1)*100),"n/a",(Q245/R245-1)*100)</f>
        <v>27.272727272727295</v>
      </c>
      <c r="AN245" s="1087">
        <f>IF(ISERROR((R245/S245-1)*100),"n/a",(R245/S245-1)*100)</f>
        <v>46.666666666666679</v>
      </c>
      <c r="AO245" s="1087">
        <f>IF(ISERROR((S245/T245-1)*100),"n/a",(S245/T245-1)*100)</f>
        <v>36.363636363636353</v>
      </c>
      <c r="AP245" s="1087">
        <f>IF(ISERROR((T245/U245-1)*100),"n/a",(T245/U245-1)*100)</f>
        <v>37.5</v>
      </c>
      <c r="AQ245" s="1087">
        <f>IF(ISERROR((U245/V245-1)*100),"n/a",(U245/V245-1)*100)</f>
        <v>33.33333333333335</v>
      </c>
      <c r="AR245" s="1087">
        <f>IF(ISERROR((V245/W245-1)*100),"n/a",(V245/W245-1)*100)</f>
        <v>19.999999999999996</v>
      </c>
      <c r="AS245" s="1087">
        <f>IF(ISERROR((W245/X245-1)*100),"n/a",(W245/X245-1)*100)</f>
        <v>42.857142857142861</v>
      </c>
      <c r="AT245" s="1087">
        <f>IF(ISERROR((X245/Y245-1)*100),"n/a",(X245/Y245-1)*100)</f>
        <v>180.00000000000003</v>
      </c>
      <c r="AU245" s="1088">
        <f>AVERAGE(AA245:AT245)</f>
        <v>27.998349092428043</v>
      </c>
      <c r="AV245" s="1089">
        <f>STDEV(AA245:AT245)</f>
        <v>38.145726153592364</v>
      </c>
    </row>
    <row r="246" spans="1:48" ht="11.25" customHeight="1" x14ac:dyDescent="0.2">
      <c r="A246" s="475" t="s">
        <v>1165</v>
      </c>
      <c r="B246" s="859" t="s">
        <v>1166</v>
      </c>
      <c r="C246" s="621">
        <v>0.64</v>
      </c>
      <c r="D246" s="491">
        <v>0.52</v>
      </c>
      <c r="E246" s="481">
        <v>0.42</v>
      </c>
      <c r="F246" s="621">
        <v>0.36</v>
      </c>
      <c r="G246" s="621">
        <v>0.3</v>
      </c>
      <c r="H246" s="621">
        <v>0.25</v>
      </c>
      <c r="I246" s="621">
        <v>0.15</v>
      </c>
      <c r="J246" s="945"/>
      <c r="K246" s="494">
        <v>0</v>
      </c>
      <c r="L246" s="625">
        <v>0</v>
      </c>
      <c r="M246" s="945"/>
      <c r="N246" s="495">
        <v>0</v>
      </c>
      <c r="O246" s="623">
        <v>0</v>
      </c>
      <c r="P246" s="623">
        <v>0</v>
      </c>
      <c r="Q246" s="623">
        <v>0</v>
      </c>
      <c r="R246" s="623">
        <v>0</v>
      </c>
      <c r="S246" s="623">
        <v>0</v>
      </c>
      <c r="T246" s="623">
        <v>0</v>
      </c>
      <c r="U246" s="623">
        <v>0</v>
      </c>
      <c r="V246" s="623">
        <v>0</v>
      </c>
      <c r="W246" s="623">
        <v>0</v>
      </c>
      <c r="X246" s="623">
        <v>0</v>
      </c>
      <c r="Y246" s="623">
        <v>0</v>
      </c>
      <c r="Z246" s="624">
        <f>SUM(C246:Y246)</f>
        <v>2.6399999999999997</v>
      </c>
      <c r="AA246" s="1086">
        <f>IF(ISERROR((C246/D246-1)*100),"n/a",(C246/D246-1)*100)</f>
        <v>23.076923076923084</v>
      </c>
      <c r="AB246" s="1086">
        <f>IF(ISERROR((D246/E246-1)*100),"n/a",(D246/E246-1)*100)</f>
        <v>23.809523809523814</v>
      </c>
      <c r="AC246" s="1087">
        <f>IF(ISERROR((E246/F246-1)*100),"n/a",(E246/F246-1)*100)</f>
        <v>16.666666666666675</v>
      </c>
      <c r="AD246" s="1087">
        <f>IF(ISERROR((F246/G246-1)*100),"n/a",(F246/G246-1)*100)</f>
        <v>19.999999999999996</v>
      </c>
      <c r="AE246" s="1087">
        <f>IF(ISERROR((G246/H246-1)*100),"n/a",(G246/H246-1)*100)</f>
        <v>19.999999999999996</v>
      </c>
      <c r="AF246" s="1087">
        <f>IF(ISERROR((H246/I246-1)*100),"n/a",(H246/I246-1)*100)</f>
        <v>66.666666666666671</v>
      </c>
      <c r="AG246" s="1087" t="str">
        <f>IF(ISERROR((I246/K246-1)*100),"n/a",(I246/K246-1)*100)</f>
        <v>n/a</v>
      </c>
      <c r="AH246" s="1087" t="str">
        <f>IF(ISERROR((K246/L246-1)*100),"n/a",(K246/L246-1)*100)</f>
        <v>n/a</v>
      </c>
      <c r="AI246" s="1087" t="str">
        <f>IF(ISERROR((L246/N246-1)*100),"n/a",(L246/N246-1)*100)</f>
        <v>n/a</v>
      </c>
      <c r="AJ246" s="1087" t="str">
        <f>IF(ISERROR((N246/O246-1)*100),"n/a",(N246/O246-1)*100)</f>
        <v>n/a</v>
      </c>
      <c r="AK246" s="1087" t="str">
        <f>IF(ISERROR((O246/P246-1)*100),"n/a",(O246/P246-1)*100)</f>
        <v>n/a</v>
      </c>
      <c r="AL246" s="1087" t="str">
        <f>IF(ISERROR((P246/Q246-1)*100),"n/a",(P246/Q246-1)*100)</f>
        <v>n/a</v>
      </c>
      <c r="AM246" s="1087" t="str">
        <f>IF(ISERROR((Q246/R246-1)*100),"n/a",(Q246/R246-1)*100)</f>
        <v>n/a</v>
      </c>
      <c r="AN246" s="1087" t="str">
        <f>IF(ISERROR((R246/S246-1)*100),"n/a",(R246/S246-1)*100)</f>
        <v>n/a</v>
      </c>
      <c r="AO246" s="1087" t="str">
        <f>IF(ISERROR((S246/T246-1)*100),"n/a",(S246/T246-1)*100)</f>
        <v>n/a</v>
      </c>
      <c r="AP246" s="1087" t="str">
        <f>IF(ISERROR((T246/U246-1)*100),"n/a",(T246/U246-1)*100)</f>
        <v>n/a</v>
      </c>
      <c r="AQ246" s="1087" t="str">
        <f>IF(ISERROR((U246/V246-1)*100),"n/a",(U246/V246-1)*100)</f>
        <v>n/a</v>
      </c>
      <c r="AR246" s="1087" t="str">
        <f>IF(ISERROR((V246/W246-1)*100),"n/a",(V246/W246-1)*100)</f>
        <v>n/a</v>
      </c>
      <c r="AS246" s="1087" t="str">
        <f>IF(ISERROR((W246/X246-1)*100),"n/a",(W246/X246-1)*100)</f>
        <v>n/a</v>
      </c>
      <c r="AT246" s="1087" t="str">
        <f>IF(ISERROR((X246/Y246-1)*100),"n/a",(X246/Y246-1)*100)</f>
        <v>n/a</v>
      </c>
      <c r="AU246" s="1088">
        <f>AVERAGE(AA246:AT246)</f>
        <v>28.369963369963376</v>
      </c>
      <c r="AV246" s="1089">
        <f>STDEV(AA246:AT246)</f>
        <v>18.934260457056919</v>
      </c>
    </row>
    <row r="247" spans="1:48" ht="11.25" customHeight="1" x14ac:dyDescent="0.2">
      <c r="A247" s="492" t="s">
        <v>1167</v>
      </c>
      <c r="B247" s="874" t="s">
        <v>1168</v>
      </c>
      <c r="C247" s="621">
        <v>3.56</v>
      </c>
      <c r="D247" s="491">
        <v>3.36</v>
      </c>
      <c r="E247" s="515">
        <v>3.12</v>
      </c>
      <c r="F247" s="505">
        <v>2.93</v>
      </c>
      <c r="G247" s="505">
        <v>2.2400000000000002</v>
      </c>
      <c r="H247" s="505">
        <v>1.81</v>
      </c>
      <c r="I247" s="505">
        <v>1.45</v>
      </c>
      <c r="J247" s="1032"/>
      <c r="K247" s="505">
        <v>0.79</v>
      </c>
      <c r="L247" s="501">
        <v>0.56000000000000005</v>
      </c>
      <c r="M247" s="1032"/>
      <c r="N247" s="502">
        <v>0.4</v>
      </c>
      <c r="O247" s="508">
        <v>0.38</v>
      </c>
      <c r="P247" s="507">
        <v>1</v>
      </c>
      <c r="Q247" s="507">
        <v>0.9325</v>
      </c>
      <c r="R247" s="508">
        <v>0.91</v>
      </c>
      <c r="S247" s="507">
        <v>0.91</v>
      </c>
      <c r="T247" s="507">
        <v>0.33879999999999999</v>
      </c>
      <c r="U247" s="508">
        <v>0</v>
      </c>
      <c r="V247" s="508">
        <v>0</v>
      </c>
      <c r="W247" s="508">
        <v>0</v>
      </c>
      <c r="X247" s="508">
        <v>0</v>
      </c>
      <c r="Y247" s="508">
        <v>0</v>
      </c>
      <c r="Z247" s="624">
        <f>SUM(C247:Y247)</f>
        <v>24.691299999999995</v>
      </c>
      <c r="AA247" s="1086">
        <f>IF(ISERROR((C247/D247-1)*100),"n/a",(C247/D247-1)*100)</f>
        <v>5.9523809523809534</v>
      </c>
      <c r="AB247" s="1086">
        <f>IF(ISERROR((D247/E247-1)*100),"n/a",(D247/E247-1)*100)</f>
        <v>7.6923076923076872</v>
      </c>
      <c r="AC247" s="1087">
        <f>IF(ISERROR((E247/F247-1)*100),"n/a",(E247/F247-1)*100)</f>
        <v>6.4846416382252636</v>
      </c>
      <c r="AD247" s="1087">
        <f>IF(ISERROR((F247/G247-1)*100),"n/a",(F247/G247-1)*100)</f>
        <v>30.80357142857142</v>
      </c>
      <c r="AE247" s="1087">
        <f>IF(ISERROR((G247/H247-1)*100),"n/a",(G247/H247-1)*100)</f>
        <v>23.756906077348084</v>
      </c>
      <c r="AF247" s="1087">
        <f>IF(ISERROR((H247/I247-1)*100),"n/a",(H247/I247-1)*100)</f>
        <v>24.827586206896555</v>
      </c>
      <c r="AG247" s="1087">
        <f>IF(ISERROR((I247/K247-1)*100),"n/a",(I247/K247-1)*100)</f>
        <v>83.544303797468331</v>
      </c>
      <c r="AH247" s="1087">
        <f>IF(ISERROR((K247/L247-1)*100),"n/a",(K247/L247-1)*100)</f>
        <v>41.071428571428555</v>
      </c>
      <c r="AI247" s="1087">
        <f>IF(ISERROR((L247/N247-1)*100),"n/a",(L247/N247-1)*100)</f>
        <v>40.000000000000014</v>
      </c>
      <c r="AJ247" s="1087">
        <f>IF(ISERROR((N247/O247-1)*100),"n/a",(N247/O247-1)*100)</f>
        <v>5.2631578947368363</v>
      </c>
      <c r="AK247" s="1087">
        <f>IF(ISERROR((O247/P247-1)*100),"n/a",(O247/P247-1)*100)</f>
        <v>-62</v>
      </c>
      <c r="AL247" s="1087">
        <f>IF(ISERROR((P247/Q247-1)*100),"n/a",(P247/Q247-1)*100)</f>
        <v>7.2386058981233292</v>
      </c>
      <c r="AM247" s="1087">
        <f>IF(ISERROR((Q247/R247-1)*100),"n/a",(Q247/R247-1)*100)</f>
        <v>2.4725274725274637</v>
      </c>
      <c r="AN247" s="1087">
        <f>IF(ISERROR((R247/S247-1)*100),"n/a",(R247/S247-1)*100)</f>
        <v>0</v>
      </c>
      <c r="AO247" s="1087">
        <f>IF(ISERROR((S247/T247-1)*100),"n/a",(S247/T247-1)*100)</f>
        <v>168.59504132231407</v>
      </c>
      <c r="AP247" s="1087" t="str">
        <f>IF(ISERROR((T247/U247-1)*100),"n/a",(T247/U247-1)*100)</f>
        <v>n/a</v>
      </c>
      <c r="AQ247" s="1087" t="str">
        <f>IF(ISERROR((U247/V247-1)*100),"n/a",(U247/V247-1)*100)</f>
        <v>n/a</v>
      </c>
      <c r="AR247" s="1087" t="str">
        <f>IF(ISERROR((V247/W247-1)*100),"n/a",(V247/W247-1)*100)</f>
        <v>n/a</v>
      </c>
      <c r="AS247" s="1087" t="str">
        <f>IF(ISERROR((W247/X247-1)*100),"n/a",(W247/X247-1)*100)</f>
        <v>n/a</v>
      </c>
      <c r="AT247" s="1087" t="str">
        <f>IF(ISERROR((X247/Y247-1)*100),"n/a",(X247/Y247-1)*100)</f>
        <v>n/a</v>
      </c>
      <c r="AU247" s="1088">
        <f>AVERAGE(AA247:AT247)</f>
        <v>25.71349726348857</v>
      </c>
      <c r="AV247" s="1089">
        <f>STDEV(AA247:AT247)</f>
        <v>49.978256747919986</v>
      </c>
    </row>
    <row r="248" spans="1:48" ht="11.25" customHeight="1" x14ac:dyDescent="0.2">
      <c r="A248" s="876" t="s">
        <v>1161</v>
      </c>
      <c r="B248" s="874" t="s">
        <v>1162</v>
      </c>
      <c r="C248" s="621">
        <v>4.4000000000000004</v>
      </c>
      <c r="D248" s="491">
        <v>3.85</v>
      </c>
      <c r="E248" s="624">
        <v>3.4000000000000004</v>
      </c>
      <c r="F248" s="621">
        <v>2.85</v>
      </c>
      <c r="G248" s="621">
        <v>2.2000000000000002</v>
      </c>
      <c r="H248" s="621">
        <v>1.55</v>
      </c>
      <c r="I248" s="621">
        <v>1.1000000000000001</v>
      </c>
      <c r="J248" s="945"/>
      <c r="K248" s="621">
        <v>0.5</v>
      </c>
      <c r="L248" s="625">
        <v>0</v>
      </c>
      <c r="M248" s="945"/>
      <c r="N248" s="495">
        <v>0</v>
      </c>
      <c r="O248" s="623">
        <v>0</v>
      </c>
      <c r="P248" s="623">
        <v>2</v>
      </c>
      <c r="Q248" s="627">
        <v>4</v>
      </c>
      <c r="R248" s="627">
        <v>1</v>
      </c>
      <c r="S248" s="623">
        <v>0</v>
      </c>
      <c r="T248" s="623">
        <v>0</v>
      </c>
      <c r="U248" s="623">
        <v>0</v>
      </c>
      <c r="V248" s="623">
        <v>0</v>
      </c>
      <c r="W248" s="623">
        <v>0</v>
      </c>
      <c r="X248" s="623">
        <v>0</v>
      </c>
      <c r="Y248" s="623">
        <v>0</v>
      </c>
      <c r="Z248" s="624">
        <f>SUM(C248:Y248)</f>
        <v>26.85</v>
      </c>
      <c r="AA248" s="1086">
        <f>IF(ISERROR((C248/D248-1)*100),"n/a",(C248/D248-1)*100)</f>
        <v>14.285714285714302</v>
      </c>
      <c r="AB248" s="1086">
        <f>IF(ISERROR((D248/E248-1)*100),"n/a",(D248/E248-1)*100)</f>
        <v>13.235294117647056</v>
      </c>
      <c r="AC248" s="1087">
        <f>IF(ISERROR((E248/F248-1)*100),"n/a",(E248/F248-1)*100)</f>
        <v>19.298245614035103</v>
      </c>
      <c r="AD248" s="1087">
        <f>IF(ISERROR((F248/G248-1)*100),"n/a",(F248/G248-1)*100)</f>
        <v>29.54545454545454</v>
      </c>
      <c r="AE248" s="1087">
        <f>IF(ISERROR((G248/H248-1)*100),"n/a",(G248/H248-1)*100)</f>
        <v>41.935483870967751</v>
      </c>
      <c r="AF248" s="1087">
        <f>IF(ISERROR((H248/I248-1)*100),"n/a",(H248/I248-1)*100)</f>
        <v>40.909090909090892</v>
      </c>
      <c r="AG248" s="1087">
        <f>IF(ISERROR((I248/K248-1)*100),"n/a",(I248/K248-1)*100)</f>
        <v>120.00000000000001</v>
      </c>
      <c r="AH248" s="1087" t="str">
        <f>IF(ISERROR((K248/L248-1)*100),"n/a",(K248/L248-1)*100)</f>
        <v>n/a</v>
      </c>
      <c r="AI248" s="1087" t="str">
        <f>IF(ISERROR((L248/N248-1)*100),"n/a",(L248/N248-1)*100)</f>
        <v>n/a</v>
      </c>
      <c r="AJ248" s="1087" t="str">
        <f>IF(ISERROR((N248/O248-1)*100),"n/a",(N248/O248-1)*100)</f>
        <v>n/a</v>
      </c>
      <c r="AK248" s="1087">
        <f>IF(ISERROR((O248/P248-1)*100),"n/a",(O248/P248-1)*100)</f>
        <v>-100</v>
      </c>
      <c r="AL248" s="1087">
        <f>IF(ISERROR((P248/Q248-1)*100),"n/a",(P248/Q248-1)*100)</f>
        <v>-50</v>
      </c>
      <c r="AM248" s="1087">
        <f>IF(ISERROR((Q248/R248-1)*100),"n/a",(Q248/R248-1)*100)</f>
        <v>300</v>
      </c>
      <c r="AN248" s="1087" t="str">
        <f>IF(ISERROR((R248/S248-1)*100),"n/a",(R248/S248-1)*100)</f>
        <v>n/a</v>
      </c>
      <c r="AO248" s="1087" t="str">
        <f>IF(ISERROR((S248/T248-1)*100),"n/a",(S248/T248-1)*100)</f>
        <v>n/a</v>
      </c>
      <c r="AP248" s="1087" t="str">
        <f>IF(ISERROR((T248/U248-1)*100),"n/a",(T248/U248-1)*100)</f>
        <v>n/a</v>
      </c>
      <c r="AQ248" s="1087" t="str">
        <f>IF(ISERROR((U248/V248-1)*100),"n/a",(U248/V248-1)*100)</f>
        <v>n/a</v>
      </c>
      <c r="AR248" s="1087" t="str">
        <f>IF(ISERROR((V248/W248-1)*100),"n/a",(V248/W248-1)*100)</f>
        <v>n/a</v>
      </c>
      <c r="AS248" s="1087" t="str">
        <f>IF(ISERROR((W248/X248-1)*100),"n/a",(W248/X248-1)*100)</f>
        <v>n/a</v>
      </c>
      <c r="AT248" s="1087" t="str">
        <f>IF(ISERROR((X248/Y248-1)*100),"n/a",(X248/Y248-1)*100)</f>
        <v>n/a</v>
      </c>
      <c r="AU248" s="1088">
        <f>AVERAGE(AA248:AT248)</f>
        <v>42.920928334290963</v>
      </c>
      <c r="AV248" s="1089">
        <f>STDEV(AA248:AT248)</f>
        <v>107.25602207741473</v>
      </c>
    </row>
    <row r="249" spans="1:48" ht="11.25" customHeight="1" x14ac:dyDescent="0.2">
      <c r="A249" s="492" t="s">
        <v>1182</v>
      </c>
      <c r="B249" s="874" t="s">
        <v>1183</v>
      </c>
      <c r="C249" s="621">
        <v>1.68</v>
      </c>
      <c r="D249" s="491">
        <v>1.6</v>
      </c>
      <c r="E249" s="624">
        <v>1.44</v>
      </c>
      <c r="F249" s="621">
        <v>1.2</v>
      </c>
      <c r="G249" s="621">
        <v>1</v>
      </c>
      <c r="H249" s="621">
        <v>0.84</v>
      </c>
      <c r="I249" s="621">
        <v>0.48</v>
      </c>
      <c r="J249" s="945"/>
      <c r="K249" s="621">
        <v>0.3</v>
      </c>
      <c r="L249" s="625">
        <v>0.24</v>
      </c>
      <c r="M249" s="945"/>
      <c r="N249" s="626">
        <v>0.12</v>
      </c>
      <c r="O249" s="623">
        <v>0</v>
      </c>
      <c r="P249" s="623">
        <v>0</v>
      </c>
      <c r="Q249" s="623">
        <v>0</v>
      </c>
      <c r="R249" s="623">
        <v>0</v>
      </c>
      <c r="S249" s="623">
        <v>0</v>
      </c>
      <c r="T249" s="623">
        <v>0</v>
      </c>
      <c r="U249" s="623">
        <v>0</v>
      </c>
      <c r="V249" s="623">
        <v>0</v>
      </c>
      <c r="W249" s="623">
        <v>0</v>
      </c>
      <c r="X249" s="623">
        <v>0</v>
      </c>
      <c r="Y249" s="623">
        <v>0</v>
      </c>
      <c r="Z249" s="624">
        <f>SUM(C249:Y249)</f>
        <v>8.9</v>
      </c>
      <c r="AA249" s="1086">
        <f>IF(ISERROR((C249/D249-1)*100),"n/a",(C249/D249-1)*100)</f>
        <v>4.9999999999999822</v>
      </c>
      <c r="AB249" s="1086">
        <f>IF(ISERROR((D249/E249-1)*100),"n/a",(D249/E249-1)*100)</f>
        <v>11.111111111111116</v>
      </c>
      <c r="AC249" s="1087">
        <f>IF(ISERROR((E249/F249-1)*100),"n/a",(E249/F249-1)*100)</f>
        <v>19.999999999999996</v>
      </c>
      <c r="AD249" s="1087">
        <f>IF(ISERROR((F249/G249-1)*100),"n/a",(F249/G249-1)*100)</f>
        <v>19.999999999999996</v>
      </c>
      <c r="AE249" s="1087">
        <f>IF(ISERROR((G249/H249-1)*100),"n/a",(G249/H249-1)*100)</f>
        <v>19.047619047619047</v>
      </c>
      <c r="AF249" s="1087">
        <f>IF(ISERROR((H249/I249-1)*100),"n/a",(H249/I249-1)*100)</f>
        <v>75</v>
      </c>
      <c r="AG249" s="1087">
        <f>IF(ISERROR((I249/K249-1)*100),"n/a",(I249/K249-1)*100)</f>
        <v>60.000000000000007</v>
      </c>
      <c r="AH249" s="1087">
        <f>IF(ISERROR((K249/L249-1)*100),"n/a",(K249/L249-1)*100)</f>
        <v>25</v>
      </c>
      <c r="AI249" s="1087">
        <f>IF(ISERROR((L249/N249-1)*100),"n/a",(L249/N249-1)*100)</f>
        <v>100</v>
      </c>
      <c r="AJ249" s="1087" t="str">
        <f>IF(ISERROR((N249/O249-1)*100),"n/a",(N249/O249-1)*100)</f>
        <v>n/a</v>
      </c>
      <c r="AK249" s="1087" t="str">
        <f>IF(ISERROR((O249/P249-1)*100),"n/a",(O249/P249-1)*100)</f>
        <v>n/a</v>
      </c>
      <c r="AL249" s="1087" t="str">
        <f>IF(ISERROR((P249/Q249-1)*100),"n/a",(P249/Q249-1)*100)</f>
        <v>n/a</v>
      </c>
      <c r="AM249" s="1087" t="str">
        <f>IF(ISERROR((Q249/R249-1)*100),"n/a",(Q249/R249-1)*100)</f>
        <v>n/a</v>
      </c>
      <c r="AN249" s="1087" t="str">
        <f>IF(ISERROR((R249/S249-1)*100),"n/a",(R249/S249-1)*100)</f>
        <v>n/a</v>
      </c>
      <c r="AO249" s="1087" t="str">
        <f>IF(ISERROR((S249/T249-1)*100),"n/a",(S249/T249-1)*100)</f>
        <v>n/a</v>
      </c>
      <c r="AP249" s="1087" t="str">
        <f>IF(ISERROR((T249/U249-1)*100),"n/a",(T249/U249-1)*100)</f>
        <v>n/a</v>
      </c>
      <c r="AQ249" s="1087" t="str">
        <f>IF(ISERROR((U249/V249-1)*100),"n/a",(U249/V249-1)*100)</f>
        <v>n/a</v>
      </c>
      <c r="AR249" s="1087" t="str">
        <f>IF(ISERROR((V249/W249-1)*100),"n/a",(V249/W249-1)*100)</f>
        <v>n/a</v>
      </c>
      <c r="AS249" s="1087" t="str">
        <f>IF(ISERROR((W249/X249-1)*100),"n/a",(W249/X249-1)*100)</f>
        <v>n/a</v>
      </c>
      <c r="AT249" s="1087" t="str">
        <f>IF(ISERROR((X249/Y249-1)*100),"n/a",(X249/Y249-1)*100)</f>
        <v>n/a</v>
      </c>
      <c r="AU249" s="1088">
        <f>AVERAGE(AA249:AT249)</f>
        <v>37.239858906525569</v>
      </c>
      <c r="AV249" s="1089">
        <f>STDEV(AA249:AT249)</f>
        <v>32.93934721405634</v>
      </c>
    </row>
    <row r="250" spans="1:48" ht="11.25" customHeight="1" x14ac:dyDescent="0.2">
      <c r="A250" s="492" t="s">
        <v>581</v>
      </c>
      <c r="B250" s="874" t="s">
        <v>582</v>
      </c>
      <c r="C250" s="621">
        <v>0.87</v>
      </c>
      <c r="D250" s="491">
        <v>0.77</v>
      </c>
      <c r="E250" s="624">
        <v>0.64</v>
      </c>
      <c r="F250" s="482">
        <v>0.6</v>
      </c>
      <c r="G250" s="482">
        <v>0.56000000000000005</v>
      </c>
      <c r="H250" s="483">
        <v>0.5</v>
      </c>
      <c r="I250" s="482">
        <v>0.4</v>
      </c>
      <c r="J250" s="1016">
        <v>0</v>
      </c>
      <c r="K250" s="482">
        <v>0.37</v>
      </c>
      <c r="L250" s="480">
        <v>0.26250000000000001</v>
      </c>
      <c r="M250" s="1016">
        <v>0</v>
      </c>
      <c r="N250" s="485">
        <v>0.21</v>
      </c>
      <c r="O250" s="487">
        <v>0.18</v>
      </c>
      <c r="P250" s="487">
        <v>0.13</v>
      </c>
      <c r="Q250" s="487">
        <v>0.11</v>
      </c>
      <c r="R250" s="487">
        <v>0.1</v>
      </c>
      <c r="S250" s="487">
        <v>7.7499999999999999E-2</v>
      </c>
      <c r="T250" s="487">
        <v>0.05</v>
      </c>
      <c r="U250" s="487">
        <v>2.6249999999999999E-2</v>
      </c>
      <c r="V250" s="487">
        <v>6.2500000000000003E-3</v>
      </c>
      <c r="W250" s="487">
        <v>5.6499999999999996E-3</v>
      </c>
      <c r="X250" s="487">
        <v>5.0000000000000001E-3</v>
      </c>
      <c r="Y250" s="487">
        <v>6.4999999999999997E-4</v>
      </c>
      <c r="Z250" s="624">
        <f>SUM(C250:Y250)</f>
        <v>5.8738000000000001</v>
      </c>
      <c r="AA250" s="1086">
        <f>IF(ISERROR((C250/D250-1)*100),"n/a",(C250/D250-1)*100)</f>
        <v>12.987012987012992</v>
      </c>
      <c r="AB250" s="1086">
        <f>IF(ISERROR((D250/E250-1)*100),"n/a",(D250/E250-1)*100)</f>
        <v>20.3125</v>
      </c>
      <c r="AC250" s="1087">
        <f>IF(ISERROR((E250/F250-1)*100),"n/a",(E250/F250-1)*100)</f>
        <v>6.6666666666666652</v>
      </c>
      <c r="AD250" s="1087">
        <f>IF(ISERROR((F250/G250-1)*100),"n/a",(F250/G250-1)*100)</f>
        <v>7.1428571428571397</v>
      </c>
      <c r="AE250" s="1087">
        <f>IF(ISERROR((G250/H250-1)*100),"n/a",(G250/H250-1)*100)</f>
        <v>12.000000000000011</v>
      </c>
      <c r="AF250" s="1087">
        <f>IF(ISERROR((H250/I250-1)*100),"n/a",(H250/I250-1)*100)</f>
        <v>25</v>
      </c>
      <c r="AG250" s="1087">
        <f>IF(ISERROR((I250/K250-1)*100),"n/a",(I250/K250-1)*100)</f>
        <v>8.1081081081081141</v>
      </c>
      <c r="AH250" s="1087">
        <f>IF(ISERROR((K250/L250-1)*100),"n/a",(K250/L250-1)*100)</f>
        <v>40.952380952380942</v>
      </c>
      <c r="AI250" s="1087">
        <f>IF(ISERROR((L250/N250-1)*100),"n/a",(L250/N250-1)*100)</f>
        <v>25</v>
      </c>
      <c r="AJ250" s="1087">
        <f>IF(ISERROR((N250/O250-1)*100),"n/a",(N250/O250-1)*100)</f>
        <v>16.666666666666675</v>
      </c>
      <c r="AK250" s="1087">
        <f>IF(ISERROR((O250/P250-1)*100),"n/a",(O250/P250-1)*100)</f>
        <v>38.46153846153846</v>
      </c>
      <c r="AL250" s="1087">
        <f>IF(ISERROR((P250/Q250-1)*100),"n/a",(P250/Q250-1)*100)</f>
        <v>18.181818181818187</v>
      </c>
      <c r="AM250" s="1087">
        <f>IF(ISERROR((Q250/R250-1)*100),"n/a",(Q250/R250-1)*100)</f>
        <v>9.9999999999999858</v>
      </c>
      <c r="AN250" s="1087">
        <f>IF(ISERROR((R250/S250-1)*100),"n/a",(R250/S250-1)*100)</f>
        <v>29.032258064516149</v>
      </c>
      <c r="AO250" s="1087">
        <f>IF(ISERROR((S250/T250-1)*100),"n/a",(S250/T250-1)*100)</f>
        <v>54.999999999999986</v>
      </c>
      <c r="AP250" s="1087">
        <f>IF(ISERROR((T250/U250-1)*100),"n/a",(T250/U250-1)*100)</f>
        <v>90.476190476190482</v>
      </c>
      <c r="AQ250" s="1087">
        <f>IF(ISERROR((U250/V250-1)*100),"n/a",(U250/V250-1)*100)</f>
        <v>319.99999999999994</v>
      </c>
      <c r="AR250" s="1087">
        <f>IF(ISERROR((V250/W250-1)*100),"n/a",(V250/W250-1)*100)</f>
        <v>10.619469026548689</v>
      </c>
      <c r="AS250" s="1087">
        <f>IF(ISERROR((W250/X250-1)*100),"n/a",(W250/X250-1)*100)</f>
        <v>12.999999999999989</v>
      </c>
      <c r="AT250" s="1087">
        <f>IF(ISERROR((X250/Y250-1)*100),"n/a",(X250/Y250-1)*100)</f>
        <v>669.23076923076928</v>
      </c>
      <c r="AU250" s="1088">
        <f>AVERAGE(AA250:AT250)</f>
        <v>71.441911798253685</v>
      </c>
      <c r="AV250" s="1089">
        <f>STDEV(AA250:AT250)</f>
        <v>156.69744289724628</v>
      </c>
    </row>
    <row r="251" spans="1:48" ht="11.25" customHeight="1" x14ac:dyDescent="0.2">
      <c r="A251" s="628" t="s">
        <v>1220</v>
      </c>
      <c r="B251" s="499" t="s">
        <v>1221</v>
      </c>
      <c r="C251" s="621">
        <v>0.88</v>
      </c>
      <c r="D251" s="491">
        <v>0.8</v>
      </c>
      <c r="E251" s="509">
        <v>0.72</v>
      </c>
      <c r="F251" s="621">
        <v>0.64</v>
      </c>
      <c r="G251" s="621">
        <v>0.56000000000000005</v>
      </c>
      <c r="H251" s="621">
        <v>0.48</v>
      </c>
      <c r="I251" s="621">
        <v>0.3</v>
      </c>
      <c r="J251" s="945"/>
      <c r="K251" s="494">
        <v>0</v>
      </c>
      <c r="L251" s="625">
        <v>0</v>
      </c>
      <c r="M251" s="945"/>
      <c r="N251" s="495">
        <v>0</v>
      </c>
      <c r="O251" s="623">
        <v>0</v>
      </c>
      <c r="P251" s="623">
        <v>0</v>
      </c>
      <c r="Q251" s="623">
        <v>0</v>
      </c>
      <c r="R251" s="623">
        <v>0</v>
      </c>
      <c r="S251" s="623">
        <v>0</v>
      </c>
      <c r="T251" s="623">
        <v>0</v>
      </c>
      <c r="U251" s="623">
        <v>0</v>
      </c>
      <c r="V251" s="623">
        <v>0</v>
      </c>
      <c r="W251" s="623">
        <v>0</v>
      </c>
      <c r="X251" s="623">
        <v>0</v>
      </c>
      <c r="Y251" s="623">
        <v>0</v>
      </c>
      <c r="Z251" s="624">
        <f>SUM(C251:Y251)</f>
        <v>4.38</v>
      </c>
      <c r="AA251" s="1086">
        <f>IF(ISERROR((C251/D251-1)*100),"n/a",(C251/D251-1)*100)</f>
        <v>9.9999999999999858</v>
      </c>
      <c r="AB251" s="1086">
        <f>IF(ISERROR((D251/E251-1)*100),"n/a",(D251/E251-1)*100)</f>
        <v>11.111111111111116</v>
      </c>
      <c r="AC251" s="1087">
        <f>IF(ISERROR((E251/F251-1)*100),"n/a",(E251/F251-1)*100)</f>
        <v>12.5</v>
      </c>
      <c r="AD251" s="1087">
        <f>IF(ISERROR((F251/G251-1)*100),"n/a",(F251/G251-1)*100)</f>
        <v>14.285714285714279</v>
      </c>
      <c r="AE251" s="1087">
        <f>IF(ISERROR((G251/H251-1)*100),"n/a",(G251/H251-1)*100)</f>
        <v>16.666666666666675</v>
      </c>
      <c r="AF251" s="1087">
        <f>IF(ISERROR((H251/I251-1)*100),"n/a",(H251/I251-1)*100)</f>
        <v>60.000000000000007</v>
      </c>
      <c r="AG251" s="1087" t="str">
        <f>IF(ISERROR((I251/K251-1)*100),"n/a",(I251/K251-1)*100)</f>
        <v>n/a</v>
      </c>
      <c r="AH251" s="1087" t="str">
        <f>IF(ISERROR((K251/L251-1)*100),"n/a",(K251/L251-1)*100)</f>
        <v>n/a</v>
      </c>
      <c r="AI251" s="1087" t="str">
        <f>IF(ISERROR((L251/N251-1)*100),"n/a",(L251/N251-1)*100)</f>
        <v>n/a</v>
      </c>
      <c r="AJ251" s="1087" t="str">
        <f>IF(ISERROR((N251/O251-1)*100),"n/a",(N251/O251-1)*100)</f>
        <v>n/a</v>
      </c>
      <c r="AK251" s="1087" t="str">
        <f>IF(ISERROR((O251/P251-1)*100),"n/a",(O251/P251-1)*100)</f>
        <v>n/a</v>
      </c>
      <c r="AL251" s="1087" t="str">
        <f>IF(ISERROR((P251/Q251-1)*100),"n/a",(P251/Q251-1)*100)</f>
        <v>n/a</v>
      </c>
      <c r="AM251" s="1087" t="str">
        <f>IF(ISERROR((Q251/R251-1)*100),"n/a",(Q251/R251-1)*100)</f>
        <v>n/a</v>
      </c>
      <c r="AN251" s="1087" t="str">
        <f>IF(ISERROR((R251/S251-1)*100),"n/a",(R251/S251-1)*100)</f>
        <v>n/a</v>
      </c>
      <c r="AO251" s="1087" t="str">
        <f>IF(ISERROR((S251/T251-1)*100),"n/a",(S251/T251-1)*100)</f>
        <v>n/a</v>
      </c>
      <c r="AP251" s="1087" t="str">
        <f>IF(ISERROR((T251/U251-1)*100),"n/a",(T251/U251-1)*100)</f>
        <v>n/a</v>
      </c>
      <c r="AQ251" s="1087" t="str">
        <f>IF(ISERROR((U251/V251-1)*100),"n/a",(U251/V251-1)*100)</f>
        <v>n/a</v>
      </c>
      <c r="AR251" s="1087" t="str">
        <f>IF(ISERROR((V251/W251-1)*100),"n/a",(V251/W251-1)*100)</f>
        <v>n/a</v>
      </c>
      <c r="AS251" s="1087" t="str">
        <f>IF(ISERROR((W251/X251-1)*100),"n/a",(W251/X251-1)*100)</f>
        <v>n/a</v>
      </c>
      <c r="AT251" s="1087" t="str">
        <f>IF(ISERROR((X251/Y251-1)*100),"n/a",(X251/Y251-1)*100)</f>
        <v>n/a</v>
      </c>
      <c r="AU251" s="1088">
        <f>AVERAGE(AA251:AT251)</f>
        <v>20.760582010582009</v>
      </c>
      <c r="AV251" s="1089">
        <f>STDEV(AA251:AT251)</f>
        <v>19.367785666129667</v>
      </c>
    </row>
    <row r="252" spans="1:48" ht="11.25" customHeight="1" x14ac:dyDescent="0.2">
      <c r="A252" s="876" t="s">
        <v>1186</v>
      </c>
      <c r="B252" s="874" t="s">
        <v>1187</v>
      </c>
      <c r="C252" s="621">
        <v>0.6</v>
      </c>
      <c r="D252" s="491">
        <v>0.56000000000000005</v>
      </c>
      <c r="E252" s="624">
        <v>0.52</v>
      </c>
      <c r="F252" s="621">
        <v>0.48</v>
      </c>
      <c r="G252" s="621">
        <v>0.44</v>
      </c>
      <c r="H252" s="621">
        <v>0.42</v>
      </c>
      <c r="I252" s="621">
        <v>0.28000000000000003</v>
      </c>
      <c r="J252" s="945"/>
      <c r="K252" s="494">
        <v>0.14000000000000001</v>
      </c>
      <c r="L252" s="625">
        <v>0.14000000000000001</v>
      </c>
      <c r="M252" s="945"/>
      <c r="N252" s="495">
        <v>0.14000000000000001</v>
      </c>
      <c r="O252" s="627">
        <v>0.14000000000000001</v>
      </c>
      <c r="P252" s="627">
        <v>0.13750000000000001</v>
      </c>
      <c r="Q252" s="627">
        <v>0.1275</v>
      </c>
      <c r="R252" s="627">
        <v>0.12</v>
      </c>
      <c r="S252" s="623">
        <v>0</v>
      </c>
      <c r="T252" s="623">
        <v>0</v>
      </c>
      <c r="U252" s="623">
        <v>0</v>
      </c>
      <c r="V252" s="623">
        <v>0</v>
      </c>
      <c r="W252" s="623">
        <v>0</v>
      </c>
      <c r="X252" s="623">
        <v>0</v>
      </c>
      <c r="Y252" s="623">
        <v>0</v>
      </c>
      <c r="Z252" s="624">
        <f>SUM(C252:Y252)</f>
        <v>4.245000000000001</v>
      </c>
      <c r="AA252" s="1086">
        <f>IF(ISERROR((C252/D252-1)*100),"n/a",(C252/D252-1)*100)</f>
        <v>7.1428571428571397</v>
      </c>
      <c r="AB252" s="1086">
        <f>IF(ISERROR((D252/E252-1)*100),"n/a",(D252/E252-1)*100)</f>
        <v>7.6923076923077094</v>
      </c>
      <c r="AC252" s="1087">
        <f>IF(ISERROR((E252/F252-1)*100),"n/a",(E252/F252-1)*100)</f>
        <v>8.3333333333333481</v>
      </c>
      <c r="AD252" s="1087">
        <f>IF(ISERROR((F252/G252-1)*100),"n/a",(F252/G252-1)*100)</f>
        <v>9.0909090909090828</v>
      </c>
      <c r="AE252" s="1087">
        <f>IF(ISERROR((G252/H252-1)*100),"n/a",(G252/H252-1)*100)</f>
        <v>4.7619047619047672</v>
      </c>
      <c r="AF252" s="1087">
        <f>IF(ISERROR((H252/I252-1)*100),"n/a",(H252/I252-1)*100)</f>
        <v>49.999999999999979</v>
      </c>
      <c r="AG252" s="1087">
        <f>IF(ISERROR((I252/K252-1)*100),"n/a",(I252/K252-1)*100)</f>
        <v>100</v>
      </c>
      <c r="AH252" s="1087">
        <f>IF(ISERROR((K252/L252-1)*100),"n/a",(K252/L252-1)*100)</f>
        <v>0</v>
      </c>
      <c r="AI252" s="1087">
        <f>IF(ISERROR((L252/N252-1)*100),"n/a",(L252/N252-1)*100)</f>
        <v>0</v>
      </c>
      <c r="AJ252" s="1087">
        <f>IF(ISERROR((N252/O252-1)*100),"n/a",(N252/O252-1)*100)</f>
        <v>0</v>
      </c>
      <c r="AK252" s="1087">
        <f>IF(ISERROR((O252/P252-1)*100),"n/a",(O252/P252-1)*100)</f>
        <v>1.8181818181818299</v>
      </c>
      <c r="AL252" s="1087">
        <f>IF(ISERROR((P252/Q252-1)*100),"n/a",(P252/Q252-1)*100)</f>
        <v>7.8431372549019773</v>
      </c>
      <c r="AM252" s="1087">
        <f>IF(ISERROR((Q252/R252-1)*100),"n/a",(Q252/R252-1)*100)</f>
        <v>6.25</v>
      </c>
      <c r="AN252" s="1087" t="str">
        <f>IF(ISERROR((R252/S252-1)*100),"n/a",(R252/S252-1)*100)</f>
        <v>n/a</v>
      </c>
      <c r="AO252" s="1087" t="str">
        <f>IF(ISERROR((S252/T252-1)*100),"n/a",(S252/T252-1)*100)</f>
        <v>n/a</v>
      </c>
      <c r="AP252" s="1087" t="str">
        <f>IF(ISERROR((T252/U252-1)*100),"n/a",(T252/U252-1)*100)</f>
        <v>n/a</v>
      </c>
      <c r="AQ252" s="1087" t="str">
        <f>IF(ISERROR((U252/V252-1)*100),"n/a",(U252/V252-1)*100)</f>
        <v>n/a</v>
      </c>
      <c r="AR252" s="1087" t="str">
        <f>IF(ISERROR((V252/W252-1)*100),"n/a",(V252/W252-1)*100)</f>
        <v>n/a</v>
      </c>
      <c r="AS252" s="1087" t="str">
        <f>IF(ISERROR((W252/X252-1)*100),"n/a",(W252/X252-1)*100)</f>
        <v>n/a</v>
      </c>
      <c r="AT252" s="1087" t="str">
        <f>IF(ISERROR((X252/Y252-1)*100),"n/a",(X252/Y252-1)*100)</f>
        <v>n/a</v>
      </c>
      <c r="AU252" s="1088">
        <f>AVERAGE(AA252:AT252)</f>
        <v>15.610202391876605</v>
      </c>
      <c r="AV252" s="1089">
        <f>STDEV(AA252:AT252)</f>
        <v>28.461992872257319</v>
      </c>
    </row>
    <row r="253" spans="1:48" ht="11.25" customHeight="1" x14ac:dyDescent="0.2">
      <c r="A253" s="479" t="s">
        <v>1171</v>
      </c>
      <c r="B253" s="874" t="s">
        <v>1172</v>
      </c>
      <c r="C253" s="621">
        <v>0.45</v>
      </c>
      <c r="D253" s="491">
        <v>0.41</v>
      </c>
      <c r="E253" s="515">
        <v>0.4</v>
      </c>
      <c r="F253" s="621">
        <v>0.32</v>
      </c>
      <c r="G253" s="621">
        <v>0.182</v>
      </c>
      <c r="H253" s="621">
        <v>0.12</v>
      </c>
      <c r="I253" s="621">
        <v>0.11</v>
      </c>
      <c r="J253" s="945"/>
      <c r="K253" s="621">
        <v>0.104</v>
      </c>
      <c r="L253" s="625">
        <v>0</v>
      </c>
      <c r="M253" s="945"/>
      <c r="N253" s="622">
        <v>0</v>
      </c>
      <c r="O253" s="622">
        <v>0</v>
      </c>
      <c r="P253" s="623">
        <v>0</v>
      </c>
      <c r="Q253" s="623">
        <v>0</v>
      </c>
      <c r="R253" s="623">
        <v>0</v>
      </c>
      <c r="S253" s="623">
        <v>0</v>
      </c>
      <c r="T253" s="623">
        <v>0</v>
      </c>
      <c r="U253" s="623">
        <v>0</v>
      </c>
      <c r="V253" s="623">
        <v>0</v>
      </c>
      <c r="W253" s="623">
        <v>0</v>
      </c>
      <c r="X253" s="623">
        <v>0</v>
      </c>
      <c r="Y253" s="623">
        <v>0</v>
      </c>
      <c r="Z253" s="624">
        <f>SUM(C253:Y253)</f>
        <v>2.0960000000000001</v>
      </c>
      <c r="AA253" s="1086">
        <f>IF(ISERROR((C253/D253-1)*100),"n/a",(C253/D253-1)*100)</f>
        <v>9.7560975609756184</v>
      </c>
      <c r="AB253" s="1086">
        <f>IF(ISERROR((D253/E253-1)*100),"n/a",(D253/E253-1)*100)</f>
        <v>2.4999999999999911</v>
      </c>
      <c r="AC253" s="1087">
        <f>IF(ISERROR((E253/F253-1)*100),"n/a",(E253/F253-1)*100)</f>
        <v>25</v>
      </c>
      <c r="AD253" s="1087">
        <f>IF(ISERROR((F253/G253-1)*100),"n/a",(F253/G253-1)*100)</f>
        <v>75.824175824175839</v>
      </c>
      <c r="AE253" s="1087">
        <f>IF(ISERROR((G253/H253-1)*100),"n/a",(G253/H253-1)*100)</f>
        <v>51.666666666666657</v>
      </c>
      <c r="AF253" s="1087">
        <f>IF(ISERROR((H253/I253-1)*100),"n/a",(H253/I253-1)*100)</f>
        <v>9.0909090909090828</v>
      </c>
      <c r="AG253" s="1087">
        <f>IF(ISERROR((I253/K253-1)*100),"n/a",(I253/K253-1)*100)</f>
        <v>5.7692307692307709</v>
      </c>
      <c r="AH253" s="1087" t="str">
        <f>IF(ISERROR((K253/L253-1)*100),"n/a",(K253/L253-1)*100)</f>
        <v>n/a</v>
      </c>
      <c r="AI253" s="1087" t="str">
        <f>IF(ISERROR((L253/N253-1)*100),"n/a",(L253/N253-1)*100)</f>
        <v>n/a</v>
      </c>
      <c r="AJ253" s="1087" t="str">
        <f>IF(ISERROR((N253/O253-1)*100),"n/a",(N253/O253-1)*100)</f>
        <v>n/a</v>
      </c>
      <c r="AK253" s="1087" t="str">
        <f>IF(ISERROR((O253/P253-1)*100),"n/a",(O253/P253-1)*100)</f>
        <v>n/a</v>
      </c>
      <c r="AL253" s="1087" t="str">
        <f>IF(ISERROR((P253/Q253-1)*100),"n/a",(P253/Q253-1)*100)</f>
        <v>n/a</v>
      </c>
      <c r="AM253" s="1087" t="str">
        <f>IF(ISERROR((Q253/R253-1)*100),"n/a",(Q253/R253-1)*100)</f>
        <v>n/a</v>
      </c>
      <c r="AN253" s="1087" t="str">
        <f>IF(ISERROR((R253/S253-1)*100),"n/a",(R253/S253-1)*100)</f>
        <v>n/a</v>
      </c>
      <c r="AO253" s="1087" t="str">
        <f>IF(ISERROR((S253/T253-1)*100),"n/a",(S253/T253-1)*100)</f>
        <v>n/a</v>
      </c>
      <c r="AP253" s="1087" t="str">
        <f>IF(ISERROR((T253/U253-1)*100),"n/a",(T253/U253-1)*100)</f>
        <v>n/a</v>
      </c>
      <c r="AQ253" s="1087" t="str">
        <f>IF(ISERROR((U253/V253-1)*100),"n/a",(U253/V253-1)*100)</f>
        <v>n/a</v>
      </c>
      <c r="AR253" s="1087" t="str">
        <f>IF(ISERROR((V253/W253-1)*100),"n/a",(V253/W253-1)*100)</f>
        <v>n/a</v>
      </c>
      <c r="AS253" s="1087" t="str">
        <f>IF(ISERROR((W253/X253-1)*100),"n/a",(W253/X253-1)*100)</f>
        <v>n/a</v>
      </c>
      <c r="AT253" s="1087" t="str">
        <f>IF(ISERROR((X253/Y253-1)*100),"n/a",(X253/Y253-1)*100)</f>
        <v>n/a</v>
      </c>
      <c r="AU253" s="1088">
        <f>AVERAGE(AA253:AT253)</f>
        <v>25.658154273136855</v>
      </c>
      <c r="AV253" s="1089">
        <f>STDEV(AA253:AT253)</f>
        <v>27.846974731911853</v>
      </c>
    </row>
    <row r="254" spans="1:48" ht="11.25" customHeight="1" x14ac:dyDescent="0.2">
      <c r="A254" s="876" t="s">
        <v>1188</v>
      </c>
      <c r="B254" s="874" t="s">
        <v>1189</v>
      </c>
      <c r="C254" s="621">
        <v>0.96</v>
      </c>
      <c r="D254" s="491">
        <v>0.78</v>
      </c>
      <c r="E254" s="624">
        <v>0.67999999999999994</v>
      </c>
      <c r="F254" s="621">
        <v>0.6</v>
      </c>
      <c r="G254" s="621">
        <v>0.54</v>
      </c>
      <c r="H254" s="621">
        <v>0.5</v>
      </c>
      <c r="I254" s="621">
        <v>0.48</v>
      </c>
      <c r="J254" s="945"/>
      <c r="K254" s="621">
        <v>0.43</v>
      </c>
      <c r="L254" s="625">
        <v>0.4</v>
      </c>
      <c r="M254" s="945"/>
      <c r="N254" s="622">
        <v>0.4</v>
      </c>
      <c r="O254" s="622">
        <v>0.3</v>
      </c>
      <c r="P254" s="627">
        <v>1.1200000000000001</v>
      </c>
      <c r="Q254" s="627">
        <v>1.08</v>
      </c>
      <c r="R254" s="627">
        <v>1.04</v>
      </c>
      <c r="S254" s="627">
        <v>1.02</v>
      </c>
      <c r="T254" s="623">
        <v>1</v>
      </c>
      <c r="U254" s="623">
        <v>1</v>
      </c>
      <c r="V254" s="627">
        <v>1</v>
      </c>
      <c r="W254" s="627">
        <v>0.92</v>
      </c>
      <c r="X254" s="623">
        <v>0.91</v>
      </c>
      <c r="Y254" s="627">
        <v>0.93</v>
      </c>
      <c r="Z254" s="624">
        <f>SUM(C254:Y254)</f>
        <v>16.090000000000003</v>
      </c>
      <c r="AA254" s="1086">
        <f>IF(ISERROR((C254/D254-1)*100),"n/a",(C254/D254-1)*100)</f>
        <v>23.076923076923062</v>
      </c>
      <c r="AB254" s="1086">
        <f>IF(ISERROR((D254/E254-1)*100),"n/a",(D254/E254-1)*100)</f>
        <v>14.705882352941192</v>
      </c>
      <c r="AC254" s="1087">
        <f>IF(ISERROR((E254/F254-1)*100),"n/a",(E254/F254-1)*100)</f>
        <v>13.33333333333333</v>
      </c>
      <c r="AD254" s="1087">
        <f>IF(ISERROR((F254/G254-1)*100),"n/a",(F254/G254-1)*100)</f>
        <v>11.111111111111093</v>
      </c>
      <c r="AE254" s="1087">
        <f>IF(ISERROR((G254/H254-1)*100),"n/a",(G254/H254-1)*100)</f>
        <v>8.0000000000000071</v>
      </c>
      <c r="AF254" s="1087">
        <f>IF(ISERROR((H254/I254-1)*100),"n/a",(H254/I254-1)*100)</f>
        <v>4.1666666666666741</v>
      </c>
      <c r="AG254" s="1087">
        <f>IF(ISERROR((I254/K254-1)*100),"n/a",(I254/K254-1)*100)</f>
        <v>11.627906976744185</v>
      </c>
      <c r="AH254" s="1087">
        <f>IF(ISERROR((K254/L254-1)*100),"n/a",(K254/L254-1)*100)</f>
        <v>7.4999999999999956</v>
      </c>
      <c r="AI254" s="1087">
        <f>IF(ISERROR((L254/N254-1)*100),"n/a",(L254/N254-1)*100)</f>
        <v>0</v>
      </c>
      <c r="AJ254" s="1087">
        <f>IF(ISERROR((N254/O254-1)*100),"n/a",(N254/O254-1)*100)</f>
        <v>33.33333333333335</v>
      </c>
      <c r="AK254" s="1087">
        <f>IF(ISERROR((O254/P254-1)*100),"n/a",(O254/P254-1)*100)</f>
        <v>-73.214285714285722</v>
      </c>
      <c r="AL254" s="1087">
        <f>IF(ISERROR((P254/Q254-1)*100),"n/a",(P254/Q254-1)*100)</f>
        <v>3.7037037037036979</v>
      </c>
      <c r="AM254" s="1087">
        <f>IF(ISERROR((Q254/R254-1)*100),"n/a",(Q254/R254-1)*100)</f>
        <v>3.8461538461538547</v>
      </c>
      <c r="AN254" s="1087">
        <f>IF(ISERROR((R254/S254-1)*100),"n/a",(R254/S254-1)*100)</f>
        <v>1.9607843137254832</v>
      </c>
      <c r="AO254" s="1087">
        <f>IF(ISERROR((S254/T254-1)*100),"n/a",(S254/T254-1)*100)</f>
        <v>2.0000000000000018</v>
      </c>
      <c r="AP254" s="1087">
        <f>IF(ISERROR((T254/U254-1)*100),"n/a",(T254/U254-1)*100)</f>
        <v>0</v>
      </c>
      <c r="AQ254" s="1087">
        <f>IF(ISERROR((U254/V254-1)*100),"n/a",(U254/V254-1)*100)</f>
        <v>0</v>
      </c>
      <c r="AR254" s="1087">
        <f>IF(ISERROR((V254/W254-1)*100),"n/a",(V254/W254-1)*100)</f>
        <v>8.6956521739130377</v>
      </c>
      <c r="AS254" s="1087">
        <f>IF(ISERROR((W254/X254-1)*100),"n/a",(W254/X254-1)*100)</f>
        <v>1.098901098901095</v>
      </c>
      <c r="AT254" s="1087">
        <f>IF(ISERROR((X254/Y254-1)*100),"n/a",(X254/Y254-1)*100)</f>
        <v>-2.1505376344086002</v>
      </c>
      <c r="AU254" s="1088">
        <f>AVERAGE(AA254:AT254)</f>
        <v>3.6397764319377872</v>
      </c>
      <c r="AV254" s="1089">
        <f>STDEV(AA254:AT254)</f>
        <v>20.061938703810085</v>
      </c>
    </row>
    <row r="255" spans="1:48" ht="11.25" customHeight="1" x14ac:dyDescent="0.2">
      <c r="A255" s="876" t="s">
        <v>1190</v>
      </c>
      <c r="B255" s="874" t="s">
        <v>1191</v>
      </c>
      <c r="C255" s="621">
        <v>0.44</v>
      </c>
      <c r="D255" s="491">
        <v>0.4</v>
      </c>
      <c r="E255" s="481">
        <v>0.36</v>
      </c>
      <c r="F255" s="621">
        <v>0.32</v>
      </c>
      <c r="G255" s="621">
        <v>0.28000000000000003</v>
      </c>
      <c r="H255" s="494">
        <v>0.24</v>
      </c>
      <c r="I255" s="621">
        <v>0.22</v>
      </c>
      <c r="J255" s="945"/>
      <c r="K255" s="494">
        <v>0.16</v>
      </c>
      <c r="L255" s="625">
        <v>0.16</v>
      </c>
      <c r="M255" s="945"/>
      <c r="N255" s="524">
        <v>0.16</v>
      </c>
      <c r="O255" s="524">
        <v>0.24</v>
      </c>
      <c r="P255" s="521">
        <v>0.32</v>
      </c>
      <c r="Q255" s="521">
        <v>0.27</v>
      </c>
      <c r="R255" s="627">
        <v>0.23</v>
      </c>
      <c r="S255" s="623">
        <v>0.2</v>
      </c>
      <c r="T255" s="627">
        <v>0.2</v>
      </c>
      <c r="U255" s="627">
        <v>0.19</v>
      </c>
      <c r="V255" s="627">
        <v>0.12</v>
      </c>
      <c r="W255" s="623">
        <v>0</v>
      </c>
      <c r="X255" s="623">
        <v>0</v>
      </c>
      <c r="Y255" s="623">
        <v>0</v>
      </c>
      <c r="Z255" s="624">
        <f>SUM(C255:Y255)</f>
        <v>4.5100000000000007</v>
      </c>
      <c r="AA255" s="1086">
        <f>IF(ISERROR((C255/D255-1)*100),"n/a",(C255/D255-1)*100)</f>
        <v>9.9999999999999858</v>
      </c>
      <c r="AB255" s="1086">
        <f>IF(ISERROR((D255/E255-1)*100),"n/a",(D255/E255-1)*100)</f>
        <v>11.111111111111116</v>
      </c>
      <c r="AC255" s="1087">
        <f>IF(ISERROR((E255/F255-1)*100),"n/a",(E255/F255-1)*100)</f>
        <v>12.5</v>
      </c>
      <c r="AD255" s="1087">
        <f>IF(ISERROR((F255/G255-1)*100),"n/a",(F255/G255-1)*100)</f>
        <v>14.285714285714279</v>
      </c>
      <c r="AE255" s="1087">
        <f>IF(ISERROR((G255/H255-1)*100),"n/a",(G255/H255-1)*100)</f>
        <v>16.666666666666675</v>
      </c>
      <c r="AF255" s="1087">
        <f>IF(ISERROR((H255/I255-1)*100),"n/a",(H255/I255-1)*100)</f>
        <v>9.0909090909090828</v>
      </c>
      <c r="AG255" s="1087">
        <f>IF(ISERROR((I255/K255-1)*100),"n/a",(I255/K255-1)*100)</f>
        <v>37.5</v>
      </c>
      <c r="AH255" s="1087">
        <f>IF(ISERROR((K255/L255-1)*100),"n/a",(K255/L255-1)*100)</f>
        <v>0</v>
      </c>
      <c r="AI255" s="1087">
        <f>IF(ISERROR((L255/N255-1)*100),"n/a",(L255/N255-1)*100)</f>
        <v>0</v>
      </c>
      <c r="AJ255" s="1087">
        <f>IF(ISERROR((N255/O255-1)*100),"n/a",(N255/O255-1)*100)</f>
        <v>-33.333333333333329</v>
      </c>
      <c r="AK255" s="1087">
        <f>IF(ISERROR((O255/P255-1)*100),"n/a",(O255/P255-1)*100)</f>
        <v>-25</v>
      </c>
      <c r="AL255" s="1087">
        <f>IF(ISERROR((P255/Q255-1)*100),"n/a",(P255/Q255-1)*100)</f>
        <v>18.518518518518512</v>
      </c>
      <c r="AM255" s="1087">
        <f>IF(ISERROR((Q255/R255-1)*100),"n/a",(Q255/R255-1)*100)</f>
        <v>17.391304347826097</v>
      </c>
      <c r="AN255" s="1087">
        <f>IF(ISERROR((R255/S255-1)*100),"n/a",(R255/S255-1)*100)</f>
        <v>14.999999999999991</v>
      </c>
      <c r="AO255" s="1087">
        <f>IF(ISERROR((S255/T255-1)*100),"n/a",(S255/T255-1)*100)</f>
        <v>0</v>
      </c>
      <c r="AP255" s="1087">
        <f>IF(ISERROR((T255/U255-1)*100),"n/a",(T255/U255-1)*100)</f>
        <v>5.2631578947368363</v>
      </c>
      <c r="AQ255" s="1087">
        <f>IF(ISERROR((U255/V255-1)*100),"n/a",(U255/V255-1)*100)</f>
        <v>58.33333333333335</v>
      </c>
      <c r="AR255" s="1087" t="str">
        <f>IF(ISERROR((V255/W255-1)*100),"n/a",(V255/W255-1)*100)</f>
        <v>n/a</v>
      </c>
      <c r="AS255" s="1087" t="str">
        <f>IF(ISERROR((W255/X255-1)*100),"n/a",(W255/X255-1)*100)</f>
        <v>n/a</v>
      </c>
      <c r="AT255" s="1087" t="str">
        <f>IF(ISERROR((X255/Y255-1)*100),"n/a",(X255/Y255-1)*100)</f>
        <v>n/a</v>
      </c>
      <c r="AU255" s="1088">
        <f>AVERAGE(AA255:AT255)</f>
        <v>9.8427871714989745</v>
      </c>
      <c r="AV255" s="1089">
        <f>STDEV(AA255:AT255)</f>
        <v>20.525100084178177</v>
      </c>
    </row>
    <row r="256" spans="1:48" ht="11.25" customHeight="1" x14ac:dyDescent="0.2">
      <c r="A256" s="1115" t="s">
        <v>4601</v>
      </c>
      <c r="B256" s="499" t="s">
        <v>4596</v>
      </c>
      <c r="C256" s="621">
        <v>0.3</v>
      </c>
      <c r="D256" s="491">
        <v>0.255</v>
      </c>
      <c r="E256" s="624">
        <v>0.21</v>
      </c>
      <c r="F256" s="505">
        <v>0.05</v>
      </c>
      <c r="G256" s="528">
        <v>0</v>
      </c>
      <c r="H256" s="504">
        <v>0</v>
      </c>
      <c r="I256" s="528">
        <v>0</v>
      </c>
      <c r="J256" s="548"/>
      <c r="K256" s="528">
        <v>0</v>
      </c>
      <c r="L256" s="1140">
        <v>0</v>
      </c>
      <c r="M256" s="1148"/>
      <c r="N256" s="1140">
        <v>0</v>
      </c>
      <c r="O256" s="1150">
        <v>0</v>
      </c>
      <c r="P256" s="508">
        <v>0</v>
      </c>
      <c r="Q256" s="508">
        <v>0</v>
      </c>
      <c r="R256" s="508">
        <v>0</v>
      </c>
      <c r="S256" s="529">
        <v>0</v>
      </c>
      <c r="T256" s="529">
        <v>0</v>
      </c>
      <c r="U256" s="508">
        <v>0</v>
      </c>
      <c r="V256" s="529">
        <v>0</v>
      </c>
      <c r="W256" s="529">
        <v>0</v>
      </c>
      <c r="X256" s="508">
        <v>0</v>
      </c>
      <c r="Y256" s="508">
        <v>0</v>
      </c>
      <c r="Z256" s="624">
        <f>SUM(C256:Y256)</f>
        <v>0.81499999999999995</v>
      </c>
      <c r="AA256" s="1086">
        <f>IF(ISERROR((C256/D256-1)*100),"n/a",(C256/D256-1)*100)</f>
        <v>17.647058823529417</v>
      </c>
      <c r="AB256" s="1086">
        <f>IF(ISERROR((D256/E256-1)*100),"n/a",(D256/E256-1)*100)</f>
        <v>21.428571428571441</v>
      </c>
      <c r="AC256" s="1087">
        <f>IF(ISERROR((E256/F256-1)*100),"n/a",(E256/F256-1)*100)</f>
        <v>319.99999999999994</v>
      </c>
      <c r="AD256" s="1087" t="str">
        <f>IF(ISERROR((F256/G256-1)*100),"n/a",(F256/G256-1)*100)</f>
        <v>n/a</v>
      </c>
      <c r="AE256" s="1087" t="str">
        <f>IF(ISERROR((G256/H256-1)*100),"n/a",(G256/H256-1)*100)</f>
        <v>n/a</v>
      </c>
      <c r="AF256" s="1087" t="str">
        <f>IF(ISERROR((H256/I256-1)*100),"n/a",(H256/I256-1)*100)</f>
        <v>n/a</v>
      </c>
      <c r="AG256" s="1087" t="str">
        <f>IF(ISERROR((I256/K256-1)*100),"n/a",(I256/K256-1)*100)</f>
        <v>n/a</v>
      </c>
      <c r="AH256" s="1087" t="str">
        <f>IF(ISERROR((K256/L256-1)*100),"n/a",(K256/L256-1)*100)</f>
        <v>n/a</v>
      </c>
      <c r="AI256" s="1087" t="str">
        <f>IF(ISERROR((L256/N256-1)*100),"n/a",(L256/N256-1)*100)</f>
        <v>n/a</v>
      </c>
      <c r="AJ256" s="1087" t="str">
        <f>IF(ISERROR((N256/O256-1)*100),"n/a",(N256/O256-1)*100)</f>
        <v>n/a</v>
      </c>
      <c r="AK256" s="1087" t="str">
        <f>IF(ISERROR((O256/P256-1)*100),"n/a",(O256/P256-1)*100)</f>
        <v>n/a</v>
      </c>
      <c r="AL256" s="1087" t="str">
        <f>IF(ISERROR((P256/Q256-1)*100),"n/a",(P256/Q256-1)*100)</f>
        <v>n/a</v>
      </c>
      <c r="AM256" s="1087" t="str">
        <f>IF(ISERROR((Q256/R256-1)*100),"n/a",(Q256/R256-1)*100)</f>
        <v>n/a</v>
      </c>
      <c r="AN256" s="1087" t="str">
        <f>IF(ISERROR((R256/S256-1)*100),"n/a",(R256/S256-1)*100)</f>
        <v>n/a</v>
      </c>
      <c r="AO256" s="1087" t="str">
        <f>IF(ISERROR((S256/T256-1)*100),"n/a",(S256/T256-1)*100)</f>
        <v>n/a</v>
      </c>
      <c r="AP256" s="1087" t="str">
        <f>IF(ISERROR((T256/U256-1)*100),"n/a",(T256/U256-1)*100)</f>
        <v>n/a</v>
      </c>
      <c r="AQ256" s="1087" t="str">
        <f>IF(ISERROR((U256/V256-1)*100),"n/a",(U256/V256-1)*100)</f>
        <v>n/a</v>
      </c>
      <c r="AR256" s="1087" t="str">
        <f>IF(ISERROR((V256/W256-1)*100),"n/a",(V256/W256-1)*100)</f>
        <v>n/a</v>
      </c>
      <c r="AS256" s="1087" t="str">
        <f>IF(ISERROR((W256/X256-1)*100),"n/a",(W256/X256-1)*100)</f>
        <v>n/a</v>
      </c>
      <c r="AT256" s="1087" t="str">
        <f>IF(ISERROR((X256/Y256-1)*100),"n/a",(X256/Y256-1)*100)</f>
        <v>n/a</v>
      </c>
      <c r="AU256" s="1088">
        <f>AVERAGE(AA256:AT256)</f>
        <v>119.69187675070026</v>
      </c>
      <c r="AV256" s="1089">
        <f>STDEV(AA256:AT256)</f>
        <v>173.48222715638047</v>
      </c>
    </row>
    <row r="257" spans="1:48" ht="11.25" customHeight="1" x14ac:dyDescent="0.2">
      <c r="A257" s="847" t="s">
        <v>4566</v>
      </c>
      <c r="B257" s="874" t="s">
        <v>4530</v>
      </c>
      <c r="C257" s="491">
        <v>1.06</v>
      </c>
      <c r="D257" s="491">
        <v>0.98</v>
      </c>
      <c r="E257" s="624">
        <v>0.86</v>
      </c>
      <c r="F257" s="491">
        <v>0.76</v>
      </c>
      <c r="G257" s="491">
        <v>0.70666666666666667</v>
      </c>
      <c r="H257" s="514">
        <v>0.66666666666666663</v>
      </c>
      <c r="I257" s="514">
        <v>0.66666666666666663</v>
      </c>
      <c r="J257" s="514"/>
      <c r="K257" s="514">
        <v>0.66666666666666663</v>
      </c>
      <c r="L257" s="511">
        <v>0.66666666666666663</v>
      </c>
      <c r="M257" s="514"/>
      <c r="N257" s="534">
        <v>0.66666666666666663</v>
      </c>
      <c r="O257" s="534">
        <v>0.66666666666666663</v>
      </c>
      <c r="P257" s="1012">
        <v>0.66666666666666663</v>
      </c>
      <c r="Q257" s="1012">
        <v>0.62</v>
      </c>
      <c r="R257" s="1012">
        <v>0.58666666666666667</v>
      </c>
      <c r="S257" s="1053">
        <v>0.53333333333333333</v>
      </c>
      <c r="T257" s="1053">
        <v>0.53333333333333333</v>
      </c>
      <c r="U257" s="1012">
        <v>0.53333333333333333</v>
      </c>
      <c r="V257" s="1012">
        <v>0.50909090909090904</v>
      </c>
      <c r="W257" s="1012">
        <v>0.47727272727272724</v>
      </c>
      <c r="X257" s="1012">
        <v>0.22727272727272727</v>
      </c>
      <c r="Y257" s="1012">
        <v>0</v>
      </c>
      <c r="Z257" s="624">
        <f>SUM(C257:Y257)</f>
        <v>13.053636363636363</v>
      </c>
      <c r="AA257" s="1086">
        <f>IF(ISERROR((C257/D257-1)*100),"n/a",(C257/D257-1)*100)</f>
        <v>8.163265306122458</v>
      </c>
      <c r="AB257" s="1086">
        <f>IF(ISERROR((D257/E257-1)*100),"n/a",(D257/E257-1)*100)</f>
        <v>13.953488372093027</v>
      </c>
      <c r="AC257" s="1087">
        <f>IF(ISERROR((E257/F257-1)*100),"n/a",(E257/F257-1)*100)</f>
        <v>13.157894736842103</v>
      </c>
      <c r="AD257" s="1087">
        <f>IF(ISERROR((F257/G257-1)*100),"n/a",(F257/G257-1)*100)</f>
        <v>7.547169811320753</v>
      </c>
      <c r="AE257" s="1087">
        <f>IF(ISERROR((G257/H257-1)*100),"n/a",(G257/H257-1)*100)</f>
        <v>6.0000000000000053</v>
      </c>
      <c r="AF257" s="1087">
        <f>IF(ISERROR((H257/I257-1)*100),"n/a",(H257/I257-1)*100)</f>
        <v>0</v>
      </c>
      <c r="AG257" s="1087">
        <f>IF(ISERROR((I257/K257-1)*100),"n/a",(I257/K257-1)*100)</f>
        <v>0</v>
      </c>
      <c r="AH257" s="1087">
        <f>IF(ISERROR((K257/L257-1)*100),"n/a",(K257/L257-1)*100)</f>
        <v>0</v>
      </c>
      <c r="AI257" s="1087">
        <f>IF(ISERROR((L257/N257-1)*100),"n/a",(L257/N257-1)*100)</f>
        <v>0</v>
      </c>
      <c r="AJ257" s="1087">
        <f>IF(ISERROR((N257/O257-1)*100),"n/a",(N257/O257-1)*100)</f>
        <v>0</v>
      </c>
      <c r="AK257" s="1087">
        <f>IF(ISERROR((O257/P257-1)*100),"n/a",(O257/P257-1)*100)</f>
        <v>0</v>
      </c>
      <c r="AL257" s="1087">
        <f>IF(ISERROR((P257/Q257-1)*100),"n/a",(P257/Q257-1)*100)</f>
        <v>7.5268817204301008</v>
      </c>
      <c r="AM257" s="1087">
        <f>IF(ISERROR((Q257/R257-1)*100),"n/a",(Q257/R257-1)*100)</f>
        <v>5.6818181818181879</v>
      </c>
      <c r="AN257" s="1087">
        <f>IF(ISERROR((R257/S257-1)*100),"n/a",(R257/S257-1)*100)</f>
        <v>10.000000000000009</v>
      </c>
      <c r="AO257" s="1087">
        <f>IF(ISERROR((S257/T257-1)*100),"n/a",(S257/T257-1)*100)</f>
        <v>0</v>
      </c>
      <c r="AP257" s="1087">
        <f>IF(ISERROR((T257/U257-1)*100),"n/a",(T257/U257-1)*100)</f>
        <v>0</v>
      </c>
      <c r="AQ257" s="1087">
        <f>IF(ISERROR((U257/V257-1)*100),"n/a",(U257/V257-1)*100)</f>
        <v>4.7619047619047672</v>
      </c>
      <c r="AR257" s="1087">
        <f>IF(ISERROR((V257/W257-1)*100),"n/a",(V257/W257-1)*100)</f>
        <v>6.6666666666666652</v>
      </c>
      <c r="AS257" s="1087">
        <f>IF(ISERROR((W257/X257-1)*100),"n/a",(W257/X257-1)*100)</f>
        <v>110.00000000000001</v>
      </c>
      <c r="AT257" s="1087" t="str">
        <f>IF(ISERROR((X257/Y257-1)*100),"n/a",(X257/Y257-1)*100)</f>
        <v>n/a</v>
      </c>
      <c r="AU257" s="1088">
        <f>AVERAGE(AA257:AT257)</f>
        <v>10.182057345115691</v>
      </c>
      <c r="AV257" s="1089">
        <f>STDEV(AA257:AT257)</f>
        <v>24.623469324294192</v>
      </c>
    </row>
    <row r="258" spans="1:48" ht="11.25" customHeight="1" x14ac:dyDescent="0.2">
      <c r="A258" s="492" t="s">
        <v>577</v>
      </c>
      <c r="B258" s="874" t="s">
        <v>578</v>
      </c>
      <c r="C258" s="621">
        <v>2.8</v>
      </c>
      <c r="D258" s="491">
        <v>2.48</v>
      </c>
      <c r="E258" s="624">
        <v>2.1800000000000002</v>
      </c>
      <c r="F258" s="621">
        <v>1.94</v>
      </c>
      <c r="G258" s="621">
        <v>1.71</v>
      </c>
      <c r="H258" s="621">
        <v>1.52</v>
      </c>
      <c r="I258" s="621">
        <v>1.36</v>
      </c>
      <c r="J258" s="945"/>
      <c r="K258" s="621">
        <v>1.2</v>
      </c>
      <c r="L258" s="490">
        <v>1.04</v>
      </c>
      <c r="M258" s="945"/>
      <c r="N258" s="503">
        <v>0.89</v>
      </c>
      <c r="O258" s="503">
        <v>0.78</v>
      </c>
      <c r="P258" s="627">
        <v>0.66</v>
      </c>
      <c r="Q258" s="627">
        <v>0.42</v>
      </c>
      <c r="R258" s="627">
        <v>0.23</v>
      </c>
      <c r="S258" s="627">
        <v>0.2</v>
      </c>
      <c r="T258" s="627">
        <v>0.18</v>
      </c>
      <c r="U258" s="627">
        <v>0.15332999999999999</v>
      </c>
      <c r="V258" s="627">
        <v>0.12667</v>
      </c>
      <c r="W258" s="627">
        <v>0.1</v>
      </c>
      <c r="X258" s="627">
        <v>7.0000000000000007E-2</v>
      </c>
      <c r="Y258" s="627">
        <v>6.6669999999999993E-2</v>
      </c>
      <c r="Z258" s="624">
        <f>SUM(C258:Y258)</f>
        <v>20.106670000000001</v>
      </c>
      <c r="AA258" s="1086">
        <f>IF(ISERROR((C258/D258-1)*100),"n/a",(C258/D258-1)*100)</f>
        <v>12.903225806451601</v>
      </c>
      <c r="AB258" s="1086">
        <f>IF(ISERROR((D258/E258-1)*100),"n/a",(D258/E258-1)*100)</f>
        <v>13.761467889908241</v>
      </c>
      <c r="AC258" s="1087">
        <f>IF(ISERROR((E258/F258-1)*100),"n/a",(E258/F258-1)*100)</f>
        <v>12.371134020618557</v>
      </c>
      <c r="AD258" s="1087">
        <f>IF(ISERROR((F258/G258-1)*100),"n/a",(F258/G258-1)*100)</f>
        <v>13.450292397660824</v>
      </c>
      <c r="AE258" s="1087">
        <f>IF(ISERROR((G258/H258-1)*100),"n/a",(G258/H258-1)*100)</f>
        <v>12.5</v>
      </c>
      <c r="AF258" s="1087">
        <f>IF(ISERROR((H258/I258-1)*100),"n/a",(H258/I258-1)*100)</f>
        <v>11.764705882352944</v>
      </c>
      <c r="AG258" s="1087">
        <f>IF(ISERROR((I258/K258-1)*100),"n/a",(I258/K258-1)*100)</f>
        <v>13.333333333333353</v>
      </c>
      <c r="AH258" s="1087">
        <f>IF(ISERROR((K258/L258-1)*100),"n/a",(K258/L258-1)*100)</f>
        <v>15.384615384615374</v>
      </c>
      <c r="AI258" s="1087">
        <f>IF(ISERROR((L258/N258-1)*100),"n/a",(L258/N258-1)*100)</f>
        <v>16.853932584269661</v>
      </c>
      <c r="AJ258" s="1087">
        <f>IF(ISERROR((N258/O258-1)*100),"n/a",(N258/O258-1)*100)</f>
        <v>14.102564102564097</v>
      </c>
      <c r="AK258" s="1087">
        <f>IF(ISERROR((O258/P258-1)*100),"n/a",(O258/P258-1)*100)</f>
        <v>18.181818181818187</v>
      </c>
      <c r="AL258" s="1087">
        <f>IF(ISERROR((P258/Q258-1)*100),"n/a",(P258/Q258-1)*100)</f>
        <v>57.14285714285716</v>
      </c>
      <c r="AM258" s="1087">
        <f>IF(ISERROR((Q258/R258-1)*100),"n/a",(Q258/R258-1)*100)</f>
        <v>82.608695652173907</v>
      </c>
      <c r="AN258" s="1087">
        <f>IF(ISERROR((R258/S258-1)*100),"n/a",(R258/S258-1)*100)</f>
        <v>14.999999999999991</v>
      </c>
      <c r="AO258" s="1087">
        <f>IF(ISERROR((S258/T258-1)*100),"n/a",(S258/T258-1)*100)</f>
        <v>11.111111111111116</v>
      </c>
      <c r="AP258" s="1087">
        <f>IF(ISERROR((T258/U258-1)*100),"n/a",(T258/U258-1)*100)</f>
        <v>17.39385638818236</v>
      </c>
      <c r="AQ258" s="1087">
        <f>IF(ISERROR((U258/V258-1)*100),"n/a",(U258/V258-1)*100)</f>
        <v>21.046814557511627</v>
      </c>
      <c r="AR258" s="1087">
        <f>IF(ISERROR((V258/W258-1)*100),"n/a",(V258/W258-1)*100)</f>
        <v>26.669999999999995</v>
      </c>
      <c r="AS258" s="1087">
        <f>IF(ISERROR((W258/X258-1)*100),"n/a",(W258/X258-1)*100)</f>
        <v>42.857142857142861</v>
      </c>
      <c r="AT258" s="1087">
        <f>IF(ISERROR((X258/Y258-1)*100),"n/a",(X258/Y258-1)*100)</f>
        <v>4.9947502624869022</v>
      </c>
      <c r="AU258" s="1088">
        <f>AVERAGE(AA258:AT258)</f>
        <v>21.671615877752945</v>
      </c>
      <c r="AV258" s="1089">
        <f>STDEV(AA258:AT258)</f>
        <v>18.603524683390507</v>
      </c>
    </row>
    <row r="259" spans="1:48" ht="11.25" customHeight="1" x14ac:dyDescent="0.2">
      <c r="A259" s="496" t="s">
        <v>583</v>
      </c>
      <c r="B259" s="859" t="s">
        <v>584</v>
      </c>
      <c r="C259" s="621">
        <v>2.6</v>
      </c>
      <c r="D259" s="491">
        <v>2.2999999999999998</v>
      </c>
      <c r="E259" s="481">
        <v>1.8</v>
      </c>
      <c r="F259" s="482">
        <v>1.3</v>
      </c>
      <c r="G259" s="482">
        <v>0.9</v>
      </c>
      <c r="H259" s="482">
        <v>0.7</v>
      </c>
      <c r="I259" s="482">
        <v>0.57999999999999996</v>
      </c>
      <c r="J259" s="1016"/>
      <c r="K259" s="482">
        <v>0.54</v>
      </c>
      <c r="L259" s="480">
        <v>0.51</v>
      </c>
      <c r="M259" s="1016"/>
      <c r="N259" s="519">
        <v>0.47</v>
      </c>
      <c r="O259" s="526">
        <v>0.44</v>
      </c>
      <c r="P259" s="487">
        <v>0.43</v>
      </c>
      <c r="Q259" s="487">
        <v>0.39</v>
      </c>
      <c r="R259" s="487">
        <v>0.35</v>
      </c>
      <c r="S259" s="487">
        <v>0.31</v>
      </c>
      <c r="T259" s="487">
        <v>0.27</v>
      </c>
      <c r="U259" s="487">
        <v>0.21</v>
      </c>
      <c r="V259" s="487">
        <v>0.15</v>
      </c>
      <c r="W259" s="486">
        <v>0</v>
      </c>
      <c r="X259" s="486">
        <v>0</v>
      </c>
      <c r="Y259" s="486">
        <v>0</v>
      </c>
      <c r="Z259" s="624">
        <f>SUM(C259:Y259)</f>
        <v>14.25</v>
      </c>
      <c r="AA259" s="1086">
        <f>IF(ISERROR((C259/D259-1)*100),"n/a",(C259/D259-1)*100)</f>
        <v>13.043478260869579</v>
      </c>
      <c r="AB259" s="1086">
        <f>IF(ISERROR((D259/E259-1)*100),"n/a",(D259/E259-1)*100)</f>
        <v>27.777777777777768</v>
      </c>
      <c r="AC259" s="1087">
        <f>IF(ISERROR((E259/F259-1)*100),"n/a",(E259/F259-1)*100)</f>
        <v>38.46153846153846</v>
      </c>
      <c r="AD259" s="1087">
        <f>IF(ISERROR((F259/G259-1)*100),"n/a",(F259/G259-1)*100)</f>
        <v>44.444444444444443</v>
      </c>
      <c r="AE259" s="1087">
        <f>IF(ISERROR((G259/H259-1)*100),"n/a",(G259/H259-1)*100)</f>
        <v>28.57142857142858</v>
      </c>
      <c r="AF259" s="1087">
        <f>IF(ISERROR((H259/I259-1)*100),"n/a",(H259/I259-1)*100)</f>
        <v>20.68965517241379</v>
      </c>
      <c r="AG259" s="1087">
        <f>IF(ISERROR((I259/K259-1)*100),"n/a",(I259/K259-1)*100)</f>
        <v>7.4074074074073959</v>
      </c>
      <c r="AH259" s="1087">
        <f>IF(ISERROR((K259/L259-1)*100),"n/a",(K259/L259-1)*100)</f>
        <v>5.8823529411764719</v>
      </c>
      <c r="AI259" s="1087">
        <f>IF(ISERROR((L259/N259-1)*100),"n/a",(L259/N259-1)*100)</f>
        <v>8.5106382978723527</v>
      </c>
      <c r="AJ259" s="1087">
        <f>IF(ISERROR((N259/O259-1)*100),"n/a",(N259/O259-1)*100)</f>
        <v>6.8181818181818121</v>
      </c>
      <c r="AK259" s="1087">
        <f>IF(ISERROR((O259/P259-1)*100),"n/a",(O259/P259-1)*100)</f>
        <v>2.3255813953488413</v>
      </c>
      <c r="AL259" s="1087">
        <f>IF(ISERROR((P259/Q259-1)*100),"n/a",(P259/Q259-1)*100)</f>
        <v>10.256410256410241</v>
      </c>
      <c r="AM259" s="1087">
        <f>IF(ISERROR((Q259/R259-1)*100),"n/a",(Q259/R259-1)*100)</f>
        <v>11.428571428571432</v>
      </c>
      <c r="AN259" s="1087">
        <f>IF(ISERROR((R259/S259-1)*100),"n/a",(R259/S259-1)*100)</f>
        <v>12.903225806451601</v>
      </c>
      <c r="AO259" s="1087">
        <f>IF(ISERROR((S259/T259-1)*100),"n/a",(S259/T259-1)*100)</f>
        <v>14.814814814814813</v>
      </c>
      <c r="AP259" s="1087">
        <f>IF(ISERROR((T259/U259-1)*100),"n/a",(T259/U259-1)*100)</f>
        <v>28.57142857142858</v>
      </c>
      <c r="AQ259" s="1087">
        <f>IF(ISERROR((U259/V259-1)*100),"n/a",(U259/V259-1)*100)</f>
        <v>39.999999999999993</v>
      </c>
      <c r="AR259" s="1087" t="str">
        <f>IF(ISERROR((V259/W259-1)*100),"n/a",(V259/W259-1)*100)</f>
        <v>n/a</v>
      </c>
      <c r="AS259" s="1087" t="str">
        <f>IF(ISERROR((W259/X259-1)*100),"n/a",(W259/X259-1)*100)</f>
        <v>n/a</v>
      </c>
      <c r="AT259" s="1087" t="str">
        <f>IF(ISERROR((X259/Y259-1)*100),"n/a",(X259/Y259-1)*100)</f>
        <v>n/a</v>
      </c>
      <c r="AU259" s="1088">
        <f>AVERAGE(AA259:AT259)</f>
        <v>18.935702083890362</v>
      </c>
      <c r="AV259" s="1089">
        <f>STDEV(AA259:AT259)</f>
        <v>13.221889374433424</v>
      </c>
    </row>
    <row r="260" spans="1:48" ht="11.25" customHeight="1" x14ac:dyDescent="0.2">
      <c r="A260" s="885" t="s">
        <v>234</v>
      </c>
      <c r="B260" s="499" t="s">
        <v>235</v>
      </c>
      <c r="C260" s="621">
        <v>0.57999999999999996</v>
      </c>
      <c r="D260" s="491">
        <v>0.46750000000000003</v>
      </c>
      <c r="E260" s="512">
        <v>0.42249999999999999</v>
      </c>
      <c r="F260" s="505">
        <v>0.39750000000000002</v>
      </c>
      <c r="G260" s="505">
        <v>0.38250000000000001</v>
      </c>
      <c r="H260" s="505">
        <v>0.34749999999999998</v>
      </c>
      <c r="I260" s="505">
        <v>0.30499999999999999</v>
      </c>
      <c r="J260" s="1032"/>
      <c r="K260" s="505">
        <v>0.28499999999999998</v>
      </c>
      <c r="L260" s="501">
        <v>0.26750000000000002</v>
      </c>
      <c r="M260" s="1032"/>
      <c r="N260" s="518">
        <v>0.25750000000000001</v>
      </c>
      <c r="O260" s="527">
        <v>0.25</v>
      </c>
      <c r="P260" s="507">
        <v>0.2475</v>
      </c>
      <c r="Q260" s="507">
        <v>0.23499999999999999</v>
      </c>
      <c r="R260" s="507">
        <v>0.215</v>
      </c>
      <c r="S260" s="507">
        <v>0.19</v>
      </c>
      <c r="T260" s="507">
        <v>0.155</v>
      </c>
      <c r="U260" s="507">
        <v>0.13750000000000001</v>
      </c>
      <c r="V260" s="507">
        <v>0.1275</v>
      </c>
      <c r="W260" s="507">
        <v>0.11749999999999999</v>
      </c>
      <c r="X260" s="507">
        <v>0.1075</v>
      </c>
      <c r="Y260" s="507">
        <v>9.6250000000000002E-2</v>
      </c>
      <c r="Z260" s="624">
        <f>SUM(C260:Y260)</f>
        <v>5.5912500000000014</v>
      </c>
      <c r="AA260" s="1086">
        <f>IF(ISERROR((C260/D260-1)*100),"n/a",(C260/D260-1)*100)</f>
        <v>24.064171122994637</v>
      </c>
      <c r="AB260" s="1086">
        <f>IF(ISERROR((D260/E260-1)*100),"n/a",(D260/E260-1)*100)</f>
        <v>10.650887573964507</v>
      </c>
      <c r="AC260" s="1087">
        <f>IF(ISERROR((E260/F260-1)*100),"n/a",(E260/F260-1)*100)</f>
        <v>6.2893081761006275</v>
      </c>
      <c r="AD260" s="1087">
        <f>IF(ISERROR((F260/G260-1)*100),"n/a",(F260/G260-1)*100)</f>
        <v>3.9215686274509887</v>
      </c>
      <c r="AE260" s="1087">
        <f>IF(ISERROR((G260/H260-1)*100),"n/a",(G260/H260-1)*100)</f>
        <v>10.07194244604317</v>
      </c>
      <c r="AF260" s="1087">
        <f>IF(ISERROR((H260/I260-1)*100),"n/a",(H260/I260-1)*100)</f>
        <v>13.934426229508201</v>
      </c>
      <c r="AG260" s="1087">
        <f>IF(ISERROR((I260/K260-1)*100),"n/a",(I260/K260-1)*100)</f>
        <v>7.0175438596491224</v>
      </c>
      <c r="AH260" s="1087">
        <f>IF(ISERROR((K260/L260-1)*100),"n/a",(K260/L260-1)*100)</f>
        <v>6.5420560747663448</v>
      </c>
      <c r="AI260" s="1087">
        <f>IF(ISERROR((L260/N260-1)*100),"n/a",(L260/N260-1)*100)</f>
        <v>3.8834951456310662</v>
      </c>
      <c r="AJ260" s="1087">
        <f>IF(ISERROR((N260/O260-1)*100),"n/a",(N260/O260-1)*100)</f>
        <v>3.0000000000000027</v>
      </c>
      <c r="AK260" s="1087">
        <f>IF(ISERROR((O260/P260-1)*100),"n/a",(O260/P260-1)*100)</f>
        <v>1.0101010101010166</v>
      </c>
      <c r="AL260" s="1087">
        <f>IF(ISERROR((P260/Q260-1)*100),"n/a",(P260/Q260-1)*100)</f>
        <v>5.319148936170226</v>
      </c>
      <c r="AM260" s="1087">
        <f>IF(ISERROR((Q260/R260-1)*100),"n/a",(Q260/R260-1)*100)</f>
        <v>9.302325581395344</v>
      </c>
      <c r="AN260" s="1087">
        <f>IF(ISERROR((R260/S260-1)*100),"n/a",(R260/S260-1)*100)</f>
        <v>13.157894736842103</v>
      </c>
      <c r="AO260" s="1087">
        <f>IF(ISERROR((S260/T260-1)*100),"n/a",(S260/T260-1)*100)</f>
        <v>22.580645161290324</v>
      </c>
      <c r="AP260" s="1087">
        <f>IF(ISERROR((T260/U260-1)*100),"n/a",(T260/U260-1)*100)</f>
        <v>12.72727272727272</v>
      </c>
      <c r="AQ260" s="1087">
        <f>IF(ISERROR((U260/V260-1)*100),"n/a",(U260/V260-1)*100)</f>
        <v>7.8431372549019773</v>
      </c>
      <c r="AR260" s="1087">
        <f>IF(ISERROR((V260/W260-1)*100),"n/a",(V260/W260-1)*100)</f>
        <v>8.5106382978723527</v>
      </c>
      <c r="AS260" s="1087">
        <f>IF(ISERROR((W260/X260-1)*100),"n/a",(W260/X260-1)*100)</f>
        <v>9.302325581395344</v>
      </c>
      <c r="AT260" s="1087">
        <f>IF(ISERROR((X260/Y260-1)*100),"n/a",(X260/Y260-1)*100)</f>
        <v>11.688311688311682</v>
      </c>
      <c r="AU260" s="1088">
        <f>AVERAGE(AA260:AT260)</f>
        <v>9.5408600115830886</v>
      </c>
      <c r="AV260" s="1089">
        <f>STDEV(AA260:AT260)</f>
        <v>5.8785051033275293</v>
      </c>
    </row>
    <row r="261" spans="1:48" ht="11.25" customHeight="1" x14ac:dyDescent="0.2">
      <c r="A261" s="876" t="s">
        <v>1173</v>
      </c>
      <c r="B261" s="874" t="s">
        <v>1174</v>
      </c>
      <c r="C261" s="621">
        <v>1.92</v>
      </c>
      <c r="D261" s="491">
        <v>1.84</v>
      </c>
      <c r="E261" s="491">
        <v>1.76</v>
      </c>
      <c r="F261" s="621">
        <v>1.68</v>
      </c>
      <c r="G261" s="621">
        <v>1.6</v>
      </c>
      <c r="H261" s="621">
        <v>1.4</v>
      </c>
      <c r="I261" s="621">
        <v>0.52</v>
      </c>
      <c r="J261" s="945"/>
      <c r="K261" s="494">
        <v>0.4</v>
      </c>
      <c r="L261" s="490">
        <v>0.28749999999999998</v>
      </c>
      <c r="M261" s="945"/>
      <c r="N261" s="622">
        <v>0.25</v>
      </c>
      <c r="O261" s="622">
        <v>0.3075</v>
      </c>
      <c r="P261" s="627">
        <v>0.5</v>
      </c>
      <c r="Q261" s="627">
        <v>0.48</v>
      </c>
      <c r="R261" s="627">
        <v>0.46</v>
      </c>
      <c r="S261" s="627">
        <v>0.42</v>
      </c>
      <c r="T261" s="623">
        <v>0.4</v>
      </c>
      <c r="U261" s="623">
        <v>0.4</v>
      </c>
      <c r="V261" s="623">
        <v>0.4</v>
      </c>
      <c r="W261" s="627">
        <v>0.4</v>
      </c>
      <c r="X261" s="627">
        <v>0.36</v>
      </c>
      <c r="Y261" s="627">
        <v>0.33</v>
      </c>
      <c r="Z261" s="624">
        <f>SUM(C261:Y261)</f>
        <v>16.114999999999998</v>
      </c>
      <c r="AA261" s="1086">
        <f>IF(ISERROR((C261/D261-1)*100),"n/a",(C261/D261-1)*100)</f>
        <v>4.3478260869565188</v>
      </c>
      <c r="AB261" s="1086">
        <f>IF(ISERROR((D261/E261-1)*100),"n/a",(D261/E261-1)*100)</f>
        <v>4.5454545454545414</v>
      </c>
      <c r="AC261" s="1087">
        <f>IF(ISERROR((E261/F261-1)*100),"n/a",(E261/F261-1)*100)</f>
        <v>4.7619047619047672</v>
      </c>
      <c r="AD261" s="1087">
        <f>IF(ISERROR((F261/G261-1)*100),"n/a",(F261/G261-1)*100)</f>
        <v>4.9999999999999822</v>
      </c>
      <c r="AE261" s="1087">
        <f>IF(ISERROR((G261/H261-1)*100),"n/a",(G261/H261-1)*100)</f>
        <v>14.285714285714302</v>
      </c>
      <c r="AF261" s="1087">
        <f>IF(ISERROR((H261/I261-1)*100),"n/a",(H261/I261-1)*100)</f>
        <v>169.2307692307692</v>
      </c>
      <c r="AG261" s="1087">
        <f>IF(ISERROR((I261/K261-1)*100),"n/a",(I261/K261-1)*100)</f>
        <v>30.000000000000004</v>
      </c>
      <c r="AH261" s="1087">
        <f>IF(ISERROR((K261/L261-1)*100),"n/a",(K261/L261-1)*100)</f>
        <v>39.130434782608717</v>
      </c>
      <c r="AI261" s="1087">
        <f>IF(ISERROR((L261/N261-1)*100),"n/a",(L261/N261-1)*100)</f>
        <v>14.999999999999991</v>
      </c>
      <c r="AJ261" s="1087">
        <f>IF(ISERROR((N261/O261-1)*100),"n/a",(N261/O261-1)*100)</f>
        <v>-18.699186991869922</v>
      </c>
      <c r="AK261" s="1087">
        <f>IF(ISERROR((O261/P261-1)*100),"n/a",(O261/P261-1)*100)</f>
        <v>-38.5</v>
      </c>
      <c r="AL261" s="1087">
        <f>IF(ISERROR((P261/Q261-1)*100),"n/a",(P261/Q261-1)*100)</f>
        <v>4.1666666666666741</v>
      </c>
      <c r="AM261" s="1087">
        <f>IF(ISERROR((Q261/R261-1)*100),"n/a",(Q261/R261-1)*100)</f>
        <v>4.3478260869565188</v>
      </c>
      <c r="AN261" s="1087">
        <f>IF(ISERROR((R261/S261-1)*100),"n/a",(R261/S261-1)*100)</f>
        <v>9.5238095238095344</v>
      </c>
      <c r="AO261" s="1087">
        <f>IF(ISERROR((S261/T261-1)*100),"n/a",(S261/T261-1)*100)</f>
        <v>4.9999999999999822</v>
      </c>
      <c r="AP261" s="1087">
        <f>IF(ISERROR((T261/U261-1)*100),"n/a",(T261/U261-1)*100)</f>
        <v>0</v>
      </c>
      <c r="AQ261" s="1087">
        <f>IF(ISERROR((U261/V261-1)*100),"n/a",(U261/V261-1)*100)</f>
        <v>0</v>
      </c>
      <c r="AR261" s="1087">
        <f>IF(ISERROR((V261/W261-1)*100),"n/a",(V261/W261-1)*100)</f>
        <v>0</v>
      </c>
      <c r="AS261" s="1087">
        <f>IF(ISERROR((W261/X261-1)*100),"n/a",(W261/X261-1)*100)</f>
        <v>11.111111111111116</v>
      </c>
      <c r="AT261" s="1087">
        <f>IF(ISERROR((X261/Y261-1)*100),"n/a",(X261/Y261-1)*100)</f>
        <v>9.0909090909090828</v>
      </c>
      <c r="AU261" s="1088">
        <f>AVERAGE(AA261:AT261)</f>
        <v>13.617161959049554</v>
      </c>
      <c r="AV261" s="1089">
        <f>STDEV(AA261:AT261)</f>
        <v>39.78098128349297</v>
      </c>
    </row>
    <row r="262" spans="1:48" ht="11.25" customHeight="1" x14ac:dyDescent="0.2">
      <c r="A262" s="876" t="s">
        <v>3828</v>
      </c>
      <c r="B262" s="874" t="s">
        <v>3829</v>
      </c>
      <c r="C262" s="621">
        <v>0.84</v>
      </c>
      <c r="D262" s="491">
        <v>0.8</v>
      </c>
      <c r="E262" s="491">
        <v>0.72</v>
      </c>
      <c r="F262" s="621">
        <v>0.68</v>
      </c>
      <c r="G262" s="621">
        <v>0.64</v>
      </c>
      <c r="H262" s="621">
        <v>0.6</v>
      </c>
      <c r="I262" s="530">
        <v>0.52</v>
      </c>
      <c r="J262" s="945"/>
      <c r="K262" s="494">
        <v>0.52</v>
      </c>
      <c r="L262" s="625">
        <v>0.52</v>
      </c>
      <c r="M262" s="945"/>
      <c r="N262" s="622">
        <v>0.52</v>
      </c>
      <c r="O262" s="622">
        <v>0.52</v>
      </c>
      <c r="P262" s="627">
        <v>0.52</v>
      </c>
      <c r="Q262" s="627">
        <v>0.48</v>
      </c>
      <c r="R262" s="627">
        <v>0.44</v>
      </c>
      <c r="S262" s="627">
        <v>0.4</v>
      </c>
      <c r="T262" s="627">
        <v>0.35</v>
      </c>
      <c r="U262" s="627">
        <v>0.28000000000000003</v>
      </c>
      <c r="V262" s="627">
        <v>0.24</v>
      </c>
      <c r="W262" s="627">
        <v>0.20444000000000001</v>
      </c>
      <c r="X262" s="627">
        <v>0.17776</v>
      </c>
      <c r="Y262" s="627">
        <v>0.10668</v>
      </c>
      <c r="Z262" s="624">
        <f>SUM(C262:Y262)</f>
        <v>10.078879999999998</v>
      </c>
      <c r="AA262" s="1086">
        <f>IF(ISERROR((C262/D262-1)*100),"n/a",(C262/D262-1)*100)</f>
        <v>4.9999999999999822</v>
      </c>
      <c r="AB262" s="1086">
        <f>IF(ISERROR((D262/E262-1)*100),"n/a",(D262/E262-1)*100)</f>
        <v>11.111111111111116</v>
      </c>
      <c r="AC262" s="1087">
        <f>IF(ISERROR((E262/F262-1)*100),"n/a",(E262/F262-1)*100)</f>
        <v>5.8823529411764497</v>
      </c>
      <c r="AD262" s="1087">
        <f>IF(ISERROR((F262/G262-1)*100),"n/a",(F262/G262-1)*100)</f>
        <v>6.25</v>
      </c>
      <c r="AE262" s="1087">
        <f>IF(ISERROR((G262/H262-1)*100),"n/a",(G262/H262-1)*100)</f>
        <v>6.6666666666666652</v>
      </c>
      <c r="AF262" s="1087">
        <f>IF(ISERROR((H262/I262-1)*100),"n/a",(H262/I262-1)*100)</f>
        <v>15.384615384615374</v>
      </c>
      <c r="AG262" s="1087">
        <f>IF(ISERROR((I262/K262-1)*100),"n/a",(I262/K262-1)*100)</f>
        <v>0</v>
      </c>
      <c r="AH262" s="1087">
        <f>IF(ISERROR((K262/L262-1)*100),"n/a",(K262/L262-1)*100)</f>
        <v>0</v>
      </c>
      <c r="AI262" s="1087">
        <f>IF(ISERROR((L262/N262-1)*100),"n/a",(L262/N262-1)*100)</f>
        <v>0</v>
      </c>
      <c r="AJ262" s="1087">
        <f>IF(ISERROR((N262/O262-1)*100),"n/a",(N262/O262-1)*100)</f>
        <v>0</v>
      </c>
      <c r="AK262" s="1087">
        <f>IF(ISERROR((O262/P262-1)*100),"n/a",(O262/P262-1)*100)</f>
        <v>0</v>
      </c>
      <c r="AL262" s="1087">
        <f>IF(ISERROR((P262/Q262-1)*100),"n/a",(P262/Q262-1)*100)</f>
        <v>8.3333333333333481</v>
      </c>
      <c r="AM262" s="1087">
        <f>IF(ISERROR((Q262/R262-1)*100),"n/a",(Q262/R262-1)*100)</f>
        <v>9.0909090909090828</v>
      </c>
      <c r="AN262" s="1087">
        <f>IF(ISERROR((R262/S262-1)*100),"n/a",(R262/S262-1)*100)</f>
        <v>9.9999999999999858</v>
      </c>
      <c r="AO262" s="1087">
        <f>IF(ISERROR((S262/T262-1)*100),"n/a",(S262/T262-1)*100)</f>
        <v>14.285714285714302</v>
      </c>
      <c r="AP262" s="1087">
        <f>IF(ISERROR((T262/U262-1)*100),"n/a",(T262/U262-1)*100)</f>
        <v>24.999999999999979</v>
      </c>
      <c r="AQ262" s="1087">
        <f>IF(ISERROR((U262/V262-1)*100),"n/a",(U262/V262-1)*100)</f>
        <v>16.666666666666675</v>
      </c>
      <c r="AR262" s="1087">
        <f>IF(ISERROR((V262/W262-1)*100),"n/a",(V262/W262-1)*100)</f>
        <v>17.393856388182339</v>
      </c>
      <c r="AS262" s="1087">
        <f>IF(ISERROR((W262/X262-1)*100),"n/a",(W262/X262-1)*100)</f>
        <v>15.009000900090008</v>
      </c>
      <c r="AT262" s="1087">
        <f>IF(ISERROR((X262/Y262-1)*100),"n/a",(X262/Y262-1)*100)</f>
        <v>66.629171353580816</v>
      </c>
      <c r="AU262" s="1088">
        <f>AVERAGE(AA262:AT262)</f>
        <v>11.635169906102306</v>
      </c>
      <c r="AV262" s="1089">
        <f>STDEV(AA262:AT262)</f>
        <v>14.72899026920887</v>
      </c>
    </row>
    <row r="263" spans="1:48" ht="11.25" customHeight="1" x14ac:dyDescent="0.2">
      <c r="A263" s="492" t="s">
        <v>1196</v>
      </c>
      <c r="B263" s="874" t="s">
        <v>1197</v>
      </c>
      <c r="C263" s="621">
        <v>0.46500000000000002</v>
      </c>
      <c r="D263" s="491">
        <v>0.41</v>
      </c>
      <c r="E263" s="491">
        <v>0.37</v>
      </c>
      <c r="F263" s="621">
        <v>0.34</v>
      </c>
      <c r="G263" s="621">
        <v>0.3</v>
      </c>
      <c r="H263" s="621">
        <v>0.27</v>
      </c>
      <c r="I263" s="621">
        <v>0.255</v>
      </c>
      <c r="J263" s="945">
        <v>0</v>
      </c>
      <c r="K263" s="621">
        <v>0.245</v>
      </c>
      <c r="L263" s="490">
        <v>0.23333499999999999</v>
      </c>
      <c r="M263" s="945">
        <v>0</v>
      </c>
      <c r="N263" s="622">
        <v>0.22666500000000001</v>
      </c>
      <c r="O263" s="503">
        <v>0.22666500000000001</v>
      </c>
      <c r="P263" s="627">
        <v>0.22</v>
      </c>
      <c r="Q263" s="627">
        <v>0.20666499999999999</v>
      </c>
      <c r="R263" s="627">
        <v>0.19333500000000001</v>
      </c>
      <c r="S263" s="627">
        <v>0.17833499999999999</v>
      </c>
      <c r="T263" s="627">
        <v>0.16250000000000001</v>
      </c>
      <c r="U263" s="627">
        <v>0.14749999999999999</v>
      </c>
      <c r="V263" s="627">
        <v>0.13</v>
      </c>
      <c r="W263" s="627">
        <v>0.1128</v>
      </c>
      <c r="X263" s="627">
        <v>0.1008</v>
      </c>
      <c r="Y263" s="627">
        <v>8.7999999999999995E-2</v>
      </c>
      <c r="Z263" s="624">
        <f>SUM(C263:Y263)</f>
        <v>4.8815999999999997</v>
      </c>
      <c r="AA263" s="1086">
        <f>IF(ISERROR((C263/D263-1)*100),"n/a",(C263/D263-1)*100)</f>
        <v>13.414634146341475</v>
      </c>
      <c r="AB263" s="1086">
        <f>IF(ISERROR((D263/E263-1)*100),"n/a",(D263/E263-1)*100)</f>
        <v>10.810810810810811</v>
      </c>
      <c r="AC263" s="1087">
        <f>IF(ISERROR((E263/F263-1)*100),"n/a",(E263/F263-1)*100)</f>
        <v>8.8235294117646959</v>
      </c>
      <c r="AD263" s="1087">
        <f>IF(ISERROR((F263/G263-1)*100),"n/a",(F263/G263-1)*100)</f>
        <v>13.333333333333353</v>
      </c>
      <c r="AE263" s="1087">
        <f>IF(ISERROR((G263/H263-1)*100),"n/a",(G263/H263-1)*100)</f>
        <v>11.111111111111093</v>
      </c>
      <c r="AF263" s="1087">
        <f>IF(ISERROR((H263/I263-1)*100),"n/a",(H263/I263-1)*100)</f>
        <v>5.8823529411764719</v>
      </c>
      <c r="AG263" s="1087">
        <f>IF(ISERROR((I263/K263-1)*100),"n/a",(I263/K263-1)*100)</f>
        <v>4.081632653061229</v>
      </c>
      <c r="AH263" s="1087">
        <f>IF(ISERROR((K263/L263-1)*100),"n/a",(K263/L263-1)*100)</f>
        <v>4.9992500053571032</v>
      </c>
      <c r="AI263" s="1087">
        <f>IF(ISERROR((L263/N263-1)*100),"n/a",(L263/N263-1)*100)</f>
        <v>2.9426686960933424</v>
      </c>
      <c r="AJ263" s="1087">
        <f>IF(ISERROR((N263/O263-1)*100),"n/a",(N263/O263-1)*100)</f>
        <v>0</v>
      </c>
      <c r="AK263" s="1087">
        <f>IF(ISERROR((O263/P263-1)*100),"n/a",(O263/P263-1)*100)</f>
        <v>3.029545454545457</v>
      </c>
      <c r="AL263" s="1087">
        <f>IF(ISERROR((P263/Q263-1)*100),"n/a",(P263/Q263-1)*100)</f>
        <v>6.4524713908983289</v>
      </c>
      <c r="AM263" s="1087">
        <f>IF(ISERROR((Q263/R263-1)*100),"n/a",(Q263/R263-1)*100)</f>
        <v>6.8947681485504342</v>
      </c>
      <c r="AN263" s="1087">
        <f>IF(ISERROR((R263/S263-1)*100),"n/a",(R263/S263-1)*100)</f>
        <v>8.4111363445201537</v>
      </c>
      <c r="AO263" s="1087">
        <f>IF(ISERROR((S263/T263-1)*100),"n/a",(S263/T263-1)*100)</f>
        <v>9.7446153846153738</v>
      </c>
      <c r="AP263" s="1087">
        <f>IF(ISERROR((T263/U263-1)*100),"n/a",(T263/U263-1)*100)</f>
        <v>10.169491525423746</v>
      </c>
      <c r="AQ263" s="1087">
        <f>IF(ISERROR((U263/V263-1)*100),"n/a",(U263/V263-1)*100)</f>
        <v>13.461538461538458</v>
      </c>
      <c r="AR263" s="1087">
        <f>IF(ISERROR((V263/W263-1)*100),"n/a",(V263/W263-1)*100)</f>
        <v>15.248226950354615</v>
      </c>
      <c r="AS263" s="1087">
        <f>IF(ISERROR((W263/X263-1)*100),"n/a",(W263/X263-1)*100)</f>
        <v>11.904761904761907</v>
      </c>
      <c r="AT263" s="1087">
        <f>IF(ISERROR((X263/Y263-1)*100),"n/a",(X263/Y263-1)*100)</f>
        <v>14.54545454545455</v>
      </c>
      <c r="AU263" s="1088">
        <f>AVERAGE(AA263:AT263)</f>
        <v>8.7630666609856309</v>
      </c>
      <c r="AV263" s="1089">
        <f>STDEV(AA263:AT263)</f>
        <v>4.3497782309169306</v>
      </c>
    </row>
    <row r="264" spans="1:48" ht="11.25" customHeight="1" x14ac:dyDescent="0.2">
      <c r="A264" s="1144" t="s">
        <v>586</v>
      </c>
      <c r="B264" s="859" t="s">
        <v>587</v>
      </c>
      <c r="C264" s="621">
        <v>1.18</v>
      </c>
      <c r="D264" s="491">
        <v>0.91500000000000004</v>
      </c>
      <c r="E264" s="491">
        <v>0.67</v>
      </c>
      <c r="F264" s="482">
        <v>0.63</v>
      </c>
      <c r="G264" s="482">
        <v>0.58499999999999996</v>
      </c>
      <c r="H264" s="482">
        <v>0.49</v>
      </c>
      <c r="I264" s="482">
        <v>0.39500000000000002</v>
      </c>
      <c r="J264" s="1016">
        <v>0</v>
      </c>
      <c r="K264" s="482">
        <v>0.34749999999999998</v>
      </c>
      <c r="L264" s="480">
        <v>0.32500000000000001</v>
      </c>
      <c r="M264" s="1016">
        <v>0</v>
      </c>
      <c r="N264" s="1017">
        <v>0.3</v>
      </c>
      <c r="O264" s="519">
        <v>0.28749999999999998</v>
      </c>
      <c r="P264" s="487">
        <v>0.27750000000000002</v>
      </c>
      <c r="Q264" s="486">
        <v>0</v>
      </c>
      <c r="R264" s="486">
        <v>0</v>
      </c>
      <c r="S264" s="486">
        <v>0</v>
      </c>
      <c r="T264" s="486">
        <v>0</v>
      </c>
      <c r="U264" s="486">
        <v>0</v>
      </c>
      <c r="V264" s="486">
        <v>0</v>
      </c>
      <c r="W264" s="486">
        <v>0</v>
      </c>
      <c r="X264" s="486">
        <v>0</v>
      </c>
      <c r="Y264" s="486">
        <v>0</v>
      </c>
      <c r="Z264" s="624">
        <f>SUM(C264:Y264)</f>
        <v>6.4024999999999999</v>
      </c>
      <c r="AA264" s="1086">
        <f>IF(ISERROR((C264/D264-1)*100),"n/a",(C264/D264-1)*100)</f>
        <v>28.961748633879768</v>
      </c>
      <c r="AB264" s="1086">
        <f>IF(ISERROR((D264/E264-1)*100),"n/a",(D264/E264-1)*100)</f>
        <v>36.567164179104481</v>
      </c>
      <c r="AC264" s="1087">
        <f>IF(ISERROR((E264/F264-1)*100),"n/a",(E264/F264-1)*100)</f>
        <v>6.3492063492063489</v>
      </c>
      <c r="AD264" s="1087">
        <f>IF(ISERROR((F264/G264-1)*100),"n/a",(F264/G264-1)*100)</f>
        <v>7.6923076923077094</v>
      </c>
      <c r="AE264" s="1087">
        <f>IF(ISERROR((G264/H264-1)*100),"n/a",(G264/H264-1)*100)</f>
        <v>19.387755102040806</v>
      </c>
      <c r="AF264" s="1087">
        <f>IF(ISERROR((H264/I264-1)*100),"n/a",(H264/I264-1)*100)</f>
        <v>24.050632911392398</v>
      </c>
      <c r="AG264" s="1087">
        <f>IF(ISERROR((I264/K264-1)*100),"n/a",(I264/K264-1)*100)</f>
        <v>13.669064748201443</v>
      </c>
      <c r="AH264" s="1087">
        <f>IF(ISERROR((K264/L264-1)*100),"n/a",(K264/L264-1)*100)</f>
        <v>6.9230769230769207</v>
      </c>
      <c r="AI264" s="1087">
        <f>IF(ISERROR((L264/N264-1)*100),"n/a",(L264/N264-1)*100)</f>
        <v>8.3333333333333481</v>
      </c>
      <c r="AJ264" s="1087">
        <f>IF(ISERROR((N264/O264-1)*100),"n/a",(N264/O264-1)*100)</f>
        <v>4.3478260869565188</v>
      </c>
      <c r="AK264" s="1087">
        <f>IF(ISERROR((O264/P264-1)*100),"n/a",(O264/P264-1)*100)</f>
        <v>3.603603603603589</v>
      </c>
      <c r="AL264" s="1087" t="str">
        <f>IF(ISERROR((P264/Q264-1)*100),"n/a",(P264/Q264-1)*100)</f>
        <v>n/a</v>
      </c>
      <c r="AM264" s="1087" t="str">
        <f>IF(ISERROR((Q264/R264-1)*100),"n/a",(Q264/R264-1)*100)</f>
        <v>n/a</v>
      </c>
      <c r="AN264" s="1087" t="str">
        <f>IF(ISERROR((R264/S264-1)*100),"n/a",(R264/S264-1)*100)</f>
        <v>n/a</v>
      </c>
      <c r="AO264" s="1087" t="str">
        <f>IF(ISERROR((S264/T264-1)*100),"n/a",(S264/T264-1)*100)</f>
        <v>n/a</v>
      </c>
      <c r="AP264" s="1087" t="str">
        <f>IF(ISERROR((T264/U264-1)*100),"n/a",(T264/U264-1)*100)</f>
        <v>n/a</v>
      </c>
      <c r="AQ264" s="1087" t="str">
        <f>IF(ISERROR((U264/V264-1)*100),"n/a",(U264/V264-1)*100)</f>
        <v>n/a</v>
      </c>
      <c r="AR264" s="1087" t="str">
        <f>IF(ISERROR((V264/W264-1)*100),"n/a",(V264/W264-1)*100)</f>
        <v>n/a</v>
      </c>
      <c r="AS264" s="1087" t="str">
        <f>IF(ISERROR((W264/X264-1)*100),"n/a",(W264/X264-1)*100)</f>
        <v>n/a</v>
      </c>
      <c r="AT264" s="1087" t="str">
        <f>IF(ISERROR((X264/Y264-1)*100),"n/a",(X264/Y264-1)*100)</f>
        <v>n/a</v>
      </c>
      <c r="AU264" s="1088">
        <f>AVERAGE(AA264:AT264)</f>
        <v>14.535065414827578</v>
      </c>
      <c r="AV264" s="1089">
        <f>STDEV(AA264:AT264)</f>
        <v>11.144053650949758</v>
      </c>
    </row>
    <row r="265" spans="1:48" ht="11.25" customHeight="1" x14ac:dyDescent="0.2">
      <c r="A265" s="628" t="s">
        <v>1198</v>
      </c>
      <c r="B265" s="499" t="s">
        <v>1199</v>
      </c>
      <c r="C265" s="621">
        <v>0.56000000000000005</v>
      </c>
      <c r="D265" s="491">
        <v>0.45</v>
      </c>
      <c r="E265" s="502">
        <v>0.34</v>
      </c>
      <c r="F265" s="505">
        <v>0.27</v>
      </c>
      <c r="G265" s="505">
        <v>0.23</v>
      </c>
      <c r="H265" s="504">
        <v>0.2</v>
      </c>
      <c r="I265" s="505">
        <v>0.16</v>
      </c>
      <c r="J265" s="1032"/>
      <c r="K265" s="505">
        <v>0.04</v>
      </c>
      <c r="L265" s="506">
        <v>0.03</v>
      </c>
      <c r="M265" s="1032"/>
      <c r="N265" s="527">
        <v>0</v>
      </c>
      <c r="O265" s="527">
        <v>0</v>
      </c>
      <c r="P265" s="508">
        <v>0.81184000000000001</v>
      </c>
      <c r="Q265" s="507">
        <v>1.7192000000000001</v>
      </c>
      <c r="R265" s="507">
        <v>1.7001000000000002</v>
      </c>
      <c r="S265" s="507">
        <v>1.6428</v>
      </c>
      <c r="T265" s="507">
        <v>1.5282</v>
      </c>
      <c r="U265" s="507">
        <v>1.1461600000000001</v>
      </c>
      <c r="V265" s="507">
        <v>0.95511999999999997</v>
      </c>
      <c r="W265" s="508">
        <v>0.84052000000000004</v>
      </c>
      <c r="X265" s="507">
        <v>0.84052000000000004</v>
      </c>
      <c r="Y265" s="507">
        <v>0.72587999999999997</v>
      </c>
      <c r="Z265" s="624">
        <f>SUM(C265:Y265)</f>
        <v>14.190339999999999</v>
      </c>
      <c r="AA265" s="1086">
        <f>IF(ISERROR((C265/D265-1)*100),"n/a",(C265/D265-1)*100)</f>
        <v>24.444444444444446</v>
      </c>
      <c r="AB265" s="1086">
        <f>IF(ISERROR((D265/E265-1)*100),"n/a",(D265/E265-1)*100)</f>
        <v>32.352941176470587</v>
      </c>
      <c r="AC265" s="1087">
        <f>IF(ISERROR((E265/F265-1)*100),"n/a",(E265/F265-1)*100)</f>
        <v>25.925925925925931</v>
      </c>
      <c r="AD265" s="1087">
        <f>IF(ISERROR((F265/G265-1)*100),"n/a",(F265/G265-1)*100)</f>
        <v>17.391304347826097</v>
      </c>
      <c r="AE265" s="1087">
        <f>IF(ISERROR((G265/H265-1)*100),"n/a",(G265/H265-1)*100)</f>
        <v>14.999999999999991</v>
      </c>
      <c r="AF265" s="1087">
        <f>IF(ISERROR((H265/I265-1)*100),"n/a",(H265/I265-1)*100)</f>
        <v>25</v>
      </c>
      <c r="AG265" s="1087">
        <f>IF(ISERROR((I265/K265-1)*100),"n/a",(I265/K265-1)*100)</f>
        <v>300</v>
      </c>
      <c r="AH265" s="1087">
        <f>IF(ISERROR((K265/L265-1)*100),"n/a",(K265/L265-1)*100)</f>
        <v>33.33333333333335</v>
      </c>
      <c r="AI265" s="1087" t="str">
        <f>IF(ISERROR((L265/N265-1)*100),"n/a",(L265/N265-1)*100)</f>
        <v>n/a</v>
      </c>
      <c r="AJ265" s="1087" t="str">
        <f>IF(ISERROR((N265/O265-1)*100),"n/a",(N265/O265-1)*100)</f>
        <v>n/a</v>
      </c>
      <c r="AK265" s="1087">
        <f>IF(ISERROR((O265/P265-1)*100),"n/a",(O265/P265-1)*100)</f>
        <v>-100</v>
      </c>
      <c r="AL265" s="1087">
        <f>IF(ISERROR((P265/Q265-1)*100),"n/a",(P265/Q265-1)*100)</f>
        <v>-52.778036295951615</v>
      </c>
      <c r="AM265" s="1087">
        <f>IF(ISERROR((Q265/R265-1)*100),"n/a",(Q265/R265-1)*100)</f>
        <v>1.1234633256867133</v>
      </c>
      <c r="AN265" s="1087">
        <f>IF(ISERROR((R265/S265-1)*100),"n/a",(R265/S265-1)*100)</f>
        <v>3.4879474068663319</v>
      </c>
      <c r="AO265" s="1087">
        <f>IF(ISERROR((S265/T265-1)*100),"n/a",(S265/T265-1)*100)</f>
        <v>7.4990184530820514</v>
      </c>
      <c r="AP265" s="1087">
        <f>IF(ISERROR((T265/U265-1)*100),"n/a",(T265/U265-1)*100)</f>
        <v>33.332170028617284</v>
      </c>
      <c r="AQ265" s="1087">
        <f>IF(ISERROR((U265/V265-1)*100),"n/a",(U265/V265-1)*100)</f>
        <v>20.001675182176083</v>
      </c>
      <c r="AR265" s="1087">
        <f>IF(ISERROR((V265/W265-1)*100),"n/a",(V265/W265-1)*100)</f>
        <v>13.634416789606419</v>
      </c>
      <c r="AS265" s="1087">
        <f>IF(ISERROR((W265/X265-1)*100),"n/a",(W265/X265-1)*100)</f>
        <v>0</v>
      </c>
      <c r="AT265" s="1087">
        <f>IF(ISERROR((X265/Y265-1)*100),"n/a",(X265/Y265-1)*100)</f>
        <v>15.793244062379475</v>
      </c>
      <c r="AU265" s="1088">
        <f>AVERAGE(AA265:AT265)</f>
        <v>23.085658232247951</v>
      </c>
      <c r="AV265" s="1089">
        <f>STDEV(AA265:AT265)</f>
        <v>76.615356155396967</v>
      </c>
    </row>
    <row r="266" spans="1:48" ht="11.25" customHeight="1" x14ac:dyDescent="0.2">
      <c r="A266" s="492" t="s">
        <v>1202</v>
      </c>
      <c r="B266" s="874" t="s">
        <v>1203</v>
      </c>
      <c r="C266" s="621">
        <v>1.24</v>
      </c>
      <c r="D266" s="491">
        <v>1.1200000000000001</v>
      </c>
      <c r="E266" s="626">
        <v>0.96</v>
      </c>
      <c r="F266" s="621">
        <v>0.88</v>
      </c>
      <c r="G266" s="621">
        <v>0.8</v>
      </c>
      <c r="H266" s="621">
        <v>0.64</v>
      </c>
      <c r="I266" s="621">
        <v>0.54</v>
      </c>
      <c r="J266" s="945"/>
      <c r="K266" s="621">
        <v>0.48</v>
      </c>
      <c r="L266" s="490">
        <v>0.45</v>
      </c>
      <c r="M266" s="945"/>
      <c r="N266" s="503">
        <v>0.33750000000000002</v>
      </c>
      <c r="O266" s="622">
        <v>0</v>
      </c>
      <c r="P266" s="623">
        <v>0</v>
      </c>
      <c r="Q266" s="623">
        <v>0</v>
      </c>
      <c r="R266" s="623">
        <v>0</v>
      </c>
      <c r="S266" s="623">
        <v>0</v>
      </c>
      <c r="T266" s="623">
        <v>0</v>
      </c>
      <c r="U266" s="623">
        <v>0</v>
      </c>
      <c r="V266" s="623">
        <v>0</v>
      </c>
      <c r="W266" s="623">
        <v>0</v>
      </c>
      <c r="X266" s="623">
        <v>0</v>
      </c>
      <c r="Y266" s="623">
        <v>0</v>
      </c>
      <c r="Z266" s="624">
        <f>SUM(C266:Y266)</f>
        <v>7.4475000000000007</v>
      </c>
      <c r="AA266" s="1086">
        <f>IF(ISERROR((C266/D266-1)*100),"n/a",(C266/D266-1)*100)</f>
        <v>10.714285714285698</v>
      </c>
      <c r="AB266" s="1086">
        <f>IF(ISERROR((D266/E266-1)*100),"n/a",(D266/E266-1)*100)</f>
        <v>16.666666666666675</v>
      </c>
      <c r="AC266" s="1087">
        <f>IF(ISERROR((E266/F266-1)*100),"n/a",(E266/F266-1)*100)</f>
        <v>9.0909090909090828</v>
      </c>
      <c r="AD266" s="1087">
        <f>IF(ISERROR((F266/G266-1)*100),"n/a",(F266/G266-1)*100)</f>
        <v>9.9999999999999858</v>
      </c>
      <c r="AE266" s="1087">
        <f>IF(ISERROR((G266/H266-1)*100),"n/a",(G266/H266-1)*100)</f>
        <v>25</v>
      </c>
      <c r="AF266" s="1087">
        <f>IF(ISERROR((H266/I266-1)*100),"n/a",(H266/I266-1)*100)</f>
        <v>18.518518518518512</v>
      </c>
      <c r="AG266" s="1087">
        <f>IF(ISERROR((I266/K266-1)*100),"n/a",(I266/K266-1)*100)</f>
        <v>12.500000000000021</v>
      </c>
      <c r="AH266" s="1087">
        <f>IF(ISERROR((K266/L266-1)*100),"n/a",(K266/L266-1)*100)</f>
        <v>6.6666666666666652</v>
      </c>
      <c r="AI266" s="1087">
        <f>IF(ISERROR((L266/N266-1)*100),"n/a",(L266/N266-1)*100)</f>
        <v>33.333333333333329</v>
      </c>
      <c r="AJ266" s="1087" t="str">
        <f>IF(ISERROR((N266/O266-1)*100),"n/a",(N266/O266-1)*100)</f>
        <v>n/a</v>
      </c>
      <c r="AK266" s="1087" t="str">
        <f>IF(ISERROR((O266/P266-1)*100),"n/a",(O266/P266-1)*100)</f>
        <v>n/a</v>
      </c>
      <c r="AL266" s="1087" t="str">
        <f>IF(ISERROR((P266/Q266-1)*100),"n/a",(P266/Q266-1)*100)</f>
        <v>n/a</v>
      </c>
      <c r="AM266" s="1087" t="str">
        <f>IF(ISERROR((Q266/R266-1)*100),"n/a",(Q266/R266-1)*100)</f>
        <v>n/a</v>
      </c>
      <c r="AN266" s="1087" t="str">
        <f>IF(ISERROR((R266/S266-1)*100),"n/a",(R266/S266-1)*100)</f>
        <v>n/a</v>
      </c>
      <c r="AO266" s="1087" t="str">
        <f>IF(ISERROR((S266/T266-1)*100),"n/a",(S266/T266-1)*100)</f>
        <v>n/a</v>
      </c>
      <c r="AP266" s="1087" t="str">
        <f>IF(ISERROR((T266/U266-1)*100),"n/a",(T266/U266-1)*100)</f>
        <v>n/a</v>
      </c>
      <c r="AQ266" s="1087" t="str">
        <f>IF(ISERROR((U266/V266-1)*100),"n/a",(U266/V266-1)*100)</f>
        <v>n/a</v>
      </c>
      <c r="AR266" s="1087" t="str">
        <f>IF(ISERROR((V266/W266-1)*100),"n/a",(V266/W266-1)*100)</f>
        <v>n/a</v>
      </c>
      <c r="AS266" s="1087" t="str">
        <f>IF(ISERROR((W266/X266-1)*100),"n/a",(W266/X266-1)*100)</f>
        <v>n/a</v>
      </c>
      <c r="AT266" s="1087" t="str">
        <f>IF(ISERROR((X266/Y266-1)*100),"n/a",(X266/Y266-1)*100)</f>
        <v>n/a</v>
      </c>
      <c r="AU266" s="1088">
        <f>AVERAGE(AA266:AT266)</f>
        <v>15.832264443375553</v>
      </c>
      <c r="AV266" s="1089">
        <f>STDEV(AA266:AT266)</f>
        <v>8.6531354958463051</v>
      </c>
    </row>
    <row r="267" spans="1:48" ht="11.25" customHeight="1" x14ac:dyDescent="0.2">
      <c r="A267" s="1220" t="s">
        <v>2263</v>
      </c>
      <c r="B267" s="867" t="s">
        <v>2264</v>
      </c>
      <c r="C267" s="1015">
        <v>0.99</v>
      </c>
      <c r="D267" s="491">
        <v>0.94</v>
      </c>
      <c r="E267" s="867">
        <v>0.85</v>
      </c>
      <c r="F267" s="863">
        <v>0.81</v>
      </c>
      <c r="G267" s="863">
        <v>0.8</v>
      </c>
      <c r="H267" s="863">
        <v>0.77</v>
      </c>
      <c r="I267" s="863">
        <v>0.74</v>
      </c>
      <c r="J267" s="476"/>
      <c r="K267" s="863">
        <v>0.56999999999999995</v>
      </c>
      <c r="L267" s="867">
        <v>0.47</v>
      </c>
      <c r="M267" s="476"/>
      <c r="N267" s="496">
        <v>0.4</v>
      </c>
      <c r="O267" s="496">
        <v>0.4</v>
      </c>
      <c r="P267" s="1236">
        <v>0.54</v>
      </c>
      <c r="Q267" s="1236">
        <v>0.46</v>
      </c>
      <c r="R267" s="1236">
        <v>0.34</v>
      </c>
      <c r="S267" s="1236">
        <v>0.4</v>
      </c>
      <c r="T267" s="1236">
        <v>0.64</v>
      </c>
      <c r="U267" s="1236">
        <v>0.64</v>
      </c>
      <c r="V267" s="1236">
        <v>0.57999999999999996</v>
      </c>
      <c r="W267" s="1236">
        <v>0.48</v>
      </c>
      <c r="X267" s="1236">
        <v>0.42</v>
      </c>
      <c r="Y267" s="1236">
        <v>0.16</v>
      </c>
      <c r="Z267" s="624">
        <f>SUM(C267:Y267)</f>
        <v>12.400000000000004</v>
      </c>
      <c r="AA267" s="1086">
        <f>IF(ISERROR((C267/D267-1)*100),"n/a",(C267/D267-1)*100)</f>
        <v>5.319148936170226</v>
      </c>
      <c r="AB267" s="1086">
        <f>IF(ISERROR((D267/E267-1)*100),"n/a",(D267/E267-1)*100)</f>
        <v>10.588235294117654</v>
      </c>
      <c r="AC267" s="1087">
        <f>IF(ISERROR((E267/F267-1)*100),"n/a",(E267/F267-1)*100)</f>
        <v>4.9382716049382713</v>
      </c>
      <c r="AD267" s="1087">
        <f>IF(ISERROR((F267/G267-1)*100),"n/a",(F267/G267-1)*100)</f>
        <v>1.2499999999999956</v>
      </c>
      <c r="AE267" s="1087">
        <f>IF(ISERROR((G267/H267-1)*100),"n/a",(G267/H267-1)*100)</f>
        <v>3.8961038961039085</v>
      </c>
      <c r="AF267" s="1087">
        <f>IF(ISERROR((H267/I267-1)*100),"n/a",(H267/I267-1)*100)</f>
        <v>4.0540540540540571</v>
      </c>
      <c r="AG267" s="1087">
        <f>IF(ISERROR((I267/K267-1)*100),"n/a",(I267/K267-1)*100)</f>
        <v>29.824561403508774</v>
      </c>
      <c r="AH267" s="1087">
        <f>IF(ISERROR((K267/L267-1)*100),"n/a",(K267/L267-1)*100)</f>
        <v>21.276595744680836</v>
      </c>
      <c r="AI267" s="1087">
        <f>IF(ISERROR((L267/N267-1)*100),"n/a",(L267/N267-1)*100)</f>
        <v>17.499999999999982</v>
      </c>
      <c r="AJ267" s="1087">
        <f>IF(ISERROR((N267/O267-1)*100),"n/a",(N267/O267-1)*100)</f>
        <v>0</v>
      </c>
      <c r="AK267" s="1087">
        <f>IF(ISERROR((O267/P267-1)*100),"n/a",(O267/P267-1)*100)</f>
        <v>-25.925925925925931</v>
      </c>
      <c r="AL267" s="1087">
        <f>IF(ISERROR((P267/Q267-1)*100),"n/a",(P267/Q267-1)*100)</f>
        <v>17.391304347826097</v>
      </c>
      <c r="AM267" s="1087">
        <f>IF(ISERROR((Q267/R267-1)*100),"n/a",(Q267/R267-1)*100)</f>
        <v>35.294117647058812</v>
      </c>
      <c r="AN267" s="1087">
        <f>IF(ISERROR((R267/S267-1)*100),"n/a",(R267/S267-1)*100)</f>
        <v>-15.000000000000002</v>
      </c>
      <c r="AO267" s="1087">
        <f>IF(ISERROR((S267/T267-1)*100),"n/a",(S267/T267-1)*100)</f>
        <v>-37.5</v>
      </c>
      <c r="AP267" s="1087">
        <f>IF(ISERROR((T267/U267-1)*100),"n/a",(T267/U267-1)*100)</f>
        <v>0</v>
      </c>
      <c r="AQ267" s="1087">
        <f>IF(ISERROR((U267/V267-1)*100),"n/a",(U267/V267-1)*100)</f>
        <v>10.344827586206918</v>
      </c>
      <c r="AR267" s="1087">
        <f>IF(ISERROR((V267/W267-1)*100),"n/a",(V267/W267-1)*100)</f>
        <v>20.833333333333325</v>
      </c>
      <c r="AS267" s="1087">
        <f>IF(ISERROR((W267/X267-1)*100),"n/a",(W267/X267-1)*100)</f>
        <v>14.285714285714279</v>
      </c>
      <c r="AT267" s="1087">
        <f>IF(ISERROR((X267/Y267-1)*100),"n/a",(X267/Y267-1)*100)</f>
        <v>162.5</v>
      </c>
      <c r="AU267" s="1088">
        <f>AVERAGE(AA267:AT267)</f>
        <v>14.043517110389359</v>
      </c>
      <c r="AV267" s="1089">
        <f>STDEV(AA267:AT267)</f>
        <v>39.003993939806321</v>
      </c>
    </row>
    <row r="268" spans="1:48" ht="11.25" customHeight="1" x14ac:dyDescent="0.2">
      <c r="A268" s="1116" t="s">
        <v>2260</v>
      </c>
      <c r="B268" s="862" t="s">
        <v>2261</v>
      </c>
      <c r="C268" s="1015">
        <v>0.92</v>
      </c>
      <c r="D268" s="491">
        <v>0.68</v>
      </c>
      <c r="E268" s="865">
        <v>0.6</v>
      </c>
      <c r="F268" s="865">
        <v>0.53</v>
      </c>
      <c r="G268" s="865">
        <v>0.52</v>
      </c>
      <c r="H268" s="865">
        <v>0.51</v>
      </c>
      <c r="I268" s="865">
        <v>0.47</v>
      </c>
      <c r="J268" s="857"/>
      <c r="K268" s="865">
        <v>0.36</v>
      </c>
      <c r="L268" s="861">
        <v>0.28000000000000003</v>
      </c>
      <c r="M268" s="857"/>
      <c r="N268" s="492">
        <v>0.04</v>
      </c>
      <c r="O268" s="492">
        <v>0.04</v>
      </c>
      <c r="P268" s="877">
        <v>0.75</v>
      </c>
      <c r="Q268" s="877">
        <v>1.7</v>
      </c>
      <c r="R268" s="877">
        <v>1.58</v>
      </c>
      <c r="S268" s="877">
        <v>1.46</v>
      </c>
      <c r="T268" s="877">
        <v>1.31</v>
      </c>
      <c r="U268" s="877">
        <v>1.1299999999999999</v>
      </c>
      <c r="V268" s="877">
        <v>0.98</v>
      </c>
      <c r="W268" s="877">
        <v>0.83</v>
      </c>
      <c r="X268" s="877">
        <v>0.87</v>
      </c>
      <c r="Y268" s="877">
        <v>0.32</v>
      </c>
      <c r="Z268" s="624">
        <f>SUM(C268:Y268)</f>
        <v>15.880000000000003</v>
      </c>
      <c r="AA268" s="1086">
        <f>IF(ISERROR((C268/D268-1)*100),"n/a",(C268/D268-1)*100)</f>
        <v>35.294117647058812</v>
      </c>
      <c r="AB268" s="1086">
        <f>IF(ISERROR((D268/E268-1)*100),"n/a",(D268/E268-1)*100)</f>
        <v>13.333333333333353</v>
      </c>
      <c r="AC268" s="1087">
        <f>IF(ISERROR((E268/F268-1)*100),"n/a",(E268/F268-1)*100)</f>
        <v>13.207547169811317</v>
      </c>
      <c r="AD268" s="1087">
        <f>IF(ISERROR((F268/G268-1)*100),"n/a",(F268/G268-1)*100)</f>
        <v>1.9230769230769162</v>
      </c>
      <c r="AE268" s="1087">
        <f>IF(ISERROR((G268/H268-1)*100),"n/a",(G268/H268-1)*100)</f>
        <v>1.9607843137254832</v>
      </c>
      <c r="AF268" s="1087">
        <f>IF(ISERROR((H268/I268-1)*100),"n/a",(H268/I268-1)*100)</f>
        <v>8.5106382978723527</v>
      </c>
      <c r="AG268" s="1087">
        <f>IF(ISERROR((I268/K268-1)*100),"n/a",(I268/K268-1)*100)</f>
        <v>30.555555555555557</v>
      </c>
      <c r="AH268" s="1087">
        <f>IF(ISERROR((K268/L268-1)*100),"n/a",(K268/L268-1)*100)</f>
        <v>28.571428571428559</v>
      </c>
      <c r="AI268" s="1087">
        <f>IF(ISERROR((L268/N268-1)*100),"n/a",(L268/N268-1)*100)</f>
        <v>600.00000000000011</v>
      </c>
      <c r="AJ268" s="1087">
        <f>IF(ISERROR((N268/O268-1)*100),"n/a",(N268/O268-1)*100)</f>
        <v>0</v>
      </c>
      <c r="AK268" s="1087">
        <f>IF(ISERROR((O268/P268-1)*100),"n/a",(O268/P268-1)*100)</f>
        <v>-94.666666666666671</v>
      </c>
      <c r="AL268" s="1087">
        <f>IF(ISERROR((P268/Q268-1)*100),"n/a",(P268/Q268-1)*100)</f>
        <v>-55.882352941176471</v>
      </c>
      <c r="AM268" s="1087">
        <f>IF(ISERROR((Q268/R268-1)*100),"n/a",(Q268/R268-1)*100)</f>
        <v>7.5949367088607556</v>
      </c>
      <c r="AN268" s="1087">
        <f>IF(ISERROR((R268/S268-1)*100),"n/a",(R268/S268-1)*100)</f>
        <v>8.2191780821917924</v>
      </c>
      <c r="AO268" s="1087">
        <f>IF(ISERROR((S268/T268-1)*100),"n/a",(S268/T268-1)*100)</f>
        <v>11.450381679389299</v>
      </c>
      <c r="AP268" s="1087">
        <f>IF(ISERROR((T268/U268-1)*100),"n/a",(T268/U268-1)*100)</f>
        <v>15.929203539823034</v>
      </c>
      <c r="AQ268" s="1087">
        <f>IF(ISERROR((U268/V268-1)*100),"n/a",(U268/V268-1)*100)</f>
        <v>15.306122448979576</v>
      </c>
      <c r="AR268" s="1087">
        <f>IF(ISERROR((V268/W268-1)*100),"n/a",(V268/W268-1)*100)</f>
        <v>18.07228915662651</v>
      </c>
      <c r="AS268" s="1087">
        <f>IF(ISERROR((W268/X268-1)*100),"n/a",(W268/X268-1)*100)</f>
        <v>-4.5977011494252924</v>
      </c>
      <c r="AT268" s="1087">
        <f>IF(ISERROR((X268/Y268-1)*100),"n/a",(X268/Y268-1)*100)</f>
        <v>171.875</v>
      </c>
      <c r="AU268" s="1088">
        <f>AVERAGE(AA268:AT268)</f>
        <v>41.332843633523247</v>
      </c>
      <c r="AV268" s="1089">
        <f>STDEV(AA268:AT268)</f>
        <v>139.92055984898474</v>
      </c>
    </row>
    <row r="269" spans="1:48" ht="11.25" customHeight="1" x14ac:dyDescent="0.2">
      <c r="A269" s="876" t="s">
        <v>1087</v>
      </c>
      <c r="B269" s="874" t="s">
        <v>1088</v>
      </c>
      <c r="C269" s="621">
        <v>0.39500000000000002</v>
      </c>
      <c r="D269" s="491">
        <v>0.33</v>
      </c>
      <c r="E269" s="491">
        <v>0.29499999999999998</v>
      </c>
      <c r="F269" s="621">
        <v>0.27500000000000002</v>
      </c>
      <c r="G269" s="621">
        <v>0.25</v>
      </c>
      <c r="H269" s="621">
        <v>0.22500000000000001</v>
      </c>
      <c r="I269" s="621">
        <v>0.21</v>
      </c>
      <c r="J269" s="945"/>
      <c r="K269" s="494">
        <v>0.2</v>
      </c>
      <c r="L269" s="625">
        <v>0.2</v>
      </c>
      <c r="M269" s="945"/>
      <c r="N269" s="503">
        <v>0.2</v>
      </c>
      <c r="O269" s="503">
        <v>0.19</v>
      </c>
      <c r="P269" s="623">
        <v>0.18</v>
      </c>
      <c r="Q269" s="627">
        <v>0.15</v>
      </c>
      <c r="R269" s="627">
        <v>0.14000000000000001</v>
      </c>
      <c r="S269" s="627">
        <v>2.5000000000000001E-2</v>
      </c>
      <c r="T269" s="623">
        <v>0</v>
      </c>
      <c r="U269" s="623">
        <v>0</v>
      </c>
      <c r="V269" s="623">
        <v>0</v>
      </c>
      <c r="W269" s="623">
        <v>0</v>
      </c>
      <c r="X269" s="623">
        <v>0</v>
      </c>
      <c r="Y269" s="623">
        <v>0</v>
      </c>
      <c r="Z269" s="624">
        <f>SUM(C269:Y269)</f>
        <v>3.2650000000000006</v>
      </c>
      <c r="AA269" s="1086">
        <f>IF(ISERROR((C269/D269-1)*100),"n/a",(C269/D269-1)*100)</f>
        <v>19.696969696969703</v>
      </c>
      <c r="AB269" s="1086">
        <f>IF(ISERROR((D269/E269-1)*100),"n/a",(D269/E269-1)*100)</f>
        <v>11.86440677966103</v>
      </c>
      <c r="AC269" s="1087">
        <f>IF(ISERROR((E269/F269-1)*100),"n/a",(E269/F269-1)*100)</f>
        <v>7.2727272727272529</v>
      </c>
      <c r="AD269" s="1087">
        <f>IF(ISERROR((F269/G269-1)*100),"n/a",(F269/G269-1)*100)</f>
        <v>10.000000000000009</v>
      </c>
      <c r="AE269" s="1087">
        <f>IF(ISERROR((G269/H269-1)*100),"n/a",(G269/H269-1)*100)</f>
        <v>11.111111111111116</v>
      </c>
      <c r="AF269" s="1087">
        <f>IF(ISERROR((H269/I269-1)*100),"n/a",(H269/I269-1)*100)</f>
        <v>7.1428571428571397</v>
      </c>
      <c r="AG269" s="1087">
        <f>IF(ISERROR((I269/K269-1)*100),"n/a",(I269/K269-1)*100)</f>
        <v>4.9999999999999822</v>
      </c>
      <c r="AH269" s="1087">
        <f>IF(ISERROR((K269/L269-1)*100),"n/a",(K269/L269-1)*100)</f>
        <v>0</v>
      </c>
      <c r="AI269" s="1087">
        <f>IF(ISERROR((L269/N269-1)*100),"n/a",(L269/N269-1)*100)</f>
        <v>0</v>
      </c>
      <c r="AJ269" s="1087">
        <f>IF(ISERROR((N269/O269-1)*100),"n/a",(N269/O269-1)*100)</f>
        <v>5.2631578947368363</v>
      </c>
      <c r="AK269" s="1087">
        <f>IF(ISERROR((O269/P269-1)*100),"n/a",(O269/P269-1)*100)</f>
        <v>5.555555555555558</v>
      </c>
      <c r="AL269" s="1087">
        <f>IF(ISERROR((P269/Q269-1)*100),"n/a",(P269/Q269-1)*100)</f>
        <v>19.999999999999996</v>
      </c>
      <c r="AM269" s="1087">
        <f>IF(ISERROR((Q269/R269-1)*100),"n/a",(Q269/R269-1)*100)</f>
        <v>7.1428571428571397</v>
      </c>
      <c r="AN269" s="1087">
        <f>IF(ISERROR((R269/S269-1)*100),"n/a",(R269/S269-1)*100)</f>
        <v>460.00000000000006</v>
      </c>
      <c r="AO269" s="1087" t="str">
        <f>IF(ISERROR((S269/T269-1)*100),"n/a",(S269/T269-1)*100)</f>
        <v>n/a</v>
      </c>
      <c r="AP269" s="1087" t="str">
        <f>IF(ISERROR((T269/U269-1)*100),"n/a",(T269/U269-1)*100)</f>
        <v>n/a</v>
      </c>
      <c r="AQ269" s="1087" t="str">
        <f>IF(ISERROR((U269/V269-1)*100),"n/a",(U269/V269-1)*100)</f>
        <v>n/a</v>
      </c>
      <c r="AR269" s="1087" t="str">
        <f>IF(ISERROR((V269/W269-1)*100),"n/a",(V269/W269-1)*100)</f>
        <v>n/a</v>
      </c>
      <c r="AS269" s="1087" t="str">
        <f>IF(ISERROR((W269/X269-1)*100),"n/a",(W269/X269-1)*100)</f>
        <v>n/a</v>
      </c>
      <c r="AT269" s="1087" t="str">
        <f>IF(ISERROR((X269/Y269-1)*100),"n/a",(X269/Y269-1)*100)</f>
        <v>n/a</v>
      </c>
      <c r="AU269" s="1088">
        <f>AVERAGE(AA269:AT269)</f>
        <v>40.717831614033983</v>
      </c>
      <c r="AV269" s="1089">
        <f>STDEV(AA269:AT269)</f>
        <v>120.8239356704248</v>
      </c>
    </row>
    <row r="270" spans="1:48" ht="11.25" customHeight="1" x14ac:dyDescent="0.2">
      <c r="A270" s="496" t="s">
        <v>588</v>
      </c>
      <c r="B270" s="859" t="s">
        <v>589</v>
      </c>
      <c r="C270" s="621">
        <v>0.69</v>
      </c>
      <c r="D270" s="491">
        <v>0.62</v>
      </c>
      <c r="E270" s="491">
        <v>0.57000000000000006</v>
      </c>
      <c r="F270" s="621">
        <v>0.54</v>
      </c>
      <c r="G270" s="621">
        <v>0.51333333333333331</v>
      </c>
      <c r="H270" s="621">
        <v>0.47110666666666673</v>
      </c>
      <c r="I270" s="621">
        <v>0.44888888888888889</v>
      </c>
      <c r="J270" s="945"/>
      <c r="K270" s="621">
        <v>0.41777777777777775</v>
      </c>
      <c r="L270" s="490">
        <v>0.3955555555555556</v>
      </c>
      <c r="M270" s="945"/>
      <c r="N270" s="503">
        <v>0.3644444444444444</v>
      </c>
      <c r="O270" s="503">
        <v>0.3288888888888889</v>
      </c>
      <c r="P270" s="627">
        <v>0.28000000000000003</v>
      </c>
      <c r="Q270" s="627">
        <v>0.25222222222222224</v>
      </c>
      <c r="R270" s="627">
        <v>0.2</v>
      </c>
      <c r="S270" s="627">
        <v>0.18666666666666668</v>
      </c>
      <c r="T270" s="627">
        <v>0.16</v>
      </c>
      <c r="U270" s="627">
        <v>0.15111111111111111</v>
      </c>
      <c r="V270" s="627">
        <v>0.12740444444444446</v>
      </c>
      <c r="W270" s="627">
        <v>0.11258666666666667</v>
      </c>
      <c r="X270" s="627">
        <v>0.10074666666666666</v>
      </c>
      <c r="Y270" s="627">
        <v>4.4444444444444446E-2</v>
      </c>
      <c r="Z270" s="624">
        <f>SUM(C270:Y270)</f>
        <v>6.9751777777777777</v>
      </c>
      <c r="AA270" s="1086">
        <f>IF(ISERROR((C270/D270-1)*100),"n/a",(C270/D270-1)*100)</f>
        <v>11.290322580645151</v>
      </c>
      <c r="AB270" s="1086">
        <f>IF(ISERROR((D270/E270-1)*100),"n/a",(D270/E270-1)*100)</f>
        <v>8.7719298245613864</v>
      </c>
      <c r="AC270" s="1087">
        <f>IF(ISERROR((E270/F270-1)*100),"n/a",(E270/F270-1)*100)</f>
        <v>5.555555555555558</v>
      </c>
      <c r="AD270" s="1087">
        <f>IF(ISERROR((F270/G270-1)*100),"n/a",(F270/G270-1)*100)</f>
        <v>5.1948051948051965</v>
      </c>
      <c r="AE270" s="1087">
        <f>IF(ISERROR((G270/H270-1)*100),"n/a",(G270/H270-1)*100)</f>
        <v>8.9632921065292859</v>
      </c>
      <c r="AF270" s="1087">
        <f>IF(ISERROR((H270/I270-1)*100),"n/a",(H270/I270-1)*100)</f>
        <v>4.949504950495065</v>
      </c>
      <c r="AG270" s="1087">
        <f>IF(ISERROR((I270/K270-1)*100),"n/a",(I270/K270-1)*100)</f>
        <v>7.4468085106383031</v>
      </c>
      <c r="AH270" s="1087">
        <f>IF(ISERROR((K270/L270-1)*100),"n/a",(K270/L270-1)*100)</f>
        <v>5.617977528089857</v>
      </c>
      <c r="AI270" s="1087">
        <f>IF(ISERROR((L270/N270-1)*100),"n/a",(L270/N270-1)*100)</f>
        <v>8.5365853658536892</v>
      </c>
      <c r="AJ270" s="1087">
        <f>IF(ISERROR((N270/O270-1)*100),"n/a",(N270/O270-1)*100)</f>
        <v>10.810810810810789</v>
      </c>
      <c r="AK270" s="1087">
        <f>IF(ISERROR((O270/P270-1)*100),"n/a",(O270/P270-1)*100)</f>
        <v>17.460317460317441</v>
      </c>
      <c r="AL270" s="1087">
        <f>IF(ISERROR((P270/Q270-1)*100),"n/a",(P270/Q270-1)*100)</f>
        <v>11.013215859030833</v>
      </c>
      <c r="AM270" s="1087">
        <f>IF(ISERROR((Q270/R270-1)*100),"n/a",(Q270/R270-1)*100)</f>
        <v>26.111111111111107</v>
      </c>
      <c r="AN270" s="1087">
        <f>IF(ISERROR((R270/S270-1)*100),"n/a",(R270/S270-1)*100)</f>
        <v>7.1428571428571397</v>
      </c>
      <c r="AO270" s="1087">
        <f>IF(ISERROR((S270/T270-1)*100),"n/a",(S270/T270-1)*100)</f>
        <v>16.666666666666675</v>
      </c>
      <c r="AP270" s="1087">
        <f>IF(ISERROR((T270/U270-1)*100),"n/a",(T270/U270-1)*100)</f>
        <v>5.8823529411764719</v>
      </c>
      <c r="AQ270" s="1087">
        <f>IF(ISERROR((U270/V270-1)*100),"n/a",(U270/V270-1)*100)</f>
        <v>18.607409474638924</v>
      </c>
      <c r="AR270" s="1087">
        <f>IF(ISERROR((V270/W270-1)*100),"n/a",(V270/W270-1)*100)</f>
        <v>13.161219011526937</v>
      </c>
      <c r="AS270" s="1087">
        <f>IF(ISERROR((W270/X270-1)*100),"n/a",(W270/X270-1)*100)</f>
        <v>11.752249867654839</v>
      </c>
      <c r="AT270" s="1087">
        <f>IF(ISERROR((X270/Y270-1)*100),"n/a",(X270/Y270-1)*100)</f>
        <v>126.67999999999999</v>
      </c>
      <c r="AU270" s="1088">
        <f>AVERAGE(AA270:AT270)</f>
        <v>16.580749598148234</v>
      </c>
      <c r="AV270" s="1089">
        <f>STDEV(AA270:AT270)</f>
        <v>26.479565198515271</v>
      </c>
    </row>
    <row r="271" spans="1:48" ht="11.25" customHeight="1" x14ac:dyDescent="0.2">
      <c r="A271" s="492" t="s">
        <v>1214</v>
      </c>
      <c r="B271" s="874" t="s">
        <v>1215</v>
      </c>
      <c r="C271" s="621">
        <v>0.68</v>
      </c>
      <c r="D271" s="491">
        <v>0.64</v>
      </c>
      <c r="E271" s="626">
        <v>0.6</v>
      </c>
      <c r="F271" s="621">
        <v>0.48</v>
      </c>
      <c r="G271" s="621">
        <v>0.44</v>
      </c>
      <c r="H271" s="621">
        <v>0.4</v>
      </c>
      <c r="I271" s="621">
        <v>0.36</v>
      </c>
      <c r="J271" s="945"/>
      <c r="K271" s="621">
        <v>0.28000000000000003</v>
      </c>
      <c r="L271" s="490">
        <v>0.24</v>
      </c>
      <c r="M271" s="945"/>
      <c r="N271" s="622">
        <v>0</v>
      </c>
      <c r="O271" s="622">
        <v>0</v>
      </c>
      <c r="P271" s="623">
        <v>0</v>
      </c>
      <c r="Q271" s="623">
        <v>0</v>
      </c>
      <c r="R271" s="623">
        <v>0</v>
      </c>
      <c r="S271" s="623">
        <v>0</v>
      </c>
      <c r="T271" s="623">
        <v>0</v>
      </c>
      <c r="U271" s="623">
        <v>0</v>
      </c>
      <c r="V271" s="623">
        <v>0</v>
      </c>
      <c r="W271" s="623">
        <v>0</v>
      </c>
      <c r="X271" s="623">
        <v>0</v>
      </c>
      <c r="Y271" s="623">
        <v>0</v>
      </c>
      <c r="Z271" s="624">
        <f>SUM(C271:Y271)</f>
        <v>4.12</v>
      </c>
      <c r="AA271" s="1086">
        <f>IF(ISERROR((C271/D271-1)*100),"n/a",(C271/D271-1)*100)</f>
        <v>6.25</v>
      </c>
      <c r="AB271" s="1086">
        <f>IF(ISERROR((D271/E271-1)*100),"n/a",(D271/E271-1)*100)</f>
        <v>6.6666666666666652</v>
      </c>
      <c r="AC271" s="1087">
        <f>IF(ISERROR((E271/F271-1)*100),"n/a",(E271/F271-1)*100)</f>
        <v>25</v>
      </c>
      <c r="AD271" s="1087">
        <f>IF(ISERROR((F271/G271-1)*100),"n/a",(F271/G271-1)*100)</f>
        <v>9.0909090909090828</v>
      </c>
      <c r="AE271" s="1087">
        <f>IF(ISERROR((G271/H271-1)*100),"n/a",(G271/H271-1)*100)</f>
        <v>9.9999999999999858</v>
      </c>
      <c r="AF271" s="1087">
        <f>IF(ISERROR((H271/I271-1)*100),"n/a",(H271/I271-1)*100)</f>
        <v>11.111111111111116</v>
      </c>
      <c r="AG271" s="1087">
        <f>IF(ISERROR((I271/K271-1)*100),"n/a",(I271/K271-1)*100)</f>
        <v>28.571428571428559</v>
      </c>
      <c r="AH271" s="1087">
        <f>IF(ISERROR((K271/L271-1)*100),"n/a",(K271/L271-1)*100)</f>
        <v>16.666666666666675</v>
      </c>
      <c r="AI271" s="1087" t="str">
        <f>IF(ISERROR((L271/N271-1)*100),"n/a",(L271/N271-1)*100)</f>
        <v>n/a</v>
      </c>
      <c r="AJ271" s="1087" t="str">
        <f>IF(ISERROR((N271/O271-1)*100),"n/a",(N271/O271-1)*100)</f>
        <v>n/a</v>
      </c>
      <c r="AK271" s="1087" t="str">
        <f>IF(ISERROR((O271/P271-1)*100),"n/a",(O271/P271-1)*100)</f>
        <v>n/a</v>
      </c>
      <c r="AL271" s="1087" t="str">
        <f>IF(ISERROR((P271/Q271-1)*100),"n/a",(P271/Q271-1)*100)</f>
        <v>n/a</v>
      </c>
      <c r="AM271" s="1087" t="str">
        <f>IF(ISERROR((Q271/R271-1)*100),"n/a",(Q271/R271-1)*100)</f>
        <v>n/a</v>
      </c>
      <c r="AN271" s="1087" t="str">
        <f>IF(ISERROR((R271/S271-1)*100),"n/a",(R271/S271-1)*100)</f>
        <v>n/a</v>
      </c>
      <c r="AO271" s="1087" t="str">
        <f>IF(ISERROR((S271/T271-1)*100),"n/a",(S271/T271-1)*100)</f>
        <v>n/a</v>
      </c>
      <c r="AP271" s="1087" t="str">
        <f>IF(ISERROR((T271/U271-1)*100),"n/a",(T271/U271-1)*100)</f>
        <v>n/a</v>
      </c>
      <c r="AQ271" s="1087" t="str">
        <f>IF(ISERROR((U271/V271-1)*100),"n/a",(U271/V271-1)*100)</f>
        <v>n/a</v>
      </c>
      <c r="AR271" s="1087" t="str">
        <f>IF(ISERROR((V271/W271-1)*100),"n/a",(V271/W271-1)*100)</f>
        <v>n/a</v>
      </c>
      <c r="AS271" s="1087" t="str">
        <f>IF(ISERROR((W271/X271-1)*100),"n/a",(W271/X271-1)*100)</f>
        <v>n/a</v>
      </c>
      <c r="AT271" s="1087" t="str">
        <f>IF(ISERROR((X271/Y271-1)*100),"n/a",(X271/Y271-1)*100)</f>
        <v>n/a</v>
      </c>
      <c r="AU271" s="1088">
        <f>AVERAGE(AA271:AT271)</f>
        <v>14.16959776334776</v>
      </c>
      <c r="AV271" s="1089">
        <f>STDEV(AA271:AT271)</f>
        <v>8.4725832193066619</v>
      </c>
    </row>
    <row r="272" spans="1:48" ht="11.25" customHeight="1" x14ac:dyDescent="0.2">
      <c r="A272" s="876" t="s">
        <v>593</v>
      </c>
      <c r="B272" s="874" t="s">
        <v>594</v>
      </c>
      <c r="C272" s="621">
        <v>0.75</v>
      </c>
      <c r="D272" s="491">
        <v>0.71</v>
      </c>
      <c r="E272" s="626">
        <v>0.67</v>
      </c>
      <c r="F272" s="621">
        <v>0.625</v>
      </c>
      <c r="G272" s="621">
        <v>0.5675</v>
      </c>
      <c r="H272" s="621">
        <v>0.48499999999999999</v>
      </c>
      <c r="I272" s="621">
        <v>0.44416666666666671</v>
      </c>
      <c r="J272" s="945"/>
      <c r="K272" s="621">
        <v>0.42</v>
      </c>
      <c r="L272" s="490">
        <v>0.38888666666666666</v>
      </c>
      <c r="M272" s="945"/>
      <c r="N272" s="503">
        <v>0.3444444444444445</v>
      </c>
      <c r="O272" s="503">
        <v>0.3</v>
      </c>
      <c r="P272" s="627">
        <v>0.25555555555555554</v>
      </c>
      <c r="Q272" s="627">
        <v>0.18518222222222225</v>
      </c>
      <c r="R272" s="627">
        <v>0.14073777777777777</v>
      </c>
      <c r="S272" s="627">
        <v>0.1135822222222222</v>
      </c>
      <c r="T272" s="627">
        <v>9.3822222222222237E-2</v>
      </c>
      <c r="U272" s="627">
        <v>5.9262222222222223E-2</v>
      </c>
      <c r="V272" s="627">
        <v>6.5822222222222219E-3</v>
      </c>
      <c r="W272" s="623">
        <v>0</v>
      </c>
      <c r="X272" s="623">
        <v>4.6702222222222228E-2</v>
      </c>
      <c r="Y272" s="627">
        <v>4.5302222222222223E-2</v>
      </c>
      <c r="Z272" s="624">
        <f>SUM(C272:Y272)</f>
        <v>6.6517266666666659</v>
      </c>
      <c r="AA272" s="1086">
        <f>IF(ISERROR((C272/D272-1)*100),"n/a",(C272/D272-1)*100)</f>
        <v>5.6338028169014231</v>
      </c>
      <c r="AB272" s="1086">
        <f>IF(ISERROR((D272/E272-1)*100),"n/a",(D272/E272-1)*100)</f>
        <v>5.9701492537313383</v>
      </c>
      <c r="AC272" s="1087">
        <f>IF(ISERROR((E272/F272-1)*100),"n/a",(E272/F272-1)*100)</f>
        <v>7.2000000000000064</v>
      </c>
      <c r="AD272" s="1087">
        <f>IF(ISERROR((F272/G272-1)*100),"n/a",(F272/G272-1)*100)</f>
        <v>10.132158590308361</v>
      </c>
      <c r="AE272" s="1087">
        <f>IF(ISERROR((G272/H272-1)*100),"n/a",(G272/H272-1)*100)</f>
        <v>17.010309278350523</v>
      </c>
      <c r="AF272" s="1087">
        <f>IF(ISERROR((H272/I272-1)*100),"n/a",(H272/I272-1)*100)</f>
        <v>9.193245778611626</v>
      </c>
      <c r="AG272" s="1087">
        <f>IF(ISERROR((I272/K272-1)*100),"n/a",(I272/K272-1)*100)</f>
        <v>5.7539682539682779</v>
      </c>
      <c r="AH272" s="1087">
        <f>IF(ISERROR((K272/L272-1)*100),"n/a",(K272/L272-1)*100)</f>
        <v>8.0006171463836928</v>
      </c>
      <c r="AI272" s="1087">
        <f>IF(ISERROR((L272/N272-1)*100),"n/a",(L272/N272-1)*100)</f>
        <v>12.902580645161276</v>
      </c>
      <c r="AJ272" s="1087">
        <f>IF(ISERROR((N272/O272-1)*100),"n/a",(N272/O272-1)*100)</f>
        <v>14.814814814814836</v>
      </c>
      <c r="AK272" s="1087">
        <f>IF(ISERROR((O272/P272-1)*100),"n/a",(O272/P272-1)*100)</f>
        <v>17.391304347826097</v>
      </c>
      <c r="AL272" s="1087">
        <f>IF(ISERROR((P272/Q272-1)*100),"n/a",(P272/Q272-1)*100)</f>
        <v>38.002208035328543</v>
      </c>
      <c r="AM272" s="1087">
        <f>IF(ISERROR((Q272/R272-1)*100),"n/a",(Q272/R272-1)*100)</f>
        <v>31.579612202362185</v>
      </c>
      <c r="AN272" s="1087">
        <f>IF(ISERROR((R272/S272-1)*100),"n/a",(R272/S272-1)*100)</f>
        <v>23.908279856002522</v>
      </c>
      <c r="AO272" s="1087">
        <f>IF(ISERROR((S272/T272-1)*100),"n/a",(S272/T272-1)*100)</f>
        <v>21.061108479393596</v>
      </c>
      <c r="AP272" s="1087">
        <f>IF(ISERROR((T272/U272-1)*100),"n/a",(T272/U272-1)*100)</f>
        <v>58.317084145792734</v>
      </c>
      <c r="AQ272" s="1087">
        <f>IF(ISERROR((U272/V272-1)*100),"n/a",(U272/V272-1)*100)</f>
        <v>800.33760972315997</v>
      </c>
      <c r="AR272" s="1087" t="str">
        <f>IF(ISERROR((V272/W272-1)*100),"n/a",(V272/W272-1)*100)</f>
        <v>n/a</v>
      </c>
      <c r="AS272" s="1087">
        <f>IF(ISERROR((W272/X272-1)*100),"n/a",(W272/X272-1)*100)</f>
        <v>-100</v>
      </c>
      <c r="AT272" s="1087">
        <f>IF(ISERROR((X272/Y272-1)*100),"n/a",(X272/Y272-1)*100)</f>
        <v>3.0903561267536572</v>
      </c>
      <c r="AU272" s="1088">
        <f>AVERAGE(AA272:AT272)</f>
        <v>52.121011026044783</v>
      </c>
      <c r="AV272" s="1089">
        <f>STDEV(AA272:AT272)</f>
        <v>183.66231426243974</v>
      </c>
    </row>
    <row r="273" spans="1:48" ht="11.25" customHeight="1" x14ac:dyDescent="0.2">
      <c r="A273" s="876" t="s">
        <v>579</v>
      </c>
      <c r="B273" s="874" t="s">
        <v>580</v>
      </c>
      <c r="C273" s="621">
        <v>0.6</v>
      </c>
      <c r="D273" s="491">
        <v>0.54</v>
      </c>
      <c r="E273" s="626">
        <v>0.48499999999999999</v>
      </c>
      <c r="F273" s="621">
        <v>0.45</v>
      </c>
      <c r="G273" s="621">
        <v>0.43</v>
      </c>
      <c r="H273" s="621">
        <v>0.42</v>
      </c>
      <c r="I273" s="494">
        <v>0.4</v>
      </c>
      <c r="J273" s="945"/>
      <c r="K273" s="621">
        <v>0.38500000000000001</v>
      </c>
      <c r="L273" s="625">
        <v>0.38</v>
      </c>
      <c r="M273" s="945"/>
      <c r="N273" s="503">
        <v>0.36</v>
      </c>
      <c r="O273" s="622">
        <v>0.36</v>
      </c>
      <c r="P273" s="627">
        <v>0.33</v>
      </c>
      <c r="Q273" s="627">
        <v>0.315</v>
      </c>
      <c r="R273" s="627">
        <v>0.29375000000000001</v>
      </c>
      <c r="S273" s="627">
        <v>0.23749999999999999</v>
      </c>
      <c r="T273" s="623">
        <v>0</v>
      </c>
      <c r="U273" s="623">
        <v>6.25E-2</v>
      </c>
      <c r="V273" s="623">
        <v>0.1125</v>
      </c>
      <c r="W273" s="627">
        <v>0.17499999999999999</v>
      </c>
      <c r="X273" s="623">
        <v>8.7499999999999994E-2</v>
      </c>
      <c r="Y273" s="627">
        <v>0.1</v>
      </c>
      <c r="Z273" s="624">
        <f>SUM(C273:Y273)</f>
        <v>6.5237500000000006</v>
      </c>
      <c r="AA273" s="1086">
        <f>IF(ISERROR((C273/D273-1)*100),"n/a",(C273/D273-1)*100)</f>
        <v>11.111111111111093</v>
      </c>
      <c r="AB273" s="1086">
        <f>IF(ISERROR((D273/E273-1)*100),"n/a",(D273/E273-1)*100)</f>
        <v>11.340206185567014</v>
      </c>
      <c r="AC273" s="1087">
        <f>IF(ISERROR((E273/F273-1)*100),"n/a",(E273/F273-1)*100)</f>
        <v>7.7777777777777724</v>
      </c>
      <c r="AD273" s="1087">
        <f>IF(ISERROR((F273/G273-1)*100),"n/a",(F273/G273-1)*100)</f>
        <v>4.6511627906976827</v>
      </c>
      <c r="AE273" s="1087">
        <f>IF(ISERROR((G273/H273-1)*100),"n/a",(G273/H273-1)*100)</f>
        <v>2.3809523809523725</v>
      </c>
      <c r="AF273" s="1087">
        <f>IF(ISERROR((H273/I273-1)*100),"n/a",(H273/I273-1)*100)</f>
        <v>4.9999999999999822</v>
      </c>
      <c r="AG273" s="1087">
        <f>IF(ISERROR((I273/K273-1)*100),"n/a",(I273/K273-1)*100)</f>
        <v>3.8961038961039085</v>
      </c>
      <c r="AH273" s="1087">
        <f>IF(ISERROR((K273/L273-1)*100),"n/a",(K273/L273-1)*100)</f>
        <v>1.3157894736842035</v>
      </c>
      <c r="AI273" s="1087">
        <f>IF(ISERROR((L273/N273-1)*100),"n/a",(L273/N273-1)*100)</f>
        <v>5.555555555555558</v>
      </c>
      <c r="AJ273" s="1087">
        <f>IF(ISERROR((N273/O273-1)*100),"n/a",(N273/O273-1)*100)</f>
        <v>0</v>
      </c>
      <c r="AK273" s="1087">
        <f>IF(ISERROR((O273/P273-1)*100),"n/a",(O273/P273-1)*100)</f>
        <v>9.0909090909090828</v>
      </c>
      <c r="AL273" s="1087">
        <f>IF(ISERROR((P273/Q273-1)*100),"n/a",(P273/Q273-1)*100)</f>
        <v>4.7619047619047672</v>
      </c>
      <c r="AM273" s="1087">
        <f>IF(ISERROR((Q273/R273-1)*100),"n/a",(Q273/R273-1)*100)</f>
        <v>7.2340425531914887</v>
      </c>
      <c r="AN273" s="1087">
        <f>IF(ISERROR((R273/S273-1)*100),"n/a",(R273/S273-1)*100)</f>
        <v>23.684210526315795</v>
      </c>
      <c r="AO273" s="1087" t="str">
        <f>IF(ISERROR((S273/T273-1)*100),"n/a",(S273/T273-1)*100)</f>
        <v>n/a</v>
      </c>
      <c r="AP273" s="1087">
        <f>IF(ISERROR((T273/U273-1)*100),"n/a",(T273/U273-1)*100)</f>
        <v>-100</v>
      </c>
      <c r="AQ273" s="1087">
        <f>IF(ISERROR((U273/V273-1)*100),"n/a",(U273/V273-1)*100)</f>
        <v>-44.444444444444443</v>
      </c>
      <c r="AR273" s="1087">
        <f>IF(ISERROR((V273/W273-1)*100),"n/a",(V273/W273-1)*100)</f>
        <v>-35.714285714285708</v>
      </c>
      <c r="AS273" s="1087">
        <f>IF(ISERROR((W273/X273-1)*100),"n/a",(W273/X273-1)*100)</f>
        <v>100</v>
      </c>
      <c r="AT273" s="1087">
        <f>IF(ISERROR((X273/Y273-1)*100),"n/a",(X273/Y273-1)*100)</f>
        <v>-12.500000000000011</v>
      </c>
      <c r="AU273" s="1088">
        <f>AVERAGE(AA273:AT273)</f>
        <v>0.27057873394950321</v>
      </c>
      <c r="AV273" s="1089">
        <f>STDEV(AA273:AT273)</f>
        <v>36.921011508850412</v>
      </c>
    </row>
    <row r="274" spans="1:48" ht="11.25" customHeight="1" x14ac:dyDescent="0.2">
      <c r="A274" s="475" t="s">
        <v>1206</v>
      </c>
      <c r="B274" s="859" t="s">
        <v>1207</v>
      </c>
      <c r="C274" s="621">
        <v>0.76</v>
      </c>
      <c r="D274" s="491">
        <v>0.72</v>
      </c>
      <c r="E274" s="485">
        <v>0.66</v>
      </c>
      <c r="F274" s="482">
        <v>0.62</v>
      </c>
      <c r="G274" s="482">
        <v>0.59</v>
      </c>
      <c r="H274" s="482">
        <v>0.54</v>
      </c>
      <c r="I274" s="482">
        <v>0.46</v>
      </c>
      <c r="J274" s="1016"/>
      <c r="K274" s="483">
        <v>0.42</v>
      </c>
      <c r="L274" s="480">
        <v>0.4</v>
      </c>
      <c r="M274" s="1016"/>
      <c r="N274" s="526">
        <v>0.38</v>
      </c>
      <c r="O274" s="526">
        <v>0.38</v>
      </c>
      <c r="P274" s="487">
        <v>0.38</v>
      </c>
      <c r="Q274" s="487">
        <v>0.37667</v>
      </c>
      <c r="R274" s="487">
        <v>0.34666999999999998</v>
      </c>
      <c r="S274" s="487">
        <v>0.33333000000000002</v>
      </c>
      <c r="T274" s="487">
        <v>0.30221999999999999</v>
      </c>
      <c r="U274" s="487">
        <v>0.28888999999999998</v>
      </c>
      <c r="V274" s="487">
        <v>0.22222</v>
      </c>
      <c r="W274" s="487">
        <v>8.5930000000000006E-2</v>
      </c>
      <c r="X274" s="486">
        <v>0</v>
      </c>
      <c r="Y274" s="486">
        <v>0</v>
      </c>
      <c r="Z274" s="624">
        <f>SUM(C274:Y274)</f>
        <v>8.2659299999999991</v>
      </c>
      <c r="AA274" s="1086">
        <f>IF(ISERROR((C274/D274-1)*100),"n/a",(C274/D274-1)*100)</f>
        <v>5.555555555555558</v>
      </c>
      <c r="AB274" s="1086">
        <f>IF(ISERROR((D274/E274-1)*100),"n/a",(D274/E274-1)*100)</f>
        <v>9.0909090909090828</v>
      </c>
      <c r="AC274" s="1087">
        <f>IF(ISERROR((E274/F274-1)*100),"n/a",(E274/F274-1)*100)</f>
        <v>6.4516129032258229</v>
      </c>
      <c r="AD274" s="1087">
        <f>IF(ISERROR((F274/G274-1)*100),"n/a",(F274/G274-1)*100)</f>
        <v>5.0847457627118731</v>
      </c>
      <c r="AE274" s="1087">
        <f>IF(ISERROR((G274/H274-1)*100),"n/a",(G274/H274-1)*100)</f>
        <v>9.259259259259256</v>
      </c>
      <c r="AF274" s="1087">
        <f>IF(ISERROR((H274/I274-1)*100),"n/a",(H274/I274-1)*100)</f>
        <v>17.391304347826097</v>
      </c>
      <c r="AG274" s="1087">
        <f>IF(ISERROR((I274/K274-1)*100),"n/a",(I274/K274-1)*100)</f>
        <v>9.5238095238095344</v>
      </c>
      <c r="AH274" s="1087">
        <f>IF(ISERROR((K274/L274-1)*100),"n/a",(K274/L274-1)*100)</f>
        <v>4.9999999999999822</v>
      </c>
      <c r="AI274" s="1087">
        <f>IF(ISERROR((L274/N274-1)*100),"n/a",(L274/N274-1)*100)</f>
        <v>5.2631578947368363</v>
      </c>
      <c r="AJ274" s="1087">
        <f>IF(ISERROR((N274/O274-1)*100),"n/a",(N274/O274-1)*100)</f>
        <v>0</v>
      </c>
      <c r="AK274" s="1087">
        <f>IF(ISERROR((O274/P274-1)*100),"n/a",(O274/P274-1)*100)</f>
        <v>0</v>
      </c>
      <c r="AL274" s="1087">
        <f>IF(ISERROR((P274/Q274-1)*100),"n/a",(P274/Q274-1)*100)</f>
        <v>0.88406297289405078</v>
      </c>
      <c r="AM274" s="1087">
        <f>IF(ISERROR((Q274/R274-1)*100),"n/a",(Q274/R274-1)*100)</f>
        <v>8.6537629445870845</v>
      </c>
      <c r="AN274" s="1087">
        <f>IF(ISERROR((R274/S274-1)*100),"n/a",(R274/S274-1)*100)</f>
        <v>4.0020400204001882</v>
      </c>
      <c r="AO274" s="1087">
        <f>IF(ISERROR((S274/T274-1)*100),"n/a",(S274/T274-1)*100)</f>
        <v>10.293825689894787</v>
      </c>
      <c r="AP274" s="1087">
        <f>IF(ISERROR((T274/U274-1)*100),"n/a",(T274/U274-1)*100)</f>
        <v>4.6142130222576183</v>
      </c>
      <c r="AQ274" s="1087">
        <f>IF(ISERROR((U274/V274-1)*100),"n/a",(U274/V274-1)*100)</f>
        <v>30.001800018000168</v>
      </c>
      <c r="AR274" s="1087">
        <f>IF(ISERROR((V274/W274-1)*100),"n/a",(V274/W274-1)*100)</f>
        <v>158.60584196438961</v>
      </c>
      <c r="AS274" s="1087" t="str">
        <f>IF(ISERROR((W274/X274-1)*100),"n/a",(W274/X274-1)*100)</f>
        <v>n/a</v>
      </c>
      <c r="AT274" s="1087" t="str">
        <f>IF(ISERROR((X274/Y274-1)*100),"n/a",(X274/Y274-1)*100)</f>
        <v>n/a</v>
      </c>
      <c r="AU274" s="1088">
        <f>AVERAGE(AA274:AT274)</f>
        <v>16.093105609469863</v>
      </c>
      <c r="AV274" s="1089">
        <f>STDEV(AA274:AT274)</f>
        <v>36.23912206653597</v>
      </c>
    </row>
    <row r="275" spans="1:48" ht="11.25" customHeight="1" x14ac:dyDescent="0.2">
      <c r="A275" s="1221" t="s">
        <v>1208</v>
      </c>
      <c r="B275" s="499" t="s">
        <v>1209</v>
      </c>
      <c r="C275" s="621">
        <v>0.52</v>
      </c>
      <c r="D275" s="491">
        <v>0.43</v>
      </c>
      <c r="E275" s="491">
        <v>0.38</v>
      </c>
      <c r="F275" s="494">
        <v>0.36</v>
      </c>
      <c r="G275" s="621">
        <v>0.35</v>
      </c>
      <c r="H275" s="621">
        <v>0.3</v>
      </c>
      <c r="I275" s="621">
        <v>0.1</v>
      </c>
      <c r="J275" s="945"/>
      <c r="K275" s="494">
        <v>0.04</v>
      </c>
      <c r="L275" s="625">
        <v>0.04</v>
      </c>
      <c r="M275" s="945"/>
      <c r="N275" s="622">
        <v>0.04</v>
      </c>
      <c r="O275" s="622">
        <v>0.22500000000000001</v>
      </c>
      <c r="P275" s="627">
        <v>1.24</v>
      </c>
      <c r="Q275" s="627">
        <v>1.18</v>
      </c>
      <c r="R275" s="627">
        <v>1.1000000000000001</v>
      </c>
      <c r="S275" s="627">
        <v>0.98</v>
      </c>
      <c r="T275" s="627">
        <v>0.88</v>
      </c>
      <c r="U275" s="627">
        <v>0.76</v>
      </c>
      <c r="V275" s="627">
        <v>0.68</v>
      </c>
      <c r="W275" s="627">
        <v>0.64</v>
      </c>
      <c r="X275" s="627">
        <v>0.57599999999999996</v>
      </c>
      <c r="Y275" s="627">
        <v>0.51200000000000001</v>
      </c>
      <c r="Z275" s="624">
        <f>SUM(C275:Y275)</f>
        <v>11.333000000000002</v>
      </c>
      <c r="AA275" s="1086">
        <f>IF(ISERROR((C275/D275-1)*100),"n/a",(C275/D275-1)*100)</f>
        <v>20.930232558139551</v>
      </c>
      <c r="AB275" s="1086">
        <f>IF(ISERROR((D275/E275-1)*100),"n/a",(D275/E275-1)*100)</f>
        <v>13.157894736842103</v>
      </c>
      <c r="AC275" s="1087">
        <f>IF(ISERROR((E275/F275-1)*100),"n/a",(E275/F275-1)*100)</f>
        <v>5.555555555555558</v>
      </c>
      <c r="AD275" s="1087">
        <f>IF(ISERROR((F275/G275-1)*100),"n/a",(F275/G275-1)*100)</f>
        <v>2.8571428571428692</v>
      </c>
      <c r="AE275" s="1087">
        <f>IF(ISERROR((G275/H275-1)*100),"n/a",(G275/H275-1)*100)</f>
        <v>16.666666666666675</v>
      </c>
      <c r="AF275" s="1087">
        <f>IF(ISERROR((H275/I275-1)*100),"n/a",(H275/I275-1)*100)</f>
        <v>199.99999999999994</v>
      </c>
      <c r="AG275" s="1087">
        <f>IF(ISERROR((I275/K275-1)*100),"n/a",(I275/K275-1)*100)</f>
        <v>150</v>
      </c>
      <c r="AH275" s="1087">
        <f>IF(ISERROR((K275/L275-1)*100),"n/a",(K275/L275-1)*100)</f>
        <v>0</v>
      </c>
      <c r="AI275" s="1087">
        <f>IF(ISERROR((L275/N275-1)*100),"n/a",(L275/N275-1)*100)</f>
        <v>0</v>
      </c>
      <c r="AJ275" s="1087">
        <f>IF(ISERROR((N275/O275-1)*100),"n/a",(N275/O275-1)*100)</f>
        <v>-82.222222222222214</v>
      </c>
      <c r="AK275" s="1087">
        <f>IF(ISERROR((O275/P275-1)*100),"n/a",(O275/P275-1)*100)</f>
        <v>-81.854838709677423</v>
      </c>
      <c r="AL275" s="1087">
        <f>IF(ISERROR((P275/Q275-1)*100),"n/a",(P275/Q275-1)*100)</f>
        <v>5.0847457627118731</v>
      </c>
      <c r="AM275" s="1087">
        <f>IF(ISERROR((Q275/R275-1)*100),"n/a",(Q275/R275-1)*100)</f>
        <v>7.2727272727272529</v>
      </c>
      <c r="AN275" s="1087">
        <f>IF(ISERROR((R275/S275-1)*100),"n/a",(R275/S275-1)*100)</f>
        <v>12.244897959183687</v>
      </c>
      <c r="AO275" s="1087">
        <f>IF(ISERROR((S275/T275-1)*100),"n/a",(S275/T275-1)*100)</f>
        <v>11.363636363636353</v>
      </c>
      <c r="AP275" s="1087">
        <f>IF(ISERROR((T275/U275-1)*100),"n/a",(T275/U275-1)*100)</f>
        <v>15.789473684210531</v>
      </c>
      <c r="AQ275" s="1087">
        <f>IF(ISERROR((U275/V275-1)*100),"n/a",(U275/V275-1)*100)</f>
        <v>11.764705882352944</v>
      </c>
      <c r="AR275" s="1087">
        <f>IF(ISERROR((V275/W275-1)*100),"n/a",(V275/W275-1)*100)</f>
        <v>6.25</v>
      </c>
      <c r="AS275" s="1087">
        <f>IF(ISERROR((W275/X275-1)*100),"n/a",(W275/X275-1)*100)</f>
        <v>11.111111111111116</v>
      </c>
      <c r="AT275" s="1087">
        <f>IF(ISERROR((X275/Y275-1)*100),"n/a",(X275/Y275-1)*100)</f>
        <v>12.5</v>
      </c>
      <c r="AU275" s="1088">
        <f>AVERAGE(AA275:AT275)</f>
        <v>16.923586473919038</v>
      </c>
      <c r="AV275" s="1089">
        <f>STDEV(AA275:AT275)</f>
        <v>61.654753932360542</v>
      </c>
    </row>
    <row r="276" spans="1:48" ht="11.25" customHeight="1" x14ac:dyDescent="0.2">
      <c r="A276" s="479" t="s">
        <v>1169</v>
      </c>
      <c r="B276" s="874" t="s">
        <v>1170</v>
      </c>
      <c r="C276" s="621">
        <v>1.01</v>
      </c>
      <c r="D276" s="491">
        <v>1</v>
      </c>
      <c r="E276" s="491">
        <v>0.91</v>
      </c>
      <c r="F276" s="621">
        <v>0.78</v>
      </c>
      <c r="G276" s="621">
        <v>0.74</v>
      </c>
      <c r="H276" s="621">
        <v>0.7</v>
      </c>
      <c r="I276" s="621">
        <v>0.66</v>
      </c>
      <c r="J276" s="945"/>
      <c r="K276" s="621">
        <v>0.64</v>
      </c>
      <c r="L276" s="625">
        <v>0.6</v>
      </c>
      <c r="M276" s="945"/>
      <c r="N276" s="622">
        <v>0.6</v>
      </c>
      <c r="O276" s="622">
        <v>0.61</v>
      </c>
      <c r="P276" s="623">
        <v>0.67</v>
      </c>
      <c r="Q276" s="623">
        <v>0</v>
      </c>
      <c r="R276" s="623">
        <v>0</v>
      </c>
      <c r="S276" s="623">
        <v>0</v>
      </c>
      <c r="T276" s="623">
        <v>0</v>
      </c>
      <c r="U276" s="623">
        <v>0</v>
      </c>
      <c r="V276" s="623">
        <v>0</v>
      </c>
      <c r="W276" s="623">
        <v>0</v>
      </c>
      <c r="X276" s="623">
        <v>0</v>
      </c>
      <c r="Y276" s="623">
        <v>0</v>
      </c>
      <c r="Z276" s="624">
        <f>SUM(C276:Y276)</f>
        <v>8.92</v>
      </c>
      <c r="AA276" s="1086">
        <f>IF(ISERROR((C276/D276-1)*100),"n/a",(C276/D276-1)*100)</f>
        <v>1.0000000000000009</v>
      </c>
      <c r="AB276" s="1086">
        <f>IF(ISERROR((D276/E276-1)*100),"n/a",(D276/E276-1)*100)</f>
        <v>9.8901098901098763</v>
      </c>
      <c r="AC276" s="1087">
        <f>IF(ISERROR((E276/F276-1)*100),"n/a",(E276/F276-1)*100)</f>
        <v>16.666666666666675</v>
      </c>
      <c r="AD276" s="1087">
        <f>IF(ISERROR((F276/G276-1)*100),"n/a",(F276/G276-1)*100)</f>
        <v>5.4054054054054168</v>
      </c>
      <c r="AE276" s="1087">
        <f>IF(ISERROR((G276/H276-1)*100),"n/a",(G276/H276-1)*100)</f>
        <v>5.7142857142857162</v>
      </c>
      <c r="AF276" s="1087">
        <f>IF(ISERROR((H276/I276-1)*100),"n/a",(H276/I276-1)*100)</f>
        <v>6.0606060606060552</v>
      </c>
      <c r="AG276" s="1087">
        <f>IF(ISERROR((I276/K276-1)*100),"n/a",(I276/K276-1)*100)</f>
        <v>3.125</v>
      </c>
      <c r="AH276" s="1087">
        <f>IF(ISERROR((K276/L276-1)*100),"n/a",(K276/L276-1)*100)</f>
        <v>6.6666666666666652</v>
      </c>
      <c r="AI276" s="1087">
        <f>IF(ISERROR((L276/N276-1)*100),"n/a",(L276/N276-1)*100)</f>
        <v>0</v>
      </c>
      <c r="AJ276" s="1087">
        <f>IF(ISERROR((N276/O276-1)*100),"n/a",(N276/O276-1)*100)</f>
        <v>-1.6393442622950838</v>
      </c>
      <c r="AK276" s="1087">
        <f>IF(ISERROR((O276/P276-1)*100),"n/a",(O276/P276-1)*100)</f>
        <v>-8.9552238805970177</v>
      </c>
      <c r="AL276" s="1087" t="str">
        <f>IF(ISERROR((P276/Q276-1)*100),"n/a",(P276/Q276-1)*100)</f>
        <v>n/a</v>
      </c>
      <c r="AM276" s="1087" t="str">
        <f>IF(ISERROR((Q276/R276-1)*100),"n/a",(Q276/R276-1)*100)</f>
        <v>n/a</v>
      </c>
      <c r="AN276" s="1087" t="str">
        <f>IF(ISERROR((R276/S276-1)*100),"n/a",(R276/S276-1)*100)</f>
        <v>n/a</v>
      </c>
      <c r="AO276" s="1087" t="str">
        <f>IF(ISERROR((S276/T276-1)*100),"n/a",(S276/T276-1)*100)</f>
        <v>n/a</v>
      </c>
      <c r="AP276" s="1087" t="str">
        <f>IF(ISERROR((T276/U276-1)*100),"n/a",(T276/U276-1)*100)</f>
        <v>n/a</v>
      </c>
      <c r="AQ276" s="1087" t="str">
        <f>IF(ISERROR((U276/V276-1)*100),"n/a",(U276/V276-1)*100)</f>
        <v>n/a</v>
      </c>
      <c r="AR276" s="1087" t="str">
        <f>IF(ISERROR((V276/W276-1)*100),"n/a",(V276/W276-1)*100)</f>
        <v>n/a</v>
      </c>
      <c r="AS276" s="1087" t="str">
        <f>IF(ISERROR((W276/X276-1)*100),"n/a",(W276/X276-1)*100)</f>
        <v>n/a</v>
      </c>
      <c r="AT276" s="1087" t="str">
        <f>IF(ISERROR((X276/Y276-1)*100),"n/a",(X276/Y276-1)*100)</f>
        <v>n/a</v>
      </c>
      <c r="AU276" s="1088">
        <f>AVERAGE(AA276:AT276)</f>
        <v>3.9940156600771179</v>
      </c>
      <c r="AV276" s="1089">
        <f>STDEV(AA276:AT276)</f>
        <v>6.6091924457030569</v>
      </c>
    </row>
    <row r="277" spans="1:48" ht="11.25" customHeight="1" x14ac:dyDescent="0.2">
      <c r="A277" s="876" t="s">
        <v>227</v>
      </c>
      <c r="B277" s="874" t="s">
        <v>228</v>
      </c>
      <c r="C277" s="621">
        <v>14.2</v>
      </c>
      <c r="D277" s="491">
        <v>13.9</v>
      </c>
      <c r="E277" s="491">
        <v>13.55</v>
      </c>
      <c r="F277" s="621">
        <v>13.05</v>
      </c>
      <c r="G277" s="621">
        <v>12.8</v>
      </c>
      <c r="H277" s="621">
        <v>12.6</v>
      </c>
      <c r="I277" s="621">
        <v>12.4</v>
      </c>
      <c r="J277" s="945"/>
      <c r="K277" s="621">
        <v>12</v>
      </c>
      <c r="L277" s="490">
        <v>11.65</v>
      </c>
      <c r="M277" s="945"/>
      <c r="N277" s="503">
        <v>11.25</v>
      </c>
      <c r="O277" s="503">
        <v>10.9</v>
      </c>
      <c r="P277" s="627">
        <v>10.199999999999999</v>
      </c>
      <c r="Q277" s="627">
        <v>9.15</v>
      </c>
      <c r="R277" s="627">
        <v>8.25</v>
      </c>
      <c r="S277" s="627">
        <v>7.6</v>
      </c>
      <c r="T277" s="627">
        <v>6.9</v>
      </c>
      <c r="U277" s="627">
        <v>6.1</v>
      </c>
      <c r="V277" s="627">
        <v>5.5</v>
      </c>
      <c r="W277" s="627">
        <v>5.35</v>
      </c>
      <c r="X277" s="627">
        <v>5.0999999999999996</v>
      </c>
      <c r="Y277" s="627">
        <v>4.9000000000000004</v>
      </c>
      <c r="Z277" s="624">
        <f>SUM(C277:Y277)</f>
        <v>207.35</v>
      </c>
      <c r="AA277" s="1086">
        <f>IF(ISERROR((C277/D277-1)*100),"n/a",(C277/D277-1)*100)</f>
        <v>2.1582733812949506</v>
      </c>
      <c r="AB277" s="1086">
        <f>IF(ISERROR((D277/E277-1)*100),"n/a",(D277/E277-1)*100)</f>
        <v>2.5830258302582898</v>
      </c>
      <c r="AC277" s="1087">
        <f>IF(ISERROR((E277/F277-1)*100),"n/a",(E277/F277-1)*100)</f>
        <v>3.8314176245210829</v>
      </c>
      <c r="AD277" s="1087">
        <f>IF(ISERROR((F277/G277-1)*100),"n/a",(F277/G277-1)*100)</f>
        <v>1.953125</v>
      </c>
      <c r="AE277" s="1087">
        <f>IF(ISERROR((G277/H277-1)*100),"n/a",(G277/H277-1)*100)</f>
        <v>1.5873015873016039</v>
      </c>
      <c r="AF277" s="1087">
        <f>IF(ISERROR((H277/I277-1)*100),"n/a",(H277/I277-1)*100)</f>
        <v>1.6129032258064502</v>
      </c>
      <c r="AG277" s="1087">
        <f>IF(ISERROR((I277/K277-1)*100),"n/a",(I277/K277-1)*100)</f>
        <v>3.3333333333333437</v>
      </c>
      <c r="AH277" s="1087">
        <f>IF(ISERROR((K277/L277-1)*100),"n/a",(K277/L277-1)*100)</f>
        <v>3.0042918454935563</v>
      </c>
      <c r="AI277" s="1087">
        <f>IF(ISERROR((L277/N277-1)*100),"n/a",(L277/N277-1)*100)</f>
        <v>3.5555555555555562</v>
      </c>
      <c r="AJ277" s="1087">
        <f>IF(ISERROR((N277/O277-1)*100),"n/a",(N277/O277-1)*100)</f>
        <v>3.2110091743119185</v>
      </c>
      <c r="AK277" s="1087">
        <f>IF(ISERROR((O277/P277-1)*100),"n/a",(O277/P277-1)*100)</f>
        <v>6.8627450980392357</v>
      </c>
      <c r="AL277" s="1087">
        <f>IF(ISERROR((P277/Q277-1)*100),"n/a",(P277/Q277-1)*100)</f>
        <v>11.475409836065564</v>
      </c>
      <c r="AM277" s="1087">
        <f>IF(ISERROR((Q277/R277-1)*100),"n/a",(Q277/R277-1)*100)</f>
        <v>10.909090909090914</v>
      </c>
      <c r="AN277" s="1087">
        <f>IF(ISERROR((R277/S277-1)*100),"n/a",(R277/S277-1)*100)</f>
        <v>8.5526315789473664</v>
      </c>
      <c r="AO277" s="1087">
        <f>IF(ISERROR((S277/T277-1)*100),"n/a",(S277/T277-1)*100)</f>
        <v>10.144927536231862</v>
      </c>
      <c r="AP277" s="1087">
        <f>IF(ISERROR((T277/U277-1)*100),"n/a",(T277/U277-1)*100)</f>
        <v>13.11475409836067</v>
      </c>
      <c r="AQ277" s="1087">
        <f>IF(ISERROR((U277/V277-1)*100),"n/a",(U277/V277-1)*100)</f>
        <v>10.909090909090914</v>
      </c>
      <c r="AR277" s="1087">
        <f>IF(ISERROR((V277/W277-1)*100),"n/a",(V277/W277-1)*100)</f>
        <v>2.8037383177570208</v>
      </c>
      <c r="AS277" s="1087">
        <f>IF(ISERROR((W277/X277-1)*100),"n/a",(W277/X277-1)*100)</f>
        <v>4.9019607843137303</v>
      </c>
      <c r="AT277" s="1087">
        <f>IF(ISERROR((X277/Y277-1)*100),"n/a",(X277/Y277-1)*100)</f>
        <v>4.0816326530612068</v>
      </c>
      <c r="AU277" s="1088">
        <f>AVERAGE(AA277:AT277)</f>
        <v>5.5293109139417611</v>
      </c>
      <c r="AV277" s="1089">
        <f>STDEV(AA277:AT277)</f>
        <v>3.8387362231982731</v>
      </c>
    </row>
    <row r="278" spans="1:48" ht="11.25" customHeight="1" x14ac:dyDescent="0.2">
      <c r="A278" s="876" t="s">
        <v>1180</v>
      </c>
      <c r="B278" s="874" t="s">
        <v>1181</v>
      </c>
      <c r="C278" s="621">
        <v>1.26</v>
      </c>
      <c r="D278" s="491">
        <v>1.2</v>
      </c>
      <c r="E278" s="491">
        <v>0.80233199999999993</v>
      </c>
      <c r="F278" s="621">
        <v>0.69220799999999993</v>
      </c>
      <c r="G278" s="621">
        <v>0.62928000000000006</v>
      </c>
      <c r="H278" s="621">
        <v>0.52392279599999991</v>
      </c>
      <c r="I278" s="621">
        <v>0.42694288199999997</v>
      </c>
      <c r="J278" s="945"/>
      <c r="K278" s="621">
        <v>0.37518460199999998</v>
      </c>
      <c r="L278" s="625">
        <v>0.31048675199999998</v>
      </c>
      <c r="M278" s="945"/>
      <c r="N278" s="503">
        <v>0.44556956999999997</v>
      </c>
      <c r="O278" s="622">
        <v>0.38813990399999998</v>
      </c>
      <c r="P278" s="623">
        <v>0.67922123400000001</v>
      </c>
      <c r="Q278" s="627">
        <v>0.77624834399999998</v>
      </c>
      <c r="R278" s="627">
        <v>0.75685078799999994</v>
      </c>
      <c r="S278" s="627">
        <v>0.16171709399999998</v>
      </c>
      <c r="T278" s="623">
        <v>0</v>
      </c>
      <c r="U278" s="623">
        <v>0</v>
      </c>
      <c r="V278" s="623">
        <v>0</v>
      </c>
      <c r="W278" s="623">
        <v>0</v>
      </c>
      <c r="X278" s="623">
        <v>0</v>
      </c>
      <c r="Y278" s="623">
        <v>0</v>
      </c>
      <c r="Z278" s="624">
        <f>SUM(C278:Y278)</f>
        <v>9.4281039659999983</v>
      </c>
      <c r="AA278" s="1086">
        <f>IF(ISERROR((C278/D278-1)*100),"n/a",(C278/D278-1)*100)</f>
        <v>5.0000000000000044</v>
      </c>
      <c r="AB278" s="1086">
        <f>IF(ISERROR((D278/E278-1)*100),"n/a",(D278/E278-1)*100)</f>
        <v>49.564020879137317</v>
      </c>
      <c r="AC278" s="1087">
        <f>IF(ISERROR((E278/F278-1)*100),"n/a",(E278/F278-1)*100)</f>
        <v>15.909090909090917</v>
      </c>
      <c r="AD278" s="1087">
        <f>IF(ISERROR((F278/G278-1)*100),"n/a",(F278/G278-1)*100)</f>
        <v>9.9999999999999858</v>
      </c>
      <c r="AE278" s="1087">
        <f>IF(ISERROR((G278/H278-1)*100),"n/a",(G278/H278-1)*100)</f>
        <v>20.109299462510922</v>
      </c>
      <c r="AF278" s="1087">
        <f>IF(ISERROR((H278/I278-1)*100),"n/a",(H278/I278-1)*100)</f>
        <v>22.714962138659089</v>
      </c>
      <c r="AG278" s="1087">
        <f>IF(ISERROR((I278/K278-1)*100),"n/a",(I278/K278-1)*100)</f>
        <v>13.795416902530565</v>
      </c>
      <c r="AH278" s="1087">
        <f>IF(ISERROR((K278/L278-1)*100),"n/a",(K278/L278-1)*100)</f>
        <v>20.837555735711398</v>
      </c>
      <c r="AI278" s="1087">
        <f>IF(ISERROR((L278/N278-1)*100),"n/a",(L278/N278-1)*100)</f>
        <v>-30.316885868126054</v>
      </c>
      <c r="AJ278" s="1087">
        <f>IF(ISERROR((N278/O278-1)*100),"n/a",(N278/O278-1)*100)</f>
        <v>14.796125162127115</v>
      </c>
      <c r="AK278" s="1087">
        <f>IF(ISERROR((O278/P278-1)*100),"n/a",(O278/P278-1)*100)</f>
        <v>-42.855157558280929</v>
      </c>
      <c r="AL278" s="1087">
        <f>IF(ISERROR((P278/Q278-1)*100),"n/a",(P278/Q278-1)*100)</f>
        <v>-12.499493332252442</v>
      </c>
      <c r="AM278" s="1087">
        <f>IF(ISERROR((Q278/R278-1)*100),"n/a",(Q278/R278-1)*100)</f>
        <v>2.5629300130952659</v>
      </c>
      <c r="AN278" s="1087">
        <f>IF(ISERROR((R278/S278-1)*100),"n/a",(R278/S278-1)*100)</f>
        <v>368.00914441363881</v>
      </c>
      <c r="AO278" s="1087" t="str">
        <f>IF(ISERROR((S278/T278-1)*100),"n/a",(S278/T278-1)*100)</f>
        <v>n/a</v>
      </c>
      <c r="AP278" s="1087" t="str">
        <f>IF(ISERROR((T278/U278-1)*100),"n/a",(T278/U278-1)*100)</f>
        <v>n/a</v>
      </c>
      <c r="AQ278" s="1087" t="str">
        <f>IF(ISERROR((U278/V278-1)*100),"n/a",(U278/V278-1)*100)</f>
        <v>n/a</v>
      </c>
      <c r="AR278" s="1087" t="str">
        <f>IF(ISERROR((V278/W278-1)*100),"n/a",(V278/W278-1)*100)</f>
        <v>n/a</v>
      </c>
      <c r="AS278" s="1087" t="str">
        <f>IF(ISERROR((W278/X278-1)*100),"n/a",(W278/X278-1)*100)</f>
        <v>n/a</v>
      </c>
      <c r="AT278" s="1087" t="str">
        <f>IF(ISERROR((X278/Y278-1)*100),"n/a",(X278/Y278-1)*100)</f>
        <v>n/a</v>
      </c>
      <c r="AU278" s="1088">
        <f>AVERAGE(AA278:AT278)</f>
        <v>32.687643489845854</v>
      </c>
      <c r="AV278" s="1089">
        <f>STDEV(AA278:AT278)</f>
        <v>99.223505761391536</v>
      </c>
    </row>
    <row r="279" spans="1:48" ht="11.25" customHeight="1" x14ac:dyDescent="0.2">
      <c r="A279" s="496" t="s">
        <v>3818</v>
      </c>
      <c r="B279" s="859" t="s">
        <v>3819</v>
      </c>
      <c r="C279" s="621">
        <v>1.18</v>
      </c>
      <c r="D279" s="491">
        <v>1.06</v>
      </c>
      <c r="E279" s="631">
        <v>0.94</v>
      </c>
      <c r="F279" s="631">
        <v>0.89659999999999995</v>
      </c>
      <c r="G279" s="631">
        <v>0.85680000000000001</v>
      </c>
      <c r="H279" s="631">
        <v>0.81699999999999995</v>
      </c>
      <c r="I279" s="648">
        <v>0.7772</v>
      </c>
      <c r="J279" s="514"/>
      <c r="K279" s="648">
        <v>0.7772</v>
      </c>
      <c r="L279" s="649">
        <v>0.7772</v>
      </c>
      <c r="M279" s="514"/>
      <c r="N279" s="650">
        <v>0.7772</v>
      </c>
      <c r="O279" s="1018">
        <v>0.7772</v>
      </c>
      <c r="P279" s="851">
        <v>0.74719999999999998</v>
      </c>
      <c r="Q279" s="851">
        <v>0.66749999999999998</v>
      </c>
      <c r="R279" s="851">
        <v>0.61780000000000002</v>
      </c>
      <c r="S279" s="851">
        <v>0.5081</v>
      </c>
      <c r="T279" s="851">
        <v>0.42670000000000002</v>
      </c>
      <c r="U279" s="851">
        <v>0.36830000000000002</v>
      </c>
      <c r="V279" s="851">
        <v>0.31219999999999998</v>
      </c>
      <c r="W279" s="1034">
        <v>0.19919999999999999</v>
      </c>
      <c r="X279" s="851">
        <v>0.21920000000000001</v>
      </c>
      <c r="Y279" s="851">
        <v>0.1661</v>
      </c>
      <c r="Z279" s="624">
        <f>SUM(C279:Y279)</f>
        <v>13.868700000000002</v>
      </c>
      <c r="AA279" s="1086">
        <f>IF(ISERROR((C279/D279-1)*100),"n/a",(C279/D279-1)*100)</f>
        <v>11.32075471698113</v>
      </c>
      <c r="AB279" s="1086">
        <f>IF(ISERROR((D279/E279-1)*100),"n/a",(D279/E279-1)*100)</f>
        <v>12.765957446808528</v>
      </c>
      <c r="AC279" s="1087">
        <f>IF(ISERROR((E279/F279-1)*100),"n/a",(E279/F279-1)*100)</f>
        <v>4.840508587999115</v>
      </c>
      <c r="AD279" s="1087">
        <f>IF(ISERROR((F279/G279-1)*100),"n/a",(F279/G279-1)*100)</f>
        <v>4.6451914098972757</v>
      </c>
      <c r="AE279" s="1087">
        <f>IF(ISERROR((G279/H279-1)*100),"n/a",(G279/H279-1)*100)</f>
        <v>4.8714810281517806</v>
      </c>
      <c r="AF279" s="1087">
        <f>IF(ISERROR((H279/I279-1)*100),"n/a",(H279/I279-1)*100)</f>
        <v>5.1209469891919657</v>
      </c>
      <c r="AG279" s="1087">
        <f>IF(ISERROR((I279/K279-1)*100),"n/a",(I279/K279-1)*100)</f>
        <v>0</v>
      </c>
      <c r="AH279" s="1087">
        <f>IF(ISERROR((K279/L279-1)*100),"n/a",(K279/L279-1)*100)</f>
        <v>0</v>
      </c>
      <c r="AI279" s="1087">
        <f>IF(ISERROR((L279/N279-1)*100),"n/a",(L279/N279-1)*100)</f>
        <v>0</v>
      </c>
      <c r="AJ279" s="1087">
        <f>IF(ISERROR((N279/O279-1)*100),"n/a",(N279/O279-1)*100)</f>
        <v>0</v>
      </c>
      <c r="AK279" s="1087">
        <f>IF(ISERROR((O279/P279-1)*100),"n/a",(O279/P279-1)*100)</f>
        <v>4.0149892933618814</v>
      </c>
      <c r="AL279" s="1087">
        <f>IF(ISERROR((P279/Q279-1)*100),"n/a",(P279/Q279-1)*100)</f>
        <v>11.940074906367037</v>
      </c>
      <c r="AM279" s="1087">
        <f>IF(ISERROR((Q279/R279-1)*100),"n/a",(Q279/R279-1)*100)</f>
        <v>8.044674651990924</v>
      </c>
      <c r="AN279" s="1087">
        <f>IF(ISERROR((R279/S279-1)*100),"n/a",(R279/S279-1)*100)</f>
        <v>21.590238142098016</v>
      </c>
      <c r="AO279" s="1087">
        <f>IF(ISERROR((S279/T279-1)*100),"n/a",(S279/T279-1)*100)</f>
        <v>19.076634637918911</v>
      </c>
      <c r="AP279" s="1087">
        <f>IF(ISERROR((T279/U279-1)*100),"n/a",(T279/U279-1)*100)</f>
        <v>15.856638609828956</v>
      </c>
      <c r="AQ279" s="1087">
        <f>IF(ISERROR((U279/V279-1)*100),"n/a",(U279/V279-1)*100)</f>
        <v>17.969250480461252</v>
      </c>
      <c r="AR279" s="1087">
        <f>IF(ISERROR((V279/W279-1)*100),"n/a",(V279/W279-1)*100)</f>
        <v>56.726907630522085</v>
      </c>
      <c r="AS279" s="1087">
        <f>IF(ISERROR((W279/X279-1)*100),"n/a",(W279/X279-1)*100)</f>
        <v>-9.1240875912408814</v>
      </c>
      <c r="AT279" s="1087">
        <f>IF(ISERROR((X279/Y279-1)*100),"n/a",(X279/Y279-1)*100)</f>
        <v>31.968693558097527</v>
      </c>
      <c r="AU279" s="1088">
        <f>AVERAGE(AA279:AT279)</f>
        <v>11.081442724921775</v>
      </c>
      <c r="AV279" s="1089">
        <f>STDEV(AA279:AT279)</f>
        <v>14.29224943477633</v>
      </c>
    </row>
    <row r="280" spans="1:48" ht="11.25" customHeight="1" x14ac:dyDescent="0.2">
      <c r="A280" s="628" t="s">
        <v>1223</v>
      </c>
      <c r="B280" s="499" t="s">
        <v>1224</v>
      </c>
      <c r="C280" s="621">
        <v>0.99</v>
      </c>
      <c r="D280" s="491">
        <v>0.95</v>
      </c>
      <c r="E280" s="512">
        <v>0.91</v>
      </c>
      <c r="F280" s="505">
        <v>0.87</v>
      </c>
      <c r="G280" s="505">
        <v>0.83</v>
      </c>
      <c r="H280" s="505">
        <v>0.78</v>
      </c>
      <c r="I280" s="505">
        <v>0.72</v>
      </c>
      <c r="J280" s="1032"/>
      <c r="K280" s="505">
        <v>0.54</v>
      </c>
      <c r="L280" s="501">
        <v>0.39124199999999998</v>
      </c>
      <c r="M280" s="1032"/>
      <c r="N280" s="518">
        <v>0.29389999999999999</v>
      </c>
      <c r="O280" s="518">
        <v>0.25180000000000002</v>
      </c>
      <c r="P280" s="508">
        <v>0</v>
      </c>
      <c r="Q280" s="508">
        <v>0</v>
      </c>
      <c r="R280" s="508">
        <v>0</v>
      </c>
      <c r="S280" s="508">
        <v>0</v>
      </c>
      <c r="T280" s="508">
        <v>0</v>
      </c>
      <c r="U280" s="508">
        <v>0</v>
      </c>
      <c r="V280" s="508">
        <v>0</v>
      </c>
      <c r="W280" s="508">
        <v>0</v>
      </c>
      <c r="X280" s="508">
        <v>0</v>
      </c>
      <c r="Y280" s="508">
        <v>0</v>
      </c>
      <c r="Z280" s="624">
        <f>SUM(C280:Y280)</f>
        <v>7.526942</v>
      </c>
      <c r="AA280" s="1086">
        <f>IF(ISERROR((C280/D280-1)*100),"n/a",(C280/D280-1)*100)</f>
        <v>4.2105263157894868</v>
      </c>
      <c r="AB280" s="1086">
        <f>IF(ISERROR((D280/E280-1)*100),"n/a",(D280/E280-1)*100)</f>
        <v>4.39560439560438</v>
      </c>
      <c r="AC280" s="1087">
        <f>IF(ISERROR((E280/F280-1)*100),"n/a",(E280/F280-1)*100)</f>
        <v>4.5977011494252817</v>
      </c>
      <c r="AD280" s="1087">
        <f>IF(ISERROR((F280/G280-1)*100),"n/a",(F280/G280-1)*100)</f>
        <v>4.8192771084337505</v>
      </c>
      <c r="AE280" s="1087">
        <f>IF(ISERROR((G280/H280-1)*100),"n/a",(G280/H280-1)*100)</f>
        <v>6.4102564102564097</v>
      </c>
      <c r="AF280" s="1087">
        <f>IF(ISERROR((H280/I280-1)*100),"n/a",(H280/I280-1)*100)</f>
        <v>8.3333333333333481</v>
      </c>
      <c r="AG280" s="1087">
        <f>IF(ISERROR((I280/K280-1)*100),"n/a",(I280/K280-1)*100)</f>
        <v>33.333333333333329</v>
      </c>
      <c r="AH280" s="1087">
        <f>IF(ISERROR((K280/L280-1)*100),"n/a",(K280/L280-1)*100)</f>
        <v>38.021991503979649</v>
      </c>
      <c r="AI280" s="1087">
        <f>IF(ISERROR((L280/N280-1)*100),"n/a",(L280/N280-1)*100)</f>
        <v>33.120789384144267</v>
      </c>
      <c r="AJ280" s="1087">
        <f>IF(ISERROR((N280/O280-1)*100),"n/a",(N280/O280-1)*100)</f>
        <v>16.719618745035735</v>
      </c>
      <c r="AK280" s="1087" t="str">
        <f>IF(ISERROR((O280/P280-1)*100),"n/a",(O280/P280-1)*100)</f>
        <v>n/a</v>
      </c>
      <c r="AL280" s="1087" t="str">
        <f>IF(ISERROR((P280/Q280-1)*100),"n/a",(P280/Q280-1)*100)</f>
        <v>n/a</v>
      </c>
      <c r="AM280" s="1087" t="str">
        <f>IF(ISERROR((Q280/R280-1)*100),"n/a",(Q280/R280-1)*100)</f>
        <v>n/a</v>
      </c>
      <c r="AN280" s="1087" t="str">
        <f>IF(ISERROR((R280/S280-1)*100),"n/a",(R280/S280-1)*100)</f>
        <v>n/a</v>
      </c>
      <c r="AO280" s="1087" t="str">
        <f>IF(ISERROR((S280/T280-1)*100),"n/a",(S280/T280-1)*100)</f>
        <v>n/a</v>
      </c>
      <c r="AP280" s="1087" t="str">
        <f>IF(ISERROR((T280/U280-1)*100),"n/a",(T280/U280-1)*100)</f>
        <v>n/a</v>
      </c>
      <c r="AQ280" s="1087" t="str">
        <f>IF(ISERROR((U280/V280-1)*100),"n/a",(U280/V280-1)*100)</f>
        <v>n/a</v>
      </c>
      <c r="AR280" s="1087" t="str">
        <f>IF(ISERROR((V280/W280-1)*100),"n/a",(V280/W280-1)*100)</f>
        <v>n/a</v>
      </c>
      <c r="AS280" s="1087" t="str">
        <f>IF(ISERROR((W280/X280-1)*100),"n/a",(W280/X280-1)*100)</f>
        <v>n/a</v>
      </c>
      <c r="AT280" s="1087" t="str">
        <f>IF(ISERROR((X280/Y280-1)*100),"n/a",(X280/Y280-1)*100)</f>
        <v>n/a</v>
      </c>
      <c r="AU280" s="1088">
        <f>AVERAGE(AA280:AT280)</f>
        <v>15.396243167933566</v>
      </c>
      <c r="AV280" s="1089">
        <f>STDEV(AA280:AT280)</f>
        <v>13.963532829967358</v>
      </c>
    </row>
    <row r="281" spans="1:48" ht="11.25" customHeight="1" x14ac:dyDescent="0.2">
      <c r="A281" s="876" t="s">
        <v>1200</v>
      </c>
      <c r="B281" s="874" t="s">
        <v>1201</v>
      </c>
      <c r="C281" s="621">
        <v>0.90749999999999997</v>
      </c>
      <c r="D281" s="491">
        <v>0.86399999999999999</v>
      </c>
      <c r="E281" s="491">
        <v>0.82000000000000006</v>
      </c>
      <c r="F281" s="621">
        <v>0.69699999999999995</v>
      </c>
      <c r="G281" s="621">
        <v>0.48299999999999998</v>
      </c>
      <c r="H281" s="621">
        <v>0.39100000000000001</v>
      </c>
      <c r="I281" s="621">
        <v>8.5000000000000006E-2</v>
      </c>
      <c r="J281" s="945"/>
      <c r="K281" s="494">
        <v>0</v>
      </c>
      <c r="L281" s="625">
        <v>0</v>
      </c>
      <c r="M281" s="945"/>
      <c r="N281" s="622">
        <v>0</v>
      </c>
      <c r="O281" s="622">
        <v>0.25</v>
      </c>
      <c r="P281" s="627">
        <v>2.88</v>
      </c>
      <c r="Q281" s="627">
        <v>2.84</v>
      </c>
      <c r="R281" s="627">
        <v>2.8</v>
      </c>
      <c r="S281" s="623">
        <v>2.78</v>
      </c>
      <c r="T281" s="623">
        <v>2.78</v>
      </c>
      <c r="U281" s="627">
        <v>2.78</v>
      </c>
      <c r="V281" s="627">
        <v>2.72</v>
      </c>
      <c r="W281" s="627">
        <v>2.6320000000000001</v>
      </c>
      <c r="X281" s="627">
        <v>2.48</v>
      </c>
      <c r="Y281" s="627">
        <v>2.4</v>
      </c>
      <c r="Z281" s="624">
        <f>SUM(C281:Y281)</f>
        <v>31.589499999999997</v>
      </c>
      <c r="AA281" s="1086">
        <f>IF(ISERROR((C281/D281-1)*100),"n/a",(C281/D281-1)*100)</f>
        <v>5.0347222222222099</v>
      </c>
      <c r="AB281" s="1086">
        <f>IF(ISERROR((D281/E281-1)*100),"n/a",(D281/E281-1)*100)</f>
        <v>5.3658536585365679</v>
      </c>
      <c r="AC281" s="1087">
        <f>IF(ISERROR((E281/F281-1)*100),"n/a",(E281/F281-1)*100)</f>
        <v>17.647058823529438</v>
      </c>
      <c r="AD281" s="1087">
        <f>IF(ISERROR((F281/G281-1)*100),"n/a",(F281/G281-1)*100)</f>
        <v>44.306418219461683</v>
      </c>
      <c r="AE281" s="1087">
        <f>IF(ISERROR((G281/H281-1)*100),"n/a",(G281/H281-1)*100)</f>
        <v>23.529411764705866</v>
      </c>
      <c r="AF281" s="1087">
        <f>IF(ISERROR((H281/I281-1)*100),"n/a",(H281/I281-1)*100)</f>
        <v>359.99999999999994</v>
      </c>
      <c r="AG281" s="1087" t="str">
        <f>IF(ISERROR((I281/K281-1)*100),"n/a",(I281/K281-1)*100)</f>
        <v>n/a</v>
      </c>
      <c r="AH281" s="1087" t="str">
        <f>IF(ISERROR((K281/L281-1)*100),"n/a",(K281/L281-1)*100)</f>
        <v>n/a</v>
      </c>
      <c r="AI281" s="1087" t="str">
        <f>IF(ISERROR((L281/N281-1)*100),"n/a",(L281/N281-1)*100)</f>
        <v>n/a</v>
      </c>
      <c r="AJ281" s="1087">
        <f>IF(ISERROR((N281/O281-1)*100),"n/a",(N281/O281-1)*100)</f>
        <v>-100</v>
      </c>
      <c r="AK281" s="1087">
        <f>IF(ISERROR((O281/P281-1)*100),"n/a",(O281/P281-1)*100)</f>
        <v>-91.319444444444443</v>
      </c>
      <c r="AL281" s="1087">
        <f>IF(ISERROR((P281/Q281-1)*100),"n/a",(P281/Q281-1)*100)</f>
        <v>1.4084507042253502</v>
      </c>
      <c r="AM281" s="1087">
        <f>IF(ISERROR((Q281/R281-1)*100),"n/a",(Q281/R281-1)*100)</f>
        <v>1.4285714285714235</v>
      </c>
      <c r="AN281" s="1087">
        <f>IF(ISERROR((R281/S281-1)*100),"n/a",(R281/S281-1)*100)</f>
        <v>0.7194244604316502</v>
      </c>
      <c r="AO281" s="1087">
        <f>IF(ISERROR((S281/T281-1)*100),"n/a",(S281/T281-1)*100)</f>
        <v>0</v>
      </c>
      <c r="AP281" s="1087">
        <f>IF(ISERROR((T281/U281-1)*100),"n/a",(T281/U281-1)*100)</f>
        <v>0</v>
      </c>
      <c r="AQ281" s="1087">
        <f>IF(ISERROR((U281/V281-1)*100),"n/a",(U281/V281-1)*100)</f>
        <v>2.2058823529411686</v>
      </c>
      <c r="AR281" s="1087">
        <f>IF(ISERROR((V281/W281-1)*100),"n/a",(V281/W281-1)*100)</f>
        <v>3.3434650455927084</v>
      </c>
      <c r="AS281" s="1087">
        <f>IF(ISERROR((W281/X281-1)*100),"n/a",(W281/X281-1)*100)</f>
        <v>6.1290322580645151</v>
      </c>
      <c r="AT281" s="1087">
        <f>IF(ISERROR((X281/Y281-1)*100),"n/a",(X281/Y281-1)*100)</f>
        <v>3.3333333333333437</v>
      </c>
      <c r="AU281" s="1088">
        <f>AVERAGE(AA281:AT281)</f>
        <v>16.654834107480674</v>
      </c>
      <c r="AV281" s="1089">
        <f>STDEV(AA281:AT281)</f>
        <v>95.582175314061388</v>
      </c>
    </row>
    <row r="282" spans="1:48" ht="11.25" customHeight="1" x14ac:dyDescent="0.2">
      <c r="A282" s="579" t="s">
        <v>4146</v>
      </c>
      <c r="B282" s="874" t="s">
        <v>4147</v>
      </c>
      <c r="C282" s="621">
        <v>1.17</v>
      </c>
      <c r="D282" s="491">
        <v>1.05</v>
      </c>
      <c r="E282" s="491">
        <v>0.92999999999999994</v>
      </c>
      <c r="F282" s="621">
        <v>0.82000000000000006</v>
      </c>
      <c r="G282" s="621">
        <v>0.7400000000000001</v>
      </c>
      <c r="H282" s="494">
        <v>0.68</v>
      </c>
      <c r="I282" s="530">
        <v>0.68</v>
      </c>
      <c r="J282" s="857"/>
      <c r="K282" s="530">
        <v>0.78</v>
      </c>
      <c r="L282" s="625">
        <v>1.08</v>
      </c>
      <c r="M282" s="857"/>
      <c r="N282" s="524">
        <v>1.08</v>
      </c>
      <c r="O282" s="522">
        <v>1.08</v>
      </c>
      <c r="P282" s="627">
        <v>1.07</v>
      </c>
      <c r="Q282" s="627">
        <v>1.03</v>
      </c>
      <c r="R282" s="627">
        <v>0.99</v>
      </c>
      <c r="S282" s="531">
        <v>0.95</v>
      </c>
      <c r="T282" s="531">
        <v>0.98</v>
      </c>
      <c r="U282" s="627">
        <v>1.02</v>
      </c>
      <c r="V282" s="627">
        <v>0.94</v>
      </c>
      <c r="W282" s="627">
        <v>0.8600000000000001</v>
      </c>
      <c r="X282" s="627">
        <v>0.76</v>
      </c>
      <c r="Y282" s="627">
        <v>0.68</v>
      </c>
      <c r="Z282" s="624">
        <f>SUM(C282:Y282)</f>
        <v>19.37</v>
      </c>
      <c r="AA282" s="1086">
        <f>IF(ISERROR((C282/D282-1)*100),"n/a",(C282/D282-1)*100)</f>
        <v>11.428571428571409</v>
      </c>
      <c r="AB282" s="1086">
        <f>IF(ISERROR((D282/E282-1)*100),"n/a",(D282/E282-1)*100)</f>
        <v>12.903225806451623</v>
      </c>
      <c r="AC282" s="1087">
        <f>IF(ISERROR((E282/F282-1)*100),"n/a",(E282/F282-1)*100)</f>
        <v>13.414634146341452</v>
      </c>
      <c r="AD282" s="1087">
        <f>IF(ISERROR((F282/G282-1)*100),"n/a",(F282/G282-1)*100)</f>
        <v>10.810810810810811</v>
      </c>
      <c r="AE282" s="1087">
        <f>IF(ISERROR((G282/H282-1)*100),"n/a",(G282/H282-1)*100)</f>
        <v>8.8235294117647189</v>
      </c>
      <c r="AF282" s="1087">
        <f>IF(ISERROR((H282/I282-1)*100),"n/a",(H282/I282-1)*100)</f>
        <v>0</v>
      </c>
      <c r="AG282" s="1087">
        <f>IF(ISERROR((I282/K282-1)*100),"n/a",(I282/K282-1)*100)</f>
        <v>-12.820512820512819</v>
      </c>
      <c r="AH282" s="1087">
        <f>IF(ISERROR((K282/L282-1)*100),"n/a",(K282/L282-1)*100)</f>
        <v>-27.777777777777779</v>
      </c>
      <c r="AI282" s="1087">
        <f>IF(ISERROR((L282/N282-1)*100),"n/a",(L282/N282-1)*100)</f>
        <v>0</v>
      </c>
      <c r="AJ282" s="1087">
        <f>IF(ISERROR((N282/O282-1)*100),"n/a",(N282/O282-1)*100)</f>
        <v>0</v>
      </c>
      <c r="AK282" s="1087">
        <f>IF(ISERROR((O282/P282-1)*100),"n/a",(O282/P282-1)*100)</f>
        <v>0.93457943925234765</v>
      </c>
      <c r="AL282" s="1087">
        <f>IF(ISERROR((P282/Q282-1)*100),"n/a",(P282/Q282-1)*100)</f>
        <v>3.8834951456310662</v>
      </c>
      <c r="AM282" s="1087">
        <f>IF(ISERROR((Q282/R282-1)*100),"n/a",(Q282/R282-1)*100)</f>
        <v>4.0404040404040442</v>
      </c>
      <c r="AN282" s="1087">
        <f>IF(ISERROR((R282/S282-1)*100),"n/a",(R282/S282-1)*100)</f>
        <v>4.2105263157894868</v>
      </c>
      <c r="AO282" s="1087">
        <f>IF(ISERROR((S282/T282-1)*100),"n/a",(S282/T282-1)*100)</f>
        <v>-3.0612244897959218</v>
      </c>
      <c r="AP282" s="1087">
        <f>IF(ISERROR((T282/U282-1)*100),"n/a",(T282/U282-1)*100)</f>
        <v>-3.9215686274509887</v>
      </c>
      <c r="AQ282" s="1087">
        <f>IF(ISERROR((U282/V282-1)*100),"n/a",(U282/V282-1)*100)</f>
        <v>8.5106382978723527</v>
      </c>
      <c r="AR282" s="1087">
        <f>IF(ISERROR((V282/W282-1)*100),"n/a",(V282/W282-1)*100)</f>
        <v>9.302325581395321</v>
      </c>
      <c r="AS282" s="1087">
        <f>IF(ISERROR((W282/X282-1)*100),"n/a",(W282/X282-1)*100)</f>
        <v>13.157894736842124</v>
      </c>
      <c r="AT282" s="1087">
        <f>IF(ISERROR((X282/Y282-1)*100),"n/a",(X282/Y282-1)*100)</f>
        <v>11.764705882352944</v>
      </c>
      <c r="AU282" s="1088">
        <f>AVERAGE(AA282:AT282)</f>
        <v>3.2802128663971097</v>
      </c>
      <c r="AV282" s="1089">
        <f>STDEV(AA282:AT282)</f>
        <v>10.099040183714287</v>
      </c>
    </row>
    <row r="283" spans="1:48" ht="11.25" customHeight="1" x14ac:dyDescent="0.2">
      <c r="A283" s="475" t="s">
        <v>1210</v>
      </c>
      <c r="B283" s="859" t="s">
        <v>1211</v>
      </c>
      <c r="C283" s="621">
        <v>0.75</v>
      </c>
      <c r="D283" s="491">
        <v>0.71</v>
      </c>
      <c r="E283" s="513">
        <v>0.67</v>
      </c>
      <c r="F283" s="482">
        <v>0.63</v>
      </c>
      <c r="G283" s="482">
        <v>0.59</v>
      </c>
      <c r="H283" s="482">
        <v>0.54</v>
      </c>
      <c r="I283" s="482">
        <v>0.46</v>
      </c>
      <c r="J283" s="1016"/>
      <c r="K283" s="482">
        <v>0.2</v>
      </c>
      <c r="L283" s="484">
        <v>0</v>
      </c>
      <c r="M283" s="1016"/>
      <c r="N283" s="526">
        <v>0</v>
      </c>
      <c r="O283" s="526">
        <v>0</v>
      </c>
      <c r="P283" s="486">
        <v>0</v>
      </c>
      <c r="Q283" s="486">
        <v>0</v>
      </c>
      <c r="R283" s="486">
        <v>0</v>
      </c>
      <c r="S283" s="486">
        <v>0</v>
      </c>
      <c r="T283" s="486">
        <v>0</v>
      </c>
      <c r="U283" s="486">
        <v>0</v>
      </c>
      <c r="V283" s="486">
        <v>0</v>
      </c>
      <c r="W283" s="486">
        <v>0</v>
      </c>
      <c r="X283" s="486">
        <v>0</v>
      </c>
      <c r="Y283" s="486">
        <v>0</v>
      </c>
      <c r="Z283" s="624">
        <f>SUM(C283:Y283)</f>
        <v>4.55</v>
      </c>
      <c r="AA283" s="1086">
        <f>IF(ISERROR((C283/D283-1)*100),"n/a",(C283/D283-1)*100)</f>
        <v>5.6338028169014231</v>
      </c>
      <c r="AB283" s="1086">
        <f>IF(ISERROR((D283/E283-1)*100),"n/a",(D283/E283-1)*100)</f>
        <v>5.9701492537313383</v>
      </c>
      <c r="AC283" s="1087">
        <f>IF(ISERROR((E283/F283-1)*100),"n/a",(E283/F283-1)*100)</f>
        <v>6.3492063492063489</v>
      </c>
      <c r="AD283" s="1087">
        <f>IF(ISERROR((F283/G283-1)*100),"n/a",(F283/G283-1)*100)</f>
        <v>6.7796610169491567</v>
      </c>
      <c r="AE283" s="1087">
        <f>IF(ISERROR((G283/H283-1)*100),"n/a",(G283/H283-1)*100)</f>
        <v>9.259259259259256</v>
      </c>
      <c r="AF283" s="1087">
        <f>IF(ISERROR((H283/I283-1)*100),"n/a",(H283/I283-1)*100)</f>
        <v>17.391304347826097</v>
      </c>
      <c r="AG283" s="1087">
        <f>IF(ISERROR((I283/K283-1)*100),"n/a",(I283/K283-1)*100)</f>
        <v>129.99999999999997</v>
      </c>
      <c r="AH283" s="1087" t="str">
        <f>IF(ISERROR((K283/L283-1)*100),"n/a",(K283/L283-1)*100)</f>
        <v>n/a</v>
      </c>
      <c r="AI283" s="1087" t="str">
        <f>IF(ISERROR((L283/N283-1)*100),"n/a",(L283/N283-1)*100)</f>
        <v>n/a</v>
      </c>
      <c r="AJ283" s="1087" t="str">
        <f>IF(ISERROR((N283/O283-1)*100),"n/a",(N283/O283-1)*100)</f>
        <v>n/a</v>
      </c>
      <c r="AK283" s="1087" t="str">
        <f>IF(ISERROR((O283/P283-1)*100),"n/a",(O283/P283-1)*100)</f>
        <v>n/a</v>
      </c>
      <c r="AL283" s="1087" t="str">
        <f>IF(ISERROR((P283/Q283-1)*100),"n/a",(P283/Q283-1)*100)</f>
        <v>n/a</v>
      </c>
      <c r="AM283" s="1087" t="str">
        <f>IF(ISERROR((Q283/R283-1)*100),"n/a",(Q283/R283-1)*100)</f>
        <v>n/a</v>
      </c>
      <c r="AN283" s="1087" t="str">
        <f>IF(ISERROR((R283/S283-1)*100),"n/a",(R283/S283-1)*100)</f>
        <v>n/a</v>
      </c>
      <c r="AO283" s="1087" t="str">
        <f>IF(ISERROR((S283/T283-1)*100),"n/a",(S283/T283-1)*100)</f>
        <v>n/a</v>
      </c>
      <c r="AP283" s="1087" t="str">
        <f>IF(ISERROR((T283/U283-1)*100),"n/a",(T283/U283-1)*100)</f>
        <v>n/a</v>
      </c>
      <c r="AQ283" s="1087" t="str">
        <f>IF(ISERROR((U283/V283-1)*100),"n/a",(U283/V283-1)*100)</f>
        <v>n/a</v>
      </c>
      <c r="AR283" s="1087" t="str">
        <f>IF(ISERROR((V283/W283-1)*100),"n/a",(V283/W283-1)*100)</f>
        <v>n/a</v>
      </c>
      <c r="AS283" s="1087" t="str">
        <f>IF(ISERROR((W283/X283-1)*100),"n/a",(W283/X283-1)*100)</f>
        <v>n/a</v>
      </c>
      <c r="AT283" s="1087" t="str">
        <f>IF(ISERROR((X283/Y283-1)*100),"n/a",(X283/Y283-1)*100)</f>
        <v>n/a</v>
      </c>
      <c r="AU283" s="1088">
        <f>AVERAGE(AA283:AT283)</f>
        <v>25.911911863410516</v>
      </c>
      <c r="AV283" s="1089">
        <f>STDEV(AA283:AT283)</f>
        <v>46.08300437813255</v>
      </c>
    </row>
    <row r="284" spans="1:48" ht="11.25" customHeight="1" x14ac:dyDescent="0.2">
      <c r="A284" s="876" t="s">
        <v>1204</v>
      </c>
      <c r="B284" s="874" t="s">
        <v>1205</v>
      </c>
      <c r="C284" s="621">
        <v>1</v>
      </c>
      <c r="D284" s="491">
        <v>0.84</v>
      </c>
      <c r="E284" s="626">
        <v>0.69000000000000006</v>
      </c>
      <c r="F284" s="621">
        <v>0.54</v>
      </c>
      <c r="G284" s="621">
        <v>0.41</v>
      </c>
      <c r="H284" s="621">
        <v>0.28999999999999998</v>
      </c>
      <c r="I284" s="621">
        <v>0.18</v>
      </c>
      <c r="J284" s="621"/>
      <c r="K284" s="621">
        <v>0.1</v>
      </c>
      <c r="L284" s="490">
        <v>0.04</v>
      </c>
      <c r="M284" s="621"/>
      <c r="N284" s="503">
        <v>0.04</v>
      </c>
      <c r="O284" s="503">
        <v>0.47</v>
      </c>
      <c r="P284" s="627">
        <v>0.92</v>
      </c>
      <c r="Q284" s="627">
        <v>0.92</v>
      </c>
      <c r="R284" s="627">
        <v>0.92</v>
      </c>
      <c r="S284" s="627">
        <v>0.92</v>
      </c>
      <c r="T284" s="627">
        <v>0.92</v>
      </c>
      <c r="U284" s="627">
        <v>0.89810000000000001</v>
      </c>
      <c r="V284" s="627">
        <v>0.85533999999999999</v>
      </c>
      <c r="W284" s="627">
        <v>0.81459999999999999</v>
      </c>
      <c r="X284" s="627">
        <v>0.77743999999999991</v>
      </c>
      <c r="Y284" s="627">
        <v>0.72561999999999993</v>
      </c>
      <c r="Z284" s="624">
        <f>SUM(C284:Y284)</f>
        <v>13.271099999999999</v>
      </c>
      <c r="AA284" s="1086">
        <f>IF(ISERROR((C284/D284-1)*100),"n/a",(C284/D284-1)*100)</f>
        <v>19.047619047619047</v>
      </c>
      <c r="AB284" s="1086">
        <f>IF(ISERROR((D284/E284-1)*100),"n/a",(D284/E284-1)*100)</f>
        <v>21.739130434782595</v>
      </c>
      <c r="AC284" s="1087">
        <f>IF(ISERROR((E284/F284-1)*100),"n/a",(E284/F284-1)*100)</f>
        <v>27.777777777777789</v>
      </c>
      <c r="AD284" s="1087">
        <f>IF(ISERROR((F284/G284-1)*100),"n/a",(F284/G284-1)*100)</f>
        <v>31.707317073170739</v>
      </c>
      <c r="AE284" s="1087">
        <f>IF(ISERROR((G284/H284-1)*100),"n/a",(G284/H284-1)*100)</f>
        <v>41.37931034482758</v>
      </c>
      <c r="AF284" s="1087">
        <f>IF(ISERROR((H284/I284-1)*100),"n/a",(H284/I284-1)*100)</f>
        <v>61.111111111111114</v>
      </c>
      <c r="AG284" s="1087">
        <f>IF(ISERROR((I284/K284-1)*100),"n/a",(I284/K284-1)*100)</f>
        <v>79.999999999999986</v>
      </c>
      <c r="AH284" s="1087">
        <f>IF(ISERROR((K284/L284-1)*100),"n/a",(K284/L284-1)*100)</f>
        <v>150</v>
      </c>
      <c r="AI284" s="1087">
        <f>IF(ISERROR((L284/N284-1)*100),"n/a",(L284/N284-1)*100)</f>
        <v>0</v>
      </c>
      <c r="AJ284" s="1087">
        <f>IF(ISERROR((N284/O284-1)*100),"n/a",(N284/O284-1)*100)</f>
        <v>-91.489361702127653</v>
      </c>
      <c r="AK284" s="1087">
        <f>IF(ISERROR((O284/P284-1)*100),"n/a",(O284/P284-1)*100)</f>
        <v>-48.913043478260875</v>
      </c>
      <c r="AL284" s="1087">
        <f>IF(ISERROR((P284/Q284-1)*100),"n/a",(P284/Q284-1)*100)</f>
        <v>0</v>
      </c>
      <c r="AM284" s="1087">
        <f>IF(ISERROR((Q284/R284-1)*100),"n/a",(Q284/R284-1)*100)</f>
        <v>0</v>
      </c>
      <c r="AN284" s="1087">
        <f>IF(ISERROR((R284/S284-1)*100),"n/a",(R284/S284-1)*100)</f>
        <v>0</v>
      </c>
      <c r="AO284" s="1087">
        <f>IF(ISERROR((S284/T284-1)*100),"n/a",(S284/T284-1)*100)</f>
        <v>0</v>
      </c>
      <c r="AP284" s="1087">
        <f>IF(ISERROR((T284/U284-1)*100),"n/a",(T284/U284-1)*100)</f>
        <v>2.4384812381694765</v>
      </c>
      <c r="AQ284" s="1087">
        <f>IF(ISERROR((U284/V284-1)*100),"n/a",(U284/V284-1)*100)</f>
        <v>4.9991816119905552</v>
      </c>
      <c r="AR284" s="1087">
        <f>IF(ISERROR((V284/W284-1)*100),"n/a",(V284/W284-1)*100)</f>
        <v>5.00122759636632</v>
      </c>
      <c r="AS284" s="1087">
        <f>IF(ISERROR((W284/X284-1)*100),"n/a",(W284/X284-1)*100)</f>
        <v>4.7797900802634352</v>
      </c>
      <c r="AT284" s="1087">
        <f>IF(ISERROR((X284/Y284-1)*100),"n/a",(X284/Y284-1)*100)</f>
        <v>7.1414790110526205</v>
      </c>
      <c r="AU284" s="1088">
        <f>AVERAGE(AA284:AT284)</f>
        <v>15.836001007337135</v>
      </c>
      <c r="AV284" s="1089">
        <f>STDEV(AA284:AT284)</f>
        <v>47.481954285762335</v>
      </c>
    </row>
    <row r="285" spans="1:48" ht="11.25" customHeight="1" x14ac:dyDescent="0.2">
      <c r="A285" s="492" t="s">
        <v>230</v>
      </c>
      <c r="B285" s="874" t="s">
        <v>231</v>
      </c>
      <c r="C285" s="621">
        <v>4.1100000000000003</v>
      </c>
      <c r="D285" s="491">
        <v>4.0199999999999996</v>
      </c>
      <c r="E285" s="626">
        <v>3.94</v>
      </c>
      <c r="F285" s="621">
        <v>3.8</v>
      </c>
      <c r="G285" s="621">
        <v>3.55</v>
      </c>
      <c r="H285" s="621">
        <v>3.21</v>
      </c>
      <c r="I285" s="621">
        <v>2.97</v>
      </c>
      <c r="J285" s="945"/>
      <c r="K285" s="621">
        <v>2.8</v>
      </c>
      <c r="L285" s="490">
        <v>2.7</v>
      </c>
      <c r="M285" s="945"/>
      <c r="N285" s="503">
        <v>2.65</v>
      </c>
      <c r="O285" s="503">
        <v>2.61</v>
      </c>
      <c r="P285" s="627">
        <v>2.48</v>
      </c>
      <c r="Q285" s="627">
        <v>2.335</v>
      </c>
      <c r="R285" s="627">
        <v>2.2400000000000002</v>
      </c>
      <c r="S285" s="627">
        <v>2.12</v>
      </c>
      <c r="T285" s="627">
        <v>1.9750000000000001</v>
      </c>
      <c r="U285" s="627">
        <v>1.9450000000000001</v>
      </c>
      <c r="V285" s="627">
        <v>1.925</v>
      </c>
      <c r="W285" s="627">
        <v>1.89</v>
      </c>
      <c r="X285" s="627">
        <v>1.82</v>
      </c>
      <c r="Y285" s="627">
        <v>1.77</v>
      </c>
      <c r="Z285" s="624">
        <f>SUM(C285:Y285)</f>
        <v>56.86</v>
      </c>
      <c r="AA285" s="1086">
        <f>IF(ISERROR((C285/D285-1)*100),"n/a",(C285/D285-1)*100)</f>
        <v>2.2388059701492713</v>
      </c>
      <c r="AB285" s="1086">
        <f>IF(ISERROR((D285/E285-1)*100),"n/a",(D285/E285-1)*100)</f>
        <v>2.0304568527918621</v>
      </c>
      <c r="AC285" s="1087">
        <f>IF(ISERROR((E285/F285-1)*100),"n/a",(E285/F285-1)*100)</f>
        <v>3.6842105263158009</v>
      </c>
      <c r="AD285" s="1087">
        <f>IF(ISERROR((F285/G285-1)*100),"n/a",(F285/G285-1)*100)</f>
        <v>7.0422535211267512</v>
      </c>
      <c r="AE285" s="1087">
        <f>IF(ISERROR((G285/H285-1)*100),"n/a",(G285/H285-1)*100)</f>
        <v>10.59190031152648</v>
      </c>
      <c r="AF285" s="1087">
        <f>IF(ISERROR((H285/I285-1)*100),"n/a",(H285/I285-1)*100)</f>
        <v>8.0808080808080653</v>
      </c>
      <c r="AG285" s="1087">
        <f>IF(ISERROR((I285/K285-1)*100),"n/a",(I285/K285-1)*100)</f>
        <v>6.0714285714285943</v>
      </c>
      <c r="AH285" s="1087">
        <f>IF(ISERROR((K285/L285-1)*100),"n/a",(K285/L285-1)*100)</f>
        <v>3.7037037037036979</v>
      </c>
      <c r="AI285" s="1087">
        <f>IF(ISERROR((L285/N285-1)*100),"n/a",(L285/N285-1)*100)</f>
        <v>1.8867924528301883</v>
      </c>
      <c r="AJ285" s="1087">
        <f>IF(ISERROR((N285/O285-1)*100),"n/a",(N285/O285-1)*100)</f>
        <v>1.5325670498084198</v>
      </c>
      <c r="AK285" s="1087">
        <f>IF(ISERROR((O285/P285-1)*100),"n/a",(O285/P285-1)*100)</f>
        <v>5.2419354838709742</v>
      </c>
      <c r="AL285" s="1087">
        <f>IF(ISERROR((P285/Q285-1)*100),"n/a",(P285/Q285-1)*100)</f>
        <v>6.2098501070663836</v>
      </c>
      <c r="AM285" s="1087">
        <f>IF(ISERROR((Q285/R285-1)*100),"n/a",(Q285/R285-1)*100)</f>
        <v>4.2410714285714191</v>
      </c>
      <c r="AN285" s="1087">
        <f>IF(ISERROR((R285/S285-1)*100),"n/a",(R285/S285-1)*100)</f>
        <v>5.6603773584905648</v>
      </c>
      <c r="AO285" s="1087">
        <f>IF(ISERROR((S285/T285-1)*100),"n/a",(S285/T285-1)*100)</f>
        <v>7.3417721518987289</v>
      </c>
      <c r="AP285" s="1087">
        <f>IF(ISERROR((T285/U285-1)*100),"n/a",(T285/U285-1)*100)</f>
        <v>1.5424164524421524</v>
      </c>
      <c r="AQ285" s="1087">
        <f>IF(ISERROR((U285/V285-1)*100),"n/a",(U285/V285-1)*100)</f>
        <v>1.0389610389610393</v>
      </c>
      <c r="AR285" s="1087">
        <f>IF(ISERROR((V285/W285-1)*100),"n/a",(V285/W285-1)*100)</f>
        <v>1.8518518518518601</v>
      </c>
      <c r="AS285" s="1087">
        <f>IF(ISERROR((W285/X285-1)*100),"n/a",(W285/X285-1)*100)</f>
        <v>3.8461538461538325</v>
      </c>
      <c r="AT285" s="1087">
        <f>IF(ISERROR((X285/Y285-1)*100),"n/a",(X285/Y285-1)*100)</f>
        <v>2.8248587570621542</v>
      </c>
      <c r="AU285" s="1088">
        <f>AVERAGE(AA285:AT285)</f>
        <v>4.333108775842911</v>
      </c>
      <c r="AV285" s="1089">
        <f>STDEV(AA285:AT285)</f>
        <v>2.619664643373008</v>
      </c>
    </row>
    <row r="286" spans="1:48" ht="11.25" customHeight="1" x14ac:dyDescent="0.2">
      <c r="A286" s="475" t="s">
        <v>1226</v>
      </c>
      <c r="B286" s="859" t="s">
        <v>1227</v>
      </c>
      <c r="C286" s="621">
        <v>0.65</v>
      </c>
      <c r="D286" s="491">
        <v>0.53</v>
      </c>
      <c r="E286" s="626">
        <v>0.43000000000000005</v>
      </c>
      <c r="F286" s="621">
        <v>0.37</v>
      </c>
      <c r="G286" s="621">
        <v>0.27</v>
      </c>
      <c r="H286" s="621">
        <v>0.23</v>
      </c>
      <c r="I286" s="621">
        <v>0.15</v>
      </c>
      <c r="J286" s="945"/>
      <c r="K286" s="494">
        <v>0</v>
      </c>
      <c r="L286" s="625">
        <v>0</v>
      </c>
      <c r="M286" s="945"/>
      <c r="N286" s="622">
        <v>0</v>
      </c>
      <c r="O286" s="622">
        <v>0</v>
      </c>
      <c r="P286" s="623">
        <v>0</v>
      </c>
      <c r="Q286" s="623">
        <v>0</v>
      </c>
      <c r="R286" s="623">
        <v>0</v>
      </c>
      <c r="S286" s="623">
        <v>0</v>
      </c>
      <c r="T286" s="623">
        <v>0</v>
      </c>
      <c r="U286" s="623">
        <v>0</v>
      </c>
      <c r="V286" s="623">
        <v>0</v>
      </c>
      <c r="W286" s="623">
        <v>0</v>
      </c>
      <c r="X286" s="623">
        <v>0</v>
      </c>
      <c r="Y286" s="623">
        <v>0</v>
      </c>
      <c r="Z286" s="624">
        <f>SUM(C286:Y286)</f>
        <v>2.6300000000000003</v>
      </c>
      <c r="AA286" s="1086">
        <f>IF(ISERROR((C286/D286-1)*100),"n/a",(C286/D286-1)*100)</f>
        <v>22.641509433962259</v>
      </c>
      <c r="AB286" s="1086">
        <f>IF(ISERROR((D286/E286-1)*100),"n/a",(D286/E286-1)*100)</f>
        <v>23.255813953488371</v>
      </c>
      <c r="AC286" s="1087">
        <f>IF(ISERROR((E286/F286-1)*100),"n/a",(E286/F286-1)*100)</f>
        <v>16.216216216216228</v>
      </c>
      <c r="AD286" s="1087">
        <f>IF(ISERROR((F286/G286-1)*100),"n/a",(F286/G286-1)*100)</f>
        <v>37.037037037037024</v>
      </c>
      <c r="AE286" s="1087">
        <f>IF(ISERROR((G286/H286-1)*100),"n/a",(G286/H286-1)*100)</f>
        <v>17.391304347826097</v>
      </c>
      <c r="AF286" s="1087">
        <f>IF(ISERROR((H286/I286-1)*100),"n/a",(H286/I286-1)*100)</f>
        <v>53.333333333333343</v>
      </c>
      <c r="AG286" s="1087" t="str">
        <f>IF(ISERROR((I286/K286-1)*100),"n/a",(I286/K286-1)*100)</f>
        <v>n/a</v>
      </c>
      <c r="AH286" s="1087" t="str">
        <f>IF(ISERROR((K286/L286-1)*100),"n/a",(K286/L286-1)*100)</f>
        <v>n/a</v>
      </c>
      <c r="AI286" s="1087" t="str">
        <f>IF(ISERROR((L286/N286-1)*100),"n/a",(L286/N286-1)*100)</f>
        <v>n/a</v>
      </c>
      <c r="AJ286" s="1087" t="str">
        <f>IF(ISERROR((N286/O286-1)*100),"n/a",(N286/O286-1)*100)</f>
        <v>n/a</v>
      </c>
      <c r="AK286" s="1087" t="str">
        <f>IF(ISERROR((O286/P286-1)*100),"n/a",(O286/P286-1)*100)</f>
        <v>n/a</v>
      </c>
      <c r="AL286" s="1087" t="str">
        <f>IF(ISERROR((P286/Q286-1)*100),"n/a",(P286/Q286-1)*100)</f>
        <v>n/a</v>
      </c>
      <c r="AM286" s="1087" t="str">
        <f>IF(ISERROR((Q286/R286-1)*100),"n/a",(Q286/R286-1)*100)</f>
        <v>n/a</v>
      </c>
      <c r="AN286" s="1087" t="str">
        <f>IF(ISERROR((R286/S286-1)*100),"n/a",(R286/S286-1)*100)</f>
        <v>n/a</v>
      </c>
      <c r="AO286" s="1087" t="str">
        <f>IF(ISERROR((S286/T286-1)*100),"n/a",(S286/T286-1)*100)</f>
        <v>n/a</v>
      </c>
      <c r="AP286" s="1087" t="str">
        <f>IF(ISERROR((T286/U286-1)*100),"n/a",(T286/U286-1)*100)</f>
        <v>n/a</v>
      </c>
      <c r="AQ286" s="1087" t="str">
        <f>IF(ISERROR((U286/V286-1)*100),"n/a",(U286/V286-1)*100)</f>
        <v>n/a</v>
      </c>
      <c r="AR286" s="1087" t="str">
        <f>IF(ISERROR((V286/W286-1)*100),"n/a",(V286/W286-1)*100)</f>
        <v>n/a</v>
      </c>
      <c r="AS286" s="1087" t="str">
        <f>IF(ISERROR((W286/X286-1)*100),"n/a",(W286/X286-1)*100)</f>
        <v>n/a</v>
      </c>
      <c r="AT286" s="1087" t="str">
        <f>IF(ISERROR((X286/Y286-1)*100),"n/a",(X286/Y286-1)*100)</f>
        <v>n/a</v>
      </c>
      <c r="AU286" s="1088">
        <f>AVERAGE(AA286:AT286)</f>
        <v>28.312535720310553</v>
      </c>
      <c r="AV286" s="1089">
        <f>STDEV(AA286:AT286)</f>
        <v>14.321190249566458</v>
      </c>
    </row>
    <row r="287" spans="1:48" ht="11.25" customHeight="1" x14ac:dyDescent="0.2">
      <c r="A287" s="876" t="s">
        <v>3826</v>
      </c>
      <c r="B287" s="874" t="s">
        <v>3827</v>
      </c>
      <c r="C287" s="621">
        <v>0.64</v>
      </c>
      <c r="D287" s="491">
        <v>0.6</v>
      </c>
      <c r="E287" s="491">
        <v>0.56000000000000005</v>
      </c>
      <c r="F287" s="621">
        <v>0.52</v>
      </c>
      <c r="G287" s="621">
        <v>0.48</v>
      </c>
      <c r="H287" s="621">
        <v>0.44</v>
      </c>
      <c r="I287" s="530">
        <v>0.4</v>
      </c>
      <c r="J287" s="945"/>
      <c r="K287" s="621">
        <v>0.4</v>
      </c>
      <c r="L287" s="625">
        <v>0</v>
      </c>
      <c r="M287" s="945"/>
      <c r="N287" s="622">
        <v>0</v>
      </c>
      <c r="O287" s="503">
        <v>0.08</v>
      </c>
      <c r="P287" s="623">
        <v>0</v>
      </c>
      <c r="Q287" s="531">
        <v>0</v>
      </c>
      <c r="R287" s="531">
        <v>0</v>
      </c>
      <c r="S287" s="531">
        <v>0</v>
      </c>
      <c r="T287" s="531">
        <v>0</v>
      </c>
      <c r="U287" s="531">
        <v>0</v>
      </c>
      <c r="V287" s="531">
        <v>0</v>
      </c>
      <c r="W287" s="531">
        <v>0</v>
      </c>
      <c r="X287" s="531">
        <v>0</v>
      </c>
      <c r="Y287" s="531">
        <v>0</v>
      </c>
      <c r="Z287" s="624">
        <f>SUM(C287:Y287)</f>
        <v>4.12</v>
      </c>
      <c r="AA287" s="1086">
        <f>IF(ISERROR((C287/D287-1)*100),"n/a",(C287/D287-1)*100)</f>
        <v>6.6666666666666652</v>
      </c>
      <c r="AB287" s="1086">
        <f>IF(ISERROR((D287/E287-1)*100),"n/a",(D287/E287-1)*100)</f>
        <v>7.1428571428571397</v>
      </c>
      <c r="AC287" s="1087">
        <f>IF(ISERROR((E287/F287-1)*100),"n/a",(E287/F287-1)*100)</f>
        <v>7.6923076923077094</v>
      </c>
      <c r="AD287" s="1087">
        <f>IF(ISERROR((F287/G287-1)*100),"n/a",(F287/G287-1)*100)</f>
        <v>8.3333333333333481</v>
      </c>
      <c r="AE287" s="1087">
        <f>IF(ISERROR((G287/H287-1)*100),"n/a",(G287/H287-1)*100)</f>
        <v>9.0909090909090828</v>
      </c>
      <c r="AF287" s="1087">
        <f>IF(ISERROR((H287/I287-1)*100),"n/a",(H287/I287-1)*100)</f>
        <v>9.9999999999999858</v>
      </c>
      <c r="AG287" s="1087">
        <f>IF(ISERROR((I287/K287-1)*100),"n/a",(I287/K287-1)*100)</f>
        <v>0</v>
      </c>
      <c r="AH287" s="1087" t="str">
        <f>IF(ISERROR((K287/L287-1)*100),"n/a",(K287/L287-1)*100)</f>
        <v>n/a</v>
      </c>
      <c r="AI287" s="1087" t="str">
        <f>IF(ISERROR((L287/N287-1)*100),"n/a",(L287/N287-1)*100)</f>
        <v>n/a</v>
      </c>
      <c r="AJ287" s="1087">
        <f>IF(ISERROR((N287/O287-1)*100),"n/a",(N287/O287-1)*100)</f>
        <v>-100</v>
      </c>
      <c r="AK287" s="1087" t="str">
        <f>IF(ISERROR((O287/P287-1)*100),"n/a",(O287/P287-1)*100)</f>
        <v>n/a</v>
      </c>
      <c r="AL287" s="1087" t="str">
        <f>IF(ISERROR((P287/Q287-1)*100),"n/a",(P287/Q287-1)*100)</f>
        <v>n/a</v>
      </c>
      <c r="AM287" s="1087" t="str">
        <f>IF(ISERROR((Q287/R287-1)*100),"n/a",(Q287/R287-1)*100)</f>
        <v>n/a</v>
      </c>
      <c r="AN287" s="1087" t="str">
        <f>IF(ISERROR((R287/S287-1)*100),"n/a",(R287/S287-1)*100)</f>
        <v>n/a</v>
      </c>
      <c r="AO287" s="1087" t="str">
        <f>IF(ISERROR((S287/T287-1)*100),"n/a",(S287/T287-1)*100)</f>
        <v>n/a</v>
      </c>
      <c r="AP287" s="1087" t="str">
        <f>IF(ISERROR((T287/U287-1)*100),"n/a",(T287/U287-1)*100)</f>
        <v>n/a</v>
      </c>
      <c r="AQ287" s="1087" t="str">
        <f>IF(ISERROR((U287/V287-1)*100),"n/a",(U287/V287-1)*100)</f>
        <v>n/a</v>
      </c>
      <c r="AR287" s="1087" t="str">
        <f>IF(ISERROR((V287/W287-1)*100),"n/a",(V287/W287-1)*100)</f>
        <v>n/a</v>
      </c>
      <c r="AS287" s="1087" t="str">
        <f>IF(ISERROR((W287/X287-1)*100),"n/a",(W287/X287-1)*100)</f>
        <v>n/a</v>
      </c>
      <c r="AT287" s="1087" t="str">
        <f>IF(ISERROR((X287/Y287-1)*100),"n/a",(X287/Y287-1)*100)</f>
        <v>n/a</v>
      </c>
      <c r="AU287" s="1088">
        <f>AVERAGE(AA287:AT287)</f>
        <v>-6.3842407592407593</v>
      </c>
      <c r="AV287" s="1089">
        <f>STDEV(AA287:AT287)</f>
        <v>37.94856910949882</v>
      </c>
    </row>
    <row r="288" spans="1:48" ht="11.25" customHeight="1" x14ac:dyDescent="0.2">
      <c r="A288" s="492" t="s">
        <v>4053</v>
      </c>
      <c r="B288" s="861" t="s">
        <v>4054</v>
      </c>
      <c r="C288" s="1015">
        <v>0.58499999999999996</v>
      </c>
      <c r="D288" s="631">
        <v>0.52749999999999997</v>
      </c>
      <c r="E288" s="491">
        <v>0.47749999999999998</v>
      </c>
      <c r="F288" s="631">
        <v>0.43</v>
      </c>
      <c r="G288" s="631">
        <v>0.2</v>
      </c>
      <c r="H288" s="494">
        <v>0</v>
      </c>
      <c r="I288" s="494">
        <v>0</v>
      </c>
      <c r="J288" s="945"/>
      <c r="K288" s="494">
        <v>0</v>
      </c>
      <c r="L288" s="625">
        <v>0</v>
      </c>
      <c r="M288" s="945"/>
      <c r="N288" s="622">
        <v>0</v>
      </c>
      <c r="O288" s="622">
        <v>0</v>
      </c>
      <c r="P288" s="623">
        <v>0</v>
      </c>
      <c r="Q288" s="623">
        <v>0</v>
      </c>
      <c r="R288" s="623">
        <v>0</v>
      </c>
      <c r="S288" s="623">
        <v>0</v>
      </c>
      <c r="T288" s="623">
        <v>0</v>
      </c>
      <c r="U288" s="623">
        <v>0</v>
      </c>
      <c r="V288" s="623">
        <v>0</v>
      </c>
      <c r="W288" s="623">
        <v>0</v>
      </c>
      <c r="X288" s="623">
        <v>0</v>
      </c>
      <c r="Y288" s="623">
        <v>0</v>
      </c>
      <c r="Z288" s="624">
        <f>SUM(C288:Y288)</f>
        <v>2.2200000000000002</v>
      </c>
      <c r="AA288" s="1086">
        <f>IF(ISERROR((C288/D288-1)*100),"n/a",(C288/D288-1)*100)</f>
        <v>10.90047393364928</v>
      </c>
      <c r="AB288" s="1086">
        <f>IF(ISERROR((D288/E288-1)*100),"n/a",(D288/E288-1)*100)</f>
        <v>10.471204188481664</v>
      </c>
      <c r="AC288" s="1087">
        <f>IF(ISERROR((E288/F288-1)*100),"n/a",(E288/F288-1)*100)</f>
        <v>11.046511627906973</v>
      </c>
      <c r="AD288" s="1087">
        <f>IF(ISERROR((F288/G288-1)*100),"n/a",(F288/G288-1)*100)</f>
        <v>114.99999999999999</v>
      </c>
      <c r="AE288" s="1087" t="str">
        <f>IF(ISERROR((G288/H288-1)*100),"n/a",(G288/H288-1)*100)</f>
        <v>n/a</v>
      </c>
      <c r="AF288" s="1087" t="str">
        <f>IF(ISERROR((H288/I288-1)*100),"n/a",(H288/I288-1)*100)</f>
        <v>n/a</v>
      </c>
      <c r="AG288" s="1087" t="str">
        <f>IF(ISERROR((I288/K288-1)*100),"n/a",(I288/K288-1)*100)</f>
        <v>n/a</v>
      </c>
      <c r="AH288" s="1087" t="str">
        <f>IF(ISERROR((K288/L288-1)*100),"n/a",(K288/L288-1)*100)</f>
        <v>n/a</v>
      </c>
      <c r="AI288" s="1087" t="str">
        <f>IF(ISERROR((L288/N288-1)*100),"n/a",(L288/N288-1)*100)</f>
        <v>n/a</v>
      </c>
      <c r="AJ288" s="1087" t="str">
        <f>IF(ISERROR((N288/O288-1)*100),"n/a",(N288/O288-1)*100)</f>
        <v>n/a</v>
      </c>
      <c r="AK288" s="1087" t="str">
        <f>IF(ISERROR((O288/P288-1)*100),"n/a",(O288/P288-1)*100)</f>
        <v>n/a</v>
      </c>
      <c r="AL288" s="1087" t="str">
        <f>IF(ISERROR((P288/Q288-1)*100),"n/a",(P288/Q288-1)*100)</f>
        <v>n/a</v>
      </c>
      <c r="AM288" s="1087" t="str">
        <f>IF(ISERROR((Q288/R288-1)*100),"n/a",(Q288/R288-1)*100)</f>
        <v>n/a</v>
      </c>
      <c r="AN288" s="1087" t="str">
        <f>IF(ISERROR((R288/S288-1)*100),"n/a",(R288/S288-1)*100)</f>
        <v>n/a</v>
      </c>
      <c r="AO288" s="1087" t="str">
        <f>IF(ISERROR((S288/T288-1)*100),"n/a",(S288/T288-1)*100)</f>
        <v>n/a</v>
      </c>
      <c r="AP288" s="1087" t="str">
        <f>IF(ISERROR((T288/U288-1)*100),"n/a",(T288/U288-1)*100)</f>
        <v>n/a</v>
      </c>
      <c r="AQ288" s="1087" t="str">
        <f>IF(ISERROR((U288/V288-1)*100),"n/a",(U288/V288-1)*100)</f>
        <v>n/a</v>
      </c>
      <c r="AR288" s="1087" t="str">
        <f>IF(ISERROR((V288/W288-1)*100),"n/a",(V288/W288-1)*100)</f>
        <v>n/a</v>
      </c>
      <c r="AS288" s="1087" t="str">
        <f>IF(ISERROR((W288/X288-1)*100),"n/a",(W288/X288-1)*100)</f>
        <v>n/a</v>
      </c>
      <c r="AT288" s="1087" t="str">
        <f>IF(ISERROR((X288/Y288-1)*100),"n/a",(X288/Y288-1)*100)</f>
        <v>n/a</v>
      </c>
      <c r="AU288" s="1088">
        <f>AVERAGE(AA288:AT288)</f>
        <v>36.854547437509474</v>
      </c>
      <c r="AV288" s="1089">
        <f>STDEV(AA288:AT288)</f>
        <v>52.097540572103718</v>
      </c>
    </row>
    <row r="289" spans="1:48" ht="11.25" customHeight="1" x14ac:dyDescent="0.2">
      <c r="A289" s="496" t="s">
        <v>249</v>
      </c>
      <c r="B289" s="859" t="s">
        <v>250</v>
      </c>
      <c r="C289" s="621">
        <v>0.63500000000000001</v>
      </c>
      <c r="D289" s="491">
        <v>0.61499999999999999</v>
      </c>
      <c r="E289" s="513">
        <v>0.59</v>
      </c>
      <c r="F289" s="482">
        <v>0.55000000000000004</v>
      </c>
      <c r="G289" s="482">
        <v>0.51</v>
      </c>
      <c r="H289" s="482">
        <v>0.46</v>
      </c>
      <c r="I289" s="482">
        <v>0.38500000000000001</v>
      </c>
      <c r="J289" s="1016"/>
      <c r="K289" s="482">
        <v>0.33</v>
      </c>
      <c r="L289" s="480">
        <v>0.29499999999999998</v>
      </c>
      <c r="M289" s="1016"/>
      <c r="N289" s="519">
        <v>0.27750000000000002</v>
      </c>
      <c r="O289" s="519">
        <v>0.27</v>
      </c>
      <c r="P289" s="487">
        <v>0.26250000000000001</v>
      </c>
      <c r="Q289" s="487">
        <v>0.25600000000000001</v>
      </c>
      <c r="R289" s="487">
        <v>0.24879999999999999</v>
      </c>
      <c r="S289" s="487">
        <v>0.2414</v>
      </c>
      <c r="T289" s="487">
        <v>0.2288</v>
      </c>
      <c r="U289" s="487">
        <v>0.22389999999999999</v>
      </c>
      <c r="V289" s="487">
        <v>0.21879999999999999</v>
      </c>
      <c r="W289" s="487">
        <v>0.21389999999999998</v>
      </c>
      <c r="X289" s="487">
        <v>0.20879999999999999</v>
      </c>
      <c r="Y289" s="487">
        <v>0.2039</v>
      </c>
      <c r="Z289" s="624">
        <f>SUM(C289:Y289)</f>
        <v>7.2242999999999977</v>
      </c>
      <c r="AA289" s="1086">
        <f>IF(ISERROR((C289/D289-1)*100),"n/a",(C289/D289-1)*100)</f>
        <v>3.2520325203251987</v>
      </c>
      <c r="AB289" s="1086">
        <f>IF(ISERROR((D289/E289-1)*100),"n/a",(D289/E289-1)*100)</f>
        <v>4.2372881355932313</v>
      </c>
      <c r="AC289" s="1087">
        <f>IF(ISERROR((E289/F289-1)*100),"n/a",(E289/F289-1)*100)</f>
        <v>7.2727272727272529</v>
      </c>
      <c r="AD289" s="1087">
        <f>IF(ISERROR((F289/G289-1)*100),"n/a",(F289/G289-1)*100)</f>
        <v>7.8431372549019773</v>
      </c>
      <c r="AE289" s="1087">
        <f>IF(ISERROR((G289/H289-1)*100),"n/a",(G289/H289-1)*100)</f>
        <v>10.869565217391308</v>
      </c>
      <c r="AF289" s="1087">
        <f>IF(ISERROR((H289/I289-1)*100),"n/a",(H289/I289-1)*100)</f>
        <v>19.480519480519476</v>
      </c>
      <c r="AG289" s="1087">
        <f>IF(ISERROR((I289/K289-1)*100),"n/a",(I289/K289-1)*100)</f>
        <v>16.666666666666675</v>
      </c>
      <c r="AH289" s="1087">
        <f>IF(ISERROR((K289/L289-1)*100),"n/a",(K289/L289-1)*100)</f>
        <v>11.86440677966103</v>
      </c>
      <c r="AI289" s="1087">
        <f>IF(ISERROR((L289/N289-1)*100),"n/a",(L289/N289-1)*100)</f>
        <v>6.3063063063062863</v>
      </c>
      <c r="AJ289" s="1087">
        <f>IF(ISERROR((N289/O289-1)*100),"n/a",(N289/O289-1)*100)</f>
        <v>2.7777777777777901</v>
      </c>
      <c r="AK289" s="1087">
        <f>IF(ISERROR((O289/P289-1)*100),"n/a",(O289/P289-1)*100)</f>
        <v>2.8571428571428692</v>
      </c>
      <c r="AL289" s="1087">
        <f>IF(ISERROR((P289/Q289-1)*100),"n/a",(P289/Q289-1)*100)</f>
        <v>2.5390625</v>
      </c>
      <c r="AM289" s="1087">
        <f>IF(ISERROR((Q289/R289-1)*100),"n/a",(Q289/R289-1)*100)</f>
        <v>2.893890675241173</v>
      </c>
      <c r="AN289" s="1087">
        <f>IF(ISERROR((R289/S289-1)*100),"n/a",(R289/S289-1)*100)</f>
        <v>3.0654515327257714</v>
      </c>
      <c r="AO289" s="1087">
        <f>IF(ISERROR((S289/T289-1)*100),"n/a",(S289/T289-1)*100)</f>
        <v>5.5069930069929995</v>
      </c>
      <c r="AP289" s="1087">
        <f>IF(ISERROR((T289/U289-1)*100),"n/a",(T289/U289-1)*100)</f>
        <v>2.188476998660116</v>
      </c>
      <c r="AQ289" s="1087">
        <f>IF(ISERROR((U289/V289-1)*100),"n/a",(U289/V289-1)*100)</f>
        <v>2.3308957952467901</v>
      </c>
      <c r="AR289" s="1087">
        <f>IF(ISERROR((V289/W289-1)*100),"n/a",(V289/W289-1)*100)</f>
        <v>2.2907900888265553</v>
      </c>
      <c r="AS289" s="1087">
        <f>IF(ISERROR((W289/X289-1)*100),"n/a",(W289/X289-1)*100)</f>
        <v>2.4425287356321768</v>
      </c>
      <c r="AT289" s="1087">
        <f>IF(ISERROR((X289/Y289-1)*100),"n/a",(X289/Y289-1)*100)</f>
        <v>2.4031387935262272</v>
      </c>
      <c r="AU289" s="1088">
        <f>AVERAGE(AA289:AT289)</f>
        <v>5.9544399197932449</v>
      </c>
      <c r="AV289" s="1089">
        <f>STDEV(AA289:AT289)</f>
        <v>5.0649262354601268</v>
      </c>
    </row>
    <row r="290" spans="1:48" ht="11.25" customHeight="1" x14ac:dyDescent="0.2">
      <c r="A290" s="510" t="s">
        <v>4115</v>
      </c>
      <c r="B290" s="862" t="s">
        <v>2287</v>
      </c>
      <c r="C290" s="1015">
        <v>0.51</v>
      </c>
      <c r="D290" s="631">
        <v>0.47</v>
      </c>
      <c r="E290" s="626">
        <v>0.43</v>
      </c>
      <c r="F290" s="491">
        <v>0.39</v>
      </c>
      <c r="G290" s="491">
        <v>0.35</v>
      </c>
      <c r="H290" s="514">
        <v>0.32</v>
      </c>
      <c r="I290" s="491">
        <v>0.32</v>
      </c>
      <c r="J290" s="1104" t="s">
        <v>90</v>
      </c>
      <c r="K290" s="491">
        <v>0.28000000000000003</v>
      </c>
      <c r="L290" s="626">
        <v>0.17</v>
      </c>
      <c r="M290" s="491"/>
      <c r="N290" s="534">
        <v>0.12</v>
      </c>
      <c r="O290" s="534">
        <v>0.26</v>
      </c>
      <c r="P290" s="627">
        <v>0.6</v>
      </c>
      <c r="Q290" s="627">
        <v>0.59499999999999997</v>
      </c>
      <c r="R290" s="627">
        <v>0.58499999999999996</v>
      </c>
      <c r="S290" s="627">
        <v>0.55400000000000005</v>
      </c>
      <c r="T290" s="627">
        <v>0.52</v>
      </c>
      <c r="U290" s="627">
        <v>0.496</v>
      </c>
      <c r="V290" s="627">
        <v>0.45750000000000002</v>
      </c>
      <c r="W290" s="627">
        <v>0.4224</v>
      </c>
      <c r="X290" s="627">
        <v>0.39679999999999999</v>
      </c>
      <c r="Y290" s="627">
        <v>0.38400000000000001</v>
      </c>
      <c r="Z290" s="624">
        <f>SUM(C290:Y290)</f>
        <v>8.6306999999999992</v>
      </c>
      <c r="AA290" s="1086">
        <f>IF(ISERROR((C290/D290-1)*100),"n/a",(C290/D290-1)*100)</f>
        <v>8.5106382978723527</v>
      </c>
      <c r="AB290" s="1086">
        <f>IF(ISERROR((D290/E290-1)*100),"n/a",(D290/E290-1)*100)</f>
        <v>9.302325581395344</v>
      </c>
      <c r="AC290" s="1087">
        <f>IF(ISERROR((E290/F290-1)*100),"n/a",(E290/F290-1)*100)</f>
        <v>10.256410256410241</v>
      </c>
      <c r="AD290" s="1087">
        <f>IF(ISERROR((F290/G290-1)*100),"n/a",(F290/G290-1)*100)</f>
        <v>11.428571428571432</v>
      </c>
      <c r="AE290" s="1087">
        <f>IF(ISERROR((G290/H290-1)*100),"n/a",(G290/H290-1)*100)</f>
        <v>9.375</v>
      </c>
      <c r="AF290" s="1087">
        <f>IF(ISERROR((H290/I290-1)*100),"n/a",(H290/I290-1)*100)</f>
        <v>0</v>
      </c>
      <c r="AG290" s="1087">
        <f>IF(ISERROR((I290/K290-1)*100),"n/a",(I290/K290-1)*100)</f>
        <v>14.285714285714279</v>
      </c>
      <c r="AH290" s="1087">
        <f>IF(ISERROR((K290/L290-1)*100),"n/a",(K290/L290-1)*100)</f>
        <v>64.705882352941188</v>
      </c>
      <c r="AI290" s="1087">
        <f>IF(ISERROR((L290/N290-1)*100),"n/a",(L290/N290-1)*100)</f>
        <v>41.666666666666671</v>
      </c>
      <c r="AJ290" s="1087">
        <f>IF(ISERROR((N290/O290-1)*100),"n/a",(N290/O290-1)*100)</f>
        <v>-53.846153846153854</v>
      </c>
      <c r="AK290" s="1087">
        <f>IF(ISERROR((O290/P290-1)*100),"n/a",(O290/P290-1)*100)</f>
        <v>-56.666666666666664</v>
      </c>
      <c r="AL290" s="1087">
        <f>IF(ISERROR((P290/Q290-1)*100),"n/a",(P290/Q290-1)*100)</f>
        <v>0.84033613445377853</v>
      </c>
      <c r="AM290" s="1087">
        <f>IF(ISERROR((Q290/R290-1)*100),"n/a",(Q290/R290-1)*100)</f>
        <v>1.7094017094017033</v>
      </c>
      <c r="AN290" s="1087">
        <f>IF(ISERROR((R290/S290-1)*100),"n/a",(R290/S290-1)*100)</f>
        <v>5.5956678700360918</v>
      </c>
      <c r="AO290" s="1087">
        <f>IF(ISERROR((S290/T290-1)*100),"n/a",(S290/T290-1)*100)</f>
        <v>6.5384615384615374</v>
      </c>
      <c r="AP290" s="1087">
        <f>IF(ISERROR((T290/U290-1)*100),"n/a",(T290/U290-1)*100)</f>
        <v>4.8387096774193505</v>
      </c>
      <c r="AQ290" s="1087">
        <f>IF(ISERROR((U290/V290-1)*100),"n/a",(U290/V290-1)*100)</f>
        <v>8.4153005464480799</v>
      </c>
      <c r="AR290" s="1087">
        <f>IF(ISERROR((V290/W290-1)*100),"n/a",(V290/W290-1)*100)</f>
        <v>8.3096590909091042</v>
      </c>
      <c r="AS290" s="1087">
        <f>IF(ISERROR((W290/X290-1)*100),"n/a",(W290/X290-1)*100)</f>
        <v>6.4516129032258007</v>
      </c>
      <c r="AT290" s="1087">
        <f>IF(ISERROR((X290/Y290-1)*100),"n/a",(X290/Y290-1)*100)</f>
        <v>3.3333333333333215</v>
      </c>
      <c r="AU290" s="1088">
        <f>AVERAGE(AA290:AT290)</f>
        <v>5.2525435580219879</v>
      </c>
      <c r="AV290" s="1089">
        <f>STDEV(AA290:AT290)</f>
        <v>25.610592551894456</v>
      </c>
    </row>
    <row r="291" spans="1:48" ht="11.25" customHeight="1" x14ac:dyDescent="0.2">
      <c r="A291" s="876" t="s">
        <v>3824</v>
      </c>
      <c r="B291" s="874" t="s">
        <v>3825</v>
      </c>
      <c r="C291" s="621">
        <v>0.36</v>
      </c>
      <c r="D291" s="491">
        <v>0.2</v>
      </c>
      <c r="E291" s="626">
        <v>0.14000000000000001</v>
      </c>
      <c r="F291" s="621">
        <v>0.12</v>
      </c>
      <c r="G291" s="530">
        <v>0.1</v>
      </c>
      <c r="H291" s="621">
        <v>7.4999999999999997E-2</v>
      </c>
      <c r="I291" s="530">
        <v>0</v>
      </c>
      <c r="J291" s="945"/>
      <c r="K291" s="530">
        <v>0</v>
      </c>
      <c r="L291" s="625">
        <v>0.2</v>
      </c>
      <c r="M291" s="945"/>
      <c r="N291" s="622">
        <v>0.56000000000000005</v>
      </c>
      <c r="O291" s="622">
        <v>0.56000000000000005</v>
      </c>
      <c r="P291" s="627">
        <v>0.56000000000000005</v>
      </c>
      <c r="Q291" s="627">
        <v>0.53</v>
      </c>
      <c r="R291" s="627">
        <v>0.49</v>
      </c>
      <c r="S291" s="627">
        <v>0.45</v>
      </c>
      <c r="T291" s="627">
        <v>0.41</v>
      </c>
      <c r="U291" s="627">
        <v>0.38500000000000001</v>
      </c>
      <c r="V291" s="627">
        <v>0.34499999999999997</v>
      </c>
      <c r="W291" s="627">
        <v>0.26500000000000001</v>
      </c>
      <c r="X291" s="623">
        <v>0</v>
      </c>
      <c r="Y291" s="627">
        <v>6.5000000000000002E-2</v>
      </c>
      <c r="Z291" s="624">
        <f>SUM(C291:Y291)</f>
        <v>5.8150000000000004</v>
      </c>
      <c r="AA291" s="1086">
        <f>IF(ISERROR((C291/D291-1)*100),"n/a",(C291/D291-1)*100)</f>
        <v>79.999999999999986</v>
      </c>
      <c r="AB291" s="1086">
        <f>IF(ISERROR((D291/E291-1)*100),"n/a",(D291/E291-1)*100)</f>
        <v>42.857142857142861</v>
      </c>
      <c r="AC291" s="1087">
        <f>IF(ISERROR((E291/F291-1)*100),"n/a",(E291/F291-1)*100)</f>
        <v>16.666666666666675</v>
      </c>
      <c r="AD291" s="1087">
        <f>IF(ISERROR((F291/G291-1)*100),"n/a",(F291/G291-1)*100)</f>
        <v>19.999999999999996</v>
      </c>
      <c r="AE291" s="1087">
        <f>IF(ISERROR((G291/H291-1)*100),"n/a",(G291/H291-1)*100)</f>
        <v>33.33333333333335</v>
      </c>
      <c r="AF291" s="1087" t="str">
        <f>IF(ISERROR((H291/I291-1)*100),"n/a",(H291/I291-1)*100)</f>
        <v>n/a</v>
      </c>
      <c r="AG291" s="1087" t="str">
        <f>IF(ISERROR((I291/K291-1)*100),"n/a",(I291/K291-1)*100)</f>
        <v>n/a</v>
      </c>
      <c r="AH291" s="1087">
        <f>IF(ISERROR((K291/L291-1)*100),"n/a",(K291/L291-1)*100)</f>
        <v>-100</v>
      </c>
      <c r="AI291" s="1087">
        <f>IF(ISERROR((L291/N291-1)*100),"n/a",(L291/N291-1)*100)</f>
        <v>-64.285714285714278</v>
      </c>
      <c r="AJ291" s="1087">
        <f>IF(ISERROR((N291/O291-1)*100),"n/a",(N291/O291-1)*100)</f>
        <v>0</v>
      </c>
      <c r="AK291" s="1087">
        <f>IF(ISERROR((O291/P291-1)*100),"n/a",(O291/P291-1)*100)</f>
        <v>0</v>
      </c>
      <c r="AL291" s="1087">
        <f>IF(ISERROR((P291/Q291-1)*100),"n/a",(P291/Q291-1)*100)</f>
        <v>5.6603773584905648</v>
      </c>
      <c r="AM291" s="1087">
        <f>IF(ISERROR((Q291/R291-1)*100),"n/a",(Q291/R291-1)*100)</f>
        <v>8.163265306122458</v>
      </c>
      <c r="AN291" s="1087">
        <f>IF(ISERROR((R291/S291-1)*100),"n/a",(R291/S291-1)*100)</f>
        <v>8.8888888888888786</v>
      </c>
      <c r="AO291" s="1087">
        <f>IF(ISERROR((S291/T291-1)*100),"n/a",(S291/T291-1)*100)</f>
        <v>9.7560975609756184</v>
      </c>
      <c r="AP291" s="1087">
        <f>IF(ISERROR((T291/U291-1)*100),"n/a",(T291/U291-1)*100)</f>
        <v>6.4935064935064846</v>
      </c>
      <c r="AQ291" s="1087">
        <f>IF(ISERROR((U291/V291-1)*100),"n/a",(U291/V291-1)*100)</f>
        <v>11.594202898550732</v>
      </c>
      <c r="AR291" s="1087">
        <f>IF(ISERROR((V291/W291-1)*100),"n/a",(V291/W291-1)*100)</f>
        <v>30.188679245283012</v>
      </c>
      <c r="AS291" s="1087" t="str">
        <f>IF(ISERROR((W291/X291-1)*100),"n/a",(W291/X291-1)*100)</f>
        <v>n/a</v>
      </c>
      <c r="AT291" s="1087">
        <f>IF(ISERROR((X291/Y291-1)*100),"n/a",(X291/Y291-1)*100)</f>
        <v>-100</v>
      </c>
      <c r="AU291" s="1088">
        <f>AVERAGE(AA291:AT291)</f>
        <v>0.5480262543086073</v>
      </c>
      <c r="AV291" s="1089">
        <f>STDEV(AA291:AT291)</f>
        <v>47.11289039796754</v>
      </c>
    </row>
    <row r="292" spans="1:48" ht="11.25" customHeight="1" x14ac:dyDescent="0.2">
      <c r="A292" s="628" t="s">
        <v>1238</v>
      </c>
      <c r="B292" s="499" t="s">
        <v>1239</v>
      </c>
      <c r="C292" s="621">
        <v>0.68</v>
      </c>
      <c r="D292" s="491">
        <v>0.6</v>
      </c>
      <c r="E292" s="512">
        <v>0.51666699999999999</v>
      </c>
      <c r="F292" s="505">
        <v>0.48</v>
      </c>
      <c r="G292" s="505">
        <v>0.45333333333333337</v>
      </c>
      <c r="H292" s="505">
        <v>0.42666666666666669</v>
      </c>
      <c r="I292" s="505">
        <v>0.4</v>
      </c>
      <c r="J292" s="1032"/>
      <c r="K292" s="504">
        <v>0.37333333333333335</v>
      </c>
      <c r="L292" s="506">
        <v>0.37333333333333335</v>
      </c>
      <c r="M292" s="1032"/>
      <c r="N292" s="527">
        <v>0.37333333333333335</v>
      </c>
      <c r="O292" s="527">
        <v>0.37333333333333335</v>
      </c>
      <c r="P292" s="508">
        <v>0.37333333333333335</v>
      </c>
      <c r="Q292" s="508">
        <v>0.37333333333333335</v>
      </c>
      <c r="R292" s="508">
        <v>0.37333333333333335</v>
      </c>
      <c r="S292" s="508">
        <v>0.37333333333333335</v>
      </c>
      <c r="T292" s="508">
        <v>0.37333333333333335</v>
      </c>
      <c r="U292" s="508">
        <v>0.37333333333333335</v>
      </c>
      <c r="V292" s="508">
        <v>0.37333333333333335</v>
      </c>
      <c r="W292" s="507">
        <v>0.37333333333333335</v>
      </c>
      <c r="X292" s="507">
        <v>0.3666666666666667</v>
      </c>
      <c r="Y292" s="507">
        <v>0.34</v>
      </c>
      <c r="Z292" s="624">
        <f>SUM(C292:Y292)</f>
        <v>8.7433336666666648</v>
      </c>
      <c r="AA292" s="1086">
        <f>IF(ISERROR((C292/D292-1)*100),"n/a",(C292/D292-1)*100)</f>
        <v>13.333333333333353</v>
      </c>
      <c r="AB292" s="1086">
        <f>IF(ISERROR((D292/E292-1)*100),"n/a",(D292/E292-1)*100)</f>
        <v>16.128957336156557</v>
      </c>
      <c r="AC292" s="1087">
        <f>IF(ISERROR((E292/F292-1)*100),"n/a",(E292/F292-1)*100)</f>
        <v>7.6389583333333455</v>
      </c>
      <c r="AD292" s="1087">
        <f>IF(ISERROR((F292/G292-1)*100),"n/a",(F292/G292-1)*100)</f>
        <v>5.8823529411764497</v>
      </c>
      <c r="AE292" s="1087">
        <f>IF(ISERROR((G292/H292-1)*100),"n/a",(G292/H292-1)*100)</f>
        <v>6.25</v>
      </c>
      <c r="AF292" s="1087">
        <f>IF(ISERROR((H292/I292-1)*100),"n/a",(H292/I292-1)*100)</f>
        <v>6.6666666666666652</v>
      </c>
      <c r="AG292" s="1087">
        <f>IF(ISERROR((I292/K292-1)*100),"n/a",(I292/K292-1)*100)</f>
        <v>7.1428571428571397</v>
      </c>
      <c r="AH292" s="1087">
        <f>IF(ISERROR((K292/L292-1)*100),"n/a",(K292/L292-1)*100)</f>
        <v>0</v>
      </c>
      <c r="AI292" s="1087">
        <f>IF(ISERROR((L292/N292-1)*100),"n/a",(L292/N292-1)*100)</f>
        <v>0</v>
      </c>
      <c r="AJ292" s="1087">
        <f>IF(ISERROR((N292/O292-1)*100),"n/a",(N292/O292-1)*100)</f>
        <v>0</v>
      </c>
      <c r="AK292" s="1087">
        <f>IF(ISERROR((O292/P292-1)*100),"n/a",(O292/P292-1)*100)</f>
        <v>0</v>
      </c>
      <c r="AL292" s="1087">
        <f>IF(ISERROR((P292/Q292-1)*100),"n/a",(P292/Q292-1)*100)</f>
        <v>0</v>
      </c>
      <c r="AM292" s="1087">
        <f>IF(ISERROR((Q292/R292-1)*100),"n/a",(Q292/R292-1)*100)</f>
        <v>0</v>
      </c>
      <c r="AN292" s="1087">
        <f>IF(ISERROR((R292/S292-1)*100),"n/a",(R292/S292-1)*100)</f>
        <v>0</v>
      </c>
      <c r="AO292" s="1087">
        <f>IF(ISERROR((S292/T292-1)*100),"n/a",(S292/T292-1)*100)</f>
        <v>0</v>
      </c>
      <c r="AP292" s="1087">
        <f>IF(ISERROR((T292/U292-1)*100),"n/a",(T292/U292-1)*100)</f>
        <v>0</v>
      </c>
      <c r="AQ292" s="1087">
        <f>IF(ISERROR((U292/V292-1)*100),"n/a",(U292/V292-1)*100)</f>
        <v>0</v>
      </c>
      <c r="AR292" s="1087">
        <f>IF(ISERROR((V292/W292-1)*100),"n/a",(V292/W292-1)*100)</f>
        <v>0</v>
      </c>
      <c r="AS292" s="1087">
        <f>IF(ISERROR((W292/X292-1)*100),"n/a",(W292/X292-1)*100)</f>
        <v>1.8181818181818077</v>
      </c>
      <c r="AT292" s="1087">
        <f>IF(ISERROR((X292/Y292-1)*100),"n/a",(X292/Y292-1)*100)</f>
        <v>7.8431372549019551</v>
      </c>
      <c r="AU292" s="1088">
        <f>AVERAGE(AA292:AT292)</f>
        <v>3.6352222413303634</v>
      </c>
      <c r="AV292" s="1089">
        <f>STDEV(AA292:AT292)</f>
        <v>4.9520220640076626</v>
      </c>
    </row>
    <row r="293" spans="1:48" ht="11.25" customHeight="1" x14ac:dyDescent="0.2">
      <c r="A293" s="479" t="s">
        <v>1247</v>
      </c>
      <c r="B293" s="874" t="s">
        <v>1248</v>
      </c>
      <c r="C293" s="621">
        <v>0.81599999999999995</v>
      </c>
      <c r="D293" s="491">
        <v>0.80100000000000005</v>
      </c>
      <c r="E293" s="491">
        <v>0.77100000000000013</v>
      </c>
      <c r="F293" s="494">
        <v>0.75</v>
      </c>
      <c r="G293" s="621">
        <v>0.74750000000000005</v>
      </c>
      <c r="H293" s="621">
        <v>0.72</v>
      </c>
      <c r="I293" s="621">
        <v>0.63</v>
      </c>
      <c r="J293" s="945"/>
      <c r="K293" s="621">
        <v>0.6</v>
      </c>
      <c r="L293" s="490">
        <v>0.55500000000000005</v>
      </c>
      <c r="M293" s="945"/>
      <c r="N293" s="622">
        <v>0.48</v>
      </c>
      <c r="O293" s="622">
        <v>0.6</v>
      </c>
      <c r="P293" s="627">
        <v>0.96</v>
      </c>
      <c r="Q293" s="627">
        <v>0.91500000000000004</v>
      </c>
      <c r="R293" s="627">
        <v>0.84</v>
      </c>
      <c r="S293" s="627">
        <v>0.18</v>
      </c>
      <c r="T293" s="623">
        <v>0</v>
      </c>
      <c r="U293" s="623">
        <v>0</v>
      </c>
      <c r="V293" s="623">
        <v>0</v>
      </c>
      <c r="W293" s="623">
        <v>0</v>
      </c>
      <c r="X293" s="623">
        <v>0</v>
      </c>
      <c r="Y293" s="623">
        <v>0</v>
      </c>
      <c r="Z293" s="624">
        <f>SUM(C293:Y293)</f>
        <v>10.365499999999997</v>
      </c>
      <c r="AA293" s="1086">
        <f>IF(ISERROR((C293/D293-1)*100),"n/a",(C293/D293-1)*100)</f>
        <v>1.8726591760299449</v>
      </c>
      <c r="AB293" s="1086">
        <f>IF(ISERROR((D293/E293-1)*100),"n/a",(D293/E293-1)*100)</f>
        <v>3.8910505836575737</v>
      </c>
      <c r="AC293" s="1087">
        <f>IF(ISERROR((E293/F293-1)*100),"n/a",(E293/F293-1)*100)</f>
        <v>2.8000000000000247</v>
      </c>
      <c r="AD293" s="1087">
        <f>IF(ISERROR((F293/G293-1)*100),"n/a",(F293/G293-1)*100)</f>
        <v>0.33444816053511683</v>
      </c>
      <c r="AE293" s="1087">
        <f>IF(ISERROR((G293/H293-1)*100),"n/a",(G293/H293-1)*100)</f>
        <v>3.8194444444444642</v>
      </c>
      <c r="AF293" s="1087">
        <f>IF(ISERROR((H293/I293-1)*100),"n/a",(H293/I293-1)*100)</f>
        <v>14.285714285714279</v>
      </c>
      <c r="AG293" s="1087">
        <f>IF(ISERROR((I293/K293-1)*100),"n/a",(I293/K293-1)*100)</f>
        <v>5.0000000000000044</v>
      </c>
      <c r="AH293" s="1087">
        <f>IF(ISERROR((K293/L293-1)*100),"n/a",(K293/L293-1)*100)</f>
        <v>8.108108108108091</v>
      </c>
      <c r="AI293" s="1087">
        <f>IF(ISERROR((L293/N293-1)*100),"n/a",(L293/N293-1)*100)</f>
        <v>15.625000000000021</v>
      </c>
      <c r="AJ293" s="1087">
        <f>IF(ISERROR((N293/O293-1)*100),"n/a",(N293/O293-1)*100)</f>
        <v>-19.999999999999996</v>
      </c>
      <c r="AK293" s="1087">
        <f>IF(ISERROR((O293/P293-1)*100),"n/a",(O293/P293-1)*100)</f>
        <v>-37.5</v>
      </c>
      <c r="AL293" s="1087">
        <f>IF(ISERROR((P293/Q293-1)*100),"n/a",(P293/Q293-1)*100)</f>
        <v>4.9180327868852292</v>
      </c>
      <c r="AM293" s="1087">
        <f>IF(ISERROR((Q293/R293-1)*100),"n/a",(Q293/R293-1)*100)</f>
        <v>8.9285714285714413</v>
      </c>
      <c r="AN293" s="1087">
        <f>IF(ISERROR((R293/S293-1)*100),"n/a",(R293/S293-1)*100)</f>
        <v>366.66666666666669</v>
      </c>
      <c r="AO293" s="1087" t="str">
        <f>IF(ISERROR((S293/T293-1)*100),"n/a",(S293/T293-1)*100)</f>
        <v>n/a</v>
      </c>
      <c r="AP293" s="1087" t="str">
        <f>IF(ISERROR((T293/U293-1)*100),"n/a",(T293/U293-1)*100)</f>
        <v>n/a</v>
      </c>
      <c r="AQ293" s="1087" t="str">
        <f>IF(ISERROR((U293/V293-1)*100),"n/a",(U293/V293-1)*100)</f>
        <v>n/a</v>
      </c>
      <c r="AR293" s="1087" t="str">
        <f>IF(ISERROR((V293/W293-1)*100),"n/a",(V293/W293-1)*100)</f>
        <v>n/a</v>
      </c>
      <c r="AS293" s="1087" t="str">
        <f>IF(ISERROR((W293/X293-1)*100),"n/a",(W293/X293-1)*100)</f>
        <v>n/a</v>
      </c>
      <c r="AT293" s="1087" t="str">
        <f>IF(ISERROR((X293/Y293-1)*100),"n/a",(X293/Y293-1)*100)</f>
        <v>n/a</v>
      </c>
      <c r="AU293" s="1088">
        <f>AVERAGE(AA293:AT293)</f>
        <v>27.05354968861521</v>
      </c>
      <c r="AV293" s="1089">
        <f>STDEV(AA293:AT293)</f>
        <v>98.71802422180815</v>
      </c>
    </row>
    <row r="294" spans="1:48" ht="11.25" customHeight="1" x14ac:dyDescent="0.2">
      <c r="A294" s="876" t="s">
        <v>1230</v>
      </c>
      <c r="B294" s="874" t="s">
        <v>1231</v>
      </c>
      <c r="C294" s="621">
        <v>1.84</v>
      </c>
      <c r="D294" s="491">
        <v>1.76</v>
      </c>
      <c r="E294" s="491">
        <v>1.68</v>
      </c>
      <c r="F294" s="621">
        <v>1.6</v>
      </c>
      <c r="G294" s="621">
        <v>1.52</v>
      </c>
      <c r="H294" s="621">
        <v>1.32</v>
      </c>
      <c r="I294" s="621">
        <v>1.24</v>
      </c>
      <c r="J294" s="945"/>
      <c r="K294" s="621">
        <v>1.2</v>
      </c>
      <c r="L294" s="490">
        <v>1.1599999999999999</v>
      </c>
      <c r="M294" s="945"/>
      <c r="N294" s="622">
        <v>1.1200000000000001</v>
      </c>
      <c r="O294" s="503">
        <v>1.1200000000000001</v>
      </c>
      <c r="P294" s="627">
        <v>1.08</v>
      </c>
      <c r="Q294" s="627">
        <v>0.96</v>
      </c>
      <c r="R294" s="627">
        <v>0.84</v>
      </c>
      <c r="S294" s="623">
        <v>0.8</v>
      </c>
      <c r="T294" s="623">
        <v>0.8</v>
      </c>
      <c r="U294" s="623">
        <v>1.28</v>
      </c>
      <c r="V294" s="627">
        <v>1.28</v>
      </c>
      <c r="W294" s="627">
        <v>1.24</v>
      </c>
      <c r="X294" s="627">
        <v>1.2</v>
      </c>
      <c r="Y294" s="627">
        <v>1.1000000000000001</v>
      </c>
      <c r="Z294" s="624">
        <f>SUM(C294:Y294)</f>
        <v>26.140000000000004</v>
      </c>
      <c r="AA294" s="1086">
        <f>IF(ISERROR((C294/D294-1)*100),"n/a",(C294/D294-1)*100)</f>
        <v>4.5454545454545414</v>
      </c>
      <c r="AB294" s="1086">
        <f>IF(ISERROR((D294/E294-1)*100),"n/a",(D294/E294-1)*100)</f>
        <v>4.7619047619047672</v>
      </c>
      <c r="AC294" s="1087">
        <f>IF(ISERROR((E294/F294-1)*100),"n/a",(E294/F294-1)*100)</f>
        <v>4.9999999999999822</v>
      </c>
      <c r="AD294" s="1087">
        <f>IF(ISERROR((F294/G294-1)*100),"n/a",(F294/G294-1)*100)</f>
        <v>5.2631578947368363</v>
      </c>
      <c r="AE294" s="1087">
        <f>IF(ISERROR((G294/H294-1)*100),"n/a",(G294/H294-1)*100)</f>
        <v>15.151515151515138</v>
      </c>
      <c r="AF294" s="1087">
        <f>IF(ISERROR((H294/I294-1)*100),"n/a",(H294/I294-1)*100)</f>
        <v>6.4516129032258229</v>
      </c>
      <c r="AG294" s="1087">
        <f>IF(ISERROR((I294/K294-1)*100),"n/a",(I294/K294-1)*100)</f>
        <v>3.3333333333333437</v>
      </c>
      <c r="AH294" s="1087">
        <f>IF(ISERROR((K294/L294-1)*100),"n/a",(K294/L294-1)*100)</f>
        <v>3.4482758620689724</v>
      </c>
      <c r="AI294" s="1087">
        <f>IF(ISERROR((L294/N294-1)*100),"n/a",(L294/N294-1)*100)</f>
        <v>3.5714285714285587</v>
      </c>
      <c r="AJ294" s="1087">
        <f>IF(ISERROR((N294/O294-1)*100),"n/a",(N294/O294-1)*100)</f>
        <v>0</v>
      </c>
      <c r="AK294" s="1087">
        <f>IF(ISERROR((O294/P294-1)*100),"n/a",(O294/P294-1)*100)</f>
        <v>3.7037037037036979</v>
      </c>
      <c r="AL294" s="1087">
        <f>IF(ISERROR((P294/Q294-1)*100),"n/a",(P294/Q294-1)*100)</f>
        <v>12.500000000000021</v>
      </c>
      <c r="AM294" s="1087">
        <f>IF(ISERROR((Q294/R294-1)*100),"n/a",(Q294/R294-1)*100)</f>
        <v>14.285714285714279</v>
      </c>
      <c r="AN294" s="1087">
        <f>IF(ISERROR((R294/S294-1)*100),"n/a",(R294/S294-1)*100)</f>
        <v>4.9999999999999822</v>
      </c>
      <c r="AO294" s="1087">
        <f>IF(ISERROR((S294/T294-1)*100),"n/a",(S294/T294-1)*100)</f>
        <v>0</v>
      </c>
      <c r="AP294" s="1087">
        <f>IF(ISERROR((T294/U294-1)*100),"n/a",(T294/U294-1)*100)</f>
        <v>-37.5</v>
      </c>
      <c r="AQ294" s="1087">
        <f>IF(ISERROR((U294/V294-1)*100),"n/a",(U294/V294-1)*100)</f>
        <v>0</v>
      </c>
      <c r="AR294" s="1087">
        <f>IF(ISERROR((V294/W294-1)*100),"n/a",(V294/W294-1)*100)</f>
        <v>3.2258064516129004</v>
      </c>
      <c r="AS294" s="1087">
        <f>IF(ISERROR((W294/X294-1)*100),"n/a",(W294/X294-1)*100)</f>
        <v>3.3333333333333437</v>
      </c>
      <c r="AT294" s="1087">
        <f>IF(ISERROR((X294/Y294-1)*100),"n/a",(X294/Y294-1)*100)</f>
        <v>9.0909090909090828</v>
      </c>
      <c r="AU294" s="1088">
        <f>AVERAGE(AA294:AT294)</f>
        <v>3.258307494447064</v>
      </c>
      <c r="AV294" s="1089">
        <f>STDEV(AA294:AT294)</f>
        <v>10.513438845260801</v>
      </c>
    </row>
    <row r="295" spans="1:48" ht="11.25" customHeight="1" x14ac:dyDescent="0.2">
      <c r="A295" s="876" t="s">
        <v>1245</v>
      </c>
      <c r="B295" s="874" t="s">
        <v>1246</v>
      </c>
      <c r="C295" s="621">
        <v>1.1100000000000001</v>
      </c>
      <c r="D295" s="491">
        <v>1.01</v>
      </c>
      <c r="E295" s="491">
        <v>0.83000000000000007</v>
      </c>
      <c r="F295" s="621">
        <v>0.79</v>
      </c>
      <c r="G295" s="621">
        <v>0.75</v>
      </c>
      <c r="H295" s="621">
        <v>0.68</v>
      </c>
      <c r="I295" s="621">
        <v>0.6</v>
      </c>
      <c r="J295" s="945"/>
      <c r="K295" s="621">
        <v>0.53</v>
      </c>
      <c r="L295" s="625">
        <v>0.52</v>
      </c>
      <c r="M295" s="945"/>
      <c r="N295" s="622">
        <v>0.52</v>
      </c>
      <c r="O295" s="622">
        <v>0.52</v>
      </c>
      <c r="P295" s="627">
        <v>0.52</v>
      </c>
      <c r="Q295" s="627">
        <v>0.49</v>
      </c>
      <c r="R295" s="627">
        <v>0.43340000000000001</v>
      </c>
      <c r="S295" s="627">
        <v>0.38670000000000004</v>
      </c>
      <c r="T295" s="627">
        <v>0.35630000000000001</v>
      </c>
      <c r="U295" s="627">
        <v>0.30599999999999999</v>
      </c>
      <c r="V295" s="627">
        <v>0.24829999999999999</v>
      </c>
      <c r="W295" s="627">
        <v>0.23280000000000001</v>
      </c>
      <c r="X295" s="627">
        <v>0.22220000000000001</v>
      </c>
      <c r="Y295" s="627">
        <v>0.1956</v>
      </c>
      <c r="Z295" s="624">
        <f>SUM(C295:Y295)</f>
        <v>11.251299999999999</v>
      </c>
      <c r="AA295" s="1086">
        <f>IF(ISERROR((C295/D295-1)*100),"n/a",(C295/D295-1)*100)</f>
        <v>9.9009900990099098</v>
      </c>
      <c r="AB295" s="1086">
        <f>IF(ISERROR((D295/E295-1)*100),"n/a",(D295/E295-1)*100)</f>
        <v>21.686746987951789</v>
      </c>
      <c r="AC295" s="1087">
        <f>IF(ISERROR((E295/F295-1)*100),"n/a",(E295/F295-1)*100)</f>
        <v>5.0632911392405111</v>
      </c>
      <c r="AD295" s="1087">
        <f>IF(ISERROR((F295/G295-1)*100),"n/a",(F295/G295-1)*100)</f>
        <v>5.3333333333333455</v>
      </c>
      <c r="AE295" s="1087">
        <f>IF(ISERROR((G295/H295-1)*100),"n/a",(G295/H295-1)*100)</f>
        <v>10.294117647058808</v>
      </c>
      <c r="AF295" s="1087">
        <f>IF(ISERROR((H295/I295-1)*100),"n/a",(H295/I295-1)*100)</f>
        <v>13.333333333333353</v>
      </c>
      <c r="AG295" s="1087">
        <f>IF(ISERROR((I295/K295-1)*100),"n/a",(I295/K295-1)*100)</f>
        <v>13.207547169811317</v>
      </c>
      <c r="AH295" s="1087">
        <f>IF(ISERROR((K295/L295-1)*100),"n/a",(K295/L295-1)*100)</f>
        <v>1.9230769230769162</v>
      </c>
      <c r="AI295" s="1087">
        <f>IF(ISERROR((L295/N295-1)*100),"n/a",(L295/N295-1)*100)</f>
        <v>0</v>
      </c>
      <c r="AJ295" s="1087">
        <f>IF(ISERROR((N295/O295-1)*100),"n/a",(N295/O295-1)*100)</f>
        <v>0</v>
      </c>
      <c r="AK295" s="1087">
        <f>IF(ISERROR((O295/P295-1)*100),"n/a",(O295/P295-1)*100)</f>
        <v>0</v>
      </c>
      <c r="AL295" s="1087">
        <f>IF(ISERROR((P295/Q295-1)*100),"n/a",(P295/Q295-1)*100)</f>
        <v>6.1224489795918435</v>
      </c>
      <c r="AM295" s="1087">
        <f>IF(ISERROR((Q295/R295-1)*100),"n/a",(Q295/R295-1)*100)</f>
        <v>13.059529303184124</v>
      </c>
      <c r="AN295" s="1087">
        <f>IF(ISERROR((R295/S295-1)*100),"n/a",(R295/S295-1)*100)</f>
        <v>12.076545125420202</v>
      </c>
      <c r="AO295" s="1087">
        <f>IF(ISERROR((S295/T295-1)*100),"n/a",(S295/T295-1)*100)</f>
        <v>8.5321358405837877</v>
      </c>
      <c r="AP295" s="1087">
        <f>IF(ISERROR((T295/U295-1)*100),"n/a",(T295/U295-1)*100)</f>
        <v>16.437908496732035</v>
      </c>
      <c r="AQ295" s="1087">
        <f>IF(ISERROR((U295/V295-1)*100),"n/a",(U295/V295-1)*100)</f>
        <v>23.238018525976646</v>
      </c>
      <c r="AR295" s="1087">
        <f>IF(ISERROR((V295/W295-1)*100),"n/a",(V295/W295-1)*100)</f>
        <v>6.658075601374569</v>
      </c>
      <c r="AS295" s="1087">
        <f>IF(ISERROR((W295/X295-1)*100),"n/a",(W295/X295-1)*100)</f>
        <v>4.7704770477047687</v>
      </c>
      <c r="AT295" s="1087">
        <f>IF(ISERROR((X295/Y295-1)*100),"n/a",(X295/Y295-1)*100)</f>
        <v>13.599182004089982</v>
      </c>
      <c r="AU295" s="1088">
        <f>AVERAGE(AA295:AT295)</f>
        <v>9.2618378778736954</v>
      </c>
      <c r="AV295" s="1089">
        <f>STDEV(AA295:AT295)</f>
        <v>6.7183518975354284</v>
      </c>
    </row>
    <row r="296" spans="1:48" ht="11.25" customHeight="1" x14ac:dyDescent="0.2">
      <c r="A296" s="628" t="s">
        <v>3835</v>
      </c>
      <c r="B296" s="499" t="s">
        <v>3836</v>
      </c>
      <c r="C296" s="621">
        <v>1</v>
      </c>
      <c r="D296" s="491">
        <v>0.98</v>
      </c>
      <c r="E296" s="626">
        <v>0.88</v>
      </c>
      <c r="F296" s="621">
        <v>0.82</v>
      </c>
      <c r="G296" s="621">
        <v>0.65</v>
      </c>
      <c r="H296" s="621">
        <v>0.3</v>
      </c>
      <c r="I296" s="530">
        <v>0</v>
      </c>
      <c r="J296" s="945"/>
      <c r="K296" s="530">
        <v>0</v>
      </c>
      <c r="L296" s="533">
        <v>0</v>
      </c>
      <c r="M296" s="945"/>
      <c r="N296" s="622">
        <v>0</v>
      </c>
      <c r="O296" s="622">
        <v>0.04</v>
      </c>
      <c r="P296" s="623">
        <v>0.32</v>
      </c>
      <c r="Q296" s="623">
        <v>0.32</v>
      </c>
      <c r="R296" s="627">
        <v>0.32</v>
      </c>
      <c r="S296" s="627">
        <v>0.28000000000000003</v>
      </c>
      <c r="T296" s="627">
        <v>0.12</v>
      </c>
      <c r="U296" s="623">
        <v>0</v>
      </c>
      <c r="V296" s="623">
        <v>0</v>
      </c>
      <c r="W296" s="623">
        <v>0.27</v>
      </c>
      <c r="X296" s="627">
        <v>0.36</v>
      </c>
      <c r="Y296" s="627">
        <v>0.3</v>
      </c>
      <c r="Z296" s="624">
        <f>SUM(C296:Y296)</f>
        <v>6.9600000000000009</v>
      </c>
      <c r="AA296" s="1086">
        <f>IF(ISERROR((C296/D296-1)*100),"n/a",(C296/D296-1)*100)</f>
        <v>2.0408163265306145</v>
      </c>
      <c r="AB296" s="1086">
        <f>IF(ISERROR((D296/E296-1)*100),"n/a",(D296/E296-1)*100)</f>
        <v>11.363636363636353</v>
      </c>
      <c r="AC296" s="1087">
        <f>IF(ISERROR((E296/F296-1)*100),"n/a",(E296/F296-1)*100)</f>
        <v>7.3170731707317138</v>
      </c>
      <c r="AD296" s="1087">
        <f>IF(ISERROR((F296/G296-1)*100),"n/a",(F296/G296-1)*100)</f>
        <v>26.15384615384615</v>
      </c>
      <c r="AE296" s="1087">
        <f>IF(ISERROR((G296/H296-1)*100),"n/a",(G296/H296-1)*100)</f>
        <v>116.6666666666667</v>
      </c>
      <c r="AF296" s="1087" t="str">
        <f>IF(ISERROR((H296/I296-1)*100),"n/a",(H296/I296-1)*100)</f>
        <v>n/a</v>
      </c>
      <c r="AG296" s="1087" t="str">
        <f>IF(ISERROR((I296/K296-1)*100),"n/a",(I296/K296-1)*100)</f>
        <v>n/a</v>
      </c>
      <c r="AH296" s="1087" t="str">
        <f>IF(ISERROR((K296/L296-1)*100),"n/a",(K296/L296-1)*100)</f>
        <v>n/a</v>
      </c>
      <c r="AI296" s="1087" t="str">
        <f>IF(ISERROR((L296/N296-1)*100),"n/a",(L296/N296-1)*100)</f>
        <v>n/a</v>
      </c>
      <c r="AJ296" s="1087">
        <f>IF(ISERROR((N296/O296-1)*100),"n/a",(N296/O296-1)*100)</f>
        <v>-100</v>
      </c>
      <c r="AK296" s="1087">
        <f>IF(ISERROR((O296/P296-1)*100),"n/a",(O296/P296-1)*100)</f>
        <v>-87.5</v>
      </c>
      <c r="AL296" s="1087">
        <f>IF(ISERROR((P296/Q296-1)*100),"n/a",(P296/Q296-1)*100)</f>
        <v>0</v>
      </c>
      <c r="AM296" s="1087">
        <f>IF(ISERROR((Q296/R296-1)*100),"n/a",(Q296/R296-1)*100)</f>
        <v>0</v>
      </c>
      <c r="AN296" s="1087">
        <f>IF(ISERROR((R296/S296-1)*100),"n/a",(R296/S296-1)*100)</f>
        <v>14.285714285714279</v>
      </c>
      <c r="AO296" s="1087">
        <f>IF(ISERROR((S296/T296-1)*100),"n/a",(S296/T296-1)*100)</f>
        <v>133.33333333333334</v>
      </c>
      <c r="AP296" s="1087" t="str">
        <f>IF(ISERROR((T296/U296-1)*100),"n/a",(T296/U296-1)*100)</f>
        <v>n/a</v>
      </c>
      <c r="AQ296" s="1087" t="str">
        <f>IF(ISERROR((U296/V296-1)*100),"n/a",(U296/V296-1)*100)</f>
        <v>n/a</v>
      </c>
      <c r="AR296" s="1087">
        <f>IF(ISERROR((V296/W296-1)*100),"n/a",(V296/W296-1)*100)</f>
        <v>-100</v>
      </c>
      <c r="AS296" s="1087">
        <f>IF(ISERROR((W296/X296-1)*100),"n/a",(W296/X296-1)*100)</f>
        <v>-24.999999999999989</v>
      </c>
      <c r="AT296" s="1087">
        <f>IF(ISERROR((X296/Y296-1)*100),"n/a",(X296/Y296-1)*100)</f>
        <v>19.999999999999996</v>
      </c>
      <c r="AU296" s="1088">
        <f>AVERAGE(AA296:AT296)</f>
        <v>1.3329347357470824</v>
      </c>
      <c r="AV296" s="1089">
        <f>STDEV(AA296:AT296)</f>
        <v>68.567881527114764</v>
      </c>
    </row>
    <row r="297" spans="1:48" ht="11.25" customHeight="1" x14ac:dyDescent="0.2">
      <c r="A297" s="847" t="s">
        <v>4535</v>
      </c>
      <c r="B297" s="874" t="s">
        <v>4515</v>
      </c>
      <c r="C297" s="491">
        <v>0.42</v>
      </c>
      <c r="D297" s="491">
        <v>0.39500000000000002</v>
      </c>
      <c r="E297" s="626">
        <v>0.38500000000000001</v>
      </c>
      <c r="F297" s="491">
        <v>0.375</v>
      </c>
      <c r="G297" s="491">
        <v>0.36499999999999999</v>
      </c>
      <c r="H297" s="514">
        <v>0.35499999999999998</v>
      </c>
      <c r="I297" s="514">
        <v>0.35</v>
      </c>
      <c r="J297" s="514"/>
      <c r="K297" s="514">
        <v>0.35</v>
      </c>
      <c r="L297" s="626">
        <v>0.35</v>
      </c>
      <c r="M297" s="491"/>
      <c r="N297" s="503">
        <v>0.34749999999999998</v>
      </c>
      <c r="O297" s="503">
        <v>0.34</v>
      </c>
      <c r="P297" s="627">
        <v>0.32500000000000001</v>
      </c>
      <c r="Q297" s="627">
        <v>0.32</v>
      </c>
      <c r="R297" s="627">
        <v>0.23</v>
      </c>
      <c r="S297" s="627">
        <v>0.22</v>
      </c>
      <c r="T297" s="627">
        <v>0.20499999999999999</v>
      </c>
      <c r="U297" s="627">
        <v>0.17499999999999999</v>
      </c>
      <c r="V297" s="627">
        <v>0.15</v>
      </c>
      <c r="W297" s="627">
        <v>9.2499999999999999E-2</v>
      </c>
      <c r="X297" s="627">
        <v>0.03</v>
      </c>
      <c r="Y297" s="627">
        <v>0</v>
      </c>
      <c r="Z297" s="624">
        <f>SUM(C297:Y297)</f>
        <v>5.780000000000002</v>
      </c>
      <c r="AA297" s="1086">
        <f>IF(ISERROR((C297/D297-1)*100),"n/a",(C297/D297-1)*100)</f>
        <v>6.3291139240506222</v>
      </c>
      <c r="AB297" s="1086">
        <f>IF(ISERROR((D297/E297-1)*100),"n/a",(D297/E297-1)*100)</f>
        <v>2.5974025974025983</v>
      </c>
      <c r="AC297" s="1087">
        <f>IF(ISERROR((E297/F297-1)*100),"n/a",(E297/F297-1)*100)</f>
        <v>2.6666666666666616</v>
      </c>
      <c r="AD297" s="1087">
        <f>IF(ISERROR((F297/G297-1)*100),"n/a",(F297/G297-1)*100)</f>
        <v>2.7397260273972712</v>
      </c>
      <c r="AE297" s="1087">
        <f>IF(ISERROR((G297/H297-1)*100),"n/a",(G297/H297-1)*100)</f>
        <v>2.8169014084507005</v>
      </c>
      <c r="AF297" s="1087">
        <f>IF(ISERROR((H297/I297-1)*100),"n/a",(H297/I297-1)*100)</f>
        <v>1.4285714285714235</v>
      </c>
      <c r="AG297" s="1087">
        <f>IF(ISERROR((I297/K297-1)*100),"n/a",(I297/K297-1)*100)</f>
        <v>0</v>
      </c>
      <c r="AH297" s="1087">
        <f>IF(ISERROR((K297/L297-1)*100),"n/a",(K297/L297-1)*100)</f>
        <v>0</v>
      </c>
      <c r="AI297" s="1087">
        <f>IF(ISERROR((L297/N297-1)*100),"n/a",(L297/N297-1)*100)</f>
        <v>0.7194244604316502</v>
      </c>
      <c r="AJ297" s="1087">
        <f>IF(ISERROR((N297/O297-1)*100),"n/a",(N297/O297-1)*100)</f>
        <v>2.2058823529411686</v>
      </c>
      <c r="AK297" s="1087">
        <f>IF(ISERROR((O297/P297-1)*100),"n/a",(O297/P297-1)*100)</f>
        <v>4.6153846153846212</v>
      </c>
      <c r="AL297" s="1087">
        <f>IF(ISERROR((P297/Q297-1)*100),"n/a",(P297/Q297-1)*100)</f>
        <v>1.5625</v>
      </c>
      <c r="AM297" s="1087">
        <f>IF(ISERROR((Q297/R297-1)*100),"n/a",(Q297/R297-1)*100)</f>
        <v>39.130434782608688</v>
      </c>
      <c r="AN297" s="1087">
        <f>IF(ISERROR((R297/S297-1)*100),"n/a",(R297/S297-1)*100)</f>
        <v>4.5454545454545414</v>
      </c>
      <c r="AO297" s="1087">
        <f>IF(ISERROR((S297/T297-1)*100),"n/a",(S297/T297-1)*100)</f>
        <v>7.3170731707317138</v>
      </c>
      <c r="AP297" s="1087">
        <f>IF(ISERROR((T297/U297-1)*100),"n/a",(T297/U297-1)*100)</f>
        <v>17.142857142857149</v>
      </c>
      <c r="AQ297" s="1087">
        <f>IF(ISERROR((U297/V297-1)*100),"n/a",(U297/V297-1)*100)</f>
        <v>16.666666666666675</v>
      </c>
      <c r="AR297" s="1087">
        <f>IF(ISERROR((V297/W297-1)*100),"n/a",(V297/W297-1)*100)</f>
        <v>62.162162162162147</v>
      </c>
      <c r="AS297" s="1087">
        <f>IF(ISERROR((W297/X297-1)*100),"n/a",(W297/X297-1)*100)</f>
        <v>208.33333333333334</v>
      </c>
      <c r="AT297" s="1087" t="str">
        <f>IF(ISERROR((X297/Y297-1)*100),"n/a",(X297/Y297-1)*100)</f>
        <v>n/a</v>
      </c>
      <c r="AU297" s="1088">
        <f>AVERAGE(AA297:AT297)</f>
        <v>20.15681869921637</v>
      </c>
      <c r="AV297" s="1089">
        <f>STDEV(AA297:AT297)</f>
        <v>48.203753603186357</v>
      </c>
    </row>
    <row r="298" spans="1:48" ht="11.25" customHeight="1" x14ac:dyDescent="0.2">
      <c r="A298" s="876" t="s">
        <v>240</v>
      </c>
      <c r="B298" s="874" t="s">
        <v>241</v>
      </c>
      <c r="C298" s="621">
        <v>3.99</v>
      </c>
      <c r="D298" s="491">
        <v>3.63</v>
      </c>
      <c r="E298" s="626">
        <v>3.2800000000000002</v>
      </c>
      <c r="F298" s="621">
        <v>2.97</v>
      </c>
      <c r="G298" s="621">
        <v>2.69</v>
      </c>
      <c r="H298" s="621">
        <v>2.42</v>
      </c>
      <c r="I298" s="621">
        <v>2.19</v>
      </c>
      <c r="J298" s="945" t="s">
        <v>90</v>
      </c>
      <c r="K298" s="621">
        <v>2</v>
      </c>
      <c r="L298" s="490">
        <v>1.83</v>
      </c>
      <c r="M298" s="945"/>
      <c r="N298" s="503">
        <v>1.64</v>
      </c>
      <c r="O298" s="503">
        <v>1.49</v>
      </c>
      <c r="P298" s="627">
        <v>1.34</v>
      </c>
      <c r="Q298" s="627">
        <v>1.1000000000000001</v>
      </c>
      <c r="R298" s="627">
        <v>0.89</v>
      </c>
      <c r="S298" s="627">
        <v>0.78</v>
      </c>
      <c r="T298" s="627">
        <v>0.7</v>
      </c>
      <c r="U298" s="627">
        <v>0.63</v>
      </c>
      <c r="V298" s="627">
        <v>0.59</v>
      </c>
      <c r="W298" s="627">
        <v>0.55000000000000004</v>
      </c>
      <c r="X298" s="627">
        <v>0.51</v>
      </c>
      <c r="Y298" s="627">
        <v>0.47</v>
      </c>
      <c r="Z298" s="624">
        <f>SUM(C298:Y298)</f>
        <v>35.690000000000012</v>
      </c>
      <c r="AA298" s="1086">
        <f>IF(ISERROR((C298/D298-1)*100),"n/a",(C298/D298-1)*100)</f>
        <v>9.9173553719008378</v>
      </c>
      <c r="AB298" s="1086">
        <f>IF(ISERROR((D298/E298-1)*100),"n/a",(D298/E298-1)*100)</f>
        <v>10.670731707317071</v>
      </c>
      <c r="AC298" s="1087">
        <f>IF(ISERROR((E298/F298-1)*100),"n/a",(E298/F298-1)*100)</f>
        <v>10.437710437710447</v>
      </c>
      <c r="AD298" s="1087">
        <f>IF(ISERROR((F298/G298-1)*100),"n/a",(F298/G298-1)*100)</f>
        <v>10.408921933085512</v>
      </c>
      <c r="AE298" s="1087">
        <f>IF(ISERROR((G298/H298-1)*100),"n/a",(G298/H298-1)*100)</f>
        <v>11.157024793388427</v>
      </c>
      <c r="AF298" s="1087">
        <f>IF(ISERROR((H298/I298-1)*100),"n/a",(H298/I298-1)*100)</f>
        <v>10.502283105022837</v>
      </c>
      <c r="AG298" s="1087">
        <f>IF(ISERROR((I298/K298-1)*100),"n/a",(I298/K298-1)*100)</f>
        <v>9.4999999999999964</v>
      </c>
      <c r="AH298" s="1087">
        <f>IF(ISERROR((K298/L298-1)*100),"n/a",(K298/L298-1)*100)</f>
        <v>9.2896174863387859</v>
      </c>
      <c r="AI298" s="1087">
        <f>IF(ISERROR((L298/N298-1)*100),"n/a",(L298/N298-1)*100)</f>
        <v>11.585365853658548</v>
      </c>
      <c r="AJ298" s="1087">
        <f>IF(ISERROR((N298/O298-1)*100),"n/a",(N298/O298-1)*100)</f>
        <v>10.067114093959727</v>
      </c>
      <c r="AK298" s="1087">
        <f>IF(ISERROR((O298/P298-1)*100),"n/a",(O298/P298-1)*100)</f>
        <v>11.194029850746269</v>
      </c>
      <c r="AL298" s="1087">
        <f>IF(ISERROR((P298/Q298-1)*100),"n/a",(P298/Q298-1)*100)</f>
        <v>21.818181818181827</v>
      </c>
      <c r="AM298" s="1087">
        <f>IF(ISERROR((Q298/R298-1)*100),"n/a",(Q298/R298-1)*100)</f>
        <v>23.59550561797754</v>
      </c>
      <c r="AN298" s="1087">
        <f>IF(ISERROR((R298/S298-1)*100),"n/a",(R298/S298-1)*100)</f>
        <v>14.102564102564097</v>
      </c>
      <c r="AO298" s="1087">
        <f>IF(ISERROR((S298/T298-1)*100),"n/a",(S298/T298-1)*100)</f>
        <v>11.428571428571432</v>
      </c>
      <c r="AP298" s="1087">
        <f>IF(ISERROR((T298/U298-1)*100),"n/a",(T298/U298-1)*100)</f>
        <v>11.111111111111093</v>
      </c>
      <c r="AQ298" s="1087">
        <f>IF(ISERROR((U298/V298-1)*100),"n/a",(U298/V298-1)*100)</f>
        <v>6.7796610169491567</v>
      </c>
      <c r="AR298" s="1087">
        <f>IF(ISERROR((V298/W298-1)*100),"n/a",(V298/W298-1)*100)</f>
        <v>7.2727272727272529</v>
      </c>
      <c r="AS298" s="1087">
        <f>IF(ISERROR((W298/X298-1)*100),"n/a",(W298/X298-1)*100)</f>
        <v>7.8431372549019773</v>
      </c>
      <c r="AT298" s="1087">
        <f>IF(ISERROR((X298/Y298-1)*100),"n/a",(X298/Y298-1)*100)</f>
        <v>8.5106382978723527</v>
      </c>
      <c r="AU298" s="1088">
        <f>AVERAGE(AA298:AT298)</f>
        <v>11.35961262769926</v>
      </c>
      <c r="AV298" s="1089">
        <f>STDEV(AA298:AT298)</f>
        <v>4.2266466058328707</v>
      </c>
    </row>
    <row r="299" spans="1:48" ht="11.25" customHeight="1" x14ac:dyDescent="0.2">
      <c r="A299" s="876" t="s">
        <v>1236</v>
      </c>
      <c r="B299" s="874" t="s">
        <v>1237</v>
      </c>
      <c r="C299" s="621">
        <v>1.92</v>
      </c>
      <c r="D299" s="514">
        <v>1.88</v>
      </c>
      <c r="E299" s="626">
        <v>1.8766669999999999</v>
      </c>
      <c r="F299" s="494">
        <v>1.7333333333333334</v>
      </c>
      <c r="G299" s="621">
        <v>1.6733333333333331</v>
      </c>
      <c r="H299" s="621">
        <v>1.5533333333333335</v>
      </c>
      <c r="I299" s="621">
        <v>1.3666666666666665</v>
      </c>
      <c r="J299" s="945"/>
      <c r="K299" s="621">
        <v>0.26666666666666666</v>
      </c>
      <c r="L299" s="625">
        <v>0</v>
      </c>
      <c r="M299" s="945"/>
      <c r="N299" s="622">
        <v>0</v>
      </c>
      <c r="O299" s="622">
        <v>0</v>
      </c>
      <c r="P299" s="623">
        <v>0</v>
      </c>
      <c r="Q299" s="623">
        <v>0</v>
      </c>
      <c r="R299" s="623">
        <v>0</v>
      </c>
      <c r="S299" s="623">
        <v>0</v>
      </c>
      <c r="T299" s="623">
        <v>0</v>
      </c>
      <c r="U299" s="623">
        <v>0</v>
      </c>
      <c r="V299" s="623">
        <v>0</v>
      </c>
      <c r="W299" s="623">
        <v>0</v>
      </c>
      <c r="X299" s="623">
        <v>0</v>
      </c>
      <c r="Y299" s="623">
        <v>0</v>
      </c>
      <c r="Z299" s="624">
        <f>SUM(C299:Y299)</f>
        <v>12.270000333333334</v>
      </c>
      <c r="AA299" s="1086">
        <f>IF(ISERROR((C299/D299-1)*100),"n/a",(C299/D299-1)*100)</f>
        <v>2.1276595744680771</v>
      </c>
      <c r="AB299" s="1086">
        <f>IF(ISERROR((D299/E299-1)*100),"n/a",(D299/E299-1)*100)</f>
        <v>0.17760209989305942</v>
      </c>
      <c r="AC299" s="1087">
        <f>IF(ISERROR((E299/F299-1)*100),"n/a",(E299/F299-1)*100)</f>
        <v>8.2692499999999836</v>
      </c>
      <c r="AD299" s="1087">
        <f>IF(ISERROR((F299/G299-1)*100),"n/a",(F299/G299-1)*100)</f>
        <v>3.5856573705179473</v>
      </c>
      <c r="AE299" s="1087">
        <f>IF(ISERROR((G299/H299-1)*100),"n/a",(G299/H299-1)*100)</f>
        <v>7.7253218884119956</v>
      </c>
      <c r="AF299" s="1087">
        <f>IF(ISERROR((H299/I299-1)*100),"n/a",(H299/I299-1)*100)</f>
        <v>13.658536585365887</v>
      </c>
      <c r="AG299" s="1087">
        <f>IF(ISERROR((I299/K299-1)*100),"n/a",(I299/K299-1)*100)</f>
        <v>412.49999999999989</v>
      </c>
      <c r="AH299" s="1087" t="str">
        <f>IF(ISERROR((K299/L299-1)*100),"n/a",(K299/L299-1)*100)</f>
        <v>n/a</v>
      </c>
      <c r="AI299" s="1087" t="str">
        <f>IF(ISERROR((L299/N299-1)*100),"n/a",(L299/N299-1)*100)</f>
        <v>n/a</v>
      </c>
      <c r="AJ299" s="1087" t="str">
        <f>IF(ISERROR((N299/O299-1)*100),"n/a",(N299/O299-1)*100)</f>
        <v>n/a</v>
      </c>
      <c r="AK299" s="1087" t="str">
        <f>IF(ISERROR((O299/P299-1)*100),"n/a",(O299/P299-1)*100)</f>
        <v>n/a</v>
      </c>
      <c r="AL299" s="1087" t="str">
        <f>IF(ISERROR((P299/Q299-1)*100),"n/a",(P299/Q299-1)*100)</f>
        <v>n/a</v>
      </c>
      <c r="AM299" s="1087" t="str">
        <f>IF(ISERROR((Q299/R299-1)*100),"n/a",(Q299/R299-1)*100)</f>
        <v>n/a</v>
      </c>
      <c r="AN299" s="1087" t="str">
        <f>IF(ISERROR((R299/S299-1)*100),"n/a",(R299/S299-1)*100)</f>
        <v>n/a</v>
      </c>
      <c r="AO299" s="1087" t="str">
        <f>IF(ISERROR((S299/T299-1)*100),"n/a",(S299/T299-1)*100)</f>
        <v>n/a</v>
      </c>
      <c r="AP299" s="1087" t="str">
        <f>IF(ISERROR((T299/U299-1)*100),"n/a",(T299/U299-1)*100)</f>
        <v>n/a</v>
      </c>
      <c r="AQ299" s="1087" t="str">
        <f>IF(ISERROR((U299/V299-1)*100),"n/a",(U299/V299-1)*100)</f>
        <v>n/a</v>
      </c>
      <c r="AR299" s="1087" t="str">
        <f>IF(ISERROR((V299/W299-1)*100),"n/a",(V299/W299-1)*100)</f>
        <v>n/a</v>
      </c>
      <c r="AS299" s="1087" t="str">
        <f>IF(ISERROR((W299/X299-1)*100),"n/a",(W299/X299-1)*100)</f>
        <v>n/a</v>
      </c>
      <c r="AT299" s="1087" t="str">
        <f>IF(ISERROR((X299/Y299-1)*100),"n/a",(X299/Y299-1)*100)</f>
        <v>n/a</v>
      </c>
      <c r="AU299" s="1088">
        <f>AVERAGE(AA299:AT299)</f>
        <v>64.006289645522401</v>
      </c>
      <c r="AV299" s="1089">
        <f>STDEV(AA299:AT299)</f>
        <v>153.73713839578019</v>
      </c>
    </row>
    <row r="300" spans="1:48" ht="11.25" customHeight="1" x14ac:dyDescent="0.2">
      <c r="A300" s="532" t="s">
        <v>3958</v>
      </c>
      <c r="B300" s="859" t="s">
        <v>3959</v>
      </c>
      <c r="C300" s="621">
        <v>0.52</v>
      </c>
      <c r="D300" s="491">
        <v>0.48</v>
      </c>
      <c r="E300" s="626">
        <v>0.4</v>
      </c>
      <c r="F300" s="621">
        <v>0.32</v>
      </c>
      <c r="G300" s="530">
        <v>0.2</v>
      </c>
      <c r="H300" s="621">
        <v>0.15</v>
      </c>
      <c r="I300" s="530">
        <v>0</v>
      </c>
      <c r="J300" s="945"/>
      <c r="K300" s="494">
        <v>0</v>
      </c>
      <c r="L300" s="625">
        <v>0</v>
      </c>
      <c r="M300" s="945"/>
      <c r="N300" s="622">
        <v>0</v>
      </c>
      <c r="O300" s="622">
        <v>0</v>
      </c>
      <c r="P300" s="531">
        <v>0.54</v>
      </c>
      <c r="Q300" s="627">
        <v>0.69</v>
      </c>
      <c r="R300" s="627">
        <v>0.66500000000000004</v>
      </c>
      <c r="S300" s="627">
        <v>0.64500000000000002</v>
      </c>
      <c r="T300" s="627">
        <v>0.625</v>
      </c>
      <c r="U300" s="627">
        <v>0.60499999999999998</v>
      </c>
      <c r="V300" s="627">
        <v>0.52500000000000002</v>
      </c>
      <c r="W300" s="627">
        <v>0.5</v>
      </c>
      <c r="X300" s="627">
        <v>0.45</v>
      </c>
      <c r="Y300" s="627">
        <v>0.19</v>
      </c>
      <c r="Z300" s="624">
        <f>SUM(C300:Y300)</f>
        <v>7.5050000000000008</v>
      </c>
      <c r="AA300" s="1086">
        <f>IF(ISERROR((C300/D300-1)*100),"n/a",(C300/D300-1)*100)</f>
        <v>8.3333333333333481</v>
      </c>
      <c r="AB300" s="1086">
        <f>IF(ISERROR((D300/E300-1)*100),"n/a",(D300/E300-1)*100)</f>
        <v>19.999999999999996</v>
      </c>
      <c r="AC300" s="1087">
        <f>IF(ISERROR((E300/F300-1)*100),"n/a",(E300/F300-1)*100)</f>
        <v>25</v>
      </c>
      <c r="AD300" s="1087">
        <f>IF(ISERROR((F300/G300-1)*100),"n/a",(F300/G300-1)*100)</f>
        <v>59.999999999999986</v>
      </c>
      <c r="AE300" s="1087">
        <f>IF(ISERROR((G300/H300-1)*100),"n/a",(G300/H300-1)*100)</f>
        <v>33.33333333333335</v>
      </c>
      <c r="AF300" s="1087" t="str">
        <f>IF(ISERROR((H300/I300-1)*100),"n/a",(H300/I300-1)*100)</f>
        <v>n/a</v>
      </c>
      <c r="AG300" s="1087" t="str">
        <f>IF(ISERROR((I300/K300-1)*100),"n/a",(I300/K300-1)*100)</f>
        <v>n/a</v>
      </c>
      <c r="AH300" s="1087" t="str">
        <f>IF(ISERROR((K300/L300-1)*100),"n/a",(K300/L300-1)*100)</f>
        <v>n/a</v>
      </c>
      <c r="AI300" s="1087" t="str">
        <f>IF(ISERROR((L300/N300-1)*100),"n/a",(L300/N300-1)*100)</f>
        <v>n/a</v>
      </c>
      <c r="AJ300" s="1087" t="str">
        <f>IF(ISERROR((N300/O300-1)*100),"n/a",(N300/O300-1)*100)</f>
        <v>n/a</v>
      </c>
      <c r="AK300" s="1087">
        <f>IF(ISERROR((O300/P300-1)*100),"n/a",(O300/P300-1)*100)</f>
        <v>-100</v>
      </c>
      <c r="AL300" s="1087">
        <f>IF(ISERROR((P300/Q300-1)*100),"n/a",(P300/Q300-1)*100)</f>
        <v>-21.739130434782595</v>
      </c>
      <c r="AM300" s="1087">
        <f>IF(ISERROR((Q300/R300-1)*100),"n/a",(Q300/R300-1)*100)</f>
        <v>3.7593984962405846</v>
      </c>
      <c r="AN300" s="1087">
        <f>IF(ISERROR((R300/S300-1)*100),"n/a",(R300/S300-1)*100)</f>
        <v>3.1007751937984551</v>
      </c>
      <c r="AO300" s="1087">
        <f>IF(ISERROR((S300/T300-1)*100),"n/a",(S300/T300-1)*100)</f>
        <v>3.2000000000000028</v>
      </c>
      <c r="AP300" s="1087">
        <f>IF(ISERROR((T300/U300-1)*100),"n/a",(T300/U300-1)*100)</f>
        <v>3.3057851239669533</v>
      </c>
      <c r="AQ300" s="1087">
        <f>IF(ISERROR((U300/V300-1)*100),"n/a",(U300/V300-1)*100)</f>
        <v>15.238095238095228</v>
      </c>
      <c r="AR300" s="1087">
        <f>IF(ISERROR((V300/W300-1)*100),"n/a",(V300/W300-1)*100)</f>
        <v>5.0000000000000044</v>
      </c>
      <c r="AS300" s="1087">
        <f>IF(ISERROR((W300/X300-1)*100),"n/a",(W300/X300-1)*100)</f>
        <v>11.111111111111116</v>
      </c>
      <c r="AT300" s="1087">
        <f>IF(ISERROR((X300/Y300-1)*100),"n/a",(X300/Y300-1)*100)</f>
        <v>136.84210526315786</v>
      </c>
      <c r="AU300" s="1088">
        <f>AVERAGE(AA300:AT300)</f>
        <v>13.765653777216952</v>
      </c>
      <c r="AV300" s="1089">
        <f>STDEV(AA300:AT300)</f>
        <v>48.245711280535218</v>
      </c>
    </row>
    <row r="301" spans="1:48" ht="11.25" customHeight="1" x14ac:dyDescent="0.2">
      <c r="A301" s="876" t="s">
        <v>1253</v>
      </c>
      <c r="B301" s="874" t="s">
        <v>1254</v>
      </c>
      <c r="C301" s="621">
        <v>0.29249999999999998</v>
      </c>
      <c r="D301" s="491">
        <v>0.28199999999999997</v>
      </c>
      <c r="E301" s="491">
        <v>0.25</v>
      </c>
      <c r="F301" s="621">
        <v>0.21</v>
      </c>
      <c r="G301" s="621">
        <v>0.17</v>
      </c>
      <c r="H301" s="621">
        <v>0.13</v>
      </c>
      <c r="I301" s="621">
        <v>0.105</v>
      </c>
      <c r="J301" s="945"/>
      <c r="K301" s="621">
        <v>8.5000000000000006E-2</v>
      </c>
      <c r="L301" s="490">
        <v>0.02</v>
      </c>
      <c r="M301" s="945"/>
      <c r="N301" s="622">
        <v>0</v>
      </c>
      <c r="O301" s="622">
        <v>0</v>
      </c>
      <c r="P301" s="623">
        <v>0</v>
      </c>
      <c r="Q301" s="623">
        <v>0</v>
      </c>
      <c r="R301" s="623">
        <v>0</v>
      </c>
      <c r="S301" s="623">
        <v>0</v>
      </c>
      <c r="T301" s="623">
        <v>0</v>
      </c>
      <c r="U301" s="623">
        <v>0</v>
      </c>
      <c r="V301" s="623">
        <v>0</v>
      </c>
      <c r="W301" s="623">
        <v>0</v>
      </c>
      <c r="X301" s="623">
        <v>0</v>
      </c>
      <c r="Y301" s="623">
        <v>0</v>
      </c>
      <c r="Z301" s="624">
        <f>SUM(C301:Y301)</f>
        <v>1.5444999999999998</v>
      </c>
      <c r="AA301" s="1086">
        <f>IF(ISERROR((C301/D301-1)*100),"n/a",(C301/D301-1)*100)</f>
        <v>3.7234042553191626</v>
      </c>
      <c r="AB301" s="1086">
        <f>IF(ISERROR((D301/E301-1)*100),"n/a",(D301/E301-1)*100)</f>
        <v>12.79999999999999</v>
      </c>
      <c r="AC301" s="1087">
        <f>IF(ISERROR((E301/F301-1)*100),"n/a",(E301/F301-1)*100)</f>
        <v>19.047619047619047</v>
      </c>
      <c r="AD301" s="1087">
        <f>IF(ISERROR((F301/G301-1)*100),"n/a",(F301/G301-1)*100)</f>
        <v>23.529411764705866</v>
      </c>
      <c r="AE301" s="1087">
        <f>IF(ISERROR((G301/H301-1)*100),"n/a",(G301/H301-1)*100)</f>
        <v>30.76923076923077</v>
      </c>
      <c r="AF301" s="1087">
        <f>IF(ISERROR((H301/I301-1)*100),"n/a",(H301/I301-1)*100)</f>
        <v>23.809523809523814</v>
      </c>
      <c r="AG301" s="1087">
        <f>IF(ISERROR((I301/K301-1)*100),"n/a",(I301/K301-1)*100)</f>
        <v>23.529411764705866</v>
      </c>
      <c r="AH301" s="1087">
        <f>IF(ISERROR((K301/L301-1)*100),"n/a",(K301/L301-1)*100)</f>
        <v>325</v>
      </c>
      <c r="AI301" s="1087" t="str">
        <f>IF(ISERROR((L301/N301-1)*100),"n/a",(L301/N301-1)*100)</f>
        <v>n/a</v>
      </c>
      <c r="AJ301" s="1087" t="str">
        <f>IF(ISERROR((N301/O301-1)*100),"n/a",(N301/O301-1)*100)</f>
        <v>n/a</v>
      </c>
      <c r="AK301" s="1087" t="str">
        <f>IF(ISERROR((O301/P301-1)*100),"n/a",(O301/P301-1)*100)</f>
        <v>n/a</v>
      </c>
      <c r="AL301" s="1087" t="str">
        <f>IF(ISERROR((P301/Q301-1)*100),"n/a",(P301/Q301-1)*100)</f>
        <v>n/a</v>
      </c>
      <c r="AM301" s="1087" t="str">
        <f>IF(ISERROR((Q301/R301-1)*100),"n/a",(Q301/R301-1)*100)</f>
        <v>n/a</v>
      </c>
      <c r="AN301" s="1087" t="str">
        <f>IF(ISERROR((R301/S301-1)*100),"n/a",(R301/S301-1)*100)</f>
        <v>n/a</v>
      </c>
      <c r="AO301" s="1087" t="str">
        <f>IF(ISERROR((S301/T301-1)*100),"n/a",(S301/T301-1)*100)</f>
        <v>n/a</v>
      </c>
      <c r="AP301" s="1087" t="str">
        <f>IF(ISERROR((T301/U301-1)*100),"n/a",(T301/U301-1)*100)</f>
        <v>n/a</v>
      </c>
      <c r="AQ301" s="1087" t="str">
        <f>IF(ISERROR((U301/V301-1)*100),"n/a",(U301/V301-1)*100)</f>
        <v>n/a</v>
      </c>
      <c r="AR301" s="1087" t="str">
        <f>IF(ISERROR((V301/W301-1)*100),"n/a",(V301/W301-1)*100)</f>
        <v>n/a</v>
      </c>
      <c r="AS301" s="1087" t="str">
        <f>IF(ISERROR((W301/X301-1)*100),"n/a",(W301/X301-1)*100)</f>
        <v>n/a</v>
      </c>
      <c r="AT301" s="1087" t="str">
        <f>IF(ISERROR((X301/Y301-1)*100),"n/a",(X301/Y301-1)*100)</f>
        <v>n/a</v>
      </c>
      <c r="AU301" s="1088">
        <f>AVERAGE(AA301:AT301)</f>
        <v>57.776075176388062</v>
      </c>
      <c r="AV301" s="1089">
        <f>STDEV(AA301:AT301)</f>
        <v>108.28653923106259</v>
      </c>
    </row>
    <row r="302" spans="1:48" ht="11.25" customHeight="1" x14ac:dyDescent="0.2">
      <c r="A302" s="492" t="s">
        <v>601</v>
      </c>
      <c r="B302" s="874" t="s">
        <v>602</v>
      </c>
      <c r="C302" s="621">
        <v>0.64</v>
      </c>
      <c r="D302" s="491">
        <v>0.52800000000000002</v>
      </c>
      <c r="E302" s="491">
        <v>0.48</v>
      </c>
      <c r="F302" s="621">
        <v>0.44</v>
      </c>
      <c r="G302" s="621">
        <v>0.39999999999999997</v>
      </c>
      <c r="H302" s="621">
        <v>0.3666666666666667</v>
      </c>
      <c r="I302" s="621">
        <v>0.33333333333333331</v>
      </c>
      <c r="J302" s="945"/>
      <c r="K302" s="621">
        <v>0.3</v>
      </c>
      <c r="L302" s="490">
        <v>0.27999999999999997</v>
      </c>
      <c r="M302" s="945"/>
      <c r="N302" s="503">
        <v>0.26666666666666666</v>
      </c>
      <c r="O302" s="503">
        <v>0.25333333333333335</v>
      </c>
      <c r="P302" s="627">
        <v>0.24666666666666667</v>
      </c>
      <c r="Q302" s="627">
        <v>0.22</v>
      </c>
      <c r="R302" s="627">
        <v>0.19333333333333333</v>
      </c>
      <c r="S302" s="627">
        <v>0.17333333333333334</v>
      </c>
      <c r="T302" s="627">
        <v>0.12444333333333334</v>
      </c>
      <c r="U302" s="627">
        <v>7.3556666666666673E-2</v>
      </c>
      <c r="V302" s="627">
        <v>6.4443333333333339E-2</v>
      </c>
      <c r="W302" s="627">
        <v>5.9266666666666669E-2</v>
      </c>
      <c r="X302" s="627">
        <v>5.5306666666666671E-2</v>
      </c>
      <c r="Y302" s="623">
        <v>4.3453333333333337E-2</v>
      </c>
      <c r="Z302" s="624">
        <f>SUM(C302:Y302)</f>
        <v>5.5418033333333323</v>
      </c>
      <c r="AA302" s="1086">
        <f>IF(ISERROR((C302/D302-1)*100),"n/a",(C302/D302-1)*100)</f>
        <v>21.212121212121215</v>
      </c>
      <c r="AB302" s="1086">
        <f>IF(ISERROR((D302/E302-1)*100),"n/a",(D302/E302-1)*100)</f>
        <v>10.000000000000009</v>
      </c>
      <c r="AC302" s="1087">
        <f>IF(ISERROR((E302/F302-1)*100),"n/a",(E302/F302-1)*100)</f>
        <v>9.0909090909090828</v>
      </c>
      <c r="AD302" s="1087">
        <f>IF(ISERROR((F302/G302-1)*100),"n/a",(F302/G302-1)*100)</f>
        <v>10.000000000000009</v>
      </c>
      <c r="AE302" s="1087">
        <f>IF(ISERROR((G302/H302-1)*100),"n/a",(G302/H302-1)*100)</f>
        <v>9.0909090909090828</v>
      </c>
      <c r="AF302" s="1087">
        <f>IF(ISERROR((H302/I302-1)*100),"n/a",(H302/I302-1)*100)</f>
        <v>10.000000000000009</v>
      </c>
      <c r="AG302" s="1087">
        <f>IF(ISERROR((I302/K302-1)*100),"n/a",(I302/K302-1)*100)</f>
        <v>11.111111111111116</v>
      </c>
      <c r="AH302" s="1087">
        <f>IF(ISERROR((K302/L302-1)*100),"n/a",(K302/L302-1)*100)</f>
        <v>7.1428571428571397</v>
      </c>
      <c r="AI302" s="1087">
        <f>IF(ISERROR((L302/N302-1)*100),"n/a",(L302/N302-1)*100)</f>
        <v>4.9999999999999822</v>
      </c>
      <c r="AJ302" s="1087">
        <f>IF(ISERROR((N302/O302-1)*100),"n/a",(N302/O302-1)*100)</f>
        <v>5.2631578947368363</v>
      </c>
      <c r="AK302" s="1087">
        <f>IF(ISERROR((O302/P302-1)*100),"n/a",(O302/P302-1)*100)</f>
        <v>2.7027027027027195</v>
      </c>
      <c r="AL302" s="1087">
        <f>IF(ISERROR((P302/Q302-1)*100),"n/a",(P302/Q302-1)*100)</f>
        <v>12.121212121212132</v>
      </c>
      <c r="AM302" s="1087">
        <f>IF(ISERROR((Q302/R302-1)*100),"n/a",(Q302/R302-1)*100)</f>
        <v>13.793103448275868</v>
      </c>
      <c r="AN302" s="1087">
        <f>IF(ISERROR((R302/S302-1)*100),"n/a",(R302/S302-1)*100)</f>
        <v>11.538461538461542</v>
      </c>
      <c r="AO302" s="1087">
        <f>IF(ISERROR((S302/T302-1)*100),"n/a",(S302/T302-1)*100)</f>
        <v>39.286957919267131</v>
      </c>
      <c r="AP302" s="1087">
        <f>IF(ISERROR((T302/U302-1)*100),"n/a",(T302/U302-1)*100)</f>
        <v>69.180223863687857</v>
      </c>
      <c r="AQ302" s="1087">
        <f>IF(ISERROR((U302/V302-1)*100),"n/a",(U302/V302-1)*100)</f>
        <v>14.141623131433301</v>
      </c>
      <c r="AR302" s="1087">
        <f>IF(ISERROR((V302/W302-1)*100),"n/a",(V302/W302-1)*100)</f>
        <v>8.7345331833520881</v>
      </c>
      <c r="AS302" s="1087">
        <f>IF(ISERROR((W302/X302-1)*100),"n/a",(W302/X302-1)*100)</f>
        <v>7.1600771456123313</v>
      </c>
      <c r="AT302" s="1087">
        <f>IF(ISERROR((X302/Y302-1)*100),"n/a",(X302/Y302-1)*100)</f>
        <v>27.278306228904569</v>
      </c>
      <c r="AU302" s="1088">
        <f>AVERAGE(AA302:AT302)</f>
        <v>15.1924133412777</v>
      </c>
      <c r="AV302" s="1089">
        <f>STDEV(AA302:AT302)</f>
        <v>15.226130237766117</v>
      </c>
    </row>
    <row r="303" spans="1:48" ht="11.25" customHeight="1" x14ac:dyDescent="0.2">
      <c r="A303" s="496" t="s">
        <v>4055</v>
      </c>
      <c r="B303" s="859" t="s">
        <v>4056</v>
      </c>
      <c r="C303" s="621">
        <v>2.52</v>
      </c>
      <c r="D303" s="491">
        <v>2.2799999999999998</v>
      </c>
      <c r="E303" s="513">
        <v>2.08</v>
      </c>
      <c r="F303" s="647">
        <v>1.84</v>
      </c>
      <c r="G303" s="647">
        <v>1.29</v>
      </c>
      <c r="H303" s="483">
        <v>0</v>
      </c>
      <c r="I303" s="483">
        <v>0</v>
      </c>
      <c r="J303" s="1016"/>
      <c r="K303" s="483">
        <v>0</v>
      </c>
      <c r="L303" s="484">
        <v>0</v>
      </c>
      <c r="M303" s="1016"/>
      <c r="N303" s="526">
        <v>0</v>
      </c>
      <c r="O303" s="526">
        <v>0</v>
      </c>
      <c r="P303" s="486">
        <v>0</v>
      </c>
      <c r="Q303" s="486">
        <v>0</v>
      </c>
      <c r="R303" s="486">
        <v>0</v>
      </c>
      <c r="S303" s="486">
        <v>0</v>
      </c>
      <c r="T303" s="486">
        <v>0</v>
      </c>
      <c r="U303" s="486">
        <v>0</v>
      </c>
      <c r="V303" s="486">
        <v>0</v>
      </c>
      <c r="W303" s="486">
        <v>0</v>
      </c>
      <c r="X303" s="486">
        <v>0</v>
      </c>
      <c r="Y303" s="486">
        <v>0</v>
      </c>
      <c r="Z303" s="624">
        <f>SUM(C303:Y303)</f>
        <v>10.010000000000002</v>
      </c>
      <c r="AA303" s="1086">
        <f>IF(ISERROR((C303/D303-1)*100),"n/a",(C303/D303-1)*100)</f>
        <v>10.526315789473696</v>
      </c>
      <c r="AB303" s="1086">
        <f>IF(ISERROR((D303/E303-1)*100),"n/a",(D303/E303-1)*100)</f>
        <v>9.6153846153846025</v>
      </c>
      <c r="AC303" s="1087">
        <f>IF(ISERROR((E303/F303-1)*100),"n/a",(E303/F303-1)*100)</f>
        <v>13.043478260869556</v>
      </c>
      <c r="AD303" s="1087">
        <f>IF(ISERROR((F303/G303-1)*100),"n/a",(F303/G303-1)*100)</f>
        <v>42.635658914728694</v>
      </c>
      <c r="AE303" s="1087" t="str">
        <f>IF(ISERROR((G303/H303-1)*100),"n/a",(G303/H303-1)*100)</f>
        <v>n/a</v>
      </c>
      <c r="AF303" s="1087" t="str">
        <f>IF(ISERROR((H303/I303-1)*100),"n/a",(H303/I303-1)*100)</f>
        <v>n/a</v>
      </c>
      <c r="AG303" s="1087" t="str">
        <f>IF(ISERROR((I303/K303-1)*100),"n/a",(I303/K303-1)*100)</f>
        <v>n/a</v>
      </c>
      <c r="AH303" s="1087" t="str">
        <f>IF(ISERROR((K303/L303-1)*100),"n/a",(K303/L303-1)*100)</f>
        <v>n/a</v>
      </c>
      <c r="AI303" s="1087" t="str">
        <f>IF(ISERROR((L303/N303-1)*100),"n/a",(L303/N303-1)*100)</f>
        <v>n/a</v>
      </c>
      <c r="AJ303" s="1087" t="str">
        <f>IF(ISERROR((N303/O303-1)*100),"n/a",(N303/O303-1)*100)</f>
        <v>n/a</v>
      </c>
      <c r="AK303" s="1087" t="str">
        <f>IF(ISERROR((O303/P303-1)*100),"n/a",(O303/P303-1)*100)</f>
        <v>n/a</v>
      </c>
      <c r="AL303" s="1087" t="str">
        <f>IF(ISERROR((P303/Q303-1)*100),"n/a",(P303/Q303-1)*100)</f>
        <v>n/a</v>
      </c>
      <c r="AM303" s="1087" t="str">
        <f>IF(ISERROR((Q303/R303-1)*100),"n/a",(Q303/R303-1)*100)</f>
        <v>n/a</v>
      </c>
      <c r="AN303" s="1087" t="str">
        <f>IF(ISERROR((R303/S303-1)*100),"n/a",(R303/S303-1)*100)</f>
        <v>n/a</v>
      </c>
      <c r="AO303" s="1087" t="str">
        <f>IF(ISERROR((S303/T303-1)*100),"n/a",(S303/T303-1)*100)</f>
        <v>n/a</v>
      </c>
      <c r="AP303" s="1087" t="str">
        <f>IF(ISERROR((T303/U303-1)*100),"n/a",(T303/U303-1)*100)</f>
        <v>n/a</v>
      </c>
      <c r="AQ303" s="1087" t="str">
        <f>IF(ISERROR((U303/V303-1)*100),"n/a",(U303/V303-1)*100)</f>
        <v>n/a</v>
      </c>
      <c r="AR303" s="1087" t="str">
        <f>IF(ISERROR((V303/W303-1)*100),"n/a",(V303/W303-1)*100)</f>
        <v>n/a</v>
      </c>
      <c r="AS303" s="1087" t="str">
        <f>IF(ISERROR((W303/X303-1)*100),"n/a",(W303/X303-1)*100)</f>
        <v>n/a</v>
      </c>
      <c r="AT303" s="1087" t="str">
        <f>IF(ISERROR((X303/Y303-1)*100),"n/a",(X303/Y303-1)*100)</f>
        <v>n/a</v>
      </c>
      <c r="AU303" s="1088">
        <f>AVERAGE(AA303:AT303)</f>
        <v>18.955209395114139</v>
      </c>
      <c r="AV303" s="1089">
        <f>STDEV(AA303:AT303)</f>
        <v>15.853399517515328</v>
      </c>
    </row>
    <row r="304" spans="1:48" ht="11.25" customHeight="1" x14ac:dyDescent="0.2">
      <c r="A304" s="876" t="s">
        <v>4472</v>
      </c>
      <c r="B304" s="874" t="s">
        <v>4471</v>
      </c>
      <c r="C304" s="621">
        <v>0.67749999999999999</v>
      </c>
      <c r="D304" s="491">
        <v>0.63</v>
      </c>
      <c r="E304" s="626">
        <v>0.59</v>
      </c>
      <c r="F304" s="621">
        <v>0.55500000000000005</v>
      </c>
      <c r="G304" s="621">
        <v>0.53166666666666673</v>
      </c>
      <c r="H304" s="621">
        <v>0.49333333333333335</v>
      </c>
      <c r="I304" s="621">
        <v>0.44</v>
      </c>
      <c r="J304" s="945"/>
      <c r="K304" s="621">
        <v>0.38</v>
      </c>
      <c r="L304" s="490">
        <v>0.29555999999999999</v>
      </c>
      <c r="M304" s="945"/>
      <c r="N304" s="503">
        <v>0.27111111111111114</v>
      </c>
      <c r="O304" s="622">
        <v>0.24888888888888891</v>
      </c>
      <c r="P304" s="627">
        <v>0.24444444444444446</v>
      </c>
      <c r="Q304" s="627">
        <v>0.23111111111111113</v>
      </c>
      <c r="R304" s="627">
        <v>0.21333333333333335</v>
      </c>
      <c r="S304" s="623">
        <v>0.19555555555555557</v>
      </c>
      <c r="T304" s="623">
        <v>0.19555555555555557</v>
      </c>
      <c r="U304" s="627">
        <v>0.16888888888888889</v>
      </c>
      <c r="V304" s="623">
        <v>0.16</v>
      </c>
      <c r="W304" s="623">
        <v>0.16</v>
      </c>
      <c r="X304" s="623">
        <v>0.16</v>
      </c>
      <c r="Y304" s="623">
        <v>0.16</v>
      </c>
      <c r="Z304" s="624">
        <f>SUM(C304:Y304)</f>
        <v>7.0019488888888892</v>
      </c>
      <c r="AA304" s="1086">
        <f>IF(ISERROR((C304/D304-1)*100),"n/a",(C304/D304-1)*100)</f>
        <v>7.5396825396825351</v>
      </c>
      <c r="AB304" s="1086">
        <f>IF(ISERROR((D304/E304-1)*100),"n/a",(D304/E304-1)*100)</f>
        <v>6.7796610169491567</v>
      </c>
      <c r="AC304" s="1087">
        <f>IF(ISERROR((E304/F304-1)*100),"n/a",(E304/F304-1)*100)</f>
        <v>6.3063063063062863</v>
      </c>
      <c r="AD304" s="1087">
        <f>IF(ISERROR((F304/G304-1)*100),"n/a",(F304/G304-1)*100)</f>
        <v>4.3887147335423204</v>
      </c>
      <c r="AE304" s="1087">
        <f>IF(ISERROR((G304/H304-1)*100),"n/a",(G304/H304-1)*100)</f>
        <v>7.7702702702702853</v>
      </c>
      <c r="AF304" s="1087">
        <f>IF(ISERROR((H304/I304-1)*100),"n/a",(H304/I304-1)*100)</f>
        <v>12.121212121212132</v>
      </c>
      <c r="AG304" s="1087">
        <f>IF(ISERROR((I304/K304-1)*100),"n/a",(I304/K304-1)*100)</f>
        <v>15.789473684210531</v>
      </c>
      <c r="AH304" s="1087">
        <f>IF(ISERROR((K304/L304-1)*100),"n/a",(K304/L304-1)*100)</f>
        <v>28.569495195560979</v>
      </c>
      <c r="AI304" s="1087">
        <f>IF(ISERROR((L304/N304-1)*100),"n/a",(L304/N304-1)*100)</f>
        <v>9.0180327868852217</v>
      </c>
      <c r="AJ304" s="1087">
        <f>IF(ISERROR((N304/O304-1)*100),"n/a",(N304/O304-1)*100)</f>
        <v>8.9285714285714199</v>
      </c>
      <c r="AK304" s="1087">
        <f>IF(ISERROR((O304/P304-1)*100),"n/a",(O304/P304-1)*100)</f>
        <v>1.8181818181818077</v>
      </c>
      <c r="AL304" s="1087">
        <f>IF(ISERROR((P304/Q304-1)*100),"n/a",(P304/Q304-1)*100)</f>
        <v>5.7692307692307709</v>
      </c>
      <c r="AM304" s="1087">
        <f>IF(ISERROR((Q304/R304-1)*100),"n/a",(Q304/R304-1)*100)</f>
        <v>8.333333333333325</v>
      </c>
      <c r="AN304" s="1087">
        <f>IF(ISERROR((R304/S304-1)*100),"n/a",(R304/S304-1)*100)</f>
        <v>9.0909090909090828</v>
      </c>
      <c r="AO304" s="1087">
        <f>IF(ISERROR((S304/T304-1)*100),"n/a",(S304/T304-1)*100)</f>
        <v>0</v>
      </c>
      <c r="AP304" s="1087">
        <f>IF(ISERROR((T304/U304-1)*100),"n/a",(T304/U304-1)*100)</f>
        <v>15.789473684210531</v>
      </c>
      <c r="AQ304" s="1087">
        <f>IF(ISERROR((U304/V304-1)*100),"n/a",(U304/V304-1)*100)</f>
        <v>5.555555555555558</v>
      </c>
      <c r="AR304" s="1087">
        <f>IF(ISERROR((V304/W304-1)*100),"n/a",(V304/W304-1)*100)</f>
        <v>0</v>
      </c>
      <c r="AS304" s="1087">
        <f>IF(ISERROR((W304/X304-1)*100),"n/a",(W304/X304-1)*100)</f>
        <v>0</v>
      </c>
      <c r="AT304" s="1087">
        <f>IF(ISERROR((X304/Y304-1)*100),"n/a",(X304/Y304-1)*100)</f>
        <v>0</v>
      </c>
      <c r="AU304" s="1088">
        <f>AVERAGE(AA304:AT304)</f>
        <v>7.6784052167305976</v>
      </c>
      <c r="AV304" s="1089">
        <f>STDEV(AA304:AT304)</f>
        <v>6.8264272793503702</v>
      </c>
    </row>
    <row r="305" spans="1:48" ht="11.25" customHeight="1" x14ac:dyDescent="0.2">
      <c r="A305" s="492" t="s">
        <v>1095</v>
      </c>
      <c r="B305" s="874" t="s">
        <v>1096</v>
      </c>
      <c r="C305" s="621">
        <v>0.8</v>
      </c>
      <c r="D305" s="491">
        <v>0.72</v>
      </c>
      <c r="E305" s="626">
        <v>0.62</v>
      </c>
      <c r="F305" s="621">
        <v>0.54</v>
      </c>
      <c r="G305" s="621">
        <v>0.48</v>
      </c>
      <c r="H305" s="494">
        <v>0.4</v>
      </c>
      <c r="I305" s="621">
        <v>0.39</v>
      </c>
      <c r="J305" s="945"/>
      <c r="K305" s="621">
        <v>0.315</v>
      </c>
      <c r="L305" s="490">
        <v>0.22500000000000001</v>
      </c>
      <c r="M305" s="945"/>
      <c r="N305" s="622">
        <v>0.2</v>
      </c>
      <c r="O305" s="622">
        <v>0.2</v>
      </c>
      <c r="P305" s="627">
        <v>0.2</v>
      </c>
      <c r="Q305" s="627">
        <v>0.1</v>
      </c>
      <c r="R305" s="623">
        <v>0</v>
      </c>
      <c r="S305" s="623">
        <v>0</v>
      </c>
      <c r="T305" s="623">
        <v>0</v>
      </c>
      <c r="U305" s="623">
        <v>0</v>
      </c>
      <c r="V305" s="623">
        <v>0</v>
      </c>
      <c r="W305" s="623">
        <v>0.12</v>
      </c>
      <c r="X305" s="623">
        <v>0.24</v>
      </c>
      <c r="Y305" s="623">
        <v>0.24</v>
      </c>
      <c r="Z305" s="624">
        <f>SUM(C305:Y305)</f>
        <v>5.7900000000000009</v>
      </c>
      <c r="AA305" s="1086">
        <f>IF(ISERROR((C305/D305-1)*100),"n/a",(C305/D305-1)*100)</f>
        <v>11.111111111111116</v>
      </c>
      <c r="AB305" s="1086">
        <f>IF(ISERROR((D305/E305-1)*100),"n/a",(D305/E305-1)*100)</f>
        <v>16.129032258064502</v>
      </c>
      <c r="AC305" s="1087">
        <f>IF(ISERROR((E305/F305-1)*100),"n/a",(E305/F305-1)*100)</f>
        <v>14.814814814814813</v>
      </c>
      <c r="AD305" s="1087">
        <f>IF(ISERROR((F305/G305-1)*100),"n/a",(F305/G305-1)*100)</f>
        <v>12.500000000000021</v>
      </c>
      <c r="AE305" s="1087">
        <f>IF(ISERROR((G305/H305-1)*100),"n/a",(G305/H305-1)*100)</f>
        <v>19.999999999999996</v>
      </c>
      <c r="AF305" s="1087">
        <f>IF(ISERROR((H305/I305-1)*100),"n/a",(H305/I305-1)*100)</f>
        <v>2.5641025641025772</v>
      </c>
      <c r="AG305" s="1087">
        <f>IF(ISERROR((I305/K305-1)*100),"n/a",(I305/K305-1)*100)</f>
        <v>23.809523809523814</v>
      </c>
      <c r="AH305" s="1087">
        <f>IF(ISERROR((K305/L305-1)*100),"n/a",(K305/L305-1)*100)</f>
        <v>39.999999999999993</v>
      </c>
      <c r="AI305" s="1087">
        <f>IF(ISERROR((L305/N305-1)*100),"n/a",(L305/N305-1)*100)</f>
        <v>12.5</v>
      </c>
      <c r="AJ305" s="1087">
        <f>IF(ISERROR((N305/O305-1)*100),"n/a",(N305/O305-1)*100)</f>
        <v>0</v>
      </c>
      <c r="AK305" s="1087">
        <f>IF(ISERROR((O305/P305-1)*100),"n/a",(O305/P305-1)*100)</f>
        <v>0</v>
      </c>
      <c r="AL305" s="1087">
        <f>IF(ISERROR((P305/Q305-1)*100),"n/a",(P305/Q305-1)*100)</f>
        <v>100</v>
      </c>
      <c r="AM305" s="1087" t="str">
        <f>IF(ISERROR((Q305/R305-1)*100),"n/a",(Q305/R305-1)*100)</f>
        <v>n/a</v>
      </c>
      <c r="AN305" s="1087" t="str">
        <f>IF(ISERROR((R305/S305-1)*100),"n/a",(R305/S305-1)*100)</f>
        <v>n/a</v>
      </c>
      <c r="AO305" s="1087" t="str">
        <f>IF(ISERROR((S305/T305-1)*100),"n/a",(S305/T305-1)*100)</f>
        <v>n/a</v>
      </c>
      <c r="AP305" s="1087" t="str">
        <f>IF(ISERROR((T305/U305-1)*100),"n/a",(T305/U305-1)*100)</f>
        <v>n/a</v>
      </c>
      <c r="AQ305" s="1087" t="str">
        <f>IF(ISERROR((U305/V305-1)*100),"n/a",(U305/V305-1)*100)</f>
        <v>n/a</v>
      </c>
      <c r="AR305" s="1087">
        <f>IF(ISERROR((V305/W305-1)*100),"n/a",(V305/W305-1)*100)</f>
        <v>-100</v>
      </c>
      <c r="AS305" s="1087">
        <f>IF(ISERROR((W305/X305-1)*100),"n/a",(W305/X305-1)*100)</f>
        <v>-50</v>
      </c>
      <c r="AT305" s="1087">
        <f>IF(ISERROR((X305/Y305-1)*100),"n/a",(X305/Y305-1)*100)</f>
        <v>0</v>
      </c>
      <c r="AU305" s="1088">
        <f>AVERAGE(AA305:AT305)</f>
        <v>6.8952389705077888</v>
      </c>
      <c r="AV305" s="1089">
        <f>STDEV(AA305:AT305)</f>
        <v>42.490237911440801</v>
      </c>
    </row>
    <row r="306" spans="1:48" ht="11.25" customHeight="1" x14ac:dyDescent="0.2">
      <c r="A306" s="496" t="s">
        <v>1234</v>
      </c>
      <c r="B306" s="859" t="s">
        <v>1235</v>
      </c>
      <c r="C306" s="621">
        <v>0.45500000000000002</v>
      </c>
      <c r="D306" s="491">
        <v>0.43</v>
      </c>
      <c r="E306" s="626">
        <v>0.38</v>
      </c>
      <c r="F306" s="621">
        <v>0.35</v>
      </c>
      <c r="G306" s="621">
        <v>0.33</v>
      </c>
      <c r="H306" s="621">
        <v>0.3</v>
      </c>
      <c r="I306" s="621">
        <v>0.27500000000000002</v>
      </c>
      <c r="J306" s="945"/>
      <c r="K306" s="621">
        <v>0.255</v>
      </c>
      <c r="L306" s="490">
        <v>0.23499999999999999</v>
      </c>
      <c r="M306" s="945"/>
      <c r="N306" s="622">
        <v>0.22</v>
      </c>
      <c r="O306" s="503">
        <v>0.22</v>
      </c>
      <c r="P306" s="627">
        <v>0.21249999999999999</v>
      </c>
      <c r="Q306" s="627">
        <v>0.19500000000000001</v>
      </c>
      <c r="R306" s="627">
        <v>0.1825</v>
      </c>
      <c r="S306" s="627">
        <v>0.17249999999999999</v>
      </c>
      <c r="T306" s="627">
        <v>0.155</v>
      </c>
      <c r="U306" s="627">
        <v>3.7499999999999999E-2</v>
      </c>
      <c r="V306" s="623">
        <v>0</v>
      </c>
      <c r="W306" s="623">
        <v>0</v>
      </c>
      <c r="X306" s="623">
        <v>0</v>
      </c>
      <c r="Y306" s="623">
        <v>0</v>
      </c>
      <c r="Z306" s="624">
        <f>SUM(C306:Y306)</f>
        <v>4.4050000000000002</v>
      </c>
      <c r="AA306" s="1086">
        <f>IF(ISERROR((C306/D306-1)*100),"n/a",(C306/D306-1)*100)</f>
        <v>5.8139534883721034</v>
      </c>
      <c r="AB306" s="1086">
        <f>IF(ISERROR((D306/E306-1)*100),"n/a",(D306/E306-1)*100)</f>
        <v>13.157894736842103</v>
      </c>
      <c r="AC306" s="1087">
        <f>IF(ISERROR((E306/F306-1)*100),"n/a",(E306/F306-1)*100)</f>
        <v>8.5714285714285854</v>
      </c>
      <c r="AD306" s="1087">
        <f>IF(ISERROR((F306/G306-1)*100),"n/a",(F306/G306-1)*100)</f>
        <v>6.0606060606060552</v>
      </c>
      <c r="AE306" s="1087">
        <f>IF(ISERROR((G306/H306-1)*100),"n/a",(G306/H306-1)*100)</f>
        <v>10.000000000000009</v>
      </c>
      <c r="AF306" s="1087">
        <f>IF(ISERROR((H306/I306-1)*100),"n/a",(H306/I306-1)*100)</f>
        <v>9.0909090909090828</v>
      </c>
      <c r="AG306" s="1087">
        <f>IF(ISERROR((I306/K306-1)*100),"n/a",(I306/K306-1)*100)</f>
        <v>7.8431372549019773</v>
      </c>
      <c r="AH306" s="1087">
        <f>IF(ISERROR((K306/L306-1)*100),"n/a",(K306/L306-1)*100)</f>
        <v>8.5106382978723527</v>
      </c>
      <c r="AI306" s="1087">
        <f>IF(ISERROR((L306/N306-1)*100),"n/a",(L306/N306-1)*100)</f>
        <v>6.8181818181818121</v>
      </c>
      <c r="AJ306" s="1087">
        <f>IF(ISERROR((N306/O306-1)*100),"n/a",(N306/O306-1)*100)</f>
        <v>0</v>
      </c>
      <c r="AK306" s="1087">
        <f>IF(ISERROR((O306/P306-1)*100),"n/a",(O306/P306-1)*100)</f>
        <v>3.529411764705892</v>
      </c>
      <c r="AL306" s="1087">
        <f>IF(ISERROR((P306/Q306-1)*100),"n/a",(P306/Q306-1)*100)</f>
        <v>8.9743589743589638</v>
      </c>
      <c r="AM306" s="1087">
        <f>IF(ISERROR((Q306/R306-1)*100),"n/a",(Q306/R306-1)*100)</f>
        <v>6.8493150684931559</v>
      </c>
      <c r="AN306" s="1087">
        <f>IF(ISERROR((R306/S306-1)*100),"n/a",(R306/S306-1)*100)</f>
        <v>5.7971014492753659</v>
      </c>
      <c r="AO306" s="1087">
        <f>IF(ISERROR((S306/T306-1)*100),"n/a",(S306/T306-1)*100)</f>
        <v>11.290322580645151</v>
      </c>
      <c r="AP306" s="1087">
        <f>IF(ISERROR((T306/U306-1)*100),"n/a",(T306/U306-1)*100)</f>
        <v>313.33333333333337</v>
      </c>
      <c r="AQ306" s="1087" t="str">
        <f>IF(ISERROR((U306/V306-1)*100),"n/a",(U306/V306-1)*100)</f>
        <v>n/a</v>
      </c>
      <c r="AR306" s="1087" t="str">
        <f>IF(ISERROR((V306/W306-1)*100),"n/a",(V306/W306-1)*100)</f>
        <v>n/a</v>
      </c>
      <c r="AS306" s="1087" t="str">
        <f>IF(ISERROR((W306/X306-1)*100),"n/a",(W306/X306-1)*100)</f>
        <v>n/a</v>
      </c>
      <c r="AT306" s="1087" t="str">
        <f>IF(ISERROR((X306/Y306-1)*100),"n/a",(X306/Y306-1)*100)</f>
        <v>n/a</v>
      </c>
      <c r="AU306" s="1088">
        <f>AVERAGE(AA306:AT306)</f>
        <v>26.602537030620375</v>
      </c>
      <c r="AV306" s="1089">
        <f>STDEV(AA306:AT306)</f>
        <v>76.522700547885208</v>
      </c>
    </row>
    <row r="307" spans="1:48" ht="11.25" customHeight="1" x14ac:dyDescent="0.2">
      <c r="A307" s="510" t="s">
        <v>243</v>
      </c>
      <c r="B307" s="499" t="s">
        <v>244</v>
      </c>
      <c r="C307" s="621">
        <v>3.0074999999999998</v>
      </c>
      <c r="D307" s="491">
        <v>2.835</v>
      </c>
      <c r="E307" s="512">
        <v>2.6825000000000001</v>
      </c>
      <c r="F307" s="505">
        <v>2.5874999999999999</v>
      </c>
      <c r="G307" s="505">
        <v>2.42</v>
      </c>
      <c r="H307" s="505">
        <v>2.2999999999999998</v>
      </c>
      <c r="I307" s="505">
        <v>2.15</v>
      </c>
      <c r="J307" s="1032"/>
      <c r="K307" s="505">
        <v>1.9350000000000001</v>
      </c>
      <c r="L307" s="501">
        <v>1.8</v>
      </c>
      <c r="M307" s="1032"/>
      <c r="N307" s="518">
        <v>1.63</v>
      </c>
      <c r="O307" s="518">
        <v>1.59</v>
      </c>
      <c r="P307" s="507">
        <v>1.5349999999999999</v>
      </c>
      <c r="Q307" s="507">
        <v>1.4325000000000001</v>
      </c>
      <c r="R307" s="507">
        <v>1.325</v>
      </c>
      <c r="S307" s="507">
        <v>1.2375</v>
      </c>
      <c r="T307" s="507">
        <v>1.1950000000000001</v>
      </c>
      <c r="U307" s="507">
        <v>1.175</v>
      </c>
      <c r="V307" s="507">
        <v>1.155</v>
      </c>
      <c r="W307" s="507">
        <v>1.1299999999999999</v>
      </c>
      <c r="X307" s="507">
        <v>1.085</v>
      </c>
      <c r="Y307" s="507">
        <v>1.03</v>
      </c>
      <c r="Z307" s="624">
        <f>SUM(C307:Y307)</f>
        <v>37.237500000000004</v>
      </c>
      <c r="AA307" s="1086">
        <f>IF(ISERROR((C307/D307-1)*100),"n/a",(C307/D307-1)*100)</f>
        <v>6.0846560846560704</v>
      </c>
      <c r="AB307" s="1086">
        <f>IF(ISERROR((D307/E307-1)*100),"n/a",(D307/E307-1)*100)</f>
        <v>5.6849953401677533</v>
      </c>
      <c r="AC307" s="1087">
        <f>IF(ISERROR((E307/F307-1)*100),"n/a",(E307/F307-1)*100)</f>
        <v>3.6714975845410613</v>
      </c>
      <c r="AD307" s="1087">
        <f>IF(ISERROR((F307/G307-1)*100),"n/a",(F307/G307-1)*100)</f>
        <v>6.9214876033057759</v>
      </c>
      <c r="AE307" s="1087">
        <f>IF(ISERROR((G307/H307-1)*100),"n/a",(G307/H307-1)*100)</f>
        <v>5.2173913043478404</v>
      </c>
      <c r="AF307" s="1087">
        <f>IF(ISERROR((H307/I307-1)*100),"n/a",(H307/I307-1)*100)</f>
        <v>6.9767441860465018</v>
      </c>
      <c r="AG307" s="1087">
        <f>IF(ISERROR((I307/K307-1)*100),"n/a",(I307/K307-1)*100)</f>
        <v>11.111111111111093</v>
      </c>
      <c r="AH307" s="1087">
        <f>IF(ISERROR((K307/L307-1)*100),"n/a",(K307/L307-1)*100)</f>
        <v>7.4999999999999956</v>
      </c>
      <c r="AI307" s="1087">
        <f>IF(ISERROR((L307/N307-1)*100),"n/a",(L307/N307-1)*100)</f>
        <v>10.429447852760742</v>
      </c>
      <c r="AJ307" s="1087">
        <f>IF(ISERROR((N307/O307-1)*100),"n/a",(N307/O307-1)*100)</f>
        <v>2.5157232704402288</v>
      </c>
      <c r="AK307" s="1087">
        <f>IF(ISERROR((O307/P307-1)*100),"n/a",(O307/P307-1)*100)</f>
        <v>3.5830618892508159</v>
      </c>
      <c r="AL307" s="1087">
        <f>IF(ISERROR((P307/Q307-1)*100),"n/a",(P307/Q307-1)*100)</f>
        <v>7.1553228621291209</v>
      </c>
      <c r="AM307" s="1087">
        <f>IF(ISERROR((Q307/R307-1)*100),"n/a",(Q307/R307-1)*100)</f>
        <v>8.1132075471698215</v>
      </c>
      <c r="AN307" s="1087">
        <f>IF(ISERROR((R307/S307-1)*100),"n/a",(R307/S307-1)*100)</f>
        <v>7.0707070707070718</v>
      </c>
      <c r="AO307" s="1087">
        <f>IF(ISERROR((S307/T307-1)*100),"n/a",(S307/T307-1)*100)</f>
        <v>3.5564853556485421</v>
      </c>
      <c r="AP307" s="1087">
        <f>IF(ISERROR((T307/U307-1)*100),"n/a",(T307/U307-1)*100)</f>
        <v>1.7021276595744705</v>
      </c>
      <c r="AQ307" s="1087">
        <f>IF(ISERROR((U307/V307-1)*100),"n/a",(U307/V307-1)*100)</f>
        <v>1.7316017316017396</v>
      </c>
      <c r="AR307" s="1087">
        <f>IF(ISERROR((V307/W307-1)*100),"n/a",(V307/W307-1)*100)</f>
        <v>2.212389380530988</v>
      </c>
      <c r="AS307" s="1087">
        <f>IF(ISERROR((W307/X307-1)*100),"n/a",(W307/X307-1)*100)</f>
        <v>4.1474654377880116</v>
      </c>
      <c r="AT307" s="1087">
        <f>IF(ISERROR((X307/Y307-1)*100),"n/a",(X307/Y307-1)*100)</f>
        <v>5.3398058252427161</v>
      </c>
      <c r="AU307" s="1088">
        <f>AVERAGE(AA307:AT307)</f>
        <v>5.5362614548510196</v>
      </c>
      <c r="AV307" s="1089">
        <f>STDEV(AA307:AT307)</f>
        <v>2.6895547794493182</v>
      </c>
    </row>
    <row r="308" spans="1:48" ht="11.25" customHeight="1" x14ac:dyDescent="0.2">
      <c r="A308" s="579" t="s">
        <v>4598</v>
      </c>
      <c r="B308" s="874" t="s">
        <v>4593</v>
      </c>
      <c r="C308" s="621">
        <v>1.08</v>
      </c>
      <c r="D308" s="491">
        <v>0.96</v>
      </c>
      <c r="E308" s="491">
        <v>0.84</v>
      </c>
      <c r="F308" s="621">
        <v>0.51</v>
      </c>
      <c r="G308" s="530">
        <v>0</v>
      </c>
      <c r="H308" s="494">
        <v>0</v>
      </c>
      <c r="I308" s="530">
        <v>0</v>
      </c>
      <c r="J308" s="552"/>
      <c r="K308" s="530">
        <v>0</v>
      </c>
      <c r="L308" s="533">
        <v>0</v>
      </c>
      <c r="M308" s="1120"/>
      <c r="N308" s="1060">
        <v>0</v>
      </c>
      <c r="O308" s="1060">
        <v>0</v>
      </c>
      <c r="P308" s="623">
        <v>0</v>
      </c>
      <c r="Q308" s="623">
        <v>0</v>
      </c>
      <c r="R308" s="623">
        <v>0</v>
      </c>
      <c r="S308" s="531">
        <v>0</v>
      </c>
      <c r="T308" s="531">
        <v>0</v>
      </c>
      <c r="U308" s="623">
        <v>0</v>
      </c>
      <c r="V308" s="531">
        <v>0</v>
      </c>
      <c r="W308" s="531">
        <v>0</v>
      </c>
      <c r="X308" s="623">
        <v>0</v>
      </c>
      <c r="Y308" s="623">
        <v>0</v>
      </c>
      <c r="Z308" s="624">
        <f>SUM(C308:Y308)</f>
        <v>3.3899999999999997</v>
      </c>
      <c r="AA308" s="1086">
        <f>IF(ISERROR((C308/D308-1)*100),"n/a",(C308/D308-1)*100)</f>
        <v>12.500000000000021</v>
      </c>
      <c r="AB308" s="1086">
        <f>IF(ISERROR((D308/E308-1)*100),"n/a",(D308/E308-1)*100)</f>
        <v>14.285714285714279</v>
      </c>
      <c r="AC308" s="1087">
        <f>IF(ISERROR((E308/F308-1)*100),"n/a",(E308/F308-1)*100)</f>
        <v>64.705882352941174</v>
      </c>
      <c r="AD308" s="1087" t="str">
        <f>IF(ISERROR((F308/G308-1)*100),"n/a",(F308/G308-1)*100)</f>
        <v>n/a</v>
      </c>
      <c r="AE308" s="1087" t="str">
        <f>IF(ISERROR((G308/H308-1)*100),"n/a",(G308/H308-1)*100)</f>
        <v>n/a</v>
      </c>
      <c r="AF308" s="1087" t="str">
        <f>IF(ISERROR((H308/I308-1)*100),"n/a",(H308/I308-1)*100)</f>
        <v>n/a</v>
      </c>
      <c r="AG308" s="1087" t="str">
        <f>IF(ISERROR((I308/K308-1)*100),"n/a",(I308/K308-1)*100)</f>
        <v>n/a</v>
      </c>
      <c r="AH308" s="1087" t="str">
        <f>IF(ISERROR((K308/L308-1)*100),"n/a",(K308/L308-1)*100)</f>
        <v>n/a</v>
      </c>
      <c r="AI308" s="1087" t="str">
        <f>IF(ISERROR((L308/N308-1)*100),"n/a",(L308/N308-1)*100)</f>
        <v>n/a</v>
      </c>
      <c r="AJ308" s="1087" t="str">
        <f>IF(ISERROR((N308/O308-1)*100),"n/a",(N308/O308-1)*100)</f>
        <v>n/a</v>
      </c>
      <c r="AK308" s="1087" t="str">
        <f>IF(ISERROR((O308/P308-1)*100),"n/a",(O308/P308-1)*100)</f>
        <v>n/a</v>
      </c>
      <c r="AL308" s="1087" t="str">
        <f>IF(ISERROR((P308/Q308-1)*100),"n/a",(P308/Q308-1)*100)</f>
        <v>n/a</v>
      </c>
      <c r="AM308" s="1087" t="str">
        <f>IF(ISERROR((Q308/R308-1)*100),"n/a",(Q308/R308-1)*100)</f>
        <v>n/a</v>
      </c>
      <c r="AN308" s="1087" t="str">
        <f>IF(ISERROR((R308/S308-1)*100),"n/a",(R308/S308-1)*100)</f>
        <v>n/a</v>
      </c>
      <c r="AO308" s="1087" t="str">
        <f>IF(ISERROR((S308/T308-1)*100),"n/a",(S308/T308-1)*100)</f>
        <v>n/a</v>
      </c>
      <c r="AP308" s="1087" t="str">
        <f>IF(ISERROR((T308/U308-1)*100),"n/a",(T308/U308-1)*100)</f>
        <v>n/a</v>
      </c>
      <c r="AQ308" s="1087" t="str">
        <f>IF(ISERROR((U308/V308-1)*100),"n/a",(U308/V308-1)*100)</f>
        <v>n/a</v>
      </c>
      <c r="AR308" s="1087" t="str">
        <f>IF(ISERROR((V308/W308-1)*100),"n/a",(V308/W308-1)*100)</f>
        <v>n/a</v>
      </c>
      <c r="AS308" s="1087" t="str">
        <f>IF(ISERROR((W308/X308-1)*100),"n/a",(W308/X308-1)*100)</f>
        <v>n/a</v>
      </c>
      <c r="AT308" s="1087" t="str">
        <f>IF(ISERROR((X308/Y308-1)*100),"n/a",(X308/Y308-1)*100)</f>
        <v>n/a</v>
      </c>
      <c r="AU308" s="1088">
        <f>AVERAGE(AA308:AT308)</f>
        <v>30.497198879551821</v>
      </c>
      <c r="AV308" s="1089">
        <f>STDEV(AA308:AT308)</f>
        <v>29.639040345707169</v>
      </c>
    </row>
    <row r="309" spans="1:48" ht="11.25" customHeight="1" x14ac:dyDescent="0.2">
      <c r="A309" s="496" t="s">
        <v>246</v>
      </c>
      <c r="B309" s="859" t="s">
        <v>247</v>
      </c>
      <c r="C309" s="621">
        <v>0.55000000000000004</v>
      </c>
      <c r="D309" s="491">
        <v>0.51</v>
      </c>
      <c r="E309" s="491">
        <v>0.47000000000000003</v>
      </c>
      <c r="F309" s="482">
        <v>0.43</v>
      </c>
      <c r="G309" s="482">
        <v>0.40500000000000003</v>
      </c>
      <c r="H309" s="482">
        <v>0.37</v>
      </c>
      <c r="I309" s="482">
        <v>0.33</v>
      </c>
      <c r="J309" s="1016"/>
      <c r="K309" s="482">
        <v>0.31200000000000006</v>
      </c>
      <c r="L309" s="480">
        <v>0.28320000000000001</v>
      </c>
      <c r="M309" s="1016"/>
      <c r="N309" s="526">
        <v>0.26880000000000004</v>
      </c>
      <c r="O309" s="519">
        <v>0.25920000000000004</v>
      </c>
      <c r="P309" s="487">
        <v>0.25600000000000001</v>
      </c>
      <c r="Q309" s="487">
        <v>0.19865600000000003</v>
      </c>
      <c r="R309" s="487">
        <v>0.18677760000000002</v>
      </c>
      <c r="S309" s="486">
        <v>0.18350080000000002</v>
      </c>
      <c r="T309" s="487">
        <v>0.18087936000000002</v>
      </c>
      <c r="U309" s="486">
        <v>0.17825792000000001</v>
      </c>
      <c r="V309" s="487">
        <v>0.17039360000000001</v>
      </c>
      <c r="W309" s="486">
        <v>0.16777216</v>
      </c>
      <c r="X309" s="487">
        <v>0.16252928000000003</v>
      </c>
      <c r="Y309" s="486">
        <v>0.15728640000000002</v>
      </c>
      <c r="Z309" s="624">
        <f>SUM(C309:Y309)</f>
        <v>6.0302531200000011</v>
      </c>
      <c r="AA309" s="1086">
        <f>IF(ISERROR((C309/D309-1)*100),"n/a",(C309/D309-1)*100)</f>
        <v>7.8431372549019773</v>
      </c>
      <c r="AB309" s="1086">
        <f>IF(ISERROR((D309/E309-1)*100),"n/a",(D309/E309-1)*100)</f>
        <v>8.5106382978723296</v>
      </c>
      <c r="AC309" s="1087">
        <f>IF(ISERROR((E309/F309-1)*100),"n/a",(E309/F309-1)*100)</f>
        <v>9.3023255813953654</v>
      </c>
      <c r="AD309" s="1087">
        <f>IF(ISERROR((F309/G309-1)*100),"n/a",(F309/G309-1)*100)</f>
        <v>6.1728395061728225</v>
      </c>
      <c r="AE309" s="1087">
        <f>IF(ISERROR((G309/H309-1)*100),"n/a",(G309/H309-1)*100)</f>
        <v>9.4594594594594739</v>
      </c>
      <c r="AF309" s="1087">
        <f>IF(ISERROR((H309/I309-1)*100),"n/a",(H309/I309-1)*100)</f>
        <v>12.12121212121211</v>
      </c>
      <c r="AG309" s="1087">
        <f>IF(ISERROR((I309/K309-1)*100),"n/a",(I309/K309-1)*100)</f>
        <v>5.7692307692307487</v>
      </c>
      <c r="AH309" s="1087">
        <f>IF(ISERROR((K309/L309-1)*100),"n/a",(K309/L309-1)*100)</f>
        <v>10.169491525423746</v>
      </c>
      <c r="AI309" s="1087">
        <f>IF(ISERROR((L309/N309-1)*100),"n/a",(L309/N309-1)*100)</f>
        <v>5.3571428571428381</v>
      </c>
      <c r="AJ309" s="1087">
        <f>IF(ISERROR((N309/O309-1)*100),"n/a",(N309/O309-1)*100)</f>
        <v>3.7037037037036979</v>
      </c>
      <c r="AK309" s="1087">
        <f>IF(ISERROR((O309/P309-1)*100),"n/a",(O309/P309-1)*100)</f>
        <v>1.2500000000000178</v>
      </c>
      <c r="AL309" s="1087">
        <f>IF(ISERROR((P309/Q309-1)*100),"n/a",(P309/Q309-1)*100)</f>
        <v>28.865979381443285</v>
      </c>
      <c r="AM309" s="1087">
        <f>IF(ISERROR((Q309/R309-1)*100),"n/a",(Q309/R309-1)*100)</f>
        <v>6.3596491228070207</v>
      </c>
      <c r="AN309" s="1087">
        <f>IF(ISERROR((R309/S309-1)*100),"n/a",(R309/S309-1)*100)</f>
        <v>1.7857142857142794</v>
      </c>
      <c r="AO309" s="1087">
        <f>IF(ISERROR((S309/T309-1)*100),"n/a",(S309/T309-1)*100)</f>
        <v>1.449275362318847</v>
      </c>
      <c r="AP309" s="1087">
        <f>IF(ISERROR((T309/U309-1)*100),"n/a",(T309/U309-1)*100)</f>
        <v>1.4705882352941124</v>
      </c>
      <c r="AQ309" s="1087">
        <f>IF(ISERROR((U309/V309-1)*100),"n/a",(U309/V309-1)*100)</f>
        <v>4.6153846153846212</v>
      </c>
      <c r="AR309" s="1087">
        <f>IF(ISERROR((V309/W309-1)*100),"n/a",(V309/W309-1)*100)</f>
        <v>1.5625</v>
      </c>
      <c r="AS309" s="1087">
        <f>IF(ISERROR((W309/X309-1)*100),"n/a",(W309/X309-1)*100)</f>
        <v>3.2258064516128782</v>
      </c>
      <c r="AT309" s="1087">
        <f>IF(ISERROR((X309/Y309-1)*100),"n/a",(X309/Y309-1)*100)</f>
        <v>3.3333333333333437</v>
      </c>
      <c r="AU309" s="1088">
        <f>AVERAGE(AA309:AT309)</f>
        <v>6.6163705932211752</v>
      </c>
      <c r="AV309" s="1089">
        <f>STDEV(AA309:AT309)</f>
        <v>6.1837828826087327</v>
      </c>
    </row>
    <row r="310" spans="1:48" ht="11.25" customHeight="1" x14ac:dyDescent="0.2">
      <c r="A310" s="628" t="s">
        <v>1249</v>
      </c>
      <c r="B310" s="499" t="s">
        <v>1250</v>
      </c>
      <c r="C310" s="621">
        <v>4.1500000000000004</v>
      </c>
      <c r="D310" s="491">
        <v>3.15</v>
      </c>
      <c r="E310" s="502">
        <v>2.9</v>
      </c>
      <c r="F310" s="494">
        <v>2.6</v>
      </c>
      <c r="G310" s="621">
        <v>2.5499999999999998</v>
      </c>
      <c r="H310" s="621">
        <v>2.25</v>
      </c>
      <c r="I310" s="621">
        <v>2.0499999999999998</v>
      </c>
      <c r="J310" s="945"/>
      <c r="K310" s="621">
        <v>1.77</v>
      </c>
      <c r="L310" s="625">
        <v>1.4</v>
      </c>
      <c r="M310" s="945"/>
      <c r="N310" s="495">
        <v>1.4</v>
      </c>
      <c r="O310" s="623">
        <v>1.4</v>
      </c>
      <c r="P310" s="623">
        <v>1.4</v>
      </c>
      <c r="Q310" s="627">
        <v>1.4</v>
      </c>
      <c r="R310" s="627">
        <v>1.3</v>
      </c>
      <c r="S310" s="623">
        <v>1</v>
      </c>
      <c r="T310" s="627">
        <v>1</v>
      </c>
      <c r="U310" s="627">
        <v>0.74</v>
      </c>
      <c r="V310" s="623">
        <v>0.48</v>
      </c>
      <c r="W310" s="623">
        <v>0.48</v>
      </c>
      <c r="X310" s="627">
        <v>0.48</v>
      </c>
      <c r="Y310" s="627">
        <v>0.24</v>
      </c>
      <c r="Z310" s="624">
        <f>SUM(C310:Y310)</f>
        <v>34.139999999999986</v>
      </c>
      <c r="AA310" s="1086">
        <f>IF(ISERROR((C310/D310-1)*100),"n/a",(C310/D310-1)*100)</f>
        <v>31.746031746031768</v>
      </c>
      <c r="AB310" s="1086">
        <f>IF(ISERROR((D310/E310-1)*100),"n/a",(D310/E310-1)*100)</f>
        <v>8.6206896551724199</v>
      </c>
      <c r="AC310" s="1087">
        <f>IF(ISERROR((E310/F310-1)*100),"n/a",(E310/F310-1)*100)</f>
        <v>11.538461538461542</v>
      </c>
      <c r="AD310" s="1087">
        <f>IF(ISERROR((F310/G310-1)*100),"n/a",(F310/G310-1)*100)</f>
        <v>1.9607843137255054</v>
      </c>
      <c r="AE310" s="1087">
        <f>IF(ISERROR((G310/H310-1)*100),"n/a",(G310/H310-1)*100)</f>
        <v>13.33333333333333</v>
      </c>
      <c r="AF310" s="1087">
        <f>IF(ISERROR((H310/I310-1)*100),"n/a",(H310/I310-1)*100)</f>
        <v>9.7560975609756184</v>
      </c>
      <c r="AG310" s="1087">
        <f>IF(ISERROR((I310/K310-1)*100),"n/a",(I310/K310-1)*100)</f>
        <v>15.81920903954801</v>
      </c>
      <c r="AH310" s="1087">
        <f>IF(ISERROR((K310/L310-1)*100),"n/a",(K310/L310-1)*100)</f>
        <v>26.428571428571445</v>
      </c>
      <c r="AI310" s="1087">
        <f>IF(ISERROR((L310/N310-1)*100),"n/a",(L310/N310-1)*100)</f>
        <v>0</v>
      </c>
      <c r="AJ310" s="1087">
        <f>IF(ISERROR((N310/O310-1)*100),"n/a",(N310/O310-1)*100)</f>
        <v>0</v>
      </c>
      <c r="AK310" s="1087">
        <f>IF(ISERROR((O310/P310-1)*100),"n/a",(O310/P310-1)*100)</f>
        <v>0</v>
      </c>
      <c r="AL310" s="1087">
        <f>IF(ISERROR((P310/Q310-1)*100),"n/a",(P310/Q310-1)*100)</f>
        <v>0</v>
      </c>
      <c r="AM310" s="1087">
        <f>IF(ISERROR((Q310/R310-1)*100),"n/a",(Q310/R310-1)*100)</f>
        <v>7.6923076923076872</v>
      </c>
      <c r="AN310" s="1087">
        <f>IF(ISERROR((R310/S310-1)*100),"n/a",(R310/S310-1)*100)</f>
        <v>30.000000000000004</v>
      </c>
      <c r="AO310" s="1087">
        <f>IF(ISERROR((S310/T310-1)*100),"n/a",(S310/T310-1)*100)</f>
        <v>0</v>
      </c>
      <c r="AP310" s="1087">
        <f>IF(ISERROR((T310/U310-1)*100),"n/a",(T310/U310-1)*100)</f>
        <v>35.13513513513513</v>
      </c>
      <c r="AQ310" s="1087">
        <f>IF(ISERROR((U310/V310-1)*100),"n/a",(U310/V310-1)*100)</f>
        <v>54.166666666666671</v>
      </c>
      <c r="AR310" s="1087">
        <f>IF(ISERROR((V310/W310-1)*100),"n/a",(V310/W310-1)*100)</f>
        <v>0</v>
      </c>
      <c r="AS310" s="1087">
        <f>IF(ISERROR((W310/X310-1)*100),"n/a",(W310/X310-1)*100)</f>
        <v>0</v>
      </c>
      <c r="AT310" s="1087">
        <f>IF(ISERROR((X310/Y310-1)*100),"n/a",(X310/Y310-1)*100)</f>
        <v>100</v>
      </c>
      <c r="AU310" s="1088">
        <f>AVERAGE(AA310:AT310)</f>
        <v>17.309864405496459</v>
      </c>
      <c r="AV310" s="1089">
        <f>STDEV(AA310:AT310)</f>
        <v>24.683078108164338</v>
      </c>
    </row>
    <row r="311" spans="1:48" ht="11.25" customHeight="1" x14ac:dyDescent="0.2">
      <c r="A311" s="876" t="s">
        <v>3833</v>
      </c>
      <c r="B311" s="874" t="s">
        <v>3834</v>
      </c>
      <c r="C311" s="621">
        <v>1.3</v>
      </c>
      <c r="D311" s="491">
        <v>1.1200000000000001</v>
      </c>
      <c r="E311" s="626">
        <v>0.92</v>
      </c>
      <c r="F311" s="530">
        <v>0.88</v>
      </c>
      <c r="G311" s="621">
        <v>0.84</v>
      </c>
      <c r="H311" s="621">
        <v>0.78</v>
      </c>
      <c r="I311" s="530">
        <v>0.72</v>
      </c>
      <c r="J311" s="945"/>
      <c r="K311" s="494">
        <v>0.72</v>
      </c>
      <c r="L311" s="625">
        <v>0.72</v>
      </c>
      <c r="M311" s="945"/>
      <c r="N311" s="495">
        <v>0.72</v>
      </c>
      <c r="O311" s="623">
        <v>0.72</v>
      </c>
      <c r="P311" s="627">
        <v>0.72</v>
      </c>
      <c r="Q311" s="627">
        <v>0.66</v>
      </c>
      <c r="R311" s="627">
        <v>0.57999999999999996</v>
      </c>
      <c r="S311" s="627">
        <v>0.5</v>
      </c>
      <c r="T311" s="627">
        <v>0.42</v>
      </c>
      <c r="U311" s="627">
        <v>0.33</v>
      </c>
      <c r="V311" s="627">
        <v>0.27250000000000002</v>
      </c>
      <c r="W311" s="531">
        <v>0.25</v>
      </c>
      <c r="X311" s="531">
        <v>0.25</v>
      </c>
      <c r="Y311" s="627">
        <v>0.25</v>
      </c>
      <c r="Z311" s="624">
        <f>SUM(C311:Y311)</f>
        <v>13.672500000000001</v>
      </c>
      <c r="AA311" s="1086">
        <f>IF(ISERROR((C311/D311-1)*100),"n/a",(C311/D311-1)*100)</f>
        <v>16.071428571428559</v>
      </c>
      <c r="AB311" s="1086">
        <f>IF(ISERROR((D311/E311-1)*100),"n/a",(D311/E311-1)*100)</f>
        <v>21.739130434782616</v>
      </c>
      <c r="AC311" s="1087">
        <f>IF(ISERROR((E311/F311-1)*100),"n/a",(E311/F311-1)*100)</f>
        <v>4.5454545454545414</v>
      </c>
      <c r="AD311" s="1087">
        <f>IF(ISERROR((F311/G311-1)*100),"n/a",(F311/G311-1)*100)</f>
        <v>4.7619047619047672</v>
      </c>
      <c r="AE311" s="1087">
        <f>IF(ISERROR((G311/H311-1)*100),"n/a",(G311/H311-1)*100)</f>
        <v>7.6923076923076872</v>
      </c>
      <c r="AF311" s="1087">
        <f>IF(ISERROR((H311/I311-1)*100),"n/a",(H311/I311-1)*100)</f>
        <v>8.3333333333333481</v>
      </c>
      <c r="AG311" s="1087">
        <f>IF(ISERROR((I311/K311-1)*100),"n/a",(I311/K311-1)*100)</f>
        <v>0</v>
      </c>
      <c r="AH311" s="1087">
        <f>IF(ISERROR((K311/L311-1)*100),"n/a",(K311/L311-1)*100)</f>
        <v>0</v>
      </c>
      <c r="AI311" s="1087">
        <f>IF(ISERROR((L311/N311-1)*100),"n/a",(L311/N311-1)*100)</f>
        <v>0</v>
      </c>
      <c r="AJ311" s="1087">
        <f>IF(ISERROR((N311/O311-1)*100),"n/a",(N311/O311-1)*100)</f>
        <v>0</v>
      </c>
      <c r="AK311" s="1087">
        <f>IF(ISERROR((O311/P311-1)*100),"n/a",(O311/P311-1)*100)</f>
        <v>0</v>
      </c>
      <c r="AL311" s="1087">
        <f>IF(ISERROR((P311/Q311-1)*100),"n/a",(P311/Q311-1)*100)</f>
        <v>9.0909090909090828</v>
      </c>
      <c r="AM311" s="1087">
        <f>IF(ISERROR((Q311/R311-1)*100),"n/a",(Q311/R311-1)*100)</f>
        <v>13.793103448275868</v>
      </c>
      <c r="AN311" s="1087">
        <f>IF(ISERROR((R311/S311-1)*100),"n/a",(R311/S311-1)*100)</f>
        <v>15.999999999999993</v>
      </c>
      <c r="AO311" s="1087">
        <f>IF(ISERROR((S311/T311-1)*100),"n/a",(S311/T311-1)*100)</f>
        <v>19.047619047619047</v>
      </c>
      <c r="AP311" s="1087">
        <f>IF(ISERROR((T311/U311-1)*100),"n/a",(T311/U311-1)*100)</f>
        <v>27.27272727272727</v>
      </c>
      <c r="AQ311" s="1087">
        <f>IF(ISERROR((U311/V311-1)*100),"n/a",(U311/V311-1)*100)</f>
        <v>21.100917431192666</v>
      </c>
      <c r="AR311" s="1087">
        <f>IF(ISERROR((V311/W311-1)*100),"n/a",(V311/W311-1)*100)</f>
        <v>9.0000000000000071</v>
      </c>
      <c r="AS311" s="1087">
        <f>IF(ISERROR((W311/X311-1)*100),"n/a",(W311/X311-1)*100)</f>
        <v>0</v>
      </c>
      <c r="AT311" s="1087">
        <f>IF(ISERROR((X311/Y311-1)*100),"n/a",(X311/Y311-1)*100)</f>
        <v>0</v>
      </c>
      <c r="AU311" s="1088">
        <f>AVERAGE(AA311:AT311)</f>
        <v>8.9224417814967723</v>
      </c>
      <c r="AV311" s="1089">
        <f>STDEV(AA311:AT311)</f>
        <v>8.8030816647074648</v>
      </c>
    </row>
    <row r="312" spans="1:48" ht="11.25" customHeight="1" x14ac:dyDescent="0.2">
      <c r="A312" s="876" t="s">
        <v>1241</v>
      </c>
      <c r="B312" s="874" t="s">
        <v>1242</v>
      </c>
      <c r="C312" s="621">
        <v>1.4</v>
      </c>
      <c r="D312" s="491">
        <v>1.28</v>
      </c>
      <c r="E312" s="626">
        <v>1.1200000000000001</v>
      </c>
      <c r="F312" s="621">
        <v>1</v>
      </c>
      <c r="G312" s="621">
        <v>0.9</v>
      </c>
      <c r="H312" s="621">
        <v>0.8</v>
      </c>
      <c r="I312" s="621">
        <v>0.72499999999999998</v>
      </c>
      <c r="J312" s="945"/>
      <c r="K312" s="494">
        <v>0.5</v>
      </c>
      <c r="L312" s="625">
        <v>1.69</v>
      </c>
      <c r="M312" s="945"/>
      <c r="N312" s="626">
        <v>1.905</v>
      </c>
      <c r="O312" s="627">
        <v>1.885</v>
      </c>
      <c r="P312" s="627">
        <v>1.865</v>
      </c>
      <c r="Q312" s="627">
        <v>1.84</v>
      </c>
      <c r="R312" s="627">
        <v>1.81</v>
      </c>
      <c r="S312" s="627">
        <v>1.74</v>
      </c>
      <c r="T312" s="627">
        <v>1.7</v>
      </c>
      <c r="U312" s="627">
        <v>1.6625000000000001</v>
      </c>
      <c r="V312" s="623">
        <v>1.65</v>
      </c>
      <c r="W312" s="627">
        <v>0.86250000000000004</v>
      </c>
      <c r="X312" s="627">
        <v>0.55000000000000004</v>
      </c>
      <c r="Y312" s="623">
        <v>0.4</v>
      </c>
      <c r="Z312" s="624">
        <f>SUM(C312:Y312)</f>
        <v>27.284999999999997</v>
      </c>
      <c r="AA312" s="1086">
        <f>IF(ISERROR((C312/D312-1)*100),"n/a",(C312/D312-1)*100)</f>
        <v>9.375</v>
      </c>
      <c r="AB312" s="1086">
        <f>IF(ISERROR((D312/E312-1)*100),"n/a",(D312/E312-1)*100)</f>
        <v>14.285714285714279</v>
      </c>
      <c r="AC312" s="1087">
        <f>IF(ISERROR((E312/F312-1)*100),"n/a",(E312/F312-1)*100)</f>
        <v>12.000000000000011</v>
      </c>
      <c r="AD312" s="1087">
        <f>IF(ISERROR((F312/G312-1)*100),"n/a",(F312/G312-1)*100)</f>
        <v>11.111111111111116</v>
      </c>
      <c r="AE312" s="1087">
        <f>IF(ISERROR((G312/H312-1)*100),"n/a",(G312/H312-1)*100)</f>
        <v>12.5</v>
      </c>
      <c r="AF312" s="1087">
        <f>IF(ISERROR((H312/I312-1)*100),"n/a",(H312/I312-1)*100)</f>
        <v>10.344827586206895</v>
      </c>
      <c r="AG312" s="1087">
        <f>IF(ISERROR((I312/K312-1)*100),"n/a",(I312/K312-1)*100)</f>
        <v>44.999999999999993</v>
      </c>
      <c r="AH312" s="1087">
        <f>IF(ISERROR((K312/L312-1)*100),"n/a",(K312/L312-1)*100)</f>
        <v>-70.414201183431956</v>
      </c>
      <c r="AI312" s="1087">
        <f>IF(ISERROR((L312/N312-1)*100),"n/a",(L312/N312-1)*100)</f>
        <v>-11.286089238845154</v>
      </c>
      <c r="AJ312" s="1087">
        <f>IF(ISERROR((N312/O312-1)*100),"n/a",(N312/O312-1)*100)</f>
        <v>1.0610079575596787</v>
      </c>
      <c r="AK312" s="1087">
        <f>IF(ISERROR((O312/P312-1)*100),"n/a",(O312/P312-1)*100)</f>
        <v>1.072386058981234</v>
      </c>
      <c r="AL312" s="1087">
        <f>IF(ISERROR((P312/Q312-1)*100),"n/a",(P312/Q312-1)*100)</f>
        <v>1.3586956521739024</v>
      </c>
      <c r="AM312" s="1087">
        <f>IF(ISERROR((Q312/R312-1)*100),"n/a",(Q312/R312-1)*100)</f>
        <v>1.6574585635359185</v>
      </c>
      <c r="AN312" s="1087">
        <f>IF(ISERROR((R312/S312-1)*100),"n/a",(R312/S312-1)*100)</f>
        <v>4.0229885057471382</v>
      </c>
      <c r="AO312" s="1087">
        <f>IF(ISERROR((S312/T312-1)*100),"n/a",(S312/T312-1)*100)</f>
        <v>2.3529411764705799</v>
      </c>
      <c r="AP312" s="1087">
        <f>IF(ISERROR((T312/U312-1)*100),"n/a",(T312/U312-1)*100)</f>
        <v>2.2556390977443552</v>
      </c>
      <c r="AQ312" s="1087">
        <f>IF(ISERROR((U312/V312-1)*100),"n/a",(U312/V312-1)*100)</f>
        <v>0.75757575757577911</v>
      </c>
      <c r="AR312" s="1087">
        <f>IF(ISERROR((V312/W312-1)*100),"n/a",(V312/W312-1)*100)</f>
        <v>91.304347826086939</v>
      </c>
      <c r="AS312" s="1087">
        <f>IF(ISERROR((W312/X312-1)*100),"n/a",(W312/X312-1)*100)</f>
        <v>56.818181818181813</v>
      </c>
      <c r="AT312" s="1087">
        <f>IF(ISERROR((X312/Y312-1)*100),"n/a",(X312/Y312-1)*100)</f>
        <v>37.5</v>
      </c>
      <c r="AU312" s="1088">
        <f>AVERAGE(AA312:AT312)</f>
        <v>11.653879248740626</v>
      </c>
      <c r="AV312" s="1089">
        <f>STDEV(AA312:AT312)</f>
        <v>30.968798644624798</v>
      </c>
    </row>
    <row r="313" spans="1:48" ht="11.25" customHeight="1" x14ac:dyDescent="0.2">
      <c r="A313" s="496" t="s">
        <v>379</v>
      </c>
      <c r="B313" s="859" t="s">
        <v>380</v>
      </c>
      <c r="C313" s="621">
        <v>5.68</v>
      </c>
      <c r="D313" s="491">
        <v>5.36</v>
      </c>
      <c r="E313" s="485">
        <v>5.0599999999999996</v>
      </c>
      <c r="F313" s="621">
        <v>4.83</v>
      </c>
      <c r="G313" s="621">
        <v>4.59</v>
      </c>
      <c r="H313" s="621">
        <v>4.17</v>
      </c>
      <c r="I313" s="621">
        <v>3.59</v>
      </c>
      <c r="J313" s="945"/>
      <c r="K313" s="621">
        <v>3.06</v>
      </c>
      <c r="L313" s="490">
        <v>2.52</v>
      </c>
      <c r="M313" s="945"/>
      <c r="N313" s="626">
        <v>2.08</v>
      </c>
      <c r="O313" s="627">
        <v>1.78</v>
      </c>
      <c r="P313" s="627">
        <v>1.55</v>
      </c>
      <c r="Q313" s="627">
        <v>1.34</v>
      </c>
      <c r="R313" s="627">
        <v>1.1100000000000001</v>
      </c>
      <c r="S313" s="627">
        <v>0.92</v>
      </c>
      <c r="T313" s="627">
        <v>0.78500000000000003</v>
      </c>
      <c r="U313" s="627">
        <v>0.73499999999999999</v>
      </c>
      <c r="V313" s="627">
        <v>0.71499999999999997</v>
      </c>
      <c r="W313" s="627">
        <v>0.69499999999999995</v>
      </c>
      <c r="X313" s="627">
        <v>0.67</v>
      </c>
      <c r="Y313" s="627">
        <v>0.63</v>
      </c>
      <c r="Z313" s="624">
        <f>SUM(C313:Y313)</f>
        <v>51.870000000000012</v>
      </c>
      <c r="AA313" s="1086">
        <f>IF(ISERROR((C313/D313-1)*100),"n/a",(C313/D313-1)*100)</f>
        <v>5.9701492537313383</v>
      </c>
      <c r="AB313" s="1086">
        <f>IF(ISERROR((D313/E313-1)*100),"n/a",(D313/E313-1)*100)</f>
        <v>5.9288537549407216</v>
      </c>
      <c r="AC313" s="1087">
        <f>IF(ISERROR((E313/F313-1)*100),"n/a",(E313/F313-1)*100)</f>
        <v>4.761904761904745</v>
      </c>
      <c r="AD313" s="1087">
        <f>IF(ISERROR((F313/G313-1)*100),"n/a",(F313/G313-1)*100)</f>
        <v>5.2287581699346442</v>
      </c>
      <c r="AE313" s="1087">
        <f>IF(ISERROR((G313/H313-1)*100),"n/a",(G313/H313-1)*100)</f>
        <v>10.07194244604317</v>
      </c>
      <c r="AF313" s="1087">
        <f>IF(ISERROR((H313/I313-1)*100),"n/a",(H313/I313-1)*100)</f>
        <v>16.15598885793872</v>
      </c>
      <c r="AG313" s="1087">
        <f>IF(ISERROR((I313/K313-1)*100),"n/a",(I313/K313-1)*100)</f>
        <v>17.320261437908478</v>
      </c>
      <c r="AH313" s="1087">
        <f>IF(ISERROR((K313/L313-1)*100),"n/a",(K313/L313-1)*100)</f>
        <v>21.42857142857142</v>
      </c>
      <c r="AI313" s="1087">
        <f>IF(ISERROR((L313/N313-1)*100),"n/a",(L313/N313-1)*100)</f>
        <v>21.153846153846146</v>
      </c>
      <c r="AJ313" s="1087">
        <f>IF(ISERROR((N313/O313-1)*100),"n/a",(N313/O313-1)*100)</f>
        <v>16.853932584269661</v>
      </c>
      <c r="AK313" s="1087">
        <f>IF(ISERROR((O313/P313-1)*100),"n/a",(O313/P313-1)*100)</f>
        <v>14.838709677419359</v>
      </c>
      <c r="AL313" s="1087">
        <f>IF(ISERROR((P313/Q313-1)*100),"n/a",(P313/Q313-1)*100)</f>
        <v>15.671641791044767</v>
      </c>
      <c r="AM313" s="1087">
        <f>IF(ISERROR((Q313/R313-1)*100),"n/a",(Q313/R313-1)*100)</f>
        <v>20.72072072072071</v>
      </c>
      <c r="AN313" s="1087">
        <f>IF(ISERROR((R313/S313-1)*100),"n/a",(R313/S313-1)*100)</f>
        <v>20.65217391304348</v>
      </c>
      <c r="AO313" s="1087">
        <f>IF(ISERROR((S313/T313-1)*100),"n/a",(S313/T313-1)*100)</f>
        <v>17.197452229299358</v>
      </c>
      <c r="AP313" s="1087">
        <f>IF(ISERROR((T313/U313-1)*100),"n/a",(T313/U313-1)*100)</f>
        <v>6.8027210884353817</v>
      </c>
      <c r="AQ313" s="1087">
        <f>IF(ISERROR((U313/V313-1)*100),"n/a",(U313/V313-1)*100)</f>
        <v>2.7972027972027913</v>
      </c>
      <c r="AR313" s="1087">
        <f>IF(ISERROR((V313/W313-1)*100),"n/a",(V313/W313-1)*100)</f>
        <v>2.877697841726623</v>
      </c>
      <c r="AS313" s="1087">
        <f>IF(ISERROR((W313/X313-1)*100),"n/a",(W313/X313-1)*100)</f>
        <v>3.731343283582067</v>
      </c>
      <c r="AT313" s="1087">
        <f>IF(ISERROR((X313/Y313-1)*100),"n/a",(X313/Y313-1)*100)</f>
        <v>6.3492063492063489</v>
      </c>
      <c r="AU313" s="1088">
        <f>AVERAGE(AA313:AT313)</f>
        <v>11.825653927038498</v>
      </c>
      <c r="AV313" s="1089">
        <f>STDEV(AA313:AT313)</f>
        <v>6.9247140485960674</v>
      </c>
    </row>
    <row r="314" spans="1:48" ht="11.25" customHeight="1" x14ac:dyDescent="0.2">
      <c r="A314" s="876" t="s">
        <v>606</v>
      </c>
      <c r="B314" s="874" t="s">
        <v>607</v>
      </c>
      <c r="C314" s="621">
        <v>2.67</v>
      </c>
      <c r="D314" s="491">
        <v>2.46</v>
      </c>
      <c r="E314" s="491">
        <v>2.2199999999999998</v>
      </c>
      <c r="F314" s="621">
        <v>1.99</v>
      </c>
      <c r="G314" s="621">
        <v>1.81</v>
      </c>
      <c r="H314" s="621">
        <v>1.69</v>
      </c>
      <c r="I314" s="621">
        <v>1.56</v>
      </c>
      <c r="J314" s="945" t="s">
        <v>90</v>
      </c>
      <c r="K314" s="621">
        <v>1.38</v>
      </c>
      <c r="L314" s="490">
        <v>1.1499999999999999</v>
      </c>
      <c r="M314" s="945"/>
      <c r="N314" s="522">
        <v>0.95</v>
      </c>
      <c r="O314" s="503">
        <v>0.8</v>
      </c>
      <c r="P314" s="627">
        <v>0.76</v>
      </c>
      <c r="Q314" s="627">
        <v>0.6</v>
      </c>
      <c r="R314" s="627">
        <v>0.45</v>
      </c>
      <c r="S314" s="627">
        <v>0.33</v>
      </c>
      <c r="T314" s="627">
        <v>0.21</v>
      </c>
      <c r="U314" s="623">
        <v>0.12</v>
      </c>
      <c r="V314" s="623">
        <v>0.12</v>
      </c>
      <c r="W314" s="623">
        <v>0.12</v>
      </c>
      <c r="X314" s="627">
        <v>0.24</v>
      </c>
      <c r="Y314" s="627">
        <v>0.23332999999999998</v>
      </c>
      <c r="Z314" s="624">
        <f>SUM(C314:Y314)</f>
        <v>21.863330000000001</v>
      </c>
      <c r="AA314" s="1086">
        <f>IF(ISERROR((C314/D314-1)*100),"n/a",(C314/D314-1)*100)</f>
        <v>8.5365853658536661</v>
      </c>
      <c r="AB314" s="1086">
        <f>IF(ISERROR((D314/E314-1)*100),"n/a",(D314/E314-1)*100)</f>
        <v>10.810810810810811</v>
      </c>
      <c r="AC314" s="1087">
        <f>IF(ISERROR((E314/F314-1)*100),"n/a",(E314/F314-1)*100)</f>
        <v>11.557788944723612</v>
      </c>
      <c r="AD314" s="1087">
        <f>IF(ISERROR((F314/G314-1)*100),"n/a",(F314/G314-1)*100)</f>
        <v>9.9447513812154664</v>
      </c>
      <c r="AE314" s="1087">
        <f>IF(ISERROR((G314/H314-1)*100),"n/a",(G314/H314-1)*100)</f>
        <v>7.1005917159763454</v>
      </c>
      <c r="AF314" s="1087">
        <f>IF(ISERROR((H314/I314-1)*100),"n/a",(H314/I314-1)*100)</f>
        <v>8.333333333333325</v>
      </c>
      <c r="AG314" s="1087">
        <f>IF(ISERROR((I314/K314-1)*100),"n/a",(I314/K314-1)*100)</f>
        <v>13.043478260869579</v>
      </c>
      <c r="AH314" s="1087">
        <f>IF(ISERROR((K314/L314-1)*100),"n/a",(K314/L314-1)*100)</f>
        <v>19.999999999999996</v>
      </c>
      <c r="AI314" s="1087">
        <f>IF(ISERROR((L314/N314-1)*100),"n/a",(L314/N314-1)*100)</f>
        <v>21.052631578947366</v>
      </c>
      <c r="AJ314" s="1087">
        <f>IF(ISERROR((N314/O314-1)*100),"n/a",(N314/O314-1)*100)</f>
        <v>18.749999999999979</v>
      </c>
      <c r="AK314" s="1087">
        <f>IF(ISERROR((O314/P314-1)*100),"n/a",(O314/P314-1)*100)</f>
        <v>5.2631578947368363</v>
      </c>
      <c r="AL314" s="1087">
        <f>IF(ISERROR((P314/Q314-1)*100),"n/a",(P314/Q314-1)*100)</f>
        <v>26.666666666666682</v>
      </c>
      <c r="AM314" s="1087">
        <f>IF(ISERROR((Q314/R314-1)*100),"n/a",(Q314/R314-1)*100)</f>
        <v>33.333333333333329</v>
      </c>
      <c r="AN314" s="1087">
        <f>IF(ISERROR((R314/S314-1)*100),"n/a",(R314/S314-1)*100)</f>
        <v>36.363636363636353</v>
      </c>
      <c r="AO314" s="1087">
        <f>IF(ISERROR((S314/T314-1)*100),"n/a",(S314/T314-1)*100)</f>
        <v>57.14285714285716</v>
      </c>
      <c r="AP314" s="1087">
        <f>IF(ISERROR((T314/U314-1)*100),"n/a",(T314/U314-1)*100)</f>
        <v>75</v>
      </c>
      <c r="AQ314" s="1087">
        <f>IF(ISERROR((U314/V314-1)*100),"n/a",(U314/V314-1)*100)</f>
        <v>0</v>
      </c>
      <c r="AR314" s="1087">
        <f>IF(ISERROR((V314/W314-1)*100),"n/a",(V314/W314-1)*100)</f>
        <v>0</v>
      </c>
      <c r="AS314" s="1087">
        <f>IF(ISERROR((W314/X314-1)*100),"n/a",(W314/X314-1)*100)</f>
        <v>-50</v>
      </c>
      <c r="AT314" s="1087">
        <f>IF(ISERROR((X314/Y314-1)*100),"n/a",(X314/Y314-1)*100)</f>
        <v>2.8586122658895263</v>
      </c>
      <c r="AU314" s="1088">
        <f>AVERAGE(AA314:AT314)</f>
        <v>15.787911752942501</v>
      </c>
      <c r="AV314" s="1089">
        <f>STDEV(AA314:AT314)</f>
        <v>24.594126591438478</v>
      </c>
    </row>
    <row r="315" spans="1:48" ht="11.25" customHeight="1" x14ac:dyDescent="0.2">
      <c r="A315" s="492" t="s">
        <v>1307</v>
      </c>
      <c r="B315" s="874" t="s">
        <v>1308</v>
      </c>
      <c r="C315" s="621">
        <v>0.56999999999999995</v>
      </c>
      <c r="D315" s="491">
        <v>0.47</v>
      </c>
      <c r="E315" s="491">
        <v>0.32</v>
      </c>
      <c r="F315" s="621">
        <v>0.28000000000000003</v>
      </c>
      <c r="G315" s="621">
        <v>0.24</v>
      </c>
      <c r="H315" s="494">
        <v>0.2</v>
      </c>
      <c r="I315" s="621">
        <v>0.18</v>
      </c>
      <c r="J315" s="945"/>
      <c r="K315" s="494">
        <v>0.16</v>
      </c>
      <c r="L315" s="490">
        <v>7.0000000000000007E-2</v>
      </c>
      <c r="M315" s="945"/>
      <c r="N315" s="622">
        <v>0.04</v>
      </c>
      <c r="O315" s="622">
        <v>0.16333</v>
      </c>
      <c r="P315" s="623">
        <v>0.79666999999999999</v>
      </c>
      <c r="Q315" s="627">
        <v>1.0449999999999999</v>
      </c>
      <c r="R315" s="627">
        <v>0.96499999999999997</v>
      </c>
      <c r="S315" s="627">
        <v>0.83</v>
      </c>
      <c r="T315" s="627">
        <v>0.72499999999999998</v>
      </c>
      <c r="U315" s="627">
        <v>0.65500000000000003</v>
      </c>
      <c r="V315" s="623">
        <v>0.64</v>
      </c>
      <c r="W315" s="627">
        <v>0.76</v>
      </c>
      <c r="X315" s="627">
        <v>0.74546000000000001</v>
      </c>
      <c r="Y315" s="627">
        <v>0.67769000000000001</v>
      </c>
      <c r="Z315" s="624">
        <f>SUM(C315:Y315)</f>
        <v>10.533149999999999</v>
      </c>
      <c r="AA315" s="1086">
        <f>IF(ISERROR((C315/D315-1)*100),"n/a",(C315/D315-1)*100)</f>
        <v>21.276595744680836</v>
      </c>
      <c r="AB315" s="1086">
        <f>IF(ISERROR((D315/E315-1)*100),"n/a",(D315/E315-1)*100)</f>
        <v>46.874999999999979</v>
      </c>
      <c r="AC315" s="1087">
        <f>IF(ISERROR((E315/F315-1)*100),"n/a",(E315/F315-1)*100)</f>
        <v>14.285714285714279</v>
      </c>
      <c r="AD315" s="1087">
        <f>IF(ISERROR((F315/G315-1)*100),"n/a",(F315/G315-1)*100)</f>
        <v>16.666666666666675</v>
      </c>
      <c r="AE315" s="1087">
        <f>IF(ISERROR((G315/H315-1)*100),"n/a",(G315/H315-1)*100)</f>
        <v>19.999999999999996</v>
      </c>
      <c r="AF315" s="1087">
        <f>IF(ISERROR((H315/I315-1)*100),"n/a",(H315/I315-1)*100)</f>
        <v>11.111111111111116</v>
      </c>
      <c r="AG315" s="1087">
        <f>IF(ISERROR((I315/K315-1)*100),"n/a",(I315/K315-1)*100)</f>
        <v>12.5</v>
      </c>
      <c r="AH315" s="1087">
        <f>IF(ISERROR((K315/L315-1)*100),"n/a",(K315/L315-1)*100)</f>
        <v>128.57142857142856</v>
      </c>
      <c r="AI315" s="1087">
        <f>IF(ISERROR((L315/N315-1)*100),"n/a",(L315/N315-1)*100)</f>
        <v>75.000000000000028</v>
      </c>
      <c r="AJ315" s="1087">
        <f>IF(ISERROR((N315/O315-1)*100),"n/a",(N315/O315-1)*100)</f>
        <v>-75.509704279679184</v>
      </c>
      <c r="AK315" s="1087">
        <f>IF(ISERROR((O315/P315-1)*100),"n/a",(O315/P315-1)*100)</f>
        <v>-79.498412140534981</v>
      </c>
      <c r="AL315" s="1087">
        <f>IF(ISERROR((P315/Q315-1)*100),"n/a",(P315/Q315-1)*100)</f>
        <v>-23.763636363636365</v>
      </c>
      <c r="AM315" s="1087">
        <f>IF(ISERROR((Q315/R315-1)*100),"n/a",(Q315/R315-1)*100)</f>
        <v>8.2901554404144928</v>
      </c>
      <c r="AN315" s="1087">
        <f>IF(ISERROR((R315/S315-1)*100),"n/a",(R315/S315-1)*100)</f>
        <v>16.265060240963859</v>
      </c>
      <c r="AO315" s="1087">
        <f>IF(ISERROR((S315/T315-1)*100),"n/a",(S315/T315-1)*100)</f>
        <v>14.482758620689662</v>
      </c>
      <c r="AP315" s="1087">
        <f>IF(ISERROR((T315/U315-1)*100),"n/a",(T315/U315-1)*100)</f>
        <v>10.687022900763354</v>
      </c>
      <c r="AQ315" s="1087">
        <f>IF(ISERROR((U315/V315-1)*100),"n/a",(U315/V315-1)*100)</f>
        <v>2.34375</v>
      </c>
      <c r="AR315" s="1087">
        <f>IF(ISERROR((V315/W315-1)*100),"n/a",(V315/W315-1)*100)</f>
        <v>-15.789473684210531</v>
      </c>
      <c r="AS315" s="1087">
        <f>IF(ISERROR((W315/X315-1)*100),"n/a",(W315/X315-1)*100)</f>
        <v>1.9504735331204781</v>
      </c>
      <c r="AT315" s="1087">
        <f>IF(ISERROR((X315/Y315-1)*100),"n/a",(X315/Y315-1)*100)</f>
        <v>10.000147560093842</v>
      </c>
      <c r="AU315" s="1088">
        <f>AVERAGE(AA315:AT315)</f>
        <v>10.787232910379307</v>
      </c>
      <c r="AV315" s="1089">
        <f>STDEV(AA315:AT315)</f>
        <v>44.273148964428152</v>
      </c>
    </row>
    <row r="316" spans="1:48" ht="11.25" customHeight="1" x14ac:dyDescent="0.2">
      <c r="A316" s="876" t="s">
        <v>3839</v>
      </c>
      <c r="B316" s="874" t="s">
        <v>3840</v>
      </c>
      <c r="C316" s="621">
        <v>0.84</v>
      </c>
      <c r="D316" s="491">
        <v>0.71</v>
      </c>
      <c r="E316" s="491">
        <v>0.55000000000000004</v>
      </c>
      <c r="F316" s="621">
        <v>0.41</v>
      </c>
      <c r="G316" s="621">
        <v>0.3</v>
      </c>
      <c r="H316" s="621">
        <v>7.0000000000000007E-2</v>
      </c>
      <c r="I316" s="530">
        <v>0</v>
      </c>
      <c r="J316" s="945"/>
      <c r="K316" s="494">
        <v>0</v>
      </c>
      <c r="L316" s="625">
        <v>0</v>
      </c>
      <c r="M316" s="945"/>
      <c r="N316" s="622">
        <v>0</v>
      </c>
      <c r="O316" s="622">
        <v>0</v>
      </c>
      <c r="P316" s="531">
        <v>0</v>
      </c>
      <c r="Q316" s="531">
        <v>0</v>
      </c>
      <c r="R316" s="531">
        <v>0</v>
      </c>
      <c r="S316" s="531">
        <v>0</v>
      </c>
      <c r="T316" s="531">
        <v>0</v>
      </c>
      <c r="U316" s="531">
        <v>0</v>
      </c>
      <c r="V316" s="531">
        <v>0</v>
      </c>
      <c r="W316" s="531">
        <v>0</v>
      </c>
      <c r="X316" s="531">
        <v>0</v>
      </c>
      <c r="Y316" s="531">
        <v>0</v>
      </c>
      <c r="Z316" s="624">
        <f>SUM(C316:Y316)</f>
        <v>2.8799999999999994</v>
      </c>
      <c r="AA316" s="1086">
        <f>IF(ISERROR((C316/D316-1)*100),"n/a",(C316/D316-1)*100)</f>
        <v>18.309859154929576</v>
      </c>
      <c r="AB316" s="1086">
        <f>IF(ISERROR((D316/E316-1)*100),"n/a",(D316/E316-1)*100)</f>
        <v>29.090909090909079</v>
      </c>
      <c r="AC316" s="1087">
        <f>IF(ISERROR((E316/F316-1)*100),"n/a",(E316/F316-1)*100)</f>
        <v>34.146341463414643</v>
      </c>
      <c r="AD316" s="1087">
        <f>IF(ISERROR((F316/G316-1)*100),"n/a",(F316/G316-1)*100)</f>
        <v>36.666666666666671</v>
      </c>
      <c r="AE316" s="1087">
        <f>IF(ISERROR((G316/H316-1)*100),"n/a",(G316/H316-1)*100)</f>
        <v>328.57142857142856</v>
      </c>
      <c r="AF316" s="1087" t="str">
        <f>IF(ISERROR((H316/I316-1)*100),"n/a",(H316/I316-1)*100)</f>
        <v>n/a</v>
      </c>
      <c r="AG316" s="1087" t="str">
        <f>IF(ISERROR((I316/K316-1)*100),"n/a",(I316/K316-1)*100)</f>
        <v>n/a</v>
      </c>
      <c r="AH316" s="1087" t="str">
        <f>IF(ISERROR((K316/L316-1)*100),"n/a",(K316/L316-1)*100)</f>
        <v>n/a</v>
      </c>
      <c r="AI316" s="1087" t="str">
        <f>IF(ISERROR((L316/N316-1)*100),"n/a",(L316/N316-1)*100)</f>
        <v>n/a</v>
      </c>
      <c r="AJ316" s="1087" t="str">
        <f>IF(ISERROR((N316/O316-1)*100),"n/a",(N316/O316-1)*100)</f>
        <v>n/a</v>
      </c>
      <c r="AK316" s="1087" t="str">
        <f>IF(ISERROR((O316/P316-1)*100),"n/a",(O316/P316-1)*100)</f>
        <v>n/a</v>
      </c>
      <c r="AL316" s="1087" t="str">
        <f>IF(ISERROR((P316/Q316-1)*100),"n/a",(P316/Q316-1)*100)</f>
        <v>n/a</v>
      </c>
      <c r="AM316" s="1087" t="str">
        <f>IF(ISERROR((Q316/R316-1)*100),"n/a",(Q316/R316-1)*100)</f>
        <v>n/a</v>
      </c>
      <c r="AN316" s="1087" t="str">
        <f>IF(ISERROR((R316/S316-1)*100),"n/a",(R316/S316-1)*100)</f>
        <v>n/a</v>
      </c>
      <c r="AO316" s="1087" t="str">
        <f>IF(ISERROR((S316/T316-1)*100),"n/a",(S316/T316-1)*100)</f>
        <v>n/a</v>
      </c>
      <c r="AP316" s="1087" t="str">
        <f>IF(ISERROR((T316/U316-1)*100),"n/a",(T316/U316-1)*100)</f>
        <v>n/a</v>
      </c>
      <c r="AQ316" s="1087" t="str">
        <f>IF(ISERROR((U316/V316-1)*100),"n/a",(U316/V316-1)*100)</f>
        <v>n/a</v>
      </c>
      <c r="AR316" s="1087" t="str">
        <f>IF(ISERROR((V316/W316-1)*100),"n/a",(V316/W316-1)*100)</f>
        <v>n/a</v>
      </c>
      <c r="AS316" s="1087" t="str">
        <f>IF(ISERROR((W316/X316-1)*100),"n/a",(W316/X316-1)*100)</f>
        <v>n/a</v>
      </c>
      <c r="AT316" s="1087" t="str">
        <f>IF(ISERROR((X316/Y316-1)*100),"n/a",(X316/Y316-1)*100)</f>
        <v>n/a</v>
      </c>
      <c r="AU316" s="1088">
        <f>AVERAGE(AA316:AT316)</f>
        <v>89.357040989469709</v>
      </c>
      <c r="AV316" s="1089">
        <f>STDEV(AA316:AT316)</f>
        <v>133.91016467700462</v>
      </c>
    </row>
    <row r="317" spans="1:48" ht="11.25" customHeight="1" x14ac:dyDescent="0.2">
      <c r="A317" s="496" t="s">
        <v>1299</v>
      </c>
      <c r="B317" s="859" t="s">
        <v>1300</v>
      </c>
      <c r="C317" s="621">
        <v>0.44</v>
      </c>
      <c r="D317" s="491">
        <v>0.38669999999999999</v>
      </c>
      <c r="E317" s="491">
        <v>0.32</v>
      </c>
      <c r="F317" s="482">
        <v>0.26666666666666666</v>
      </c>
      <c r="G317" s="482">
        <v>0.25333333333333335</v>
      </c>
      <c r="H317" s="482">
        <v>0.21333333333333335</v>
      </c>
      <c r="I317" s="482">
        <v>0.1822222222222222</v>
      </c>
      <c r="J317" s="1016">
        <v>0</v>
      </c>
      <c r="K317" s="482">
        <v>0.15703111111111109</v>
      </c>
      <c r="L317" s="480">
        <v>0.13630222222222224</v>
      </c>
      <c r="M317" s="1016">
        <v>0</v>
      </c>
      <c r="N317" s="526">
        <v>0.13432888888888889</v>
      </c>
      <c r="O317" s="526">
        <v>0.13432888888888889</v>
      </c>
      <c r="P317" s="487">
        <v>0.1264177777777778</v>
      </c>
      <c r="Q317" s="487">
        <v>0.11456</v>
      </c>
      <c r="R317" s="487">
        <v>0.11061333333333333</v>
      </c>
      <c r="S317" s="487">
        <v>0.10270222222222224</v>
      </c>
      <c r="T317" s="487">
        <v>9.4808888888888887E-2</v>
      </c>
      <c r="U317" s="487">
        <v>8.428444444444444E-2</v>
      </c>
      <c r="V317" s="487">
        <v>5.9253333333333331E-2</v>
      </c>
      <c r="W317" s="486">
        <v>0</v>
      </c>
      <c r="X317" s="486">
        <v>0</v>
      </c>
      <c r="Y317" s="486">
        <v>0</v>
      </c>
      <c r="Z317" s="624">
        <f>SUM(C317:Y317)</f>
        <v>3.3168866666666661</v>
      </c>
      <c r="AA317" s="1086">
        <f>IF(ISERROR((C317/D317-1)*100),"n/a",(C317/D317-1)*100)</f>
        <v>13.783294543573831</v>
      </c>
      <c r="AB317" s="1086">
        <f>IF(ISERROR((D317/E317-1)*100),"n/a",(D317/E317-1)*100)</f>
        <v>20.843749999999982</v>
      </c>
      <c r="AC317" s="1087">
        <f>IF(ISERROR((E317/F317-1)*100),"n/a",(E317/F317-1)*100)</f>
        <v>19.999999999999996</v>
      </c>
      <c r="AD317" s="1087">
        <f>IF(ISERROR((F317/G317-1)*100),"n/a",(F317/G317-1)*100)</f>
        <v>5.2631578947368363</v>
      </c>
      <c r="AE317" s="1087">
        <f>IF(ISERROR((G317/H317-1)*100),"n/a",(G317/H317-1)*100)</f>
        <v>18.75</v>
      </c>
      <c r="AF317" s="1087">
        <f>IF(ISERROR((H317/I317-1)*100),"n/a",(H317/I317-1)*100)</f>
        <v>17.073170731707332</v>
      </c>
      <c r="AG317" s="1087">
        <f>IF(ISERROR((I317/K317-1)*100),"n/a",(I317/K317-1)*100)</f>
        <v>16.042114796784791</v>
      </c>
      <c r="AH317" s="1087">
        <f>IF(ISERROR((K317/L317-1)*100),"n/a",(K317/L317-1)*100)</f>
        <v>15.208034433285489</v>
      </c>
      <c r="AI317" s="1087">
        <f>IF(ISERROR((L317/N317-1)*100),"n/a",(L317/N317-1)*100)</f>
        <v>1.4690312334568745</v>
      </c>
      <c r="AJ317" s="1087">
        <f>IF(ISERROR((N317/O317-1)*100),"n/a",(N317/O317-1)*100)</f>
        <v>0</v>
      </c>
      <c r="AK317" s="1087">
        <f>IF(ISERROR((O317/P317-1)*100),"n/a",(O317/P317-1)*100)</f>
        <v>6.2579102798481001</v>
      </c>
      <c r="AL317" s="1087">
        <f>IF(ISERROR((P317/Q317-1)*100),"n/a",(P317/Q317-1)*100)</f>
        <v>10.35071384233397</v>
      </c>
      <c r="AM317" s="1087">
        <f>IF(ISERROR((Q317/R317-1)*100),"n/a",(Q317/R317-1)*100)</f>
        <v>3.5679845708775249</v>
      </c>
      <c r="AN317" s="1087">
        <f>IF(ISERROR((R317/S317-1)*100),"n/a",(R317/S317-1)*100)</f>
        <v>7.7029600138480037</v>
      </c>
      <c r="AO317" s="1087">
        <f>IF(ISERROR((S317/T317-1)*100),"n/a",(S317/T317-1)*100)</f>
        <v>8.3255203450215873</v>
      </c>
      <c r="AP317" s="1087">
        <f>IF(ISERROR((T317/U317-1)*100),"n/a",(T317/U317-1)*100)</f>
        <v>12.486817127188354</v>
      </c>
      <c r="AQ317" s="1087">
        <f>IF(ISERROR((U317/V317-1)*100),"n/a",(U317/V317-1)*100)</f>
        <v>42.244224422442244</v>
      </c>
      <c r="AR317" s="1087" t="str">
        <f>IF(ISERROR((V317/W317-1)*100),"n/a",(V317/W317-1)*100)</f>
        <v>n/a</v>
      </c>
      <c r="AS317" s="1087" t="str">
        <f>IF(ISERROR((W317/X317-1)*100),"n/a",(W317/X317-1)*100)</f>
        <v>n/a</v>
      </c>
      <c r="AT317" s="1087" t="str">
        <f>IF(ISERROR((X317/Y317-1)*100),"n/a",(X317/Y317-1)*100)</f>
        <v>n/a</v>
      </c>
      <c r="AU317" s="1088">
        <f>AVERAGE(AA317:AT317)</f>
        <v>12.904040249123817</v>
      </c>
      <c r="AV317" s="1089">
        <f>STDEV(AA317:AT317)</f>
        <v>9.9480566754821691</v>
      </c>
    </row>
    <row r="318" spans="1:48" ht="11.25" customHeight="1" x14ac:dyDescent="0.2">
      <c r="A318" s="510" t="s">
        <v>4200</v>
      </c>
      <c r="B318" s="499" t="s">
        <v>4195</v>
      </c>
      <c r="C318" s="621">
        <v>0.36</v>
      </c>
      <c r="D318" s="491">
        <v>0.32</v>
      </c>
      <c r="E318" s="1224">
        <v>0.3</v>
      </c>
      <c r="F318" s="631">
        <v>0.26</v>
      </c>
      <c r="G318" s="631">
        <v>0.2</v>
      </c>
      <c r="H318" s="631">
        <v>0.12</v>
      </c>
      <c r="I318" s="648">
        <v>0.1</v>
      </c>
      <c r="J318" s="491"/>
      <c r="K318" s="631">
        <v>0.1</v>
      </c>
      <c r="L318" s="511">
        <v>0</v>
      </c>
      <c r="M318" s="514"/>
      <c r="N318" s="511">
        <v>0</v>
      </c>
      <c r="O318" s="534">
        <v>0</v>
      </c>
      <c r="P318" s="531">
        <v>0</v>
      </c>
      <c r="Q318" s="531">
        <v>0</v>
      </c>
      <c r="R318" s="531">
        <v>0</v>
      </c>
      <c r="S318" s="531">
        <v>0</v>
      </c>
      <c r="T318" s="531">
        <v>0</v>
      </c>
      <c r="U318" s="531">
        <v>0</v>
      </c>
      <c r="V318" s="531">
        <v>0</v>
      </c>
      <c r="W318" s="531">
        <v>0</v>
      </c>
      <c r="X318" s="531">
        <v>0</v>
      </c>
      <c r="Y318" s="531">
        <v>0</v>
      </c>
      <c r="Z318" s="624">
        <f>SUM(C318:Y318)</f>
        <v>1.7600000000000002</v>
      </c>
      <c r="AA318" s="1086">
        <f>IF(ISERROR((C318/D318-1)*100),"n/a",(C318/D318-1)*100)</f>
        <v>12.5</v>
      </c>
      <c r="AB318" s="1086">
        <f>IF(ISERROR((D318/E318-1)*100),"n/a",(D318/E318-1)*100)</f>
        <v>6.6666666666666652</v>
      </c>
      <c r="AC318" s="1087">
        <f>IF(ISERROR((E318/F318-1)*100),"n/a",(E318/F318-1)*100)</f>
        <v>15.384615384615374</v>
      </c>
      <c r="AD318" s="1087">
        <f>IF(ISERROR((F318/G318-1)*100),"n/a",(F318/G318-1)*100)</f>
        <v>30.000000000000004</v>
      </c>
      <c r="AE318" s="1087">
        <f>IF(ISERROR((G318/H318-1)*100),"n/a",(G318/H318-1)*100)</f>
        <v>66.666666666666671</v>
      </c>
      <c r="AF318" s="1087">
        <f>IF(ISERROR((H318/I318-1)*100),"n/a",(H318/I318-1)*100)</f>
        <v>19.999999999999996</v>
      </c>
      <c r="AG318" s="1087">
        <f>IF(ISERROR((I318/K318-1)*100),"n/a",(I318/K318-1)*100)</f>
        <v>0</v>
      </c>
      <c r="AH318" s="1087" t="str">
        <f>IF(ISERROR((K318/L318-1)*100),"n/a",(K318/L318-1)*100)</f>
        <v>n/a</v>
      </c>
      <c r="AI318" s="1087" t="str">
        <f>IF(ISERROR((L318/N318-1)*100),"n/a",(L318/N318-1)*100)</f>
        <v>n/a</v>
      </c>
      <c r="AJ318" s="1087" t="str">
        <f>IF(ISERROR((N318/O318-1)*100),"n/a",(N318/O318-1)*100)</f>
        <v>n/a</v>
      </c>
      <c r="AK318" s="1087" t="str">
        <f>IF(ISERROR((O318/P318-1)*100),"n/a",(O318/P318-1)*100)</f>
        <v>n/a</v>
      </c>
      <c r="AL318" s="1087" t="str">
        <f>IF(ISERROR((P318/Q318-1)*100),"n/a",(P318/Q318-1)*100)</f>
        <v>n/a</v>
      </c>
      <c r="AM318" s="1087" t="str">
        <f>IF(ISERROR((Q318/R318-1)*100),"n/a",(Q318/R318-1)*100)</f>
        <v>n/a</v>
      </c>
      <c r="AN318" s="1087" t="str">
        <f>IF(ISERROR((R318/S318-1)*100),"n/a",(R318/S318-1)*100)</f>
        <v>n/a</v>
      </c>
      <c r="AO318" s="1087" t="str">
        <f>IF(ISERROR((S318/T318-1)*100),"n/a",(S318/T318-1)*100)</f>
        <v>n/a</v>
      </c>
      <c r="AP318" s="1087" t="str">
        <f>IF(ISERROR((T318/U318-1)*100),"n/a",(T318/U318-1)*100)</f>
        <v>n/a</v>
      </c>
      <c r="AQ318" s="1087" t="str">
        <f>IF(ISERROR((U318/V318-1)*100),"n/a",(U318/V318-1)*100)</f>
        <v>n/a</v>
      </c>
      <c r="AR318" s="1087" t="str">
        <f>IF(ISERROR((V318/W318-1)*100),"n/a",(V318/W318-1)*100)</f>
        <v>n/a</v>
      </c>
      <c r="AS318" s="1087" t="str">
        <f>IF(ISERROR((W318/X318-1)*100),"n/a",(W318/X318-1)*100)</f>
        <v>n/a</v>
      </c>
      <c r="AT318" s="1087" t="str">
        <f>IF(ISERROR((X318/Y318-1)*100),"n/a",(X318/Y318-1)*100)</f>
        <v>n/a</v>
      </c>
      <c r="AU318" s="1088">
        <f>AVERAGE(AA318:AT318)</f>
        <v>21.602564102564106</v>
      </c>
      <c r="AV318" s="1089">
        <f>STDEV(AA318:AT318)</f>
        <v>22.042118201236526</v>
      </c>
    </row>
    <row r="319" spans="1:48" ht="11.25" customHeight="1" x14ac:dyDescent="0.2">
      <c r="A319" s="876" t="s">
        <v>614</v>
      </c>
      <c r="B319" s="874" t="s">
        <v>615</v>
      </c>
      <c r="C319" s="621">
        <v>0.79249999999999998</v>
      </c>
      <c r="D319" s="491">
        <v>0.77249999999999996</v>
      </c>
      <c r="E319" s="626">
        <v>0.75250000000000006</v>
      </c>
      <c r="F319" s="621">
        <v>0.73250000000000004</v>
      </c>
      <c r="G319" s="621">
        <v>0.71299999999999986</v>
      </c>
      <c r="H319" s="621">
        <v>0.6925</v>
      </c>
      <c r="I319" s="621">
        <v>0.67249999999999999</v>
      </c>
      <c r="J319" s="945"/>
      <c r="K319" s="621">
        <v>0.65249999999999997</v>
      </c>
      <c r="L319" s="490">
        <v>0.63249999999999995</v>
      </c>
      <c r="M319" s="945"/>
      <c r="N319" s="503">
        <v>0.59499999999999997</v>
      </c>
      <c r="O319" s="503">
        <v>0.49332999999999999</v>
      </c>
      <c r="P319" s="627">
        <v>0.38667000000000007</v>
      </c>
      <c r="Q319" s="627">
        <v>0.28000000000000003</v>
      </c>
      <c r="R319" s="627">
        <v>0.20445000000000002</v>
      </c>
      <c r="S319" s="627">
        <v>0.12296000000000001</v>
      </c>
      <c r="T319" s="627">
        <v>7.8020000000000006E-2</v>
      </c>
      <c r="U319" s="627">
        <v>2.5680000000000001E-2</v>
      </c>
      <c r="V319" s="623">
        <v>0</v>
      </c>
      <c r="W319" s="623">
        <v>0</v>
      </c>
      <c r="X319" s="623">
        <v>0</v>
      </c>
      <c r="Y319" s="623">
        <v>0</v>
      </c>
      <c r="Z319" s="624">
        <f>SUM(C319:Y319)</f>
        <v>8.5991099999999996</v>
      </c>
      <c r="AA319" s="1086">
        <f>IF(ISERROR((C319/D319-1)*100),"n/a",(C319/D319-1)*100)</f>
        <v>2.5889967637540368</v>
      </c>
      <c r="AB319" s="1086">
        <f>IF(ISERROR((D319/E319-1)*100),"n/a",(D319/E319-1)*100)</f>
        <v>2.6578073089700949</v>
      </c>
      <c r="AC319" s="1087">
        <f>IF(ISERROR((E319/F319-1)*100),"n/a",(E319/F319-1)*100)</f>
        <v>2.7303754266211566</v>
      </c>
      <c r="AD319" s="1087">
        <f>IF(ISERROR((F319/G319-1)*100),"n/a",(F319/G319-1)*100)</f>
        <v>2.7349228611500909</v>
      </c>
      <c r="AE319" s="1087">
        <f>IF(ISERROR((G319/H319-1)*100),"n/a",(G319/H319-1)*100)</f>
        <v>2.9602888086642354</v>
      </c>
      <c r="AF319" s="1087">
        <f>IF(ISERROR((H319/I319-1)*100),"n/a",(H319/I319-1)*100)</f>
        <v>2.9739776951672958</v>
      </c>
      <c r="AG319" s="1087">
        <f>IF(ISERROR((I319/K319-1)*100),"n/a",(I319/K319-1)*100)</f>
        <v>3.0651340996168619</v>
      </c>
      <c r="AH319" s="1087">
        <f>IF(ISERROR((K319/L319-1)*100),"n/a",(K319/L319-1)*100)</f>
        <v>3.1620553359683834</v>
      </c>
      <c r="AI319" s="1087">
        <f>IF(ISERROR((L319/N319-1)*100),"n/a",(L319/N319-1)*100)</f>
        <v>6.3025210084033612</v>
      </c>
      <c r="AJ319" s="1087">
        <f>IF(ISERROR((N319/O319-1)*100),"n/a",(N319/O319-1)*100)</f>
        <v>20.608923033263736</v>
      </c>
      <c r="AK319" s="1087">
        <f>IF(ISERROR((O319/P319-1)*100),"n/a",(O319/P319-1)*100)</f>
        <v>27.584244963405457</v>
      </c>
      <c r="AL319" s="1087">
        <f>IF(ISERROR((P319/Q319-1)*100),"n/a",(P319/Q319-1)*100)</f>
        <v>38.096428571428589</v>
      </c>
      <c r="AM319" s="1087">
        <f>IF(ISERROR((Q319/R319-1)*100),"n/a",(Q319/R319-1)*100)</f>
        <v>36.952800195646859</v>
      </c>
      <c r="AN319" s="1087">
        <f>IF(ISERROR((R319/S319-1)*100),"n/a",(R319/S319-1)*100)</f>
        <v>66.273584905660371</v>
      </c>
      <c r="AO319" s="1087">
        <f>IF(ISERROR((S319/T319-1)*100),"n/a",(S319/T319-1)*100)</f>
        <v>57.600615226864903</v>
      </c>
      <c r="AP319" s="1087">
        <f>IF(ISERROR((T319/U319-1)*100),"n/a",(T319/U319-1)*100)</f>
        <v>203.81619937694703</v>
      </c>
      <c r="AQ319" s="1087" t="str">
        <f>IF(ISERROR((U319/V319-1)*100),"n/a",(U319/V319-1)*100)</f>
        <v>n/a</v>
      </c>
      <c r="AR319" s="1087" t="str">
        <f>IF(ISERROR((V319/W319-1)*100),"n/a",(V319/W319-1)*100)</f>
        <v>n/a</v>
      </c>
      <c r="AS319" s="1087" t="str">
        <f>IF(ISERROR((W319/X319-1)*100),"n/a",(W319/X319-1)*100)</f>
        <v>n/a</v>
      </c>
      <c r="AT319" s="1087" t="str">
        <f>IF(ISERROR((X319/Y319-1)*100),"n/a",(X319/Y319-1)*100)</f>
        <v>n/a</v>
      </c>
      <c r="AU319" s="1088">
        <f>AVERAGE(AA319:AT319)</f>
        <v>30.006804723845775</v>
      </c>
      <c r="AV319" s="1089">
        <f>STDEV(AA319:AT319)</f>
        <v>50.959081125045607</v>
      </c>
    </row>
    <row r="320" spans="1:48" ht="11.25" customHeight="1" x14ac:dyDescent="0.2">
      <c r="A320" s="492" t="s">
        <v>1291</v>
      </c>
      <c r="B320" s="874" t="s">
        <v>1292</v>
      </c>
      <c r="C320" s="621">
        <v>5.44</v>
      </c>
      <c r="D320" s="491">
        <v>4.12</v>
      </c>
      <c r="E320" s="626">
        <v>3.56</v>
      </c>
      <c r="F320" s="621">
        <v>2.76</v>
      </c>
      <c r="G320" s="621">
        <v>2.36</v>
      </c>
      <c r="H320" s="621">
        <v>1.88</v>
      </c>
      <c r="I320" s="621">
        <v>1.56</v>
      </c>
      <c r="J320" s="945"/>
      <c r="K320" s="621">
        <v>1.1599999999999999</v>
      </c>
      <c r="L320" s="490">
        <v>1.04</v>
      </c>
      <c r="M320" s="945"/>
      <c r="N320" s="503">
        <v>0.97199999999999998</v>
      </c>
      <c r="O320" s="503">
        <v>0.92199999999999993</v>
      </c>
      <c r="P320" s="623">
        <v>0.9</v>
      </c>
      <c r="Q320" s="627">
        <v>0.9</v>
      </c>
      <c r="R320" s="627">
        <v>0.67500000000000004</v>
      </c>
      <c r="S320" s="627">
        <v>0.4</v>
      </c>
      <c r="T320" s="627">
        <v>0.32500000000000001</v>
      </c>
      <c r="U320" s="627">
        <v>0.26</v>
      </c>
      <c r="V320" s="627">
        <v>0.21</v>
      </c>
      <c r="W320" s="627">
        <v>0.17</v>
      </c>
      <c r="X320" s="623">
        <v>0.16</v>
      </c>
      <c r="Y320" s="627">
        <v>0.11334</v>
      </c>
      <c r="Z320" s="624">
        <f>SUM(C320:Y320)</f>
        <v>29.887340000000002</v>
      </c>
      <c r="AA320" s="1086">
        <f>IF(ISERROR((C320/D320-1)*100),"n/a",(C320/D320-1)*100)</f>
        <v>32.038834951456316</v>
      </c>
      <c r="AB320" s="1086">
        <f>IF(ISERROR((D320/E320-1)*100),"n/a",(D320/E320-1)*100)</f>
        <v>15.730337078651679</v>
      </c>
      <c r="AC320" s="1087">
        <f>IF(ISERROR((E320/F320-1)*100),"n/a",(E320/F320-1)*100)</f>
        <v>28.98550724637683</v>
      </c>
      <c r="AD320" s="1087">
        <f>IF(ISERROR((F320/G320-1)*100),"n/a",(F320/G320-1)*100)</f>
        <v>16.949152542372879</v>
      </c>
      <c r="AE320" s="1087">
        <f>IF(ISERROR((G320/H320-1)*100),"n/a",(G320/H320-1)*100)</f>
        <v>25.531914893617014</v>
      </c>
      <c r="AF320" s="1087">
        <f>IF(ISERROR((H320/I320-1)*100),"n/a",(H320/I320-1)*100)</f>
        <v>20.512820512820507</v>
      </c>
      <c r="AG320" s="1087">
        <f>IF(ISERROR((I320/K320-1)*100),"n/a",(I320/K320-1)*100)</f>
        <v>34.48275862068968</v>
      </c>
      <c r="AH320" s="1087">
        <f>IF(ISERROR((K320/L320-1)*100),"n/a",(K320/L320-1)*100)</f>
        <v>11.538461538461519</v>
      </c>
      <c r="AI320" s="1087">
        <f>IF(ISERROR((L320/N320-1)*100),"n/a",(L320/N320-1)*100)</f>
        <v>6.9958847736625529</v>
      </c>
      <c r="AJ320" s="1087">
        <f>IF(ISERROR((N320/O320-1)*100),"n/a",(N320/O320-1)*100)</f>
        <v>5.4229934924078238</v>
      </c>
      <c r="AK320" s="1087">
        <f>IF(ISERROR((O320/P320-1)*100),"n/a",(O320/P320-1)*100)</f>
        <v>2.4444444444444269</v>
      </c>
      <c r="AL320" s="1087">
        <f>IF(ISERROR((P320/Q320-1)*100),"n/a",(P320/Q320-1)*100)</f>
        <v>0</v>
      </c>
      <c r="AM320" s="1087">
        <f>IF(ISERROR((Q320/R320-1)*100),"n/a",(Q320/R320-1)*100)</f>
        <v>33.333333333333329</v>
      </c>
      <c r="AN320" s="1087">
        <f>IF(ISERROR((R320/S320-1)*100),"n/a",(R320/S320-1)*100)</f>
        <v>68.75</v>
      </c>
      <c r="AO320" s="1087">
        <f>IF(ISERROR((S320/T320-1)*100),"n/a",(S320/T320-1)*100)</f>
        <v>23.076923076923084</v>
      </c>
      <c r="AP320" s="1087">
        <f>IF(ISERROR((T320/U320-1)*100),"n/a",(T320/U320-1)*100)</f>
        <v>25</v>
      </c>
      <c r="AQ320" s="1087">
        <f>IF(ISERROR((U320/V320-1)*100),"n/a",(U320/V320-1)*100)</f>
        <v>23.809523809523814</v>
      </c>
      <c r="AR320" s="1087">
        <f>IF(ISERROR((V320/W320-1)*100),"n/a",(V320/W320-1)*100)</f>
        <v>23.529411764705866</v>
      </c>
      <c r="AS320" s="1087">
        <f>IF(ISERROR((W320/X320-1)*100),"n/a",(W320/X320-1)*100)</f>
        <v>6.25</v>
      </c>
      <c r="AT320" s="1087">
        <f>IF(ISERROR((X320/Y320-1)*100),"n/a",(X320/Y320-1)*100)</f>
        <v>41.168166578436562</v>
      </c>
      <c r="AU320" s="1088">
        <f>AVERAGE(AA320:AT320)</f>
        <v>22.277523432894192</v>
      </c>
      <c r="AV320" s="1089">
        <f>STDEV(AA320:AT320)</f>
        <v>15.901680990609441</v>
      </c>
    </row>
    <row r="321" spans="1:48" ht="11.25" customHeight="1" x14ac:dyDescent="0.2">
      <c r="A321" s="496" t="s">
        <v>611</v>
      </c>
      <c r="B321" s="859" t="s">
        <v>612</v>
      </c>
      <c r="C321" s="621">
        <v>0.64590000000000003</v>
      </c>
      <c r="D321" s="491">
        <v>0.54700000000000004</v>
      </c>
      <c r="E321" s="485">
        <v>0.49299999999999999</v>
      </c>
      <c r="F321" s="621">
        <v>0.42255999999999999</v>
      </c>
      <c r="G321" s="621">
        <v>0.37402099999999999</v>
      </c>
      <c r="H321" s="621">
        <v>0.34960799999999997</v>
      </c>
      <c r="I321" s="621">
        <v>0.306923</v>
      </c>
      <c r="J321" s="945"/>
      <c r="K321" s="621">
        <v>0.24479300000000001</v>
      </c>
      <c r="L321" s="490">
        <v>0.22263440000000001</v>
      </c>
      <c r="M321" s="945"/>
      <c r="N321" s="503">
        <v>0.1619978</v>
      </c>
      <c r="O321" s="503">
        <v>0.11977839999999999</v>
      </c>
      <c r="P321" s="627">
        <v>0.11817900000000001</v>
      </c>
      <c r="Q321" s="627">
        <v>0.1024764</v>
      </c>
      <c r="R321" s="627">
        <v>7.3251800000000006E-2</v>
      </c>
      <c r="S321" s="627">
        <v>6.1714000000000005E-2</v>
      </c>
      <c r="T321" s="627">
        <v>4.7694E-2</v>
      </c>
      <c r="U321" s="627">
        <v>3.8010000000000002E-2</v>
      </c>
      <c r="V321" s="627">
        <v>3.0599999999999999E-2</v>
      </c>
      <c r="W321" s="623">
        <v>0</v>
      </c>
      <c r="X321" s="623">
        <v>0</v>
      </c>
      <c r="Y321" s="623">
        <v>0</v>
      </c>
      <c r="Z321" s="624">
        <f>SUM(C321:Y321)</f>
        <v>4.360140799999999</v>
      </c>
      <c r="AA321" s="1086">
        <f>IF(ISERROR((C321/D321-1)*100),"n/a",(C321/D321-1)*100)</f>
        <v>18.080438756855564</v>
      </c>
      <c r="AB321" s="1086">
        <f>IF(ISERROR((D321/E321-1)*100),"n/a",(D321/E321-1)*100)</f>
        <v>10.953346855983792</v>
      </c>
      <c r="AC321" s="1087">
        <f>IF(ISERROR((E321/F321-1)*100),"n/a",(E321/F321-1)*100)</f>
        <v>16.669822037107163</v>
      </c>
      <c r="AD321" s="1087">
        <f>IF(ISERROR((F321/G321-1)*100),"n/a",(F321/G321-1)*100)</f>
        <v>12.977613556458056</v>
      </c>
      <c r="AE321" s="1087">
        <f>IF(ISERROR((G321/H321-1)*100),"n/a",(G321/H321-1)*100)</f>
        <v>6.9829637765726149</v>
      </c>
      <c r="AF321" s="1087">
        <f>IF(ISERROR((H321/I321-1)*100),"n/a",(H321/I321-1)*100)</f>
        <v>13.907396969272412</v>
      </c>
      <c r="AG321" s="1087">
        <f>IF(ISERROR((I321/K321-1)*100),"n/a",(I321/K321-1)*100)</f>
        <v>25.38062771402776</v>
      </c>
      <c r="AH321" s="1087">
        <f>IF(ISERROR((K321/L321-1)*100),"n/a",(K321/L321-1)*100)</f>
        <v>9.9529093437492158</v>
      </c>
      <c r="AI321" s="1087">
        <f>IF(ISERROR((L321/N321-1)*100),"n/a",(L321/N321-1)*100)</f>
        <v>37.43050831554504</v>
      </c>
      <c r="AJ321" s="1087">
        <f>IF(ISERROR((N321/O321-1)*100),"n/a",(N321/O321-1)*100)</f>
        <v>35.247924500577746</v>
      </c>
      <c r="AK321" s="1087">
        <f>IF(ISERROR((O321/P321-1)*100),"n/a",(O321/P321-1)*100)</f>
        <v>1.3533707342251899</v>
      </c>
      <c r="AL321" s="1087">
        <f>IF(ISERROR((P321/Q321-1)*100),"n/a",(P321/Q321-1)*100)</f>
        <v>15.323137815145738</v>
      </c>
      <c r="AM321" s="1087">
        <f>IF(ISERROR((Q321/R321-1)*100),"n/a",(Q321/R321-1)*100)</f>
        <v>39.896084464818607</v>
      </c>
      <c r="AN321" s="1087">
        <f>IF(ISERROR((R321/S321-1)*100),"n/a",(R321/S321-1)*100)</f>
        <v>18.695595812943576</v>
      </c>
      <c r="AO321" s="1087">
        <f>IF(ISERROR((S321/T321-1)*100),"n/a",(S321/T321-1)*100)</f>
        <v>29.395731119218361</v>
      </c>
      <c r="AP321" s="1087">
        <f>IF(ISERROR((T321/U321-1)*100),"n/a",(T321/U321-1)*100)</f>
        <v>25.47750591949487</v>
      </c>
      <c r="AQ321" s="1087">
        <f>IF(ISERROR((U321/V321-1)*100),"n/a",(U321/V321-1)*100)</f>
        <v>24.215686274509807</v>
      </c>
      <c r="AR321" s="1087" t="str">
        <f>IF(ISERROR((V321/W321-1)*100),"n/a",(V321/W321-1)*100)</f>
        <v>n/a</v>
      </c>
      <c r="AS321" s="1087" t="str">
        <f>IF(ISERROR((W321/X321-1)*100),"n/a",(W321/X321-1)*100)</f>
        <v>n/a</v>
      </c>
      <c r="AT321" s="1087" t="str">
        <f>IF(ISERROR((X321/Y321-1)*100),"n/a",(X321/Y321-1)*100)</f>
        <v>n/a</v>
      </c>
      <c r="AU321" s="1088">
        <f>AVERAGE(AA321:AT321)</f>
        <v>20.114156703912091</v>
      </c>
      <c r="AV321" s="1089">
        <f>STDEV(AA321:AT321)</f>
        <v>10.959212652235328</v>
      </c>
    </row>
    <row r="322" spans="1:48" ht="11.25" customHeight="1" x14ac:dyDescent="0.2">
      <c r="A322" s="60" t="s">
        <v>4187</v>
      </c>
      <c r="B322" s="499" t="s">
        <v>4188</v>
      </c>
      <c r="C322" s="621">
        <v>0.14000000000000001</v>
      </c>
      <c r="D322" s="491">
        <v>0.1048</v>
      </c>
      <c r="E322" s="631">
        <v>9.7299999999999998E-2</v>
      </c>
      <c r="F322" s="1226">
        <v>8.2000000000000003E-2</v>
      </c>
      <c r="G322" s="1226">
        <v>7.1599999999999997E-2</v>
      </c>
      <c r="H322" s="1226">
        <v>6.1400000000000003E-2</v>
      </c>
      <c r="I322" s="1226">
        <v>5.33E-2</v>
      </c>
      <c r="J322" s="1229" t="s">
        <v>90</v>
      </c>
      <c r="K322" s="1226">
        <v>4.4299999999999999E-2</v>
      </c>
      <c r="L322" s="1230">
        <v>3.5400000000000001E-2</v>
      </c>
      <c r="M322" s="1229"/>
      <c r="N322" s="1153">
        <v>2.8299999999999999E-2</v>
      </c>
      <c r="O322" s="1153">
        <v>2.52E-2</v>
      </c>
      <c r="P322" s="1123">
        <v>2.1000000000000001E-2</v>
      </c>
      <c r="Q322" s="1239">
        <v>1.6799999999999999E-2</v>
      </c>
      <c r="R322" s="1123">
        <v>1.6799999999999999E-2</v>
      </c>
      <c r="S322" s="1239">
        <v>1.04E-2</v>
      </c>
      <c r="T322" s="1123">
        <v>1.04E-2</v>
      </c>
      <c r="U322" s="1239">
        <v>1.04E-2</v>
      </c>
      <c r="V322" s="1123">
        <v>1.04E-2</v>
      </c>
      <c r="W322" s="1123">
        <v>1.04E-2</v>
      </c>
      <c r="X322" s="1123">
        <v>1.04E-2</v>
      </c>
      <c r="Y322" s="1123">
        <v>1.04E-2</v>
      </c>
      <c r="Z322" s="624">
        <f>SUM(C322:Y322)</f>
        <v>0.87099999999999989</v>
      </c>
      <c r="AA322" s="1086">
        <f>IF(ISERROR((C322/D322-1)*100),"n/a",(C322/D322-1)*100)</f>
        <v>33.587786259542</v>
      </c>
      <c r="AB322" s="1086">
        <f>IF(ISERROR((D322/E322-1)*100),"n/a",(D322/E322-1)*100)</f>
        <v>7.7081192189105918</v>
      </c>
      <c r="AC322" s="1092">
        <v>11.111111111111116</v>
      </c>
      <c r="AD322" s="1092">
        <v>28.571428571428559</v>
      </c>
      <c r="AE322" s="1092">
        <v>16.666666666666675</v>
      </c>
      <c r="AF322" s="1092">
        <v>7.1428571428571619</v>
      </c>
      <c r="AG322" s="1092">
        <v>29.629629629629626</v>
      </c>
      <c r="AH322" s="1092">
        <v>25</v>
      </c>
      <c r="AI322" s="1092">
        <v>24.999999999999979</v>
      </c>
      <c r="AJ322" s="1092">
        <v>12.500000000000044</v>
      </c>
      <c r="AK322" s="1092">
        <v>19.999999999999972</v>
      </c>
      <c r="AL322" s="1092">
        <v>25</v>
      </c>
      <c r="AM322" s="1092">
        <v>0</v>
      </c>
      <c r="AN322" s="1092">
        <v>59.999999999999986</v>
      </c>
      <c r="AO322" s="1092">
        <v>0</v>
      </c>
      <c r="AP322" s="1092">
        <v>10.060189165950174</v>
      </c>
      <c r="AQ322" s="1092">
        <v>0</v>
      </c>
      <c r="AR322" s="1092">
        <v>9.9243856332703153</v>
      </c>
      <c r="AS322" s="1092">
        <v>4.7524752475247123</v>
      </c>
      <c r="AT322" s="1092">
        <v>4.9896049896050121</v>
      </c>
      <c r="AU322" s="1088">
        <f>AVERAGE(AA322:AT322)</f>
        <v>16.582212681824799</v>
      </c>
      <c r="AV322" s="1089">
        <f>STDEV(AA322:AT322)</f>
        <v>14.71320283042116</v>
      </c>
    </row>
    <row r="323" spans="1:48" ht="11.25" customHeight="1" x14ac:dyDescent="0.2">
      <c r="A323" s="492" t="s">
        <v>4201</v>
      </c>
      <c r="B323" s="874" t="s">
        <v>3841</v>
      </c>
      <c r="C323" s="621">
        <v>0.6</v>
      </c>
      <c r="D323" s="491">
        <v>0.52</v>
      </c>
      <c r="E323" s="631">
        <v>0.42</v>
      </c>
      <c r="F323" s="631">
        <v>0.34</v>
      </c>
      <c r="G323" s="631">
        <v>0.3</v>
      </c>
      <c r="H323" s="631">
        <v>0.26</v>
      </c>
      <c r="I323" s="648">
        <v>0.24</v>
      </c>
      <c r="J323" s="514"/>
      <c r="K323" s="648">
        <v>0.24</v>
      </c>
      <c r="L323" s="649">
        <v>0.24</v>
      </c>
      <c r="M323" s="514"/>
      <c r="N323" s="650">
        <v>0.24</v>
      </c>
      <c r="O323" s="650">
        <v>0.24</v>
      </c>
      <c r="P323" s="1034">
        <v>0.24</v>
      </c>
      <c r="Q323" s="1034">
        <v>0.24</v>
      </c>
      <c r="R323" s="851">
        <v>0.24</v>
      </c>
      <c r="S323" s="851">
        <v>0.1</v>
      </c>
      <c r="T323" s="531">
        <v>0</v>
      </c>
      <c r="U323" s="531">
        <v>0</v>
      </c>
      <c r="V323" s="531">
        <v>0</v>
      </c>
      <c r="W323" s="531">
        <v>0</v>
      </c>
      <c r="X323" s="531">
        <v>0</v>
      </c>
      <c r="Y323" s="531">
        <v>0</v>
      </c>
      <c r="Z323" s="624">
        <f>SUM(C323:Y323)</f>
        <v>4.4600000000000017</v>
      </c>
      <c r="AA323" s="1086">
        <f>IF(ISERROR((C323/D323-1)*100),"n/a",(C323/D323-1)*100)</f>
        <v>15.384615384615374</v>
      </c>
      <c r="AB323" s="1086">
        <f>IF(ISERROR((D323/E323-1)*100),"n/a",(D323/E323-1)*100)</f>
        <v>23.809523809523814</v>
      </c>
      <c r="AC323" s="1087">
        <f>IF(ISERROR((E323/F323-1)*100),"n/a",(E323/F323-1)*100)</f>
        <v>23.529411764705866</v>
      </c>
      <c r="AD323" s="1087">
        <f>IF(ISERROR((F323/G323-1)*100),"n/a",(F323/G323-1)*100)</f>
        <v>13.333333333333353</v>
      </c>
      <c r="AE323" s="1087">
        <f>IF(ISERROR((G323/H323-1)*100),"n/a",(G323/H323-1)*100)</f>
        <v>15.384615384615374</v>
      </c>
      <c r="AF323" s="1087">
        <f>IF(ISERROR((H323/I323-1)*100),"n/a",(H323/I323-1)*100)</f>
        <v>8.3333333333333481</v>
      </c>
      <c r="AG323" s="1087">
        <f>IF(ISERROR((I323/K323-1)*100),"n/a",(I323/K323-1)*100)</f>
        <v>0</v>
      </c>
      <c r="AH323" s="1087">
        <f>IF(ISERROR((K323/L323-1)*100),"n/a",(K323/L323-1)*100)</f>
        <v>0</v>
      </c>
      <c r="AI323" s="1087">
        <f>IF(ISERROR((L323/N323-1)*100),"n/a",(L323/N323-1)*100)</f>
        <v>0</v>
      </c>
      <c r="AJ323" s="1087">
        <f>IF(ISERROR((N323/O323-1)*100),"n/a",(N323/O323-1)*100)</f>
        <v>0</v>
      </c>
      <c r="AK323" s="1087">
        <f>IF(ISERROR((O323/P323-1)*100),"n/a",(O323/P323-1)*100)</f>
        <v>0</v>
      </c>
      <c r="AL323" s="1087">
        <f>IF(ISERROR((P323/Q323-1)*100),"n/a",(P323/Q323-1)*100)</f>
        <v>0</v>
      </c>
      <c r="AM323" s="1087">
        <f>IF(ISERROR((Q323/R323-1)*100),"n/a",(Q323/R323-1)*100)</f>
        <v>0</v>
      </c>
      <c r="AN323" s="1087">
        <f>IF(ISERROR((R323/S323-1)*100),"n/a",(R323/S323-1)*100)</f>
        <v>140</v>
      </c>
      <c r="AO323" s="1087" t="str">
        <f>IF(ISERROR((S323/T323-1)*100),"n/a",(S323/T323-1)*100)</f>
        <v>n/a</v>
      </c>
      <c r="AP323" s="1087" t="str">
        <f>IF(ISERROR((T323/U323-1)*100),"n/a",(T323/U323-1)*100)</f>
        <v>n/a</v>
      </c>
      <c r="AQ323" s="1087" t="str">
        <f>IF(ISERROR((U323/V323-1)*100),"n/a",(U323/V323-1)*100)</f>
        <v>n/a</v>
      </c>
      <c r="AR323" s="1087" t="str">
        <f>IF(ISERROR((V323/W323-1)*100),"n/a",(V323/W323-1)*100)</f>
        <v>n/a</v>
      </c>
      <c r="AS323" s="1087" t="str">
        <f>IF(ISERROR((W323/X323-1)*100),"n/a",(W323/X323-1)*100)</f>
        <v>n/a</v>
      </c>
      <c r="AT323" s="1087" t="str">
        <f>IF(ISERROR((X323/Y323-1)*100),"n/a",(X323/Y323-1)*100)</f>
        <v>n/a</v>
      </c>
      <c r="AU323" s="1088">
        <f>AVERAGE(AA323:AT323)</f>
        <v>17.126773786437649</v>
      </c>
      <c r="AV323" s="1089">
        <f>STDEV(AA323:AT323)</f>
        <v>36.516121119172894</v>
      </c>
    </row>
    <row r="324" spans="1:48" ht="11.25" customHeight="1" x14ac:dyDescent="0.2">
      <c r="A324" s="492" t="s">
        <v>1279</v>
      </c>
      <c r="B324" s="874" t="s">
        <v>1280</v>
      </c>
      <c r="C324" s="621">
        <v>0.74</v>
      </c>
      <c r="D324" s="491">
        <v>0.72</v>
      </c>
      <c r="E324" s="491">
        <v>0.51</v>
      </c>
      <c r="F324" s="621">
        <v>0.47</v>
      </c>
      <c r="G324" s="621">
        <v>0.43</v>
      </c>
      <c r="H324" s="621">
        <v>0.34</v>
      </c>
      <c r="I324" s="494">
        <v>0.32</v>
      </c>
      <c r="J324" s="945"/>
      <c r="K324" s="621">
        <v>0.3</v>
      </c>
      <c r="L324" s="490">
        <v>0.13</v>
      </c>
      <c r="M324" s="945"/>
      <c r="N324" s="622">
        <v>0</v>
      </c>
      <c r="O324" s="622">
        <v>0.1</v>
      </c>
      <c r="P324" s="623">
        <v>0.77</v>
      </c>
      <c r="Q324" s="627">
        <v>0.84</v>
      </c>
      <c r="R324" s="627">
        <v>0.79</v>
      </c>
      <c r="S324" s="627">
        <v>0.71</v>
      </c>
      <c r="T324" s="627">
        <v>0.63</v>
      </c>
      <c r="U324" s="627">
        <v>0.55000000000000004</v>
      </c>
      <c r="V324" s="627">
        <v>0.47</v>
      </c>
      <c r="W324" s="627">
        <v>0.39</v>
      </c>
      <c r="X324" s="627">
        <v>0.30499999999999999</v>
      </c>
      <c r="Y324" s="623">
        <v>0.28000000000000003</v>
      </c>
      <c r="Z324" s="624">
        <f>SUM(C324:Y324)</f>
        <v>9.7949999999999999</v>
      </c>
      <c r="AA324" s="1086">
        <f>IF(ISERROR((C324/D324-1)*100),"n/a",(C324/D324-1)*100)</f>
        <v>2.7777777777777901</v>
      </c>
      <c r="AB324" s="1086">
        <f>IF(ISERROR((D324/E324-1)*100),"n/a",(D324/E324-1)*100)</f>
        <v>41.176470588235283</v>
      </c>
      <c r="AC324" s="1087">
        <f>IF(ISERROR((E324/F324-1)*100),"n/a",(E324/F324-1)*100)</f>
        <v>8.5106382978723527</v>
      </c>
      <c r="AD324" s="1087">
        <f>IF(ISERROR((F324/G324-1)*100),"n/a",(F324/G324-1)*100)</f>
        <v>9.302325581395344</v>
      </c>
      <c r="AE324" s="1087">
        <f>IF(ISERROR((G324/H324-1)*100),"n/a",(G324/H324-1)*100)</f>
        <v>26.470588235294112</v>
      </c>
      <c r="AF324" s="1087">
        <f>IF(ISERROR((H324/I324-1)*100),"n/a",(H324/I324-1)*100)</f>
        <v>6.25</v>
      </c>
      <c r="AG324" s="1087">
        <f>IF(ISERROR((I324/K324-1)*100),"n/a",(I324/K324-1)*100)</f>
        <v>6.6666666666666652</v>
      </c>
      <c r="AH324" s="1087">
        <f>IF(ISERROR((K324/L324-1)*100),"n/a",(K324/L324-1)*100)</f>
        <v>130.76923076923075</v>
      </c>
      <c r="AI324" s="1087" t="str">
        <f>IF(ISERROR((L324/N324-1)*100),"n/a",(L324/N324-1)*100)</f>
        <v>n/a</v>
      </c>
      <c r="AJ324" s="1087">
        <f>IF(ISERROR((N324/O324-1)*100),"n/a",(N324/O324-1)*100)</f>
        <v>-100</v>
      </c>
      <c r="AK324" s="1087">
        <f>IF(ISERROR((O324/P324-1)*100),"n/a",(O324/P324-1)*100)</f>
        <v>-87.012987012987011</v>
      </c>
      <c r="AL324" s="1087">
        <f>IF(ISERROR((P324/Q324-1)*100),"n/a",(P324/Q324-1)*100)</f>
        <v>-8.333333333333325</v>
      </c>
      <c r="AM324" s="1087">
        <f>IF(ISERROR((Q324/R324-1)*100),"n/a",(Q324/R324-1)*100)</f>
        <v>6.3291139240506222</v>
      </c>
      <c r="AN324" s="1087">
        <f>IF(ISERROR((R324/S324-1)*100),"n/a",(R324/S324-1)*100)</f>
        <v>11.267605633802823</v>
      </c>
      <c r="AO324" s="1087">
        <f>IF(ISERROR((S324/T324-1)*100),"n/a",(S324/T324-1)*100)</f>
        <v>12.698412698412698</v>
      </c>
      <c r="AP324" s="1087">
        <f>IF(ISERROR((T324/U324-1)*100),"n/a",(T324/U324-1)*100)</f>
        <v>14.545454545454529</v>
      </c>
      <c r="AQ324" s="1087">
        <f>IF(ISERROR((U324/V324-1)*100),"n/a",(U324/V324-1)*100)</f>
        <v>17.021276595744705</v>
      </c>
      <c r="AR324" s="1087">
        <f>IF(ISERROR((V324/W324-1)*100),"n/a",(V324/W324-1)*100)</f>
        <v>20.512820512820507</v>
      </c>
      <c r="AS324" s="1087">
        <f>IF(ISERROR((W324/X324-1)*100),"n/a",(W324/X324-1)*100)</f>
        <v>27.868852459016402</v>
      </c>
      <c r="AT324" s="1087">
        <f>IF(ISERROR((X324/Y324-1)*100),"n/a",(X324/Y324-1)*100)</f>
        <v>8.9285714285714199</v>
      </c>
      <c r="AU324" s="1088">
        <f>AVERAGE(AA324:AT324)</f>
        <v>8.1973413351592459</v>
      </c>
      <c r="AV324" s="1089">
        <f>STDEV(AA324:AT324)</f>
        <v>46.078238962643169</v>
      </c>
    </row>
    <row r="325" spans="1:48" ht="11.25" customHeight="1" x14ac:dyDescent="0.2">
      <c r="A325" s="475" t="s">
        <v>616</v>
      </c>
      <c r="B325" s="859" t="s">
        <v>617</v>
      </c>
      <c r="C325" s="621">
        <v>0.84250000000000003</v>
      </c>
      <c r="D325" s="491">
        <v>0.83099999999999996</v>
      </c>
      <c r="E325" s="491">
        <v>0.82250000000000001</v>
      </c>
      <c r="F325" s="482">
        <v>0.8125</v>
      </c>
      <c r="G325" s="482">
        <v>0.80249999999999999</v>
      </c>
      <c r="H325" s="482">
        <v>0.79249999999999998</v>
      </c>
      <c r="I325" s="482">
        <v>0.78249999999999997</v>
      </c>
      <c r="J325" s="1016"/>
      <c r="K325" s="482">
        <v>0.77249999999999996</v>
      </c>
      <c r="L325" s="480">
        <v>0.76249999999999996</v>
      </c>
      <c r="M325" s="1016"/>
      <c r="N325" s="519">
        <v>0.75249999999999995</v>
      </c>
      <c r="O325" s="519">
        <v>0.74250000000000005</v>
      </c>
      <c r="P325" s="487">
        <v>0.55000000000000004</v>
      </c>
      <c r="Q325" s="486">
        <v>0</v>
      </c>
      <c r="R325" s="486">
        <v>0</v>
      </c>
      <c r="S325" s="486">
        <v>0</v>
      </c>
      <c r="T325" s="486">
        <v>0</v>
      </c>
      <c r="U325" s="486">
        <v>0</v>
      </c>
      <c r="V325" s="486">
        <v>0</v>
      </c>
      <c r="W325" s="486">
        <v>0</v>
      </c>
      <c r="X325" s="486">
        <v>0</v>
      </c>
      <c r="Y325" s="486">
        <v>0</v>
      </c>
      <c r="Z325" s="624">
        <f>SUM(C325:Y325)</f>
        <v>9.266</v>
      </c>
      <c r="AA325" s="1086">
        <f>IF(ISERROR((C325/D325-1)*100),"n/a",(C325/D325-1)*100)</f>
        <v>1.3838748495788256</v>
      </c>
      <c r="AB325" s="1086">
        <f>IF(ISERROR((D325/E325-1)*100),"n/a",(D325/E325-1)*100)</f>
        <v>1.0334346504559111</v>
      </c>
      <c r="AC325" s="1087">
        <f>IF(ISERROR((E325/F325-1)*100),"n/a",(E325/F325-1)*100)</f>
        <v>1.2307692307692353</v>
      </c>
      <c r="AD325" s="1087">
        <f>IF(ISERROR((F325/G325-1)*100),"n/a",(F325/G325-1)*100)</f>
        <v>1.2461059190031154</v>
      </c>
      <c r="AE325" s="1087">
        <f>IF(ISERROR((G325/H325-1)*100),"n/a",(G325/H325-1)*100)</f>
        <v>1.2618296529968376</v>
      </c>
      <c r="AF325" s="1087">
        <f>IF(ISERROR((H325/I325-1)*100),"n/a",(H325/I325-1)*100)</f>
        <v>1.2779552715654896</v>
      </c>
      <c r="AG325" s="1087">
        <f>IF(ISERROR((I325/K325-1)*100),"n/a",(I325/K325-1)*100)</f>
        <v>1.2944983818770295</v>
      </c>
      <c r="AH325" s="1087">
        <f>IF(ISERROR((K325/L325-1)*100),"n/a",(K325/L325-1)*100)</f>
        <v>1.3114754098360715</v>
      </c>
      <c r="AI325" s="1087">
        <f>IF(ISERROR((L325/N325-1)*100),"n/a",(L325/N325-1)*100)</f>
        <v>1.3289036544850585</v>
      </c>
      <c r="AJ325" s="1087">
        <f>IF(ISERROR((N325/O325-1)*100),"n/a",(N325/O325-1)*100)</f>
        <v>1.3468013468013407</v>
      </c>
      <c r="AK325" s="1087">
        <f>IF(ISERROR((O325/P325-1)*100),"n/a",(O325/P325-1)*100)</f>
        <v>35.000000000000007</v>
      </c>
      <c r="AL325" s="1087" t="str">
        <f>IF(ISERROR((P325/Q325-1)*100),"n/a",(P325/Q325-1)*100)</f>
        <v>n/a</v>
      </c>
      <c r="AM325" s="1087" t="str">
        <f>IF(ISERROR((Q325/R325-1)*100),"n/a",(Q325/R325-1)*100)</f>
        <v>n/a</v>
      </c>
      <c r="AN325" s="1087" t="str">
        <f>IF(ISERROR((R325/S325-1)*100),"n/a",(R325/S325-1)*100)</f>
        <v>n/a</v>
      </c>
      <c r="AO325" s="1087" t="str">
        <f>IF(ISERROR((S325/T325-1)*100),"n/a",(S325/T325-1)*100)</f>
        <v>n/a</v>
      </c>
      <c r="AP325" s="1087" t="str">
        <f>IF(ISERROR((T325/U325-1)*100),"n/a",(T325/U325-1)*100)</f>
        <v>n/a</v>
      </c>
      <c r="AQ325" s="1087" t="str">
        <f>IF(ISERROR((U325/V325-1)*100),"n/a",(U325/V325-1)*100)</f>
        <v>n/a</v>
      </c>
      <c r="AR325" s="1087" t="str">
        <f>IF(ISERROR((V325/W325-1)*100),"n/a",(V325/W325-1)*100)</f>
        <v>n/a</v>
      </c>
      <c r="AS325" s="1087" t="str">
        <f>IF(ISERROR((W325/X325-1)*100),"n/a",(W325/X325-1)*100)</f>
        <v>n/a</v>
      </c>
      <c r="AT325" s="1087" t="str">
        <f>IF(ISERROR((X325/Y325-1)*100),"n/a",(X325/Y325-1)*100)</f>
        <v>n/a</v>
      </c>
      <c r="AU325" s="1088">
        <f>AVERAGE(AA325:AT325)</f>
        <v>4.3377862152153561</v>
      </c>
      <c r="AV325" s="1089">
        <f>STDEV(AA325:AT325)</f>
        <v>10.169913098203189</v>
      </c>
    </row>
    <row r="326" spans="1:48" ht="11.25" customHeight="1" x14ac:dyDescent="0.2">
      <c r="A326" s="510" t="s">
        <v>618</v>
      </c>
      <c r="B326" s="499" t="s">
        <v>619</v>
      </c>
      <c r="C326" s="621">
        <v>1.54</v>
      </c>
      <c r="D326" s="491">
        <v>1.39</v>
      </c>
      <c r="E326" s="502">
        <v>1.3</v>
      </c>
      <c r="F326" s="621">
        <v>1.22</v>
      </c>
      <c r="G326" s="621">
        <v>1.1399999999999999</v>
      </c>
      <c r="H326" s="621">
        <v>1.0900000000000001</v>
      </c>
      <c r="I326" s="621">
        <v>1.05</v>
      </c>
      <c r="J326" s="945"/>
      <c r="K326" s="621">
        <v>1.02</v>
      </c>
      <c r="L326" s="490">
        <v>0.98</v>
      </c>
      <c r="M326" s="945"/>
      <c r="N326" s="503">
        <v>0.92</v>
      </c>
      <c r="O326" s="503">
        <v>0.85</v>
      </c>
      <c r="P326" s="627">
        <v>0.81</v>
      </c>
      <c r="Q326" s="623">
        <v>0.8</v>
      </c>
      <c r="R326" s="623">
        <v>0.8</v>
      </c>
      <c r="S326" s="627">
        <v>0.77</v>
      </c>
      <c r="T326" s="627">
        <v>0.73</v>
      </c>
      <c r="U326" s="627">
        <v>0.7</v>
      </c>
      <c r="V326" s="627">
        <v>0.64</v>
      </c>
      <c r="W326" s="627">
        <v>0.59</v>
      </c>
      <c r="X326" s="627">
        <v>0.52</v>
      </c>
      <c r="Y326" s="627">
        <v>0.44</v>
      </c>
      <c r="Z326" s="624">
        <f>SUM(C326:Y326)</f>
        <v>19.3</v>
      </c>
      <c r="AA326" s="1086">
        <f>IF(ISERROR((C326/D326-1)*100),"n/a",(C326/D326-1)*100)</f>
        <v>10.791366906474821</v>
      </c>
      <c r="AB326" s="1086">
        <f>IF(ISERROR((D326/E326-1)*100),"n/a",(D326/E326-1)*100)</f>
        <v>6.9230769230769207</v>
      </c>
      <c r="AC326" s="1087">
        <f>IF(ISERROR((E326/F326-1)*100),"n/a",(E326/F326-1)*100)</f>
        <v>6.5573770491803351</v>
      </c>
      <c r="AD326" s="1087">
        <f>IF(ISERROR((F326/G326-1)*100),"n/a",(F326/G326-1)*100)</f>
        <v>7.0175438596491224</v>
      </c>
      <c r="AE326" s="1087">
        <f>IF(ISERROR((G326/H326-1)*100),"n/a",(G326/H326-1)*100)</f>
        <v>4.5871559633027248</v>
      </c>
      <c r="AF326" s="1087">
        <f>IF(ISERROR((H326/I326-1)*100),"n/a",(H326/I326-1)*100)</f>
        <v>3.8095238095238182</v>
      </c>
      <c r="AG326" s="1087">
        <f>IF(ISERROR((I326/K326-1)*100),"n/a",(I326/K326-1)*100)</f>
        <v>2.941176470588247</v>
      </c>
      <c r="AH326" s="1087">
        <f>IF(ISERROR((K326/L326-1)*100),"n/a",(K326/L326-1)*100)</f>
        <v>4.081632653061229</v>
      </c>
      <c r="AI326" s="1087">
        <f>IF(ISERROR((L326/N326-1)*100),"n/a",(L326/N326-1)*100)</f>
        <v>6.5217391304347672</v>
      </c>
      <c r="AJ326" s="1087">
        <f>IF(ISERROR((N326/O326-1)*100),"n/a",(N326/O326-1)*100)</f>
        <v>8.235294117647074</v>
      </c>
      <c r="AK326" s="1087">
        <f>IF(ISERROR((O326/P326-1)*100),"n/a",(O326/P326-1)*100)</f>
        <v>4.9382716049382713</v>
      </c>
      <c r="AL326" s="1087">
        <f>IF(ISERROR((P326/Q326-1)*100),"n/a",(P326/Q326-1)*100)</f>
        <v>1.2499999999999956</v>
      </c>
      <c r="AM326" s="1087">
        <f>IF(ISERROR((Q326/R326-1)*100),"n/a",(Q326/R326-1)*100)</f>
        <v>0</v>
      </c>
      <c r="AN326" s="1087">
        <f>IF(ISERROR((R326/S326-1)*100),"n/a",(R326/S326-1)*100)</f>
        <v>3.8961038961039085</v>
      </c>
      <c r="AO326" s="1087">
        <f>IF(ISERROR((S326/T326-1)*100),"n/a",(S326/T326-1)*100)</f>
        <v>5.4794520547945202</v>
      </c>
      <c r="AP326" s="1087">
        <f>IF(ISERROR((T326/U326-1)*100),"n/a",(T326/U326-1)*100)</f>
        <v>4.2857142857142927</v>
      </c>
      <c r="AQ326" s="1087">
        <f>IF(ISERROR((U326/V326-1)*100),"n/a",(U326/V326-1)*100)</f>
        <v>9.375</v>
      </c>
      <c r="AR326" s="1087">
        <f>IF(ISERROR((V326/W326-1)*100),"n/a",(V326/W326-1)*100)</f>
        <v>8.4745762711864394</v>
      </c>
      <c r="AS326" s="1087">
        <f>IF(ISERROR((W326/X326-1)*100),"n/a",(W326/X326-1)*100)</f>
        <v>13.461538461538458</v>
      </c>
      <c r="AT326" s="1087">
        <f>IF(ISERROR((X326/Y326-1)*100),"n/a",(X326/Y326-1)*100)</f>
        <v>18.181818181818187</v>
      </c>
      <c r="AU326" s="1088">
        <f>AVERAGE(AA326:AT326)</f>
        <v>6.5404180819516569</v>
      </c>
      <c r="AV326" s="1089">
        <f>STDEV(AA326:AT326)</f>
        <v>4.1884879426285631</v>
      </c>
    </row>
    <row r="327" spans="1:48" ht="11.25" customHeight="1" x14ac:dyDescent="0.2">
      <c r="A327" s="876" t="s">
        <v>1267</v>
      </c>
      <c r="B327" s="874" t="s">
        <v>1268</v>
      </c>
      <c r="C327" s="621">
        <v>1.2</v>
      </c>
      <c r="D327" s="491">
        <v>1.05</v>
      </c>
      <c r="E327" s="626">
        <v>0.92</v>
      </c>
      <c r="F327" s="621">
        <v>0.84</v>
      </c>
      <c r="G327" s="621">
        <v>0.75</v>
      </c>
      <c r="H327" s="621">
        <v>0.63</v>
      </c>
      <c r="I327" s="621">
        <v>0.45</v>
      </c>
      <c r="J327" s="945"/>
      <c r="K327" s="494">
        <v>0.4</v>
      </c>
      <c r="L327" s="490">
        <v>0.35</v>
      </c>
      <c r="M327" s="945"/>
      <c r="N327" s="622">
        <v>0.2</v>
      </c>
      <c r="O327" s="622">
        <v>0.47</v>
      </c>
      <c r="P327" s="627">
        <v>2.12</v>
      </c>
      <c r="Q327" s="627">
        <v>2</v>
      </c>
      <c r="R327" s="627">
        <v>1.5</v>
      </c>
      <c r="S327" s="627">
        <v>1.1599999999999999</v>
      </c>
      <c r="T327" s="627">
        <v>1.1200000000000001</v>
      </c>
      <c r="U327" s="627">
        <v>1.08</v>
      </c>
      <c r="V327" s="627">
        <v>1.04</v>
      </c>
      <c r="W327" s="627">
        <v>1</v>
      </c>
      <c r="X327" s="627">
        <v>0.96</v>
      </c>
      <c r="Y327" s="627">
        <v>0.9</v>
      </c>
      <c r="Z327" s="624">
        <f>SUM(C327:Y327)</f>
        <v>20.14</v>
      </c>
      <c r="AA327" s="1086">
        <f>IF(ISERROR((C327/D327-1)*100),"n/a",(C327/D327-1)*100)</f>
        <v>14.285714285714279</v>
      </c>
      <c r="AB327" s="1086">
        <f>IF(ISERROR((D327/E327-1)*100),"n/a",(D327/E327-1)*100)</f>
        <v>14.130434782608692</v>
      </c>
      <c r="AC327" s="1087">
        <f>IF(ISERROR((E327/F327-1)*100),"n/a",(E327/F327-1)*100)</f>
        <v>9.5238095238095344</v>
      </c>
      <c r="AD327" s="1087">
        <f>IF(ISERROR((F327/G327-1)*100),"n/a",(F327/G327-1)*100)</f>
        <v>11.999999999999989</v>
      </c>
      <c r="AE327" s="1087">
        <f>IF(ISERROR((G327/H327-1)*100),"n/a",(G327/H327-1)*100)</f>
        <v>19.047619047619047</v>
      </c>
      <c r="AF327" s="1087">
        <f>IF(ISERROR((H327/I327-1)*100),"n/a",(H327/I327-1)*100)</f>
        <v>39.999999999999993</v>
      </c>
      <c r="AG327" s="1087">
        <f>IF(ISERROR((I327/K327-1)*100),"n/a",(I327/K327-1)*100)</f>
        <v>12.5</v>
      </c>
      <c r="AH327" s="1087">
        <f>IF(ISERROR((K327/L327-1)*100),"n/a",(K327/L327-1)*100)</f>
        <v>14.285714285714302</v>
      </c>
      <c r="AI327" s="1087">
        <f>IF(ISERROR((L327/N327-1)*100),"n/a",(L327/N327-1)*100)</f>
        <v>74.999999999999972</v>
      </c>
      <c r="AJ327" s="1087">
        <f>IF(ISERROR((N327/O327-1)*100),"n/a",(N327/O327-1)*100)</f>
        <v>-57.446808510638292</v>
      </c>
      <c r="AK327" s="1087">
        <f>IF(ISERROR((O327/P327-1)*100),"n/a",(O327/P327-1)*100)</f>
        <v>-77.830188679245282</v>
      </c>
      <c r="AL327" s="1087">
        <f>IF(ISERROR((P327/Q327-1)*100),"n/a",(P327/Q327-1)*100)</f>
        <v>6.0000000000000053</v>
      </c>
      <c r="AM327" s="1087">
        <f>IF(ISERROR((Q327/R327-1)*100),"n/a",(Q327/R327-1)*100)</f>
        <v>33.333333333333329</v>
      </c>
      <c r="AN327" s="1087">
        <f>IF(ISERROR((R327/S327-1)*100),"n/a",(R327/S327-1)*100)</f>
        <v>29.31034482758621</v>
      </c>
      <c r="AO327" s="1087">
        <f>IF(ISERROR((S327/T327-1)*100),"n/a",(S327/T327-1)*100)</f>
        <v>3.5714285714285587</v>
      </c>
      <c r="AP327" s="1087">
        <f>IF(ISERROR((T327/U327-1)*100),"n/a",(T327/U327-1)*100)</f>
        <v>3.7037037037036979</v>
      </c>
      <c r="AQ327" s="1087">
        <f>IF(ISERROR((U327/V327-1)*100),"n/a",(U327/V327-1)*100)</f>
        <v>3.8461538461538547</v>
      </c>
      <c r="AR327" s="1087">
        <f>IF(ISERROR((V327/W327-1)*100),"n/a",(V327/W327-1)*100)</f>
        <v>4.0000000000000036</v>
      </c>
      <c r="AS327" s="1087">
        <f>IF(ISERROR((W327/X327-1)*100),"n/a",(W327/X327-1)*100)</f>
        <v>4.1666666666666741</v>
      </c>
      <c r="AT327" s="1087">
        <f>IF(ISERROR((X327/Y327-1)*100),"n/a",(X327/Y327-1)*100)</f>
        <v>6.6666666666666652</v>
      </c>
      <c r="AU327" s="1088">
        <f>AVERAGE(AA327:AT327)</f>
        <v>8.5047296175560625</v>
      </c>
      <c r="AV327" s="1089">
        <f>STDEV(AA327:AT327)</f>
        <v>31.307424002171771</v>
      </c>
    </row>
    <row r="328" spans="1:48" ht="11.25" customHeight="1" x14ac:dyDescent="0.2">
      <c r="A328" s="876" t="s">
        <v>1309</v>
      </c>
      <c r="B328" s="874" t="s">
        <v>1310</v>
      </c>
      <c r="C328" s="621">
        <v>3.61</v>
      </c>
      <c r="D328" s="491">
        <v>3.02</v>
      </c>
      <c r="E328" s="626">
        <v>2.5199999999999996</v>
      </c>
      <c r="F328" s="621">
        <v>2.1</v>
      </c>
      <c r="G328" s="621">
        <v>1.7</v>
      </c>
      <c r="H328" s="621">
        <v>1</v>
      </c>
      <c r="I328" s="621">
        <v>0.5</v>
      </c>
      <c r="J328" s="945"/>
      <c r="K328" s="621">
        <v>0.1</v>
      </c>
      <c r="L328" s="625">
        <v>0</v>
      </c>
      <c r="M328" s="945"/>
      <c r="N328" s="622">
        <v>0</v>
      </c>
      <c r="O328" s="622">
        <v>0</v>
      </c>
      <c r="P328" s="623">
        <v>0</v>
      </c>
      <c r="Q328" s="623">
        <v>0</v>
      </c>
      <c r="R328" s="623">
        <v>0</v>
      </c>
      <c r="S328" s="623">
        <v>0</v>
      </c>
      <c r="T328" s="623">
        <v>0</v>
      </c>
      <c r="U328" s="623">
        <v>0</v>
      </c>
      <c r="V328" s="623">
        <v>0</v>
      </c>
      <c r="W328" s="623">
        <v>0</v>
      </c>
      <c r="X328" s="623">
        <v>0</v>
      </c>
      <c r="Y328" s="623">
        <v>0</v>
      </c>
      <c r="Z328" s="624">
        <f>SUM(C328:Y328)</f>
        <v>14.549999999999997</v>
      </c>
      <c r="AA328" s="1086">
        <f>IF(ISERROR((C328/D328-1)*100),"n/a",(C328/D328-1)*100)</f>
        <v>19.536423841059602</v>
      </c>
      <c r="AB328" s="1086">
        <f>IF(ISERROR((D328/E328-1)*100),"n/a",(D328/E328-1)*100)</f>
        <v>19.84126984126986</v>
      </c>
      <c r="AC328" s="1087">
        <f>IF(ISERROR((E328/F328-1)*100),"n/a",(E328/F328-1)*100)</f>
        <v>19.999999999999972</v>
      </c>
      <c r="AD328" s="1087">
        <f>IF(ISERROR((F328/G328-1)*100),"n/a",(F328/G328-1)*100)</f>
        <v>23.529411764705888</v>
      </c>
      <c r="AE328" s="1087">
        <f>IF(ISERROR((G328/H328-1)*100),"n/a",(G328/H328-1)*100)</f>
        <v>70</v>
      </c>
      <c r="AF328" s="1087">
        <f>IF(ISERROR((H328/I328-1)*100),"n/a",(H328/I328-1)*100)</f>
        <v>100</v>
      </c>
      <c r="AG328" s="1087">
        <f>IF(ISERROR((I328/K328-1)*100),"n/a",(I328/K328-1)*100)</f>
        <v>400</v>
      </c>
      <c r="AH328" s="1087" t="str">
        <f>IF(ISERROR((K328/L328-1)*100),"n/a",(K328/L328-1)*100)</f>
        <v>n/a</v>
      </c>
      <c r="AI328" s="1087" t="str">
        <f>IF(ISERROR((L328/N328-1)*100),"n/a",(L328/N328-1)*100)</f>
        <v>n/a</v>
      </c>
      <c r="AJ328" s="1087" t="str">
        <f>IF(ISERROR((N328/O328-1)*100),"n/a",(N328/O328-1)*100)</f>
        <v>n/a</v>
      </c>
      <c r="AK328" s="1087" t="str">
        <f>IF(ISERROR((O328/P328-1)*100),"n/a",(O328/P328-1)*100)</f>
        <v>n/a</v>
      </c>
      <c r="AL328" s="1087" t="str">
        <f>IF(ISERROR((P328/Q328-1)*100),"n/a",(P328/Q328-1)*100)</f>
        <v>n/a</v>
      </c>
      <c r="AM328" s="1087" t="str">
        <f>IF(ISERROR((Q328/R328-1)*100),"n/a",(Q328/R328-1)*100)</f>
        <v>n/a</v>
      </c>
      <c r="AN328" s="1087" t="str">
        <f>IF(ISERROR((R328/S328-1)*100),"n/a",(R328/S328-1)*100)</f>
        <v>n/a</v>
      </c>
      <c r="AO328" s="1087" t="str">
        <f>IF(ISERROR((S328/T328-1)*100),"n/a",(S328/T328-1)*100)</f>
        <v>n/a</v>
      </c>
      <c r="AP328" s="1087" t="str">
        <f>IF(ISERROR((T328/U328-1)*100),"n/a",(T328/U328-1)*100)</f>
        <v>n/a</v>
      </c>
      <c r="AQ328" s="1087" t="str">
        <f>IF(ISERROR((U328/V328-1)*100),"n/a",(U328/V328-1)*100)</f>
        <v>n/a</v>
      </c>
      <c r="AR328" s="1087" t="str">
        <f>IF(ISERROR((V328/W328-1)*100),"n/a",(V328/W328-1)*100)</f>
        <v>n/a</v>
      </c>
      <c r="AS328" s="1087" t="str">
        <f>IF(ISERROR((W328/X328-1)*100),"n/a",(W328/X328-1)*100)</f>
        <v>n/a</v>
      </c>
      <c r="AT328" s="1087" t="str">
        <f>IF(ISERROR((X328/Y328-1)*100),"n/a",(X328/Y328-1)*100)</f>
        <v>n/a</v>
      </c>
      <c r="AU328" s="1088">
        <f>AVERAGE(AA328:AT328)</f>
        <v>93.272443635290756</v>
      </c>
      <c r="AV328" s="1089">
        <f>STDEV(AA328:AT328)</f>
        <v>138.88288823772547</v>
      </c>
    </row>
    <row r="329" spans="1:48" ht="11.25" customHeight="1" x14ac:dyDescent="0.2">
      <c r="A329" s="479" t="s">
        <v>1275</v>
      </c>
      <c r="B329" s="874" t="s">
        <v>1276</v>
      </c>
      <c r="C329" s="621">
        <v>2.0331000000000001</v>
      </c>
      <c r="D329" s="491">
        <v>1.8493999999999999</v>
      </c>
      <c r="E329" s="626">
        <v>1.6813</v>
      </c>
      <c r="F329" s="621">
        <v>1.5427000000000002</v>
      </c>
      <c r="G329" s="621">
        <v>1.4719</v>
      </c>
      <c r="H329" s="621">
        <v>1.4188000000000001</v>
      </c>
      <c r="I329" s="621">
        <v>1.3028999999999999</v>
      </c>
      <c r="J329" s="945"/>
      <c r="K329" s="494">
        <v>1.2867999999999999</v>
      </c>
      <c r="L329" s="625">
        <v>1.2867999999999999</v>
      </c>
      <c r="M329" s="945"/>
      <c r="N329" s="522">
        <v>1.2867999999999999</v>
      </c>
      <c r="O329" s="503">
        <v>1.2805</v>
      </c>
      <c r="P329" s="627">
        <v>1.2329000000000001</v>
      </c>
      <c r="Q329" s="627">
        <v>1.0946</v>
      </c>
      <c r="R329" s="627">
        <v>0.91700000000000004</v>
      </c>
      <c r="S329" s="627">
        <v>0.69299999999999995</v>
      </c>
      <c r="T329" s="627">
        <v>0.43930999999999998</v>
      </c>
      <c r="U329" s="627">
        <v>0.31900000000000001</v>
      </c>
      <c r="V329" s="627">
        <v>0.26693</v>
      </c>
      <c r="W329" s="627">
        <v>0.23305999999999999</v>
      </c>
      <c r="X329" s="627">
        <v>0.2248</v>
      </c>
      <c r="Y329" s="627">
        <v>0.13685999999999998</v>
      </c>
      <c r="Z329" s="624">
        <f>SUM(C329:Y329)</f>
        <v>21.998459999999991</v>
      </c>
      <c r="AA329" s="1086">
        <f>IF(ISERROR((C329/D329-1)*100),"n/a",(C329/D329-1)*100)</f>
        <v>9.932951227425125</v>
      </c>
      <c r="AB329" s="1086">
        <f>IF(ISERROR((D329/E329-1)*100),"n/a",(D329/E329-1)*100)</f>
        <v>9.9982156664485835</v>
      </c>
      <c r="AC329" s="1087">
        <f>IF(ISERROR((E329/F329-1)*100),"n/a",(E329/F329-1)*100)</f>
        <v>8.9842483956699137</v>
      </c>
      <c r="AD329" s="1087">
        <f>IF(ISERROR((F329/G329-1)*100),"n/a",(F329/G329-1)*100)</f>
        <v>4.8101093824308938</v>
      </c>
      <c r="AE329" s="1087">
        <f>IF(ISERROR((G329/H329-1)*100),"n/a",(G329/H329-1)*100)</f>
        <v>3.7425993797575385</v>
      </c>
      <c r="AF329" s="1087">
        <f>IF(ISERROR((H329/I329-1)*100),"n/a",(H329/I329-1)*100)</f>
        <v>8.8955407168623815</v>
      </c>
      <c r="AG329" s="1087">
        <f>IF(ISERROR((I329/K329-1)*100),"n/a",(I329/K329-1)*100)</f>
        <v>1.251165682312716</v>
      </c>
      <c r="AH329" s="1087">
        <f>IF(ISERROR((K329/L329-1)*100),"n/a",(K329/L329-1)*100)</f>
        <v>0</v>
      </c>
      <c r="AI329" s="1087">
        <f>IF(ISERROR((L329/N329-1)*100),"n/a",(L329/N329-1)*100)</f>
        <v>0</v>
      </c>
      <c r="AJ329" s="1087">
        <f>IF(ISERROR((N329/O329-1)*100),"n/a",(N329/O329-1)*100)</f>
        <v>0.49199531433032906</v>
      </c>
      <c r="AK329" s="1087">
        <f>IF(ISERROR((O329/P329-1)*100),"n/a",(O329/P329-1)*100)</f>
        <v>3.8608159623651384</v>
      </c>
      <c r="AL329" s="1087">
        <f>IF(ISERROR((P329/Q329-1)*100),"n/a",(P329/Q329-1)*100)</f>
        <v>12.634752420975715</v>
      </c>
      <c r="AM329" s="1087">
        <f>IF(ISERROR((Q329/R329-1)*100),"n/a",(Q329/R329-1)*100)</f>
        <v>19.367502726281359</v>
      </c>
      <c r="AN329" s="1087">
        <f>IF(ISERROR((R329/S329-1)*100),"n/a",(R329/S329-1)*100)</f>
        <v>32.323232323232332</v>
      </c>
      <c r="AO329" s="1087">
        <f>IF(ISERROR((S329/T329-1)*100),"n/a",(S329/T329-1)*100)</f>
        <v>57.747376567799492</v>
      </c>
      <c r="AP329" s="1087">
        <f>IF(ISERROR((T329/U329-1)*100),"n/a",(T329/U329-1)*100)</f>
        <v>37.714733542319735</v>
      </c>
      <c r="AQ329" s="1087">
        <f>IF(ISERROR((U329/V329-1)*100),"n/a",(U329/V329-1)*100)</f>
        <v>19.506986850485152</v>
      </c>
      <c r="AR329" s="1087">
        <f>IF(ISERROR((V329/W329-1)*100),"n/a",(V329/W329-1)*100)</f>
        <v>14.532738350639329</v>
      </c>
      <c r="AS329" s="1087">
        <f>IF(ISERROR((W329/X329-1)*100),"n/a",(W329/X329-1)*100)</f>
        <v>3.6743772241992767</v>
      </c>
      <c r="AT329" s="1087">
        <f>IF(ISERROR((X329/Y329-1)*100),"n/a",(X329/Y329-1)*100)</f>
        <v>64.255443518924466</v>
      </c>
      <c r="AU329" s="1088">
        <f>AVERAGE(AA329:AT329)</f>
        <v>15.686239262622973</v>
      </c>
      <c r="AV329" s="1089">
        <f>STDEV(AA329:AT329)</f>
        <v>18.583872363493249</v>
      </c>
    </row>
    <row r="330" spans="1:48" ht="11.25" customHeight="1" x14ac:dyDescent="0.2">
      <c r="A330" s="1144" t="s">
        <v>4451</v>
      </c>
      <c r="B330" s="859" t="s">
        <v>4450</v>
      </c>
      <c r="C330" s="621">
        <v>1.2</v>
      </c>
      <c r="D330" s="491">
        <v>1.01</v>
      </c>
      <c r="E330" s="485">
        <v>0.8</v>
      </c>
      <c r="F330" s="621">
        <v>0.66</v>
      </c>
      <c r="G330" s="621">
        <v>0.15</v>
      </c>
      <c r="H330" s="543">
        <v>0</v>
      </c>
      <c r="I330" s="543">
        <v>0</v>
      </c>
      <c r="J330" s="857"/>
      <c r="K330" s="543">
        <v>0</v>
      </c>
      <c r="L330" s="495">
        <v>0</v>
      </c>
      <c r="M330" s="857"/>
      <c r="N330" s="622">
        <v>0</v>
      </c>
      <c r="O330" s="622">
        <v>0</v>
      </c>
      <c r="P330" s="623">
        <v>0</v>
      </c>
      <c r="Q330" s="623">
        <v>0</v>
      </c>
      <c r="R330" s="623">
        <v>0</v>
      </c>
      <c r="S330" s="623">
        <v>0</v>
      </c>
      <c r="T330" s="623">
        <v>0</v>
      </c>
      <c r="U330" s="623">
        <v>0</v>
      </c>
      <c r="V330" s="623">
        <v>0</v>
      </c>
      <c r="W330" s="623">
        <v>0</v>
      </c>
      <c r="X330" s="623">
        <v>0</v>
      </c>
      <c r="Y330" s="623">
        <v>0</v>
      </c>
      <c r="Z330" s="624">
        <f>SUM(C330:Y330)</f>
        <v>3.82</v>
      </c>
      <c r="AA330" s="1086">
        <f>IF(ISERROR((C330/D330-1)*100),"n/a",(C330/D330-1)*100)</f>
        <v>18.811881188118807</v>
      </c>
      <c r="AB330" s="1086"/>
      <c r="AC330" s="1087"/>
      <c r="AD330" s="1087"/>
      <c r="AE330" s="1087"/>
      <c r="AF330" s="1087"/>
      <c r="AG330" s="1087"/>
      <c r="AH330" s="1087"/>
      <c r="AI330" s="1087"/>
      <c r="AJ330" s="1087"/>
      <c r="AK330" s="1087"/>
      <c r="AL330" s="1087"/>
      <c r="AM330" s="1087"/>
      <c r="AN330" s="1087"/>
      <c r="AO330" s="1087"/>
      <c r="AP330" s="1087"/>
      <c r="AQ330" s="1087"/>
      <c r="AR330" s="1087"/>
      <c r="AS330" s="1087"/>
      <c r="AT330" s="1087"/>
      <c r="AU330" s="1088">
        <f>AVERAGE(AA330:AT330)</f>
        <v>18.811881188118807</v>
      </c>
      <c r="AV330" s="1089" t="e">
        <f>STDEV(AA330:AT330)</f>
        <v>#DIV/0!</v>
      </c>
    </row>
    <row r="331" spans="1:48" ht="11.25" customHeight="1" x14ac:dyDescent="0.2">
      <c r="A331" s="1221" t="s">
        <v>4140</v>
      </c>
      <c r="B331" s="499" t="s">
        <v>4141</v>
      </c>
      <c r="C331" s="621">
        <v>1.76</v>
      </c>
      <c r="D331" s="491">
        <v>1.75</v>
      </c>
      <c r="E331" s="491">
        <v>1.7025000000000001</v>
      </c>
      <c r="F331" s="505">
        <v>1.65</v>
      </c>
      <c r="G331" s="505">
        <v>1.35</v>
      </c>
      <c r="H331" s="505">
        <v>0.18340000000000001</v>
      </c>
      <c r="I331" s="528">
        <v>0</v>
      </c>
      <c r="J331" s="1032"/>
      <c r="K331" s="504">
        <v>0</v>
      </c>
      <c r="L331" s="506">
        <v>0</v>
      </c>
      <c r="M331" s="1032"/>
      <c r="N331" s="527">
        <v>0</v>
      </c>
      <c r="O331" s="527">
        <v>0</v>
      </c>
      <c r="P331" s="508">
        <v>0</v>
      </c>
      <c r="Q331" s="508">
        <v>0</v>
      </c>
      <c r="R331" s="508">
        <v>0</v>
      </c>
      <c r="S331" s="508">
        <v>0</v>
      </c>
      <c r="T331" s="508">
        <v>0</v>
      </c>
      <c r="U331" s="508">
        <v>0</v>
      </c>
      <c r="V331" s="508">
        <v>0</v>
      </c>
      <c r="W331" s="508">
        <v>0</v>
      </c>
      <c r="X331" s="508">
        <v>0</v>
      </c>
      <c r="Y331" s="508">
        <v>0</v>
      </c>
      <c r="Z331" s="624">
        <f>SUM(C331:Y331)</f>
        <v>8.395900000000001</v>
      </c>
      <c r="AA331" s="1086">
        <f>IF(ISERROR((C331/D331-1)*100),"n/a",(C331/D331-1)*100)</f>
        <v>0.57142857142857828</v>
      </c>
      <c r="AB331" s="1086">
        <f>IF(ISERROR((D331/E331-1)*100),"n/a",(D331/E331-1)*100)</f>
        <v>2.7900146842878115</v>
      </c>
      <c r="AC331" s="1087">
        <f>IF(ISERROR((E331/F331-1)*100),"n/a",(E331/F331-1)*100)</f>
        <v>3.1818181818181968</v>
      </c>
      <c r="AD331" s="1087">
        <f>IF(ISERROR((F331/G331-1)*100),"n/a",(F331/G331-1)*100)</f>
        <v>22.222222222222211</v>
      </c>
      <c r="AE331" s="1087">
        <f>IF(ISERROR((G331/H331-1)*100),"n/a",(G331/H331-1)*100)</f>
        <v>636.0959651035987</v>
      </c>
      <c r="AF331" s="1087" t="str">
        <f>IF(ISERROR((H331/I331-1)*100),"n/a",(H331/I331-1)*100)</f>
        <v>n/a</v>
      </c>
      <c r="AG331" s="1087" t="str">
        <f>IF(ISERROR((I331/K331-1)*100),"n/a",(I331/K331-1)*100)</f>
        <v>n/a</v>
      </c>
      <c r="AH331" s="1087" t="str">
        <f>IF(ISERROR((K331/L331-1)*100),"n/a",(K331/L331-1)*100)</f>
        <v>n/a</v>
      </c>
      <c r="AI331" s="1087" t="str">
        <f>IF(ISERROR((L331/N331-1)*100),"n/a",(L331/N331-1)*100)</f>
        <v>n/a</v>
      </c>
      <c r="AJ331" s="1087" t="str">
        <f>IF(ISERROR((N331/O331-1)*100),"n/a",(N331/O331-1)*100)</f>
        <v>n/a</v>
      </c>
      <c r="AK331" s="1087" t="str">
        <f>IF(ISERROR((O331/P331-1)*100),"n/a",(O331/P331-1)*100)</f>
        <v>n/a</v>
      </c>
      <c r="AL331" s="1087" t="str">
        <f>IF(ISERROR((P331/Q331-1)*100),"n/a",(P331/Q331-1)*100)</f>
        <v>n/a</v>
      </c>
      <c r="AM331" s="1087" t="str">
        <f>IF(ISERROR((Q331/R331-1)*100),"n/a",(Q331/R331-1)*100)</f>
        <v>n/a</v>
      </c>
      <c r="AN331" s="1087" t="str">
        <f>IF(ISERROR((R331/S331-1)*100),"n/a",(R331/S331-1)*100)</f>
        <v>n/a</v>
      </c>
      <c r="AO331" s="1087" t="str">
        <f>IF(ISERROR((S331/T331-1)*100),"n/a",(S331/T331-1)*100)</f>
        <v>n/a</v>
      </c>
      <c r="AP331" s="1087" t="str">
        <f>IF(ISERROR((T331/U331-1)*100),"n/a",(T331/U331-1)*100)</f>
        <v>n/a</v>
      </c>
      <c r="AQ331" s="1087" t="str">
        <f>IF(ISERROR((U331/V331-1)*100),"n/a",(U331/V331-1)*100)</f>
        <v>n/a</v>
      </c>
      <c r="AR331" s="1087" t="str">
        <f>IF(ISERROR((V331/W331-1)*100),"n/a",(V331/W331-1)*100)</f>
        <v>n/a</v>
      </c>
      <c r="AS331" s="1087" t="str">
        <f>IF(ISERROR((W331/X331-1)*100),"n/a",(W331/X331-1)*100)</f>
        <v>n/a</v>
      </c>
      <c r="AT331" s="1087" t="str">
        <f>IF(ISERROR((X331/Y331-1)*100),"n/a",(X331/Y331-1)*100)</f>
        <v>n/a</v>
      </c>
      <c r="AU331" s="1088">
        <f>AVERAGE(AA331:AT331)</f>
        <v>132.97228975267109</v>
      </c>
      <c r="AV331" s="1089">
        <f>STDEV(AA331:AT331)</f>
        <v>281.39029365399398</v>
      </c>
    </row>
    <row r="332" spans="1:48" ht="11.25" customHeight="1" x14ac:dyDescent="0.2">
      <c r="A332" s="492" t="s">
        <v>1297</v>
      </c>
      <c r="B332" s="874" t="s">
        <v>1298</v>
      </c>
      <c r="C332" s="621">
        <v>1.1499999999999999</v>
      </c>
      <c r="D332" s="491">
        <v>1.1399999999999999</v>
      </c>
      <c r="E332" s="491">
        <v>1.1000000000000001</v>
      </c>
      <c r="F332" s="621">
        <v>1.06</v>
      </c>
      <c r="G332" s="621">
        <v>1</v>
      </c>
      <c r="H332" s="621">
        <v>0.92</v>
      </c>
      <c r="I332" s="621">
        <v>0.78</v>
      </c>
      <c r="J332" s="945"/>
      <c r="K332" s="621">
        <v>0.55000000000000004</v>
      </c>
      <c r="L332" s="490">
        <v>0.46</v>
      </c>
      <c r="M332" s="945"/>
      <c r="N332" s="503">
        <v>0.35</v>
      </c>
      <c r="O332" s="622">
        <v>0.23749999999999999</v>
      </c>
      <c r="P332" s="623">
        <v>0.36749999999999999</v>
      </c>
      <c r="Q332" s="623">
        <v>0.42</v>
      </c>
      <c r="R332" s="623">
        <v>0.42</v>
      </c>
      <c r="S332" s="623">
        <v>0.42</v>
      </c>
      <c r="T332" s="623">
        <v>0.42</v>
      </c>
      <c r="U332" s="623">
        <v>0.42</v>
      </c>
      <c r="V332" s="623">
        <v>0.42</v>
      </c>
      <c r="W332" s="623">
        <v>0.42</v>
      </c>
      <c r="X332" s="627">
        <v>0.42</v>
      </c>
      <c r="Y332" s="623">
        <v>0.35749999999999998</v>
      </c>
      <c r="Z332" s="624">
        <f>SUM(C332:Y332)</f>
        <v>12.8325</v>
      </c>
      <c r="AA332" s="1086">
        <f>IF(ISERROR((C332/D332-1)*100),"n/a",(C332/D332-1)*100)</f>
        <v>0.87719298245614308</v>
      </c>
      <c r="AB332" s="1086">
        <f>IF(ISERROR((D332/E332-1)*100),"n/a",(D332/E332-1)*100)</f>
        <v>3.6363636363636154</v>
      </c>
      <c r="AC332" s="1087">
        <f>IF(ISERROR((E332/F332-1)*100),"n/a",(E332/F332-1)*100)</f>
        <v>3.7735849056603765</v>
      </c>
      <c r="AD332" s="1087">
        <f>IF(ISERROR((F332/G332-1)*100),"n/a",(F332/G332-1)*100)</f>
        <v>6.0000000000000053</v>
      </c>
      <c r="AE332" s="1087">
        <f>IF(ISERROR((G332/H332-1)*100),"n/a",(G332/H332-1)*100)</f>
        <v>8.6956521739130377</v>
      </c>
      <c r="AF332" s="1087">
        <f>IF(ISERROR((H332/I332-1)*100),"n/a",(H332/I332-1)*100)</f>
        <v>17.948717948717952</v>
      </c>
      <c r="AG332" s="1087">
        <f>IF(ISERROR((I332/K332-1)*100),"n/a",(I332/K332-1)*100)</f>
        <v>41.81818181818182</v>
      </c>
      <c r="AH332" s="1087">
        <f>IF(ISERROR((K332/L332-1)*100),"n/a",(K332/L332-1)*100)</f>
        <v>19.565217391304344</v>
      </c>
      <c r="AI332" s="1087">
        <f>IF(ISERROR((L332/N332-1)*100),"n/a",(L332/N332-1)*100)</f>
        <v>31.428571428571452</v>
      </c>
      <c r="AJ332" s="1087">
        <f>IF(ISERROR((N332/O332-1)*100),"n/a",(N332/O332-1)*100)</f>
        <v>47.368421052631568</v>
      </c>
      <c r="AK332" s="1087">
        <f>IF(ISERROR((O332/P332-1)*100),"n/a",(O332/P332-1)*100)</f>
        <v>-35.374149659863953</v>
      </c>
      <c r="AL332" s="1087">
        <f>IF(ISERROR((P332/Q332-1)*100),"n/a",(P332/Q332-1)*100)</f>
        <v>-12.5</v>
      </c>
      <c r="AM332" s="1087">
        <f>IF(ISERROR((Q332/R332-1)*100),"n/a",(Q332/R332-1)*100)</f>
        <v>0</v>
      </c>
      <c r="AN332" s="1087">
        <f>IF(ISERROR((R332/S332-1)*100),"n/a",(R332/S332-1)*100)</f>
        <v>0</v>
      </c>
      <c r="AO332" s="1087">
        <f>IF(ISERROR((S332/T332-1)*100),"n/a",(S332/T332-1)*100)</f>
        <v>0</v>
      </c>
      <c r="AP332" s="1087">
        <f>IF(ISERROR((T332/U332-1)*100),"n/a",(T332/U332-1)*100)</f>
        <v>0</v>
      </c>
      <c r="AQ332" s="1087">
        <f>IF(ISERROR((U332/V332-1)*100),"n/a",(U332/V332-1)*100)</f>
        <v>0</v>
      </c>
      <c r="AR332" s="1087">
        <f>IF(ISERROR((V332/W332-1)*100),"n/a",(V332/W332-1)*100)</f>
        <v>0</v>
      </c>
      <c r="AS332" s="1087">
        <f>IF(ISERROR((W332/X332-1)*100),"n/a",(W332/X332-1)*100)</f>
        <v>0</v>
      </c>
      <c r="AT332" s="1087">
        <f>IF(ISERROR((X332/Y332-1)*100),"n/a",(X332/Y332-1)*100)</f>
        <v>17.48251748251748</v>
      </c>
      <c r="AU332" s="1088">
        <f>AVERAGE(AA332:AT332)</f>
        <v>7.5360135580226908</v>
      </c>
      <c r="AV332" s="1089">
        <f>STDEV(AA332:AT332)</f>
        <v>18.356803909629999</v>
      </c>
    </row>
    <row r="333" spans="1:48" ht="11.25" customHeight="1" x14ac:dyDescent="0.2">
      <c r="A333" s="492" t="s">
        <v>1287</v>
      </c>
      <c r="B333" s="874" t="s">
        <v>1288</v>
      </c>
      <c r="C333" s="621">
        <v>1.21</v>
      </c>
      <c r="D333" s="491">
        <v>1.17</v>
      </c>
      <c r="E333" s="491">
        <v>1.1299999999999999</v>
      </c>
      <c r="F333" s="621">
        <v>1.0900000000000001</v>
      </c>
      <c r="G333" s="621">
        <v>1.0449999999999999</v>
      </c>
      <c r="H333" s="621">
        <v>0.99</v>
      </c>
      <c r="I333" s="494">
        <v>0.96</v>
      </c>
      <c r="J333" s="945"/>
      <c r="K333" s="621">
        <v>0.95</v>
      </c>
      <c r="L333" s="490">
        <v>0.92</v>
      </c>
      <c r="M333" s="945"/>
      <c r="N333" s="622">
        <v>0.86</v>
      </c>
      <c r="O333" s="622">
        <v>0.86</v>
      </c>
      <c r="P333" s="627">
        <v>0.86</v>
      </c>
      <c r="Q333" s="627">
        <v>0.78</v>
      </c>
      <c r="R333" s="627">
        <v>0.72</v>
      </c>
      <c r="S333" s="627">
        <v>0.62</v>
      </c>
      <c r="T333" s="627">
        <v>0.56000000000000005</v>
      </c>
      <c r="U333" s="627">
        <v>0.52</v>
      </c>
      <c r="V333" s="627">
        <v>0.5</v>
      </c>
      <c r="W333" s="627">
        <v>0.48</v>
      </c>
      <c r="X333" s="627">
        <v>0.44</v>
      </c>
      <c r="Y333" s="627">
        <v>0.38</v>
      </c>
      <c r="Z333" s="624">
        <f>SUM(C333:Y333)</f>
        <v>17.044999999999998</v>
      </c>
      <c r="AA333" s="1086">
        <f>IF(ISERROR((C333/D333-1)*100),"n/a",(C333/D333-1)*100)</f>
        <v>3.4188034188034289</v>
      </c>
      <c r="AB333" s="1086">
        <f>IF(ISERROR((D333/E333-1)*100),"n/a",(D333/E333-1)*100)</f>
        <v>3.539823008849563</v>
      </c>
      <c r="AC333" s="1087">
        <f>IF(ISERROR((E333/F333-1)*100),"n/a",(E333/F333-1)*100)</f>
        <v>3.6697247706421798</v>
      </c>
      <c r="AD333" s="1087">
        <f>IF(ISERROR((F333/G333-1)*100),"n/a",(F333/G333-1)*100)</f>
        <v>4.3062200956937913</v>
      </c>
      <c r="AE333" s="1087">
        <f>IF(ISERROR((G333/H333-1)*100),"n/a",(G333/H333-1)*100)</f>
        <v>5.555555555555558</v>
      </c>
      <c r="AF333" s="1087">
        <f>IF(ISERROR((H333/I333-1)*100),"n/a",(H333/I333-1)*100)</f>
        <v>3.125</v>
      </c>
      <c r="AG333" s="1087">
        <f>IF(ISERROR((I333/K333-1)*100),"n/a",(I333/K333-1)*100)</f>
        <v>1.0526315789473717</v>
      </c>
      <c r="AH333" s="1087">
        <f>IF(ISERROR((K333/L333-1)*100),"n/a",(K333/L333-1)*100)</f>
        <v>3.2608695652173836</v>
      </c>
      <c r="AI333" s="1087">
        <f>IF(ISERROR((L333/N333-1)*100),"n/a",(L333/N333-1)*100)</f>
        <v>6.976744186046524</v>
      </c>
      <c r="AJ333" s="1087">
        <f>IF(ISERROR((N333/O333-1)*100),"n/a",(N333/O333-1)*100)</f>
        <v>0</v>
      </c>
      <c r="AK333" s="1087">
        <f>IF(ISERROR((O333/P333-1)*100),"n/a",(O333/P333-1)*100)</f>
        <v>0</v>
      </c>
      <c r="AL333" s="1087">
        <f>IF(ISERROR((P333/Q333-1)*100),"n/a",(P333/Q333-1)*100)</f>
        <v>10.256410256410241</v>
      </c>
      <c r="AM333" s="1087">
        <f>IF(ISERROR((Q333/R333-1)*100),"n/a",(Q333/R333-1)*100)</f>
        <v>8.3333333333333481</v>
      </c>
      <c r="AN333" s="1087">
        <f>IF(ISERROR((R333/S333-1)*100),"n/a",(R333/S333-1)*100)</f>
        <v>16.129032258064502</v>
      </c>
      <c r="AO333" s="1087">
        <f>IF(ISERROR((S333/T333-1)*100),"n/a",(S333/T333-1)*100)</f>
        <v>10.714285714285698</v>
      </c>
      <c r="AP333" s="1087">
        <f>IF(ISERROR((T333/U333-1)*100),"n/a",(T333/U333-1)*100)</f>
        <v>7.6923076923077094</v>
      </c>
      <c r="AQ333" s="1087">
        <f>IF(ISERROR((U333/V333-1)*100),"n/a",(U333/V333-1)*100)</f>
        <v>4.0000000000000036</v>
      </c>
      <c r="AR333" s="1087">
        <f>IF(ISERROR((V333/W333-1)*100),"n/a",(V333/W333-1)*100)</f>
        <v>4.1666666666666741</v>
      </c>
      <c r="AS333" s="1087">
        <f>IF(ISERROR((W333/X333-1)*100),"n/a",(W333/X333-1)*100)</f>
        <v>9.0909090909090828</v>
      </c>
      <c r="AT333" s="1087">
        <f>IF(ISERROR((X333/Y333-1)*100),"n/a",(X333/Y333-1)*100)</f>
        <v>15.789473684210531</v>
      </c>
      <c r="AU333" s="1088">
        <f>AVERAGE(AA333:AT333)</f>
        <v>6.0538895437971787</v>
      </c>
      <c r="AV333" s="1089">
        <f>STDEV(AA333:AT333)</f>
        <v>4.5788317305958497</v>
      </c>
    </row>
    <row r="334" spans="1:48" ht="11.25" customHeight="1" x14ac:dyDescent="0.2">
      <c r="A334" s="876" t="s">
        <v>3837</v>
      </c>
      <c r="B334" s="874" t="s">
        <v>3838</v>
      </c>
      <c r="C334" s="621">
        <v>0.495</v>
      </c>
      <c r="D334" s="491">
        <v>0.41</v>
      </c>
      <c r="E334" s="491">
        <v>0.29166700000000001</v>
      </c>
      <c r="F334" s="621">
        <v>0.22666600000000001</v>
      </c>
      <c r="G334" s="621">
        <v>0.16</v>
      </c>
      <c r="H334" s="621">
        <v>0.113331</v>
      </c>
      <c r="I334" s="530">
        <v>8.3332000000000003E-2</v>
      </c>
      <c r="J334" s="945"/>
      <c r="K334" s="621">
        <v>8.3332000000000003E-2</v>
      </c>
      <c r="L334" s="533">
        <v>6.6668000000000005E-2</v>
      </c>
      <c r="M334" s="945"/>
      <c r="N334" s="503">
        <v>0.12</v>
      </c>
      <c r="O334" s="534">
        <v>0.06</v>
      </c>
      <c r="P334" s="627">
        <v>0.06</v>
      </c>
      <c r="Q334" s="627">
        <v>3.5553333333333333E-2</v>
      </c>
      <c r="R334" s="627">
        <v>2.5186666666666666E-2</v>
      </c>
      <c r="S334" s="623">
        <v>0</v>
      </c>
      <c r="T334" s="623">
        <v>0</v>
      </c>
      <c r="U334" s="623">
        <v>0</v>
      </c>
      <c r="V334" s="623">
        <v>0</v>
      </c>
      <c r="W334" s="623">
        <v>0</v>
      </c>
      <c r="X334" s="623">
        <v>0</v>
      </c>
      <c r="Y334" s="623">
        <v>0</v>
      </c>
      <c r="Z334" s="624">
        <f>SUM(C334:Y334)</f>
        <v>2.2307360000000003</v>
      </c>
      <c r="AA334" s="1086">
        <f>IF(ISERROR((C334/D334-1)*100),"n/a",(C334/D334-1)*100)</f>
        <v>20.731707317073166</v>
      </c>
      <c r="AB334" s="1086">
        <f>IF(ISERROR((D334/E334-1)*100),"n/a",(D334/E334-1)*100)</f>
        <v>40.571267918550944</v>
      </c>
      <c r="AC334" s="1087">
        <f>IF(ISERROR((E334/F334-1)*100),"n/a",(E334/F334-1)*100)</f>
        <v>28.676996108812091</v>
      </c>
      <c r="AD334" s="1087">
        <f>IF(ISERROR((F334/G334-1)*100),"n/a",(F334/G334-1)*100)</f>
        <v>41.666249999999991</v>
      </c>
      <c r="AE334" s="1087">
        <f>IF(ISERROR((G334/H334-1)*100),"n/a",(G334/H334-1)*100)</f>
        <v>41.179377222472226</v>
      </c>
      <c r="AF334" s="1087">
        <f>IF(ISERROR((H334/I334-1)*100),"n/a",(H334/I334-1)*100)</f>
        <v>35.999375990015835</v>
      </c>
      <c r="AG334" s="1087">
        <f>IF(ISERROR((I334/K334-1)*100),"n/a",(I334/K334-1)*100)</f>
        <v>0</v>
      </c>
      <c r="AH334" s="1087">
        <f>IF(ISERROR((K334/L334-1)*100),"n/a",(K334/L334-1)*100)</f>
        <v>24.995500089998202</v>
      </c>
      <c r="AI334" s="1087">
        <f>IF(ISERROR((L334/N334-1)*100),"n/a",(L334/N334-1)*100)</f>
        <v>-44.443333333333321</v>
      </c>
      <c r="AJ334" s="1087">
        <f>IF(ISERROR((N334/O334-1)*100),"n/a",(N334/O334-1)*100)</f>
        <v>100</v>
      </c>
      <c r="AK334" s="1087">
        <f>IF(ISERROR((O334/P334-1)*100),"n/a",(O334/P334-1)*100)</f>
        <v>0</v>
      </c>
      <c r="AL334" s="1087">
        <f>IF(ISERROR((P334/Q334-1)*100),"n/a",(P334/Q334-1)*100)</f>
        <v>68.76054753422089</v>
      </c>
      <c r="AM334" s="1087">
        <f>IF(ISERROR((Q334/R334-1)*100),"n/a",(Q334/R334-1)*100)</f>
        <v>41.15934356802542</v>
      </c>
      <c r="AN334" s="1087" t="str">
        <f>IF(ISERROR((R334/S334-1)*100),"n/a",(R334/S334-1)*100)</f>
        <v>n/a</v>
      </c>
      <c r="AO334" s="1087" t="str">
        <f>IF(ISERROR((S334/T334-1)*100),"n/a",(S334/T334-1)*100)</f>
        <v>n/a</v>
      </c>
      <c r="AP334" s="1087" t="str">
        <f>IF(ISERROR((T334/U334-1)*100),"n/a",(T334/U334-1)*100)</f>
        <v>n/a</v>
      </c>
      <c r="AQ334" s="1087" t="str">
        <f>IF(ISERROR((U334/V334-1)*100),"n/a",(U334/V334-1)*100)</f>
        <v>n/a</v>
      </c>
      <c r="AR334" s="1087" t="str">
        <f>IF(ISERROR((V334/W334-1)*100),"n/a",(V334/W334-1)*100)</f>
        <v>n/a</v>
      </c>
      <c r="AS334" s="1087" t="str">
        <f>IF(ISERROR((W334/X334-1)*100),"n/a",(W334/X334-1)*100)</f>
        <v>n/a</v>
      </c>
      <c r="AT334" s="1087" t="str">
        <f>IF(ISERROR((X334/Y334-1)*100),"n/a",(X334/Y334-1)*100)</f>
        <v>n/a</v>
      </c>
      <c r="AU334" s="1088">
        <f>AVERAGE(AA334:AT334)</f>
        <v>30.715156339679648</v>
      </c>
      <c r="AV334" s="1089">
        <f>STDEV(AA334:AT334)</f>
        <v>34.621275647893533</v>
      </c>
    </row>
    <row r="335" spans="1:48" ht="11.25" customHeight="1" x14ac:dyDescent="0.2">
      <c r="A335" s="496" t="s">
        <v>1289</v>
      </c>
      <c r="B335" s="859" t="s">
        <v>1290</v>
      </c>
      <c r="C335" s="621">
        <v>0.51</v>
      </c>
      <c r="D335" s="491">
        <v>0.46</v>
      </c>
      <c r="E335" s="513">
        <v>0.4</v>
      </c>
      <c r="F335" s="482">
        <v>0.34250000000000003</v>
      </c>
      <c r="G335" s="482">
        <v>0.27500000000000002</v>
      </c>
      <c r="H335" s="482">
        <v>0.17499999999999999</v>
      </c>
      <c r="I335" s="482">
        <v>0.14499999999999999</v>
      </c>
      <c r="J335" s="1016"/>
      <c r="K335" s="482">
        <v>0.1125</v>
      </c>
      <c r="L335" s="480">
        <v>6.7000000000000004E-2</v>
      </c>
      <c r="M335" s="1016"/>
      <c r="N335" s="526">
        <v>5.4539999999999998E-2</v>
      </c>
      <c r="O335" s="519">
        <v>5.4539999999999998E-2</v>
      </c>
      <c r="P335" s="486">
        <v>4.9364999999999999E-2</v>
      </c>
      <c r="Q335" s="487">
        <v>5.5294999999999997E-2</v>
      </c>
      <c r="R335" s="487">
        <v>1.052E-2</v>
      </c>
      <c r="S335" s="486">
        <v>0</v>
      </c>
      <c r="T335" s="486">
        <v>0</v>
      </c>
      <c r="U335" s="486">
        <v>0</v>
      </c>
      <c r="V335" s="486">
        <v>0</v>
      </c>
      <c r="W335" s="486">
        <v>0</v>
      </c>
      <c r="X335" s="486">
        <v>0</v>
      </c>
      <c r="Y335" s="486">
        <v>0</v>
      </c>
      <c r="Z335" s="624">
        <f>SUM(C335:Y335)</f>
        <v>2.7112599999999998</v>
      </c>
      <c r="AA335" s="1086">
        <f>IF(ISERROR((C335/D335-1)*100),"n/a",(C335/D335-1)*100)</f>
        <v>10.869565217391308</v>
      </c>
      <c r="AB335" s="1086">
        <f>IF(ISERROR((D335/E335-1)*100),"n/a",(D335/E335-1)*100)</f>
        <v>14.999999999999991</v>
      </c>
      <c r="AC335" s="1087">
        <f>IF(ISERROR((E335/F335-1)*100),"n/a",(E335/F335-1)*100)</f>
        <v>16.788321167883204</v>
      </c>
      <c r="AD335" s="1087">
        <f>IF(ISERROR((F335/G335-1)*100),"n/a",(F335/G335-1)*100)</f>
        <v>24.545454545454536</v>
      </c>
      <c r="AE335" s="1087">
        <f>IF(ISERROR((G335/H335-1)*100),"n/a",(G335/H335-1)*100)</f>
        <v>57.14285714285716</v>
      </c>
      <c r="AF335" s="1087">
        <f>IF(ISERROR((H335/I335-1)*100),"n/a",(H335/I335-1)*100)</f>
        <v>20.68965517241379</v>
      </c>
      <c r="AG335" s="1087">
        <f>IF(ISERROR((I335/K335-1)*100),"n/a",(I335/K335-1)*100)</f>
        <v>28.888888888888875</v>
      </c>
      <c r="AH335" s="1087">
        <f>IF(ISERROR((K335/L335-1)*100),"n/a",(K335/L335-1)*100)</f>
        <v>67.910447761194021</v>
      </c>
      <c r="AI335" s="1087">
        <f>IF(ISERROR((L335/N335-1)*100),"n/a",(L335/N335-1)*100)</f>
        <v>22.845617895122849</v>
      </c>
      <c r="AJ335" s="1087">
        <f>IF(ISERROR((N335/O335-1)*100),"n/a",(N335/O335-1)*100)</f>
        <v>0</v>
      </c>
      <c r="AK335" s="1087">
        <f>IF(ISERROR((O335/P335-1)*100),"n/a",(O335/P335-1)*100)</f>
        <v>10.483135824977218</v>
      </c>
      <c r="AL335" s="1087">
        <f>IF(ISERROR((P335/Q335-1)*100),"n/a",(P335/Q335-1)*100)</f>
        <v>-10.724296952708201</v>
      </c>
      <c r="AM335" s="1087">
        <f>IF(ISERROR((Q335/R335-1)*100),"n/a",(Q335/R335-1)*100)</f>
        <v>425.61787072243345</v>
      </c>
      <c r="AN335" s="1087" t="str">
        <f>IF(ISERROR((R335/S335-1)*100),"n/a",(R335/S335-1)*100)</f>
        <v>n/a</v>
      </c>
      <c r="AO335" s="1087" t="str">
        <f>IF(ISERROR((S335/T335-1)*100),"n/a",(S335/T335-1)*100)</f>
        <v>n/a</v>
      </c>
      <c r="AP335" s="1087" t="str">
        <f>IF(ISERROR((T335/U335-1)*100),"n/a",(T335/U335-1)*100)</f>
        <v>n/a</v>
      </c>
      <c r="AQ335" s="1087" t="str">
        <f>IF(ISERROR((U335/V335-1)*100),"n/a",(U335/V335-1)*100)</f>
        <v>n/a</v>
      </c>
      <c r="AR335" s="1087" t="str">
        <f>IF(ISERROR((V335/W335-1)*100),"n/a",(V335/W335-1)*100)</f>
        <v>n/a</v>
      </c>
      <c r="AS335" s="1087" t="str">
        <f>IF(ISERROR((W335/X335-1)*100),"n/a",(W335/X335-1)*100)</f>
        <v>n/a</v>
      </c>
      <c r="AT335" s="1087" t="str">
        <f>IF(ISERROR((X335/Y335-1)*100),"n/a",(X335/Y335-1)*100)</f>
        <v>n/a</v>
      </c>
      <c r="AU335" s="1088">
        <f>AVERAGE(AA335:AT335)</f>
        <v>53.081347491223717</v>
      </c>
      <c r="AV335" s="1089">
        <f>STDEV(AA335:AT335)</f>
        <v>113.88424577625855</v>
      </c>
    </row>
    <row r="336" spans="1:48" ht="11.25" customHeight="1" x14ac:dyDescent="0.2">
      <c r="A336" s="876" t="s">
        <v>1293</v>
      </c>
      <c r="B336" s="874" t="s">
        <v>1294</v>
      </c>
      <c r="C336" s="621">
        <v>3.36</v>
      </c>
      <c r="D336" s="491">
        <v>3.0550000000000002</v>
      </c>
      <c r="E336" s="626">
        <v>2.74</v>
      </c>
      <c r="F336" s="621">
        <v>2.4500000000000002</v>
      </c>
      <c r="G336" s="621">
        <v>2.1475</v>
      </c>
      <c r="H336" s="621">
        <v>1.8674999999999999</v>
      </c>
      <c r="I336" s="621">
        <v>1.68</v>
      </c>
      <c r="J336" s="945"/>
      <c r="K336" s="621">
        <v>1.5275000000000001</v>
      </c>
      <c r="L336" s="490">
        <v>1.37</v>
      </c>
      <c r="M336" s="945"/>
      <c r="N336" s="622">
        <v>1.21</v>
      </c>
      <c r="O336" s="503">
        <v>1.21</v>
      </c>
      <c r="P336" s="627">
        <v>1.1000000000000001</v>
      </c>
      <c r="Q336" s="627">
        <v>1</v>
      </c>
      <c r="R336" s="627">
        <v>0.90749999999999997</v>
      </c>
      <c r="S336" s="627">
        <v>0.82499999999999996</v>
      </c>
      <c r="T336" s="623">
        <v>0.75</v>
      </c>
      <c r="U336" s="623">
        <v>0.75</v>
      </c>
      <c r="V336" s="623">
        <v>0.75</v>
      </c>
      <c r="W336" s="623">
        <v>0.75</v>
      </c>
      <c r="X336" s="627">
        <v>0.75</v>
      </c>
      <c r="Y336" s="627">
        <v>0.68</v>
      </c>
      <c r="Z336" s="624">
        <f>SUM(C336:Y336)</f>
        <v>30.880000000000003</v>
      </c>
      <c r="AA336" s="1086">
        <f>IF(ISERROR((C336/D336-1)*100),"n/a",(C336/D336-1)*100)</f>
        <v>9.9836333878887018</v>
      </c>
      <c r="AB336" s="1086">
        <f>IF(ISERROR((D336/E336-1)*100),"n/a",(D336/E336-1)*100)</f>
        <v>11.496350364963504</v>
      </c>
      <c r="AC336" s="1087">
        <f>IF(ISERROR((E336/F336-1)*100),"n/a",(E336/F336-1)*100)</f>
        <v>11.83673469387756</v>
      </c>
      <c r="AD336" s="1087">
        <f>IF(ISERROR((F336/G336-1)*100),"n/a",(F336/G336-1)*100)</f>
        <v>14.086146682188595</v>
      </c>
      <c r="AE336" s="1087">
        <f>IF(ISERROR((G336/H336-1)*100),"n/a",(G336/H336-1)*100)</f>
        <v>14.993306559571629</v>
      </c>
      <c r="AF336" s="1087">
        <f>IF(ISERROR((H336/I336-1)*100),"n/a",(H336/I336-1)*100)</f>
        <v>11.160714285714279</v>
      </c>
      <c r="AG336" s="1087">
        <f>IF(ISERROR((I336/K336-1)*100),"n/a",(I336/K336-1)*100)</f>
        <v>9.9836333878887018</v>
      </c>
      <c r="AH336" s="1087">
        <f>IF(ISERROR((K336/L336-1)*100),"n/a",(K336/L336-1)*100)</f>
        <v>11.496350364963504</v>
      </c>
      <c r="AI336" s="1087">
        <f>IF(ISERROR((L336/N336-1)*100),"n/a",(L336/N336-1)*100)</f>
        <v>13.223140495867792</v>
      </c>
      <c r="AJ336" s="1087">
        <f>IF(ISERROR((N336/O336-1)*100),"n/a",(N336/O336-1)*100)</f>
        <v>0</v>
      </c>
      <c r="AK336" s="1087">
        <f>IF(ISERROR((O336/P336-1)*100),"n/a",(O336/P336-1)*100)</f>
        <v>9.9999999999999858</v>
      </c>
      <c r="AL336" s="1087">
        <f>IF(ISERROR((P336/Q336-1)*100),"n/a",(P336/Q336-1)*100)</f>
        <v>10.000000000000009</v>
      </c>
      <c r="AM336" s="1087">
        <f>IF(ISERROR((Q336/R336-1)*100),"n/a",(Q336/R336-1)*100)</f>
        <v>10.192837465564741</v>
      </c>
      <c r="AN336" s="1087">
        <f>IF(ISERROR((R336/S336-1)*100),"n/a",(R336/S336-1)*100)</f>
        <v>10.000000000000009</v>
      </c>
      <c r="AO336" s="1087">
        <f>IF(ISERROR((S336/T336-1)*100),"n/a",(S336/T336-1)*100)</f>
        <v>9.9999999999999858</v>
      </c>
      <c r="AP336" s="1087">
        <f>IF(ISERROR((T336/U336-1)*100),"n/a",(T336/U336-1)*100)</f>
        <v>0</v>
      </c>
      <c r="AQ336" s="1087">
        <f>IF(ISERROR((U336/V336-1)*100),"n/a",(U336/V336-1)*100)</f>
        <v>0</v>
      </c>
      <c r="AR336" s="1087">
        <f>IF(ISERROR((V336/W336-1)*100),"n/a",(V336/W336-1)*100)</f>
        <v>0</v>
      </c>
      <c r="AS336" s="1087">
        <f>IF(ISERROR((W336/X336-1)*100),"n/a",(W336/X336-1)*100)</f>
        <v>0</v>
      </c>
      <c r="AT336" s="1087">
        <f>IF(ISERROR((X336/Y336-1)*100),"n/a",(X336/Y336-1)*100)</f>
        <v>10.294117647058808</v>
      </c>
      <c r="AU336" s="1088">
        <f>AVERAGE(AA336:AT336)</f>
        <v>8.4373482667773896</v>
      </c>
      <c r="AV336" s="1089">
        <f>STDEV(AA336:AT336)</f>
        <v>5.1936395260482406</v>
      </c>
    </row>
    <row r="337" spans="1:48" ht="11.25" customHeight="1" x14ac:dyDescent="0.2">
      <c r="A337" s="492" t="s">
        <v>623</v>
      </c>
      <c r="B337" s="874" t="s">
        <v>624</v>
      </c>
      <c r="C337" s="621">
        <v>1.78</v>
      </c>
      <c r="D337" s="491">
        <v>1.67</v>
      </c>
      <c r="E337" s="626">
        <v>1.2449999999999999</v>
      </c>
      <c r="F337" s="621">
        <v>1.2</v>
      </c>
      <c r="G337" s="621">
        <v>1.08</v>
      </c>
      <c r="H337" s="621">
        <v>1.04</v>
      </c>
      <c r="I337" s="621">
        <v>1</v>
      </c>
      <c r="J337" s="945"/>
      <c r="K337" s="621">
        <v>0.83333333333333337</v>
      </c>
      <c r="L337" s="490">
        <v>0.66666666666666663</v>
      </c>
      <c r="M337" s="945"/>
      <c r="N337" s="503">
        <v>0.6</v>
      </c>
      <c r="O337" s="503">
        <v>0.57499999999999996</v>
      </c>
      <c r="P337" s="627">
        <v>0.51666666666666672</v>
      </c>
      <c r="Q337" s="627">
        <v>0.46250000000000002</v>
      </c>
      <c r="R337" s="627">
        <v>0.41249999999999998</v>
      </c>
      <c r="S337" s="627">
        <v>0.375</v>
      </c>
      <c r="T337" s="627">
        <v>0.34166666666666662</v>
      </c>
      <c r="U337" s="623">
        <v>0</v>
      </c>
      <c r="V337" s="623">
        <v>0</v>
      </c>
      <c r="W337" s="623">
        <v>0</v>
      </c>
      <c r="X337" s="623">
        <v>0</v>
      </c>
      <c r="Y337" s="623">
        <v>0</v>
      </c>
      <c r="Z337" s="624">
        <f>SUM(C337:Y337)</f>
        <v>13.798333333333334</v>
      </c>
      <c r="AA337" s="1086">
        <f>IF(ISERROR((C337/D337-1)*100),"n/a",(C337/D337-1)*100)</f>
        <v>6.5868263473053856</v>
      </c>
      <c r="AB337" s="1086">
        <f>IF(ISERROR((D337/E337-1)*100),"n/a",(D337/E337-1)*100)</f>
        <v>34.136546184738961</v>
      </c>
      <c r="AC337" s="1087">
        <f>IF(ISERROR((E337/F337-1)*100),"n/a",(E337/F337-1)*100)</f>
        <v>3.7499999999999867</v>
      </c>
      <c r="AD337" s="1087">
        <f>IF(ISERROR((F337/G337-1)*100),"n/a",(F337/G337-1)*100)</f>
        <v>11.111111111111093</v>
      </c>
      <c r="AE337" s="1087">
        <f>IF(ISERROR((G337/H337-1)*100),"n/a",(G337/H337-1)*100)</f>
        <v>3.8461538461538547</v>
      </c>
      <c r="AF337" s="1087">
        <f>IF(ISERROR((H337/I337-1)*100),"n/a",(H337/I337-1)*100)</f>
        <v>4.0000000000000036</v>
      </c>
      <c r="AG337" s="1087">
        <f>IF(ISERROR((I337/K337-1)*100),"n/a",(I337/K337-1)*100)</f>
        <v>19.999999999999996</v>
      </c>
      <c r="AH337" s="1087">
        <f>IF(ISERROR((K337/L337-1)*100),"n/a",(K337/L337-1)*100)</f>
        <v>25.000000000000021</v>
      </c>
      <c r="AI337" s="1087">
        <f>IF(ISERROR((L337/N337-1)*100),"n/a",(L337/N337-1)*100)</f>
        <v>11.111111111111116</v>
      </c>
      <c r="AJ337" s="1087">
        <f>IF(ISERROR((N337/O337-1)*100),"n/a",(N337/O337-1)*100)</f>
        <v>4.3478260869565188</v>
      </c>
      <c r="AK337" s="1087">
        <f>IF(ISERROR((O337/P337-1)*100),"n/a",(O337/P337-1)*100)</f>
        <v>11.290322580645151</v>
      </c>
      <c r="AL337" s="1087">
        <f>IF(ISERROR((P337/Q337-1)*100),"n/a",(P337/Q337-1)*100)</f>
        <v>11.711711711711725</v>
      </c>
      <c r="AM337" s="1087">
        <f>IF(ISERROR((Q337/R337-1)*100),"n/a",(Q337/R337-1)*100)</f>
        <v>12.121212121212132</v>
      </c>
      <c r="AN337" s="1087">
        <f>IF(ISERROR((R337/S337-1)*100),"n/a",(R337/S337-1)*100)</f>
        <v>9.9999999999999858</v>
      </c>
      <c r="AO337" s="1087">
        <f>IF(ISERROR((S337/T337-1)*100),"n/a",(S337/T337-1)*100)</f>
        <v>9.7560975609756184</v>
      </c>
      <c r="AP337" s="1087" t="str">
        <f>IF(ISERROR((T337/U337-1)*100),"n/a",(T337/U337-1)*100)</f>
        <v>n/a</v>
      </c>
      <c r="AQ337" s="1087" t="str">
        <f>IF(ISERROR((U337/V337-1)*100),"n/a",(U337/V337-1)*100)</f>
        <v>n/a</v>
      </c>
      <c r="AR337" s="1087" t="str">
        <f>IF(ISERROR((V337/W337-1)*100),"n/a",(V337/W337-1)*100)</f>
        <v>n/a</v>
      </c>
      <c r="AS337" s="1087" t="str">
        <f>IF(ISERROR((W337/X337-1)*100),"n/a",(W337/X337-1)*100)</f>
        <v>n/a</v>
      </c>
      <c r="AT337" s="1087" t="str">
        <f>IF(ISERROR((X337/Y337-1)*100),"n/a",(X337/Y337-1)*100)</f>
        <v>n/a</v>
      </c>
      <c r="AU337" s="1088">
        <f>AVERAGE(AA337:AT337)</f>
        <v>11.917927910794768</v>
      </c>
      <c r="AV337" s="1089">
        <f>STDEV(AA337:AT337)</f>
        <v>8.5379336362847731</v>
      </c>
    </row>
    <row r="338" spans="1:48" ht="11.25" customHeight="1" x14ac:dyDescent="0.2">
      <c r="A338" s="492" t="s">
        <v>1295</v>
      </c>
      <c r="B338" s="874" t="s">
        <v>1296</v>
      </c>
      <c r="C338" s="621">
        <v>0.56000000000000005</v>
      </c>
      <c r="D338" s="491">
        <v>0.54</v>
      </c>
      <c r="E338" s="626">
        <v>0.5</v>
      </c>
      <c r="F338" s="621">
        <v>0.45</v>
      </c>
      <c r="G338" s="621">
        <v>0.42</v>
      </c>
      <c r="H338" s="621">
        <v>0.35</v>
      </c>
      <c r="I338" s="621">
        <v>0.25</v>
      </c>
      <c r="J338" s="945"/>
      <c r="K338" s="621">
        <v>4.9680000000000002E-2</v>
      </c>
      <c r="L338" s="625">
        <v>0</v>
      </c>
      <c r="M338" s="945"/>
      <c r="N338" s="622">
        <v>0</v>
      </c>
      <c r="O338" s="622">
        <v>2.75E-2</v>
      </c>
      <c r="P338" s="623">
        <v>0.11</v>
      </c>
      <c r="Q338" s="623">
        <v>0.11</v>
      </c>
      <c r="R338" s="623">
        <v>0.11</v>
      </c>
      <c r="S338" s="627">
        <v>0.11</v>
      </c>
      <c r="T338" s="623">
        <v>0.1</v>
      </c>
      <c r="U338" s="623">
        <v>0.1</v>
      </c>
      <c r="V338" s="627">
        <v>0.1</v>
      </c>
      <c r="W338" s="627">
        <v>3.7499999999999999E-2</v>
      </c>
      <c r="X338" s="623">
        <v>0</v>
      </c>
      <c r="Y338" s="623">
        <v>0</v>
      </c>
      <c r="Z338" s="624">
        <f>SUM(C338:Y338)</f>
        <v>3.9246799999999999</v>
      </c>
      <c r="AA338" s="1086">
        <f>IF(ISERROR((C338/D338-1)*100),"n/a",(C338/D338-1)*100)</f>
        <v>3.7037037037036979</v>
      </c>
      <c r="AB338" s="1086">
        <f>IF(ISERROR((D338/E338-1)*100),"n/a",(D338/E338-1)*100)</f>
        <v>8.0000000000000071</v>
      </c>
      <c r="AC338" s="1087">
        <f>IF(ISERROR((E338/F338-1)*100),"n/a",(E338/F338-1)*100)</f>
        <v>11.111111111111116</v>
      </c>
      <c r="AD338" s="1087">
        <f>IF(ISERROR((F338/G338-1)*100),"n/a",(F338/G338-1)*100)</f>
        <v>7.1428571428571397</v>
      </c>
      <c r="AE338" s="1087">
        <f>IF(ISERROR((G338/H338-1)*100),"n/a",(G338/H338-1)*100)</f>
        <v>19.999999999999996</v>
      </c>
      <c r="AF338" s="1087">
        <f>IF(ISERROR((H338/I338-1)*100),"n/a",(H338/I338-1)*100)</f>
        <v>39.999999999999993</v>
      </c>
      <c r="AG338" s="1087">
        <f>IF(ISERROR((I338/K338-1)*100),"n/a",(I338/K338-1)*100)</f>
        <v>403.22061191626409</v>
      </c>
      <c r="AH338" s="1087" t="str">
        <f>IF(ISERROR((K338/L338-1)*100),"n/a",(K338/L338-1)*100)</f>
        <v>n/a</v>
      </c>
      <c r="AI338" s="1087" t="str">
        <f>IF(ISERROR((L338/N338-1)*100),"n/a",(L338/N338-1)*100)</f>
        <v>n/a</v>
      </c>
      <c r="AJ338" s="1087">
        <f>IF(ISERROR((N338/O338-1)*100),"n/a",(N338/O338-1)*100)</f>
        <v>-100</v>
      </c>
      <c r="AK338" s="1087">
        <f>IF(ISERROR((O338/P338-1)*100),"n/a",(O338/P338-1)*100)</f>
        <v>-75</v>
      </c>
      <c r="AL338" s="1087">
        <f>IF(ISERROR((P338/Q338-1)*100),"n/a",(P338/Q338-1)*100)</f>
        <v>0</v>
      </c>
      <c r="AM338" s="1087">
        <f>IF(ISERROR((Q338/R338-1)*100),"n/a",(Q338/R338-1)*100)</f>
        <v>0</v>
      </c>
      <c r="AN338" s="1087">
        <f>IF(ISERROR((R338/S338-1)*100),"n/a",(R338/S338-1)*100)</f>
        <v>0</v>
      </c>
      <c r="AO338" s="1087">
        <f>IF(ISERROR((S338/T338-1)*100),"n/a",(S338/T338-1)*100)</f>
        <v>9.9999999999999858</v>
      </c>
      <c r="AP338" s="1087">
        <f>IF(ISERROR((T338/U338-1)*100),"n/a",(T338/U338-1)*100)</f>
        <v>0</v>
      </c>
      <c r="AQ338" s="1087">
        <f>IF(ISERROR((U338/V338-1)*100),"n/a",(U338/V338-1)*100)</f>
        <v>0</v>
      </c>
      <c r="AR338" s="1087">
        <f>IF(ISERROR((V338/W338-1)*100),"n/a",(V338/W338-1)*100)</f>
        <v>166.66666666666669</v>
      </c>
      <c r="AS338" s="1087" t="str">
        <f>IF(ISERROR((W338/X338-1)*100),"n/a",(W338/X338-1)*100)</f>
        <v>n/a</v>
      </c>
      <c r="AT338" s="1087" t="str">
        <f>IF(ISERROR((X338/Y338-1)*100),"n/a",(X338/Y338-1)*100)</f>
        <v>n/a</v>
      </c>
      <c r="AU338" s="1088">
        <f>AVERAGE(AA338:AT338)</f>
        <v>30.92780940878767</v>
      </c>
      <c r="AV338" s="1089">
        <f>STDEV(AA338:AT338)</f>
        <v>113.44230955397404</v>
      </c>
    </row>
    <row r="339" spans="1:48" ht="11.25" customHeight="1" x14ac:dyDescent="0.2">
      <c r="A339" s="1098" t="s">
        <v>4569</v>
      </c>
      <c r="B339" s="859" t="s">
        <v>4532</v>
      </c>
      <c r="C339" s="491">
        <v>0.45</v>
      </c>
      <c r="D339" s="491">
        <v>0.375</v>
      </c>
      <c r="E339" s="626">
        <v>0.22739999999999999</v>
      </c>
      <c r="F339" s="491">
        <v>0.1648</v>
      </c>
      <c r="G339" s="514">
        <v>0</v>
      </c>
      <c r="H339" s="514">
        <v>0</v>
      </c>
      <c r="I339" s="514">
        <v>0</v>
      </c>
      <c r="J339" s="514"/>
      <c r="K339" s="514">
        <v>0</v>
      </c>
      <c r="L339" s="511">
        <v>0</v>
      </c>
      <c r="M339" s="514"/>
      <c r="N339" s="534">
        <v>0</v>
      </c>
      <c r="O339" s="534">
        <v>0</v>
      </c>
      <c r="P339" s="531">
        <v>0</v>
      </c>
      <c r="Q339" s="531">
        <v>0</v>
      </c>
      <c r="R339" s="531">
        <v>0</v>
      </c>
      <c r="S339" s="531">
        <v>0</v>
      </c>
      <c r="T339" s="531">
        <v>0</v>
      </c>
      <c r="U339" s="531">
        <v>0</v>
      </c>
      <c r="V339" s="531">
        <v>0</v>
      </c>
      <c r="W339" s="531">
        <v>0</v>
      </c>
      <c r="X339" s="531">
        <v>0</v>
      </c>
      <c r="Y339" s="531">
        <v>0</v>
      </c>
      <c r="Z339" s="624">
        <f>SUM(C339:Y339)</f>
        <v>1.2172000000000001</v>
      </c>
      <c r="AA339" s="1086">
        <f>IF(ISERROR((C339/D339-1)*100),"n/a",(C339/D339-1)*100)</f>
        <v>19.999999999999996</v>
      </c>
      <c r="AB339" s="1086">
        <f>IF(ISERROR((D339/E339-1)*100),"n/a",(D339/E339-1)*100)</f>
        <v>64.907651715039577</v>
      </c>
      <c r="AC339" s="1087">
        <f>IF(ISERROR((E339/F339-1)*100),"n/a",(E339/F339-1)*100)</f>
        <v>37.985436893203882</v>
      </c>
      <c r="AD339" s="1087" t="str">
        <f>IF(ISERROR((F339/G339-1)*100),"n/a",(F339/G339-1)*100)</f>
        <v>n/a</v>
      </c>
      <c r="AE339" s="1087" t="str">
        <f>IF(ISERROR((G339/H339-1)*100),"n/a",(G339/H339-1)*100)</f>
        <v>n/a</v>
      </c>
      <c r="AF339" s="1087" t="str">
        <f>IF(ISERROR((H339/I339-1)*100),"n/a",(H339/I339-1)*100)</f>
        <v>n/a</v>
      </c>
      <c r="AG339" s="1087" t="str">
        <f>IF(ISERROR((I339/K339-1)*100),"n/a",(I339/K339-1)*100)</f>
        <v>n/a</v>
      </c>
      <c r="AH339" s="1087" t="str">
        <f>IF(ISERROR((K339/L339-1)*100),"n/a",(K339/L339-1)*100)</f>
        <v>n/a</v>
      </c>
      <c r="AI339" s="1087" t="str">
        <f>IF(ISERROR((L339/N339-1)*100),"n/a",(L339/N339-1)*100)</f>
        <v>n/a</v>
      </c>
      <c r="AJ339" s="1087" t="str">
        <f>IF(ISERROR((N339/O339-1)*100),"n/a",(N339/O339-1)*100)</f>
        <v>n/a</v>
      </c>
      <c r="AK339" s="1087" t="str">
        <f>IF(ISERROR((O339/P339-1)*100),"n/a",(O339/P339-1)*100)</f>
        <v>n/a</v>
      </c>
      <c r="AL339" s="1087" t="str">
        <f>IF(ISERROR((P339/Q339-1)*100),"n/a",(P339/Q339-1)*100)</f>
        <v>n/a</v>
      </c>
      <c r="AM339" s="1087" t="str">
        <f>IF(ISERROR((Q339/R339-1)*100),"n/a",(Q339/R339-1)*100)</f>
        <v>n/a</v>
      </c>
      <c r="AN339" s="1087" t="str">
        <f>IF(ISERROR((R339/S339-1)*100),"n/a",(R339/S339-1)*100)</f>
        <v>n/a</v>
      </c>
      <c r="AO339" s="1087" t="str">
        <f>IF(ISERROR((S339/T339-1)*100),"n/a",(S339/T339-1)*100)</f>
        <v>n/a</v>
      </c>
      <c r="AP339" s="1087" t="str">
        <f>IF(ISERROR((T339/U339-1)*100),"n/a",(T339/U339-1)*100)</f>
        <v>n/a</v>
      </c>
      <c r="AQ339" s="1087" t="str">
        <f>IF(ISERROR((U339/V339-1)*100),"n/a",(U339/V339-1)*100)</f>
        <v>n/a</v>
      </c>
      <c r="AR339" s="1087" t="str">
        <f>IF(ISERROR((V339/W339-1)*100),"n/a",(V339/W339-1)*100)</f>
        <v>n/a</v>
      </c>
      <c r="AS339" s="1087" t="str">
        <f>IF(ISERROR((W339/X339-1)*100),"n/a",(W339/X339-1)*100)</f>
        <v>n/a</v>
      </c>
      <c r="AT339" s="1087" t="str">
        <f>IF(ISERROR((X339/Y339-1)*100),"n/a",(X339/Y339-1)*100)</f>
        <v>n/a</v>
      </c>
      <c r="AU339" s="1088">
        <f>AVERAGE(AA339:AT339)</f>
        <v>40.964362869414487</v>
      </c>
      <c r="AV339" s="1089">
        <f>STDEV(AA339:AT339)</f>
        <v>22.601544098106022</v>
      </c>
    </row>
    <row r="340" spans="1:48" ht="11.25" customHeight="1" x14ac:dyDescent="0.2">
      <c r="A340" s="876" t="s">
        <v>1303</v>
      </c>
      <c r="B340" s="874" t="s">
        <v>1304</v>
      </c>
      <c r="C340" s="621">
        <v>0.64080000000000004</v>
      </c>
      <c r="D340" s="491">
        <v>0.55720000000000003</v>
      </c>
      <c r="E340" s="624">
        <v>0.53080000000000005</v>
      </c>
      <c r="F340" s="621">
        <v>0.49199999999999999</v>
      </c>
      <c r="G340" s="621">
        <v>0.33193600000000001</v>
      </c>
      <c r="H340" s="621">
        <v>0.28780359999999999</v>
      </c>
      <c r="I340" s="621">
        <v>0.26139960000000001</v>
      </c>
      <c r="J340" s="945"/>
      <c r="K340" s="621">
        <v>0.23763600000000001</v>
      </c>
      <c r="L340" s="490">
        <v>0.18859999999999999</v>
      </c>
      <c r="M340" s="945"/>
      <c r="N340" s="622">
        <v>0.15088000000000001</v>
      </c>
      <c r="O340" s="622">
        <v>0.15088000000000001</v>
      </c>
      <c r="P340" s="623">
        <v>0.15088000000000001</v>
      </c>
      <c r="Q340" s="623">
        <v>0.15088000000000001</v>
      </c>
      <c r="R340" s="623">
        <v>0.15088000000000001</v>
      </c>
      <c r="S340" s="623">
        <v>0.15088000000000001</v>
      </c>
      <c r="T340" s="623">
        <v>0.15088000000000001</v>
      </c>
      <c r="U340" s="623">
        <v>0.15088000000000001</v>
      </c>
      <c r="V340" s="623">
        <v>0.15088000000000001</v>
      </c>
      <c r="W340" s="623">
        <v>0.15088000000000001</v>
      </c>
      <c r="X340" s="623">
        <v>0.15088000000000001</v>
      </c>
      <c r="Y340" s="627">
        <v>0.15088000000000001</v>
      </c>
      <c r="Z340" s="624">
        <f>SUM(C340:Y340)</f>
        <v>5.3387351999999995</v>
      </c>
      <c r="AA340" s="1086">
        <f>IF(ISERROR((C340/D340-1)*100),"n/a",(C340/D340-1)*100)</f>
        <v>15.003589375448678</v>
      </c>
      <c r="AB340" s="1086">
        <f>IF(ISERROR((D340/E340-1)*100),"n/a",(D340/E340-1)*100)</f>
        <v>4.9736247174076764</v>
      </c>
      <c r="AC340" s="1087">
        <f>IF(ISERROR((E340/F340-1)*100),"n/a",(E340/F340-1)*100)</f>
        <v>7.8861788617886397</v>
      </c>
      <c r="AD340" s="1087">
        <f>IF(ISERROR((F340/G340-1)*100),"n/a",(F340/G340-1)*100)</f>
        <v>48.221343873517775</v>
      </c>
      <c r="AE340" s="1087">
        <f>IF(ISERROR((G340/H340-1)*100),"n/a",(G340/H340-1)*100)</f>
        <v>15.334207077326356</v>
      </c>
      <c r="AF340" s="1087">
        <f>IF(ISERROR((H340/I340-1)*100),"n/a",(H340/I340-1)*100)</f>
        <v>10.1010101010101</v>
      </c>
      <c r="AG340" s="1087">
        <f>IF(ISERROR((I340/K340-1)*100),"n/a",(I340/K340-1)*100)</f>
        <v>9.9999999999999858</v>
      </c>
      <c r="AH340" s="1087">
        <f>IF(ISERROR((K340/L340-1)*100),"n/a",(K340/L340-1)*100)</f>
        <v>26.000000000000021</v>
      </c>
      <c r="AI340" s="1087">
        <f>IF(ISERROR((L340/N340-1)*100),"n/a",(L340/N340-1)*100)</f>
        <v>24.999999999999979</v>
      </c>
      <c r="AJ340" s="1087">
        <f>IF(ISERROR((N340/O340-1)*100),"n/a",(N340/O340-1)*100)</f>
        <v>0</v>
      </c>
      <c r="AK340" s="1087">
        <f>IF(ISERROR((O340/P340-1)*100),"n/a",(O340/P340-1)*100)</f>
        <v>0</v>
      </c>
      <c r="AL340" s="1087">
        <f>IF(ISERROR((P340/Q340-1)*100),"n/a",(P340/Q340-1)*100)</f>
        <v>0</v>
      </c>
      <c r="AM340" s="1087">
        <f>IF(ISERROR((Q340/R340-1)*100),"n/a",(Q340/R340-1)*100)</f>
        <v>0</v>
      </c>
      <c r="AN340" s="1087">
        <f>IF(ISERROR((R340/S340-1)*100),"n/a",(R340/S340-1)*100)</f>
        <v>0</v>
      </c>
      <c r="AO340" s="1087">
        <f>IF(ISERROR((S340/T340-1)*100),"n/a",(S340/T340-1)*100)</f>
        <v>0</v>
      </c>
      <c r="AP340" s="1087">
        <f>IF(ISERROR((T340/U340-1)*100),"n/a",(T340/U340-1)*100)</f>
        <v>0</v>
      </c>
      <c r="AQ340" s="1087">
        <f>IF(ISERROR((U340/V340-1)*100),"n/a",(U340/V340-1)*100)</f>
        <v>0</v>
      </c>
      <c r="AR340" s="1087">
        <f>IF(ISERROR((V340/W340-1)*100),"n/a",(V340/W340-1)*100)</f>
        <v>0</v>
      </c>
      <c r="AS340" s="1087">
        <f>IF(ISERROR((W340/X340-1)*100),"n/a",(W340/X340-1)*100)</f>
        <v>0</v>
      </c>
      <c r="AT340" s="1087">
        <f>IF(ISERROR((X340/Y340-1)*100),"n/a",(X340/Y340-1)*100)</f>
        <v>0</v>
      </c>
      <c r="AU340" s="1088">
        <f>AVERAGE(AA340:AT340)</f>
        <v>8.1259977003249606</v>
      </c>
      <c r="AV340" s="1089">
        <f>STDEV(AA340:AT340)</f>
        <v>12.68000082646137</v>
      </c>
    </row>
    <row r="341" spans="1:48" ht="11.25" customHeight="1" x14ac:dyDescent="0.2">
      <c r="A341" s="492" t="s">
        <v>1285</v>
      </c>
      <c r="B341" s="874" t="s">
        <v>1286</v>
      </c>
      <c r="C341" s="621">
        <v>0.84</v>
      </c>
      <c r="D341" s="491">
        <v>0.8</v>
      </c>
      <c r="E341" s="624">
        <v>0.72</v>
      </c>
      <c r="F341" s="621">
        <v>0.68</v>
      </c>
      <c r="G341" s="621">
        <v>0.64</v>
      </c>
      <c r="H341" s="621">
        <v>0.61</v>
      </c>
      <c r="I341" s="621">
        <v>0.53749999999999998</v>
      </c>
      <c r="J341" s="945"/>
      <c r="K341" s="621">
        <v>0.5</v>
      </c>
      <c r="L341" s="490">
        <v>0.44</v>
      </c>
      <c r="M341" s="945"/>
      <c r="N341" s="622">
        <v>0.41</v>
      </c>
      <c r="O341" s="622">
        <v>0.41</v>
      </c>
      <c r="P341" s="623">
        <v>0.4607</v>
      </c>
      <c r="Q341" s="627">
        <v>0.6129</v>
      </c>
      <c r="R341" s="627">
        <v>0.60760000000000003</v>
      </c>
      <c r="S341" s="627">
        <v>0.60350000000000004</v>
      </c>
      <c r="T341" s="627">
        <v>0.58599999999999997</v>
      </c>
      <c r="U341" s="627">
        <v>0.5484</v>
      </c>
      <c r="V341" s="627">
        <v>0.54659999999999997</v>
      </c>
      <c r="W341" s="627">
        <v>0.4516</v>
      </c>
      <c r="X341" s="627">
        <v>0.43009999999999998</v>
      </c>
      <c r="Y341" s="627">
        <v>0.4194</v>
      </c>
      <c r="Z341" s="624">
        <f>SUM(C341:Y341)</f>
        <v>11.854300000000002</v>
      </c>
      <c r="AA341" s="1086">
        <f>IF(ISERROR((C341/D341-1)*100),"n/a",(C341/D341-1)*100)</f>
        <v>4.9999999999999822</v>
      </c>
      <c r="AB341" s="1086">
        <f>IF(ISERROR((D341/E341-1)*100),"n/a",(D341/E341-1)*100)</f>
        <v>11.111111111111116</v>
      </c>
      <c r="AC341" s="1087">
        <f>IF(ISERROR((E341/F341-1)*100),"n/a",(E341/F341-1)*100)</f>
        <v>5.8823529411764497</v>
      </c>
      <c r="AD341" s="1087">
        <f>IF(ISERROR((F341/G341-1)*100),"n/a",(F341/G341-1)*100)</f>
        <v>6.25</v>
      </c>
      <c r="AE341" s="1087">
        <f>IF(ISERROR((G341/H341-1)*100),"n/a",(G341/H341-1)*100)</f>
        <v>4.9180327868852514</v>
      </c>
      <c r="AF341" s="1087">
        <f>IF(ISERROR((H341/I341-1)*100),"n/a",(H341/I341-1)*100)</f>
        <v>13.488372093023248</v>
      </c>
      <c r="AG341" s="1087">
        <f>IF(ISERROR((I341/K341-1)*100),"n/a",(I341/K341-1)*100)</f>
        <v>7.4999999999999956</v>
      </c>
      <c r="AH341" s="1087">
        <f>IF(ISERROR((K341/L341-1)*100),"n/a",(K341/L341-1)*100)</f>
        <v>13.636363636363647</v>
      </c>
      <c r="AI341" s="1087">
        <f>IF(ISERROR((L341/N341-1)*100),"n/a",(L341/N341-1)*100)</f>
        <v>7.3170731707317138</v>
      </c>
      <c r="AJ341" s="1087">
        <f>IF(ISERROR((N341/O341-1)*100),"n/a",(N341/O341-1)*100)</f>
        <v>0</v>
      </c>
      <c r="AK341" s="1087">
        <f>IF(ISERROR((O341/P341-1)*100),"n/a",(O341/P341-1)*100)</f>
        <v>-11.004992402865209</v>
      </c>
      <c r="AL341" s="1087">
        <f>IF(ISERROR((P341/Q341-1)*100),"n/a",(P341/Q341-1)*100)</f>
        <v>-24.832762277696197</v>
      </c>
      <c r="AM341" s="1087">
        <f>IF(ISERROR((Q341/R341-1)*100),"n/a",(Q341/R341-1)*100)</f>
        <v>0.87228439763000765</v>
      </c>
      <c r="AN341" s="1087">
        <f>IF(ISERROR((R341/S341-1)*100),"n/a",(R341/S341-1)*100)</f>
        <v>0.67937033968517024</v>
      </c>
      <c r="AO341" s="1087">
        <f>IF(ISERROR((S341/T341-1)*100),"n/a",(S341/T341-1)*100)</f>
        <v>2.9863481228669109</v>
      </c>
      <c r="AP341" s="1087">
        <f>IF(ISERROR((T341/U341-1)*100),"n/a",(T341/U341-1)*100)</f>
        <v>6.8563092633114442</v>
      </c>
      <c r="AQ341" s="1087">
        <f>IF(ISERROR((U341/V341-1)*100),"n/a",(U341/V341-1)*100)</f>
        <v>0.3293084522502765</v>
      </c>
      <c r="AR341" s="1087">
        <f>IF(ISERROR((V341/W341-1)*100),"n/a",(V341/W341-1)*100)</f>
        <v>21.03631532329495</v>
      </c>
      <c r="AS341" s="1087">
        <f>IF(ISERROR((W341/X341-1)*100),"n/a",(W341/X341-1)*100)</f>
        <v>4.9988374796559043</v>
      </c>
      <c r="AT341" s="1087">
        <f>IF(ISERROR((X341/Y341-1)*100),"n/a",(X341/Y341-1)*100)</f>
        <v>2.5512637100619795</v>
      </c>
      <c r="AU341" s="1088">
        <f>AVERAGE(AA341:AT341)</f>
        <v>3.9787794073743314</v>
      </c>
      <c r="AV341" s="1089">
        <f>STDEV(AA341:AT341)</f>
        <v>9.3932472979389985</v>
      </c>
    </row>
    <row r="342" spans="1:48" ht="11.25" customHeight="1" x14ac:dyDescent="0.2">
      <c r="A342" s="496" t="s">
        <v>253</v>
      </c>
      <c r="B342" s="859" t="s">
        <v>254</v>
      </c>
      <c r="C342" s="621">
        <v>0.84</v>
      </c>
      <c r="D342" s="491">
        <v>0.75</v>
      </c>
      <c r="E342" s="481">
        <v>0.68</v>
      </c>
      <c r="F342" s="482">
        <v>0.57999999999999996</v>
      </c>
      <c r="G342" s="482">
        <v>0.5</v>
      </c>
      <c r="H342" s="482">
        <v>0.4</v>
      </c>
      <c r="I342" s="482">
        <v>0.34</v>
      </c>
      <c r="J342" s="1016"/>
      <c r="K342" s="482">
        <v>0.3</v>
      </c>
      <c r="L342" s="480">
        <v>0.255</v>
      </c>
      <c r="M342" s="1016"/>
      <c r="N342" s="519">
        <v>0.21</v>
      </c>
      <c r="O342" s="519">
        <v>0.19</v>
      </c>
      <c r="P342" s="487">
        <v>0.185</v>
      </c>
      <c r="Q342" s="487">
        <v>0.15</v>
      </c>
      <c r="R342" s="487">
        <v>0.14000000000000001</v>
      </c>
      <c r="S342" s="487">
        <v>0.13</v>
      </c>
      <c r="T342" s="487">
        <v>0.1125</v>
      </c>
      <c r="U342" s="487">
        <v>0.105</v>
      </c>
      <c r="V342" s="487">
        <v>9.7500000000000003E-2</v>
      </c>
      <c r="W342" s="487">
        <v>9.2499999999999999E-2</v>
      </c>
      <c r="X342" s="487">
        <v>8.7499999999999994E-2</v>
      </c>
      <c r="Y342" s="487">
        <v>8.2500000000000004E-2</v>
      </c>
      <c r="Z342" s="624">
        <f>SUM(C342:Y342)</f>
        <v>6.2275</v>
      </c>
      <c r="AA342" s="1086">
        <f>IF(ISERROR((C342/D342-1)*100),"n/a",(C342/D342-1)*100)</f>
        <v>11.999999999999989</v>
      </c>
      <c r="AB342" s="1086">
        <f>IF(ISERROR((D342/E342-1)*100),"n/a",(D342/E342-1)*100)</f>
        <v>10.294117647058808</v>
      </c>
      <c r="AC342" s="1087">
        <f>IF(ISERROR((E342/F342-1)*100),"n/a",(E342/F342-1)*100)</f>
        <v>17.24137931034484</v>
      </c>
      <c r="AD342" s="1087">
        <f>IF(ISERROR((F342/G342-1)*100),"n/a",(F342/G342-1)*100)</f>
        <v>15.999999999999993</v>
      </c>
      <c r="AE342" s="1087">
        <f>IF(ISERROR((G342/H342-1)*100),"n/a",(G342/H342-1)*100)</f>
        <v>25</v>
      </c>
      <c r="AF342" s="1087">
        <f>IF(ISERROR((H342/I342-1)*100),"n/a",(H342/I342-1)*100)</f>
        <v>17.647058823529417</v>
      </c>
      <c r="AG342" s="1087">
        <f>IF(ISERROR((I342/K342-1)*100),"n/a",(I342/K342-1)*100)</f>
        <v>13.333333333333353</v>
      </c>
      <c r="AH342" s="1087">
        <f>IF(ISERROR((K342/L342-1)*100),"n/a",(K342/L342-1)*100)</f>
        <v>17.647058823529417</v>
      </c>
      <c r="AI342" s="1087">
        <f>IF(ISERROR((L342/N342-1)*100),"n/a",(L342/N342-1)*100)</f>
        <v>21.428571428571441</v>
      </c>
      <c r="AJ342" s="1087">
        <f>IF(ISERROR((N342/O342-1)*100),"n/a",(N342/O342-1)*100)</f>
        <v>10.526315789473673</v>
      </c>
      <c r="AK342" s="1087">
        <f>IF(ISERROR((O342/P342-1)*100),"n/a",(O342/P342-1)*100)</f>
        <v>2.7027027027026973</v>
      </c>
      <c r="AL342" s="1087">
        <f>IF(ISERROR((P342/Q342-1)*100),"n/a",(P342/Q342-1)*100)</f>
        <v>23.333333333333339</v>
      </c>
      <c r="AM342" s="1087">
        <f>IF(ISERROR((Q342/R342-1)*100),"n/a",(Q342/R342-1)*100)</f>
        <v>7.1428571428571397</v>
      </c>
      <c r="AN342" s="1087">
        <f>IF(ISERROR((R342/S342-1)*100),"n/a",(R342/S342-1)*100)</f>
        <v>7.6923076923077094</v>
      </c>
      <c r="AO342" s="1087">
        <f>IF(ISERROR((S342/T342-1)*100),"n/a",(S342/T342-1)*100)</f>
        <v>15.555555555555568</v>
      </c>
      <c r="AP342" s="1087">
        <f>IF(ISERROR((T342/U342-1)*100),"n/a",(T342/U342-1)*100)</f>
        <v>7.1428571428571397</v>
      </c>
      <c r="AQ342" s="1087">
        <f>IF(ISERROR((U342/V342-1)*100),"n/a",(U342/V342-1)*100)</f>
        <v>7.6923076923076872</v>
      </c>
      <c r="AR342" s="1087">
        <f>IF(ISERROR((V342/W342-1)*100),"n/a",(V342/W342-1)*100)</f>
        <v>5.4054054054054168</v>
      </c>
      <c r="AS342" s="1087">
        <f>IF(ISERROR((W342/X342-1)*100),"n/a",(W342/X342-1)*100)</f>
        <v>5.7142857142857162</v>
      </c>
      <c r="AT342" s="1087">
        <f>IF(ISERROR((X342/Y342-1)*100),"n/a",(X342/Y342-1)*100)</f>
        <v>6.0606060606060552</v>
      </c>
      <c r="AU342" s="1088">
        <f>AVERAGE(AA342:AT342)</f>
        <v>12.478002679902971</v>
      </c>
      <c r="AV342" s="1089">
        <f>STDEV(AA342:AT342)</f>
        <v>6.4788560063608935</v>
      </c>
    </row>
    <row r="343" spans="1:48" ht="11.25" customHeight="1" x14ac:dyDescent="0.2">
      <c r="A343" s="510" t="s">
        <v>1283</v>
      </c>
      <c r="B343" s="499" t="s">
        <v>1284</v>
      </c>
      <c r="C343" s="621">
        <v>2.99</v>
      </c>
      <c r="D343" s="491">
        <v>2.7559999999999998</v>
      </c>
      <c r="E343" s="626">
        <v>2.548</v>
      </c>
      <c r="F343" s="621">
        <v>2.4020000000000001</v>
      </c>
      <c r="G343" s="621">
        <v>2.2359999999999998</v>
      </c>
      <c r="H343" s="621">
        <v>2.04</v>
      </c>
      <c r="I343" s="621">
        <v>1.81</v>
      </c>
      <c r="J343" s="945"/>
      <c r="K343" s="621">
        <v>1.56</v>
      </c>
      <c r="L343" s="490">
        <v>1.38</v>
      </c>
      <c r="M343" s="945"/>
      <c r="N343" s="503">
        <v>1.28</v>
      </c>
      <c r="O343" s="622">
        <v>1.19</v>
      </c>
      <c r="P343" s="627">
        <v>1.19</v>
      </c>
      <c r="Q343" s="627">
        <v>1.135</v>
      </c>
      <c r="R343" s="627">
        <v>1.03</v>
      </c>
      <c r="S343" s="627">
        <v>0.93</v>
      </c>
      <c r="T343" s="627">
        <v>0.83499999999999996</v>
      </c>
      <c r="U343" s="627">
        <v>0.72260000000000002</v>
      </c>
      <c r="V343" s="627">
        <v>0.63019999999999998</v>
      </c>
      <c r="W343" s="627">
        <v>0.58260000000000001</v>
      </c>
      <c r="X343" s="627">
        <v>0.54</v>
      </c>
      <c r="Y343" s="627">
        <v>0.5</v>
      </c>
      <c r="Z343" s="624">
        <f>SUM(C343:Y343)</f>
        <v>30.287400000000002</v>
      </c>
      <c r="AA343" s="1086">
        <f>IF(ISERROR((C343/D343-1)*100),"n/a",(C343/D343-1)*100)</f>
        <v>8.4905660377358583</v>
      </c>
      <c r="AB343" s="1086">
        <f>IF(ISERROR((D343/E343-1)*100),"n/a",(D343/E343-1)*100)</f>
        <v>8.1632653061224367</v>
      </c>
      <c r="AC343" s="1087">
        <f>IF(ISERROR((E343/F343-1)*100),"n/a",(E343/F343-1)*100)</f>
        <v>6.0782681099084135</v>
      </c>
      <c r="AD343" s="1087">
        <f>IF(ISERROR((F343/G343-1)*100),"n/a",(F343/G343-1)*100)</f>
        <v>7.4239713774597593</v>
      </c>
      <c r="AE343" s="1087">
        <f>IF(ISERROR((G343/H343-1)*100),"n/a",(G343/H343-1)*100)</f>
        <v>9.6078431372548891</v>
      </c>
      <c r="AF343" s="1087">
        <f>IF(ISERROR((H343/I343-1)*100),"n/a",(H343/I343-1)*100)</f>
        <v>12.707182320441991</v>
      </c>
      <c r="AG343" s="1087">
        <f>IF(ISERROR((I343/K343-1)*100),"n/a",(I343/K343-1)*100)</f>
        <v>16.025641025641036</v>
      </c>
      <c r="AH343" s="1087">
        <f>IF(ISERROR((K343/L343-1)*100),"n/a",(K343/L343-1)*100)</f>
        <v>13.043478260869579</v>
      </c>
      <c r="AI343" s="1087">
        <f>IF(ISERROR((L343/N343-1)*100),"n/a",(L343/N343-1)*100)</f>
        <v>7.8125</v>
      </c>
      <c r="AJ343" s="1087">
        <f>IF(ISERROR((N343/O343-1)*100),"n/a",(N343/O343-1)*100)</f>
        <v>7.5630252100840512</v>
      </c>
      <c r="AK343" s="1087">
        <f>IF(ISERROR((O343/P343-1)*100),"n/a",(O343/P343-1)*100)</f>
        <v>0</v>
      </c>
      <c r="AL343" s="1087">
        <f>IF(ISERROR((P343/Q343-1)*100),"n/a",(P343/Q343-1)*100)</f>
        <v>4.8458149779735615</v>
      </c>
      <c r="AM343" s="1087">
        <f>IF(ISERROR((Q343/R343-1)*100),"n/a",(Q343/R343-1)*100)</f>
        <v>10.194174757281548</v>
      </c>
      <c r="AN343" s="1087">
        <f>IF(ISERROR((R343/S343-1)*100),"n/a",(R343/S343-1)*100)</f>
        <v>10.752688172043001</v>
      </c>
      <c r="AO343" s="1087">
        <f>IF(ISERROR((S343/T343-1)*100),"n/a",(S343/T343-1)*100)</f>
        <v>11.377245508982048</v>
      </c>
      <c r="AP343" s="1087">
        <f>IF(ISERROR((T343/U343-1)*100),"n/a",(T343/U343-1)*100)</f>
        <v>15.55494049266537</v>
      </c>
      <c r="AQ343" s="1087">
        <f>IF(ISERROR((U343/V343-1)*100),"n/a",(U343/V343-1)*100)</f>
        <v>14.662012059663599</v>
      </c>
      <c r="AR343" s="1087">
        <f>IF(ISERROR((V343/W343-1)*100),"n/a",(V343/W343-1)*100)</f>
        <v>8.1702711980775824</v>
      </c>
      <c r="AS343" s="1087">
        <f>IF(ISERROR((W343/X343-1)*100),"n/a",(W343/X343-1)*100)</f>
        <v>7.8888888888888786</v>
      </c>
      <c r="AT343" s="1087">
        <f>IF(ISERROR((X343/Y343-1)*100),"n/a",(X343/Y343-1)*100)</f>
        <v>8.0000000000000071</v>
      </c>
      <c r="AU343" s="1088">
        <f>AVERAGE(AA343:AT343)</f>
        <v>9.4180888420546793</v>
      </c>
      <c r="AV343" s="1089">
        <f>STDEV(AA343:AT343)</f>
        <v>3.826062306346194</v>
      </c>
    </row>
    <row r="344" spans="1:48" ht="11.25" customHeight="1" x14ac:dyDescent="0.2">
      <c r="A344" s="479" t="s">
        <v>1271</v>
      </c>
      <c r="B344" s="874" t="s">
        <v>1272</v>
      </c>
      <c r="C344" s="621">
        <v>1.2450000000000001</v>
      </c>
      <c r="D344" s="491">
        <v>1.2250000000000001</v>
      </c>
      <c r="E344" s="626">
        <v>1.2049999999999998</v>
      </c>
      <c r="F344" s="621">
        <v>1.1850000000000001</v>
      </c>
      <c r="G344" s="621">
        <v>1.165</v>
      </c>
      <c r="H344" s="621">
        <v>1.1525000000000001</v>
      </c>
      <c r="I344" s="621">
        <v>1.1499999999999999</v>
      </c>
      <c r="J344" s="945"/>
      <c r="K344" s="621">
        <v>0.38328000000000001</v>
      </c>
      <c r="L344" s="625">
        <v>0</v>
      </c>
      <c r="M344" s="945"/>
      <c r="N344" s="622">
        <v>0</v>
      </c>
      <c r="O344" s="622">
        <v>0</v>
      </c>
      <c r="P344" s="623">
        <v>0</v>
      </c>
      <c r="Q344" s="623">
        <v>0</v>
      </c>
      <c r="R344" s="623">
        <v>0</v>
      </c>
      <c r="S344" s="623">
        <v>0</v>
      </c>
      <c r="T344" s="623">
        <v>0</v>
      </c>
      <c r="U344" s="623">
        <v>0</v>
      </c>
      <c r="V344" s="623">
        <v>0</v>
      </c>
      <c r="W344" s="623">
        <v>0</v>
      </c>
      <c r="X344" s="623">
        <v>0</v>
      </c>
      <c r="Y344" s="623">
        <v>0</v>
      </c>
      <c r="Z344" s="624">
        <f>SUM(C344:Y344)</f>
        <v>8.710779999999998</v>
      </c>
      <c r="AA344" s="1086">
        <f>IF(ISERROR((C344/D344-1)*100),"n/a",(C344/D344-1)*100)</f>
        <v>1.6326530612244872</v>
      </c>
      <c r="AB344" s="1086">
        <f>IF(ISERROR((D344/E344-1)*100),"n/a",(D344/E344-1)*100)</f>
        <v>1.6597510373444146</v>
      </c>
      <c r="AC344" s="1087">
        <f>IF(ISERROR((E344/F344-1)*100),"n/a",(E344/F344-1)*100)</f>
        <v>1.6877637130801482</v>
      </c>
      <c r="AD344" s="1087">
        <f>IF(ISERROR((F344/G344-1)*100),"n/a",(F344/G344-1)*100)</f>
        <v>1.7167381974249052</v>
      </c>
      <c r="AE344" s="1087">
        <f>IF(ISERROR((G344/H344-1)*100),"n/a",(G344/H344-1)*100)</f>
        <v>1.0845986984815648</v>
      </c>
      <c r="AF344" s="1087">
        <f>IF(ISERROR((H344/I344-1)*100),"n/a",(H344/I344-1)*100)</f>
        <v>0.21739130434783593</v>
      </c>
      <c r="AG344" s="1087">
        <f>IF(ISERROR((I344/K344-1)*100),"n/a",(I344/K344-1)*100)</f>
        <v>200.04174493842618</v>
      </c>
      <c r="AH344" s="1087" t="str">
        <f>IF(ISERROR((K344/L344-1)*100),"n/a",(K344/L344-1)*100)</f>
        <v>n/a</v>
      </c>
      <c r="AI344" s="1087" t="str">
        <f>IF(ISERROR((L344/N344-1)*100),"n/a",(L344/N344-1)*100)</f>
        <v>n/a</v>
      </c>
      <c r="AJ344" s="1087" t="str">
        <f>IF(ISERROR((N344/O344-1)*100),"n/a",(N344/O344-1)*100)</f>
        <v>n/a</v>
      </c>
      <c r="AK344" s="1087" t="str">
        <f>IF(ISERROR((O344/P344-1)*100),"n/a",(O344/P344-1)*100)</f>
        <v>n/a</v>
      </c>
      <c r="AL344" s="1087" t="str">
        <f>IF(ISERROR((P344/Q344-1)*100),"n/a",(P344/Q344-1)*100)</f>
        <v>n/a</v>
      </c>
      <c r="AM344" s="1087" t="str">
        <f>IF(ISERROR((Q344/R344-1)*100),"n/a",(Q344/R344-1)*100)</f>
        <v>n/a</v>
      </c>
      <c r="AN344" s="1087" t="str">
        <f>IF(ISERROR((R344/S344-1)*100),"n/a",(R344/S344-1)*100)</f>
        <v>n/a</v>
      </c>
      <c r="AO344" s="1087" t="str">
        <f>IF(ISERROR((S344/T344-1)*100),"n/a",(S344/T344-1)*100)</f>
        <v>n/a</v>
      </c>
      <c r="AP344" s="1087" t="str">
        <f>IF(ISERROR((T344/U344-1)*100),"n/a",(T344/U344-1)*100)</f>
        <v>n/a</v>
      </c>
      <c r="AQ344" s="1087" t="str">
        <f>IF(ISERROR((U344/V344-1)*100),"n/a",(U344/V344-1)*100)</f>
        <v>n/a</v>
      </c>
      <c r="AR344" s="1087" t="str">
        <f>IF(ISERROR((V344/W344-1)*100),"n/a",(V344/W344-1)*100)</f>
        <v>n/a</v>
      </c>
      <c r="AS344" s="1087" t="str">
        <f>IF(ISERROR((W344/X344-1)*100),"n/a",(W344/X344-1)*100)</f>
        <v>n/a</v>
      </c>
      <c r="AT344" s="1087" t="str">
        <f>IF(ISERROR((X344/Y344-1)*100),"n/a",(X344/Y344-1)*100)</f>
        <v>n/a</v>
      </c>
      <c r="AU344" s="1088">
        <f>AVERAGE(AA344:AT344)</f>
        <v>29.72009156433279</v>
      </c>
      <c r="AV344" s="1089">
        <f>STDEV(AA344:AT344)</f>
        <v>75.106760125275457</v>
      </c>
    </row>
    <row r="345" spans="1:48" ht="11.25" customHeight="1" x14ac:dyDescent="0.2">
      <c r="A345" s="876" t="s">
        <v>1277</v>
      </c>
      <c r="B345" s="874" t="s">
        <v>1278</v>
      </c>
      <c r="C345" s="621">
        <v>0.48</v>
      </c>
      <c r="D345" s="491">
        <v>0.44</v>
      </c>
      <c r="E345" s="626">
        <v>0.4</v>
      </c>
      <c r="F345" s="621">
        <v>0.36</v>
      </c>
      <c r="G345" s="621">
        <v>0.32</v>
      </c>
      <c r="H345" s="621">
        <v>0.18</v>
      </c>
      <c r="I345" s="621">
        <v>0.06</v>
      </c>
      <c r="J345" s="945"/>
      <c r="K345" s="494">
        <v>0</v>
      </c>
      <c r="L345" s="625">
        <v>0</v>
      </c>
      <c r="M345" s="945"/>
      <c r="N345" s="622">
        <v>0</v>
      </c>
      <c r="O345" s="622">
        <v>0.02</v>
      </c>
      <c r="P345" s="627">
        <v>0.32</v>
      </c>
      <c r="Q345" s="627">
        <v>0.26</v>
      </c>
      <c r="R345" s="627">
        <v>0.2</v>
      </c>
      <c r="S345" s="627">
        <v>1E-3</v>
      </c>
      <c r="T345" s="623">
        <v>0</v>
      </c>
      <c r="U345" s="623">
        <v>0</v>
      </c>
      <c r="V345" s="623">
        <v>0</v>
      </c>
      <c r="W345" s="623">
        <v>0</v>
      </c>
      <c r="X345" s="623">
        <v>0</v>
      </c>
      <c r="Y345" s="623">
        <v>0</v>
      </c>
      <c r="Z345" s="624">
        <f>SUM(C345:Y345)</f>
        <v>3.0409999999999999</v>
      </c>
      <c r="AA345" s="1086">
        <f>IF(ISERROR((C345/D345-1)*100),"n/a",(C345/D345-1)*100)</f>
        <v>9.0909090909090828</v>
      </c>
      <c r="AB345" s="1086">
        <f>IF(ISERROR((D345/E345-1)*100),"n/a",(D345/E345-1)*100)</f>
        <v>9.9999999999999858</v>
      </c>
      <c r="AC345" s="1087">
        <f>IF(ISERROR((E345/F345-1)*100),"n/a",(E345/F345-1)*100)</f>
        <v>11.111111111111116</v>
      </c>
      <c r="AD345" s="1087">
        <f>IF(ISERROR((F345/G345-1)*100),"n/a",(F345/G345-1)*100)</f>
        <v>12.5</v>
      </c>
      <c r="AE345" s="1087">
        <f>IF(ISERROR((G345/H345-1)*100),"n/a",(G345/H345-1)*100)</f>
        <v>77.777777777777786</v>
      </c>
      <c r="AF345" s="1087">
        <f>IF(ISERROR((H345/I345-1)*100),"n/a",(H345/I345-1)*100)</f>
        <v>200</v>
      </c>
      <c r="AG345" s="1087" t="str">
        <f>IF(ISERROR((I345/K345-1)*100),"n/a",(I345/K345-1)*100)</f>
        <v>n/a</v>
      </c>
      <c r="AH345" s="1087" t="str">
        <f>IF(ISERROR((K345/L345-1)*100),"n/a",(K345/L345-1)*100)</f>
        <v>n/a</v>
      </c>
      <c r="AI345" s="1087" t="str">
        <f>IF(ISERROR((L345/N345-1)*100),"n/a",(L345/N345-1)*100)</f>
        <v>n/a</v>
      </c>
      <c r="AJ345" s="1087">
        <f>IF(ISERROR((N345/O345-1)*100),"n/a",(N345/O345-1)*100)</f>
        <v>-100</v>
      </c>
      <c r="AK345" s="1087">
        <f>IF(ISERROR((O345/P345-1)*100),"n/a",(O345/P345-1)*100)</f>
        <v>-93.75</v>
      </c>
      <c r="AL345" s="1087">
        <f>IF(ISERROR((P345/Q345-1)*100),"n/a",(P345/Q345-1)*100)</f>
        <v>23.076923076923084</v>
      </c>
      <c r="AM345" s="1087">
        <f>IF(ISERROR((Q345/R345-1)*100),"n/a",(Q345/R345-1)*100)</f>
        <v>30.000000000000004</v>
      </c>
      <c r="AN345" s="1087">
        <f>IF(ISERROR((R345/S345-1)*100),"n/a",(R345/S345-1)*100)</f>
        <v>19900</v>
      </c>
      <c r="AO345" s="1087" t="str">
        <f>IF(ISERROR((S345/T345-1)*100),"n/a",(S345/T345-1)*100)</f>
        <v>n/a</v>
      </c>
      <c r="AP345" s="1087" t="str">
        <f>IF(ISERROR((T345/U345-1)*100),"n/a",(T345/U345-1)*100)</f>
        <v>n/a</v>
      </c>
      <c r="AQ345" s="1087" t="str">
        <f>IF(ISERROR((U345/V345-1)*100),"n/a",(U345/V345-1)*100)</f>
        <v>n/a</v>
      </c>
      <c r="AR345" s="1087" t="str">
        <f>IF(ISERROR((V345/W345-1)*100),"n/a",(V345/W345-1)*100)</f>
        <v>n/a</v>
      </c>
      <c r="AS345" s="1087" t="str">
        <f>IF(ISERROR((W345/X345-1)*100),"n/a",(W345/X345-1)*100)</f>
        <v>n/a</v>
      </c>
      <c r="AT345" s="1087" t="str">
        <f>IF(ISERROR((X345/Y345-1)*100),"n/a",(X345/Y345-1)*100)</f>
        <v>n/a</v>
      </c>
      <c r="AU345" s="1088">
        <f>AVERAGE(AA345:AT345)</f>
        <v>1825.43697464152</v>
      </c>
      <c r="AV345" s="1089">
        <f>STDEV(AA345:AT345)</f>
        <v>5995.183998083301</v>
      </c>
    </row>
    <row r="346" spans="1:48" ht="11.25" customHeight="1" x14ac:dyDescent="0.2">
      <c r="A346" s="1144" t="s">
        <v>4602</v>
      </c>
      <c r="B346" s="859" t="s">
        <v>4597</v>
      </c>
      <c r="C346" s="621">
        <v>0.32</v>
      </c>
      <c r="D346" s="491">
        <v>0.28000000000000003</v>
      </c>
      <c r="E346" s="626">
        <v>0.24</v>
      </c>
      <c r="F346" s="621">
        <v>0.06</v>
      </c>
      <c r="G346" s="530">
        <v>0</v>
      </c>
      <c r="H346" s="494">
        <v>0</v>
      </c>
      <c r="I346" s="530">
        <v>0</v>
      </c>
      <c r="J346" s="552"/>
      <c r="K346" s="530">
        <v>0</v>
      </c>
      <c r="L346" s="533">
        <v>0</v>
      </c>
      <c r="M346" s="1120"/>
      <c r="N346" s="1060">
        <v>0</v>
      </c>
      <c r="O346" s="1060">
        <v>0</v>
      </c>
      <c r="P346" s="623">
        <v>0</v>
      </c>
      <c r="Q346" s="623">
        <v>0</v>
      </c>
      <c r="R346" s="623">
        <v>0</v>
      </c>
      <c r="S346" s="531">
        <v>0.5</v>
      </c>
      <c r="T346" s="627">
        <v>1.0868</v>
      </c>
      <c r="U346" s="623">
        <v>0</v>
      </c>
      <c r="V346" s="531">
        <v>0</v>
      </c>
      <c r="W346" s="531">
        <v>0</v>
      </c>
      <c r="X346" s="623">
        <v>0</v>
      </c>
      <c r="Y346" s="623">
        <v>0</v>
      </c>
      <c r="Z346" s="624">
        <f>SUM(C346:Y346)</f>
        <v>2.4868000000000001</v>
      </c>
      <c r="AA346" s="1086">
        <f>IF(ISERROR((C346/D346-1)*100),"n/a",(C346/D346-1)*100)</f>
        <v>14.285714285714279</v>
      </c>
      <c r="AB346" s="1086">
        <f>IF(ISERROR((D346/E346-1)*100),"n/a",(D346/E346-1)*100)</f>
        <v>16.666666666666675</v>
      </c>
      <c r="AC346" s="1087">
        <f>IF(ISERROR((E346/F346-1)*100),"n/a",(E346/F346-1)*100)</f>
        <v>300</v>
      </c>
      <c r="AD346" s="1087" t="str">
        <f>IF(ISERROR((F346/G346-1)*100),"n/a",(F346/G346-1)*100)</f>
        <v>n/a</v>
      </c>
      <c r="AE346" s="1087" t="str">
        <f>IF(ISERROR((G346/H346-1)*100),"n/a",(G346/H346-1)*100)</f>
        <v>n/a</v>
      </c>
      <c r="AF346" s="1087" t="str">
        <f>IF(ISERROR((H346/I346-1)*100),"n/a",(H346/I346-1)*100)</f>
        <v>n/a</v>
      </c>
      <c r="AG346" s="1087" t="str">
        <f>IF(ISERROR((I346/K346-1)*100),"n/a",(I346/K346-1)*100)</f>
        <v>n/a</v>
      </c>
      <c r="AH346" s="1087" t="str">
        <f>IF(ISERROR((K346/L346-1)*100),"n/a",(K346/L346-1)*100)</f>
        <v>n/a</v>
      </c>
      <c r="AI346" s="1087" t="str">
        <f>IF(ISERROR((L346/N346-1)*100),"n/a",(L346/N346-1)*100)</f>
        <v>n/a</v>
      </c>
      <c r="AJ346" s="1087" t="str">
        <f>IF(ISERROR((N346/O346-1)*100),"n/a",(N346/O346-1)*100)</f>
        <v>n/a</v>
      </c>
      <c r="AK346" s="1087" t="str">
        <f>IF(ISERROR((O346/P346-1)*100),"n/a",(O346/P346-1)*100)</f>
        <v>n/a</v>
      </c>
      <c r="AL346" s="1087" t="str">
        <f>IF(ISERROR((P346/Q346-1)*100),"n/a",(P346/Q346-1)*100)</f>
        <v>n/a</v>
      </c>
      <c r="AM346" s="1087" t="str">
        <f>IF(ISERROR((Q346/R346-1)*100),"n/a",(Q346/R346-1)*100)</f>
        <v>n/a</v>
      </c>
      <c r="AN346" s="1087">
        <f>IF(ISERROR((R346/S346-1)*100),"n/a",(R346/S346-1)*100)</f>
        <v>-100</v>
      </c>
      <c r="AO346" s="1087">
        <f>IF(ISERROR((S346/T346-1)*100),"n/a",(S346/T346-1)*100)</f>
        <v>-53.993375046006634</v>
      </c>
      <c r="AP346" s="1087" t="str">
        <f>IF(ISERROR((T346/U346-1)*100),"n/a",(T346/U346-1)*100)</f>
        <v>n/a</v>
      </c>
      <c r="AQ346" s="1087" t="str">
        <f>IF(ISERROR((U346/V346-1)*100),"n/a",(U346/V346-1)*100)</f>
        <v>n/a</v>
      </c>
      <c r="AR346" s="1087" t="str">
        <f>IF(ISERROR((V346/W346-1)*100),"n/a",(V346/W346-1)*100)</f>
        <v>n/a</v>
      </c>
      <c r="AS346" s="1087" t="str">
        <f>IF(ISERROR((W346/X346-1)*100),"n/a",(W346/X346-1)*100)</f>
        <v>n/a</v>
      </c>
      <c r="AT346" s="1087" t="str">
        <f>IF(ISERROR((X346/Y346-1)*100),"n/a",(X346/Y346-1)*100)</f>
        <v>n/a</v>
      </c>
      <c r="AU346" s="1088">
        <f>AVERAGE(AA346:AT346)</f>
        <v>35.391801181274865</v>
      </c>
      <c r="AV346" s="1089">
        <f>STDEV(AA346:AT346)</f>
        <v>155.8318372517432</v>
      </c>
    </row>
    <row r="347" spans="1:48" ht="11.25" customHeight="1" x14ac:dyDescent="0.2">
      <c r="A347" s="628" t="s">
        <v>625</v>
      </c>
      <c r="B347" s="498" t="s">
        <v>626</v>
      </c>
      <c r="C347" s="621">
        <v>3.43</v>
      </c>
      <c r="D347" s="491">
        <v>3.15</v>
      </c>
      <c r="E347" s="509">
        <v>2.8699999999999997</v>
      </c>
      <c r="F347" s="505">
        <v>2.59</v>
      </c>
      <c r="G347" s="505">
        <v>2.2400000000000002</v>
      </c>
      <c r="H347" s="505">
        <v>2.06</v>
      </c>
      <c r="I347" s="505">
        <v>1.85</v>
      </c>
      <c r="J347" s="1032"/>
      <c r="K347" s="505">
        <v>1.68</v>
      </c>
      <c r="L347" s="501">
        <v>1.52</v>
      </c>
      <c r="M347" s="1032"/>
      <c r="N347" s="518">
        <v>1.44</v>
      </c>
      <c r="O347" s="527">
        <v>1.4</v>
      </c>
      <c r="P347" s="507">
        <v>1.36</v>
      </c>
      <c r="Q347" s="508">
        <v>1.32</v>
      </c>
      <c r="R347" s="508">
        <v>1.32</v>
      </c>
      <c r="S347" s="508">
        <v>1.32</v>
      </c>
      <c r="T347" s="508">
        <v>1.32</v>
      </c>
      <c r="U347" s="508">
        <v>1.32</v>
      </c>
      <c r="V347" s="508">
        <v>1.32</v>
      </c>
      <c r="W347" s="508">
        <v>1.32</v>
      </c>
      <c r="X347" s="507">
        <v>1.3</v>
      </c>
      <c r="Y347" s="507">
        <v>1.26</v>
      </c>
      <c r="Z347" s="624">
        <f>SUM(C347:Y347)</f>
        <v>37.389999999999993</v>
      </c>
      <c r="AA347" s="1086">
        <f>IF(ISERROR((C347/D347-1)*100),"n/a",(C347/D347-1)*100)</f>
        <v>8.8888888888889017</v>
      </c>
      <c r="AB347" s="1086">
        <f>IF(ISERROR((D347/E347-1)*100),"n/a",(D347/E347-1)*100)</f>
        <v>9.7560975609756184</v>
      </c>
      <c r="AC347" s="1087">
        <f>IF(ISERROR((E347/F347-1)*100),"n/a",(E347/F347-1)*100)</f>
        <v>10.810810810810811</v>
      </c>
      <c r="AD347" s="1087">
        <f>IF(ISERROR((F347/G347-1)*100),"n/a",(F347/G347-1)*100)</f>
        <v>15.624999999999979</v>
      </c>
      <c r="AE347" s="1087">
        <f>IF(ISERROR((G347/H347-1)*100),"n/a",(G347/H347-1)*100)</f>
        <v>8.7378640776699221</v>
      </c>
      <c r="AF347" s="1087">
        <f>IF(ISERROR((H347/I347-1)*100),"n/a",(H347/I347-1)*100)</f>
        <v>11.351351351351347</v>
      </c>
      <c r="AG347" s="1087">
        <f>IF(ISERROR((I347/K347-1)*100),"n/a",(I347/K347-1)*100)</f>
        <v>10.119047619047628</v>
      </c>
      <c r="AH347" s="1087">
        <f>IF(ISERROR((K347/L347-1)*100),"n/a",(K347/L347-1)*100)</f>
        <v>10.526315789473673</v>
      </c>
      <c r="AI347" s="1087">
        <f>IF(ISERROR((L347/N347-1)*100),"n/a",(L347/N347-1)*100)</f>
        <v>5.555555555555558</v>
      </c>
      <c r="AJ347" s="1087">
        <f>IF(ISERROR((N347/O347-1)*100),"n/a",(N347/O347-1)*100)</f>
        <v>2.8571428571428692</v>
      </c>
      <c r="AK347" s="1087">
        <f>IF(ISERROR((O347/P347-1)*100),"n/a",(O347/P347-1)*100)</f>
        <v>2.9411764705882248</v>
      </c>
      <c r="AL347" s="1087">
        <f>IF(ISERROR((P347/Q347-1)*100),"n/a",(P347/Q347-1)*100)</f>
        <v>3.0303030303030276</v>
      </c>
      <c r="AM347" s="1087">
        <f>IF(ISERROR((Q347/R347-1)*100),"n/a",(Q347/R347-1)*100)</f>
        <v>0</v>
      </c>
      <c r="AN347" s="1087">
        <f>IF(ISERROR((R347/S347-1)*100),"n/a",(R347/S347-1)*100)</f>
        <v>0</v>
      </c>
      <c r="AO347" s="1087">
        <f>IF(ISERROR((S347/T347-1)*100),"n/a",(S347/T347-1)*100)</f>
        <v>0</v>
      </c>
      <c r="AP347" s="1087">
        <f>IF(ISERROR((T347/U347-1)*100),"n/a",(T347/U347-1)*100)</f>
        <v>0</v>
      </c>
      <c r="AQ347" s="1087">
        <f>IF(ISERROR((U347/V347-1)*100),"n/a",(U347/V347-1)*100)</f>
        <v>0</v>
      </c>
      <c r="AR347" s="1087">
        <f>IF(ISERROR((V347/W347-1)*100),"n/a",(V347/W347-1)*100)</f>
        <v>0</v>
      </c>
      <c r="AS347" s="1087">
        <f>IF(ISERROR((W347/X347-1)*100),"n/a",(W347/X347-1)*100)</f>
        <v>1.538461538461533</v>
      </c>
      <c r="AT347" s="1087">
        <f>IF(ISERROR((X347/Y347-1)*100),"n/a",(X347/Y347-1)*100)</f>
        <v>3.1746031746031855</v>
      </c>
      <c r="AU347" s="1088">
        <f>AVERAGE(AA347:AT347)</f>
        <v>5.2456309362436153</v>
      </c>
      <c r="AV347" s="1089">
        <f>STDEV(AA347:AT347)</f>
        <v>4.9872613769744678</v>
      </c>
    </row>
    <row r="348" spans="1:48" ht="11.25" customHeight="1" x14ac:dyDescent="0.2">
      <c r="A348" s="492" t="s">
        <v>1305</v>
      </c>
      <c r="B348" s="874" t="s">
        <v>1306</v>
      </c>
      <c r="C348" s="621">
        <v>2.15</v>
      </c>
      <c r="D348" s="491">
        <v>1.9</v>
      </c>
      <c r="E348" s="624">
        <v>1.4900000000000002</v>
      </c>
      <c r="F348" s="494">
        <v>1.1599999999999999</v>
      </c>
      <c r="G348" s="621">
        <v>1.1399999999999999</v>
      </c>
      <c r="H348" s="621">
        <v>1.1000000000000001</v>
      </c>
      <c r="I348" s="621">
        <v>1.06</v>
      </c>
      <c r="J348" s="945"/>
      <c r="K348" s="621">
        <v>1.02</v>
      </c>
      <c r="L348" s="490">
        <v>0.5</v>
      </c>
      <c r="M348" s="945"/>
      <c r="N348" s="622">
        <v>0</v>
      </c>
      <c r="O348" s="622">
        <v>0</v>
      </c>
      <c r="P348" s="623">
        <v>0</v>
      </c>
      <c r="Q348" s="623">
        <v>0</v>
      </c>
      <c r="R348" s="623">
        <v>0</v>
      </c>
      <c r="S348" s="623">
        <v>0</v>
      </c>
      <c r="T348" s="623">
        <v>0</v>
      </c>
      <c r="U348" s="623">
        <v>0</v>
      </c>
      <c r="V348" s="623">
        <v>0</v>
      </c>
      <c r="W348" s="623">
        <v>0</v>
      </c>
      <c r="X348" s="623">
        <v>0</v>
      </c>
      <c r="Y348" s="623">
        <v>0</v>
      </c>
      <c r="Z348" s="624">
        <f>SUM(C348:Y348)</f>
        <v>11.52</v>
      </c>
      <c r="AA348" s="1086">
        <f>IF(ISERROR((C348/D348-1)*100),"n/a",(C348/D348-1)*100)</f>
        <v>13.157894736842103</v>
      </c>
      <c r="AB348" s="1086">
        <f>IF(ISERROR((D348/E348-1)*100),"n/a",(D348/E348-1)*100)</f>
        <v>27.516778523489904</v>
      </c>
      <c r="AC348" s="1087">
        <f>IF(ISERROR((E348/F348-1)*100),"n/a",(E348/F348-1)*100)</f>
        <v>28.448275862068996</v>
      </c>
      <c r="AD348" s="1087">
        <f>IF(ISERROR((F348/G348-1)*100),"n/a",(F348/G348-1)*100)</f>
        <v>1.7543859649122862</v>
      </c>
      <c r="AE348" s="1087">
        <f>IF(ISERROR((G348/H348-1)*100),"n/a",(G348/H348-1)*100)</f>
        <v>3.6363636363636154</v>
      </c>
      <c r="AF348" s="1087">
        <f>IF(ISERROR((H348/I348-1)*100),"n/a",(H348/I348-1)*100)</f>
        <v>3.7735849056603765</v>
      </c>
      <c r="AG348" s="1087">
        <f>IF(ISERROR((I348/K348-1)*100),"n/a",(I348/K348-1)*100)</f>
        <v>3.9215686274509887</v>
      </c>
      <c r="AH348" s="1087">
        <f>IF(ISERROR((K348/L348-1)*100),"n/a",(K348/L348-1)*100)</f>
        <v>104</v>
      </c>
      <c r="AI348" s="1087" t="str">
        <f>IF(ISERROR((L348/N348-1)*100),"n/a",(L348/N348-1)*100)</f>
        <v>n/a</v>
      </c>
      <c r="AJ348" s="1087" t="str">
        <f>IF(ISERROR((N348/O348-1)*100),"n/a",(N348/O348-1)*100)</f>
        <v>n/a</v>
      </c>
      <c r="AK348" s="1087" t="str">
        <f>IF(ISERROR((O348/P348-1)*100),"n/a",(O348/P348-1)*100)</f>
        <v>n/a</v>
      </c>
      <c r="AL348" s="1087" t="str">
        <f>IF(ISERROR((P348/Q348-1)*100),"n/a",(P348/Q348-1)*100)</f>
        <v>n/a</v>
      </c>
      <c r="AM348" s="1087" t="str">
        <f>IF(ISERROR((Q348/R348-1)*100),"n/a",(Q348/R348-1)*100)</f>
        <v>n/a</v>
      </c>
      <c r="AN348" s="1087" t="str">
        <f>IF(ISERROR((R348/S348-1)*100),"n/a",(R348/S348-1)*100)</f>
        <v>n/a</v>
      </c>
      <c r="AO348" s="1087" t="str">
        <f>IF(ISERROR((S348/T348-1)*100),"n/a",(S348/T348-1)*100)</f>
        <v>n/a</v>
      </c>
      <c r="AP348" s="1087" t="str">
        <f>IF(ISERROR((T348/U348-1)*100),"n/a",(T348/U348-1)*100)</f>
        <v>n/a</v>
      </c>
      <c r="AQ348" s="1087" t="str">
        <f>IF(ISERROR((U348/V348-1)*100),"n/a",(U348/V348-1)*100)</f>
        <v>n/a</v>
      </c>
      <c r="AR348" s="1087" t="str">
        <f>IF(ISERROR((V348/W348-1)*100),"n/a",(V348/W348-1)*100)</f>
        <v>n/a</v>
      </c>
      <c r="AS348" s="1087" t="str">
        <f>IF(ISERROR((W348/X348-1)*100),"n/a",(W348/X348-1)*100)</f>
        <v>n/a</v>
      </c>
      <c r="AT348" s="1087" t="str">
        <f>IF(ISERROR((X348/Y348-1)*100),"n/a",(X348/Y348-1)*100)</f>
        <v>n/a</v>
      </c>
      <c r="AU348" s="1088">
        <f>AVERAGE(AA348:AT348)</f>
        <v>23.276106532098531</v>
      </c>
      <c r="AV348" s="1089">
        <f>STDEV(AA348:AT348)</f>
        <v>34.366325431283073</v>
      </c>
    </row>
    <row r="349" spans="1:48" ht="11.25" customHeight="1" x14ac:dyDescent="0.2">
      <c r="A349" s="876" t="s">
        <v>1311</v>
      </c>
      <c r="B349" s="874" t="s">
        <v>1312</v>
      </c>
      <c r="C349" s="621">
        <v>0.47</v>
      </c>
      <c r="D349" s="491">
        <v>0.43</v>
      </c>
      <c r="E349" s="624">
        <v>0.39</v>
      </c>
      <c r="F349" s="621">
        <v>0.35</v>
      </c>
      <c r="G349" s="621">
        <v>0.31</v>
      </c>
      <c r="H349" s="621">
        <v>0.26</v>
      </c>
      <c r="I349" s="621">
        <v>0.1</v>
      </c>
      <c r="J349" s="945"/>
      <c r="K349" s="494">
        <v>0</v>
      </c>
      <c r="L349" s="625">
        <v>0</v>
      </c>
      <c r="M349" s="945"/>
      <c r="N349" s="622">
        <v>0</v>
      </c>
      <c r="O349" s="622">
        <v>0</v>
      </c>
      <c r="P349" s="623">
        <v>0</v>
      </c>
      <c r="Q349" s="623">
        <v>0</v>
      </c>
      <c r="R349" s="623">
        <v>0</v>
      </c>
      <c r="S349" s="623">
        <v>0</v>
      </c>
      <c r="T349" s="623">
        <v>0</v>
      </c>
      <c r="U349" s="623">
        <v>0</v>
      </c>
      <c r="V349" s="623">
        <v>0</v>
      </c>
      <c r="W349" s="623">
        <v>0</v>
      </c>
      <c r="X349" s="623">
        <v>0</v>
      </c>
      <c r="Y349" s="623">
        <v>0</v>
      </c>
      <c r="Z349" s="624">
        <f>SUM(C349:Y349)</f>
        <v>2.31</v>
      </c>
      <c r="AA349" s="1086">
        <f>IF(ISERROR((C349/D349-1)*100),"n/a",(C349/D349-1)*100)</f>
        <v>9.302325581395344</v>
      </c>
      <c r="AB349" s="1086">
        <f>IF(ISERROR((D349/E349-1)*100),"n/a",(D349/E349-1)*100)</f>
        <v>10.256410256410241</v>
      </c>
      <c r="AC349" s="1087">
        <f>IF(ISERROR((E349/F349-1)*100),"n/a",(E349/F349-1)*100)</f>
        <v>11.428571428571432</v>
      </c>
      <c r="AD349" s="1087">
        <f>IF(ISERROR((F349/G349-1)*100),"n/a",(F349/G349-1)*100)</f>
        <v>12.903225806451601</v>
      </c>
      <c r="AE349" s="1087">
        <f>IF(ISERROR((G349/H349-1)*100),"n/a",(G349/H349-1)*100)</f>
        <v>19.23076923076923</v>
      </c>
      <c r="AF349" s="1087">
        <f>IF(ISERROR((H349/I349-1)*100),"n/a",(H349/I349-1)*100)</f>
        <v>160</v>
      </c>
      <c r="AG349" s="1087" t="str">
        <f>IF(ISERROR((I349/K349-1)*100),"n/a",(I349/K349-1)*100)</f>
        <v>n/a</v>
      </c>
      <c r="AH349" s="1087" t="str">
        <f>IF(ISERROR((K349/L349-1)*100),"n/a",(K349/L349-1)*100)</f>
        <v>n/a</v>
      </c>
      <c r="AI349" s="1087" t="str">
        <f>IF(ISERROR((L349/N349-1)*100),"n/a",(L349/N349-1)*100)</f>
        <v>n/a</v>
      </c>
      <c r="AJ349" s="1087" t="str">
        <f>IF(ISERROR((N349/O349-1)*100),"n/a",(N349/O349-1)*100)</f>
        <v>n/a</v>
      </c>
      <c r="AK349" s="1087" t="str">
        <f>IF(ISERROR((O349/P349-1)*100),"n/a",(O349/P349-1)*100)</f>
        <v>n/a</v>
      </c>
      <c r="AL349" s="1087" t="str">
        <f>IF(ISERROR((P349/Q349-1)*100),"n/a",(P349/Q349-1)*100)</f>
        <v>n/a</v>
      </c>
      <c r="AM349" s="1087" t="str">
        <f>IF(ISERROR((Q349/R349-1)*100),"n/a",(Q349/R349-1)*100)</f>
        <v>n/a</v>
      </c>
      <c r="AN349" s="1087" t="str">
        <f>IF(ISERROR((R349/S349-1)*100),"n/a",(R349/S349-1)*100)</f>
        <v>n/a</v>
      </c>
      <c r="AO349" s="1087" t="str">
        <f>IF(ISERROR((S349/T349-1)*100),"n/a",(S349/T349-1)*100)</f>
        <v>n/a</v>
      </c>
      <c r="AP349" s="1087" t="str">
        <f>IF(ISERROR((T349/U349-1)*100),"n/a",(T349/U349-1)*100)</f>
        <v>n/a</v>
      </c>
      <c r="AQ349" s="1087" t="str">
        <f>IF(ISERROR((U349/V349-1)*100),"n/a",(U349/V349-1)*100)</f>
        <v>n/a</v>
      </c>
      <c r="AR349" s="1087" t="str">
        <f>IF(ISERROR((V349/W349-1)*100),"n/a",(V349/W349-1)*100)</f>
        <v>n/a</v>
      </c>
      <c r="AS349" s="1087" t="str">
        <f>IF(ISERROR((W349/X349-1)*100),"n/a",(W349/X349-1)*100)</f>
        <v>n/a</v>
      </c>
      <c r="AT349" s="1087" t="str">
        <f>IF(ISERROR((X349/Y349-1)*100),"n/a",(X349/Y349-1)*100)</f>
        <v>n/a</v>
      </c>
      <c r="AU349" s="1088">
        <f>AVERAGE(AA349:AT349)</f>
        <v>37.186883717266305</v>
      </c>
      <c r="AV349" s="1089">
        <f>STDEV(AA349:AT349)</f>
        <v>60.268514591415801</v>
      </c>
    </row>
    <row r="350" spans="1:48" ht="11.25" customHeight="1" x14ac:dyDescent="0.2">
      <c r="A350" s="876" t="s">
        <v>4189</v>
      </c>
      <c r="B350" s="874" t="s">
        <v>4190</v>
      </c>
      <c r="C350" s="621">
        <v>0.44</v>
      </c>
      <c r="D350" s="491">
        <v>0.34</v>
      </c>
      <c r="E350" s="624">
        <v>0.26769199999999999</v>
      </c>
      <c r="F350" s="621">
        <v>0.2</v>
      </c>
      <c r="G350" s="621">
        <v>0.1867</v>
      </c>
      <c r="H350" s="621">
        <v>0.1794</v>
      </c>
      <c r="I350" s="621">
        <v>0.17249999999999999</v>
      </c>
      <c r="J350" s="945"/>
      <c r="K350" s="621">
        <v>0.16599999999999998</v>
      </c>
      <c r="L350" s="625">
        <v>0.15959999999999999</v>
      </c>
      <c r="M350" s="945"/>
      <c r="N350" s="622">
        <v>0.24469999999999997</v>
      </c>
      <c r="O350" s="622">
        <v>0.4708</v>
      </c>
      <c r="P350" s="623">
        <v>0.61360000000000003</v>
      </c>
      <c r="Q350" s="623">
        <v>0.61360000000000003</v>
      </c>
      <c r="R350" s="627">
        <v>0.61360000000000003</v>
      </c>
      <c r="S350" s="623">
        <v>0.52600000000000002</v>
      </c>
      <c r="T350" s="627">
        <v>0.52600000000000002</v>
      </c>
      <c r="U350" s="627">
        <v>0.45779999999999998</v>
      </c>
      <c r="V350" s="627">
        <v>0.38</v>
      </c>
      <c r="W350" s="627">
        <v>0.37040000000000001</v>
      </c>
      <c r="X350" s="627">
        <v>0.3654</v>
      </c>
      <c r="Y350" s="627">
        <v>0.34099999999999997</v>
      </c>
      <c r="Z350" s="624">
        <f>SUM(C350:Y350)</f>
        <v>7.634792</v>
      </c>
      <c r="AA350" s="1086">
        <f>IF(ISERROR((C350/D350-1)*100),"n/a",(C350/D350-1)*100)</f>
        <v>29.411764705882337</v>
      </c>
      <c r="AB350" s="1086">
        <f>IF(ISERROR((D350/E350-1)*100),"n/a",(D350/E350-1)*100)</f>
        <v>27.011640243264658</v>
      </c>
      <c r="AC350" s="1087">
        <v>33.845999999999975</v>
      </c>
      <c r="AD350" s="1087">
        <v>7.1237279057311254</v>
      </c>
      <c r="AE350" s="1087">
        <v>4.0691192865105918</v>
      </c>
      <c r="AF350" s="1087">
        <v>4.0000000000000036</v>
      </c>
      <c r="AG350" s="1087">
        <v>3.9156626506024139</v>
      </c>
      <c r="AH350" s="1087">
        <v>4.0100250626566414</v>
      </c>
      <c r="AI350" s="1087">
        <v>0</v>
      </c>
      <c r="AJ350" s="1087">
        <v>0</v>
      </c>
      <c r="AK350" s="1087">
        <v>0</v>
      </c>
      <c r="AL350" s="1087">
        <v>0</v>
      </c>
      <c r="AM350" s="1087">
        <v>0</v>
      </c>
      <c r="AN350" s="1087">
        <v>16.653992395437257</v>
      </c>
      <c r="AO350" s="1087">
        <v>0</v>
      </c>
      <c r="AP350" s="1087">
        <v>14.897335080821339</v>
      </c>
      <c r="AQ350" s="1087">
        <v>20.473684210526311</v>
      </c>
      <c r="AR350" s="1087">
        <v>2.591792656587466</v>
      </c>
      <c r="AS350" s="1087">
        <v>1.3683634373289566</v>
      </c>
      <c r="AT350" s="1087">
        <v>7.1554252199413693</v>
      </c>
      <c r="AU350" s="1088">
        <f>AVERAGE(AA350:AT350)</f>
        <v>8.8264266427645204</v>
      </c>
      <c r="AV350" s="1089">
        <f>STDEV(AA350:AT350)</f>
        <v>10.942629930934558</v>
      </c>
    </row>
    <row r="351" spans="1:48" ht="11.25" customHeight="1" x14ac:dyDescent="0.2">
      <c r="A351" s="876" t="s">
        <v>608</v>
      </c>
      <c r="B351" s="874" t="s">
        <v>609</v>
      </c>
      <c r="C351" s="621">
        <v>0.92</v>
      </c>
      <c r="D351" s="491">
        <v>0.89</v>
      </c>
      <c r="E351" s="626">
        <v>0.86</v>
      </c>
      <c r="F351" s="621">
        <v>0.82</v>
      </c>
      <c r="G351" s="621">
        <v>0.78</v>
      </c>
      <c r="H351" s="621">
        <v>0.74</v>
      </c>
      <c r="I351" s="621">
        <v>0.7</v>
      </c>
      <c r="J351" s="945"/>
      <c r="K351" s="621">
        <v>0.66</v>
      </c>
      <c r="L351" s="490">
        <v>0.64</v>
      </c>
      <c r="M351" s="945"/>
      <c r="N351" s="503">
        <v>0.57999999999999996</v>
      </c>
      <c r="O351" s="503">
        <v>0.54</v>
      </c>
      <c r="P351" s="627">
        <v>0.5</v>
      </c>
      <c r="Q351" s="627">
        <v>0.46</v>
      </c>
      <c r="R351" s="627">
        <v>0.42</v>
      </c>
      <c r="S351" s="627">
        <v>0.38</v>
      </c>
      <c r="T351" s="623">
        <v>0.36</v>
      </c>
      <c r="U351" s="627">
        <v>0.36</v>
      </c>
      <c r="V351" s="623">
        <v>0.3</v>
      </c>
      <c r="W351" s="623">
        <v>0.3</v>
      </c>
      <c r="X351" s="627">
        <v>0.32</v>
      </c>
      <c r="Y351" s="627">
        <v>0.115</v>
      </c>
      <c r="Z351" s="624">
        <f>SUM(C351:Y351)</f>
        <v>11.645000000000001</v>
      </c>
      <c r="AA351" s="1086">
        <f>IF(ISERROR((C351/D351-1)*100),"n/a",(C351/D351-1)*100)</f>
        <v>3.3707865168539408</v>
      </c>
      <c r="AB351" s="1086">
        <f>IF(ISERROR((D351/E351-1)*100),"n/a",(D351/E351-1)*100)</f>
        <v>3.488372093023262</v>
      </c>
      <c r="AC351" s="1087">
        <f>IF(ISERROR((E351/F351-1)*100),"n/a",(E351/F351-1)*100)</f>
        <v>4.8780487804878092</v>
      </c>
      <c r="AD351" s="1087">
        <f>IF(ISERROR((F351/G351-1)*100),"n/a",(F351/G351-1)*100)</f>
        <v>5.12820512820511</v>
      </c>
      <c r="AE351" s="1087">
        <f>IF(ISERROR((G351/H351-1)*100),"n/a",(G351/H351-1)*100)</f>
        <v>5.4054054054054168</v>
      </c>
      <c r="AF351" s="1087">
        <f>IF(ISERROR((H351/I351-1)*100),"n/a",(H351/I351-1)*100)</f>
        <v>5.7142857142857162</v>
      </c>
      <c r="AG351" s="1087">
        <f>IF(ISERROR((I351/K351-1)*100),"n/a",(I351/K351-1)*100)</f>
        <v>6.0606060606060552</v>
      </c>
      <c r="AH351" s="1087">
        <f>IF(ISERROR((K351/L351-1)*100),"n/a",(K351/L351-1)*100)</f>
        <v>3.125</v>
      </c>
      <c r="AI351" s="1087">
        <f>IF(ISERROR((L351/N351-1)*100),"n/a",(L351/N351-1)*100)</f>
        <v>10.344827586206918</v>
      </c>
      <c r="AJ351" s="1087">
        <f>IF(ISERROR((N351/O351-1)*100),"n/a",(N351/O351-1)*100)</f>
        <v>7.4074074074073959</v>
      </c>
      <c r="AK351" s="1087">
        <f>IF(ISERROR((O351/P351-1)*100),"n/a",(O351/P351-1)*100)</f>
        <v>8.0000000000000071</v>
      </c>
      <c r="AL351" s="1087">
        <f>IF(ISERROR((P351/Q351-1)*100),"n/a",(P351/Q351-1)*100)</f>
        <v>8.6956521739130377</v>
      </c>
      <c r="AM351" s="1087">
        <f>IF(ISERROR((Q351/R351-1)*100),"n/a",(Q351/R351-1)*100)</f>
        <v>9.5238095238095344</v>
      </c>
      <c r="AN351" s="1087">
        <f>IF(ISERROR((R351/S351-1)*100),"n/a",(R351/S351-1)*100)</f>
        <v>10.526315789473673</v>
      </c>
      <c r="AO351" s="1087">
        <f>IF(ISERROR((S351/T351-1)*100),"n/a",(S351/T351-1)*100)</f>
        <v>5.555555555555558</v>
      </c>
      <c r="AP351" s="1087">
        <f>IF(ISERROR((T351/U351-1)*100),"n/a",(T351/U351-1)*100)</f>
        <v>0</v>
      </c>
      <c r="AQ351" s="1087">
        <f>IF(ISERROR((U351/V351-1)*100),"n/a",(U351/V351-1)*100)</f>
        <v>19.999999999999996</v>
      </c>
      <c r="AR351" s="1087">
        <f>IF(ISERROR((V351/W351-1)*100),"n/a",(V351/W351-1)*100)</f>
        <v>0</v>
      </c>
      <c r="AS351" s="1087">
        <f>IF(ISERROR((W351/X351-1)*100),"n/a",(W351/X351-1)*100)</f>
        <v>-6.25</v>
      </c>
      <c r="AT351" s="1087">
        <f>IF(ISERROR((X351/Y351-1)*100),"n/a",(X351/Y351-1)*100)</f>
        <v>178.26086956521738</v>
      </c>
      <c r="AU351" s="1088">
        <f>AVERAGE(AA351:AT351)</f>
        <v>14.461757365022541</v>
      </c>
      <c r="AV351" s="1089">
        <f>STDEV(AA351:AT351)</f>
        <v>38.898663489374265</v>
      </c>
    </row>
    <row r="352" spans="1:48" ht="11.25" customHeight="1" x14ac:dyDescent="0.2">
      <c r="A352" s="876" t="s">
        <v>1313</v>
      </c>
      <c r="B352" s="874" t="s">
        <v>1314</v>
      </c>
      <c r="C352" s="621">
        <v>1.2625</v>
      </c>
      <c r="D352" s="491">
        <v>1.2324999999999999</v>
      </c>
      <c r="E352" s="626">
        <v>1.2024999999999999</v>
      </c>
      <c r="F352" s="621">
        <v>1.17</v>
      </c>
      <c r="G352" s="621">
        <v>1.1299999999999999</v>
      </c>
      <c r="H352" s="621">
        <v>1.075</v>
      </c>
      <c r="I352" s="621">
        <v>1</v>
      </c>
      <c r="J352" s="945"/>
      <c r="K352" s="621">
        <v>0.25</v>
      </c>
      <c r="L352" s="625">
        <v>0</v>
      </c>
      <c r="M352" s="945"/>
      <c r="N352" s="622">
        <v>0</v>
      </c>
      <c r="O352" s="622">
        <v>0</v>
      </c>
      <c r="P352" s="623">
        <v>0</v>
      </c>
      <c r="Q352" s="623">
        <v>0</v>
      </c>
      <c r="R352" s="623">
        <v>0</v>
      </c>
      <c r="S352" s="623">
        <v>0</v>
      </c>
      <c r="T352" s="623">
        <v>0</v>
      </c>
      <c r="U352" s="623">
        <v>0</v>
      </c>
      <c r="V352" s="623">
        <v>0</v>
      </c>
      <c r="W352" s="623">
        <v>0</v>
      </c>
      <c r="X352" s="623">
        <v>0</v>
      </c>
      <c r="Y352" s="623">
        <v>0</v>
      </c>
      <c r="Z352" s="624">
        <f>SUM(C352:Y352)</f>
        <v>8.3224999999999998</v>
      </c>
      <c r="AA352" s="1086">
        <f>IF(ISERROR((C352/D352-1)*100),"n/a",(C352/D352-1)*100)</f>
        <v>2.4340770791074995</v>
      </c>
      <c r="AB352" s="1086">
        <f>IF(ISERROR((D352/E352-1)*100),"n/a",(D352/E352-1)*100)</f>
        <v>2.4948024948024949</v>
      </c>
      <c r="AC352" s="1087">
        <f>IF(ISERROR((E352/F352-1)*100),"n/a",(E352/F352-1)*100)</f>
        <v>2.7777777777777679</v>
      </c>
      <c r="AD352" s="1087">
        <f>IF(ISERROR((F352/G352-1)*100),"n/a",(F352/G352-1)*100)</f>
        <v>3.539823008849563</v>
      </c>
      <c r="AE352" s="1087">
        <f>IF(ISERROR((G352/H352-1)*100),"n/a",(G352/H352-1)*100)</f>
        <v>5.1162790697674376</v>
      </c>
      <c r="AF352" s="1087">
        <f>IF(ISERROR((H352/I352-1)*100),"n/a",(H352/I352-1)*100)</f>
        <v>7.4999999999999956</v>
      </c>
      <c r="AG352" s="1087">
        <f>IF(ISERROR((I352/K352-1)*100),"n/a",(I352/K352-1)*100)</f>
        <v>300</v>
      </c>
      <c r="AH352" s="1087" t="str">
        <f>IF(ISERROR((K352/L352-1)*100),"n/a",(K352/L352-1)*100)</f>
        <v>n/a</v>
      </c>
      <c r="AI352" s="1087" t="str">
        <f>IF(ISERROR((L352/N352-1)*100),"n/a",(L352/N352-1)*100)</f>
        <v>n/a</v>
      </c>
      <c r="AJ352" s="1087" t="str">
        <f>IF(ISERROR((N352/O352-1)*100),"n/a",(N352/O352-1)*100)</f>
        <v>n/a</v>
      </c>
      <c r="AK352" s="1087" t="str">
        <f>IF(ISERROR((O352/P352-1)*100),"n/a",(O352/P352-1)*100)</f>
        <v>n/a</v>
      </c>
      <c r="AL352" s="1087" t="str">
        <f>IF(ISERROR((P352/Q352-1)*100),"n/a",(P352/Q352-1)*100)</f>
        <v>n/a</v>
      </c>
      <c r="AM352" s="1087" t="str">
        <f>IF(ISERROR((Q352/R352-1)*100),"n/a",(Q352/R352-1)*100)</f>
        <v>n/a</v>
      </c>
      <c r="AN352" s="1087" t="str">
        <f>IF(ISERROR((R352/S352-1)*100),"n/a",(R352/S352-1)*100)</f>
        <v>n/a</v>
      </c>
      <c r="AO352" s="1087" t="str">
        <f>IF(ISERROR((S352/T352-1)*100),"n/a",(S352/T352-1)*100)</f>
        <v>n/a</v>
      </c>
      <c r="AP352" s="1087" t="str">
        <f>IF(ISERROR((T352/U352-1)*100),"n/a",(T352/U352-1)*100)</f>
        <v>n/a</v>
      </c>
      <c r="AQ352" s="1087" t="str">
        <f>IF(ISERROR((U352/V352-1)*100),"n/a",(U352/V352-1)*100)</f>
        <v>n/a</v>
      </c>
      <c r="AR352" s="1087" t="str">
        <f>IF(ISERROR((V352/W352-1)*100),"n/a",(V352/W352-1)*100)</f>
        <v>n/a</v>
      </c>
      <c r="AS352" s="1087" t="str">
        <f>IF(ISERROR((W352/X352-1)*100),"n/a",(W352/X352-1)*100)</f>
        <v>n/a</v>
      </c>
      <c r="AT352" s="1087" t="str">
        <f>IF(ISERROR((X352/Y352-1)*100),"n/a",(X352/Y352-1)*100)</f>
        <v>n/a</v>
      </c>
      <c r="AU352" s="1088">
        <f>AVERAGE(AA352:AT352)</f>
        <v>46.266108490043543</v>
      </c>
      <c r="AV352" s="1089">
        <f>STDEV(AA352:AT352)</f>
        <v>111.9009621010652</v>
      </c>
    </row>
    <row r="353" spans="1:48" ht="11.25" customHeight="1" x14ac:dyDescent="0.2">
      <c r="A353" s="876" t="s">
        <v>3844</v>
      </c>
      <c r="B353" s="874" t="s">
        <v>3845</v>
      </c>
      <c r="C353" s="621">
        <v>0.72</v>
      </c>
      <c r="D353" s="491">
        <v>0.6</v>
      </c>
      <c r="E353" s="491">
        <v>0.42</v>
      </c>
      <c r="F353" s="621">
        <v>0.34</v>
      </c>
      <c r="G353" s="621">
        <v>0.26</v>
      </c>
      <c r="H353" s="621">
        <v>0.18</v>
      </c>
      <c r="I353" s="530">
        <v>0</v>
      </c>
      <c r="J353" s="945"/>
      <c r="K353" s="494">
        <v>0</v>
      </c>
      <c r="L353" s="625">
        <v>0</v>
      </c>
      <c r="M353" s="945"/>
      <c r="N353" s="622">
        <v>0</v>
      </c>
      <c r="O353" s="622">
        <v>0.04</v>
      </c>
      <c r="P353" s="531">
        <v>0.34</v>
      </c>
      <c r="Q353" s="627">
        <v>0.83</v>
      </c>
      <c r="R353" s="627">
        <v>0.76190999999999998</v>
      </c>
      <c r="S353" s="627">
        <v>0.67990000000000006</v>
      </c>
      <c r="T353" s="627">
        <v>0.58961000000000008</v>
      </c>
      <c r="U353" s="627">
        <v>0.50800000000000001</v>
      </c>
      <c r="V353" s="627">
        <v>0.37716</v>
      </c>
      <c r="W353" s="627">
        <v>0.31399000000000005</v>
      </c>
      <c r="X353" s="627">
        <v>0.28029000000000004</v>
      </c>
      <c r="Y353" s="627">
        <v>0.24874999999999997</v>
      </c>
      <c r="Z353" s="624">
        <f>SUM(C353:Y353)</f>
        <v>7.4896100000000008</v>
      </c>
      <c r="AA353" s="1086">
        <f>IF(ISERROR((C353/D353-1)*100),"n/a",(C353/D353-1)*100)</f>
        <v>19.999999999999996</v>
      </c>
      <c r="AB353" s="1086">
        <f>IF(ISERROR((D353/E353-1)*100),"n/a",(D353/E353-1)*100)</f>
        <v>42.857142857142861</v>
      </c>
      <c r="AC353" s="1087">
        <f>IF(ISERROR((E353/F353-1)*100),"n/a",(E353/F353-1)*100)</f>
        <v>23.529411764705866</v>
      </c>
      <c r="AD353" s="1087">
        <f>IF(ISERROR((F353/G353-1)*100),"n/a",(F353/G353-1)*100)</f>
        <v>30.76923076923077</v>
      </c>
      <c r="AE353" s="1087">
        <f>IF(ISERROR((G353/H353-1)*100),"n/a",(G353/H353-1)*100)</f>
        <v>44.444444444444464</v>
      </c>
      <c r="AF353" s="1087" t="str">
        <f>IF(ISERROR((H353/I353-1)*100),"n/a",(H353/I353-1)*100)</f>
        <v>n/a</v>
      </c>
      <c r="AG353" s="1087" t="str">
        <f>IF(ISERROR((I353/K353-1)*100),"n/a",(I353/K353-1)*100)</f>
        <v>n/a</v>
      </c>
      <c r="AH353" s="1087" t="str">
        <f>IF(ISERROR((K353/L353-1)*100),"n/a",(K353/L353-1)*100)</f>
        <v>n/a</v>
      </c>
      <c r="AI353" s="1087" t="str">
        <f>IF(ISERROR((L353/N353-1)*100),"n/a",(L353/N353-1)*100)</f>
        <v>n/a</v>
      </c>
      <c r="AJ353" s="1087">
        <f>IF(ISERROR((N353/O353-1)*100),"n/a",(N353/O353-1)*100)</f>
        <v>-100</v>
      </c>
      <c r="AK353" s="1087">
        <f>IF(ISERROR((O353/P353-1)*100),"n/a",(O353/P353-1)*100)</f>
        <v>-88.235294117647058</v>
      </c>
      <c r="AL353" s="1087">
        <f>IF(ISERROR((P353/Q353-1)*100),"n/a",(P353/Q353-1)*100)</f>
        <v>-59.036144578313255</v>
      </c>
      <c r="AM353" s="1087">
        <f>IF(ISERROR((Q353/R353-1)*100),"n/a",(Q353/R353-1)*100)</f>
        <v>8.9367510598364674</v>
      </c>
      <c r="AN353" s="1087">
        <f>IF(ISERROR((R353/S353-1)*100),"n/a",(R353/S353-1)*100)</f>
        <v>12.062067951169286</v>
      </c>
      <c r="AO353" s="1087">
        <f>IF(ISERROR((S353/T353-1)*100),"n/a",(S353/T353-1)*100)</f>
        <v>15.31351232170417</v>
      </c>
      <c r="AP353" s="1087">
        <f>IF(ISERROR((T353/U353-1)*100),"n/a",(T353/U353-1)*100)</f>
        <v>16.064960629921266</v>
      </c>
      <c r="AQ353" s="1087">
        <f>IF(ISERROR((U353/V353-1)*100),"n/a",(U353/V353-1)*100)</f>
        <v>34.690847385724901</v>
      </c>
      <c r="AR353" s="1087">
        <f>IF(ISERROR((V353/W353-1)*100),"n/a",(V353/W353-1)*100)</f>
        <v>20.118475110672286</v>
      </c>
      <c r="AS353" s="1087">
        <f>IF(ISERROR((W353/X353-1)*100),"n/a",(W353/X353-1)*100)</f>
        <v>12.023261621891624</v>
      </c>
      <c r="AT353" s="1087">
        <f>IF(ISERROR((X353/Y353-1)*100),"n/a",(X353/Y353-1)*100)</f>
        <v>12.679396984924661</v>
      </c>
      <c r="AU353" s="1088">
        <f>AVERAGE(AA353:AT353)</f>
        <v>2.8886290128380203</v>
      </c>
      <c r="AV353" s="1089">
        <f>STDEV(AA353:AT353)</f>
        <v>44.332928509160126</v>
      </c>
    </row>
    <row r="354" spans="1:48" ht="11.25" customHeight="1" x14ac:dyDescent="0.2">
      <c r="A354" s="579" t="s">
        <v>4584</v>
      </c>
      <c r="B354" s="874" t="s">
        <v>4580</v>
      </c>
      <c r="C354" s="621">
        <v>1.72</v>
      </c>
      <c r="D354" s="491">
        <v>1.52</v>
      </c>
      <c r="E354" s="491">
        <v>1.4499999999999997</v>
      </c>
      <c r="F354" s="621">
        <v>1.3800000000000001</v>
      </c>
      <c r="G354" s="530">
        <v>1.36</v>
      </c>
      <c r="H354" s="494">
        <v>1.36</v>
      </c>
      <c r="I354" s="530">
        <v>1.36</v>
      </c>
      <c r="J354" s="552"/>
      <c r="K354" s="530">
        <v>1.36</v>
      </c>
      <c r="L354" s="625">
        <v>1.36</v>
      </c>
      <c r="M354" s="552"/>
      <c r="N354" s="524">
        <v>1.36</v>
      </c>
      <c r="O354" s="1060">
        <v>1.36</v>
      </c>
      <c r="P354" s="623">
        <v>1.36</v>
      </c>
      <c r="Q354" s="623">
        <v>1.32</v>
      </c>
      <c r="R354" s="623">
        <v>1.1800000000000002</v>
      </c>
      <c r="S354" s="627">
        <v>0.94799999999999995</v>
      </c>
      <c r="T354" s="627">
        <v>0.81600000000000006</v>
      </c>
      <c r="U354" s="623">
        <v>0.67200000000000004</v>
      </c>
      <c r="V354" s="627">
        <v>0.59199999999999997</v>
      </c>
      <c r="W354" s="627">
        <v>0.55200000000000005</v>
      </c>
      <c r="X354" s="627">
        <v>0.52</v>
      </c>
      <c r="Y354" s="627">
        <v>0.496</v>
      </c>
      <c r="Z354" s="624">
        <f>SUM(C354:Y354)</f>
        <v>24.045999999999992</v>
      </c>
      <c r="AA354" s="1086">
        <f>IF(ISERROR((C354/D354-1)*100),"n/a",(C354/D354-1)*100)</f>
        <v>13.157894736842103</v>
      </c>
      <c r="AB354" s="1086">
        <f>IF(ISERROR((D354/E354-1)*100),"n/a",(D354/E354-1)*100)</f>
        <v>4.8275862068965614</v>
      </c>
      <c r="AC354" s="1087">
        <f>IF(ISERROR((E354/F354-1)*100),"n/a",(E354/F354-1)*100)</f>
        <v>5.0724637681159201</v>
      </c>
      <c r="AD354" s="1087">
        <f>IF(ISERROR((F354/G354-1)*100),"n/a",(F354/G354-1)*100)</f>
        <v>1.4705882352941124</v>
      </c>
      <c r="AE354" s="1087">
        <f>IF(ISERROR((G354/H354-1)*100),"n/a",(G354/H354-1)*100)</f>
        <v>0</v>
      </c>
      <c r="AF354" s="1087">
        <f>IF(ISERROR((H354/I354-1)*100),"n/a",(H354/I354-1)*100)</f>
        <v>0</v>
      </c>
      <c r="AG354" s="1087">
        <f>IF(ISERROR((I354/K354-1)*100),"n/a",(I354/K354-1)*100)</f>
        <v>0</v>
      </c>
      <c r="AH354" s="1087">
        <f>IF(ISERROR((K354/L354-1)*100),"n/a",(K354/L354-1)*100)</f>
        <v>0</v>
      </c>
      <c r="AI354" s="1087">
        <f>IF(ISERROR((L354/N354-1)*100),"n/a",(L354/N354-1)*100)</f>
        <v>0</v>
      </c>
      <c r="AJ354" s="1087">
        <f>IF(ISERROR((N354/O354-1)*100),"n/a",(N354/O354-1)*100)</f>
        <v>0</v>
      </c>
      <c r="AK354" s="1087">
        <f>IF(ISERROR((O354/P354-1)*100),"n/a",(O354/P354-1)*100)</f>
        <v>0</v>
      </c>
      <c r="AL354" s="1087">
        <f>IF(ISERROR((P354/Q354-1)*100),"n/a",(P354/Q354-1)*100)</f>
        <v>3.0303030303030276</v>
      </c>
      <c r="AM354" s="1087">
        <f>IF(ISERROR((Q354/R354-1)*100),"n/a",(Q354/R354-1)*100)</f>
        <v>11.864406779661007</v>
      </c>
      <c r="AN354" s="1087">
        <f>IF(ISERROR((R354/S354-1)*100),"n/a",(R354/S354-1)*100)</f>
        <v>24.472573839662459</v>
      </c>
      <c r="AO354" s="1087">
        <f>IF(ISERROR((S354/T354-1)*100),"n/a",(S354/T354-1)*100)</f>
        <v>16.176470588235283</v>
      </c>
      <c r="AP354" s="1087">
        <f>IF(ISERROR((T354/U354-1)*100),"n/a",(T354/U354-1)*100)</f>
        <v>21.42857142857142</v>
      </c>
      <c r="AQ354" s="1087">
        <f>IF(ISERROR((U354/V354-1)*100),"n/a",(U354/V354-1)*100)</f>
        <v>13.51351351351353</v>
      </c>
      <c r="AR354" s="1087">
        <f>IF(ISERROR((V354/W354-1)*100),"n/a",(V354/W354-1)*100)</f>
        <v>7.2463768115941907</v>
      </c>
      <c r="AS354" s="1087">
        <f>IF(ISERROR((W354/X354-1)*100),"n/a",(W354/X354-1)*100)</f>
        <v>6.1538461538461542</v>
      </c>
      <c r="AT354" s="1087">
        <f>IF(ISERROR((X354/Y354-1)*100),"n/a",(X354/Y354-1)*100)</f>
        <v>4.8387096774193505</v>
      </c>
      <c r="AU354" s="1088">
        <f>AVERAGE(AA354:AT354)</f>
        <v>6.6626652384977563</v>
      </c>
      <c r="AV354" s="1089">
        <f>STDEV(AA354:AT354)</f>
        <v>7.6179487732063036</v>
      </c>
    </row>
    <row r="355" spans="1:48" ht="11.25" customHeight="1" x14ac:dyDescent="0.2">
      <c r="A355" s="492" t="s">
        <v>629</v>
      </c>
      <c r="B355" s="874" t="s">
        <v>630</v>
      </c>
      <c r="C355" s="621">
        <v>6.43</v>
      </c>
      <c r="D355" s="491">
        <v>6.21</v>
      </c>
      <c r="E355" s="491">
        <v>5.9</v>
      </c>
      <c r="F355" s="621">
        <v>5.5</v>
      </c>
      <c r="G355" s="621">
        <v>5</v>
      </c>
      <c r="H355" s="621">
        <v>4.25</v>
      </c>
      <c r="I355" s="621">
        <v>3.7</v>
      </c>
      <c r="J355" s="945"/>
      <c r="K355" s="621">
        <v>3.3</v>
      </c>
      <c r="L355" s="490">
        <v>2.9</v>
      </c>
      <c r="M355" s="945"/>
      <c r="N355" s="503">
        <v>2.5</v>
      </c>
      <c r="O355" s="503">
        <v>2.15</v>
      </c>
      <c r="P355" s="627">
        <v>1.9</v>
      </c>
      <c r="Q355" s="627">
        <v>1.5</v>
      </c>
      <c r="R355" s="627">
        <v>1.1000000000000001</v>
      </c>
      <c r="S355" s="627">
        <v>0.78</v>
      </c>
      <c r="T355" s="627">
        <v>0.7</v>
      </c>
      <c r="U355" s="627">
        <v>0.63</v>
      </c>
      <c r="V355" s="627">
        <v>0.59</v>
      </c>
      <c r="W355" s="627">
        <v>0.55000000000000004</v>
      </c>
      <c r="X355" s="627">
        <v>0.51</v>
      </c>
      <c r="Y355" s="627">
        <v>0.47</v>
      </c>
      <c r="Z355" s="624">
        <f>SUM(C355:Y355)</f>
        <v>56.57</v>
      </c>
      <c r="AA355" s="1086">
        <f>IF(ISERROR((C355/D355-1)*100),"n/a",(C355/D355-1)*100)</f>
        <v>3.5426731078904927</v>
      </c>
      <c r="AB355" s="1086">
        <f>IF(ISERROR((D355/E355-1)*100),"n/a",(D355/E355-1)*100)</f>
        <v>5.2542372881355881</v>
      </c>
      <c r="AC355" s="1087">
        <f>IF(ISERROR((E355/F355-1)*100),"n/a",(E355/F355-1)*100)</f>
        <v>7.2727272727272751</v>
      </c>
      <c r="AD355" s="1087">
        <f>IF(ISERROR((F355/G355-1)*100),"n/a",(F355/G355-1)*100)</f>
        <v>10.000000000000009</v>
      </c>
      <c r="AE355" s="1087">
        <f>IF(ISERROR((G355/H355-1)*100),"n/a",(G355/H355-1)*100)</f>
        <v>17.647058823529417</v>
      </c>
      <c r="AF355" s="1087">
        <f>IF(ISERROR((H355/I355-1)*100),"n/a",(H355/I355-1)*100)</f>
        <v>14.864864864864868</v>
      </c>
      <c r="AG355" s="1087">
        <f>IF(ISERROR((I355/K355-1)*100),"n/a",(I355/K355-1)*100)</f>
        <v>12.121212121212132</v>
      </c>
      <c r="AH355" s="1087">
        <f>IF(ISERROR((K355/L355-1)*100),"n/a",(K355/L355-1)*100)</f>
        <v>13.793103448275868</v>
      </c>
      <c r="AI355" s="1087">
        <f>IF(ISERROR((L355/N355-1)*100),"n/a",(L355/N355-1)*100)</f>
        <v>15.999999999999993</v>
      </c>
      <c r="AJ355" s="1087">
        <f>IF(ISERROR((N355/O355-1)*100),"n/a",(N355/O355-1)*100)</f>
        <v>16.279069767441868</v>
      </c>
      <c r="AK355" s="1087">
        <f>IF(ISERROR((O355/P355-1)*100),"n/a",(O355/P355-1)*100)</f>
        <v>13.157894736842103</v>
      </c>
      <c r="AL355" s="1087">
        <f>IF(ISERROR((P355/Q355-1)*100),"n/a",(P355/Q355-1)*100)</f>
        <v>26.666666666666661</v>
      </c>
      <c r="AM355" s="1087">
        <f>IF(ISERROR((Q355/R355-1)*100),"n/a",(Q355/R355-1)*100)</f>
        <v>36.363636363636353</v>
      </c>
      <c r="AN355" s="1087">
        <f>IF(ISERROR((R355/S355-1)*100),"n/a",(R355/S355-1)*100)</f>
        <v>41.025641025641036</v>
      </c>
      <c r="AO355" s="1087">
        <f>IF(ISERROR((S355/T355-1)*100),"n/a",(S355/T355-1)*100)</f>
        <v>11.428571428571432</v>
      </c>
      <c r="AP355" s="1087">
        <f>IF(ISERROR((T355/U355-1)*100),"n/a",(T355/U355-1)*100)</f>
        <v>11.111111111111093</v>
      </c>
      <c r="AQ355" s="1087">
        <f>IF(ISERROR((U355/V355-1)*100),"n/a",(U355/V355-1)*100)</f>
        <v>6.7796610169491567</v>
      </c>
      <c r="AR355" s="1087">
        <f>IF(ISERROR((V355/W355-1)*100),"n/a",(V355/W355-1)*100)</f>
        <v>7.2727272727272529</v>
      </c>
      <c r="AS355" s="1087">
        <f>IF(ISERROR((W355/X355-1)*100),"n/a",(W355/X355-1)*100)</f>
        <v>7.8431372549019773</v>
      </c>
      <c r="AT355" s="1087">
        <f>IF(ISERROR((X355/Y355-1)*100),"n/a",(X355/Y355-1)*100)</f>
        <v>8.5106382978723527</v>
      </c>
      <c r="AU355" s="1088">
        <f>AVERAGE(AA355:AT355)</f>
        <v>14.346731593449846</v>
      </c>
      <c r="AV355" s="1089">
        <f>STDEV(AA355:AT355)</f>
        <v>9.8503812106966659</v>
      </c>
    </row>
    <row r="356" spans="1:48" ht="11.25" customHeight="1" x14ac:dyDescent="0.2">
      <c r="A356" s="496" t="s">
        <v>1332</v>
      </c>
      <c r="B356" s="859" t="s">
        <v>1333</v>
      </c>
      <c r="C356" s="621">
        <v>1.05</v>
      </c>
      <c r="D356" s="491">
        <v>0.75</v>
      </c>
      <c r="E356" s="513">
        <v>0.66</v>
      </c>
      <c r="F356" s="482">
        <v>0.59</v>
      </c>
      <c r="G356" s="482">
        <v>0.57999999999999996</v>
      </c>
      <c r="H356" s="482">
        <v>0.52</v>
      </c>
      <c r="I356" s="482">
        <v>0.43</v>
      </c>
      <c r="J356" s="1016"/>
      <c r="K356" s="482">
        <v>0.4</v>
      </c>
      <c r="L356" s="484">
        <v>0.38</v>
      </c>
      <c r="M356" s="1016"/>
      <c r="N356" s="519">
        <v>0.36</v>
      </c>
      <c r="O356" s="526">
        <v>0.34</v>
      </c>
      <c r="P356" s="486">
        <v>0.66</v>
      </c>
      <c r="Q356" s="487">
        <v>0.64817999999999998</v>
      </c>
      <c r="R356" s="487">
        <v>0.63636000000000004</v>
      </c>
      <c r="S356" s="487">
        <v>0.60909000000000002</v>
      </c>
      <c r="T356" s="486">
        <v>0.58182</v>
      </c>
      <c r="U356" s="487">
        <v>0.49106</v>
      </c>
      <c r="V356" s="487">
        <v>0.32117000000000001</v>
      </c>
      <c r="W356" s="486">
        <v>0.2979</v>
      </c>
      <c r="X356" s="487">
        <v>0.29193999999999998</v>
      </c>
      <c r="Y356" s="487">
        <v>0.17634</v>
      </c>
      <c r="Z356" s="624">
        <f>SUM(C356:Y356)</f>
        <v>10.773860000000001</v>
      </c>
      <c r="AA356" s="1086">
        <f>IF(ISERROR((C356/D356-1)*100),"n/a",(C356/D356-1)*100)</f>
        <v>40.000000000000014</v>
      </c>
      <c r="AB356" s="1086">
        <f>IF(ISERROR((D356/E356-1)*100),"n/a",(D356/E356-1)*100)</f>
        <v>13.636363636363624</v>
      </c>
      <c r="AC356" s="1087">
        <f>IF(ISERROR((E356/F356-1)*100),"n/a",(E356/F356-1)*100)</f>
        <v>11.86440677966103</v>
      </c>
      <c r="AD356" s="1087">
        <f>IF(ISERROR((F356/G356-1)*100),"n/a",(F356/G356-1)*100)</f>
        <v>1.7241379310344751</v>
      </c>
      <c r="AE356" s="1087">
        <f>IF(ISERROR((G356/H356-1)*100),"n/a",(G356/H356-1)*100)</f>
        <v>11.538461538461519</v>
      </c>
      <c r="AF356" s="1087">
        <f>IF(ISERROR((H356/I356-1)*100),"n/a",(H356/I356-1)*100)</f>
        <v>20.930232558139551</v>
      </c>
      <c r="AG356" s="1087">
        <f>IF(ISERROR((I356/K356-1)*100),"n/a",(I356/K356-1)*100)</f>
        <v>7.4999999999999956</v>
      </c>
      <c r="AH356" s="1087">
        <f>IF(ISERROR((K356/L356-1)*100),"n/a",(K356/L356-1)*100)</f>
        <v>5.2631578947368363</v>
      </c>
      <c r="AI356" s="1087">
        <f>IF(ISERROR((L356/N356-1)*100),"n/a",(L356/N356-1)*100)</f>
        <v>5.555555555555558</v>
      </c>
      <c r="AJ356" s="1087">
        <f>IF(ISERROR((N356/O356-1)*100),"n/a",(N356/O356-1)*100)</f>
        <v>5.8823529411764497</v>
      </c>
      <c r="AK356" s="1087">
        <f>IF(ISERROR((O356/P356-1)*100),"n/a",(O356/P356-1)*100)</f>
        <v>-48.484848484848484</v>
      </c>
      <c r="AL356" s="1087">
        <f>IF(ISERROR((P356/Q356-1)*100),"n/a",(P356/Q356-1)*100)</f>
        <v>1.8235675275386498</v>
      </c>
      <c r="AM356" s="1087">
        <f>IF(ISERROR((Q356/R356-1)*100),"n/a",(Q356/R356-1)*100)</f>
        <v>1.8574391853667604</v>
      </c>
      <c r="AN356" s="1087">
        <f>IF(ISERROR((R356/S356-1)*100),"n/a",(R356/S356-1)*100)</f>
        <v>4.4771708614490535</v>
      </c>
      <c r="AO356" s="1087">
        <f>IF(ISERROR((S356/T356-1)*100),"n/a",(S356/T356-1)*100)</f>
        <v>4.6870166030731131</v>
      </c>
      <c r="AP356" s="1087">
        <f>IF(ISERROR((T356/U356-1)*100),"n/a",(T356/U356-1)*100)</f>
        <v>18.482466501038573</v>
      </c>
      <c r="AQ356" s="1087">
        <f>IF(ISERROR((U356/V356-1)*100),"n/a",(U356/V356-1)*100)</f>
        <v>52.897219541053019</v>
      </c>
      <c r="AR356" s="1087">
        <f>IF(ISERROR((V356/W356-1)*100),"n/a",(V356/W356-1)*100)</f>
        <v>7.8113460892917042</v>
      </c>
      <c r="AS356" s="1087">
        <f>IF(ISERROR((W356/X356-1)*100),"n/a",(W356/X356-1)*100)</f>
        <v>2.0415153798725827</v>
      </c>
      <c r="AT356" s="1087">
        <f>IF(ISERROR((X356/Y356-1)*100),"n/a",(X356/Y356-1)*100)</f>
        <v>65.555177498015183</v>
      </c>
      <c r="AU356" s="1088">
        <f>AVERAGE(AA356:AT356)</f>
        <v>11.752136976848961</v>
      </c>
      <c r="AV356" s="1089">
        <f>STDEV(AA356:AT356)</f>
        <v>22.699424273502697</v>
      </c>
    </row>
    <row r="357" spans="1:48" ht="11.25" customHeight="1" x14ac:dyDescent="0.2">
      <c r="A357" s="479" t="s">
        <v>4042</v>
      </c>
      <c r="B357" s="874" t="s">
        <v>4043</v>
      </c>
      <c r="C357" s="621">
        <v>1</v>
      </c>
      <c r="D357" s="491">
        <v>0.54</v>
      </c>
      <c r="E357" s="511">
        <v>0.4</v>
      </c>
      <c r="F357" s="621">
        <v>0.34</v>
      </c>
      <c r="G357" s="621">
        <v>0.32</v>
      </c>
      <c r="H357" s="530">
        <v>0.24</v>
      </c>
      <c r="I357" s="621">
        <v>0.12</v>
      </c>
      <c r="J357" s="945"/>
      <c r="K357" s="494">
        <v>0</v>
      </c>
      <c r="L357" s="625">
        <v>0</v>
      </c>
      <c r="M357" s="945"/>
      <c r="N357" s="622">
        <v>0</v>
      </c>
      <c r="O357" s="622">
        <v>0</v>
      </c>
      <c r="P357" s="531">
        <v>0</v>
      </c>
      <c r="Q357" s="531">
        <v>0</v>
      </c>
      <c r="R357" s="531">
        <v>0</v>
      </c>
      <c r="S357" s="531">
        <v>0</v>
      </c>
      <c r="T357" s="531">
        <v>0</v>
      </c>
      <c r="U357" s="531">
        <v>0</v>
      </c>
      <c r="V357" s="531">
        <v>0</v>
      </c>
      <c r="W357" s="531">
        <v>0</v>
      </c>
      <c r="X357" s="531">
        <v>0</v>
      </c>
      <c r="Y357" s="531">
        <v>0</v>
      </c>
      <c r="Z357" s="624">
        <f>SUM(C357:Y357)</f>
        <v>2.96</v>
      </c>
      <c r="AA357" s="1086">
        <f>IF(ISERROR((C357/D357-1)*100),"n/a",(C357/D357-1)*100)</f>
        <v>85.185185185185162</v>
      </c>
      <c r="AB357" s="1086">
        <f>IF(ISERROR((D357/E357-1)*100),"n/a",(D357/E357-1)*100)</f>
        <v>35.000000000000007</v>
      </c>
      <c r="AC357" s="1087">
        <f>IF(ISERROR((E357/F357-1)*100),"n/a",(E357/F357-1)*100)</f>
        <v>17.647058823529417</v>
      </c>
      <c r="AD357" s="1087">
        <f>IF(ISERROR((F357/G357-1)*100),"n/a",(F357/G357-1)*100)</f>
        <v>6.25</v>
      </c>
      <c r="AE357" s="1087">
        <f>IF(ISERROR((G357/H357-1)*100),"n/a",(G357/H357-1)*100)</f>
        <v>33.33333333333335</v>
      </c>
      <c r="AF357" s="1087">
        <f>IF(ISERROR((H357/I357-1)*100),"n/a",(H357/I357-1)*100)</f>
        <v>100</v>
      </c>
      <c r="AG357" s="1087" t="str">
        <f>IF(ISERROR((I357/K357-1)*100),"n/a",(I357/K357-1)*100)</f>
        <v>n/a</v>
      </c>
      <c r="AH357" s="1087" t="str">
        <f>IF(ISERROR((K357/L357-1)*100),"n/a",(K357/L357-1)*100)</f>
        <v>n/a</v>
      </c>
      <c r="AI357" s="1087" t="str">
        <f>IF(ISERROR((L357/N357-1)*100),"n/a",(L357/N357-1)*100)</f>
        <v>n/a</v>
      </c>
      <c r="AJ357" s="1087" t="str">
        <f>IF(ISERROR((N357/O357-1)*100),"n/a",(N357/O357-1)*100)</f>
        <v>n/a</v>
      </c>
      <c r="AK357" s="1087" t="str">
        <f>IF(ISERROR((O357/P357-1)*100),"n/a",(O357/P357-1)*100)</f>
        <v>n/a</v>
      </c>
      <c r="AL357" s="1087" t="str">
        <f>IF(ISERROR((P357/Q357-1)*100),"n/a",(P357/Q357-1)*100)</f>
        <v>n/a</v>
      </c>
      <c r="AM357" s="1087" t="str">
        <f>IF(ISERROR((Q357/R357-1)*100),"n/a",(Q357/R357-1)*100)</f>
        <v>n/a</v>
      </c>
      <c r="AN357" s="1087" t="str">
        <f>IF(ISERROR((R357/S357-1)*100),"n/a",(R357/S357-1)*100)</f>
        <v>n/a</v>
      </c>
      <c r="AO357" s="1087" t="str">
        <f>IF(ISERROR((S357/T357-1)*100),"n/a",(S357/T357-1)*100)</f>
        <v>n/a</v>
      </c>
      <c r="AP357" s="1087" t="str">
        <f>IF(ISERROR((T357/U357-1)*100),"n/a",(T357/U357-1)*100)</f>
        <v>n/a</v>
      </c>
      <c r="AQ357" s="1087" t="str">
        <f>IF(ISERROR((U357/V357-1)*100),"n/a",(U357/V357-1)*100)</f>
        <v>n/a</v>
      </c>
      <c r="AR357" s="1087" t="str">
        <f>IF(ISERROR((V357/W357-1)*100),"n/a",(V357/W357-1)*100)</f>
        <v>n/a</v>
      </c>
      <c r="AS357" s="1087" t="str">
        <f>IF(ISERROR((W357/X357-1)*100),"n/a",(W357/X357-1)*100)</f>
        <v>n/a</v>
      </c>
      <c r="AT357" s="1087" t="str">
        <f>IF(ISERROR((X357/Y357-1)*100),"n/a",(X357/Y357-1)*100)</f>
        <v>n/a</v>
      </c>
      <c r="AU357" s="1088">
        <f>AVERAGE(AA357:AT357)</f>
        <v>46.235929557007985</v>
      </c>
      <c r="AV357" s="1089">
        <f>STDEV(AA357:AT357)</f>
        <v>37.72675702803749</v>
      </c>
    </row>
    <row r="358" spans="1:48" ht="11.25" customHeight="1" x14ac:dyDescent="0.2">
      <c r="A358" s="876" t="s">
        <v>1328</v>
      </c>
      <c r="B358" s="874" t="s">
        <v>1329</v>
      </c>
      <c r="C358" s="621">
        <v>1.1000000000000001</v>
      </c>
      <c r="D358" s="491">
        <v>0.96</v>
      </c>
      <c r="E358" s="626">
        <v>0.8</v>
      </c>
      <c r="F358" s="621">
        <v>0.68</v>
      </c>
      <c r="G358" s="621">
        <v>0.57999999999999996</v>
      </c>
      <c r="H358" s="494">
        <v>0.52</v>
      </c>
      <c r="I358" s="621">
        <v>0.13</v>
      </c>
      <c r="J358" s="945"/>
      <c r="K358" s="494">
        <v>0</v>
      </c>
      <c r="L358" s="625">
        <v>0</v>
      </c>
      <c r="M358" s="945"/>
      <c r="N358" s="622">
        <v>0</v>
      </c>
      <c r="O358" s="622">
        <v>0</v>
      </c>
      <c r="P358" s="623">
        <v>0</v>
      </c>
      <c r="Q358" s="623">
        <v>0</v>
      </c>
      <c r="R358" s="623">
        <v>0</v>
      </c>
      <c r="S358" s="623">
        <v>0</v>
      </c>
      <c r="T358" s="623">
        <v>0</v>
      </c>
      <c r="U358" s="623">
        <v>0</v>
      </c>
      <c r="V358" s="623">
        <v>0</v>
      </c>
      <c r="W358" s="623">
        <v>0</v>
      </c>
      <c r="X358" s="623">
        <v>0</v>
      </c>
      <c r="Y358" s="623">
        <v>0</v>
      </c>
      <c r="Z358" s="624">
        <f>SUM(C358:Y358)</f>
        <v>4.7700000000000005</v>
      </c>
      <c r="AA358" s="1086">
        <f>IF(ISERROR((C358/D358-1)*100),"n/a",(C358/D358-1)*100)</f>
        <v>14.583333333333348</v>
      </c>
      <c r="AB358" s="1086">
        <f>IF(ISERROR((D358/E358-1)*100),"n/a",(D358/E358-1)*100)</f>
        <v>19.999999999999996</v>
      </c>
      <c r="AC358" s="1087">
        <f>IF(ISERROR((E358/F358-1)*100),"n/a",(E358/F358-1)*100)</f>
        <v>17.647058823529417</v>
      </c>
      <c r="AD358" s="1087">
        <f>IF(ISERROR((F358/G358-1)*100),"n/a",(F358/G358-1)*100)</f>
        <v>17.24137931034484</v>
      </c>
      <c r="AE358" s="1087">
        <f>IF(ISERROR((G358/H358-1)*100),"n/a",(G358/H358-1)*100)</f>
        <v>11.538461538461519</v>
      </c>
      <c r="AF358" s="1087">
        <f>IF(ISERROR((H358/I358-1)*100),"n/a",(H358/I358-1)*100)</f>
        <v>300</v>
      </c>
      <c r="AG358" s="1087" t="str">
        <f>IF(ISERROR((I358/K358-1)*100),"n/a",(I358/K358-1)*100)</f>
        <v>n/a</v>
      </c>
      <c r="AH358" s="1087" t="str">
        <f>IF(ISERROR((K358/L358-1)*100),"n/a",(K358/L358-1)*100)</f>
        <v>n/a</v>
      </c>
      <c r="AI358" s="1087" t="str">
        <f>IF(ISERROR((L358/N358-1)*100),"n/a",(L358/N358-1)*100)</f>
        <v>n/a</v>
      </c>
      <c r="AJ358" s="1087" t="str">
        <f>IF(ISERROR((N358/O358-1)*100),"n/a",(N358/O358-1)*100)</f>
        <v>n/a</v>
      </c>
      <c r="AK358" s="1087" t="str">
        <f>IF(ISERROR((O358/P358-1)*100),"n/a",(O358/P358-1)*100)</f>
        <v>n/a</v>
      </c>
      <c r="AL358" s="1087" t="str">
        <f>IF(ISERROR((P358/Q358-1)*100),"n/a",(P358/Q358-1)*100)</f>
        <v>n/a</v>
      </c>
      <c r="AM358" s="1087" t="str">
        <f>IF(ISERROR((Q358/R358-1)*100),"n/a",(Q358/R358-1)*100)</f>
        <v>n/a</v>
      </c>
      <c r="AN358" s="1087" t="str">
        <f>IF(ISERROR((R358/S358-1)*100),"n/a",(R358/S358-1)*100)</f>
        <v>n/a</v>
      </c>
      <c r="AO358" s="1087" t="str">
        <f>IF(ISERROR((S358/T358-1)*100),"n/a",(S358/T358-1)*100)</f>
        <v>n/a</v>
      </c>
      <c r="AP358" s="1087" t="str">
        <f>IF(ISERROR((T358/U358-1)*100),"n/a",(T358/U358-1)*100)</f>
        <v>n/a</v>
      </c>
      <c r="AQ358" s="1087" t="str">
        <f>IF(ISERROR((U358/V358-1)*100),"n/a",(U358/V358-1)*100)</f>
        <v>n/a</v>
      </c>
      <c r="AR358" s="1087" t="str">
        <f>IF(ISERROR((V358/W358-1)*100),"n/a",(V358/W358-1)*100)</f>
        <v>n/a</v>
      </c>
      <c r="AS358" s="1087" t="str">
        <f>IF(ISERROR((W358/X358-1)*100),"n/a",(W358/X358-1)*100)</f>
        <v>n/a</v>
      </c>
      <c r="AT358" s="1087" t="str">
        <f>IF(ISERROR((X358/Y358-1)*100),"n/a",(X358/Y358-1)*100)</f>
        <v>n/a</v>
      </c>
      <c r="AU358" s="1088">
        <f>AVERAGE(AA358:AT358)</f>
        <v>63.501705500944858</v>
      </c>
      <c r="AV358" s="1089">
        <f>STDEV(AA358:AT358)</f>
        <v>115.89624147681199</v>
      </c>
    </row>
    <row r="359" spans="1:48" ht="11.25" customHeight="1" x14ac:dyDescent="0.2">
      <c r="A359" s="475" t="s">
        <v>1315</v>
      </c>
      <c r="B359" s="859" t="s">
        <v>1316</v>
      </c>
      <c r="C359" s="621">
        <v>2.56</v>
      </c>
      <c r="D359" s="491">
        <v>2.4</v>
      </c>
      <c r="E359" s="485">
        <v>2.2400000000000002</v>
      </c>
      <c r="F359" s="621">
        <v>2.08</v>
      </c>
      <c r="G359" s="621">
        <v>1.92</v>
      </c>
      <c r="H359" s="621">
        <v>1.76</v>
      </c>
      <c r="I359" s="621">
        <v>1.57</v>
      </c>
      <c r="J359" s="945"/>
      <c r="K359" s="621">
        <v>1.37</v>
      </c>
      <c r="L359" s="625">
        <v>1.2</v>
      </c>
      <c r="M359" s="945"/>
      <c r="N359" s="524">
        <v>1.2</v>
      </c>
      <c r="O359" s="622">
        <v>1.2</v>
      </c>
      <c r="P359" s="623">
        <v>1.2</v>
      </c>
      <c r="Q359" s="623">
        <v>1.2</v>
      </c>
      <c r="R359" s="623">
        <v>1.2</v>
      </c>
      <c r="S359" s="623">
        <v>1.2</v>
      </c>
      <c r="T359" s="623">
        <v>1.2</v>
      </c>
      <c r="U359" s="623">
        <v>1.6950000000000001</v>
      </c>
      <c r="V359" s="623">
        <v>1.86</v>
      </c>
      <c r="W359" s="623">
        <v>1.86</v>
      </c>
      <c r="X359" s="623">
        <v>1.86</v>
      </c>
      <c r="Y359" s="623">
        <v>1.86</v>
      </c>
      <c r="Z359" s="624">
        <f>SUM(C359:Y359)</f>
        <v>34.634999999999998</v>
      </c>
      <c r="AA359" s="1086">
        <f>IF(ISERROR((C359/D359-1)*100),"n/a",(C359/D359-1)*100)</f>
        <v>6.6666666666666652</v>
      </c>
      <c r="AB359" s="1086">
        <f>IF(ISERROR((D359/E359-1)*100),"n/a",(D359/E359-1)*100)</f>
        <v>7.1428571428571397</v>
      </c>
      <c r="AC359" s="1087">
        <f>IF(ISERROR((E359/F359-1)*100),"n/a",(E359/F359-1)*100)</f>
        <v>7.6923076923077094</v>
      </c>
      <c r="AD359" s="1087">
        <f>IF(ISERROR((F359/G359-1)*100),"n/a",(F359/G359-1)*100)</f>
        <v>8.3333333333333481</v>
      </c>
      <c r="AE359" s="1087">
        <f>IF(ISERROR((G359/H359-1)*100),"n/a",(G359/H359-1)*100)</f>
        <v>9.0909090909090828</v>
      </c>
      <c r="AF359" s="1087">
        <f>IF(ISERROR((H359/I359-1)*100),"n/a",(H359/I359-1)*100)</f>
        <v>12.101910828025474</v>
      </c>
      <c r="AG359" s="1087">
        <f>IF(ISERROR((I359/K359-1)*100),"n/a",(I359/K359-1)*100)</f>
        <v>14.598540145985407</v>
      </c>
      <c r="AH359" s="1087">
        <f>IF(ISERROR((K359/L359-1)*100),"n/a",(K359/L359-1)*100)</f>
        <v>14.166666666666682</v>
      </c>
      <c r="AI359" s="1087">
        <f>IF(ISERROR((L359/N359-1)*100),"n/a",(L359/N359-1)*100)</f>
        <v>0</v>
      </c>
      <c r="AJ359" s="1087">
        <f>IF(ISERROR((N359/O359-1)*100),"n/a",(N359/O359-1)*100)</f>
        <v>0</v>
      </c>
      <c r="AK359" s="1087">
        <f>IF(ISERROR((O359/P359-1)*100),"n/a",(O359/P359-1)*100)</f>
        <v>0</v>
      </c>
      <c r="AL359" s="1087">
        <f>IF(ISERROR((P359/Q359-1)*100),"n/a",(P359/Q359-1)*100)</f>
        <v>0</v>
      </c>
      <c r="AM359" s="1087">
        <f>IF(ISERROR((Q359/R359-1)*100),"n/a",(Q359/R359-1)*100)</f>
        <v>0</v>
      </c>
      <c r="AN359" s="1087">
        <f>IF(ISERROR((R359/S359-1)*100),"n/a",(R359/S359-1)*100)</f>
        <v>0</v>
      </c>
      <c r="AO359" s="1087">
        <f>IF(ISERROR((S359/T359-1)*100),"n/a",(S359/T359-1)*100)</f>
        <v>0</v>
      </c>
      <c r="AP359" s="1087">
        <f>IF(ISERROR((T359/U359-1)*100),"n/a",(T359/U359-1)*100)</f>
        <v>-29.20353982300885</v>
      </c>
      <c r="AQ359" s="1087">
        <f>IF(ISERROR((U359/V359-1)*100),"n/a",(U359/V359-1)*100)</f>
        <v>-8.8709677419354875</v>
      </c>
      <c r="AR359" s="1087">
        <f>IF(ISERROR((V359/W359-1)*100),"n/a",(V359/W359-1)*100)</f>
        <v>0</v>
      </c>
      <c r="AS359" s="1087">
        <f>IF(ISERROR((W359/X359-1)*100),"n/a",(W359/X359-1)*100)</f>
        <v>0</v>
      </c>
      <c r="AT359" s="1087">
        <f>IF(ISERROR((X359/Y359-1)*100),"n/a",(X359/Y359-1)*100)</f>
        <v>0</v>
      </c>
      <c r="AU359" s="1088">
        <f>AVERAGE(AA359:AT359)</f>
        <v>2.085934200090358</v>
      </c>
      <c r="AV359" s="1089">
        <f>STDEV(AA359:AT359)</f>
        <v>9.4910261339821993</v>
      </c>
    </row>
    <row r="360" spans="1:48" ht="11.25" customHeight="1" x14ac:dyDescent="0.2">
      <c r="A360" s="510" t="s">
        <v>1317</v>
      </c>
      <c r="B360" s="499" t="s">
        <v>1318</v>
      </c>
      <c r="C360" s="621">
        <v>1.93</v>
      </c>
      <c r="D360" s="491">
        <v>1.66</v>
      </c>
      <c r="E360" s="626">
        <v>1.45</v>
      </c>
      <c r="F360" s="505">
        <v>1.34</v>
      </c>
      <c r="G360" s="505">
        <v>1.24</v>
      </c>
      <c r="H360" s="505">
        <v>1.07</v>
      </c>
      <c r="I360" s="505">
        <v>0.89</v>
      </c>
      <c r="J360" s="1032"/>
      <c r="K360" s="505">
        <v>0.77</v>
      </c>
      <c r="L360" s="501">
        <v>0.66</v>
      </c>
      <c r="M360" s="1032"/>
      <c r="N360" s="518">
        <v>0.56999999999999995</v>
      </c>
      <c r="O360" s="527">
        <v>0.48</v>
      </c>
      <c r="P360" s="508">
        <v>0.48</v>
      </c>
      <c r="Q360" s="507">
        <v>0.46</v>
      </c>
      <c r="R360" s="507">
        <v>0.38</v>
      </c>
      <c r="S360" s="508">
        <v>0.32</v>
      </c>
      <c r="T360" s="507">
        <v>0.28222000000000003</v>
      </c>
      <c r="U360" s="508">
        <v>0.24887999999999999</v>
      </c>
      <c r="V360" s="508">
        <v>0.24887999999999999</v>
      </c>
      <c r="W360" s="508">
        <v>0.24887999999999999</v>
      </c>
      <c r="X360" s="508">
        <v>0.24887999999999999</v>
      </c>
      <c r="Y360" s="507">
        <v>0.24887999999999999</v>
      </c>
      <c r="Z360" s="624">
        <f>SUM(C360:Y360)</f>
        <v>15.226620000000002</v>
      </c>
      <c r="AA360" s="1086">
        <f>IF(ISERROR((C360/D360-1)*100),"n/a",(C360/D360-1)*100)</f>
        <v>16.265060240963859</v>
      </c>
      <c r="AB360" s="1086">
        <f>IF(ISERROR((D360/E360-1)*100),"n/a",(D360/E360-1)*100)</f>
        <v>14.482758620689662</v>
      </c>
      <c r="AC360" s="1087">
        <f>IF(ISERROR((E360/F360-1)*100),"n/a",(E360/F360-1)*100)</f>
        <v>8.2089552238805865</v>
      </c>
      <c r="AD360" s="1087">
        <f>IF(ISERROR((F360/G360-1)*100),"n/a",(F360/G360-1)*100)</f>
        <v>8.064516129032274</v>
      </c>
      <c r="AE360" s="1087">
        <f>IF(ISERROR((G360/H360-1)*100),"n/a",(G360/H360-1)*100)</f>
        <v>15.887850467289709</v>
      </c>
      <c r="AF360" s="1087">
        <f>IF(ISERROR((H360/I360-1)*100),"n/a",(H360/I360-1)*100)</f>
        <v>20.2247191011236</v>
      </c>
      <c r="AG360" s="1087">
        <f>IF(ISERROR((I360/K360-1)*100),"n/a",(I360/K360-1)*100)</f>
        <v>15.58441558441559</v>
      </c>
      <c r="AH360" s="1087">
        <f>IF(ISERROR((K360/L360-1)*100),"n/a",(K360/L360-1)*100)</f>
        <v>16.666666666666675</v>
      </c>
      <c r="AI360" s="1087">
        <f>IF(ISERROR((L360/N360-1)*100),"n/a",(L360/N360-1)*100)</f>
        <v>15.789473684210531</v>
      </c>
      <c r="AJ360" s="1087">
        <f>IF(ISERROR((N360/O360-1)*100),"n/a",(N360/O360-1)*100)</f>
        <v>18.75</v>
      </c>
      <c r="AK360" s="1087">
        <f>IF(ISERROR((O360/P360-1)*100),"n/a",(O360/P360-1)*100)</f>
        <v>0</v>
      </c>
      <c r="AL360" s="1087">
        <f>IF(ISERROR((P360/Q360-1)*100),"n/a",(P360/Q360-1)*100)</f>
        <v>4.3478260869565188</v>
      </c>
      <c r="AM360" s="1087">
        <f>IF(ISERROR((Q360/R360-1)*100),"n/a",(Q360/R360-1)*100)</f>
        <v>21.052631578947366</v>
      </c>
      <c r="AN360" s="1087">
        <f>IF(ISERROR((R360/S360-1)*100),"n/a",(R360/S360-1)*100)</f>
        <v>18.75</v>
      </c>
      <c r="AO360" s="1087">
        <f>IF(ISERROR((S360/T360-1)*100),"n/a",(S360/T360-1)*100)</f>
        <v>13.38671958046913</v>
      </c>
      <c r="AP360" s="1087">
        <f>IF(ISERROR((T360/U360-1)*100),"n/a",(T360/U360-1)*100)</f>
        <v>13.396014143362267</v>
      </c>
      <c r="AQ360" s="1087">
        <f>IF(ISERROR((U360/V360-1)*100),"n/a",(U360/V360-1)*100)</f>
        <v>0</v>
      </c>
      <c r="AR360" s="1087">
        <f>IF(ISERROR((V360/W360-1)*100),"n/a",(V360/W360-1)*100)</f>
        <v>0</v>
      </c>
      <c r="AS360" s="1087">
        <f>IF(ISERROR((W360/X360-1)*100),"n/a",(W360/X360-1)*100)</f>
        <v>0</v>
      </c>
      <c r="AT360" s="1087">
        <f>IF(ISERROR((X360/Y360-1)*100),"n/a",(X360/Y360-1)*100)</f>
        <v>0</v>
      </c>
      <c r="AU360" s="1088">
        <f>AVERAGE(AA360:AT360)</f>
        <v>11.042880355400388</v>
      </c>
      <c r="AV360" s="1089">
        <f>STDEV(AA360:AT360)</f>
        <v>7.6884855217105983</v>
      </c>
    </row>
    <row r="361" spans="1:48" ht="11.25" customHeight="1" x14ac:dyDescent="0.2">
      <c r="A361" s="876" t="s">
        <v>631</v>
      </c>
      <c r="B361" s="874" t="s">
        <v>632</v>
      </c>
      <c r="C361" s="621">
        <v>2.96</v>
      </c>
      <c r="D361" s="491">
        <v>2.8</v>
      </c>
      <c r="E361" s="626">
        <v>2.61</v>
      </c>
      <c r="F361" s="621">
        <v>2.3199999999999998</v>
      </c>
      <c r="G361" s="621">
        <v>1.97</v>
      </c>
      <c r="H361" s="621">
        <v>1.64</v>
      </c>
      <c r="I361" s="621">
        <v>1.41</v>
      </c>
      <c r="J361" s="945" t="s">
        <v>90</v>
      </c>
      <c r="K361" s="621">
        <v>1.27</v>
      </c>
      <c r="L361" s="490">
        <v>1.1200000000000001</v>
      </c>
      <c r="M361" s="945"/>
      <c r="N361" s="503">
        <v>1.02</v>
      </c>
      <c r="O361" s="622">
        <v>1</v>
      </c>
      <c r="P361" s="627">
        <v>0.94</v>
      </c>
      <c r="Q361" s="627">
        <v>0.86</v>
      </c>
      <c r="R361" s="627">
        <v>0.74</v>
      </c>
      <c r="S361" s="627">
        <v>0.72</v>
      </c>
      <c r="T361" s="627">
        <v>0.67</v>
      </c>
      <c r="U361" s="627">
        <v>0.62</v>
      </c>
      <c r="V361" s="623">
        <v>0.6</v>
      </c>
      <c r="W361" s="623">
        <v>0.6</v>
      </c>
      <c r="X361" s="623">
        <v>1.52</v>
      </c>
      <c r="Y361" s="627">
        <v>1.52</v>
      </c>
      <c r="Z361" s="624">
        <f>SUM(C361:Y361)</f>
        <v>28.910000000000004</v>
      </c>
      <c r="AA361" s="1086">
        <f>IF(ISERROR((C361/D361-1)*100),"n/a",(C361/D361-1)*100)</f>
        <v>5.7142857142857162</v>
      </c>
      <c r="AB361" s="1086">
        <f>IF(ISERROR((D361/E361-1)*100),"n/a",(D361/E361-1)*100)</f>
        <v>7.2796934865900331</v>
      </c>
      <c r="AC361" s="1087">
        <f>IF(ISERROR((E361/F361-1)*100),"n/a",(E361/F361-1)*100)</f>
        <v>12.5</v>
      </c>
      <c r="AD361" s="1087">
        <f>IF(ISERROR((F361/G361-1)*100),"n/a",(F361/G361-1)*100)</f>
        <v>17.766497461928932</v>
      </c>
      <c r="AE361" s="1087">
        <f>IF(ISERROR((G361/H361-1)*100),"n/a",(G361/H361-1)*100)</f>
        <v>20.121951219512191</v>
      </c>
      <c r="AF361" s="1087">
        <f>IF(ISERROR((H361/I361-1)*100),"n/a",(H361/I361-1)*100)</f>
        <v>16.312056737588641</v>
      </c>
      <c r="AG361" s="1087">
        <f>IF(ISERROR((I361/K361-1)*100),"n/a",(I361/K361-1)*100)</f>
        <v>11.023622047244096</v>
      </c>
      <c r="AH361" s="1087">
        <f>IF(ISERROR((K361/L361-1)*100),"n/a",(K361/L361-1)*100)</f>
        <v>13.392857142857139</v>
      </c>
      <c r="AI361" s="1087">
        <f>IF(ISERROR((L361/N361-1)*100),"n/a",(L361/N361-1)*100)</f>
        <v>9.8039215686274606</v>
      </c>
      <c r="AJ361" s="1087">
        <f>IF(ISERROR((N361/O361-1)*100),"n/a",(N361/O361-1)*100)</f>
        <v>2.0000000000000018</v>
      </c>
      <c r="AK361" s="1087">
        <f>IF(ISERROR((O361/P361-1)*100),"n/a",(O361/P361-1)*100)</f>
        <v>6.3829787234042534</v>
      </c>
      <c r="AL361" s="1087">
        <f>IF(ISERROR((P361/Q361-1)*100),"n/a",(P361/Q361-1)*100)</f>
        <v>9.302325581395344</v>
      </c>
      <c r="AM361" s="1087">
        <f>IF(ISERROR((Q361/R361-1)*100),"n/a",(Q361/R361-1)*100)</f>
        <v>16.216216216216207</v>
      </c>
      <c r="AN361" s="1087">
        <f>IF(ISERROR((R361/S361-1)*100),"n/a",(R361/S361-1)*100)</f>
        <v>2.7777777777777901</v>
      </c>
      <c r="AO361" s="1087">
        <f>IF(ISERROR((S361/T361-1)*100),"n/a",(S361/T361-1)*100)</f>
        <v>7.4626865671641784</v>
      </c>
      <c r="AP361" s="1087">
        <f>IF(ISERROR((T361/U361-1)*100),"n/a",(T361/U361-1)*100)</f>
        <v>8.064516129032274</v>
      </c>
      <c r="AQ361" s="1087">
        <f>IF(ISERROR((U361/V361-1)*100),"n/a",(U361/V361-1)*100)</f>
        <v>3.3333333333333437</v>
      </c>
      <c r="AR361" s="1087">
        <f>IF(ISERROR((V361/W361-1)*100),"n/a",(V361/W361-1)*100)</f>
        <v>0</v>
      </c>
      <c r="AS361" s="1087">
        <f>IF(ISERROR((W361/X361-1)*100),"n/a",(W361/X361-1)*100)</f>
        <v>-60.526315789473685</v>
      </c>
      <c r="AT361" s="1087">
        <f>IF(ISERROR((X361/Y361-1)*100),"n/a",(X361/Y361-1)*100)</f>
        <v>0</v>
      </c>
      <c r="AU361" s="1088">
        <f>AVERAGE(AA361:AT361)</f>
        <v>5.4464201958741958</v>
      </c>
      <c r="AV361" s="1089">
        <f>STDEV(AA361:AT361)</f>
        <v>16.590245949708006</v>
      </c>
    </row>
    <row r="362" spans="1:48" ht="11.25" customHeight="1" x14ac:dyDescent="0.2">
      <c r="A362" s="592" t="s">
        <v>3842</v>
      </c>
      <c r="B362" s="861" t="s">
        <v>3843</v>
      </c>
      <c r="C362" s="1015">
        <v>0.35</v>
      </c>
      <c r="D362" s="491">
        <v>0.25</v>
      </c>
      <c r="E362" s="865">
        <v>0.16</v>
      </c>
      <c r="F362" s="865">
        <v>0.15</v>
      </c>
      <c r="G362" s="865">
        <v>0.08</v>
      </c>
      <c r="H362" s="865">
        <v>7.0000000000000007E-2</v>
      </c>
      <c r="I362" s="865">
        <v>3.5000000000000003E-2</v>
      </c>
      <c r="J362" s="865"/>
      <c r="K362" s="865">
        <v>9.5000000000000001E-2</v>
      </c>
      <c r="L362" s="874">
        <v>0.05</v>
      </c>
      <c r="M362" s="857"/>
      <c r="N362" s="492">
        <v>0.05</v>
      </c>
      <c r="O362" s="492">
        <v>0.05</v>
      </c>
      <c r="P362" s="877">
        <v>0.05</v>
      </c>
      <c r="Q362" s="877">
        <v>0.05</v>
      </c>
      <c r="R362" s="877">
        <v>0.05</v>
      </c>
      <c r="S362" s="877">
        <v>0.05</v>
      </c>
      <c r="T362" s="877">
        <v>7.5999999999999998E-2</v>
      </c>
      <c r="U362" s="877">
        <v>0.04</v>
      </c>
      <c r="V362" s="877">
        <v>0.04</v>
      </c>
      <c r="W362" s="877">
        <v>0.04</v>
      </c>
      <c r="X362" s="877">
        <v>0.04</v>
      </c>
      <c r="Y362" s="877">
        <v>0.04</v>
      </c>
      <c r="Z362" s="624">
        <f>SUM(C362:Y362)</f>
        <v>1.8160000000000005</v>
      </c>
      <c r="AA362" s="1086">
        <f>IF(ISERROR((C362/D362-1)*100),"n/a",(C362/D362-1)*100)</f>
        <v>39.999999999999993</v>
      </c>
      <c r="AB362" s="1086">
        <f>IF(ISERROR((D362/E362-1)*100),"n/a",(D362/E362-1)*100)</f>
        <v>56.25</v>
      </c>
      <c r="AC362" s="1087">
        <f>IF(ISERROR((E362/F362-1)*100),"n/a",(E362/F362-1)*100)</f>
        <v>6.6666666666666652</v>
      </c>
      <c r="AD362" s="1087">
        <f>IF(ISERROR((F362/G362-1)*100),"n/a",(F362/G362-1)*100)</f>
        <v>87.5</v>
      </c>
      <c r="AE362" s="1087">
        <f>IF(ISERROR((G362/H362-1)*100),"n/a",(G362/H362-1)*100)</f>
        <v>14.285714285714279</v>
      </c>
      <c r="AF362" s="1087">
        <f>IF(ISERROR((H362/I362-1)*100),"n/a",(H362/I362-1)*100)</f>
        <v>100</v>
      </c>
      <c r="AG362" s="1087">
        <f>IF(ISERROR((I362/K362-1)*100),"n/a",(I362/K362-1)*100)</f>
        <v>-63.157894736842103</v>
      </c>
      <c r="AH362" s="1087">
        <f>IF(ISERROR((K362/L362-1)*100),"n/a",(K362/L362-1)*100)</f>
        <v>89.999999999999986</v>
      </c>
      <c r="AI362" s="1087">
        <f>IF(ISERROR((L362/N362-1)*100),"n/a",(L362/N362-1)*100)</f>
        <v>0</v>
      </c>
      <c r="AJ362" s="1087">
        <f>IF(ISERROR((N362/O362-1)*100),"n/a",(N362/O362-1)*100)</f>
        <v>0</v>
      </c>
      <c r="AK362" s="1087">
        <f>IF(ISERROR((O362/P362-1)*100),"n/a",(O362/P362-1)*100)</f>
        <v>0</v>
      </c>
      <c r="AL362" s="1087">
        <f>IF(ISERROR((P362/Q362-1)*100),"n/a",(P362/Q362-1)*100)</f>
        <v>0</v>
      </c>
      <c r="AM362" s="1087">
        <f>IF(ISERROR((Q362/R362-1)*100),"n/a",(Q362/R362-1)*100)</f>
        <v>0</v>
      </c>
      <c r="AN362" s="1087">
        <f>IF(ISERROR((R362/S362-1)*100),"n/a",(R362/S362-1)*100)</f>
        <v>0</v>
      </c>
      <c r="AO362" s="1087">
        <f>IF(ISERROR((S362/T362-1)*100),"n/a",(S362/T362-1)*100)</f>
        <v>-34.210526315789465</v>
      </c>
      <c r="AP362" s="1087">
        <f>IF(ISERROR((T362/U362-1)*100),"n/a",(T362/U362-1)*100)</f>
        <v>89.999999999999986</v>
      </c>
      <c r="AQ362" s="1087">
        <f>IF(ISERROR((U362/V362-1)*100),"n/a",(U362/V362-1)*100)</f>
        <v>0</v>
      </c>
      <c r="AR362" s="1087">
        <f>IF(ISERROR((V362/W362-1)*100),"n/a",(V362/W362-1)*100)</f>
        <v>0</v>
      </c>
      <c r="AS362" s="1087">
        <f>IF(ISERROR((W362/X362-1)*100),"n/a",(W362/X362-1)*100)</f>
        <v>0</v>
      </c>
      <c r="AT362" s="1087">
        <f>IF(ISERROR((X362/Y362-1)*100),"n/a",(X362/Y362-1)*100)</f>
        <v>0</v>
      </c>
      <c r="AU362" s="1088">
        <f>AVERAGE(AA362:AT362)</f>
        <v>19.366697994987469</v>
      </c>
      <c r="AV362" s="1089">
        <f>STDEV(AA362:AT362)</f>
        <v>43.845865514087691</v>
      </c>
    </row>
    <row r="363" spans="1:48" ht="11.25" customHeight="1" x14ac:dyDescent="0.2">
      <c r="A363" s="876" t="s">
        <v>1319</v>
      </c>
      <c r="B363" s="874" t="s">
        <v>1320</v>
      </c>
      <c r="C363" s="621">
        <v>1.7</v>
      </c>
      <c r="D363" s="491">
        <v>1.46</v>
      </c>
      <c r="E363" s="491">
        <v>1.25</v>
      </c>
      <c r="F363" s="621">
        <v>1.1299999999999999</v>
      </c>
      <c r="G363" s="621">
        <v>1.02</v>
      </c>
      <c r="H363" s="621">
        <v>0.94</v>
      </c>
      <c r="I363" s="621">
        <v>0.87</v>
      </c>
      <c r="J363" s="945"/>
      <c r="K363" s="621">
        <v>0.82</v>
      </c>
      <c r="L363" s="490">
        <v>0.75</v>
      </c>
      <c r="M363" s="945"/>
      <c r="N363" s="622">
        <v>0.72</v>
      </c>
      <c r="O363" s="503">
        <v>0.72</v>
      </c>
      <c r="P363" s="627">
        <v>0.71</v>
      </c>
      <c r="Q363" s="627">
        <v>0.67</v>
      </c>
      <c r="R363" s="627">
        <v>0.63</v>
      </c>
      <c r="S363" s="627">
        <v>0.59</v>
      </c>
      <c r="T363" s="627">
        <v>0.55000000000000004</v>
      </c>
      <c r="U363" s="627">
        <v>0.51</v>
      </c>
      <c r="V363" s="627">
        <v>0.47</v>
      </c>
      <c r="W363" s="627">
        <v>0.43</v>
      </c>
      <c r="X363" s="623">
        <v>0.4</v>
      </c>
      <c r="Y363" s="623">
        <v>0.4</v>
      </c>
      <c r="Z363" s="624">
        <f>SUM(C363:Y363)</f>
        <v>16.739999999999998</v>
      </c>
      <c r="AA363" s="1086">
        <f>IF(ISERROR((C363/D363-1)*100),"n/a",(C363/D363-1)*100)</f>
        <v>16.43835616438356</v>
      </c>
      <c r="AB363" s="1086">
        <f>IF(ISERROR((D363/E363-1)*100),"n/a",(D363/E363-1)*100)</f>
        <v>16.799999999999994</v>
      </c>
      <c r="AC363" s="1087">
        <f>IF(ISERROR((E363/F363-1)*100),"n/a",(E363/F363-1)*100)</f>
        <v>10.619469026548689</v>
      </c>
      <c r="AD363" s="1087">
        <f>IF(ISERROR((F363/G363-1)*100),"n/a",(F363/G363-1)*100)</f>
        <v>10.784313725490179</v>
      </c>
      <c r="AE363" s="1087">
        <f>IF(ISERROR((G363/H363-1)*100),"n/a",(G363/H363-1)*100)</f>
        <v>8.5106382978723527</v>
      </c>
      <c r="AF363" s="1087">
        <f>IF(ISERROR((H363/I363-1)*100),"n/a",(H363/I363-1)*100)</f>
        <v>8.045977011494255</v>
      </c>
      <c r="AG363" s="1087">
        <f>IF(ISERROR((I363/K363-1)*100),"n/a",(I363/K363-1)*100)</f>
        <v>6.0975609756097615</v>
      </c>
      <c r="AH363" s="1087">
        <f>IF(ISERROR((K363/L363-1)*100),"n/a",(K363/L363-1)*100)</f>
        <v>9.3333333333333268</v>
      </c>
      <c r="AI363" s="1087">
        <f>IF(ISERROR((L363/N363-1)*100),"n/a",(L363/N363-1)*100)</f>
        <v>4.1666666666666741</v>
      </c>
      <c r="AJ363" s="1087">
        <f>IF(ISERROR((N363/O363-1)*100),"n/a",(N363/O363-1)*100)</f>
        <v>0</v>
      </c>
      <c r="AK363" s="1087">
        <f>IF(ISERROR((O363/P363-1)*100),"n/a",(O363/P363-1)*100)</f>
        <v>1.4084507042253502</v>
      </c>
      <c r="AL363" s="1087">
        <f>IF(ISERROR((P363/Q363-1)*100),"n/a",(P363/Q363-1)*100)</f>
        <v>5.9701492537313383</v>
      </c>
      <c r="AM363" s="1087">
        <f>IF(ISERROR((Q363/R363-1)*100),"n/a",(Q363/R363-1)*100)</f>
        <v>6.3492063492063489</v>
      </c>
      <c r="AN363" s="1087">
        <f>IF(ISERROR((R363/S363-1)*100),"n/a",(R363/S363-1)*100)</f>
        <v>6.7796610169491567</v>
      </c>
      <c r="AO363" s="1087">
        <f>IF(ISERROR((S363/T363-1)*100),"n/a",(S363/T363-1)*100)</f>
        <v>7.2727272727272529</v>
      </c>
      <c r="AP363" s="1087">
        <f>IF(ISERROR((T363/U363-1)*100),"n/a",(T363/U363-1)*100)</f>
        <v>7.8431372549019773</v>
      </c>
      <c r="AQ363" s="1087">
        <f>IF(ISERROR((U363/V363-1)*100),"n/a",(U363/V363-1)*100)</f>
        <v>8.5106382978723527</v>
      </c>
      <c r="AR363" s="1087">
        <f>IF(ISERROR((V363/W363-1)*100),"n/a",(V363/W363-1)*100)</f>
        <v>9.302325581395344</v>
      </c>
      <c r="AS363" s="1087">
        <f>IF(ISERROR((W363/X363-1)*100),"n/a",(W363/X363-1)*100)</f>
        <v>7.4999999999999956</v>
      </c>
      <c r="AT363" s="1087">
        <f>IF(ISERROR((X363/Y363-1)*100),"n/a",(X363/Y363-1)*100)</f>
        <v>0</v>
      </c>
      <c r="AU363" s="1088">
        <f>AVERAGE(AA363:AT363)</f>
        <v>7.5866305466203956</v>
      </c>
      <c r="AV363" s="1089">
        <f>STDEV(AA363:AT363)</f>
        <v>4.3693926435368375</v>
      </c>
    </row>
    <row r="364" spans="1:48" ht="11.25" customHeight="1" x14ac:dyDescent="0.2">
      <c r="A364" s="475" t="s">
        <v>1322</v>
      </c>
      <c r="B364" s="859" t="s">
        <v>1323</v>
      </c>
      <c r="C364" s="621">
        <v>2.5049999999999999</v>
      </c>
      <c r="D364" s="491">
        <v>2.4249999999999998</v>
      </c>
      <c r="E364" s="513">
        <v>2.1</v>
      </c>
      <c r="F364" s="482">
        <v>1.85</v>
      </c>
      <c r="G364" s="482">
        <v>1.71</v>
      </c>
      <c r="H364" s="482">
        <v>1.68</v>
      </c>
      <c r="I364" s="482">
        <v>1.4</v>
      </c>
      <c r="J364" s="1016"/>
      <c r="K364" s="482">
        <v>0.86</v>
      </c>
      <c r="L364" s="480">
        <v>0.6</v>
      </c>
      <c r="M364" s="1016"/>
      <c r="N364" s="526">
        <v>0.56000000000000005</v>
      </c>
      <c r="O364" s="519">
        <v>0.56000000000000005</v>
      </c>
      <c r="P364" s="487">
        <v>0.51</v>
      </c>
      <c r="Q364" s="487">
        <v>0.38</v>
      </c>
      <c r="R364" s="487">
        <v>0.31</v>
      </c>
      <c r="S364" s="487">
        <v>0.28000000000000003</v>
      </c>
      <c r="T364" s="487">
        <v>0.24</v>
      </c>
      <c r="U364" s="486">
        <v>0.2</v>
      </c>
      <c r="V364" s="486">
        <v>0.2</v>
      </c>
      <c r="W364" s="486">
        <v>0.2</v>
      </c>
      <c r="X364" s="487">
        <v>0.2</v>
      </c>
      <c r="Y364" s="487">
        <v>0.17</v>
      </c>
      <c r="Z364" s="624">
        <f>SUM(C364:Y364)</f>
        <v>18.939999999999998</v>
      </c>
      <c r="AA364" s="1086">
        <f>IF(ISERROR((C364/D364-1)*100),"n/a",(C364/D364-1)*100)</f>
        <v>3.2989690721649589</v>
      </c>
      <c r="AB364" s="1086">
        <f>IF(ISERROR((D364/E364-1)*100),"n/a",(D364/E364-1)*100)</f>
        <v>15.476190476190466</v>
      </c>
      <c r="AC364" s="1087">
        <f>IF(ISERROR((E364/F364-1)*100),"n/a",(E364/F364-1)*100)</f>
        <v>13.513513513513509</v>
      </c>
      <c r="AD364" s="1087">
        <f>IF(ISERROR((F364/G364-1)*100),"n/a",(F364/G364-1)*100)</f>
        <v>8.1871345029239873</v>
      </c>
      <c r="AE364" s="1087">
        <f>IF(ISERROR((G364/H364-1)*100),"n/a",(G364/H364-1)*100)</f>
        <v>1.7857142857142794</v>
      </c>
      <c r="AF364" s="1087">
        <f>IF(ISERROR((H364/I364-1)*100),"n/a",(H364/I364-1)*100)</f>
        <v>19.999999999999996</v>
      </c>
      <c r="AG364" s="1087">
        <f>IF(ISERROR((I364/K364-1)*100),"n/a",(I364/K364-1)*100)</f>
        <v>62.790697674418603</v>
      </c>
      <c r="AH364" s="1087">
        <f>IF(ISERROR((K364/L364-1)*100),"n/a",(K364/L364-1)*100)</f>
        <v>43.333333333333336</v>
      </c>
      <c r="AI364" s="1087">
        <f>IF(ISERROR((L364/N364-1)*100),"n/a",(L364/N364-1)*100)</f>
        <v>7.1428571428571397</v>
      </c>
      <c r="AJ364" s="1087">
        <f>IF(ISERROR((N364/O364-1)*100),"n/a",(N364/O364-1)*100)</f>
        <v>0</v>
      </c>
      <c r="AK364" s="1087">
        <f>IF(ISERROR((O364/P364-1)*100),"n/a",(O364/P364-1)*100)</f>
        <v>9.8039215686274606</v>
      </c>
      <c r="AL364" s="1087">
        <f>IF(ISERROR((P364/Q364-1)*100),"n/a",(P364/Q364-1)*100)</f>
        <v>34.210526315789465</v>
      </c>
      <c r="AM364" s="1087">
        <f>IF(ISERROR((Q364/R364-1)*100),"n/a",(Q364/R364-1)*100)</f>
        <v>22.580645161290324</v>
      </c>
      <c r="AN364" s="1087">
        <f>IF(ISERROR((R364/S364-1)*100),"n/a",(R364/S364-1)*100)</f>
        <v>10.714285714285698</v>
      </c>
      <c r="AO364" s="1087">
        <f>IF(ISERROR((S364/T364-1)*100),"n/a",(S364/T364-1)*100)</f>
        <v>16.666666666666675</v>
      </c>
      <c r="AP364" s="1087">
        <f>IF(ISERROR((T364/U364-1)*100),"n/a",(T364/U364-1)*100)</f>
        <v>19.999999999999996</v>
      </c>
      <c r="AQ364" s="1087">
        <f>IF(ISERROR((U364/V364-1)*100),"n/a",(U364/V364-1)*100)</f>
        <v>0</v>
      </c>
      <c r="AR364" s="1087">
        <f>IF(ISERROR((V364/W364-1)*100),"n/a",(V364/W364-1)*100)</f>
        <v>0</v>
      </c>
      <c r="AS364" s="1087">
        <f>IF(ISERROR((W364/X364-1)*100),"n/a",(W364/X364-1)*100)</f>
        <v>0</v>
      </c>
      <c r="AT364" s="1087">
        <f>IF(ISERROR((X364/Y364-1)*100),"n/a",(X364/Y364-1)*100)</f>
        <v>17.647058823529417</v>
      </c>
      <c r="AU364" s="1088">
        <f>AVERAGE(AA364:AT364)</f>
        <v>15.357575712565264</v>
      </c>
      <c r="AV364" s="1089">
        <f>STDEV(AA364:AT364)</f>
        <v>16.121170837205216</v>
      </c>
    </row>
    <row r="365" spans="1:48" ht="11.25" customHeight="1" x14ac:dyDescent="0.2">
      <c r="A365" s="1221" t="s">
        <v>2395</v>
      </c>
      <c r="B365" s="499" t="s">
        <v>2396</v>
      </c>
      <c r="C365" s="621">
        <v>1.26</v>
      </c>
      <c r="D365" s="491">
        <v>1.2</v>
      </c>
      <c r="E365" s="626">
        <v>1.0774999999999999</v>
      </c>
      <c r="F365" s="621">
        <v>1.04</v>
      </c>
      <c r="G365" s="621">
        <v>0.96</v>
      </c>
      <c r="H365" s="530">
        <v>0.9</v>
      </c>
      <c r="I365" s="621">
        <v>0.9</v>
      </c>
      <c r="J365" s="621"/>
      <c r="K365" s="621">
        <v>0.87</v>
      </c>
      <c r="L365" s="490">
        <v>0.78249999999999997</v>
      </c>
      <c r="M365" s="621"/>
      <c r="N365" s="503">
        <v>0.63</v>
      </c>
      <c r="O365" s="503">
        <v>0.56000000000000005</v>
      </c>
      <c r="P365" s="627">
        <v>0.54749999999999999</v>
      </c>
      <c r="Q365" s="627">
        <v>0.45</v>
      </c>
      <c r="R365" s="627">
        <v>0.4</v>
      </c>
      <c r="S365" s="627">
        <v>0.32</v>
      </c>
      <c r="T365" s="627">
        <v>0.16</v>
      </c>
      <c r="U365" s="623">
        <v>0.08</v>
      </c>
      <c r="V365" s="623">
        <v>0.08</v>
      </c>
      <c r="W365" s="627">
        <v>0.08</v>
      </c>
      <c r="X365" s="627">
        <v>7.0000000000000007E-2</v>
      </c>
      <c r="Y365" s="623">
        <v>0.06</v>
      </c>
      <c r="Z365" s="624">
        <f>SUM(C365:Y365)</f>
        <v>12.427500000000002</v>
      </c>
      <c r="AA365" s="1086">
        <f>IF(ISERROR((C365/D365-1)*100),"n/a",(C365/D365-1)*100)</f>
        <v>5.0000000000000044</v>
      </c>
      <c r="AB365" s="1086">
        <f>IF(ISERROR((D365/E365-1)*100),"n/a",(D365/E365-1)*100)</f>
        <v>11.368909512761016</v>
      </c>
      <c r="AC365" s="1087">
        <f>IF(ISERROR((E365/F365-1)*100),"n/a",(E365/F365-1)*100)</f>
        <v>3.6057692307692069</v>
      </c>
      <c r="AD365" s="1087">
        <f>IF(ISERROR((F365/G365-1)*100),"n/a",(F365/G365-1)*100)</f>
        <v>8.3333333333333481</v>
      </c>
      <c r="AE365" s="1087">
        <f>IF(ISERROR((G365/H365-1)*100),"n/a",(G365/H365-1)*100)</f>
        <v>6.6666666666666652</v>
      </c>
      <c r="AF365" s="1087">
        <f>IF(ISERROR((H365/I365-1)*100),"n/a",(H365/I365-1)*100)</f>
        <v>0</v>
      </c>
      <c r="AG365" s="1087">
        <f>IF(ISERROR((I365/K365-1)*100),"n/a",(I365/K365-1)*100)</f>
        <v>3.4482758620689724</v>
      </c>
      <c r="AH365" s="1087">
        <f>IF(ISERROR((K365/L365-1)*100),"n/a",(K365/L365-1)*100)</f>
        <v>11.182108626198083</v>
      </c>
      <c r="AI365" s="1087">
        <f>IF(ISERROR((L365/N365-1)*100),"n/a",(L365/N365-1)*100)</f>
        <v>24.206349206349209</v>
      </c>
      <c r="AJ365" s="1087">
        <f>IF(ISERROR((N365/O365-1)*100),"n/a",(N365/O365-1)*100)</f>
        <v>12.5</v>
      </c>
      <c r="AK365" s="1087">
        <f>IF(ISERROR((O365/P365-1)*100),"n/a",(O365/P365-1)*100)</f>
        <v>2.2831050228310668</v>
      </c>
      <c r="AL365" s="1087">
        <f>IF(ISERROR((P365/Q365-1)*100),"n/a",(P365/Q365-1)*100)</f>
        <v>21.666666666666657</v>
      </c>
      <c r="AM365" s="1087">
        <f>IF(ISERROR((Q365/R365-1)*100),"n/a",(Q365/R365-1)*100)</f>
        <v>12.5</v>
      </c>
      <c r="AN365" s="1087">
        <f>IF(ISERROR((R365/S365-1)*100),"n/a",(R365/S365-1)*100)</f>
        <v>25</v>
      </c>
      <c r="AO365" s="1087">
        <f>IF(ISERROR((S365/T365-1)*100),"n/a",(S365/T365-1)*100)</f>
        <v>100</v>
      </c>
      <c r="AP365" s="1087">
        <f>IF(ISERROR((T365/U365-1)*100),"n/a",(T365/U365-1)*100)</f>
        <v>100</v>
      </c>
      <c r="AQ365" s="1087">
        <f>IF(ISERROR((U365/V365-1)*100),"n/a",(U365/V365-1)*100)</f>
        <v>0</v>
      </c>
      <c r="AR365" s="1087">
        <f>IF(ISERROR((V365/W365-1)*100),"n/a",(V365/W365-1)*100)</f>
        <v>0</v>
      </c>
      <c r="AS365" s="1087">
        <f>IF(ISERROR((W365/X365-1)*100),"n/a",(W365/X365-1)*100)</f>
        <v>14.285714285714279</v>
      </c>
      <c r="AT365" s="1087">
        <f>IF(ISERROR((X365/Y365-1)*100),"n/a",(X365/Y365-1)*100)</f>
        <v>16.666666666666675</v>
      </c>
      <c r="AU365" s="1088">
        <f>AVERAGE(AA365:AT365)</f>
        <v>18.93567825400126</v>
      </c>
      <c r="AV365" s="1089">
        <f>STDEV(AA365:AT365)</f>
        <v>28.7702681604245</v>
      </c>
    </row>
    <row r="366" spans="1:48" ht="11.25" customHeight="1" x14ac:dyDescent="0.2">
      <c r="A366" s="492" t="s">
        <v>1338</v>
      </c>
      <c r="B366" s="874" t="s">
        <v>1339</v>
      </c>
      <c r="C366" s="621">
        <v>1.94</v>
      </c>
      <c r="D366" s="491">
        <v>1.64</v>
      </c>
      <c r="E366" s="626">
        <v>1.4100000000000001</v>
      </c>
      <c r="F366" s="621">
        <v>1.24</v>
      </c>
      <c r="G366" s="621">
        <v>1.05</v>
      </c>
      <c r="H366" s="621">
        <v>0.82</v>
      </c>
      <c r="I366" s="621">
        <v>0.7</v>
      </c>
      <c r="J366" s="945"/>
      <c r="K366" s="621">
        <v>0.62</v>
      </c>
      <c r="L366" s="490">
        <v>0.15</v>
      </c>
      <c r="M366" s="945"/>
      <c r="N366" s="622">
        <v>0</v>
      </c>
      <c r="O366" s="622">
        <v>0</v>
      </c>
      <c r="P366" s="623">
        <v>0</v>
      </c>
      <c r="Q366" s="623">
        <v>0</v>
      </c>
      <c r="R366" s="623">
        <v>0</v>
      </c>
      <c r="S366" s="623">
        <v>0</v>
      </c>
      <c r="T366" s="623">
        <v>0</v>
      </c>
      <c r="U366" s="623">
        <v>0</v>
      </c>
      <c r="V366" s="623">
        <v>0</v>
      </c>
      <c r="W366" s="623">
        <v>0</v>
      </c>
      <c r="X366" s="623">
        <v>0</v>
      </c>
      <c r="Y366" s="623">
        <v>0</v>
      </c>
      <c r="Z366" s="624">
        <f>SUM(C366:Y366)</f>
        <v>9.5699999999999985</v>
      </c>
      <c r="AA366" s="1086">
        <f>IF(ISERROR((C366/D366-1)*100),"n/a",(C366/D366-1)*100)</f>
        <v>18.292682926829261</v>
      </c>
      <c r="AB366" s="1086">
        <f>IF(ISERROR((D366/E366-1)*100),"n/a",(D366/E366-1)*100)</f>
        <v>16.312056737588641</v>
      </c>
      <c r="AC366" s="1087">
        <f>IF(ISERROR((E366/F366-1)*100),"n/a",(E366/F366-1)*100)</f>
        <v>13.709677419354849</v>
      </c>
      <c r="AD366" s="1087">
        <f>IF(ISERROR((F366/G366-1)*100),"n/a",(F366/G366-1)*100)</f>
        <v>18.095238095238098</v>
      </c>
      <c r="AE366" s="1087">
        <f>IF(ISERROR((G366/H366-1)*100),"n/a",(G366/H366-1)*100)</f>
        <v>28.04878048780488</v>
      </c>
      <c r="AF366" s="1087">
        <f>IF(ISERROR((H366/I366-1)*100),"n/a",(H366/I366-1)*100)</f>
        <v>17.142857142857149</v>
      </c>
      <c r="AG366" s="1087">
        <f>IF(ISERROR((I366/K366-1)*100),"n/a",(I366/K366-1)*100)</f>
        <v>12.903225806451601</v>
      </c>
      <c r="AH366" s="1087">
        <f>IF(ISERROR((K366/L366-1)*100),"n/a",(K366/L366-1)*100)</f>
        <v>313.33333333333337</v>
      </c>
      <c r="AI366" s="1087" t="str">
        <f>IF(ISERROR((L366/N366-1)*100),"n/a",(L366/N366-1)*100)</f>
        <v>n/a</v>
      </c>
      <c r="AJ366" s="1087" t="str">
        <f>IF(ISERROR((N366/O366-1)*100),"n/a",(N366/O366-1)*100)</f>
        <v>n/a</v>
      </c>
      <c r="AK366" s="1087" t="str">
        <f>IF(ISERROR((O366/P366-1)*100),"n/a",(O366/P366-1)*100)</f>
        <v>n/a</v>
      </c>
      <c r="AL366" s="1087" t="str">
        <f>IF(ISERROR((P366/Q366-1)*100),"n/a",(P366/Q366-1)*100)</f>
        <v>n/a</v>
      </c>
      <c r="AM366" s="1087" t="str">
        <f>IF(ISERROR((Q366/R366-1)*100),"n/a",(Q366/R366-1)*100)</f>
        <v>n/a</v>
      </c>
      <c r="AN366" s="1087" t="str">
        <f>IF(ISERROR((R366/S366-1)*100),"n/a",(R366/S366-1)*100)</f>
        <v>n/a</v>
      </c>
      <c r="AO366" s="1087" t="str">
        <f>IF(ISERROR((S366/T366-1)*100),"n/a",(S366/T366-1)*100)</f>
        <v>n/a</v>
      </c>
      <c r="AP366" s="1087" t="str">
        <f>IF(ISERROR((T366/U366-1)*100),"n/a",(T366/U366-1)*100)</f>
        <v>n/a</v>
      </c>
      <c r="AQ366" s="1087" t="str">
        <f>IF(ISERROR((U366/V366-1)*100),"n/a",(U366/V366-1)*100)</f>
        <v>n/a</v>
      </c>
      <c r="AR366" s="1087" t="str">
        <f>IF(ISERROR((V366/W366-1)*100),"n/a",(V366/W366-1)*100)</f>
        <v>n/a</v>
      </c>
      <c r="AS366" s="1087" t="str">
        <f>IF(ISERROR((W366/X366-1)*100),"n/a",(W366/X366-1)*100)</f>
        <v>n/a</v>
      </c>
      <c r="AT366" s="1087" t="str">
        <f>IF(ISERROR((X366/Y366-1)*100),"n/a",(X366/Y366-1)*100)</f>
        <v>n/a</v>
      </c>
      <c r="AU366" s="1088">
        <f>AVERAGE(AA366:AT366)</f>
        <v>54.72973149368223</v>
      </c>
      <c r="AV366" s="1089">
        <f>STDEV(AA366:AT366)</f>
        <v>104.59324815496122</v>
      </c>
    </row>
    <row r="367" spans="1:48" ht="11.25" customHeight="1" x14ac:dyDescent="0.2">
      <c r="A367" s="592" t="s">
        <v>3846</v>
      </c>
      <c r="B367" s="861" t="s">
        <v>3847</v>
      </c>
      <c r="C367" s="1015">
        <v>1.02</v>
      </c>
      <c r="D367" s="491">
        <v>0.89</v>
      </c>
      <c r="E367" s="861">
        <v>0.77</v>
      </c>
      <c r="F367" s="865">
        <v>0.67</v>
      </c>
      <c r="G367" s="865">
        <v>0.61</v>
      </c>
      <c r="H367" s="865">
        <v>0.55000000000000004</v>
      </c>
      <c r="I367" s="865">
        <v>0.5</v>
      </c>
      <c r="J367" s="865"/>
      <c r="K367" s="865">
        <v>2</v>
      </c>
      <c r="L367" s="625">
        <v>0</v>
      </c>
      <c r="M367" s="857"/>
      <c r="N367" s="524">
        <v>0</v>
      </c>
      <c r="O367" s="492">
        <v>0.05</v>
      </c>
      <c r="P367" s="877">
        <v>0.1</v>
      </c>
      <c r="Q367" s="877">
        <v>0.09</v>
      </c>
      <c r="R367" s="877">
        <v>0.08</v>
      </c>
      <c r="S367" s="623">
        <v>0</v>
      </c>
      <c r="T367" s="623">
        <v>0</v>
      </c>
      <c r="U367" s="623">
        <v>0</v>
      </c>
      <c r="V367" s="623">
        <v>0</v>
      </c>
      <c r="W367" s="623">
        <v>0</v>
      </c>
      <c r="X367" s="623">
        <v>0</v>
      </c>
      <c r="Y367" s="623">
        <v>0</v>
      </c>
      <c r="Z367" s="624">
        <f>SUM(C367:Y367)</f>
        <v>7.3299999999999992</v>
      </c>
      <c r="AA367" s="1086">
        <f>IF(ISERROR((C367/D367-1)*100),"n/a",(C367/D367-1)*100)</f>
        <v>14.606741573033698</v>
      </c>
      <c r="AB367" s="1086">
        <f>IF(ISERROR((D367/E367-1)*100),"n/a",(D367/E367-1)*100)</f>
        <v>15.58441558441559</v>
      </c>
      <c r="AC367" s="1087">
        <f>IF(ISERROR((E367/F367-1)*100),"n/a",(E367/F367-1)*100)</f>
        <v>14.925373134328357</v>
      </c>
      <c r="AD367" s="1087">
        <f>IF(ISERROR((F367/G367-1)*100),"n/a",(F367/G367-1)*100)</f>
        <v>9.8360655737705027</v>
      </c>
      <c r="AE367" s="1087">
        <f>IF(ISERROR((G367/H367-1)*100),"n/a",(G367/H367-1)*100)</f>
        <v>10.909090909090891</v>
      </c>
      <c r="AF367" s="1087">
        <f>IF(ISERROR((H367/I367-1)*100),"n/a",(H367/I367-1)*100)</f>
        <v>10.000000000000009</v>
      </c>
      <c r="AG367" s="1087">
        <f>IF(ISERROR((I367/K367-1)*100),"n/a",(I367/K367-1)*100)</f>
        <v>-75</v>
      </c>
      <c r="AH367" s="1087" t="str">
        <f>IF(ISERROR((K367/L367-1)*100),"n/a",(K367/L367-1)*100)</f>
        <v>n/a</v>
      </c>
      <c r="AI367" s="1087" t="str">
        <f>IF(ISERROR((L367/N367-1)*100),"n/a",(L367/N367-1)*100)</f>
        <v>n/a</v>
      </c>
      <c r="AJ367" s="1087">
        <f>IF(ISERROR((N367/O367-1)*100),"n/a",(N367/O367-1)*100)</f>
        <v>-100</v>
      </c>
      <c r="AK367" s="1087">
        <f>IF(ISERROR((O367/P367-1)*100),"n/a",(O367/P367-1)*100)</f>
        <v>-50</v>
      </c>
      <c r="AL367" s="1087">
        <f>IF(ISERROR((P367/Q367-1)*100),"n/a",(P367/Q367-1)*100)</f>
        <v>11.111111111111116</v>
      </c>
      <c r="AM367" s="1087">
        <f>IF(ISERROR((Q367/R367-1)*100),"n/a",(Q367/R367-1)*100)</f>
        <v>12.5</v>
      </c>
      <c r="AN367" s="1087" t="str">
        <f>IF(ISERROR((R367/S367-1)*100),"n/a",(R367/S367-1)*100)</f>
        <v>n/a</v>
      </c>
      <c r="AO367" s="1087" t="str">
        <f>IF(ISERROR((S367/T367-1)*100),"n/a",(S367/T367-1)*100)</f>
        <v>n/a</v>
      </c>
      <c r="AP367" s="1087" t="str">
        <f>IF(ISERROR((T367/U367-1)*100),"n/a",(T367/U367-1)*100)</f>
        <v>n/a</v>
      </c>
      <c r="AQ367" s="1087" t="str">
        <f>IF(ISERROR((U367/V367-1)*100),"n/a",(U367/V367-1)*100)</f>
        <v>n/a</v>
      </c>
      <c r="AR367" s="1087" t="str">
        <f>IF(ISERROR((V367/W367-1)*100),"n/a",(V367/W367-1)*100)</f>
        <v>n/a</v>
      </c>
      <c r="AS367" s="1087" t="str">
        <f>IF(ISERROR((W367/X367-1)*100),"n/a",(W367/X367-1)*100)</f>
        <v>n/a</v>
      </c>
      <c r="AT367" s="1087" t="str">
        <f>IF(ISERROR((X367/Y367-1)*100),"n/a",(X367/Y367-1)*100)</f>
        <v>n/a</v>
      </c>
      <c r="AU367" s="1088">
        <f>AVERAGE(AA367:AT367)</f>
        <v>-11.411563828568166</v>
      </c>
      <c r="AV367" s="1089">
        <f>STDEV(AA367:AT367)</f>
        <v>42.387497252252984</v>
      </c>
    </row>
    <row r="368" spans="1:48" ht="11.25" customHeight="1" x14ac:dyDescent="0.2">
      <c r="A368" s="876" t="s">
        <v>1334</v>
      </c>
      <c r="B368" s="874" t="s">
        <v>1335</v>
      </c>
      <c r="C368" s="621">
        <v>2.0125000000000002</v>
      </c>
      <c r="D368" s="491">
        <v>1.925</v>
      </c>
      <c r="E368" s="626">
        <v>1.8625000000000003</v>
      </c>
      <c r="F368" s="621">
        <v>1.7825</v>
      </c>
      <c r="G368" s="621">
        <v>1.64</v>
      </c>
      <c r="H368" s="621">
        <v>1.44034</v>
      </c>
      <c r="I368" s="621">
        <v>1.23275</v>
      </c>
      <c r="J368" s="945"/>
      <c r="K368" s="621">
        <v>1.0739700000000001</v>
      </c>
      <c r="L368" s="490">
        <v>0.96350999999999998</v>
      </c>
      <c r="M368" s="945"/>
      <c r="N368" s="503">
        <v>0.39446000000000003</v>
      </c>
      <c r="O368" s="622">
        <v>0.32619999999999999</v>
      </c>
      <c r="P368" s="623">
        <v>0.98619999999999997</v>
      </c>
      <c r="Q368" s="623">
        <v>0.98619999999999997</v>
      </c>
      <c r="R368" s="623">
        <v>0.98619999999999997</v>
      </c>
      <c r="S368" s="623">
        <v>0.98619999999999997</v>
      </c>
      <c r="T368" s="623">
        <v>0.98619999999999997</v>
      </c>
      <c r="U368" s="623">
        <v>0.98619999999999997</v>
      </c>
      <c r="V368" s="623">
        <v>0.98619999999999997</v>
      </c>
      <c r="W368" s="623">
        <v>0.98619999999999997</v>
      </c>
      <c r="X368" s="623">
        <v>0.98619999999999997</v>
      </c>
      <c r="Y368" s="623">
        <v>0.98619999999999997</v>
      </c>
      <c r="Z368" s="624">
        <f>SUM(C368:Y368)</f>
        <v>24.515729999999998</v>
      </c>
      <c r="AA368" s="1086">
        <f>IF(ISERROR((C368/D368-1)*100),"n/a",(C368/D368-1)*100)</f>
        <v>4.5454545454545414</v>
      </c>
      <c r="AB368" s="1086">
        <f>IF(ISERROR((D368/E368-1)*100),"n/a",(D368/E368-1)*100)</f>
        <v>3.3557046979865612</v>
      </c>
      <c r="AC368" s="1087">
        <f>IF(ISERROR((E368/F368-1)*100),"n/a",(E368/F368-1)*100)</f>
        <v>4.4880785413744961</v>
      </c>
      <c r="AD368" s="1087">
        <f>IF(ISERROR((F368/G368-1)*100),"n/a",(F368/G368-1)*100)</f>
        <v>8.6890243902439046</v>
      </c>
      <c r="AE368" s="1087">
        <f>IF(ISERROR((G368/H368-1)*100),"n/a",(G368/H368-1)*100)</f>
        <v>13.862004804421169</v>
      </c>
      <c r="AF368" s="1087">
        <f>IF(ISERROR((H368/I368-1)*100),"n/a",(H368/I368-1)*100)</f>
        <v>16.839586290813212</v>
      </c>
      <c r="AG368" s="1087">
        <f>IF(ISERROR((I368/K368-1)*100),"n/a",(I368/K368-1)*100)</f>
        <v>14.784398074434101</v>
      </c>
      <c r="AH368" s="1087">
        <f>IF(ISERROR((K368/L368-1)*100),"n/a",(K368/L368-1)*100)</f>
        <v>11.464333530529025</v>
      </c>
      <c r="AI368" s="1087">
        <f>IF(ISERROR((L368/N368-1)*100),"n/a",(L368/N368-1)*100)</f>
        <v>144.26050803630278</v>
      </c>
      <c r="AJ368" s="1087">
        <f>IF(ISERROR((N368/O368-1)*100),"n/a",(N368/O368-1)*100)</f>
        <v>20.925812385039876</v>
      </c>
      <c r="AK368" s="1087">
        <f>IF(ISERROR((O368/P368-1)*100),"n/a",(O368/P368-1)*100)</f>
        <v>-66.923544919894539</v>
      </c>
      <c r="AL368" s="1087">
        <f>IF(ISERROR((P368/Q368-1)*100),"n/a",(P368/Q368-1)*100)</f>
        <v>0</v>
      </c>
      <c r="AM368" s="1087">
        <f>IF(ISERROR((Q368/R368-1)*100),"n/a",(Q368/R368-1)*100)</f>
        <v>0</v>
      </c>
      <c r="AN368" s="1087">
        <f>IF(ISERROR((R368/S368-1)*100),"n/a",(R368/S368-1)*100)</f>
        <v>0</v>
      </c>
      <c r="AO368" s="1087">
        <f>IF(ISERROR((S368/T368-1)*100),"n/a",(S368/T368-1)*100)</f>
        <v>0</v>
      </c>
      <c r="AP368" s="1087">
        <f>IF(ISERROR((T368/U368-1)*100),"n/a",(T368/U368-1)*100)</f>
        <v>0</v>
      </c>
      <c r="AQ368" s="1087">
        <f>IF(ISERROR((U368/V368-1)*100),"n/a",(U368/V368-1)*100)</f>
        <v>0</v>
      </c>
      <c r="AR368" s="1087">
        <f>IF(ISERROR((V368/W368-1)*100),"n/a",(V368/W368-1)*100)</f>
        <v>0</v>
      </c>
      <c r="AS368" s="1087">
        <f>IF(ISERROR((W368/X368-1)*100),"n/a",(W368/X368-1)*100)</f>
        <v>0</v>
      </c>
      <c r="AT368" s="1087">
        <f>IF(ISERROR((X368/Y368-1)*100),"n/a",(X368/Y368-1)*100)</f>
        <v>0</v>
      </c>
      <c r="AU368" s="1088">
        <f>AVERAGE(AA368:AT368)</f>
        <v>8.8145680188352564</v>
      </c>
      <c r="AV368" s="1089">
        <f>STDEV(AA368:AT368)</f>
        <v>36.365912754287471</v>
      </c>
    </row>
    <row r="369" spans="1:48" ht="11.25" customHeight="1" x14ac:dyDescent="0.2">
      <c r="A369" s="876" t="s">
        <v>1336</v>
      </c>
      <c r="B369" s="874" t="s">
        <v>1337</v>
      </c>
      <c r="C369" s="621">
        <v>0.94</v>
      </c>
      <c r="D369" s="491">
        <v>0.84</v>
      </c>
      <c r="E369" s="626">
        <v>0.72</v>
      </c>
      <c r="F369" s="621">
        <v>0.6</v>
      </c>
      <c r="G369" s="621">
        <v>0.48</v>
      </c>
      <c r="H369" s="621">
        <v>0.38</v>
      </c>
      <c r="I369" s="621">
        <v>0.3</v>
      </c>
      <c r="J369" s="945"/>
      <c r="K369" s="494">
        <v>0.24</v>
      </c>
      <c r="L369" s="490">
        <v>0.24</v>
      </c>
      <c r="M369" s="945"/>
      <c r="N369" s="622">
        <v>0</v>
      </c>
      <c r="O369" s="622">
        <v>0</v>
      </c>
      <c r="P369" s="623">
        <v>0</v>
      </c>
      <c r="Q369" s="623">
        <v>0</v>
      </c>
      <c r="R369" s="623">
        <v>0</v>
      </c>
      <c r="S369" s="623">
        <v>0</v>
      </c>
      <c r="T369" s="623">
        <v>0</v>
      </c>
      <c r="U369" s="623">
        <v>0</v>
      </c>
      <c r="V369" s="623">
        <v>0.38</v>
      </c>
      <c r="W369" s="627">
        <v>0.38</v>
      </c>
      <c r="X369" s="627">
        <v>0.37</v>
      </c>
      <c r="Y369" s="627">
        <v>0.33</v>
      </c>
      <c r="Z369" s="624">
        <f>SUM(C369:Y369)</f>
        <v>6.2</v>
      </c>
      <c r="AA369" s="1086">
        <f>IF(ISERROR((C369/D369-1)*100),"n/a",(C369/D369-1)*100)</f>
        <v>11.904761904761907</v>
      </c>
      <c r="AB369" s="1086">
        <f>IF(ISERROR((D369/E369-1)*100),"n/a",(D369/E369-1)*100)</f>
        <v>16.666666666666675</v>
      </c>
      <c r="AC369" s="1087">
        <f>IF(ISERROR((E369/F369-1)*100),"n/a",(E369/F369-1)*100)</f>
        <v>19.999999999999996</v>
      </c>
      <c r="AD369" s="1087">
        <f>IF(ISERROR((F369/G369-1)*100),"n/a",(F369/G369-1)*100)</f>
        <v>25</v>
      </c>
      <c r="AE369" s="1087">
        <f>IF(ISERROR((G369/H369-1)*100),"n/a",(G369/H369-1)*100)</f>
        <v>26.315789473684205</v>
      </c>
      <c r="AF369" s="1087">
        <f>IF(ISERROR((H369/I369-1)*100),"n/a",(H369/I369-1)*100)</f>
        <v>26.666666666666682</v>
      </c>
      <c r="AG369" s="1087">
        <f>IF(ISERROR((I369/K369-1)*100),"n/a",(I369/K369-1)*100)</f>
        <v>25</v>
      </c>
      <c r="AH369" s="1087">
        <f>IF(ISERROR((K369/L369-1)*100),"n/a",(K369/L369-1)*100)</f>
        <v>0</v>
      </c>
      <c r="AI369" s="1087" t="str">
        <f>IF(ISERROR((L369/N369-1)*100),"n/a",(L369/N369-1)*100)</f>
        <v>n/a</v>
      </c>
      <c r="AJ369" s="1087" t="str">
        <f>IF(ISERROR((N369/O369-1)*100),"n/a",(N369/O369-1)*100)</f>
        <v>n/a</v>
      </c>
      <c r="AK369" s="1087" t="str">
        <f>IF(ISERROR((O369/P369-1)*100),"n/a",(O369/P369-1)*100)</f>
        <v>n/a</v>
      </c>
      <c r="AL369" s="1087" t="str">
        <f>IF(ISERROR((P369/Q369-1)*100),"n/a",(P369/Q369-1)*100)</f>
        <v>n/a</v>
      </c>
      <c r="AM369" s="1087" t="str">
        <f>IF(ISERROR((Q369/R369-1)*100),"n/a",(Q369/R369-1)*100)</f>
        <v>n/a</v>
      </c>
      <c r="AN369" s="1087" t="str">
        <f>IF(ISERROR((R369/S369-1)*100),"n/a",(R369/S369-1)*100)</f>
        <v>n/a</v>
      </c>
      <c r="AO369" s="1087" t="str">
        <f>IF(ISERROR((S369/T369-1)*100),"n/a",(S369/T369-1)*100)</f>
        <v>n/a</v>
      </c>
      <c r="AP369" s="1087" t="str">
        <f>IF(ISERROR((T369/U369-1)*100),"n/a",(T369/U369-1)*100)</f>
        <v>n/a</v>
      </c>
      <c r="AQ369" s="1087">
        <f>IF(ISERROR((U369/V369-1)*100),"n/a",(U369/V369-1)*100)</f>
        <v>-100</v>
      </c>
      <c r="AR369" s="1087">
        <f>IF(ISERROR((V369/W369-1)*100),"n/a",(V369/W369-1)*100)</f>
        <v>0</v>
      </c>
      <c r="AS369" s="1087">
        <f>IF(ISERROR((W369/X369-1)*100),"n/a",(W369/X369-1)*100)</f>
        <v>2.7027027027026973</v>
      </c>
      <c r="AT369" s="1087">
        <f>IF(ISERROR((X369/Y369-1)*100),"n/a",(X369/Y369-1)*100)</f>
        <v>12.12121212121211</v>
      </c>
      <c r="AU369" s="1088">
        <f>AVERAGE(AA369:AT369)</f>
        <v>5.5314832946411885</v>
      </c>
      <c r="AV369" s="1089">
        <f>STDEV(AA369:AT369)</f>
        <v>34.719910081106214</v>
      </c>
    </row>
    <row r="370" spans="1:48" ht="11.25" customHeight="1" x14ac:dyDescent="0.2">
      <c r="A370" s="510" t="s">
        <v>1344</v>
      </c>
      <c r="B370" s="499" t="s">
        <v>1345</v>
      </c>
      <c r="C370" s="621">
        <v>2.444</v>
      </c>
      <c r="D370" s="491">
        <v>2.35</v>
      </c>
      <c r="E370" s="502">
        <v>2.2000000000000002</v>
      </c>
      <c r="F370" s="621">
        <v>2.0049999999999999</v>
      </c>
      <c r="G370" s="621">
        <v>1.91</v>
      </c>
      <c r="H370" s="621">
        <v>1.49</v>
      </c>
      <c r="I370" s="494">
        <v>1.08</v>
      </c>
      <c r="J370" s="945"/>
      <c r="K370" s="621">
        <v>1.04</v>
      </c>
      <c r="L370" s="490">
        <v>0.875</v>
      </c>
      <c r="M370" s="945"/>
      <c r="N370" s="503">
        <v>0.1875</v>
      </c>
      <c r="O370" s="622">
        <v>0</v>
      </c>
      <c r="P370" s="623">
        <v>0</v>
      </c>
      <c r="Q370" s="623">
        <v>0</v>
      </c>
      <c r="R370" s="623">
        <v>0</v>
      </c>
      <c r="S370" s="623">
        <v>0</v>
      </c>
      <c r="T370" s="623">
        <v>0</v>
      </c>
      <c r="U370" s="623">
        <v>0</v>
      </c>
      <c r="V370" s="623">
        <v>0</v>
      </c>
      <c r="W370" s="623">
        <v>0</v>
      </c>
      <c r="X370" s="623">
        <v>0</v>
      </c>
      <c r="Y370" s="623">
        <v>0</v>
      </c>
      <c r="Z370" s="624">
        <f>SUM(C370:Y370)</f>
        <v>15.581500000000002</v>
      </c>
      <c r="AA370" s="1086">
        <f>IF(ISERROR((C370/D370-1)*100),"n/a",(C370/D370-1)*100)</f>
        <v>4.0000000000000036</v>
      </c>
      <c r="AB370" s="1086">
        <f>IF(ISERROR((D370/E370-1)*100),"n/a",(D370/E370-1)*100)</f>
        <v>6.8181818181818121</v>
      </c>
      <c r="AC370" s="1087">
        <f>IF(ISERROR((E370/F370-1)*100),"n/a",(E370/F370-1)*100)</f>
        <v>9.7256857855361645</v>
      </c>
      <c r="AD370" s="1087">
        <f>IF(ISERROR((F370/G370-1)*100),"n/a",(F370/G370-1)*100)</f>
        <v>4.9738219895288038</v>
      </c>
      <c r="AE370" s="1087">
        <f>IF(ISERROR((G370/H370-1)*100),"n/a",(G370/H370-1)*100)</f>
        <v>28.187919463087251</v>
      </c>
      <c r="AF370" s="1087">
        <f>IF(ISERROR((H370/I370-1)*100),"n/a",(H370/I370-1)*100)</f>
        <v>37.962962962962955</v>
      </c>
      <c r="AG370" s="1087">
        <f>IF(ISERROR((I370/K370-1)*100),"n/a",(I370/K370-1)*100)</f>
        <v>3.8461538461538547</v>
      </c>
      <c r="AH370" s="1087">
        <f>IF(ISERROR((K370/L370-1)*100),"n/a",(K370/L370-1)*100)</f>
        <v>18.857142857142861</v>
      </c>
      <c r="AI370" s="1087">
        <f>IF(ISERROR((L370/N370-1)*100),"n/a",(L370/N370-1)*100)</f>
        <v>366.66666666666669</v>
      </c>
      <c r="AJ370" s="1087" t="str">
        <f>IF(ISERROR((N370/O370-1)*100),"n/a",(N370/O370-1)*100)</f>
        <v>n/a</v>
      </c>
      <c r="AK370" s="1087" t="str">
        <f>IF(ISERROR((O370/P370-1)*100),"n/a",(O370/P370-1)*100)</f>
        <v>n/a</v>
      </c>
      <c r="AL370" s="1087" t="str">
        <f>IF(ISERROR((P370/Q370-1)*100),"n/a",(P370/Q370-1)*100)</f>
        <v>n/a</v>
      </c>
      <c r="AM370" s="1087" t="str">
        <f>IF(ISERROR((Q370/R370-1)*100),"n/a",(Q370/R370-1)*100)</f>
        <v>n/a</v>
      </c>
      <c r="AN370" s="1087" t="str">
        <f>IF(ISERROR((R370/S370-1)*100),"n/a",(R370/S370-1)*100)</f>
        <v>n/a</v>
      </c>
      <c r="AO370" s="1087" t="str">
        <f>IF(ISERROR((S370/T370-1)*100),"n/a",(S370/T370-1)*100)</f>
        <v>n/a</v>
      </c>
      <c r="AP370" s="1087" t="str">
        <f>IF(ISERROR((T370/U370-1)*100),"n/a",(T370/U370-1)*100)</f>
        <v>n/a</v>
      </c>
      <c r="AQ370" s="1087" t="str">
        <f>IF(ISERROR((U370/V370-1)*100),"n/a",(U370/V370-1)*100)</f>
        <v>n/a</v>
      </c>
      <c r="AR370" s="1087" t="str">
        <f>IF(ISERROR((V370/W370-1)*100),"n/a",(V370/W370-1)*100)</f>
        <v>n/a</v>
      </c>
      <c r="AS370" s="1087" t="str">
        <f>IF(ISERROR((W370/X370-1)*100),"n/a",(W370/X370-1)*100)</f>
        <v>n/a</v>
      </c>
      <c r="AT370" s="1087" t="str">
        <f>IF(ISERROR((X370/Y370-1)*100),"n/a",(X370/Y370-1)*100)</f>
        <v>n/a</v>
      </c>
      <c r="AU370" s="1088">
        <f>AVERAGE(AA370:AT370)</f>
        <v>53.448726154362269</v>
      </c>
      <c r="AV370" s="1089">
        <f>STDEV(AA370:AT370)</f>
        <v>118.06856750737282</v>
      </c>
    </row>
    <row r="371" spans="1:48" ht="11.25" customHeight="1" x14ac:dyDescent="0.2">
      <c r="A371" s="492" t="s">
        <v>635</v>
      </c>
      <c r="B371" s="874" t="s">
        <v>636</v>
      </c>
      <c r="C371" s="621">
        <v>1.05</v>
      </c>
      <c r="D371" s="514">
        <v>1.04</v>
      </c>
      <c r="E371" s="626">
        <v>1.02</v>
      </c>
      <c r="F371" s="621">
        <v>0.98</v>
      </c>
      <c r="G371" s="621">
        <v>0.94</v>
      </c>
      <c r="H371" s="621">
        <v>0.89</v>
      </c>
      <c r="I371" s="621">
        <v>0.84</v>
      </c>
      <c r="J371" s="945"/>
      <c r="K371" s="621">
        <v>0.8</v>
      </c>
      <c r="L371" s="490">
        <v>0.76</v>
      </c>
      <c r="M371" s="945"/>
      <c r="N371" s="503">
        <v>0.72</v>
      </c>
      <c r="O371" s="503">
        <v>0.51</v>
      </c>
      <c r="P371" s="627">
        <v>0.48</v>
      </c>
      <c r="Q371" s="627">
        <v>0.43640000000000001</v>
      </c>
      <c r="R371" s="627">
        <v>0.41</v>
      </c>
      <c r="S371" s="623">
        <v>0.36359999999999998</v>
      </c>
      <c r="T371" s="627">
        <v>0.47</v>
      </c>
      <c r="U371" s="627">
        <v>0.43780000000000002</v>
      </c>
      <c r="V371" s="627">
        <v>0.4</v>
      </c>
      <c r="W371" s="627">
        <v>0.36280000000000001</v>
      </c>
      <c r="X371" s="627">
        <v>0.33450000000000002</v>
      </c>
      <c r="Y371" s="623">
        <v>0.2</v>
      </c>
      <c r="Z371" s="624">
        <f>SUM(C371:Y371)</f>
        <v>13.4451</v>
      </c>
      <c r="AA371" s="1086">
        <f>IF(ISERROR((C371/D371-1)*100),"n/a",(C371/D371-1)*100)</f>
        <v>0.96153846153845812</v>
      </c>
      <c r="AB371" s="1086">
        <f>IF(ISERROR((D371/E371-1)*100),"n/a",(D371/E371-1)*100)</f>
        <v>1.9607843137254832</v>
      </c>
      <c r="AC371" s="1087">
        <f>IF(ISERROR((E371/F371-1)*100),"n/a",(E371/F371-1)*100)</f>
        <v>4.081632653061229</v>
      </c>
      <c r="AD371" s="1087">
        <f>IF(ISERROR((F371/G371-1)*100),"n/a",(F371/G371-1)*100)</f>
        <v>4.2553191489361764</v>
      </c>
      <c r="AE371" s="1087">
        <f>IF(ISERROR((G371/H371-1)*100),"n/a",(G371/H371-1)*100)</f>
        <v>5.6179775280898792</v>
      </c>
      <c r="AF371" s="1087">
        <f>IF(ISERROR((H371/I371-1)*100),"n/a",(H371/I371-1)*100)</f>
        <v>5.9523809523809534</v>
      </c>
      <c r="AG371" s="1087">
        <f>IF(ISERROR((I371/K371-1)*100),"n/a",(I371/K371-1)*100)</f>
        <v>4.9999999999999822</v>
      </c>
      <c r="AH371" s="1087">
        <f>IF(ISERROR((K371/L371-1)*100),"n/a",(K371/L371-1)*100)</f>
        <v>5.2631578947368363</v>
      </c>
      <c r="AI371" s="1087">
        <f>IF(ISERROR((L371/N371-1)*100),"n/a",(L371/N371-1)*100)</f>
        <v>5.555555555555558</v>
      </c>
      <c r="AJ371" s="1087">
        <f>IF(ISERROR((N371/O371-1)*100),"n/a",(N371/O371-1)*100)</f>
        <v>41.176470588235283</v>
      </c>
      <c r="AK371" s="1087">
        <f>IF(ISERROR((O371/P371-1)*100),"n/a",(O371/P371-1)*100)</f>
        <v>6.25</v>
      </c>
      <c r="AL371" s="1087">
        <f>IF(ISERROR((P371/Q371-1)*100),"n/a",(P371/Q371-1)*100)</f>
        <v>9.9908340971585741</v>
      </c>
      <c r="AM371" s="1087">
        <f>IF(ISERROR((Q371/R371-1)*100),"n/a",(Q371/R371-1)*100)</f>
        <v>6.4390243902439082</v>
      </c>
      <c r="AN371" s="1087">
        <f>IF(ISERROR((R371/S371-1)*100),"n/a",(R371/S371-1)*100)</f>
        <v>12.761276127612753</v>
      </c>
      <c r="AO371" s="1087">
        <f>IF(ISERROR((S371/T371-1)*100),"n/a",(S371/T371-1)*100)</f>
        <v>-22.638297872340431</v>
      </c>
      <c r="AP371" s="1087">
        <f>IF(ISERROR((T371/U371-1)*100),"n/a",(T371/U371-1)*100)</f>
        <v>7.3549566011877454</v>
      </c>
      <c r="AQ371" s="1087">
        <f>IF(ISERROR((U371/V371-1)*100),"n/a",(U371/V371-1)*100)</f>
        <v>9.4500000000000028</v>
      </c>
      <c r="AR371" s="1087">
        <f>IF(ISERROR((V371/W371-1)*100),"n/a",(V371/W371-1)*100)</f>
        <v>10.253583241455356</v>
      </c>
      <c r="AS371" s="1087">
        <f>IF(ISERROR((W371/X371-1)*100),"n/a",(W371/X371-1)*100)</f>
        <v>8.4603886397608399</v>
      </c>
      <c r="AT371" s="1087">
        <f>IF(ISERROR((X371/Y371-1)*100),"n/a",(X371/Y371-1)*100)</f>
        <v>67.250000000000014</v>
      </c>
      <c r="AU371" s="1088">
        <f>AVERAGE(AA371:AT371)</f>
        <v>9.7698291160669299</v>
      </c>
      <c r="AV371" s="1089">
        <f>STDEV(AA371:AT371)</f>
        <v>17.282425328372291</v>
      </c>
    </row>
    <row r="372" spans="1:48" ht="11.25" customHeight="1" x14ac:dyDescent="0.2">
      <c r="A372" s="492" t="s">
        <v>1342</v>
      </c>
      <c r="B372" s="874" t="s">
        <v>1343</v>
      </c>
      <c r="C372" s="621">
        <v>0.44</v>
      </c>
      <c r="D372" s="491">
        <v>0.38</v>
      </c>
      <c r="E372" s="626">
        <v>0.32999999999999996</v>
      </c>
      <c r="F372" s="621">
        <v>0.26</v>
      </c>
      <c r="G372" s="621">
        <v>0.2</v>
      </c>
      <c r="H372" s="621">
        <v>0.11924</v>
      </c>
      <c r="I372" s="621">
        <v>7.8479999999999994E-2</v>
      </c>
      <c r="J372" s="945"/>
      <c r="K372" s="621">
        <v>1.9619999999999999E-2</v>
      </c>
      <c r="L372" s="625">
        <v>0</v>
      </c>
      <c r="M372" s="945"/>
      <c r="N372" s="622">
        <v>0</v>
      </c>
      <c r="O372" s="622">
        <v>0</v>
      </c>
      <c r="P372" s="623">
        <v>0</v>
      </c>
      <c r="Q372" s="623">
        <v>0</v>
      </c>
      <c r="R372" s="623">
        <v>0</v>
      </c>
      <c r="S372" s="623">
        <v>0</v>
      </c>
      <c r="T372" s="623">
        <v>0</v>
      </c>
      <c r="U372" s="623">
        <v>0</v>
      </c>
      <c r="V372" s="623">
        <v>0</v>
      </c>
      <c r="W372" s="623">
        <v>0</v>
      </c>
      <c r="X372" s="623">
        <v>0</v>
      </c>
      <c r="Y372" s="623">
        <v>0</v>
      </c>
      <c r="Z372" s="624">
        <f>SUM(C372:Y372)</f>
        <v>1.8273399999999997</v>
      </c>
      <c r="AA372" s="1086">
        <f>IF(ISERROR((C372/D372-1)*100),"n/a",(C372/D372-1)*100)</f>
        <v>15.789473684210531</v>
      </c>
      <c r="AB372" s="1086">
        <f>IF(ISERROR((D372/E372-1)*100),"n/a",(D372/E372-1)*100)</f>
        <v>15.151515151515159</v>
      </c>
      <c r="AC372" s="1087">
        <f>IF(ISERROR((E372/F372-1)*100),"n/a",(E372/F372-1)*100)</f>
        <v>26.923076923076895</v>
      </c>
      <c r="AD372" s="1087">
        <f>IF(ISERROR((F372/G372-1)*100),"n/a",(F372/G372-1)*100)</f>
        <v>30.000000000000004</v>
      </c>
      <c r="AE372" s="1087">
        <f>IF(ISERROR((G372/H372-1)*100),"n/a",(G372/H372-1)*100)</f>
        <v>67.728950016772899</v>
      </c>
      <c r="AF372" s="1087">
        <f>IF(ISERROR((H372/I372-1)*100),"n/a",(H372/I372-1)*100)</f>
        <v>51.936799184505624</v>
      </c>
      <c r="AG372" s="1087">
        <f>IF(ISERROR((I372/K372-1)*100),"n/a",(I372/K372-1)*100)</f>
        <v>300</v>
      </c>
      <c r="AH372" s="1087" t="str">
        <f>IF(ISERROR((K372/L372-1)*100),"n/a",(K372/L372-1)*100)</f>
        <v>n/a</v>
      </c>
      <c r="AI372" s="1087" t="str">
        <f>IF(ISERROR((L372/N372-1)*100),"n/a",(L372/N372-1)*100)</f>
        <v>n/a</v>
      </c>
      <c r="AJ372" s="1087" t="str">
        <f>IF(ISERROR((N372/O372-1)*100),"n/a",(N372/O372-1)*100)</f>
        <v>n/a</v>
      </c>
      <c r="AK372" s="1087" t="str">
        <f>IF(ISERROR((O372/P372-1)*100),"n/a",(O372/P372-1)*100)</f>
        <v>n/a</v>
      </c>
      <c r="AL372" s="1087" t="str">
        <f>IF(ISERROR((P372/Q372-1)*100),"n/a",(P372/Q372-1)*100)</f>
        <v>n/a</v>
      </c>
      <c r="AM372" s="1087" t="str">
        <f>IF(ISERROR((Q372/R372-1)*100),"n/a",(Q372/R372-1)*100)</f>
        <v>n/a</v>
      </c>
      <c r="AN372" s="1087" t="str">
        <f>IF(ISERROR((R372/S372-1)*100),"n/a",(R372/S372-1)*100)</f>
        <v>n/a</v>
      </c>
      <c r="AO372" s="1087" t="str">
        <f>IF(ISERROR((S372/T372-1)*100),"n/a",(S372/T372-1)*100)</f>
        <v>n/a</v>
      </c>
      <c r="AP372" s="1087" t="str">
        <f>IF(ISERROR((T372/U372-1)*100),"n/a",(T372/U372-1)*100)</f>
        <v>n/a</v>
      </c>
      <c r="AQ372" s="1087" t="str">
        <f>IF(ISERROR((U372/V372-1)*100),"n/a",(U372/V372-1)*100)</f>
        <v>n/a</v>
      </c>
      <c r="AR372" s="1087" t="str">
        <f>IF(ISERROR((V372/W372-1)*100),"n/a",(V372/W372-1)*100)</f>
        <v>n/a</v>
      </c>
      <c r="AS372" s="1087" t="str">
        <f>IF(ISERROR((W372/X372-1)*100),"n/a",(W372/X372-1)*100)</f>
        <v>n/a</v>
      </c>
      <c r="AT372" s="1087" t="str">
        <f>IF(ISERROR((X372/Y372-1)*100),"n/a",(X372/Y372-1)*100)</f>
        <v>n/a</v>
      </c>
      <c r="AU372" s="1088">
        <f>AVERAGE(AA372:AT372)</f>
        <v>72.504259280011595</v>
      </c>
      <c r="AV372" s="1089">
        <f>STDEV(AA372:AT372)</f>
        <v>102.13577274500925</v>
      </c>
    </row>
    <row r="373" spans="1:48" ht="11.25" customHeight="1" x14ac:dyDescent="0.2">
      <c r="A373" s="1221" t="s">
        <v>3955</v>
      </c>
      <c r="B373" s="499" t="s">
        <v>3956</v>
      </c>
      <c r="C373" s="621">
        <v>0.2276</v>
      </c>
      <c r="D373" s="491">
        <v>0.1515</v>
      </c>
      <c r="E373" s="502">
        <v>0.12</v>
      </c>
      <c r="F373" s="505">
        <v>3.8599999999999995E-2</v>
      </c>
      <c r="G373" s="505">
        <v>3.0399999999999996E-2</v>
      </c>
      <c r="H373" s="505">
        <v>6.7999999999999996E-3</v>
      </c>
      <c r="I373" s="528">
        <v>0</v>
      </c>
      <c r="J373" s="1032"/>
      <c r="K373" s="504">
        <v>0</v>
      </c>
      <c r="L373" s="506">
        <v>0</v>
      </c>
      <c r="M373" s="1032"/>
      <c r="N373" s="527">
        <v>0</v>
      </c>
      <c r="O373" s="527">
        <v>0</v>
      </c>
      <c r="P373" s="508">
        <v>0</v>
      </c>
      <c r="Q373" s="508">
        <v>0</v>
      </c>
      <c r="R373" s="508">
        <v>0</v>
      </c>
      <c r="S373" s="508">
        <v>0</v>
      </c>
      <c r="T373" s="508">
        <v>0</v>
      </c>
      <c r="U373" s="508">
        <v>0</v>
      </c>
      <c r="V373" s="508">
        <v>0</v>
      </c>
      <c r="W373" s="508">
        <v>0</v>
      </c>
      <c r="X373" s="508">
        <v>0</v>
      </c>
      <c r="Y373" s="508">
        <v>0</v>
      </c>
      <c r="Z373" s="624">
        <f>SUM(C373:Y373)</f>
        <v>0.57489999999999997</v>
      </c>
      <c r="AA373" s="1086">
        <f>IF(ISERROR((C373/D373-1)*100),"n/a",(C373/D373-1)*100)</f>
        <v>50.231023102310225</v>
      </c>
      <c r="AB373" s="1086">
        <f>IF(ISERROR((D373/E373-1)*100),"n/a",(D373/E373-1)*100)</f>
        <v>26.249999999999996</v>
      </c>
      <c r="AC373" s="1087">
        <f>IF(ISERROR((E373/F373-1)*100),"n/a",(E373/F373-1)*100)</f>
        <v>210.88082901554407</v>
      </c>
      <c r="AD373" s="1087">
        <f>IF(ISERROR((F373/G373-1)*100),"n/a",(F373/G373-1)*100)</f>
        <v>26.973684210526304</v>
      </c>
      <c r="AE373" s="1087">
        <f>IF(ISERROR((G373/H373-1)*100),"n/a",(G373/H373-1)*100)</f>
        <v>347.05882352941177</v>
      </c>
      <c r="AF373" s="1087" t="str">
        <f>IF(ISERROR((H373/I373-1)*100),"n/a",(H373/I373-1)*100)</f>
        <v>n/a</v>
      </c>
      <c r="AG373" s="1087" t="str">
        <f>IF(ISERROR((I373/K373-1)*100),"n/a",(I373/K373-1)*100)</f>
        <v>n/a</v>
      </c>
      <c r="AH373" s="1087" t="str">
        <f>IF(ISERROR((K373/L373-1)*100),"n/a",(K373/L373-1)*100)</f>
        <v>n/a</v>
      </c>
      <c r="AI373" s="1087" t="str">
        <f>IF(ISERROR((L373/N373-1)*100),"n/a",(L373/N373-1)*100)</f>
        <v>n/a</v>
      </c>
      <c r="AJ373" s="1087" t="str">
        <f>IF(ISERROR((N373/O373-1)*100),"n/a",(N373/O373-1)*100)</f>
        <v>n/a</v>
      </c>
      <c r="AK373" s="1087" t="str">
        <f>IF(ISERROR((O373/P373-1)*100),"n/a",(O373/P373-1)*100)</f>
        <v>n/a</v>
      </c>
      <c r="AL373" s="1087" t="str">
        <f>IF(ISERROR((P373/Q373-1)*100),"n/a",(P373/Q373-1)*100)</f>
        <v>n/a</v>
      </c>
      <c r="AM373" s="1087" t="str">
        <f>IF(ISERROR((Q373/R373-1)*100),"n/a",(Q373/R373-1)*100)</f>
        <v>n/a</v>
      </c>
      <c r="AN373" s="1087" t="str">
        <f>IF(ISERROR((R373/S373-1)*100),"n/a",(R373/S373-1)*100)</f>
        <v>n/a</v>
      </c>
      <c r="AO373" s="1087" t="str">
        <f>IF(ISERROR((S373/T373-1)*100),"n/a",(S373/T373-1)*100)</f>
        <v>n/a</v>
      </c>
      <c r="AP373" s="1087" t="str">
        <f>IF(ISERROR((T373/U373-1)*100),"n/a",(T373/U373-1)*100)</f>
        <v>n/a</v>
      </c>
      <c r="AQ373" s="1087" t="str">
        <f>IF(ISERROR((U373/V373-1)*100),"n/a",(U373/V373-1)*100)</f>
        <v>n/a</v>
      </c>
      <c r="AR373" s="1087" t="str">
        <f>IF(ISERROR((V373/W373-1)*100),"n/a",(V373/W373-1)*100)</f>
        <v>n/a</v>
      </c>
      <c r="AS373" s="1087" t="str">
        <f>IF(ISERROR((W373/X373-1)*100),"n/a",(W373/X373-1)*100)</f>
        <v>n/a</v>
      </c>
      <c r="AT373" s="1087" t="str">
        <f>IF(ISERROR((X373/Y373-1)*100),"n/a",(X373/Y373-1)*100)</f>
        <v>n/a</v>
      </c>
      <c r="AU373" s="1088">
        <f>AVERAGE(AA373:AT373)</f>
        <v>132.27887197155846</v>
      </c>
      <c r="AV373" s="1089">
        <f>STDEV(AA373:AT373)</f>
        <v>142.6287567492586</v>
      </c>
    </row>
    <row r="374" spans="1:48" ht="11.25" customHeight="1" x14ac:dyDescent="0.2">
      <c r="A374" s="876" t="s">
        <v>1346</v>
      </c>
      <c r="B374" s="874" t="s">
        <v>1347</v>
      </c>
      <c r="C374" s="621">
        <v>0.58799999999999997</v>
      </c>
      <c r="D374" s="491">
        <v>0.53600000000000003</v>
      </c>
      <c r="E374" s="626">
        <v>0.50800000000000001</v>
      </c>
      <c r="F374" s="621">
        <v>0.496</v>
      </c>
      <c r="G374" s="621">
        <v>0.47199999999999998</v>
      </c>
      <c r="H374" s="621">
        <v>0.44</v>
      </c>
      <c r="I374" s="621">
        <v>0.4</v>
      </c>
      <c r="J374" s="945"/>
      <c r="K374" s="494">
        <v>0.36399999999999999</v>
      </c>
      <c r="L374" s="625">
        <v>0.37824999999999998</v>
      </c>
      <c r="M374" s="945"/>
      <c r="N374" s="503">
        <v>0.38300000000000001</v>
      </c>
      <c r="O374" s="503">
        <v>0.32555000000000001</v>
      </c>
      <c r="P374" s="627">
        <v>0.2681</v>
      </c>
      <c r="Q374" s="627">
        <v>0.21448000000000003</v>
      </c>
      <c r="R374" s="627">
        <v>0.16852</v>
      </c>
      <c r="S374" s="627">
        <v>0.13788</v>
      </c>
      <c r="T374" s="627">
        <v>0.13022</v>
      </c>
      <c r="U374" s="627">
        <v>0.12256</v>
      </c>
      <c r="V374" s="623">
        <v>0.1149</v>
      </c>
      <c r="W374" s="623">
        <v>0.1149</v>
      </c>
      <c r="X374" s="623">
        <v>0.1149</v>
      </c>
      <c r="Y374" s="623">
        <v>0.1149</v>
      </c>
      <c r="Z374" s="624">
        <f>SUM(C374:Y374)</f>
        <v>6.3921600000000005</v>
      </c>
      <c r="AA374" s="1086">
        <f>IF(ISERROR((C374/D374-1)*100),"n/a",(C374/D374-1)*100)</f>
        <v>9.7014925373134275</v>
      </c>
      <c r="AB374" s="1086">
        <f>IF(ISERROR((D374/E374-1)*100),"n/a",(D374/E374-1)*100)</f>
        <v>5.5118110236220597</v>
      </c>
      <c r="AC374" s="1087">
        <f>IF(ISERROR((E374/F374-1)*100),"n/a",(E374/F374-1)*100)</f>
        <v>2.4193548387096753</v>
      </c>
      <c r="AD374" s="1087">
        <f>IF(ISERROR((F374/G374-1)*100),"n/a",(F374/G374-1)*100)</f>
        <v>5.0847457627118731</v>
      </c>
      <c r="AE374" s="1087">
        <f>IF(ISERROR((G374/H374-1)*100),"n/a",(G374/H374-1)*100)</f>
        <v>7.2727272727272751</v>
      </c>
      <c r="AF374" s="1087">
        <f>IF(ISERROR((H374/I374-1)*100),"n/a",(H374/I374-1)*100)</f>
        <v>9.9999999999999858</v>
      </c>
      <c r="AG374" s="1087">
        <f>IF(ISERROR((I374/K374-1)*100),"n/a",(I374/K374-1)*100)</f>
        <v>9.8901098901098994</v>
      </c>
      <c r="AH374" s="1087">
        <f>IF(ISERROR((K374/L374-1)*100),"n/a",(K374/L374-1)*100)</f>
        <v>-3.7673496364838077</v>
      </c>
      <c r="AI374" s="1087">
        <f>IF(ISERROR((L374/N374-1)*100),"n/a",(L374/N374-1)*100)</f>
        <v>-1.2402088772845987</v>
      </c>
      <c r="AJ374" s="1087">
        <f>IF(ISERROR((N374/O374-1)*100),"n/a",(N374/O374-1)*100)</f>
        <v>17.647058823529417</v>
      </c>
      <c r="AK374" s="1087">
        <f>IF(ISERROR((O374/P374-1)*100),"n/a",(O374/P374-1)*100)</f>
        <v>21.42857142857142</v>
      </c>
      <c r="AL374" s="1087">
        <f>IF(ISERROR((P374/Q374-1)*100),"n/a",(P374/Q374-1)*100)</f>
        <v>24.999999999999979</v>
      </c>
      <c r="AM374" s="1087">
        <f>IF(ISERROR((Q374/R374-1)*100),"n/a",(Q374/R374-1)*100)</f>
        <v>27.272727272727295</v>
      </c>
      <c r="AN374" s="1087">
        <f>IF(ISERROR((R374/S374-1)*100),"n/a",(R374/S374-1)*100)</f>
        <v>22.222222222222232</v>
      </c>
      <c r="AO374" s="1087">
        <f>IF(ISERROR((S374/T374-1)*100),"n/a",(S374/T374-1)*100)</f>
        <v>5.8823529411764719</v>
      </c>
      <c r="AP374" s="1087">
        <f>IF(ISERROR((T374/U374-1)*100),"n/a",(T374/U374-1)*100)</f>
        <v>6.25</v>
      </c>
      <c r="AQ374" s="1087">
        <f>IF(ISERROR((U374/V374-1)*100),"n/a",(U374/V374-1)*100)</f>
        <v>6.6666666666666652</v>
      </c>
      <c r="AR374" s="1087">
        <f>IF(ISERROR((V374/W374-1)*100),"n/a",(V374/W374-1)*100)</f>
        <v>0</v>
      </c>
      <c r="AS374" s="1087">
        <f>IF(ISERROR((W374/X374-1)*100),"n/a",(W374/X374-1)*100)</f>
        <v>0</v>
      </c>
      <c r="AT374" s="1087">
        <f>IF(ISERROR((X374/Y374-1)*100),"n/a",(X374/Y374-1)*100)</f>
        <v>0</v>
      </c>
      <c r="AU374" s="1088">
        <f>AVERAGE(AA374:AT374)</f>
        <v>8.8621141083159625</v>
      </c>
      <c r="AV374" s="1089">
        <f>STDEV(AA374:AT374)</f>
        <v>9.1859265230570166</v>
      </c>
    </row>
    <row r="375" spans="1:48" ht="11.25" customHeight="1" x14ac:dyDescent="0.2">
      <c r="A375" s="492" t="s">
        <v>255</v>
      </c>
      <c r="B375" s="874" t="s">
        <v>256</v>
      </c>
      <c r="C375" s="621">
        <v>4.07</v>
      </c>
      <c r="D375" s="491">
        <v>3.34</v>
      </c>
      <c r="E375" s="626">
        <v>2.7300000000000004</v>
      </c>
      <c r="F375" s="621">
        <v>2.2999999999999998</v>
      </c>
      <c r="G375" s="621">
        <v>2.0049999999999999</v>
      </c>
      <c r="H375" s="621">
        <v>1.7450000000000001</v>
      </c>
      <c r="I375" s="621">
        <v>1.56</v>
      </c>
      <c r="J375" s="945" t="s">
        <v>90</v>
      </c>
      <c r="K375" s="621">
        <v>1.46</v>
      </c>
      <c r="L375" s="490">
        <v>1.38</v>
      </c>
      <c r="M375" s="945"/>
      <c r="N375" s="503">
        <v>1.27</v>
      </c>
      <c r="O375" s="622">
        <v>1.24</v>
      </c>
      <c r="P375" s="627">
        <v>1.1499999999999999</v>
      </c>
      <c r="Q375" s="627">
        <v>0.91</v>
      </c>
      <c r="R375" s="627">
        <v>0.70499999999999996</v>
      </c>
      <c r="S375" s="627">
        <v>0.58499999999999996</v>
      </c>
      <c r="T375" s="627">
        <v>0.5</v>
      </c>
      <c r="U375" s="627">
        <v>0.46500000000000002</v>
      </c>
      <c r="V375" s="627">
        <v>0.44500000000000001</v>
      </c>
      <c r="W375" s="627">
        <v>0.41</v>
      </c>
      <c r="X375" s="627">
        <v>0.37</v>
      </c>
      <c r="Y375" s="627">
        <v>0.315</v>
      </c>
      <c r="Z375" s="624">
        <f>SUM(C375:Y375)</f>
        <v>28.954999999999998</v>
      </c>
      <c r="AA375" s="1086">
        <f>IF(ISERROR((C375/D375-1)*100),"n/a",(C375/D375-1)*100)</f>
        <v>21.856287425149713</v>
      </c>
      <c r="AB375" s="1086">
        <f>IF(ISERROR((D375/E375-1)*100),"n/a",(D375/E375-1)*100)</f>
        <v>22.344322344322308</v>
      </c>
      <c r="AC375" s="1087">
        <f>IF(ISERROR((E375/F375-1)*100),"n/a",(E375/F375-1)*100)</f>
        <v>18.695652173913068</v>
      </c>
      <c r="AD375" s="1087">
        <f>IF(ISERROR((F375/G375-1)*100),"n/a",(F375/G375-1)*100)</f>
        <v>14.71321695760599</v>
      </c>
      <c r="AE375" s="1087">
        <f>IF(ISERROR((G375/H375-1)*100),"n/a",(G375/H375-1)*100)</f>
        <v>14.899713467048702</v>
      </c>
      <c r="AF375" s="1087">
        <f>IF(ISERROR((H375/I375-1)*100),"n/a",(H375/I375-1)*100)</f>
        <v>11.858974358974361</v>
      </c>
      <c r="AG375" s="1087">
        <f>IF(ISERROR((I375/K375-1)*100),"n/a",(I375/K375-1)*100)</f>
        <v>6.8493150684931559</v>
      </c>
      <c r="AH375" s="1087">
        <f>IF(ISERROR((K375/L375-1)*100),"n/a",(K375/L375-1)*100)</f>
        <v>5.7971014492753659</v>
      </c>
      <c r="AI375" s="1087">
        <f>IF(ISERROR((L375/N375-1)*100),"n/a",(L375/N375-1)*100)</f>
        <v>8.6614173228346303</v>
      </c>
      <c r="AJ375" s="1087">
        <f>IF(ISERROR((N375/O375-1)*100),"n/a",(N375/O375-1)*100)</f>
        <v>2.4193548387096753</v>
      </c>
      <c r="AK375" s="1087">
        <f>IF(ISERROR((O375/P375-1)*100),"n/a",(O375/P375-1)*100)</f>
        <v>7.8260869565217384</v>
      </c>
      <c r="AL375" s="1087">
        <f>IF(ISERROR((P375/Q375-1)*100),"n/a",(P375/Q375-1)*100)</f>
        <v>26.373626373626369</v>
      </c>
      <c r="AM375" s="1087">
        <f>IF(ISERROR((Q375/R375-1)*100),"n/a",(Q375/R375-1)*100)</f>
        <v>29.078014184397173</v>
      </c>
      <c r="AN375" s="1087">
        <f>IF(ISERROR((R375/S375-1)*100),"n/a",(R375/S375-1)*100)</f>
        <v>20.512820512820507</v>
      </c>
      <c r="AO375" s="1087">
        <f>IF(ISERROR((S375/T375-1)*100),"n/a",(S375/T375-1)*100)</f>
        <v>16.999999999999993</v>
      </c>
      <c r="AP375" s="1087">
        <f>IF(ISERROR((T375/U375-1)*100),"n/a",(T375/U375-1)*100)</f>
        <v>7.5268817204301008</v>
      </c>
      <c r="AQ375" s="1087">
        <f>IF(ISERROR((U375/V375-1)*100),"n/a",(U375/V375-1)*100)</f>
        <v>4.4943820224719211</v>
      </c>
      <c r="AR375" s="1087">
        <f>IF(ISERROR((V375/W375-1)*100),"n/a",(V375/W375-1)*100)</f>
        <v>8.5365853658536661</v>
      </c>
      <c r="AS375" s="1087">
        <f>IF(ISERROR((W375/X375-1)*100),"n/a",(W375/X375-1)*100)</f>
        <v>10.810810810810811</v>
      </c>
      <c r="AT375" s="1087">
        <f>IF(ISERROR((X375/Y375-1)*100),"n/a",(X375/Y375-1)*100)</f>
        <v>17.460317460317466</v>
      </c>
      <c r="AU375" s="1088">
        <f>AVERAGE(AA375:AT375)</f>
        <v>13.885744040678835</v>
      </c>
      <c r="AV375" s="1089">
        <f>STDEV(AA375:AT375)</f>
        <v>7.5891531356816042</v>
      </c>
    </row>
    <row r="376" spans="1:48" ht="11.25" customHeight="1" x14ac:dyDescent="0.2">
      <c r="A376" s="876" t="s">
        <v>641</v>
      </c>
      <c r="B376" s="874" t="s">
        <v>642</v>
      </c>
      <c r="C376" s="621">
        <v>1.04</v>
      </c>
      <c r="D376" s="491">
        <v>0.96</v>
      </c>
      <c r="E376" s="626">
        <v>0.92</v>
      </c>
      <c r="F376" s="621">
        <v>0.88</v>
      </c>
      <c r="G376" s="621">
        <v>0.84</v>
      </c>
      <c r="H376" s="621">
        <v>0.8</v>
      </c>
      <c r="I376" s="621">
        <v>0.6</v>
      </c>
      <c r="J376" s="945" t="s">
        <v>90</v>
      </c>
      <c r="K376" s="621">
        <v>0.56000000000000005</v>
      </c>
      <c r="L376" s="490">
        <v>0.52</v>
      </c>
      <c r="M376" s="945"/>
      <c r="N376" s="503">
        <v>0.48</v>
      </c>
      <c r="O376" s="503">
        <v>0.44</v>
      </c>
      <c r="P376" s="627">
        <v>0.4</v>
      </c>
      <c r="Q376" s="627">
        <v>0.36</v>
      </c>
      <c r="R376" s="627">
        <v>0.32</v>
      </c>
      <c r="S376" s="627">
        <v>0.24</v>
      </c>
      <c r="T376" s="627">
        <v>4.4999999999999998E-2</v>
      </c>
      <c r="U376" s="623">
        <v>0</v>
      </c>
      <c r="V376" s="623">
        <v>0</v>
      </c>
      <c r="W376" s="623">
        <v>0</v>
      </c>
      <c r="X376" s="623">
        <v>1.2500000000000001E-2</v>
      </c>
      <c r="Y376" s="627">
        <v>0.05</v>
      </c>
      <c r="Z376" s="624">
        <f>SUM(C376:Y376)</f>
        <v>9.4674999999999994</v>
      </c>
      <c r="AA376" s="1086">
        <f>IF(ISERROR((C376/D376-1)*100),"n/a",(C376/D376-1)*100)</f>
        <v>8.3333333333333481</v>
      </c>
      <c r="AB376" s="1086">
        <f>IF(ISERROR((D376/E376-1)*100),"n/a",(D376/E376-1)*100)</f>
        <v>4.3478260869565188</v>
      </c>
      <c r="AC376" s="1087">
        <f>IF(ISERROR((E376/F376-1)*100),"n/a",(E376/F376-1)*100)</f>
        <v>4.5454545454545414</v>
      </c>
      <c r="AD376" s="1087">
        <f>IF(ISERROR((F376/G376-1)*100),"n/a",(F376/G376-1)*100)</f>
        <v>4.7619047619047672</v>
      </c>
      <c r="AE376" s="1087">
        <f>IF(ISERROR((G376/H376-1)*100),"n/a",(G376/H376-1)*100)</f>
        <v>4.9999999999999822</v>
      </c>
      <c r="AF376" s="1087">
        <f>IF(ISERROR((H376/I376-1)*100),"n/a",(H376/I376-1)*100)</f>
        <v>33.33333333333335</v>
      </c>
      <c r="AG376" s="1087">
        <f>IF(ISERROR((I376/K376-1)*100),"n/a",(I376/K376-1)*100)</f>
        <v>7.1428571428571397</v>
      </c>
      <c r="AH376" s="1087">
        <f>IF(ISERROR((K376/L376-1)*100),"n/a",(K376/L376-1)*100)</f>
        <v>7.6923076923077094</v>
      </c>
      <c r="AI376" s="1087">
        <f>IF(ISERROR((L376/N376-1)*100),"n/a",(L376/N376-1)*100)</f>
        <v>8.3333333333333481</v>
      </c>
      <c r="AJ376" s="1087">
        <f>IF(ISERROR((N376/O376-1)*100),"n/a",(N376/O376-1)*100)</f>
        <v>9.0909090909090828</v>
      </c>
      <c r="AK376" s="1087">
        <f>IF(ISERROR((O376/P376-1)*100),"n/a",(O376/P376-1)*100)</f>
        <v>9.9999999999999858</v>
      </c>
      <c r="AL376" s="1087">
        <f>IF(ISERROR((P376/Q376-1)*100),"n/a",(P376/Q376-1)*100)</f>
        <v>11.111111111111116</v>
      </c>
      <c r="AM376" s="1087">
        <f>IF(ISERROR((Q376/R376-1)*100),"n/a",(Q376/R376-1)*100)</f>
        <v>12.5</v>
      </c>
      <c r="AN376" s="1087">
        <f>IF(ISERROR((R376/S376-1)*100),"n/a",(R376/S376-1)*100)</f>
        <v>33.33333333333335</v>
      </c>
      <c r="AO376" s="1087">
        <f>IF(ISERROR((S376/T376-1)*100),"n/a",(S376/T376-1)*100)</f>
        <v>433.33333333333331</v>
      </c>
      <c r="AP376" s="1087" t="str">
        <f>IF(ISERROR((T376/U376-1)*100),"n/a",(T376/U376-1)*100)</f>
        <v>n/a</v>
      </c>
      <c r="AQ376" s="1087" t="str">
        <f>IF(ISERROR((U376/V376-1)*100),"n/a",(U376/V376-1)*100)</f>
        <v>n/a</v>
      </c>
      <c r="AR376" s="1087" t="str">
        <f>IF(ISERROR((V376/W376-1)*100),"n/a",(V376/W376-1)*100)</f>
        <v>n/a</v>
      </c>
      <c r="AS376" s="1087">
        <f>IF(ISERROR((W376/X376-1)*100),"n/a",(W376/X376-1)*100)</f>
        <v>-100</v>
      </c>
      <c r="AT376" s="1087">
        <f>IF(ISERROR((X376/Y376-1)*100),"n/a",(X376/Y376-1)*100)</f>
        <v>-75</v>
      </c>
      <c r="AU376" s="1088">
        <f>AVERAGE(AA376:AT376)</f>
        <v>24.579943358715735</v>
      </c>
      <c r="AV376" s="1089">
        <f>STDEV(AA376:AT376)</f>
        <v>110.72283000096913</v>
      </c>
    </row>
    <row r="377" spans="1:48" ht="11.25" customHeight="1" x14ac:dyDescent="0.2">
      <c r="A377" s="628" t="s">
        <v>639</v>
      </c>
      <c r="B377" s="499" t="s">
        <v>640</v>
      </c>
      <c r="C377" s="621">
        <v>2</v>
      </c>
      <c r="D377" s="491">
        <v>1.8</v>
      </c>
      <c r="E377" s="502">
        <v>1.68</v>
      </c>
      <c r="F377" s="621">
        <v>1.56</v>
      </c>
      <c r="G377" s="621">
        <v>1.44</v>
      </c>
      <c r="H377" s="621">
        <v>1.28</v>
      </c>
      <c r="I377" s="621">
        <v>0.64</v>
      </c>
      <c r="J377" s="945" t="s">
        <v>90</v>
      </c>
      <c r="K377" s="621">
        <v>0.52</v>
      </c>
      <c r="L377" s="490">
        <v>0.46</v>
      </c>
      <c r="M377" s="945"/>
      <c r="N377" s="503">
        <v>0.43</v>
      </c>
      <c r="O377" s="503">
        <v>0.39</v>
      </c>
      <c r="P377" s="627">
        <v>0.37</v>
      </c>
      <c r="Q377" s="627">
        <v>0.34</v>
      </c>
      <c r="R377" s="627">
        <v>0.3</v>
      </c>
      <c r="S377" s="627">
        <v>0.25</v>
      </c>
      <c r="T377" s="623">
        <v>0</v>
      </c>
      <c r="U377" s="623">
        <v>0</v>
      </c>
      <c r="V377" s="623">
        <v>0</v>
      </c>
      <c r="W377" s="623">
        <v>0</v>
      </c>
      <c r="X377" s="623">
        <v>0</v>
      </c>
      <c r="Y377" s="623">
        <v>0</v>
      </c>
      <c r="Z377" s="624">
        <f>SUM(C377:Y377)</f>
        <v>13.459999999999999</v>
      </c>
      <c r="AA377" s="1086">
        <f>IF(ISERROR((C377/D377-1)*100),"n/a",(C377/D377-1)*100)</f>
        <v>11.111111111111116</v>
      </c>
      <c r="AB377" s="1086">
        <f>IF(ISERROR((D377/E377-1)*100),"n/a",(D377/E377-1)*100)</f>
        <v>7.1428571428571397</v>
      </c>
      <c r="AC377" s="1087">
        <f>IF(ISERROR((E377/F377-1)*100),"n/a",(E377/F377-1)*100)</f>
        <v>7.6923076923076872</v>
      </c>
      <c r="AD377" s="1087">
        <f>IF(ISERROR((F377/G377-1)*100),"n/a",(F377/G377-1)*100)</f>
        <v>8.3333333333333481</v>
      </c>
      <c r="AE377" s="1087">
        <f>IF(ISERROR((G377/H377-1)*100),"n/a",(G377/H377-1)*100)</f>
        <v>12.5</v>
      </c>
      <c r="AF377" s="1087">
        <f>IF(ISERROR((H377/I377-1)*100),"n/a",(H377/I377-1)*100)</f>
        <v>100</v>
      </c>
      <c r="AG377" s="1087">
        <f>IF(ISERROR((I377/K377-1)*100),"n/a",(I377/K377-1)*100)</f>
        <v>23.076923076923084</v>
      </c>
      <c r="AH377" s="1087">
        <f>IF(ISERROR((K377/L377-1)*100),"n/a",(K377/L377-1)*100)</f>
        <v>13.043478260869556</v>
      </c>
      <c r="AI377" s="1087">
        <f>IF(ISERROR((L377/N377-1)*100),"n/a",(L377/N377-1)*100)</f>
        <v>6.976744186046524</v>
      </c>
      <c r="AJ377" s="1087">
        <f>IF(ISERROR((N377/O377-1)*100),"n/a",(N377/O377-1)*100)</f>
        <v>10.256410256410241</v>
      </c>
      <c r="AK377" s="1087">
        <f>IF(ISERROR((O377/P377-1)*100),"n/a",(O377/P377-1)*100)</f>
        <v>5.4054054054054168</v>
      </c>
      <c r="AL377" s="1087">
        <f>IF(ISERROR((P377/Q377-1)*100),"n/a",(P377/Q377-1)*100)</f>
        <v>8.8235294117646959</v>
      </c>
      <c r="AM377" s="1087">
        <f>IF(ISERROR((Q377/R377-1)*100),"n/a",(Q377/R377-1)*100)</f>
        <v>13.333333333333353</v>
      </c>
      <c r="AN377" s="1087">
        <f>IF(ISERROR((R377/S377-1)*100),"n/a",(R377/S377-1)*100)</f>
        <v>19.999999999999996</v>
      </c>
      <c r="AO377" s="1087" t="str">
        <f>IF(ISERROR((S377/T377-1)*100),"n/a",(S377/T377-1)*100)</f>
        <v>n/a</v>
      </c>
      <c r="AP377" s="1087" t="str">
        <f>IF(ISERROR((T377/U377-1)*100),"n/a",(T377/U377-1)*100)</f>
        <v>n/a</v>
      </c>
      <c r="AQ377" s="1087" t="str">
        <f>IF(ISERROR((U377/V377-1)*100),"n/a",(U377/V377-1)*100)</f>
        <v>n/a</v>
      </c>
      <c r="AR377" s="1087" t="str">
        <f>IF(ISERROR((V377/W377-1)*100),"n/a",(V377/W377-1)*100)</f>
        <v>n/a</v>
      </c>
      <c r="AS377" s="1087" t="str">
        <f>IF(ISERROR((W377/X377-1)*100),"n/a",(W377/X377-1)*100)</f>
        <v>n/a</v>
      </c>
      <c r="AT377" s="1087" t="str">
        <f>IF(ISERROR((X377/Y377-1)*100),"n/a",(X377/Y377-1)*100)</f>
        <v>n/a</v>
      </c>
      <c r="AU377" s="1088">
        <f>AVERAGE(AA377:AT377)</f>
        <v>17.692530943597298</v>
      </c>
      <c r="AV377" s="1089">
        <f>STDEV(AA377:AT377)</f>
        <v>24.208041567568166</v>
      </c>
    </row>
    <row r="378" spans="1:48" ht="11.25" customHeight="1" x14ac:dyDescent="0.2">
      <c r="A378" s="876" t="s">
        <v>257</v>
      </c>
      <c r="B378" s="874" t="s">
        <v>258</v>
      </c>
      <c r="C378" s="621">
        <v>1.6</v>
      </c>
      <c r="D378" s="491">
        <v>1.48</v>
      </c>
      <c r="E378" s="626">
        <v>1.24</v>
      </c>
      <c r="F378" s="621">
        <v>1.1200000000000001</v>
      </c>
      <c r="G378" s="621">
        <v>1</v>
      </c>
      <c r="H378" s="621">
        <v>0.88</v>
      </c>
      <c r="I378" s="621">
        <v>0.73</v>
      </c>
      <c r="J378" s="945"/>
      <c r="K378" s="621">
        <v>0.46</v>
      </c>
      <c r="L378" s="490">
        <v>0.42</v>
      </c>
      <c r="M378" s="945"/>
      <c r="N378" s="503">
        <v>0.38</v>
      </c>
      <c r="O378" s="503">
        <v>0.34</v>
      </c>
      <c r="P378" s="627">
        <v>0.3</v>
      </c>
      <c r="Q378" s="627">
        <v>0.26</v>
      </c>
      <c r="R378" s="627">
        <v>0.22</v>
      </c>
      <c r="S378" s="627">
        <v>0.18</v>
      </c>
      <c r="T378" s="627">
        <v>0.16</v>
      </c>
      <c r="U378" s="623">
        <v>0.14000000000000001</v>
      </c>
      <c r="V378" s="627">
        <v>0.14000000000000001</v>
      </c>
      <c r="W378" s="627">
        <v>0.12</v>
      </c>
      <c r="X378" s="627">
        <v>0.1</v>
      </c>
      <c r="Y378" s="627">
        <v>0.08</v>
      </c>
      <c r="Z378" s="624">
        <f>SUM(C378:Y378)</f>
        <v>11.350000000000003</v>
      </c>
      <c r="AA378" s="1086">
        <f>IF(ISERROR((C378/D378-1)*100),"n/a",(C378/D378-1)*100)</f>
        <v>8.1081081081081141</v>
      </c>
      <c r="AB378" s="1086">
        <f>IF(ISERROR((D378/E378-1)*100),"n/a",(D378/E378-1)*100)</f>
        <v>19.354838709677423</v>
      </c>
      <c r="AC378" s="1087">
        <f>IF(ISERROR((E378/F378-1)*100),"n/a",(E378/F378-1)*100)</f>
        <v>10.714285714285698</v>
      </c>
      <c r="AD378" s="1087">
        <f>IF(ISERROR((F378/G378-1)*100),"n/a",(F378/G378-1)*100)</f>
        <v>12.000000000000011</v>
      </c>
      <c r="AE378" s="1087">
        <f>IF(ISERROR((G378/H378-1)*100),"n/a",(G378/H378-1)*100)</f>
        <v>13.636363636363647</v>
      </c>
      <c r="AF378" s="1087">
        <f>IF(ISERROR((H378/I378-1)*100),"n/a",(H378/I378-1)*100)</f>
        <v>20.547945205479444</v>
      </c>
      <c r="AG378" s="1087">
        <f>IF(ISERROR((I378/K378-1)*100),"n/a",(I378/K378-1)*100)</f>
        <v>58.695652173913039</v>
      </c>
      <c r="AH378" s="1087">
        <f>IF(ISERROR((K378/L378-1)*100),"n/a",(K378/L378-1)*100)</f>
        <v>9.5238095238095344</v>
      </c>
      <c r="AI378" s="1087">
        <f>IF(ISERROR((L378/N378-1)*100),"n/a",(L378/N378-1)*100)</f>
        <v>10.526315789473673</v>
      </c>
      <c r="AJ378" s="1087">
        <f>IF(ISERROR((N378/O378-1)*100),"n/a",(N378/O378-1)*100)</f>
        <v>11.764705882352944</v>
      </c>
      <c r="AK378" s="1087">
        <f>IF(ISERROR((O378/P378-1)*100),"n/a",(O378/P378-1)*100)</f>
        <v>13.333333333333353</v>
      </c>
      <c r="AL378" s="1087">
        <f>IF(ISERROR((P378/Q378-1)*100),"n/a",(P378/Q378-1)*100)</f>
        <v>15.384615384615374</v>
      </c>
      <c r="AM378" s="1087">
        <f>IF(ISERROR((Q378/R378-1)*100),"n/a",(Q378/R378-1)*100)</f>
        <v>18.181818181818187</v>
      </c>
      <c r="AN378" s="1087">
        <f>IF(ISERROR((R378/S378-1)*100),"n/a",(R378/S378-1)*100)</f>
        <v>22.222222222222232</v>
      </c>
      <c r="AO378" s="1087">
        <f>IF(ISERROR((S378/T378-1)*100),"n/a",(S378/T378-1)*100)</f>
        <v>12.5</v>
      </c>
      <c r="AP378" s="1087">
        <f>IF(ISERROR((T378/U378-1)*100),"n/a",(T378/U378-1)*100)</f>
        <v>14.285714285714279</v>
      </c>
      <c r="AQ378" s="1087">
        <f>IF(ISERROR((U378/V378-1)*100),"n/a",(U378/V378-1)*100)</f>
        <v>0</v>
      </c>
      <c r="AR378" s="1087">
        <f>IF(ISERROR((V378/W378-1)*100),"n/a",(V378/W378-1)*100)</f>
        <v>16.666666666666675</v>
      </c>
      <c r="AS378" s="1087">
        <f>IF(ISERROR((W378/X378-1)*100),"n/a",(W378/X378-1)*100)</f>
        <v>19.999999999999996</v>
      </c>
      <c r="AT378" s="1087">
        <f>IF(ISERROR((X378/Y378-1)*100),"n/a",(X378/Y378-1)*100)</f>
        <v>25</v>
      </c>
      <c r="AU378" s="1088">
        <f>AVERAGE(AA378:AT378)</f>
        <v>16.622319740891683</v>
      </c>
      <c r="AV378" s="1089">
        <f>STDEV(AA378:AT378)</f>
        <v>11.397965476707228</v>
      </c>
    </row>
    <row r="379" spans="1:48" ht="11.25" customHeight="1" x14ac:dyDescent="0.2">
      <c r="A379" s="876" t="s">
        <v>1354</v>
      </c>
      <c r="B379" s="874" t="s">
        <v>1355</v>
      </c>
      <c r="C379" s="621">
        <v>0.86</v>
      </c>
      <c r="D379" s="491">
        <v>0.82</v>
      </c>
      <c r="E379" s="626">
        <v>0.72</v>
      </c>
      <c r="F379" s="621">
        <v>0.64</v>
      </c>
      <c r="G379" s="621">
        <v>0.56000000000000005</v>
      </c>
      <c r="H379" s="621">
        <v>0.48</v>
      </c>
      <c r="I379" s="621">
        <v>0.44</v>
      </c>
      <c r="J379" s="945"/>
      <c r="K379" s="621">
        <v>0.4</v>
      </c>
      <c r="L379" s="490">
        <v>0.3</v>
      </c>
      <c r="M379" s="945"/>
      <c r="N379" s="622">
        <v>0.2</v>
      </c>
      <c r="O379" s="622">
        <v>0.2</v>
      </c>
      <c r="P379" s="627">
        <v>0.75</v>
      </c>
      <c r="Q379" s="627">
        <v>0.6</v>
      </c>
      <c r="R379" s="627">
        <v>0.25</v>
      </c>
      <c r="S379" s="623">
        <v>0</v>
      </c>
      <c r="T379" s="623">
        <v>0</v>
      </c>
      <c r="U379" s="623">
        <v>0</v>
      </c>
      <c r="V379" s="623">
        <v>0</v>
      </c>
      <c r="W379" s="623">
        <v>0</v>
      </c>
      <c r="X379" s="623">
        <v>0</v>
      </c>
      <c r="Y379" s="623">
        <v>0</v>
      </c>
      <c r="Z379" s="624">
        <f>SUM(C379:Y379)</f>
        <v>7.2200000000000006</v>
      </c>
      <c r="AA379" s="1086">
        <f>IF(ISERROR((C379/D379-1)*100),"n/a",(C379/D379-1)*100)</f>
        <v>4.8780487804878092</v>
      </c>
      <c r="AB379" s="1086">
        <f>IF(ISERROR((D379/E379-1)*100),"n/a",(D379/E379-1)*100)</f>
        <v>13.888888888888884</v>
      </c>
      <c r="AC379" s="1087">
        <f>IF(ISERROR((E379/F379-1)*100),"n/a",(E379/F379-1)*100)</f>
        <v>12.5</v>
      </c>
      <c r="AD379" s="1087">
        <f>IF(ISERROR((F379/G379-1)*100),"n/a",(F379/G379-1)*100)</f>
        <v>14.285714285714279</v>
      </c>
      <c r="AE379" s="1087">
        <f>IF(ISERROR((G379/H379-1)*100),"n/a",(G379/H379-1)*100)</f>
        <v>16.666666666666675</v>
      </c>
      <c r="AF379" s="1087">
        <f>IF(ISERROR((H379/I379-1)*100),"n/a",(H379/I379-1)*100)</f>
        <v>9.0909090909090828</v>
      </c>
      <c r="AG379" s="1087">
        <f>IF(ISERROR((I379/K379-1)*100),"n/a",(I379/K379-1)*100)</f>
        <v>9.9999999999999858</v>
      </c>
      <c r="AH379" s="1087">
        <f>IF(ISERROR((K379/L379-1)*100),"n/a",(K379/L379-1)*100)</f>
        <v>33.33333333333335</v>
      </c>
      <c r="AI379" s="1087">
        <f>IF(ISERROR((L379/N379-1)*100),"n/a",(L379/N379-1)*100)</f>
        <v>49.999999999999979</v>
      </c>
      <c r="AJ379" s="1087">
        <f>IF(ISERROR((N379/O379-1)*100),"n/a",(N379/O379-1)*100)</f>
        <v>0</v>
      </c>
      <c r="AK379" s="1087">
        <f>IF(ISERROR((O379/P379-1)*100),"n/a",(O379/P379-1)*100)</f>
        <v>-73.333333333333343</v>
      </c>
      <c r="AL379" s="1087">
        <f>IF(ISERROR((P379/Q379-1)*100),"n/a",(P379/Q379-1)*100)</f>
        <v>25</v>
      </c>
      <c r="AM379" s="1087">
        <f>IF(ISERROR((Q379/R379-1)*100),"n/a",(Q379/R379-1)*100)</f>
        <v>140</v>
      </c>
      <c r="AN379" s="1087" t="str">
        <f>IF(ISERROR((R379/S379-1)*100),"n/a",(R379/S379-1)*100)</f>
        <v>n/a</v>
      </c>
      <c r="AO379" s="1087" t="str">
        <f>IF(ISERROR((S379/T379-1)*100),"n/a",(S379/T379-1)*100)</f>
        <v>n/a</v>
      </c>
      <c r="AP379" s="1087" t="str">
        <f>IF(ISERROR((T379/U379-1)*100),"n/a",(T379/U379-1)*100)</f>
        <v>n/a</v>
      </c>
      <c r="AQ379" s="1087" t="str">
        <f>IF(ISERROR((U379/V379-1)*100),"n/a",(U379/V379-1)*100)</f>
        <v>n/a</v>
      </c>
      <c r="AR379" s="1087" t="str">
        <f>IF(ISERROR((V379/W379-1)*100),"n/a",(V379/W379-1)*100)</f>
        <v>n/a</v>
      </c>
      <c r="AS379" s="1087" t="str">
        <f>IF(ISERROR((W379/X379-1)*100),"n/a",(W379/X379-1)*100)</f>
        <v>n/a</v>
      </c>
      <c r="AT379" s="1087" t="str">
        <f>IF(ISERROR((X379/Y379-1)*100),"n/a",(X379/Y379-1)*100)</f>
        <v>n/a</v>
      </c>
      <c r="AU379" s="1088">
        <f>AVERAGE(AA379:AT379)</f>
        <v>19.716171362512821</v>
      </c>
      <c r="AV379" s="1089">
        <f>STDEV(AA379:AT379)</f>
        <v>45.823832182195325</v>
      </c>
    </row>
    <row r="380" spans="1:48" ht="11.25" customHeight="1" x14ac:dyDescent="0.2">
      <c r="A380" s="492" t="s">
        <v>259</v>
      </c>
      <c r="B380" s="874" t="s">
        <v>260</v>
      </c>
      <c r="C380" s="621">
        <v>3.75</v>
      </c>
      <c r="D380" s="491">
        <v>3.54</v>
      </c>
      <c r="E380" s="626">
        <v>3.3200000000000003</v>
      </c>
      <c r="F380" s="621">
        <v>3.15</v>
      </c>
      <c r="G380" s="621">
        <v>2.95</v>
      </c>
      <c r="H380" s="621">
        <v>2.76</v>
      </c>
      <c r="I380" s="621">
        <v>2.59</v>
      </c>
      <c r="J380" s="945"/>
      <c r="K380" s="621">
        <v>2.4</v>
      </c>
      <c r="L380" s="490">
        <v>2.25</v>
      </c>
      <c r="M380" s="945"/>
      <c r="N380" s="503">
        <v>2.11</v>
      </c>
      <c r="O380" s="503">
        <v>1.93</v>
      </c>
      <c r="P380" s="627">
        <v>1.7949999999999999</v>
      </c>
      <c r="Q380" s="627">
        <v>1.62</v>
      </c>
      <c r="R380" s="627">
        <v>1.4550000000000001</v>
      </c>
      <c r="S380" s="627">
        <v>1.2749999999999999</v>
      </c>
      <c r="T380" s="627">
        <v>1.095</v>
      </c>
      <c r="U380" s="627">
        <v>0.92500000000000004</v>
      </c>
      <c r="V380" s="627">
        <v>0.79500000000000004</v>
      </c>
      <c r="W380" s="627">
        <v>0.7</v>
      </c>
      <c r="X380" s="627">
        <v>0.62</v>
      </c>
      <c r="Y380" s="627">
        <v>0.54500000000000004</v>
      </c>
      <c r="Z380" s="624">
        <f>SUM(C380:Y380)</f>
        <v>41.574999999999989</v>
      </c>
      <c r="AA380" s="1086">
        <f>IF(ISERROR((C380/D380-1)*100),"n/a",(C380/D380-1)*100)</f>
        <v>5.9322033898305149</v>
      </c>
      <c r="AB380" s="1086">
        <f>IF(ISERROR((D380/E380-1)*100),"n/a",(D380/E380-1)*100)</f>
        <v>6.6265060240963791</v>
      </c>
      <c r="AC380" s="1087">
        <f>IF(ISERROR((E380/F380-1)*100),"n/a",(E380/F380-1)*100)</f>
        <v>5.3968253968253999</v>
      </c>
      <c r="AD380" s="1087">
        <f>IF(ISERROR((F380/G380-1)*100),"n/a",(F380/G380-1)*100)</f>
        <v>6.7796610169491345</v>
      </c>
      <c r="AE380" s="1087">
        <f>IF(ISERROR((G380/H380-1)*100),"n/a",(G380/H380-1)*100)</f>
        <v>6.8840579710145011</v>
      </c>
      <c r="AF380" s="1087">
        <f>IF(ISERROR((H380/I380-1)*100),"n/a",(H380/I380-1)*100)</f>
        <v>6.5637065637065506</v>
      </c>
      <c r="AG380" s="1087">
        <f>IF(ISERROR((I380/K380-1)*100),"n/a",(I380/K380-1)*100)</f>
        <v>7.9166666666666607</v>
      </c>
      <c r="AH380" s="1087">
        <f>IF(ISERROR((K380/L380-1)*100),"n/a",(K380/L380-1)*100)</f>
        <v>6.6666666666666652</v>
      </c>
      <c r="AI380" s="1087">
        <f>IF(ISERROR((L380/N380-1)*100),"n/a",(L380/N380-1)*100)</f>
        <v>6.6350710900473953</v>
      </c>
      <c r="AJ380" s="1087">
        <f>IF(ISERROR((N380/O380-1)*100),"n/a",(N380/O380-1)*100)</f>
        <v>9.32642487046631</v>
      </c>
      <c r="AK380" s="1087">
        <f>IF(ISERROR((O380/P380-1)*100),"n/a",(O380/P380-1)*100)</f>
        <v>7.5208913649025044</v>
      </c>
      <c r="AL380" s="1087">
        <f>IF(ISERROR((P380/Q380-1)*100),"n/a",(P380/Q380-1)*100)</f>
        <v>10.80246913580245</v>
      </c>
      <c r="AM380" s="1087">
        <f>IF(ISERROR((Q380/R380-1)*100),"n/a",(Q380/R380-1)*100)</f>
        <v>11.340206185567014</v>
      </c>
      <c r="AN380" s="1087">
        <f>IF(ISERROR((R380/S380-1)*100),"n/a",(R380/S380-1)*100)</f>
        <v>14.117647058823547</v>
      </c>
      <c r="AO380" s="1087">
        <f>IF(ISERROR((S380/T380-1)*100),"n/a",(S380/T380-1)*100)</f>
        <v>16.43835616438356</v>
      </c>
      <c r="AP380" s="1087">
        <f>IF(ISERROR((T380/U380-1)*100),"n/a",(T380/U380-1)*100)</f>
        <v>18.378378378378368</v>
      </c>
      <c r="AQ380" s="1087">
        <f>IF(ISERROR((U380/V380-1)*100),"n/a",(U380/V380-1)*100)</f>
        <v>16.35220125786163</v>
      </c>
      <c r="AR380" s="1087">
        <f>IF(ISERROR((V380/W380-1)*100),"n/a",(V380/W380-1)*100)</f>
        <v>13.571428571428591</v>
      </c>
      <c r="AS380" s="1087">
        <f>IF(ISERROR((W380/X380-1)*100),"n/a",(W380/X380-1)*100)</f>
        <v>12.903225806451601</v>
      </c>
      <c r="AT380" s="1087">
        <f>IF(ISERROR((X380/Y380-1)*100),"n/a",(X380/Y380-1)*100)</f>
        <v>13.761467889908241</v>
      </c>
      <c r="AU380" s="1088">
        <f>AVERAGE(AA380:AT380)</f>
        <v>10.195703073488851</v>
      </c>
      <c r="AV380" s="1089">
        <f>STDEV(AA380:AT380)</f>
        <v>4.1060928224409654</v>
      </c>
    </row>
    <row r="381" spans="1:48" ht="11.25" customHeight="1" x14ac:dyDescent="0.2">
      <c r="A381" s="876" t="s">
        <v>1352</v>
      </c>
      <c r="B381" s="874" t="s">
        <v>1353</v>
      </c>
      <c r="C381" s="621">
        <v>0.59</v>
      </c>
      <c r="D381" s="491">
        <v>0.48</v>
      </c>
      <c r="E381" s="485">
        <v>0.37</v>
      </c>
      <c r="F381" s="621">
        <v>0.33</v>
      </c>
      <c r="G381" s="621">
        <v>0.30499999999999999</v>
      </c>
      <c r="H381" s="494">
        <v>0.3</v>
      </c>
      <c r="I381" s="621">
        <v>7.4999999999999997E-2</v>
      </c>
      <c r="J381" s="945"/>
      <c r="K381" s="494">
        <v>0</v>
      </c>
      <c r="L381" s="625">
        <v>0</v>
      </c>
      <c r="M381" s="945"/>
      <c r="N381" s="622">
        <v>0</v>
      </c>
      <c r="O381" s="622">
        <v>0</v>
      </c>
      <c r="P381" s="623">
        <v>0.22</v>
      </c>
      <c r="Q381" s="627">
        <v>0.11</v>
      </c>
      <c r="R381" s="623">
        <v>0</v>
      </c>
      <c r="S381" s="623">
        <v>0</v>
      </c>
      <c r="T381" s="623">
        <v>0</v>
      </c>
      <c r="U381" s="623">
        <v>0</v>
      </c>
      <c r="V381" s="623">
        <v>0</v>
      </c>
      <c r="W381" s="623">
        <v>0</v>
      </c>
      <c r="X381" s="623">
        <v>0</v>
      </c>
      <c r="Y381" s="623">
        <v>0</v>
      </c>
      <c r="Z381" s="624">
        <f>SUM(C381:Y381)</f>
        <v>2.7800000000000002</v>
      </c>
      <c r="AA381" s="1086">
        <f>IF(ISERROR((C381/D381-1)*100),"n/a",(C381/D381-1)*100)</f>
        <v>22.916666666666675</v>
      </c>
      <c r="AB381" s="1086">
        <f>IF(ISERROR((D381/E381-1)*100),"n/a",(D381/E381-1)*100)</f>
        <v>29.729729729729737</v>
      </c>
      <c r="AC381" s="1087">
        <f>IF(ISERROR((E381/F381-1)*100),"n/a",(E381/F381-1)*100)</f>
        <v>12.12121212121211</v>
      </c>
      <c r="AD381" s="1087">
        <f>IF(ISERROR((F381/G381-1)*100),"n/a",(F381/G381-1)*100)</f>
        <v>8.196721311475418</v>
      </c>
      <c r="AE381" s="1087">
        <f>IF(ISERROR((G381/H381-1)*100),"n/a",(G381/H381-1)*100)</f>
        <v>1.6666666666666607</v>
      </c>
      <c r="AF381" s="1087">
        <f>IF(ISERROR((H381/I381-1)*100),"n/a",(H381/I381-1)*100)</f>
        <v>300</v>
      </c>
      <c r="AG381" s="1087" t="str">
        <f>IF(ISERROR((I381/K381-1)*100),"n/a",(I381/K381-1)*100)</f>
        <v>n/a</v>
      </c>
      <c r="AH381" s="1087" t="str">
        <f>IF(ISERROR((K381/L381-1)*100),"n/a",(K381/L381-1)*100)</f>
        <v>n/a</v>
      </c>
      <c r="AI381" s="1087" t="str">
        <f>IF(ISERROR((L381/N381-1)*100),"n/a",(L381/N381-1)*100)</f>
        <v>n/a</v>
      </c>
      <c r="AJ381" s="1087" t="str">
        <f>IF(ISERROR((N381/O381-1)*100),"n/a",(N381/O381-1)*100)</f>
        <v>n/a</v>
      </c>
      <c r="AK381" s="1087">
        <f>IF(ISERROR((O381/P381-1)*100),"n/a",(O381/P381-1)*100)</f>
        <v>-100</v>
      </c>
      <c r="AL381" s="1087">
        <f>IF(ISERROR((P381/Q381-1)*100),"n/a",(P381/Q381-1)*100)</f>
        <v>100</v>
      </c>
      <c r="AM381" s="1087" t="str">
        <f>IF(ISERROR((Q381/R381-1)*100),"n/a",(Q381/R381-1)*100)</f>
        <v>n/a</v>
      </c>
      <c r="AN381" s="1087" t="str">
        <f>IF(ISERROR((R381/S381-1)*100),"n/a",(R381/S381-1)*100)</f>
        <v>n/a</v>
      </c>
      <c r="AO381" s="1087" t="str">
        <f>IF(ISERROR((S381/T381-1)*100),"n/a",(S381/T381-1)*100)</f>
        <v>n/a</v>
      </c>
      <c r="AP381" s="1087" t="str">
        <f>IF(ISERROR((T381/U381-1)*100),"n/a",(T381/U381-1)*100)</f>
        <v>n/a</v>
      </c>
      <c r="AQ381" s="1087" t="str">
        <f>IF(ISERROR((U381/V381-1)*100),"n/a",(U381/V381-1)*100)</f>
        <v>n/a</v>
      </c>
      <c r="AR381" s="1087" t="str">
        <f>IF(ISERROR((V381/W381-1)*100),"n/a",(V381/W381-1)*100)</f>
        <v>n/a</v>
      </c>
      <c r="AS381" s="1087" t="str">
        <f>IF(ISERROR((W381/X381-1)*100),"n/a",(W381/X381-1)*100)</f>
        <v>n/a</v>
      </c>
      <c r="AT381" s="1087" t="str">
        <f>IF(ISERROR((X381/Y381-1)*100),"n/a",(X381/Y381-1)*100)</f>
        <v>n/a</v>
      </c>
      <c r="AU381" s="1088">
        <f>AVERAGE(AA381:AT381)</f>
        <v>46.828874561968824</v>
      </c>
      <c r="AV381" s="1089">
        <f>STDEV(AA381:AT381)</f>
        <v>115.93247437336233</v>
      </c>
    </row>
    <row r="382" spans="1:48" ht="11.25" customHeight="1" x14ac:dyDescent="0.2">
      <c r="A382" s="628" t="s">
        <v>1357</v>
      </c>
      <c r="B382" s="499" t="s">
        <v>1358</v>
      </c>
      <c r="C382" s="621">
        <v>3.3</v>
      </c>
      <c r="D382" s="491">
        <v>2.48</v>
      </c>
      <c r="E382" s="512">
        <v>2.04</v>
      </c>
      <c r="F382" s="505">
        <v>1.84</v>
      </c>
      <c r="G382" s="505">
        <v>1.68</v>
      </c>
      <c r="H382" s="505">
        <v>1.56</v>
      </c>
      <c r="I382" s="505">
        <v>1.36</v>
      </c>
      <c r="J382" s="1032"/>
      <c r="K382" s="505">
        <v>1.1499999999999999</v>
      </c>
      <c r="L382" s="501">
        <v>0.8</v>
      </c>
      <c r="M382" s="1032"/>
      <c r="N382" s="527">
        <v>0.2</v>
      </c>
      <c r="O382" s="527">
        <v>0.53</v>
      </c>
      <c r="P382" s="508">
        <v>1.52</v>
      </c>
      <c r="Q382" s="507">
        <v>1.44</v>
      </c>
      <c r="R382" s="508">
        <v>1.36</v>
      </c>
      <c r="S382" s="508">
        <v>1.36</v>
      </c>
      <c r="T382" s="508">
        <v>1.36</v>
      </c>
      <c r="U382" s="508">
        <v>1.36</v>
      </c>
      <c r="V382" s="507">
        <v>1.36</v>
      </c>
      <c r="W382" s="507">
        <v>1.34</v>
      </c>
      <c r="X382" s="507">
        <v>1.2333000000000001</v>
      </c>
      <c r="Y382" s="507">
        <v>1.06</v>
      </c>
      <c r="Z382" s="624">
        <f>SUM(C382:Y382)</f>
        <v>30.333299999999998</v>
      </c>
      <c r="AA382" s="1086">
        <f>IF(ISERROR((C382/D382-1)*100),"n/a",(C382/D382-1)*100)</f>
        <v>33.064516129032249</v>
      </c>
      <c r="AB382" s="1086">
        <f>IF(ISERROR((D382/E382-1)*100),"n/a",(D382/E382-1)*100)</f>
        <v>21.568627450980383</v>
      </c>
      <c r="AC382" s="1087">
        <f>IF(ISERROR((E382/F382-1)*100),"n/a",(E382/F382-1)*100)</f>
        <v>10.869565217391308</v>
      </c>
      <c r="AD382" s="1087">
        <f>IF(ISERROR((F382/G382-1)*100),"n/a",(F382/G382-1)*100)</f>
        <v>9.5238095238095344</v>
      </c>
      <c r="AE382" s="1087">
        <f>IF(ISERROR((G382/H382-1)*100),"n/a",(G382/H382-1)*100)</f>
        <v>7.6923076923076872</v>
      </c>
      <c r="AF382" s="1087">
        <f>IF(ISERROR((H382/I382-1)*100),"n/a",(H382/I382-1)*100)</f>
        <v>14.705882352941169</v>
      </c>
      <c r="AG382" s="1087">
        <f>IF(ISERROR((I382/K382-1)*100),"n/a",(I382/K382-1)*100)</f>
        <v>18.260869565217419</v>
      </c>
      <c r="AH382" s="1087">
        <f>IF(ISERROR((K382/L382-1)*100),"n/a",(K382/L382-1)*100)</f>
        <v>43.749999999999979</v>
      </c>
      <c r="AI382" s="1087">
        <f>IF(ISERROR((L382/N382-1)*100),"n/a",(L382/N382-1)*100)</f>
        <v>300</v>
      </c>
      <c r="AJ382" s="1087">
        <f>IF(ISERROR((N382/O382-1)*100),"n/a",(N382/O382-1)*100)</f>
        <v>-62.264150943396224</v>
      </c>
      <c r="AK382" s="1087">
        <f>IF(ISERROR((O382/P382-1)*100),"n/a",(O382/P382-1)*100)</f>
        <v>-65.131578947368425</v>
      </c>
      <c r="AL382" s="1087">
        <f>IF(ISERROR((P382/Q382-1)*100),"n/a",(P382/Q382-1)*100)</f>
        <v>5.555555555555558</v>
      </c>
      <c r="AM382" s="1087">
        <f>IF(ISERROR((Q382/R382-1)*100),"n/a",(Q382/R382-1)*100)</f>
        <v>5.8823529411764497</v>
      </c>
      <c r="AN382" s="1087">
        <f>IF(ISERROR((R382/S382-1)*100),"n/a",(R382/S382-1)*100)</f>
        <v>0</v>
      </c>
      <c r="AO382" s="1087">
        <f>IF(ISERROR((S382/T382-1)*100),"n/a",(S382/T382-1)*100)</f>
        <v>0</v>
      </c>
      <c r="AP382" s="1087">
        <f>IF(ISERROR((T382/U382-1)*100),"n/a",(T382/U382-1)*100)</f>
        <v>0</v>
      </c>
      <c r="AQ382" s="1087">
        <f>IF(ISERROR((U382/V382-1)*100),"n/a",(U382/V382-1)*100)</f>
        <v>0</v>
      </c>
      <c r="AR382" s="1087">
        <f>IF(ISERROR((V382/W382-1)*100),"n/a",(V382/W382-1)*100)</f>
        <v>1.4925373134328401</v>
      </c>
      <c r="AS382" s="1087">
        <f>IF(ISERROR((W382/X382-1)*100),"n/a",(W382/X382-1)*100)</f>
        <v>8.6515851779777933</v>
      </c>
      <c r="AT382" s="1087">
        <f>IF(ISERROR((X382/Y382-1)*100),"n/a",(X382/Y382-1)*100)</f>
        <v>16.349056603773594</v>
      </c>
      <c r="AU382" s="1088">
        <f>AVERAGE(AA382:AT382)</f>
        <v>18.498546781641565</v>
      </c>
      <c r="AV382" s="1089">
        <f>STDEV(AA382:AT382)</f>
        <v>71.072658400791738</v>
      </c>
    </row>
    <row r="383" spans="1:48" ht="11.25" customHeight="1" x14ac:dyDescent="0.2">
      <c r="A383" s="492" t="s">
        <v>644</v>
      </c>
      <c r="B383" s="874" t="s">
        <v>645</v>
      </c>
      <c r="C383" s="621">
        <v>1.34</v>
      </c>
      <c r="D383" s="491">
        <v>1.3</v>
      </c>
      <c r="E383" s="491">
        <v>1.26</v>
      </c>
      <c r="F383" s="621">
        <v>1.22</v>
      </c>
      <c r="G383" s="621">
        <v>1.18</v>
      </c>
      <c r="H383" s="621">
        <v>1.08</v>
      </c>
      <c r="I383" s="621">
        <v>0.98</v>
      </c>
      <c r="J383" s="945" t="s">
        <v>90</v>
      </c>
      <c r="K383" s="621">
        <v>0.88</v>
      </c>
      <c r="L383" s="490">
        <v>0.72</v>
      </c>
      <c r="M383" s="945"/>
      <c r="N383" s="503">
        <v>0.6</v>
      </c>
      <c r="O383" s="503">
        <v>0.54</v>
      </c>
      <c r="P383" s="627">
        <v>0.48</v>
      </c>
      <c r="Q383" s="627">
        <v>0.42</v>
      </c>
      <c r="R383" s="627">
        <v>0.38</v>
      </c>
      <c r="S383" s="627">
        <v>0.33</v>
      </c>
      <c r="T383" s="627">
        <v>0.28000000000000003</v>
      </c>
      <c r="U383" s="627">
        <v>0.23</v>
      </c>
      <c r="V383" s="627">
        <v>0.19</v>
      </c>
      <c r="W383" s="627">
        <v>0.17</v>
      </c>
      <c r="X383" s="627">
        <v>0.152</v>
      </c>
      <c r="Y383" s="627">
        <v>0.13700000000000001</v>
      </c>
      <c r="Z383" s="624">
        <f>SUM(C383:Y383)</f>
        <v>13.869000000000002</v>
      </c>
      <c r="AA383" s="1086">
        <f>IF(ISERROR((C383/D383-1)*100),"n/a",(C383/D383-1)*100)</f>
        <v>3.0769230769230882</v>
      </c>
      <c r="AB383" s="1086">
        <f>IF(ISERROR((D383/E383-1)*100),"n/a",(D383/E383-1)*100)</f>
        <v>3.1746031746031855</v>
      </c>
      <c r="AC383" s="1087">
        <f>IF(ISERROR((E383/F383-1)*100),"n/a",(E383/F383-1)*100)</f>
        <v>3.2786885245901676</v>
      </c>
      <c r="AD383" s="1087">
        <f>IF(ISERROR((F383/G383-1)*100),"n/a",(F383/G383-1)*100)</f>
        <v>3.3898305084745894</v>
      </c>
      <c r="AE383" s="1087">
        <f>IF(ISERROR((G383/H383-1)*100),"n/a",(G383/H383-1)*100)</f>
        <v>9.259259259259256</v>
      </c>
      <c r="AF383" s="1087">
        <f>IF(ISERROR((H383/I383-1)*100),"n/a",(H383/I383-1)*100)</f>
        <v>10.204081632653072</v>
      </c>
      <c r="AG383" s="1087">
        <f>IF(ISERROR((I383/K383-1)*100),"n/a",(I383/K383-1)*100)</f>
        <v>11.363636363636353</v>
      </c>
      <c r="AH383" s="1087">
        <f>IF(ISERROR((K383/L383-1)*100),"n/a",(K383/L383-1)*100)</f>
        <v>22.222222222222232</v>
      </c>
      <c r="AI383" s="1087">
        <f>IF(ISERROR((L383/N383-1)*100),"n/a",(L383/N383-1)*100)</f>
        <v>19.999999999999996</v>
      </c>
      <c r="AJ383" s="1087">
        <f>IF(ISERROR((N383/O383-1)*100),"n/a",(N383/O383-1)*100)</f>
        <v>11.111111111111093</v>
      </c>
      <c r="AK383" s="1087">
        <f>IF(ISERROR((O383/P383-1)*100),"n/a",(O383/P383-1)*100)</f>
        <v>12.500000000000021</v>
      </c>
      <c r="AL383" s="1087">
        <f>IF(ISERROR((P383/Q383-1)*100),"n/a",(P383/Q383-1)*100)</f>
        <v>14.285714285714279</v>
      </c>
      <c r="AM383" s="1087">
        <f>IF(ISERROR((Q383/R383-1)*100),"n/a",(Q383/R383-1)*100)</f>
        <v>10.526315789473673</v>
      </c>
      <c r="AN383" s="1087">
        <f>IF(ISERROR((R383/S383-1)*100),"n/a",(R383/S383-1)*100)</f>
        <v>15.151515151515138</v>
      </c>
      <c r="AO383" s="1087">
        <f>IF(ISERROR((S383/T383-1)*100),"n/a",(S383/T383-1)*100)</f>
        <v>17.857142857142861</v>
      </c>
      <c r="AP383" s="1087">
        <f>IF(ISERROR((T383/U383-1)*100),"n/a",(T383/U383-1)*100)</f>
        <v>21.739130434782616</v>
      </c>
      <c r="AQ383" s="1087">
        <f>IF(ISERROR((U383/V383-1)*100),"n/a",(U383/V383-1)*100)</f>
        <v>21.052631578947366</v>
      </c>
      <c r="AR383" s="1087">
        <f>IF(ISERROR((V383/W383-1)*100),"n/a",(V383/W383-1)*100)</f>
        <v>11.764705882352944</v>
      </c>
      <c r="AS383" s="1087">
        <f>IF(ISERROR((W383/X383-1)*100),"n/a",(W383/X383-1)*100)</f>
        <v>11.842105263157897</v>
      </c>
      <c r="AT383" s="1087">
        <f>IF(ISERROR((X383/Y383-1)*100),"n/a",(X383/Y383-1)*100)</f>
        <v>10.948905109489049</v>
      </c>
      <c r="AU383" s="1088">
        <f>AVERAGE(AA383:AT383)</f>
        <v>12.237426111302444</v>
      </c>
      <c r="AV383" s="1089">
        <f>STDEV(AA383:AT383)</f>
        <v>6.142492173631001</v>
      </c>
    </row>
    <row r="384" spans="1:48" ht="11.25" customHeight="1" x14ac:dyDescent="0.2">
      <c r="A384" s="876" t="s">
        <v>647</v>
      </c>
      <c r="B384" s="874" t="s">
        <v>648</v>
      </c>
      <c r="C384" s="621">
        <v>2.2599999999999998</v>
      </c>
      <c r="D384" s="491">
        <v>2.2000000000000002</v>
      </c>
      <c r="E384" s="491">
        <v>2.12</v>
      </c>
      <c r="F384" s="621">
        <v>2.04</v>
      </c>
      <c r="G384" s="621">
        <v>1.98</v>
      </c>
      <c r="H384" s="621">
        <v>1.9</v>
      </c>
      <c r="I384" s="621">
        <v>1.8</v>
      </c>
      <c r="J384" s="945"/>
      <c r="K384" s="621">
        <v>1.74</v>
      </c>
      <c r="L384" s="490">
        <v>1.67</v>
      </c>
      <c r="M384" s="945"/>
      <c r="N384" s="503">
        <v>1.56</v>
      </c>
      <c r="O384" s="503">
        <v>1.43</v>
      </c>
      <c r="P384" s="627">
        <v>1.3</v>
      </c>
      <c r="Q384" s="627">
        <v>1.2</v>
      </c>
      <c r="R384" s="627">
        <v>1.1399999999999999</v>
      </c>
      <c r="S384" s="627">
        <v>1.06</v>
      </c>
      <c r="T384" s="623">
        <v>1.01</v>
      </c>
      <c r="U384" s="623">
        <v>1.01</v>
      </c>
      <c r="V384" s="623">
        <v>1.01</v>
      </c>
      <c r="W384" s="623">
        <v>1.01</v>
      </c>
      <c r="X384" s="627">
        <v>1.01</v>
      </c>
      <c r="Y384" s="627">
        <v>0.96</v>
      </c>
      <c r="Z384" s="624">
        <f>SUM(C384:Y384)</f>
        <v>31.410000000000007</v>
      </c>
      <c r="AA384" s="1086">
        <f>IF(ISERROR((C384/D384-1)*100),"n/a",(C384/D384-1)*100)</f>
        <v>2.7272727272727115</v>
      </c>
      <c r="AB384" s="1086">
        <f>IF(ISERROR((D384/E384-1)*100),"n/a",(D384/E384-1)*100)</f>
        <v>3.7735849056603765</v>
      </c>
      <c r="AC384" s="1087">
        <f>IF(ISERROR((E384/F384-1)*100),"n/a",(E384/F384-1)*100)</f>
        <v>3.9215686274509887</v>
      </c>
      <c r="AD384" s="1087">
        <f>IF(ISERROR((F384/G384-1)*100),"n/a",(F384/G384-1)*100)</f>
        <v>3.0303030303030276</v>
      </c>
      <c r="AE384" s="1087">
        <f>IF(ISERROR((G384/H384-1)*100),"n/a",(G384/H384-1)*100)</f>
        <v>4.2105263157894868</v>
      </c>
      <c r="AF384" s="1087">
        <f>IF(ISERROR((H384/I384-1)*100),"n/a",(H384/I384-1)*100)</f>
        <v>5.555555555555558</v>
      </c>
      <c r="AG384" s="1087">
        <f>IF(ISERROR((I384/K384-1)*100),"n/a",(I384/K384-1)*100)</f>
        <v>3.4482758620689724</v>
      </c>
      <c r="AH384" s="1087">
        <f>IF(ISERROR((K384/L384-1)*100),"n/a",(K384/L384-1)*100)</f>
        <v>4.1916167664670656</v>
      </c>
      <c r="AI384" s="1087">
        <f>IF(ISERROR((L384/N384-1)*100),"n/a",(L384/N384-1)*100)</f>
        <v>7.0512820512820484</v>
      </c>
      <c r="AJ384" s="1087">
        <f>IF(ISERROR((N384/O384-1)*100),"n/a",(N384/O384-1)*100)</f>
        <v>9.0909090909091042</v>
      </c>
      <c r="AK384" s="1087">
        <f>IF(ISERROR((O384/P384-1)*100),"n/a",(O384/P384-1)*100)</f>
        <v>9.9999999999999858</v>
      </c>
      <c r="AL384" s="1087">
        <f>IF(ISERROR((P384/Q384-1)*100),"n/a",(P384/Q384-1)*100)</f>
        <v>8.3333333333333481</v>
      </c>
      <c r="AM384" s="1087">
        <f>IF(ISERROR((Q384/R384-1)*100),"n/a",(Q384/R384-1)*100)</f>
        <v>5.2631578947368363</v>
      </c>
      <c r="AN384" s="1087">
        <f>IF(ISERROR((R384/S384-1)*100),"n/a",(R384/S384-1)*100)</f>
        <v>7.5471698113207308</v>
      </c>
      <c r="AO384" s="1087">
        <f>IF(ISERROR((S384/T384-1)*100),"n/a",(S384/T384-1)*100)</f>
        <v>4.9504950495049549</v>
      </c>
      <c r="AP384" s="1087">
        <f>IF(ISERROR((T384/U384-1)*100),"n/a",(T384/U384-1)*100)</f>
        <v>0</v>
      </c>
      <c r="AQ384" s="1087">
        <f>IF(ISERROR((U384/V384-1)*100),"n/a",(U384/V384-1)*100)</f>
        <v>0</v>
      </c>
      <c r="AR384" s="1087">
        <f>IF(ISERROR((V384/W384-1)*100),"n/a",(V384/W384-1)*100)</f>
        <v>0</v>
      </c>
      <c r="AS384" s="1087">
        <f>IF(ISERROR((W384/X384-1)*100),"n/a",(W384/X384-1)*100)</f>
        <v>0</v>
      </c>
      <c r="AT384" s="1087">
        <f>IF(ISERROR((X384/Y384-1)*100),"n/a",(X384/Y384-1)*100)</f>
        <v>5.2083333333333481</v>
      </c>
      <c r="AU384" s="1088">
        <f>AVERAGE(AA384:AT384)</f>
        <v>4.4151692177494262</v>
      </c>
      <c r="AV384" s="1089">
        <f>STDEV(AA384:AT384)</f>
        <v>3.0133247127448275</v>
      </c>
    </row>
    <row r="385" spans="1:48" ht="11.25" customHeight="1" x14ac:dyDescent="0.2">
      <c r="A385" s="876" t="s">
        <v>1359</v>
      </c>
      <c r="B385" s="874" t="s">
        <v>1360</v>
      </c>
      <c r="C385" s="621">
        <v>0.91</v>
      </c>
      <c r="D385" s="491">
        <v>0.87</v>
      </c>
      <c r="E385" s="491">
        <v>0.82000000000000006</v>
      </c>
      <c r="F385" s="621">
        <v>0.74</v>
      </c>
      <c r="G385" s="621">
        <v>0.66</v>
      </c>
      <c r="H385" s="621">
        <v>0.57499999999999996</v>
      </c>
      <c r="I385" s="621">
        <v>0.25</v>
      </c>
      <c r="J385" s="945"/>
      <c r="K385" s="494">
        <v>0</v>
      </c>
      <c r="L385" s="625">
        <v>0</v>
      </c>
      <c r="M385" s="945"/>
      <c r="N385" s="622">
        <v>0</v>
      </c>
      <c r="O385" s="622">
        <v>0</v>
      </c>
      <c r="P385" s="623">
        <v>0</v>
      </c>
      <c r="Q385" s="623">
        <v>0</v>
      </c>
      <c r="R385" s="623">
        <v>0</v>
      </c>
      <c r="S385" s="623">
        <v>0</v>
      </c>
      <c r="T385" s="623">
        <v>0</v>
      </c>
      <c r="U385" s="623">
        <v>0</v>
      </c>
      <c r="V385" s="623">
        <v>0</v>
      </c>
      <c r="W385" s="623">
        <v>0</v>
      </c>
      <c r="X385" s="623">
        <v>0</v>
      </c>
      <c r="Y385" s="623">
        <v>0</v>
      </c>
      <c r="Z385" s="624">
        <f>SUM(C385:Y385)</f>
        <v>4.8250000000000002</v>
      </c>
      <c r="AA385" s="1086">
        <f>IF(ISERROR((C385/D385-1)*100),"n/a",(C385/D385-1)*100)</f>
        <v>4.5977011494252817</v>
      </c>
      <c r="AB385" s="1086">
        <f>IF(ISERROR((D385/E385-1)*100),"n/a",(D385/E385-1)*100)</f>
        <v>6.0975609756097393</v>
      </c>
      <c r="AC385" s="1087">
        <f>IF(ISERROR((E385/F385-1)*100),"n/a",(E385/F385-1)*100)</f>
        <v>10.810810810810811</v>
      </c>
      <c r="AD385" s="1087">
        <f>IF(ISERROR((F385/G385-1)*100),"n/a",(F385/G385-1)*100)</f>
        <v>12.12121212121211</v>
      </c>
      <c r="AE385" s="1087">
        <f>IF(ISERROR((G385/H385-1)*100),"n/a",(G385/H385-1)*100)</f>
        <v>14.782608695652177</v>
      </c>
      <c r="AF385" s="1087">
        <f>IF(ISERROR((H385/I385-1)*100),"n/a",(H385/I385-1)*100)</f>
        <v>129.99999999999997</v>
      </c>
      <c r="AG385" s="1087" t="str">
        <f>IF(ISERROR((I385/K385-1)*100),"n/a",(I385/K385-1)*100)</f>
        <v>n/a</v>
      </c>
      <c r="AH385" s="1087" t="str">
        <f>IF(ISERROR((K385/L385-1)*100),"n/a",(K385/L385-1)*100)</f>
        <v>n/a</v>
      </c>
      <c r="AI385" s="1087" t="str">
        <f>IF(ISERROR((L385/N385-1)*100),"n/a",(L385/N385-1)*100)</f>
        <v>n/a</v>
      </c>
      <c r="AJ385" s="1087" t="str">
        <f>IF(ISERROR((N385/O385-1)*100),"n/a",(N385/O385-1)*100)</f>
        <v>n/a</v>
      </c>
      <c r="AK385" s="1087" t="str">
        <f>IF(ISERROR((O385/P385-1)*100),"n/a",(O385/P385-1)*100)</f>
        <v>n/a</v>
      </c>
      <c r="AL385" s="1087" t="str">
        <f>IF(ISERROR((P385/Q385-1)*100),"n/a",(P385/Q385-1)*100)</f>
        <v>n/a</v>
      </c>
      <c r="AM385" s="1087" t="str">
        <f>IF(ISERROR((Q385/R385-1)*100),"n/a",(Q385/R385-1)*100)</f>
        <v>n/a</v>
      </c>
      <c r="AN385" s="1087" t="str">
        <f>IF(ISERROR((R385/S385-1)*100),"n/a",(R385/S385-1)*100)</f>
        <v>n/a</v>
      </c>
      <c r="AO385" s="1087" t="str">
        <f>IF(ISERROR((S385/T385-1)*100),"n/a",(S385/T385-1)*100)</f>
        <v>n/a</v>
      </c>
      <c r="AP385" s="1087" t="str">
        <f>IF(ISERROR((T385/U385-1)*100),"n/a",(T385/U385-1)*100)</f>
        <v>n/a</v>
      </c>
      <c r="AQ385" s="1087" t="str">
        <f>IF(ISERROR((U385/V385-1)*100),"n/a",(U385/V385-1)*100)</f>
        <v>n/a</v>
      </c>
      <c r="AR385" s="1087" t="str">
        <f>IF(ISERROR((V385/W385-1)*100),"n/a",(V385/W385-1)*100)</f>
        <v>n/a</v>
      </c>
      <c r="AS385" s="1087" t="str">
        <f>IF(ISERROR((W385/X385-1)*100),"n/a",(W385/X385-1)*100)</f>
        <v>n/a</v>
      </c>
      <c r="AT385" s="1087" t="str">
        <f>IF(ISERROR((X385/Y385-1)*100),"n/a",(X385/Y385-1)*100)</f>
        <v>n/a</v>
      </c>
      <c r="AU385" s="1088">
        <f>AVERAGE(AA385:AT385)</f>
        <v>29.73498229211835</v>
      </c>
      <c r="AV385" s="1089">
        <f>STDEV(AA385:AT385)</f>
        <v>49.265864465689589</v>
      </c>
    </row>
    <row r="386" spans="1:48" ht="11.25" customHeight="1" x14ac:dyDescent="0.2">
      <c r="A386" s="492" t="s">
        <v>1361</v>
      </c>
      <c r="B386" s="874" t="s">
        <v>1362</v>
      </c>
      <c r="C386" s="621">
        <v>2.4</v>
      </c>
      <c r="D386" s="491">
        <v>2.2000000000000002</v>
      </c>
      <c r="E386" s="626">
        <v>2</v>
      </c>
      <c r="F386" s="621">
        <v>1.8</v>
      </c>
      <c r="G386" s="621">
        <v>1.6</v>
      </c>
      <c r="H386" s="621">
        <v>1.4</v>
      </c>
      <c r="I386" s="621">
        <v>1.2</v>
      </c>
      <c r="J386" s="945"/>
      <c r="K386" s="621">
        <v>1</v>
      </c>
      <c r="L386" s="625">
        <v>0.96</v>
      </c>
      <c r="M386" s="945"/>
      <c r="N386" s="622">
        <v>0.96</v>
      </c>
      <c r="O386" s="622">
        <v>0.96</v>
      </c>
      <c r="P386" s="627">
        <v>0.84</v>
      </c>
      <c r="Q386" s="627">
        <v>0.36</v>
      </c>
      <c r="R386" s="623">
        <v>0</v>
      </c>
      <c r="S386" s="623">
        <v>0</v>
      </c>
      <c r="T386" s="623">
        <v>0</v>
      </c>
      <c r="U386" s="623">
        <v>0</v>
      </c>
      <c r="V386" s="623">
        <v>0</v>
      </c>
      <c r="W386" s="623">
        <v>0</v>
      </c>
      <c r="X386" s="623">
        <v>0</v>
      </c>
      <c r="Y386" s="623">
        <v>0</v>
      </c>
      <c r="Z386" s="624">
        <f>SUM(C386:Y386)</f>
        <v>17.68</v>
      </c>
      <c r="AA386" s="1086">
        <f>IF(ISERROR((C386/D386-1)*100),"n/a",(C386/D386-1)*100)</f>
        <v>9.0909090909090828</v>
      </c>
      <c r="AB386" s="1086">
        <f>IF(ISERROR((D386/E386-1)*100),"n/a",(D386/E386-1)*100)</f>
        <v>10.000000000000009</v>
      </c>
      <c r="AC386" s="1087">
        <f>IF(ISERROR((E386/F386-1)*100),"n/a",(E386/F386-1)*100)</f>
        <v>11.111111111111116</v>
      </c>
      <c r="AD386" s="1087">
        <f>IF(ISERROR((F386/G386-1)*100),"n/a",(F386/G386-1)*100)</f>
        <v>12.5</v>
      </c>
      <c r="AE386" s="1087">
        <f>IF(ISERROR((G386/H386-1)*100),"n/a",(G386/H386-1)*100)</f>
        <v>14.285714285714302</v>
      </c>
      <c r="AF386" s="1087">
        <f>IF(ISERROR((H386/I386-1)*100),"n/a",(H386/I386-1)*100)</f>
        <v>16.666666666666675</v>
      </c>
      <c r="AG386" s="1087">
        <f>IF(ISERROR((I386/K386-1)*100),"n/a",(I386/K386-1)*100)</f>
        <v>19.999999999999996</v>
      </c>
      <c r="AH386" s="1087">
        <f>IF(ISERROR((K386/L386-1)*100),"n/a",(K386/L386-1)*100)</f>
        <v>4.1666666666666741</v>
      </c>
      <c r="AI386" s="1087">
        <f>IF(ISERROR((L386/N386-1)*100),"n/a",(L386/N386-1)*100)</f>
        <v>0</v>
      </c>
      <c r="AJ386" s="1087">
        <f>IF(ISERROR((N386/O386-1)*100),"n/a",(N386/O386-1)*100)</f>
        <v>0</v>
      </c>
      <c r="AK386" s="1087">
        <f>IF(ISERROR((O386/P386-1)*100),"n/a",(O386/P386-1)*100)</f>
        <v>14.285714285714279</v>
      </c>
      <c r="AL386" s="1087">
        <f>IF(ISERROR((P386/Q386-1)*100),"n/a",(P386/Q386-1)*100)</f>
        <v>133.33333333333334</v>
      </c>
      <c r="AM386" s="1087" t="str">
        <f>IF(ISERROR((Q386/R386-1)*100),"n/a",(Q386/R386-1)*100)</f>
        <v>n/a</v>
      </c>
      <c r="AN386" s="1087" t="str">
        <f>IF(ISERROR((R386/S386-1)*100),"n/a",(R386/S386-1)*100)</f>
        <v>n/a</v>
      </c>
      <c r="AO386" s="1087" t="str">
        <f>IF(ISERROR((S386/T386-1)*100),"n/a",(S386/T386-1)*100)</f>
        <v>n/a</v>
      </c>
      <c r="AP386" s="1087" t="str">
        <f>IF(ISERROR((T386/U386-1)*100),"n/a",(T386/U386-1)*100)</f>
        <v>n/a</v>
      </c>
      <c r="AQ386" s="1087" t="str">
        <f>IF(ISERROR((U386/V386-1)*100),"n/a",(U386/V386-1)*100)</f>
        <v>n/a</v>
      </c>
      <c r="AR386" s="1087" t="str">
        <f>IF(ISERROR((V386/W386-1)*100),"n/a",(V386/W386-1)*100)</f>
        <v>n/a</v>
      </c>
      <c r="AS386" s="1087" t="str">
        <f>IF(ISERROR((W386/X386-1)*100),"n/a",(W386/X386-1)*100)</f>
        <v>n/a</v>
      </c>
      <c r="AT386" s="1087" t="str">
        <f>IF(ISERROR((X386/Y386-1)*100),"n/a",(X386/Y386-1)*100)</f>
        <v>n/a</v>
      </c>
      <c r="AU386" s="1088">
        <f>AVERAGE(AA386:AT386)</f>
        <v>20.453342953342958</v>
      </c>
      <c r="AV386" s="1089">
        <f>STDEV(AA386:AT386)</f>
        <v>36.084950898212725</v>
      </c>
    </row>
    <row r="387" spans="1:48" ht="11.25" customHeight="1" x14ac:dyDescent="0.2">
      <c r="A387" s="579" t="s">
        <v>4466</v>
      </c>
      <c r="B387" s="874" t="s">
        <v>4465</v>
      </c>
      <c r="C387" s="621">
        <v>0.31</v>
      </c>
      <c r="D387" s="491">
        <v>0.29000000000000004</v>
      </c>
      <c r="E387" s="626">
        <v>0.25</v>
      </c>
      <c r="F387" s="621">
        <v>0.22499999999999998</v>
      </c>
      <c r="G387" s="621">
        <v>0.20500000000000002</v>
      </c>
      <c r="H387" s="494">
        <v>0.2</v>
      </c>
      <c r="I387" s="530">
        <v>0.2</v>
      </c>
      <c r="J387" s="857"/>
      <c r="K387" s="514">
        <v>0.2</v>
      </c>
      <c r="L387" s="511">
        <v>0.2</v>
      </c>
      <c r="M387" s="514"/>
      <c r="N387" s="1060">
        <v>0.2</v>
      </c>
      <c r="O387" s="534">
        <v>0.31000000000000005</v>
      </c>
      <c r="P387" s="578">
        <v>0.64</v>
      </c>
      <c r="Q387" s="1053">
        <v>0.64</v>
      </c>
      <c r="R387" s="578">
        <v>0.64</v>
      </c>
      <c r="S387" s="578">
        <v>0.64</v>
      </c>
      <c r="T387" s="531">
        <v>0.64</v>
      </c>
      <c r="U387" s="531">
        <v>0.64</v>
      </c>
      <c r="V387" s="531">
        <v>0.64</v>
      </c>
      <c r="W387" s="531">
        <v>0.64</v>
      </c>
      <c r="X387" s="531">
        <v>0.64</v>
      </c>
      <c r="Y387" s="531">
        <v>0.64</v>
      </c>
      <c r="Z387" s="624">
        <f>SUM(C387:Y387)</f>
        <v>8.99</v>
      </c>
      <c r="AA387" s="1086">
        <f>IF(ISERROR((C387/D387-1)*100),"n/a",(C387/D387-1)*100)</f>
        <v>6.8965517241379226</v>
      </c>
      <c r="AB387" s="1086"/>
      <c r="AC387" s="1087"/>
      <c r="AD387" s="1087"/>
      <c r="AE387" s="1087"/>
      <c r="AF387" s="1087"/>
      <c r="AG387" s="1087"/>
      <c r="AH387" s="1087"/>
      <c r="AI387" s="1087"/>
      <c r="AJ387" s="1087"/>
      <c r="AK387" s="1087"/>
      <c r="AL387" s="1087"/>
      <c r="AM387" s="1087"/>
      <c r="AN387" s="1087"/>
      <c r="AO387" s="1087"/>
      <c r="AP387" s="1087"/>
      <c r="AQ387" s="1087"/>
      <c r="AR387" s="1087"/>
      <c r="AS387" s="1087"/>
      <c r="AT387" s="1087"/>
      <c r="AU387" s="1088">
        <f>AVERAGE(AA387:AT387)</f>
        <v>6.8965517241379226</v>
      </c>
      <c r="AV387" s="1089" t="e">
        <f>STDEV(AA387:AT387)</f>
        <v>#DIV/0!</v>
      </c>
    </row>
    <row r="388" spans="1:48" ht="11.25" customHeight="1" x14ac:dyDescent="0.2">
      <c r="A388" s="496" t="s">
        <v>1371</v>
      </c>
      <c r="B388" s="859" t="s">
        <v>1372</v>
      </c>
      <c r="C388" s="621">
        <v>0.69</v>
      </c>
      <c r="D388" s="491">
        <v>0.56499999999999995</v>
      </c>
      <c r="E388" s="626">
        <v>0.38</v>
      </c>
      <c r="F388" s="621">
        <v>0.33</v>
      </c>
      <c r="G388" s="621">
        <v>0.28999999999999998</v>
      </c>
      <c r="H388" s="621">
        <v>0.25</v>
      </c>
      <c r="I388" s="621">
        <v>0.215</v>
      </c>
      <c r="J388" s="945"/>
      <c r="K388" s="621">
        <v>0.18</v>
      </c>
      <c r="L388" s="490">
        <v>0.1</v>
      </c>
      <c r="M388" s="945"/>
      <c r="N388" s="622">
        <v>0.04</v>
      </c>
      <c r="O388" s="622">
        <v>9.2499999999999999E-2</v>
      </c>
      <c r="P388" s="623">
        <v>1</v>
      </c>
      <c r="Q388" s="627">
        <v>1.46</v>
      </c>
      <c r="R388" s="627">
        <v>1.38</v>
      </c>
      <c r="S388" s="627">
        <v>1.3</v>
      </c>
      <c r="T388" s="627">
        <v>1.24</v>
      </c>
      <c r="U388" s="627">
        <v>1.22</v>
      </c>
      <c r="V388" s="627">
        <v>1.2</v>
      </c>
      <c r="W388" s="627">
        <v>1.18</v>
      </c>
      <c r="X388" s="627">
        <v>1.1200000000000001</v>
      </c>
      <c r="Y388" s="627">
        <v>1.04</v>
      </c>
      <c r="Z388" s="624">
        <f>SUM(C388:Y388)</f>
        <v>15.272500000000001</v>
      </c>
      <c r="AA388" s="1086">
        <f>IF(ISERROR((C388/D388-1)*100),"n/a",(C388/D388-1)*100)</f>
        <v>22.123893805309748</v>
      </c>
      <c r="AB388" s="1086">
        <f>IF(ISERROR((D388/E388-1)*100),"n/a",(D388/E388-1)*100)</f>
        <v>48.684210526315773</v>
      </c>
      <c r="AC388" s="1087">
        <f>IF(ISERROR((E388/F388-1)*100),"n/a",(E388/F388-1)*100)</f>
        <v>15.151515151515138</v>
      </c>
      <c r="AD388" s="1087">
        <f>IF(ISERROR((F388/G388-1)*100),"n/a",(F388/G388-1)*100)</f>
        <v>13.793103448275868</v>
      </c>
      <c r="AE388" s="1087">
        <f>IF(ISERROR((G388/H388-1)*100),"n/a",(G388/H388-1)*100)</f>
        <v>15.999999999999993</v>
      </c>
      <c r="AF388" s="1087">
        <f>IF(ISERROR((H388/I388-1)*100),"n/a",(H388/I388-1)*100)</f>
        <v>16.279069767441868</v>
      </c>
      <c r="AG388" s="1087">
        <f>IF(ISERROR((I388/K388-1)*100),"n/a",(I388/K388-1)*100)</f>
        <v>19.444444444444443</v>
      </c>
      <c r="AH388" s="1087">
        <f>IF(ISERROR((K388/L388-1)*100),"n/a",(K388/L388-1)*100)</f>
        <v>79.999999999999986</v>
      </c>
      <c r="AI388" s="1087">
        <f>IF(ISERROR((L388/N388-1)*100),"n/a",(L388/N388-1)*100)</f>
        <v>150</v>
      </c>
      <c r="AJ388" s="1087">
        <f>IF(ISERROR((N388/O388-1)*100),"n/a",(N388/O388-1)*100)</f>
        <v>-56.756756756756758</v>
      </c>
      <c r="AK388" s="1087">
        <f>IF(ISERROR((O388/P388-1)*100),"n/a",(O388/P388-1)*100)</f>
        <v>-90.75</v>
      </c>
      <c r="AL388" s="1087">
        <f>IF(ISERROR((P388/Q388-1)*100),"n/a",(P388/Q388-1)*100)</f>
        <v>-31.506849315068497</v>
      </c>
      <c r="AM388" s="1087">
        <f>IF(ISERROR((Q388/R388-1)*100),"n/a",(Q388/R388-1)*100)</f>
        <v>5.7971014492753659</v>
      </c>
      <c r="AN388" s="1087">
        <f>IF(ISERROR((R388/S388-1)*100),"n/a",(R388/S388-1)*100)</f>
        <v>6.153846153846132</v>
      </c>
      <c r="AO388" s="1087">
        <f>IF(ISERROR((S388/T388-1)*100),"n/a",(S388/T388-1)*100)</f>
        <v>4.8387096774193505</v>
      </c>
      <c r="AP388" s="1087">
        <f>IF(ISERROR((T388/U388-1)*100),"n/a",(T388/U388-1)*100)</f>
        <v>1.6393442622950838</v>
      </c>
      <c r="AQ388" s="1087">
        <f>IF(ISERROR((U388/V388-1)*100),"n/a",(U388/V388-1)*100)</f>
        <v>1.6666666666666607</v>
      </c>
      <c r="AR388" s="1087">
        <f>IF(ISERROR((V388/W388-1)*100),"n/a",(V388/W388-1)*100)</f>
        <v>1.6949152542372836</v>
      </c>
      <c r="AS388" s="1087">
        <f>IF(ISERROR((W388/X388-1)*100),"n/a",(W388/X388-1)*100)</f>
        <v>5.3571428571428381</v>
      </c>
      <c r="AT388" s="1087">
        <f>IF(ISERROR((X388/Y388-1)*100),"n/a",(X388/Y388-1)*100)</f>
        <v>7.6923076923077094</v>
      </c>
      <c r="AU388" s="1088">
        <f>AVERAGE(AA388:AT388)</f>
        <v>11.865133254233401</v>
      </c>
      <c r="AV388" s="1089">
        <f>STDEV(AA388:AT388)</f>
        <v>47.519289871484744</v>
      </c>
    </row>
    <row r="389" spans="1:48" ht="11.25" customHeight="1" x14ac:dyDescent="0.2">
      <c r="A389" s="492" t="s">
        <v>1379</v>
      </c>
      <c r="B389" s="874" t="s">
        <v>1380</v>
      </c>
      <c r="C389" s="621">
        <v>3.1</v>
      </c>
      <c r="D389" s="491">
        <v>2.84</v>
      </c>
      <c r="E389" s="624">
        <v>2.2599999999999998</v>
      </c>
      <c r="F389" s="621">
        <v>2.1</v>
      </c>
      <c r="G389" s="621">
        <v>2.04</v>
      </c>
      <c r="H389" s="621">
        <v>1.9</v>
      </c>
      <c r="I389" s="621">
        <v>1.7</v>
      </c>
      <c r="J389" s="945"/>
      <c r="K389" s="621">
        <v>1.5</v>
      </c>
      <c r="L389" s="490">
        <v>1.2</v>
      </c>
      <c r="M389" s="945"/>
      <c r="N389" s="503">
        <v>0.8</v>
      </c>
      <c r="O389" s="622">
        <v>0.6</v>
      </c>
      <c r="P389" s="623">
        <v>0.6</v>
      </c>
      <c r="Q389" s="627">
        <v>0.54</v>
      </c>
      <c r="R389" s="623">
        <v>0.48</v>
      </c>
      <c r="S389" s="627">
        <v>0.36</v>
      </c>
      <c r="T389" s="623">
        <v>0</v>
      </c>
      <c r="U389" s="623">
        <v>0</v>
      </c>
      <c r="V389" s="623">
        <v>0</v>
      </c>
      <c r="W389" s="623">
        <v>0</v>
      </c>
      <c r="X389" s="623">
        <v>0</v>
      </c>
      <c r="Y389" s="623">
        <v>0</v>
      </c>
      <c r="Z389" s="624">
        <f>SUM(C389:Y389)</f>
        <v>22.02</v>
      </c>
      <c r="AA389" s="1086">
        <f>IF(ISERROR((C389/D389-1)*100),"n/a",(C389/D389-1)*100)</f>
        <v>9.1549295774647987</v>
      </c>
      <c r="AB389" s="1086">
        <f>IF(ISERROR((D389/E389-1)*100),"n/a",(D389/E389-1)*100)</f>
        <v>25.663716814159287</v>
      </c>
      <c r="AC389" s="1087">
        <f>IF(ISERROR((E389/F389-1)*100),"n/a",(E389/F389-1)*100)</f>
        <v>7.6190476190476142</v>
      </c>
      <c r="AD389" s="1087">
        <f>IF(ISERROR((F389/G389-1)*100),"n/a",(F389/G389-1)*100)</f>
        <v>2.941176470588247</v>
      </c>
      <c r="AE389" s="1087">
        <f>IF(ISERROR((G389/H389-1)*100),"n/a",(G389/H389-1)*100)</f>
        <v>7.3684210526315796</v>
      </c>
      <c r="AF389" s="1087">
        <f>IF(ISERROR((H389/I389-1)*100),"n/a",(H389/I389-1)*100)</f>
        <v>11.764705882352944</v>
      </c>
      <c r="AG389" s="1087">
        <f>IF(ISERROR((I389/K389-1)*100),"n/a",(I389/K389-1)*100)</f>
        <v>13.33333333333333</v>
      </c>
      <c r="AH389" s="1087">
        <f>IF(ISERROR((K389/L389-1)*100),"n/a",(K389/L389-1)*100)</f>
        <v>25</v>
      </c>
      <c r="AI389" s="1087">
        <f>IF(ISERROR((L389/N389-1)*100),"n/a",(L389/N389-1)*100)</f>
        <v>49.999999999999979</v>
      </c>
      <c r="AJ389" s="1087">
        <f>IF(ISERROR((N389/O389-1)*100),"n/a",(N389/O389-1)*100)</f>
        <v>33.33333333333335</v>
      </c>
      <c r="AK389" s="1087">
        <f>IF(ISERROR((O389/P389-1)*100),"n/a",(O389/P389-1)*100)</f>
        <v>0</v>
      </c>
      <c r="AL389" s="1087">
        <f>IF(ISERROR((P389/Q389-1)*100),"n/a",(P389/Q389-1)*100)</f>
        <v>11.111111111111093</v>
      </c>
      <c r="AM389" s="1087">
        <f>IF(ISERROR((Q389/R389-1)*100),"n/a",(Q389/R389-1)*100)</f>
        <v>12.500000000000021</v>
      </c>
      <c r="AN389" s="1087">
        <f>IF(ISERROR((R389/S389-1)*100),"n/a",(R389/S389-1)*100)</f>
        <v>33.333333333333329</v>
      </c>
      <c r="AO389" s="1087" t="str">
        <f>IF(ISERROR((S389/T389-1)*100),"n/a",(S389/T389-1)*100)</f>
        <v>n/a</v>
      </c>
      <c r="AP389" s="1087" t="str">
        <f>IF(ISERROR((T389/U389-1)*100),"n/a",(T389/U389-1)*100)</f>
        <v>n/a</v>
      </c>
      <c r="AQ389" s="1087" t="str">
        <f>IF(ISERROR((U389/V389-1)*100),"n/a",(U389/V389-1)*100)</f>
        <v>n/a</v>
      </c>
      <c r="AR389" s="1087" t="str">
        <f>IF(ISERROR((V389/W389-1)*100),"n/a",(V389/W389-1)*100)</f>
        <v>n/a</v>
      </c>
      <c r="AS389" s="1087" t="str">
        <f>IF(ISERROR((W389/X389-1)*100),"n/a",(W389/X389-1)*100)</f>
        <v>n/a</v>
      </c>
      <c r="AT389" s="1087" t="str">
        <f>IF(ISERROR((X389/Y389-1)*100),"n/a",(X389/Y389-1)*100)</f>
        <v>n/a</v>
      </c>
      <c r="AU389" s="1088">
        <f>AVERAGE(AA389:AT389)</f>
        <v>17.365936323382538</v>
      </c>
      <c r="AV389" s="1089">
        <f>STDEV(AA389:AT389)</f>
        <v>14.09988489843874</v>
      </c>
    </row>
    <row r="390" spans="1:48" ht="11.25" customHeight="1" x14ac:dyDescent="0.2">
      <c r="A390" s="492" t="s">
        <v>262</v>
      </c>
      <c r="B390" s="874" t="s">
        <v>263</v>
      </c>
      <c r="C390" s="621">
        <v>4.09</v>
      </c>
      <c r="D390" s="491">
        <v>3.97</v>
      </c>
      <c r="E390" s="624">
        <v>3.83</v>
      </c>
      <c r="F390" s="621">
        <v>3.64</v>
      </c>
      <c r="G390" s="621">
        <v>3.48</v>
      </c>
      <c r="H390" s="621">
        <v>3.2561100000000001</v>
      </c>
      <c r="I390" s="621">
        <v>3.0383752599999996</v>
      </c>
      <c r="J390" s="945"/>
      <c r="K390" s="621">
        <v>2.7987557600000001</v>
      </c>
      <c r="L390" s="490">
        <v>2.6837384000000002</v>
      </c>
      <c r="M390" s="945"/>
      <c r="N390" s="503">
        <v>2.4728732400000002</v>
      </c>
      <c r="O390" s="503">
        <v>2.2811776399999997</v>
      </c>
      <c r="P390" s="627">
        <v>2.1757450600000001</v>
      </c>
      <c r="Q390" s="627">
        <v>1.9936342400000002</v>
      </c>
      <c r="R390" s="627">
        <v>1.8402777600000002</v>
      </c>
      <c r="S390" s="627">
        <v>1.6773365000000002</v>
      </c>
      <c r="T390" s="627">
        <v>1.47605612</v>
      </c>
      <c r="U390" s="627">
        <v>1.26519096</v>
      </c>
      <c r="V390" s="627">
        <v>1.1310040400000001</v>
      </c>
      <c r="W390" s="627">
        <v>1.0639105799999999</v>
      </c>
      <c r="X390" s="627">
        <v>1.0255714600000001</v>
      </c>
      <c r="Y390" s="627">
        <v>0.98723234000000004</v>
      </c>
      <c r="Z390" s="624">
        <f>SUM(C390:Y390)</f>
        <v>50.17698936</v>
      </c>
      <c r="AA390" s="1086">
        <f>IF(ISERROR((C390/D390-1)*100),"n/a",(C390/D390-1)*100)</f>
        <v>3.0226700251889005</v>
      </c>
      <c r="AB390" s="1086">
        <f>IF(ISERROR((D390/E390-1)*100),"n/a",(D390/E390-1)*100)</f>
        <v>3.6553524804177506</v>
      </c>
      <c r="AC390" s="1087">
        <f>IF(ISERROR((E390/F390-1)*100),"n/a",(E390/F390-1)*100)</f>
        <v>5.2197802197802234</v>
      </c>
      <c r="AD390" s="1087">
        <f>IF(ISERROR((F390/G390-1)*100),"n/a",(F390/G390-1)*100)</f>
        <v>4.5977011494252817</v>
      </c>
      <c r="AE390" s="1087">
        <f>IF(ISERROR((G390/H390-1)*100),"n/a",(G390/H390-1)*100)</f>
        <v>6.8759962040594536</v>
      </c>
      <c r="AF390" s="1087">
        <f>IF(ISERROR((H390/I390-1)*100),"n/a",(H390/I390-1)*100)</f>
        <v>7.1661569545560466</v>
      </c>
      <c r="AG390" s="1087">
        <f>IF(ISERROR((I390/K390-1)*100),"n/a",(I390/K390-1)*100)</f>
        <v>8.5616438356164171</v>
      </c>
      <c r="AH390" s="1087">
        <f>IF(ISERROR((K390/L390-1)*100),"n/a",(K390/L390-1)*100)</f>
        <v>4.2857142857142927</v>
      </c>
      <c r="AI390" s="1087">
        <f>IF(ISERROR((L390/N390-1)*100),"n/a",(L390/N390-1)*100)</f>
        <v>8.5271317829457303</v>
      </c>
      <c r="AJ390" s="1087">
        <f>IF(ISERROR((N390/O390-1)*100),"n/a",(N390/O390-1)*100)</f>
        <v>8.4033613445378297</v>
      </c>
      <c r="AK390" s="1087">
        <f>IF(ISERROR((O390/P390-1)*100),"n/a",(O390/P390-1)*100)</f>
        <v>4.8458149779735393</v>
      </c>
      <c r="AL390" s="1087">
        <f>IF(ISERROR((P390/Q390-1)*100),"n/a",(P390/Q390-1)*100)</f>
        <v>9.1346153846153744</v>
      </c>
      <c r="AM390" s="1087">
        <f>IF(ISERROR((Q390/R390-1)*100),"n/a",(Q390/R390-1)*100)</f>
        <v>8.333333333333325</v>
      </c>
      <c r="AN390" s="1087">
        <f>IF(ISERROR((R390/S390-1)*100),"n/a",(R390/S390-1)*100)</f>
        <v>9.7142857142857189</v>
      </c>
      <c r="AO390" s="1087">
        <f>IF(ISERROR((S390/T390-1)*100),"n/a",(S390/T390-1)*100)</f>
        <v>13.636363636363647</v>
      </c>
      <c r="AP390" s="1087">
        <f>IF(ISERROR((T390/U390-1)*100),"n/a",(T390/U390-1)*100)</f>
        <v>16.666666666666675</v>
      </c>
      <c r="AQ390" s="1087">
        <f>IF(ISERROR((U390/V390-1)*100),"n/a",(U390/V390-1)*100)</f>
        <v>11.864406779661007</v>
      </c>
      <c r="AR390" s="1087">
        <f>IF(ISERROR((V390/W390-1)*100),"n/a",(V390/W390-1)*100)</f>
        <v>6.3063063063063307</v>
      </c>
      <c r="AS390" s="1087">
        <f>IF(ISERROR((W390/X390-1)*100),"n/a",(W390/X390-1)*100)</f>
        <v>3.738317757009324</v>
      </c>
      <c r="AT390" s="1087">
        <f>IF(ISERROR((X390/Y390-1)*100),"n/a",(X390/Y390-1)*100)</f>
        <v>3.8834951456310662</v>
      </c>
      <c r="AU390" s="1088">
        <f>AVERAGE(AA390:AT390)</f>
        <v>7.4219556992043962</v>
      </c>
      <c r="AV390" s="1089">
        <f>STDEV(AA390:AT390)</f>
        <v>3.604518757745371</v>
      </c>
    </row>
    <row r="391" spans="1:48" ht="11.25" customHeight="1" x14ac:dyDescent="0.2">
      <c r="A391" s="579" t="s">
        <v>4599</v>
      </c>
      <c r="B391" s="874" t="s">
        <v>4594</v>
      </c>
      <c r="C391" s="621">
        <v>0.32</v>
      </c>
      <c r="D391" s="491">
        <v>0.28000000000000003</v>
      </c>
      <c r="E391" s="624">
        <v>0.24</v>
      </c>
      <c r="F391" s="621">
        <v>0.1</v>
      </c>
      <c r="G391" s="530">
        <v>0</v>
      </c>
      <c r="H391" s="494">
        <v>0</v>
      </c>
      <c r="I391" s="530">
        <v>0</v>
      </c>
      <c r="J391" s="552"/>
      <c r="K391" s="530">
        <v>0</v>
      </c>
      <c r="L391" s="533">
        <v>0</v>
      </c>
      <c r="M391" s="1120"/>
      <c r="N391" s="1060">
        <v>0</v>
      </c>
      <c r="O391" s="1060">
        <v>0</v>
      </c>
      <c r="P391" s="623">
        <v>0</v>
      </c>
      <c r="Q391" s="623">
        <v>0</v>
      </c>
      <c r="R391" s="623">
        <v>0</v>
      </c>
      <c r="S391" s="531">
        <v>0</v>
      </c>
      <c r="T391" s="531">
        <v>0</v>
      </c>
      <c r="U391" s="623">
        <v>0</v>
      </c>
      <c r="V391" s="531">
        <v>0</v>
      </c>
      <c r="W391" s="531">
        <v>0</v>
      </c>
      <c r="X391" s="623">
        <v>0</v>
      </c>
      <c r="Y391" s="623">
        <v>0</v>
      </c>
      <c r="Z391" s="624">
        <f>SUM(C391:Y391)</f>
        <v>0.94000000000000006</v>
      </c>
      <c r="AA391" s="1086">
        <f>IF(ISERROR((C391/D391-1)*100),"n/a",(C391/D391-1)*100)</f>
        <v>14.285714285714279</v>
      </c>
      <c r="AB391" s="1086">
        <f>IF(ISERROR((D391/E391-1)*100),"n/a",(D391/E391-1)*100)</f>
        <v>16.666666666666675</v>
      </c>
      <c r="AC391" s="1087">
        <f>IF(ISERROR((E391/F391-1)*100),"n/a",(E391/F391-1)*100)</f>
        <v>140</v>
      </c>
      <c r="AD391" s="1087" t="str">
        <f>IF(ISERROR((F391/G391-1)*100),"n/a",(F391/G391-1)*100)</f>
        <v>n/a</v>
      </c>
      <c r="AE391" s="1087" t="str">
        <f>IF(ISERROR((G391/H391-1)*100),"n/a",(G391/H391-1)*100)</f>
        <v>n/a</v>
      </c>
      <c r="AF391" s="1087" t="str">
        <f>IF(ISERROR((H391/I391-1)*100),"n/a",(H391/I391-1)*100)</f>
        <v>n/a</v>
      </c>
      <c r="AG391" s="1087" t="str">
        <f>IF(ISERROR((I391/K391-1)*100),"n/a",(I391/K391-1)*100)</f>
        <v>n/a</v>
      </c>
      <c r="AH391" s="1087" t="str">
        <f>IF(ISERROR((K391/L391-1)*100),"n/a",(K391/L391-1)*100)</f>
        <v>n/a</v>
      </c>
      <c r="AI391" s="1087" t="str">
        <f>IF(ISERROR((L391/N391-1)*100),"n/a",(L391/N391-1)*100)</f>
        <v>n/a</v>
      </c>
      <c r="AJ391" s="1087" t="str">
        <f>IF(ISERROR((N391/O391-1)*100),"n/a",(N391/O391-1)*100)</f>
        <v>n/a</v>
      </c>
      <c r="AK391" s="1087" t="str">
        <f>IF(ISERROR((O391/P391-1)*100),"n/a",(O391/P391-1)*100)</f>
        <v>n/a</v>
      </c>
      <c r="AL391" s="1087" t="str">
        <f>IF(ISERROR((P391/Q391-1)*100),"n/a",(P391/Q391-1)*100)</f>
        <v>n/a</v>
      </c>
      <c r="AM391" s="1087" t="str">
        <f>IF(ISERROR((Q391/R391-1)*100),"n/a",(Q391/R391-1)*100)</f>
        <v>n/a</v>
      </c>
      <c r="AN391" s="1087" t="str">
        <f>IF(ISERROR((R391/S391-1)*100),"n/a",(R391/S391-1)*100)</f>
        <v>n/a</v>
      </c>
      <c r="AO391" s="1087" t="str">
        <f>IF(ISERROR((S391/T391-1)*100),"n/a",(S391/T391-1)*100)</f>
        <v>n/a</v>
      </c>
      <c r="AP391" s="1087" t="str">
        <f>IF(ISERROR((T391/U391-1)*100),"n/a",(T391/U391-1)*100)</f>
        <v>n/a</v>
      </c>
      <c r="AQ391" s="1087" t="str">
        <f>IF(ISERROR((U391/V391-1)*100),"n/a",(U391/V391-1)*100)</f>
        <v>n/a</v>
      </c>
      <c r="AR391" s="1087" t="str">
        <f>IF(ISERROR((V391/W391-1)*100),"n/a",(V391/W391-1)*100)</f>
        <v>n/a</v>
      </c>
      <c r="AS391" s="1087" t="str">
        <f>IF(ISERROR((W391/X391-1)*100),"n/a",(W391/X391-1)*100)</f>
        <v>n/a</v>
      </c>
      <c r="AT391" s="1087" t="str">
        <f>IF(ISERROR((X391/Y391-1)*100),"n/a",(X391/Y391-1)*100)</f>
        <v>n/a</v>
      </c>
      <c r="AU391" s="1088">
        <f>AVERAGE(AA391:AT391)</f>
        <v>56.984126984126988</v>
      </c>
      <c r="AV391" s="1089">
        <f>STDEV(AA391:AT391)</f>
        <v>71.9037107039738</v>
      </c>
    </row>
    <row r="392" spans="1:48" ht="11.25" customHeight="1" x14ac:dyDescent="0.2">
      <c r="A392" s="492" t="s">
        <v>186</v>
      </c>
      <c r="B392" s="874" t="s">
        <v>187</v>
      </c>
      <c r="C392" s="621">
        <v>1.6</v>
      </c>
      <c r="D392" s="491">
        <v>1.56</v>
      </c>
      <c r="E392" s="624">
        <v>1.48</v>
      </c>
      <c r="F392" s="482">
        <v>1.4</v>
      </c>
      <c r="G392" s="482">
        <v>1.32</v>
      </c>
      <c r="H392" s="482">
        <v>1.22</v>
      </c>
      <c r="I392" s="482">
        <v>1.1200000000000001</v>
      </c>
      <c r="J392" s="1016"/>
      <c r="K392" s="482">
        <v>1.02</v>
      </c>
      <c r="L392" s="480">
        <v>0.94</v>
      </c>
      <c r="M392" s="1016"/>
      <c r="N392" s="519">
        <v>0.88</v>
      </c>
      <c r="O392" s="519">
        <v>0.82</v>
      </c>
      <c r="P392" s="487">
        <v>0.76</v>
      </c>
      <c r="Q392" s="487">
        <v>0.68</v>
      </c>
      <c r="R392" s="487">
        <v>0.62</v>
      </c>
      <c r="S392" s="487">
        <v>0.56000000000000005</v>
      </c>
      <c r="T392" s="487">
        <v>0.5</v>
      </c>
      <c r="U392" s="487">
        <v>0.44</v>
      </c>
      <c r="V392" s="487">
        <v>0.4</v>
      </c>
      <c r="W392" s="487">
        <v>0.36</v>
      </c>
      <c r="X392" s="487">
        <v>0.34</v>
      </c>
      <c r="Y392" s="487">
        <v>0.32</v>
      </c>
      <c r="Z392" s="624">
        <f>SUM(C392:Y392)</f>
        <v>18.340000000000003</v>
      </c>
      <c r="AA392" s="1086">
        <f>IF(ISERROR((C392/D392-1)*100),"n/a",(C392/D392-1)*100)</f>
        <v>2.5641025641025772</v>
      </c>
      <c r="AB392" s="1086">
        <f>IF(ISERROR((D392/E392-1)*100),"n/a",(D392/E392-1)*100)</f>
        <v>5.4054054054054168</v>
      </c>
      <c r="AC392" s="1087">
        <f>IF(ISERROR((E392/F392-1)*100),"n/a",(E392/F392-1)*100)</f>
        <v>5.7142857142857162</v>
      </c>
      <c r="AD392" s="1087">
        <f>IF(ISERROR((F392/G392-1)*100),"n/a",(F392/G392-1)*100)</f>
        <v>6.0606060606060552</v>
      </c>
      <c r="AE392" s="1087">
        <f>IF(ISERROR((G392/H392-1)*100),"n/a",(G392/H392-1)*100)</f>
        <v>8.196721311475418</v>
      </c>
      <c r="AF392" s="1087">
        <f>IF(ISERROR((H392/I392-1)*100),"n/a",(H392/I392-1)*100)</f>
        <v>8.9285714285714199</v>
      </c>
      <c r="AG392" s="1087">
        <f>IF(ISERROR((I392/K392-1)*100),"n/a",(I392/K392-1)*100)</f>
        <v>9.8039215686274606</v>
      </c>
      <c r="AH392" s="1087">
        <f>IF(ISERROR((K392/L392-1)*100),"n/a",(K392/L392-1)*100)</f>
        <v>8.5106382978723527</v>
      </c>
      <c r="AI392" s="1087">
        <f>IF(ISERROR((L392/N392-1)*100),"n/a",(L392/N392-1)*100)</f>
        <v>6.8181818181818121</v>
      </c>
      <c r="AJ392" s="1087">
        <f>IF(ISERROR((N392/O392-1)*100),"n/a",(N392/O392-1)*100)</f>
        <v>7.3170731707317138</v>
      </c>
      <c r="AK392" s="1087">
        <f>IF(ISERROR((O392/P392-1)*100),"n/a",(O392/P392-1)*100)</f>
        <v>7.8947368421052655</v>
      </c>
      <c r="AL392" s="1087">
        <f>IF(ISERROR((P392/Q392-1)*100),"n/a",(P392/Q392-1)*100)</f>
        <v>11.764705882352944</v>
      </c>
      <c r="AM392" s="1087">
        <f>IF(ISERROR((Q392/R392-1)*100),"n/a",(Q392/R392-1)*100)</f>
        <v>9.6774193548387224</v>
      </c>
      <c r="AN392" s="1087">
        <f>IF(ISERROR((R392/S392-1)*100),"n/a",(R392/S392-1)*100)</f>
        <v>10.714285714285698</v>
      </c>
      <c r="AO392" s="1087">
        <f>IF(ISERROR((S392/T392-1)*100),"n/a",(S392/T392-1)*100)</f>
        <v>12.000000000000011</v>
      </c>
      <c r="AP392" s="1087">
        <f>IF(ISERROR((T392/U392-1)*100),"n/a",(T392/U392-1)*100)</f>
        <v>13.636363636363647</v>
      </c>
      <c r="AQ392" s="1087">
        <f>IF(ISERROR((U392/V392-1)*100),"n/a",(U392/V392-1)*100)</f>
        <v>9.9999999999999858</v>
      </c>
      <c r="AR392" s="1087">
        <f>IF(ISERROR((V392/W392-1)*100),"n/a",(V392/W392-1)*100)</f>
        <v>11.111111111111116</v>
      </c>
      <c r="AS392" s="1087">
        <f>IF(ISERROR((W392/X392-1)*100),"n/a",(W392/X392-1)*100)</f>
        <v>5.8823529411764497</v>
      </c>
      <c r="AT392" s="1087">
        <f>IF(ISERROR((X392/Y392-1)*100),"n/a",(X392/Y392-1)*100)</f>
        <v>6.25</v>
      </c>
      <c r="AU392" s="1088">
        <f>AVERAGE(AA392:AT392)</f>
        <v>8.4125241411046883</v>
      </c>
      <c r="AV392" s="1089">
        <f>STDEV(AA392:AT392)</f>
        <v>2.7290034723223542</v>
      </c>
    </row>
    <row r="393" spans="1:48" ht="11.25" customHeight="1" x14ac:dyDescent="0.2">
      <c r="A393" s="628" t="s">
        <v>649</v>
      </c>
      <c r="B393" s="499" t="s">
        <v>650</v>
      </c>
      <c r="C393" s="621">
        <v>0.6</v>
      </c>
      <c r="D393" s="491">
        <v>0.53</v>
      </c>
      <c r="E393" s="509">
        <v>0.49</v>
      </c>
      <c r="F393" s="621">
        <v>0.45</v>
      </c>
      <c r="G393" s="621">
        <v>0.39500000000000002</v>
      </c>
      <c r="H393" s="621">
        <v>0.34</v>
      </c>
      <c r="I393" s="621">
        <v>0.3075</v>
      </c>
      <c r="J393" s="945"/>
      <c r="K393" s="621">
        <v>0.2475</v>
      </c>
      <c r="L393" s="490">
        <v>0.215</v>
      </c>
      <c r="M393" s="945"/>
      <c r="N393" s="503">
        <v>0.19500000000000001</v>
      </c>
      <c r="O393" s="503">
        <v>0.1825</v>
      </c>
      <c r="P393" s="627">
        <v>0.17249999999999999</v>
      </c>
      <c r="Q393" s="627">
        <v>0.14499999999999999</v>
      </c>
      <c r="R393" s="627">
        <v>9.7500000000000003E-2</v>
      </c>
      <c r="S393" s="623">
        <v>0</v>
      </c>
      <c r="T393" s="623">
        <v>0</v>
      </c>
      <c r="U393" s="623">
        <v>0</v>
      </c>
      <c r="V393" s="623">
        <v>0</v>
      </c>
      <c r="W393" s="623">
        <v>0</v>
      </c>
      <c r="X393" s="623">
        <v>0</v>
      </c>
      <c r="Y393" s="623">
        <v>0</v>
      </c>
      <c r="Z393" s="624">
        <f>SUM(C393:Y393)</f>
        <v>4.3674999999999997</v>
      </c>
      <c r="AA393" s="1086">
        <f>IF(ISERROR((C393/D393-1)*100),"n/a",(C393/D393-1)*100)</f>
        <v>13.207547169811317</v>
      </c>
      <c r="AB393" s="1086">
        <f>IF(ISERROR((D393/E393-1)*100),"n/a",(D393/E393-1)*100)</f>
        <v>8.163265306122458</v>
      </c>
      <c r="AC393" s="1087">
        <f>IF(ISERROR((E393/F393-1)*100),"n/a",(E393/F393-1)*100)</f>
        <v>8.8888888888888786</v>
      </c>
      <c r="AD393" s="1087">
        <f>IF(ISERROR((F393/G393-1)*100),"n/a",(F393/G393-1)*100)</f>
        <v>13.924050632911399</v>
      </c>
      <c r="AE393" s="1087">
        <f>IF(ISERROR((G393/H393-1)*100),"n/a",(G393/H393-1)*100)</f>
        <v>16.176470588235283</v>
      </c>
      <c r="AF393" s="1087">
        <f>IF(ISERROR((H393/I393-1)*100),"n/a",(H393/I393-1)*100)</f>
        <v>10.569105691056912</v>
      </c>
      <c r="AG393" s="1087">
        <f>IF(ISERROR((I393/K393-1)*100),"n/a",(I393/K393-1)*100)</f>
        <v>24.242424242424242</v>
      </c>
      <c r="AH393" s="1087">
        <f>IF(ISERROR((K393/L393-1)*100),"n/a",(K393/L393-1)*100)</f>
        <v>15.116279069767447</v>
      </c>
      <c r="AI393" s="1087">
        <f>IF(ISERROR((L393/N393-1)*100),"n/a",(L393/N393-1)*100)</f>
        <v>10.256410256410241</v>
      </c>
      <c r="AJ393" s="1087">
        <f>IF(ISERROR((N393/O393-1)*100),"n/a",(N393/O393-1)*100)</f>
        <v>6.8493150684931559</v>
      </c>
      <c r="AK393" s="1087">
        <f>IF(ISERROR((O393/P393-1)*100),"n/a",(O393/P393-1)*100)</f>
        <v>5.7971014492753659</v>
      </c>
      <c r="AL393" s="1087">
        <f>IF(ISERROR((P393/Q393-1)*100),"n/a",(P393/Q393-1)*100)</f>
        <v>18.965517241379317</v>
      </c>
      <c r="AM393" s="1087">
        <f>IF(ISERROR((Q393/R393-1)*100),"n/a",(Q393/R393-1)*100)</f>
        <v>48.717948717948701</v>
      </c>
      <c r="AN393" s="1087" t="str">
        <f>IF(ISERROR((R393/S393-1)*100),"n/a",(R393/S393-1)*100)</f>
        <v>n/a</v>
      </c>
      <c r="AO393" s="1087" t="str">
        <f>IF(ISERROR((S393/T393-1)*100),"n/a",(S393/T393-1)*100)</f>
        <v>n/a</v>
      </c>
      <c r="AP393" s="1087" t="str">
        <f>IF(ISERROR((T393/U393-1)*100),"n/a",(T393/U393-1)*100)</f>
        <v>n/a</v>
      </c>
      <c r="AQ393" s="1087" t="str">
        <f>IF(ISERROR((U393/V393-1)*100),"n/a",(U393/V393-1)*100)</f>
        <v>n/a</v>
      </c>
      <c r="AR393" s="1087" t="str">
        <f>IF(ISERROR((V393/W393-1)*100),"n/a",(V393/W393-1)*100)</f>
        <v>n/a</v>
      </c>
      <c r="AS393" s="1087" t="str">
        <f>IF(ISERROR((W393/X393-1)*100),"n/a",(W393/X393-1)*100)</f>
        <v>n/a</v>
      </c>
      <c r="AT393" s="1087" t="str">
        <f>IF(ISERROR((X393/Y393-1)*100),"n/a",(X393/Y393-1)*100)</f>
        <v>n/a</v>
      </c>
      <c r="AU393" s="1088">
        <f>AVERAGE(AA393:AT393)</f>
        <v>15.451871101748056</v>
      </c>
      <c r="AV393" s="1089">
        <f>STDEV(AA393:AT393)</f>
        <v>11.249109646893915</v>
      </c>
    </row>
    <row r="394" spans="1:48" ht="11.25" customHeight="1" x14ac:dyDescent="0.2">
      <c r="A394" s="847" t="s">
        <v>4560</v>
      </c>
      <c r="B394" s="874" t="s">
        <v>4526</v>
      </c>
      <c r="C394" s="491">
        <v>0.25</v>
      </c>
      <c r="D394" s="491">
        <v>0.16</v>
      </c>
      <c r="E394" s="624">
        <v>0.12</v>
      </c>
      <c r="F394" s="491">
        <v>0.08</v>
      </c>
      <c r="G394" s="491">
        <v>0.04</v>
      </c>
      <c r="H394" s="514">
        <v>0</v>
      </c>
      <c r="I394" s="514">
        <v>0</v>
      </c>
      <c r="J394" s="514"/>
      <c r="K394" s="514">
        <v>0.1</v>
      </c>
      <c r="L394" s="511">
        <v>0.2</v>
      </c>
      <c r="M394" s="514"/>
      <c r="N394" s="534">
        <v>0.2</v>
      </c>
      <c r="O394" s="534">
        <v>0.2</v>
      </c>
      <c r="P394" s="1053">
        <v>0.2</v>
      </c>
      <c r="Q394" s="1053">
        <v>0.2</v>
      </c>
      <c r="R394" s="1012">
        <v>0.2</v>
      </c>
      <c r="S394" s="1012">
        <v>0.09</v>
      </c>
      <c r="T394" s="1053">
        <v>0</v>
      </c>
      <c r="U394" s="1053">
        <v>0</v>
      </c>
      <c r="V394" s="1053">
        <v>0</v>
      </c>
      <c r="W394" s="1053">
        <v>0</v>
      </c>
      <c r="X394" s="1053">
        <v>0</v>
      </c>
      <c r="Y394" s="1053">
        <v>0</v>
      </c>
      <c r="Z394" s="624">
        <f>SUM(C394:Y394)</f>
        <v>2.0399999999999996</v>
      </c>
      <c r="AA394" s="1086">
        <f>IF(ISERROR((C394/D394-1)*100),"n/a",(C394/D394-1)*100)</f>
        <v>56.25</v>
      </c>
      <c r="AB394" s="1086">
        <f>IF(ISERROR((D394/E394-1)*100),"n/a",(D394/E394-1)*100)</f>
        <v>33.33333333333335</v>
      </c>
      <c r="AC394" s="1087">
        <f>IF(ISERROR((E394/F394-1)*100),"n/a",(E394/F394-1)*100)</f>
        <v>50</v>
      </c>
      <c r="AD394" s="1087">
        <f>IF(ISERROR((F394/G394-1)*100),"n/a",(F394/G394-1)*100)</f>
        <v>100</v>
      </c>
      <c r="AE394" s="1087" t="str">
        <f>IF(ISERROR((G394/H394-1)*100),"n/a",(G394/H394-1)*100)</f>
        <v>n/a</v>
      </c>
      <c r="AF394" s="1087" t="str">
        <f>IF(ISERROR((H394/I394-1)*100),"n/a",(H394/I394-1)*100)</f>
        <v>n/a</v>
      </c>
      <c r="AG394" s="1087">
        <f>IF(ISERROR((I394/K394-1)*100),"n/a",(I394/K394-1)*100)</f>
        <v>-100</v>
      </c>
      <c r="AH394" s="1087">
        <f>IF(ISERROR((K394/L394-1)*100),"n/a",(K394/L394-1)*100)</f>
        <v>-50</v>
      </c>
      <c r="AI394" s="1087">
        <f>IF(ISERROR((L394/N394-1)*100),"n/a",(L394/N394-1)*100)</f>
        <v>0</v>
      </c>
      <c r="AJ394" s="1087">
        <f>IF(ISERROR((N394/O394-1)*100),"n/a",(N394/O394-1)*100)</f>
        <v>0</v>
      </c>
      <c r="AK394" s="1087">
        <f>IF(ISERROR((O394/P394-1)*100),"n/a",(O394/P394-1)*100)</f>
        <v>0</v>
      </c>
      <c r="AL394" s="1087">
        <f>IF(ISERROR((P394/Q394-1)*100),"n/a",(P394/Q394-1)*100)</f>
        <v>0</v>
      </c>
      <c r="AM394" s="1087">
        <f>IF(ISERROR((Q394/R394-1)*100),"n/a",(Q394/R394-1)*100)</f>
        <v>0</v>
      </c>
      <c r="AN394" s="1087">
        <f>IF(ISERROR((R394/S394-1)*100),"n/a",(R394/S394-1)*100)</f>
        <v>122.22222222222223</v>
      </c>
      <c r="AO394" s="1087" t="str">
        <f>IF(ISERROR((S394/T394-1)*100),"n/a",(S394/T394-1)*100)</f>
        <v>n/a</v>
      </c>
      <c r="AP394" s="1087" t="str">
        <f>IF(ISERROR((T394/U394-1)*100),"n/a",(T394/U394-1)*100)</f>
        <v>n/a</v>
      </c>
      <c r="AQ394" s="1087" t="str">
        <f>IF(ISERROR((U394/V394-1)*100),"n/a",(U394/V394-1)*100)</f>
        <v>n/a</v>
      </c>
      <c r="AR394" s="1087" t="str">
        <f>IF(ISERROR((V394/W394-1)*100),"n/a",(V394/W394-1)*100)</f>
        <v>n/a</v>
      </c>
      <c r="AS394" s="1087" t="str">
        <f>IF(ISERROR((W394/X394-1)*100),"n/a",(W394/X394-1)*100)</f>
        <v>n/a</v>
      </c>
      <c r="AT394" s="1087" t="str">
        <f>IF(ISERROR((X394/Y394-1)*100),"n/a",(X394/Y394-1)*100)</f>
        <v>n/a</v>
      </c>
      <c r="AU394" s="1088">
        <f>AVERAGE(AA394:AT394)</f>
        <v>17.650462962962965</v>
      </c>
      <c r="AV394" s="1089">
        <f>STDEV(AA394:AT394)</f>
        <v>60.659241297271173</v>
      </c>
    </row>
    <row r="395" spans="1:48" ht="11.25" customHeight="1" x14ac:dyDescent="0.2">
      <c r="A395" s="876" t="s">
        <v>1367</v>
      </c>
      <c r="B395" s="874" t="s">
        <v>1368</v>
      </c>
      <c r="C395" s="621">
        <v>0.84</v>
      </c>
      <c r="D395" s="491">
        <v>0.76</v>
      </c>
      <c r="E395" s="624">
        <v>0.68</v>
      </c>
      <c r="F395" s="621">
        <v>0.54</v>
      </c>
      <c r="G395" s="621">
        <v>0.45</v>
      </c>
      <c r="H395" s="621">
        <v>0.34</v>
      </c>
      <c r="I395" s="621">
        <v>0.26</v>
      </c>
      <c r="J395" s="945"/>
      <c r="K395" s="621">
        <v>0.19</v>
      </c>
      <c r="L395" s="490">
        <v>0.08</v>
      </c>
      <c r="M395" s="945"/>
      <c r="N395" s="622">
        <v>0</v>
      </c>
      <c r="O395" s="622">
        <v>0</v>
      </c>
      <c r="P395" s="623">
        <v>0</v>
      </c>
      <c r="Q395" s="623">
        <v>0</v>
      </c>
      <c r="R395" s="623">
        <v>0</v>
      </c>
      <c r="S395" s="623">
        <v>0</v>
      </c>
      <c r="T395" s="623">
        <v>0</v>
      </c>
      <c r="U395" s="623">
        <v>0</v>
      </c>
      <c r="V395" s="623">
        <v>0</v>
      </c>
      <c r="W395" s="623">
        <v>0</v>
      </c>
      <c r="X395" s="623">
        <v>0</v>
      </c>
      <c r="Y395" s="623">
        <v>0</v>
      </c>
      <c r="Z395" s="624">
        <f>SUM(C395:Y395)</f>
        <v>4.1400000000000006</v>
      </c>
      <c r="AA395" s="1086">
        <f>IF(ISERROR((C395/D395-1)*100),"n/a",(C395/D395-1)*100)</f>
        <v>10.526315789473673</v>
      </c>
      <c r="AB395" s="1086">
        <f>IF(ISERROR((D395/E395-1)*100),"n/a",(D395/E395-1)*100)</f>
        <v>11.764705882352944</v>
      </c>
      <c r="AC395" s="1087">
        <f>IF(ISERROR((E395/F395-1)*100),"n/a",(E395/F395-1)*100)</f>
        <v>25.925925925925931</v>
      </c>
      <c r="AD395" s="1087">
        <f>IF(ISERROR((F395/G395-1)*100),"n/a",(F395/G395-1)*100)</f>
        <v>19.999999999999996</v>
      </c>
      <c r="AE395" s="1087">
        <f>IF(ISERROR((G395/H395-1)*100),"n/a",(G395/H395-1)*100)</f>
        <v>32.352941176470587</v>
      </c>
      <c r="AF395" s="1087">
        <f>IF(ISERROR((H395/I395-1)*100),"n/a",(H395/I395-1)*100)</f>
        <v>30.76923076923077</v>
      </c>
      <c r="AG395" s="1087">
        <f>IF(ISERROR((I395/K395-1)*100),"n/a",(I395/K395-1)*100)</f>
        <v>36.842105263157897</v>
      </c>
      <c r="AH395" s="1087">
        <f>IF(ISERROR((K395/L395-1)*100),"n/a",(K395/L395-1)*100)</f>
        <v>137.5</v>
      </c>
      <c r="AI395" s="1087" t="str">
        <f>IF(ISERROR((L395/N395-1)*100),"n/a",(L395/N395-1)*100)</f>
        <v>n/a</v>
      </c>
      <c r="AJ395" s="1087" t="str">
        <f>IF(ISERROR((N395/O395-1)*100),"n/a",(N395/O395-1)*100)</f>
        <v>n/a</v>
      </c>
      <c r="AK395" s="1087" t="str">
        <f>IF(ISERROR((O395/P395-1)*100),"n/a",(O395/P395-1)*100)</f>
        <v>n/a</v>
      </c>
      <c r="AL395" s="1087" t="str">
        <f>IF(ISERROR((P395/Q395-1)*100),"n/a",(P395/Q395-1)*100)</f>
        <v>n/a</v>
      </c>
      <c r="AM395" s="1087" t="str">
        <f>IF(ISERROR((Q395/R395-1)*100),"n/a",(Q395/R395-1)*100)</f>
        <v>n/a</v>
      </c>
      <c r="AN395" s="1087" t="str">
        <f>IF(ISERROR((R395/S395-1)*100),"n/a",(R395/S395-1)*100)</f>
        <v>n/a</v>
      </c>
      <c r="AO395" s="1087" t="str">
        <f>IF(ISERROR((S395/T395-1)*100),"n/a",(S395/T395-1)*100)</f>
        <v>n/a</v>
      </c>
      <c r="AP395" s="1087" t="str">
        <f>IF(ISERROR((T395/U395-1)*100),"n/a",(T395/U395-1)*100)</f>
        <v>n/a</v>
      </c>
      <c r="AQ395" s="1087" t="str">
        <f>IF(ISERROR((U395/V395-1)*100),"n/a",(U395/V395-1)*100)</f>
        <v>n/a</v>
      </c>
      <c r="AR395" s="1087" t="str">
        <f>IF(ISERROR((V395/W395-1)*100),"n/a",(V395/W395-1)*100)</f>
        <v>n/a</v>
      </c>
      <c r="AS395" s="1087" t="str">
        <f>IF(ISERROR((W395/X395-1)*100),"n/a",(W395/X395-1)*100)</f>
        <v>n/a</v>
      </c>
      <c r="AT395" s="1087" t="str">
        <f>IF(ISERROR((X395/Y395-1)*100),"n/a",(X395/Y395-1)*100)</f>
        <v>n/a</v>
      </c>
      <c r="AU395" s="1088">
        <f>AVERAGE(AA395:AT395)</f>
        <v>38.210153100826474</v>
      </c>
      <c r="AV395" s="1089">
        <f>STDEV(AA395:AT395)</f>
        <v>41.228090196795527</v>
      </c>
    </row>
    <row r="396" spans="1:48" ht="11.25" customHeight="1" x14ac:dyDescent="0.2">
      <c r="A396" s="876" t="s">
        <v>745</v>
      </c>
      <c r="B396" s="874" t="s">
        <v>746</v>
      </c>
      <c r="C396" s="621">
        <v>1.51</v>
      </c>
      <c r="D396" s="491">
        <v>1.45</v>
      </c>
      <c r="E396" s="481">
        <v>1.4</v>
      </c>
      <c r="F396" s="621">
        <v>1.33</v>
      </c>
      <c r="G396" s="621">
        <v>1.24</v>
      </c>
      <c r="H396" s="621">
        <v>1.1000000000000001</v>
      </c>
      <c r="I396" s="621">
        <v>0.99</v>
      </c>
      <c r="J396" s="945"/>
      <c r="K396" s="621">
        <v>0.97</v>
      </c>
      <c r="L396" s="490">
        <v>0.95</v>
      </c>
      <c r="M396" s="945"/>
      <c r="N396" s="503">
        <v>0.93</v>
      </c>
      <c r="O396" s="622">
        <v>0.92</v>
      </c>
      <c r="P396" s="627">
        <v>0.90500000000000003</v>
      </c>
      <c r="Q396" s="623">
        <v>0.86</v>
      </c>
      <c r="R396" s="623">
        <v>0.86</v>
      </c>
      <c r="S396" s="623">
        <v>0.86</v>
      </c>
      <c r="T396" s="627">
        <v>0.85499999999999998</v>
      </c>
      <c r="U396" s="623">
        <v>0.84</v>
      </c>
      <c r="V396" s="627">
        <v>0.83499999999999996</v>
      </c>
      <c r="W396" s="623">
        <v>0.82</v>
      </c>
      <c r="X396" s="627">
        <v>0.79</v>
      </c>
      <c r="Y396" s="627">
        <v>0.76500000000000001</v>
      </c>
      <c r="Z396" s="624">
        <f>SUM(C396:Y396)</f>
        <v>21.18</v>
      </c>
      <c r="AA396" s="1086">
        <f>IF(ISERROR((C396/D396-1)*100),"n/a",(C396/D396-1)*100)</f>
        <v>4.1379310344827669</v>
      </c>
      <c r="AB396" s="1086">
        <f>IF(ISERROR((D396/E396-1)*100),"n/a",(D396/E396-1)*100)</f>
        <v>3.5714285714285809</v>
      </c>
      <c r="AC396" s="1087">
        <f>IF(ISERROR((E396/F396-1)*100),"n/a",(E396/F396-1)*100)</f>
        <v>5.2631578947368363</v>
      </c>
      <c r="AD396" s="1087">
        <f>IF(ISERROR((F396/G396-1)*100),"n/a",(F396/G396-1)*100)</f>
        <v>7.258064516129048</v>
      </c>
      <c r="AE396" s="1087">
        <f>IF(ISERROR((G396/H396-1)*100),"n/a",(G396/H396-1)*100)</f>
        <v>12.72727272727272</v>
      </c>
      <c r="AF396" s="1087">
        <f>IF(ISERROR((H396/I396-1)*100),"n/a",(H396/I396-1)*100)</f>
        <v>11.111111111111116</v>
      </c>
      <c r="AG396" s="1087">
        <f>IF(ISERROR((I396/K396-1)*100),"n/a",(I396/K396-1)*100)</f>
        <v>2.0618556701030855</v>
      </c>
      <c r="AH396" s="1087">
        <f>IF(ISERROR((K396/L396-1)*100),"n/a",(K396/L396-1)*100)</f>
        <v>2.1052631578947434</v>
      </c>
      <c r="AI396" s="1087">
        <f>IF(ISERROR((L396/N396-1)*100),"n/a",(L396/N396-1)*100)</f>
        <v>2.1505376344086002</v>
      </c>
      <c r="AJ396" s="1087">
        <f>IF(ISERROR((N396/O396-1)*100),"n/a",(N396/O396-1)*100)</f>
        <v>1.0869565217391353</v>
      </c>
      <c r="AK396" s="1087">
        <f>IF(ISERROR((O396/P396-1)*100),"n/a",(O396/P396-1)*100)</f>
        <v>1.6574585635359185</v>
      </c>
      <c r="AL396" s="1087">
        <f>IF(ISERROR((P396/Q396-1)*100),"n/a",(P396/Q396-1)*100)</f>
        <v>5.232558139534893</v>
      </c>
      <c r="AM396" s="1087">
        <f>IF(ISERROR((Q396/R396-1)*100),"n/a",(Q396/R396-1)*100)</f>
        <v>0</v>
      </c>
      <c r="AN396" s="1087">
        <f>IF(ISERROR((R396/S396-1)*100),"n/a",(R396/S396-1)*100)</f>
        <v>0</v>
      </c>
      <c r="AO396" s="1087">
        <f>IF(ISERROR((S396/T396-1)*100),"n/a",(S396/T396-1)*100)</f>
        <v>0.58479532163742132</v>
      </c>
      <c r="AP396" s="1087">
        <f>IF(ISERROR((T396/U396-1)*100),"n/a",(T396/U396-1)*100)</f>
        <v>1.7857142857142794</v>
      </c>
      <c r="AQ396" s="1087">
        <f>IF(ISERROR((U396/V396-1)*100),"n/a",(U396/V396-1)*100)</f>
        <v>0.59880239520957446</v>
      </c>
      <c r="AR396" s="1087">
        <f>IF(ISERROR((V396/W396-1)*100),"n/a",(V396/W396-1)*100)</f>
        <v>1.8292682926829285</v>
      </c>
      <c r="AS396" s="1087">
        <f>IF(ISERROR((W396/X396-1)*100),"n/a",(W396/X396-1)*100)</f>
        <v>3.7974683544303778</v>
      </c>
      <c r="AT396" s="1087">
        <f>IF(ISERROR((X396/Y396-1)*100),"n/a",(X396/Y396-1)*100)</f>
        <v>3.2679738562091609</v>
      </c>
      <c r="AU396" s="1088">
        <f>AVERAGE(AA396:AT396)</f>
        <v>3.5113809024130589</v>
      </c>
      <c r="AV396" s="1089">
        <f>STDEV(AA396:AT396)</f>
        <v>3.4492922236127117</v>
      </c>
    </row>
    <row r="397" spans="1:48" ht="11.25" customHeight="1" x14ac:dyDescent="0.2">
      <c r="A397" s="874" t="s">
        <v>1413</v>
      </c>
      <c r="B397" s="874" t="s">
        <v>1414</v>
      </c>
      <c r="C397" s="621">
        <v>1.19</v>
      </c>
      <c r="D397" s="491">
        <v>1.1399999999999999</v>
      </c>
      <c r="E397" s="491">
        <v>1.06</v>
      </c>
      <c r="F397" s="621">
        <v>0.95</v>
      </c>
      <c r="G397" s="621">
        <v>0.76</v>
      </c>
      <c r="H397" s="621">
        <v>0.61</v>
      </c>
      <c r="I397" s="621">
        <v>0.49</v>
      </c>
      <c r="J397" s="945" t="s">
        <v>90</v>
      </c>
      <c r="K397" s="621">
        <v>0.37</v>
      </c>
      <c r="L397" s="490">
        <v>0.26</v>
      </c>
      <c r="M397" s="945"/>
      <c r="N397" s="503">
        <v>0.15</v>
      </c>
      <c r="O397" s="622">
        <v>0</v>
      </c>
      <c r="P397" s="623">
        <v>0.47</v>
      </c>
      <c r="Q397" s="623">
        <v>0.56000000000000005</v>
      </c>
      <c r="R397" s="627">
        <v>0.52</v>
      </c>
      <c r="S397" s="627">
        <v>0.4</v>
      </c>
      <c r="T397" s="627">
        <v>0.3</v>
      </c>
      <c r="U397" s="627">
        <v>0.14000000000000001</v>
      </c>
      <c r="V397" s="623">
        <v>0</v>
      </c>
      <c r="W397" s="623">
        <v>0</v>
      </c>
      <c r="X397" s="623">
        <v>0</v>
      </c>
      <c r="Y397" s="623">
        <v>0</v>
      </c>
      <c r="Z397" s="624">
        <f>SUM(C397:Y397)</f>
        <v>9.370000000000001</v>
      </c>
      <c r="AA397" s="1086">
        <f>IF(ISERROR((C397/D397-1)*100),"n/a",(C397/D397-1)*100)</f>
        <v>4.3859649122807154</v>
      </c>
      <c r="AB397" s="1086">
        <f>IF(ISERROR((D397/E397-1)*100),"n/a",(D397/E397-1)*100)</f>
        <v>7.5471698113207308</v>
      </c>
      <c r="AC397" s="1087">
        <f>IF(ISERROR((E397/F397-1)*100),"n/a",(E397/F397-1)*100)</f>
        <v>11.578947368421066</v>
      </c>
      <c r="AD397" s="1087">
        <f>IF(ISERROR((F397/G397-1)*100),"n/a",(F397/G397-1)*100)</f>
        <v>25</v>
      </c>
      <c r="AE397" s="1087">
        <f>IF(ISERROR((G397/H397-1)*100),"n/a",(G397/H397-1)*100)</f>
        <v>24.590163934426236</v>
      </c>
      <c r="AF397" s="1087">
        <f>IF(ISERROR((H397/I397-1)*100),"n/a",(H397/I397-1)*100)</f>
        <v>24.489795918367353</v>
      </c>
      <c r="AG397" s="1087">
        <f>IF(ISERROR((I397/K397-1)*100),"n/a",(I397/K397-1)*100)</f>
        <v>32.432432432432435</v>
      </c>
      <c r="AH397" s="1087">
        <f>IF(ISERROR((K397/L397-1)*100),"n/a",(K397/L397-1)*100)</f>
        <v>42.307692307692292</v>
      </c>
      <c r="AI397" s="1087">
        <f>IF(ISERROR((L397/N397-1)*100),"n/a",(L397/N397-1)*100)</f>
        <v>73.333333333333343</v>
      </c>
      <c r="AJ397" s="1087" t="str">
        <f>IF(ISERROR((N397/O397-1)*100),"n/a",(N397/O397-1)*100)</f>
        <v>n/a</v>
      </c>
      <c r="AK397" s="1087">
        <f>IF(ISERROR((O397/P397-1)*100),"n/a",(O397/P397-1)*100)</f>
        <v>-100</v>
      </c>
      <c r="AL397" s="1087">
        <f>IF(ISERROR((P397/Q397-1)*100),"n/a",(P397/Q397-1)*100)</f>
        <v>-16.07142857142858</v>
      </c>
      <c r="AM397" s="1087">
        <f>IF(ISERROR((Q397/R397-1)*100),"n/a",(Q397/R397-1)*100)</f>
        <v>7.6923076923077094</v>
      </c>
      <c r="AN397" s="1087">
        <f>IF(ISERROR((R397/S397-1)*100),"n/a",(R397/S397-1)*100)</f>
        <v>30.000000000000004</v>
      </c>
      <c r="AO397" s="1087">
        <f>IF(ISERROR((S397/T397-1)*100),"n/a",(S397/T397-1)*100)</f>
        <v>33.33333333333335</v>
      </c>
      <c r="AP397" s="1087">
        <f>IF(ISERROR((T397/U397-1)*100),"n/a",(T397/U397-1)*100)</f>
        <v>114.28571428571428</v>
      </c>
      <c r="AQ397" s="1087" t="str">
        <f>IF(ISERROR((U397/V397-1)*100),"n/a",(U397/V397-1)*100)</f>
        <v>n/a</v>
      </c>
      <c r="AR397" s="1087" t="str">
        <f>IF(ISERROR((V397/W397-1)*100),"n/a",(V397/W397-1)*100)</f>
        <v>n/a</v>
      </c>
      <c r="AS397" s="1087" t="str">
        <f>IF(ISERROR((W397/X397-1)*100),"n/a",(W397/X397-1)*100)</f>
        <v>n/a</v>
      </c>
      <c r="AT397" s="1087" t="str">
        <f>IF(ISERROR((X397/Y397-1)*100),"n/a",(X397/Y397-1)*100)</f>
        <v>n/a</v>
      </c>
      <c r="AU397" s="1088">
        <f>AVERAGE(AA397:AT397)</f>
        <v>20.993695117213392</v>
      </c>
      <c r="AV397" s="1089">
        <f>STDEV(AA397:AT397)</f>
        <v>45.542794257859491</v>
      </c>
    </row>
    <row r="398" spans="1:48" ht="11.25" customHeight="1" x14ac:dyDescent="0.2">
      <c r="A398" s="874" t="s">
        <v>265</v>
      </c>
      <c r="B398" s="874" t="s">
        <v>266</v>
      </c>
      <c r="C398" s="621">
        <v>2.65</v>
      </c>
      <c r="D398" s="491">
        <v>2.4500000000000002</v>
      </c>
      <c r="E398" s="491">
        <v>2.25</v>
      </c>
      <c r="F398" s="621">
        <v>2.0499999999999998</v>
      </c>
      <c r="G398" s="621">
        <v>1.88</v>
      </c>
      <c r="H398" s="621">
        <v>1.78</v>
      </c>
      <c r="I398" s="621">
        <v>1.62</v>
      </c>
      <c r="J398" s="945"/>
      <c r="K398" s="621">
        <v>1.46</v>
      </c>
      <c r="L398" s="490">
        <v>1.35</v>
      </c>
      <c r="M398" s="945"/>
      <c r="N398" s="503">
        <v>1.23</v>
      </c>
      <c r="O398" s="503">
        <v>1.155</v>
      </c>
      <c r="P398" s="627">
        <v>1.125</v>
      </c>
      <c r="Q398" s="627">
        <v>1.0900000000000001</v>
      </c>
      <c r="R398" s="627">
        <v>1.05</v>
      </c>
      <c r="S398" s="627">
        <v>1.01</v>
      </c>
      <c r="T398" s="627">
        <v>0.94</v>
      </c>
      <c r="U398" s="627">
        <v>0.83</v>
      </c>
      <c r="V398" s="627">
        <v>0.76</v>
      </c>
      <c r="W398" s="627">
        <v>0.69</v>
      </c>
      <c r="X398" s="627">
        <v>0.65</v>
      </c>
      <c r="Y398" s="627">
        <v>0.61</v>
      </c>
      <c r="Z398" s="624">
        <f>SUM(C398:Y398)</f>
        <v>28.630000000000003</v>
      </c>
      <c r="AA398" s="1086">
        <f>IF(ISERROR((C398/D398-1)*100),"n/a",(C398/D398-1)*100)</f>
        <v>8.1632653061224367</v>
      </c>
      <c r="AB398" s="1086">
        <f>IF(ISERROR((D398/E398-1)*100),"n/a",(D398/E398-1)*100)</f>
        <v>8.8888888888889017</v>
      </c>
      <c r="AC398" s="1087">
        <f>IF(ISERROR((E398/F398-1)*100),"n/a",(E398/F398-1)*100)</f>
        <v>9.7560975609756184</v>
      </c>
      <c r="AD398" s="1087">
        <f>IF(ISERROR((F398/G398-1)*100),"n/a",(F398/G398-1)*100)</f>
        <v>9.0425531914893664</v>
      </c>
      <c r="AE398" s="1087">
        <f>IF(ISERROR((G398/H398-1)*100),"n/a",(G398/H398-1)*100)</f>
        <v>5.6179775280898792</v>
      </c>
      <c r="AF398" s="1087">
        <f>IF(ISERROR((H398/I398-1)*100),"n/a",(H398/I398-1)*100)</f>
        <v>9.8765432098765427</v>
      </c>
      <c r="AG398" s="1087">
        <f>IF(ISERROR((I398/K398-1)*100),"n/a",(I398/K398-1)*100)</f>
        <v>10.95890410958904</v>
      </c>
      <c r="AH398" s="1087">
        <f>IF(ISERROR((K398/L398-1)*100),"n/a",(K398/L398-1)*100)</f>
        <v>8.1481481481481488</v>
      </c>
      <c r="AI398" s="1087">
        <f>IF(ISERROR((L398/N398-1)*100),"n/a",(L398/N398-1)*100)</f>
        <v>9.7560975609756184</v>
      </c>
      <c r="AJ398" s="1087">
        <f>IF(ISERROR((N398/O398-1)*100),"n/a",(N398/O398-1)*100)</f>
        <v>6.4935064935064846</v>
      </c>
      <c r="AK398" s="1087">
        <f>IF(ISERROR((O398/P398-1)*100),"n/a",(O398/P398-1)*100)</f>
        <v>2.6666666666666616</v>
      </c>
      <c r="AL398" s="1087">
        <f>IF(ISERROR((P398/Q398-1)*100),"n/a",(P398/Q398-1)*100)</f>
        <v>3.2110091743119185</v>
      </c>
      <c r="AM398" s="1087">
        <f>IF(ISERROR((Q398/R398-1)*100),"n/a",(Q398/R398-1)*100)</f>
        <v>3.8095238095238182</v>
      </c>
      <c r="AN398" s="1087">
        <f>IF(ISERROR((R398/S398-1)*100),"n/a",(R398/S398-1)*100)</f>
        <v>3.9603960396039639</v>
      </c>
      <c r="AO398" s="1087">
        <f>IF(ISERROR((S398/T398-1)*100),"n/a",(S398/T398-1)*100)</f>
        <v>7.4468085106383031</v>
      </c>
      <c r="AP398" s="1087">
        <f>IF(ISERROR((T398/U398-1)*100),"n/a",(T398/U398-1)*100)</f>
        <v>13.25301204819278</v>
      </c>
      <c r="AQ398" s="1087">
        <f>IF(ISERROR((U398/V398-1)*100),"n/a",(U398/V398-1)*100)</f>
        <v>9.210526315789469</v>
      </c>
      <c r="AR398" s="1087">
        <f>IF(ISERROR((V398/W398-1)*100),"n/a",(V398/W398-1)*100)</f>
        <v>10.144927536231885</v>
      </c>
      <c r="AS398" s="1087">
        <f>IF(ISERROR((W398/X398-1)*100),"n/a",(W398/X398-1)*100)</f>
        <v>6.153846153846132</v>
      </c>
      <c r="AT398" s="1087">
        <f>IF(ISERROR((X398/Y398-1)*100),"n/a",(X398/Y398-1)*100)</f>
        <v>6.5573770491803351</v>
      </c>
      <c r="AU398" s="1088">
        <f>AVERAGE(AA398:AT398)</f>
        <v>7.655803765082366</v>
      </c>
      <c r="AV398" s="1089">
        <f>STDEV(AA398:AT398)</f>
        <v>2.8159052017214417</v>
      </c>
    </row>
    <row r="399" spans="1:48" ht="11.25" customHeight="1" x14ac:dyDescent="0.2">
      <c r="A399" s="871" t="s">
        <v>3989</v>
      </c>
      <c r="B399" s="861" t="s">
        <v>3990</v>
      </c>
      <c r="C399" s="1015">
        <v>0.5343</v>
      </c>
      <c r="D399" s="865">
        <v>0.53190000000000004</v>
      </c>
      <c r="E399" s="861">
        <v>0.52380000000000004</v>
      </c>
      <c r="F399" s="857">
        <v>0.49530000000000002</v>
      </c>
      <c r="G399" s="857">
        <v>0.46500000000000002</v>
      </c>
      <c r="H399" s="955">
        <v>0.36</v>
      </c>
      <c r="I399" s="857">
        <v>1.49</v>
      </c>
      <c r="J399" s="857"/>
      <c r="K399" s="494">
        <v>0</v>
      </c>
      <c r="L399" s="625">
        <v>0</v>
      </c>
      <c r="M399" s="945"/>
      <c r="N399" s="622">
        <v>0</v>
      </c>
      <c r="O399" s="622">
        <v>0</v>
      </c>
      <c r="P399" s="623">
        <v>0</v>
      </c>
      <c r="Q399" s="623">
        <v>0</v>
      </c>
      <c r="R399" s="623">
        <v>0</v>
      </c>
      <c r="S399" s="623">
        <v>0</v>
      </c>
      <c r="T399" s="623">
        <v>0</v>
      </c>
      <c r="U399" s="623">
        <v>0</v>
      </c>
      <c r="V399" s="623">
        <v>0</v>
      </c>
      <c r="W399" s="623">
        <v>0</v>
      </c>
      <c r="X399" s="623">
        <v>0</v>
      </c>
      <c r="Y399" s="623">
        <v>0</v>
      </c>
      <c r="Z399" s="624">
        <f>SUM(C399:Y399)</f>
        <v>4.4002999999999997</v>
      </c>
      <c r="AA399" s="1086">
        <f>IF(ISERROR((C399/D399-1)*100),"n/a",(C399/D399-1)*100)</f>
        <v>0.45121263395373479</v>
      </c>
      <c r="AB399" s="1086">
        <f>IF(ISERROR((D399/E399-1)*100),"n/a",(D399/E399-1)*100)</f>
        <v>1.5463917525773141</v>
      </c>
      <c r="AC399" s="1087">
        <f>IF(ISERROR((E399/F399-1)*100),"n/a",(E399/F399-1)*100)</f>
        <v>5.754088431253801</v>
      </c>
      <c r="AD399" s="1087">
        <f>IF(ISERROR((F399/G399-1)*100),"n/a",(F399/G399-1)*100)</f>
        <v>6.5161290322580667</v>
      </c>
      <c r="AE399" s="1087">
        <f>IF(ISERROR((G399/H399-1)*100),"n/a",(G399/H399-1)*100)</f>
        <v>29.166666666666675</v>
      </c>
      <c r="AF399" s="1087">
        <f>IF(ISERROR((H399/I399-1)*100),"n/a",(H399/I399-1)*100)</f>
        <v>-75.838926174496649</v>
      </c>
      <c r="AG399" s="1087" t="str">
        <f>IF(ISERROR((I399/K399-1)*100),"n/a",(I399/K399-1)*100)</f>
        <v>n/a</v>
      </c>
      <c r="AH399" s="1087" t="str">
        <f>IF(ISERROR((K399/L399-1)*100),"n/a",(K399/L399-1)*100)</f>
        <v>n/a</v>
      </c>
      <c r="AI399" s="1087" t="str">
        <f>IF(ISERROR((L399/N399-1)*100),"n/a",(L399/N399-1)*100)</f>
        <v>n/a</v>
      </c>
      <c r="AJ399" s="1087" t="str">
        <f>IF(ISERROR((N399/O399-1)*100),"n/a",(N399/O399-1)*100)</f>
        <v>n/a</v>
      </c>
      <c r="AK399" s="1087" t="str">
        <f>IF(ISERROR((O399/P399-1)*100),"n/a",(O399/P399-1)*100)</f>
        <v>n/a</v>
      </c>
      <c r="AL399" s="1087" t="str">
        <f>IF(ISERROR((P399/Q399-1)*100),"n/a",(P399/Q399-1)*100)</f>
        <v>n/a</v>
      </c>
      <c r="AM399" s="1087" t="str">
        <f>IF(ISERROR((Q399/R399-1)*100),"n/a",(Q399/R399-1)*100)</f>
        <v>n/a</v>
      </c>
      <c r="AN399" s="1087" t="str">
        <f>IF(ISERROR((R399/S399-1)*100),"n/a",(R399/S399-1)*100)</f>
        <v>n/a</v>
      </c>
      <c r="AO399" s="1087" t="str">
        <f>IF(ISERROR((S399/T399-1)*100),"n/a",(S399/T399-1)*100)</f>
        <v>n/a</v>
      </c>
      <c r="AP399" s="1087" t="str">
        <f>IF(ISERROR((T399/U399-1)*100),"n/a",(T399/U399-1)*100)</f>
        <v>n/a</v>
      </c>
      <c r="AQ399" s="1087" t="str">
        <f>IF(ISERROR((U399/V399-1)*100),"n/a",(U399/V399-1)*100)</f>
        <v>n/a</v>
      </c>
      <c r="AR399" s="1087" t="str">
        <f>IF(ISERROR((V399/W399-1)*100),"n/a",(V399/W399-1)*100)</f>
        <v>n/a</v>
      </c>
      <c r="AS399" s="1087" t="str">
        <f>IF(ISERROR((W399/X399-1)*100),"n/a",(W399/X399-1)*100)</f>
        <v>n/a</v>
      </c>
      <c r="AT399" s="1087" t="str">
        <f>IF(ISERROR((X399/Y399-1)*100),"n/a",(X399/Y399-1)*100)</f>
        <v>n/a</v>
      </c>
      <c r="AU399" s="1088">
        <f>AVERAGE(AA399:AT399)</f>
        <v>-5.4007396096311764</v>
      </c>
      <c r="AV399" s="1089">
        <f>STDEV(AA399:AT399)</f>
        <v>36.070468888807554</v>
      </c>
    </row>
    <row r="400" spans="1:48" ht="11.25" customHeight="1" x14ac:dyDescent="0.2">
      <c r="A400" s="859" t="s">
        <v>653</v>
      </c>
      <c r="B400" s="859" t="s">
        <v>654</v>
      </c>
      <c r="C400" s="621">
        <v>0.8</v>
      </c>
      <c r="D400" s="491">
        <v>0.8</v>
      </c>
      <c r="E400" s="485">
        <v>0.72562358276643979</v>
      </c>
      <c r="F400" s="621">
        <v>0.72562358276643979</v>
      </c>
      <c r="G400" s="621">
        <v>0.65651657488392168</v>
      </c>
      <c r="H400" s="621">
        <v>0.62525388084183009</v>
      </c>
      <c r="I400" s="621">
        <v>0.59547205125436409</v>
      </c>
      <c r="J400" s="945"/>
      <c r="K400" s="621">
        <v>0.56713817802253164</v>
      </c>
      <c r="L400" s="490">
        <v>0.54012062875036626</v>
      </c>
      <c r="M400" s="945"/>
      <c r="N400" s="503">
        <v>0.51438649533887626</v>
      </c>
      <c r="O400" s="503">
        <v>0.48990286968906976</v>
      </c>
      <c r="P400" s="627">
        <v>0.46657102750397195</v>
      </c>
      <c r="Q400" s="627">
        <v>0.44435806068459116</v>
      </c>
      <c r="R400" s="627">
        <v>0.37864058699821573</v>
      </c>
      <c r="S400" s="627">
        <v>0.36060694875077764</v>
      </c>
      <c r="T400" s="627">
        <v>0.34346182917611484</v>
      </c>
      <c r="U400" s="627">
        <v>0.31748088502218719</v>
      </c>
      <c r="V400" s="627">
        <v>0.27945557663730641</v>
      </c>
      <c r="W400" s="623">
        <v>0.26178392747877677</v>
      </c>
      <c r="X400" s="623">
        <v>0.26177439165821503</v>
      </c>
      <c r="Y400" s="623">
        <v>0.26177439165821503</v>
      </c>
      <c r="Z400" s="624">
        <f>SUM(C400:Y400)</f>
        <v>10.41594546988221</v>
      </c>
      <c r="AA400" s="1086">
        <f>IF(ISERROR((C400/D400-1)*100),"n/a",(C400/D400-1)*100)</f>
        <v>0</v>
      </c>
      <c r="AB400" s="1086">
        <f>IF(ISERROR((D400/E400-1)*100),"n/a",(D400/E400-1)*100)</f>
        <v>10.250000000000025</v>
      </c>
      <c r="AC400" s="1087">
        <f>IF(ISERROR((E400/F400-1)*100),"n/a",(E400/F400-1)*100)</f>
        <v>0</v>
      </c>
      <c r="AD400" s="1087">
        <f>IF(ISERROR((F400/G400-1)*100),"n/a",(F400/G400-1)*100)</f>
        <v>10.526315789473696</v>
      </c>
      <c r="AE400" s="1087">
        <f>IF(ISERROR((G400/H400-1)*100),"n/a",(G400/H400-1)*100)</f>
        <v>5.0000000000000044</v>
      </c>
      <c r="AF400" s="1087">
        <f>IF(ISERROR((H400/I400-1)*100),"n/a",(H400/I400-1)*100)</f>
        <v>5.0013815971262643</v>
      </c>
      <c r="AG400" s="1087">
        <f>IF(ISERROR((I400/K400-1)*100),"n/a",(I400/K400-1)*100)</f>
        <v>4.9959382615759607</v>
      </c>
      <c r="AH400" s="1087">
        <f>IF(ISERROR((K400/L400-1)*100),"n/a",(K400/L400-1)*100)</f>
        <v>5.0021324559800018</v>
      </c>
      <c r="AI400" s="1087">
        <f>IF(ISERROR((L400/N400-1)*100),"n/a",(L400/N400-1)*100)</f>
        <v>5.0028788945045033</v>
      </c>
      <c r="AJ400" s="1087">
        <f>IF(ISERROR((N400/O400-1)*100),"n/a",(N400/O400-1)*100)</f>
        <v>4.9976489554645287</v>
      </c>
      <c r="AK400" s="1087">
        <f>IF(ISERROR((O400/P400-1)*100),"n/a",(O400/P400-1)*100)</f>
        <v>5.000705318098464</v>
      </c>
      <c r="AL400" s="1087">
        <f>IF(ISERROR((P400/Q400-1)*100),"n/a",(P400/Q400-1)*100)</f>
        <v>4.9988891357475973</v>
      </c>
      <c r="AM400" s="1087">
        <f>IF(ISERROR((Q400/R400-1)*100),"n/a",(Q400/R400-1)*100)</f>
        <v>17.356162002433486</v>
      </c>
      <c r="AN400" s="1087">
        <f>IF(ISERROR((R400/S400-1)*100),"n/a",(R400/S400-1)*100)</f>
        <v>5.000912575287475</v>
      </c>
      <c r="AO400" s="1087">
        <f>IF(ISERROR((S400/T400-1)*100),"n/a",(S400/T400-1)*100)</f>
        <v>4.9918558972884997</v>
      </c>
      <c r="AP400" s="1087">
        <f>IF(ISERROR((T400/U400-1)*100),"n/a",(T400/U400-1)*100)</f>
        <v>8.1834672194869285</v>
      </c>
      <c r="AQ400" s="1087">
        <f>IF(ISERROR((U400/V400-1)*100),"n/a",(U400/V400-1)*100)</f>
        <v>13.606924163918976</v>
      </c>
      <c r="AR400" s="1087">
        <f>IF(ISERROR((V400/W400-1)*100),"n/a",(V400/W400-1)*100)</f>
        <v>6.750471401634206</v>
      </c>
      <c r="AS400" s="1087">
        <f>IF(ISERROR((W400/X400-1)*100),"n/a",(W400/X400-1)*100)</f>
        <v>3.6427629537483242E-3</v>
      </c>
      <c r="AT400" s="1087">
        <f>IF(ISERROR((X400/Y400-1)*100),"n/a",(X400/Y400-1)*100)</f>
        <v>0</v>
      </c>
      <c r="AU400" s="1088">
        <f>AVERAGE(AA400:AT400)</f>
        <v>5.8334663215487179</v>
      </c>
      <c r="AV400" s="1089">
        <f>STDEV(AA400:AT400)</f>
        <v>4.4963466572518049</v>
      </c>
    </row>
    <row r="401" spans="1:48" ht="11.25" customHeight="1" x14ac:dyDescent="0.2">
      <c r="A401" s="498" t="s">
        <v>657</v>
      </c>
      <c r="B401" s="499" t="s">
        <v>658</v>
      </c>
      <c r="C401" s="621">
        <v>1.85</v>
      </c>
      <c r="D401" s="491">
        <v>1.73</v>
      </c>
      <c r="E401" s="512">
        <v>1.6099999999999999</v>
      </c>
      <c r="F401" s="505">
        <v>1.49</v>
      </c>
      <c r="G401" s="505">
        <v>1.35</v>
      </c>
      <c r="H401" s="505">
        <v>1.2</v>
      </c>
      <c r="I401" s="505">
        <v>0.95</v>
      </c>
      <c r="J401" s="1032" t="s">
        <v>90</v>
      </c>
      <c r="K401" s="505">
        <v>0.76</v>
      </c>
      <c r="L401" s="501">
        <v>0.60499999999999998</v>
      </c>
      <c r="M401" s="1032"/>
      <c r="N401" s="518">
        <v>0.5</v>
      </c>
      <c r="O401" s="518">
        <v>0.45</v>
      </c>
      <c r="P401" s="507">
        <v>0.4</v>
      </c>
      <c r="Q401" s="508">
        <v>0.36</v>
      </c>
      <c r="R401" s="507">
        <v>0.36</v>
      </c>
      <c r="S401" s="507">
        <v>0.14199999999999999</v>
      </c>
      <c r="T401" s="508">
        <v>0</v>
      </c>
      <c r="U401" s="508">
        <v>0</v>
      </c>
      <c r="V401" s="508">
        <v>0</v>
      </c>
      <c r="W401" s="508">
        <v>0</v>
      </c>
      <c r="X401" s="508">
        <v>0</v>
      </c>
      <c r="Y401" s="508">
        <v>0</v>
      </c>
      <c r="Z401" s="624">
        <f>SUM(C401:Y401)</f>
        <v>13.756999999999996</v>
      </c>
      <c r="AA401" s="1086">
        <f>IF(ISERROR((C401/D401-1)*100),"n/a",(C401/D401-1)*100)</f>
        <v>6.9364161849710948</v>
      </c>
      <c r="AB401" s="1086">
        <f>IF(ISERROR((D401/E401-1)*100),"n/a",(D401/E401-1)*100)</f>
        <v>7.453416149068337</v>
      </c>
      <c r="AC401" s="1087">
        <f>IF(ISERROR((E401/F401-1)*100),"n/a",(E401/F401-1)*100)</f>
        <v>8.0536912751677736</v>
      </c>
      <c r="AD401" s="1087">
        <f>IF(ISERROR((F401/G401-1)*100),"n/a",(F401/G401-1)*100)</f>
        <v>10.370370370370363</v>
      </c>
      <c r="AE401" s="1087">
        <f>IF(ISERROR((G401/H401-1)*100),"n/a",(G401/H401-1)*100)</f>
        <v>12.500000000000021</v>
      </c>
      <c r="AF401" s="1087">
        <f>IF(ISERROR((H401/I401-1)*100),"n/a",(H401/I401-1)*100)</f>
        <v>26.315789473684205</v>
      </c>
      <c r="AG401" s="1087">
        <f>IF(ISERROR((I401/K401-1)*100),"n/a",(I401/K401-1)*100)</f>
        <v>25</v>
      </c>
      <c r="AH401" s="1087">
        <f>IF(ISERROR((K401/L401-1)*100),"n/a",(K401/L401-1)*100)</f>
        <v>25.619834710743806</v>
      </c>
      <c r="AI401" s="1087">
        <f>IF(ISERROR((L401/N401-1)*100),"n/a",(L401/N401-1)*100)</f>
        <v>20.999999999999996</v>
      </c>
      <c r="AJ401" s="1087">
        <f>IF(ISERROR((N401/O401-1)*100),"n/a",(N401/O401-1)*100)</f>
        <v>11.111111111111116</v>
      </c>
      <c r="AK401" s="1087">
        <f>IF(ISERROR((O401/P401-1)*100),"n/a",(O401/P401-1)*100)</f>
        <v>12.5</v>
      </c>
      <c r="AL401" s="1087">
        <f>IF(ISERROR((P401/Q401-1)*100),"n/a",(P401/Q401-1)*100)</f>
        <v>11.111111111111116</v>
      </c>
      <c r="AM401" s="1087">
        <f>IF(ISERROR((Q401/R401-1)*100),"n/a",(Q401/R401-1)*100)</f>
        <v>0</v>
      </c>
      <c r="AN401" s="1087">
        <f>IF(ISERROR((R401/S401-1)*100),"n/a",(R401/S401-1)*100)</f>
        <v>153.52112676056339</v>
      </c>
      <c r="AO401" s="1087" t="str">
        <f>IF(ISERROR((S401/T401-1)*100),"n/a",(S401/T401-1)*100)</f>
        <v>n/a</v>
      </c>
      <c r="AP401" s="1087" t="str">
        <f>IF(ISERROR((T401/U401-1)*100),"n/a",(T401/U401-1)*100)</f>
        <v>n/a</v>
      </c>
      <c r="AQ401" s="1087" t="str">
        <f>IF(ISERROR((U401/V401-1)*100),"n/a",(U401/V401-1)*100)</f>
        <v>n/a</v>
      </c>
      <c r="AR401" s="1087" t="str">
        <f>IF(ISERROR((V401/W401-1)*100),"n/a",(V401/W401-1)*100)</f>
        <v>n/a</v>
      </c>
      <c r="AS401" s="1087" t="str">
        <f>IF(ISERROR((W401/X401-1)*100),"n/a",(W401/X401-1)*100)</f>
        <v>n/a</v>
      </c>
      <c r="AT401" s="1087" t="str">
        <f>IF(ISERROR((X401/Y401-1)*100),"n/a",(X401/Y401-1)*100)</f>
        <v>n/a</v>
      </c>
      <c r="AU401" s="1088">
        <f>AVERAGE(AA401:AT401)</f>
        <v>23.678061939056516</v>
      </c>
      <c r="AV401" s="1089">
        <f>STDEV(AA401:AT401)</f>
        <v>38.199891073353079</v>
      </c>
    </row>
    <row r="402" spans="1:48" ht="11.25" customHeight="1" x14ac:dyDescent="0.2">
      <c r="A402" s="874" t="s">
        <v>1387</v>
      </c>
      <c r="B402" s="874" t="s">
        <v>1388</v>
      </c>
      <c r="C402" s="621">
        <v>0.49</v>
      </c>
      <c r="D402" s="491">
        <v>0.44500000000000001</v>
      </c>
      <c r="E402" s="491">
        <v>0.39500000000000002</v>
      </c>
      <c r="F402" s="621">
        <v>0.37</v>
      </c>
      <c r="G402" s="621">
        <v>0.33</v>
      </c>
      <c r="H402" s="621">
        <v>0.29286000000000001</v>
      </c>
      <c r="I402" s="621">
        <v>0.27143999999999996</v>
      </c>
      <c r="J402" s="945"/>
      <c r="K402" s="621">
        <v>0.23537</v>
      </c>
      <c r="L402" s="490">
        <v>0.21502599999999999</v>
      </c>
      <c r="M402" s="945"/>
      <c r="N402" s="622">
        <v>0.18140000000000001</v>
      </c>
      <c r="O402" s="622">
        <v>0.25913999999999998</v>
      </c>
      <c r="P402" s="627">
        <v>0.34551999999999999</v>
      </c>
      <c r="Q402" s="627">
        <v>0.32907999999999998</v>
      </c>
      <c r="R402" s="627">
        <v>0.31731999999999999</v>
      </c>
      <c r="S402" s="623">
        <v>0.31340000000000001</v>
      </c>
      <c r="T402" s="627">
        <v>0.31340000000000001</v>
      </c>
      <c r="U402" s="627">
        <v>0.29474999999999996</v>
      </c>
      <c r="V402" s="627">
        <v>0.26632</v>
      </c>
      <c r="W402" s="627">
        <v>0.23315000000000002</v>
      </c>
      <c r="X402" s="627">
        <v>0.15082000000000001</v>
      </c>
      <c r="Y402" s="623">
        <v>0</v>
      </c>
      <c r="Z402" s="624">
        <f>SUM(C402:Y402)</f>
        <v>6.0489959999999998</v>
      </c>
      <c r="AA402" s="1086">
        <f>IF(ISERROR((C402/D402-1)*100),"n/a",(C402/D402-1)*100)</f>
        <v>10.1123595505618</v>
      </c>
      <c r="AB402" s="1086">
        <f>IF(ISERROR((D402/E402-1)*100),"n/a",(D402/E402-1)*100)</f>
        <v>12.658227848101266</v>
      </c>
      <c r="AC402" s="1087">
        <f>IF(ISERROR((E402/F402-1)*100),"n/a",(E402/F402-1)*100)</f>
        <v>6.7567567567567544</v>
      </c>
      <c r="AD402" s="1087">
        <f>IF(ISERROR((F402/G402-1)*100),"n/a",(F402/G402-1)*100)</f>
        <v>12.12121212121211</v>
      </c>
      <c r="AE402" s="1087">
        <f>IF(ISERROR((G402/H402-1)*100),"n/a",(G402/H402-1)*100)</f>
        <v>12.681827494365905</v>
      </c>
      <c r="AF402" s="1087">
        <f>IF(ISERROR((H402/I402-1)*100),"n/a",(H402/I402-1)*100)</f>
        <v>7.8912466843501505</v>
      </c>
      <c r="AG402" s="1087">
        <f>IF(ISERROR((I402/K402-1)*100),"n/a",(I402/K402-1)*100)</f>
        <v>15.32480774950078</v>
      </c>
      <c r="AH402" s="1087">
        <f>IF(ISERROR((K402/L402-1)*100),"n/a",(K402/L402-1)*100)</f>
        <v>9.4611814385237238</v>
      </c>
      <c r="AI402" s="1087">
        <f>IF(ISERROR((L402/N402-1)*100),"n/a",(L402/N402-1)*100)</f>
        <v>18.536934950385884</v>
      </c>
      <c r="AJ402" s="1087">
        <f>IF(ISERROR((N402/O402-1)*100),"n/a",(N402/O402-1)*100)</f>
        <v>-29.999228216408113</v>
      </c>
      <c r="AK402" s="1087">
        <f>IF(ISERROR((O402/P402-1)*100),"n/a",(O402/P402-1)*100)</f>
        <v>-25</v>
      </c>
      <c r="AL402" s="1087">
        <f>IF(ISERROR((P402/Q402-1)*100),"n/a",(P402/Q402-1)*100)</f>
        <v>4.995745715327593</v>
      </c>
      <c r="AM402" s="1087">
        <f>IF(ISERROR((Q402/R402-1)*100),"n/a",(Q402/R402-1)*100)</f>
        <v>3.7060380688264116</v>
      </c>
      <c r="AN402" s="1087">
        <f>IF(ISERROR((R402/S402-1)*100),"n/a",(R402/S402-1)*100)</f>
        <v>1.2507977026164685</v>
      </c>
      <c r="AO402" s="1087">
        <f>IF(ISERROR((S402/T402-1)*100),"n/a",(S402/T402-1)*100)</f>
        <v>0</v>
      </c>
      <c r="AP402" s="1087">
        <f>IF(ISERROR((T402/U402-1)*100),"n/a",(T402/U402-1)*100)</f>
        <v>6.3273960983884825</v>
      </c>
      <c r="AQ402" s="1087">
        <f>IF(ISERROR((U402/V402-1)*100),"n/a",(U402/V402-1)*100)</f>
        <v>10.675127665965745</v>
      </c>
      <c r="AR402" s="1087">
        <f>IF(ISERROR((V402/W402-1)*100),"n/a",(V402/W402-1)*100)</f>
        <v>14.226892558438763</v>
      </c>
      <c r="AS402" s="1087">
        <f>IF(ISERROR((W402/X402-1)*100),"n/a",(W402/X402-1)*100)</f>
        <v>54.588250895106746</v>
      </c>
      <c r="AT402" s="1087" t="str">
        <f>IF(ISERROR((X402/Y402-1)*100),"n/a",(X402/Y402-1)*100)</f>
        <v>n/a</v>
      </c>
      <c r="AU402" s="1088">
        <f>AVERAGE(AA402:AT402)</f>
        <v>7.7008197411589725</v>
      </c>
      <c r="AV402" s="1089">
        <f>STDEV(AA402:AT402)</f>
        <v>16.866941158236923</v>
      </c>
    </row>
    <row r="403" spans="1:48" ht="11.25" customHeight="1" x14ac:dyDescent="0.2">
      <c r="A403" s="874" t="s">
        <v>659</v>
      </c>
      <c r="B403" s="874" t="s">
        <v>660</v>
      </c>
      <c r="C403" s="621">
        <v>1.88</v>
      </c>
      <c r="D403" s="491">
        <v>1.56</v>
      </c>
      <c r="E403" s="491">
        <v>1.4</v>
      </c>
      <c r="F403" s="621">
        <v>1.28</v>
      </c>
      <c r="G403" s="621">
        <v>1.1599999999999999</v>
      </c>
      <c r="H403" s="621">
        <v>0.92</v>
      </c>
      <c r="I403" s="621">
        <v>0.8</v>
      </c>
      <c r="J403" s="945" t="s">
        <v>90</v>
      </c>
      <c r="K403" s="621">
        <v>0.68</v>
      </c>
      <c r="L403" s="490">
        <v>0.62</v>
      </c>
      <c r="M403" s="945"/>
      <c r="N403" s="503">
        <v>0.56000000000000005</v>
      </c>
      <c r="O403" s="503">
        <v>0.54</v>
      </c>
      <c r="P403" s="627">
        <v>0.5</v>
      </c>
      <c r="Q403" s="627">
        <v>0.44</v>
      </c>
      <c r="R403" s="627">
        <v>0.38</v>
      </c>
      <c r="S403" s="627">
        <v>0.36</v>
      </c>
      <c r="T403" s="627">
        <v>0.33500000000000002</v>
      </c>
      <c r="U403" s="627">
        <v>0.32</v>
      </c>
      <c r="V403" s="627">
        <v>0.3</v>
      </c>
      <c r="W403" s="627">
        <v>0.29499999999999998</v>
      </c>
      <c r="X403" s="627">
        <v>0.28000000000000003</v>
      </c>
      <c r="Y403" s="627">
        <v>0.24</v>
      </c>
      <c r="Z403" s="624">
        <f>SUM(C403:Y403)</f>
        <v>14.850000000000003</v>
      </c>
      <c r="AA403" s="1086">
        <f>IF(ISERROR((C403/D403-1)*100),"n/a",(C403/D403-1)*100)</f>
        <v>20.512820512820507</v>
      </c>
      <c r="AB403" s="1086">
        <f>IF(ISERROR((D403/E403-1)*100),"n/a",(D403/E403-1)*100)</f>
        <v>11.428571428571432</v>
      </c>
      <c r="AC403" s="1087">
        <f>IF(ISERROR((E403/F403-1)*100),"n/a",(E403/F403-1)*100)</f>
        <v>9.375</v>
      </c>
      <c r="AD403" s="1087">
        <f>IF(ISERROR((F403/G403-1)*100),"n/a",(F403/G403-1)*100)</f>
        <v>10.344827586206918</v>
      </c>
      <c r="AE403" s="1087">
        <f>IF(ISERROR((G403/H403-1)*100),"n/a",(G403/H403-1)*100)</f>
        <v>26.086956521739111</v>
      </c>
      <c r="AF403" s="1087">
        <f>IF(ISERROR((H403/I403-1)*100),"n/a",(H403/I403-1)*100)</f>
        <v>14.999999999999991</v>
      </c>
      <c r="AG403" s="1087">
        <f>IF(ISERROR((I403/K403-1)*100),"n/a",(I403/K403-1)*100)</f>
        <v>17.647058823529417</v>
      </c>
      <c r="AH403" s="1087">
        <f>IF(ISERROR((K403/L403-1)*100),"n/a",(K403/L403-1)*100)</f>
        <v>9.6774193548387224</v>
      </c>
      <c r="AI403" s="1087">
        <f>IF(ISERROR((L403/N403-1)*100),"n/a",(L403/N403-1)*100)</f>
        <v>10.714285714285698</v>
      </c>
      <c r="AJ403" s="1087">
        <f>IF(ISERROR((N403/O403-1)*100),"n/a",(N403/O403-1)*100)</f>
        <v>3.7037037037036979</v>
      </c>
      <c r="AK403" s="1087">
        <f>IF(ISERROR((O403/P403-1)*100),"n/a",(O403/P403-1)*100)</f>
        <v>8.0000000000000071</v>
      </c>
      <c r="AL403" s="1087">
        <f>IF(ISERROR((P403/Q403-1)*100),"n/a",(P403/Q403-1)*100)</f>
        <v>13.636363636363647</v>
      </c>
      <c r="AM403" s="1087">
        <f>IF(ISERROR((Q403/R403-1)*100),"n/a",(Q403/R403-1)*100)</f>
        <v>15.789473684210531</v>
      </c>
      <c r="AN403" s="1087">
        <f>IF(ISERROR((R403/S403-1)*100),"n/a",(R403/S403-1)*100)</f>
        <v>5.555555555555558</v>
      </c>
      <c r="AO403" s="1087">
        <f>IF(ISERROR((S403/T403-1)*100),"n/a",(S403/T403-1)*100)</f>
        <v>7.4626865671641784</v>
      </c>
      <c r="AP403" s="1087">
        <f>IF(ISERROR((T403/U403-1)*100),"n/a",(T403/U403-1)*100)</f>
        <v>4.6875</v>
      </c>
      <c r="AQ403" s="1087">
        <f>IF(ISERROR((U403/V403-1)*100),"n/a",(U403/V403-1)*100)</f>
        <v>6.6666666666666652</v>
      </c>
      <c r="AR403" s="1087">
        <f>IF(ISERROR((V403/W403-1)*100),"n/a",(V403/W403-1)*100)</f>
        <v>1.6949152542372836</v>
      </c>
      <c r="AS403" s="1087">
        <f>IF(ISERROR((W403/X403-1)*100),"n/a",(W403/X403-1)*100)</f>
        <v>5.3571428571428381</v>
      </c>
      <c r="AT403" s="1087">
        <f>IF(ISERROR((X403/Y403-1)*100),"n/a",(X403/Y403-1)*100)</f>
        <v>16.666666666666675</v>
      </c>
      <c r="AU403" s="1088">
        <f>AVERAGE(AA403:AT403)</f>
        <v>11.000380726685144</v>
      </c>
      <c r="AV403" s="1089">
        <f>STDEV(AA403:AT403)</f>
        <v>6.1849595052411868</v>
      </c>
    </row>
    <row r="404" spans="1:48" ht="11.25" customHeight="1" x14ac:dyDescent="0.2">
      <c r="A404" s="874" t="s">
        <v>267</v>
      </c>
      <c r="B404" s="874" t="s">
        <v>268</v>
      </c>
      <c r="C404" s="621">
        <v>1.56</v>
      </c>
      <c r="D404" s="491">
        <v>1.48</v>
      </c>
      <c r="E404" s="491">
        <v>1.4</v>
      </c>
      <c r="F404" s="621">
        <v>1.32</v>
      </c>
      <c r="G404" s="621">
        <v>1.25</v>
      </c>
      <c r="H404" s="621">
        <v>1.21</v>
      </c>
      <c r="I404" s="621">
        <v>1.17</v>
      </c>
      <c r="J404" s="945"/>
      <c r="K404" s="621">
        <v>1.1299999999999999</v>
      </c>
      <c r="L404" s="490">
        <v>1.0900000000000001</v>
      </c>
      <c r="M404" s="945"/>
      <c r="N404" s="503">
        <v>1.05</v>
      </c>
      <c r="O404" s="503">
        <v>1.01</v>
      </c>
      <c r="P404" s="627">
        <v>1</v>
      </c>
      <c r="Q404" s="627">
        <v>0.7</v>
      </c>
      <c r="R404" s="627">
        <v>0.68</v>
      </c>
      <c r="S404" s="627">
        <v>0.62</v>
      </c>
      <c r="T404" s="627">
        <v>0.56999999999999995</v>
      </c>
      <c r="U404" s="627">
        <v>0.53</v>
      </c>
      <c r="V404" s="627">
        <v>0.49</v>
      </c>
      <c r="W404" s="627">
        <v>0.47</v>
      </c>
      <c r="X404" s="627">
        <v>0.4</v>
      </c>
      <c r="Y404" s="627">
        <v>0.35</v>
      </c>
      <c r="Z404" s="624">
        <f>SUM(C404:Y404)</f>
        <v>19.48</v>
      </c>
      <c r="AA404" s="1086">
        <f>IF(ISERROR((C404/D404-1)*100),"n/a",(C404/D404-1)*100)</f>
        <v>5.4054054054054168</v>
      </c>
      <c r="AB404" s="1086">
        <f>IF(ISERROR((D404/E404-1)*100),"n/a",(D404/E404-1)*100)</f>
        <v>5.7142857142857162</v>
      </c>
      <c r="AC404" s="1087">
        <f>IF(ISERROR((E404/F404-1)*100),"n/a",(E404/F404-1)*100)</f>
        <v>6.0606060606060552</v>
      </c>
      <c r="AD404" s="1087">
        <f>IF(ISERROR((F404/G404-1)*100),"n/a",(F404/G404-1)*100)</f>
        <v>5.600000000000005</v>
      </c>
      <c r="AE404" s="1087">
        <f>IF(ISERROR((G404/H404-1)*100),"n/a",(G404/H404-1)*100)</f>
        <v>3.3057851239669533</v>
      </c>
      <c r="AF404" s="1087">
        <f>IF(ISERROR((H404/I404-1)*100),"n/a",(H404/I404-1)*100)</f>
        <v>3.4188034188034289</v>
      </c>
      <c r="AG404" s="1087">
        <f>IF(ISERROR((I404/K404-1)*100),"n/a",(I404/K404-1)*100)</f>
        <v>3.539823008849563</v>
      </c>
      <c r="AH404" s="1087">
        <f>IF(ISERROR((K404/L404-1)*100),"n/a",(K404/L404-1)*100)</f>
        <v>3.6697247706421798</v>
      </c>
      <c r="AI404" s="1087">
        <f>IF(ISERROR((L404/N404-1)*100),"n/a",(L404/N404-1)*100)</f>
        <v>3.8095238095238182</v>
      </c>
      <c r="AJ404" s="1087">
        <f>IF(ISERROR((N404/O404-1)*100),"n/a",(N404/O404-1)*100)</f>
        <v>3.9603960396039639</v>
      </c>
      <c r="AK404" s="1087">
        <f>IF(ISERROR((O404/P404-1)*100),"n/a",(O404/P404-1)*100)</f>
        <v>1.0000000000000009</v>
      </c>
      <c r="AL404" s="1087">
        <f>IF(ISERROR((P404/Q404-1)*100),"n/a",(P404/Q404-1)*100)</f>
        <v>42.857142857142861</v>
      </c>
      <c r="AM404" s="1087">
        <f>IF(ISERROR((Q404/R404-1)*100),"n/a",(Q404/R404-1)*100)</f>
        <v>2.9411764705882248</v>
      </c>
      <c r="AN404" s="1087">
        <f>IF(ISERROR((R404/S404-1)*100),"n/a",(R404/S404-1)*100)</f>
        <v>9.6774193548387224</v>
      </c>
      <c r="AO404" s="1087">
        <f>IF(ISERROR((S404/T404-1)*100),"n/a",(S404/T404-1)*100)</f>
        <v>8.7719298245614077</v>
      </c>
      <c r="AP404" s="1087">
        <f>IF(ISERROR((T404/U404-1)*100),"n/a",(T404/U404-1)*100)</f>
        <v>7.5471698113207308</v>
      </c>
      <c r="AQ404" s="1087">
        <f>IF(ISERROR((U404/V404-1)*100),"n/a",(U404/V404-1)*100)</f>
        <v>8.163265306122458</v>
      </c>
      <c r="AR404" s="1087">
        <f>IF(ISERROR((V404/W404-1)*100),"n/a",(V404/W404-1)*100)</f>
        <v>4.2553191489361764</v>
      </c>
      <c r="AS404" s="1087">
        <f>IF(ISERROR((W404/X404-1)*100),"n/a",(W404/X404-1)*100)</f>
        <v>17.499999999999982</v>
      </c>
      <c r="AT404" s="1087">
        <f>IF(ISERROR((X404/Y404-1)*100),"n/a",(X404/Y404-1)*100)</f>
        <v>14.285714285714302</v>
      </c>
      <c r="AU404" s="1088">
        <f>AVERAGE(AA404:AT404)</f>
        <v>8.0741745205455988</v>
      </c>
      <c r="AV404" s="1089">
        <f>STDEV(AA404:AT404)</f>
        <v>9.1016188719354876</v>
      </c>
    </row>
    <row r="405" spans="1:48" ht="11.25" customHeight="1" x14ac:dyDescent="0.2">
      <c r="A405" s="499" t="s">
        <v>1415</v>
      </c>
      <c r="B405" s="499" t="s">
        <v>1416</v>
      </c>
      <c r="C405" s="621">
        <v>1.82</v>
      </c>
      <c r="D405" s="491">
        <v>1.6</v>
      </c>
      <c r="E405" s="502">
        <v>1.4</v>
      </c>
      <c r="F405" s="621">
        <v>1.24</v>
      </c>
      <c r="G405" s="621">
        <v>1.08</v>
      </c>
      <c r="H405" s="621">
        <v>0.94</v>
      </c>
      <c r="I405" s="621">
        <v>0.84</v>
      </c>
      <c r="J405" s="945"/>
      <c r="K405" s="621">
        <v>0.76</v>
      </c>
      <c r="L405" s="490">
        <v>0.66</v>
      </c>
      <c r="M405" s="945"/>
      <c r="N405" s="503">
        <v>0.15</v>
      </c>
      <c r="O405" s="622">
        <v>0</v>
      </c>
      <c r="P405" s="623">
        <v>0</v>
      </c>
      <c r="Q405" s="623">
        <v>0</v>
      </c>
      <c r="R405" s="623">
        <v>0</v>
      </c>
      <c r="S405" s="623">
        <v>0</v>
      </c>
      <c r="T405" s="623">
        <v>0</v>
      </c>
      <c r="U405" s="623">
        <v>0</v>
      </c>
      <c r="V405" s="623">
        <v>0</v>
      </c>
      <c r="W405" s="623">
        <v>0</v>
      </c>
      <c r="X405" s="623">
        <v>0</v>
      </c>
      <c r="Y405" s="623">
        <v>0</v>
      </c>
      <c r="Z405" s="624">
        <f>SUM(C405:Y405)</f>
        <v>10.49</v>
      </c>
      <c r="AA405" s="1086">
        <f>IF(ISERROR((C405/D405-1)*100),"n/a",(C405/D405-1)*100)</f>
        <v>13.749999999999996</v>
      </c>
      <c r="AB405" s="1086">
        <f>IF(ISERROR((D405/E405-1)*100),"n/a",(D405/E405-1)*100)</f>
        <v>14.285714285714302</v>
      </c>
      <c r="AC405" s="1087">
        <f>IF(ISERROR((E405/F405-1)*100),"n/a",(E405/F405-1)*100)</f>
        <v>12.903225806451601</v>
      </c>
      <c r="AD405" s="1087">
        <f>IF(ISERROR((F405/G405-1)*100),"n/a",(F405/G405-1)*100)</f>
        <v>14.814814814814813</v>
      </c>
      <c r="AE405" s="1087">
        <f>IF(ISERROR((G405/H405-1)*100),"n/a",(G405/H405-1)*100)</f>
        <v>14.893617021276606</v>
      </c>
      <c r="AF405" s="1087">
        <f>IF(ISERROR((H405/I405-1)*100),"n/a",(H405/I405-1)*100)</f>
        <v>11.904761904761907</v>
      </c>
      <c r="AG405" s="1087">
        <f>IF(ISERROR((I405/K405-1)*100),"n/a",(I405/K405-1)*100)</f>
        <v>10.526315789473673</v>
      </c>
      <c r="AH405" s="1087">
        <f>IF(ISERROR((K405/L405-1)*100),"n/a",(K405/L405-1)*100)</f>
        <v>15.151515151515138</v>
      </c>
      <c r="AI405" s="1087">
        <f>IF(ISERROR((L405/N405-1)*100),"n/a",(L405/N405-1)*100)</f>
        <v>340.00000000000006</v>
      </c>
      <c r="AJ405" s="1087" t="str">
        <f>IF(ISERROR((N405/O405-1)*100),"n/a",(N405/O405-1)*100)</f>
        <v>n/a</v>
      </c>
      <c r="AK405" s="1087" t="str">
        <f>IF(ISERROR((O405/P405-1)*100),"n/a",(O405/P405-1)*100)</f>
        <v>n/a</v>
      </c>
      <c r="AL405" s="1087" t="str">
        <f>IF(ISERROR((P405/Q405-1)*100),"n/a",(P405/Q405-1)*100)</f>
        <v>n/a</v>
      </c>
      <c r="AM405" s="1087" t="str">
        <f>IF(ISERROR((Q405/R405-1)*100),"n/a",(Q405/R405-1)*100)</f>
        <v>n/a</v>
      </c>
      <c r="AN405" s="1087" t="str">
        <f>IF(ISERROR((R405/S405-1)*100),"n/a",(R405/S405-1)*100)</f>
        <v>n/a</v>
      </c>
      <c r="AO405" s="1087" t="str">
        <f>IF(ISERROR((S405/T405-1)*100),"n/a",(S405/T405-1)*100)</f>
        <v>n/a</v>
      </c>
      <c r="AP405" s="1087" t="str">
        <f>IF(ISERROR((T405/U405-1)*100),"n/a",(T405/U405-1)*100)</f>
        <v>n/a</v>
      </c>
      <c r="AQ405" s="1087" t="str">
        <f>IF(ISERROR((U405/V405-1)*100),"n/a",(U405/V405-1)*100)</f>
        <v>n/a</v>
      </c>
      <c r="AR405" s="1087" t="str">
        <f>IF(ISERROR((V405/W405-1)*100),"n/a",(V405/W405-1)*100)</f>
        <v>n/a</v>
      </c>
      <c r="AS405" s="1087" t="str">
        <f>IF(ISERROR((W405/X405-1)*100),"n/a",(W405/X405-1)*100)</f>
        <v>n/a</v>
      </c>
      <c r="AT405" s="1087" t="str">
        <f>IF(ISERROR((X405/Y405-1)*100),"n/a",(X405/Y405-1)*100)</f>
        <v>n/a</v>
      </c>
      <c r="AU405" s="1088">
        <f>AVERAGE(AA405:AT405)</f>
        <v>49.803329419334233</v>
      </c>
      <c r="AV405" s="1089">
        <f>STDEV(AA405:AT405)</f>
        <v>108.83455703215201</v>
      </c>
    </row>
    <row r="406" spans="1:48" ht="11.25" customHeight="1" x14ac:dyDescent="0.2">
      <c r="A406" s="489" t="s">
        <v>4457</v>
      </c>
      <c r="B406" s="874" t="s">
        <v>4456</v>
      </c>
      <c r="C406" s="621">
        <v>2.87</v>
      </c>
      <c r="D406" s="491">
        <v>2.5099999999999998</v>
      </c>
      <c r="E406" s="626">
        <v>2.2000000000000002</v>
      </c>
      <c r="F406" s="621">
        <v>2.06</v>
      </c>
      <c r="G406" s="621">
        <v>1.94</v>
      </c>
      <c r="H406" s="621">
        <v>1.78</v>
      </c>
      <c r="I406" s="621">
        <v>1.58</v>
      </c>
      <c r="J406" s="945"/>
      <c r="K406" s="621">
        <v>1.4</v>
      </c>
      <c r="L406" s="490">
        <v>1.06</v>
      </c>
      <c r="M406" s="945"/>
      <c r="N406" s="503">
        <v>0.94</v>
      </c>
      <c r="O406" s="503">
        <v>0.84</v>
      </c>
      <c r="P406" s="627">
        <v>0.7</v>
      </c>
      <c r="Q406" s="627">
        <v>0.52</v>
      </c>
      <c r="R406" s="627">
        <v>0.38</v>
      </c>
      <c r="S406" s="627">
        <v>0.28000000000000003</v>
      </c>
      <c r="T406" s="627">
        <v>0.22</v>
      </c>
      <c r="U406" s="627">
        <v>0.18</v>
      </c>
      <c r="V406" s="627">
        <v>0.13</v>
      </c>
      <c r="W406" s="623">
        <v>0.1</v>
      </c>
      <c r="X406" s="623">
        <v>0.1</v>
      </c>
      <c r="Y406" s="623">
        <v>0.38500000000000001</v>
      </c>
      <c r="Z406" s="624">
        <f>SUM(C406:Y406)</f>
        <v>22.175000000000001</v>
      </c>
      <c r="AA406" s="1086">
        <f>IF(ISERROR((C406/D406-1)*100),"n/a",(C406/D406-1)*100)</f>
        <v>14.342629482071722</v>
      </c>
      <c r="AB406" s="1086">
        <f>IF(ISERROR((D406/E406-1)*100),"n/a",(D406/E406-1)*100)</f>
        <v>14.090909090909065</v>
      </c>
      <c r="AC406" s="1087">
        <f>IF(ISERROR((E406/F406-1)*100),"n/a",(E406/F406-1)*100)</f>
        <v>6.7961165048543659</v>
      </c>
      <c r="AD406" s="1087">
        <f>IF(ISERROR((F406/G406-1)*100),"n/a",(F406/G406-1)*100)</f>
        <v>6.1855670103092786</v>
      </c>
      <c r="AE406" s="1087">
        <f>IF(ISERROR((G406/H406-1)*100),"n/a",(G406/H406-1)*100)</f>
        <v>8.9887640449438209</v>
      </c>
      <c r="AF406" s="1087">
        <f>IF(ISERROR((H406/I406-1)*100),"n/a",(H406/I406-1)*100)</f>
        <v>12.658227848101266</v>
      </c>
      <c r="AG406" s="1087">
        <f>IF(ISERROR((I406/K406-1)*100),"n/a",(I406/K406-1)*100)</f>
        <v>12.857142857142879</v>
      </c>
      <c r="AH406" s="1087">
        <f>IF(ISERROR((K406/L406-1)*100),"n/a",(K406/L406-1)*100)</f>
        <v>32.075471698113198</v>
      </c>
      <c r="AI406" s="1087">
        <f>IF(ISERROR((L406/N406-1)*100),"n/a",(L406/N406-1)*100)</f>
        <v>12.765957446808528</v>
      </c>
      <c r="AJ406" s="1087">
        <f>IF(ISERROR((N406/O406-1)*100),"n/a",(N406/O406-1)*100)</f>
        <v>11.904761904761907</v>
      </c>
      <c r="AK406" s="1087">
        <f>IF(ISERROR((O406/P406-1)*100),"n/a",(O406/P406-1)*100)</f>
        <v>19.999999999999996</v>
      </c>
      <c r="AL406" s="1087">
        <f>IF(ISERROR((P406/Q406-1)*100),"n/a",(P406/Q406-1)*100)</f>
        <v>34.615384615384606</v>
      </c>
      <c r="AM406" s="1087">
        <f>IF(ISERROR((Q406/R406-1)*100),"n/a",(Q406/R406-1)*100)</f>
        <v>36.842105263157897</v>
      </c>
      <c r="AN406" s="1087">
        <f>IF(ISERROR((R406/S406-1)*100),"n/a",(R406/S406-1)*100)</f>
        <v>35.714285714285701</v>
      </c>
      <c r="AO406" s="1087">
        <f>IF(ISERROR((S406/T406-1)*100),"n/a",(S406/T406-1)*100)</f>
        <v>27.272727272727295</v>
      </c>
      <c r="AP406" s="1087">
        <f>IF(ISERROR((T406/U406-1)*100),"n/a",(T406/U406-1)*100)</f>
        <v>22.222222222222232</v>
      </c>
      <c r="AQ406" s="1087">
        <f>IF(ISERROR((U406/V406-1)*100),"n/a",(U406/V406-1)*100)</f>
        <v>38.46153846153846</v>
      </c>
      <c r="AR406" s="1087">
        <f>IF(ISERROR((V406/W406-1)*100),"n/a",(V406/W406-1)*100)</f>
        <v>30.000000000000004</v>
      </c>
      <c r="AS406" s="1087">
        <f>IF(ISERROR((W406/X406-1)*100),"n/a",(W406/X406-1)*100)</f>
        <v>0</v>
      </c>
      <c r="AT406" s="1087">
        <f>IF(ISERROR((X406/Y406-1)*100),"n/a",(X406/Y406-1)*100)</f>
        <v>-74.025974025974023</v>
      </c>
      <c r="AU406" s="1088">
        <f>AVERAGE(AA406:AT406)</f>
        <v>15.188391870567909</v>
      </c>
      <c r="AV406" s="1089">
        <f>STDEV(AA406:AT406)</f>
        <v>23.998542972239122</v>
      </c>
    </row>
    <row r="407" spans="1:48" ht="11.25" customHeight="1" x14ac:dyDescent="0.2">
      <c r="A407" s="874" t="s">
        <v>1403</v>
      </c>
      <c r="B407" s="874" t="s">
        <v>1404</v>
      </c>
      <c r="C407" s="621">
        <v>2.82</v>
      </c>
      <c r="D407" s="491">
        <v>2.2999999999999998</v>
      </c>
      <c r="E407" s="626">
        <v>1.88</v>
      </c>
      <c r="F407" s="621">
        <v>1.58</v>
      </c>
      <c r="G407" s="621">
        <v>1.32</v>
      </c>
      <c r="H407" s="621">
        <v>1.08</v>
      </c>
      <c r="I407" s="621">
        <v>0.88</v>
      </c>
      <c r="J407" s="945" t="s">
        <v>90</v>
      </c>
      <c r="K407" s="621">
        <v>0.74</v>
      </c>
      <c r="L407" s="490">
        <v>0.69</v>
      </c>
      <c r="M407" s="945"/>
      <c r="N407" s="503">
        <v>0.59</v>
      </c>
      <c r="O407" s="622">
        <v>0.56000000000000005</v>
      </c>
      <c r="P407" s="627">
        <v>0.56000000000000005</v>
      </c>
      <c r="Q407" s="627">
        <v>0.52</v>
      </c>
      <c r="R407" s="627">
        <v>0.44</v>
      </c>
      <c r="S407" s="627">
        <v>0.4</v>
      </c>
      <c r="T407" s="623">
        <v>0.38</v>
      </c>
      <c r="U407" s="623">
        <v>0.38</v>
      </c>
      <c r="V407" s="623">
        <v>0.38</v>
      </c>
      <c r="W407" s="623">
        <v>0.38</v>
      </c>
      <c r="X407" s="627">
        <v>0.38</v>
      </c>
      <c r="Y407" s="627">
        <v>8.5000000000000006E-2</v>
      </c>
      <c r="Z407" s="624">
        <f>SUM(C407:Y407)</f>
        <v>18.344999999999995</v>
      </c>
      <c r="AA407" s="1086">
        <f>IF(ISERROR((C407/D407-1)*100),"n/a",(C407/D407-1)*100)</f>
        <v>22.608695652173914</v>
      </c>
      <c r="AB407" s="1086">
        <f>IF(ISERROR((D407/E407-1)*100),"n/a",(D407/E407-1)*100)</f>
        <v>22.340425531914889</v>
      </c>
      <c r="AC407" s="1087">
        <f>IF(ISERROR((E407/F407-1)*100),"n/a",(E407/F407-1)*100)</f>
        <v>18.98734177215189</v>
      </c>
      <c r="AD407" s="1087">
        <f>IF(ISERROR((F407/G407-1)*100),"n/a",(F407/G407-1)*100)</f>
        <v>19.696969696969703</v>
      </c>
      <c r="AE407" s="1087">
        <f>IF(ISERROR((G407/H407-1)*100),"n/a",(G407/H407-1)*100)</f>
        <v>22.222222222222211</v>
      </c>
      <c r="AF407" s="1087">
        <f>IF(ISERROR((H407/I407-1)*100),"n/a",(H407/I407-1)*100)</f>
        <v>22.72727272727273</v>
      </c>
      <c r="AG407" s="1087">
        <f>IF(ISERROR((I407/K407-1)*100),"n/a",(I407/K407-1)*100)</f>
        <v>18.918918918918926</v>
      </c>
      <c r="AH407" s="1087">
        <f>IF(ISERROR((K407/L407-1)*100),"n/a",(K407/L407-1)*100)</f>
        <v>7.2463768115942129</v>
      </c>
      <c r="AI407" s="1087">
        <f>IF(ISERROR((L407/N407-1)*100),"n/a",(L407/N407-1)*100)</f>
        <v>16.949152542372879</v>
      </c>
      <c r="AJ407" s="1087">
        <f>IF(ISERROR((N407/O407-1)*100),"n/a",(N407/O407-1)*100)</f>
        <v>5.3571428571428381</v>
      </c>
      <c r="AK407" s="1087">
        <f>IF(ISERROR((O407/P407-1)*100),"n/a",(O407/P407-1)*100)</f>
        <v>0</v>
      </c>
      <c r="AL407" s="1087">
        <f>IF(ISERROR((P407/Q407-1)*100),"n/a",(P407/Q407-1)*100)</f>
        <v>7.6923076923077094</v>
      </c>
      <c r="AM407" s="1087">
        <f>IF(ISERROR((Q407/R407-1)*100),"n/a",(Q407/R407-1)*100)</f>
        <v>18.181818181818187</v>
      </c>
      <c r="AN407" s="1087">
        <f>IF(ISERROR((R407/S407-1)*100),"n/a",(R407/S407-1)*100)</f>
        <v>9.9999999999999858</v>
      </c>
      <c r="AO407" s="1087">
        <f>IF(ISERROR((S407/T407-1)*100),"n/a",(S407/T407-1)*100)</f>
        <v>5.2631578947368363</v>
      </c>
      <c r="AP407" s="1087">
        <f>IF(ISERROR((T407/U407-1)*100),"n/a",(T407/U407-1)*100)</f>
        <v>0</v>
      </c>
      <c r="AQ407" s="1087">
        <f>IF(ISERROR((U407/V407-1)*100),"n/a",(U407/V407-1)*100)</f>
        <v>0</v>
      </c>
      <c r="AR407" s="1087">
        <f>IF(ISERROR((V407/W407-1)*100),"n/a",(V407/W407-1)*100)</f>
        <v>0</v>
      </c>
      <c r="AS407" s="1087">
        <f>IF(ISERROR((W407/X407-1)*100),"n/a",(W407/X407-1)*100)</f>
        <v>0</v>
      </c>
      <c r="AT407" s="1087">
        <f>IF(ISERROR((X407/Y407-1)*100),"n/a",(X407/Y407-1)*100)</f>
        <v>347.05882352941177</v>
      </c>
      <c r="AU407" s="1088">
        <f>AVERAGE(AA407:AT407)</f>
        <v>28.262531301550432</v>
      </c>
      <c r="AV407" s="1089">
        <f>STDEV(AA407:AT407)</f>
        <v>75.563624715123922</v>
      </c>
    </row>
    <row r="408" spans="1:48" ht="11.25" customHeight="1" x14ac:dyDescent="0.2">
      <c r="A408" s="874" t="s">
        <v>4383</v>
      </c>
      <c r="B408" s="874" t="s">
        <v>4384</v>
      </c>
      <c r="C408" s="621">
        <v>3.5</v>
      </c>
      <c r="D408" s="491">
        <v>3.3</v>
      </c>
      <c r="E408" s="626">
        <v>3.15</v>
      </c>
      <c r="F408" s="621">
        <v>3</v>
      </c>
      <c r="G408" s="621">
        <v>2.86</v>
      </c>
      <c r="H408" s="621">
        <v>2.6</v>
      </c>
      <c r="I408" s="621">
        <v>2.4</v>
      </c>
      <c r="J408" s="945"/>
      <c r="K408" s="621">
        <v>2.2000000000000002</v>
      </c>
      <c r="L408" s="490">
        <v>2</v>
      </c>
      <c r="M408" s="945"/>
      <c r="N408" s="503">
        <v>1.8</v>
      </c>
      <c r="O408" s="503">
        <v>1.6</v>
      </c>
      <c r="P408" s="627">
        <v>1.5</v>
      </c>
      <c r="Q408" s="627">
        <v>1.2</v>
      </c>
      <c r="R408" s="627">
        <v>1</v>
      </c>
      <c r="S408" s="627">
        <v>0.72</v>
      </c>
      <c r="T408" s="627">
        <v>0.6</v>
      </c>
      <c r="U408" s="627">
        <v>0.45750000000000002</v>
      </c>
      <c r="V408" s="627">
        <v>0.38</v>
      </c>
      <c r="W408" s="627">
        <v>0.34</v>
      </c>
      <c r="X408" s="627">
        <v>0.31</v>
      </c>
      <c r="Y408" s="627">
        <v>0.28000000000000003</v>
      </c>
      <c r="Z408" s="624">
        <f>SUM(C408:Y408)</f>
        <v>35.197500000000012</v>
      </c>
      <c r="AA408" s="1086">
        <f>IF(ISERROR((C408/D408-1)*100),"n/a",(C408/D408-1)*100)</f>
        <v>6.0606060606060552</v>
      </c>
      <c r="AB408" s="1086">
        <f>IF(ISERROR((D408/E408-1)*100),"n/a",(D408/E408-1)*100)</f>
        <v>4.7619047619047672</v>
      </c>
      <c r="AC408" s="1087">
        <f>IF(ISERROR((E408/F408-1)*100),"n/a",(E408/F408-1)*100)</f>
        <v>5.0000000000000044</v>
      </c>
      <c r="AD408" s="1087">
        <f>IF(ISERROR((F408/G408-1)*100),"n/a",(F408/G408-1)*100)</f>
        <v>4.8951048951048959</v>
      </c>
      <c r="AE408" s="1087">
        <f>IF(ISERROR((G408/H408-1)*100),"n/a",(G408/H408-1)*100)</f>
        <v>9.9999999999999858</v>
      </c>
      <c r="AF408" s="1087">
        <f>IF(ISERROR((H408/I408-1)*100),"n/a",(H408/I408-1)*100)</f>
        <v>8.3333333333333481</v>
      </c>
      <c r="AG408" s="1087">
        <f>IF(ISERROR((I408/K408-1)*100),"n/a",(I408/K408-1)*100)</f>
        <v>9.0909090909090828</v>
      </c>
      <c r="AH408" s="1087">
        <f>IF(ISERROR((K408/L408-1)*100),"n/a",(K408/L408-1)*100)</f>
        <v>10.000000000000009</v>
      </c>
      <c r="AI408" s="1087">
        <f>IF(ISERROR((L408/N408-1)*100),"n/a",(L408/N408-1)*100)</f>
        <v>11.111111111111116</v>
      </c>
      <c r="AJ408" s="1087">
        <f>IF(ISERROR((N408/O408-1)*100),"n/a",(N408/O408-1)*100)</f>
        <v>12.5</v>
      </c>
      <c r="AK408" s="1087">
        <f>IF(ISERROR((O408/P408-1)*100),"n/a",(O408/P408-1)*100)</f>
        <v>6.6666666666666652</v>
      </c>
      <c r="AL408" s="1087">
        <f>IF(ISERROR((P408/Q408-1)*100),"n/a",(P408/Q408-1)*100)</f>
        <v>25</v>
      </c>
      <c r="AM408" s="1087">
        <f>IF(ISERROR((Q408/R408-1)*100),"n/a",(Q408/R408-1)*100)</f>
        <v>19.999999999999996</v>
      </c>
      <c r="AN408" s="1087">
        <f>IF(ISERROR((R408/S408-1)*100),"n/a",(R408/S408-1)*100)</f>
        <v>38.888888888888886</v>
      </c>
      <c r="AO408" s="1087">
        <f>IF(ISERROR((S408/T408-1)*100),"n/a",(S408/T408-1)*100)</f>
        <v>19.999999999999996</v>
      </c>
      <c r="AP408" s="1087">
        <f>IF(ISERROR((T408/U408-1)*100),"n/a",(T408/U408-1)*100)</f>
        <v>31.147540983606547</v>
      </c>
      <c r="AQ408" s="1087">
        <f>IF(ISERROR((U408/V408-1)*100),"n/a",(U408/V408-1)*100)</f>
        <v>20.394736842105267</v>
      </c>
      <c r="AR408" s="1087">
        <f>IF(ISERROR((V408/W408-1)*100),"n/a",(V408/W408-1)*100)</f>
        <v>11.764705882352944</v>
      </c>
      <c r="AS408" s="1087">
        <f>IF(ISERROR((W408/X408-1)*100),"n/a",(W408/X408-1)*100)</f>
        <v>9.6774193548387224</v>
      </c>
      <c r="AT408" s="1087">
        <f>IF(ISERROR((X408/Y408-1)*100),"n/a",(X408/Y408-1)*100)</f>
        <v>10.714285714285698</v>
      </c>
      <c r="AU408" s="1088">
        <f>AVERAGE(AA408:AT408)</f>
        <v>13.800360679285703</v>
      </c>
      <c r="AV408" s="1089">
        <f>STDEV(AA408:AT408)</f>
        <v>9.3074019544518585</v>
      </c>
    </row>
    <row r="409" spans="1:48" ht="11.25" customHeight="1" x14ac:dyDescent="0.2">
      <c r="A409" s="478" t="s">
        <v>1389</v>
      </c>
      <c r="B409" s="859" t="s">
        <v>1390</v>
      </c>
      <c r="C409" s="621">
        <v>1.1599999999999999</v>
      </c>
      <c r="D409" s="491">
        <v>1</v>
      </c>
      <c r="E409" s="485">
        <v>0.85000000000000009</v>
      </c>
      <c r="F409" s="621">
        <v>0.72666699999999995</v>
      </c>
      <c r="G409" s="621">
        <v>0.63</v>
      </c>
      <c r="H409" s="621">
        <v>0.54666666666666663</v>
      </c>
      <c r="I409" s="621">
        <v>0.49333333333333335</v>
      </c>
      <c r="J409" s="945"/>
      <c r="K409" s="621">
        <v>0.44333333333333336</v>
      </c>
      <c r="L409" s="625">
        <v>0.41333333333333333</v>
      </c>
      <c r="M409" s="945"/>
      <c r="N409" s="622">
        <v>0.41333333333333333</v>
      </c>
      <c r="O409" s="622">
        <v>0.41333333333333333</v>
      </c>
      <c r="P409" s="627">
        <v>0.40333333333333332</v>
      </c>
      <c r="Q409" s="627">
        <v>0.36333333333333334</v>
      </c>
      <c r="R409" s="627">
        <v>0.32666666666666666</v>
      </c>
      <c r="S409" s="627">
        <v>0.3</v>
      </c>
      <c r="T409" s="627">
        <v>0.27333333333333332</v>
      </c>
      <c r="U409" s="627">
        <v>0.24666666666666667</v>
      </c>
      <c r="V409" s="627">
        <v>0.22</v>
      </c>
      <c r="W409" s="627">
        <v>0.19333333333333333</v>
      </c>
      <c r="X409" s="627">
        <v>0.16</v>
      </c>
      <c r="Y409" s="623">
        <v>0.12</v>
      </c>
      <c r="Z409" s="624">
        <f>SUM(C409:Y409)</f>
        <v>9.6966669999999997</v>
      </c>
      <c r="AA409" s="1086">
        <f>IF(ISERROR((C409/D409-1)*100),"n/a",(C409/D409-1)*100)</f>
        <v>15.999999999999993</v>
      </c>
      <c r="AB409" s="1086">
        <f>IF(ISERROR((D409/E409-1)*100),"n/a",(D409/E409-1)*100)</f>
        <v>17.647058823529392</v>
      </c>
      <c r="AC409" s="1087">
        <f>IF(ISERROR((E409/F409-1)*100),"n/a",(E409/F409-1)*100)</f>
        <v>16.972423407145243</v>
      </c>
      <c r="AD409" s="1087">
        <f>IF(ISERROR((F409/G409-1)*100),"n/a",(F409/G409-1)*100)</f>
        <v>15.343968253968242</v>
      </c>
      <c r="AE409" s="1087">
        <f>IF(ISERROR((G409/H409-1)*100),"n/a",(G409/H409-1)*100)</f>
        <v>15.243902439024403</v>
      </c>
      <c r="AF409" s="1087">
        <f>IF(ISERROR((H409/I409-1)*100),"n/a",(H409/I409-1)*100)</f>
        <v>10.810810810810811</v>
      </c>
      <c r="AG409" s="1087">
        <f>IF(ISERROR((I409/K409-1)*100),"n/a",(I409/K409-1)*100)</f>
        <v>11.278195488721799</v>
      </c>
      <c r="AH409" s="1087">
        <f>IF(ISERROR((K409/L409-1)*100),"n/a",(K409/L409-1)*100)</f>
        <v>7.258064516129048</v>
      </c>
      <c r="AI409" s="1087">
        <f>IF(ISERROR((L409/N409-1)*100),"n/a",(L409/N409-1)*100)</f>
        <v>0</v>
      </c>
      <c r="AJ409" s="1087">
        <f>IF(ISERROR((N409/O409-1)*100),"n/a",(N409/O409-1)*100)</f>
        <v>0</v>
      </c>
      <c r="AK409" s="1087">
        <f>IF(ISERROR((O409/P409-1)*100),"n/a",(O409/P409-1)*100)</f>
        <v>2.4793388429751984</v>
      </c>
      <c r="AL409" s="1087">
        <f>IF(ISERROR((P409/Q409-1)*100),"n/a",(P409/Q409-1)*100)</f>
        <v>11.009174311926607</v>
      </c>
      <c r="AM409" s="1087">
        <f>IF(ISERROR((Q409/R409-1)*100),"n/a",(Q409/R409-1)*100)</f>
        <v>11.22448979591837</v>
      </c>
      <c r="AN409" s="1087">
        <f>IF(ISERROR((R409/S409-1)*100),"n/a",(R409/S409-1)*100)</f>
        <v>8.8888888888889017</v>
      </c>
      <c r="AO409" s="1087">
        <f>IF(ISERROR((S409/T409-1)*100),"n/a",(S409/T409-1)*100)</f>
        <v>9.7560975609756184</v>
      </c>
      <c r="AP409" s="1087">
        <f>IF(ISERROR((T409/U409-1)*100),"n/a",(T409/U409-1)*100)</f>
        <v>10.810810810810811</v>
      </c>
      <c r="AQ409" s="1087">
        <f>IF(ISERROR((U409/V409-1)*100),"n/a",(U409/V409-1)*100)</f>
        <v>12.121212121212132</v>
      </c>
      <c r="AR409" s="1087">
        <f>IF(ISERROR((V409/W409-1)*100),"n/a",(V409/W409-1)*100)</f>
        <v>13.793103448275868</v>
      </c>
      <c r="AS409" s="1087">
        <f>IF(ISERROR((W409/X409-1)*100),"n/a",(W409/X409-1)*100)</f>
        <v>20.833333333333325</v>
      </c>
      <c r="AT409" s="1087">
        <f>IF(ISERROR((X409/Y409-1)*100),"n/a",(X409/Y409-1)*100)</f>
        <v>33.33333333333335</v>
      </c>
      <c r="AU409" s="1088">
        <f>AVERAGE(AA409:AT409)</f>
        <v>12.240210309348953</v>
      </c>
      <c r="AV409" s="1089">
        <f>STDEV(AA409:AT409)</f>
        <v>7.4350153885556818</v>
      </c>
    </row>
    <row r="410" spans="1:48" ht="11.25" customHeight="1" x14ac:dyDescent="0.2">
      <c r="A410" s="539" t="s">
        <v>2212</v>
      </c>
      <c r="B410" s="499" t="s">
        <v>2213</v>
      </c>
      <c r="C410" s="621">
        <v>2.58</v>
      </c>
      <c r="D410" s="491">
        <v>2.25</v>
      </c>
      <c r="E410" s="512">
        <v>2.08</v>
      </c>
      <c r="F410" s="505">
        <v>2.04</v>
      </c>
      <c r="G410" s="505">
        <v>2</v>
      </c>
      <c r="H410" s="528">
        <v>1.96</v>
      </c>
      <c r="I410" s="528">
        <v>1.96</v>
      </c>
      <c r="J410" s="1032"/>
      <c r="K410" s="504">
        <v>1.96</v>
      </c>
      <c r="L410" s="506">
        <v>1.96</v>
      </c>
      <c r="M410" s="1032"/>
      <c r="N410" s="527">
        <v>1.96</v>
      </c>
      <c r="O410" s="518">
        <v>1.96</v>
      </c>
      <c r="P410" s="507">
        <v>1.88</v>
      </c>
      <c r="Q410" s="507">
        <v>1.7</v>
      </c>
      <c r="R410" s="507">
        <v>1.6</v>
      </c>
      <c r="S410" s="507">
        <v>1.52</v>
      </c>
      <c r="T410" s="507">
        <v>1.42</v>
      </c>
      <c r="U410" s="507">
        <v>1.34</v>
      </c>
      <c r="V410" s="507">
        <v>1.24</v>
      </c>
      <c r="W410" s="507">
        <v>1.1200000000000001</v>
      </c>
      <c r="X410" s="507">
        <v>1.04</v>
      </c>
      <c r="Y410" s="507">
        <v>0.92</v>
      </c>
      <c r="Z410" s="624">
        <f>SUM(C410:Y410)</f>
        <v>36.490000000000009</v>
      </c>
      <c r="AA410" s="1086">
        <f>IF(ISERROR((C410/D410-1)*100),"n/a",(C410/D410-1)*100)</f>
        <v>14.666666666666671</v>
      </c>
      <c r="AB410" s="1086">
        <f>IF(ISERROR((D410/E410-1)*100),"n/a",(D410/E410-1)*100)</f>
        <v>8.1730769230769162</v>
      </c>
      <c r="AC410" s="1087">
        <f>IF(ISERROR((E410/F410-1)*100),"n/a",(E410/F410-1)*100)</f>
        <v>1.9607843137254832</v>
      </c>
      <c r="AD410" s="1087">
        <f>IF(ISERROR((F410/G410-1)*100),"n/a",(F410/G410-1)*100)</f>
        <v>2.0000000000000018</v>
      </c>
      <c r="AE410" s="1087">
        <f>IF(ISERROR((G410/H410-1)*100),"n/a",(G410/H410-1)*100)</f>
        <v>2.0408163265306145</v>
      </c>
      <c r="AF410" s="1087">
        <f>IF(ISERROR((H410/I410-1)*100),"n/a",(H410/I410-1)*100)</f>
        <v>0</v>
      </c>
      <c r="AG410" s="1087">
        <f>IF(ISERROR((I410/K410-1)*100),"n/a",(I410/K410-1)*100)</f>
        <v>0</v>
      </c>
      <c r="AH410" s="1087">
        <f>IF(ISERROR((K410/L410-1)*100),"n/a",(K410/L410-1)*100)</f>
        <v>0</v>
      </c>
      <c r="AI410" s="1087">
        <f>IF(ISERROR((L410/N410-1)*100),"n/a",(L410/N410-1)*100)</f>
        <v>0</v>
      </c>
      <c r="AJ410" s="1087">
        <f>IF(ISERROR((N410/O410-1)*100),"n/a",(N410/O410-1)*100)</f>
        <v>0</v>
      </c>
      <c r="AK410" s="1087">
        <f>IF(ISERROR((O410/P410-1)*100),"n/a",(O410/P410-1)*100)</f>
        <v>4.2553191489361764</v>
      </c>
      <c r="AL410" s="1087">
        <f>IF(ISERROR((P410/Q410-1)*100),"n/a",(P410/Q410-1)*100)</f>
        <v>10.588235294117654</v>
      </c>
      <c r="AM410" s="1087">
        <f>IF(ISERROR((Q410/R410-1)*100),"n/a",(Q410/R410-1)*100)</f>
        <v>6.25</v>
      </c>
      <c r="AN410" s="1087">
        <f>IF(ISERROR((R410/S410-1)*100),"n/a",(R410/S410-1)*100)</f>
        <v>5.2631578947368363</v>
      </c>
      <c r="AO410" s="1087">
        <f>IF(ISERROR((S410/T410-1)*100),"n/a",(S410/T410-1)*100)</f>
        <v>7.0422535211267734</v>
      </c>
      <c r="AP410" s="1087">
        <f>IF(ISERROR((T410/U410-1)*100),"n/a",(T410/U410-1)*100)</f>
        <v>5.9701492537313383</v>
      </c>
      <c r="AQ410" s="1087">
        <f>IF(ISERROR((U410/V410-1)*100),"n/a",(U410/V410-1)*100)</f>
        <v>8.064516129032274</v>
      </c>
      <c r="AR410" s="1087">
        <f>IF(ISERROR((V410/W410-1)*100),"n/a",(V410/W410-1)*100)</f>
        <v>10.714285714285698</v>
      </c>
      <c r="AS410" s="1087">
        <f>IF(ISERROR((W410/X410-1)*100),"n/a",(W410/X410-1)*100)</f>
        <v>7.6923076923077094</v>
      </c>
      <c r="AT410" s="1087">
        <f>IF(ISERROR((X410/Y410-1)*100),"n/a",(X410/Y410-1)*100)</f>
        <v>13.043478260869556</v>
      </c>
      <c r="AU410" s="1088">
        <f>AVERAGE(AA410:AT410)</f>
        <v>5.3862523569571845</v>
      </c>
      <c r="AV410" s="1089">
        <f>STDEV(AA410:AT410)</f>
        <v>4.6171288177933452</v>
      </c>
    </row>
    <row r="411" spans="1:48" ht="11.25" customHeight="1" x14ac:dyDescent="0.2">
      <c r="A411" s="874" t="s">
        <v>1399</v>
      </c>
      <c r="B411" s="874" t="s">
        <v>1400</v>
      </c>
      <c r="C411" s="621">
        <v>1.54</v>
      </c>
      <c r="D411" s="491">
        <v>1.24</v>
      </c>
      <c r="E411" s="491">
        <v>1</v>
      </c>
      <c r="F411" s="621">
        <v>0.84</v>
      </c>
      <c r="G411" s="621">
        <v>0.72</v>
      </c>
      <c r="H411" s="621">
        <v>0.61</v>
      </c>
      <c r="I411" s="621">
        <v>0.5</v>
      </c>
      <c r="J411" s="945"/>
      <c r="K411" s="621">
        <v>0.41</v>
      </c>
      <c r="L411" s="490">
        <v>0.3</v>
      </c>
      <c r="M411" s="945"/>
      <c r="N411" s="622">
        <v>0.17</v>
      </c>
      <c r="O411" s="622">
        <v>0.33</v>
      </c>
      <c r="P411" s="623">
        <v>0.96</v>
      </c>
      <c r="Q411" s="627">
        <v>0.93</v>
      </c>
      <c r="R411" s="627">
        <v>0.78</v>
      </c>
      <c r="S411" s="627">
        <v>0.66</v>
      </c>
      <c r="T411" s="627">
        <v>0.5</v>
      </c>
      <c r="U411" s="627">
        <v>0.34666999999999998</v>
      </c>
      <c r="V411" s="627">
        <v>0.28000000000000003</v>
      </c>
      <c r="W411" s="627">
        <v>0.25333</v>
      </c>
      <c r="X411" s="627">
        <v>0.22667000000000001</v>
      </c>
      <c r="Y411" s="627">
        <v>0.19333</v>
      </c>
      <c r="Z411" s="624">
        <f>SUM(C411:Y411)</f>
        <v>12.79</v>
      </c>
      <c r="AA411" s="1086">
        <f>IF(ISERROR((C411/D411-1)*100),"n/a",(C411/D411-1)*100)</f>
        <v>24.193548387096776</v>
      </c>
      <c r="AB411" s="1086">
        <f>IF(ISERROR((D411/E411-1)*100),"n/a",(D411/E411-1)*100)</f>
        <v>24</v>
      </c>
      <c r="AC411" s="1087">
        <f>IF(ISERROR((E411/F411-1)*100),"n/a",(E411/F411-1)*100)</f>
        <v>19.047619047619047</v>
      </c>
      <c r="AD411" s="1087">
        <f>IF(ISERROR((F411/G411-1)*100),"n/a",(F411/G411-1)*100)</f>
        <v>16.666666666666675</v>
      </c>
      <c r="AE411" s="1087">
        <f>IF(ISERROR((G411/H411-1)*100),"n/a",(G411/H411-1)*100)</f>
        <v>18.032786885245898</v>
      </c>
      <c r="AF411" s="1087">
        <f>IF(ISERROR((H411/I411-1)*100),"n/a",(H411/I411-1)*100)</f>
        <v>21.999999999999996</v>
      </c>
      <c r="AG411" s="1087">
        <f>IF(ISERROR((I411/K411-1)*100),"n/a",(I411/K411-1)*100)</f>
        <v>21.95121951219512</v>
      </c>
      <c r="AH411" s="1087">
        <f>IF(ISERROR((K411/L411-1)*100),"n/a",(K411/L411-1)*100)</f>
        <v>36.666666666666671</v>
      </c>
      <c r="AI411" s="1087">
        <f>IF(ISERROR((L411/N411-1)*100),"n/a",(L411/N411-1)*100)</f>
        <v>76.470588235294088</v>
      </c>
      <c r="AJ411" s="1087">
        <f>IF(ISERROR((N411/O411-1)*100),"n/a",(N411/O411-1)*100)</f>
        <v>-48.484848484848484</v>
      </c>
      <c r="AK411" s="1087">
        <f>IF(ISERROR((O411/P411-1)*100),"n/a",(O411/P411-1)*100)</f>
        <v>-65.625</v>
      </c>
      <c r="AL411" s="1087">
        <f>IF(ISERROR((P411/Q411-1)*100),"n/a",(P411/Q411-1)*100)</f>
        <v>3.2258064516129004</v>
      </c>
      <c r="AM411" s="1087">
        <f>IF(ISERROR((Q411/R411-1)*100),"n/a",(Q411/R411-1)*100)</f>
        <v>19.23076923076923</v>
      </c>
      <c r="AN411" s="1087">
        <f>IF(ISERROR((R411/S411-1)*100),"n/a",(R411/S411-1)*100)</f>
        <v>18.181818181818187</v>
      </c>
      <c r="AO411" s="1087">
        <f>IF(ISERROR((S411/T411-1)*100),"n/a",(S411/T411-1)*100)</f>
        <v>32.000000000000007</v>
      </c>
      <c r="AP411" s="1087">
        <f>IF(ISERROR((T411/U411-1)*100),"n/a",(T411/U411-1)*100)</f>
        <v>44.229382409784535</v>
      </c>
      <c r="AQ411" s="1087">
        <f>IF(ISERROR((U411/V411-1)*100),"n/a",(U411/V411-1)*100)</f>
        <v>23.810714285714262</v>
      </c>
      <c r="AR411" s="1087">
        <f>IF(ISERROR((V411/W411-1)*100),"n/a",(V411/W411-1)*100)</f>
        <v>10.527770102238199</v>
      </c>
      <c r="AS411" s="1087">
        <f>IF(ISERROR((W411/X411-1)*100),"n/a",(W411/X411-1)*100)</f>
        <v>11.761591741297917</v>
      </c>
      <c r="AT411" s="1087">
        <f>IF(ISERROR((X411/Y411-1)*100),"n/a",(X411/Y411-1)*100)</f>
        <v>17.245124915946832</v>
      </c>
      <c r="AU411" s="1088">
        <f>AVERAGE(AA411:AT411)</f>
        <v>16.256611211755892</v>
      </c>
      <c r="AV411" s="1089">
        <f>STDEV(AA411:AT411)</f>
        <v>29.434657002219129</v>
      </c>
    </row>
    <row r="412" spans="1:48" ht="11.25" customHeight="1" x14ac:dyDescent="0.2">
      <c r="A412" s="489" t="s">
        <v>1401</v>
      </c>
      <c r="B412" s="620" t="s">
        <v>1402</v>
      </c>
      <c r="C412" s="621">
        <v>0.34</v>
      </c>
      <c r="D412" s="491">
        <v>0.28000000000000003</v>
      </c>
      <c r="E412" s="491">
        <v>0.21000000000000002</v>
      </c>
      <c r="F412" s="621">
        <v>0.17499999999999999</v>
      </c>
      <c r="G412" s="621">
        <v>0.16</v>
      </c>
      <c r="H412" s="621">
        <v>0.13500000000000001</v>
      </c>
      <c r="I412" s="621">
        <v>0.115</v>
      </c>
      <c r="J412" s="945"/>
      <c r="K412" s="621">
        <v>9.5000000000000001E-2</v>
      </c>
      <c r="L412" s="490">
        <v>0.06</v>
      </c>
      <c r="M412" s="945"/>
      <c r="N412" s="622">
        <v>0</v>
      </c>
      <c r="O412" s="622">
        <v>0</v>
      </c>
      <c r="P412" s="623">
        <v>0</v>
      </c>
      <c r="Q412" s="623">
        <v>0</v>
      </c>
      <c r="R412" s="623">
        <v>0</v>
      </c>
      <c r="S412" s="623">
        <v>0</v>
      </c>
      <c r="T412" s="623">
        <v>0</v>
      </c>
      <c r="U412" s="623">
        <v>0</v>
      </c>
      <c r="V412" s="623">
        <v>0</v>
      </c>
      <c r="W412" s="623">
        <v>0</v>
      </c>
      <c r="X412" s="623">
        <v>0</v>
      </c>
      <c r="Y412" s="623">
        <v>0</v>
      </c>
      <c r="Z412" s="624">
        <f>SUM(C412:Y412)</f>
        <v>1.57</v>
      </c>
      <c r="AA412" s="1086">
        <f>IF(ISERROR((C412/D412-1)*100),"n/a",(C412/D412-1)*100)</f>
        <v>21.42857142857142</v>
      </c>
      <c r="AB412" s="1086">
        <f>IF(ISERROR((D412/E412-1)*100),"n/a",(D412/E412-1)*100)</f>
        <v>33.333333333333329</v>
      </c>
      <c r="AC412" s="1087">
        <f>IF(ISERROR((E412/F412-1)*100),"n/a",(E412/F412-1)*100)</f>
        <v>20.000000000000018</v>
      </c>
      <c r="AD412" s="1087">
        <f>IF(ISERROR((F412/G412-1)*100),"n/a",(F412/G412-1)*100)</f>
        <v>9.375</v>
      </c>
      <c r="AE412" s="1087">
        <f>IF(ISERROR((G412/H412-1)*100),"n/a",(G412/H412-1)*100)</f>
        <v>18.518518518518512</v>
      </c>
      <c r="AF412" s="1087">
        <f>IF(ISERROR((H412/I412-1)*100),"n/a",(H412/I412-1)*100)</f>
        <v>17.391304347826097</v>
      </c>
      <c r="AG412" s="1087">
        <f>IF(ISERROR((I412/K412-1)*100),"n/a",(I412/K412-1)*100)</f>
        <v>21.052631578947366</v>
      </c>
      <c r="AH412" s="1087">
        <f>IF(ISERROR((K412/L412-1)*100),"n/a",(K412/L412-1)*100)</f>
        <v>58.33333333333335</v>
      </c>
      <c r="AI412" s="1087" t="str">
        <f>IF(ISERROR((L412/N412-1)*100),"n/a",(L412/N412-1)*100)</f>
        <v>n/a</v>
      </c>
      <c r="AJ412" s="1087" t="str">
        <f>IF(ISERROR((N412/O412-1)*100),"n/a",(N412/O412-1)*100)</f>
        <v>n/a</v>
      </c>
      <c r="AK412" s="1087" t="str">
        <f>IF(ISERROR((O412/P412-1)*100),"n/a",(O412/P412-1)*100)</f>
        <v>n/a</v>
      </c>
      <c r="AL412" s="1087" t="str">
        <f>IF(ISERROR((P412/Q412-1)*100),"n/a",(P412/Q412-1)*100)</f>
        <v>n/a</v>
      </c>
      <c r="AM412" s="1087" t="str">
        <f>IF(ISERROR((Q412/R412-1)*100),"n/a",(Q412/R412-1)*100)</f>
        <v>n/a</v>
      </c>
      <c r="AN412" s="1087" t="str">
        <f>IF(ISERROR((R412/S412-1)*100),"n/a",(R412/S412-1)*100)</f>
        <v>n/a</v>
      </c>
      <c r="AO412" s="1087" t="str">
        <f>IF(ISERROR((S412/T412-1)*100),"n/a",(S412/T412-1)*100)</f>
        <v>n/a</v>
      </c>
      <c r="AP412" s="1087" t="str">
        <f>IF(ISERROR((T412/U412-1)*100),"n/a",(T412/U412-1)*100)</f>
        <v>n/a</v>
      </c>
      <c r="AQ412" s="1087" t="str">
        <f>IF(ISERROR((U412/V412-1)*100),"n/a",(U412/V412-1)*100)</f>
        <v>n/a</v>
      </c>
      <c r="AR412" s="1087" t="str">
        <f>IF(ISERROR((V412/W412-1)*100),"n/a",(V412/W412-1)*100)</f>
        <v>n/a</v>
      </c>
      <c r="AS412" s="1087" t="str">
        <f>IF(ISERROR((W412/X412-1)*100),"n/a",(W412/X412-1)*100)</f>
        <v>n/a</v>
      </c>
      <c r="AT412" s="1087" t="str">
        <f>IF(ISERROR((X412/Y412-1)*100),"n/a",(X412/Y412-1)*100)</f>
        <v>n/a</v>
      </c>
      <c r="AU412" s="1088">
        <f>AVERAGE(AA412:AT412)</f>
        <v>24.929086567566259</v>
      </c>
      <c r="AV412" s="1089">
        <f>STDEV(AA412:AT412)</f>
        <v>15.013777587131184</v>
      </c>
    </row>
    <row r="413" spans="1:48" ht="11.25" customHeight="1" x14ac:dyDescent="0.2">
      <c r="A413" s="877" t="s">
        <v>1409</v>
      </c>
      <c r="B413" s="615" t="s">
        <v>1410</v>
      </c>
      <c r="C413" s="521">
        <v>0.3</v>
      </c>
      <c r="D413" s="491">
        <v>0.25</v>
      </c>
      <c r="E413" s="491">
        <v>0.22</v>
      </c>
      <c r="F413" s="621">
        <v>0.2</v>
      </c>
      <c r="G413" s="494">
        <v>0.18</v>
      </c>
      <c r="H413" s="621">
        <v>0.16500000000000001</v>
      </c>
      <c r="I413" s="494">
        <v>0.15</v>
      </c>
      <c r="J413" s="945" t="s">
        <v>90</v>
      </c>
      <c r="K413" s="621">
        <v>0.13125000000000001</v>
      </c>
      <c r="L413" s="625">
        <v>0.125</v>
      </c>
      <c r="M413" s="945"/>
      <c r="N413" s="503">
        <v>6.25E-2</v>
      </c>
      <c r="O413" s="503">
        <v>3.125E-2</v>
      </c>
      <c r="P413" s="623">
        <v>0</v>
      </c>
      <c r="Q413" s="623">
        <v>0</v>
      </c>
      <c r="R413" s="623">
        <v>0</v>
      </c>
      <c r="S413" s="623">
        <v>0</v>
      </c>
      <c r="T413" s="623">
        <v>0</v>
      </c>
      <c r="U413" s="623">
        <v>0</v>
      </c>
      <c r="V413" s="623">
        <v>0</v>
      </c>
      <c r="W413" s="623">
        <v>0</v>
      </c>
      <c r="X413" s="623">
        <v>0</v>
      </c>
      <c r="Y413" s="623">
        <v>0</v>
      </c>
      <c r="Z413" s="624">
        <f>SUM(C413:Y413)</f>
        <v>1.8149999999999999</v>
      </c>
      <c r="AA413" s="1086">
        <f>IF(ISERROR((C413/D413-1)*100),"n/a",(C413/D413-1)*100)</f>
        <v>19.999999999999996</v>
      </c>
      <c r="AB413" s="1086">
        <f>IF(ISERROR((D413/E413-1)*100),"n/a",(D413/E413-1)*100)</f>
        <v>13.636363636363647</v>
      </c>
      <c r="AC413" s="1087">
        <f>IF(ISERROR((E413/F413-1)*100),"n/a",(E413/F413-1)*100)</f>
        <v>9.9999999999999858</v>
      </c>
      <c r="AD413" s="1087">
        <f>IF(ISERROR((F413/G413-1)*100),"n/a",(F413/G413-1)*100)</f>
        <v>11.111111111111116</v>
      </c>
      <c r="AE413" s="1087">
        <f>IF(ISERROR((G413/H413-1)*100),"n/a",(G413/H413-1)*100)</f>
        <v>9.0909090909090828</v>
      </c>
      <c r="AF413" s="1087">
        <f>IF(ISERROR((H413/I413-1)*100),"n/a",(H413/I413-1)*100)</f>
        <v>10.000000000000009</v>
      </c>
      <c r="AG413" s="1087">
        <f>IF(ISERROR((I413/K413-1)*100),"n/a",(I413/K413-1)*100)</f>
        <v>14.285714285714279</v>
      </c>
      <c r="AH413" s="1087">
        <f>IF(ISERROR((K413/L413-1)*100),"n/a",(K413/L413-1)*100)</f>
        <v>5.0000000000000044</v>
      </c>
      <c r="AI413" s="1087">
        <f>IF(ISERROR((L413/N413-1)*100),"n/a",(L413/N413-1)*100)</f>
        <v>100</v>
      </c>
      <c r="AJ413" s="1087">
        <f>IF(ISERROR((N413/O413-1)*100),"n/a",(N413/O413-1)*100)</f>
        <v>100</v>
      </c>
      <c r="AK413" s="1087" t="str">
        <f>IF(ISERROR((O413/P413-1)*100),"n/a",(O413/P413-1)*100)</f>
        <v>n/a</v>
      </c>
      <c r="AL413" s="1087" t="str">
        <f>IF(ISERROR((P413/Q413-1)*100),"n/a",(P413/Q413-1)*100)</f>
        <v>n/a</v>
      </c>
      <c r="AM413" s="1087" t="str">
        <f>IF(ISERROR((Q413/R413-1)*100),"n/a",(Q413/R413-1)*100)</f>
        <v>n/a</v>
      </c>
      <c r="AN413" s="1087" t="str">
        <f>IF(ISERROR((R413/S413-1)*100),"n/a",(R413/S413-1)*100)</f>
        <v>n/a</v>
      </c>
      <c r="AO413" s="1087" t="str">
        <f>IF(ISERROR((S413/T413-1)*100),"n/a",(S413/T413-1)*100)</f>
        <v>n/a</v>
      </c>
      <c r="AP413" s="1087" t="str">
        <f>IF(ISERROR((T413/U413-1)*100),"n/a",(T413/U413-1)*100)</f>
        <v>n/a</v>
      </c>
      <c r="AQ413" s="1087" t="str">
        <f>IF(ISERROR((U413/V413-1)*100),"n/a",(U413/V413-1)*100)</f>
        <v>n/a</v>
      </c>
      <c r="AR413" s="1087" t="str">
        <f>IF(ISERROR((V413/W413-1)*100),"n/a",(V413/W413-1)*100)</f>
        <v>n/a</v>
      </c>
      <c r="AS413" s="1087" t="str">
        <f>IF(ISERROR((W413/X413-1)*100),"n/a",(W413/X413-1)*100)</f>
        <v>n/a</v>
      </c>
      <c r="AT413" s="1087" t="str">
        <f>IF(ISERROR((X413/Y413-1)*100),"n/a",(X413/Y413-1)*100)</f>
        <v>n/a</v>
      </c>
      <c r="AU413" s="1088">
        <f>AVERAGE(AA413:AT413)</f>
        <v>29.312409812409811</v>
      </c>
      <c r="AV413" s="1089">
        <f>STDEV(AA413:AT413)</f>
        <v>37.459548217588058</v>
      </c>
    </row>
    <row r="414" spans="1:48" ht="11.25" customHeight="1" x14ac:dyDescent="0.2">
      <c r="A414" s="885" t="s">
        <v>663</v>
      </c>
      <c r="B414" s="615" t="s">
        <v>664</v>
      </c>
      <c r="C414" s="521">
        <v>9</v>
      </c>
      <c r="D414" s="491">
        <v>8.1999999999999993</v>
      </c>
      <c r="E414" s="491">
        <v>7.46</v>
      </c>
      <c r="F414" s="621">
        <v>6.77</v>
      </c>
      <c r="G414" s="621">
        <v>6.15</v>
      </c>
      <c r="H414" s="621">
        <v>5.49</v>
      </c>
      <c r="I414" s="621">
        <v>4.78</v>
      </c>
      <c r="J414" s="945"/>
      <c r="K414" s="621">
        <v>4.1500000000000004</v>
      </c>
      <c r="L414" s="490">
        <v>3.25</v>
      </c>
      <c r="M414" s="945"/>
      <c r="N414" s="503">
        <v>2.64</v>
      </c>
      <c r="O414" s="503">
        <v>2.34</v>
      </c>
      <c r="P414" s="627">
        <v>1.83</v>
      </c>
      <c r="Q414" s="627">
        <v>1.47</v>
      </c>
      <c r="R414" s="627">
        <v>1.25</v>
      </c>
      <c r="S414" s="627">
        <v>1.05</v>
      </c>
      <c r="T414" s="627">
        <v>0.91</v>
      </c>
      <c r="U414" s="627">
        <v>0.57999999999999996</v>
      </c>
      <c r="V414" s="623">
        <v>0.44</v>
      </c>
      <c r="W414" s="623">
        <v>0.44</v>
      </c>
      <c r="X414" s="623">
        <v>0.44</v>
      </c>
      <c r="Y414" s="627">
        <v>0.88</v>
      </c>
      <c r="Z414" s="624">
        <f>SUM(C414:Y414)</f>
        <v>69.519999999999982</v>
      </c>
      <c r="AA414" s="1086">
        <f>IF(ISERROR((C414/D414-1)*100),"n/a",(C414/D414-1)*100)</f>
        <v>9.7560975609756184</v>
      </c>
      <c r="AB414" s="1086">
        <f>IF(ISERROR((D414/E414-1)*100),"n/a",(D414/E414-1)*100)</f>
        <v>9.9195710455763919</v>
      </c>
      <c r="AC414" s="1087">
        <f>IF(ISERROR((E414/F414-1)*100),"n/a",(E414/F414-1)*100)</f>
        <v>10.192023633677994</v>
      </c>
      <c r="AD414" s="1087">
        <f>IF(ISERROR((F414/G414-1)*100),"n/a",(F414/G414-1)*100)</f>
        <v>10.081300813008109</v>
      </c>
      <c r="AE414" s="1087">
        <f>IF(ISERROR((G414/H414-1)*100),"n/a",(G414/H414-1)*100)</f>
        <v>12.021857923497258</v>
      </c>
      <c r="AF414" s="1087">
        <f>IF(ISERROR((H414/I414-1)*100),"n/a",(H414/I414-1)*100)</f>
        <v>14.853556485355647</v>
      </c>
      <c r="AG414" s="1087">
        <f>IF(ISERROR((I414/K414-1)*100),"n/a",(I414/K414-1)*100)</f>
        <v>15.180722891566267</v>
      </c>
      <c r="AH414" s="1087">
        <f>IF(ISERROR((K414/L414-1)*100),"n/a",(K414/L414-1)*100)</f>
        <v>27.692307692307704</v>
      </c>
      <c r="AI414" s="1087">
        <f>IF(ISERROR((L414/N414-1)*100),"n/a",(L414/N414-1)*100)</f>
        <v>23.106060606060595</v>
      </c>
      <c r="AJ414" s="1087">
        <f>IF(ISERROR((N414/O414-1)*100),"n/a",(N414/O414-1)*100)</f>
        <v>12.820512820512842</v>
      </c>
      <c r="AK414" s="1087">
        <f>IF(ISERROR((O414/P414-1)*100),"n/a",(O414/P414-1)*100)</f>
        <v>27.868852459016381</v>
      </c>
      <c r="AL414" s="1087">
        <f>IF(ISERROR((P414/Q414-1)*100),"n/a",(P414/Q414-1)*100)</f>
        <v>24.489795918367353</v>
      </c>
      <c r="AM414" s="1087">
        <f>IF(ISERROR((Q414/R414-1)*100),"n/a",(Q414/R414-1)*100)</f>
        <v>17.599999999999994</v>
      </c>
      <c r="AN414" s="1087">
        <f>IF(ISERROR((R414/S414-1)*100),"n/a",(R414/S414-1)*100)</f>
        <v>19.047619047619047</v>
      </c>
      <c r="AO414" s="1087">
        <f>IF(ISERROR((S414/T414-1)*100),"n/a",(S414/T414-1)*100)</f>
        <v>15.384615384615397</v>
      </c>
      <c r="AP414" s="1087">
        <f>IF(ISERROR((T414/U414-1)*100),"n/a",(T414/U414-1)*100)</f>
        <v>56.896551724137943</v>
      </c>
      <c r="AQ414" s="1087">
        <f>IF(ISERROR((U414/V414-1)*100),"n/a",(U414/V414-1)*100)</f>
        <v>31.818181818181813</v>
      </c>
      <c r="AR414" s="1087">
        <f>IF(ISERROR((V414/W414-1)*100),"n/a",(V414/W414-1)*100)</f>
        <v>0</v>
      </c>
      <c r="AS414" s="1087">
        <f>IF(ISERROR((W414/X414-1)*100),"n/a",(W414/X414-1)*100)</f>
        <v>0</v>
      </c>
      <c r="AT414" s="1087">
        <f>IF(ISERROR((X414/Y414-1)*100),"n/a",(X414/Y414-1)*100)</f>
        <v>-50</v>
      </c>
      <c r="AU414" s="1088">
        <f>AVERAGE(AA414:AT414)</f>
        <v>14.436481391223817</v>
      </c>
      <c r="AV414" s="1089">
        <f>STDEV(AA414:AT414)</f>
        <v>19.63733281877899</v>
      </c>
    </row>
    <row r="415" spans="1:48" ht="11.25" customHeight="1" x14ac:dyDescent="0.2">
      <c r="A415" s="885" t="s">
        <v>1411</v>
      </c>
      <c r="B415" s="615" t="s">
        <v>1412</v>
      </c>
      <c r="C415" s="521">
        <v>1.48</v>
      </c>
      <c r="D415" s="491">
        <v>1.32</v>
      </c>
      <c r="E415" s="512">
        <v>1.1599999999999999</v>
      </c>
      <c r="F415" s="505">
        <v>1</v>
      </c>
      <c r="G415" s="505">
        <v>0.8</v>
      </c>
      <c r="H415" s="505">
        <v>0.64</v>
      </c>
      <c r="I415" s="505">
        <v>0.48</v>
      </c>
      <c r="J415" s="1032"/>
      <c r="K415" s="505">
        <v>0.32</v>
      </c>
      <c r="L415" s="501">
        <v>0.2</v>
      </c>
      <c r="M415" s="1032"/>
      <c r="N415" s="527">
        <v>0.04</v>
      </c>
      <c r="O415" s="527">
        <v>0.24</v>
      </c>
      <c r="P415" s="507">
        <v>1.66</v>
      </c>
      <c r="Q415" s="507">
        <v>1.58</v>
      </c>
      <c r="R415" s="507">
        <v>1.52</v>
      </c>
      <c r="S415" s="507">
        <v>1.46</v>
      </c>
      <c r="T415" s="507">
        <v>1.4</v>
      </c>
      <c r="U415" s="507">
        <v>1.34</v>
      </c>
      <c r="V415" s="507">
        <v>1.28</v>
      </c>
      <c r="W415" s="507">
        <v>1.22</v>
      </c>
      <c r="X415" s="507">
        <v>1.1599999999999999</v>
      </c>
      <c r="Y415" s="507">
        <v>1.1000000000000001</v>
      </c>
      <c r="Z415" s="624">
        <f>SUM(C415:Y415)</f>
        <v>21.400000000000002</v>
      </c>
      <c r="AA415" s="1086">
        <f>IF(ISERROR((C415/D415-1)*100),"n/a",(C415/D415-1)*100)</f>
        <v>12.12121212121211</v>
      </c>
      <c r="AB415" s="1086">
        <f>IF(ISERROR((D415/E415-1)*100),"n/a",(D415/E415-1)*100)</f>
        <v>13.793103448275868</v>
      </c>
      <c r="AC415" s="1087">
        <f>IF(ISERROR((E415/F415-1)*100),"n/a",(E415/F415-1)*100)</f>
        <v>15.999999999999993</v>
      </c>
      <c r="AD415" s="1087">
        <f>IF(ISERROR((F415/G415-1)*100),"n/a",(F415/G415-1)*100)</f>
        <v>25</v>
      </c>
      <c r="AE415" s="1087">
        <f>IF(ISERROR((G415/H415-1)*100),"n/a",(G415/H415-1)*100)</f>
        <v>25</v>
      </c>
      <c r="AF415" s="1087">
        <f>IF(ISERROR((H415/I415-1)*100),"n/a",(H415/I415-1)*100)</f>
        <v>33.33333333333335</v>
      </c>
      <c r="AG415" s="1087">
        <f>IF(ISERROR((I415/K415-1)*100),"n/a",(I415/K415-1)*100)</f>
        <v>50</v>
      </c>
      <c r="AH415" s="1087">
        <f>IF(ISERROR((K415/L415-1)*100),"n/a",(K415/L415-1)*100)</f>
        <v>59.999999999999986</v>
      </c>
      <c r="AI415" s="1087">
        <f>IF(ISERROR((L415/N415-1)*100),"n/a",(L415/N415-1)*100)</f>
        <v>400</v>
      </c>
      <c r="AJ415" s="1087">
        <f>IF(ISERROR((N415/O415-1)*100),"n/a",(N415/O415-1)*100)</f>
        <v>-83.333333333333329</v>
      </c>
      <c r="AK415" s="1087">
        <f>IF(ISERROR((O415/P415-1)*100),"n/a",(O415/P415-1)*100)</f>
        <v>-85.542168674698786</v>
      </c>
      <c r="AL415" s="1087">
        <f>IF(ISERROR((P415/Q415-1)*100),"n/a",(P415/Q415-1)*100)</f>
        <v>5.0632911392404889</v>
      </c>
      <c r="AM415" s="1087">
        <f>IF(ISERROR((Q415/R415-1)*100),"n/a",(Q415/R415-1)*100)</f>
        <v>3.9473684210526327</v>
      </c>
      <c r="AN415" s="1087">
        <f>IF(ISERROR((R415/S415-1)*100),"n/a",(R415/S415-1)*100)</f>
        <v>4.1095890410958846</v>
      </c>
      <c r="AO415" s="1087">
        <f>IF(ISERROR((S415/T415-1)*100),"n/a",(S415/T415-1)*100)</f>
        <v>4.2857142857142927</v>
      </c>
      <c r="AP415" s="1087">
        <f>IF(ISERROR((T415/U415-1)*100),"n/a",(T415/U415-1)*100)</f>
        <v>4.4776119402984982</v>
      </c>
      <c r="AQ415" s="1087">
        <f>IF(ISERROR((U415/V415-1)*100),"n/a",(U415/V415-1)*100)</f>
        <v>4.6875</v>
      </c>
      <c r="AR415" s="1087">
        <f>IF(ISERROR((V415/W415-1)*100),"n/a",(V415/W415-1)*100)</f>
        <v>4.9180327868852514</v>
      </c>
      <c r="AS415" s="1087">
        <f>IF(ISERROR((W415/X415-1)*100),"n/a",(W415/X415-1)*100)</f>
        <v>5.1724137931034475</v>
      </c>
      <c r="AT415" s="1087">
        <f>IF(ISERROR((X415/Y415-1)*100),"n/a",(X415/Y415-1)*100)</f>
        <v>5.4545454545454453</v>
      </c>
      <c r="AU415" s="1088">
        <f>AVERAGE(AA415:AT415)</f>
        <v>25.424410687836254</v>
      </c>
      <c r="AV415" s="1089">
        <f>STDEV(AA415:AT415)</f>
        <v>94.753799488409484</v>
      </c>
    </row>
    <row r="416" spans="1:48" ht="11.25" customHeight="1" x14ac:dyDescent="0.2">
      <c r="A416" s="885" t="s">
        <v>661</v>
      </c>
      <c r="B416" s="615" t="s">
        <v>662</v>
      </c>
      <c r="C416" s="521">
        <v>1.24</v>
      </c>
      <c r="D416" s="491">
        <v>1.22</v>
      </c>
      <c r="E416" s="491">
        <v>1.18</v>
      </c>
      <c r="F416" s="621">
        <v>1.1399999999999999</v>
      </c>
      <c r="G416" s="621">
        <v>1.1000000000000001</v>
      </c>
      <c r="H416" s="621">
        <v>1.06</v>
      </c>
      <c r="I416" s="621">
        <v>0.49</v>
      </c>
      <c r="J416" s="945"/>
      <c r="K416" s="621">
        <v>0.41</v>
      </c>
      <c r="L416" s="490">
        <v>0.35</v>
      </c>
      <c r="M416" s="945"/>
      <c r="N416" s="503">
        <v>0.33</v>
      </c>
      <c r="O416" s="503">
        <v>0.31</v>
      </c>
      <c r="P416" s="627">
        <v>0.28999999999999998</v>
      </c>
      <c r="Q416" s="627">
        <v>0.27</v>
      </c>
      <c r="R416" s="627">
        <v>0.25</v>
      </c>
      <c r="S416" s="627">
        <v>0.23</v>
      </c>
      <c r="T416" s="627">
        <v>0.21</v>
      </c>
      <c r="U416" s="627">
        <v>0.17</v>
      </c>
      <c r="V416" s="623">
        <v>0.14000000000000001</v>
      </c>
      <c r="W416" s="623">
        <v>0.14000000000000001</v>
      </c>
      <c r="X416" s="627">
        <v>0.14000000000000001</v>
      </c>
      <c r="Y416" s="627">
        <v>0.13</v>
      </c>
      <c r="Z416" s="624">
        <f>SUM(C416:Y416)</f>
        <v>10.800000000000002</v>
      </c>
      <c r="AA416" s="1086">
        <f>IF(ISERROR((C416/D416-1)*100),"n/a",(C416/D416-1)*100)</f>
        <v>1.6393442622950838</v>
      </c>
      <c r="AB416" s="1086">
        <f>IF(ISERROR((D416/E416-1)*100),"n/a",(D416/E416-1)*100)</f>
        <v>3.3898305084745894</v>
      </c>
      <c r="AC416" s="1087">
        <f>IF(ISERROR((E416/F416-1)*100),"n/a",(E416/F416-1)*100)</f>
        <v>3.5087719298245723</v>
      </c>
      <c r="AD416" s="1087">
        <f>IF(ISERROR((F416/G416-1)*100),"n/a",(F416/G416-1)*100)</f>
        <v>3.6363636363636154</v>
      </c>
      <c r="AE416" s="1087">
        <f>IF(ISERROR((G416/H416-1)*100),"n/a",(G416/H416-1)*100)</f>
        <v>3.7735849056603765</v>
      </c>
      <c r="AF416" s="1087">
        <f>IF(ISERROR((H416/I416-1)*100),"n/a",(H416/I416-1)*100)</f>
        <v>116.32653061224491</v>
      </c>
      <c r="AG416" s="1087">
        <f>IF(ISERROR((I416/K416-1)*100),"n/a",(I416/K416-1)*100)</f>
        <v>19.512195121951216</v>
      </c>
      <c r="AH416" s="1087">
        <f>IF(ISERROR((K416/L416-1)*100),"n/a",(K416/L416-1)*100)</f>
        <v>17.142857142857149</v>
      </c>
      <c r="AI416" s="1087">
        <f>IF(ISERROR((L416/N416-1)*100),"n/a",(L416/N416-1)*100)</f>
        <v>6.0606060606060552</v>
      </c>
      <c r="AJ416" s="1087">
        <f>IF(ISERROR((N416/O416-1)*100),"n/a",(N416/O416-1)*100)</f>
        <v>6.4516129032258229</v>
      </c>
      <c r="AK416" s="1087">
        <f>IF(ISERROR((O416/P416-1)*100),"n/a",(O416/P416-1)*100)</f>
        <v>6.8965517241379448</v>
      </c>
      <c r="AL416" s="1087">
        <f>IF(ISERROR((P416/Q416-1)*100),"n/a",(P416/Q416-1)*100)</f>
        <v>7.4074074074073959</v>
      </c>
      <c r="AM416" s="1087">
        <f>IF(ISERROR((Q416/R416-1)*100),"n/a",(Q416/R416-1)*100)</f>
        <v>8.0000000000000071</v>
      </c>
      <c r="AN416" s="1087">
        <f>IF(ISERROR((R416/S416-1)*100),"n/a",(R416/S416-1)*100)</f>
        <v>8.6956521739130377</v>
      </c>
      <c r="AO416" s="1087">
        <f>IF(ISERROR((S416/T416-1)*100),"n/a",(S416/T416-1)*100)</f>
        <v>9.5238095238095344</v>
      </c>
      <c r="AP416" s="1087">
        <f>IF(ISERROR((T416/U416-1)*100),"n/a",(T416/U416-1)*100)</f>
        <v>23.529411764705866</v>
      </c>
      <c r="AQ416" s="1087">
        <f>IF(ISERROR((U416/V416-1)*100),"n/a",(U416/V416-1)*100)</f>
        <v>21.42857142857142</v>
      </c>
      <c r="AR416" s="1087">
        <f>IF(ISERROR((V416/W416-1)*100),"n/a",(V416/W416-1)*100)</f>
        <v>0</v>
      </c>
      <c r="AS416" s="1087">
        <f>IF(ISERROR((W416/X416-1)*100),"n/a",(W416/X416-1)*100)</f>
        <v>0</v>
      </c>
      <c r="AT416" s="1087">
        <f>IF(ISERROR((X416/Y416-1)*100),"n/a",(X416/Y416-1)*100)</f>
        <v>7.6923076923077094</v>
      </c>
      <c r="AU416" s="1088">
        <f>AVERAGE(AA416:AT416)</f>
        <v>13.730770439917816</v>
      </c>
      <c r="AV416" s="1089">
        <f>STDEV(AA416:AT416)</f>
        <v>25.102766705885124</v>
      </c>
    </row>
    <row r="417" spans="1:48" ht="11.25" customHeight="1" x14ac:dyDescent="0.2">
      <c r="A417" s="885" t="s">
        <v>405</v>
      </c>
      <c r="B417" s="615" t="s">
        <v>406</v>
      </c>
      <c r="C417" s="521">
        <v>1.42</v>
      </c>
      <c r="D417" s="491">
        <v>1.34</v>
      </c>
      <c r="E417" s="491">
        <v>1.26</v>
      </c>
      <c r="F417" s="621">
        <v>1.175</v>
      </c>
      <c r="G417" s="621">
        <v>1.1000000000000001</v>
      </c>
      <c r="H417" s="621">
        <v>1.02</v>
      </c>
      <c r="I417" s="621">
        <v>0.94</v>
      </c>
      <c r="J417" s="945"/>
      <c r="K417" s="621">
        <v>0.9</v>
      </c>
      <c r="L417" s="490">
        <v>0.85</v>
      </c>
      <c r="M417" s="945"/>
      <c r="N417" s="503">
        <v>0.79</v>
      </c>
      <c r="O417" s="503">
        <v>0.75</v>
      </c>
      <c r="P417" s="627">
        <v>0.7</v>
      </c>
      <c r="Q417" s="627">
        <v>0.63500000000000001</v>
      </c>
      <c r="R417" s="627">
        <v>0.57499999999999996</v>
      </c>
      <c r="S417" s="623">
        <v>0.52500000000000002</v>
      </c>
      <c r="T417" s="627">
        <v>0.50624999999999998</v>
      </c>
      <c r="U417" s="623">
        <v>0.5</v>
      </c>
      <c r="V417" s="623">
        <v>1</v>
      </c>
      <c r="W417" s="623">
        <v>1</v>
      </c>
      <c r="X417" s="623">
        <v>1</v>
      </c>
      <c r="Y417" s="623">
        <v>1</v>
      </c>
      <c r="Z417" s="624">
        <f>SUM(C417:Y417)</f>
        <v>18.986249999999998</v>
      </c>
      <c r="AA417" s="1086">
        <f>IF(ISERROR((C417/D417-1)*100),"n/a",(C417/D417-1)*100)</f>
        <v>5.9701492537313383</v>
      </c>
      <c r="AB417" s="1086">
        <f>IF(ISERROR((D417/E417-1)*100),"n/a",(D417/E417-1)*100)</f>
        <v>6.3492063492063489</v>
      </c>
      <c r="AC417" s="1087">
        <f>IF(ISERROR((E417/F417-1)*100),"n/a",(E417/F417-1)*100)</f>
        <v>7.2340425531914887</v>
      </c>
      <c r="AD417" s="1087">
        <f>IF(ISERROR((F417/G417-1)*100),"n/a",(F417/G417-1)*100)</f>
        <v>6.8181818181818121</v>
      </c>
      <c r="AE417" s="1087">
        <f>IF(ISERROR((G417/H417-1)*100),"n/a",(G417/H417-1)*100)</f>
        <v>7.8431372549019773</v>
      </c>
      <c r="AF417" s="1087">
        <f>IF(ISERROR((H417/I417-1)*100),"n/a",(H417/I417-1)*100)</f>
        <v>8.5106382978723527</v>
      </c>
      <c r="AG417" s="1087">
        <f>IF(ISERROR((I417/K417-1)*100),"n/a",(I417/K417-1)*100)</f>
        <v>4.4444444444444287</v>
      </c>
      <c r="AH417" s="1087">
        <f>IF(ISERROR((K417/L417-1)*100),"n/a",(K417/L417-1)*100)</f>
        <v>5.8823529411764719</v>
      </c>
      <c r="AI417" s="1087">
        <f>IF(ISERROR((L417/N417-1)*100),"n/a",(L417/N417-1)*100)</f>
        <v>7.5949367088607556</v>
      </c>
      <c r="AJ417" s="1087">
        <f>IF(ISERROR((N417/O417-1)*100),"n/a",(N417/O417-1)*100)</f>
        <v>5.3333333333333455</v>
      </c>
      <c r="AK417" s="1087">
        <f>IF(ISERROR((O417/P417-1)*100),"n/a",(O417/P417-1)*100)</f>
        <v>7.1428571428571397</v>
      </c>
      <c r="AL417" s="1087">
        <f>IF(ISERROR((P417/Q417-1)*100),"n/a",(P417/Q417-1)*100)</f>
        <v>10.236220472440927</v>
      </c>
      <c r="AM417" s="1087">
        <f>IF(ISERROR((Q417/R417-1)*100),"n/a",(Q417/R417-1)*100)</f>
        <v>10.434782608695659</v>
      </c>
      <c r="AN417" s="1087">
        <f>IF(ISERROR((R417/S417-1)*100),"n/a",(R417/S417-1)*100)</f>
        <v>9.5238095238095113</v>
      </c>
      <c r="AO417" s="1087">
        <f>IF(ISERROR((S417/T417-1)*100),"n/a",(S417/T417-1)*100)</f>
        <v>3.7037037037037202</v>
      </c>
      <c r="AP417" s="1087">
        <f>IF(ISERROR((T417/U417-1)*100),"n/a",(T417/U417-1)*100)</f>
        <v>1.2499999999999956</v>
      </c>
      <c r="AQ417" s="1087">
        <f>IF(ISERROR((U417/V417-1)*100),"n/a",(U417/V417-1)*100)</f>
        <v>-50</v>
      </c>
      <c r="AR417" s="1087">
        <f>IF(ISERROR((V417/W417-1)*100),"n/a",(V417/W417-1)*100)</f>
        <v>0</v>
      </c>
      <c r="AS417" s="1087">
        <f>IF(ISERROR((W417/X417-1)*100),"n/a",(W417/X417-1)*100)</f>
        <v>0</v>
      </c>
      <c r="AT417" s="1087">
        <f>IF(ISERROR((X417/Y417-1)*100),"n/a",(X417/Y417-1)*100)</f>
        <v>0</v>
      </c>
      <c r="AU417" s="1088">
        <f>AVERAGE(AA417:AT417)</f>
        <v>2.9135898203203636</v>
      </c>
      <c r="AV417" s="1089">
        <f>STDEV(AA417:AT417)</f>
        <v>12.876111249221367</v>
      </c>
    </row>
    <row r="418" spans="1:48" ht="11.25" customHeight="1" x14ac:dyDescent="0.2">
      <c r="A418" s="894" t="s">
        <v>4262</v>
      </c>
      <c r="B418" s="849" t="s">
        <v>3852</v>
      </c>
      <c r="C418" s="1073">
        <v>0.73219999999999996</v>
      </c>
      <c r="D418" s="491">
        <v>0.68759999999999999</v>
      </c>
      <c r="E418" s="863">
        <v>0.6341</v>
      </c>
      <c r="F418" s="863">
        <v>0.56789999999999996</v>
      </c>
      <c r="G418" s="863">
        <v>0.53</v>
      </c>
      <c r="H418" s="863">
        <v>0.2671</v>
      </c>
      <c r="I418" s="863">
        <v>0.23</v>
      </c>
      <c r="J418" s="476"/>
      <c r="K418" s="863">
        <v>0.84</v>
      </c>
      <c r="L418" s="484">
        <v>0</v>
      </c>
      <c r="M418" s="1016"/>
      <c r="N418" s="526">
        <v>0</v>
      </c>
      <c r="O418" s="526">
        <v>0</v>
      </c>
      <c r="P418" s="486">
        <v>0</v>
      </c>
      <c r="Q418" s="486">
        <v>0</v>
      </c>
      <c r="R418" s="486">
        <v>0</v>
      </c>
      <c r="S418" s="486">
        <v>0</v>
      </c>
      <c r="T418" s="486">
        <v>0</v>
      </c>
      <c r="U418" s="486">
        <v>0</v>
      </c>
      <c r="V418" s="486">
        <v>0</v>
      </c>
      <c r="W418" s="486">
        <v>0</v>
      </c>
      <c r="X418" s="486">
        <v>0</v>
      </c>
      <c r="Y418" s="486">
        <v>0</v>
      </c>
      <c r="Z418" s="624">
        <f>SUM(C418:Y418)</f>
        <v>4.4889000000000001</v>
      </c>
      <c r="AA418" s="1086">
        <f>IF(ISERROR((C418/D418-1)*100),"n/a",(C418/D418-1)*100)</f>
        <v>6.4863292611983647</v>
      </c>
      <c r="AB418" s="1086">
        <f>IF(ISERROR((D418/E418-1)*100),"n/a",(D418/E418-1)*100)</f>
        <v>8.43715502286706</v>
      </c>
      <c r="AC418" s="1087">
        <f>IF(ISERROR((E418/F418-1)*100),"n/a",(E418/F418-1)*100)</f>
        <v>11.656981863004056</v>
      </c>
      <c r="AD418" s="1087">
        <f>IF(ISERROR((F418/G418-1)*100),"n/a",(F418/G418-1)*100)</f>
        <v>7.1509433962263946</v>
      </c>
      <c r="AE418" s="1087">
        <f>IF(ISERROR((G418/H418-1)*100),"n/a",(G418/H418-1)*100)</f>
        <v>98.427555222763004</v>
      </c>
      <c r="AF418" s="1087">
        <f>IF(ISERROR((H418/I418-1)*100),"n/a",(H418/I418-1)*100)</f>
        <v>16.130434782608695</v>
      </c>
      <c r="AG418" s="1087">
        <f>IF(ISERROR((I418/K418-1)*100),"n/a",(I418/K418-1)*100)</f>
        <v>-72.61904761904762</v>
      </c>
      <c r="AH418" s="1087" t="str">
        <f>IF(ISERROR((K418/L418-1)*100),"n/a",(K418/L418-1)*100)</f>
        <v>n/a</v>
      </c>
      <c r="AI418" s="1087" t="str">
        <f>IF(ISERROR((L418/N418-1)*100),"n/a",(L418/N418-1)*100)</f>
        <v>n/a</v>
      </c>
      <c r="AJ418" s="1087" t="str">
        <f>IF(ISERROR((N418/O418-1)*100),"n/a",(N418/O418-1)*100)</f>
        <v>n/a</v>
      </c>
      <c r="AK418" s="1087" t="str">
        <f>IF(ISERROR((O418/P418-1)*100),"n/a",(O418/P418-1)*100)</f>
        <v>n/a</v>
      </c>
      <c r="AL418" s="1087" t="str">
        <f>IF(ISERROR((P418/Q418-1)*100),"n/a",(P418/Q418-1)*100)</f>
        <v>n/a</v>
      </c>
      <c r="AM418" s="1087" t="str">
        <f>IF(ISERROR((Q418/R418-1)*100),"n/a",(Q418/R418-1)*100)</f>
        <v>n/a</v>
      </c>
      <c r="AN418" s="1087" t="str">
        <f>IF(ISERROR((R418/S418-1)*100),"n/a",(R418/S418-1)*100)</f>
        <v>n/a</v>
      </c>
      <c r="AO418" s="1087" t="str">
        <f>IF(ISERROR((S418/T418-1)*100),"n/a",(S418/T418-1)*100)</f>
        <v>n/a</v>
      </c>
      <c r="AP418" s="1087" t="str">
        <f>IF(ISERROR((T418/U418-1)*100),"n/a",(T418/U418-1)*100)</f>
        <v>n/a</v>
      </c>
      <c r="AQ418" s="1087" t="str">
        <f>IF(ISERROR((U418/V418-1)*100),"n/a",(U418/V418-1)*100)</f>
        <v>n/a</v>
      </c>
      <c r="AR418" s="1087" t="str">
        <f>IF(ISERROR((V418/W418-1)*100),"n/a",(V418/W418-1)*100)</f>
        <v>n/a</v>
      </c>
      <c r="AS418" s="1087" t="str">
        <f>IF(ISERROR((W418/X418-1)*100),"n/a",(W418/X418-1)*100)</f>
        <v>n/a</v>
      </c>
      <c r="AT418" s="1087" t="str">
        <f>IF(ISERROR((X418/Y418-1)*100),"n/a",(X418/Y418-1)*100)</f>
        <v>n/a</v>
      </c>
      <c r="AU418" s="1088">
        <f>AVERAGE(AA418:AT418)</f>
        <v>10.810050275659993</v>
      </c>
      <c r="AV418" s="1089">
        <f>STDEV(AA418:AT418)</f>
        <v>49.504174220534999</v>
      </c>
    </row>
    <row r="419" spans="1:48" ht="11.25" customHeight="1" x14ac:dyDescent="0.2">
      <c r="A419" s="885" t="s">
        <v>1417</v>
      </c>
      <c r="B419" s="615" t="s">
        <v>1418</v>
      </c>
      <c r="C419" s="521">
        <v>1.4</v>
      </c>
      <c r="D419" s="491">
        <v>1.35</v>
      </c>
      <c r="E419" s="491">
        <v>1.1600000000000001</v>
      </c>
      <c r="F419" s="621">
        <v>0.97</v>
      </c>
      <c r="G419" s="621">
        <v>0.74</v>
      </c>
      <c r="H419" s="494">
        <v>0.64</v>
      </c>
      <c r="I419" s="621">
        <v>0.62</v>
      </c>
      <c r="J419" s="945"/>
      <c r="K419" s="494">
        <v>0.6</v>
      </c>
      <c r="L419" s="625">
        <v>0.6</v>
      </c>
      <c r="M419" s="945"/>
      <c r="N419" s="622">
        <v>0.6</v>
      </c>
      <c r="O419" s="622">
        <v>0.6</v>
      </c>
      <c r="P419" s="623">
        <v>0.6</v>
      </c>
      <c r="Q419" s="623">
        <v>0.6</v>
      </c>
      <c r="R419" s="627">
        <v>0.6</v>
      </c>
      <c r="S419" s="623">
        <v>0.56000000000000005</v>
      </c>
      <c r="T419" s="623">
        <v>0.56000000000000005</v>
      </c>
      <c r="U419" s="627">
        <v>0.56000000000000005</v>
      </c>
      <c r="V419" s="627">
        <v>0.5</v>
      </c>
      <c r="W419" s="627">
        <v>0.47</v>
      </c>
      <c r="X419" s="623">
        <v>0.44</v>
      </c>
      <c r="Y419" s="627">
        <v>0.44</v>
      </c>
      <c r="Z419" s="624">
        <f>SUM(C419:Y419)</f>
        <v>14.61</v>
      </c>
      <c r="AA419" s="1086">
        <f>IF(ISERROR((C419/D419-1)*100),"n/a",(C419/D419-1)*100)</f>
        <v>3.7037037037036979</v>
      </c>
      <c r="AB419" s="1086">
        <f>IF(ISERROR((D419/E419-1)*100),"n/a",(D419/E419-1)*100)</f>
        <v>16.37931034482758</v>
      </c>
      <c r="AC419" s="1087">
        <f>IF(ISERROR((E419/F419-1)*100),"n/a",(E419/F419-1)*100)</f>
        <v>19.587628865979401</v>
      </c>
      <c r="AD419" s="1087">
        <f>IF(ISERROR((F419/G419-1)*100),"n/a",(F419/G419-1)*100)</f>
        <v>31.081081081081074</v>
      </c>
      <c r="AE419" s="1087">
        <f>IF(ISERROR((G419/H419-1)*100),"n/a",(G419/H419-1)*100)</f>
        <v>15.625</v>
      </c>
      <c r="AF419" s="1087">
        <f>IF(ISERROR((H419/I419-1)*100),"n/a",(H419/I419-1)*100)</f>
        <v>3.2258064516129004</v>
      </c>
      <c r="AG419" s="1087">
        <f>IF(ISERROR((I419/K419-1)*100),"n/a",(I419/K419-1)*100)</f>
        <v>3.3333333333333437</v>
      </c>
      <c r="AH419" s="1087">
        <f>IF(ISERROR((K419/L419-1)*100),"n/a",(K419/L419-1)*100)</f>
        <v>0</v>
      </c>
      <c r="AI419" s="1087">
        <f>IF(ISERROR((L419/N419-1)*100),"n/a",(L419/N419-1)*100)</f>
        <v>0</v>
      </c>
      <c r="AJ419" s="1087">
        <f>IF(ISERROR((N419/O419-1)*100),"n/a",(N419/O419-1)*100)</f>
        <v>0</v>
      </c>
      <c r="AK419" s="1087">
        <f>IF(ISERROR((O419/P419-1)*100),"n/a",(O419/P419-1)*100)</f>
        <v>0</v>
      </c>
      <c r="AL419" s="1087">
        <f>IF(ISERROR((P419/Q419-1)*100),"n/a",(P419/Q419-1)*100)</f>
        <v>0</v>
      </c>
      <c r="AM419" s="1087">
        <f>IF(ISERROR((Q419/R419-1)*100),"n/a",(Q419/R419-1)*100)</f>
        <v>0</v>
      </c>
      <c r="AN419" s="1087">
        <f>IF(ISERROR((R419/S419-1)*100),"n/a",(R419/S419-1)*100)</f>
        <v>7.1428571428571397</v>
      </c>
      <c r="AO419" s="1087">
        <f>IF(ISERROR((S419/T419-1)*100),"n/a",(S419/T419-1)*100)</f>
        <v>0</v>
      </c>
      <c r="AP419" s="1087">
        <f>IF(ISERROR((T419/U419-1)*100),"n/a",(T419/U419-1)*100)</f>
        <v>0</v>
      </c>
      <c r="AQ419" s="1087">
        <f>IF(ISERROR((U419/V419-1)*100),"n/a",(U419/V419-1)*100)</f>
        <v>12.000000000000011</v>
      </c>
      <c r="AR419" s="1087">
        <f>IF(ISERROR((V419/W419-1)*100),"n/a",(V419/W419-1)*100)</f>
        <v>6.3829787234042534</v>
      </c>
      <c r="AS419" s="1087">
        <f>IF(ISERROR((W419/X419-1)*100),"n/a",(W419/X419-1)*100)</f>
        <v>6.8181818181818121</v>
      </c>
      <c r="AT419" s="1087">
        <f>IF(ISERROR((X419/Y419-1)*100),"n/a",(X419/Y419-1)*100)</f>
        <v>0</v>
      </c>
      <c r="AU419" s="1088">
        <f>AVERAGE(AA419:AT419)</f>
        <v>6.2639940732490604</v>
      </c>
      <c r="AV419" s="1089">
        <f>STDEV(AA419:AT419)</f>
        <v>8.5681896125327341</v>
      </c>
    </row>
    <row r="420" spans="1:48" ht="11.25" customHeight="1" x14ac:dyDescent="0.2">
      <c r="A420" s="877" t="s">
        <v>269</v>
      </c>
      <c r="B420" s="615" t="s">
        <v>270</v>
      </c>
      <c r="C420" s="521">
        <v>2.06</v>
      </c>
      <c r="D420" s="491">
        <v>1.78</v>
      </c>
      <c r="E420" s="491">
        <v>1.52</v>
      </c>
      <c r="F420" s="621">
        <v>1.26</v>
      </c>
      <c r="G420" s="621">
        <v>1.02</v>
      </c>
      <c r="H420" s="621">
        <v>0.82</v>
      </c>
      <c r="I420" s="621">
        <v>0.68</v>
      </c>
      <c r="J420" s="945"/>
      <c r="K420" s="621">
        <v>0.6</v>
      </c>
      <c r="L420" s="490">
        <v>0.5</v>
      </c>
      <c r="M420" s="945"/>
      <c r="N420" s="503">
        <v>0.4</v>
      </c>
      <c r="O420" s="503">
        <v>0.35</v>
      </c>
      <c r="P420" s="627">
        <v>0.33</v>
      </c>
      <c r="Q420" s="627">
        <v>0.26</v>
      </c>
      <c r="R420" s="627">
        <v>0.16</v>
      </c>
      <c r="S420" s="627">
        <v>0.1</v>
      </c>
      <c r="T420" s="627">
        <v>7.0000000000000007E-2</v>
      </c>
      <c r="U420" s="627">
        <v>5.2499999999999998E-2</v>
      </c>
      <c r="V420" s="627">
        <v>0.04</v>
      </c>
      <c r="W420" s="627">
        <v>3.7499999999999999E-2</v>
      </c>
      <c r="X420" s="627">
        <v>3.5000000000000003E-2</v>
      </c>
      <c r="Y420" s="627">
        <v>0.03</v>
      </c>
      <c r="Z420" s="624">
        <f>SUM(C420:Y420)</f>
        <v>12.104999999999997</v>
      </c>
      <c r="AA420" s="1086">
        <f>IF(ISERROR((C420/D420-1)*100),"n/a",(C420/D420-1)*100)</f>
        <v>15.730337078651679</v>
      </c>
      <c r="AB420" s="1086">
        <f>IF(ISERROR((D420/E420-1)*100),"n/a",(D420/E420-1)*100)</f>
        <v>17.105263157894733</v>
      </c>
      <c r="AC420" s="1087">
        <f>IF(ISERROR((E420/F420-1)*100),"n/a",(E420/F420-1)*100)</f>
        <v>20.634920634920629</v>
      </c>
      <c r="AD420" s="1087">
        <f>IF(ISERROR((F420/G420-1)*100),"n/a",(F420/G420-1)*100)</f>
        <v>23.529411764705888</v>
      </c>
      <c r="AE420" s="1087">
        <f>IF(ISERROR((G420/H420-1)*100),"n/a",(G420/H420-1)*100)</f>
        <v>24.390243902439025</v>
      </c>
      <c r="AF420" s="1087">
        <f>IF(ISERROR((H420/I420-1)*100),"n/a",(H420/I420-1)*100)</f>
        <v>20.588235294117641</v>
      </c>
      <c r="AG420" s="1087">
        <f>IF(ISERROR((I420/K420-1)*100),"n/a",(I420/K420-1)*100)</f>
        <v>13.333333333333353</v>
      </c>
      <c r="AH420" s="1087">
        <f>IF(ISERROR((K420/L420-1)*100),"n/a",(K420/L420-1)*100)</f>
        <v>19.999999999999996</v>
      </c>
      <c r="AI420" s="1087">
        <f>IF(ISERROR((L420/N420-1)*100),"n/a",(L420/N420-1)*100)</f>
        <v>25</v>
      </c>
      <c r="AJ420" s="1087">
        <f>IF(ISERROR((N420/O420-1)*100),"n/a",(N420/O420-1)*100)</f>
        <v>14.285714285714302</v>
      </c>
      <c r="AK420" s="1087">
        <f>IF(ISERROR((O420/P420-1)*100),"n/a",(O420/P420-1)*100)</f>
        <v>6.0606060606060552</v>
      </c>
      <c r="AL420" s="1087">
        <f>IF(ISERROR((P420/Q420-1)*100),"n/a",(P420/Q420-1)*100)</f>
        <v>26.923076923076916</v>
      </c>
      <c r="AM420" s="1087">
        <f>IF(ISERROR((Q420/R420-1)*100),"n/a",(Q420/R420-1)*100)</f>
        <v>62.5</v>
      </c>
      <c r="AN420" s="1087">
        <f>IF(ISERROR((R420/S420-1)*100),"n/a",(R420/S420-1)*100)</f>
        <v>59.999999999999986</v>
      </c>
      <c r="AO420" s="1087">
        <f>IF(ISERROR((S420/T420-1)*100),"n/a",(S420/T420-1)*100)</f>
        <v>42.857142857142861</v>
      </c>
      <c r="AP420" s="1087">
        <f>IF(ISERROR((T420/U420-1)*100),"n/a",(T420/U420-1)*100)</f>
        <v>33.33333333333335</v>
      </c>
      <c r="AQ420" s="1087">
        <f>IF(ISERROR((U420/V420-1)*100),"n/a",(U420/V420-1)*100)</f>
        <v>31.25</v>
      </c>
      <c r="AR420" s="1087">
        <f>IF(ISERROR((V420/W420-1)*100),"n/a",(V420/W420-1)*100)</f>
        <v>6.6666666666666652</v>
      </c>
      <c r="AS420" s="1087">
        <f>IF(ISERROR((W420/X420-1)*100),"n/a",(W420/X420-1)*100)</f>
        <v>7.1428571428571397</v>
      </c>
      <c r="AT420" s="1087">
        <f>IF(ISERROR((X420/Y420-1)*100),"n/a",(X420/Y420-1)*100)</f>
        <v>16.666666666666675</v>
      </c>
      <c r="AU420" s="1088">
        <f>AVERAGE(AA420:AT420)</f>
        <v>24.399890455106348</v>
      </c>
      <c r="AV420" s="1089">
        <f>STDEV(AA420:AT420)</f>
        <v>15.565610557059442</v>
      </c>
    </row>
    <row r="421" spans="1:48" ht="11.25" customHeight="1" x14ac:dyDescent="0.2">
      <c r="A421" s="885" t="s">
        <v>1391</v>
      </c>
      <c r="B421" s="615" t="s">
        <v>1392</v>
      </c>
      <c r="C421" s="521">
        <v>4.5</v>
      </c>
      <c r="D421" s="491">
        <v>3.2</v>
      </c>
      <c r="E421" s="491">
        <v>1.8</v>
      </c>
      <c r="F421" s="494">
        <v>1.2</v>
      </c>
      <c r="G421" s="621">
        <v>0.96</v>
      </c>
      <c r="H421" s="621">
        <v>0.36</v>
      </c>
      <c r="I421" s="621">
        <v>0</v>
      </c>
      <c r="J421" s="945"/>
      <c r="K421" s="494">
        <v>0</v>
      </c>
      <c r="L421" s="625">
        <v>0</v>
      </c>
      <c r="M421" s="945"/>
      <c r="N421" s="524">
        <v>0</v>
      </c>
      <c r="O421" s="524">
        <v>0</v>
      </c>
      <c r="P421" s="523">
        <v>0</v>
      </c>
      <c r="Q421" s="623">
        <v>0</v>
      </c>
      <c r="R421" s="623">
        <v>0</v>
      </c>
      <c r="S421" s="623">
        <v>0</v>
      </c>
      <c r="T421" s="623">
        <v>0</v>
      </c>
      <c r="U421" s="623">
        <v>0</v>
      </c>
      <c r="V421" s="623">
        <v>0</v>
      </c>
      <c r="W421" s="623">
        <v>0</v>
      </c>
      <c r="X421" s="623">
        <v>0</v>
      </c>
      <c r="Y421" s="623">
        <v>0</v>
      </c>
      <c r="Z421" s="624">
        <f>SUM(C421:Y421)</f>
        <v>12.02</v>
      </c>
      <c r="AA421" s="1086">
        <f>IF(ISERROR((C421/D421-1)*100),"n/a",(C421/D421-1)*100)</f>
        <v>40.625</v>
      </c>
      <c r="AB421" s="1086">
        <f>IF(ISERROR((D421/E421-1)*100),"n/a",(D421/E421-1)*100)</f>
        <v>77.777777777777786</v>
      </c>
      <c r="AC421" s="1087">
        <f>IF(ISERROR((E421/F421-1)*100),"n/a",(E421/F421-1)*100)</f>
        <v>50</v>
      </c>
      <c r="AD421" s="1087">
        <f>IF(ISERROR((F421/G421-1)*100),"n/a",(F421/G421-1)*100)</f>
        <v>25</v>
      </c>
      <c r="AE421" s="1087">
        <f>IF(ISERROR((G421/H421-1)*100),"n/a",(G421/H421-1)*100)</f>
        <v>166.66666666666666</v>
      </c>
      <c r="AF421" s="1087" t="str">
        <f>IF(ISERROR((H421/I421-1)*100),"n/a",(H421/I421-1)*100)</f>
        <v>n/a</v>
      </c>
      <c r="AG421" s="1087" t="str">
        <f>IF(ISERROR((I421/K421-1)*100),"n/a",(I421/K421-1)*100)</f>
        <v>n/a</v>
      </c>
      <c r="AH421" s="1087" t="str">
        <f>IF(ISERROR((K421/L421-1)*100),"n/a",(K421/L421-1)*100)</f>
        <v>n/a</v>
      </c>
      <c r="AI421" s="1087" t="str">
        <f>IF(ISERROR((L421/N421-1)*100),"n/a",(L421/N421-1)*100)</f>
        <v>n/a</v>
      </c>
      <c r="AJ421" s="1087" t="str">
        <f>IF(ISERROR((N421/O421-1)*100),"n/a",(N421/O421-1)*100)</f>
        <v>n/a</v>
      </c>
      <c r="AK421" s="1087" t="str">
        <f>IF(ISERROR((O421/P421-1)*100),"n/a",(O421/P421-1)*100)</f>
        <v>n/a</v>
      </c>
      <c r="AL421" s="1087" t="str">
        <f>IF(ISERROR((P421/Q421-1)*100),"n/a",(P421/Q421-1)*100)</f>
        <v>n/a</v>
      </c>
      <c r="AM421" s="1087" t="str">
        <f>IF(ISERROR((Q421/R421-1)*100),"n/a",(Q421/R421-1)*100)</f>
        <v>n/a</v>
      </c>
      <c r="AN421" s="1087" t="str">
        <f>IF(ISERROR((R421/S421-1)*100),"n/a",(R421/S421-1)*100)</f>
        <v>n/a</v>
      </c>
      <c r="AO421" s="1087" t="str">
        <f>IF(ISERROR((S421/T421-1)*100),"n/a",(S421/T421-1)*100)</f>
        <v>n/a</v>
      </c>
      <c r="AP421" s="1087" t="str">
        <f>IF(ISERROR((T421/U421-1)*100),"n/a",(T421/U421-1)*100)</f>
        <v>n/a</v>
      </c>
      <c r="AQ421" s="1087" t="str">
        <f>IF(ISERROR((U421/V421-1)*100),"n/a",(U421/V421-1)*100)</f>
        <v>n/a</v>
      </c>
      <c r="AR421" s="1087" t="str">
        <f>IF(ISERROR((V421/W421-1)*100),"n/a",(V421/W421-1)*100)</f>
        <v>n/a</v>
      </c>
      <c r="AS421" s="1087" t="str">
        <f>IF(ISERROR((W421/X421-1)*100),"n/a",(W421/X421-1)*100)</f>
        <v>n/a</v>
      </c>
      <c r="AT421" s="1087" t="str">
        <f>IF(ISERROR((X421/Y421-1)*100),"n/a",(X421/Y421-1)*100)</f>
        <v>n/a</v>
      </c>
      <c r="AU421" s="1088">
        <f>AVERAGE(AA421:AT421)</f>
        <v>72.013888888888886</v>
      </c>
      <c r="AV421" s="1089">
        <f>STDEV(AA421:AT421)</f>
        <v>56.286210909780074</v>
      </c>
    </row>
    <row r="422" spans="1:48" ht="11.25" customHeight="1" x14ac:dyDescent="0.2">
      <c r="A422" s="885" t="s">
        <v>655</v>
      </c>
      <c r="B422" s="615" t="s">
        <v>656</v>
      </c>
      <c r="C422" s="521">
        <v>0.7</v>
      </c>
      <c r="D422" s="491">
        <v>0.63</v>
      </c>
      <c r="E422" s="491">
        <v>0.38</v>
      </c>
      <c r="F422" s="621">
        <v>0.34</v>
      </c>
      <c r="G422" s="621">
        <v>0.3</v>
      </c>
      <c r="H422" s="621">
        <v>0.26</v>
      </c>
      <c r="I422" s="621">
        <v>0.25</v>
      </c>
      <c r="J422" s="945" t="s">
        <v>90</v>
      </c>
      <c r="K422" s="621">
        <v>0.23</v>
      </c>
      <c r="L422" s="490">
        <v>0.21</v>
      </c>
      <c r="M422" s="945"/>
      <c r="N422" s="503">
        <v>0.19</v>
      </c>
      <c r="O422" s="503">
        <v>0.17</v>
      </c>
      <c r="P422" s="627">
        <v>0.155</v>
      </c>
      <c r="Q422" s="627">
        <v>0.13500000000000001</v>
      </c>
      <c r="R422" s="627">
        <v>0.11</v>
      </c>
      <c r="S422" s="627">
        <v>0.05</v>
      </c>
      <c r="T422" s="623">
        <v>0</v>
      </c>
      <c r="U422" s="623">
        <v>0</v>
      </c>
      <c r="V422" s="623">
        <v>0</v>
      </c>
      <c r="W422" s="623">
        <v>0</v>
      </c>
      <c r="X422" s="623">
        <v>0</v>
      </c>
      <c r="Y422" s="623">
        <v>0</v>
      </c>
      <c r="Z422" s="624">
        <f>SUM(C422:Y422)</f>
        <v>4.1099999999999994</v>
      </c>
      <c r="AA422" s="1086">
        <f>IF(ISERROR((C422/D422-1)*100),"n/a",(C422/D422-1)*100)</f>
        <v>11.111111111111093</v>
      </c>
      <c r="AB422" s="1086">
        <f>IF(ISERROR((D422/E422-1)*100),"n/a",(D422/E422-1)*100)</f>
        <v>65.789473684210535</v>
      </c>
      <c r="AC422" s="1087">
        <f>IF(ISERROR((E422/F422-1)*100),"n/a",(E422/F422-1)*100)</f>
        <v>11.764705882352944</v>
      </c>
      <c r="AD422" s="1087">
        <f>IF(ISERROR((F422/G422-1)*100),"n/a",(F422/G422-1)*100)</f>
        <v>13.333333333333353</v>
      </c>
      <c r="AE422" s="1087">
        <f>IF(ISERROR((G422/H422-1)*100),"n/a",(G422/H422-1)*100)</f>
        <v>15.384615384615374</v>
      </c>
      <c r="AF422" s="1087">
        <f>IF(ISERROR((H422/I422-1)*100),"n/a",(H422/I422-1)*100)</f>
        <v>4.0000000000000036</v>
      </c>
      <c r="AG422" s="1087">
        <f>IF(ISERROR((I422/K422-1)*100),"n/a",(I422/K422-1)*100)</f>
        <v>8.6956521739130377</v>
      </c>
      <c r="AH422" s="1087">
        <f>IF(ISERROR((K422/L422-1)*100),"n/a",(K422/L422-1)*100)</f>
        <v>9.5238095238095344</v>
      </c>
      <c r="AI422" s="1087">
        <f>IF(ISERROR((L422/N422-1)*100),"n/a",(L422/N422-1)*100)</f>
        <v>10.526315789473673</v>
      </c>
      <c r="AJ422" s="1087">
        <f>IF(ISERROR((N422/O422-1)*100),"n/a",(N422/O422-1)*100)</f>
        <v>11.764705882352944</v>
      </c>
      <c r="AK422" s="1087">
        <f>IF(ISERROR((O422/P422-1)*100),"n/a",(O422/P422-1)*100)</f>
        <v>9.6774193548387224</v>
      </c>
      <c r="AL422" s="1087">
        <f>IF(ISERROR((P422/Q422-1)*100),"n/a",(P422/Q422-1)*100)</f>
        <v>14.814814814814813</v>
      </c>
      <c r="AM422" s="1087">
        <f>IF(ISERROR((Q422/R422-1)*100),"n/a",(Q422/R422-1)*100)</f>
        <v>22.72727272727273</v>
      </c>
      <c r="AN422" s="1087">
        <f>IF(ISERROR((R422/S422-1)*100),"n/a",(R422/S422-1)*100)</f>
        <v>119.99999999999997</v>
      </c>
      <c r="AO422" s="1087" t="str">
        <f>IF(ISERROR((S422/T422-1)*100),"n/a",(S422/T422-1)*100)</f>
        <v>n/a</v>
      </c>
      <c r="AP422" s="1087" t="str">
        <f>IF(ISERROR((T422/U422-1)*100),"n/a",(T422/U422-1)*100)</f>
        <v>n/a</v>
      </c>
      <c r="AQ422" s="1087" t="str">
        <f>IF(ISERROR((U422/V422-1)*100),"n/a",(U422/V422-1)*100)</f>
        <v>n/a</v>
      </c>
      <c r="AR422" s="1087" t="str">
        <f>IF(ISERROR((V422/W422-1)*100),"n/a",(V422/W422-1)*100)</f>
        <v>n/a</v>
      </c>
      <c r="AS422" s="1087" t="str">
        <f>IF(ISERROR((W422/X422-1)*100),"n/a",(W422/X422-1)*100)</f>
        <v>n/a</v>
      </c>
      <c r="AT422" s="1087" t="str">
        <f>IF(ISERROR((X422/Y422-1)*100),"n/a",(X422/Y422-1)*100)</f>
        <v>n/a</v>
      </c>
      <c r="AU422" s="1088">
        <f>AVERAGE(AA422:AT422)</f>
        <v>23.508087833007057</v>
      </c>
      <c r="AV422" s="1089">
        <f>STDEV(AA422:AT422)</f>
        <v>31.536243438592521</v>
      </c>
    </row>
    <row r="423" spans="1:48" ht="11.25" customHeight="1" x14ac:dyDescent="0.2">
      <c r="A423" s="885" t="s">
        <v>1668</v>
      </c>
      <c r="B423" s="615" t="s">
        <v>1669</v>
      </c>
      <c r="C423" s="521">
        <v>0.7</v>
      </c>
      <c r="D423" s="491">
        <v>0.56999999999999995</v>
      </c>
      <c r="E423" s="513">
        <v>0.47499999999999998</v>
      </c>
      <c r="F423" s="482">
        <v>0.375</v>
      </c>
      <c r="G423" s="482">
        <v>0.28499999999999998</v>
      </c>
      <c r="H423" s="482">
        <v>0.22</v>
      </c>
      <c r="I423" s="482">
        <v>0.13</v>
      </c>
      <c r="J423" s="1016"/>
      <c r="K423" s="482">
        <v>3.5000000000000003E-2</v>
      </c>
      <c r="L423" s="484">
        <v>0.02</v>
      </c>
      <c r="M423" s="1016"/>
      <c r="N423" s="526">
        <v>0.02</v>
      </c>
      <c r="O423" s="526">
        <v>0.02</v>
      </c>
      <c r="P423" s="486">
        <v>0.02</v>
      </c>
      <c r="Q423" s="486">
        <v>0.02</v>
      </c>
      <c r="R423" s="486">
        <v>0.02</v>
      </c>
      <c r="S423" s="486">
        <v>0.02</v>
      </c>
      <c r="T423" s="486">
        <v>0.02</v>
      </c>
      <c r="U423" s="486">
        <v>0.02</v>
      </c>
      <c r="V423" s="486">
        <v>0.02</v>
      </c>
      <c r="W423" s="487">
        <v>0.02</v>
      </c>
      <c r="X423" s="487">
        <v>1.6E-2</v>
      </c>
      <c r="Y423" s="487">
        <v>1.512E-2</v>
      </c>
      <c r="Z423" s="624">
        <f>SUM(C423:Y423)</f>
        <v>3.0411200000000007</v>
      </c>
      <c r="AA423" s="1086">
        <f>IF(ISERROR((C423/D423-1)*100),"n/a",(C423/D423-1)*100)</f>
        <v>22.807017543859654</v>
      </c>
      <c r="AB423" s="1086">
        <f>IF(ISERROR((D423/E423-1)*100),"n/a",(D423/E423-1)*100)</f>
        <v>19.999999999999996</v>
      </c>
      <c r="AC423" s="1087">
        <f>IF(ISERROR((E423/F423-1)*100),"n/a",(E423/F423-1)*100)</f>
        <v>26.666666666666661</v>
      </c>
      <c r="AD423" s="1087">
        <f>IF(ISERROR((F423/G423-1)*100),"n/a",(F423/G423-1)*100)</f>
        <v>31.578947368421062</v>
      </c>
      <c r="AE423" s="1087">
        <f>IF(ISERROR((G423/H423-1)*100),"n/a",(G423/H423-1)*100)</f>
        <v>29.54545454545454</v>
      </c>
      <c r="AF423" s="1087">
        <f>IF(ISERROR((H423/I423-1)*100),"n/a",(H423/I423-1)*100)</f>
        <v>69.230769230769226</v>
      </c>
      <c r="AG423" s="1087">
        <f>IF(ISERROR((I423/K423-1)*100),"n/a",(I423/K423-1)*100)</f>
        <v>271.42857142857139</v>
      </c>
      <c r="AH423" s="1087">
        <f>IF(ISERROR((K423/L423-1)*100),"n/a",(K423/L423-1)*100)</f>
        <v>75.000000000000028</v>
      </c>
      <c r="AI423" s="1087">
        <f>IF(ISERROR((L423/N423-1)*100),"n/a",(L423/N423-1)*100)</f>
        <v>0</v>
      </c>
      <c r="AJ423" s="1087">
        <f>IF(ISERROR((N423/O423-1)*100),"n/a",(N423/O423-1)*100)</f>
        <v>0</v>
      </c>
      <c r="AK423" s="1087">
        <f>IF(ISERROR((O423/P423-1)*100),"n/a",(O423/P423-1)*100)</f>
        <v>0</v>
      </c>
      <c r="AL423" s="1087">
        <f>IF(ISERROR((P423/Q423-1)*100),"n/a",(P423/Q423-1)*100)</f>
        <v>0</v>
      </c>
      <c r="AM423" s="1087">
        <f>IF(ISERROR((Q423/R423-1)*100),"n/a",(Q423/R423-1)*100)</f>
        <v>0</v>
      </c>
      <c r="AN423" s="1087">
        <f>IF(ISERROR((R423/S423-1)*100),"n/a",(R423/S423-1)*100)</f>
        <v>0</v>
      </c>
      <c r="AO423" s="1087">
        <f>IF(ISERROR((S423/T423-1)*100),"n/a",(S423/T423-1)*100)</f>
        <v>0</v>
      </c>
      <c r="AP423" s="1087">
        <f>IF(ISERROR((T423/U423-1)*100),"n/a",(T423/U423-1)*100)</f>
        <v>0</v>
      </c>
      <c r="AQ423" s="1087">
        <f>IF(ISERROR((U423/V423-1)*100),"n/a",(U423/V423-1)*100)</f>
        <v>0</v>
      </c>
      <c r="AR423" s="1087">
        <f>IF(ISERROR((V423/W423-1)*100),"n/a",(V423/W423-1)*100)</f>
        <v>0</v>
      </c>
      <c r="AS423" s="1087">
        <f>IF(ISERROR((W423/X423-1)*100),"n/a",(W423/X423-1)*100)</f>
        <v>25</v>
      </c>
      <c r="AT423" s="1087">
        <f>IF(ISERROR((X423/Y423-1)*100),"n/a",(X423/Y423-1)*100)</f>
        <v>5.8201058201058142</v>
      </c>
      <c r="AU423" s="1088">
        <f>AVERAGE(AA423:AT423)</f>
        <v>28.853876630192417</v>
      </c>
      <c r="AV423" s="1089">
        <f>STDEV(AA423:AT423)</f>
        <v>61.387789570008444</v>
      </c>
    </row>
    <row r="424" spans="1:48" ht="11.25" customHeight="1" x14ac:dyDescent="0.2">
      <c r="A424" s="885" t="s">
        <v>1421</v>
      </c>
      <c r="B424" s="615" t="s">
        <v>1422</v>
      </c>
      <c r="C424" s="521">
        <v>4.1500000000000004</v>
      </c>
      <c r="D424" s="491">
        <v>4</v>
      </c>
      <c r="E424" s="512">
        <v>3.5500000000000003</v>
      </c>
      <c r="F424" s="621">
        <v>3.33</v>
      </c>
      <c r="G424" s="621">
        <v>3.04</v>
      </c>
      <c r="H424" s="621">
        <v>2.7</v>
      </c>
      <c r="I424" s="621">
        <v>2</v>
      </c>
      <c r="J424" s="945"/>
      <c r="K424" s="621">
        <v>1.45</v>
      </c>
      <c r="L424" s="490">
        <v>0.55000000000000004</v>
      </c>
      <c r="M424" s="945"/>
      <c r="N424" s="622">
        <v>0</v>
      </c>
      <c r="O424" s="622">
        <v>0</v>
      </c>
      <c r="P424" s="623">
        <v>0</v>
      </c>
      <c r="Q424" s="623">
        <v>0</v>
      </c>
      <c r="R424" s="623">
        <v>0</v>
      </c>
      <c r="S424" s="623">
        <v>0</v>
      </c>
      <c r="T424" s="623">
        <v>0</v>
      </c>
      <c r="U424" s="623">
        <v>0</v>
      </c>
      <c r="V424" s="623">
        <v>0</v>
      </c>
      <c r="W424" s="623">
        <v>0</v>
      </c>
      <c r="X424" s="623">
        <v>0</v>
      </c>
      <c r="Y424" s="623">
        <v>0</v>
      </c>
      <c r="Z424" s="624">
        <f>SUM(C424:Y424)</f>
        <v>24.77</v>
      </c>
      <c r="AA424" s="1086">
        <f>IF(ISERROR((C424/D424-1)*100),"n/a",(C424/D424-1)*100)</f>
        <v>3.7500000000000089</v>
      </c>
      <c r="AB424" s="1086">
        <f>IF(ISERROR((D424/E424-1)*100),"n/a",(D424/E424-1)*100)</f>
        <v>12.676056338028152</v>
      </c>
      <c r="AC424" s="1087">
        <f>IF(ISERROR((E424/F424-1)*100),"n/a",(E424/F424-1)*100)</f>
        <v>6.6066066066066131</v>
      </c>
      <c r="AD424" s="1087">
        <f>IF(ISERROR((F424/G424-1)*100),"n/a",(F424/G424-1)*100)</f>
        <v>9.539473684210531</v>
      </c>
      <c r="AE424" s="1087">
        <f>IF(ISERROR((G424/H424-1)*100),"n/a",(G424/H424-1)*100)</f>
        <v>12.592592592592577</v>
      </c>
      <c r="AF424" s="1087">
        <f>IF(ISERROR((H424/I424-1)*100),"n/a",(H424/I424-1)*100)</f>
        <v>35.000000000000007</v>
      </c>
      <c r="AG424" s="1087">
        <f>IF(ISERROR((I424/K424-1)*100),"n/a",(I424/K424-1)*100)</f>
        <v>37.931034482758633</v>
      </c>
      <c r="AH424" s="1087">
        <f>IF(ISERROR((K424/L424-1)*100),"n/a",(K424/L424-1)*100)</f>
        <v>163.63636363636363</v>
      </c>
      <c r="AI424" s="1087" t="str">
        <f>IF(ISERROR((L424/N424-1)*100),"n/a",(L424/N424-1)*100)</f>
        <v>n/a</v>
      </c>
      <c r="AJ424" s="1087" t="str">
        <f>IF(ISERROR((N424/O424-1)*100),"n/a",(N424/O424-1)*100)</f>
        <v>n/a</v>
      </c>
      <c r="AK424" s="1087" t="str">
        <f>IF(ISERROR((O424/P424-1)*100),"n/a",(O424/P424-1)*100)</f>
        <v>n/a</v>
      </c>
      <c r="AL424" s="1087" t="str">
        <f>IF(ISERROR((P424/Q424-1)*100),"n/a",(P424/Q424-1)*100)</f>
        <v>n/a</v>
      </c>
      <c r="AM424" s="1087" t="str">
        <f>IF(ISERROR((Q424/R424-1)*100),"n/a",(Q424/R424-1)*100)</f>
        <v>n/a</v>
      </c>
      <c r="AN424" s="1087" t="str">
        <f>IF(ISERROR((R424/S424-1)*100),"n/a",(R424/S424-1)*100)</f>
        <v>n/a</v>
      </c>
      <c r="AO424" s="1087" t="str">
        <f>IF(ISERROR((S424/T424-1)*100),"n/a",(S424/T424-1)*100)</f>
        <v>n/a</v>
      </c>
      <c r="AP424" s="1087" t="str">
        <f>IF(ISERROR((T424/U424-1)*100),"n/a",(T424/U424-1)*100)</f>
        <v>n/a</v>
      </c>
      <c r="AQ424" s="1087" t="str">
        <f>IF(ISERROR((U424/V424-1)*100),"n/a",(U424/V424-1)*100)</f>
        <v>n/a</v>
      </c>
      <c r="AR424" s="1087" t="str">
        <f>IF(ISERROR((V424/W424-1)*100),"n/a",(V424/W424-1)*100)</f>
        <v>n/a</v>
      </c>
      <c r="AS424" s="1087" t="str">
        <f>IF(ISERROR((W424/X424-1)*100),"n/a",(W424/X424-1)*100)</f>
        <v>n/a</v>
      </c>
      <c r="AT424" s="1087" t="str">
        <f>IF(ISERROR((X424/Y424-1)*100),"n/a",(X424/Y424-1)*100)</f>
        <v>n/a</v>
      </c>
      <c r="AU424" s="1088">
        <f>AVERAGE(AA424:AT424)</f>
        <v>35.216515917570021</v>
      </c>
      <c r="AV424" s="1089">
        <f>STDEV(AA424:AT424)</f>
        <v>53.434828176278486</v>
      </c>
    </row>
    <row r="425" spans="1:48" ht="11.25" customHeight="1" x14ac:dyDescent="0.2">
      <c r="A425" s="874" t="s">
        <v>665</v>
      </c>
      <c r="B425" s="620" t="s">
        <v>666</v>
      </c>
      <c r="C425" s="621">
        <v>1.21</v>
      </c>
      <c r="D425" s="491">
        <v>1.1100000000000001</v>
      </c>
      <c r="E425" s="626">
        <v>1.03</v>
      </c>
      <c r="F425" s="621">
        <v>0.95</v>
      </c>
      <c r="G425" s="621">
        <v>0.77</v>
      </c>
      <c r="H425" s="621">
        <v>0.68500000000000005</v>
      </c>
      <c r="I425" s="621">
        <v>0.58335000000000004</v>
      </c>
      <c r="J425" s="945"/>
      <c r="K425" s="621">
        <v>0.58333500000000005</v>
      </c>
      <c r="L425" s="490">
        <v>0.45334999999999998</v>
      </c>
      <c r="M425" s="945"/>
      <c r="N425" s="503">
        <v>0.42</v>
      </c>
      <c r="O425" s="503">
        <v>0.39</v>
      </c>
      <c r="P425" s="627">
        <v>0.37664999999999998</v>
      </c>
      <c r="Q425" s="627">
        <v>0.36</v>
      </c>
      <c r="R425" s="627">
        <v>0.33334999999999998</v>
      </c>
      <c r="S425" s="627">
        <v>0.28665000000000002</v>
      </c>
      <c r="T425" s="627">
        <v>0.25</v>
      </c>
      <c r="U425" s="627">
        <v>0.19334999999999999</v>
      </c>
      <c r="V425" s="623">
        <v>0.13664999999999999</v>
      </c>
      <c r="W425" s="627">
        <v>9.3350000000000002E-2</v>
      </c>
      <c r="X425" s="627">
        <v>0</v>
      </c>
      <c r="Y425" s="627">
        <v>0</v>
      </c>
      <c r="Z425" s="624">
        <f>SUM(C425:Y425)</f>
        <v>10.215034999999999</v>
      </c>
      <c r="AA425" s="1086">
        <f>IF(ISERROR((C425/D425-1)*100),"n/a",(C425/D425-1)*100)</f>
        <v>9.0090090090090058</v>
      </c>
      <c r="AB425" s="1086">
        <f>IF(ISERROR((D425/E425-1)*100),"n/a",(D425/E425-1)*100)</f>
        <v>7.7669902912621325</v>
      </c>
      <c r="AC425" s="1087">
        <f>IF(ISERROR((E425/F425-1)*100),"n/a",(E425/F425-1)*100)</f>
        <v>8.4210526315789522</v>
      </c>
      <c r="AD425" s="1087">
        <f>IF(ISERROR((F425/G425-1)*100),"n/a",(F425/G425-1)*100)</f>
        <v>23.376623376623364</v>
      </c>
      <c r="AE425" s="1087">
        <f>IF(ISERROR((G425/H425-1)*100),"n/a",(G425/H425-1)*100)</f>
        <v>12.408759124087588</v>
      </c>
      <c r="AF425" s="1087">
        <f>IF(ISERROR((H425/I425-1)*100),"n/a",(H425/I425-1)*100)</f>
        <v>17.425216422387923</v>
      </c>
      <c r="AG425" s="1087">
        <f>IF(ISERROR((I425/K425-1)*100),"n/a",(I425/K425-1)*100)</f>
        <v>2.5714212245064871E-3</v>
      </c>
      <c r="AH425" s="1087">
        <f>IF(ISERROR((K425/L425-1)*100),"n/a",(K425/L425-1)*100)</f>
        <v>28.672107643101373</v>
      </c>
      <c r="AI425" s="1087">
        <f>IF(ISERROR((L425/N425-1)*100),"n/a",(L425/N425-1)*100)</f>
        <v>7.9404761904761978</v>
      </c>
      <c r="AJ425" s="1087">
        <f>IF(ISERROR((N425/O425-1)*100),"n/a",(N425/O425-1)*100)</f>
        <v>7.6923076923076872</v>
      </c>
      <c r="AK425" s="1087">
        <f>IF(ISERROR((O425/P425-1)*100),"n/a",(O425/P425-1)*100)</f>
        <v>3.5444046196734469</v>
      </c>
      <c r="AL425" s="1087">
        <f>IF(ISERROR((P425/Q425-1)*100),"n/a",(P425/Q425-1)*100)</f>
        <v>4.6249999999999902</v>
      </c>
      <c r="AM425" s="1087">
        <f>IF(ISERROR((Q425/R425-1)*100),"n/a",(Q425/R425-1)*100)</f>
        <v>7.9946002699865071</v>
      </c>
      <c r="AN425" s="1087">
        <f>IF(ISERROR((R425/S425-1)*100),"n/a",(R425/S425-1)*100)</f>
        <v>16.291644863073419</v>
      </c>
      <c r="AO425" s="1087">
        <f>IF(ISERROR((S425/T425-1)*100),"n/a",(S425/T425-1)*100)</f>
        <v>14.660000000000007</v>
      </c>
      <c r="AP425" s="1087">
        <f>IF(ISERROR((T425/U425-1)*100),"n/a",(T425/U425-1)*100)</f>
        <v>29.299198344970257</v>
      </c>
      <c r="AQ425" s="1087">
        <f>IF(ISERROR((U425/V425-1)*100),"n/a",(U425/V425-1)*100)</f>
        <v>41.492864983534574</v>
      </c>
      <c r="AR425" s="1087">
        <f>IF(ISERROR((V425/W425-1)*100),"n/a",(V425/W425-1)*100)</f>
        <v>46.384574183181556</v>
      </c>
      <c r="AS425" s="1087" t="str">
        <f>IF(ISERROR((W425/X425-1)*100),"n/a",(W425/X425-1)*100)</f>
        <v>n/a</v>
      </c>
      <c r="AT425" s="1087" t="str">
        <f>IF(ISERROR((X425/Y425-1)*100),"n/a",(X425/Y425-1)*100)</f>
        <v>n/a</v>
      </c>
      <c r="AU425" s="1088">
        <f>AVERAGE(AA425:AT425)</f>
        <v>15.944855614804359</v>
      </c>
      <c r="AV425" s="1089">
        <f>STDEV(AA425:AT425)</f>
        <v>13.048180846308053</v>
      </c>
    </row>
    <row r="426" spans="1:48" ht="11.25" customHeight="1" x14ac:dyDescent="0.2">
      <c r="A426" s="859" t="s">
        <v>1452</v>
      </c>
      <c r="B426" s="1100" t="s">
        <v>1453</v>
      </c>
      <c r="C426" s="621">
        <v>1.32</v>
      </c>
      <c r="D426" s="491">
        <v>1</v>
      </c>
      <c r="E426" s="485">
        <v>0.88</v>
      </c>
      <c r="F426" s="621">
        <v>0.76</v>
      </c>
      <c r="G426" s="621">
        <v>0.64</v>
      </c>
      <c r="H426" s="621">
        <v>0.44</v>
      </c>
      <c r="I426" s="621">
        <v>0.21</v>
      </c>
      <c r="J426" s="945"/>
      <c r="K426" s="621">
        <v>0.105</v>
      </c>
      <c r="L426" s="625">
        <v>0.06</v>
      </c>
      <c r="M426" s="945"/>
      <c r="N426" s="622">
        <v>0.06</v>
      </c>
      <c r="O426" s="622">
        <v>0.06</v>
      </c>
      <c r="P426" s="627">
        <v>0.06</v>
      </c>
      <c r="Q426" s="627">
        <v>5.3999999999999999E-2</v>
      </c>
      <c r="R426" s="627">
        <v>8.9999999999999993E-3</v>
      </c>
      <c r="S426" s="623">
        <v>0</v>
      </c>
      <c r="T426" s="623">
        <v>0</v>
      </c>
      <c r="U426" s="623">
        <v>0</v>
      </c>
      <c r="V426" s="623">
        <v>0</v>
      </c>
      <c r="W426" s="623">
        <v>0</v>
      </c>
      <c r="X426" s="623">
        <v>0</v>
      </c>
      <c r="Y426" s="623">
        <v>0</v>
      </c>
      <c r="Z426" s="624">
        <f>SUM(C426:Y426)</f>
        <v>5.6579999999999995</v>
      </c>
      <c r="AA426" s="1086">
        <f>IF(ISERROR((C426/D426-1)*100),"n/a",(C426/D426-1)*100)</f>
        <v>32.000000000000007</v>
      </c>
      <c r="AB426" s="1086">
        <f>IF(ISERROR((D426/E426-1)*100),"n/a",(D426/E426-1)*100)</f>
        <v>13.636363636363647</v>
      </c>
      <c r="AC426" s="1087">
        <f>IF(ISERROR((E426/F426-1)*100),"n/a",(E426/F426-1)*100)</f>
        <v>15.789473684210531</v>
      </c>
      <c r="AD426" s="1087">
        <f>IF(ISERROR((F426/G426-1)*100),"n/a",(F426/G426-1)*100)</f>
        <v>18.75</v>
      </c>
      <c r="AE426" s="1087">
        <f>IF(ISERROR((G426/H426-1)*100),"n/a",(G426/H426-1)*100)</f>
        <v>45.45454545454546</v>
      </c>
      <c r="AF426" s="1087">
        <f>IF(ISERROR((H426/I426-1)*100),"n/a",(H426/I426-1)*100)</f>
        <v>109.52380952380953</v>
      </c>
      <c r="AG426" s="1087">
        <f>IF(ISERROR((I426/K426-1)*100),"n/a",(I426/K426-1)*100)</f>
        <v>100</v>
      </c>
      <c r="AH426" s="1087">
        <f>IF(ISERROR((K426/L426-1)*100),"n/a",(K426/L426-1)*100)</f>
        <v>75</v>
      </c>
      <c r="AI426" s="1087">
        <f>IF(ISERROR((L426/N426-1)*100),"n/a",(L426/N426-1)*100)</f>
        <v>0</v>
      </c>
      <c r="AJ426" s="1087">
        <f>IF(ISERROR((N426/O426-1)*100),"n/a",(N426/O426-1)*100)</f>
        <v>0</v>
      </c>
      <c r="AK426" s="1087">
        <f>IF(ISERROR((O426/P426-1)*100),"n/a",(O426/P426-1)*100)</f>
        <v>0</v>
      </c>
      <c r="AL426" s="1087">
        <f>IF(ISERROR((P426/Q426-1)*100),"n/a",(P426/Q426-1)*100)</f>
        <v>11.111111111111116</v>
      </c>
      <c r="AM426" s="1087">
        <f>IF(ISERROR((Q426/R426-1)*100),"n/a",(Q426/R426-1)*100)</f>
        <v>500</v>
      </c>
      <c r="AN426" s="1087" t="str">
        <f>IF(ISERROR((R426/S426-1)*100),"n/a",(R426/S426-1)*100)</f>
        <v>n/a</v>
      </c>
      <c r="AO426" s="1087" t="str">
        <f>IF(ISERROR((S426/T426-1)*100),"n/a",(S426/T426-1)*100)</f>
        <v>n/a</v>
      </c>
      <c r="AP426" s="1087" t="str">
        <f>IF(ISERROR((T426/U426-1)*100),"n/a",(T426/U426-1)*100)</f>
        <v>n/a</v>
      </c>
      <c r="AQ426" s="1087" t="str">
        <f>IF(ISERROR((U426/V426-1)*100),"n/a",(U426/V426-1)*100)</f>
        <v>n/a</v>
      </c>
      <c r="AR426" s="1087" t="str">
        <f>IF(ISERROR((V426/W426-1)*100),"n/a",(V426/W426-1)*100)</f>
        <v>n/a</v>
      </c>
      <c r="AS426" s="1087" t="str">
        <f>IF(ISERROR((W426/X426-1)*100),"n/a",(W426/X426-1)*100)</f>
        <v>n/a</v>
      </c>
      <c r="AT426" s="1087" t="str">
        <f>IF(ISERROR((X426/Y426-1)*100),"n/a",(X426/Y426-1)*100)</f>
        <v>n/a</v>
      </c>
      <c r="AU426" s="1088">
        <f>AVERAGE(AA426:AT426)</f>
        <v>70.866561800772331</v>
      </c>
      <c r="AV426" s="1089">
        <f>STDEV(AA426:AT426)</f>
        <v>134.26775276124044</v>
      </c>
    </row>
    <row r="427" spans="1:48" ht="11.25" customHeight="1" x14ac:dyDescent="0.2">
      <c r="A427" s="499" t="s">
        <v>1468</v>
      </c>
      <c r="B427" s="499" t="s">
        <v>1469</v>
      </c>
      <c r="C427" s="621">
        <v>3.84</v>
      </c>
      <c r="D427" s="491">
        <v>3.69</v>
      </c>
      <c r="E427" s="491">
        <v>3.48</v>
      </c>
      <c r="F427" s="505">
        <v>3.28</v>
      </c>
      <c r="G427" s="505">
        <v>3.08</v>
      </c>
      <c r="H427" s="505">
        <v>2.92</v>
      </c>
      <c r="I427" s="505">
        <v>2.78</v>
      </c>
      <c r="J427" s="1032"/>
      <c r="K427" s="505">
        <v>2.64</v>
      </c>
      <c r="L427" s="501">
        <v>2.5099999999999998</v>
      </c>
      <c r="M427" s="1032"/>
      <c r="N427" s="527">
        <v>2.46</v>
      </c>
      <c r="O427" s="527">
        <v>2.46</v>
      </c>
      <c r="P427" s="507">
        <v>2.46</v>
      </c>
      <c r="Q427" s="507">
        <v>2.42</v>
      </c>
      <c r="R427" s="508">
        <v>2.38</v>
      </c>
      <c r="S427" s="508">
        <v>2.34</v>
      </c>
      <c r="T427" s="508">
        <v>2.34</v>
      </c>
      <c r="U427" s="508">
        <v>2.34</v>
      </c>
      <c r="V427" s="508">
        <v>2.34</v>
      </c>
      <c r="W427" s="507">
        <v>2.34</v>
      </c>
      <c r="X427" s="507">
        <v>2.3199999999999998</v>
      </c>
      <c r="Y427" s="507">
        <v>2.2999999999999998</v>
      </c>
      <c r="Z427" s="624">
        <f>SUM(C427:Y427)</f>
        <v>56.72000000000002</v>
      </c>
      <c r="AA427" s="1086">
        <f>IF(ISERROR((C427/D427-1)*100),"n/a",(C427/D427-1)*100)</f>
        <v>4.0650406504064929</v>
      </c>
      <c r="AB427" s="1086">
        <f>IF(ISERROR((D427/E427-1)*100),"n/a",(D427/E427-1)*100)</f>
        <v>6.0344827586206851</v>
      </c>
      <c r="AC427" s="1087">
        <f>IF(ISERROR((E427/F427-1)*100),"n/a",(E427/F427-1)*100)</f>
        <v>6.0975609756097615</v>
      </c>
      <c r="AD427" s="1087">
        <f>IF(ISERROR((F427/G427-1)*100),"n/a",(F427/G427-1)*100)</f>
        <v>6.4935064935064846</v>
      </c>
      <c r="AE427" s="1087">
        <f>IF(ISERROR((G427/H427-1)*100),"n/a",(G427/H427-1)*100)</f>
        <v>5.4794520547945202</v>
      </c>
      <c r="AF427" s="1087">
        <f>IF(ISERROR((H427/I427-1)*100),"n/a",(H427/I427-1)*100)</f>
        <v>5.0359712230215958</v>
      </c>
      <c r="AG427" s="1087">
        <f>IF(ISERROR((I427/K427-1)*100),"n/a",(I427/K427-1)*100)</f>
        <v>5.3030303030302983</v>
      </c>
      <c r="AH427" s="1087">
        <f>IF(ISERROR((K427/L427-1)*100),"n/a",(K427/L427-1)*100)</f>
        <v>5.179282868525914</v>
      </c>
      <c r="AI427" s="1087">
        <f>IF(ISERROR((L427/N427-1)*100),"n/a",(L427/N427-1)*100)</f>
        <v>2.0325203252032464</v>
      </c>
      <c r="AJ427" s="1087">
        <f>IF(ISERROR((N427/O427-1)*100),"n/a",(N427/O427-1)*100)</f>
        <v>0</v>
      </c>
      <c r="AK427" s="1087">
        <f>IF(ISERROR((O427/P427-1)*100),"n/a",(O427/P427-1)*100)</f>
        <v>0</v>
      </c>
      <c r="AL427" s="1087">
        <f>IF(ISERROR((P427/Q427-1)*100),"n/a",(P427/Q427-1)*100)</f>
        <v>1.6528925619834656</v>
      </c>
      <c r="AM427" s="1087">
        <f>IF(ISERROR((Q427/R427-1)*100),"n/a",(Q427/R427-1)*100)</f>
        <v>1.6806722689075571</v>
      </c>
      <c r="AN427" s="1087">
        <f>IF(ISERROR((R427/S427-1)*100),"n/a",(R427/S427-1)*100)</f>
        <v>1.7094017094017033</v>
      </c>
      <c r="AO427" s="1087">
        <f>IF(ISERROR((S427/T427-1)*100),"n/a",(S427/T427-1)*100)</f>
        <v>0</v>
      </c>
      <c r="AP427" s="1087">
        <f>IF(ISERROR((T427/U427-1)*100),"n/a",(T427/U427-1)*100)</f>
        <v>0</v>
      </c>
      <c r="AQ427" s="1087">
        <f>IF(ISERROR((U427/V427-1)*100),"n/a",(U427/V427-1)*100)</f>
        <v>0</v>
      </c>
      <c r="AR427" s="1087">
        <f>IF(ISERROR((V427/W427-1)*100),"n/a",(V427/W427-1)*100)</f>
        <v>0</v>
      </c>
      <c r="AS427" s="1087">
        <f>IF(ISERROR((W427/X427-1)*100),"n/a",(W427/X427-1)*100)</f>
        <v>0.86206896551723755</v>
      </c>
      <c r="AT427" s="1087">
        <f>IF(ISERROR((X427/Y427-1)*100),"n/a",(X427/Y427-1)*100)</f>
        <v>0.86956521739129933</v>
      </c>
      <c r="AU427" s="1088">
        <f>AVERAGE(AA427:AT427)</f>
        <v>2.6247724187960126</v>
      </c>
      <c r="AV427" s="1089">
        <f>STDEV(AA427:AT427)</f>
        <v>2.5019836785360914</v>
      </c>
    </row>
    <row r="428" spans="1:48" ht="11.25" customHeight="1" x14ac:dyDescent="0.2">
      <c r="A428" s="874" t="s">
        <v>1434</v>
      </c>
      <c r="B428" s="874" t="s">
        <v>1435</v>
      </c>
      <c r="C428" s="621">
        <v>2.415</v>
      </c>
      <c r="D428" s="491">
        <v>2.2949999999999999</v>
      </c>
      <c r="E428" s="491">
        <v>2.2350000000000003</v>
      </c>
      <c r="F428" s="621">
        <v>2.1749999999999998</v>
      </c>
      <c r="G428" s="621">
        <v>2.1</v>
      </c>
      <c r="H428" s="621">
        <v>1.9950000000000001</v>
      </c>
      <c r="I428" s="621">
        <v>1.86</v>
      </c>
      <c r="J428" s="945"/>
      <c r="K428" s="621">
        <v>1.71</v>
      </c>
      <c r="L428" s="490">
        <v>1.56</v>
      </c>
      <c r="M428" s="945"/>
      <c r="N428" s="622">
        <v>1.5</v>
      </c>
      <c r="O428" s="503">
        <v>1.5</v>
      </c>
      <c r="P428" s="627">
        <v>1.425</v>
      </c>
      <c r="Q428" s="627">
        <v>0.33</v>
      </c>
      <c r="R428" s="623">
        <v>0</v>
      </c>
      <c r="S428" s="623">
        <v>0</v>
      </c>
      <c r="T428" s="623">
        <v>0</v>
      </c>
      <c r="U428" s="623">
        <v>0</v>
      </c>
      <c r="V428" s="623">
        <v>0</v>
      </c>
      <c r="W428" s="623">
        <v>0</v>
      </c>
      <c r="X428" s="623">
        <v>0</v>
      </c>
      <c r="Y428" s="623">
        <v>0</v>
      </c>
      <c r="Z428" s="624">
        <f>SUM(C428:Y428)</f>
        <v>23.099999999999998</v>
      </c>
      <c r="AA428" s="1086">
        <f>IF(ISERROR((C428/D428-1)*100),"n/a",(C428/D428-1)*100)</f>
        <v>5.2287581699346442</v>
      </c>
      <c r="AB428" s="1086">
        <f>IF(ISERROR((D428/E428-1)*100),"n/a",(D428/E428-1)*100)</f>
        <v>2.6845637583892357</v>
      </c>
      <c r="AC428" s="1087">
        <f>IF(ISERROR((E428/F428-1)*100),"n/a",(E428/F428-1)*100)</f>
        <v>2.7586206896552001</v>
      </c>
      <c r="AD428" s="1087">
        <f>IF(ISERROR((F428/G428-1)*100),"n/a",(F428/G428-1)*100)</f>
        <v>3.5714285714285587</v>
      </c>
      <c r="AE428" s="1087">
        <f>IF(ISERROR((G428/H428-1)*100),"n/a",(G428/H428-1)*100)</f>
        <v>5.2631578947368363</v>
      </c>
      <c r="AF428" s="1087">
        <f>IF(ISERROR((H428/I428-1)*100),"n/a",(H428/I428-1)*100)</f>
        <v>7.2580645161290258</v>
      </c>
      <c r="AG428" s="1087">
        <f>IF(ISERROR((I428/K428-1)*100),"n/a",(I428/K428-1)*100)</f>
        <v>8.7719298245614077</v>
      </c>
      <c r="AH428" s="1087">
        <f>IF(ISERROR((K428/L428-1)*100),"n/a",(K428/L428-1)*100)</f>
        <v>9.6153846153846025</v>
      </c>
      <c r="AI428" s="1087">
        <f>IF(ISERROR((L428/N428-1)*100),"n/a",(L428/N428-1)*100)</f>
        <v>4.0000000000000036</v>
      </c>
      <c r="AJ428" s="1087">
        <f>IF(ISERROR((N428/O428-1)*100),"n/a",(N428/O428-1)*100)</f>
        <v>0</v>
      </c>
      <c r="AK428" s="1087">
        <f>IF(ISERROR((O428/P428-1)*100),"n/a",(O428/P428-1)*100)</f>
        <v>5.2631578947368363</v>
      </c>
      <c r="AL428" s="1087">
        <f>IF(ISERROR((P428/Q428-1)*100),"n/a",(P428/Q428-1)*100)</f>
        <v>331.81818181818181</v>
      </c>
      <c r="AM428" s="1087" t="str">
        <f>IF(ISERROR((Q428/R428-1)*100),"n/a",(Q428/R428-1)*100)</f>
        <v>n/a</v>
      </c>
      <c r="AN428" s="1087" t="str">
        <f>IF(ISERROR((R428/S428-1)*100),"n/a",(R428/S428-1)*100)</f>
        <v>n/a</v>
      </c>
      <c r="AO428" s="1087" t="str">
        <f>IF(ISERROR((S428/T428-1)*100),"n/a",(S428/T428-1)*100)</f>
        <v>n/a</v>
      </c>
      <c r="AP428" s="1087" t="str">
        <f>IF(ISERROR((T428/U428-1)*100),"n/a",(T428/U428-1)*100)</f>
        <v>n/a</v>
      </c>
      <c r="AQ428" s="1087" t="str">
        <f>IF(ISERROR((U428/V428-1)*100),"n/a",(U428/V428-1)*100)</f>
        <v>n/a</v>
      </c>
      <c r="AR428" s="1087" t="str">
        <f>IF(ISERROR((V428/W428-1)*100),"n/a",(V428/W428-1)*100)</f>
        <v>n/a</v>
      </c>
      <c r="AS428" s="1087" t="str">
        <f>IF(ISERROR((W428/X428-1)*100),"n/a",(W428/X428-1)*100)</f>
        <v>n/a</v>
      </c>
      <c r="AT428" s="1087" t="str">
        <f>IF(ISERROR((X428/Y428-1)*100),"n/a",(X428/Y428-1)*100)</f>
        <v>n/a</v>
      </c>
      <c r="AU428" s="1088">
        <f>AVERAGE(AA428:AT428)</f>
        <v>32.186103979428175</v>
      </c>
      <c r="AV428" s="1089">
        <f>STDEV(AA428:AT428)</f>
        <v>94.39778393685026</v>
      </c>
    </row>
    <row r="429" spans="1:48" ht="11.25" customHeight="1" x14ac:dyDescent="0.2">
      <c r="A429" s="489" t="s">
        <v>1442</v>
      </c>
      <c r="B429" s="874" t="s">
        <v>1443</v>
      </c>
      <c r="C429" s="621">
        <v>2.1800000000000002</v>
      </c>
      <c r="D429" s="491">
        <v>2.02</v>
      </c>
      <c r="E429" s="491">
        <v>1.86</v>
      </c>
      <c r="F429" s="621">
        <v>1.66</v>
      </c>
      <c r="G429" s="621">
        <v>1.6</v>
      </c>
      <c r="H429" s="621">
        <v>0.98</v>
      </c>
      <c r="I429" s="621">
        <v>0.92</v>
      </c>
      <c r="J429" s="945"/>
      <c r="K429" s="621">
        <v>0.86</v>
      </c>
      <c r="L429" s="490">
        <v>0.8</v>
      </c>
      <c r="M429" s="945"/>
      <c r="N429" s="622">
        <v>0.74</v>
      </c>
      <c r="O429" s="622">
        <v>0.74</v>
      </c>
      <c r="P429" s="627">
        <v>0.74</v>
      </c>
      <c r="Q429" s="627">
        <v>0.69</v>
      </c>
      <c r="R429" s="627">
        <v>0.59</v>
      </c>
      <c r="S429" s="627">
        <v>0.47</v>
      </c>
      <c r="T429" s="627">
        <v>0.3</v>
      </c>
      <c r="U429" s="623">
        <v>0.2</v>
      </c>
      <c r="V429" s="623">
        <v>0.2</v>
      </c>
      <c r="W429" s="623">
        <v>0.2</v>
      </c>
      <c r="X429" s="623">
        <v>0.2</v>
      </c>
      <c r="Y429" s="627">
        <v>0.2</v>
      </c>
      <c r="Z429" s="624">
        <f>SUM(C429:Y429)</f>
        <v>18.149999999999999</v>
      </c>
      <c r="AA429" s="1086">
        <f>IF(ISERROR((C429/D429-1)*100),"n/a",(C429/D429-1)*100)</f>
        <v>7.9207920792079278</v>
      </c>
      <c r="AB429" s="1086">
        <f>IF(ISERROR((D429/E429-1)*100),"n/a",(D429/E429-1)*100)</f>
        <v>8.602150537634401</v>
      </c>
      <c r="AC429" s="1087">
        <f>IF(ISERROR((E429/F429-1)*100),"n/a",(E429/F429-1)*100)</f>
        <v>12.048192771084354</v>
      </c>
      <c r="AD429" s="1087">
        <f>IF(ISERROR((F429/G429-1)*100),"n/a",(F429/G429-1)*100)</f>
        <v>3.7499999999999867</v>
      </c>
      <c r="AE429" s="1087">
        <f>IF(ISERROR((G429/H429-1)*100),"n/a",(G429/H429-1)*100)</f>
        <v>63.265306122448983</v>
      </c>
      <c r="AF429" s="1087">
        <f>IF(ISERROR((H429/I429-1)*100),"n/a",(H429/I429-1)*100)</f>
        <v>6.5217391304347672</v>
      </c>
      <c r="AG429" s="1087">
        <f>IF(ISERROR((I429/K429-1)*100),"n/a",(I429/K429-1)*100)</f>
        <v>6.976744186046524</v>
      </c>
      <c r="AH429" s="1087">
        <f>IF(ISERROR((K429/L429-1)*100),"n/a",(K429/L429-1)*100)</f>
        <v>7.4999999999999956</v>
      </c>
      <c r="AI429" s="1087">
        <f>IF(ISERROR((L429/N429-1)*100),"n/a",(L429/N429-1)*100)</f>
        <v>8.1081081081081141</v>
      </c>
      <c r="AJ429" s="1087">
        <f>IF(ISERROR((N429/O429-1)*100),"n/a",(N429/O429-1)*100)</f>
        <v>0</v>
      </c>
      <c r="AK429" s="1087">
        <f>IF(ISERROR((O429/P429-1)*100),"n/a",(O429/P429-1)*100)</f>
        <v>0</v>
      </c>
      <c r="AL429" s="1087">
        <f>IF(ISERROR((P429/Q429-1)*100),"n/a",(P429/Q429-1)*100)</f>
        <v>7.2463768115942129</v>
      </c>
      <c r="AM429" s="1087">
        <f>IF(ISERROR((Q429/R429-1)*100),"n/a",(Q429/R429-1)*100)</f>
        <v>16.949152542372879</v>
      </c>
      <c r="AN429" s="1087">
        <f>IF(ISERROR((R429/S429-1)*100),"n/a",(R429/S429-1)*100)</f>
        <v>25.531914893617014</v>
      </c>
      <c r="AO429" s="1087">
        <f>IF(ISERROR((S429/T429-1)*100),"n/a",(S429/T429-1)*100)</f>
        <v>56.666666666666664</v>
      </c>
      <c r="AP429" s="1087">
        <f>IF(ISERROR((T429/U429-1)*100),"n/a",(T429/U429-1)*100)</f>
        <v>49.999999999999979</v>
      </c>
      <c r="AQ429" s="1087">
        <f>IF(ISERROR((U429/V429-1)*100),"n/a",(U429/V429-1)*100)</f>
        <v>0</v>
      </c>
      <c r="AR429" s="1087">
        <f>IF(ISERROR((V429/W429-1)*100),"n/a",(V429/W429-1)*100)</f>
        <v>0</v>
      </c>
      <c r="AS429" s="1087">
        <f>IF(ISERROR((W429/X429-1)*100),"n/a",(W429/X429-1)*100)</f>
        <v>0</v>
      </c>
      <c r="AT429" s="1087">
        <f>IF(ISERROR((X429/Y429-1)*100),"n/a",(X429/Y429-1)*100)</f>
        <v>0</v>
      </c>
      <c r="AU429" s="1088">
        <f>AVERAGE(AA429:AT429)</f>
        <v>14.054357192460788</v>
      </c>
      <c r="AV429" s="1089">
        <f>STDEV(AA429:AT429)</f>
        <v>19.552803302645657</v>
      </c>
    </row>
    <row r="430" spans="1:48" ht="11.25" customHeight="1" x14ac:dyDescent="0.2">
      <c r="A430" s="1013" t="s">
        <v>4264</v>
      </c>
      <c r="B430" s="862" t="s">
        <v>2486</v>
      </c>
      <c r="C430" s="1015">
        <v>0.495</v>
      </c>
      <c r="D430" s="491">
        <v>0.435</v>
      </c>
      <c r="E430" s="862">
        <v>0.40500000000000003</v>
      </c>
      <c r="F430" s="865">
        <v>0.38500000000000001</v>
      </c>
      <c r="G430" s="865">
        <v>0.36499999999999999</v>
      </c>
      <c r="H430" s="865">
        <v>0.33</v>
      </c>
      <c r="I430" s="865">
        <v>0.3</v>
      </c>
      <c r="J430" s="857"/>
      <c r="K430" s="865">
        <v>0.3</v>
      </c>
      <c r="L430" s="861">
        <v>0.3</v>
      </c>
      <c r="M430" s="857"/>
      <c r="N430" s="36">
        <v>0.3</v>
      </c>
      <c r="O430" s="36">
        <v>0.46</v>
      </c>
      <c r="P430" s="13">
        <v>0.92500000000000004</v>
      </c>
      <c r="Q430" s="13">
        <v>0.91</v>
      </c>
      <c r="R430" s="13">
        <v>0.86</v>
      </c>
      <c r="S430" s="13">
        <v>0.78</v>
      </c>
      <c r="T430" s="13">
        <v>0.66</v>
      </c>
      <c r="U430" s="13">
        <v>0.57999999999999996</v>
      </c>
      <c r="V430" s="13">
        <v>0.54500000000000004</v>
      </c>
      <c r="W430" s="13">
        <v>0.52500000000000002</v>
      </c>
      <c r="X430" s="13">
        <v>0.49</v>
      </c>
      <c r="Y430" s="13">
        <v>0.45</v>
      </c>
      <c r="Z430" s="624">
        <f>SUM(C430:Y430)</f>
        <v>10.799999999999999</v>
      </c>
      <c r="AA430" s="1086">
        <f>IF(ISERROR((C430/D430-1)*100),"n/a",(C430/D430-1)*100)</f>
        <v>13.793103448275868</v>
      </c>
      <c r="AB430" s="1086">
        <f>IF(ISERROR((D430/E430-1)*100),"n/a",(D430/E430-1)*100)</f>
        <v>7.4074074074073959</v>
      </c>
      <c r="AC430" s="1087">
        <f>IF(ISERROR((E430/F430-1)*100),"n/a",(E430/F430-1)*100)</f>
        <v>5.1948051948051965</v>
      </c>
      <c r="AD430" s="1087">
        <f>IF(ISERROR((F430/G430-1)*100),"n/a",(F430/G430-1)*100)</f>
        <v>5.4794520547945202</v>
      </c>
      <c r="AE430" s="1087">
        <f>IF(ISERROR((G430/H430-1)*100),"n/a",(G430/H430-1)*100)</f>
        <v>10.606060606060597</v>
      </c>
      <c r="AF430" s="1087">
        <f>IF(ISERROR((H430/I430-1)*100),"n/a",(H430/I430-1)*100)</f>
        <v>10.000000000000009</v>
      </c>
      <c r="AG430" s="1087">
        <f>IF(ISERROR((I430/K430-1)*100),"n/a",(I430/K430-1)*100)</f>
        <v>0</v>
      </c>
      <c r="AH430" s="1087">
        <f>IF(ISERROR((K430/L430-1)*100),"n/a",(K430/L430-1)*100)</f>
        <v>0</v>
      </c>
      <c r="AI430" s="1087">
        <f>IF(ISERROR((L430/N430-1)*100),"n/a",(L430/N430-1)*100)</f>
        <v>0</v>
      </c>
      <c r="AJ430" s="1087">
        <f>IF(ISERROR((N430/O430-1)*100),"n/a",(N430/O430-1)*100)</f>
        <v>-34.782608695652186</v>
      </c>
      <c r="AK430" s="1087">
        <f>IF(ISERROR((O430/P430-1)*100),"n/a",(O430/P430-1)*100)</f>
        <v>-50.270270270270267</v>
      </c>
      <c r="AL430" s="1087">
        <f>IF(ISERROR((P430/Q430-1)*100),"n/a",(P430/Q430-1)*100)</f>
        <v>1.6483516483516425</v>
      </c>
      <c r="AM430" s="1087">
        <f>IF(ISERROR((Q430/R430-1)*100),"n/a",(Q430/R430-1)*100)</f>
        <v>5.8139534883721034</v>
      </c>
      <c r="AN430" s="1087">
        <f>IF(ISERROR((R430/S430-1)*100),"n/a",(R430/S430-1)*100)</f>
        <v>10.256410256410241</v>
      </c>
      <c r="AO430" s="1087">
        <f>IF(ISERROR((S430/T430-1)*100),"n/a",(S430/T430-1)*100)</f>
        <v>18.181818181818187</v>
      </c>
      <c r="AP430" s="1087">
        <f>IF(ISERROR((T430/U430-1)*100),"n/a",(T430/U430-1)*100)</f>
        <v>13.793103448275868</v>
      </c>
      <c r="AQ430" s="1087">
        <f>IF(ISERROR((U430/V430-1)*100),"n/a",(U430/V430-1)*100)</f>
        <v>6.4220183486238369</v>
      </c>
      <c r="AR430" s="1087">
        <f>IF(ISERROR((V430/W430-1)*100),"n/a",(V430/W430-1)*100)</f>
        <v>3.8095238095238182</v>
      </c>
      <c r="AS430" s="1087">
        <f>IF(ISERROR((W430/X430-1)*100),"n/a",(W430/X430-1)*100)</f>
        <v>7.1428571428571397</v>
      </c>
      <c r="AT430" s="1087">
        <f>IF(ISERROR((X430/Y430-1)*100),"n/a",(X430/Y430-1)*100)</f>
        <v>8.8888888888888786</v>
      </c>
      <c r="AU430" s="1088">
        <f>AVERAGE(AA430:AT430)</f>
        <v>2.1692437479271423</v>
      </c>
      <c r="AV430" s="1089">
        <f>STDEV(AA430:AT430)</f>
        <v>16.23149100810453</v>
      </c>
    </row>
    <row r="431" spans="1:48" ht="11.25" customHeight="1" x14ac:dyDescent="0.2">
      <c r="A431" s="874" t="s">
        <v>669</v>
      </c>
      <c r="B431" s="874" t="s">
        <v>670</v>
      </c>
      <c r="C431" s="621">
        <v>0.81</v>
      </c>
      <c r="D431" s="491">
        <v>0.77</v>
      </c>
      <c r="E431" s="626">
        <v>0.7</v>
      </c>
      <c r="F431" s="621">
        <v>0.62</v>
      </c>
      <c r="G431" s="621">
        <v>0.54</v>
      </c>
      <c r="H431" s="621">
        <v>0.46</v>
      </c>
      <c r="I431" s="621">
        <v>0.41</v>
      </c>
      <c r="J431" s="945"/>
      <c r="K431" s="621">
        <v>0.37</v>
      </c>
      <c r="L431" s="490">
        <v>0.33</v>
      </c>
      <c r="M431" s="945"/>
      <c r="N431" s="503">
        <v>0.28999999999999998</v>
      </c>
      <c r="O431" s="503">
        <v>0.26500000000000001</v>
      </c>
      <c r="P431" s="627">
        <v>0.245</v>
      </c>
      <c r="Q431" s="627">
        <v>0.22500000000000001</v>
      </c>
      <c r="R431" s="627">
        <v>0.20499999999999999</v>
      </c>
      <c r="S431" s="627">
        <v>0.185</v>
      </c>
      <c r="T431" s="627">
        <v>0.16500000000000001</v>
      </c>
      <c r="U431" s="627">
        <v>0.124</v>
      </c>
      <c r="V431" s="627">
        <v>0.106</v>
      </c>
      <c r="W431" s="627">
        <v>0.10100000000000001</v>
      </c>
      <c r="X431" s="627">
        <v>9.7000000000000003E-2</v>
      </c>
      <c r="Y431" s="627">
        <v>9.1499999999999998E-2</v>
      </c>
      <c r="Z431" s="624">
        <f>SUM(C431:Y431)</f>
        <v>7.1094999999999997</v>
      </c>
      <c r="AA431" s="1086">
        <f>IF(ISERROR((C431/D431-1)*100),"n/a",(C431/D431-1)*100)</f>
        <v>5.1948051948051965</v>
      </c>
      <c r="AB431" s="1086">
        <f>IF(ISERROR((D431/E431-1)*100),"n/a",(D431/E431-1)*100)</f>
        <v>10.000000000000009</v>
      </c>
      <c r="AC431" s="1087">
        <f>IF(ISERROR((E431/F431-1)*100),"n/a",(E431/F431-1)*100)</f>
        <v>12.903225806451601</v>
      </c>
      <c r="AD431" s="1087">
        <f>IF(ISERROR((F431/G431-1)*100),"n/a",(F431/G431-1)*100)</f>
        <v>14.814814814814813</v>
      </c>
      <c r="AE431" s="1087">
        <f>IF(ISERROR((G431/H431-1)*100),"n/a",(G431/H431-1)*100)</f>
        <v>17.391304347826097</v>
      </c>
      <c r="AF431" s="1087">
        <f>IF(ISERROR((H431/I431-1)*100),"n/a",(H431/I431-1)*100)</f>
        <v>12.195121951219523</v>
      </c>
      <c r="AG431" s="1087">
        <f>IF(ISERROR((I431/K431-1)*100),"n/a",(I431/K431-1)*100)</f>
        <v>10.810810810810811</v>
      </c>
      <c r="AH431" s="1087">
        <f>IF(ISERROR((K431/L431-1)*100),"n/a",(K431/L431-1)*100)</f>
        <v>12.12121212121211</v>
      </c>
      <c r="AI431" s="1087">
        <f>IF(ISERROR((L431/N431-1)*100),"n/a",(L431/N431-1)*100)</f>
        <v>13.793103448275868</v>
      </c>
      <c r="AJ431" s="1087">
        <f>IF(ISERROR((N431/O431-1)*100),"n/a",(N431/O431-1)*100)</f>
        <v>9.4339622641509422</v>
      </c>
      <c r="AK431" s="1087">
        <f>IF(ISERROR((O431/P431-1)*100),"n/a",(O431/P431-1)*100)</f>
        <v>8.163265306122458</v>
      </c>
      <c r="AL431" s="1087">
        <f>IF(ISERROR((P431/Q431-1)*100),"n/a",(P431/Q431-1)*100)</f>
        <v>8.8888888888888786</v>
      </c>
      <c r="AM431" s="1087">
        <f>IF(ISERROR((Q431/R431-1)*100),"n/a",(Q431/R431-1)*100)</f>
        <v>9.7560975609756184</v>
      </c>
      <c r="AN431" s="1087">
        <f>IF(ISERROR((R431/S431-1)*100),"n/a",(R431/S431-1)*100)</f>
        <v>10.810810810810811</v>
      </c>
      <c r="AO431" s="1087">
        <f>IF(ISERROR((S431/T431-1)*100),"n/a",(S431/T431-1)*100)</f>
        <v>12.12121212121211</v>
      </c>
      <c r="AP431" s="1087">
        <f>IF(ISERROR((T431/U431-1)*100),"n/a",(T431/U431-1)*100)</f>
        <v>33.06451612903227</v>
      </c>
      <c r="AQ431" s="1087">
        <f>IF(ISERROR((U431/V431-1)*100),"n/a",(U431/V431-1)*100)</f>
        <v>16.981132075471695</v>
      </c>
      <c r="AR431" s="1087">
        <f>IF(ISERROR((V431/W431-1)*100),"n/a",(V431/W431-1)*100)</f>
        <v>4.9504950495049327</v>
      </c>
      <c r="AS431" s="1087">
        <f>IF(ISERROR((W431/X431-1)*100),"n/a",(W431/X431-1)*100)</f>
        <v>4.1237113402061931</v>
      </c>
      <c r="AT431" s="1087">
        <f>IF(ISERROR((X431/Y431-1)*100),"n/a",(X431/Y431-1)*100)</f>
        <v>6.0109289617486406</v>
      </c>
      <c r="AU431" s="1088">
        <f>AVERAGE(AA431:AT431)</f>
        <v>11.676470950177025</v>
      </c>
      <c r="AV431" s="1089">
        <f>STDEV(AA431:AT431)</f>
        <v>6.2587982755560203</v>
      </c>
    </row>
    <row r="432" spans="1:48" ht="11.25" customHeight="1" x14ac:dyDescent="0.2">
      <c r="A432" s="592" t="s">
        <v>3857</v>
      </c>
      <c r="B432" s="861" t="s">
        <v>3858</v>
      </c>
      <c r="C432" s="1015">
        <v>0.86</v>
      </c>
      <c r="D432" s="491">
        <v>0.82</v>
      </c>
      <c r="E432" s="861">
        <v>0.78</v>
      </c>
      <c r="F432" s="865">
        <v>0.74</v>
      </c>
      <c r="G432" s="865">
        <v>0.7</v>
      </c>
      <c r="H432" s="865">
        <v>0.66</v>
      </c>
      <c r="I432" s="865">
        <v>0.62</v>
      </c>
      <c r="J432" s="865">
        <v>0.3</v>
      </c>
      <c r="K432" s="865">
        <v>0.3</v>
      </c>
      <c r="L432" s="625">
        <v>0</v>
      </c>
      <c r="M432" s="857"/>
      <c r="N432" s="495">
        <v>0</v>
      </c>
      <c r="O432" s="623">
        <v>0</v>
      </c>
      <c r="P432" s="623">
        <v>0</v>
      </c>
      <c r="Q432" s="623">
        <v>0</v>
      </c>
      <c r="R432" s="623">
        <v>0</v>
      </c>
      <c r="S432" s="623">
        <v>0</v>
      </c>
      <c r="T432" s="623">
        <v>0</v>
      </c>
      <c r="U432" s="623">
        <v>0</v>
      </c>
      <c r="V432" s="623">
        <v>0</v>
      </c>
      <c r="W432" s="623">
        <v>0</v>
      </c>
      <c r="X432" s="623">
        <v>0</v>
      </c>
      <c r="Y432" s="623">
        <v>0</v>
      </c>
      <c r="Z432" s="624">
        <f>SUM(C432:Y432)</f>
        <v>5.78</v>
      </c>
      <c r="AA432" s="1086">
        <f>IF(ISERROR((C432/D432-1)*100),"n/a",(C432/D432-1)*100)</f>
        <v>4.8780487804878092</v>
      </c>
      <c r="AB432" s="1086">
        <f>IF(ISERROR((D432/E432-1)*100),"n/a",(D432/E432-1)*100)</f>
        <v>5.12820512820511</v>
      </c>
      <c r="AC432" s="1087">
        <f>IF(ISERROR((E432/F432-1)*100),"n/a",(E432/F432-1)*100)</f>
        <v>5.4054054054054168</v>
      </c>
      <c r="AD432" s="1087">
        <f>IF(ISERROR((F432/G432-1)*100),"n/a",(F432/G432-1)*100)</f>
        <v>5.7142857142857162</v>
      </c>
      <c r="AE432" s="1087">
        <f>IF(ISERROR((G432/H432-1)*100),"n/a",(G432/H432-1)*100)</f>
        <v>6.0606060606060552</v>
      </c>
      <c r="AF432" s="1087">
        <f>IF(ISERROR((H432/I432-1)*100),"n/a",(H432/I432-1)*100)</f>
        <v>6.4516129032258229</v>
      </c>
      <c r="AG432" s="1087">
        <f>IF(ISERROR((I432/K432-1)*100),"n/a",(I432/K432-1)*100)</f>
        <v>106.66666666666669</v>
      </c>
      <c r="AH432" s="1087" t="str">
        <f>IF(ISERROR((K432/L432-1)*100),"n/a",(K432/L432-1)*100)</f>
        <v>n/a</v>
      </c>
      <c r="AI432" s="1087" t="str">
        <f>IF(ISERROR((L432/N432-1)*100),"n/a",(L432/N432-1)*100)</f>
        <v>n/a</v>
      </c>
      <c r="AJ432" s="1087" t="str">
        <f>IF(ISERROR((N432/O432-1)*100),"n/a",(N432/O432-1)*100)</f>
        <v>n/a</v>
      </c>
      <c r="AK432" s="1087" t="str">
        <f>IF(ISERROR((O432/P432-1)*100),"n/a",(O432/P432-1)*100)</f>
        <v>n/a</v>
      </c>
      <c r="AL432" s="1087" t="str">
        <f>IF(ISERROR((P432/Q432-1)*100),"n/a",(P432/Q432-1)*100)</f>
        <v>n/a</v>
      </c>
      <c r="AM432" s="1087" t="str">
        <f>IF(ISERROR((Q432/R432-1)*100),"n/a",(Q432/R432-1)*100)</f>
        <v>n/a</v>
      </c>
      <c r="AN432" s="1087" t="str">
        <f>IF(ISERROR((R432/S432-1)*100),"n/a",(R432/S432-1)*100)</f>
        <v>n/a</v>
      </c>
      <c r="AO432" s="1087" t="str">
        <f>IF(ISERROR((S432/T432-1)*100),"n/a",(S432/T432-1)*100)</f>
        <v>n/a</v>
      </c>
      <c r="AP432" s="1087" t="str">
        <f>IF(ISERROR((T432/U432-1)*100),"n/a",(T432/U432-1)*100)</f>
        <v>n/a</v>
      </c>
      <c r="AQ432" s="1087" t="str">
        <f>IF(ISERROR((U432/V432-1)*100),"n/a",(U432/V432-1)*100)</f>
        <v>n/a</v>
      </c>
      <c r="AR432" s="1087" t="str">
        <f>IF(ISERROR((V432/W432-1)*100),"n/a",(V432/W432-1)*100)</f>
        <v>n/a</v>
      </c>
      <c r="AS432" s="1087" t="str">
        <f>IF(ISERROR((W432/X432-1)*100),"n/a",(W432/X432-1)*100)</f>
        <v>n/a</v>
      </c>
      <c r="AT432" s="1087" t="str">
        <f>IF(ISERROR((X432/Y432-1)*100),"n/a",(X432/Y432-1)*100)</f>
        <v>n/a</v>
      </c>
      <c r="AU432" s="1088">
        <f>AVERAGE(AA432:AT432)</f>
        <v>20.043547236983233</v>
      </c>
      <c r="AV432" s="1089">
        <f>STDEV(AA432:AT432)</f>
        <v>38.200983513358878</v>
      </c>
    </row>
    <row r="433" spans="1:48" ht="11.25" customHeight="1" x14ac:dyDescent="0.2">
      <c r="A433" s="876" t="s">
        <v>1458</v>
      </c>
      <c r="B433" s="874" t="s">
        <v>1459</v>
      </c>
      <c r="C433" s="621">
        <v>1.06</v>
      </c>
      <c r="D433" s="491">
        <v>0.93</v>
      </c>
      <c r="E433" s="626">
        <v>0.74</v>
      </c>
      <c r="F433" s="621">
        <v>0.66</v>
      </c>
      <c r="G433" s="621">
        <v>0.57999999999999996</v>
      </c>
      <c r="H433" s="494">
        <v>0.48</v>
      </c>
      <c r="I433" s="621">
        <v>0.45</v>
      </c>
      <c r="J433" s="945"/>
      <c r="K433" s="621">
        <v>0.09</v>
      </c>
      <c r="L433" s="625">
        <v>0</v>
      </c>
      <c r="M433" s="945"/>
      <c r="N433" s="622">
        <v>0.01</v>
      </c>
      <c r="O433" s="622">
        <v>7.0000000000000007E-2</v>
      </c>
      <c r="P433" s="623">
        <v>0.31</v>
      </c>
      <c r="Q433" s="627">
        <v>0.56999999999999995</v>
      </c>
      <c r="R433" s="627">
        <v>0.48572000000000004</v>
      </c>
      <c r="S433" s="627">
        <v>0.39999000000000001</v>
      </c>
      <c r="T433" s="627">
        <v>0.32263999999999998</v>
      </c>
      <c r="U433" s="627">
        <v>0.27644000000000002</v>
      </c>
      <c r="V433" s="623">
        <v>0</v>
      </c>
      <c r="W433" s="623">
        <v>0</v>
      </c>
      <c r="X433" s="623">
        <v>0</v>
      </c>
      <c r="Y433" s="623">
        <v>0</v>
      </c>
      <c r="Z433" s="624">
        <f>SUM(C433:Y433)</f>
        <v>7.4347900000000005</v>
      </c>
      <c r="AA433" s="1086">
        <f>IF(ISERROR((C433/D433-1)*100),"n/a",(C433/D433-1)*100)</f>
        <v>13.978494623655923</v>
      </c>
      <c r="AB433" s="1086">
        <f>IF(ISERROR((D433/E433-1)*100),"n/a",(D433/E433-1)*100)</f>
        <v>25.675675675675681</v>
      </c>
      <c r="AC433" s="1087">
        <f>IF(ISERROR((E433/F433-1)*100),"n/a",(E433/F433-1)*100)</f>
        <v>12.12121212121211</v>
      </c>
      <c r="AD433" s="1087">
        <f>IF(ISERROR((F433/G433-1)*100),"n/a",(F433/G433-1)*100)</f>
        <v>13.793103448275868</v>
      </c>
      <c r="AE433" s="1087">
        <f>IF(ISERROR((G433/H433-1)*100),"n/a",(G433/H433-1)*100)</f>
        <v>20.833333333333325</v>
      </c>
      <c r="AF433" s="1087">
        <f>IF(ISERROR((H433/I433-1)*100),"n/a",(H433/I433-1)*100)</f>
        <v>6.6666666666666652</v>
      </c>
      <c r="AG433" s="1087">
        <f>IF(ISERROR((I433/K433-1)*100),"n/a",(I433/K433-1)*100)</f>
        <v>400</v>
      </c>
      <c r="AH433" s="1087" t="str">
        <f>IF(ISERROR((K433/L433-1)*100),"n/a",(K433/L433-1)*100)</f>
        <v>n/a</v>
      </c>
      <c r="AI433" s="1087">
        <f>IF(ISERROR((L433/N433-1)*100),"n/a",(L433/N433-1)*100)</f>
        <v>-100</v>
      </c>
      <c r="AJ433" s="1087">
        <f>IF(ISERROR((N433/O433-1)*100),"n/a",(N433/O433-1)*100)</f>
        <v>-85.714285714285722</v>
      </c>
      <c r="AK433" s="1087">
        <f>IF(ISERROR((O433/P433-1)*100),"n/a",(O433/P433-1)*100)</f>
        <v>-77.41935483870968</v>
      </c>
      <c r="AL433" s="1087">
        <f>IF(ISERROR((P433/Q433-1)*100),"n/a",(P433/Q433-1)*100)</f>
        <v>-45.614035087719294</v>
      </c>
      <c r="AM433" s="1087">
        <f>IF(ISERROR((Q433/R433-1)*100),"n/a",(Q433/R433-1)*100)</f>
        <v>17.351560569875634</v>
      </c>
      <c r="AN433" s="1087">
        <f>IF(ISERROR((R433/S433-1)*100),"n/a",(R433/S433-1)*100)</f>
        <v>21.433035825895665</v>
      </c>
      <c r="AO433" s="1087">
        <f>IF(ISERROR((S433/T433-1)*100),"n/a",(S433/T433-1)*100)</f>
        <v>23.974088767666757</v>
      </c>
      <c r="AP433" s="1087">
        <f>IF(ISERROR((T433/U433-1)*100),"n/a",(T433/U433-1)*100)</f>
        <v>16.712487339024729</v>
      </c>
      <c r="AQ433" s="1087" t="str">
        <f>IF(ISERROR((U433/V433-1)*100),"n/a",(U433/V433-1)*100)</f>
        <v>n/a</v>
      </c>
      <c r="AR433" s="1087" t="str">
        <f>IF(ISERROR((V433/W433-1)*100),"n/a",(V433/W433-1)*100)</f>
        <v>n/a</v>
      </c>
      <c r="AS433" s="1087" t="str">
        <f>IF(ISERROR((W433/X433-1)*100),"n/a",(W433/X433-1)*100)</f>
        <v>n/a</v>
      </c>
      <c r="AT433" s="1087" t="str">
        <f>IF(ISERROR((X433/Y433-1)*100),"n/a",(X433/Y433-1)*100)</f>
        <v>n/a</v>
      </c>
      <c r="AU433" s="1088">
        <f>AVERAGE(AA433:AT433)</f>
        <v>17.586132182037844</v>
      </c>
      <c r="AV433" s="1089">
        <f>STDEV(AA433:AT433)</f>
        <v>114.66318844620103</v>
      </c>
    </row>
    <row r="434" spans="1:48" ht="11.25" customHeight="1" x14ac:dyDescent="0.2">
      <c r="A434" s="498" t="s">
        <v>3853</v>
      </c>
      <c r="B434" s="499" t="s">
        <v>3854</v>
      </c>
      <c r="C434" s="621">
        <v>0.28000000000000003</v>
      </c>
      <c r="D434" s="491">
        <v>0.25</v>
      </c>
      <c r="E434" s="512">
        <v>0.18</v>
      </c>
      <c r="F434" s="504">
        <v>0.12</v>
      </c>
      <c r="G434" s="505">
        <v>0.11</v>
      </c>
      <c r="H434" s="504">
        <v>0.08</v>
      </c>
      <c r="I434" s="505">
        <v>0</v>
      </c>
      <c r="J434" s="1032"/>
      <c r="K434" s="504">
        <v>0</v>
      </c>
      <c r="L434" s="506">
        <v>0</v>
      </c>
      <c r="M434" s="1032"/>
      <c r="N434" s="527">
        <v>0</v>
      </c>
      <c r="O434" s="527">
        <v>0</v>
      </c>
      <c r="P434" s="508">
        <v>0.26</v>
      </c>
      <c r="Q434" s="507">
        <v>0.51380000000000003</v>
      </c>
      <c r="R434" s="507">
        <v>0.46129999999999999</v>
      </c>
      <c r="S434" s="507">
        <v>0.36909999999999998</v>
      </c>
      <c r="T434" s="507">
        <v>0.26429999999999998</v>
      </c>
      <c r="U434" s="507">
        <v>0.20699999999999999</v>
      </c>
      <c r="V434" s="507">
        <v>0.16</v>
      </c>
      <c r="W434" s="507">
        <v>0.1313</v>
      </c>
      <c r="X434" s="507">
        <v>3.1E-2</v>
      </c>
      <c r="Y434" s="529">
        <v>0</v>
      </c>
      <c r="Z434" s="624">
        <f>SUM(C434:Y434)</f>
        <v>3.4178000000000002</v>
      </c>
      <c r="AA434" s="1086">
        <f>IF(ISERROR((C434/D434-1)*100),"n/a",(C434/D434-1)*100)</f>
        <v>12.000000000000011</v>
      </c>
      <c r="AB434" s="1086">
        <f>IF(ISERROR((D434/E434-1)*100),"n/a",(D434/E434-1)*100)</f>
        <v>38.888888888888886</v>
      </c>
      <c r="AC434" s="1087">
        <f>IF(ISERROR((E434/F434-1)*100),"n/a",(E434/F434-1)*100)</f>
        <v>50</v>
      </c>
      <c r="AD434" s="1087">
        <f>IF(ISERROR((F434/G434-1)*100),"n/a",(F434/G434-1)*100)</f>
        <v>9.0909090909090828</v>
      </c>
      <c r="AE434" s="1087">
        <f>IF(ISERROR((G434/H434-1)*100),"n/a",(G434/H434-1)*100)</f>
        <v>37.5</v>
      </c>
      <c r="AF434" s="1087" t="str">
        <f>IF(ISERROR((H434/I434-1)*100),"n/a",(H434/I434-1)*100)</f>
        <v>n/a</v>
      </c>
      <c r="AG434" s="1087" t="str">
        <f>IF(ISERROR((I434/K434-1)*100),"n/a",(I434/K434-1)*100)</f>
        <v>n/a</v>
      </c>
      <c r="AH434" s="1087" t="str">
        <f>IF(ISERROR((K434/L434-1)*100),"n/a",(K434/L434-1)*100)</f>
        <v>n/a</v>
      </c>
      <c r="AI434" s="1087" t="str">
        <f>IF(ISERROR((L434/N434-1)*100),"n/a",(L434/N434-1)*100)</f>
        <v>n/a</v>
      </c>
      <c r="AJ434" s="1087" t="str">
        <f>IF(ISERROR((N434/O434-1)*100),"n/a",(N434/O434-1)*100)</f>
        <v>n/a</v>
      </c>
      <c r="AK434" s="1087">
        <f>IF(ISERROR((O434/P434-1)*100),"n/a",(O434/P434-1)*100)</f>
        <v>-100</v>
      </c>
      <c r="AL434" s="1087">
        <f>IF(ISERROR((P434/Q434-1)*100),"n/a",(P434/Q434-1)*100)</f>
        <v>-49.396652393927596</v>
      </c>
      <c r="AM434" s="1087">
        <f>IF(ISERROR((Q434/R434-1)*100),"n/a",(Q434/R434-1)*100)</f>
        <v>11.380880121396064</v>
      </c>
      <c r="AN434" s="1087">
        <f>IF(ISERROR((R434/S434-1)*100),"n/a",(R434/S434-1)*100)</f>
        <v>24.979680303440798</v>
      </c>
      <c r="AO434" s="1087">
        <f>IF(ISERROR((S434/T434-1)*100),"n/a",(S434/T434-1)*100)</f>
        <v>39.651910707529339</v>
      </c>
      <c r="AP434" s="1087">
        <f>IF(ISERROR((T434/U434-1)*100),"n/a",(T434/U434-1)*100)</f>
        <v>27.681159420289859</v>
      </c>
      <c r="AQ434" s="1087">
        <f>IF(ISERROR((U434/V434-1)*100),"n/a",(U434/V434-1)*100)</f>
        <v>29.374999999999996</v>
      </c>
      <c r="AR434" s="1087">
        <f>IF(ISERROR((V434/W434-1)*100),"n/a",(V434/W434-1)*100)</f>
        <v>21.858339680121851</v>
      </c>
      <c r="AS434" s="1087">
        <f>IF(ISERROR((W434/X434-1)*100),"n/a",(W434/X434-1)*100)</f>
        <v>323.54838709677421</v>
      </c>
      <c r="AT434" s="1087" t="str">
        <f>IF(ISERROR((X434/Y434-1)*100),"n/a",(X434/Y434-1)*100)</f>
        <v>n/a</v>
      </c>
      <c r="AU434" s="1088">
        <f>AVERAGE(AA434:AT434)</f>
        <v>34.039893065387318</v>
      </c>
      <c r="AV434" s="1089">
        <f>STDEV(AA434:AT434)</f>
        <v>92.395277517389587</v>
      </c>
    </row>
    <row r="435" spans="1:48" ht="11.25" customHeight="1" x14ac:dyDescent="0.2">
      <c r="A435" s="874" t="s">
        <v>274</v>
      </c>
      <c r="B435" s="874" t="s">
        <v>275</v>
      </c>
      <c r="C435" s="621">
        <v>4.7300000000000004</v>
      </c>
      <c r="D435" s="491">
        <v>4.1900000000000004</v>
      </c>
      <c r="E435" s="491">
        <v>3.83</v>
      </c>
      <c r="F435" s="621">
        <v>3.61</v>
      </c>
      <c r="G435" s="621">
        <v>3.44</v>
      </c>
      <c r="H435" s="621">
        <v>3.28</v>
      </c>
      <c r="I435" s="621">
        <v>3.12</v>
      </c>
      <c r="J435" s="945"/>
      <c r="K435" s="621">
        <v>2.87</v>
      </c>
      <c r="L435" s="490">
        <v>2.5299999999999998</v>
      </c>
      <c r="M435" s="945"/>
      <c r="N435" s="503">
        <v>2.2599999999999998</v>
      </c>
      <c r="O435" s="503">
        <v>2.0499999999999998</v>
      </c>
      <c r="P435" s="627">
        <v>1.625</v>
      </c>
      <c r="Q435" s="627">
        <v>1.5</v>
      </c>
      <c r="R435" s="627">
        <v>1</v>
      </c>
      <c r="S435" s="627">
        <v>0.67</v>
      </c>
      <c r="T435" s="627">
        <v>0.55000000000000004</v>
      </c>
      <c r="U435" s="627">
        <v>0.4</v>
      </c>
      <c r="V435" s="627">
        <v>0.23499999999999999</v>
      </c>
      <c r="W435" s="627">
        <v>0.22500000000000001</v>
      </c>
      <c r="X435" s="627">
        <v>0.215</v>
      </c>
      <c r="Y435" s="627">
        <v>0.19500000000000001</v>
      </c>
      <c r="Z435" s="624">
        <f>SUM(C435:Y435)</f>
        <v>42.525000000000006</v>
      </c>
      <c r="AA435" s="1086">
        <f>IF(ISERROR((C435/D435-1)*100),"n/a",(C435/D435-1)*100)</f>
        <v>12.887828162291171</v>
      </c>
      <c r="AB435" s="1086">
        <f>IF(ISERROR((D435/E435-1)*100),"n/a",(D435/E435-1)*100)</f>
        <v>9.3994778067885143</v>
      </c>
      <c r="AC435" s="1087">
        <f>IF(ISERROR((E435/F435-1)*100),"n/a",(E435/F435-1)*100)</f>
        <v>6.094182825484773</v>
      </c>
      <c r="AD435" s="1087">
        <f>IF(ISERROR((F435/G435-1)*100),"n/a",(F435/G435-1)*100)</f>
        <v>4.9418604651162878</v>
      </c>
      <c r="AE435" s="1087">
        <f>IF(ISERROR((G435/H435-1)*100),"n/a",(G435/H435-1)*100)</f>
        <v>4.8780487804878092</v>
      </c>
      <c r="AF435" s="1087">
        <f>IF(ISERROR((H435/I435-1)*100),"n/a",(H435/I435-1)*100)</f>
        <v>5.12820512820511</v>
      </c>
      <c r="AG435" s="1087">
        <f>IF(ISERROR((I435/K435-1)*100),"n/a",(I435/K435-1)*100)</f>
        <v>8.710801393728218</v>
      </c>
      <c r="AH435" s="1087">
        <f>IF(ISERROR((K435/L435-1)*100),"n/a",(K435/L435-1)*100)</f>
        <v>13.438735177865624</v>
      </c>
      <c r="AI435" s="1087">
        <f>IF(ISERROR((L435/N435-1)*100),"n/a",(L435/N435-1)*100)</f>
        <v>11.946902654867264</v>
      </c>
      <c r="AJ435" s="1087">
        <f>IF(ISERROR((N435/O435-1)*100),"n/a",(N435/O435-1)*100)</f>
        <v>10.243902439024399</v>
      </c>
      <c r="AK435" s="1087">
        <f>IF(ISERROR((O435/P435-1)*100),"n/a",(O435/P435-1)*100)</f>
        <v>26.15384615384615</v>
      </c>
      <c r="AL435" s="1087">
        <f>IF(ISERROR((P435/Q435-1)*100),"n/a",(P435/Q435-1)*100)</f>
        <v>8.333333333333325</v>
      </c>
      <c r="AM435" s="1087">
        <f>IF(ISERROR((Q435/R435-1)*100),"n/a",(Q435/R435-1)*100)</f>
        <v>50</v>
      </c>
      <c r="AN435" s="1087">
        <f>IF(ISERROR((R435/S435-1)*100),"n/a",(R435/S435-1)*100)</f>
        <v>49.253731343283569</v>
      </c>
      <c r="AO435" s="1087">
        <f>IF(ISERROR((S435/T435-1)*100),"n/a",(S435/T435-1)*100)</f>
        <v>21.818181818181827</v>
      </c>
      <c r="AP435" s="1087">
        <f>IF(ISERROR((T435/U435-1)*100),"n/a",(T435/U435-1)*100)</f>
        <v>37.5</v>
      </c>
      <c r="AQ435" s="1087">
        <f>IF(ISERROR((U435/V435-1)*100),"n/a",(U435/V435-1)*100)</f>
        <v>70.212765957446834</v>
      </c>
      <c r="AR435" s="1087">
        <f>IF(ISERROR((V435/W435-1)*100),"n/a",(V435/W435-1)*100)</f>
        <v>4.4444444444444287</v>
      </c>
      <c r="AS435" s="1087">
        <f>IF(ISERROR((W435/X435-1)*100),"n/a",(W435/X435-1)*100)</f>
        <v>4.6511627906976827</v>
      </c>
      <c r="AT435" s="1087">
        <f>IF(ISERROR((X435/Y435-1)*100),"n/a",(X435/Y435-1)*100)</f>
        <v>10.256410256410241</v>
      </c>
      <c r="AU435" s="1088">
        <f>AVERAGE(AA435:AT435)</f>
        <v>18.514691046575159</v>
      </c>
      <c r="AV435" s="1089">
        <f>STDEV(AA435:AT435)</f>
        <v>18.711751537826437</v>
      </c>
    </row>
    <row r="436" spans="1:48" ht="11.25" customHeight="1" x14ac:dyDescent="0.2">
      <c r="A436" s="478" t="s">
        <v>677</v>
      </c>
      <c r="B436" s="859" t="s">
        <v>678</v>
      </c>
      <c r="C436" s="621">
        <v>1.4630000000000001</v>
      </c>
      <c r="D436" s="491">
        <v>1.4550000000000001</v>
      </c>
      <c r="E436" s="513">
        <v>1.4469999999999998</v>
      </c>
      <c r="F436" s="482">
        <v>1.4389999999999998</v>
      </c>
      <c r="G436" s="482">
        <v>1.4319999999999999</v>
      </c>
      <c r="H436" s="482">
        <v>1.4229999999999998</v>
      </c>
      <c r="I436" s="482">
        <v>1.415</v>
      </c>
      <c r="J436" s="1016"/>
      <c r="K436" s="482">
        <v>1.4019999999999999</v>
      </c>
      <c r="L436" s="480">
        <v>1.3859999999999997</v>
      </c>
      <c r="M436" s="1016" t="s">
        <v>90</v>
      </c>
      <c r="N436" s="519">
        <v>1.37</v>
      </c>
      <c r="O436" s="519">
        <v>1.357</v>
      </c>
      <c r="P436" s="487">
        <v>1.3270000000000002</v>
      </c>
      <c r="Q436" s="487">
        <v>1.1499999999999999</v>
      </c>
      <c r="R436" s="487">
        <v>0.89</v>
      </c>
      <c r="S436" s="487">
        <v>0.45</v>
      </c>
      <c r="T436" s="487">
        <v>0.17300000000000001</v>
      </c>
      <c r="U436" s="487">
        <v>9.8000000000000004E-2</v>
      </c>
      <c r="V436" s="487">
        <v>0.02</v>
      </c>
      <c r="W436" s="486">
        <v>0</v>
      </c>
      <c r="X436" s="486">
        <v>0</v>
      </c>
      <c r="Y436" s="486">
        <v>0</v>
      </c>
      <c r="Z436" s="624">
        <f>SUM(C436:Y436)</f>
        <v>19.696999999999996</v>
      </c>
      <c r="AA436" s="1086">
        <f>IF(ISERROR((C436/D436-1)*100),"n/a",(C436/D436-1)*100)</f>
        <v>0.54982817869415612</v>
      </c>
      <c r="AB436" s="1086">
        <f>IF(ISERROR((D436/E436-1)*100),"n/a",(D436/E436-1)*100)</f>
        <v>0.55286800276435066</v>
      </c>
      <c r="AC436" s="1087">
        <f>IF(ISERROR((E436/F436-1)*100),"n/a",(E436/F436-1)*100)</f>
        <v>0.55594162612926379</v>
      </c>
      <c r="AD436" s="1087">
        <f>IF(ISERROR((F436/G436-1)*100),"n/a",(F436/G436-1)*100)</f>
        <v>0.48882681564244024</v>
      </c>
      <c r="AE436" s="1087">
        <f>IF(ISERROR((G436/H436-1)*100),"n/a",(G436/H436-1)*100)</f>
        <v>0.63246661981730679</v>
      </c>
      <c r="AF436" s="1087">
        <f>IF(ISERROR((H436/I436-1)*100),"n/a",(H436/I436-1)*100)</f>
        <v>0.56537102473497303</v>
      </c>
      <c r="AG436" s="1087">
        <f>IF(ISERROR((I436/K436-1)*100),"n/a",(I436/K436-1)*100)</f>
        <v>0.92724679029958512</v>
      </c>
      <c r="AH436" s="1087">
        <f>IF(ISERROR((K436/L436-1)*100),"n/a",(K436/L436-1)*100)</f>
        <v>1.1544011544011745</v>
      </c>
      <c r="AI436" s="1087">
        <f>IF(ISERROR((L436/N436-1)*100),"n/a",(L436/N436-1)*100)</f>
        <v>1.1678832116787996</v>
      </c>
      <c r="AJ436" s="1087">
        <f>IF(ISERROR((N436/O436-1)*100),"n/a",(N436/O436-1)*100)</f>
        <v>0.9579955784819516</v>
      </c>
      <c r="AK436" s="1087">
        <f>IF(ISERROR((O436/P436-1)*100),"n/a",(O436/P436-1)*100)</f>
        <v>2.2607385079125741</v>
      </c>
      <c r="AL436" s="1087">
        <f>IF(ISERROR((P436/Q436-1)*100),"n/a",(P436/Q436-1)*100)</f>
        <v>15.391304347826118</v>
      </c>
      <c r="AM436" s="1087">
        <f>IF(ISERROR((Q436/R436-1)*100),"n/a",(Q436/R436-1)*100)</f>
        <v>29.213483146067396</v>
      </c>
      <c r="AN436" s="1087">
        <f>IF(ISERROR((R436/S436-1)*100),"n/a",(R436/S436-1)*100)</f>
        <v>97.777777777777786</v>
      </c>
      <c r="AO436" s="1087">
        <f>IF(ISERROR((S436/T436-1)*100),"n/a",(S436/T436-1)*100)</f>
        <v>160.11560693641616</v>
      </c>
      <c r="AP436" s="1087">
        <f>IF(ISERROR((T436/U436-1)*100),"n/a",(T436/U436-1)*100)</f>
        <v>76.530612244897966</v>
      </c>
      <c r="AQ436" s="1087">
        <f>IF(ISERROR((U436/V436-1)*100),"n/a",(U436/V436-1)*100)</f>
        <v>390.00000000000006</v>
      </c>
      <c r="AR436" s="1087" t="str">
        <f>IF(ISERROR((V436/W436-1)*100),"n/a",(V436/W436-1)*100)</f>
        <v>n/a</v>
      </c>
      <c r="AS436" s="1087" t="str">
        <f>IF(ISERROR((W436/X436-1)*100),"n/a",(W436/X436-1)*100)</f>
        <v>n/a</v>
      </c>
      <c r="AT436" s="1087" t="str">
        <f>IF(ISERROR((X436/Y436-1)*100),"n/a",(X436/Y436-1)*100)</f>
        <v>n/a</v>
      </c>
      <c r="AU436" s="1088">
        <f>AVERAGE(AA436:AT436)</f>
        <v>45.814255997855419</v>
      </c>
      <c r="AV436" s="1089">
        <f>STDEV(AA436:AT436)</f>
        <v>99.553419612212352</v>
      </c>
    </row>
    <row r="437" spans="1:48" ht="11.25" customHeight="1" x14ac:dyDescent="0.2">
      <c r="A437" s="498" t="s">
        <v>673</v>
      </c>
      <c r="B437" s="499" t="s">
        <v>674</v>
      </c>
      <c r="C437" s="621">
        <v>1.58</v>
      </c>
      <c r="D437" s="491">
        <v>1.41</v>
      </c>
      <c r="E437" s="502">
        <v>1.1800000000000002</v>
      </c>
      <c r="F437" s="494">
        <v>1.1200000000000001</v>
      </c>
      <c r="G437" s="621">
        <v>1.04</v>
      </c>
      <c r="H437" s="494">
        <v>0.96</v>
      </c>
      <c r="I437" s="621">
        <v>0.88</v>
      </c>
      <c r="J437" s="945"/>
      <c r="K437" s="494">
        <v>0.8</v>
      </c>
      <c r="L437" s="490">
        <v>0.78</v>
      </c>
      <c r="M437" s="945"/>
      <c r="N437" s="503">
        <v>0.66</v>
      </c>
      <c r="O437" s="622">
        <v>0.48</v>
      </c>
      <c r="P437" s="627">
        <v>0.42</v>
      </c>
      <c r="Q437" s="623">
        <v>0.24</v>
      </c>
      <c r="R437" s="623">
        <v>0.24</v>
      </c>
      <c r="S437" s="623">
        <v>0.24</v>
      </c>
      <c r="T437" s="623">
        <v>0.24</v>
      </c>
      <c r="U437" s="623">
        <v>0.24</v>
      </c>
      <c r="V437" s="623">
        <v>0.24</v>
      </c>
      <c r="W437" s="623">
        <v>0.24</v>
      </c>
      <c r="X437" s="623">
        <v>0.24</v>
      </c>
      <c r="Y437" s="623">
        <v>0.24</v>
      </c>
      <c r="Z437" s="624">
        <f>SUM(C437:Y437)</f>
        <v>13.470000000000002</v>
      </c>
      <c r="AA437" s="1086">
        <f>IF(ISERROR((C437/D437-1)*100),"n/a",(C437/D437-1)*100)</f>
        <v>12.056737588652489</v>
      </c>
      <c r="AB437" s="1086">
        <f>IF(ISERROR((D437/E437-1)*100),"n/a",(D437/E437-1)*100)</f>
        <v>19.491525423728785</v>
      </c>
      <c r="AC437" s="1087">
        <f>IF(ISERROR((E437/F437-1)*100),"n/a",(E437/F437-1)*100)</f>
        <v>5.3571428571428603</v>
      </c>
      <c r="AD437" s="1087">
        <f>IF(ISERROR((F437/G437-1)*100),"n/a",(F437/G437-1)*100)</f>
        <v>7.6923076923077094</v>
      </c>
      <c r="AE437" s="1087">
        <f>IF(ISERROR((G437/H437-1)*100),"n/a",(G437/H437-1)*100)</f>
        <v>8.3333333333333481</v>
      </c>
      <c r="AF437" s="1087">
        <f>IF(ISERROR((H437/I437-1)*100),"n/a",(H437/I437-1)*100)</f>
        <v>9.0909090909090828</v>
      </c>
      <c r="AG437" s="1087">
        <f>IF(ISERROR((I437/K437-1)*100),"n/a",(I437/K437-1)*100)</f>
        <v>9.9999999999999858</v>
      </c>
      <c r="AH437" s="1087">
        <f>IF(ISERROR((K437/L437-1)*100),"n/a",(K437/L437-1)*100)</f>
        <v>2.5641025641025772</v>
      </c>
      <c r="AI437" s="1087">
        <f>IF(ISERROR((L437/N437-1)*100),"n/a",(L437/N437-1)*100)</f>
        <v>18.181818181818187</v>
      </c>
      <c r="AJ437" s="1087">
        <f>IF(ISERROR((N437/O437-1)*100),"n/a",(N437/O437-1)*100)</f>
        <v>37.500000000000021</v>
      </c>
      <c r="AK437" s="1087">
        <f>IF(ISERROR((O437/P437-1)*100),"n/a",(O437/P437-1)*100)</f>
        <v>14.285714285714279</v>
      </c>
      <c r="AL437" s="1087">
        <f>IF(ISERROR((P437/Q437-1)*100),"n/a",(P437/Q437-1)*100)</f>
        <v>75</v>
      </c>
      <c r="AM437" s="1087">
        <f>IF(ISERROR((Q437/R437-1)*100),"n/a",(Q437/R437-1)*100)</f>
        <v>0</v>
      </c>
      <c r="AN437" s="1087">
        <f>IF(ISERROR((R437/S437-1)*100),"n/a",(R437/S437-1)*100)</f>
        <v>0</v>
      </c>
      <c r="AO437" s="1087">
        <f>IF(ISERROR((S437/T437-1)*100),"n/a",(S437/T437-1)*100)</f>
        <v>0</v>
      </c>
      <c r="AP437" s="1087">
        <f>IF(ISERROR((T437/U437-1)*100),"n/a",(T437/U437-1)*100)</f>
        <v>0</v>
      </c>
      <c r="AQ437" s="1087">
        <f>IF(ISERROR((U437/V437-1)*100),"n/a",(U437/V437-1)*100)</f>
        <v>0</v>
      </c>
      <c r="AR437" s="1087">
        <f>IF(ISERROR((V437/W437-1)*100),"n/a",(V437/W437-1)*100)</f>
        <v>0</v>
      </c>
      <c r="AS437" s="1087">
        <f>IF(ISERROR((W437/X437-1)*100),"n/a",(W437/X437-1)*100)</f>
        <v>0</v>
      </c>
      <c r="AT437" s="1087">
        <f>IF(ISERROR((X437/Y437-1)*100),"n/a",(X437/Y437-1)*100)</f>
        <v>0</v>
      </c>
      <c r="AU437" s="1088">
        <f>AVERAGE(AA437:AT437)</f>
        <v>10.977679550885465</v>
      </c>
      <c r="AV437" s="1089">
        <f>STDEV(AA437:AT437)</f>
        <v>17.811202765268266</v>
      </c>
    </row>
    <row r="438" spans="1:48" ht="11.25" customHeight="1" x14ac:dyDescent="0.2">
      <c r="A438" s="874" t="s">
        <v>1478</v>
      </c>
      <c r="B438" s="874" t="s">
        <v>1479</v>
      </c>
      <c r="C438" s="621">
        <v>2</v>
      </c>
      <c r="D438" s="491">
        <v>1.76</v>
      </c>
      <c r="E438" s="626">
        <v>1.52</v>
      </c>
      <c r="F438" s="621">
        <v>1.46</v>
      </c>
      <c r="G438" s="621">
        <v>1.36</v>
      </c>
      <c r="H438" s="621">
        <v>1.1200000000000001</v>
      </c>
      <c r="I438" s="621">
        <v>0.9</v>
      </c>
      <c r="J438" s="945"/>
      <c r="K438" s="621">
        <v>0.64</v>
      </c>
      <c r="L438" s="490">
        <v>0.53500000000000003</v>
      </c>
      <c r="M438" s="945"/>
      <c r="N438" s="503">
        <v>0.42</v>
      </c>
      <c r="O438" s="622">
        <v>0.4</v>
      </c>
      <c r="P438" s="627">
        <v>0.4</v>
      </c>
      <c r="Q438" s="627">
        <v>0.32</v>
      </c>
      <c r="R438" s="627">
        <v>0.28000000000000003</v>
      </c>
      <c r="S438" s="627">
        <v>0.20250000000000001</v>
      </c>
      <c r="T438" s="627">
        <v>0.15</v>
      </c>
      <c r="U438" s="623">
        <v>0.09</v>
      </c>
      <c r="V438" s="623">
        <v>0.09</v>
      </c>
      <c r="W438" s="627">
        <v>0.09</v>
      </c>
      <c r="X438" s="627">
        <v>2.2499999999999999E-2</v>
      </c>
      <c r="Y438" s="623">
        <v>0</v>
      </c>
      <c r="Z438" s="624">
        <f>SUM(C438:Y438)</f>
        <v>13.760000000000002</v>
      </c>
      <c r="AA438" s="1086">
        <f>IF(ISERROR((C438/D438-1)*100),"n/a",(C438/D438-1)*100)</f>
        <v>13.636363636363647</v>
      </c>
      <c r="AB438" s="1086">
        <f>IF(ISERROR((D438/E438-1)*100),"n/a",(D438/E438-1)*100)</f>
        <v>15.789473684210531</v>
      </c>
      <c r="AC438" s="1087">
        <f>IF(ISERROR((E438/F438-1)*100),"n/a",(E438/F438-1)*100)</f>
        <v>4.1095890410958846</v>
      </c>
      <c r="AD438" s="1087">
        <f>IF(ISERROR((F438/G438-1)*100),"n/a",(F438/G438-1)*100)</f>
        <v>7.3529411764705843</v>
      </c>
      <c r="AE438" s="1087">
        <f>IF(ISERROR((G438/H438-1)*100),"n/a",(G438/H438-1)*100)</f>
        <v>21.42857142857142</v>
      </c>
      <c r="AF438" s="1087">
        <f>IF(ISERROR((H438/I438-1)*100),"n/a",(H438/I438-1)*100)</f>
        <v>24.444444444444446</v>
      </c>
      <c r="AG438" s="1087">
        <f>IF(ISERROR((I438/K438-1)*100),"n/a",(I438/K438-1)*100)</f>
        <v>40.625</v>
      </c>
      <c r="AH438" s="1087">
        <f>IF(ISERROR((K438/L438-1)*100),"n/a",(K438/L438-1)*100)</f>
        <v>19.626168224299057</v>
      </c>
      <c r="AI438" s="1087">
        <f>IF(ISERROR((L438/N438-1)*100),"n/a",(L438/N438-1)*100)</f>
        <v>27.380952380952394</v>
      </c>
      <c r="AJ438" s="1087">
        <f>IF(ISERROR((N438/O438-1)*100),"n/a",(N438/O438-1)*100)</f>
        <v>4.9999999999999822</v>
      </c>
      <c r="AK438" s="1087">
        <f>IF(ISERROR((O438/P438-1)*100),"n/a",(O438/P438-1)*100)</f>
        <v>0</v>
      </c>
      <c r="AL438" s="1087">
        <f>IF(ISERROR((P438/Q438-1)*100),"n/a",(P438/Q438-1)*100)</f>
        <v>25</v>
      </c>
      <c r="AM438" s="1087">
        <f>IF(ISERROR((Q438/R438-1)*100),"n/a",(Q438/R438-1)*100)</f>
        <v>14.285714285714279</v>
      </c>
      <c r="AN438" s="1087">
        <f>IF(ISERROR((R438/S438-1)*100),"n/a",(R438/S438-1)*100)</f>
        <v>38.271604938271622</v>
      </c>
      <c r="AO438" s="1087">
        <f>IF(ISERROR((S438/T438-1)*100),"n/a",(S438/T438-1)*100)</f>
        <v>35.000000000000007</v>
      </c>
      <c r="AP438" s="1087">
        <f>IF(ISERROR((T438/U438-1)*100),"n/a",(T438/U438-1)*100)</f>
        <v>66.666666666666671</v>
      </c>
      <c r="AQ438" s="1087">
        <f>IF(ISERROR((U438/V438-1)*100),"n/a",(U438/V438-1)*100)</f>
        <v>0</v>
      </c>
      <c r="AR438" s="1087">
        <f>IF(ISERROR((V438/W438-1)*100),"n/a",(V438/W438-1)*100)</f>
        <v>0</v>
      </c>
      <c r="AS438" s="1087">
        <f>IF(ISERROR((W438/X438-1)*100),"n/a",(W438/X438-1)*100)</f>
        <v>300</v>
      </c>
      <c r="AT438" s="1087" t="str">
        <f>IF(ISERROR((X438/Y438-1)*100),"n/a",(X438/Y438-1)*100)</f>
        <v>n/a</v>
      </c>
      <c r="AU438" s="1088">
        <f>AVERAGE(AA438:AT438)</f>
        <v>34.664078416161082</v>
      </c>
      <c r="AV438" s="1089">
        <f>STDEV(AA438:AT438)</f>
        <v>66.460553905998069</v>
      </c>
    </row>
    <row r="439" spans="1:48" ht="11.25" customHeight="1" x14ac:dyDescent="0.2">
      <c r="A439" s="489" t="s">
        <v>285</v>
      </c>
      <c r="B439" s="874" t="s">
        <v>286</v>
      </c>
      <c r="C439" s="621">
        <v>2.5125000000000002</v>
      </c>
      <c r="D439" s="491">
        <v>2.5024999999999999</v>
      </c>
      <c r="E439" s="626">
        <v>2.4925000000000002</v>
      </c>
      <c r="F439" s="621">
        <v>2.4824999999999999</v>
      </c>
      <c r="G439" s="621">
        <v>2.4725000000000001</v>
      </c>
      <c r="H439" s="621">
        <v>2.4624999999999999</v>
      </c>
      <c r="I439" s="621">
        <v>2.4525000000000001</v>
      </c>
      <c r="J439" s="945"/>
      <c r="K439" s="621">
        <v>2.4424999999999999</v>
      </c>
      <c r="L439" s="490">
        <v>2.41</v>
      </c>
      <c r="M439" s="945"/>
      <c r="N439" s="503">
        <v>2.37</v>
      </c>
      <c r="O439" s="503">
        <v>2.33</v>
      </c>
      <c r="P439" s="627">
        <v>2.3199999999999998</v>
      </c>
      <c r="Q439" s="627">
        <v>2.08</v>
      </c>
      <c r="R439" s="627">
        <v>1.92</v>
      </c>
      <c r="S439" s="627">
        <v>1.72</v>
      </c>
      <c r="T439" s="627">
        <v>1.48</v>
      </c>
      <c r="U439" s="627">
        <v>1.32</v>
      </c>
      <c r="V439" s="627">
        <v>1.2</v>
      </c>
      <c r="W439" s="627">
        <v>1.06</v>
      </c>
      <c r="X439" s="627">
        <v>0.96</v>
      </c>
      <c r="Y439" s="627">
        <v>0.84</v>
      </c>
      <c r="Z439" s="624">
        <f>SUM(C439:Y439)</f>
        <v>41.830000000000005</v>
      </c>
      <c r="AA439" s="1086">
        <f>IF(ISERROR((C439/D439-1)*100),"n/a",(C439/D439-1)*100)</f>
        <v>0.39960039960040827</v>
      </c>
      <c r="AB439" s="1086">
        <f>IF(ISERROR((D439/E439-1)*100),"n/a",(D439/E439-1)*100)</f>
        <v>0.40120361083249012</v>
      </c>
      <c r="AC439" s="1087">
        <f>IF(ISERROR((E439/F439-1)*100),"n/a",(E439/F439-1)*100)</f>
        <v>0.40281973816718164</v>
      </c>
      <c r="AD439" s="1087">
        <f>IF(ISERROR((F439/G439-1)*100),"n/a",(F439/G439-1)*100)</f>
        <v>0.40444893832152218</v>
      </c>
      <c r="AE439" s="1087">
        <f>IF(ISERROR((G439/H439-1)*100),"n/a",(G439/H439-1)*100)</f>
        <v>0.40609137055838129</v>
      </c>
      <c r="AF439" s="1087">
        <f>IF(ISERROR((H439/I439-1)*100),"n/a",(H439/I439-1)*100)</f>
        <v>0.40774719673801751</v>
      </c>
      <c r="AG439" s="1087">
        <f>IF(ISERROR((I439/K439-1)*100),"n/a",(I439/K439-1)*100)</f>
        <v>0.40941658137154668</v>
      </c>
      <c r="AH439" s="1087">
        <f>IF(ISERROR((K439/L439-1)*100),"n/a",(K439/L439-1)*100)</f>
        <v>1.3485477178423189</v>
      </c>
      <c r="AI439" s="1087">
        <f>IF(ISERROR((L439/N439-1)*100),"n/a",(L439/N439-1)*100)</f>
        <v>1.6877637130801704</v>
      </c>
      <c r="AJ439" s="1087">
        <f>IF(ISERROR((N439/O439-1)*100),"n/a",(N439/O439-1)*100)</f>
        <v>1.7167381974249052</v>
      </c>
      <c r="AK439" s="1087">
        <f>IF(ISERROR((O439/P439-1)*100),"n/a",(O439/P439-1)*100)</f>
        <v>0.43103448275862988</v>
      </c>
      <c r="AL439" s="1087">
        <f>IF(ISERROR((P439/Q439-1)*100),"n/a",(P439/Q439-1)*100)</f>
        <v>11.538461538461519</v>
      </c>
      <c r="AM439" s="1087">
        <f>IF(ISERROR((Q439/R439-1)*100),"n/a",(Q439/R439-1)*100)</f>
        <v>8.3333333333333481</v>
      </c>
      <c r="AN439" s="1087">
        <f>IF(ISERROR((R439/S439-1)*100),"n/a",(R439/S439-1)*100)</f>
        <v>11.627906976744185</v>
      </c>
      <c r="AO439" s="1087">
        <f>IF(ISERROR((S439/T439-1)*100),"n/a",(S439/T439-1)*100)</f>
        <v>16.216216216216207</v>
      </c>
      <c r="AP439" s="1087">
        <f>IF(ISERROR((T439/U439-1)*100),"n/a",(T439/U439-1)*100)</f>
        <v>12.12121212121211</v>
      </c>
      <c r="AQ439" s="1087">
        <f>IF(ISERROR((U439/V439-1)*100),"n/a",(U439/V439-1)*100)</f>
        <v>10.000000000000009</v>
      </c>
      <c r="AR439" s="1087">
        <f>IF(ISERROR((V439/W439-1)*100),"n/a",(V439/W439-1)*100)</f>
        <v>13.207547169811317</v>
      </c>
      <c r="AS439" s="1087">
        <f>IF(ISERROR((W439/X439-1)*100),"n/a",(W439/X439-1)*100)</f>
        <v>10.416666666666675</v>
      </c>
      <c r="AT439" s="1087">
        <f>IF(ISERROR((X439/Y439-1)*100),"n/a",(X439/Y439-1)*100)</f>
        <v>14.285714285714279</v>
      </c>
      <c r="AU439" s="1088">
        <f>AVERAGE(AA439:AT439)</f>
        <v>5.7881235127427617</v>
      </c>
      <c r="AV439" s="1089">
        <f>STDEV(AA439:AT439)</f>
        <v>5.9542289274151088</v>
      </c>
    </row>
    <row r="440" spans="1:48" ht="11.25" customHeight="1" x14ac:dyDescent="0.2">
      <c r="A440" s="1222" t="s">
        <v>3867</v>
      </c>
      <c r="B440" s="867" t="s">
        <v>3868</v>
      </c>
      <c r="C440" s="1015">
        <v>1.0649999999999999</v>
      </c>
      <c r="D440" s="491">
        <v>0.92</v>
      </c>
      <c r="E440" s="867">
        <v>0.82</v>
      </c>
      <c r="F440" s="865">
        <v>0.72</v>
      </c>
      <c r="G440" s="865">
        <v>0.64</v>
      </c>
      <c r="H440" s="865">
        <v>0.57999999999999996</v>
      </c>
      <c r="I440" s="865">
        <v>0.54</v>
      </c>
      <c r="J440" s="865">
        <v>0.13</v>
      </c>
      <c r="K440" s="865">
        <v>0.13</v>
      </c>
      <c r="L440" s="625">
        <v>0</v>
      </c>
      <c r="M440" s="857"/>
      <c r="N440" s="622">
        <v>0</v>
      </c>
      <c r="O440" s="622">
        <v>0</v>
      </c>
      <c r="P440" s="623">
        <v>0</v>
      </c>
      <c r="Q440" s="623">
        <v>0</v>
      </c>
      <c r="R440" s="623">
        <v>0</v>
      </c>
      <c r="S440" s="623">
        <v>0</v>
      </c>
      <c r="T440" s="623">
        <v>0</v>
      </c>
      <c r="U440" s="623">
        <v>0</v>
      </c>
      <c r="V440" s="623">
        <v>0</v>
      </c>
      <c r="W440" s="623">
        <v>0</v>
      </c>
      <c r="X440" s="623">
        <v>0</v>
      </c>
      <c r="Y440" s="623">
        <v>0</v>
      </c>
      <c r="Z440" s="624">
        <f>SUM(C440:Y440)</f>
        <v>5.544999999999999</v>
      </c>
      <c r="AA440" s="1086">
        <f>IF(ISERROR((C440/D440-1)*100),"n/a",(C440/D440-1)*100)</f>
        <v>15.760869565217384</v>
      </c>
      <c r="AB440" s="1086">
        <f>IF(ISERROR((D440/E440-1)*100),"n/a",(D440/E440-1)*100)</f>
        <v>12.195121951219523</v>
      </c>
      <c r="AC440" s="1087">
        <f>IF(ISERROR((E440/F440-1)*100),"n/a",(E440/F440-1)*100)</f>
        <v>13.888888888888884</v>
      </c>
      <c r="AD440" s="1087">
        <f>IF(ISERROR((F440/G440-1)*100),"n/a",(F440/G440-1)*100)</f>
        <v>12.5</v>
      </c>
      <c r="AE440" s="1087">
        <f>IF(ISERROR((G440/H440-1)*100),"n/a",(G440/H440-1)*100)</f>
        <v>10.344827586206918</v>
      </c>
      <c r="AF440" s="1087">
        <f>IF(ISERROR((H440/I440-1)*100),"n/a",(H440/I440-1)*100)</f>
        <v>7.4074074074073959</v>
      </c>
      <c r="AG440" s="1087">
        <f>IF(ISERROR((I440/K440-1)*100),"n/a",(I440/K440-1)*100)</f>
        <v>315.38461538461542</v>
      </c>
      <c r="AH440" s="1087" t="str">
        <f>IF(ISERROR((K440/L440-1)*100),"n/a",(K440/L440-1)*100)</f>
        <v>n/a</v>
      </c>
      <c r="AI440" s="1087" t="str">
        <f>IF(ISERROR((L440/N440-1)*100),"n/a",(L440/N440-1)*100)</f>
        <v>n/a</v>
      </c>
      <c r="AJ440" s="1087" t="str">
        <f>IF(ISERROR((N440/O440-1)*100),"n/a",(N440/O440-1)*100)</f>
        <v>n/a</v>
      </c>
      <c r="AK440" s="1087" t="str">
        <f>IF(ISERROR((O440/P440-1)*100),"n/a",(O440/P440-1)*100)</f>
        <v>n/a</v>
      </c>
      <c r="AL440" s="1087" t="str">
        <f>IF(ISERROR((P440/Q440-1)*100),"n/a",(P440/Q440-1)*100)</f>
        <v>n/a</v>
      </c>
      <c r="AM440" s="1087" t="str">
        <f>IF(ISERROR((Q440/R440-1)*100),"n/a",(Q440/R440-1)*100)</f>
        <v>n/a</v>
      </c>
      <c r="AN440" s="1087" t="str">
        <f>IF(ISERROR((R440/S440-1)*100),"n/a",(R440/S440-1)*100)</f>
        <v>n/a</v>
      </c>
      <c r="AO440" s="1087" t="str">
        <f>IF(ISERROR((S440/T440-1)*100),"n/a",(S440/T440-1)*100)</f>
        <v>n/a</v>
      </c>
      <c r="AP440" s="1087" t="str">
        <f>IF(ISERROR((T440/U440-1)*100),"n/a",(T440/U440-1)*100)</f>
        <v>n/a</v>
      </c>
      <c r="AQ440" s="1087" t="str">
        <f>IF(ISERROR((U440/V440-1)*100),"n/a",(U440/V440-1)*100)</f>
        <v>n/a</v>
      </c>
      <c r="AR440" s="1087" t="str">
        <f>IF(ISERROR((V440/W440-1)*100),"n/a",(V440/W440-1)*100)</f>
        <v>n/a</v>
      </c>
      <c r="AS440" s="1087" t="str">
        <f>IF(ISERROR((W440/X440-1)*100),"n/a",(W440/X440-1)*100)</f>
        <v>n/a</v>
      </c>
      <c r="AT440" s="1087" t="str">
        <f>IF(ISERROR((X440/Y440-1)*100),"n/a",(X440/Y440-1)*100)</f>
        <v>n/a</v>
      </c>
      <c r="AU440" s="1088">
        <f>AVERAGE(AA440:AT440)</f>
        <v>55.354532969079358</v>
      </c>
      <c r="AV440" s="1089">
        <f>STDEV(AA440:AT440)</f>
        <v>114.69288539794728</v>
      </c>
    </row>
    <row r="441" spans="1:48" ht="11.25" customHeight="1" x14ac:dyDescent="0.2">
      <c r="A441" s="498" t="s">
        <v>281</v>
      </c>
      <c r="B441" s="499" t="s">
        <v>282</v>
      </c>
      <c r="C441" s="621">
        <v>2.08</v>
      </c>
      <c r="D441" s="491">
        <v>1.92</v>
      </c>
      <c r="E441" s="512">
        <v>1.78</v>
      </c>
      <c r="F441" s="505">
        <v>1.62</v>
      </c>
      <c r="G441" s="505">
        <v>1.37</v>
      </c>
      <c r="H441" s="505">
        <v>1.17</v>
      </c>
      <c r="I441" s="505">
        <v>1.08</v>
      </c>
      <c r="J441" s="1032"/>
      <c r="K441" s="505">
        <v>1.01</v>
      </c>
      <c r="L441" s="501">
        <v>0.93500000000000005</v>
      </c>
      <c r="M441" s="1032"/>
      <c r="N441" s="518">
        <v>0.86</v>
      </c>
      <c r="O441" s="518">
        <v>0.78500000000000003</v>
      </c>
      <c r="P441" s="507">
        <v>0.625</v>
      </c>
      <c r="Q441" s="507">
        <v>0.47</v>
      </c>
      <c r="R441" s="507">
        <v>0.41249999999999998</v>
      </c>
      <c r="S441" s="507">
        <v>0.36</v>
      </c>
      <c r="T441" s="507">
        <v>0.3125</v>
      </c>
      <c r="U441" s="507">
        <v>0.27</v>
      </c>
      <c r="V441" s="507">
        <v>0.24</v>
      </c>
      <c r="W441" s="507">
        <v>0.215</v>
      </c>
      <c r="X441" s="507">
        <v>0.18</v>
      </c>
      <c r="Y441" s="507">
        <v>0.14499999999999999</v>
      </c>
      <c r="Z441" s="624">
        <f>SUM(C441:Y441)</f>
        <v>17.839999999999996</v>
      </c>
      <c r="AA441" s="1086">
        <f>IF(ISERROR((C441/D441-1)*100),"n/a",(C441/D441-1)*100)</f>
        <v>8.3333333333333481</v>
      </c>
      <c r="AB441" s="1086">
        <f>IF(ISERROR((D441/E441-1)*100),"n/a",(D441/E441-1)*100)</f>
        <v>7.8651685393258397</v>
      </c>
      <c r="AC441" s="1087">
        <f>IF(ISERROR((E441/F441-1)*100),"n/a",(E441/F441-1)*100)</f>
        <v>9.8765432098765427</v>
      </c>
      <c r="AD441" s="1087">
        <f>IF(ISERROR((F441/G441-1)*100),"n/a",(F441/G441-1)*100)</f>
        <v>18.248175182481742</v>
      </c>
      <c r="AE441" s="1087">
        <f>IF(ISERROR((G441/H441-1)*100),"n/a",(G441/H441-1)*100)</f>
        <v>17.094017094017101</v>
      </c>
      <c r="AF441" s="1087">
        <f>IF(ISERROR((H441/I441-1)*100),"n/a",(H441/I441-1)*100)</f>
        <v>8.333333333333325</v>
      </c>
      <c r="AG441" s="1087">
        <f>IF(ISERROR((I441/K441-1)*100),"n/a",(I441/K441-1)*100)</f>
        <v>6.9306930693069368</v>
      </c>
      <c r="AH441" s="1087">
        <f>IF(ISERROR((K441/L441-1)*100),"n/a",(K441/L441-1)*100)</f>
        <v>8.0213903743315385</v>
      </c>
      <c r="AI441" s="1087">
        <f>IF(ISERROR((L441/N441-1)*100),"n/a",(L441/N441-1)*100)</f>
        <v>8.720930232558155</v>
      </c>
      <c r="AJ441" s="1087">
        <f>IF(ISERROR((N441/O441-1)*100),"n/a",(N441/O441-1)*100)</f>
        <v>9.554140127388532</v>
      </c>
      <c r="AK441" s="1087">
        <f>IF(ISERROR((O441/P441-1)*100),"n/a",(O441/P441-1)*100)</f>
        <v>25.6</v>
      </c>
      <c r="AL441" s="1087">
        <f>IF(ISERROR((P441/Q441-1)*100),"n/a",(P441/Q441-1)*100)</f>
        <v>32.978723404255319</v>
      </c>
      <c r="AM441" s="1087">
        <f>IF(ISERROR((Q441/R441-1)*100),"n/a",(Q441/R441-1)*100)</f>
        <v>13.939393939393941</v>
      </c>
      <c r="AN441" s="1087">
        <f>IF(ISERROR((R441/S441-1)*100),"n/a",(R441/S441-1)*100)</f>
        <v>14.583333333333325</v>
      </c>
      <c r="AO441" s="1087">
        <f>IF(ISERROR((S441/T441-1)*100),"n/a",(S441/T441-1)*100)</f>
        <v>15.199999999999992</v>
      </c>
      <c r="AP441" s="1087">
        <f>IF(ISERROR((T441/U441-1)*100),"n/a",(T441/U441-1)*100)</f>
        <v>15.740740740740744</v>
      </c>
      <c r="AQ441" s="1087">
        <f>IF(ISERROR((U441/V441-1)*100),"n/a",(U441/V441-1)*100)</f>
        <v>12.500000000000021</v>
      </c>
      <c r="AR441" s="1087">
        <f>IF(ISERROR((V441/W441-1)*100),"n/a",(V441/W441-1)*100)</f>
        <v>11.627906976744185</v>
      </c>
      <c r="AS441" s="1087">
        <f>IF(ISERROR((W441/X441-1)*100),"n/a",(W441/X441-1)*100)</f>
        <v>19.444444444444443</v>
      </c>
      <c r="AT441" s="1087">
        <f>IF(ISERROR((X441/Y441-1)*100),"n/a",(X441/Y441-1)*100)</f>
        <v>24.137931034482762</v>
      </c>
      <c r="AU441" s="1088">
        <f>AVERAGE(AA441:AT441)</f>
        <v>14.43650991846739</v>
      </c>
      <c r="AV441" s="1089">
        <f>STDEV(AA441:AT441)</f>
        <v>6.9429480688201624</v>
      </c>
    </row>
    <row r="442" spans="1:48" ht="11.25" customHeight="1" x14ac:dyDescent="0.2">
      <c r="A442" s="489" t="s">
        <v>279</v>
      </c>
      <c r="B442" s="874" t="s">
        <v>280</v>
      </c>
      <c r="C442" s="621">
        <v>0.81499999999999995</v>
      </c>
      <c r="D442" s="491">
        <v>0.79</v>
      </c>
      <c r="E442" s="491">
        <v>0.77</v>
      </c>
      <c r="F442" s="621">
        <v>0.75</v>
      </c>
      <c r="G442" s="621">
        <v>0.73</v>
      </c>
      <c r="H442" s="621">
        <v>0.71</v>
      </c>
      <c r="I442" s="621">
        <v>0.69</v>
      </c>
      <c r="J442" s="945" t="s">
        <v>90</v>
      </c>
      <c r="K442" s="621">
        <v>0.67</v>
      </c>
      <c r="L442" s="490">
        <v>0.65</v>
      </c>
      <c r="M442" s="945"/>
      <c r="N442" s="503">
        <v>0.63</v>
      </c>
      <c r="O442" s="622">
        <v>0.62</v>
      </c>
      <c r="P442" s="627">
        <v>0.59</v>
      </c>
      <c r="Q442" s="627">
        <v>0.55000000000000004</v>
      </c>
      <c r="R442" s="627">
        <v>0.51500000000000001</v>
      </c>
      <c r="S442" s="627">
        <v>0.48666999999999999</v>
      </c>
      <c r="T442" s="627">
        <v>0.46</v>
      </c>
      <c r="U442" s="627">
        <v>0.43332999999999999</v>
      </c>
      <c r="V442" s="627">
        <v>0.41332999999999998</v>
      </c>
      <c r="W442" s="627">
        <v>0.39560000000000001</v>
      </c>
      <c r="X442" s="627">
        <v>0.37780000000000002</v>
      </c>
      <c r="Y442" s="627">
        <v>0.36</v>
      </c>
      <c r="Z442" s="624">
        <f>SUM(C442:Y442)</f>
        <v>12.406730000000001</v>
      </c>
      <c r="AA442" s="1086">
        <f>IF(ISERROR((C442/D442-1)*100),"n/a",(C442/D442-1)*100)</f>
        <v>3.1645569620253111</v>
      </c>
      <c r="AB442" s="1086">
        <f>IF(ISERROR((D442/E442-1)*100),"n/a",(D442/E442-1)*100)</f>
        <v>2.5974025974025983</v>
      </c>
      <c r="AC442" s="1087">
        <f>IF(ISERROR((E442/F442-1)*100),"n/a",(E442/F442-1)*100)</f>
        <v>2.6666666666666616</v>
      </c>
      <c r="AD442" s="1087">
        <f>IF(ISERROR((F442/G442-1)*100),"n/a",(F442/G442-1)*100)</f>
        <v>2.7397260273972712</v>
      </c>
      <c r="AE442" s="1087">
        <f>IF(ISERROR((G442/H442-1)*100),"n/a",(G442/H442-1)*100)</f>
        <v>2.8169014084507005</v>
      </c>
      <c r="AF442" s="1087">
        <f>IF(ISERROR((H442/I442-1)*100),"n/a",(H442/I442-1)*100)</f>
        <v>2.898550724637694</v>
      </c>
      <c r="AG442" s="1087">
        <f>IF(ISERROR((I442/K442-1)*100),"n/a",(I442/K442-1)*100)</f>
        <v>2.9850746268656581</v>
      </c>
      <c r="AH442" s="1087">
        <f>IF(ISERROR((K442/L442-1)*100),"n/a",(K442/L442-1)*100)</f>
        <v>3.0769230769230882</v>
      </c>
      <c r="AI442" s="1087">
        <f>IF(ISERROR((L442/N442-1)*100),"n/a",(L442/N442-1)*100)</f>
        <v>3.1746031746031855</v>
      </c>
      <c r="AJ442" s="1087">
        <f>IF(ISERROR((N442/O442-1)*100),"n/a",(N442/O442-1)*100)</f>
        <v>1.6129032258064502</v>
      </c>
      <c r="AK442" s="1087">
        <f>IF(ISERROR((O442/P442-1)*100),"n/a",(O442/P442-1)*100)</f>
        <v>5.0847457627118731</v>
      </c>
      <c r="AL442" s="1087">
        <f>IF(ISERROR((P442/Q442-1)*100),"n/a",(P442/Q442-1)*100)</f>
        <v>7.2727272727272529</v>
      </c>
      <c r="AM442" s="1087">
        <f>IF(ISERROR((Q442/R442-1)*100),"n/a",(Q442/R442-1)*100)</f>
        <v>6.7961165048543659</v>
      </c>
      <c r="AN442" s="1087">
        <f>IF(ISERROR((R442/S442-1)*100),"n/a",(R442/S442-1)*100)</f>
        <v>5.8211930055273697</v>
      </c>
      <c r="AO442" s="1087">
        <f>IF(ISERROR((S442/T442-1)*100),"n/a",(S442/T442-1)*100)</f>
        <v>5.7978260869565146</v>
      </c>
      <c r="AP442" s="1087">
        <f>IF(ISERROR((T442/U442-1)*100),"n/a",(T442/U442-1)*100)</f>
        <v>6.1546627281748423</v>
      </c>
      <c r="AQ442" s="1087">
        <f>IF(ISERROR((U442/V442-1)*100),"n/a",(U442/V442-1)*100)</f>
        <v>4.8387486995862927</v>
      </c>
      <c r="AR442" s="1087">
        <f>IF(ISERROR((V442/W442-1)*100),"n/a",(V442/W442-1)*100)</f>
        <v>4.4817997977755208</v>
      </c>
      <c r="AS442" s="1087">
        <f>IF(ISERROR((W442/X442-1)*100),"n/a",(W442/X442-1)*100)</f>
        <v>4.7114875595553052</v>
      </c>
      <c r="AT442" s="1087">
        <f>IF(ISERROR((X442/Y442-1)*100),"n/a",(X442/Y442-1)*100)</f>
        <v>4.9444444444444624</v>
      </c>
      <c r="AU442" s="1088">
        <f>AVERAGE(AA442:AT442)</f>
        <v>4.1818530176546211</v>
      </c>
      <c r="AV442" s="1089">
        <f>STDEV(AA442:AT442)</f>
        <v>1.6136827718430931</v>
      </c>
    </row>
    <row r="443" spans="1:48" ht="11.25" customHeight="1" x14ac:dyDescent="0.2">
      <c r="A443" s="848" t="s">
        <v>4570</v>
      </c>
      <c r="B443" s="874" t="s">
        <v>4533</v>
      </c>
      <c r="C443" s="491">
        <v>3</v>
      </c>
      <c r="D443" s="491">
        <v>1.92</v>
      </c>
      <c r="E443" s="491">
        <v>1.28</v>
      </c>
      <c r="F443" s="491">
        <v>1</v>
      </c>
      <c r="G443" s="514">
        <v>0</v>
      </c>
      <c r="H443" s="514">
        <v>0</v>
      </c>
      <c r="I443" s="514">
        <v>0</v>
      </c>
      <c r="J443" s="514"/>
      <c r="K443" s="514">
        <v>0</v>
      </c>
      <c r="L443" s="511">
        <v>0</v>
      </c>
      <c r="M443" s="514"/>
      <c r="N443" s="534">
        <v>0</v>
      </c>
      <c r="O443" s="534">
        <v>0</v>
      </c>
      <c r="P443" s="531">
        <v>0</v>
      </c>
      <c r="Q443" s="531">
        <v>0</v>
      </c>
      <c r="R443" s="531">
        <v>0</v>
      </c>
      <c r="S443" s="531">
        <v>0</v>
      </c>
      <c r="T443" s="531">
        <v>0</v>
      </c>
      <c r="U443" s="531">
        <v>0</v>
      </c>
      <c r="V443" s="531">
        <v>0</v>
      </c>
      <c r="W443" s="531">
        <v>0</v>
      </c>
      <c r="X443" s="531">
        <v>0</v>
      </c>
      <c r="Y443" s="531">
        <v>0</v>
      </c>
      <c r="Z443" s="624">
        <f>SUM(C443:Y443)</f>
        <v>7.2</v>
      </c>
      <c r="AA443" s="1086">
        <f>IF(ISERROR((C443/D443-1)*100),"n/a",(C443/D443-1)*100)</f>
        <v>56.25</v>
      </c>
      <c r="AB443" s="1086">
        <f>IF(ISERROR((D443/E443-1)*100),"n/a",(D443/E443-1)*100)</f>
        <v>50</v>
      </c>
      <c r="AC443" s="1087">
        <f>IF(ISERROR((E443/F443-1)*100),"n/a",(E443/F443-1)*100)</f>
        <v>28.000000000000004</v>
      </c>
      <c r="AD443" s="1087" t="str">
        <f>IF(ISERROR((F443/G443-1)*100),"n/a",(F443/G443-1)*100)</f>
        <v>n/a</v>
      </c>
      <c r="AE443" s="1087" t="str">
        <f>IF(ISERROR((G443/H443-1)*100),"n/a",(G443/H443-1)*100)</f>
        <v>n/a</v>
      </c>
      <c r="AF443" s="1087" t="str">
        <f>IF(ISERROR((H443/I443-1)*100),"n/a",(H443/I443-1)*100)</f>
        <v>n/a</v>
      </c>
      <c r="AG443" s="1087" t="str">
        <f>IF(ISERROR((I443/K443-1)*100),"n/a",(I443/K443-1)*100)</f>
        <v>n/a</v>
      </c>
      <c r="AH443" s="1087" t="str">
        <f>IF(ISERROR((K443/L443-1)*100),"n/a",(K443/L443-1)*100)</f>
        <v>n/a</v>
      </c>
      <c r="AI443" s="1087" t="str">
        <f>IF(ISERROR((L443/N443-1)*100),"n/a",(L443/N443-1)*100)</f>
        <v>n/a</v>
      </c>
      <c r="AJ443" s="1087" t="str">
        <f>IF(ISERROR((N443/O443-1)*100),"n/a",(N443/O443-1)*100)</f>
        <v>n/a</v>
      </c>
      <c r="AK443" s="1087" t="str">
        <f>IF(ISERROR((O443/P443-1)*100),"n/a",(O443/P443-1)*100)</f>
        <v>n/a</v>
      </c>
      <c r="AL443" s="1087" t="str">
        <f>IF(ISERROR((P443/Q443-1)*100),"n/a",(P443/Q443-1)*100)</f>
        <v>n/a</v>
      </c>
      <c r="AM443" s="1087" t="str">
        <f>IF(ISERROR((Q443/R443-1)*100),"n/a",(Q443/R443-1)*100)</f>
        <v>n/a</v>
      </c>
      <c r="AN443" s="1087" t="str">
        <f>IF(ISERROR((R443/S443-1)*100),"n/a",(R443/S443-1)*100)</f>
        <v>n/a</v>
      </c>
      <c r="AO443" s="1087" t="str">
        <f>IF(ISERROR((S443/T443-1)*100),"n/a",(S443/T443-1)*100)</f>
        <v>n/a</v>
      </c>
      <c r="AP443" s="1087" t="str">
        <f>IF(ISERROR((T443/U443-1)*100),"n/a",(T443/U443-1)*100)</f>
        <v>n/a</v>
      </c>
      <c r="AQ443" s="1087" t="str">
        <f>IF(ISERROR((U443/V443-1)*100),"n/a",(U443/V443-1)*100)</f>
        <v>n/a</v>
      </c>
      <c r="AR443" s="1087" t="str">
        <f>IF(ISERROR((V443/W443-1)*100),"n/a",(V443/W443-1)*100)</f>
        <v>n/a</v>
      </c>
      <c r="AS443" s="1087" t="str">
        <f>IF(ISERROR((W443/X443-1)*100),"n/a",(W443/X443-1)*100)</f>
        <v>n/a</v>
      </c>
      <c r="AT443" s="1087" t="str">
        <f>IF(ISERROR((X443/Y443-1)*100),"n/a",(X443/Y443-1)*100)</f>
        <v>n/a</v>
      </c>
      <c r="AU443" s="1088">
        <f>AVERAGE(AA443:AT443)</f>
        <v>44.75</v>
      </c>
      <c r="AV443" s="1089">
        <f>STDEV(AA443:AT443)</f>
        <v>14.8387162517517</v>
      </c>
    </row>
    <row r="444" spans="1:48" ht="11.25" customHeight="1" x14ac:dyDescent="0.2">
      <c r="A444" s="489" t="s">
        <v>1464</v>
      </c>
      <c r="B444" s="874" t="s">
        <v>1465</v>
      </c>
      <c r="C444" s="621">
        <v>1.74</v>
      </c>
      <c r="D444" s="491">
        <v>1.66</v>
      </c>
      <c r="E444" s="514">
        <v>1.6</v>
      </c>
      <c r="F444" s="482">
        <v>1.575</v>
      </c>
      <c r="G444" s="482">
        <v>1.4750000000000001</v>
      </c>
      <c r="H444" s="482">
        <v>1.18092</v>
      </c>
      <c r="I444" s="482">
        <v>0.90018000000000009</v>
      </c>
      <c r="J444" s="1016"/>
      <c r="K444" s="483">
        <v>0.65954000000000002</v>
      </c>
      <c r="L444" s="484">
        <v>0.65954000000000002</v>
      </c>
      <c r="M444" s="1016"/>
      <c r="N444" s="526">
        <v>0.65954000000000002</v>
      </c>
      <c r="O444" s="526">
        <v>0.65954000000000002</v>
      </c>
      <c r="P444" s="486">
        <v>0.65954000000000002</v>
      </c>
      <c r="Q444" s="487">
        <v>0.65954000000000002</v>
      </c>
      <c r="R444" s="487">
        <v>0.52585000000000004</v>
      </c>
      <c r="S444" s="487">
        <v>0.46345999999999998</v>
      </c>
      <c r="T444" s="487">
        <v>0.40998000000000001</v>
      </c>
      <c r="U444" s="487">
        <v>0.20499000000000001</v>
      </c>
      <c r="V444" s="487">
        <v>0.18717</v>
      </c>
      <c r="W444" s="486">
        <v>0.17824999999999999</v>
      </c>
      <c r="X444" s="487">
        <v>0.17824999999999999</v>
      </c>
      <c r="Y444" s="486">
        <v>0</v>
      </c>
      <c r="Z444" s="624">
        <f>SUM(C444:Y444)</f>
        <v>16.236289999999997</v>
      </c>
      <c r="AA444" s="1086">
        <f>IF(ISERROR((C444/D444-1)*100),"n/a",(C444/D444-1)*100)</f>
        <v>4.8192771084337505</v>
      </c>
      <c r="AB444" s="1086">
        <f>IF(ISERROR((D444/E444-1)*100),"n/a",(D444/E444-1)*100)</f>
        <v>3.7499999999999867</v>
      </c>
      <c r="AC444" s="1087">
        <f>IF(ISERROR((E444/F444-1)*100),"n/a",(E444/F444-1)*100)</f>
        <v>1.5873015873016039</v>
      </c>
      <c r="AD444" s="1087">
        <f>IF(ISERROR((F444/G444-1)*100),"n/a",(F444/G444-1)*100)</f>
        <v>6.7796610169491345</v>
      </c>
      <c r="AE444" s="1087">
        <f>IF(ISERROR((G444/H444-1)*100),"n/a",(G444/H444-1)*100)</f>
        <v>24.902618297598501</v>
      </c>
      <c r="AF444" s="1087">
        <f>IF(ISERROR((H444/I444-1)*100),"n/a",(H444/I444-1)*100)</f>
        <v>31.187095914150476</v>
      </c>
      <c r="AG444" s="1087">
        <f>IF(ISERROR((I444/K444-1)*100),"n/a",(I444/K444-1)*100)</f>
        <v>36.48603572186677</v>
      </c>
      <c r="AH444" s="1087">
        <f>IF(ISERROR((K444/L444-1)*100),"n/a",(K444/L444-1)*100)</f>
        <v>0</v>
      </c>
      <c r="AI444" s="1087">
        <f>IF(ISERROR((L444/N444-1)*100),"n/a",(L444/N444-1)*100)</f>
        <v>0</v>
      </c>
      <c r="AJ444" s="1087">
        <f>IF(ISERROR((N444/O444-1)*100),"n/a",(N444/O444-1)*100)</f>
        <v>0</v>
      </c>
      <c r="AK444" s="1087">
        <f>IF(ISERROR((O444/P444-1)*100),"n/a",(O444/P444-1)*100)</f>
        <v>0</v>
      </c>
      <c r="AL444" s="1087">
        <f>IF(ISERROR((P444/Q444-1)*100),"n/a",(P444/Q444-1)*100)</f>
        <v>0</v>
      </c>
      <c r="AM444" s="1087">
        <f>IF(ISERROR((Q444/R444-1)*100),"n/a",(Q444/R444-1)*100)</f>
        <v>25.423599885899016</v>
      </c>
      <c r="AN444" s="1087">
        <f>IF(ISERROR((R444/S444-1)*100),"n/a",(R444/S444-1)*100)</f>
        <v>13.461787425020511</v>
      </c>
      <c r="AO444" s="1087">
        <f>IF(ISERROR((S444/T444-1)*100),"n/a",(S444/T444-1)*100)</f>
        <v>13.044538757988189</v>
      </c>
      <c r="AP444" s="1087">
        <f>IF(ISERROR((T444/U444-1)*100),"n/a",(T444/U444-1)*100)</f>
        <v>100</v>
      </c>
      <c r="AQ444" s="1087">
        <f>IF(ISERROR((U444/V444-1)*100),"n/a",(U444/V444-1)*100)</f>
        <v>9.5207565314954223</v>
      </c>
      <c r="AR444" s="1087">
        <f>IF(ISERROR((V444/W444-1)*100),"n/a",(V444/W444-1)*100)</f>
        <v>5.0042075736325353</v>
      </c>
      <c r="AS444" s="1087">
        <f>IF(ISERROR((W444/X444-1)*100),"n/a",(W444/X444-1)*100)</f>
        <v>0</v>
      </c>
      <c r="AT444" s="1087" t="str">
        <f>IF(ISERROR((X444/Y444-1)*100),"n/a",(X444/Y444-1)*100)</f>
        <v>n/a</v>
      </c>
      <c r="AU444" s="1088">
        <f>AVERAGE(AA444:AT444)</f>
        <v>14.524572622122941</v>
      </c>
      <c r="AV444" s="1089">
        <f>STDEV(AA444:AT444)</f>
        <v>23.705253131341497</v>
      </c>
    </row>
    <row r="445" spans="1:48" ht="11.25" customHeight="1" x14ac:dyDescent="0.2">
      <c r="A445" s="591" t="s">
        <v>4174</v>
      </c>
      <c r="B445" s="861" t="s">
        <v>4171</v>
      </c>
      <c r="C445" s="1015">
        <v>1</v>
      </c>
      <c r="D445" s="491">
        <v>0.91</v>
      </c>
      <c r="E445" s="861">
        <v>0.82</v>
      </c>
      <c r="F445" s="865">
        <v>0.74</v>
      </c>
      <c r="G445" s="865">
        <v>0.66</v>
      </c>
      <c r="H445" s="865">
        <v>0.56999999999999995</v>
      </c>
      <c r="I445" s="865">
        <v>0.52</v>
      </c>
      <c r="J445" s="865"/>
      <c r="K445" s="865">
        <v>0.52</v>
      </c>
      <c r="L445" s="874">
        <v>0.52</v>
      </c>
      <c r="M445" s="857"/>
      <c r="N445" s="492">
        <v>0.52</v>
      </c>
      <c r="O445" s="492">
        <v>0.78</v>
      </c>
      <c r="P445" s="877">
        <v>1</v>
      </c>
      <c r="Q445" s="877">
        <v>0.88</v>
      </c>
      <c r="R445" s="877">
        <v>0.52500000000000002</v>
      </c>
      <c r="S445" s="877">
        <v>0.57999999999999996</v>
      </c>
      <c r="T445" s="877">
        <v>0.47</v>
      </c>
      <c r="U445" s="877">
        <v>0.39</v>
      </c>
      <c r="V445" s="877">
        <v>0.3</v>
      </c>
      <c r="W445" s="877">
        <v>0.24</v>
      </c>
      <c r="X445" s="877">
        <v>0.2</v>
      </c>
      <c r="Y445" s="877">
        <v>0</v>
      </c>
      <c r="Z445" s="624">
        <f>SUM(C445:Y445)</f>
        <v>12.145000000000001</v>
      </c>
      <c r="AA445" s="1086">
        <f>IF(ISERROR((C445/D445-1)*100),"n/a",(C445/D445-1)*100)</f>
        <v>9.8901098901098763</v>
      </c>
      <c r="AB445" s="1086">
        <f>IF(ISERROR((D445/E445-1)*100),"n/a",(D445/E445-1)*100)</f>
        <v>10.975609756097571</v>
      </c>
      <c r="AC445" s="1087">
        <f>IF(ISERROR((E445/F445-1)*100),"n/a",(E445/F445-1)*100)</f>
        <v>10.810810810810811</v>
      </c>
      <c r="AD445" s="1087">
        <f>IF(ISERROR((F445/G445-1)*100),"n/a",(F445/G445-1)*100)</f>
        <v>12.12121212121211</v>
      </c>
      <c r="AE445" s="1087">
        <f>IF(ISERROR((G445/H445-1)*100),"n/a",(G445/H445-1)*100)</f>
        <v>15.789473684210531</v>
      </c>
      <c r="AF445" s="1087">
        <f>IF(ISERROR((H445/I445-1)*100),"n/a",(H445/I445-1)*100)</f>
        <v>9.6153846153846025</v>
      </c>
      <c r="AG445" s="1087">
        <f>IF(ISERROR((I445/K445-1)*100),"n/a",(I445/K445-1)*100)</f>
        <v>0</v>
      </c>
      <c r="AH445" s="1087">
        <f>IF(ISERROR((K445/L445-1)*100),"n/a",(K445/L445-1)*100)</f>
        <v>0</v>
      </c>
      <c r="AI445" s="1087">
        <f>IF(ISERROR((L445/N445-1)*100),"n/a",(L445/N445-1)*100)</f>
        <v>0</v>
      </c>
      <c r="AJ445" s="1087">
        <f>IF(ISERROR((N445/O445-1)*100),"n/a",(N445/O445-1)*100)</f>
        <v>-33.333333333333336</v>
      </c>
      <c r="AK445" s="1087">
        <f>IF(ISERROR((O445/P445-1)*100),"n/a",(O445/P445-1)*100)</f>
        <v>-21.999999999999996</v>
      </c>
      <c r="AL445" s="1087">
        <f>IF(ISERROR((P445/Q445-1)*100),"n/a",(P445/Q445-1)*100)</f>
        <v>13.636363636363647</v>
      </c>
      <c r="AM445" s="1087">
        <f>IF(ISERROR((Q445/R445-1)*100),"n/a",(Q445/R445-1)*100)</f>
        <v>67.61904761904762</v>
      </c>
      <c r="AN445" s="1087">
        <f>IF(ISERROR((R445/S445-1)*100),"n/a",(R445/S445-1)*100)</f>
        <v>-9.4827586206896459</v>
      </c>
      <c r="AO445" s="1087">
        <f>IF(ISERROR((S445/T445-1)*100),"n/a",(S445/T445-1)*100)</f>
        <v>23.404255319148938</v>
      </c>
      <c r="AP445" s="1087">
        <f>IF(ISERROR((T445/U445-1)*100),"n/a",(T445/U445-1)*100)</f>
        <v>20.512820512820507</v>
      </c>
      <c r="AQ445" s="1087">
        <f>IF(ISERROR((U445/V445-1)*100),"n/a",(U445/V445-1)*100)</f>
        <v>30.000000000000004</v>
      </c>
      <c r="AR445" s="1087">
        <f>IF(ISERROR((V445/W445-1)*100),"n/a",(V445/W445-1)*100)</f>
        <v>25</v>
      </c>
      <c r="AS445" s="1087">
        <f>IF(ISERROR((W445/X445-1)*100),"n/a",(W445/X445-1)*100)</f>
        <v>19.999999999999996</v>
      </c>
      <c r="AT445" s="1087" t="str">
        <f>IF(ISERROR((X445/Y445-1)*100),"n/a",(X445/Y445-1)*100)</f>
        <v>n/a</v>
      </c>
      <c r="AU445" s="1088">
        <f>AVERAGE(AA445:AT445)</f>
        <v>10.766262947957012</v>
      </c>
      <c r="AV445" s="1089">
        <f>STDEV(AA445:AT445)</f>
        <v>21.026910887750841</v>
      </c>
    </row>
    <row r="446" spans="1:48" ht="11.25" customHeight="1" x14ac:dyDescent="0.2">
      <c r="A446" s="538" t="s">
        <v>1426</v>
      </c>
      <c r="B446" s="857" t="s">
        <v>1427</v>
      </c>
      <c r="C446" s="621">
        <v>0.5</v>
      </c>
      <c r="D446" s="514">
        <v>0.48</v>
      </c>
      <c r="E446" s="626">
        <v>0.45999999999999996</v>
      </c>
      <c r="F446" s="494">
        <v>0.4</v>
      </c>
      <c r="G446" s="621">
        <v>0.32500000000000001</v>
      </c>
      <c r="H446" s="621">
        <v>0.2</v>
      </c>
      <c r="I446" s="621">
        <v>0.16</v>
      </c>
      <c r="J446" s="945"/>
      <c r="K446" s="494">
        <v>0</v>
      </c>
      <c r="L446" s="625">
        <v>0</v>
      </c>
      <c r="M446" s="945"/>
      <c r="N446" s="622">
        <v>0</v>
      </c>
      <c r="O446" s="622">
        <v>0</v>
      </c>
      <c r="P446" s="623">
        <v>0</v>
      </c>
      <c r="Q446" s="623">
        <v>0</v>
      </c>
      <c r="R446" s="623">
        <v>0</v>
      </c>
      <c r="S446" s="623">
        <v>0</v>
      </c>
      <c r="T446" s="623">
        <v>0</v>
      </c>
      <c r="U446" s="623">
        <v>0</v>
      </c>
      <c r="V446" s="627">
        <v>5</v>
      </c>
      <c r="W446" s="627">
        <v>8</v>
      </c>
      <c r="X446" s="627">
        <v>4.8099999999999996</v>
      </c>
      <c r="Y446" s="627">
        <v>3.6</v>
      </c>
      <c r="Z446" s="624">
        <f>SUM(C446:Y446)</f>
        <v>23.935000000000002</v>
      </c>
      <c r="AA446" s="1086">
        <f>IF(ISERROR((C446/D446-1)*100),"n/a",(C446/D446-1)*100)</f>
        <v>4.1666666666666741</v>
      </c>
      <c r="AB446" s="1086">
        <f>IF(ISERROR((D446/E446-1)*100),"n/a",(D446/E446-1)*100)</f>
        <v>4.3478260869565188</v>
      </c>
      <c r="AC446" s="1087">
        <f>IF(ISERROR((E446/F446-1)*100),"n/a",(E446/F446-1)*100)</f>
        <v>14.999999999999991</v>
      </c>
      <c r="AD446" s="1087">
        <f>IF(ISERROR((F446/G446-1)*100),"n/a",(F446/G446-1)*100)</f>
        <v>23.076923076923084</v>
      </c>
      <c r="AE446" s="1087">
        <f>IF(ISERROR((G446/H446-1)*100),"n/a",(G446/H446-1)*100)</f>
        <v>62.5</v>
      </c>
      <c r="AF446" s="1087">
        <f>IF(ISERROR((H446/I446-1)*100),"n/a",(H446/I446-1)*100)</f>
        <v>25</v>
      </c>
      <c r="AG446" s="1087" t="str">
        <f>IF(ISERROR((I446/K446-1)*100),"n/a",(I446/K446-1)*100)</f>
        <v>n/a</v>
      </c>
      <c r="AH446" s="1087" t="str">
        <f>IF(ISERROR((K446/L446-1)*100),"n/a",(K446/L446-1)*100)</f>
        <v>n/a</v>
      </c>
      <c r="AI446" s="1087" t="str">
        <f>IF(ISERROR((L446/N446-1)*100),"n/a",(L446/N446-1)*100)</f>
        <v>n/a</v>
      </c>
      <c r="AJ446" s="1087" t="str">
        <f>IF(ISERROR((N446/O446-1)*100),"n/a",(N446/O446-1)*100)</f>
        <v>n/a</v>
      </c>
      <c r="AK446" s="1087" t="str">
        <f>IF(ISERROR((O446/P446-1)*100),"n/a",(O446/P446-1)*100)</f>
        <v>n/a</v>
      </c>
      <c r="AL446" s="1087" t="str">
        <f>IF(ISERROR((P446/Q446-1)*100),"n/a",(P446/Q446-1)*100)</f>
        <v>n/a</v>
      </c>
      <c r="AM446" s="1087" t="str">
        <f>IF(ISERROR((Q446/R446-1)*100),"n/a",(Q446/R446-1)*100)</f>
        <v>n/a</v>
      </c>
      <c r="AN446" s="1087" t="str">
        <f>IF(ISERROR((R446/S446-1)*100),"n/a",(R446/S446-1)*100)</f>
        <v>n/a</v>
      </c>
      <c r="AO446" s="1087" t="str">
        <f>IF(ISERROR((S446/T446-1)*100),"n/a",(S446/T446-1)*100)</f>
        <v>n/a</v>
      </c>
      <c r="AP446" s="1087" t="str">
        <f>IF(ISERROR((T446/U446-1)*100),"n/a",(T446/U446-1)*100)</f>
        <v>n/a</v>
      </c>
      <c r="AQ446" s="1087">
        <f>IF(ISERROR((U446/V446-1)*100),"n/a",(U446/V446-1)*100)</f>
        <v>-100</v>
      </c>
      <c r="AR446" s="1087">
        <f>IF(ISERROR((V446/W446-1)*100),"n/a",(V446/W446-1)*100)</f>
        <v>-37.5</v>
      </c>
      <c r="AS446" s="1087">
        <f>IF(ISERROR((W446/X446-1)*100),"n/a",(W446/X446-1)*100)</f>
        <v>66.320166320166322</v>
      </c>
      <c r="AT446" s="1087">
        <f>IF(ISERROR((X446/Y446-1)*100),"n/a",(X446/Y446-1)*100)</f>
        <v>33.6111111111111</v>
      </c>
      <c r="AU446" s="1088">
        <f>AVERAGE(AA446:AT446)</f>
        <v>9.6522693261823704</v>
      </c>
      <c r="AV446" s="1089">
        <f>STDEV(AA446:AT446)</f>
        <v>48.680040743270318</v>
      </c>
    </row>
    <row r="447" spans="1:48" ht="11.25" customHeight="1" x14ac:dyDescent="0.2">
      <c r="A447" s="874" t="s">
        <v>1432</v>
      </c>
      <c r="B447" s="874" t="s">
        <v>1433</v>
      </c>
      <c r="C447" s="621">
        <v>1.46</v>
      </c>
      <c r="D447" s="491">
        <v>1.32</v>
      </c>
      <c r="E447" s="626">
        <v>1.1000000000000001</v>
      </c>
      <c r="F447" s="621">
        <v>1</v>
      </c>
      <c r="G447" s="621">
        <v>0.88</v>
      </c>
      <c r="H447" s="621">
        <v>0.76</v>
      </c>
      <c r="I447" s="621">
        <v>0.64</v>
      </c>
      <c r="J447" s="945"/>
      <c r="K447" s="621">
        <v>0.55000000000000004</v>
      </c>
      <c r="L447" s="490">
        <v>0.5</v>
      </c>
      <c r="M447" s="945"/>
      <c r="N447" s="503">
        <v>0.255</v>
      </c>
      <c r="O447" s="622">
        <v>4.4999999999999998E-2</v>
      </c>
      <c r="P447" s="627">
        <v>0.315</v>
      </c>
      <c r="Q447" s="623">
        <v>0.28749999999999998</v>
      </c>
      <c r="R447" s="623">
        <v>0.38</v>
      </c>
      <c r="S447" s="627">
        <v>0.38</v>
      </c>
      <c r="T447" s="627">
        <v>0.37</v>
      </c>
      <c r="U447" s="623">
        <v>0.34</v>
      </c>
      <c r="V447" s="623">
        <v>0.34</v>
      </c>
      <c r="W447" s="627">
        <v>0.34</v>
      </c>
      <c r="X447" s="627">
        <v>0.3</v>
      </c>
      <c r="Y447" s="623">
        <v>0.2225</v>
      </c>
      <c r="Z447" s="624">
        <f>SUM(C447:Y447)</f>
        <v>11.785000000000002</v>
      </c>
      <c r="AA447" s="1086">
        <f>IF(ISERROR((C447/D447-1)*100),"n/a",(C447/D447-1)*100)</f>
        <v>10.606060606060597</v>
      </c>
      <c r="AB447" s="1086">
        <f>IF(ISERROR((D447/E447-1)*100),"n/a",(D447/E447-1)*100)</f>
        <v>19.999999999999996</v>
      </c>
      <c r="AC447" s="1087">
        <f>IF(ISERROR((E447/F447-1)*100),"n/a",(E447/F447-1)*100)</f>
        <v>10.000000000000009</v>
      </c>
      <c r="AD447" s="1087">
        <f>IF(ISERROR((F447/G447-1)*100),"n/a",(F447/G447-1)*100)</f>
        <v>13.636363636363647</v>
      </c>
      <c r="AE447" s="1087">
        <f>IF(ISERROR((G447/H447-1)*100),"n/a",(G447/H447-1)*100)</f>
        <v>15.789473684210531</v>
      </c>
      <c r="AF447" s="1087">
        <f>IF(ISERROR((H447/I447-1)*100),"n/a",(H447/I447-1)*100)</f>
        <v>18.75</v>
      </c>
      <c r="AG447" s="1087">
        <f>IF(ISERROR((I447/K447-1)*100),"n/a",(I447/K447-1)*100)</f>
        <v>16.36363636363636</v>
      </c>
      <c r="AH447" s="1087">
        <f>IF(ISERROR((K447/L447-1)*100),"n/a",(K447/L447-1)*100)</f>
        <v>10.000000000000009</v>
      </c>
      <c r="AI447" s="1087">
        <f>IF(ISERROR((L447/N447-1)*100),"n/a",(L447/N447-1)*100)</f>
        <v>96.078431372549005</v>
      </c>
      <c r="AJ447" s="1087">
        <f>IF(ISERROR((N447/O447-1)*100),"n/a",(N447/O447-1)*100)</f>
        <v>466.66666666666669</v>
      </c>
      <c r="AK447" s="1087">
        <f>IF(ISERROR((O447/P447-1)*100),"n/a",(O447/P447-1)*100)</f>
        <v>-85.714285714285722</v>
      </c>
      <c r="AL447" s="1087">
        <f>IF(ISERROR((P447/Q447-1)*100),"n/a",(P447/Q447-1)*100)</f>
        <v>9.5652173913043583</v>
      </c>
      <c r="AM447" s="1087">
        <f>IF(ISERROR((Q447/R447-1)*100),"n/a",(Q447/R447-1)*100)</f>
        <v>-24.342105263157897</v>
      </c>
      <c r="AN447" s="1087">
        <f>IF(ISERROR((R447/S447-1)*100),"n/a",(R447/S447-1)*100)</f>
        <v>0</v>
      </c>
      <c r="AO447" s="1087">
        <f>IF(ISERROR((S447/T447-1)*100),"n/a",(S447/T447-1)*100)</f>
        <v>2.7027027027026973</v>
      </c>
      <c r="AP447" s="1087">
        <f>IF(ISERROR((T447/U447-1)*100),"n/a",(T447/U447-1)*100)</f>
        <v>8.8235294117646959</v>
      </c>
      <c r="AQ447" s="1087">
        <f>IF(ISERROR((U447/V447-1)*100),"n/a",(U447/V447-1)*100)</f>
        <v>0</v>
      </c>
      <c r="AR447" s="1087">
        <f>IF(ISERROR((V447/W447-1)*100),"n/a",(V447/W447-1)*100)</f>
        <v>0</v>
      </c>
      <c r="AS447" s="1087">
        <f>IF(ISERROR((W447/X447-1)*100),"n/a",(W447/X447-1)*100)</f>
        <v>13.333333333333353</v>
      </c>
      <c r="AT447" s="1087">
        <f>IF(ISERROR((X447/Y447-1)*100),"n/a",(X447/Y447-1)*100)</f>
        <v>34.831460674157299</v>
      </c>
      <c r="AU447" s="1088">
        <f>AVERAGE(AA447:AT447)</f>
        <v>31.854524243265281</v>
      </c>
      <c r="AV447" s="1089">
        <f>STDEV(AA447:AT447)</f>
        <v>107.11254384207997</v>
      </c>
    </row>
    <row r="448" spans="1:48" ht="11.25" customHeight="1" x14ac:dyDescent="0.2">
      <c r="A448" s="499" t="s">
        <v>288</v>
      </c>
      <c r="B448" s="499" t="s">
        <v>289</v>
      </c>
      <c r="C448" s="621">
        <v>1.38</v>
      </c>
      <c r="D448" s="491">
        <v>1.32</v>
      </c>
      <c r="E448" s="1167">
        <v>1.26</v>
      </c>
      <c r="F448" s="1168">
        <v>1.2050000000000001</v>
      </c>
      <c r="G448" s="1168">
        <v>1.155</v>
      </c>
      <c r="H448" s="1168">
        <v>1.1084666666666667</v>
      </c>
      <c r="I448" s="1168">
        <v>1.0702666666666667</v>
      </c>
      <c r="J448" s="1169"/>
      <c r="K448" s="1168">
        <v>1.0369333333333335</v>
      </c>
      <c r="L448" s="1170">
        <v>1.0102666666666666</v>
      </c>
      <c r="M448" s="1169"/>
      <c r="N448" s="1172">
        <v>0.99</v>
      </c>
      <c r="O448" s="1172">
        <v>0.97346666666666659</v>
      </c>
      <c r="P448" s="1173">
        <v>0.95559999999999989</v>
      </c>
      <c r="Q448" s="1173">
        <v>0.93773333333333342</v>
      </c>
      <c r="R448" s="1173">
        <v>0.9244</v>
      </c>
      <c r="S448" s="1173">
        <v>0.91600000000000004</v>
      </c>
      <c r="T448" s="1173">
        <v>0.90666666666666673</v>
      </c>
      <c r="U448" s="1173">
        <v>0.89866666666666672</v>
      </c>
      <c r="V448" s="1173">
        <v>0.89200000000000002</v>
      </c>
      <c r="W448" s="1173">
        <v>0.88533333333333342</v>
      </c>
      <c r="X448" s="1173">
        <v>0.87666666666666659</v>
      </c>
      <c r="Y448" s="1173">
        <v>0.8666666666666667</v>
      </c>
      <c r="Z448" s="624">
        <f>SUM(C448:Y448)</f>
        <v>21.569133333333333</v>
      </c>
      <c r="AA448" s="1086">
        <f>IF(ISERROR((C448/D448-1)*100),"n/a",(C448/D448-1)*100)</f>
        <v>4.5454545454545414</v>
      </c>
      <c r="AB448" s="1086">
        <f>IF(ISERROR((D448/E448-1)*100),"n/a",(D448/E448-1)*100)</f>
        <v>4.7619047619047672</v>
      </c>
      <c r="AC448" s="1087">
        <f>IF(ISERROR((E448/F448-1)*100),"n/a",(E448/F448-1)*100)</f>
        <v>4.5643153526970792</v>
      </c>
      <c r="AD448" s="1087">
        <f>IF(ISERROR((F448/G448-1)*100),"n/a",(F448/G448-1)*100)</f>
        <v>4.3290043290043378</v>
      </c>
      <c r="AE448" s="1087">
        <f>IF(ISERROR((G448/H448-1)*100),"n/a",(G448/H448-1)*100)</f>
        <v>4.197991219101449</v>
      </c>
      <c r="AF448" s="1087">
        <f>IF(ISERROR((H448/I448-1)*100),"n/a",(H448/I448-1)*100)</f>
        <v>3.569203936713583</v>
      </c>
      <c r="AG448" s="1087">
        <f>IF(ISERROR((I448/K448-1)*100),"n/a",(I448/K448-1)*100)</f>
        <v>3.2146071750031924</v>
      </c>
      <c r="AH448" s="1087">
        <f>IF(ISERROR((K448/L448-1)*100),"n/a",(K448/L448-1)*100)</f>
        <v>2.6395671109938235</v>
      </c>
      <c r="AI448" s="1087">
        <f>IF(ISERROR((L448/N448-1)*100),"n/a",(L448/N448-1)*100)</f>
        <v>2.0471380471380529</v>
      </c>
      <c r="AJ448" s="1087">
        <f>IF(ISERROR((N448/O448-1)*100),"n/a",(N448/O448-1)*100)</f>
        <v>1.6983974797972978</v>
      </c>
      <c r="AK448" s="1087">
        <f>IF(ISERROR((O448/P448-1)*100),"n/a",(O448/P448-1)*100)</f>
        <v>1.8696804799776867</v>
      </c>
      <c r="AL448" s="1087">
        <f>IF(ISERROR((P448/Q448-1)*100),"n/a",(P448/Q448-1)*100)</f>
        <v>1.9053035688894937</v>
      </c>
      <c r="AM448" s="1087">
        <f>IF(ISERROR((Q448/R448-1)*100),"n/a",(Q448/R448-1)*100)</f>
        <v>1.4423770373575673</v>
      </c>
      <c r="AN448" s="1087">
        <f>IF(ISERROR((R448/S448-1)*100),"n/a",(R448/S448-1)*100)</f>
        <v>0.91703056768559499</v>
      </c>
      <c r="AO448" s="1087">
        <f>IF(ISERROR((S448/T448-1)*100),"n/a",(S448/T448-1)*100)</f>
        <v>1.0294117647058787</v>
      </c>
      <c r="AP448" s="1087">
        <f>IF(ISERROR((T448/U448-1)*100),"n/a",(T448/U448-1)*100)</f>
        <v>0.89020771513352859</v>
      </c>
      <c r="AQ448" s="1087">
        <f>IF(ISERROR((U448/V448-1)*100),"n/a",(U448/V448-1)*100)</f>
        <v>0.74738415545589909</v>
      </c>
      <c r="AR448" s="1087">
        <f>IF(ISERROR((V448/W448-1)*100),"n/a",(V448/W448-1)*100)</f>
        <v>0.75301204819275824</v>
      </c>
      <c r="AS448" s="1087">
        <f>IF(ISERROR((W448/X448-1)*100),"n/a",(W448/X448-1)*100)</f>
        <v>0.98859315589354679</v>
      </c>
      <c r="AT448" s="1087">
        <f>IF(ISERROR((X448/Y448-1)*100),"n/a",(X448/Y448-1)*100)</f>
        <v>1.1538461538461497</v>
      </c>
      <c r="AU448" s="1088">
        <f>AVERAGE(AA448:AT448)</f>
        <v>2.3632215302473112</v>
      </c>
      <c r="AV448" s="1089">
        <f>STDEV(AA448:AT448)</f>
        <v>1.4740964302614468</v>
      </c>
    </row>
    <row r="449" spans="1:48" ht="11.25" customHeight="1" x14ac:dyDescent="0.2">
      <c r="A449" s="544" t="s">
        <v>4610</v>
      </c>
      <c r="B449" s="874" t="s">
        <v>4605</v>
      </c>
      <c r="C449" s="621">
        <v>1.85</v>
      </c>
      <c r="D449" s="491">
        <v>1.7075</v>
      </c>
      <c r="E449" s="540">
        <v>1.5649999999999999</v>
      </c>
      <c r="F449" s="621">
        <v>0.65069999999999995</v>
      </c>
      <c r="G449" s="530">
        <v>0</v>
      </c>
      <c r="H449" s="530">
        <v>0</v>
      </c>
      <c r="I449" s="530">
        <v>0</v>
      </c>
      <c r="J449" s="1120"/>
      <c r="K449" s="530">
        <v>0</v>
      </c>
      <c r="L449" s="533">
        <v>0</v>
      </c>
      <c r="M449" s="1120"/>
      <c r="N449" s="1060">
        <v>0</v>
      </c>
      <c r="O449" s="1060">
        <v>0</v>
      </c>
      <c r="P449" s="531">
        <v>0</v>
      </c>
      <c r="Q449" s="531">
        <v>0</v>
      </c>
      <c r="R449" s="531">
        <v>0</v>
      </c>
      <c r="S449" s="531">
        <v>0</v>
      </c>
      <c r="T449" s="531">
        <v>0</v>
      </c>
      <c r="U449" s="531">
        <v>0</v>
      </c>
      <c r="V449" s="531">
        <v>0</v>
      </c>
      <c r="W449" s="531">
        <v>0</v>
      </c>
      <c r="X449" s="531">
        <v>0</v>
      </c>
      <c r="Y449" s="531">
        <v>0</v>
      </c>
      <c r="Z449" s="624">
        <f>SUM(C449:Y449)</f>
        <v>5.7732000000000001</v>
      </c>
      <c r="AA449" s="1086">
        <f>IF(ISERROR((C449/D449-1)*100),"n/a",(C449/D449-1)*100)</f>
        <v>8.3455344070278326</v>
      </c>
      <c r="AB449" s="1086">
        <f>IF(ISERROR((D449/E449-1)*100),"n/a",(D449/E449-1)*100)</f>
        <v>9.1054313099041551</v>
      </c>
      <c r="AC449" s="1087">
        <f>IF(ISERROR((E449/F449-1)*100),"n/a",(E449/F449-1)*100)</f>
        <v>140.5102197633318</v>
      </c>
      <c r="AD449" s="1087" t="str">
        <f>IF(ISERROR((F449/G449-1)*100),"n/a",(F449/G449-1)*100)</f>
        <v>n/a</v>
      </c>
      <c r="AE449" s="1087" t="str">
        <f>IF(ISERROR((G449/H449-1)*100),"n/a",(G449/H449-1)*100)</f>
        <v>n/a</v>
      </c>
      <c r="AF449" s="1087" t="str">
        <f>IF(ISERROR((H449/I449-1)*100),"n/a",(H449/I449-1)*100)</f>
        <v>n/a</v>
      </c>
      <c r="AG449" s="1087" t="str">
        <f>IF(ISERROR((I449/K449-1)*100),"n/a",(I449/K449-1)*100)</f>
        <v>n/a</v>
      </c>
      <c r="AH449" s="1087" t="str">
        <f>IF(ISERROR((K449/L449-1)*100),"n/a",(K449/L449-1)*100)</f>
        <v>n/a</v>
      </c>
      <c r="AI449" s="1087" t="str">
        <f>IF(ISERROR((L449/N449-1)*100),"n/a",(L449/N449-1)*100)</f>
        <v>n/a</v>
      </c>
      <c r="AJ449" s="1087" t="str">
        <f>IF(ISERROR((N449/O449-1)*100),"n/a",(N449/O449-1)*100)</f>
        <v>n/a</v>
      </c>
      <c r="AK449" s="1087" t="str">
        <f>IF(ISERROR((O449/P449-1)*100),"n/a",(O449/P449-1)*100)</f>
        <v>n/a</v>
      </c>
      <c r="AL449" s="1087" t="str">
        <f>IF(ISERROR((P449/Q449-1)*100),"n/a",(P449/Q449-1)*100)</f>
        <v>n/a</v>
      </c>
      <c r="AM449" s="1087" t="str">
        <f>IF(ISERROR((Q449/R449-1)*100),"n/a",(Q449/R449-1)*100)</f>
        <v>n/a</v>
      </c>
      <c r="AN449" s="1087" t="str">
        <f>IF(ISERROR((R449/S449-1)*100),"n/a",(R449/S449-1)*100)</f>
        <v>n/a</v>
      </c>
      <c r="AO449" s="1087" t="str">
        <f>IF(ISERROR((S449/T449-1)*100),"n/a",(S449/T449-1)*100)</f>
        <v>n/a</v>
      </c>
      <c r="AP449" s="1087" t="str">
        <f>IF(ISERROR((T449/U449-1)*100),"n/a",(T449/U449-1)*100)</f>
        <v>n/a</v>
      </c>
      <c r="AQ449" s="1087" t="str">
        <f>IF(ISERROR((U449/V449-1)*100),"n/a",(U449/V449-1)*100)</f>
        <v>n/a</v>
      </c>
      <c r="AR449" s="1087" t="str">
        <f>IF(ISERROR((V449/W449-1)*100),"n/a",(V449/W449-1)*100)</f>
        <v>n/a</v>
      </c>
      <c r="AS449" s="1087" t="str">
        <f>IF(ISERROR((W449/X449-1)*100),"n/a",(W449/X449-1)*100)</f>
        <v>n/a</v>
      </c>
      <c r="AT449" s="1087" t="str">
        <f>IF(ISERROR((X449/Y449-1)*100),"n/a",(X449/Y449-1)*100)</f>
        <v>n/a</v>
      </c>
      <c r="AU449" s="1088">
        <f>AVERAGE(AA449:AT449)</f>
        <v>52.653728493421262</v>
      </c>
      <c r="AV449" s="1089">
        <f>STDEV(AA449:AT449)</f>
        <v>76.086901990557166</v>
      </c>
    </row>
    <row r="450" spans="1:48" ht="11.25" customHeight="1" x14ac:dyDescent="0.2">
      <c r="A450" s="489" t="s">
        <v>276</v>
      </c>
      <c r="B450" s="874" t="s">
        <v>277</v>
      </c>
      <c r="C450" s="621">
        <v>1.4650000000000001</v>
      </c>
      <c r="D450" s="491">
        <v>1.28</v>
      </c>
      <c r="E450" s="540">
        <v>1.0350000000000001</v>
      </c>
      <c r="F450" s="621">
        <v>1.0149999999999999</v>
      </c>
      <c r="G450" s="621">
        <v>0.995</v>
      </c>
      <c r="H450" s="621">
        <v>0.97499999999999998</v>
      </c>
      <c r="I450" s="621">
        <v>0.95499999999999996</v>
      </c>
      <c r="J450" s="945"/>
      <c r="K450" s="621">
        <v>0.93500000000000005</v>
      </c>
      <c r="L450" s="490">
        <v>0.91500000000000004</v>
      </c>
      <c r="M450" s="945"/>
      <c r="N450" s="503">
        <v>0.89500000000000002</v>
      </c>
      <c r="O450" s="503">
        <v>0.86</v>
      </c>
      <c r="P450" s="627">
        <v>0.78</v>
      </c>
      <c r="Q450" s="627">
        <v>0.7</v>
      </c>
      <c r="R450" s="627">
        <v>0.62</v>
      </c>
      <c r="S450" s="627">
        <v>0.53</v>
      </c>
      <c r="T450" s="627">
        <v>0.43</v>
      </c>
      <c r="U450" s="627">
        <v>0.39</v>
      </c>
      <c r="V450" s="627">
        <v>0.34</v>
      </c>
      <c r="W450" s="627">
        <v>0.31</v>
      </c>
      <c r="X450" s="627">
        <v>0.27</v>
      </c>
      <c r="Y450" s="627">
        <v>0.23</v>
      </c>
      <c r="Z450" s="624">
        <f>SUM(C450:Y450)</f>
        <v>15.924999999999997</v>
      </c>
      <c r="AA450" s="1086">
        <f>IF(ISERROR((C450/D450-1)*100),"n/a",(C450/D450-1)*100)</f>
        <v>14.453125</v>
      </c>
      <c r="AB450" s="1086">
        <f>IF(ISERROR((D450/E450-1)*100),"n/a",(D450/E450-1)*100)</f>
        <v>23.671497584541058</v>
      </c>
      <c r="AC450" s="1087">
        <f>IF(ISERROR((E450/F450-1)*100),"n/a",(E450/F450-1)*100)</f>
        <v>1.9704433497537144</v>
      </c>
      <c r="AD450" s="1087">
        <f>IF(ISERROR((F450/G450-1)*100),"n/a",(F450/G450-1)*100)</f>
        <v>2.0100502512562679</v>
      </c>
      <c r="AE450" s="1087">
        <f>IF(ISERROR((G450/H450-1)*100),"n/a",(G450/H450-1)*100)</f>
        <v>2.051282051282044</v>
      </c>
      <c r="AF450" s="1087">
        <f>IF(ISERROR((H450/I450-1)*100),"n/a",(H450/I450-1)*100)</f>
        <v>2.0942408376963373</v>
      </c>
      <c r="AG450" s="1087">
        <f>IF(ISERROR((I450/K450-1)*100),"n/a",(I450/K450-1)*100)</f>
        <v>2.1390374331550666</v>
      </c>
      <c r="AH450" s="1087">
        <f>IF(ISERROR((K450/L450-1)*100),"n/a",(K450/L450-1)*100)</f>
        <v>2.1857923497267784</v>
      </c>
      <c r="AI450" s="1087">
        <f>IF(ISERROR((L450/N450-1)*100),"n/a",(L450/N450-1)*100)</f>
        <v>2.2346368715083775</v>
      </c>
      <c r="AJ450" s="1087">
        <f>IF(ISERROR((N450/O450-1)*100),"n/a",(N450/O450-1)*100)</f>
        <v>4.0697674418604723</v>
      </c>
      <c r="AK450" s="1087">
        <f>IF(ISERROR((O450/P450-1)*100),"n/a",(O450/P450-1)*100)</f>
        <v>10.256410256410241</v>
      </c>
      <c r="AL450" s="1087">
        <f>IF(ISERROR((P450/Q450-1)*100),"n/a",(P450/Q450-1)*100)</f>
        <v>11.428571428571432</v>
      </c>
      <c r="AM450" s="1087">
        <f>IF(ISERROR((Q450/R450-1)*100),"n/a",(Q450/R450-1)*100)</f>
        <v>12.903225806451601</v>
      </c>
      <c r="AN450" s="1087">
        <f>IF(ISERROR((R450/S450-1)*100),"n/a",(R450/S450-1)*100)</f>
        <v>16.981132075471695</v>
      </c>
      <c r="AO450" s="1087">
        <f>IF(ISERROR((S450/T450-1)*100),"n/a",(S450/T450-1)*100)</f>
        <v>23.255813953488392</v>
      </c>
      <c r="AP450" s="1087">
        <f>IF(ISERROR((T450/U450-1)*100),"n/a",(T450/U450-1)*100)</f>
        <v>10.256410256410241</v>
      </c>
      <c r="AQ450" s="1087">
        <f>IF(ISERROR((U450/V450-1)*100),"n/a",(U450/V450-1)*100)</f>
        <v>14.705882352941169</v>
      </c>
      <c r="AR450" s="1087">
        <f>IF(ISERROR((V450/W450-1)*100),"n/a",(V450/W450-1)*100)</f>
        <v>9.6774193548387224</v>
      </c>
      <c r="AS450" s="1087">
        <f>IF(ISERROR((W450/X450-1)*100),"n/a",(W450/X450-1)*100)</f>
        <v>14.814814814814813</v>
      </c>
      <c r="AT450" s="1087">
        <f>IF(ISERROR((X450/Y450-1)*100),"n/a",(X450/Y450-1)*100)</f>
        <v>17.391304347826097</v>
      </c>
      <c r="AU450" s="1088">
        <f>AVERAGE(AA450:AT450)</f>
        <v>9.9275428909002255</v>
      </c>
      <c r="AV450" s="1089">
        <f>STDEV(AA450:AT450)</f>
        <v>7.3056342074318446</v>
      </c>
    </row>
    <row r="451" spans="1:48" ht="11.25" customHeight="1" x14ac:dyDescent="0.2">
      <c r="A451" s="768" t="s">
        <v>3863</v>
      </c>
      <c r="B451" s="795" t="s">
        <v>3864</v>
      </c>
      <c r="C451" s="521">
        <v>1.1000000000000001</v>
      </c>
      <c r="D451" s="491">
        <v>1</v>
      </c>
      <c r="E451" s="540">
        <v>0.90800000000000003</v>
      </c>
      <c r="F451" s="621">
        <v>0.82399999999999995</v>
      </c>
      <c r="G451" s="621">
        <v>0.748</v>
      </c>
      <c r="H451" s="621">
        <v>0.68</v>
      </c>
      <c r="I451" s="530">
        <v>0</v>
      </c>
      <c r="J451" s="945"/>
      <c r="K451" s="530">
        <v>0</v>
      </c>
      <c r="L451" s="533">
        <v>0</v>
      </c>
      <c r="M451" s="945"/>
      <c r="N451" s="534">
        <v>0</v>
      </c>
      <c r="O451" s="622">
        <v>0</v>
      </c>
      <c r="P451" s="623">
        <v>0</v>
      </c>
      <c r="Q451" s="623">
        <v>0</v>
      </c>
      <c r="R451" s="623">
        <v>0</v>
      </c>
      <c r="S451" s="623">
        <v>0</v>
      </c>
      <c r="T451" s="623">
        <v>0</v>
      </c>
      <c r="U451" s="623">
        <v>0</v>
      </c>
      <c r="V451" s="623">
        <v>0</v>
      </c>
      <c r="W451" s="623">
        <v>0</v>
      </c>
      <c r="X451" s="623">
        <v>0</v>
      </c>
      <c r="Y451" s="623">
        <v>0</v>
      </c>
      <c r="Z451" s="624">
        <f>SUM(C451:Y451)</f>
        <v>5.26</v>
      </c>
      <c r="AA451" s="1086">
        <f>IF(ISERROR((C451/D451-1)*100),"n/a",(C451/D451-1)*100)</f>
        <v>10.000000000000009</v>
      </c>
      <c r="AB451" s="1086">
        <f>IF(ISERROR((D451/E451-1)*100),"n/a",(D451/E451-1)*100)</f>
        <v>10.132158590308361</v>
      </c>
      <c r="AC451" s="1087">
        <f>IF(ISERROR((E451/F451-1)*100),"n/a",(E451/F451-1)*100)</f>
        <v>10.194174757281571</v>
      </c>
      <c r="AD451" s="1087">
        <f>IF(ISERROR((F451/G451-1)*100),"n/a",(F451/G451-1)*100)</f>
        <v>10.160427807486627</v>
      </c>
      <c r="AE451" s="1087">
        <f>IF(ISERROR((G451/H451-1)*100),"n/a",(G451/H451-1)*100)</f>
        <v>9.9999999999999858</v>
      </c>
      <c r="AF451" s="1087" t="str">
        <f>IF(ISERROR((H451/I451-1)*100),"n/a",(H451/I451-1)*100)</f>
        <v>n/a</v>
      </c>
      <c r="AG451" s="1087" t="str">
        <f>IF(ISERROR((I451/K451-1)*100),"n/a",(I451/K451-1)*100)</f>
        <v>n/a</v>
      </c>
      <c r="AH451" s="1087" t="str">
        <f>IF(ISERROR((K451/L451-1)*100),"n/a",(K451/L451-1)*100)</f>
        <v>n/a</v>
      </c>
      <c r="AI451" s="1087" t="str">
        <f>IF(ISERROR((L451/N451-1)*100),"n/a",(L451/N451-1)*100)</f>
        <v>n/a</v>
      </c>
      <c r="AJ451" s="1087" t="str">
        <f>IF(ISERROR((N451/O451-1)*100),"n/a",(N451/O451-1)*100)</f>
        <v>n/a</v>
      </c>
      <c r="AK451" s="1087" t="str">
        <f>IF(ISERROR((O451/P451-1)*100),"n/a",(O451/P451-1)*100)</f>
        <v>n/a</v>
      </c>
      <c r="AL451" s="1087" t="str">
        <f>IF(ISERROR((P451/Q451-1)*100),"n/a",(P451/Q451-1)*100)</f>
        <v>n/a</v>
      </c>
      <c r="AM451" s="1087" t="str">
        <f>IF(ISERROR((Q451/R451-1)*100),"n/a",(Q451/R451-1)*100)</f>
        <v>n/a</v>
      </c>
      <c r="AN451" s="1087" t="str">
        <f>IF(ISERROR((R451/S451-1)*100),"n/a",(R451/S451-1)*100)</f>
        <v>n/a</v>
      </c>
      <c r="AO451" s="1087" t="str">
        <f>IF(ISERROR((S451/T451-1)*100),"n/a",(S451/T451-1)*100)</f>
        <v>n/a</v>
      </c>
      <c r="AP451" s="1087" t="str">
        <f>IF(ISERROR((T451/U451-1)*100),"n/a",(T451/U451-1)*100)</f>
        <v>n/a</v>
      </c>
      <c r="AQ451" s="1087" t="str">
        <f>IF(ISERROR((U451/V451-1)*100),"n/a",(U451/V451-1)*100)</f>
        <v>n/a</v>
      </c>
      <c r="AR451" s="1087" t="str">
        <f>IF(ISERROR((V451/W451-1)*100),"n/a",(V451/W451-1)*100)</f>
        <v>n/a</v>
      </c>
      <c r="AS451" s="1087" t="str">
        <f>IF(ISERROR((W451/X451-1)*100),"n/a",(W451/X451-1)*100)</f>
        <v>n/a</v>
      </c>
      <c r="AT451" s="1087" t="str">
        <f>IF(ISERROR((X451/Y451-1)*100),"n/a",(X451/Y451-1)*100)</f>
        <v>n/a</v>
      </c>
      <c r="AU451" s="1088">
        <f>AVERAGE(AA451:AT451)</f>
        <v>10.097352231015311</v>
      </c>
      <c r="AV451" s="1089">
        <f>STDEV(AA451:AT451)</f>
        <v>9.1541693170822933E-2</v>
      </c>
    </row>
    <row r="452" spans="1:48" ht="11.25" customHeight="1" x14ac:dyDescent="0.2">
      <c r="A452" s="874" t="s">
        <v>272</v>
      </c>
      <c r="B452" s="874" t="s">
        <v>273</v>
      </c>
      <c r="C452" s="621">
        <v>2.2799999999999998</v>
      </c>
      <c r="D452" s="491">
        <v>2.08</v>
      </c>
      <c r="E452" s="541">
        <v>1.88</v>
      </c>
      <c r="F452" s="542">
        <v>1.72</v>
      </c>
      <c r="G452" s="542">
        <v>1.6</v>
      </c>
      <c r="H452" s="542">
        <v>1.48</v>
      </c>
      <c r="I452" s="542">
        <v>1.36</v>
      </c>
      <c r="J452" s="1093"/>
      <c r="K452" s="542">
        <v>1.24</v>
      </c>
      <c r="L452" s="1231">
        <v>1.1200000000000001</v>
      </c>
      <c r="M452" s="1093"/>
      <c r="N452" s="1233">
        <v>1.04</v>
      </c>
      <c r="O452" s="1233">
        <v>0.96</v>
      </c>
      <c r="P452" s="1237">
        <v>0.88</v>
      </c>
      <c r="Q452" s="1237">
        <v>0.8</v>
      </c>
      <c r="R452" s="1237">
        <v>0.72</v>
      </c>
      <c r="S452" s="1237">
        <v>0.64</v>
      </c>
      <c r="T452" s="1237">
        <v>0.56000000000000005</v>
      </c>
      <c r="U452" s="1237">
        <v>0.46</v>
      </c>
      <c r="V452" s="1237">
        <v>0.42</v>
      </c>
      <c r="W452" s="1237">
        <v>0.4</v>
      </c>
      <c r="X452" s="1237">
        <v>0.38</v>
      </c>
      <c r="Y452" s="1237">
        <v>0.34</v>
      </c>
      <c r="Z452" s="624">
        <f>SUM(C452:Y452)</f>
        <v>22.359999999999996</v>
      </c>
      <c r="AA452" s="1086">
        <f>IF(ISERROR((C452/D452-1)*100),"n/a",(C452/D452-1)*100)</f>
        <v>9.6153846153846025</v>
      </c>
      <c r="AB452" s="1086">
        <f>IF(ISERROR((D452/E452-1)*100),"n/a",(D452/E452-1)*100)</f>
        <v>10.638297872340431</v>
      </c>
      <c r="AC452" s="1087">
        <f>IF(ISERROR((E452/F452-1)*100),"n/a",(E452/F452-1)*100)</f>
        <v>9.302325581395344</v>
      </c>
      <c r="AD452" s="1087">
        <f>IF(ISERROR((F452/G452-1)*100),"n/a",(F452/G452-1)*100)</f>
        <v>7.4999999999999956</v>
      </c>
      <c r="AE452" s="1087">
        <f>IF(ISERROR((G452/H452-1)*100),"n/a",(G452/H452-1)*100)</f>
        <v>8.1081081081081141</v>
      </c>
      <c r="AF452" s="1087">
        <f>IF(ISERROR((H452/I452-1)*100),"n/a",(H452/I452-1)*100)</f>
        <v>8.8235294117646959</v>
      </c>
      <c r="AG452" s="1087">
        <f>IF(ISERROR((I452/K452-1)*100),"n/a",(I452/K452-1)*100)</f>
        <v>9.6774193548387224</v>
      </c>
      <c r="AH452" s="1087">
        <f>IF(ISERROR((K452/L452-1)*100),"n/a",(K452/L452-1)*100)</f>
        <v>10.714285714285698</v>
      </c>
      <c r="AI452" s="1087">
        <f>IF(ISERROR((L452/N452-1)*100),"n/a",(L452/N452-1)*100)</f>
        <v>7.6923076923077094</v>
      </c>
      <c r="AJ452" s="1087">
        <f>IF(ISERROR((N452/O452-1)*100),"n/a",(N452/O452-1)*100)</f>
        <v>8.3333333333333481</v>
      </c>
      <c r="AK452" s="1087">
        <f>IF(ISERROR((O452/P452-1)*100),"n/a",(O452/P452-1)*100)</f>
        <v>9.0909090909090828</v>
      </c>
      <c r="AL452" s="1087">
        <f>IF(ISERROR((P452/Q452-1)*100),"n/a",(P452/Q452-1)*100)</f>
        <v>9.9999999999999858</v>
      </c>
      <c r="AM452" s="1087">
        <f>IF(ISERROR((Q452/R452-1)*100),"n/a",(Q452/R452-1)*100)</f>
        <v>11.111111111111116</v>
      </c>
      <c r="AN452" s="1087">
        <f>IF(ISERROR((R452/S452-1)*100),"n/a",(R452/S452-1)*100)</f>
        <v>12.5</v>
      </c>
      <c r="AO452" s="1087">
        <f>IF(ISERROR((S452/T452-1)*100),"n/a",(S452/T452-1)*100)</f>
        <v>14.285714285714279</v>
      </c>
      <c r="AP452" s="1087">
        <f>IF(ISERROR((T452/U452-1)*100),"n/a",(T452/U452-1)*100)</f>
        <v>21.739130434782616</v>
      </c>
      <c r="AQ452" s="1087">
        <f>IF(ISERROR((U452/V452-1)*100),"n/a",(U452/V452-1)*100)</f>
        <v>9.5238095238095344</v>
      </c>
      <c r="AR452" s="1087">
        <f>IF(ISERROR((V452/W452-1)*100),"n/a",(V452/W452-1)*100)</f>
        <v>4.9999999999999822</v>
      </c>
      <c r="AS452" s="1087">
        <f>IF(ISERROR((W452/X452-1)*100),"n/a",(W452/X452-1)*100)</f>
        <v>5.2631578947368363</v>
      </c>
      <c r="AT452" s="1087">
        <f>IF(ISERROR((X452/Y452-1)*100),"n/a",(X452/Y452-1)*100)</f>
        <v>11.764705882352944</v>
      </c>
      <c r="AU452" s="1088">
        <f>AVERAGE(AA452:AT452)</f>
        <v>10.034176495358754</v>
      </c>
      <c r="AV452" s="1089">
        <f>STDEV(AA452:AT452)</f>
        <v>3.5259468742233806</v>
      </c>
    </row>
    <row r="453" spans="1:48" ht="11.25" customHeight="1" x14ac:dyDescent="0.2">
      <c r="A453" s="498" t="s">
        <v>1474</v>
      </c>
      <c r="B453" s="499" t="s">
        <v>1475</v>
      </c>
      <c r="C453" s="621">
        <v>0.8</v>
      </c>
      <c r="D453" s="491">
        <v>0.78</v>
      </c>
      <c r="E453" s="626">
        <v>0.70499999999999985</v>
      </c>
      <c r="F453" s="494">
        <v>0.68</v>
      </c>
      <c r="G453" s="621">
        <v>0.67500000000000004</v>
      </c>
      <c r="H453" s="621">
        <v>0.65500000000000003</v>
      </c>
      <c r="I453" s="494">
        <v>0.64</v>
      </c>
      <c r="J453" s="945"/>
      <c r="K453" s="621">
        <v>0.62</v>
      </c>
      <c r="L453" s="490">
        <v>0.6</v>
      </c>
      <c r="M453" s="945"/>
      <c r="N453" s="622">
        <v>0</v>
      </c>
      <c r="O453" s="622">
        <v>0</v>
      </c>
      <c r="P453" s="623">
        <v>0</v>
      </c>
      <c r="Q453" s="623">
        <v>0</v>
      </c>
      <c r="R453" s="623">
        <v>0</v>
      </c>
      <c r="S453" s="623">
        <v>0</v>
      </c>
      <c r="T453" s="623">
        <v>0</v>
      </c>
      <c r="U453" s="623">
        <v>0</v>
      </c>
      <c r="V453" s="623">
        <v>0</v>
      </c>
      <c r="W453" s="623">
        <v>0</v>
      </c>
      <c r="X453" s="623">
        <v>0</v>
      </c>
      <c r="Y453" s="623">
        <v>0</v>
      </c>
      <c r="Z453" s="624">
        <f>SUM(C453:Y453)</f>
        <v>6.1550000000000002</v>
      </c>
      <c r="AA453" s="1086">
        <f>IF(ISERROR((C453/D453-1)*100),"n/a",(C453/D453-1)*100)</f>
        <v>2.5641025641025772</v>
      </c>
      <c r="AB453" s="1086">
        <f>IF(ISERROR((D453/E453-1)*100),"n/a",(D453/E453-1)*100)</f>
        <v>10.638297872340452</v>
      </c>
      <c r="AC453" s="1087">
        <f>IF(ISERROR((E453/F453-1)*100),"n/a",(E453/F453-1)*100)</f>
        <v>3.6764705882352589</v>
      </c>
      <c r="AD453" s="1087">
        <f>IF(ISERROR((F453/G453-1)*100),"n/a",(F453/G453-1)*100)</f>
        <v>0.74074074074073071</v>
      </c>
      <c r="AE453" s="1087">
        <f>IF(ISERROR((G453/H453-1)*100),"n/a",(G453/H453-1)*100)</f>
        <v>3.0534351145038219</v>
      </c>
      <c r="AF453" s="1087">
        <f>IF(ISERROR((H453/I453-1)*100),"n/a",(H453/I453-1)*100)</f>
        <v>2.34375</v>
      </c>
      <c r="AG453" s="1087">
        <f>IF(ISERROR((I453/K453-1)*100),"n/a",(I453/K453-1)*100)</f>
        <v>3.2258064516129004</v>
      </c>
      <c r="AH453" s="1087">
        <f>IF(ISERROR((K453/L453-1)*100),"n/a",(K453/L453-1)*100)</f>
        <v>3.3333333333333437</v>
      </c>
      <c r="AI453" s="1087" t="str">
        <f>IF(ISERROR((L453/N453-1)*100),"n/a",(L453/N453-1)*100)</f>
        <v>n/a</v>
      </c>
      <c r="AJ453" s="1087" t="str">
        <f>IF(ISERROR((N453/O453-1)*100),"n/a",(N453/O453-1)*100)</f>
        <v>n/a</v>
      </c>
      <c r="AK453" s="1087" t="str">
        <f>IF(ISERROR((O453/P453-1)*100),"n/a",(O453/P453-1)*100)</f>
        <v>n/a</v>
      </c>
      <c r="AL453" s="1087" t="str">
        <f>IF(ISERROR((P453/Q453-1)*100),"n/a",(P453/Q453-1)*100)</f>
        <v>n/a</v>
      </c>
      <c r="AM453" s="1087" t="str">
        <f>IF(ISERROR((Q453/R453-1)*100),"n/a",(Q453/R453-1)*100)</f>
        <v>n/a</v>
      </c>
      <c r="AN453" s="1087" t="str">
        <f>IF(ISERROR((R453/S453-1)*100),"n/a",(R453/S453-1)*100)</f>
        <v>n/a</v>
      </c>
      <c r="AO453" s="1087" t="str">
        <f>IF(ISERROR((S453/T453-1)*100),"n/a",(S453/T453-1)*100)</f>
        <v>n/a</v>
      </c>
      <c r="AP453" s="1087" t="str">
        <f>IF(ISERROR((T453/U453-1)*100),"n/a",(T453/U453-1)*100)</f>
        <v>n/a</v>
      </c>
      <c r="AQ453" s="1087" t="str">
        <f>IF(ISERROR((U453/V453-1)*100),"n/a",(U453/V453-1)*100)</f>
        <v>n/a</v>
      </c>
      <c r="AR453" s="1087" t="str">
        <f>IF(ISERROR((V453/W453-1)*100),"n/a",(V453/W453-1)*100)</f>
        <v>n/a</v>
      </c>
      <c r="AS453" s="1087" t="str">
        <f>IF(ISERROR((W453/X453-1)*100),"n/a",(W453/X453-1)*100)</f>
        <v>n/a</v>
      </c>
      <c r="AT453" s="1087" t="str">
        <f>IF(ISERROR((X453/Y453-1)*100),"n/a",(X453/Y453-1)*100)</f>
        <v>n/a</v>
      </c>
      <c r="AU453" s="1088">
        <f>AVERAGE(AA453:AT453)</f>
        <v>3.6969920831086349</v>
      </c>
      <c r="AV453" s="1089">
        <f>STDEV(AA453:AT453)</f>
        <v>2.9472675273851539</v>
      </c>
    </row>
    <row r="454" spans="1:48" ht="11.25" customHeight="1" x14ac:dyDescent="0.2">
      <c r="A454" s="874" t="s">
        <v>1446</v>
      </c>
      <c r="B454" s="874" t="s">
        <v>1447</v>
      </c>
      <c r="C454" s="621">
        <v>2.04</v>
      </c>
      <c r="D454" s="491">
        <v>1.68</v>
      </c>
      <c r="E454" s="626">
        <v>1.32</v>
      </c>
      <c r="F454" s="621">
        <v>1.04</v>
      </c>
      <c r="G454" s="621">
        <v>0.8</v>
      </c>
      <c r="H454" s="621">
        <v>0.64</v>
      </c>
      <c r="I454" s="621">
        <v>0.52</v>
      </c>
      <c r="J454" s="945"/>
      <c r="K454" s="621">
        <v>0.44</v>
      </c>
      <c r="L454" s="490">
        <v>0.36</v>
      </c>
      <c r="M454" s="945"/>
      <c r="N454" s="503">
        <v>0.28000000000000003</v>
      </c>
      <c r="O454" s="503">
        <v>7.0000000000000007E-2</v>
      </c>
      <c r="P454" s="623">
        <v>0</v>
      </c>
      <c r="Q454" s="623">
        <v>0</v>
      </c>
      <c r="R454" s="623">
        <v>0</v>
      </c>
      <c r="S454" s="623">
        <v>0</v>
      </c>
      <c r="T454" s="623">
        <v>0</v>
      </c>
      <c r="U454" s="623">
        <v>0</v>
      </c>
      <c r="V454" s="623">
        <v>0</v>
      </c>
      <c r="W454" s="623">
        <v>0</v>
      </c>
      <c r="X454" s="623">
        <v>0</v>
      </c>
      <c r="Y454" s="623">
        <v>0</v>
      </c>
      <c r="Z454" s="624">
        <f>SUM(C454:Y454)</f>
        <v>9.1899999999999977</v>
      </c>
      <c r="AA454" s="1086">
        <f>IF(ISERROR((C454/D454-1)*100),"n/a",(C454/D454-1)*100)</f>
        <v>21.428571428571441</v>
      </c>
      <c r="AB454" s="1086">
        <f>IF(ISERROR((D454/E454-1)*100),"n/a",(D454/E454-1)*100)</f>
        <v>27.27272727272727</v>
      </c>
      <c r="AC454" s="1087">
        <f>IF(ISERROR((E454/F454-1)*100),"n/a",(E454/F454-1)*100)</f>
        <v>26.923076923076916</v>
      </c>
      <c r="AD454" s="1087">
        <f>IF(ISERROR((F454/G454-1)*100),"n/a",(F454/G454-1)*100)</f>
        <v>30.000000000000004</v>
      </c>
      <c r="AE454" s="1087">
        <f>IF(ISERROR((G454/H454-1)*100),"n/a",(G454/H454-1)*100)</f>
        <v>25</v>
      </c>
      <c r="AF454" s="1087">
        <f>IF(ISERROR((H454/I454-1)*100),"n/a",(H454/I454-1)*100)</f>
        <v>23.076923076923084</v>
      </c>
      <c r="AG454" s="1087">
        <f>IF(ISERROR((I454/K454-1)*100),"n/a",(I454/K454-1)*100)</f>
        <v>18.181818181818187</v>
      </c>
      <c r="AH454" s="1087">
        <f>IF(ISERROR((K454/L454-1)*100),"n/a",(K454/L454-1)*100)</f>
        <v>22.222222222222232</v>
      </c>
      <c r="AI454" s="1087">
        <f>IF(ISERROR((L454/N454-1)*100),"n/a",(L454/N454-1)*100)</f>
        <v>28.571428571428559</v>
      </c>
      <c r="AJ454" s="1087">
        <f>IF(ISERROR((N454/O454-1)*100),"n/a",(N454/O454-1)*100)</f>
        <v>300</v>
      </c>
      <c r="AK454" s="1087" t="str">
        <f>IF(ISERROR((O454/P454-1)*100),"n/a",(O454/P454-1)*100)</f>
        <v>n/a</v>
      </c>
      <c r="AL454" s="1087" t="str">
        <f>IF(ISERROR((P454/Q454-1)*100),"n/a",(P454/Q454-1)*100)</f>
        <v>n/a</v>
      </c>
      <c r="AM454" s="1087" t="str">
        <f>IF(ISERROR((Q454/R454-1)*100),"n/a",(Q454/R454-1)*100)</f>
        <v>n/a</v>
      </c>
      <c r="AN454" s="1087" t="str">
        <f>IF(ISERROR((R454/S454-1)*100),"n/a",(R454/S454-1)*100)</f>
        <v>n/a</v>
      </c>
      <c r="AO454" s="1087" t="str">
        <f>IF(ISERROR((S454/T454-1)*100),"n/a",(S454/T454-1)*100)</f>
        <v>n/a</v>
      </c>
      <c r="AP454" s="1087" t="str">
        <f>IF(ISERROR((T454/U454-1)*100),"n/a",(T454/U454-1)*100)</f>
        <v>n/a</v>
      </c>
      <c r="AQ454" s="1087" t="str">
        <f>IF(ISERROR((U454/V454-1)*100),"n/a",(U454/V454-1)*100)</f>
        <v>n/a</v>
      </c>
      <c r="AR454" s="1087" t="str">
        <f>IF(ISERROR((V454/W454-1)*100),"n/a",(V454/W454-1)*100)</f>
        <v>n/a</v>
      </c>
      <c r="AS454" s="1087" t="str">
        <f>IF(ISERROR((W454/X454-1)*100),"n/a",(W454/X454-1)*100)</f>
        <v>n/a</v>
      </c>
      <c r="AT454" s="1087" t="str">
        <f>IF(ISERROR((X454/Y454-1)*100),"n/a",(X454/Y454-1)*100)</f>
        <v>n/a</v>
      </c>
      <c r="AU454" s="1088">
        <f>AVERAGE(AA454:AT454)</f>
        <v>52.267676767676768</v>
      </c>
      <c r="AV454" s="1089">
        <f>STDEV(AA454:AT454)</f>
        <v>87.118701674251753</v>
      </c>
    </row>
    <row r="455" spans="1:48" ht="11.25" customHeight="1" x14ac:dyDescent="0.2">
      <c r="A455" s="874" t="s">
        <v>1438</v>
      </c>
      <c r="B455" s="874" t="s">
        <v>1439</v>
      </c>
      <c r="C455" s="621">
        <v>1</v>
      </c>
      <c r="D455" s="491">
        <v>0.95238095238095233</v>
      </c>
      <c r="E455" s="626">
        <v>0.90702947845804982</v>
      </c>
      <c r="F455" s="621">
        <v>0.81632653061224481</v>
      </c>
      <c r="G455" s="621">
        <v>0.72562358276643979</v>
      </c>
      <c r="H455" s="621">
        <v>0.63492063492063489</v>
      </c>
      <c r="I455" s="621">
        <v>0.54421768707482987</v>
      </c>
      <c r="J455" s="945">
        <v>0</v>
      </c>
      <c r="K455" s="621">
        <v>0.45351473922902491</v>
      </c>
      <c r="L455" s="490">
        <v>0.36281179138321989</v>
      </c>
      <c r="M455" s="945">
        <v>0</v>
      </c>
      <c r="N455" s="503">
        <v>0.32653061224489788</v>
      </c>
      <c r="O455" s="622">
        <v>0.29024943310657592</v>
      </c>
      <c r="P455" s="623">
        <v>0.29024943310657592</v>
      </c>
      <c r="Q455" s="627">
        <v>0.29024943310657592</v>
      </c>
      <c r="R455" s="627">
        <v>0.26077097505668928</v>
      </c>
      <c r="S455" s="627">
        <v>0.2154195011337868</v>
      </c>
      <c r="T455" s="627">
        <v>4.5351473922902487E-2</v>
      </c>
      <c r="U455" s="623">
        <v>0</v>
      </c>
      <c r="V455" s="623">
        <v>0</v>
      </c>
      <c r="W455" s="623">
        <v>0</v>
      </c>
      <c r="X455" s="623">
        <v>0</v>
      </c>
      <c r="Y455" s="623">
        <v>0</v>
      </c>
      <c r="Z455" s="624">
        <f>SUM(C455:Y455)</f>
        <v>8.1156462585034017</v>
      </c>
      <c r="AA455" s="1086">
        <f>IF(ISERROR((C455/D455-1)*100),"n/a",(C455/D455-1)*100)</f>
        <v>5.0000000000000044</v>
      </c>
      <c r="AB455" s="1086">
        <f>IF(ISERROR((D455/E455-1)*100),"n/a",(D455/E455-1)*100)</f>
        <v>5.0000000000000044</v>
      </c>
      <c r="AC455" s="1087">
        <f>IF(ISERROR((E455/F455-1)*100),"n/a",(E455/F455-1)*100)</f>
        <v>11.111111111111116</v>
      </c>
      <c r="AD455" s="1087">
        <f>IF(ISERROR((F455/G455-1)*100),"n/a",(F455/G455-1)*100)</f>
        <v>12.5</v>
      </c>
      <c r="AE455" s="1087">
        <f>IF(ISERROR((G455/H455-1)*100),"n/a",(G455/H455-1)*100)</f>
        <v>14.285714285714279</v>
      </c>
      <c r="AF455" s="1087">
        <f>IF(ISERROR((H455/I455-1)*100),"n/a",(H455/I455-1)*100)</f>
        <v>16.666666666666675</v>
      </c>
      <c r="AG455" s="1087">
        <f>IF(ISERROR((I455/K455-1)*100),"n/a",(I455/K455-1)*100)</f>
        <v>19.999999999999996</v>
      </c>
      <c r="AH455" s="1087">
        <f>IF(ISERROR((K455/L455-1)*100),"n/a",(K455/L455-1)*100)</f>
        <v>25.000000000000021</v>
      </c>
      <c r="AI455" s="1087">
        <f>IF(ISERROR((L455/N455-1)*100),"n/a",(L455/N455-1)*100)</f>
        <v>11.111111111111116</v>
      </c>
      <c r="AJ455" s="1087">
        <f>IF(ISERROR((N455/O455-1)*100),"n/a",(N455/O455-1)*100)</f>
        <v>12.5</v>
      </c>
      <c r="AK455" s="1087">
        <f>IF(ISERROR((O455/P455-1)*100),"n/a",(O455/P455-1)*100)</f>
        <v>0</v>
      </c>
      <c r="AL455" s="1087">
        <f>IF(ISERROR((P455/Q455-1)*100),"n/a",(P455/Q455-1)*100)</f>
        <v>0</v>
      </c>
      <c r="AM455" s="1087">
        <f>IF(ISERROR((Q455/R455-1)*100),"n/a",(Q455/R455-1)*100)</f>
        <v>11.304347826086957</v>
      </c>
      <c r="AN455" s="1087">
        <f>IF(ISERROR((R455/S455-1)*100),"n/a",(R455/S455-1)*100)</f>
        <v>21.052631578947366</v>
      </c>
      <c r="AO455" s="1087">
        <f>IF(ISERROR((S455/T455-1)*100),"n/a",(S455/T455-1)*100)</f>
        <v>375</v>
      </c>
      <c r="AP455" s="1087" t="str">
        <f>IF(ISERROR((T455/U455-1)*100),"n/a",(T455/U455-1)*100)</f>
        <v>n/a</v>
      </c>
      <c r="AQ455" s="1087" t="str">
        <f>IF(ISERROR((U455/V455-1)*100),"n/a",(U455/V455-1)*100)</f>
        <v>n/a</v>
      </c>
      <c r="AR455" s="1087" t="str">
        <f>IF(ISERROR((V455/W455-1)*100),"n/a",(V455/W455-1)*100)</f>
        <v>n/a</v>
      </c>
      <c r="AS455" s="1087" t="str">
        <f>IF(ISERROR((W455/X455-1)*100),"n/a",(W455/X455-1)*100)</f>
        <v>n/a</v>
      </c>
      <c r="AT455" s="1087" t="str">
        <f>IF(ISERROR((X455/Y455-1)*100),"n/a",(X455/Y455-1)*100)</f>
        <v>n/a</v>
      </c>
      <c r="AU455" s="1088">
        <f>AVERAGE(AA455:AT455)</f>
        <v>36.035438838642499</v>
      </c>
      <c r="AV455" s="1089">
        <f>STDEV(AA455:AT455)</f>
        <v>94.049372209663915</v>
      </c>
    </row>
    <row r="456" spans="1:48" ht="11.25" customHeight="1" x14ac:dyDescent="0.2">
      <c r="A456" s="859" t="s">
        <v>1450</v>
      </c>
      <c r="B456" s="859" t="s">
        <v>1451</v>
      </c>
      <c r="C456" s="621">
        <v>1.74</v>
      </c>
      <c r="D456" s="491">
        <v>1.58</v>
      </c>
      <c r="E456" s="485">
        <v>1.4300000000000002</v>
      </c>
      <c r="F456" s="621">
        <v>1.3</v>
      </c>
      <c r="G456" s="621">
        <v>1.18</v>
      </c>
      <c r="H456" s="621">
        <v>1.06</v>
      </c>
      <c r="I456" s="621">
        <v>0.96</v>
      </c>
      <c r="J456" s="945"/>
      <c r="K456" s="621">
        <v>0.9</v>
      </c>
      <c r="L456" s="490">
        <v>0.86</v>
      </c>
      <c r="M456" s="945"/>
      <c r="N456" s="503">
        <v>0.81</v>
      </c>
      <c r="O456" s="622">
        <v>0.8</v>
      </c>
      <c r="P456" s="627">
        <v>0.8</v>
      </c>
      <c r="Q456" s="627">
        <v>0.76</v>
      </c>
      <c r="R456" s="623">
        <v>0.68</v>
      </c>
      <c r="S456" s="623">
        <v>0.68</v>
      </c>
      <c r="T456" s="627">
        <v>1.3</v>
      </c>
      <c r="U456" s="627">
        <v>1.18</v>
      </c>
      <c r="V456" s="627">
        <v>1.0900000000000001</v>
      </c>
      <c r="W456" s="627">
        <v>1.03</v>
      </c>
      <c r="X456" s="627">
        <v>0.96</v>
      </c>
      <c r="Y456" s="627">
        <v>0.85</v>
      </c>
      <c r="Z456" s="624">
        <f>SUM(C456:Y456)</f>
        <v>21.950000000000003</v>
      </c>
      <c r="AA456" s="1086">
        <f>IF(ISERROR((C456/D456-1)*100),"n/a",(C456/D456-1)*100)</f>
        <v>10.126582278480999</v>
      </c>
      <c r="AB456" s="1086">
        <f>IF(ISERROR((D456/E456-1)*100),"n/a",(D456/E456-1)*100)</f>
        <v>10.489510489510479</v>
      </c>
      <c r="AC456" s="1087">
        <f>IF(ISERROR((E456/F456-1)*100),"n/a",(E456/F456-1)*100)</f>
        <v>10.000000000000009</v>
      </c>
      <c r="AD456" s="1087">
        <f>IF(ISERROR((F456/G456-1)*100),"n/a",(F456/G456-1)*100)</f>
        <v>10.169491525423746</v>
      </c>
      <c r="AE456" s="1087">
        <f>IF(ISERROR((G456/H456-1)*100),"n/a",(G456/H456-1)*100)</f>
        <v>11.32075471698113</v>
      </c>
      <c r="AF456" s="1087">
        <f>IF(ISERROR((H456/I456-1)*100),"n/a",(H456/I456-1)*100)</f>
        <v>10.416666666666675</v>
      </c>
      <c r="AG456" s="1087">
        <f>IF(ISERROR((I456/K456-1)*100),"n/a",(I456/K456-1)*100)</f>
        <v>6.6666666666666652</v>
      </c>
      <c r="AH456" s="1087">
        <f>IF(ISERROR((K456/L456-1)*100),"n/a",(K456/L456-1)*100)</f>
        <v>4.6511627906976827</v>
      </c>
      <c r="AI456" s="1087">
        <f>IF(ISERROR((L456/N456-1)*100),"n/a",(L456/N456-1)*100)</f>
        <v>6.1728395061728225</v>
      </c>
      <c r="AJ456" s="1087">
        <f>IF(ISERROR((N456/O456-1)*100),"n/a",(N456/O456-1)*100)</f>
        <v>1.2499999999999956</v>
      </c>
      <c r="AK456" s="1087">
        <f>IF(ISERROR((O456/P456-1)*100),"n/a",(O456/P456-1)*100)</f>
        <v>0</v>
      </c>
      <c r="AL456" s="1087">
        <f>IF(ISERROR((P456/Q456-1)*100),"n/a",(P456/Q456-1)*100)</f>
        <v>5.2631578947368363</v>
      </c>
      <c r="AM456" s="1087">
        <f>IF(ISERROR((Q456/R456-1)*100),"n/a",(Q456/R456-1)*100)</f>
        <v>11.764705882352944</v>
      </c>
      <c r="AN456" s="1087">
        <f>IF(ISERROR((R456/S456-1)*100),"n/a",(R456/S456-1)*100)</f>
        <v>0</v>
      </c>
      <c r="AO456" s="1087">
        <f>IF(ISERROR((S456/T456-1)*100),"n/a",(S456/T456-1)*100)</f>
        <v>-47.692307692307686</v>
      </c>
      <c r="AP456" s="1087">
        <f>IF(ISERROR((T456/U456-1)*100),"n/a",(T456/U456-1)*100)</f>
        <v>10.169491525423746</v>
      </c>
      <c r="AQ456" s="1087">
        <f>IF(ISERROR((U456/V456-1)*100),"n/a",(U456/V456-1)*100)</f>
        <v>8.2568807339449499</v>
      </c>
      <c r="AR456" s="1087">
        <f>IF(ISERROR((V456/W456-1)*100),"n/a",(V456/W456-1)*100)</f>
        <v>5.8252427184465994</v>
      </c>
      <c r="AS456" s="1087">
        <f>IF(ISERROR((W456/X456-1)*100),"n/a",(W456/X456-1)*100)</f>
        <v>7.2916666666666741</v>
      </c>
      <c r="AT456" s="1087">
        <f>IF(ISERROR((X456/Y456-1)*100),"n/a",(X456/Y456-1)*100)</f>
        <v>12.941176470588234</v>
      </c>
      <c r="AU456" s="1088">
        <f>AVERAGE(AA456:AT456)</f>
        <v>4.7541844420226251</v>
      </c>
      <c r="AV456" s="1089">
        <f>STDEV(AA456:AT456)</f>
        <v>12.923249533544384</v>
      </c>
    </row>
    <row r="457" spans="1:48" ht="11.25" customHeight="1" x14ac:dyDescent="0.2">
      <c r="A457" s="874" t="s">
        <v>109</v>
      </c>
      <c r="B457" s="874" t="s">
        <v>110</v>
      </c>
      <c r="C457" s="621">
        <v>5.76</v>
      </c>
      <c r="D457" s="491">
        <v>5.44</v>
      </c>
      <c r="E457" s="491">
        <v>4.7</v>
      </c>
      <c r="F457" s="621">
        <v>4.4400000000000004</v>
      </c>
      <c r="G457" s="621">
        <v>4.0999999999999996</v>
      </c>
      <c r="H457" s="621">
        <v>3.42</v>
      </c>
      <c r="I457" s="621">
        <v>2.54</v>
      </c>
      <c r="J457" s="945"/>
      <c r="K457" s="621">
        <v>2.36</v>
      </c>
      <c r="L457" s="490">
        <v>2.2000000000000002</v>
      </c>
      <c r="M457" s="945"/>
      <c r="N457" s="503">
        <v>2.1</v>
      </c>
      <c r="O457" s="503">
        <v>2.04</v>
      </c>
      <c r="P457" s="627">
        <v>2</v>
      </c>
      <c r="Q457" s="627">
        <v>1.92</v>
      </c>
      <c r="R457" s="627">
        <v>1.84</v>
      </c>
      <c r="S457" s="627">
        <v>1.68</v>
      </c>
      <c r="T457" s="627">
        <v>1.44</v>
      </c>
      <c r="U457" s="627">
        <v>1.32</v>
      </c>
      <c r="V457" s="627">
        <v>1.24</v>
      </c>
      <c r="W457" s="627">
        <v>1.2</v>
      </c>
      <c r="X457" s="627">
        <v>1.1599999999999999</v>
      </c>
      <c r="Y457" s="627">
        <v>1.1200000000000001</v>
      </c>
      <c r="Z457" s="624">
        <f>SUM(C457:Y457)</f>
        <v>54.02</v>
      </c>
      <c r="AA457" s="1086">
        <f>IF(ISERROR((C457/D457-1)*100),"n/a",(C457/D457-1)*100)</f>
        <v>5.8823529411764497</v>
      </c>
      <c r="AB457" s="1086">
        <f>IF(ISERROR((D457/E457-1)*100),"n/a",(D457/E457-1)*100)</f>
        <v>15.744680851063841</v>
      </c>
      <c r="AC457" s="1087">
        <f>IF(ISERROR((E457/F457-1)*100),"n/a",(E457/F457-1)*100)</f>
        <v>5.8558558558558405</v>
      </c>
      <c r="AD457" s="1087">
        <f>IF(ISERROR((F457/G457-1)*100),"n/a",(F457/G457-1)*100)</f>
        <v>8.292682926829297</v>
      </c>
      <c r="AE457" s="1087">
        <f>IF(ISERROR((G457/H457-1)*100),"n/a",(G457/H457-1)*100)</f>
        <v>19.883040935672504</v>
      </c>
      <c r="AF457" s="1087">
        <f>IF(ISERROR((H457/I457-1)*100),"n/a",(H457/I457-1)*100)</f>
        <v>34.645669291338585</v>
      </c>
      <c r="AG457" s="1087">
        <f>IF(ISERROR((I457/K457-1)*100),"n/a",(I457/K457-1)*100)</f>
        <v>7.6271186440677985</v>
      </c>
      <c r="AH457" s="1087">
        <f>IF(ISERROR((K457/L457-1)*100),"n/a",(K457/L457-1)*100)</f>
        <v>7.2727272727272529</v>
      </c>
      <c r="AI457" s="1087">
        <f>IF(ISERROR((L457/N457-1)*100),"n/a",(L457/N457-1)*100)</f>
        <v>4.7619047619047672</v>
      </c>
      <c r="AJ457" s="1087">
        <f>IF(ISERROR((N457/O457-1)*100),"n/a",(N457/O457-1)*100)</f>
        <v>2.941176470588247</v>
      </c>
      <c r="AK457" s="1087">
        <f>IF(ISERROR((O457/P457-1)*100),"n/a",(O457/P457-1)*100)</f>
        <v>2.0000000000000018</v>
      </c>
      <c r="AL457" s="1087">
        <f>IF(ISERROR((P457/Q457-1)*100),"n/a",(P457/Q457-1)*100)</f>
        <v>4.1666666666666741</v>
      </c>
      <c r="AM457" s="1087">
        <f>IF(ISERROR((Q457/R457-1)*100),"n/a",(Q457/R457-1)*100)</f>
        <v>4.3478260869565188</v>
      </c>
      <c r="AN457" s="1087">
        <f>IF(ISERROR((R457/S457-1)*100),"n/a",(R457/S457-1)*100)</f>
        <v>9.5238095238095344</v>
      </c>
      <c r="AO457" s="1087">
        <f>IF(ISERROR((S457/T457-1)*100),"n/a",(S457/T457-1)*100)</f>
        <v>16.666666666666675</v>
      </c>
      <c r="AP457" s="1087">
        <f>IF(ISERROR((T457/U457-1)*100),"n/a",(T457/U457-1)*100)</f>
        <v>9.0909090909090828</v>
      </c>
      <c r="AQ457" s="1087">
        <f>IF(ISERROR((U457/V457-1)*100),"n/a",(U457/V457-1)*100)</f>
        <v>6.4516129032258229</v>
      </c>
      <c r="AR457" s="1087">
        <f>IF(ISERROR((V457/W457-1)*100),"n/a",(V457/W457-1)*100)</f>
        <v>3.3333333333333437</v>
      </c>
      <c r="AS457" s="1087">
        <f>IF(ISERROR((W457/X457-1)*100),"n/a",(W457/X457-1)*100)</f>
        <v>3.4482758620689724</v>
      </c>
      <c r="AT457" s="1087">
        <f>IF(ISERROR((X457/Y457-1)*100),"n/a",(X457/Y457-1)*100)</f>
        <v>3.5714285714285587</v>
      </c>
      <c r="AU457" s="1088">
        <f>AVERAGE(AA457:AT457)</f>
        <v>8.7753869328144898</v>
      </c>
      <c r="AV457" s="1089">
        <f>STDEV(AA457:AT457)</f>
        <v>7.7873988366060036</v>
      </c>
    </row>
    <row r="458" spans="1:48" ht="11.25" customHeight="1" x14ac:dyDescent="0.2">
      <c r="A458" s="874" t="s">
        <v>667</v>
      </c>
      <c r="B458" s="874" t="s">
        <v>668</v>
      </c>
      <c r="C458" s="621">
        <v>4.0350000000000001</v>
      </c>
      <c r="D458" s="491">
        <v>3.7925</v>
      </c>
      <c r="E458" s="491">
        <v>3.5225</v>
      </c>
      <c r="F458" s="621">
        <v>3.2450000000000001</v>
      </c>
      <c r="G458" s="621">
        <v>2.915</v>
      </c>
      <c r="H458" s="621">
        <v>2.5049999999999999</v>
      </c>
      <c r="I458" s="621">
        <v>2.0975000000000001</v>
      </c>
      <c r="J458" s="945"/>
      <c r="K458" s="621">
        <v>1.7839999999999998</v>
      </c>
      <c r="L458" s="490">
        <v>1.5562499999999999</v>
      </c>
      <c r="M458" s="945"/>
      <c r="N458" s="503">
        <v>1.4537500000000001</v>
      </c>
      <c r="O458" s="503">
        <v>1.42</v>
      </c>
      <c r="P458" s="627">
        <v>1.361</v>
      </c>
      <c r="Q458" s="627">
        <v>1.2464999999999999</v>
      </c>
      <c r="R458" s="627">
        <v>1.1429999999999998</v>
      </c>
      <c r="S458" s="627">
        <v>0.98275000000000001</v>
      </c>
      <c r="T458" s="627">
        <v>0.86</v>
      </c>
      <c r="U458" s="627">
        <v>0.76624999999999999</v>
      </c>
      <c r="V458" s="627">
        <v>0.64449999999999996</v>
      </c>
      <c r="W458" s="627">
        <v>0.35825000000000001</v>
      </c>
      <c r="X458" s="623">
        <v>0</v>
      </c>
      <c r="Y458" s="623">
        <v>0</v>
      </c>
      <c r="Z458" s="624">
        <f>SUM(C458:Y458)</f>
        <v>35.688749999999999</v>
      </c>
      <c r="AA458" s="1086">
        <f>IF(ISERROR((C458/D458-1)*100),"n/a",(C458/D458-1)*100)</f>
        <v>6.3941990771259061</v>
      </c>
      <c r="AB458" s="1086">
        <f>IF(ISERROR((D458/E458-1)*100),"n/a",(D458/E458-1)*100)</f>
        <v>7.6650106458481249</v>
      </c>
      <c r="AC458" s="1087">
        <f>IF(ISERROR((E458/F458-1)*100),"n/a",(E458/F458-1)*100)</f>
        <v>8.5516178736517734</v>
      </c>
      <c r="AD458" s="1087">
        <f>IF(ISERROR((F458/G458-1)*100),"n/a",(F458/G458-1)*100)</f>
        <v>11.32075471698113</v>
      </c>
      <c r="AE458" s="1087">
        <f>IF(ISERROR((G458/H458-1)*100),"n/a",(G458/H458-1)*100)</f>
        <v>16.367265469061888</v>
      </c>
      <c r="AF458" s="1087">
        <f>IF(ISERROR((H458/I458-1)*100),"n/a",(H458/I458-1)*100)</f>
        <v>19.42789034564958</v>
      </c>
      <c r="AG458" s="1087">
        <f>IF(ISERROR((I458/K458-1)*100),"n/a",(I458/K458-1)*100)</f>
        <v>17.572869955156968</v>
      </c>
      <c r="AH458" s="1087">
        <f>IF(ISERROR((K458/L458-1)*100),"n/a",(K458/L458-1)*100)</f>
        <v>14.634538152610443</v>
      </c>
      <c r="AI458" s="1087">
        <f>IF(ISERROR((L458/N458-1)*100),"n/a",(L458/N458-1)*100)</f>
        <v>7.0507308684436776</v>
      </c>
      <c r="AJ458" s="1087">
        <f>IF(ISERROR((N458/O458-1)*100),"n/a",(N458/O458-1)*100)</f>
        <v>2.376760563380298</v>
      </c>
      <c r="AK458" s="1087">
        <f>IF(ISERROR((O458/P458-1)*100),"n/a",(O458/P458-1)*100)</f>
        <v>4.3350477590007319</v>
      </c>
      <c r="AL458" s="1087">
        <f>IF(ISERROR((P458/Q458-1)*100),"n/a",(P458/Q458-1)*100)</f>
        <v>9.1857200160449395</v>
      </c>
      <c r="AM458" s="1087">
        <f>IF(ISERROR((Q458/R458-1)*100),"n/a",(Q458/R458-1)*100)</f>
        <v>9.0551181102362257</v>
      </c>
      <c r="AN458" s="1087">
        <f>IF(ISERROR((R458/S458-1)*100),"n/a",(R458/S458-1)*100)</f>
        <v>16.306283388450748</v>
      </c>
      <c r="AO458" s="1087">
        <f>IF(ISERROR((S458/T458-1)*100),"n/a",(S458/T458-1)*100)</f>
        <v>14.27325581395349</v>
      </c>
      <c r="AP458" s="1087">
        <f>IF(ISERROR((T458/U458-1)*100),"n/a",(T458/U458-1)*100)</f>
        <v>12.234910277324641</v>
      </c>
      <c r="AQ458" s="1087">
        <f>IF(ISERROR((U458/V458-1)*100),"n/a",(U458/V458-1)*100)</f>
        <v>18.890612878200152</v>
      </c>
      <c r="AR458" s="1087">
        <f>IF(ISERROR((V458/W458-1)*100),"n/a",(V458/W458-1)*100)</f>
        <v>79.902302861130465</v>
      </c>
      <c r="AS458" s="1087" t="str">
        <f>IF(ISERROR((W458/X458-1)*100),"n/a",(W458/X458-1)*100)</f>
        <v>n/a</v>
      </c>
      <c r="AT458" s="1087" t="str">
        <f>IF(ISERROR((X458/Y458-1)*100),"n/a",(X458/Y458-1)*100)</f>
        <v>n/a</v>
      </c>
      <c r="AU458" s="1088">
        <f>AVERAGE(AA458:AT458)</f>
        <v>15.308049376236177</v>
      </c>
      <c r="AV458" s="1089">
        <f>STDEV(AA458:AT458)</f>
        <v>16.894574274892115</v>
      </c>
    </row>
    <row r="459" spans="1:48" ht="11.25" customHeight="1" x14ac:dyDescent="0.2">
      <c r="A459" s="538" t="s">
        <v>4011</v>
      </c>
      <c r="B459" s="874" t="s">
        <v>4012</v>
      </c>
      <c r="C459" s="621">
        <v>1</v>
      </c>
      <c r="D459" s="491">
        <v>0.495</v>
      </c>
      <c r="E459" s="491">
        <v>0.40875</v>
      </c>
      <c r="F459" s="621">
        <v>0.366477</v>
      </c>
      <c r="G459" s="621">
        <v>0.31249899999999997</v>
      </c>
      <c r="H459" s="621">
        <v>0.17045399999999999</v>
      </c>
      <c r="I459" s="530">
        <v>0</v>
      </c>
      <c r="J459" s="945"/>
      <c r="K459" s="530">
        <v>0</v>
      </c>
      <c r="L459" s="625">
        <v>0</v>
      </c>
      <c r="M459" s="945"/>
      <c r="N459" s="622">
        <v>0</v>
      </c>
      <c r="O459" s="622">
        <v>0.52556899999999995</v>
      </c>
      <c r="P459" s="627">
        <v>1.065342</v>
      </c>
      <c r="Q459" s="623">
        <v>0</v>
      </c>
      <c r="R459" s="623">
        <v>0</v>
      </c>
      <c r="S459" s="623">
        <v>0</v>
      </c>
      <c r="T459" s="623">
        <v>0</v>
      </c>
      <c r="U459" s="623">
        <v>0</v>
      </c>
      <c r="V459" s="623">
        <v>0</v>
      </c>
      <c r="W459" s="623">
        <v>0</v>
      </c>
      <c r="X459" s="623">
        <v>0</v>
      </c>
      <c r="Y459" s="623">
        <v>0</v>
      </c>
      <c r="Z459" s="624">
        <f>SUM(C459:Y459)</f>
        <v>4.3440909999999997</v>
      </c>
      <c r="AA459" s="1086">
        <f>IF(ISERROR((C459/D459-1)*100),"n/a",(C459/D459-1)*100)</f>
        <v>102.02020202020203</v>
      </c>
      <c r="AB459" s="1086">
        <f>IF(ISERROR((D459/E459-1)*100),"n/a",(D459/E459-1)*100)</f>
        <v>21.100917431192666</v>
      </c>
      <c r="AC459" s="1087">
        <f>IF(ISERROR((E459/F459-1)*100),"n/a",(E459/F459-1)*100)</f>
        <v>11.534966723696161</v>
      </c>
      <c r="AD459" s="1087">
        <f>IF(ISERROR((F459/G459-1)*100),"n/a",(F459/G459-1)*100)</f>
        <v>17.273015273648884</v>
      </c>
      <c r="AE459" s="1087">
        <f>IF(ISERROR((G459/H459-1)*100),"n/a",(G459/H459-1)*100)</f>
        <v>83.333333333333329</v>
      </c>
      <c r="AF459" s="1087" t="str">
        <f>IF(ISERROR((H459/I459-1)*100),"n/a",(H459/I459-1)*100)</f>
        <v>n/a</v>
      </c>
      <c r="AG459" s="1087" t="str">
        <f>IF(ISERROR((I459/K459-1)*100),"n/a",(I459/K459-1)*100)</f>
        <v>n/a</v>
      </c>
      <c r="AH459" s="1087" t="str">
        <f>IF(ISERROR((K459/L459-1)*100),"n/a",(K459/L459-1)*100)</f>
        <v>n/a</v>
      </c>
      <c r="AI459" s="1087" t="str">
        <f>IF(ISERROR((L459/N459-1)*100),"n/a",(L459/N459-1)*100)</f>
        <v>n/a</v>
      </c>
      <c r="AJ459" s="1087">
        <f>IF(ISERROR((N459/O459-1)*100),"n/a",(N459/O459-1)*100)</f>
        <v>-100</v>
      </c>
      <c r="AK459" s="1087">
        <f>IF(ISERROR((O459/P459-1)*100),"n/a",(O459/P459-1)*100)</f>
        <v>-50.66664038402692</v>
      </c>
      <c r="AL459" s="1087" t="str">
        <f>IF(ISERROR((P459/Q459-1)*100),"n/a",(P459/Q459-1)*100)</f>
        <v>n/a</v>
      </c>
      <c r="AM459" s="1087" t="str">
        <f>IF(ISERROR((Q459/R459-1)*100),"n/a",(Q459/R459-1)*100)</f>
        <v>n/a</v>
      </c>
      <c r="AN459" s="1087" t="str">
        <f>IF(ISERROR((R459/S459-1)*100),"n/a",(R459/S459-1)*100)</f>
        <v>n/a</v>
      </c>
      <c r="AO459" s="1087" t="str">
        <f>IF(ISERROR((S459/T459-1)*100),"n/a",(S459/T459-1)*100)</f>
        <v>n/a</v>
      </c>
      <c r="AP459" s="1087" t="str">
        <f>IF(ISERROR((T459/U459-1)*100),"n/a",(T459/U459-1)*100)</f>
        <v>n/a</v>
      </c>
      <c r="AQ459" s="1087" t="str">
        <f>IF(ISERROR((U459/V459-1)*100),"n/a",(U459/V459-1)*100)</f>
        <v>n/a</v>
      </c>
      <c r="AR459" s="1087" t="str">
        <f>IF(ISERROR((V459/W459-1)*100),"n/a",(V459/W459-1)*100)</f>
        <v>n/a</v>
      </c>
      <c r="AS459" s="1087" t="str">
        <f>IF(ISERROR((W459/X459-1)*100),"n/a",(W459/X459-1)*100)</f>
        <v>n/a</v>
      </c>
      <c r="AT459" s="1087" t="str">
        <f>IF(ISERROR((X459/Y459-1)*100),"n/a",(X459/Y459-1)*100)</f>
        <v>n/a</v>
      </c>
      <c r="AU459" s="1088">
        <f>AVERAGE(AA459:AT459)</f>
        <v>12.085113485435171</v>
      </c>
      <c r="AV459" s="1089">
        <f>STDEV(AA459:AT459)</f>
        <v>70.443814451896287</v>
      </c>
    </row>
    <row r="460" spans="1:48" ht="11.25" customHeight="1" x14ac:dyDescent="0.2">
      <c r="A460" s="478" t="s">
        <v>4137</v>
      </c>
      <c r="B460" s="859" t="s">
        <v>683</v>
      </c>
      <c r="C460" s="621">
        <v>0.86</v>
      </c>
      <c r="D460" s="491">
        <v>0.78</v>
      </c>
      <c r="E460" s="513">
        <v>0.71000000000000008</v>
      </c>
      <c r="F460" s="482">
        <v>0.66</v>
      </c>
      <c r="G460" s="482">
        <v>0.57999999999999996</v>
      </c>
      <c r="H460" s="482">
        <v>0.5</v>
      </c>
      <c r="I460" s="482">
        <v>0.43</v>
      </c>
      <c r="J460" s="1016" t="s">
        <v>90</v>
      </c>
      <c r="K460" s="482">
        <v>0.39</v>
      </c>
      <c r="L460" s="480">
        <v>0.34</v>
      </c>
      <c r="M460" s="1016"/>
      <c r="N460" s="519">
        <v>0.24667</v>
      </c>
      <c r="O460" s="519">
        <v>0.18001000000000003</v>
      </c>
      <c r="P460" s="486">
        <v>0.16</v>
      </c>
      <c r="Q460" s="487">
        <v>0.14222000000000001</v>
      </c>
      <c r="R460" s="487">
        <v>0.10666</v>
      </c>
      <c r="S460" s="487">
        <v>4.444E-2</v>
      </c>
      <c r="T460" s="486">
        <v>0</v>
      </c>
      <c r="U460" s="486">
        <v>0</v>
      </c>
      <c r="V460" s="486">
        <v>0</v>
      </c>
      <c r="W460" s="486">
        <v>0</v>
      </c>
      <c r="X460" s="486">
        <v>0</v>
      </c>
      <c r="Y460" s="486">
        <v>0</v>
      </c>
      <c r="Z460" s="624">
        <f>SUM(C460:Y460)</f>
        <v>6.129999999999999</v>
      </c>
      <c r="AA460" s="1086">
        <f>IF(ISERROR((C460/D460-1)*100),"n/a",(C460/D460-1)*100)</f>
        <v>10.256410256410241</v>
      </c>
      <c r="AB460" s="1086">
        <f>IF(ISERROR((D460/E460-1)*100),"n/a",(D460/E460-1)*100)</f>
        <v>9.8591549295774517</v>
      </c>
      <c r="AC460" s="1087">
        <f>IF(ISERROR((E460/F460-1)*100),"n/a",(E460/F460-1)*100)</f>
        <v>7.5757575757575912</v>
      </c>
      <c r="AD460" s="1087">
        <f>IF(ISERROR((F460/G460-1)*100),"n/a",(F460/G460-1)*100)</f>
        <v>13.793103448275868</v>
      </c>
      <c r="AE460" s="1087">
        <f>IF(ISERROR((G460/H460-1)*100),"n/a",(G460/H460-1)*100)</f>
        <v>15.999999999999993</v>
      </c>
      <c r="AF460" s="1087">
        <f>IF(ISERROR((H460/I460-1)*100),"n/a",(H460/I460-1)*100)</f>
        <v>16.279069767441868</v>
      </c>
      <c r="AG460" s="1087">
        <f>IF(ISERROR((I460/K460-1)*100),"n/a",(I460/K460-1)*100)</f>
        <v>10.256410256410241</v>
      </c>
      <c r="AH460" s="1087">
        <f>IF(ISERROR((K460/L460-1)*100),"n/a",(K460/L460-1)*100)</f>
        <v>14.705882352941169</v>
      </c>
      <c r="AI460" s="1087">
        <f>IF(ISERROR((L460/N460-1)*100),"n/a",(L460/N460-1)*100)</f>
        <v>37.835975189524483</v>
      </c>
      <c r="AJ460" s="1087">
        <f>IF(ISERROR((N460/O460-1)*100),"n/a",(N460/O460-1)*100)</f>
        <v>37.031276040219964</v>
      </c>
      <c r="AK460" s="1087">
        <f>IF(ISERROR((O460/P460-1)*100),"n/a",(O460/P460-1)*100)</f>
        <v>12.506250000000009</v>
      </c>
      <c r="AL460" s="1087">
        <f>IF(ISERROR((P460/Q460-1)*100),"n/a",(P460/Q460-1)*100)</f>
        <v>12.501757839966231</v>
      </c>
      <c r="AM460" s="1087">
        <f>IF(ISERROR((Q460/R460-1)*100),"n/a",(Q460/R460-1)*100)</f>
        <v>33.339583723982756</v>
      </c>
      <c r="AN460" s="1087">
        <f>IF(ISERROR((R460/S460-1)*100),"n/a",(R460/S460-1)*100)</f>
        <v>140.00900090009</v>
      </c>
      <c r="AO460" s="1087" t="str">
        <f>IF(ISERROR((S460/T460-1)*100),"n/a",(S460/T460-1)*100)</f>
        <v>n/a</v>
      </c>
      <c r="AP460" s="1087" t="str">
        <f>IF(ISERROR((T460/U460-1)*100),"n/a",(T460/U460-1)*100)</f>
        <v>n/a</v>
      </c>
      <c r="AQ460" s="1087" t="str">
        <f>IF(ISERROR((U460/V460-1)*100),"n/a",(U460/V460-1)*100)</f>
        <v>n/a</v>
      </c>
      <c r="AR460" s="1087" t="str">
        <f>IF(ISERROR((V460/W460-1)*100),"n/a",(V460/W460-1)*100)</f>
        <v>n/a</v>
      </c>
      <c r="AS460" s="1087" t="str">
        <f>IF(ISERROR((W460/X460-1)*100),"n/a",(W460/X460-1)*100)</f>
        <v>n/a</v>
      </c>
      <c r="AT460" s="1087" t="str">
        <f>IF(ISERROR((X460/Y460-1)*100),"n/a",(X460/Y460-1)*100)</f>
        <v>n/a</v>
      </c>
      <c r="AU460" s="1088">
        <f>AVERAGE(AA460:AT460)</f>
        <v>26.56783087718556</v>
      </c>
      <c r="AV460" s="1089">
        <f>STDEV(AA460:AT460)</f>
        <v>34.239241594991782</v>
      </c>
    </row>
    <row r="461" spans="1:48" ht="11.25" customHeight="1" x14ac:dyDescent="0.2">
      <c r="A461" s="499" t="s">
        <v>124</v>
      </c>
      <c r="B461" s="499" t="s">
        <v>125</v>
      </c>
      <c r="C461" s="621">
        <v>3.28</v>
      </c>
      <c r="D461" s="491">
        <v>2.86</v>
      </c>
      <c r="E461" s="626">
        <v>2.4900000000000002</v>
      </c>
      <c r="F461" s="621">
        <v>2.3050000000000002</v>
      </c>
      <c r="G461" s="621">
        <v>2.125</v>
      </c>
      <c r="H461" s="621">
        <v>1.96</v>
      </c>
      <c r="I461" s="621">
        <v>1.8</v>
      </c>
      <c r="J461" s="945"/>
      <c r="K461" s="621">
        <v>1.67</v>
      </c>
      <c r="L461" s="490">
        <v>1.55</v>
      </c>
      <c r="M461" s="945"/>
      <c r="N461" s="503">
        <v>1.42</v>
      </c>
      <c r="O461" s="503">
        <v>1.3</v>
      </c>
      <c r="P461" s="627">
        <v>1.1587499999999999</v>
      </c>
      <c r="Q461" s="627">
        <v>0.85703536000000002</v>
      </c>
      <c r="R461" s="627">
        <v>0.77119615999999991</v>
      </c>
      <c r="S461" s="627">
        <v>0.71080127999999998</v>
      </c>
      <c r="T461" s="627">
        <v>0.65505215999999999</v>
      </c>
      <c r="U461" s="627">
        <v>0.61324031999999995</v>
      </c>
      <c r="V461" s="627">
        <v>0.56678271999999996</v>
      </c>
      <c r="W461" s="627">
        <v>0.51567936000000003</v>
      </c>
      <c r="X461" s="627">
        <v>0.46922175999999999</v>
      </c>
      <c r="Y461" s="627">
        <v>0.42740992</v>
      </c>
      <c r="Z461" s="624">
        <f>SUM(C461:Y461)</f>
        <v>29.505169039999998</v>
      </c>
      <c r="AA461" s="1086">
        <f>IF(ISERROR((C461/D461-1)*100),"n/a",(C461/D461-1)*100)</f>
        <v>14.685314685314687</v>
      </c>
      <c r="AB461" s="1086">
        <f>IF(ISERROR((D461/E461-1)*100),"n/a",(D461/E461-1)*100)</f>
        <v>14.859437751004002</v>
      </c>
      <c r="AC461" s="1087">
        <f>IF(ISERROR((E461/F461-1)*100),"n/a",(E461/F461-1)*100)</f>
        <v>8.0260303687635481</v>
      </c>
      <c r="AD461" s="1087">
        <f>IF(ISERROR((F461/G461-1)*100),"n/a",(F461/G461-1)*100)</f>
        <v>8.4705882352941195</v>
      </c>
      <c r="AE461" s="1087">
        <f>IF(ISERROR((G461/H461-1)*100),"n/a",(G461/H461-1)*100)</f>
        <v>8.418367346938771</v>
      </c>
      <c r="AF461" s="1087">
        <f>IF(ISERROR((H461/I461-1)*100),"n/a",(H461/I461-1)*100)</f>
        <v>8.8888888888888786</v>
      </c>
      <c r="AG461" s="1087">
        <f>IF(ISERROR((I461/K461-1)*100),"n/a",(I461/K461-1)*100)</f>
        <v>7.7844311377245567</v>
      </c>
      <c r="AH461" s="1087">
        <f>IF(ISERROR((K461/L461-1)*100),"n/a",(K461/L461-1)*100)</f>
        <v>7.7419354838709653</v>
      </c>
      <c r="AI461" s="1087">
        <f>IF(ISERROR((L461/N461-1)*100),"n/a",(L461/N461-1)*100)</f>
        <v>9.1549295774647987</v>
      </c>
      <c r="AJ461" s="1087">
        <f>IF(ISERROR((N461/O461-1)*100),"n/a",(N461/O461-1)*100)</f>
        <v>9.2307692307692193</v>
      </c>
      <c r="AK461" s="1087">
        <f>IF(ISERROR((O461/P461-1)*100),"n/a",(O461/P461-1)*100)</f>
        <v>12.189859762675304</v>
      </c>
      <c r="AL461" s="1087">
        <f>IF(ISERROR((P461/Q461-1)*100),"n/a",(P461/Q461-1)*100)</f>
        <v>35.204456441563849</v>
      </c>
      <c r="AM461" s="1087">
        <f>IF(ISERROR((Q461/R461-1)*100),"n/a",(Q461/R461-1)*100)</f>
        <v>11.130657082109963</v>
      </c>
      <c r="AN461" s="1087">
        <f>IF(ISERROR((R461/S461-1)*100),"n/a",(R461/S461-1)*100)</f>
        <v>8.496732026143782</v>
      </c>
      <c r="AO461" s="1087">
        <f>IF(ISERROR((S461/T461-1)*100),"n/a",(S461/T461-1)*100)</f>
        <v>8.5106382978723296</v>
      </c>
      <c r="AP461" s="1087">
        <f>IF(ISERROR((T461/U461-1)*100),"n/a",(T461/U461-1)*100)</f>
        <v>6.8181818181818343</v>
      </c>
      <c r="AQ461" s="1087">
        <f>IF(ISERROR((U461/V461-1)*100),"n/a",(U461/V461-1)*100)</f>
        <v>8.196721311475418</v>
      </c>
      <c r="AR461" s="1087">
        <f>IF(ISERROR((V461/W461-1)*100),"n/a",(V461/W461-1)*100)</f>
        <v>9.9099099099098975</v>
      </c>
      <c r="AS461" s="1087">
        <f>IF(ISERROR((W461/X461-1)*100),"n/a",(W461/X461-1)*100)</f>
        <v>9.9009900990099098</v>
      </c>
      <c r="AT461" s="1087">
        <f>IF(ISERROR((X461/Y461-1)*100),"n/a",(X461/Y461-1)*100)</f>
        <v>9.7826086956521721</v>
      </c>
      <c r="AU461" s="1088">
        <f>AVERAGE(AA461:AT461)</f>
        <v>10.870072407531399</v>
      </c>
      <c r="AV461" s="1089">
        <f>STDEV(AA461:AT461)</f>
        <v>6.1171394405030561</v>
      </c>
    </row>
    <row r="462" spans="1:48" ht="11.25" customHeight="1" x14ac:dyDescent="0.2">
      <c r="A462" s="877" t="s">
        <v>1470</v>
      </c>
      <c r="B462" s="889" t="s">
        <v>1471</v>
      </c>
      <c r="C462" s="521">
        <v>0.81</v>
      </c>
      <c r="D462" s="491">
        <v>0.78</v>
      </c>
      <c r="E462" s="626">
        <v>0.67</v>
      </c>
      <c r="F462" s="621">
        <v>0.64</v>
      </c>
      <c r="G462" s="621">
        <v>0.6</v>
      </c>
      <c r="H462" s="621">
        <v>0.57999999999999996</v>
      </c>
      <c r="I462" s="621">
        <v>0.5</v>
      </c>
      <c r="J462" s="945"/>
      <c r="K462" s="621">
        <v>0.36</v>
      </c>
      <c r="L462" s="490">
        <v>0.22</v>
      </c>
      <c r="M462" s="945"/>
      <c r="N462" s="622">
        <v>0.2</v>
      </c>
      <c r="O462" s="622">
        <v>0.30249999999999999</v>
      </c>
      <c r="P462" s="627">
        <v>0.45750000000000002</v>
      </c>
      <c r="Q462" s="623">
        <v>0</v>
      </c>
      <c r="R462" s="623">
        <v>0</v>
      </c>
      <c r="S462" s="623">
        <v>0</v>
      </c>
      <c r="T462" s="623">
        <v>0</v>
      </c>
      <c r="U462" s="623">
        <v>0</v>
      </c>
      <c r="V462" s="623">
        <v>0</v>
      </c>
      <c r="W462" s="623">
        <v>0</v>
      </c>
      <c r="X462" s="623">
        <v>0</v>
      </c>
      <c r="Y462" s="623">
        <v>0</v>
      </c>
      <c r="Z462" s="624">
        <f>SUM(C462:Y462)</f>
        <v>6.120000000000001</v>
      </c>
      <c r="AA462" s="1086">
        <f>IF(ISERROR((C462/D462-1)*100),"n/a",(C462/D462-1)*100)</f>
        <v>3.8461538461538547</v>
      </c>
      <c r="AB462" s="1086">
        <f>IF(ISERROR((D462/E462-1)*100),"n/a",(D462/E462-1)*100)</f>
        <v>16.417910447761198</v>
      </c>
      <c r="AC462" s="1087">
        <f>IF(ISERROR((E462/F462-1)*100),"n/a",(E462/F462-1)*100)</f>
        <v>4.6875</v>
      </c>
      <c r="AD462" s="1087">
        <f>IF(ISERROR((F462/G462-1)*100),"n/a",(F462/G462-1)*100)</f>
        <v>6.6666666666666652</v>
      </c>
      <c r="AE462" s="1087">
        <f>IF(ISERROR((G462/H462-1)*100),"n/a",(G462/H462-1)*100)</f>
        <v>3.4482758620689724</v>
      </c>
      <c r="AF462" s="1087">
        <f>IF(ISERROR((H462/I462-1)*100),"n/a",(H462/I462-1)*100)</f>
        <v>15.999999999999993</v>
      </c>
      <c r="AG462" s="1087">
        <f>IF(ISERROR((I462/K462-1)*100),"n/a",(I462/K462-1)*100)</f>
        <v>38.888888888888886</v>
      </c>
      <c r="AH462" s="1087">
        <f>IF(ISERROR((K462/L462-1)*100),"n/a",(K462/L462-1)*100)</f>
        <v>63.636363636363626</v>
      </c>
      <c r="AI462" s="1087">
        <f>IF(ISERROR((L462/N462-1)*100),"n/a",(L462/N462-1)*100)</f>
        <v>9.9999999999999858</v>
      </c>
      <c r="AJ462" s="1087">
        <f>IF(ISERROR((N462/O462-1)*100),"n/a",(N462/O462-1)*100)</f>
        <v>-33.884297520661157</v>
      </c>
      <c r="AK462" s="1087">
        <f>IF(ISERROR((O462/P462-1)*100),"n/a",(O462/P462-1)*100)</f>
        <v>-33.879781420765035</v>
      </c>
      <c r="AL462" s="1087" t="str">
        <f>IF(ISERROR((P462/Q462-1)*100),"n/a",(P462/Q462-1)*100)</f>
        <v>n/a</v>
      </c>
      <c r="AM462" s="1087" t="str">
        <f>IF(ISERROR((Q462/R462-1)*100),"n/a",(Q462/R462-1)*100)</f>
        <v>n/a</v>
      </c>
      <c r="AN462" s="1087" t="str">
        <f>IF(ISERROR((R462/S462-1)*100),"n/a",(R462/S462-1)*100)</f>
        <v>n/a</v>
      </c>
      <c r="AO462" s="1087" t="str">
        <f>IF(ISERROR((S462/T462-1)*100),"n/a",(S462/T462-1)*100)</f>
        <v>n/a</v>
      </c>
      <c r="AP462" s="1087" t="str">
        <f>IF(ISERROR((T462/U462-1)*100),"n/a",(T462/U462-1)*100)</f>
        <v>n/a</v>
      </c>
      <c r="AQ462" s="1087" t="str">
        <f>IF(ISERROR((U462/V462-1)*100),"n/a",(U462/V462-1)*100)</f>
        <v>n/a</v>
      </c>
      <c r="AR462" s="1087" t="str">
        <f>IF(ISERROR((V462/W462-1)*100),"n/a",(V462/W462-1)*100)</f>
        <v>n/a</v>
      </c>
      <c r="AS462" s="1087" t="str">
        <f>IF(ISERROR((W462/X462-1)*100),"n/a",(W462/X462-1)*100)</f>
        <v>n/a</v>
      </c>
      <c r="AT462" s="1087" t="str">
        <f>IF(ISERROR((X462/Y462-1)*100),"n/a",(X462/Y462-1)*100)</f>
        <v>n/a</v>
      </c>
      <c r="AU462" s="1088">
        <f>AVERAGE(AA462:AT462)</f>
        <v>8.7116073096797262</v>
      </c>
      <c r="AV462" s="1089">
        <f>STDEV(AA462:AT462)</f>
        <v>27.824005700752348</v>
      </c>
    </row>
    <row r="463" spans="1:48" ht="11.25" customHeight="1" x14ac:dyDescent="0.2">
      <c r="A463" s="874" t="s">
        <v>1480</v>
      </c>
      <c r="B463" s="874" t="s">
        <v>1481</v>
      </c>
      <c r="C463" s="621">
        <v>1.2</v>
      </c>
      <c r="D463" s="491">
        <v>1</v>
      </c>
      <c r="E463" s="626">
        <v>0.92</v>
      </c>
      <c r="F463" s="621">
        <v>0.88</v>
      </c>
      <c r="G463" s="621">
        <v>0.76</v>
      </c>
      <c r="H463" s="621">
        <v>0.68</v>
      </c>
      <c r="I463" s="621">
        <v>0.5</v>
      </c>
      <c r="J463" s="945"/>
      <c r="K463" s="621">
        <v>0.4</v>
      </c>
      <c r="L463" s="490">
        <v>0.2</v>
      </c>
      <c r="M463" s="945"/>
      <c r="N463" s="622">
        <v>0</v>
      </c>
      <c r="O463" s="622">
        <v>0</v>
      </c>
      <c r="P463" s="623">
        <v>0</v>
      </c>
      <c r="Q463" s="623">
        <v>0</v>
      </c>
      <c r="R463" s="623">
        <v>0</v>
      </c>
      <c r="S463" s="623">
        <v>0</v>
      </c>
      <c r="T463" s="623">
        <v>0</v>
      </c>
      <c r="U463" s="623">
        <v>0</v>
      </c>
      <c r="V463" s="623">
        <v>0</v>
      </c>
      <c r="W463" s="623">
        <v>0</v>
      </c>
      <c r="X463" s="623">
        <v>0</v>
      </c>
      <c r="Y463" s="623">
        <v>0</v>
      </c>
      <c r="Z463" s="624">
        <f>SUM(C463:Y463)</f>
        <v>6.54</v>
      </c>
      <c r="AA463" s="1086">
        <f>IF(ISERROR((C463/D463-1)*100),"n/a",(C463/D463-1)*100)</f>
        <v>19.999999999999996</v>
      </c>
      <c r="AB463" s="1086">
        <f>IF(ISERROR((D463/E463-1)*100),"n/a",(D463/E463-1)*100)</f>
        <v>8.6956521739130377</v>
      </c>
      <c r="AC463" s="1087">
        <f>IF(ISERROR((E463/F463-1)*100),"n/a",(E463/F463-1)*100)</f>
        <v>4.5454545454545414</v>
      </c>
      <c r="AD463" s="1087">
        <f>IF(ISERROR((F463/G463-1)*100),"n/a",(F463/G463-1)*100)</f>
        <v>15.789473684210531</v>
      </c>
      <c r="AE463" s="1087">
        <f>IF(ISERROR((G463/H463-1)*100),"n/a",(G463/H463-1)*100)</f>
        <v>11.764705882352944</v>
      </c>
      <c r="AF463" s="1087">
        <f>IF(ISERROR((H463/I463-1)*100),"n/a",(H463/I463-1)*100)</f>
        <v>36.000000000000007</v>
      </c>
      <c r="AG463" s="1087">
        <f>IF(ISERROR((I463/K463-1)*100),"n/a",(I463/K463-1)*100)</f>
        <v>25</v>
      </c>
      <c r="AH463" s="1087">
        <f>IF(ISERROR((K463/L463-1)*100),"n/a",(K463/L463-1)*100)</f>
        <v>100</v>
      </c>
      <c r="AI463" s="1087" t="str">
        <f>IF(ISERROR((L463/N463-1)*100),"n/a",(L463/N463-1)*100)</f>
        <v>n/a</v>
      </c>
      <c r="AJ463" s="1087" t="str">
        <f>IF(ISERROR((N463/O463-1)*100),"n/a",(N463/O463-1)*100)</f>
        <v>n/a</v>
      </c>
      <c r="AK463" s="1087" t="str">
        <f>IF(ISERROR((O463/P463-1)*100),"n/a",(O463/P463-1)*100)</f>
        <v>n/a</v>
      </c>
      <c r="AL463" s="1087" t="str">
        <f>IF(ISERROR((P463/Q463-1)*100),"n/a",(P463/Q463-1)*100)</f>
        <v>n/a</v>
      </c>
      <c r="AM463" s="1087" t="str">
        <f>IF(ISERROR((Q463/R463-1)*100),"n/a",(Q463/R463-1)*100)</f>
        <v>n/a</v>
      </c>
      <c r="AN463" s="1087" t="str">
        <f>IF(ISERROR((R463/S463-1)*100),"n/a",(R463/S463-1)*100)</f>
        <v>n/a</v>
      </c>
      <c r="AO463" s="1087" t="str">
        <f>IF(ISERROR((S463/T463-1)*100),"n/a",(S463/T463-1)*100)</f>
        <v>n/a</v>
      </c>
      <c r="AP463" s="1087" t="str">
        <f>IF(ISERROR((T463/U463-1)*100),"n/a",(T463/U463-1)*100)</f>
        <v>n/a</v>
      </c>
      <c r="AQ463" s="1087" t="str">
        <f>IF(ISERROR((U463/V463-1)*100),"n/a",(U463/V463-1)*100)</f>
        <v>n/a</v>
      </c>
      <c r="AR463" s="1087" t="str">
        <f>IF(ISERROR((V463/W463-1)*100),"n/a",(V463/W463-1)*100)</f>
        <v>n/a</v>
      </c>
      <c r="AS463" s="1087" t="str">
        <f>IF(ISERROR((W463/X463-1)*100),"n/a",(W463/X463-1)*100)</f>
        <v>n/a</v>
      </c>
      <c r="AT463" s="1087" t="str">
        <f>IF(ISERROR((X463/Y463-1)*100),"n/a",(X463/Y463-1)*100)</f>
        <v>n/a</v>
      </c>
      <c r="AU463" s="1088">
        <f>AVERAGE(AA463:AT463)</f>
        <v>27.72441078574138</v>
      </c>
      <c r="AV463" s="1089">
        <f>STDEV(AA463:AT463)</f>
        <v>30.835618736743982</v>
      </c>
    </row>
    <row r="464" spans="1:48" ht="11.25" customHeight="1" x14ac:dyDescent="0.2">
      <c r="A464" s="489" t="s">
        <v>1466</v>
      </c>
      <c r="B464" s="874" t="s">
        <v>1467</v>
      </c>
      <c r="C464" s="621">
        <v>0.69</v>
      </c>
      <c r="D464" s="491">
        <v>0.6</v>
      </c>
      <c r="E464" s="626">
        <v>0.52</v>
      </c>
      <c r="F464" s="494">
        <v>0.48</v>
      </c>
      <c r="G464" s="621">
        <v>0.44</v>
      </c>
      <c r="H464" s="621">
        <v>0.35</v>
      </c>
      <c r="I464" s="494">
        <v>0.2</v>
      </c>
      <c r="J464" s="945"/>
      <c r="K464" s="494">
        <v>0.2</v>
      </c>
      <c r="L464" s="490">
        <v>0.2</v>
      </c>
      <c r="M464" s="945"/>
      <c r="N464" s="622">
        <v>0</v>
      </c>
      <c r="O464" s="622">
        <v>0.52</v>
      </c>
      <c r="P464" s="627">
        <v>0.8</v>
      </c>
      <c r="Q464" s="627">
        <v>0.79047999999999996</v>
      </c>
      <c r="R464" s="627">
        <v>0.76192000000000004</v>
      </c>
      <c r="S464" s="623">
        <v>0.72563999999999995</v>
      </c>
      <c r="T464" s="623">
        <v>0.72563999999999995</v>
      </c>
      <c r="U464" s="627">
        <v>0.72563999999999995</v>
      </c>
      <c r="V464" s="623">
        <v>0.69108000000000003</v>
      </c>
      <c r="W464" s="623">
        <v>0.69108000000000003</v>
      </c>
      <c r="X464" s="627">
        <v>0.69108000000000003</v>
      </c>
      <c r="Y464" s="627">
        <v>0.66638999999999993</v>
      </c>
      <c r="Z464" s="624">
        <f>SUM(C464:Y464)</f>
        <v>11.46895</v>
      </c>
      <c r="AA464" s="1086">
        <f>IF(ISERROR((C464/D464-1)*100),"n/a",(C464/D464-1)*100)</f>
        <v>14.999999999999991</v>
      </c>
      <c r="AB464" s="1086">
        <f>IF(ISERROR((D464/E464-1)*100),"n/a",(D464/E464-1)*100)</f>
        <v>15.384615384615374</v>
      </c>
      <c r="AC464" s="1087">
        <f>IF(ISERROR((E464/F464-1)*100),"n/a",(E464/F464-1)*100)</f>
        <v>8.3333333333333481</v>
      </c>
      <c r="AD464" s="1087">
        <f>IF(ISERROR((F464/G464-1)*100),"n/a",(F464/G464-1)*100)</f>
        <v>9.0909090909090828</v>
      </c>
      <c r="AE464" s="1087">
        <f>IF(ISERROR((G464/H464-1)*100),"n/a",(G464/H464-1)*100)</f>
        <v>25.714285714285733</v>
      </c>
      <c r="AF464" s="1087">
        <f>IF(ISERROR((H464/I464-1)*100),"n/a",(H464/I464-1)*100)</f>
        <v>74.999999999999972</v>
      </c>
      <c r="AG464" s="1087">
        <f>IF(ISERROR((I464/K464-1)*100),"n/a",(I464/K464-1)*100)</f>
        <v>0</v>
      </c>
      <c r="AH464" s="1087">
        <f>IF(ISERROR((K464/L464-1)*100),"n/a",(K464/L464-1)*100)</f>
        <v>0</v>
      </c>
      <c r="AI464" s="1087" t="str">
        <f>IF(ISERROR((L464/N464-1)*100),"n/a",(L464/N464-1)*100)</f>
        <v>n/a</v>
      </c>
      <c r="AJ464" s="1087">
        <f>IF(ISERROR((N464/O464-1)*100),"n/a",(N464/O464-1)*100)</f>
        <v>-100</v>
      </c>
      <c r="AK464" s="1087">
        <f>IF(ISERROR((O464/P464-1)*100),"n/a",(O464/P464-1)*100)</f>
        <v>-35</v>
      </c>
      <c r="AL464" s="1087">
        <f>IF(ISERROR((P464/Q464-1)*100),"n/a",(P464/Q464-1)*100)</f>
        <v>1.2043315453901471</v>
      </c>
      <c r="AM464" s="1087">
        <f>IF(ISERROR((Q464/R464-1)*100),"n/a",(Q464/R464-1)*100)</f>
        <v>3.7484250314993695</v>
      </c>
      <c r="AN464" s="1087">
        <f>IF(ISERROR((R464/S464-1)*100),"n/a",(R464/S464-1)*100)</f>
        <v>4.9997243812358816</v>
      </c>
      <c r="AO464" s="1087">
        <f>IF(ISERROR((S464/T464-1)*100),"n/a",(S464/T464-1)*100)</f>
        <v>0</v>
      </c>
      <c r="AP464" s="1087">
        <f>IF(ISERROR((T464/U464-1)*100),"n/a",(T464/U464-1)*100)</f>
        <v>0</v>
      </c>
      <c r="AQ464" s="1087">
        <f>IF(ISERROR((U464/V464-1)*100),"n/a",(U464/V464-1)*100)</f>
        <v>5.0008682062858023</v>
      </c>
      <c r="AR464" s="1087">
        <f>IF(ISERROR((V464/W464-1)*100),"n/a",(V464/W464-1)*100)</f>
        <v>0</v>
      </c>
      <c r="AS464" s="1087">
        <f>IF(ISERROR((W464/X464-1)*100),"n/a",(W464/X464-1)*100)</f>
        <v>0</v>
      </c>
      <c r="AT464" s="1087">
        <f>IF(ISERROR((X464/Y464-1)*100),"n/a",(X464/Y464-1)*100)</f>
        <v>3.7050375906001243</v>
      </c>
      <c r="AU464" s="1088">
        <f>AVERAGE(AA464:AT464)</f>
        <v>1.6937647514818337</v>
      </c>
      <c r="AV464" s="1089">
        <f>STDEV(AA464:AT464)</f>
        <v>31.754025419516068</v>
      </c>
    </row>
    <row r="465" spans="1:48" ht="11.25" customHeight="1" x14ac:dyDescent="0.2">
      <c r="A465" s="489" t="s">
        <v>1444</v>
      </c>
      <c r="B465" s="874" t="s">
        <v>1445</v>
      </c>
      <c r="C465" s="621">
        <v>2.12</v>
      </c>
      <c r="D465" s="491">
        <v>1.84</v>
      </c>
      <c r="E465" s="626">
        <v>1.52</v>
      </c>
      <c r="F465" s="621">
        <v>1.36</v>
      </c>
      <c r="G465" s="621">
        <v>1.1399999999999999</v>
      </c>
      <c r="H465" s="621">
        <v>0.92</v>
      </c>
      <c r="I465" s="621">
        <v>0.77</v>
      </c>
      <c r="J465" s="945"/>
      <c r="K465" s="621">
        <v>0.6</v>
      </c>
      <c r="L465" s="490">
        <v>0.22500000000000001</v>
      </c>
      <c r="M465" s="945"/>
      <c r="N465" s="622">
        <v>0</v>
      </c>
      <c r="O465" s="622">
        <v>0</v>
      </c>
      <c r="P465" s="623">
        <v>0</v>
      </c>
      <c r="Q465" s="623">
        <v>0</v>
      </c>
      <c r="R465" s="623">
        <v>0</v>
      </c>
      <c r="S465" s="623">
        <v>0</v>
      </c>
      <c r="T465" s="623">
        <v>0</v>
      </c>
      <c r="U465" s="623">
        <v>0</v>
      </c>
      <c r="V465" s="623">
        <v>0</v>
      </c>
      <c r="W465" s="623">
        <v>0</v>
      </c>
      <c r="X465" s="623">
        <v>0</v>
      </c>
      <c r="Y465" s="623">
        <v>0</v>
      </c>
      <c r="Z465" s="624">
        <f>SUM(C465:Y465)</f>
        <v>10.494999999999999</v>
      </c>
      <c r="AA465" s="1086">
        <f>IF(ISERROR((C465/D465-1)*100),"n/a",(C465/D465-1)*100)</f>
        <v>15.217391304347828</v>
      </c>
      <c r="AB465" s="1086">
        <f>IF(ISERROR((D465/E465-1)*100),"n/a",(D465/E465-1)*100)</f>
        <v>21.052631578947366</v>
      </c>
      <c r="AC465" s="1087">
        <f>IF(ISERROR((E465/F465-1)*100),"n/a",(E465/F465-1)*100)</f>
        <v>11.764705882352944</v>
      </c>
      <c r="AD465" s="1087">
        <f>IF(ISERROR((F465/G465-1)*100),"n/a",(F465/G465-1)*100)</f>
        <v>19.298245614035103</v>
      </c>
      <c r="AE465" s="1087">
        <f>IF(ISERROR((G465/H465-1)*100),"n/a",(G465/H465-1)*100)</f>
        <v>23.913043478260843</v>
      </c>
      <c r="AF465" s="1087">
        <f>IF(ISERROR((H465/I465-1)*100),"n/a",(H465/I465-1)*100)</f>
        <v>19.480519480519476</v>
      </c>
      <c r="AG465" s="1087">
        <f>IF(ISERROR((I465/K465-1)*100),"n/a",(I465/K465-1)*100)</f>
        <v>28.333333333333343</v>
      </c>
      <c r="AH465" s="1087">
        <f>IF(ISERROR((K465/L465-1)*100),"n/a",(K465/L465-1)*100)</f>
        <v>166.66666666666666</v>
      </c>
      <c r="AI465" s="1087" t="str">
        <f>IF(ISERROR((L465/N465-1)*100),"n/a",(L465/N465-1)*100)</f>
        <v>n/a</v>
      </c>
      <c r="AJ465" s="1087" t="str">
        <f>IF(ISERROR((N465/O465-1)*100),"n/a",(N465/O465-1)*100)</f>
        <v>n/a</v>
      </c>
      <c r="AK465" s="1087" t="str">
        <f>IF(ISERROR((O465/P465-1)*100),"n/a",(O465/P465-1)*100)</f>
        <v>n/a</v>
      </c>
      <c r="AL465" s="1087" t="str">
        <f>IF(ISERROR((P465/Q465-1)*100),"n/a",(P465/Q465-1)*100)</f>
        <v>n/a</v>
      </c>
      <c r="AM465" s="1087" t="str">
        <f>IF(ISERROR((Q465/R465-1)*100),"n/a",(Q465/R465-1)*100)</f>
        <v>n/a</v>
      </c>
      <c r="AN465" s="1087" t="str">
        <f>IF(ISERROR((R465/S465-1)*100),"n/a",(R465/S465-1)*100)</f>
        <v>n/a</v>
      </c>
      <c r="AO465" s="1087" t="str">
        <f>IF(ISERROR((S465/T465-1)*100),"n/a",(S465/T465-1)*100)</f>
        <v>n/a</v>
      </c>
      <c r="AP465" s="1087" t="str">
        <f>IF(ISERROR((T465/U465-1)*100),"n/a",(T465/U465-1)*100)</f>
        <v>n/a</v>
      </c>
      <c r="AQ465" s="1087" t="str">
        <f>IF(ISERROR((U465/V465-1)*100),"n/a",(U465/V465-1)*100)</f>
        <v>n/a</v>
      </c>
      <c r="AR465" s="1087" t="str">
        <f>IF(ISERROR((V465/W465-1)*100),"n/a",(V465/W465-1)*100)</f>
        <v>n/a</v>
      </c>
      <c r="AS465" s="1087" t="str">
        <f>IF(ISERROR((W465/X465-1)*100),"n/a",(W465/X465-1)*100)</f>
        <v>n/a</v>
      </c>
      <c r="AT465" s="1087" t="str">
        <f>IF(ISERROR((X465/Y465-1)*100),"n/a",(X465/Y465-1)*100)</f>
        <v>n/a</v>
      </c>
      <c r="AU465" s="1088">
        <f>AVERAGE(AA465:AT465)</f>
        <v>38.215817167307947</v>
      </c>
      <c r="AV465" s="1089">
        <f>STDEV(AA465:AT465)</f>
        <v>52.145268614084522</v>
      </c>
    </row>
    <row r="466" spans="1:48" ht="11.25" customHeight="1" x14ac:dyDescent="0.2">
      <c r="A466" s="498" t="s">
        <v>1484</v>
      </c>
      <c r="B466" s="499" t="s">
        <v>1485</v>
      </c>
      <c r="C466" s="621">
        <v>2.65</v>
      </c>
      <c r="D466" s="491">
        <v>2.4900000000000002</v>
      </c>
      <c r="E466" s="512">
        <v>2.21</v>
      </c>
      <c r="F466" s="505">
        <v>2.0299999999999998</v>
      </c>
      <c r="G466" s="505">
        <v>1.7024999999999999</v>
      </c>
      <c r="H466" s="505">
        <v>1.34</v>
      </c>
      <c r="I466" s="505">
        <v>1.0319</v>
      </c>
      <c r="J466" s="1032"/>
      <c r="K466" s="504">
        <v>0</v>
      </c>
      <c r="L466" s="506">
        <v>0</v>
      </c>
      <c r="M466" s="1032"/>
      <c r="N466" s="527">
        <v>0</v>
      </c>
      <c r="O466" s="527">
        <v>0</v>
      </c>
      <c r="P466" s="508">
        <v>0</v>
      </c>
      <c r="Q466" s="508">
        <v>0</v>
      </c>
      <c r="R466" s="508">
        <v>0</v>
      </c>
      <c r="S466" s="508">
        <v>0</v>
      </c>
      <c r="T466" s="508">
        <v>0</v>
      </c>
      <c r="U466" s="508">
        <v>0</v>
      </c>
      <c r="V466" s="508">
        <v>0</v>
      </c>
      <c r="W466" s="508">
        <v>0</v>
      </c>
      <c r="X466" s="508">
        <v>0</v>
      </c>
      <c r="Y466" s="508">
        <v>0</v>
      </c>
      <c r="Z466" s="624">
        <f>SUM(C466:Y466)</f>
        <v>13.454400000000001</v>
      </c>
      <c r="AA466" s="1086">
        <f>IF(ISERROR((C466/D466-1)*100),"n/a",(C466/D466-1)*100)</f>
        <v>6.425702811244971</v>
      </c>
      <c r="AB466" s="1086">
        <f>IF(ISERROR((D466/E466-1)*100),"n/a",(D466/E466-1)*100)</f>
        <v>12.669683257918575</v>
      </c>
      <c r="AC466" s="1087">
        <f>IF(ISERROR((E466/F466-1)*100),"n/a",(E466/F466-1)*100)</f>
        <v>8.866995073891637</v>
      </c>
      <c r="AD466" s="1087">
        <f>IF(ISERROR((F466/G466-1)*100),"n/a",(F466/G466-1)*100)</f>
        <v>19.236417033773854</v>
      </c>
      <c r="AE466" s="1087">
        <f>IF(ISERROR((G466/H466-1)*100),"n/a",(G466/H466-1)*100)</f>
        <v>27.052238805970141</v>
      </c>
      <c r="AF466" s="1087">
        <f>IF(ISERROR((H466/I466-1)*100),"n/a",(H466/I466-1)*100)</f>
        <v>29.857544335691454</v>
      </c>
      <c r="AG466" s="1087" t="str">
        <f>IF(ISERROR((I466/K466-1)*100),"n/a",(I466/K466-1)*100)</f>
        <v>n/a</v>
      </c>
      <c r="AH466" s="1087" t="str">
        <f>IF(ISERROR((K466/L466-1)*100),"n/a",(K466/L466-1)*100)</f>
        <v>n/a</v>
      </c>
      <c r="AI466" s="1087" t="str">
        <f>IF(ISERROR((L466/N466-1)*100),"n/a",(L466/N466-1)*100)</f>
        <v>n/a</v>
      </c>
      <c r="AJ466" s="1087" t="str">
        <f>IF(ISERROR((N466/O466-1)*100),"n/a",(N466/O466-1)*100)</f>
        <v>n/a</v>
      </c>
      <c r="AK466" s="1087" t="str">
        <f>IF(ISERROR((O466/P466-1)*100),"n/a",(O466/P466-1)*100)</f>
        <v>n/a</v>
      </c>
      <c r="AL466" s="1087" t="str">
        <f>IF(ISERROR((P466/Q466-1)*100),"n/a",(P466/Q466-1)*100)</f>
        <v>n/a</v>
      </c>
      <c r="AM466" s="1087" t="str">
        <f>IF(ISERROR((Q466/R466-1)*100),"n/a",(Q466/R466-1)*100)</f>
        <v>n/a</v>
      </c>
      <c r="AN466" s="1087" t="str">
        <f>IF(ISERROR((R466/S466-1)*100),"n/a",(R466/S466-1)*100)</f>
        <v>n/a</v>
      </c>
      <c r="AO466" s="1087" t="str">
        <f>IF(ISERROR((S466/T466-1)*100),"n/a",(S466/T466-1)*100)</f>
        <v>n/a</v>
      </c>
      <c r="AP466" s="1087" t="str">
        <f>IF(ISERROR((T466/U466-1)*100),"n/a",(T466/U466-1)*100)</f>
        <v>n/a</v>
      </c>
      <c r="AQ466" s="1087" t="str">
        <f>IF(ISERROR((U466/V466-1)*100),"n/a",(U466/V466-1)*100)</f>
        <v>n/a</v>
      </c>
      <c r="AR466" s="1087" t="str">
        <f>IF(ISERROR((V466/W466-1)*100),"n/a",(V466/W466-1)*100)</f>
        <v>n/a</v>
      </c>
      <c r="AS466" s="1087" t="str">
        <f>IF(ISERROR((W466/X466-1)*100),"n/a",(W466/X466-1)*100)</f>
        <v>n/a</v>
      </c>
      <c r="AT466" s="1087" t="str">
        <f>IF(ISERROR((X466/Y466-1)*100),"n/a",(X466/Y466-1)*100)</f>
        <v>n/a</v>
      </c>
      <c r="AU466" s="1088">
        <f>AVERAGE(AA466:AT466)</f>
        <v>17.35143021974844</v>
      </c>
      <c r="AV466" s="1089">
        <f>STDEV(AA466:AT466)</f>
        <v>9.6678608446783993</v>
      </c>
    </row>
    <row r="467" spans="1:48" ht="11.25" customHeight="1" x14ac:dyDescent="0.2">
      <c r="A467" s="489" t="s">
        <v>3859</v>
      </c>
      <c r="B467" s="874" t="s">
        <v>3860</v>
      </c>
      <c r="C467" s="621">
        <v>1.01</v>
      </c>
      <c r="D467" s="491">
        <v>0.99</v>
      </c>
      <c r="E467" s="491">
        <v>0.95</v>
      </c>
      <c r="F467" s="621">
        <v>0.9</v>
      </c>
      <c r="G467" s="621">
        <v>0.87</v>
      </c>
      <c r="H467" s="621">
        <v>0.84</v>
      </c>
      <c r="I467" s="530">
        <v>0.8</v>
      </c>
      <c r="J467" s="945"/>
      <c r="K467" s="530">
        <v>0.8</v>
      </c>
      <c r="L467" s="533">
        <v>0.8</v>
      </c>
      <c r="M467" s="945"/>
      <c r="N467" s="534">
        <v>0.8</v>
      </c>
      <c r="O467" s="534">
        <v>0.8</v>
      </c>
      <c r="P467" s="531">
        <v>1.08</v>
      </c>
      <c r="Q467" s="627">
        <v>1.08</v>
      </c>
      <c r="R467" s="627">
        <v>0.9</v>
      </c>
      <c r="S467" s="627">
        <v>0.17</v>
      </c>
      <c r="T467" s="531">
        <v>0</v>
      </c>
      <c r="U467" s="531">
        <v>0</v>
      </c>
      <c r="V467" s="531">
        <v>0</v>
      </c>
      <c r="W467" s="531">
        <v>0</v>
      </c>
      <c r="X467" s="531">
        <v>0</v>
      </c>
      <c r="Y467" s="531">
        <v>0</v>
      </c>
      <c r="Z467" s="624">
        <f>SUM(C467:Y467)</f>
        <v>12.790000000000001</v>
      </c>
      <c r="AA467" s="1086">
        <f>IF(ISERROR((C467/D467-1)*100),"n/a",(C467/D467-1)*100)</f>
        <v>2.020202020202011</v>
      </c>
      <c r="AB467" s="1086">
        <f>IF(ISERROR((D467/E467-1)*100),"n/a",(D467/E467-1)*100)</f>
        <v>4.2105263157894868</v>
      </c>
      <c r="AC467" s="1087">
        <f>IF(ISERROR((E467/F467-1)*100),"n/a",(E467/F467-1)*100)</f>
        <v>5.555555555555558</v>
      </c>
      <c r="AD467" s="1087">
        <f>IF(ISERROR((F467/G467-1)*100),"n/a",(F467/G467-1)*100)</f>
        <v>3.4482758620689724</v>
      </c>
      <c r="AE467" s="1087">
        <f>IF(ISERROR((G467/H467-1)*100),"n/a",(G467/H467-1)*100)</f>
        <v>3.5714285714285809</v>
      </c>
      <c r="AF467" s="1087">
        <f>IF(ISERROR((H467/I467-1)*100),"n/a",(H467/I467-1)*100)</f>
        <v>4.9999999999999822</v>
      </c>
      <c r="AG467" s="1087">
        <f>IF(ISERROR((I467/K467-1)*100),"n/a",(I467/K467-1)*100)</f>
        <v>0</v>
      </c>
      <c r="AH467" s="1087">
        <f>IF(ISERROR((K467/L467-1)*100),"n/a",(K467/L467-1)*100)</f>
        <v>0</v>
      </c>
      <c r="AI467" s="1087">
        <f>IF(ISERROR((L467/N467-1)*100),"n/a",(L467/N467-1)*100)</f>
        <v>0</v>
      </c>
      <c r="AJ467" s="1087">
        <f>IF(ISERROR((N467/O467-1)*100),"n/a",(N467/O467-1)*100)</f>
        <v>0</v>
      </c>
      <c r="AK467" s="1087">
        <f>IF(ISERROR((O467/P467-1)*100),"n/a",(O467/P467-1)*100)</f>
        <v>-25.925925925925931</v>
      </c>
      <c r="AL467" s="1087">
        <f>IF(ISERROR((P467/Q467-1)*100),"n/a",(P467/Q467-1)*100)</f>
        <v>0</v>
      </c>
      <c r="AM467" s="1087">
        <f>IF(ISERROR((Q467/R467-1)*100),"n/a",(Q467/R467-1)*100)</f>
        <v>19.999999999999996</v>
      </c>
      <c r="AN467" s="1087">
        <f>IF(ISERROR((R467/S467-1)*100),"n/a",(R467/S467-1)*100)</f>
        <v>429.41176470588232</v>
      </c>
      <c r="AO467" s="1087" t="str">
        <f>IF(ISERROR((S467/T467-1)*100),"n/a",(S467/T467-1)*100)</f>
        <v>n/a</v>
      </c>
      <c r="AP467" s="1087" t="str">
        <f>IF(ISERROR((T467/U467-1)*100),"n/a",(T467/U467-1)*100)</f>
        <v>n/a</v>
      </c>
      <c r="AQ467" s="1087" t="str">
        <f>IF(ISERROR((U467/V467-1)*100),"n/a",(U467/V467-1)*100)</f>
        <v>n/a</v>
      </c>
      <c r="AR467" s="1087" t="str">
        <f>IF(ISERROR((V467/W467-1)*100),"n/a",(V467/W467-1)*100)</f>
        <v>n/a</v>
      </c>
      <c r="AS467" s="1087" t="str">
        <f>IF(ISERROR((W467/X467-1)*100),"n/a",(W467/X467-1)*100)</f>
        <v>n/a</v>
      </c>
      <c r="AT467" s="1087" t="str">
        <f>IF(ISERROR((X467/Y467-1)*100),"n/a",(X467/Y467-1)*100)</f>
        <v>n/a</v>
      </c>
      <c r="AU467" s="1088">
        <f>AVERAGE(AA467:AT467)</f>
        <v>31.949416221785782</v>
      </c>
      <c r="AV467" s="1089">
        <f>STDEV(AA467:AT467)</f>
        <v>114.7834831994592</v>
      </c>
    </row>
    <row r="468" spans="1:48" ht="11.25" customHeight="1" x14ac:dyDescent="0.2">
      <c r="A468" s="489" t="s">
        <v>1460</v>
      </c>
      <c r="B468" s="874" t="s">
        <v>1461</v>
      </c>
      <c r="C468" s="621">
        <v>2.2000000000000002</v>
      </c>
      <c r="D468" s="491">
        <v>1.92</v>
      </c>
      <c r="E468" s="491">
        <v>1.88</v>
      </c>
      <c r="F468" s="621">
        <v>1.84</v>
      </c>
      <c r="G468" s="621">
        <v>1.8</v>
      </c>
      <c r="H468" s="621">
        <v>1.76</v>
      </c>
      <c r="I468" s="621">
        <v>1.72</v>
      </c>
      <c r="J468" s="945"/>
      <c r="K468" s="621">
        <v>1.68</v>
      </c>
      <c r="L468" s="625">
        <v>1.52</v>
      </c>
      <c r="M468" s="945"/>
      <c r="N468" s="622">
        <v>1.52</v>
      </c>
      <c r="O468" s="622">
        <v>1.52</v>
      </c>
      <c r="P468" s="623">
        <v>1.52</v>
      </c>
      <c r="Q468" s="623">
        <v>1.52</v>
      </c>
      <c r="R468" s="623">
        <v>1.52</v>
      </c>
      <c r="S468" s="627">
        <v>1.52</v>
      </c>
      <c r="T468" s="627">
        <v>1.49</v>
      </c>
      <c r="U468" s="627">
        <v>1.45</v>
      </c>
      <c r="V468" s="627">
        <v>1.41</v>
      </c>
      <c r="W468" s="627">
        <v>1.37</v>
      </c>
      <c r="X468" s="627">
        <v>1.21</v>
      </c>
      <c r="Y468" s="627">
        <v>1.1000000000000001</v>
      </c>
      <c r="Z468" s="624">
        <f>SUM(C468:Y468)</f>
        <v>33.47</v>
      </c>
      <c r="AA468" s="1086">
        <f>IF(ISERROR((C468/D468-1)*100),"n/a",(C468/D468-1)*100)</f>
        <v>14.583333333333348</v>
      </c>
      <c r="AB468" s="1086">
        <f>IF(ISERROR((D468/E468-1)*100),"n/a",(D468/E468-1)*100)</f>
        <v>2.1276595744680771</v>
      </c>
      <c r="AC468" s="1087">
        <f>IF(ISERROR((E468/F468-1)*100),"n/a",(E468/F468-1)*100)</f>
        <v>2.1739130434782483</v>
      </c>
      <c r="AD468" s="1087">
        <f>IF(ISERROR((F468/G468-1)*100),"n/a",(F468/G468-1)*100)</f>
        <v>2.2222222222222143</v>
      </c>
      <c r="AE468" s="1087">
        <f>IF(ISERROR((G468/H468-1)*100),"n/a",(G468/H468-1)*100)</f>
        <v>2.2727272727272707</v>
      </c>
      <c r="AF468" s="1087">
        <f>IF(ISERROR((H468/I468-1)*100),"n/a",(H468/I468-1)*100)</f>
        <v>2.3255813953488413</v>
      </c>
      <c r="AG468" s="1087">
        <f>IF(ISERROR((I468/K468-1)*100),"n/a",(I468/K468-1)*100)</f>
        <v>2.3809523809523725</v>
      </c>
      <c r="AH468" s="1087">
        <f>IF(ISERROR((K468/L468-1)*100),"n/a",(K468/L468-1)*100)</f>
        <v>10.526315789473673</v>
      </c>
      <c r="AI468" s="1087">
        <f>IF(ISERROR((L468/N468-1)*100),"n/a",(L468/N468-1)*100)</f>
        <v>0</v>
      </c>
      <c r="AJ468" s="1087">
        <f>IF(ISERROR((N468/O468-1)*100),"n/a",(N468/O468-1)*100)</f>
        <v>0</v>
      </c>
      <c r="AK468" s="1087">
        <f>IF(ISERROR((O468/P468-1)*100),"n/a",(O468/P468-1)*100)</f>
        <v>0</v>
      </c>
      <c r="AL468" s="1087">
        <f>IF(ISERROR((P468/Q468-1)*100),"n/a",(P468/Q468-1)*100)</f>
        <v>0</v>
      </c>
      <c r="AM468" s="1087">
        <f>IF(ISERROR((Q468/R468-1)*100),"n/a",(Q468/R468-1)*100)</f>
        <v>0</v>
      </c>
      <c r="AN468" s="1087">
        <f>IF(ISERROR((R468/S468-1)*100),"n/a",(R468/S468-1)*100)</f>
        <v>0</v>
      </c>
      <c r="AO468" s="1087">
        <f>IF(ISERROR((S468/T468-1)*100),"n/a",(S468/T468-1)*100)</f>
        <v>2.0134228187919545</v>
      </c>
      <c r="AP468" s="1087">
        <f>IF(ISERROR((T468/U468-1)*100),"n/a",(T468/U468-1)*100)</f>
        <v>2.7586206896551779</v>
      </c>
      <c r="AQ468" s="1087">
        <f>IF(ISERROR((U468/V468-1)*100),"n/a",(U468/V468-1)*100)</f>
        <v>2.8368794326241176</v>
      </c>
      <c r="AR468" s="1087">
        <f>IF(ISERROR((V468/W468-1)*100),"n/a",(V468/W468-1)*100)</f>
        <v>2.9197080291970767</v>
      </c>
      <c r="AS468" s="1087">
        <f>IF(ISERROR((W468/X468-1)*100),"n/a",(W468/X468-1)*100)</f>
        <v>13.223140495867792</v>
      </c>
      <c r="AT468" s="1087">
        <f>IF(ISERROR((X468/Y468-1)*100),"n/a",(X468/Y468-1)*100)</f>
        <v>9.9999999999999858</v>
      </c>
      <c r="AU468" s="1088">
        <f>AVERAGE(AA468:AT468)</f>
        <v>3.6182238239070066</v>
      </c>
      <c r="AV468" s="1089">
        <f>STDEV(AA468:AT468)</f>
        <v>4.5605147651938998</v>
      </c>
    </row>
    <row r="469" spans="1:48" ht="11.25" customHeight="1" x14ac:dyDescent="0.2">
      <c r="A469" s="499" t="s">
        <v>4197</v>
      </c>
      <c r="B469" s="499" t="s">
        <v>4193</v>
      </c>
      <c r="C469" s="621">
        <v>1.3</v>
      </c>
      <c r="D469" s="491">
        <v>1.1000000000000001</v>
      </c>
      <c r="E469" s="646">
        <v>0.9</v>
      </c>
      <c r="F469" s="631">
        <v>0.7</v>
      </c>
      <c r="G469" s="631">
        <v>0.55000000000000004</v>
      </c>
      <c r="H469" s="631">
        <v>0.35</v>
      </c>
      <c r="I469" s="648">
        <v>0.2</v>
      </c>
      <c r="J469" s="514"/>
      <c r="K469" s="648">
        <v>0.2</v>
      </c>
      <c r="L469" s="649">
        <v>0.2</v>
      </c>
      <c r="M469" s="514"/>
      <c r="N469" s="649">
        <v>0.2</v>
      </c>
      <c r="O469" s="1034">
        <v>0.437</v>
      </c>
      <c r="P469" s="851">
        <v>1.08</v>
      </c>
      <c r="Q469" s="851">
        <v>1.08</v>
      </c>
      <c r="R469" s="851">
        <v>1.08</v>
      </c>
      <c r="S469" s="851">
        <v>1.08</v>
      </c>
      <c r="T469" s="851">
        <v>1</v>
      </c>
      <c r="U469" s="851">
        <v>0.92</v>
      </c>
      <c r="V469" s="851">
        <v>0.92</v>
      </c>
      <c r="W469" s="851">
        <v>0.92</v>
      </c>
      <c r="X469" s="851">
        <v>0.8</v>
      </c>
      <c r="Y469" s="851">
        <v>0.48</v>
      </c>
      <c r="Z469" s="624">
        <f>SUM(C469:Y469)</f>
        <v>15.497000000000002</v>
      </c>
      <c r="AA469" s="1086">
        <f>IF(ISERROR((C469/D469-1)*100),"n/a",(C469/D469-1)*100)</f>
        <v>18.181818181818166</v>
      </c>
      <c r="AB469" s="1086">
        <f>IF(ISERROR((D469/E469-1)*100),"n/a",(D469/E469-1)*100)</f>
        <v>22.222222222222232</v>
      </c>
      <c r="AC469" s="1087">
        <f>IF(ISERROR((E469/F469-1)*100),"n/a",(E469/F469-1)*100)</f>
        <v>28.57142857142858</v>
      </c>
      <c r="AD469" s="1087">
        <f>IF(ISERROR((F469/G469-1)*100),"n/a",(F469/G469-1)*100)</f>
        <v>27.272727272727249</v>
      </c>
      <c r="AE469" s="1087">
        <f>IF(ISERROR((G469/H469-1)*100),"n/a",(G469/H469-1)*100)</f>
        <v>57.14285714285716</v>
      </c>
      <c r="AF469" s="1087">
        <f>IF(ISERROR((H469/I469-1)*100),"n/a",(H469/I469-1)*100)</f>
        <v>74.999999999999972</v>
      </c>
      <c r="AG469" s="1087">
        <f>IF(ISERROR((I469/K469-1)*100),"n/a",(I469/K469-1)*100)</f>
        <v>0</v>
      </c>
      <c r="AH469" s="1087">
        <f>IF(ISERROR((K469/L469-1)*100),"n/a",(K469/L469-1)*100)</f>
        <v>0</v>
      </c>
      <c r="AI469" s="1087">
        <f>IF(ISERROR((L469/N469-1)*100),"n/a",(L469/N469-1)*100)</f>
        <v>0</v>
      </c>
      <c r="AJ469" s="1087">
        <f>IF(ISERROR((N469/O469-1)*100),"n/a",(N469/O469-1)*100)</f>
        <v>-54.233409610983976</v>
      </c>
      <c r="AK469" s="1087">
        <f>IF(ISERROR((O469/P469-1)*100),"n/a",(O469/P469-1)*100)</f>
        <v>-59.537037037037031</v>
      </c>
      <c r="AL469" s="1087">
        <f>IF(ISERROR((P469/Q469-1)*100),"n/a",(P469/Q469-1)*100)</f>
        <v>0</v>
      </c>
      <c r="AM469" s="1087">
        <f>IF(ISERROR((Q469/R469-1)*100),"n/a",(Q469/R469-1)*100)</f>
        <v>0</v>
      </c>
      <c r="AN469" s="1087">
        <f>IF(ISERROR((R469/S469-1)*100),"n/a",(R469/S469-1)*100)</f>
        <v>0</v>
      </c>
      <c r="AO469" s="1087">
        <f>IF(ISERROR((S469/T469-1)*100),"n/a",(S469/T469-1)*100)</f>
        <v>8.0000000000000071</v>
      </c>
      <c r="AP469" s="1087">
        <f>IF(ISERROR((T469/U469-1)*100),"n/a",(T469/U469-1)*100)</f>
        <v>8.6956521739130377</v>
      </c>
      <c r="AQ469" s="1087">
        <f>IF(ISERROR((U469/V469-1)*100),"n/a",(U469/V469-1)*100)</f>
        <v>0</v>
      </c>
      <c r="AR469" s="1087">
        <f>IF(ISERROR((V469/W469-1)*100),"n/a",(V469/W469-1)*100)</f>
        <v>0</v>
      </c>
      <c r="AS469" s="1087">
        <f>IF(ISERROR((W469/X469-1)*100),"n/a",(W469/X469-1)*100)</f>
        <v>14.999999999999991</v>
      </c>
      <c r="AT469" s="1087">
        <f>IF(ISERROR((X469/Y469-1)*100),"n/a",(X469/Y469-1)*100)</f>
        <v>66.666666666666671</v>
      </c>
      <c r="AU469" s="1088">
        <f>AVERAGE(AA469:AT469)</f>
        <v>10.649146279180602</v>
      </c>
      <c r="AV469" s="1089">
        <f>STDEV(AA469:AT469)</f>
        <v>32.688106607186491</v>
      </c>
    </row>
    <row r="470" spans="1:48" ht="11.25" customHeight="1" x14ac:dyDescent="0.2">
      <c r="A470" s="874" t="s">
        <v>292</v>
      </c>
      <c r="B470" s="874" t="s">
        <v>293</v>
      </c>
      <c r="C470" s="621">
        <v>1.64</v>
      </c>
      <c r="D470" s="491">
        <v>1.49</v>
      </c>
      <c r="E470" s="626">
        <v>1.38</v>
      </c>
      <c r="F470" s="621">
        <v>1.31</v>
      </c>
      <c r="G470" s="621">
        <v>1.27</v>
      </c>
      <c r="H470" s="621">
        <v>1.23</v>
      </c>
      <c r="I470" s="621">
        <v>1.18</v>
      </c>
      <c r="J470" s="945"/>
      <c r="K470" s="621">
        <v>1.1000000000000001</v>
      </c>
      <c r="L470" s="490">
        <v>1.03</v>
      </c>
      <c r="M470" s="945"/>
      <c r="N470" s="503">
        <v>0.99</v>
      </c>
      <c r="O470" s="622">
        <v>0.96</v>
      </c>
      <c r="P470" s="627">
        <v>0.94</v>
      </c>
      <c r="Q470" s="627">
        <v>0.84</v>
      </c>
      <c r="R470" s="627">
        <v>0.68</v>
      </c>
      <c r="S470" s="627">
        <v>0.52</v>
      </c>
      <c r="T470" s="627">
        <v>0.37</v>
      </c>
      <c r="U470" s="627">
        <v>0.25668000000000002</v>
      </c>
      <c r="V470" s="627">
        <v>0.21668000000000001</v>
      </c>
      <c r="W470" s="627">
        <v>0.18001000000000003</v>
      </c>
      <c r="X470" s="627">
        <v>0.15778</v>
      </c>
      <c r="Y470" s="627">
        <v>0.15112</v>
      </c>
      <c r="Z470" s="624">
        <f>SUM(C470:Y470)</f>
        <v>17.892269999999996</v>
      </c>
      <c r="AA470" s="1086">
        <f>IF(ISERROR((C470/D470-1)*100),"n/a",(C470/D470-1)*100)</f>
        <v>10.067114093959727</v>
      </c>
      <c r="AB470" s="1086">
        <f>IF(ISERROR((D470/E470-1)*100),"n/a",(D470/E470-1)*100)</f>
        <v>7.9710144927536364</v>
      </c>
      <c r="AC470" s="1087">
        <f>IF(ISERROR((E470/F470-1)*100),"n/a",(E470/F470-1)*100)</f>
        <v>5.3435114503816772</v>
      </c>
      <c r="AD470" s="1087">
        <f>IF(ISERROR((F470/G470-1)*100),"n/a",(F470/G470-1)*100)</f>
        <v>3.1496062992125928</v>
      </c>
      <c r="AE470" s="1087">
        <f>IF(ISERROR((G470/H470-1)*100),"n/a",(G470/H470-1)*100)</f>
        <v>3.2520325203251987</v>
      </c>
      <c r="AF470" s="1087">
        <f>IF(ISERROR((H470/I470-1)*100),"n/a",(H470/I470-1)*100)</f>
        <v>4.2372881355932313</v>
      </c>
      <c r="AG470" s="1087">
        <f>IF(ISERROR((I470/K470-1)*100),"n/a",(I470/K470-1)*100)</f>
        <v>7.2727272727272529</v>
      </c>
      <c r="AH470" s="1087">
        <f>IF(ISERROR((K470/L470-1)*100),"n/a",(K470/L470-1)*100)</f>
        <v>6.7961165048543659</v>
      </c>
      <c r="AI470" s="1087">
        <f>IF(ISERROR((L470/N470-1)*100),"n/a",(L470/N470-1)*100)</f>
        <v>4.0404040404040442</v>
      </c>
      <c r="AJ470" s="1087">
        <f>IF(ISERROR((N470/O470-1)*100),"n/a",(N470/O470-1)*100)</f>
        <v>3.125</v>
      </c>
      <c r="AK470" s="1087">
        <f>IF(ISERROR((O470/P470-1)*100),"n/a",(O470/P470-1)*100)</f>
        <v>2.1276595744680771</v>
      </c>
      <c r="AL470" s="1087">
        <f>IF(ISERROR((P470/Q470-1)*100),"n/a",(P470/Q470-1)*100)</f>
        <v>11.904761904761907</v>
      </c>
      <c r="AM470" s="1087">
        <f>IF(ISERROR((Q470/R470-1)*100),"n/a",(Q470/R470-1)*100)</f>
        <v>23.529411764705866</v>
      </c>
      <c r="AN470" s="1087">
        <f>IF(ISERROR((R470/S470-1)*100),"n/a",(R470/S470-1)*100)</f>
        <v>30.76923076923077</v>
      </c>
      <c r="AO470" s="1087">
        <f>IF(ISERROR((S470/T470-1)*100),"n/a",(S470/T470-1)*100)</f>
        <v>40.540540540540547</v>
      </c>
      <c r="AP470" s="1087">
        <f>IF(ISERROR((T470/U470-1)*100),"n/a",(T470/U470-1)*100)</f>
        <v>44.148355929562079</v>
      </c>
      <c r="AQ470" s="1087">
        <f>IF(ISERROR((U470/V470-1)*100),"n/a",(U470/V470-1)*100)</f>
        <v>18.460402436773116</v>
      </c>
      <c r="AR470" s="1087">
        <f>IF(ISERROR((V470/W470-1)*100),"n/a",(V470/W470-1)*100)</f>
        <v>20.371090494972478</v>
      </c>
      <c r="AS470" s="1087">
        <f>IF(ISERROR((W470/X470-1)*100),"n/a",(W470/X470-1)*100)</f>
        <v>14.089238179743969</v>
      </c>
      <c r="AT470" s="1087">
        <f>IF(ISERROR((X470/Y470-1)*100),"n/a",(X470/Y470-1)*100)</f>
        <v>4.4070937003705568</v>
      </c>
      <c r="AU470" s="1088">
        <f>AVERAGE(AA470:AT470)</f>
        <v>13.280130005267058</v>
      </c>
      <c r="AV470" s="1089">
        <f>STDEV(AA470:AT470)</f>
        <v>12.654849776808211</v>
      </c>
    </row>
    <row r="471" spans="1:48" ht="11.25" customHeight="1" x14ac:dyDescent="0.2">
      <c r="A471" s="1114" t="s">
        <v>4600</v>
      </c>
      <c r="B471" s="859" t="s">
        <v>4595</v>
      </c>
      <c r="C471" s="621">
        <v>0.97</v>
      </c>
      <c r="D471" s="491">
        <v>0.88</v>
      </c>
      <c r="E471" s="485">
        <v>0.8</v>
      </c>
      <c r="F471" s="621">
        <v>0.36</v>
      </c>
      <c r="G471" s="530">
        <v>0</v>
      </c>
      <c r="H471" s="494">
        <v>0</v>
      </c>
      <c r="I471" s="530">
        <v>0</v>
      </c>
      <c r="J471" s="552"/>
      <c r="K471" s="530">
        <v>0</v>
      </c>
      <c r="L471" s="533">
        <v>0</v>
      </c>
      <c r="M471" s="1120"/>
      <c r="N471" s="1060">
        <v>0</v>
      </c>
      <c r="O471" s="1060">
        <v>0</v>
      </c>
      <c r="P471" s="623">
        <v>0</v>
      </c>
      <c r="Q471" s="623">
        <v>0</v>
      </c>
      <c r="R471" s="623">
        <v>0</v>
      </c>
      <c r="S471" s="531">
        <v>0</v>
      </c>
      <c r="T471" s="531">
        <v>0</v>
      </c>
      <c r="U471" s="623">
        <v>0</v>
      </c>
      <c r="V471" s="531">
        <v>0</v>
      </c>
      <c r="W471" s="531">
        <v>0</v>
      </c>
      <c r="X471" s="623">
        <v>0</v>
      </c>
      <c r="Y471" s="623">
        <v>0</v>
      </c>
      <c r="Z471" s="624">
        <f>SUM(C471:Y471)</f>
        <v>3.0100000000000002</v>
      </c>
      <c r="AA471" s="1086">
        <f>IF(ISERROR((C471/D471-1)*100),"n/a",(C471/D471-1)*100)</f>
        <v>10.22727272727273</v>
      </c>
      <c r="AB471" s="1086">
        <f>IF(ISERROR((D471/E471-1)*100),"n/a",(D471/E471-1)*100)</f>
        <v>9.9999999999999858</v>
      </c>
      <c r="AC471" s="1087">
        <f>IF(ISERROR((E471/F471-1)*100),"n/a",(E471/F471-1)*100)</f>
        <v>122.22222222222223</v>
      </c>
      <c r="AD471" s="1087" t="str">
        <f>IF(ISERROR((F471/G471-1)*100),"n/a",(F471/G471-1)*100)</f>
        <v>n/a</v>
      </c>
      <c r="AE471" s="1087" t="str">
        <f>IF(ISERROR((G471/H471-1)*100),"n/a",(G471/H471-1)*100)</f>
        <v>n/a</v>
      </c>
      <c r="AF471" s="1087" t="str">
        <f>IF(ISERROR((H471/I471-1)*100),"n/a",(H471/I471-1)*100)</f>
        <v>n/a</v>
      </c>
      <c r="AG471" s="1087" t="str">
        <f>IF(ISERROR((I471/K471-1)*100),"n/a",(I471/K471-1)*100)</f>
        <v>n/a</v>
      </c>
      <c r="AH471" s="1087" t="str">
        <f>IF(ISERROR((K471/L471-1)*100),"n/a",(K471/L471-1)*100)</f>
        <v>n/a</v>
      </c>
      <c r="AI471" s="1087" t="str">
        <f>IF(ISERROR((L471/N471-1)*100),"n/a",(L471/N471-1)*100)</f>
        <v>n/a</v>
      </c>
      <c r="AJ471" s="1087" t="str">
        <f>IF(ISERROR((N471/O471-1)*100),"n/a",(N471/O471-1)*100)</f>
        <v>n/a</v>
      </c>
      <c r="AK471" s="1087" t="str">
        <f>IF(ISERROR((O471/P471-1)*100),"n/a",(O471/P471-1)*100)</f>
        <v>n/a</v>
      </c>
      <c r="AL471" s="1087" t="str">
        <f>IF(ISERROR((P471/Q471-1)*100),"n/a",(P471/Q471-1)*100)</f>
        <v>n/a</v>
      </c>
      <c r="AM471" s="1087" t="str">
        <f>IF(ISERROR((Q471/R471-1)*100),"n/a",(Q471/R471-1)*100)</f>
        <v>n/a</v>
      </c>
      <c r="AN471" s="1087" t="str">
        <f>IF(ISERROR((R471/S471-1)*100),"n/a",(R471/S471-1)*100)</f>
        <v>n/a</v>
      </c>
      <c r="AO471" s="1087" t="str">
        <f>IF(ISERROR((S471/T471-1)*100),"n/a",(S471/T471-1)*100)</f>
        <v>n/a</v>
      </c>
      <c r="AP471" s="1087" t="str">
        <f>IF(ISERROR((T471/U471-1)*100),"n/a",(T471/U471-1)*100)</f>
        <v>n/a</v>
      </c>
      <c r="AQ471" s="1087" t="str">
        <f>IF(ISERROR((U471/V471-1)*100),"n/a",(U471/V471-1)*100)</f>
        <v>n/a</v>
      </c>
      <c r="AR471" s="1087" t="str">
        <f>IF(ISERROR((V471/W471-1)*100),"n/a",(V471/W471-1)*100)</f>
        <v>n/a</v>
      </c>
      <c r="AS471" s="1087" t="str">
        <f>IF(ISERROR((W471/X471-1)*100),"n/a",(W471/X471-1)*100)</f>
        <v>n/a</v>
      </c>
      <c r="AT471" s="1087" t="str">
        <f>IF(ISERROR((X471/Y471-1)*100),"n/a",(X471/Y471-1)*100)</f>
        <v>n/a</v>
      </c>
      <c r="AU471" s="1088">
        <f>AVERAGE(AA471:AT471)</f>
        <v>47.483164983164983</v>
      </c>
      <c r="AV471" s="1089">
        <f>STDEV(AA471:AT471)</f>
        <v>64.726021976948701</v>
      </c>
    </row>
    <row r="472" spans="1:48" ht="11.25" customHeight="1" x14ac:dyDescent="0.2">
      <c r="A472" s="1062" t="s">
        <v>4216</v>
      </c>
      <c r="B472" s="1062" t="s">
        <v>4214</v>
      </c>
      <c r="C472" s="621">
        <v>2.52</v>
      </c>
      <c r="D472" s="491">
        <v>1.92</v>
      </c>
      <c r="E472" s="1225">
        <v>1.32</v>
      </c>
      <c r="F472" s="1225">
        <v>1</v>
      </c>
      <c r="G472" s="1225">
        <v>0.8</v>
      </c>
      <c r="H472" s="1225">
        <v>0.18</v>
      </c>
      <c r="I472" s="1228">
        <v>0</v>
      </c>
      <c r="J472" s="1225"/>
      <c r="K472" s="1228">
        <v>0</v>
      </c>
      <c r="L472" s="1232">
        <v>0</v>
      </c>
      <c r="M472" s="1225"/>
      <c r="N472" s="1234">
        <v>0</v>
      </c>
      <c r="O472" s="1234">
        <v>0</v>
      </c>
      <c r="P472" s="1238">
        <v>0</v>
      </c>
      <c r="Q472" s="1238">
        <v>0</v>
      </c>
      <c r="R472" s="1238">
        <v>0</v>
      </c>
      <c r="S472" s="1238">
        <v>0</v>
      </c>
      <c r="T472" s="1238">
        <v>0</v>
      </c>
      <c r="U472" s="1238">
        <v>0</v>
      </c>
      <c r="V472" s="1238">
        <v>0</v>
      </c>
      <c r="W472" s="1238">
        <v>0</v>
      </c>
      <c r="X472" s="1238">
        <v>0</v>
      </c>
      <c r="Y472" s="1238">
        <v>0</v>
      </c>
      <c r="Z472" s="624">
        <f>SUM(C472:Y472)</f>
        <v>7.7399999999999993</v>
      </c>
      <c r="AA472" s="1086">
        <f>IF(ISERROR((C472/D472-1)*100),"n/a",(C472/D472-1)*100)</f>
        <v>31.25</v>
      </c>
      <c r="AB472" s="1086">
        <f>IF(ISERROR((D472/E472-1)*100),"n/a",(D472/E472-1)*100)</f>
        <v>45.454545454545439</v>
      </c>
      <c r="AC472" s="1087">
        <f>IF(ISERROR((E472/F472-1)*100),"n/a",(E472/F472-1)*100)</f>
        <v>32.000000000000007</v>
      </c>
      <c r="AD472" s="1087">
        <f>IF(ISERROR((F472/G472-1)*100),"n/a",(F472/G472-1)*100)</f>
        <v>25</v>
      </c>
      <c r="AE472" s="1087">
        <f>IF(ISERROR((G472/H472-1)*100),"n/a",(G472/H472-1)*100)</f>
        <v>344.44444444444446</v>
      </c>
      <c r="AF472" s="1087" t="str">
        <f>IF(ISERROR((H472/I472-1)*100),"n/a",(H472/I472-1)*100)</f>
        <v>n/a</v>
      </c>
      <c r="AG472" s="1087" t="str">
        <f>IF(ISERROR((I472/K472-1)*100),"n/a",(I472/K472-1)*100)</f>
        <v>n/a</v>
      </c>
      <c r="AH472" s="1087" t="str">
        <f>IF(ISERROR((K472/L472-1)*100),"n/a",(K472/L472-1)*100)</f>
        <v>n/a</v>
      </c>
      <c r="AI472" s="1087" t="str">
        <f>IF(ISERROR((L472/N472-1)*100),"n/a",(L472/N472-1)*100)</f>
        <v>n/a</v>
      </c>
      <c r="AJ472" s="1087" t="str">
        <f>IF(ISERROR((N472/O472-1)*100),"n/a",(N472/O472-1)*100)</f>
        <v>n/a</v>
      </c>
      <c r="AK472" s="1087" t="str">
        <f>IF(ISERROR((O472/P472-1)*100),"n/a",(O472/P472-1)*100)</f>
        <v>n/a</v>
      </c>
      <c r="AL472" s="1087" t="str">
        <f>IF(ISERROR((P472/Q472-1)*100),"n/a",(P472/Q472-1)*100)</f>
        <v>n/a</v>
      </c>
      <c r="AM472" s="1087" t="str">
        <f>IF(ISERROR((Q472/R472-1)*100),"n/a",(Q472/R472-1)*100)</f>
        <v>n/a</v>
      </c>
      <c r="AN472" s="1087" t="str">
        <f>IF(ISERROR((R472/S472-1)*100),"n/a",(R472/S472-1)*100)</f>
        <v>n/a</v>
      </c>
      <c r="AO472" s="1087" t="str">
        <f>IF(ISERROR((S472/T472-1)*100),"n/a",(S472/T472-1)*100)</f>
        <v>n/a</v>
      </c>
      <c r="AP472" s="1087" t="str">
        <f>IF(ISERROR((T472/U472-1)*100),"n/a",(T472/U472-1)*100)</f>
        <v>n/a</v>
      </c>
      <c r="AQ472" s="1087" t="str">
        <f>IF(ISERROR((U472/V472-1)*100),"n/a",(U472/V472-1)*100)</f>
        <v>n/a</v>
      </c>
      <c r="AR472" s="1087" t="str">
        <f>IF(ISERROR((V472/W472-1)*100),"n/a",(V472/W472-1)*100)</f>
        <v>n/a</v>
      </c>
      <c r="AS472" s="1087" t="str">
        <f>IF(ISERROR((W472/X472-1)*100),"n/a",(W472/X472-1)*100)</f>
        <v>n/a</v>
      </c>
      <c r="AT472" s="1087" t="str">
        <f>IF(ISERROR((X472/Y472-1)*100),"n/a",(X472/Y472-1)*100)</f>
        <v>n/a</v>
      </c>
      <c r="AU472" s="1088">
        <f>AVERAGE(AA472:AT472)</f>
        <v>95.629797979797985</v>
      </c>
      <c r="AV472" s="1089">
        <f>STDEV(AA472:AT472)</f>
        <v>139.2913872093645</v>
      </c>
    </row>
    <row r="473" spans="1:48" ht="11.25" customHeight="1" x14ac:dyDescent="0.2">
      <c r="A473" s="874" t="s">
        <v>290</v>
      </c>
      <c r="B473" s="874" t="s">
        <v>291</v>
      </c>
      <c r="C473" s="621">
        <v>0.97619999999999996</v>
      </c>
      <c r="D473" s="491">
        <v>0.91125</v>
      </c>
      <c r="E473" s="491">
        <v>0.85750000000000004</v>
      </c>
      <c r="F473" s="621">
        <v>0.8075</v>
      </c>
      <c r="G473" s="621">
        <v>0.77625</v>
      </c>
      <c r="H473" s="621">
        <v>0.76249999999999996</v>
      </c>
      <c r="I473" s="621">
        <v>0.75249999999999995</v>
      </c>
      <c r="J473" s="945"/>
      <c r="K473" s="621">
        <v>0.74250000000000005</v>
      </c>
      <c r="L473" s="490">
        <v>0.73250000000000004</v>
      </c>
      <c r="M473" s="945"/>
      <c r="N473" s="503">
        <v>0.72250000000000003</v>
      </c>
      <c r="O473" s="503">
        <v>0.71250000000000002</v>
      </c>
      <c r="P473" s="627">
        <v>0.70250000000000001</v>
      </c>
      <c r="Q473" s="627">
        <v>0.6925</v>
      </c>
      <c r="R473" s="627">
        <v>0.6825</v>
      </c>
      <c r="S473" s="627">
        <v>0.67249999999999999</v>
      </c>
      <c r="T473" s="627">
        <v>0.66249999999999998</v>
      </c>
      <c r="U473" s="627">
        <v>0.64875000000000005</v>
      </c>
      <c r="V473" s="627">
        <v>0.63375000000000004</v>
      </c>
      <c r="W473" s="627">
        <v>0.62250000000000005</v>
      </c>
      <c r="X473" s="627">
        <v>0.61250000000000004</v>
      </c>
      <c r="Y473" s="627">
        <v>0.59499999999999997</v>
      </c>
      <c r="Z473" s="624">
        <f>SUM(C473:Y473)</f>
        <v>15.278700000000001</v>
      </c>
      <c r="AA473" s="1086">
        <f>IF(ISERROR((C473/D473-1)*100),"n/a",(C473/D473-1)*100)</f>
        <v>7.1275720164609035</v>
      </c>
      <c r="AB473" s="1086">
        <f>IF(ISERROR((D473/E473-1)*100),"n/a",(D473/E473-1)*100)</f>
        <v>6.2682215743440128</v>
      </c>
      <c r="AC473" s="1087">
        <f>IF(ISERROR((E473/F473-1)*100),"n/a",(E473/F473-1)*100)</f>
        <v>6.1919504643962897</v>
      </c>
      <c r="AD473" s="1087">
        <f>IF(ISERROR((F473/G473-1)*100),"n/a",(F473/G473-1)*100)</f>
        <v>4.0257648953301084</v>
      </c>
      <c r="AE473" s="1087">
        <f>IF(ISERROR((G473/H473-1)*100),"n/a",(G473/H473-1)*100)</f>
        <v>1.8032786885245899</v>
      </c>
      <c r="AF473" s="1087">
        <f>IF(ISERROR((H473/I473-1)*100),"n/a",(H473/I473-1)*100)</f>
        <v>1.3289036544850585</v>
      </c>
      <c r="AG473" s="1087">
        <f>IF(ISERROR((I473/K473-1)*100),"n/a",(I473/K473-1)*100)</f>
        <v>1.3468013468013407</v>
      </c>
      <c r="AH473" s="1087">
        <f>IF(ISERROR((K473/L473-1)*100),"n/a",(K473/L473-1)*100)</f>
        <v>1.3651877133105783</v>
      </c>
      <c r="AI473" s="1087">
        <f>IF(ISERROR((L473/N473-1)*100),"n/a",(L473/N473-1)*100)</f>
        <v>1.384083044982698</v>
      </c>
      <c r="AJ473" s="1087">
        <f>IF(ISERROR((N473/O473-1)*100),"n/a",(N473/O473-1)*100)</f>
        <v>1.4035087719298289</v>
      </c>
      <c r="AK473" s="1087">
        <f>IF(ISERROR((O473/P473-1)*100),"n/a",(O473/P473-1)*100)</f>
        <v>1.4234875444839812</v>
      </c>
      <c r="AL473" s="1087">
        <f>IF(ISERROR((P473/Q473-1)*100),"n/a",(P473/Q473-1)*100)</f>
        <v>1.4440433212996373</v>
      </c>
      <c r="AM473" s="1087">
        <f>IF(ISERROR((Q473/R473-1)*100),"n/a",(Q473/R473-1)*100)</f>
        <v>1.46520146520146</v>
      </c>
      <c r="AN473" s="1087">
        <f>IF(ISERROR((R473/S473-1)*100),"n/a",(R473/S473-1)*100)</f>
        <v>1.4869888475836479</v>
      </c>
      <c r="AO473" s="1087">
        <f>IF(ISERROR((S473/T473-1)*100),"n/a",(S473/T473-1)*100)</f>
        <v>1.5094339622641506</v>
      </c>
      <c r="AP473" s="1087">
        <f>IF(ISERROR((T473/U473-1)*100),"n/a",(T473/U473-1)*100)</f>
        <v>2.1194605009633882</v>
      </c>
      <c r="AQ473" s="1087">
        <f>IF(ISERROR((U473/V473-1)*100),"n/a",(U473/V473-1)*100)</f>
        <v>2.3668639053254559</v>
      </c>
      <c r="AR473" s="1087">
        <f>IF(ISERROR((V473/W473-1)*100),"n/a",(V473/W473-1)*100)</f>
        <v>1.8072289156626509</v>
      </c>
      <c r="AS473" s="1087">
        <f>IF(ISERROR((W473/X473-1)*100),"n/a",(W473/X473-1)*100)</f>
        <v>1.6326530612244872</v>
      </c>
      <c r="AT473" s="1087">
        <f>IF(ISERROR((X473/Y473-1)*100),"n/a",(X473/Y473-1)*100)</f>
        <v>2.941176470588247</v>
      </c>
      <c r="AU473" s="1088">
        <f>AVERAGE(AA473:AT473)</f>
        <v>2.5220905082581262</v>
      </c>
      <c r="AV473" s="1089">
        <f>STDEV(AA473:AT473)</f>
        <v>1.8556637264070079</v>
      </c>
    </row>
    <row r="474" spans="1:48" ht="11.25" customHeight="1" x14ac:dyDescent="0.2">
      <c r="A474" s="489" t="s">
        <v>679</v>
      </c>
      <c r="B474" s="874" t="s">
        <v>680</v>
      </c>
      <c r="C474" s="621">
        <v>1.89</v>
      </c>
      <c r="D474" s="491">
        <v>1.72</v>
      </c>
      <c r="E474" s="491">
        <v>1.5899999999999999</v>
      </c>
      <c r="F474" s="621">
        <v>1.47</v>
      </c>
      <c r="G474" s="621">
        <v>1.29</v>
      </c>
      <c r="H474" s="621">
        <v>1.1499999999999999</v>
      </c>
      <c r="I474" s="621">
        <v>0.97</v>
      </c>
      <c r="J474" s="945"/>
      <c r="K474" s="621">
        <v>0.83</v>
      </c>
      <c r="L474" s="490">
        <v>0.68</v>
      </c>
      <c r="M474" s="945"/>
      <c r="N474" s="503">
        <v>0.55000000000000004</v>
      </c>
      <c r="O474" s="622">
        <v>0.52</v>
      </c>
      <c r="P474" s="627">
        <v>0.46</v>
      </c>
      <c r="Q474" s="627">
        <v>0.41</v>
      </c>
      <c r="R474" s="627">
        <v>0.37</v>
      </c>
      <c r="S474" s="627">
        <v>0.32</v>
      </c>
      <c r="T474" s="623">
        <v>0.16</v>
      </c>
      <c r="U474" s="627">
        <v>0.24</v>
      </c>
      <c r="V474" s="623">
        <v>0</v>
      </c>
      <c r="W474" s="623">
        <v>0</v>
      </c>
      <c r="X474" s="623">
        <v>0</v>
      </c>
      <c r="Y474" s="623">
        <v>0</v>
      </c>
      <c r="Z474" s="624">
        <f>SUM(C474:Y474)</f>
        <v>14.620000000000001</v>
      </c>
      <c r="AA474" s="1086">
        <f>IF(ISERROR((C474/D474-1)*100),"n/a",(C474/D474-1)*100)</f>
        <v>9.8837209302325526</v>
      </c>
      <c r="AB474" s="1086">
        <f>IF(ISERROR((D474/E474-1)*100),"n/a",(D474/E474-1)*100)</f>
        <v>8.1761006289308149</v>
      </c>
      <c r="AC474" s="1087">
        <f>IF(ISERROR((E474/F474-1)*100),"n/a",(E474/F474-1)*100)</f>
        <v>8.1632653061224367</v>
      </c>
      <c r="AD474" s="1087">
        <f>IF(ISERROR((F474/G474-1)*100),"n/a",(F474/G474-1)*100)</f>
        <v>13.953488372093027</v>
      </c>
      <c r="AE474" s="1087">
        <f>IF(ISERROR((G474/H474-1)*100),"n/a",(G474/H474-1)*100)</f>
        <v>12.173913043478279</v>
      </c>
      <c r="AF474" s="1087">
        <f>IF(ISERROR((H474/I474-1)*100),"n/a",(H474/I474-1)*100)</f>
        <v>18.556701030927837</v>
      </c>
      <c r="AG474" s="1087">
        <f>IF(ISERROR((I474/K474-1)*100),"n/a",(I474/K474-1)*100)</f>
        <v>16.867469879518083</v>
      </c>
      <c r="AH474" s="1087">
        <f>IF(ISERROR((K474/L474-1)*100),"n/a",(K474/L474-1)*100)</f>
        <v>22.058823529411754</v>
      </c>
      <c r="AI474" s="1087">
        <f>IF(ISERROR((L474/N474-1)*100),"n/a",(L474/N474-1)*100)</f>
        <v>23.636363636363633</v>
      </c>
      <c r="AJ474" s="1087">
        <f>IF(ISERROR((N474/O474-1)*100),"n/a",(N474/O474-1)*100)</f>
        <v>5.7692307692307709</v>
      </c>
      <c r="AK474" s="1087">
        <f>IF(ISERROR((O474/P474-1)*100),"n/a",(O474/P474-1)*100)</f>
        <v>13.043478260869556</v>
      </c>
      <c r="AL474" s="1087">
        <f>IF(ISERROR((P474/Q474-1)*100),"n/a",(P474/Q474-1)*100)</f>
        <v>12.195121951219523</v>
      </c>
      <c r="AM474" s="1087">
        <f>IF(ISERROR((Q474/R474-1)*100),"n/a",(Q474/R474-1)*100)</f>
        <v>10.810810810810811</v>
      </c>
      <c r="AN474" s="1087">
        <f>IF(ISERROR((R474/S474-1)*100),"n/a",(R474/S474-1)*100)</f>
        <v>15.625</v>
      </c>
      <c r="AO474" s="1087">
        <f>IF(ISERROR((S474/T474-1)*100),"n/a",(S474/T474-1)*100)</f>
        <v>100</v>
      </c>
      <c r="AP474" s="1087">
        <f>IF(ISERROR((T474/U474-1)*100),"n/a",(T474/U474-1)*100)</f>
        <v>-33.333333333333329</v>
      </c>
      <c r="AQ474" s="1087" t="str">
        <f>IF(ISERROR((U474/V474-1)*100),"n/a",(U474/V474-1)*100)</f>
        <v>n/a</v>
      </c>
      <c r="AR474" s="1087" t="str">
        <f>IF(ISERROR((V474/W474-1)*100),"n/a",(V474/W474-1)*100)</f>
        <v>n/a</v>
      </c>
      <c r="AS474" s="1087" t="str">
        <f>IF(ISERROR((W474/X474-1)*100),"n/a",(W474/X474-1)*100)</f>
        <v>n/a</v>
      </c>
      <c r="AT474" s="1087" t="str">
        <f>IF(ISERROR((X474/Y474-1)*100),"n/a",(X474/Y474-1)*100)</f>
        <v>n/a</v>
      </c>
      <c r="AU474" s="1088">
        <f>AVERAGE(AA474:AT474)</f>
        <v>16.098759675992238</v>
      </c>
      <c r="AV474" s="1089">
        <f>STDEV(AA474:AT474)</f>
        <v>25.723858235352292</v>
      </c>
    </row>
    <row r="475" spans="1:48" ht="11.25" customHeight="1" x14ac:dyDescent="0.2">
      <c r="A475" s="498" t="s">
        <v>1482</v>
      </c>
      <c r="B475" s="499" t="s">
        <v>1483</v>
      </c>
      <c r="C475" s="621">
        <v>2.35</v>
      </c>
      <c r="D475" s="491">
        <v>2.08</v>
      </c>
      <c r="E475" s="502">
        <v>1.88</v>
      </c>
      <c r="F475" s="621">
        <v>1.64</v>
      </c>
      <c r="G475" s="621">
        <v>1.36</v>
      </c>
      <c r="H475" s="621">
        <v>1.27</v>
      </c>
      <c r="I475" s="621">
        <v>1.0900000000000001</v>
      </c>
      <c r="J475" s="945"/>
      <c r="K475" s="621">
        <v>0.92</v>
      </c>
      <c r="L475" s="490">
        <v>0.22</v>
      </c>
      <c r="M475" s="945"/>
      <c r="N475" s="622">
        <v>0</v>
      </c>
      <c r="O475" s="622">
        <v>0.20213</v>
      </c>
      <c r="P475" s="623">
        <v>0.80852000000000002</v>
      </c>
      <c r="Q475" s="627">
        <v>0.80852000000000002</v>
      </c>
      <c r="R475" s="627">
        <v>0.72765999999999997</v>
      </c>
      <c r="S475" s="627">
        <v>0.64680000000000004</v>
      </c>
      <c r="T475" s="623">
        <v>0.57887999999999995</v>
      </c>
      <c r="U475" s="623">
        <v>0.57887999999999995</v>
      </c>
      <c r="V475" s="623">
        <v>0.57887999999999995</v>
      </c>
      <c r="W475" s="623">
        <v>0.57887999999999995</v>
      </c>
      <c r="X475" s="623">
        <v>0.57887999999999995</v>
      </c>
      <c r="Y475" s="623">
        <v>0.57887999999999995</v>
      </c>
      <c r="Z475" s="624">
        <f>SUM(C475:Y475)</f>
        <v>19.476910000000007</v>
      </c>
      <c r="AA475" s="1086">
        <f>IF(ISERROR((C475/D475-1)*100),"n/a",(C475/D475-1)*100)</f>
        <v>12.98076923076923</v>
      </c>
      <c r="AB475" s="1086">
        <f>IF(ISERROR((D475/E475-1)*100),"n/a",(D475/E475-1)*100)</f>
        <v>10.638297872340431</v>
      </c>
      <c r="AC475" s="1087">
        <f>IF(ISERROR((E475/F475-1)*100),"n/a",(E475/F475-1)*100)</f>
        <v>14.634146341463406</v>
      </c>
      <c r="AD475" s="1087">
        <f>IF(ISERROR((F475/G475-1)*100),"n/a",(F475/G475-1)*100)</f>
        <v>20.588235294117641</v>
      </c>
      <c r="AE475" s="1087">
        <f>IF(ISERROR((G475/H475-1)*100),"n/a",(G475/H475-1)*100)</f>
        <v>7.0866141732283561</v>
      </c>
      <c r="AF475" s="1087">
        <f>IF(ISERROR((H475/I475-1)*100),"n/a",(H475/I475-1)*100)</f>
        <v>16.5137614678899</v>
      </c>
      <c r="AG475" s="1087">
        <f>IF(ISERROR((I475/K475-1)*100),"n/a",(I475/K475-1)*100)</f>
        <v>18.478260869565212</v>
      </c>
      <c r="AH475" s="1087">
        <f>IF(ISERROR((K475/L475-1)*100),"n/a",(K475/L475-1)*100)</f>
        <v>318.18181818181819</v>
      </c>
      <c r="AI475" s="1087" t="str">
        <f>IF(ISERROR((L475/N475-1)*100),"n/a",(L475/N475-1)*100)</f>
        <v>n/a</v>
      </c>
      <c r="AJ475" s="1087">
        <f>IF(ISERROR((N475/O475-1)*100),"n/a",(N475/O475-1)*100)</f>
        <v>-100</v>
      </c>
      <c r="AK475" s="1087">
        <f>IF(ISERROR((O475/P475-1)*100),"n/a",(O475/P475-1)*100)</f>
        <v>-75</v>
      </c>
      <c r="AL475" s="1087">
        <f>IF(ISERROR((P475/Q475-1)*100),"n/a",(P475/Q475-1)*100)</f>
        <v>0</v>
      </c>
      <c r="AM475" s="1087">
        <f>IF(ISERROR((Q475/R475-1)*100),"n/a",(Q475/R475-1)*100)</f>
        <v>11.112332682846393</v>
      </c>
      <c r="AN475" s="1087">
        <f>IF(ISERROR((R475/S475-1)*100),"n/a",(R475/S475-1)*100)</f>
        <v>12.501546072974623</v>
      </c>
      <c r="AO475" s="1087">
        <f>IF(ISERROR((S475/T475-1)*100),"n/a",(S475/T475-1)*100)</f>
        <v>11.733001658374809</v>
      </c>
      <c r="AP475" s="1087">
        <f>IF(ISERROR((T475/U475-1)*100),"n/a",(T475/U475-1)*100)</f>
        <v>0</v>
      </c>
      <c r="AQ475" s="1087">
        <f>IF(ISERROR((U475/V475-1)*100),"n/a",(U475/V475-1)*100)</f>
        <v>0</v>
      </c>
      <c r="AR475" s="1087">
        <f>IF(ISERROR((V475/W475-1)*100),"n/a",(V475/W475-1)*100)</f>
        <v>0</v>
      </c>
      <c r="AS475" s="1087">
        <f>IF(ISERROR((W475/X475-1)*100),"n/a",(W475/X475-1)*100)</f>
        <v>0</v>
      </c>
      <c r="AT475" s="1087">
        <f>IF(ISERROR((X475/Y475-1)*100),"n/a",(X475/Y475-1)*100)</f>
        <v>0</v>
      </c>
      <c r="AU475" s="1088">
        <f>AVERAGE(AA475:AT475)</f>
        <v>14.707830728704641</v>
      </c>
      <c r="AV475" s="1089">
        <f>STDEV(AA475:AT475)</f>
        <v>79.845718558169125</v>
      </c>
    </row>
    <row r="476" spans="1:48" ht="11.25" customHeight="1" x14ac:dyDescent="0.2">
      <c r="A476" s="489" t="s">
        <v>684</v>
      </c>
      <c r="B476" s="874" t="s">
        <v>685</v>
      </c>
      <c r="C476" s="621">
        <v>2.76</v>
      </c>
      <c r="D476" s="491">
        <v>2.37</v>
      </c>
      <c r="E476" s="626">
        <v>1.83</v>
      </c>
      <c r="F476" s="621">
        <v>1.74</v>
      </c>
      <c r="G476" s="621">
        <v>1.63</v>
      </c>
      <c r="H476" s="621">
        <v>1.39</v>
      </c>
      <c r="I476" s="621">
        <v>1.23</v>
      </c>
      <c r="J476" s="945" t="s">
        <v>90</v>
      </c>
      <c r="K476" s="621">
        <v>1.05</v>
      </c>
      <c r="L476" s="490">
        <v>0.91</v>
      </c>
      <c r="M476" s="945"/>
      <c r="N476" s="503">
        <v>0.84</v>
      </c>
      <c r="O476" s="622">
        <v>0.8</v>
      </c>
      <c r="P476" s="627">
        <v>0.76</v>
      </c>
      <c r="Q476" s="627">
        <v>0.68</v>
      </c>
      <c r="R476" s="627">
        <v>0.56000000000000005</v>
      </c>
      <c r="S476" s="627">
        <v>0.46</v>
      </c>
      <c r="T476" s="627">
        <v>0.34</v>
      </c>
      <c r="U476" s="627">
        <v>0.1</v>
      </c>
      <c r="V476" s="623">
        <v>0</v>
      </c>
      <c r="W476" s="623">
        <v>0</v>
      </c>
      <c r="X476" s="623">
        <v>0</v>
      </c>
      <c r="Y476" s="623">
        <v>0</v>
      </c>
      <c r="Z476" s="624">
        <f>SUM(C476:Y476)</f>
        <v>19.450000000000003</v>
      </c>
      <c r="AA476" s="1086">
        <f>IF(ISERROR((C476/D476-1)*100),"n/a",(C476/D476-1)*100)</f>
        <v>16.455696202531623</v>
      </c>
      <c r="AB476" s="1086">
        <f>IF(ISERROR((D476/E476-1)*100),"n/a",(D476/E476-1)*100)</f>
        <v>29.508196721311485</v>
      </c>
      <c r="AC476" s="1087">
        <f>IF(ISERROR((E476/F476-1)*100),"n/a",(E476/F476-1)*100)</f>
        <v>5.1724137931034475</v>
      </c>
      <c r="AD476" s="1087">
        <f>IF(ISERROR((F476/G476-1)*100),"n/a",(F476/G476-1)*100)</f>
        <v>6.7484662576687171</v>
      </c>
      <c r="AE476" s="1087">
        <f>IF(ISERROR((G476/H476-1)*100),"n/a",(G476/H476-1)*100)</f>
        <v>17.266187050359715</v>
      </c>
      <c r="AF476" s="1087">
        <f>IF(ISERROR((H476/I476-1)*100),"n/a",(H476/I476-1)*100)</f>
        <v>13.008130081300816</v>
      </c>
      <c r="AG476" s="1087">
        <f>IF(ISERROR((I476/K476-1)*100),"n/a",(I476/K476-1)*100)</f>
        <v>17.142857142857125</v>
      </c>
      <c r="AH476" s="1087">
        <f>IF(ISERROR((K476/L476-1)*100),"n/a",(K476/L476-1)*100)</f>
        <v>15.384615384615397</v>
      </c>
      <c r="AI476" s="1087">
        <f>IF(ISERROR((L476/N476-1)*100),"n/a",(L476/N476-1)*100)</f>
        <v>8.3333333333333481</v>
      </c>
      <c r="AJ476" s="1087">
        <f>IF(ISERROR((N476/O476-1)*100),"n/a",(N476/O476-1)*100)</f>
        <v>4.9999999999999822</v>
      </c>
      <c r="AK476" s="1087">
        <f>IF(ISERROR((O476/P476-1)*100),"n/a",(O476/P476-1)*100)</f>
        <v>5.2631578947368363</v>
      </c>
      <c r="AL476" s="1087">
        <f>IF(ISERROR((P476/Q476-1)*100),"n/a",(P476/Q476-1)*100)</f>
        <v>11.764705882352944</v>
      </c>
      <c r="AM476" s="1087">
        <f>IF(ISERROR((Q476/R476-1)*100),"n/a",(Q476/R476-1)*100)</f>
        <v>21.42857142857142</v>
      </c>
      <c r="AN476" s="1087">
        <f>IF(ISERROR((R476/S476-1)*100),"n/a",(R476/S476-1)*100)</f>
        <v>21.739130434782616</v>
      </c>
      <c r="AO476" s="1087">
        <f>IF(ISERROR((S476/T476-1)*100),"n/a",(S476/T476-1)*100)</f>
        <v>35.294117647058812</v>
      </c>
      <c r="AP476" s="1087">
        <f>IF(ISERROR((T476/U476-1)*100),"n/a",(T476/U476-1)*100)</f>
        <v>240</v>
      </c>
      <c r="AQ476" s="1087" t="str">
        <f>IF(ISERROR((U476/V476-1)*100),"n/a",(U476/V476-1)*100)</f>
        <v>n/a</v>
      </c>
      <c r="AR476" s="1087" t="str">
        <f>IF(ISERROR((V476/W476-1)*100),"n/a",(V476/W476-1)*100)</f>
        <v>n/a</v>
      </c>
      <c r="AS476" s="1087" t="str">
        <f>IF(ISERROR((W476/X476-1)*100),"n/a",(W476/X476-1)*100)</f>
        <v>n/a</v>
      </c>
      <c r="AT476" s="1087" t="str">
        <f>IF(ISERROR((X476/Y476-1)*100),"n/a",(X476/Y476-1)*100)</f>
        <v>n/a</v>
      </c>
      <c r="AU476" s="1088">
        <f>AVERAGE(AA476:AT476)</f>
        <v>29.344348703411519</v>
      </c>
      <c r="AV476" s="1089">
        <f>STDEV(AA476:AT476)</f>
        <v>56.846146073003055</v>
      </c>
    </row>
    <row r="477" spans="1:48" ht="11.25" customHeight="1" x14ac:dyDescent="0.2">
      <c r="A477" s="489" t="s">
        <v>1454</v>
      </c>
      <c r="B477" s="874" t="s">
        <v>1455</v>
      </c>
      <c r="C477" s="621">
        <v>0.435</v>
      </c>
      <c r="D477" s="491">
        <v>0.41499999999999998</v>
      </c>
      <c r="E477" s="626">
        <v>0.39500000000000002</v>
      </c>
      <c r="F477" s="621">
        <v>0.375</v>
      </c>
      <c r="G477" s="621">
        <v>0.35499999999999998</v>
      </c>
      <c r="H477" s="621">
        <v>0.33500000000000002</v>
      </c>
      <c r="I477" s="621">
        <v>0.315</v>
      </c>
      <c r="J477" s="945"/>
      <c r="K477" s="621">
        <v>0.22500000000000001</v>
      </c>
      <c r="L477" s="625">
        <v>0</v>
      </c>
      <c r="M477" s="945"/>
      <c r="N477" s="622">
        <v>0</v>
      </c>
      <c r="O477" s="622">
        <v>0</v>
      </c>
      <c r="P477" s="623">
        <v>0</v>
      </c>
      <c r="Q477" s="623">
        <v>0</v>
      </c>
      <c r="R477" s="623">
        <v>0</v>
      </c>
      <c r="S477" s="627">
        <v>0</v>
      </c>
      <c r="T477" s="623">
        <v>0</v>
      </c>
      <c r="U477" s="623">
        <v>0</v>
      </c>
      <c r="V477" s="623">
        <v>0</v>
      </c>
      <c r="W477" s="623">
        <v>0.24</v>
      </c>
      <c r="X477" s="623">
        <v>0.48</v>
      </c>
      <c r="Y477" s="623">
        <v>0.48</v>
      </c>
      <c r="Z477" s="624">
        <f>SUM(C477:Y477)</f>
        <v>4.05</v>
      </c>
      <c r="AA477" s="1086">
        <f>IF(ISERROR((C477/D477-1)*100),"n/a",(C477/D477-1)*100)</f>
        <v>4.8192771084337505</v>
      </c>
      <c r="AB477" s="1086">
        <f>IF(ISERROR((D477/E477-1)*100),"n/a",(D477/E477-1)*100)</f>
        <v>5.0632911392404889</v>
      </c>
      <c r="AC477" s="1087">
        <f>IF(ISERROR((E477/F477-1)*100),"n/a",(E477/F477-1)*100)</f>
        <v>5.3333333333333455</v>
      </c>
      <c r="AD477" s="1087">
        <f>IF(ISERROR((F477/G477-1)*100),"n/a",(F477/G477-1)*100)</f>
        <v>5.6338028169014231</v>
      </c>
      <c r="AE477" s="1087">
        <f>IF(ISERROR((G477/H477-1)*100),"n/a",(G477/H477-1)*100)</f>
        <v>5.9701492537313383</v>
      </c>
      <c r="AF477" s="1087">
        <f>IF(ISERROR((H477/I477-1)*100),"n/a",(H477/I477-1)*100)</f>
        <v>6.3492063492063489</v>
      </c>
      <c r="AG477" s="1087">
        <f>IF(ISERROR((I477/K477-1)*100),"n/a",(I477/K477-1)*100)</f>
        <v>39.999999999999993</v>
      </c>
      <c r="AH477" s="1087" t="str">
        <f>IF(ISERROR((K477/L477-1)*100),"n/a",(K477/L477-1)*100)</f>
        <v>n/a</v>
      </c>
      <c r="AI477" s="1087" t="str">
        <f>IF(ISERROR((L477/N477-1)*100),"n/a",(L477/N477-1)*100)</f>
        <v>n/a</v>
      </c>
      <c r="AJ477" s="1087" t="str">
        <f>IF(ISERROR((N477/O477-1)*100),"n/a",(N477/O477-1)*100)</f>
        <v>n/a</v>
      </c>
      <c r="AK477" s="1087" t="str">
        <f>IF(ISERROR((O477/P477-1)*100),"n/a",(O477/P477-1)*100)</f>
        <v>n/a</v>
      </c>
      <c r="AL477" s="1087" t="str">
        <f>IF(ISERROR((P477/Q477-1)*100),"n/a",(P477/Q477-1)*100)</f>
        <v>n/a</v>
      </c>
      <c r="AM477" s="1087" t="str">
        <f>IF(ISERROR((Q477/R477-1)*100),"n/a",(Q477/R477-1)*100)</f>
        <v>n/a</v>
      </c>
      <c r="AN477" s="1087" t="str">
        <f>IF(ISERROR((R477/S477-1)*100),"n/a",(R477/S477-1)*100)</f>
        <v>n/a</v>
      </c>
      <c r="AO477" s="1087" t="str">
        <f>IF(ISERROR((S477/T477-1)*100),"n/a",(S477/T477-1)*100)</f>
        <v>n/a</v>
      </c>
      <c r="AP477" s="1087" t="str">
        <f>IF(ISERROR((T477/U477-1)*100),"n/a",(T477/U477-1)*100)</f>
        <v>n/a</v>
      </c>
      <c r="AQ477" s="1087" t="str">
        <f>IF(ISERROR((U477/V477-1)*100),"n/a",(U477/V477-1)*100)</f>
        <v>n/a</v>
      </c>
      <c r="AR477" s="1087">
        <f>IF(ISERROR((V477/W477-1)*100),"n/a",(V477/W477-1)*100)</f>
        <v>-100</v>
      </c>
      <c r="AS477" s="1087">
        <f>IF(ISERROR((W477/X477-1)*100),"n/a",(W477/X477-1)*100)</f>
        <v>-50</v>
      </c>
      <c r="AT477" s="1087">
        <f>IF(ISERROR((X477/Y477-1)*100),"n/a",(X477/Y477-1)*100)</f>
        <v>0</v>
      </c>
      <c r="AU477" s="1088">
        <f>AVERAGE(AA477:AT477)</f>
        <v>-7.6830939999153314</v>
      </c>
      <c r="AV477" s="1089">
        <f>STDEV(AA477:AT477)</f>
        <v>39.008122084301647</v>
      </c>
    </row>
    <row r="478" spans="1:48" ht="11.25" customHeight="1" x14ac:dyDescent="0.2">
      <c r="A478" s="1117" t="s">
        <v>4558</v>
      </c>
      <c r="B478" s="859" t="s">
        <v>4016</v>
      </c>
      <c r="C478" s="491">
        <v>0.20500000000000002</v>
      </c>
      <c r="D478" s="491">
        <v>0.2</v>
      </c>
      <c r="E478" s="485">
        <v>0.16</v>
      </c>
      <c r="F478" s="491">
        <v>0.11</v>
      </c>
      <c r="G478" s="491">
        <v>7.7499999999999999E-2</v>
      </c>
      <c r="H478" s="514">
        <v>7.0000000000000007E-2</v>
      </c>
      <c r="I478" s="514">
        <v>7.0000000000000007E-2</v>
      </c>
      <c r="J478" s="514"/>
      <c r="K478" s="514">
        <v>7.0000000000000007E-2</v>
      </c>
      <c r="L478" s="511">
        <v>7.0000000000000007E-2</v>
      </c>
      <c r="M478" s="514"/>
      <c r="N478" s="534">
        <v>7.0000000000000007E-2</v>
      </c>
      <c r="O478" s="534">
        <v>7.0000000000000007E-2</v>
      </c>
      <c r="P478" s="531">
        <v>7.0000000000000007E-2</v>
      </c>
      <c r="Q478" s="627">
        <v>7.0000000000000007E-2</v>
      </c>
      <c r="R478" s="627">
        <v>1.7500000000000002E-2</v>
      </c>
      <c r="S478" s="531">
        <v>0</v>
      </c>
      <c r="T478" s="531">
        <v>0</v>
      </c>
      <c r="U478" s="531">
        <v>0</v>
      </c>
      <c r="V478" s="531">
        <v>0</v>
      </c>
      <c r="W478" s="531">
        <v>0</v>
      </c>
      <c r="X478" s="531">
        <v>0</v>
      </c>
      <c r="Y478" s="531">
        <v>0</v>
      </c>
      <c r="Z478" s="624">
        <f>SUM(C478:Y478)</f>
        <v>1.3300000000000005</v>
      </c>
      <c r="AA478" s="1086">
        <f>IF(ISERROR((C478/D478-1)*100),"n/a",(C478/D478-1)*100)</f>
        <v>2.4999999999999911</v>
      </c>
      <c r="AB478" s="1086">
        <f>IF(ISERROR((D478/E478-1)*100),"n/a",(D478/E478-1)*100)</f>
        <v>25</v>
      </c>
      <c r="AC478" s="1087">
        <f>IF(ISERROR((E478/F478-1)*100),"n/a",(E478/F478-1)*100)</f>
        <v>45.45454545454546</v>
      </c>
      <c r="AD478" s="1087">
        <f>IF(ISERROR((F478/G478-1)*100),"n/a",(F478/G478-1)*100)</f>
        <v>41.935483870967751</v>
      </c>
      <c r="AE478" s="1087">
        <f>IF(ISERROR((G478/H478-1)*100),"n/a",(G478/H478-1)*100)</f>
        <v>10.714285714285698</v>
      </c>
      <c r="AF478" s="1087">
        <f>IF(ISERROR((H478/I478-1)*100),"n/a",(H478/I478-1)*100)</f>
        <v>0</v>
      </c>
      <c r="AG478" s="1087">
        <f>IF(ISERROR((I478/K478-1)*100),"n/a",(I478/K478-1)*100)</f>
        <v>0</v>
      </c>
      <c r="AH478" s="1087">
        <f>IF(ISERROR((K478/L478-1)*100),"n/a",(K478/L478-1)*100)</f>
        <v>0</v>
      </c>
      <c r="AI478" s="1087">
        <f>IF(ISERROR((L478/N478-1)*100),"n/a",(L478/N478-1)*100)</f>
        <v>0</v>
      </c>
      <c r="AJ478" s="1087">
        <f>IF(ISERROR((N478/O478-1)*100),"n/a",(N478/O478-1)*100)</f>
        <v>0</v>
      </c>
      <c r="AK478" s="1087">
        <f>IF(ISERROR((O478/P478-1)*100),"n/a",(O478/P478-1)*100)</f>
        <v>0</v>
      </c>
      <c r="AL478" s="1087">
        <f>IF(ISERROR((P478/Q478-1)*100),"n/a",(P478/Q478-1)*100)</f>
        <v>0</v>
      </c>
      <c r="AM478" s="1087">
        <f>IF(ISERROR((Q478/R478-1)*100),"n/a",(Q478/R478-1)*100)</f>
        <v>300</v>
      </c>
      <c r="AN478" s="1087" t="str">
        <f>IF(ISERROR((R478/S478-1)*100),"n/a",(R478/S478-1)*100)</f>
        <v>n/a</v>
      </c>
      <c r="AO478" s="1087" t="str">
        <f>IF(ISERROR((S478/T478-1)*100),"n/a",(S478/T478-1)*100)</f>
        <v>n/a</v>
      </c>
      <c r="AP478" s="1087" t="str">
        <f>IF(ISERROR((T478/U478-1)*100),"n/a",(T478/U478-1)*100)</f>
        <v>n/a</v>
      </c>
      <c r="AQ478" s="1087" t="str">
        <f>IF(ISERROR((U478/V478-1)*100),"n/a",(U478/V478-1)*100)</f>
        <v>n/a</v>
      </c>
      <c r="AR478" s="1087" t="str">
        <f>IF(ISERROR((V478/W478-1)*100),"n/a",(V478/W478-1)*100)</f>
        <v>n/a</v>
      </c>
      <c r="AS478" s="1087" t="str">
        <f>IF(ISERROR((W478/X478-1)*100),"n/a",(W478/X478-1)*100)</f>
        <v>n/a</v>
      </c>
      <c r="AT478" s="1087" t="str">
        <f>IF(ISERROR((X478/Y478-1)*100),"n/a",(X478/Y478-1)*100)</f>
        <v>n/a</v>
      </c>
      <c r="AU478" s="1088">
        <f>AVERAGE(AA478:AT478)</f>
        <v>32.738793464599915</v>
      </c>
      <c r="AV478" s="1089">
        <f>STDEV(AA478:AT478)</f>
        <v>81.974068389851396</v>
      </c>
    </row>
    <row r="479" spans="1:48" ht="11.25" customHeight="1" x14ac:dyDescent="0.2">
      <c r="A479" s="489" t="s">
        <v>671</v>
      </c>
      <c r="B479" s="874" t="s">
        <v>672</v>
      </c>
      <c r="C479" s="621">
        <v>1.88</v>
      </c>
      <c r="D479" s="491">
        <v>1.76</v>
      </c>
      <c r="E479" s="491">
        <v>1.38</v>
      </c>
      <c r="F479" s="621">
        <v>1.26</v>
      </c>
      <c r="G479" s="621">
        <v>1.1599999999999999</v>
      </c>
      <c r="H479" s="621">
        <v>1.08</v>
      </c>
      <c r="I479" s="621">
        <v>1</v>
      </c>
      <c r="J479" s="945"/>
      <c r="K479" s="621">
        <v>0.92</v>
      </c>
      <c r="L479" s="490">
        <v>0.86</v>
      </c>
      <c r="M479" s="945"/>
      <c r="N479" s="503">
        <v>0.82</v>
      </c>
      <c r="O479" s="622">
        <v>0.8</v>
      </c>
      <c r="P479" s="627">
        <v>0.77500000000000002</v>
      </c>
      <c r="Q479" s="627">
        <v>0.6875</v>
      </c>
      <c r="R479" s="627">
        <v>0.5625</v>
      </c>
      <c r="S479" s="627">
        <v>0.42499999999999999</v>
      </c>
      <c r="T479" s="627">
        <v>0.34</v>
      </c>
      <c r="U479" s="627">
        <v>0.22</v>
      </c>
      <c r="V479" s="627">
        <v>0.02</v>
      </c>
      <c r="W479" s="623">
        <v>0</v>
      </c>
      <c r="X479" s="623">
        <v>0</v>
      </c>
      <c r="Y479" s="623">
        <v>0</v>
      </c>
      <c r="Z479" s="624">
        <f>SUM(C479:Y479)</f>
        <v>15.950000000000001</v>
      </c>
      <c r="AA479" s="1086">
        <f>IF(ISERROR((C479/D479-1)*100),"n/a",(C479/D479-1)*100)</f>
        <v>6.8181818181818121</v>
      </c>
      <c r="AB479" s="1086">
        <f>IF(ISERROR((D479/E479-1)*100),"n/a",(D479/E479-1)*100)</f>
        <v>27.536231884057983</v>
      </c>
      <c r="AC479" s="1087">
        <f>IF(ISERROR((E479/F479-1)*100),"n/a",(E479/F479-1)*100)</f>
        <v>9.5238095238095113</v>
      </c>
      <c r="AD479" s="1087">
        <f>IF(ISERROR((F479/G479-1)*100),"n/a",(F479/G479-1)*100)</f>
        <v>8.6206896551724199</v>
      </c>
      <c r="AE479" s="1087">
        <f>IF(ISERROR((G479/H479-1)*100),"n/a",(G479/H479-1)*100)</f>
        <v>7.4074074074073959</v>
      </c>
      <c r="AF479" s="1087">
        <f>IF(ISERROR((H479/I479-1)*100),"n/a",(H479/I479-1)*100)</f>
        <v>8.0000000000000071</v>
      </c>
      <c r="AG479" s="1087">
        <f>IF(ISERROR((I479/K479-1)*100),"n/a",(I479/K479-1)*100)</f>
        <v>8.6956521739130377</v>
      </c>
      <c r="AH479" s="1087">
        <f>IF(ISERROR((K479/L479-1)*100),"n/a",(K479/L479-1)*100)</f>
        <v>6.976744186046524</v>
      </c>
      <c r="AI479" s="1087">
        <f>IF(ISERROR((L479/N479-1)*100),"n/a",(L479/N479-1)*100)</f>
        <v>4.8780487804878092</v>
      </c>
      <c r="AJ479" s="1087">
        <f>IF(ISERROR((N479/O479-1)*100),"n/a",(N479/O479-1)*100)</f>
        <v>2.4999999999999911</v>
      </c>
      <c r="AK479" s="1087">
        <f>IF(ISERROR((O479/P479-1)*100),"n/a",(O479/P479-1)*100)</f>
        <v>3.2258064516129004</v>
      </c>
      <c r="AL479" s="1087">
        <f>IF(ISERROR((P479/Q479-1)*100),"n/a",(P479/Q479-1)*100)</f>
        <v>12.72727272727272</v>
      </c>
      <c r="AM479" s="1087">
        <f>IF(ISERROR((Q479/R479-1)*100),"n/a",(Q479/R479-1)*100)</f>
        <v>22.222222222222232</v>
      </c>
      <c r="AN479" s="1087">
        <f>IF(ISERROR((R479/S479-1)*100),"n/a",(R479/S479-1)*100)</f>
        <v>32.352941176470587</v>
      </c>
      <c r="AO479" s="1087">
        <f>IF(ISERROR((S479/T479-1)*100),"n/a",(S479/T479-1)*100)</f>
        <v>24.999999999999979</v>
      </c>
      <c r="AP479" s="1087">
        <f>IF(ISERROR((T479/U479-1)*100),"n/a",(T479/U479-1)*100)</f>
        <v>54.545454545454561</v>
      </c>
      <c r="AQ479" s="1087">
        <f>IF(ISERROR((U479/V479-1)*100),"n/a",(U479/V479-1)*100)</f>
        <v>1000</v>
      </c>
      <c r="AR479" s="1087" t="str">
        <f>IF(ISERROR((V479/W479-1)*100),"n/a",(V479/W479-1)*100)</f>
        <v>n/a</v>
      </c>
      <c r="AS479" s="1087" t="str">
        <f>IF(ISERROR((W479/X479-1)*100),"n/a",(W479/X479-1)*100)</f>
        <v>n/a</v>
      </c>
      <c r="AT479" s="1087" t="str">
        <f>IF(ISERROR((X479/Y479-1)*100),"n/a",(X479/Y479-1)*100)</f>
        <v>n/a</v>
      </c>
      <c r="AU479" s="1088">
        <f>AVERAGE(AA479:AT479)</f>
        <v>73.001791914829965</v>
      </c>
      <c r="AV479" s="1089">
        <f>STDEV(AA479:AT479)</f>
        <v>239.26432083108969</v>
      </c>
    </row>
    <row r="480" spans="1:48" ht="11.25" customHeight="1" x14ac:dyDescent="0.2">
      <c r="A480" s="874" t="s">
        <v>686</v>
      </c>
      <c r="B480" s="874" t="s">
        <v>687</v>
      </c>
      <c r="C480" s="621">
        <v>1.34</v>
      </c>
      <c r="D480" s="491">
        <v>1.3</v>
      </c>
      <c r="E480" s="491">
        <v>1.22</v>
      </c>
      <c r="F480" s="621">
        <v>1.08</v>
      </c>
      <c r="G480" s="621">
        <v>1</v>
      </c>
      <c r="H480" s="621">
        <v>0.88</v>
      </c>
      <c r="I480" s="494">
        <v>0.8</v>
      </c>
      <c r="J480" s="945"/>
      <c r="K480" s="621">
        <v>0.76</v>
      </c>
      <c r="L480" s="490">
        <v>0.67</v>
      </c>
      <c r="M480" s="945"/>
      <c r="N480" s="503">
        <v>0.60499999999999998</v>
      </c>
      <c r="O480" s="503">
        <v>0.57499999999999996</v>
      </c>
      <c r="P480" s="627">
        <v>0.55000000000000004</v>
      </c>
      <c r="Q480" s="627">
        <v>0.505</v>
      </c>
      <c r="R480" s="627">
        <v>0.48</v>
      </c>
      <c r="S480" s="627">
        <v>0.46</v>
      </c>
      <c r="T480" s="627">
        <v>0.36</v>
      </c>
      <c r="U480" s="627">
        <v>0.34</v>
      </c>
      <c r="V480" s="627">
        <v>0.32</v>
      </c>
      <c r="W480" s="627">
        <v>0.3</v>
      </c>
      <c r="X480" s="627">
        <v>0.28000000000000003</v>
      </c>
      <c r="Y480" s="627">
        <v>0.26</v>
      </c>
      <c r="Z480" s="624">
        <f>SUM(C480:Y480)</f>
        <v>14.085000000000003</v>
      </c>
      <c r="AA480" s="1086">
        <f>IF(ISERROR((C480/D480-1)*100),"n/a",(C480/D480-1)*100)</f>
        <v>3.0769230769230882</v>
      </c>
      <c r="AB480" s="1086">
        <f>IF(ISERROR((D480/E480-1)*100),"n/a",(D480/E480-1)*100)</f>
        <v>6.5573770491803351</v>
      </c>
      <c r="AC480" s="1087">
        <f>IF(ISERROR((E480/F480-1)*100),"n/a",(E480/F480-1)*100)</f>
        <v>12.962962962962955</v>
      </c>
      <c r="AD480" s="1087">
        <f>IF(ISERROR((F480/G480-1)*100),"n/a",(F480/G480-1)*100)</f>
        <v>8.0000000000000071</v>
      </c>
      <c r="AE480" s="1087">
        <f>IF(ISERROR((G480/H480-1)*100),"n/a",(G480/H480-1)*100)</f>
        <v>13.636363636363647</v>
      </c>
      <c r="AF480" s="1087">
        <f>IF(ISERROR((H480/I480-1)*100),"n/a",(H480/I480-1)*100)</f>
        <v>9.9999999999999858</v>
      </c>
      <c r="AG480" s="1087">
        <f>IF(ISERROR((I480/K480-1)*100),"n/a",(I480/K480-1)*100)</f>
        <v>5.2631578947368363</v>
      </c>
      <c r="AH480" s="1087">
        <f>IF(ISERROR((K480/L480-1)*100),"n/a",(K480/L480-1)*100)</f>
        <v>13.432835820895516</v>
      </c>
      <c r="AI480" s="1087">
        <f>IF(ISERROR((L480/N480-1)*100),"n/a",(L480/N480-1)*100)</f>
        <v>10.743801652892571</v>
      </c>
      <c r="AJ480" s="1087">
        <f>IF(ISERROR((N480/O480-1)*100),"n/a",(N480/O480-1)*100)</f>
        <v>5.2173913043478404</v>
      </c>
      <c r="AK480" s="1087">
        <f>IF(ISERROR((O480/P480-1)*100),"n/a",(O480/P480-1)*100)</f>
        <v>4.5454545454545192</v>
      </c>
      <c r="AL480" s="1087">
        <f>IF(ISERROR((P480/Q480-1)*100),"n/a",(P480/Q480-1)*100)</f>
        <v>8.9108910891089188</v>
      </c>
      <c r="AM480" s="1087">
        <f>IF(ISERROR((Q480/R480-1)*100),"n/a",(Q480/R480-1)*100)</f>
        <v>5.2083333333333481</v>
      </c>
      <c r="AN480" s="1087">
        <f>IF(ISERROR((R480/S480-1)*100),"n/a",(R480/S480-1)*100)</f>
        <v>4.3478260869565188</v>
      </c>
      <c r="AO480" s="1087">
        <f>IF(ISERROR((S480/T480-1)*100),"n/a",(S480/T480-1)*100)</f>
        <v>27.777777777777789</v>
      </c>
      <c r="AP480" s="1087">
        <f>IF(ISERROR((T480/U480-1)*100),"n/a",(T480/U480-1)*100)</f>
        <v>5.8823529411764497</v>
      </c>
      <c r="AQ480" s="1087">
        <f>IF(ISERROR((U480/V480-1)*100),"n/a",(U480/V480-1)*100)</f>
        <v>6.25</v>
      </c>
      <c r="AR480" s="1087">
        <f>IF(ISERROR((V480/W480-1)*100),"n/a",(V480/W480-1)*100)</f>
        <v>6.6666666666666652</v>
      </c>
      <c r="AS480" s="1087">
        <f>IF(ISERROR((W480/X480-1)*100),"n/a",(W480/X480-1)*100)</f>
        <v>7.1428571428571397</v>
      </c>
      <c r="AT480" s="1087">
        <f>IF(ISERROR((X480/Y480-1)*100),"n/a",(X480/Y480-1)*100)</f>
        <v>7.6923076923077094</v>
      </c>
      <c r="AU480" s="1088">
        <f>AVERAGE(AA480:AT480)</f>
        <v>8.6657640336970907</v>
      </c>
      <c r="AV480" s="1089">
        <f>STDEV(AA480:AT480)</f>
        <v>5.4547899293194666</v>
      </c>
    </row>
    <row r="481" spans="1:48" ht="11.25" customHeight="1" x14ac:dyDescent="0.2">
      <c r="A481" s="489" t="s">
        <v>2539</v>
      </c>
      <c r="B481" s="874" t="s">
        <v>2540</v>
      </c>
      <c r="C481" s="621">
        <v>1</v>
      </c>
      <c r="D481" s="491">
        <v>0.92</v>
      </c>
      <c r="E481" s="491">
        <v>0.84</v>
      </c>
      <c r="F481" s="621">
        <v>0.8</v>
      </c>
      <c r="G481" s="621">
        <v>0.76</v>
      </c>
      <c r="H481" s="621">
        <v>0.6</v>
      </c>
      <c r="I481" s="530">
        <v>0.56000000000000005</v>
      </c>
      <c r="J481" s="945"/>
      <c r="K481" s="621">
        <v>0.56000000000000005</v>
      </c>
      <c r="L481" s="490">
        <v>0.4</v>
      </c>
      <c r="M481" s="945"/>
      <c r="N481" s="503">
        <v>0.34667999999999999</v>
      </c>
      <c r="O481" s="503">
        <v>0.32</v>
      </c>
      <c r="P481" s="627">
        <v>0.29332000000000003</v>
      </c>
      <c r="Q481" s="627">
        <v>0.22667999999999999</v>
      </c>
      <c r="R481" s="627">
        <v>0.16</v>
      </c>
      <c r="S481" s="627">
        <v>0.13331999999999999</v>
      </c>
      <c r="T481" s="627">
        <v>0.12222</v>
      </c>
      <c r="U481" s="627">
        <v>4.444E-2</v>
      </c>
      <c r="V481" s="623">
        <v>0</v>
      </c>
      <c r="W481" s="623">
        <v>0</v>
      </c>
      <c r="X481" s="623">
        <v>0</v>
      </c>
      <c r="Y481" s="623">
        <v>0</v>
      </c>
      <c r="Z481" s="624">
        <f>SUM(C481:Y481)</f>
        <v>8.0866600000000002</v>
      </c>
      <c r="AA481" s="1086">
        <f>IF(ISERROR((C481/D481-1)*100),"n/a",(C481/D481-1)*100)</f>
        <v>8.6956521739130377</v>
      </c>
      <c r="AB481" s="1086">
        <f>IF(ISERROR((D481/E481-1)*100),"n/a",(D481/E481-1)*100)</f>
        <v>9.5238095238095344</v>
      </c>
      <c r="AC481" s="1087">
        <f>IF(ISERROR((E481/F481-1)*100),"n/a",(E481/F481-1)*100)</f>
        <v>4.9999999999999822</v>
      </c>
      <c r="AD481" s="1087">
        <f>IF(ISERROR((F481/G481-1)*100),"n/a",(F481/G481-1)*100)</f>
        <v>5.2631578947368363</v>
      </c>
      <c r="AE481" s="1087">
        <f>IF(ISERROR((G481/H481-1)*100),"n/a",(G481/H481-1)*100)</f>
        <v>26.666666666666682</v>
      </c>
      <c r="AF481" s="1087">
        <f>IF(ISERROR((H481/I481-1)*100),"n/a",(H481/I481-1)*100)</f>
        <v>7.1428571428571397</v>
      </c>
      <c r="AG481" s="1087">
        <f>IF(ISERROR((I481/K481-1)*100),"n/a",(I481/K481-1)*100)</f>
        <v>0</v>
      </c>
      <c r="AH481" s="1087">
        <f>IF(ISERROR((K481/L481-1)*100),"n/a",(K481/L481-1)*100)</f>
        <v>40.000000000000014</v>
      </c>
      <c r="AI481" s="1087">
        <f>IF(ISERROR((L481/N481-1)*100),"n/a",(L481/N481-1)*100)</f>
        <v>15.38017768547364</v>
      </c>
      <c r="AJ481" s="1087">
        <f>IF(ISERROR((N481/O481-1)*100),"n/a",(N481/O481-1)*100)</f>
        <v>8.3374999999999986</v>
      </c>
      <c r="AK481" s="1087">
        <f>IF(ISERROR((O481/P481-1)*100),"n/a",(O481/P481-1)*100)</f>
        <v>9.0958679939997289</v>
      </c>
      <c r="AL481" s="1087">
        <f>IF(ISERROR((P481/Q481-1)*100),"n/a",(P481/Q481-1)*100)</f>
        <v>29.398270689959439</v>
      </c>
      <c r="AM481" s="1087">
        <f>IF(ISERROR((Q481/R481-1)*100),"n/a",(Q481/R481-1)*100)</f>
        <v>41.674999999999997</v>
      </c>
      <c r="AN481" s="1087">
        <f>IF(ISERROR((R481/S481-1)*100),"n/a",(R481/S481-1)*100)</f>
        <v>20.012001200120011</v>
      </c>
      <c r="AO481" s="1087">
        <f>IF(ISERROR((S481/T481-1)*100),"n/a",(S481/T481-1)*100)</f>
        <v>9.0819833087874215</v>
      </c>
      <c r="AP481" s="1087">
        <f>IF(ISERROR((T481/U481-1)*100),"n/a",(T481/U481-1)*100)</f>
        <v>175.02250225022502</v>
      </c>
      <c r="AQ481" s="1087" t="str">
        <f>IF(ISERROR((U481/V481-1)*100),"n/a",(U481/V481-1)*100)</f>
        <v>n/a</v>
      </c>
      <c r="AR481" s="1087" t="str">
        <f>IF(ISERROR((V481/W481-1)*100),"n/a",(V481/W481-1)*100)</f>
        <v>n/a</v>
      </c>
      <c r="AS481" s="1087" t="str">
        <f>IF(ISERROR((W481/X481-1)*100),"n/a",(W481/X481-1)*100)</f>
        <v>n/a</v>
      </c>
      <c r="AT481" s="1087" t="str">
        <f>IF(ISERROR((X481/Y481-1)*100),"n/a",(X481/Y481-1)*100)</f>
        <v>n/a</v>
      </c>
      <c r="AU481" s="1088">
        <f>AVERAGE(AA481:AT481)</f>
        <v>25.64346540815928</v>
      </c>
      <c r="AV481" s="1089">
        <f>STDEV(AA481:AT481)</f>
        <v>41.76557913915817</v>
      </c>
    </row>
    <row r="482" spans="1:48" ht="11.25" customHeight="1" x14ac:dyDescent="0.2">
      <c r="A482" s="943" t="s">
        <v>4116</v>
      </c>
      <c r="B482" s="859" t="s">
        <v>4117</v>
      </c>
      <c r="C482" s="621">
        <v>1.05</v>
      </c>
      <c r="D482" s="491">
        <v>0.99</v>
      </c>
      <c r="E482" s="514">
        <v>0.92</v>
      </c>
      <c r="F482" s="482">
        <v>0.9</v>
      </c>
      <c r="G482" s="482">
        <v>0.87</v>
      </c>
      <c r="H482" s="535">
        <v>0.84</v>
      </c>
      <c r="I482" s="482">
        <v>0.84</v>
      </c>
      <c r="J482" s="1016"/>
      <c r="K482" s="483">
        <v>0.8</v>
      </c>
      <c r="L482" s="484">
        <v>0.8</v>
      </c>
      <c r="M482" s="1016"/>
      <c r="N482" s="526">
        <v>0.8</v>
      </c>
      <c r="O482" s="1152">
        <v>0.8</v>
      </c>
      <c r="P482" s="536">
        <v>0.8</v>
      </c>
      <c r="Q482" s="487">
        <v>0.79</v>
      </c>
      <c r="R482" s="536">
        <v>0.76</v>
      </c>
      <c r="S482" s="536">
        <v>0.76</v>
      </c>
      <c r="T482" s="487">
        <v>0.74</v>
      </c>
      <c r="U482" s="536">
        <v>0.68</v>
      </c>
      <c r="V482" s="536">
        <v>0.68</v>
      </c>
      <c r="W482" s="536">
        <v>0.68</v>
      </c>
      <c r="X482" s="536">
        <v>0.68</v>
      </c>
      <c r="Y482" s="536">
        <v>0.68</v>
      </c>
      <c r="Z482" s="624">
        <f>SUM(C482:Y482)</f>
        <v>16.860000000000003</v>
      </c>
      <c r="AA482" s="1086">
        <f>IF(ISERROR((C482/D482-1)*100),"n/a",(C482/D482-1)*100)</f>
        <v>6.0606060606060552</v>
      </c>
      <c r="AB482" s="1086">
        <f>IF(ISERROR((D482/E482-1)*100),"n/a",(D482/E482-1)*100)</f>
        <v>7.6086956521739024</v>
      </c>
      <c r="AC482" s="1087">
        <f>IF(ISERROR((E482/F482-1)*100),"n/a",(E482/F482-1)*100)</f>
        <v>2.2222222222222143</v>
      </c>
      <c r="AD482" s="1087">
        <f>IF(ISERROR((F482/G482-1)*100),"n/a",(F482/G482-1)*100)</f>
        <v>3.4482758620689724</v>
      </c>
      <c r="AE482" s="1087">
        <f>IF(ISERROR((G482/H482-1)*100),"n/a",(G482/H482-1)*100)</f>
        <v>3.5714285714285809</v>
      </c>
      <c r="AF482" s="1087">
        <f>IF(ISERROR((H482/I482-1)*100),"n/a",(H482/I482-1)*100)</f>
        <v>0</v>
      </c>
      <c r="AG482" s="1087">
        <f>IF(ISERROR((I482/K482-1)*100),"n/a",(I482/K482-1)*100)</f>
        <v>4.9999999999999822</v>
      </c>
      <c r="AH482" s="1087">
        <f>IF(ISERROR((K482/L482-1)*100),"n/a",(K482/L482-1)*100)</f>
        <v>0</v>
      </c>
      <c r="AI482" s="1087">
        <f>IF(ISERROR((L482/N482-1)*100),"n/a",(L482/N482-1)*100)</f>
        <v>0</v>
      </c>
      <c r="AJ482" s="1087">
        <f>IF(ISERROR((N482/O482-1)*100),"n/a",(N482/O482-1)*100)</f>
        <v>0</v>
      </c>
      <c r="AK482" s="1087">
        <f>IF(ISERROR((O482/P482-1)*100),"n/a",(O482/P482-1)*100)</f>
        <v>0</v>
      </c>
      <c r="AL482" s="1087">
        <f>IF(ISERROR((P482/Q482-1)*100),"n/a",(P482/Q482-1)*100)</f>
        <v>1.2658227848101333</v>
      </c>
      <c r="AM482" s="1087">
        <f>IF(ISERROR((Q482/R482-1)*100),"n/a",(Q482/R482-1)*100)</f>
        <v>3.9473684210526327</v>
      </c>
      <c r="AN482" s="1087">
        <f>IF(ISERROR((R482/S482-1)*100),"n/a",(R482/S482-1)*100)</f>
        <v>0</v>
      </c>
      <c r="AO482" s="1087">
        <f>IF(ISERROR((S482/T482-1)*100),"n/a",(S482/T482-1)*100)</f>
        <v>2.7027027027026973</v>
      </c>
      <c r="AP482" s="1087">
        <f>IF(ISERROR((T482/U482-1)*100),"n/a",(T482/U482-1)*100)</f>
        <v>8.8235294117646959</v>
      </c>
      <c r="AQ482" s="1087">
        <f>IF(ISERROR((U482/V482-1)*100),"n/a",(U482/V482-1)*100)</f>
        <v>0</v>
      </c>
      <c r="AR482" s="1087">
        <f>IF(ISERROR((V482/W482-1)*100),"n/a",(V482/W482-1)*100)</f>
        <v>0</v>
      </c>
      <c r="AS482" s="1087">
        <f>IF(ISERROR((W482/X482-1)*100),"n/a",(W482/X482-1)*100)</f>
        <v>0</v>
      </c>
      <c r="AT482" s="1087">
        <f>IF(ISERROR((X482/Y482-1)*100),"n/a",(X482/Y482-1)*100)</f>
        <v>0</v>
      </c>
      <c r="AU482" s="1088">
        <f>AVERAGE(AA482:AT482)</f>
        <v>2.2325325844414929</v>
      </c>
      <c r="AV482" s="1089">
        <f>STDEV(AA482:AT482)</f>
        <v>2.8271841910992395</v>
      </c>
    </row>
    <row r="483" spans="1:48" ht="11.25" customHeight="1" x14ac:dyDescent="0.2">
      <c r="A483" s="498" t="s">
        <v>295</v>
      </c>
      <c r="B483" s="1223" t="s">
        <v>296</v>
      </c>
      <c r="C483" s="621">
        <v>0.73499999999999999</v>
      </c>
      <c r="D483" s="514">
        <v>0.66</v>
      </c>
      <c r="E483" s="502">
        <v>0.42122512500000003</v>
      </c>
      <c r="F483" s="621">
        <v>0.33585201000000003</v>
      </c>
      <c r="G483" s="621">
        <v>0.32954493000000001</v>
      </c>
      <c r="H483" s="621">
        <v>0.32244946499999999</v>
      </c>
      <c r="I483" s="494">
        <v>0.31535400000000002</v>
      </c>
      <c r="J483" s="945"/>
      <c r="K483" s="621">
        <v>0.24384016979012732</v>
      </c>
      <c r="L483" s="490">
        <v>0.21297019175346724</v>
      </c>
      <c r="M483" s="945"/>
      <c r="N483" s="503">
        <v>0.2094541744367826</v>
      </c>
      <c r="O483" s="503">
        <v>0.20769616577844033</v>
      </c>
      <c r="P483" s="627">
        <v>0.20543586893200022</v>
      </c>
      <c r="Q483" s="627">
        <v>0.19890612248672884</v>
      </c>
      <c r="R483" s="627">
        <v>0.1913717996652618</v>
      </c>
      <c r="S483" s="627">
        <v>0.18559548550213711</v>
      </c>
      <c r="T483" s="627">
        <v>0.16826654301276303</v>
      </c>
      <c r="U483" s="627">
        <v>0.12657662340064563</v>
      </c>
      <c r="V483" s="627">
        <v>9.7443908490973202E-2</v>
      </c>
      <c r="W483" s="627">
        <v>9.342560298619082E-2</v>
      </c>
      <c r="X483" s="627">
        <v>8.940729748140841E-2</v>
      </c>
      <c r="Y483" s="627">
        <v>8.5388991976626E-2</v>
      </c>
      <c r="Z483" s="624">
        <f>SUM(C483:Y483)</f>
        <v>5.4352044756935536</v>
      </c>
      <c r="AA483" s="1086">
        <f>IF(ISERROR((C483/D483-1)*100),"n/a",(C483/D483-1)*100)</f>
        <v>11.363636363636353</v>
      </c>
      <c r="AB483" s="1086">
        <f>IF(ISERROR((D483/E483-1)*100),"n/a",(D483/E483-1)*100)</f>
        <v>56.685810230337033</v>
      </c>
      <c r="AC483" s="1087">
        <f>IF(ISERROR((E483/F483-1)*100),"n/a",(E483/F483-1)*100)</f>
        <v>25.419861265680677</v>
      </c>
      <c r="AD483" s="1087">
        <f>IF(ISERROR((F483/G483-1)*100),"n/a",(F483/G483-1)*100)</f>
        <v>1.9138755980861344</v>
      </c>
      <c r="AE483" s="1087">
        <f>IF(ISERROR((G483/H483-1)*100),"n/a",(G483/H483-1)*100)</f>
        <v>2.2004889975550279</v>
      </c>
      <c r="AF483" s="1087">
        <f>IF(ISERROR((H483/I483-1)*100),"n/a",(H483/I483-1)*100)</f>
        <v>2.2499999999999964</v>
      </c>
      <c r="AG483" s="1087">
        <f>IF(ISERROR((I483/K483-1)*100),"n/a",(I483/K483-1)*100)</f>
        <v>29.328157978000302</v>
      </c>
      <c r="AH483" s="1087">
        <f>IF(ISERROR((K483/L483-1)*100),"n/a",(K483/L483-1)*100)</f>
        <v>14.494975931840703</v>
      </c>
      <c r="AI483" s="1087">
        <f>IF(ISERROR((L483/N483-1)*100),"n/a",(L483/N483-1)*100)</f>
        <v>1.6786570743405393</v>
      </c>
      <c r="AJ483" s="1087">
        <f>IF(ISERROR((N483/O483-1)*100),"n/a",(N483/O483-1)*100)</f>
        <v>0.8464328899637108</v>
      </c>
      <c r="AK483" s="1087">
        <f>IF(ISERROR((O483/P483-1)*100),"n/a",(O483/P483-1)*100)</f>
        <v>1.1002444987775029</v>
      </c>
      <c r="AL483" s="1087">
        <f>IF(ISERROR((P483/Q483-1)*100),"n/a",(P483/Q483-1)*100)</f>
        <v>3.2828282828282651</v>
      </c>
      <c r="AM483" s="1087">
        <f>IF(ISERROR((Q483/R483-1)*100),"n/a",(Q483/R483-1)*100)</f>
        <v>3.9370078740157632</v>
      </c>
      <c r="AN483" s="1087">
        <f>IF(ISERROR((R483/S483-1)*100),"n/a",(R483/S483-1)*100)</f>
        <v>3.1123139377537079</v>
      </c>
      <c r="AO483" s="1087">
        <f>IF(ISERROR((S483/T483-1)*100),"n/a",(S483/T483-1)*100)</f>
        <v>10.298507462686546</v>
      </c>
      <c r="AP483" s="1087">
        <f>IF(ISERROR((T483/U483-1)*100),"n/a",(T483/U483-1)*100)</f>
        <v>32.93650793650793</v>
      </c>
      <c r="AQ483" s="1087">
        <f>IF(ISERROR((U483/V483-1)*100),"n/a",(U483/V483-1)*100)</f>
        <v>29.896907216494874</v>
      </c>
      <c r="AR483" s="1087">
        <f>IF(ISERROR((V483/W483-1)*100),"n/a",(V483/W483-1)*100)</f>
        <v>4.3010752688171783</v>
      </c>
      <c r="AS483" s="1087">
        <f>IF(ISERROR((W483/X483-1)*100),"n/a",(W483/X483-1)*100)</f>
        <v>4.4943820224719211</v>
      </c>
      <c r="AT483" s="1087">
        <f>IF(ISERROR((X483/Y483-1)*100),"n/a",(X483/Y483-1)*100)</f>
        <v>4.705882352941182</v>
      </c>
      <c r="AU483" s="1088">
        <f>AVERAGE(AA483:AT483)</f>
        <v>12.212377659136768</v>
      </c>
      <c r="AV483" s="1089">
        <f>STDEV(AA483:AT483)</f>
        <v>15.001407535640988</v>
      </c>
    </row>
    <row r="484" spans="1:48" ht="11.25" customHeight="1" x14ac:dyDescent="0.2">
      <c r="A484" s="489" t="s">
        <v>1486</v>
      </c>
      <c r="B484" s="874" t="s">
        <v>1487</v>
      </c>
      <c r="C484" s="621">
        <v>1.85</v>
      </c>
      <c r="D484" s="491">
        <v>1.7</v>
      </c>
      <c r="E484" s="626">
        <v>1.4600000000000002</v>
      </c>
      <c r="F484" s="621">
        <v>1.21</v>
      </c>
      <c r="G484" s="621">
        <v>0.9</v>
      </c>
      <c r="H484" s="621">
        <v>0.57999999999999996</v>
      </c>
      <c r="I484" s="494">
        <v>0.52</v>
      </c>
      <c r="J484" s="945"/>
      <c r="K484" s="621">
        <v>0.39</v>
      </c>
      <c r="L484" s="625">
        <v>0</v>
      </c>
      <c r="M484" s="945"/>
      <c r="N484" s="622">
        <v>0</v>
      </c>
      <c r="O484" s="622">
        <v>0</v>
      </c>
      <c r="P484" s="623">
        <v>0</v>
      </c>
      <c r="Q484" s="623">
        <v>0</v>
      </c>
      <c r="R484" s="623">
        <v>0</v>
      </c>
      <c r="S484" s="623">
        <v>0</v>
      </c>
      <c r="T484" s="623">
        <v>0</v>
      </c>
      <c r="U484" s="623">
        <v>0</v>
      </c>
      <c r="V484" s="623">
        <v>0</v>
      </c>
      <c r="W484" s="623">
        <v>0</v>
      </c>
      <c r="X484" s="623">
        <v>0</v>
      </c>
      <c r="Y484" s="623">
        <v>0</v>
      </c>
      <c r="Z484" s="624">
        <f>SUM(C484:Y484)</f>
        <v>8.6100000000000012</v>
      </c>
      <c r="AA484" s="1086">
        <f>IF(ISERROR((C484/D484-1)*100),"n/a",(C484/D484-1)*100)</f>
        <v>8.8235294117647189</v>
      </c>
      <c r="AB484" s="1086">
        <f>IF(ISERROR((D484/E484-1)*100),"n/a",(D484/E484-1)*100)</f>
        <v>16.438356164383539</v>
      </c>
      <c r="AC484" s="1087">
        <f>IF(ISERROR((E484/F484-1)*100),"n/a",(E484/F484-1)*100)</f>
        <v>20.661157024793408</v>
      </c>
      <c r="AD484" s="1087">
        <f>IF(ISERROR((F484/G484-1)*100),"n/a",(F484/G484-1)*100)</f>
        <v>34.444444444444436</v>
      </c>
      <c r="AE484" s="1087">
        <f>IF(ISERROR((G484/H484-1)*100),"n/a",(G484/H484-1)*100)</f>
        <v>55.172413793103473</v>
      </c>
      <c r="AF484" s="1087">
        <f>IF(ISERROR((H484/I484-1)*100),"n/a",(H484/I484-1)*100)</f>
        <v>11.538461538461519</v>
      </c>
      <c r="AG484" s="1087">
        <f>IF(ISERROR((I484/K484-1)*100),"n/a",(I484/K484-1)*100)</f>
        <v>33.333333333333329</v>
      </c>
      <c r="AH484" s="1087" t="str">
        <f>IF(ISERROR((K484/L484-1)*100),"n/a",(K484/L484-1)*100)</f>
        <v>n/a</v>
      </c>
      <c r="AI484" s="1087" t="str">
        <f>IF(ISERROR((L484/N484-1)*100),"n/a",(L484/N484-1)*100)</f>
        <v>n/a</v>
      </c>
      <c r="AJ484" s="1087" t="str">
        <f>IF(ISERROR((N484/O484-1)*100),"n/a",(N484/O484-1)*100)</f>
        <v>n/a</v>
      </c>
      <c r="AK484" s="1087" t="str">
        <f>IF(ISERROR((O484/P484-1)*100),"n/a",(O484/P484-1)*100)</f>
        <v>n/a</v>
      </c>
      <c r="AL484" s="1087" t="str">
        <f>IF(ISERROR((P484/Q484-1)*100),"n/a",(P484/Q484-1)*100)</f>
        <v>n/a</v>
      </c>
      <c r="AM484" s="1087" t="str">
        <f>IF(ISERROR((Q484/R484-1)*100),"n/a",(Q484/R484-1)*100)</f>
        <v>n/a</v>
      </c>
      <c r="AN484" s="1087" t="str">
        <f>IF(ISERROR((R484/S484-1)*100),"n/a",(R484/S484-1)*100)</f>
        <v>n/a</v>
      </c>
      <c r="AO484" s="1087" t="str">
        <f>IF(ISERROR((S484/T484-1)*100),"n/a",(S484/T484-1)*100)</f>
        <v>n/a</v>
      </c>
      <c r="AP484" s="1087" t="str">
        <f>IF(ISERROR((T484/U484-1)*100),"n/a",(T484/U484-1)*100)</f>
        <v>n/a</v>
      </c>
      <c r="AQ484" s="1087" t="str">
        <f>IF(ISERROR((U484/V484-1)*100),"n/a",(U484/V484-1)*100)</f>
        <v>n/a</v>
      </c>
      <c r="AR484" s="1087" t="str">
        <f>IF(ISERROR((V484/W484-1)*100),"n/a",(V484/W484-1)*100)</f>
        <v>n/a</v>
      </c>
      <c r="AS484" s="1087" t="str">
        <f>IF(ISERROR((W484/X484-1)*100),"n/a",(W484/X484-1)*100)</f>
        <v>n/a</v>
      </c>
      <c r="AT484" s="1087" t="str">
        <f>IF(ISERROR((X484/Y484-1)*100),"n/a",(X484/Y484-1)*100)</f>
        <v>n/a</v>
      </c>
      <c r="AU484" s="1088">
        <f>AVERAGE(AA484:AT484)</f>
        <v>25.773099387183493</v>
      </c>
      <c r="AV484" s="1089">
        <f>STDEV(AA484:AT484)</f>
        <v>16.32917263033978</v>
      </c>
    </row>
    <row r="485" spans="1:48" ht="11.25" customHeight="1" x14ac:dyDescent="0.2">
      <c r="A485" s="874" t="s">
        <v>301</v>
      </c>
      <c r="B485" s="874" t="s">
        <v>302</v>
      </c>
      <c r="C485" s="621">
        <v>1.43</v>
      </c>
      <c r="D485" s="491">
        <v>1.25</v>
      </c>
      <c r="E485" s="626">
        <v>1.1400000000000001</v>
      </c>
      <c r="F485" s="621">
        <v>1.02</v>
      </c>
      <c r="G485" s="621">
        <v>0.9</v>
      </c>
      <c r="H485" s="621">
        <v>0.76</v>
      </c>
      <c r="I485" s="621">
        <v>0.63</v>
      </c>
      <c r="J485" s="945"/>
      <c r="K485" s="621">
        <v>0.52500000000000002</v>
      </c>
      <c r="L485" s="490">
        <v>0.44</v>
      </c>
      <c r="M485" s="945"/>
      <c r="N485" s="626">
        <v>0.39</v>
      </c>
      <c r="O485" s="627">
        <v>0.36875000000000002</v>
      </c>
      <c r="P485" s="627">
        <v>0.36499999999999999</v>
      </c>
      <c r="Q485" s="627">
        <v>0.35</v>
      </c>
      <c r="R485" s="627">
        <v>0.33500000000000002</v>
      </c>
      <c r="S485" s="627">
        <v>0.32250000000000001</v>
      </c>
      <c r="T485" s="627">
        <v>0.3125</v>
      </c>
      <c r="U485" s="627">
        <v>0.30249999999999999</v>
      </c>
      <c r="V485" s="627">
        <v>0.28499999999999998</v>
      </c>
      <c r="W485" s="627">
        <v>0.28000000000000003</v>
      </c>
      <c r="X485" s="627">
        <v>0.26</v>
      </c>
      <c r="Y485" s="627">
        <v>0.24</v>
      </c>
      <c r="Z485" s="624">
        <f>SUM(C485:Y485)</f>
        <v>11.906250000000002</v>
      </c>
      <c r="AA485" s="1086">
        <f>IF(ISERROR((C485/D485-1)*100),"n/a",(C485/D485-1)*100)</f>
        <v>14.399999999999991</v>
      </c>
      <c r="AB485" s="1086">
        <f>IF(ISERROR((D485/E485-1)*100),"n/a",(D485/E485-1)*100)</f>
        <v>9.6491228070175303</v>
      </c>
      <c r="AC485" s="1087">
        <f>IF(ISERROR((E485/F485-1)*100),"n/a",(E485/F485-1)*100)</f>
        <v>11.764705882352944</v>
      </c>
      <c r="AD485" s="1087">
        <f>IF(ISERROR((F485/G485-1)*100),"n/a",(F485/G485-1)*100)</f>
        <v>13.33333333333333</v>
      </c>
      <c r="AE485" s="1087">
        <f>IF(ISERROR((G485/H485-1)*100),"n/a",(G485/H485-1)*100)</f>
        <v>18.421052631578938</v>
      </c>
      <c r="AF485" s="1087">
        <f>IF(ISERROR((H485/I485-1)*100),"n/a",(H485/I485-1)*100)</f>
        <v>20.634920634920629</v>
      </c>
      <c r="AG485" s="1087">
        <f>IF(ISERROR((I485/K485-1)*100),"n/a",(I485/K485-1)*100)</f>
        <v>19.999999999999996</v>
      </c>
      <c r="AH485" s="1087">
        <f>IF(ISERROR((K485/L485-1)*100),"n/a",(K485/L485-1)*100)</f>
        <v>19.318181818181813</v>
      </c>
      <c r="AI485" s="1087">
        <f>IF(ISERROR((L485/N485-1)*100),"n/a",(L485/N485-1)*100)</f>
        <v>12.820512820512819</v>
      </c>
      <c r="AJ485" s="1087">
        <f>IF(ISERROR((N485/O485-1)*100),"n/a",(N485/O485-1)*100)</f>
        <v>5.7627118644067776</v>
      </c>
      <c r="AK485" s="1087">
        <f>IF(ISERROR((O485/P485-1)*100),"n/a",(O485/P485-1)*100)</f>
        <v>1.0273972602739878</v>
      </c>
      <c r="AL485" s="1087">
        <f>IF(ISERROR((P485/Q485-1)*100),"n/a",(P485/Q485-1)*100)</f>
        <v>4.2857142857142927</v>
      </c>
      <c r="AM485" s="1087">
        <f>IF(ISERROR((Q485/R485-1)*100),"n/a",(Q485/R485-1)*100)</f>
        <v>4.4776119402984982</v>
      </c>
      <c r="AN485" s="1087">
        <f>IF(ISERROR((R485/S485-1)*100),"n/a",(R485/S485-1)*100)</f>
        <v>3.8759689922480689</v>
      </c>
      <c r="AO485" s="1087">
        <f>IF(ISERROR((S485/T485-1)*100),"n/a",(S485/T485-1)*100)</f>
        <v>3.2000000000000028</v>
      </c>
      <c r="AP485" s="1087">
        <f>IF(ISERROR((T485/U485-1)*100),"n/a",(T485/U485-1)*100)</f>
        <v>3.3057851239669533</v>
      </c>
      <c r="AQ485" s="1087">
        <f>IF(ISERROR((U485/V485-1)*100),"n/a",(U485/V485-1)*100)</f>
        <v>6.1403508771929793</v>
      </c>
      <c r="AR485" s="1087">
        <f>IF(ISERROR((V485/W485-1)*100),"n/a",(V485/W485-1)*100)</f>
        <v>1.7857142857142572</v>
      </c>
      <c r="AS485" s="1087">
        <f>IF(ISERROR((W485/X485-1)*100),"n/a",(W485/X485-1)*100)</f>
        <v>7.6923076923077094</v>
      </c>
      <c r="AT485" s="1087">
        <f>IF(ISERROR((X485/Y485-1)*100),"n/a",(X485/Y485-1)*100)</f>
        <v>8.3333333333333481</v>
      </c>
      <c r="AU485" s="1088">
        <f>AVERAGE(AA485:AT485)</f>
        <v>9.5114362791677447</v>
      </c>
      <c r="AV485" s="1089">
        <f>STDEV(AA485:AT485)</f>
        <v>6.441546500159137</v>
      </c>
    </row>
    <row r="486" spans="1:48" ht="11.25" customHeight="1" x14ac:dyDescent="0.2">
      <c r="A486" s="489" t="s">
        <v>699</v>
      </c>
      <c r="B486" s="874" t="s">
        <v>700</v>
      </c>
      <c r="C486" s="621">
        <v>5</v>
      </c>
      <c r="D486" s="491">
        <v>4.4400000000000004</v>
      </c>
      <c r="E486" s="626">
        <v>3.93</v>
      </c>
      <c r="F486" s="621">
        <v>3.48</v>
      </c>
      <c r="G486" s="621">
        <v>3.08</v>
      </c>
      <c r="H486" s="621">
        <v>2.9</v>
      </c>
      <c r="I486" s="621">
        <v>2.64</v>
      </c>
      <c r="J486" s="945"/>
      <c r="K486" s="621">
        <v>2.4</v>
      </c>
      <c r="L486" s="490">
        <v>2.2000000000000002</v>
      </c>
      <c r="M486" s="945"/>
      <c r="N486" s="503">
        <v>2</v>
      </c>
      <c r="O486" s="503">
        <v>1.89</v>
      </c>
      <c r="P486" s="627">
        <v>1.78</v>
      </c>
      <c r="Q486" s="627">
        <v>1.64</v>
      </c>
      <c r="R486" s="627">
        <v>1.5</v>
      </c>
      <c r="S486" s="627">
        <v>1.42</v>
      </c>
      <c r="T486" s="627">
        <v>1.3</v>
      </c>
      <c r="U486" s="627">
        <v>1.2</v>
      </c>
      <c r="V486" s="627">
        <v>1.1599999999999999</v>
      </c>
      <c r="W486" s="627">
        <v>1.1200000000000001</v>
      </c>
      <c r="X486" s="627">
        <v>1.08</v>
      </c>
      <c r="Y486" s="627">
        <v>1.04</v>
      </c>
      <c r="Z486" s="624">
        <f>SUM(C486:Y486)</f>
        <v>47.199999999999989</v>
      </c>
      <c r="AA486" s="1086">
        <f>IF(ISERROR((C486/D486-1)*100),"n/a",(C486/D486-1)*100)</f>
        <v>12.612612612612594</v>
      </c>
      <c r="AB486" s="1086">
        <f>IF(ISERROR((D486/E486-1)*100),"n/a",(D486/E486-1)*100)</f>
        <v>12.977099236641232</v>
      </c>
      <c r="AC486" s="1087">
        <f>IF(ISERROR((E486/F486-1)*100),"n/a",(E486/F486-1)*100)</f>
        <v>12.93103448275863</v>
      </c>
      <c r="AD486" s="1087">
        <f>IF(ISERROR((F486/G486-1)*100),"n/a",(F486/G486-1)*100)</f>
        <v>12.987012987012992</v>
      </c>
      <c r="AE486" s="1087">
        <f>IF(ISERROR((G486/H486-1)*100),"n/a",(G486/H486-1)*100)</f>
        <v>6.2068965517241503</v>
      </c>
      <c r="AF486" s="1087">
        <f>IF(ISERROR((H486/I486-1)*100),"n/a",(H486/I486-1)*100)</f>
        <v>9.8484848484848406</v>
      </c>
      <c r="AG486" s="1087">
        <f>IF(ISERROR((I486/K486-1)*100),"n/a",(I486/K486-1)*100)</f>
        <v>10.000000000000009</v>
      </c>
      <c r="AH486" s="1087">
        <f>IF(ISERROR((K486/L486-1)*100),"n/a",(K486/L486-1)*100)</f>
        <v>9.0909090909090828</v>
      </c>
      <c r="AI486" s="1087">
        <f>IF(ISERROR((L486/N486-1)*100),"n/a",(L486/N486-1)*100)</f>
        <v>10.000000000000009</v>
      </c>
      <c r="AJ486" s="1087">
        <f>IF(ISERROR((N486/O486-1)*100),"n/a",(N486/O486-1)*100)</f>
        <v>5.8201058201058364</v>
      </c>
      <c r="AK486" s="1087">
        <f>IF(ISERROR((O486/P486-1)*100),"n/a",(O486/P486-1)*100)</f>
        <v>6.1797752808988804</v>
      </c>
      <c r="AL486" s="1087">
        <f>IF(ISERROR((P486/Q486-1)*100),"n/a",(P486/Q486-1)*100)</f>
        <v>8.5365853658536661</v>
      </c>
      <c r="AM486" s="1087">
        <f>IF(ISERROR((Q486/R486-1)*100),"n/a",(Q486/R486-1)*100)</f>
        <v>9.3333333333333268</v>
      </c>
      <c r="AN486" s="1087">
        <f>IF(ISERROR((R486/S486-1)*100),"n/a",(R486/S486-1)*100)</f>
        <v>5.6338028169014231</v>
      </c>
      <c r="AO486" s="1087">
        <f>IF(ISERROR((S486/T486-1)*100),"n/a",(S486/T486-1)*100)</f>
        <v>9.2307692307692193</v>
      </c>
      <c r="AP486" s="1087">
        <f>IF(ISERROR((T486/U486-1)*100),"n/a",(T486/U486-1)*100)</f>
        <v>8.3333333333333481</v>
      </c>
      <c r="AQ486" s="1087">
        <f>IF(ISERROR((U486/V486-1)*100),"n/a",(U486/V486-1)*100)</f>
        <v>3.4482758620689724</v>
      </c>
      <c r="AR486" s="1087">
        <f>IF(ISERROR((V486/W486-1)*100),"n/a",(V486/W486-1)*100)</f>
        <v>3.5714285714285587</v>
      </c>
      <c r="AS486" s="1087">
        <f>IF(ISERROR((W486/X486-1)*100),"n/a",(W486/X486-1)*100)</f>
        <v>3.7037037037036979</v>
      </c>
      <c r="AT486" s="1087">
        <f>IF(ISERROR((X486/Y486-1)*100),"n/a",(X486/Y486-1)*100)</f>
        <v>3.8461538461538547</v>
      </c>
      <c r="AU486" s="1088">
        <f>AVERAGE(AA486:AT486)</f>
        <v>8.2145658487347184</v>
      </c>
      <c r="AV486" s="1089">
        <f>STDEV(AA486:AT486)</f>
        <v>3.2729612295486605</v>
      </c>
    </row>
    <row r="487" spans="1:48" ht="11.25" customHeight="1" x14ac:dyDescent="0.2">
      <c r="A487" s="489" t="s">
        <v>3875</v>
      </c>
      <c r="B487" s="874" t="s">
        <v>3876</v>
      </c>
      <c r="C487" s="621">
        <v>1.9675</v>
      </c>
      <c r="D487" s="491">
        <v>1.7124999999999999</v>
      </c>
      <c r="E487" s="485">
        <v>1.49</v>
      </c>
      <c r="F487" s="621">
        <v>1.2974999999999999</v>
      </c>
      <c r="G487" s="621">
        <v>0.90500000000000003</v>
      </c>
      <c r="H487" s="621">
        <v>0.1875</v>
      </c>
      <c r="I487" s="530">
        <v>0</v>
      </c>
      <c r="J487" s="945"/>
      <c r="K487" s="494">
        <v>0</v>
      </c>
      <c r="L487" s="625">
        <v>0</v>
      </c>
      <c r="M487" s="945"/>
      <c r="N487" s="622">
        <v>0</v>
      </c>
      <c r="O487" s="622">
        <v>0</v>
      </c>
      <c r="P487" s="623">
        <v>0</v>
      </c>
      <c r="Q487" s="623">
        <v>0</v>
      </c>
      <c r="R487" s="623">
        <v>0</v>
      </c>
      <c r="S487" s="623">
        <v>0</v>
      </c>
      <c r="T487" s="623">
        <v>0</v>
      </c>
      <c r="U487" s="623">
        <v>0</v>
      </c>
      <c r="V487" s="623">
        <v>0</v>
      </c>
      <c r="W487" s="623">
        <v>0</v>
      </c>
      <c r="X487" s="623">
        <v>0</v>
      </c>
      <c r="Y487" s="623">
        <v>0</v>
      </c>
      <c r="Z487" s="624">
        <f>SUM(C487:Y487)</f>
        <v>7.56</v>
      </c>
      <c r="AA487" s="1086">
        <f>IF(ISERROR((C487/D487-1)*100),"n/a",(C487/D487-1)*100)</f>
        <v>14.890510948905122</v>
      </c>
      <c r="AB487" s="1086">
        <f>IF(ISERROR((D487/E487-1)*100),"n/a",(D487/E487-1)*100)</f>
        <v>14.932885906040273</v>
      </c>
      <c r="AC487" s="1087">
        <f>IF(ISERROR((E487/F487-1)*100),"n/a",(E487/F487-1)*100)</f>
        <v>14.836223506743739</v>
      </c>
      <c r="AD487" s="1087">
        <f>IF(ISERROR((F487/G487-1)*100),"n/a",(F487/G487-1)*100)</f>
        <v>43.370165745856326</v>
      </c>
      <c r="AE487" s="1087">
        <f>IF(ISERROR((G487/H487-1)*100),"n/a",(G487/H487-1)*100)</f>
        <v>382.66666666666669</v>
      </c>
      <c r="AF487" s="1087" t="str">
        <f>IF(ISERROR((H487/I487-1)*100),"n/a",(H487/I487-1)*100)</f>
        <v>n/a</v>
      </c>
      <c r="AG487" s="1087" t="str">
        <f>IF(ISERROR((I487/K487-1)*100),"n/a",(I487/K487-1)*100)</f>
        <v>n/a</v>
      </c>
      <c r="AH487" s="1087" t="str">
        <f>IF(ISERROR((K487/L487-1)*100),"n/a",(K487/L487-1)*100)</f>
        <v>n/a</v>
      </c>
      <c r="AI487" s="1087" t="str">
        <f>IF(ISERROR((L487/N487-1)*100),"n/a",(L487/N487-1)*100)</f>
        <v>n/a</v>
      </c>
      <c r="AJ487" s="1087" t="str">
        <f>IF(ISERROR((N487/O487-1)*100),"n/a",(N487/O487-1)*100)</f>
        <v>n/a</v>
      </c>
      <c r="AK487" s="1087" t="str">
        <f>IF(ISERROR((O487/P487-1)*100),"n/a",(O487/P487-1)*100)</f>
        <v>n/a</v>
      </c>
      <c r="AL487" s="1087" t="str">
        <f>IF(ISERROR((P487/Q487-1)*100),"n/a",(P487/Q487-1)*100)</f>
        <v>n/a</v>
      </c>
      <c r="AM487" s="1087" t="str">
        <f>IF(ISERROR((Q487/R487-1)*100),"n/a",(Q487/R487-1)*100)</f>
        <v>n/a</v>
      </c>
      <c r="AN487" s="1087" t="str">
        <f>IF(ISERROR((R487/S487-1)*100),"n/a",(R487/S487-1)*100)</f>
        <v>n/a</v>
      </c>
      <c r="AO487" s="1087" t="str">
        <f>IF(ISERROR((S487/T487-1)*100),"n/a",(S487/T487-1)*100)</f>
        <v>n/a</v>
      </c>
      <c r="AP487" s="1087" t="str">
        <f>IF(ISERROR((T487/U487-1)*100),"n/a",(T487/U487-1)*100)</f>
        <v>n/a</v>
      </c>
      <c r="AQ487" s="1087" t="str">
        <f>IF(ISERROR((U487/V487-1)*100),"n/a",(U487/V487-1)*100)</f>
        <v>n/a</v>
      </c>
      <c r="AR487" s="1087" t="str">
        <f>IF(ISERROR((V487/W487-1)*100),"n/a",(V487/W487-1)*100)</f>
        <v>n/a</v>
      </c>
      <c r="AS487" s="1087" t="str">
        <f>IF(ISERROR((W487/X487-1)*100),"n/a",(W487/X487-1)*100)</f>
        <v>n/a</v>
      </c>
      <c r="AT487" s="1087" t="str">
        <f>IF(ISERROR((X487/Y487-1)*100),"n/a",(X487/Y487-1)*100)</f>
        <v>n/a</v>
      </c>
      <c r="AU487" s="1088">
        <f>AVERAGE(AA487:AT487)</f>
        <v>94.139290554842432</v>
      </c>
      <c r="AV487" s="1089">
        <f>STDEV(AA487:AT487)</f>
        <v>161.7625967656769</v>
      </c>
    </row>
    <row r="488" spans="1:48" ht="11.25" customHeight="1" x14ac:dyDescent="0.2">
      <c r="A488" s="498" t="s">
        <v>697</v>
      </c>
      <c r="B488" s="499" t="s">
        <v>698</v>
      </c>
      <c r="C488" s="621">
        <v>7.15</v>
      </c>
      <c r="D488" s="514">
        <v>7</v>
      </c>
      <c r="E488" s="491">
        <v>6.85</v>
      </c>
      <c r="F488" s="505">
        <v>6.4</v>
      </c>
      <c r="G488" s="505">
        <v>5.6</v>
      </c>
      <c r="H488" s="505">
        <v>4.4000000000000004</v>
      </c>
      <c r="I488" s="505">
        <v>3.45</v>
      </c>
      <c r="J488" s="1032"/>
      <c r="K488" s="505">
        <v>3</v>
      </c>
      <c r="L488" s="501">
        <v>2.08</v>
      </c>
      <c r="M488" s="1032"/>
      <c r="N488" s="518">
        <v>1.5</v>
      </c>
      <c r="O488" s="518">
        <v>0.9</v>
      </c>
      <c r="P488" s="507">
        <v>0.8</v>
      </c>
      <c r="Q488" s="507">
        <v>0.5</v>
      </c>
      <c r="R488" s="507">
        <v>0.375</v>
      </c>
      <c r="S488" s="508">
        <v>0</v>
      </c>
      <c r="T488" s="508">
        <v>0</v>
      </c>
      <c r="U488" s="508">
        <v>0</v>
      </c>
      <c r="V488" s="508">
        <v>0</v>
      </c>
      <c r="W488" s="508">
        <v>0</v>
      </c>
      <c r="X488" s="508">
        <v>0.1875</v>
      </c>
      <c r="Y488" s="508">
        <v>0.25</v>
      </c>
      <c r="Z488" s="624">
        <f>SUM(C488:Y488)</f>
        <v>50.442499999999995</v>
      </c>
      <c r="AA488" s="1086">
        <f>IF(ISERROR((C488/D488-1)*100),"n/a",(C488/D488-1)*100)</f>
        <v>2.1428571428571574</v>
      </c>
      <c r="AB488" s="1086">
        <f>IF(ISERROR((D488/E488-1)*100),"n/a",(D488/E488-1)*100)</f>
        <v>2.1897810218978186</v>
      </c>
      <c r="AC488" s="1087">
        <f>IF(ISERROR((E488/F488-1)*100),"n/a",(E488/F488-1)*100)</f>
        <v>7.0312499999999778</v>
      </c>
      <c r="AD488" s="1087">
        <f>IF(ISERROR((F488/G488-1)*100),"n/a",(F488/G488-1)*100)</f>
        <v>14.285714285714302</v>
      </c>
      <c r="AE488" s="1087">
        <f>IF(ISERROR((G488/H488-1)*100),"n/a",(G488/H488-1)*100)</f>
        <v>27.272727272727249</v>
      </c>
      <c r="AF488" s="1087">
        <f>IF(ISERROR((H488/I488-1)*100),"n/a",(H488/I488-1)*100)</f>
        <v>27.536231884057983</v>
      </c>
      <c r="AG488" s="1087">
        <f>IF(ISERROR((I488/K488-1)*100),"n/a",(I488/K488-1)*100)</f>
        <v>15.000000000000014</v>
      </c>
      <c r="AH488" s="1087">
        <f>IF(ISERROR((K488/L488-1)*100),"n/a",(K488/L488-1)*100)</f>
        <v>44.230769230769226</v>
      </c>
      <c r="AI488" s="1087">
        <f>IF(ISERROR((L488/N488-1)*100),"n/a",(L488/N488-1)*100)</f>
        <v>38.666666666666671</v>
      </c>
      <c r="AJ488" s="1087">
        <f>IF(ISERROR((N488/O488-1)*100),"n/a",(N488/O488-1)*100)</f>
        <v>66.666666666666657</v>
      </c>
      <c r="AK488" s="1087">
        <f>IF(ISERROR((O488/P488-1)*100),"n/a",(O488/P488-1)*100)</f>
        <v>12.5</v>
      </c>
      <c r="AL488" s="1087">
        <f>IF(ISERROR((P488/Q488-1)*100),"n/a",(P488/Q488-1)*100)</f>
        <v>60.000000000000007</v>
      </c>
      <c r="AM488" s="1087">
        <f>IF(ISERROR((Q488/R488-1)*100),"n/a",(Q488/R488-1)*100)</f>
        <v>33.333333333333329</v>
      </c>
      <c r="AN488" s="1087" t="str">
        <f>IF(ISERROR((R488/S488-1)*100),"n/a",(R488/S488-1)*100)</f>
        <v>n/a</v>
      </c>
      <c r="AO488" s="1087" t="str">
        <f>IF(ISERROR((S488/T488-1)*100),"n/a",(S488/T488-1)*100)</f>
        <v>n/a</v>
      </c>
      <c r="AP488" s="1087" t="str">
        <f>IF(ISERROR((T488/U488-1)*100),"n/a",(T488/U488-1)*100)</f>
        <v>n/a</v>
      </c>
      <c r="AQ488" s="1087" t="str">
        <f>IF(ISERROR((U488/V488-1)*100),"n/a",(U488/V488-1)*100)</f>
        <v>n/a</v>
      </c>
      <c r="AR488" s="1087" t="str">
        <f>IF(ISERROR((V488/W488-1)*100),"n/a",(V488/W488-1)*100)</f>
        <v>n/a</v>
      </c>
      <c r="AS488" s="1087">
        <f>IF(ISERROR((W488/X488-1)*100),"n/a",(W488/X488-1)*100)</f>
        <v>-100</v>
      </c>
      <c r="AT488" s="1087">
        <f>IF(ISERROR((X488/Y488-1)*100),"n/a",(X488/Y488-1)*100)</f>
        <v>-25</v>
      </c>
      <c r="AU488" s="1088">
        <f>AVERAGE(AA488:AT488)</f>
        <v>15.057066500312692</v>
      </c>
      <c r="AV488" s="1089">
        <f>STDEV(AA488:AT488)</f>
        <v>39.620973563459451</v>
      </c>
    </row>
    <row r="489" spans="1:48" ht="11.25" customHeight="1" x14ac:dyDescent="0.2">
      <c r="A489" s="489" t="s">
        <v>1504</v>
      </c>
      <c r="B489" s="874" t="s">
        <v>1505</v>
      </c>
      <c r="C489" s="621">
        <v>0.43</v>
      </c>
      <c r="D489" s="491">
        <v>0.4</v>
      </c>
      <c r="E489" s="491">
        <v>0.33999999999999997</v>
      </c>
      <c r="F489" s="621">
        <v>0.31</v>
      </c>
      <c r="G489" s="494">
        <v>0.28000000000000003</v>
      </c>
      <c r="H489" s="621">
        <v>0.26</v>
      </c>
      <c r="I489" s="621">
        <v>0.24</v>
      </c>
      <c r="J489" s="945"/>
      <c r="K489" s="494">
        <v>8.5599999999999996E-2</v>
      </c>
      <c r="L489" s="490">
        <v>0.16399999999999998</v>
      </c>
      <c r="M489" s="945"/>
      <c r="N489" s="503">
        <v>0.1353</v>
      </c>
      <c r="O489" s="503">
        <v>0.114</v>
      </c>
      <c r="P489" s="627">
        <v>2.8500000000000001E-2</v>
      </c>
      <c r="Q489" s="623">
        <v>0</v>
      </c>
      <c r="R489" s="623">
        <v>0</v>
      </c>
      <c r="S489" s="623">
        <v>0</v>
      </c>
      <c r="T489" s="623">
        <v>0</v>
      </c>
      <c r="U489" s="623">
        <v>0</v>
      </c>
      <c r="V489" s="623">
        <v>0</v>
      </c>
      <c r="W489" s="623">
        <v>0</v>
      </c>
      <c r="X489" s="623">
        <v>0</v>
      </c>
      <c r="Y489" s="623">
        <v>0</v>
      </c>
      <c r="Z489" s="624">
        <f>SUM(C489:Y489)</f>
        <v>2.7873999999999999</v>
      </c>
      <c r="AA489" s="1086">
        <f>IF(ISERROR((C489/D489-1)*100),"n/a",(C489/D489-1)*100)</f>
        <v>7.4999999999999956</v>
      </c>
      <c r="AB489" s="1086">
        <f>IF(ISERROR((D489/E489-1)*100),"n/a",(D489/E489-1)*100)</f>
        <v>17.647058823529438</v>
      </c>
      <c r="AC489" s="1087">
        <f>IF(ISERROR((E489/F489-1)*100),"n/a",(E489/F489-1)*100)</f>
        <v>9.6774193548387011</v>
      </c>
      <c r="AD489" s="1087">
        <f>IF(ISERROR((F489/G489-1)*100),"n/a",(F489/G489-1)*100)</f>
        <v>10.714285714285698</v>
      </c>
      <c r="AE489" s="1087">
        <f>IF(ISERROR((G489/H489-1)*100),"n/a",(G489/H489-1)*100)</f>
        <v>7.6923076923077094</v>
      </c>
      <c r="AF489" s="1087">
        <f>IF(ISERROR((H489/I489-1)*100),"n/a",(H489/I489-1)*100)</f>
        <v>8.3333333333333481</v>
      </c>
      <c r="AG489" s="1087">
        <f>IF(ISERROR((I489/K489-1)*100),"n/a",(I489/K489-1)*100)</f>
        <v>180.37383177570092</v>
      </c>
      <c r="AH489" s="1087">
        <f>IF(ISERROR((K489/L489-1)*100),"n/a",(K489/L489-1)*100)</f>
        <v>-47.804878048780488</v>
      </c>
      <c r="AI489" s="1087">
        <f>IF(ISERROR((L489/N489-1)*100),"n/a",(L489/N489-1)*100)</f>
        <v>21.212121212121193</v>
      </c>
      <c r="AJ489" s="1087">
        <f>IF(ISERROR((N489/O489-1)*100),"n/a",(N489/O489-1)*100)</f>
        <v>18.684210526315791</v>
      </c>
      <c r="AK489" s="1087">
        <f>IF(ISERROR((O489/P489-1)*100),"n/a",(O489/P489-1)*100)</f>
        <v>300</v>
      </c>
      <c r="AL489" s="1087" t="str">
        <f>IF(ISERROR((P489/Q489-1)*100),"n/a",(P489/Q489-1)*100)</f>
        <v>n/a</v>
      </c>
      <c r="AM489" s="1087" t="str">
        <f>IF(ISERROR((Q489/R489-1)*100),"n/a",(Q489/R489-1)*100)</f>
        <v>n/a</v>
      </c>
      <c r="AN489" s="1087" t="str">
        <f>IF(ISERROR((R489/S489-1)*100),"n/a",(R489/S489-1)*100)</f>
        <v>n/a</v>
      </c>
      <c r="AO489" s="1087" t="str">
        <f>IF(ISERROR((S489/T489-1)*100),"n/a",(S489/T489-1)*100)</f>
        <v>n/a</v>
      </c>
      <c r="AP489" s="1087" t="str">
        <f>IF(ISERROR((T489/U489-1)*100),"n/a",(T489/U489-1)*100)</f>
        <v>n/a</v>
      </c>
      <c r="AQ489" s="1087" t="str">
        <f>IF(ISERROR((U489/V489-1)*100),"n/a",(U489/V489-1)*100)</f>
        <v>n/a</v>
      </c>
      <c r="AR489" s="1087" t="str">
        <f>IF(ISERROR((V489/W489-1)*100),"n/a",(V489/W489-1)*100)</f>
        <v>n/a</v>
      </c>
      <c r="AS489" s="1087" t="str">
        <f>IF(ISERROR((W489/X489-1)*100),"n/a",(W489/X489-1)*100)</f>
        <v>n/a</v>
      </c>
      <c r="AT489" s="1087" t="str">
        <f>IF(ISERROR((X489/Y489-1)*100),"n/a",(X489/Y489-1)*100)</f>
        <v>n/a</v>
      </c>
      <c r="AU489" s="1088">
        <f>AVERAGE(AA489:AT489)</f>
        <v>48.54815367124111</v>
      </c>
      <c r="AV489" s="1089">
        <f>STDEV(AA489:AT489)</f>
        <v>100.19863121879541</v>
      </c>
    </row>
    <row r="490" spans="1:48" ht="11.25" customHeight="1" x14ac:dyDescent="0.2">
      <c r="A490" s="874" t="s">
        <v>297</v>
      </c>
      <c r="B490" s="874" t="s">
        <v>298</v>
      </c>
      <c r="C490" s="621">
        <v>1.72</v>
      </c>
      <c r="D490" s="491">
        <v>1.68</v>
      </c>
      <c r="E490" s="491">
        <v>1.6400000000000001</v>
      </c>
      <c r="F490" s="621">
        <v>1.6</v>
      </c>
      <c r="G490" s="621">
        <v>1.56</v>
      </c>
      <c r="H490" s="621">
        <v>1.52</v>
      </c>
      <c r="I490" s="621">
        <v>1.48</v>
      </c>
      <c r="J490" s="945"/>
      <c r="K490" s="621">
        <v>1.44</v>
      </c>
      <c r="L490" s="490">
        <v>1.4</v>
      </c>
      <c r="M490" s="945"/>
      <c r="N490" s="626">
        <v>1.36</v>
      </c>
      <c r="O490" s="627">
        <v>1.32</v>
      </c>
      <c r="P490" s="627">
        <v>1.27</v>
      </c>
      <c r="Q490" s="627">
        <v>1.22</v>
      </c>
      <c r="R490" s="627">
        <v>1.18</v>
      </c>
      <c r="S490" s="627">
        <v>1.1399999999999999</v>
      </c>
      <c r="T490" s="627">
        <v>1.1000000000000001</v>
      </c>
      <c r="U490" s="627">
        <v>1.06</v>
      </c>
      <c r="V490" s="627">
        <v>1.0249999999999999</v>
      </c>
      <c r="W490" s="627">
        <v>0.98499999999999999</v>
      </c>
      <c r="X490" s="627">
        <v>0.94499999999999995</v>
      </c>
      <c r="Y490" s="627">
        <v>0.91500000000000004</v>
      </c>
      <c r="Z490" s="624">
        <f>SUM(C490:Y490)</f>
        <v>27.559999999999995</v>
      </c>
      <c r="AA490" s="1086">
        <f>IF(ISERROR((C490/D490-1)*100),"n/a",(C490/D490-1)*100)</f>
        <v>2.3809523809523725</v>
      </c>
      <c r="AB490" s="1086">
        <f>IF(ISERROR((D490/E490-1)*100),"n/a",(D490/E490-1)*100)</f>
        <v>2.4390243902438824</v>
      </c>
      <c r="AC490" s="1087">
        <f>IF(ISERROR((E490/F490-1)*100),"n/a",(E490/F490-1)*100)</f>
        <v>2.4999999999999911</v>
      </c>
      <c r="AD490" s="1087">
        <f>IF(ISERROR((F490/G490-1)*100),"n/a",(F490/G490-1)*100)</f>
        <v>2.5641025641025772</v>
      </c>
      <c r="AE490" s="1087">
        <f>IF(ISERROR((G490/H490-1)*100),"n/a",(G490/H490-1)*100)</f>
        <v>2.6315789473684292</v>
      </c>
      <c r="AF490" s="1087">
        <f>IF(ISERROR((H490/I490-1)*100),"n/a",(H490/I490-1)*100)</f>
        <v>2.7027027027026973</v>
      </c>
      <c r="AG490" s="1087">
        <f>IF(ISERROR((I490/K490-1)*100),"n/a",(I490/K490-1)*100)</f>
        <v>2.7777777777777901</v>
      </c>
      <c r="AH490" s="1087">
        <f>IF(ISERROR((K490/L490-1)*100),"n/a",(K490/L490-1)*100)</f>
        <v>2.8571428571428692</v>
      </c>
      <c r="AI490" s="1087">
        <f>IF(ISERROR((L490/N490-1)*100),"n/a",(L490/N490-1)*100)</f>
        <v>2.9411764705882248</v>
      </c>
      <c r="AJ490" s="1087">
        <f>IF(ISERROR((N490/O490-1)*100),"n/a",(N490/O490-1)*100)</f>
        <v>3.0303030303030276</v>
      </c>
      <c r="AK490" s="1087">
        <f>IF(ISERROR((O490/P490-1)*100),"n/a",(O490/P490-1)*100)</f>
        <v>3.937007874015741</v>
      </c>
      <c r="AL490" s="1087">
        <f>IF(ISERROR((P490/Q490-1)*100),"n/a",(P490/Q490-1)*100)</f>
        <v>4.0983606557376984</v>
      </c>
      <c r="AM490" s="1087">
        <f>IF(ISERROR((Q490/R490-1)*100),"n/a",(Q490/R490-1)*100)</f>
        <v>3.3898305084745894</v>
      </c>
      <c r="AN490" s="1087">
        <f>IF(ISERROR((R490/S490-1)*100),"n/a",(R490/S490-1)*100)</f>
        <v>3.5087719298245723</v>
      </c>
      <c r="AO490" s="1087">
        <f>IF(ISERROR((S490/T490-1)*100),"n/a",(S490/T490-1)*100)</f>
        <v>3.6363636363636154</v>
      </c>
      <c r="AP490" s="1087">
        <f>IF(ISERROR((T490/U490-1)*100),"n/a",(T490/U490-1)*100)</f>
        <v>3.7735849056603765</v>
      </c>
      <c r="AQ490" s="1087">
        <f>IF(ISERROR((U490/V490-1)*100),"n/a",(U490/V490-1)*100)</f>
        <v>3.4146341463414887</v>
      </c>
      <c r="AR490" s="1087">
        <f>IF(ISERROR((V490/W490-1)*100),"n/a",(V490/W490-1)*100)</f>
        <v>4.0609137055837463</v>
      </c>
      <c r="AS490" s="1087">
        <f>IF(ISERROR((W490/X490-1)*100),"n/a",(W490/X490-1)*100)</f>
        <v>4.2328042328042326</v>
      </c>
      <c r="AT490" s="1087">
        <f>IF(ISERROR((X490/Y490-1)*100),"n/a",(X490/Y490-1)*100)</f>
        <v>3.2786885245901454</v>
      </c>
      <c r="AU490" s="1088">
        <f>AVERAGE(AA490:AT490)</f>
        <v>3.2077860620289029</v>
      </c>
      <c r="AV490" s="1089">
        <f>STDEV(AA490:AT490)</f>
        <v>0.60551109930241076</v>
      </c>
    </row>
    <row r="491" spans="1:48" ht="11.25" customHeight="1" x14ac:dyDescent="0.2">
      <c r="A491" s="489" t="s">
        <v>693</v>
      </c>
      <c r="B491" s="874" t="s">
        <v>694</v>
      </c>
      <c r="C491" s="621">
        <v>2.04</v>
      </c>
      <c r="D491" s="491">
        <v>1.96</v>
      </c>
      <c r="E491" s="491">
        <v>1.8599999999999999</v>
      </c>
      <c r="F491" s="621">
        <v>1.7</v>
      </c>
      <c r="G491" s="621">
        <v>1.48</v>
      </c>
      <c r="H491" s="621">
        <v>1.32</v>
      </c>
      <c r="I491" s="621">
        <v>1.24</v>
      </c>
      <c r="J491" s="945"/>
      <c r="K491" s="494">
        <v>1.2</v>
      </c>
      <c r="L491" s="490">
        <v>1.1599999999999999</v>
      </c>
      <c r="M491" s="945"/>
      <c r="N491" s="503">
        <v>1.08</v>
      </c>
      <c r="O491" s="503">
        <v>1</v>
      </c>
      <c r="P491" s="627">
        <v>0.9</v>
      </c>
      <c r="Q491" s="627">
        <v>0.78</v>
      </c>
      <c r="R491" s="627">
        <v>0.66</v>
      </c>
      <c r="S491" s="627">
        <v>0.55000000000000004</v>
      </c>
      <c r="T491" s="627">
        <v>0.375</v>
      </c>
      <c r="U491" s="623">
        <v>0</v>
      </c>
      <c r="V491" s="623">
        <v>0</v>
      </c>
      <c r="W491" s="623">
        <v>0</v>
      </c>
      <c r="X491" s="623">
        <v>0</v>
      </c>
      <c r="Y491" s="623">
        <v>0</v>
      </c>
      <c r="Z491" s="624">
        <f>SUM(C491:Y491)</f>
        <v>19.305</v>
      </c>
      <c r="AA491" s="1086">
        <f>IF(ISERROR((C491/D491-1)*100),"n/a",(C491/D491-1)*100)</f>
        <v>4.081632653061229</v>
      </c>
      <c r="AB491" s="1086">
        <f>IF(ISERROR((D491/E491-1)*100),"n/a",(D491/E491-1)*100)</f>
        <v>5.3763440860215006</v>
      </c>
      <c r="AC491" s="1087">
        <f>IF(ISERROR((E491/F491-1)*100),"n/a",(E491/F491-1)*100)</f>
        <v>9.4117647058823408</v>
      </c>
      <c r="AD491" s="1087">
        <f>IF(ISERROR((F491/G491-1)*100),"n/a",(F491/G491-1)*100)</f>
        <v>14.864864864864868</v>
      </c>
      <c r="AE491" s="1087">
        <f>IF(ISERROR((G491/H491-1)*100),"n/a",(G491/H491-1)*100)</f>
        <v>12.12121212121211</v>
      </c>
      <c r="AF491" s="1087">
        <f>IF(ISERROR((H491/I491-1)*100),"n/a",(H491/I491-1)*100)</f>
        <v>6.4516129032258229</v>
      </c>
      <c r="AG491" s="1087">
        <f>IF(ISERROR((I491/K491-1)*100),"n/a",(I491/K491-1)*100)</f>
        <v>3.3333333333333437</v>
      </c>
      <c r="AH491" s="1087">
        <f>IF(ISERROR((K491/L491-1)*100),"n/a",(K491/L491-1)*100)</f>
        <v>3.4482758620689724</v>
      </c>
      <c r="AI491" s="1087">
        <f>IF(ISERROR((L491/N491-1)*100),"n/a",(L491/N491-1)*100)</f>
        <v>7.4074074074073959</v>
      </c>
      <c r="AJ491" s="1087">
        <f>IF(ISERROR((N491/O491-1)*100),"n/a",(N491/O491-1)*100)</f>
        <v>8.0000000000000071</v>
      </c>
      <c r="AK491" s="1087">
        <f>IF(ISERROR((O491/P491-1)*100),"n/a",(O491/P491-1)*100)</f>
        <v>11.111111111111116</v>
      </c>
      <c r="AL491" s="1087">
        <f>IF(ISERROR((P491/Q491-1)*100),"n/a",(P491/Q491-1)*100)</f>
        <v>15.384615384615374</v>
      </c>
      <c r="AM491" s="1087">
        <f>IF(ISERROR((Q491/R491-1)*100),"n/a",(Q491/R491-1)*100)</f>
        <v>18.181818181818187</v>
      </c>
      <c r="AN491" s="1087">
        <f>IF(ISERROR((R491/S491-1)*100),"n/a",(R491/S491-1)*100)</f>
        <v>19.999999999999996</v>
      </c>
      <c r="AO491" s="1087">
        <f>IF(ISERROR((S491/T491-1)*100),"n/a",(S491/T491-1)*100)</f>
        <v>46.666666666666679</v>
      </c>
      <c r="AP491" s="1087" t="str">
        <f>IF(ISERROR((T491/U491-1)*100),"n/a",(T491/U491-1)*100)</f>
        <v>n/a</v>
      </c>
      <c r="AQ491" s="1087" t="str">
        <f>IF(ISERROR((U491/V491-1)*100),"n/a",(U491/V491-1)*100)</f>
        <v>n/a</v>
      </c>
      <c r="AR491" s="1087" t="str">
        <f>IF(ISERROR((V491/W491-1)*100),"n/a",(V491/W491-1)*100)</f>
        <v>n/a</v>
      </c>
      <c r="AS491" s="1087" t="str">
        <f>IF(ISERROR((W491/X491-1)*100),"n/a",(W491/X491-1)*100)</f>
        <v>n/a</v>
      </c>
      <c r="AT491" s="1087" t="str">
        <f>IF(ISERROR((X491/Y491-1)*100),"n/a",(X491/Y491-1)*100)</f>
        <v>n/a</v>
      </c>
      <c r="AU491" s="1088">
        <f>AVERAGE(AA491:AT491)</f>
        <v>12.389377285419263</v>
      </c>
      <c r="AV491" s="1089">
        <f>STDEV(AA491:AT491)</f>
        <v>10.861393772607096</v>
      </c>
    </row>
    <row r="492" spans="1:48" ht="11.25" customHeight="1" x14ac:dyDescent="0.2">
      <c r="A492" s="859" t="s">
        <v>690</v>
      </c>
      <c r="B492" s="859" t="s">
        <v>691</v>
      </c>
      <c r="C492" s="621">
        <v>4.1500000000000004</v>
      </c>
      <c r="D492" s="491">
        <v>3.95</v>
      </c>
      <c r="E492" s="491">
        <v>3.7499999999999996</v>
      </c>
      <c r="F492" s="482">
        <v>3.55</v>
      </c>
      <c r="G492" s="482">
        <v>3.32</v>
      </c>
      <c r="H492" s="482">
        <v>3.0449999999999999</v>
      </c>
      <c r="I492" s="482">
        <v>2.835</v>
      </c>
      <c r="J492" s="1016"/>
      <c r="K492" s="482">
        <v>2.62</v>
      </c>
      <c r="L492" s="480">
        <v>2.4500000000000002</v>
      </c>
      <c r="M492" s="1016"/>
      <c r="N492" s="519">
        <v>2.3050000000000002</v>
      </c>
      <c r="O492" s="519">
        <v>2.2000000000000002</v>
      </c>
      <c r="P492" s="487">
        <v>2.15</v>
      </c>
      <c r="Q492" s="487">
        <v>1.98</v>
      </c>
      <c r="R492" s="487">
        <v>1.89</v>
      </c>
      <c r="S492" s="487">
        <v>1.7749999999999999</v>
      </c>
      <c r="T492" s="487">
        <v>1.675</v>
      </c>
      <c r="U492" s="487">
        <v>1.55</v>
      </c>
      <c r="V492" s="487">
        <v>1.5</v>
      </c>
      <c r="W492" s="486">
        <v>0</v>
      </c>
      <c r="X492" s="486">
        <v>2.02</v>
      </c>
      <c r="Y492" s="486">
        <v>2.96</v>
      </c>
      <c r="Z492" s="624">
        <f>SUM(C492:Y492)</f>
        <v>51.674999999999997</v>
      </c>
      <c r="AA492" s="1086">
        <f>IF(ISERROR((C492/D492-1)*100),"n/a",(C492/D492-1)*100)</f>
        <v>5.0632911392405111</v>
      </c>
      <c r="AB492" s="1086">
        <f>IF(ISERROR((D492/E492-1)*100),"n/a",(D492/E492-1)*100)</f>
        <v>5.3333333333333455</v>
      </c>
      <c r="AC492" s="1087">
        <f>IF(ISERROR((E492/F492-1)*100),"n/a",(E492/F492-1)*100)</f>
        <v>5.6338028169014009</v>
      </c>
      <c r="AD492" s="1087">
        <f>IF(ISERROR((F492/G492-1)*100),"n/a",(F492/G492-1)*100)</f>
        <v>6.9277108433734913</v>
      </c>
      <c r="AE492" s="1087">
        <f>IF(ISERROR((G492/H492-1)*100),"n/a",(G492/H492-1)*100)</f>
        <v>9.0311986863711002</v>
      </c>
      <c r="AF492" s="1087">
        <f>IF(ISERROR((H492/I492-1)*100),"n/a",(H492/I492-1)*100)</f>
        <v>7.4074074074073959</v>
      </c>
      <c r="AG492" s="1087">
        <f>IF(ISERROR((I492/K492-1)*100),"n/a",(I492/K492-1)*100)</f>
        <v>8.2061068702290019</v>
      </c>
      <c r="AH492" s="1087">
        <f>IF(ISERROR((K492/L492-1)*100),"n/a",(K492/L492-1)*100)</f>
        <v>6.938775510204076</v>
      </c>
      <c r="AI492" s="1087">
        <f>IF(ISERROR((L492/N492-1)*100),"n/a",(L492/N492-1)*100)</f>
        <v>6.2906724511930578</v>
      </c>
      <c r="AJ492" s="1087">
        <f>IF(ISERROR((N492/O492-1)*100),"n/a",(N492/O492-1)*100)</f>
        <v>4.7727272727272618</v>
      </c>
      <c r="AK492" s="1087">
        <f>IF(ISERROR((O492/P492-1)*100),"n/a",(O492/P492-1)*100)</f>
        <v>2.3255813953488413</v>
      </c>
      <c r="AL492" s="1087">
        <f>IF(ISERROR((P492/Q492-1)*100),"n/a",(P492/Q492-1)*100)</f>
        <v>8.5858585858585847</v>
      </c>
      <c r="AM492" s="1087">
        <f>IF(ISERROR((Q492/R492-1)*100),"n/a",(Q492/R492-1)*100)</f>
        <v>4.7619047619047672</v>
      </c>
      <c r="AN492" s="1087">
        <f>IF(ISERROR((R492/S492-1)*100),"n/a",(R492/S492-1)*100)</f>
        <v>6.4788732394366111</v>
      </c>
      <c r="AO492" s="1087">
        <f>IF(ISERROR((S492/T492-1)*100),"n/a",(S492/T492-1)*100)</f>
        <v>5.9701492537313383</v>
      </c>
      <c r="AP492" s="1087">
        <f>IF(ISERROR((T492/U492-1)*100),"n/a",(T492/U492-1)*100)</f>
        <v>8.0645161290322509</v>
      </c>
      <c r="AQ492" s="1087">
        <f>IF(ISERROR((U492/V492-1)*100),"n/a",(U492/V492-1)*100)</f>
        <v>3.3333333333333437</v>
      </c>
      <c r="AR492" s="1087" t="str">
        <f>IF(ISERROR((V492/W492-1)*100),"n/a",(V492/W492-1)*100)</f>
        <v>n/a</v>
      </c>
      <c r="AS492" s="1087">
        <f>IF(ISERROR((W492/X492-1)*100),"n/a",(W492/X492-1)*100)</f>
        <v>-100</v>
      </c>
      <c r="AT492" s="1087">
        <f>IF(ISERROR((X492/Y492-1)*100),"n/a",(X492/Y492-1)*100)</f>
        <v>-31.756756756756754</v>
      </c>
      <c r="AU492" s="1088">
        <f>AVERAGE(AA492:AT492)</f>
        <v>-1.4016586172173884</v>
      </c>
      <c r="AV492" s="1089">
        <f>STDEV(AA492:AT492)</f>
        <v>25.467643025676125</v>
      </c>
    </row>
    <row r="493" spans="1:48" ht="11.25" customHeight="1" x14ac:dyDescent="0.2">
      <c r="A493" s="498" t="s">
        <v>1500</v>
      </c>
      <c r="B493" s="499" t="s">
        <v>1501</v>
      </c>
      <c r="C493" s="621">
        <v>0.8</v>
      </c>
      <c r="D493" s="491">
        <v>0.78</v>
      </c>
      <c r="E493" s="502">
        <v>0.7</v>
      </c>
      <c r="F493" s="621">
        <v>0.64</v>
      </c>
      <c r="G493" s="621">
        <v>0.51432</v>
      </c>
      <c r="H493" s="621">
        <v>0.40078000000000003</v>
      </c>
      <c r="I493" s="621">
        <v>0.38505999999999996</v>
      </c>
      <c r="J493" s="945"/>
      <c r="K493" s="621">
        <v>0.36934</v>
      </c>
      <c r="L493" s="625">
        <v>0.36148000000000002</v>
      </c>
      <c r="M493" s="945"/>
      <c r="N493" s="524">
        <v>0.36148000000000002</v>
      </c>
      <c r="O493" s="524">
        <v>0.36148000000000002</v>
      </c>
      <c r="P493" s="523">
        <v>0.36148000000000002</v>
      </c>
      <c r="Q493" s="523">
        <v>0.36148000000000002</v>
      </c>
      <c r="R493" s="523">
        <v>0.36148000000000002</v>
      </c>
      <c r="S493" s="523">
        <v>0.36148000000000002</v>
      </c>
      <c r="T493" s="523">
        <v>0.36148000000000002</v>
      </c>
      <c r="U493" s="623">
        <v>0.43221999999999999</v>
      </c>
      <c r="V493" s="623">
        <v>0.45579999999999998</v>
      </c>
      <c r="W493" s="627">
        <v>0.45579999999999998</v>
      </c>
      <c r="X493" s="627">
        <v>0.42436000000000001</v>
      </c>
      <c r="Y493" s="627">
        <v>0.40079999999999999</v>
      </c>
      <c r="Z493" s="624">
        <f>SUM(C493:Y493)</f>
        <v>9.6503200000000042</v>
      </c>
      <c r="AA493" s="1086">
        <f>IF(ISERROR((C493/D493-1)*100),"n/a",(C493/D493-1)*100)</f>
        <v>2.5641025641025772</v>
      </c>
      <c r="AB493" s="1086">
        <f>IF(ISERROR((D493/E493-1)*100),"n/a",(D493/E493-1)*100)</f>
        <v>11.428571428571432</v>
      </c>
      <c r="AC493" s="1087">
        <f>IF(ISERROR((E493/F493-1)*100),"n/a",(E493/F493-1)*100)</f>
        <v>9.375</v>
      </c>
      <c r="AD493" s="1087">
        <f>IF(ISERROR((F493/G493-1)*100),"n/a",(F493/G493-1)*100)</f>
        <v>24.436148701197702</v>
      </c>
      <c r="AE493" s="1087">
        <f>IF(ISERROR((G493/H493-1)*100),"n/a",(G493/H493-1)*100)</f>
        <v>28.329756973900878</v>
      </c>
      <c r="AF493" s="1087">
        <f>IF(ISERROR((H493/I493-1)*100),"n/a",(H493/I493-1)*100)</f>
        <v>4.0824806523658719</v>
      </c>
      <c r="AG493" s="1087">
        <f>IF(ISERROR((I493/K493-1)*100),"n/a",(I493/K493-1)*100)</f>
        <v>4.2562408620782977</v>
      </c>
      <c r="AH493" s="1087">
        <f>IF(ISERROR((K493/L493-1)*100),"n/a",(K493/L493-1)*100)</f>
        <v>2.1743941573530989</v>
      </c>
      <c r="AI493" s="1087">
        <f>IF(ISERROR((L493/N493-1)*100),"n/a",(L493/N493-1)*100)</f>
        <v>0</v>
      </c>
      <c r="AJ493" s="1087">
        <f>IF(ISERROR((N493/O493-1)*100),"n/a",(N493/O493-1)*100)</f>
        <v>0</v>
      </c>
      <c r="AK493" s="1087">
        <f>IF(ISERROR((O493/P493-1)*100),"n/a",(O493/P493-1)*100)</f>
        <v>0</v>
      </c>
      <c r="AL493" s="1087">
        <f>IF(ISERROR((P493/Q493-1)*100),"n/a",(P493/Q493-1)*100)</f>
        <v>0</v>
      </c>
      <c r="AM493" s="1087">
        <f>IF(ISERROR((Q493/R493-1)*100),"n/a",(Q493/R493-1)*100)</f>
        <v>0</v>
      </c>
      <c r="AN493" s="1087">
        <f>IF(ISERROR((R493/S493-1)*100),"n/a",(R493/S493-1)*100)</f>
        <v>0</v>
      </c>
      <c r="AO493" s="1087">
        <f>IF(ISERROR((S493/T493-1)*100),"n/a",(S493/T493-1)*100)</f>
        <v>0</v>
      </c>
      <c r="AP493" s="1087">
        <f>IF(ISERROR((T493/U493-1)*100),"n/a",(T493/U493-1)*100)</f>
        <v>-16.366665124242274</v>
      </c>
      <c r="AQ493" s="1087">
        <f>IF(ISERROR((U493/V493-1)*100),"n/a",(U493/V493-1)*100)</f>
        <v>-5.1733216322948694</v>
      </c>
      <c r="AR493" s="1087">
        <f>IF(ISERROR((V493/W493-1)*100),"n/a",(V493/W493-1)*100)</f>
        <v>0</v>
      </c>
      <c r="AS493" s="1087">
        <f>IF(ISERROR((W493/X493-1)*100),"n/a",(W493/X493-1)*100)</f>
        <v>7.4088038457913008</v>
      </c>
      <c r="AT493" s="1087">
        <f>IF(ISERROR((X493/Y493-1)*100),"n/a",(X493/Y493-1)*100)</f>
        <v>5.8782435129740573</v>
      </c>
      <c r="AU493" s="1088">
        <f>AVERAGE(AA493:AT493)</f>
        <v>3.9196877970899022</v>
      </c>
      <c r="AV493" s="1089">
        <f>STDEV(AA493:AT493)</f>
        <v>9.572670162057598</v>
      </c>
    </row>
    <row r="494" spans="1:48" ht="11.25" customHeight="1" x14ac:dyDescent="0.2">
      <c r="A494" s="874" t="s">
        <v>703</v>
      </c>
      <c r="B494" s="874" t="s">
        <v>704</v>
      </c>
      <c r="C494" s="621">
        <v>1.02</v>
      </c>
      <c r="D494" s="491">
        <v>0.97</v>
      </c>
      <c r="E494" s="626">
        <v>0.9</v>
      </c>
      <c r="F494" s="621">
        <v>0.85</v>
      </c>
      <c r="G494" s="621">
        <v>0.81</v>
      </c>
      <c r="H494" s="621">
        <v>0.78500000000000003</v>
      </c>
      <c r="I494" s="621">
        <v>0.76500000000000001</v>
      </c>
      <c r="J494" s="945"/>
      <c r="K494" s="621">
        <v>0.73</v>
      </c>
      <c r="L494" s="490">
        <v>0.70499999999999996</v>
      </c>
      <c r="M494" s="945"/>
      <c r="N494" s="503">
        <v>0.68500000000000005</v>
      </c>
      <c r="O494" s="503">
        <v>0.66500000000000004</v>
      </c>
      <c r="P494" s="623">
        <v>0.66</v>
      </c>
      <c r="Q494" s="627">
        <v>0.64500000000000002</v>
      </c>
      <c r="R494" s="623">
        <v>0.64</v>
      </c>
      <c r="S494" s="627">
        <v>0.61</v>
      </c>
      <c r="T494" s="627">
        <v>0.56999999999999995</v>
      </c>
      <c r="U494" s="627">
        <v>0.53</v>
      </c>
      <c r="V494" s="627">
        <v>0.49</v>
      </c>
      <c r="W494" s="627">
        <v>0.45</v>
      </c>
      <c r="X494" s="627">
        <v>0.41</v>
      </c>
      <c r="Y494" s="627">
        <v>0.34545999999999999</v>
      </c>
      <c r="Z494" s="624">
        <f>SUM(C494:Y494)</f>
        <v>14.23546</v>
      </c>
      <c r="AA494" s="1086">
        <f>IF(ISERROR((C494/D494-1)*100),"n/a",(C494/D494-1)*100)</f>
        <v>5.1546391752577359</v>
      </c>
      <c r="AB494" s="1086">
        <f>IF(ISERROR((D494/E494-1)*100),"n/a",(D494/E494-1)*100)</f>
        <v>7.7777777777777724</v>
      </c>
      <c r="AC494" s="1087">
        <f>IF(ISERROR((E494/F494-1)*100),"n/a",(E494/F494-1)*100)</f>
        <v>5.8823529411764719</v>
      </c>
      <c r="AD494" s="1087">
        <f>IF(ISERROR((F494/G494-1)*100),"n/a",(F494/G494-1)*100)</f>
        <v>4.9382716049382713</v>
      </c>
      <c r="AE494" s="1087">
        <f>IF(ISERROR((G494/H494-1)*100),"n/a",(G494/H494-1)*100)</f>
        <v>3.1847133757961776</v>
      </c>
      <c r="AF494" s="1087">
        <f>IF(ISERROR((H494/I494-1)*100),"n/a",(H494/I494-1)*100)</f>
        <v>2.6143790849673332</v>
      </c>
      <c r="AG494" s="1087">
        <f>IF(ISERROR((I494/K494-1)*100),"n/a",(I494/K494-1)*100)</f>
        <v>4.7945205479452024</v>
      </c>
      <c r="AH494" s="1087">
        <f>IF(ISERROR((K494/L494-1)*100),"n/a",(K494/L494-1)*100)</f>
        <v>3.5460992907801359</v>
      </c>
      <c r="AI494" s="1087">
        <f>IF(ISERROR((L494/N494-1)*100),"n/a",(L494/N494-1)*100)</f>
        <v>2.9197080291970767</v>
      </c>
      <c r="AJ494" s="1087">
        <f>IF(ISERROR((N494/O494-1)*100),"n/a",(N494/O494-1)*100)</f>
        <v>3.007518796992481</v>
      </c>
      <c r="AK494" s="1087">
        <f>IF(ISERROR((O494/P494-1)*100),"n/a",(O494/P494-1)*100)</f>
        <v>0.7575757575757569</v>
      </c>
      <c r="AL494" s="1087">
        <f>IF(ISERROR((P494/Q494-1)*100),"n/a",(P494/Q494-1)*100)</f>
        <v>2.3255813953488413</v>
      </c>
      <c r="AM494" s="1087">
        <f>IF(ISERROR((Q494/R494-1)*100),"n/a",(Q494/R494-1)*100)</f>
        <v>0.78125</v>
      </c>
      <c r="AN494" s="1087">
        <f>IF(ISERROR((R494/S494-1)*100),"n/a",(R494/S494-1)*100)</f>
        <v>4.9180327868852514</v>
      </c>
      <c r="AO494" s="1087">
        <f>IF(ISERROR((S494/T494-1)*100),"n/a",(S494/T494-1)*100)</f>
        <v>7.0175438596491224</v>
      </c>
      <c r="AP494" s="1087">
        <f>IF(ISERROR((T494/U494-1)*100),"n/a",(T494/U494-1)*100)</f>
        <v>7.5471698113207308</v>
      </c>
      <c r="AQ494" s="1087">
        <f>IF(ISERROR((U494/V494-1)*100),"n/a",(U494/V494-1)*100)</f>
        <v>8.163265306122458</v>
      </c>
      <c r="AR494" s="1087">
        <f>IF(ISERROR((V494/W494-1)*100),"n/a",(V494/W494-1)*100)</f>
        <v>8.8888888888888786</v>
      </c>
      <c r="AS494" s="1087">
        <f>IF(ISERROR((W494/X494-1)*100),"n/a",(W494/X494-1)*100)</f>
        <v>9.7560975609756184</v>
      </c>
      <c r="AT494" s="1087">
        <f>IF(ISERROR((X494/Y494-1)*100),"n/a",(X494/Y494-1)*100)</f>
        <v>18.682336594685346</v>
      </c>
      <c r="AU494" s="1088">
        <f>AVERAGE(AA494:AT494)</f>
        <v>5.6328861293140324</v>
      </c>
      <c r="AV494" s="1089">
        <f>STDEV(AA494:AT494)</f>
        <v>4.0289859581431635</v>
      </c>
    </row>
    <row r="495" spans="1:48" ht="11.25" customHeight="1" x14ac:dyDescent="0.2">
      <c r="A495" s="874" t="s">
        <v>695</v>
      </c>
      <c r="B495" s="874" t="s">
        <v>696</v>
      </c>
      <c r="C495" s="621">
        <v>1.19</v>
      </c>
      <c r="D495" s="491">
        <v>1.1100000000000001</v>
      </c>
      <c r="E495" s="626">
        <v>1.0375000000000001</v>
      </c>
      <c r="F495" s="621">
        <v>0.97499999999999998</v>
      </c>
      <c r="G495" s="621">
        <v>0.91500000000000004</v>
      </c>
      <c r="H495" s="621">
        <v>0.85499999999999998</v>
      </c>
      <c r="I495" s="621">
        <v>0.81</v>
      </c>
      <c r="J495" s="945"/>
      <c r="K495" s="621">
        <v>0.77</v>
      </c>
      <c r="L495" s="490">
        <v>0.72</v>
      </c>
      <c r="M495" s="945"/>
      <c r="N495" s="503">
        <v>0.68</v>
      </c>
      <c r="O495" s="503">
        <v>0.62</v>
      </c>
      <c r="P495" s="627">
        <v>0.54666499999999996</v>
      </c>
      <c r="Q495" s="627">
        <v>0.50666500000000003</v>
      </c>
      <c r="R495" s="627">
        <v>0.48</v>
      </c>
      <c r="S495" s="627">
        <v>0.45333499999999999</v>
      </c>
      <c r="T495" s="627">
        <v>0.43333500000000003</v>
      </c>
      <c r="U495" s="627">
        <v>0.41333500000000001</v>
      </c>
      <c r="V495" s="627">
        <v>0.4</v>
      </c>
      <c r="W495" s="627">
        <v>0.3911</v>
      </c>
      <c r="X495" s="627">
        <v>0.38222</v>
      </c>
      <c r="Y495" s="627">
        <v>0.37333499999999997</v>
      </c>
      <c r="Z495" s="624">
        <f>SUM(C495:Y495)</f>
        <v>14.062489999999997</v>
      </c>
      <c r="AA495" s="1086">
        <f>IF(ISERROR((C495/D495-1)*100),"n/a",(C495/D495-1)*100)</f>
        <v>7.2072072072072002</v>
      </c>
      <c r="AB495" s="1086">
        <f>IF(ISERROR((D495/E495-1)*100),"n/a",(D495/E495-1)*100)</f>
        <v>6.9879518072289093</v>
      </c>
      <c r="AC495" s="1087">
        <f>IF(ISERROR((E495/F495-1)*100),"n/a",(E495/F495-1)*100)</f>
        <v>6.4102564102564319</v>
      </c>
      <c r="AD495" s="1087">
        <f>IF(ISERROR((F495/G495-1)*100),"n/a",(F495/G495-1)*100)</f>
        <v>6.5573770491803129</v>
      </c>
      <c r="AE495" s="1087">
        <f>IF(ISERROR((G495/H495-1)*100),"n/a",(G495/H495-1)*100)</f>
        <v>7.0175438596491224</v>
      </c>
      <c r="AF495" s="1087">
        <f>IF(ISERROR((H495/I495-1)*100),"n/a",(H495/I495-1)*100)</f>
        <v>5.5555555555555358</v>
      </c>
      <c r="AG495" s="1087">
        <f>IF(ISERROR((I495/K495-1)*100),"n/a",(I495/K495-1)*100)</f>
        <v>5.1948051948051965</v>
      </c>
      <c r="AH495" s="1087">
        <f>IF(ISERROR((K495/L495-1)*100),"n/a",(K495/L495-1)*100)</f>
        <v>6.944444444444442</v>
      </c>
      <c r="AI495" s="1087">
        <f>IF(ISERROR((L495/N495-1)*100),"n/a",(L495/N495-1)*100)</f>
        <v>5.8823529411764497</v>
      </c>
      <c r="AJ495" s="1087">
        <f>IF(ISERROR((N495/O495-1)*100),"n/a",(N495/O495-1)*100)</f>
        <v>9.6774193548387224</v>
      </c>
      <c r="AK495" s="1087">
        <f>IF(ISERROR((O495/P495-1)*100),"n/a",(O495/P495-1)*100)</f>
        <v>13.414979923719294</v>
      </c>
      <c r="AL495" s="1087">
        <f>IF(ISERROR((P495/Q495-1)*100),"n/a",(P495/Q495-1)*100)</f>
        <v>7.8947628117197688</v>
      </c>
      <c r="AM495" s="1087">
        <f>IF(ISERROR((Q495/R495-1)*100),"n/a",(Q495/R495-1)*100)</f>
        <v>5.5552083333333391</v>
      </c>
      <c r="AN495" s="1087">
        <f>IF(ISERROR((R495/S495-1)*100),"n/a",(R495/S495-1)*100)</f>
        <v>5.8819636692512223</v>
      </c>
      <c r="AO495" s="1087">
        <f>IF(ISERROR((S495/T495-1)*100),"n/a",(S495/T495-1)*100)</f>
        <v>4.6153668639735912</v>
      </c>
      <c r="AP495" s="1087">
        <f>IF(ISERROR((T495/U495-1)*100),"n/a",(T495/U495-1)*100)</f>
        <v>4.838690166571924</v>
      </c>
      <c r="AQ495" s="1087">
        <f>IF(ISERROR((U495/V495-1)*100),"n/a",(U495/V495-1)*100)</f>
        <v>3.333750000000002</v>
      </c>
      <c r="AR495" s="1087">
        <f>IF(ISERROR((V495/W495-1)*100),"n/a",(V495/W495-1)*100)</f>
        <v>2.2756328304781359</v>
      </c>
      <c r="AS495" s="1087">
        <f>IF(ISERROR((W495/X495-1)*100),"n/a",(W495/X495-1)*100)</f>
        <v>2.3232693213332656</v>
      </c>
      <c r="AT495" s="1087">
        <f>IF(ISERROR((X495/Y495-1)*100),"n/a",(X495/Y495-1)*100)</f>
        <v>2.3799000897317457</v>
      </c>
      <c r="AU495" s="1088">
        <f>AVERAGE(AA495:AT495)</f>
        <v>5.9974218917227304</v>
      </c>
      <c r="AV495" s="1089">
        <f>STDEV(AA495:AT495)</f>
        <v>2.6044060402597884</v>
      </c>
    </row>
    <row r="496" spans="1:48" ht="11.25" customHeight="1" x14ac:dyDescent="0.2">
      <c r="A496" s="489" t="s">
        <v>701</v>
      </c>
      <c r="B496" s="874" t="s">
        <v>702</v>
      </c>
      <c r="C496" s="621">
        <v>0.88</v>
      </c>
      <c r="D496" s="491">
        <v>0.8</v>
      </c>
      <c r="E496" s="491">
        <v>0.72</v>
      </c>
      <c r="F496" s="621">
        <v>0.64</v>
      </c>
      <c r="G496" s="621">
        <v>0.56000000000000005</v>
      </c>
      <c r="H496" s="621">
        <v>0.48</v>
      </c>
      <c r="I496" s="621">
        <v>0.42</v>
      </c>
      <c r="J496" s="945"/>
      <c r="K496" s="621">
        <v>0.375</v>
      </c>
      <c r="L496" s="490">
        <v>0.31</v>
      </c>
      <c r="M496" s="945"/>
      <c r="N496" s="503">
        <v>0.28000000000000003</v>
      </c>
      <c r="O496" s="503">
        <v>0.255</v>
      </c>
      <c r="P496" s="627">
        <v>0.23499999999999999</v>
      </c>
      <c r="Q496" s="627">
        <v>0.19625000000000001</v>
      </c>
      <c r="R496" s="627">
        <v>0.16250000000000001</v>
      </c>
      <c r="S496" s="627">
        <v>0.13250000000000001</v>
      </c>
      <c r="T496" s="627">
        <v>0.10625</v>
      </c>
      <c r="U496" s="627">
        <v>7.7499999999999999E-2</v>
      </c>
      <c r="V496" s="627">
        <v>6.25E-2</v>
      </c>
      <c r="W496" s="623">
        <v>0.06</v>
      </c>
      <c r="X496" s="623">
        <v>0.06</v>
      </c>
      <c r="Y496" s="623">
        <v>0.06</v>
      </c>
      <c r="Z496" s="624">
        <f>SUM(C496:Y496)</f>
        <v>6.8724999999999987</v>
      </c>
      <c r="AA496" s="1086">
        <f>IF(ISERROR((C496/D496-1)*100),"n/a",(C496/D496-1)*100)</f>
        <v>9.9999999999999858</v>
      </c>
      <c r="AB496" s="1086">
        <f>IF(ISERROR((D496/E496-1)*100),"n/a",(D496/E496-1)*100)</f>
        <v>11.111111111111116</v>
      </c>
      <c r="AC496" s="1087">
        <f>IF(ISERROR((E496/F496-1)*100),"n/a",(E496/F496-1)*100)</f>
        <v>12.5</v>
      </c>
      <c r="AD496" s="1087">
        <f>IF(ISERROR((F496/G496-1)*100),"n/a",(F496/G496-1)*100)</f>
        <v>14.285714285714279</v>
      </c>
      <c r="AE496" s="1087">
        <f>IF(ISERROR((G496/H496-1)*100),"n/a",(G496/H496-1)*100)</f>
        <v>16.666666666666675</v>
      </c>
      <c r="AF496" s="1087">
        <f>IF(ISERROR((H496/I496-1)*100),"n/a",(H496/I496-1)*100)</f>
        <v>14.285714285714279</v>
      </c>
      <c r="AG496" s="1087">
        <f>IF(ISERROR((I496/K496-1)*100),"n/a",(I496/K496-1)*100)</f>
        <v>11.999999999999989</v>
      </c>
      <c r="AH496" s="1087">
        <f>IF(ISERROR((K496/L496-1)*100),"n/a",(K496/L496-1)*100)</f>
        <v>20.967741935483875</v>
      </c>
      <c r="AI496" s="1087">
        <f>IF(ISERROR((L496/N496-1)*100),"n/a",(L496/N496-1)*100)</f>
        <v>10.714285714285698</v>
      </c>
      <c r="AJ496" s="1087">
        <f>IF(ISERROR((N496/O496-1)*100),"n/a",(N496/O496-1)*100)</f>
        <v>9.8039215686274606</v>
      </c>
      <c r="AK496" s="1087">
        <f>IF(ISERROR((O496/P496-1)*100),"n/a",(O496/P496-1)*100)</f>
        <v>8.5106382978723527</v>
      </c>
      <c r="AL496" s="1087">
        <f>IF(ISERROR((P496/Q496-1)*100),"n/a",(P496/Q496-1)*100)</f>
        <v>19.7452229299363</v>
      </c>
      <c r="AM496" s="1087">
        <f>IF(ISERROR((Q496/R496-1)*100),"n/a",(Q496/R496-1)*100)</f>
        <v>20.769230769230763</v>
      </c>
      <c r="AN496" s="1087">
        <f>IF(ISERROR((R496/S496-1)*100),"n/a",(R496/S496-1)*100)</f>
        <v>22.641509433962259</v>
      </c>
      <c r="AO496" s="1087">
        <f>IF(ISERROR((S496/T496-1)*100),"n/a",(S496/T496-1)*100)</f>
        <v>24.705882352941178</v>
      </c>
      <c r="AP496" s="1087">
        <f>IF(ISERROR((T496/U496-1)*100),"n/a",(T496/U496-1)*100)</f>
        <v>37.096774193548377</v>
      </c>
      <c r="AQ496" s="1087">
        <f>IF(ISERROR((U496/V496-1)*100),"n/a",(U496/V496-1)*100)</f>
        <v>24</v>
      </c>
      <c r="AR496" s="1087">
        <f>IF(ISERROR((V496/W496-1)*100),"n/a",(V496/W496-1)*100)</f>
        <v>4.1666666666666741</v>
      </c>
      <c r="AS496" s="1087">
        <f>IF(ISERROR((W496/X496-1)*100),"n/a",(W496/X496-1)*100)</f>
        <v>0</v>
      </c>
      <c r="AT496" s="1087">
        <f>IF(ISERROR((X496/Y496-1)*100),"n/a",(X496/Y496-1)*100)</f>
        <v>0</v>
      </c>
      <c r="AU496" s="1088">
        <f>AVERAGE(AA496:AT496)</f>
        <v>14.698554010588063</v>
      </c>
      <c r="AV496" s="1089">
        <f>STDEV(AA496:AT496)</f>
        <v>8.9603603957932947</v>
      </c>
    </row>
    <row r="497" spans="1:48" ht="11.25" customHeight="1" x14ac:dyDescent="0.2">
      <c r="A497" s="848" t="s">
        <v>4556</v>
      </c>
      <c r="B497" s="874" t="s">
        <v>4524</v>
      </c>
      <c r="C497" s="491">
        <v>0.74</v>
      </c>
      <c r="D497" s="491">
        <v>0.66</v>
      </c>
      <c r="E497" s="491">
        <v>0.58000000000000007</v>
      </c>
      <c r="F497" s="491">
        <v>0.5</v>
      </c>
      <c r="G497" s="491">
        <v>0.42000000000000004</v>
      </c>
      <c r="H497" s="514">
        <v>0.4</v>
      </c>
      <c r="I497" s="514">
        <v>0.4</v>
      </c>
      <c r="J497" s="491"/>
      <c r="K497" s="491">
        <v>0.4</v>
      </c>
      <c r="L497" s="626">
        <v>0.37000000000000005</v>
      </c>
      <c r="M497" s="491"/>
      <c r="N497" s="503">
        <v>0.28000000000000003</v>
      </c>
      <c r="O497" s="534">
        <v>7.0000000000000007E-2</v>
      </c>
      <c r="P497" s="531">
        <v>7.0000000000000007E-2</v>
      </c>
      <c r="Q497" s="627">
        <v>0.28000000000000003</v>
      </c>
      <c r="R497" s="531">
        <v>0</v>
      </c>
      <c r="S497" s="531">
        <v>0</v>
      </c>
      <c r="T497" s="531">
        <v>0</v>
      </c>
      <c r="U497" s="531">
        <v>0</v>
      </c>
      <c r="V497" s="531">
        <v>0</v>
      </c>
      <c r="W497" s="531">
        <v>0</v>
      </c>
      <c r="X497" s="531">
        <v>0</v>
      </c>
      <c r="Y497" s="531">
        <v>0</v>
      </c>
      <c r="Z497" s="624">
        <f>SUM(C497:Y497)</f>
        <v>5.1700000000000008</v>
      </c>
      <c r="AA497" s="1086">
        <f>IF(ISERROR((C497/D497-1)*100),"n/a",(C497/D497-1)*100)</f>
        <v>12.12121212121211</v>
      </c>
      <c r="AB497" s="1086">
        <f>IF(ISERROR((D497/E497-1)*100),"n/a",(D497/E497-1)*100)</f>
        <v>13.793103448275845</v>
      </c>
      <c r="AC497" s="1087">
        <f>IF(ISERROR((E497/F497-1)*100),"n/a",(E497/F497-1)*100)</f>
        <v>16.000000000000014</v>
      </c>
      <c r="AD497" s="1087">
        <f>IF(ISERROR((F497/G497-1)*100),"n/a",(F497/G497-1)*100)</f>
        <v>19.047619047619047</v>
      </c>
      <c r="AE497" s="1087">
        <f>IF(ISERROR((G497/H497-1)*100),"n/a",(G497/H497-1)*100)</f>
        <v>5.0000000000000044</v>
      </c>
      <c r="AF497" s="1087">
        <f>IF(ISERROR((H497/I497-1)*100),"n/a",(H497/I497-1)*100)</f>
        <v>0</v>
      </c>
      <c r="AG497" s="1087">
        <f>IF(ISERROR((I497/K497-1)*100),"n/a",(I497/K497-1)*100)</f>
        <v>0</v>
      </c>
      <c r="AH497" s="1087">
        <f>IF(ISERROR((K497/L497-1)*100),"n/a",(K497/L497-1)*100)</f>
        <v>8.108108108108091</v>
      </c>
      <c r="AI497" s="1087">
        <f>IF(ISERROR((L497/N497-1)*100),"n/a",(L497/N497-1)*100)</f>
        <v>32.142857142857139</v>
      </c>
      <c r="AJ497" s="1087">
        <f>IF(ISERROR((N497/O497-1)*100),"n/a",(N497/O497-1)*100)</f>
        <v>300</v>
      </c>
      <c r="AK497" s="1087">
        <f>IF(ISERROR((O497/P497-1)*100),"n/a",(O497/P497-1)*100)</f>
        <v>0</v>
      </c>
      <c r="AL497" s="1087">
        <f>IF(ISERROR((P497/Q497-1)*100),"n/a",(P497/Q497-1)*100)</f>
        <v>-75</v>
      </c>
      <c r="AM497" s="1087" t="str">
        <f>IF(ISERROR((Q497/R497-1)*100),"n/a",(Q497/R497-1)*100)</f>
        <v>n/a</v>
      </c>
      <c r="AN497" s="1087" t="str">
        <f>IF(ISERROR((R497/S497-1)*100),"n/a",(R497/S497-1)*100)</f>
        <v>n/a</v>
      </c>
      <c r="AO497" s="1087" t="str">
        <f>IF(ISERROR((S497/T497-1)*100),"n/a",(S497/T497-1)*100)</f>
        <v>n/a</v>
      </c>
      <c r="AP497" s="1087" t="str">
        <f>IF(ISERROR((T497/U497-1)*100),"n/a",(T497/U497-1)*100)</f>
        <v>n/a</v>
      </c>
      <c r="AQ497" s="1087" t="str">
        <f>IF(ISERROR((U497/V497-1)*100),"n/a",(U497/V497-1)*100)</f>
        <v>n/a</v>
      </c>
      <c r="AR497" s="1087" t="str">
        <f>IF(ISERROR((V497/W497-1)*100),"n/a",(V497/W497-1)*100)</f>
        <v>n/a</v>
      </c>
      <c r="AS497" s="1087" t="str">
        <f>IF(ISERROR((W497/X497-1)*100),"n/a",(W497/X497-1)*100)</f>
        <v>n/a</v>
      </c>
      <c r="AT497" s="1087" t="str">
        <f>IF(ISERROR((X497/Y497-1)*100),"n/a",(X497/Y497-1)*100)</f>
        <v>n/a</v>
      </c>
      <c r="AU497" s="1088">
        <f>AVERAGE(AA497:AT497)</f>
        <v>27.601074989006019</v>
      </c>
      <c r="AV497" s="1089">
        <f>STDEV(AA497:AT497)</f>
        <v>89.728407315540807</v>
      </c>
    </row>
    <row r="498" spans="1:48" ht="11.25" customHeight="1" x14ac:dyDescent="0.2">
      <c r="A498" s="498" t="s">
        <v>299</v>
      </c>
      <c r="B498" s="499" t="s">
        <v>300</v>
      </c>
      <c r="C498" s="621">
        <v>2.0299999999999998</v>
      </c>
      <c r="D498" s="491">
        <v>1.95</v>
      </c>
      <c r="E498" s="502">
        <v>1.8599999999999999</v>
      </c>
      <c r="F498" s="621">
        <v>1.78</v>
      </c>
      <c r="G498" s="621">
        <v>1.71</v>
      </c>
      <c r="H498" s="621">
        <v>1.65</v>
      </c>
      <c r="I498" s="621">
        <v>1.6</v>
      </c>
      <c r="J498" s="945"/>
      <c r="K498" s="621">
        <v>1.56</v>
      </c>
      <c r="L498" s="490">
        <v>1.53</v>
      </c>
      <c r="M498" s="945"/>
      <c r="N498" s="503">
        <v>1.51</v>
      </c>
      <c r="O498" s="622">
        <v>1.5</v>
      </c>
      <c r="P498" s="627">
        <v>1.48</v>
      </c>
      <c r="Q498" s="627">
        <v>1.4</v>
      </c>
      <c r="R498" s="627">
        <v>1.32</v>
      </c>
      <c r="S498" s="623">
        <v>1.3</v>
      </c>
      <c r="T498" s="627">
        <v>1.29</v>
      </c>
      <c r="U498" s="623">
        <v>1.28</v>
      </c>
      <c r="V498" s="627">
        <v>1.27</v>
      </c>
      <c r="W498" s="623">
        <v>1.26</v>
      </c>
      <c r="X498" s="627">
        <v>1.2450000000000001</v>
      </c>
      <c r="Y498" s="623">
        <v>1.24</v>
      </c>
      <c r="Z498" s="624">
        <f>SUM(C498:Y498)</f>
        <v>31.765000000000001</v>
      </c>
      <c r="AA498" s="1086">
        <f>IF(ISERROR((C498/D498-1)*100),"n/a",(C498/D498-1)*100)</f>
        <v>4.102564102564088</v>
      </c>
      <c r="AB498" s="1086">
        <f>IF(ISERROR((D498/E498-1)*100),"n/a",(D498/E498-1)*100)</f>
        <v>4.8387096774193505</v>
      </c>
      <c r="AC498" s="1087">
        <f>IF(ISERROR((E498/F498-1)*100),"n/a",(E498/F498-1)*100)</f>
        <v>4.4943820224718989</v>
      </c>
      <c r="AD498" s="1087">
        <f>IF(ISERROR((F498/G498-1)*100),"n/a",(F498/G498-1)*100)</f>
        <v>4.0935672514619936</v>
      </c>
      <c r="AE498" s="1087">
        <f>IF(ISERROR((G498/H498-1)*100),"n/a",(G498/H498-1)*100)</f>
        <v>3.6363636363636376</v>
      </c>
      <c r="AF498" s="1087">
        <f>IF(ISERROR((H498/I498-1)*100),"n/a",(H498/I498-1)*100)</f>
        <v>3.1249999999999778</v>
      </c>
      <c r="AG498" s="1087">
        <f>IF(ISERROR((I498/K498-1)*100),"n/a",(I498/K498-1)*100)</f>
        <v>2.5641025641025772</v>
      </c>
      <c r="AH498" s="1087">
        <f>IF(ISERROR((K498/L498-1)*100),"n/a",(K498/L498-1)*100)</f>
        <v>1.9607843137254832</v>
      </c>
      <c r="AI498" s="1087">
        <f>IF(ISERROR((L498/N498-1)*100),"n/a",(L498/N498-1)*100)</f>
        <v>1.3245033112582849</v>
      </c>
      <c r="AJ498" s="1087">
        <f>IF(ISERROR((N498/O498-1)*100),"n/a",(N498/O498-1)*100)</f>
        <v>0.66666666666665986</v>
      </c>
      <c r="AK498" s="1087">
        <f>IF(ISERROR((O498/P498-1)*100),"n/a",(O498/P498-1)*100)</f>
        <v>1.3513513513513598</v>
      </c>
      <c r="AL498" s="1087">
        <f>IF(ISERROR((P498/Q498-1)*100),"n/a",(P498/Q498-1)*100)</f>
        <v>5.7142857142857162</v>
      </c>
      <c r="AM498" s="1087">
        <f>IF(ISERROR((Q498/R498-1)*100),"n/a",(Q498/R498-1)*100)</f>
        <v>6.0606060606060552</v>
      </c>
      <c r="AN498" s="1087">
        <f>IF(ISERROR((R498/S498-1)*100),"n/a",(R498/S498-1)*100)</f>
        <v>1.538461538461533</v>
      </c>
      <c r="AO498" s="1087">
        <f>IF(ISERROR((S498/T498-1)*100),"n/a",(S498/T498-1)*100)</f>
        <v>0.77519379844961378</v>
      </c>
      <c r="AP498" s="1087">
        <f>IF(ISERROR((T498/U498-1)*100),"n/a",(T498/U498-1)*100)</f>
        <v>0.78125</v>
      </c>
      <c r="AQ498" s="1087">
        <f>IF(ISERROR((U498/V498-1)*100),"n/a",(U498/V498-1)*100)</f>
        <v>0.78740157480314821</v>
      </c>
      <c r="AR498" s="1087">
        <f>IF(ISERROR((V498/W498-1)*100),"n/a",(V498/W498-1)*100)</f>
        <v>0.79365079365079083</v>
      </c>
      <c r="AS498" s="1087">
        <f>IF(ISERROR((W498/X498-1)*100),"n/a",(W498/X498-1)*100)</f>
        <v>1.2048192771084265</v>
      </c>
      <c r="AT498" s="1087">
        <f>IF(ISERROR((X498/Y498-1)*100),"n/a",(X498/Y498-1)*100)</f>
        <v>0.40322580645162365</v>
      </c>
      <c r="AU498" s="1088">
        <f>AVERAGE(AA498:AT498)</f>
        <v>2.5108444730601107</v>
      </c>
      <c r="AV498" s="1089">
        <f>STDEV(AA498:AT498)</f>
        <v>1.8406704246312984</v>
      </c>
    </row>
    <row r="499" spans="1:48" ht="11.25" customHeight="1" x14ac:dyDescent="0.2">
      <c r="A499" s="489" t="s">
        <v>706</v>
      </c>
      <c r="B499" s="874" t="s">
        <v>707</v>
      </c>
      <c r="C499" s="621">
        <v>5.16</v>
      </c>
      <c r="D499" s="491">
        <v>4.7</v>
      </c>
      <c r="E499" s="626">
        <v>3.9</v>
      </c>
      <c r="F499" s="621">
        <v>3.5</v>
      </c>
      <c r="G499" s="621">
        <v>3.1</v>
      </c>
      <c r="H499" s="621">
        <v>2.71</v>
      </c>
      <c r="I499" s="621">
        <v>2.38</v>
      </c>
      <c r="J499" s="945"/>
      <c r="K499" s="621">
        <v>2.15</v>
      </c>
      <c r="L499" s="490">
        <v>1.9246449999999999</v>
      </c>
      <c r="M499" s="945"/>
      <c r="N499" s="503">
        <v>1.6624399999999999</v>
      </c>
      <c r="O499" s="503">
        <v>1.5269149999999998</v>
      </c>
      <c r="P499" s="627">
        <v>1.4184950000000001</v>
      </c>
      <c r="Q499" s="627">
        <v>1.33718</v>
      </c>
      <c r="R499" s="627">
        <v>1.04806</v>
      </c>
      <c r="S499" s="627">
        <v>0.91253499999999999</v>
      </c>
      <c r="T499" s="627">
        <v>0.80411500000000002</v>
      </c>
      <c r="U499" s="623">
        <v>0.7228</v>
      </c>
      <c r="V499" s="623">
        <v>0.7228</v>
      </c>
      <c r="W499" s="623">
        <v>0.7228</v>
      </c>
      <c r="X499" s="623">
        <v>0.7228</v>
      </c>
      <c r="Y499" s="623">
        <v>0.7228</v>
      </c>
      <c r="Z499" s="624">
        <f>SUM(C499:Y499)</f>
        <v>41.848384999999993</v>
      </c>
      <c r="AA499" s="1086">
        <f>IF(ISERROR((C499/D499-1)*100),"n/a",(C499/D499-1)*100)</f>
        <v>9.7872340425531945</v>
      </c>
      <c r="AB499" s="1086">
        <f>IF(ISERROR((D499/E499-1)*100),"n/a",(D499/E499-1)*100)</f>
        <v>20.512820512820529</v>
      </c>
      <c r="AC499" s="1087">
        <f>IF(ISERROR((E499/F499-1)*100),"n/a",(E499/F499-1)*100)</f>
        <v>11.428571428571432</v>
      </c>
      <c r="AD499" s="1087">
        <f>IF(ISERROR((F499/G499-1)*100),"n/a",(F499/G499-1)*100)</f>
        <v>12.903225806451601</v>
      </c>
      <c r="AE499" s="1087">
        <f>IF(ISERROR((G499/H499-1)*100),"n/a",(G499/H499-1)*100)</f>
        <v>14.391143911439119</v>
      </c>
      <c r="AF499" s="1087">
        <f>IF(ISERROR((H499/I499-1)*100),"n/a",(H499/I499-1)*100)</f>
        <v>13.86554621848739</v>
      </c>
      <c r="AG499" s="1087">
        <f>IF(ISERROR((I499/K499-1)*100),"n/a",(I499/K499-1)*100)</f>
        <v>10.697674418604652</v>
      </c>
      <c r="AH499" s="1087">
        <f>IF(ISERROR((K499/L499-1)*100),"n/a",(K499/L499-1)*100)</f>
        <v>11.70891255270452</v>
      </c>
      <c r="AI499" s="1087">
        <f>IF(ISERROR((L499/N499-1)*100),"n/a",(L499/N499-1)*100)</f>
        <v>15.772298549120567</v>
      </c>
      <c r="AJ499" s="1087">
        <f>IF(ISERROR((N499/O499-1)*100),"n/a",(N499/O499-1)*100)</f>
        <v>8.875739644970416</v>
      </c>
      <c r="AK499" s="1087">
        <f>IF(ISERROR((O499/P499-1)*100),"n/a",(O499/P499-1)*100)</f>
        <v>7.6433121019108041</v>
      </c>
      <c r="AL499" s="1087">
        <f>IF(ISERROR((P499/Q499-1)*100),"n/a",(P499/Q499-1)*100)</f>
        <v>6.0810810810810745</v>
      </c>
      <c r="AM499" s="1087">
        <f>IF(ISERROR((Q499/R499-1)*100),"n/a",(Q499/R499-1)*100)</f>
        <v>27.586206896551737</v>
      </c>
      <c r="AN499" s="1087">
        <f>IF(ISERROR((R499/S499-1)*100),"n/a",(R499/S499-1)*100)</f>
        <v>14.851485148514843</v>
      </c>
      <c r="AO499" s="1087">
        <f>IF(ISERROR((S499/T499-1)*100),"n/a",(S499/T499-1)*100)</f>
        <v>13.483146067415719</v>
      </c>
      <c r="AP499" s="1087">
        <f>IF(ISERROR((T499/U499-1)*100),"n/a",(T499/U499-1)*100)</f>
        <v>11.250000000000004</v>
      </c>
      <c r="AQ499" s="1087">
        <f>IF(ISERROR((U499/V499-1)*100),"n/a",(U499/V499-1)*100)</f>
        <v>0</v>
      </c>
      <c r="AR499" s="1087">
        <f>IF(ISERROR((V499/W499-1)*100),"n/a",(V499/W499-1)*100)</f>
        <v>0</v>
      </c>
      <c r="AS499" s="1087">
        <f>IF(ISERROR((W499/X499-1)*100),"n/a",(W499/X499-1)*100)</f>
        <v>0</v>
      </c>
      <c r="AT499" s="1087">
        <f>IF(ISERROR((X499/Y499-1)*100),"n/a",(X499/Y499-1)*100)</f>
        <v>0</v>
      </c>
      <c r="AU499" s="1088">
        <f>AVERAGE(AA499:AT499)</f>
        <v>10.541919919059881</v>
      </c>
      <c r="AV499" s="1089">
        <f>STDEV(AA499:AT499)</f>
        <v>7.0888870181239314</v>
      </c>
    </row>
    <row r="500" spans="1:48" ht="11.25" customHeight="1" x14ac:dyDescent="0.2">
      <c r="A500" s="874" t="s">
        <v>1490</v>
      </c>
      <c r="B500" s="874" t="s">
        <v>1491</v>
      </c>
      <c r="C500" s="621">
        <v>1.8</v>
      </c>
      <c r="D500" s="491">
        <v>1.64</v>
      </c>
      <c r="E500" s="626">
        <v>1.48</v>
      </c>
      <c r="F500" s="621">
        <v>1.32</v>
      </c>
      <c r="G500" s="621">
        <v>1.2</v>
      </c>
      <c r="H500" s="621">
        <v>1.02</v>
      </c>
      <c r="I500" s="621">
        <v>0.7</v>
      </c>
      <c r="J500" s="945"/>
      <c r="K500" s="621">
        <v>0.48</v>
      </c>
      <c r="L500" s="490">
        <v>0.44</v>
      </c>
      <c r="M500" s="945"/>
      <c r="N500" s="622">
        <v>0.4</v>
      </c>
      <c r="O500" s="622">
        <v>0.4</v>
      </c>
      <c r="P500" s="623">
        <v>0.4</v>
      </c>
      <c r="Q500" s="623">
        <v>0.4</v>
      </c>
      <c r="R500" s="623">
        <v>0.4</v>
      </c>
      <c r="S500" s="627">
        <v>0.4</v>
      </c>
      <c r="T500" s="623">
        <v>0</v>
      </c>
      <c r="U500" s="623">
        <v>0</v>
      </c>
      <c r="V500" s="623">
        <v>0</v>
      </c>
      <c r="W500" s="623">
        <v>0</v>
      </c>
      <c r="X500" s="623">
        <v>0</v>
      </c>
      <c r="Y500" s="623">
        <v>0</v>
      </c>
      <c r="Z500" s="624">
        <f>SUM(C500:Y500)</f>
        <v>12.480000000000002</v>
      </c>
      <c r="AA500" s="1086">
        <f>IF(ISERROR((C500/D500-1)*100),"n/a",(C500/D500-1)*100)</f>
        <v>9.7560975609756184</v>
      </c>
      <c r="AB500" s="1086">
        <f>IF(ISERROR((D500/E500-1)*100),"n/a",(D500/E500-1)*100)</f>
        <v>10.810810810810811</v>
      </c>
      <c r="AC500" s="1087">
        <f>IF(ISERROR((E500/F500-1)*100),"n/a",(E500/F500-1)*100)</f>
        <v>12.12121212121211</v>
      </c>
      <c r="AD500" s="1087">
        <f>IF(ISERROR((F500/G500-1)*100),"n/a",(F500/G500-1)*100)</f>
        <v>10.000000000000009</v>
      </c>
      <c r="AE500" s="1087">
        <f>IF(ISERROR((G500/H500-1)*100),"n/a",(G500/H500-1)*100)</f>
        <v>17.647058823529417</v>
      </c>
      <c r="AF500" s="1087">
        <f>IF(ISERROR((H500/I500-1)*100),"n/a",(H500/I500-1)*100)</f>
        <v>45.71428571428573</v>
      </c>
      <c r="AG500" s="1087">
        <f>IF(ISERROR((I500/K500-1)*100),"n/a",(I500/K500-1)*100)</f>
        <v>45.833333333333329</v>
      </c>
      <c r="AH500" s="1087">
        <f>IF(ISERROR((K500/L500-1)*100),"n/a",(K500/L500-1)*100)</f>
        <v>9.0909090909090828</v>
      </c>
      <c r="AI500" s="1087">
        <f>IF(ISERROR((L500/N500-1)*100),"n/a",(L500/N500-1)*100)</f>
        <v>9.9999999999999858</v>
      </c>
      <c r="AJ500" s="1087">
        <f>IF(ISERROR((N500/O500-1)*100),"n/a",(N500/O500-1)*100)</f>
        <v>0</v>
      </c>
      <c r="AK500" s="1087">
        <f>IF(ISERROR((O500/P500-1)*100),"n/a",(O500/P500-1)*100)</f>
        <v>0</v>
      </c>
      <c r="AL500" s="1087">
        <f>IF(ISERROR((P500/Q500-1)*100),"n/a",(P500/Q500-1)*100)</f>
        <v>0</v>
      </c>
      <c r="AM500" s="1087">
        <f>IF(ISERROR((Q500/R500-1)*100),"n/a",(Q500/R500-1)*100)</f>
        <v>0</v>
      </c>
      <c r="AN500" s="1087">
        <f>IF(ISERROR((R500/S500-1)*100),"n/a",(R500/S500-1)*100)</f>
        <v>0</v>
      </c>
      <c r="AO500" s="1087" t="str">
        <f>IF(ISERROR((S500/T500-1)*100),"n/a",(S500/T500-1)*100)</f>
        <v>n/a</v>
      </c>
      <c r="AP500" s="1087" t="str">
        <f>IF(ISERROR((T500/U500-1)*100),"n/a",(T500/U500-1)*100)</f>
        <v>n/a</v>
      </c>
      <c r="AQ500" s="1087" t="str">
        <f>IF(ISERROR((U500/V500-1)*100),"n/a",(U500/V500-1)*100)</f>
        <v>n/a</v>
      </c>
      <c r="AR500" s="1087" t="str">
        <f>IF(ISERROR((V500/W500-1)*100),"n/a",(V500/W500-1)*100)</f>
        <v>n/a</v>
      </c>
      <c r="AS500" s="1087" t="str">
        <f>IF(ISERROR((W500/X500-1)*100),"n/a",(W500/X500-1)*100)</f>
        <v>n/a</v>
      </c>
      <c r="AT500" s="1087" t="str">
        <f>IF(ISERROR((X500/Y500-1)*100),"n/a",(X500/Y500-1)*100)</f>
        <v>n/a</v>
      </c>
      <c r="AU500" s="1088">
        <f>AVERAGE(AA500:AT500)</f>
        <v>12.212407675361147</v>
      </c>
      <c r="AV500" s="1089">
        <f>STDEV(AA500:AT500)</f>
        <v>15.331044201771757</v>
      </c>
    </row>
    <row r="501" spans="1:48" ht="11.25" customHeight="1" x14ac:dyDescent="0.2">
      <c r="A501" s="871" t="s">
        <v>4064</v>
      </c>
      <c r="B501" s="874" t="s">
        <v>4065</v>
      </c>
      <c r="C501" s="621">
        <v>1</v>
      </c>
      <c r="D501" s="491">
        <v>0.96</v>
      </c>
      <c r="E501" s="626">
        <v>0.88</v>
      </c>
      <c r="F501" s="491">
        <v>0.84</v>
      </c>
      <c r="G501" s="491">
        <v>0.8</v>
      </c>
      <c r="H501" s="494">
        <v>0</v>
      </c>
      <c r="I501" s="494">
        <v>0</v>
      </c>
      <c r="J501" s="945"/>
      <c r="K501" s="494">
        <v>0</v>
      </c>
      <c r="L501" s="625">
        <v>0</v>
      </c>
      <c r="M501" s="945"/>
      <c r="N501" s="622">
        <v>0</v>
      </c>
      <c r="O501" s="622">
        <v>0</v>
      </c>
      <c r="P501" s="623">
        <v>0</v>
      </c>
      <c r="Q501" s="623">
        <v>0</v>
      </c>
      <c r="R501" s="623">
        <v>0</v>
      </c>
      <c r="S501" s="623">
        <v>0</v>
      </c>
      <c r="T501" s="623">
        <v>0</v>
      </c>
      <c r="U501" s="623">
        <v>0</v>
      </c>
      <c r="V501" s="623">
        <v>0</v>
      </c>
      <c r="W501" s="623">
        <v>0</v>
      </c>
      <c r="X501" s="623">
        <v>0</v>
      </c>
      <c r="Y501" s="623">
        <v>0</v>
      </c>
      <c r="Z501" s="624">
        <f>SUM(C501:Y501)</f>
        <v>4.4799999999999995</v>
      </c>
      <c r="AA501" s="1086">
        <f>IF(ISERROR((C501/D501-1)*100),"n/a",(C501/D501-1)*100)</f>
        <v>4.1666666666666741</v>
      </c>
      <c r="AB501" s="1086">
        <f>IF(ISERROR((D501/E501-1)*100),"n/a",(D501/E501-1)*100)</f>
        <v>9.0909090909090828</v>
      </c>
      <c r="AC501" s="1087">
        <f>IF(ISERROR((E501/F501-1)*100),"n/a",(E501/F501-1)*100)</f>
        <v>4.7619047619047672</v>
      </c>
      <c r="AD501" s="1087">
        <f>IF(ISERROR((F501/G501-1)*100),"n/a",(F501/G501-1)*100)</f>
        <v>4.9999999999999822</v>
      </c>
      <c r="AE501" s="1087" t="str">
        <f>IF(ISERROR((G501/H501-1)*100),"n/a",(G501/H501-1)*100)</f>
        <v>n/a</v>
      </c>
      <c r="AF501" s="1087" t="str">
        <f>IF(ISERROR((H501/I501-1)*100),"n/a",(H501/I501-1)*100)</f>
        <v>n/a</v>
      </c>
      <c r="AG501" s="1087" t="str">
        <f>IF(ISERROR((I501/K501-1)*100),"n/a",(I501/K501-1)*100)</f>
        <v>n/a</v>
      </c>
      <c r="AH501" s="1087" t="str">
        <f>IF(ISERROR((K501/L501-1)*100),"n/a",(K501/L501-1)*100)</f>
        <v>n/a</v>
      </c>
      <c r="AI501" s="1087" t="str">
        <f>IF(ISERROR((L501/N501-1)*100),"n/a",(L501/N501-1)*100)</f>
        <v>n/a</v>
      </c>
      <c r="AJ501" s="1087" t="str">
        <f>IF(ISERROR((N501/O501-1)*100),"n/a",(N501/O501-1)*100)</f>
        <v>n/a</v>
      </c>
      <c r="AK501" s="1087" t="str">
        <f>IF(ISERROR((O501/P501-1)*100),"n/a",(O501/P501-1)*100)</f>
        <v>n/a</v>
      </c>
      <c r="AL501" s="1087" t="str">
        <f>IF(ISERROR((P501/Q501-1)*100),"n/a",(P501/Q501-1)*100)</f>
        <v>n/a</v>
      </c>
      <c r="AM501" s="1087" t="str">
        <f>IF(ISERROR((Q501/R501-1)*100),"n/a",(Q501/R501-1)*100)</f>
        <v>n/a</v>
      </c>
      <c r="AN501" s="1087" t="str">
        <f>IF(ISERROR((R501/S501-1)*100),"n/a",(R501/S501-1)*100)</f>
        <v>n/a</v>
      </c>
      <c r="AO501" s="1087" t="str">
        <f>IF(ISERROR((S501/T501-1)*100),"n/a",(S501/T501-1)*100)</f>
        <v>n/a</v>
      </c>
      <c r="AP501" s="1087" t="str">
        <f>IF(ISERROR((T501/U501-1)*100),"n/a",(T501/U501-1)*100)</f>
        <v>n/a</v>
      </c>
      <c r="AQ501" s="1087" t="str">
        <f>IF(ISERROR((U501/V501-1)*100),"n/a",(U501/V501-1)*100)</f>
        <v>n/a</v>
      </c>
      <c r="AR501" s="1087" t="str">
        <f>IF(ISERROR((V501/W501-1)*100),"n/a",(V501/W501-1)*100)</f>
        <v>n/a</v>
      </c>
      <c r="AS501" s="1087" t="str">
        <f>IF(ISERROR((W501/X501-1)*100),"n/a",(W501/X501-1)*100)</f>
        <v>n/a</v>
      </c>
      <c r="AT501" s="1087" t="str">
        <f>IF(ISERROR((X501/Y501-1)*100),"n/a",(X501/Y501-1)*100)</f>
        <v>n/a</v>
      </c>
      <c r="AU501" s="1088">
        <f>AVERAGE(AA501:AT501)</f>
        <v>5.7548701298701266</v>
      </c>
      <c r="AV501" s="1089">
        <f>STDEV(AA501:AT501)</f>
        <v>2.2514702844326755</v>
      </c>
    </row>
    <row r="502" spans="1:48" ht="11.25" customHeight="1" x14ac:dyDescent="0.2">
      <c r="A502" s="478" t="s">
        <v>1506</v>
      </c>
      <c r="B502" s="859" t="s">
        <v>1507</v>
      </c>
      <c r="C502" s="621">
        <v>1.26</v>
      </c>
      <c r="D502" s="491">
        <v>1.02</v>
      </c>
      <c r="E502" s="485">
        <v>0.86</v>
      </c>
      <c r="F502" s="621">
        <v>0.78</v>
      </c>
      <c r="G502" s="621">
        <v>0.74</v>
      </c>
      <c r="H502" s="621">
        <v>0.7</v>
      </c>
      <c r="I502" s="621">
        <v>0.64</v>
      </c>
      <c r="J502" s="945"/>
      <c r="K502" s="621">
        <v>0.56000000000000005</v>
      </c>
      <c r="L502" s="490">
        <v>0.5</v>
      </c>
      <c r="M502" s="945"/>
      <c r="N502" s="503">
        <v>0.44</v>
      </c>
      <c r="O502" s="622">
        <v>0.4</v>
      </c>
      <c r="P502" s="627">
        <v>0.66</v>
      </c>
      <c r="Q502" s="627">
        <v>0.55476999999999999</v>
      </c>
      <c r="R502" s="627">
        <v>0.43196999999999997</v>
      </c>
      <c r="S502" s="627">
        <v>0.38547999999999993</v>
      </c>
      <c r="T502" s="623">
        <v>0.34467999999999999</v>
      </c>
      <c r="U502" s="627">
        <v>0.34467999999999999</v>
      </c>
      <c r="V502" s="627">
        <v>0.18140000000000001</v>
      </c>
      <c r="W502" s="623">
        <v>0.16492000000000001</v>
      </c>
      <c r="X502" s="627">
        <v>0.16492000000000001</v>
      </c>
      <c r="Y502" s="627">
        <v>0.15708</v>
      </c>
      <c r="Z502" s="624">
        <f>SUM(C502:Y502)</f>
        <v>11.289900000000001</v>
      </c>
      <c r="AA502" s="1086">
        <f>IF(ISERROR((C502/D502-1)*100),"n/a",(C502/D502-1)*100)</f>
        <v>23.529411764705888</v>
      </c>
      <c r="AB502" s="1086">
        <f>IF(ISERROR((D502/E502-1)*100),"n/a",(D502/E502-1)*100)</f>
        <v>18.604651162790709</v>
      </c>
      <c r="AC502" s="1087">
        <f>IF(ISERROR((E502/F502-1)*100),"n/a",(E502/F502-1)*100)</f>
        <v>10.256410256410241</v>
      </c>
      <c r="AD502" s="1087">
        <f>IF(ISERROR((F502/G502-1)*100),"n/a",(F502/G502-1)*100)</f>
        <v>5.4054054054054168</v>
      </c>
      <c r="AE502" s="1087">
        <f>IF(ISERROR((G502/H502-1)*100),"n/a",(G502/H502-1)*100)</f>
        <v>5.7142857142857162</v>
      </c>
      <c r="AF502" s="1087">
        <f>IF(ISERROR((H502/I502-1)*100),"n/a",(H502/I502-1)*100)</f>
        <v>9.375</v>
      </c>
      <c r="AG502" s="1087">
        <f>IF(ISERROR((I502/K502-1)*100),"n/a",(I502/K502-1)*100)</f>
        <v>14.285714285714279</v>
      </c>
      <c r="AH502" s="1087">
        <f>IF(ISERROR((K502/L502-1)*100),"n/a",(K502/L502-1)*100)</f>
        <v>12.000000000000011</v>
      </c>
      <c r="AI502" s="1087">
        <f>IF(ISERROR((L502/N502-1)*100),"n/a",(L502/N502-1)*100)</f>
        <v>13.636363636363647</v>
      </c>
      <c r="AJ502" s="1087">
        <f>IF(ISERROR((N502/O502-1)*100),"n/a",(N502/O502-1)*100)</f>
        <v>9.9999999999999858</v>
      </c>
      <c r="AK502" s="1087">
        <f>IF(ISERROR((O502/P502-1)*100),"n/a",(O502/P502-1)*100)</f>
        <v>-39.393939393939391</v>
      </c>
      <c r="AL502" s="1087">
        <f>IF(ISERROR((P502/Q502-1)*100),"n/a",(P502/Q502-1)*100)</f>
        <v>18.968221064585332</v>
      </c>
      <c r="AM502" s="1087">
        <f>IF(ISERROR((Q502/R502-1)*100),"n/a",(Q502/R502-1)*100)</f>
        <v>28.427900085654102</v>
      </c>
      <c r="AN502" s="1087">
        <f>IF(ISERROR((R502/S502-1)*100),"n/a",(R502/S502-1)*100)</f>
        <v>12.060288471516035</v>
      </c>
      <c r="AO502" s="1087">
        <f>IF(ISERROR((S502/T502-1)*100),"n/a",(S502/T502-1)*100)</f>
        <v>11.837066264361141</v>
      </c>
      <c r="AP502" s="1087">
        <f>IF(ISERROR((T502/U502-1)*100),"n/a",(T502/U502-1)*100)</f>
        <v>0</v>
      </c>
      <c r="AQ502" s="1087">
        <f>IF(ISERROR((U502/V502-1)*100),"n/a",(U502/V502-1)*100)</f>
        <v>90.011025358324133</v>
      </c>
      <c r="AR502" s="1087">
        <f>IF(ISERROR((V502/W502-1)*100),"n/a",(V502/W502-1)*100)</f>
        <v>9.9927237448459891</v>
      </c>
      <c r="AS502" s="1087">
        <f>IF(ISERROR((W502/X502-1)*100),"n/a",(W502/X502-1)*100)</f>
        <v>0</v>
      </c>
      <c r="AT502" s="1087">
        <f>IF(ISERROR((X502/Y502-1)*100),"n/a",(X502/Y502-1)*100)</f>
        <v>4.991087344028533</v>
      </c>
      <c r="AU502" s="1088">
        <f>AVERAGE(AA502:AT502)</f>
        <v>12.98508075825259</v>
      </c>
      <c r="AV502" s="1089">
        <f>STDEV(AA502:AT502)</f>
        <v>22.534939123976717</v>
      </c>
    </row>
    <row r="503" spans="1:48" ht="11.25" customHeight="1" x14ac:dyDescent="0.2">
      <c r="A503" s="544" t="s">
        <v>4479</v>
      </c>
      <c r="B503" s="874" t="s">
        <v>4478</v>
      </c>
      <c r="C503" s="621">
        <v>1.27</v>
      </c>
      <c r="D503" s="491">
        <v>1.1599999999999999</v>
      </c>
      <c r="E503" s="491">
        <v>1.04</v>
      </c>
      <c r="F503" s="621">
        <v>0.87999999999999989</v>
      </c>
      <c r="G503" s="621">
        <v>0.54</v>
      </c>
      <c r="H503" s="494">
        <v>0</v>
      </c>
      <c r="I503" s="494">
        <v>0</v>
      </c>
      <c r="J503" s="945"/>
      <c r="K503" s="494">
        <v>0</v>
      </c>
      <c r="L503" s="625">
        <v>0</v>
      </c>
      <c r="M503" s="945"/>
      <c r="N503" s="524">
        <v>0</v>
      </c>
      <c r="O503" s="524">
        <v>0</v>
      </c>
      <c r="P503" s="523">
        <v>0</v>
      </c>
      <c r="Q503" s="523">
        <v>0</v>
      </c>
      <c r="R503" s="523">
        <v>0</v>
      </c>
      <c r="S503" s="523">
        <v>0</v>
      </c>
      <c r="T503" s="523">
        <v>0</v>
      </c>
      <c r="U503" s="523">
        <v>0</v>
      </c>
      <c r="V503" s="523">
        <v>0</v>
      </c>
      <c r="W503" s="523">
        <v>0</v>
      </c>
      <c r="X503" s="523">
        <v>0</v>
      </c>
      <c r="Y503" s="523">
        <v>0</v>
      </c>
      <c r="Z503" s="624">
        <f>SUM(C503:Y503)</f>
        <v>4.8899999999999997</v>
      </c>
      <c r="AA503" s="1086">
        <f>IF(ISERROR((C503/D503-1)*100),"n/a",(C503/D503-1)*100)</f>
        <v>9.4827586206896584</v>
      </c>
      <c r="AB503" s="1086">
        <f>IF(ISERROR((D503/E503-1)*100),"n/a",(D503/E503-1)*100)</f>
        <v>11.538461538461519</v>
      </c>
      <c r="AC503" s="1087">
        <f>IF(ISERROR((E503/F503-1)*100),"n/a",(E503/F503-1)*100)</f>
        <v>18.181818181818208</v>
      </c>
      <c r="AD503" s="1087">
        <f>IF(ISERROR((F503/G503-1)*100),"n/a",(F503/G503-1)*100)</f>
        <v>62.962962962962933</v>
      </c>
      <c r="AE503" s="1087" t="str">
        <f>IF(ISERROR((G503/H503-1)*100),"n/a",(G503/H503-1)*100)</f>
        <v>n/a</v>
      </c>
      <c r="AF503" s="1087" t="str">
        <f>IF(ISERROR((H503/I503-1)*100),"n/a",(H503/I503-1)*100)</f>
        <v>n/a</v>
      </c>
      <c r="AG503" s="1087" t="str">
        <f>IF(ISERROR((I503/K503-1)*100),"n/a",(I503/K503-1)*100)</f>
        <v>n/a</v>
      </c>
      <c r="AH503" s="1087" t="str">
        <f>IF(ISERROR((K503/L503-1)*100),"n/a",(K503/L503-1)*100)</f>
        <v>n/a</v>
      </c>
      <c r="AI503" s="1087" t="str">
        <f>IF(ISERROR((L503/N503-1)*100),"n/a",(L503/N503-1)*100)</f>
        <v>n/a</v>
      </c>
      <c r="AJ503" s="1087" t="str">
        <f>IF(ISERROR((N503/O503-1)*100),"n/a",(N503/O503-1)*100)</f>
        <v>n/a</v>
      </c>
      <c r="AK503" s="1087" t="str">
        <f>IF(ISERROR((O503/P503-1)*100),"n/a",(O503/P503-1)*100)</f>
        <v>n/a</v>
      </c>
      <c r="AL503" s="1087" t="str">
        <f>IF(ISERROR((P503/Q503-1)*100),"n/a",(P503/Q503-1)*100)</f>
        <v>n/a</v>
      </c>
      <c r="AM503" s="1087" t="str">
        <f>IF(ISERROR((Q503/R503-1)*100),"n/a",(Q503/R503-1)*100)</f>
        <v>n/a</v>
      </c>
      <c r="AN503" s="1087" t="str">
        <f>IF(ISERROR((R503/S503-1)*100),"n/a",(R503/S503-1)*100)</f>
        <v>n/a</v>
      </c>
      <c r="AO503" s="1087" t="str">
        <f>IF(ISERROR((S503/T503-1)*100),"n/a",(S503/T503-1)*100)</f>
        <v>n/a</v>
      </c>
      <c r="AP503" s="1087" t="str">
        <f>IF(ISERROR((T503/U503-1)*100),"n/a",(T503/U503-1)*100)</f>
        <v>n/a</v>
      </c>
      <c r="AQ503" s="1087" t="str">
        <f>IF(ISERROR((U503/V503-1)*100),"n/a",(U503/V503-1)*100)</f>
        <v>n/a</v>
      </c>
      <c r="AR503" s="1087" t="str">
        <f>IF(ISERROR((V503/W503-1)*100),"n/a",(V503/W503-1)*100)</f>
        <v>n/a</v>
      </c>
      <c r="AS503" s="1087" t="str">
        <f>IF(ISERROR((W503/X503-1)*100),"n/a",(W503/X503-1)*100)</f>
        <v>n/a</v>
      </c>
      <c r="AT503" s="1087" t="str">
        <f>IF(ISERROR((X503/Y503-1)*100),"n/a",(X503/Y503-1)*100)</f>
        <v>n/a</v>
      </c>
      <c r="AU503" s="1088">
        <f>AVERAGE(AA503:AT503)</f>
        <v>25.54150032598308</v>
      </c>
      <c r="AV503" s="1089">
        <f>STDEV(AA503:AT503)</f>
        <v>25.222338429760907</v>
      </c>
    </row>
    <row r="504" spans="1:48" ht="11.25" customHeight="1" x14ac:dyDescent="0.2">
      <c r="A504" s="877" t="s">
        <v>1324</v>
      </c>
      <c r="B504" s="889" t="s">
        <v>1325</v>
      </c>
      <c r="C504" s="521">
        <v>1.2</v>
      </c>
      <c r="D504" s="491">
        <v>0.8</v>
      </c>
      <c r="E504" s="491">
        <v>0.57499999999999996</v>
      </c>
      <c r="F504" s="621">
        <v>0.48499999999999999</v>
      </c>
      <c r="G504" s="621">
        <v>0.42499999999999999</v>
      </c>
      <c r="H504" s="621">
        <v>0.37</v>
      </c>
      <c r="I504" s="494">
        <v>0.34</v>
      </c>
      <c r="J504" s="945"/>
      <c r="K504" s="621">
        <v>0.33</v>
      </c>
      <c r="L504" s="490">
        <v>0.3</v>
      </c>
      <c r="M504" s="945"/>
      <c r="N504" s="622">
        <v>0.26</v>
      </c>
      <c r="O504" s="503">
        <v>0.26</v>
      </c>
      <c r="P504" s="627">
        <v>0.24</v>
      </c>
      <c r="Q504" s="627">
        <v>0.22</v>
      </c>
      <c r="R504" s="627">
        <v>0.18</v>
      </c>
      <c r="S504" s="627">
        <v>0.14000000000000001</v>
      </c>
      <c r="T504" s="623">
        <v>0</v>
      </c>
      <c r="U504" s="623">
        <v>0</v>
      </c>
      <c r="V504" s="623">
        <v>0</v>
      </c>
      <c r="W504" s="623">
        <v>0</v>
      </c>
      <c r="X504" s="623">
        <v>0</v>
      </c>
      <c r="Y504" s="623">
        <v>0</v>
      </c>
      <c r="Z504" s="624">
        <f>SUM(C504:Y504)</f>
        <v>6.1249999999999991</v>
      </c>
      <c r="AA504" s="1086">
        <f>IF(ISERROR((C504/D504-1)*100),"n/a",(C504/D504-1)*100)</f>
        <v>49.999999999999979</v>
      </c>
      <c r="AB504" s="1086">
        <f>IF(ISERROR((D504/E504-1)*100),"n/a",(D504/E504-1)*100)</f>
        <v>39.130434782608717</v>
      </c>
      <c r="AC504" s="1087">
        <f>IF(ISERROR((E504/F504-1)*100),"n/a",(E504/F504-1)*100)</f>
        <v>18.556701030927837</v>
      </c>
      <c r="AD504" s="1087">
        <f>IF(ISERROR((F504/G504-1)*100),"n/a",(F504/G504-1)*100)</f>
        <v>14.117647058823524</v>
      </c>
      <c r="AE504" s="1087">
        <f>IF(ISERROR((G504/H504-1)*100),"n/a",(G504/H504-1)*100)</f>
        <v>14.864864864864868</v>
      </c>
      <c r="AF504" s="1087">
        <f>IF(ISERROR((H504/I504-1)*100),"n/a",(H504/I504-1)*100)</f>
        <v>8.8235294117646959</v>
      </c>
      <c r="AG504" s="1087">
        <f>IF(ISERROR((I504/K504-1)*100),"n/a",(I504/K504-1)*100)</f>
        <v>3.0303030303030276</v>
      </c>
      <c r="AH504" s="1087">
        <f>IF(ISERROR((K504/L504-1)*100),"n/a",(K504/L504-1)*100)</f>
        <v>10.000000000000009</v>
      </c>
      <c r="AI504" s="1087">
        <f>IF(ISERROR((L504/N504-1)*100),"n/a",(L504/N504-1)*100)</f>
        <v>15.384615384615374</v>
      </c>
      <c r="AJ504" s="1087">
        <f>IF(ISERROR((N504/O504-1)*100),"n/a",(N504/O504-1)*100)</f>
        <v>0</v>
      </c>
      <c r="AK504" s="1087">
        <f>IF(ISERROR((O504/P504-1)*100),"n/a",(O504/P504-1)*100)</f>
        <v>8.3333333333333481</v>
      </c>
      <c r="AL504" s="1087">
        <f>IF(ISERROR((P504/Q504-1)*100),"n/a",(P504/Q504-1)*100)</f>
        <v>9.0909090909090828</v>
      </c>
      <c r="AM504" s="1087">
        <f>IF(ISERROR((Q504/R504-1)*100),"n/a",(Q504/R504-1)*100)</f>
        <v>22.222222222222232</v>
      </c>
      <c r="AN504" s="1087">
        <f>IF(ISERROR((R504/S504-1)*100),"n/a",(R504/S504-1)*100)</f>
        <v>28.571428571428559</v>
      </c>
      <c r="AO504" s="1087" t="str">
        <f>IF(ISERROR((S504/T504-1)*100),"n/a",(S504/T504-1)*100)</f>
        <v>n/a</v>
      </c>
      <c r="AP504" s="1087" t="str">
        <f>IF(ISERROR((T504/U504-1)*100),"n/a",(T504/U504-1)*100)</f>
        <v>n/a</v>
      </c>
      <c r="AQ504" s="1087" t="str">
        <f>IF(ISERROR((U504/V504-1)*100),"n/a",(U504/V504-1)*100)</f>
        <v>n/a</v>
      </c>
      <c r="AR504" s="1087" t="str">
        <f>IF(ISERROR((V504/W504-1)*100),"n/a",(V504/W504-1)*100)</f>
        <v>n/a</v>
      </c>
      <c r="AS504" s="1087" t="str">
        <f>IF(ISERROR((W504/X504-1)*100),"n/a",(W504/X504-1)*100)</f>
        <v>n/a</v>
      </c>
      <c r="AT504" s="1087" t="str">
        <f>IF(ISERROR((X504/Y504-1)*100),"n/a",(X504/Y504-1)*100)</f>
        <v>n/a</v>
      </c>
      <c r="AU504" s="1088">
        <f>AVERAGE(AA504:AT504)</f>
        <v>17.294713484414377</v>
      </c>
      <c r="AV504" s="1089">
        <f>STDEV(AA504:AT504)</f>
        <v>13.851634738741474</v>
      </c>
    </row>
    <row r="505" spans="1:48" ht="11.25" customHeight="1" x14ac:dyDescent="0.2">
      <c r="A505" s="489" t="s">
        <v>1492</v>
      </c>
      <c r="B505" s="874" t="s">
        <v>1493</v>
      </c>
      <c r="C505" s="621">
        <v>1.76</v>
      </c>
      <c r="D505" s="491">
        <v>1.2</v>
      </c>
      <c r="E505" s="491">
        <v>0.78</v>
      </c>
      <c r="F505" s="621">
        <v>0.74</v>
      </c>
      <c r="G505" s="621">
        <v>0.69</v>
      </c>
      <c r="H505" s="621">
        <v>0.63</v>
      </c>
      <c r="I505" s="621">
        <v>0.3</v>
      </c>
      <c r="J505" s="945"/>
      <c r="K505" s="494">
        <v>0</v>
      </c>
      <c r="L505" s="625">
        <v>0</v>
      </c>
      <c r="M505" s="945"/>
      <c r="N505" s="495">
        <v>0</v>
      </c>
      <c r="O505" s="623">
        <v>0</v>
      </c>
      <c r="P505" s="623">
        <v>0</v>
      </c>
      <c r="Q505" s="623">
        <v>0</v>
      </c>
      <c r="R505" s="623">
        <v>0</v>
      </c>
      <c r="S505" s="623">
        <v>0</v>
      </c>
      <c r="T505" s="623">
        <v>0</v>
      </c>
      <c r="U505" s="623">
        <v>0</v>
      </c>
      <c r="V505" s="623">
        <v>0</v>
      </c>
      <c r="W505" s="623">
        <v>0</v>
      </c>
      <c r="X505" s="623">
        <v>0</v>
      </c>
      <c r="Y505" s="623">
        <v>0</v>
      </c>
      <c r="Z505" s="624">
        <f>SUM(C505:Y505)</f>
        <v>6.1</v>
      </c>
      <c r="AA505" s="1086">
        <f>IF(ISERROR((C505/D505-1)*100),"n/a",(C505/D505-1)*100)</f>
        <v>46.666666666666679</v>
      </c>
      <c r="AB505" s="1086">
        <f>IF(ISERROR((D505/E505-1)*100),"n/a",(D505/E505-1)*100)</f>
        <v>53.846153846153832</v>
      </c>
      <c r="AC505" s="1087">
        <f>IF(ISERROR((E505/F505-1)*100),"n/a",(E505/F505-1)*100)</f>
        <v>5.4054054054054168</v>
      </c>
      <c r="AD505" s="1087">
        <f>IF(ISERROR((F505/G505-1)*100),"n/a",(F505/G505-1)*100)</f>
        <v>7.2463768115942129</v>
      </c>
      <c r="AE505" s="1087">
        <f>IF(ISERROR((G505/H505-1)*100),"n/a",(G505/H505-1)*100)</f>
        <v>9.5238095238095113</v>
      </c>
      <c r="AF505" s="1087">
        <f>IF(ISERROR((H505/I505-1)*100),"n/a",(H505/I505-1)*100)</f>
        <v>110.00000000000001</v>
      </c>
      <c r="AG505" s="1087" t="str">
        <f>IF(ISERROR((I505/K505-1)*100),"n/a",(I505/K505-1)*100)</f>
        <v>n/a</v>
      </c>
      <c r="AH505" s="1087" t="str">
        <f>IF(ISERROR((K505/L505-1)*100),"n/a",(K505/L505-1)*100)</f>
        <v>n/a</v>
      </c>
      <c r="AI505" s="1087" t="str">
        <f>IF(ISERROR((L505/N505-1)*100),"n/a",(L505/N505-1)*100)</f>
        <v>n/a</v>
      </c>
      <c r="AJ505" s="1087" t="str">
        <f>IF(ISERROR((N505/O505-1)*100),"n/a",(N505/O505-1)*100)</f>
        <v>n/a</v>
      </c>
      <c r="AK505" s="1087" t="str">
        <f>IF(ISERROR((O505/P505-1)*100),"n/a",(O505/P505-1)*100)</f>
        <v>n/a</v>
      </c>
      <c r="AL505" s="1087" t="str">
        <f>IF(ISERROR((P505/Q505-1)*100),"n/a",(P505/Q505-1)*100)</f>
        <v>n/a</v>
      </c>
      <c r="AM505" s="1087" t="str">
        <f>IF(ISERROR((Q505/R505-1)*100),"n/a",(Q505/R505-1)*100)</f>
        <v>n/a</v>
      </c>
      <c r="AN505" s="1087" t="str">
        <f>IF(ISERROR((R505/S505-1)*100),"n/a",(R505/S505-1)*100)</f>
        <v>n/a</v>
      </c>
      <c r="AO505" s="1087" t="str">
        <f>IF(ISERROR((S505/T505-1)*100),"n/a",(S505/T505-1)*100)</f>
        <v>n/a</v>
      </c>
      <c r="AP505" s="1087" t="str">
        <f>IF(ISERROR((T505/U505-1)*100),"n/a",(T505/U505-1)*100)</f>
        <v>n/a</v>
      </c>
      <c r="AQ505" s="1087" t="str">
        <f>IF(ISERROR((U505/V505-1)*100),"n/a",(U505/V505-1)*100)</f>
        <v>n/a</v>
      </c>
      <c r="AR505" s="1087" t="str">
        <f>IF(ISERROR((V505/W505-1)*100),"n/a",(V505/W505-1)*100)</f>
        <v>n/a</v>
      </c>
      <c r="AS505" s="1087" t="str">
        <f>IF(ISERROR((W505/X505-1)*100),"n/a",(W505/X505-1)*100)</f>
        <v>n/a</v>
      </c>
      <c r="AT505" s="1087" t="str">
        <f>IF(ISERROR((X505/Y505-1)*100),"n/a",(X505/Y505-1)*100)</f>
        <v>n/a</v>
      </c>
      <c r="AU505" s="1088">
        <f>AVERAGE(AA505:AT505)</f>
        <v>38.781402042271615</v>
      </c>
      <c r="AV505" s="1089">
        <f>STDEV(AA505:AT505)</f>
        <v>40.805966544008719</v>
      </c>
    </row>
    <row r="506" spans="1:48" ht="11.25" customHeight="1" x14ac:dyDescent="0.2">
      <c r="A506" s="489" t="s">
        <v>1502</v>
      </c>
      <c r="B506" s="874" t="s">
        <v>1503</v>
      </c>
      <c r="C506" s="621">
        <v>2.4500000000000002</v>
      </c>
      <c r="D506" s="491">
        <v>1.94</v>
      </c>
      <c r="E506" s="491">
        <v>1.56</v>
      </c>
      <c r="F506" s="482">
        <v>1.46</v>
      </c>
      <c r="G506" s="482">
        <v>1.38</v>
      </c>
      <c r="H506" s="482">
        <v>1.28</v>
      </c>
      <c r="I506" s="482">
        <v>1.22</v>
      </c>
      <c r="J506" s="1016"/>
      <c r="K506" s="482">
        <v>1.1599999999999999</v>
      </c>
      <c r="L506" s="484">
        <v>1.1200000000000001</v>
      </c>
      <c r="M506" s="1016"/>
      <c r="N506" s="526">
        <v>1.1200000000000001</v>
      </c>
      <c r="O506" s="526">
        <v>1.1200000000000001</v>
      </c>
      <c r="P506" s="487">
        <v>1.1200000000000001</v>
      </c>
      <c r="Q506" s="487">
        <v>1</v>
      </c>
      <c r="R506" s="487">
        <v>0.92</v>
      </c>
      <c r="S506" s="487">
        <v>0.84</v>
      </c>
      <c r="T506" s="487">
        <v>0.78</v>
      </c>
      <c r="U506" s="486">
        <v>0.68</v>
      </c>
      <c r="V506" s="487">
        <v>0.68</v>
      </c>
      <c r="W506" s="487">
        <v>0.62</v>
      </c>
      <c r="X506" s="487">
        <v>0.54</v>
      </c>
      <c r="Y506" s="487">
        <v>0.45</v>
      </c>
      <c r="Z506" s="624">
        <f>SUM(C506:Y506)</f>
        <v>23.440000000000005</v>
      </c>
      <c r="AA506" s="1086">
        <f>IF(ISERROR((C506/D506-1)*100),"n/a",(C506/D506-1)*100)</f>
        <v>26.28865979381445</v>
      </c>
      <c r="AB506" s="1086">
        <f>IF(ISERROR((D506/E506-1)*100),"n/a",(D506/E506-1)*100)</f>
        <v>24.358974358974361</v>
      </c>
      <c r="AC506" s="1087">
        <f>IF(ISERROR((E506/F506-1)*100),"n/a",(E506/F506-1)*100)</f>
        <v>6.8493150684931559</v>
      </c>
      <c r="AD506" s="1087">
        <f>IF(ISERROR((F506/G506-1)*100),"n/a",(F506/G506-1)*100)</f>
        <v>5.7971014492753659</v>
      </c>
      <c r="AE506" s="1087">
        <f>IF(ISERROR((G506/H506-1)*100),"n/a",(G506/H506-1)*100)</f>
        <v>7.8125</v>
      </c>
      <c r="AF506" s="1087">
        <f>IF(ISERROR((H506/I506-1)*100),"n/a",(H506/I506-1)*100)</f>
        <v>4.9180327868852514</v>
      </c>
      <c r="AG506" s="1087">
        <f>IF(ISERROR((I506/K506-1)*100),"n/a",(I506/K506-1)*100)</f>
        <v>5.1724137931034475</v>
      </c>
      <c r="AH506" s="1087">
        <f>IF(ISERROR((K506/L506-1)*100),"n/a",(K506/L506-1)*100)</f>
        <v>3.5714285714285587</v>
      </c>
      <c r="AI506" s="1087">
        <f>IF(ISERROR((L506/N506-1)*100),"n/a",(L506/N506-1)*100)</f>
        <v>0</v>
      </c>
      <c r="AJ506" s="1087">
        <f>IF(ISERROR((N506/O506-1)*100),"n/a",(N506/O506-1)*100)</f>
        <v>0</v>
      </c>
      <c r="AK506" s="1087">
        <f>IF(ISERROR((O506/P506-1)*100),"n/a",(O506/P506-1)*100)</f>
        <v>0</v>
      </c>
      <c r="AL506" s="1087">
        <f>IF(ISERROR((P506/Q506-1)*100),"n/a",(P506/Q506-1)*100)</f>
        <v>12.000000000000011</v>
      </c>
      <c r="AM506" s="1087">
        <f>IF(ISERROR((Q506/R506-1)*100),"n/a",(Q506/R506-1)*100)</f>
        <v>8.6956521739130377</v>
      </c>
      <c r="AN506" s="1087">
        <f>IF(ISERROR((R506/S506-1)*100),"n/a",(R506/S506-1)*100)</f>
        <v>9.5238095238095344</v>
      </c>
      <c r="AO506" s="1087">
        <f>IF(ISERROR((S506/T506-1)*100),"n/a",(S506/T506-1)*100)</f>
        <v>7.6923076923076872</v>
      </c>
      <c r="AP506" s="1087">
        <f>IF(ISERROR((T506/U506-1)*100),"n/a",(T506/U506-1)*100)</f>
        <v>14.705882352941169</v>
      </c>
      <c r="AQ506" s="1087">
        <f>IF(ISERROR((U506/V506-1)*100),"n/a",(U506/V506-1)*100)</f>
        <v>0</v>
      </c>
      <c r="AR506" s="1087">
        <f>IF(ISERROR((V506/W506-1)*100),"n/a",(V506/W506-1)*100)</f>
        <v>9.6774193548387224</v>
      </c>
      <c r="AS506" s="1087">
        <f>IF(ISERROR((W506/X506-1)*100),"n/a",(W506/X506-1)*100)</f>
        <v>14.814814814814813</v>
      </c>
      <c r="AT506" s="1087">
        <f>IF(ISERROR((X506/Y506-1)*100),"n/a",(X506/Y506-1)*100)</f>
        <v>19.999999999999996</v>
      </c>
      <c r="AU506" s="1088">
        <f>AVERAGE(AA506:AT506)</f>
        <v>9.0939155867299775</v>
      </c>
      <c r="AV506" s="1089">
        <f>STDEV(AA506:AT506)</f>
        <v>7.727602591087857</v>
      </c>
    </row>
    <row r="507" spans="1:48" ht="11.25" customHeight="1" x14ac:dyDescent="0.2">
      <c r="A507" s="499" t="s">
        <v>306</v>
      </c>
      <c r="B507" s="499" t="s">
        <v>307</v>
      </c>
      <c r="C507" s="621">
        <v>1.6</v>
      </c>
      <c r="D507" s="491">
        <v>1.52</v>
      </c>
      <c r="E507" s="502">
        <v>1.51</v>
      </c>
      <c r="F507" s="621">
        <v>1.5</v>
      </c>
      <c r="G507" s="621">
        <v>1.49</v>
      </c>
      <c r="H507" s="621">
        <v>1.48</v>
      </c>
      <c r="I507" s="621">
        <v>1.47</v>
      </c>
      <c r="J507" s="945"/>
      <c r="K507" s="621">
        <v>1.46</v>
      </c>
      <c r="L507" s="490">
        <v>1.45</v>
      </c>
      <c r="M507" s="945"/>
      <c r="N507" s="503">
        <v>1.44</v>
      </c>
      <c r="O507" s="503">
        <v>1.41</v>
      </c>
      <c r="P507" s="627">
        <v>1.31</v>
      </c>
      <c r="Q507" s="627">
        <v>0.63</v>
      </c>
      <c r="R507" s="627">
        <v>0.4</v>
      </c>
      <c r="S507" s="627">
        <v>0.3</v>
      </c>
      <c r="T507" s="627">
        <v>0.23499999999999999</v>
      </c>
      <c r="U507" s="627">
        <v>0.2</v>
      </c>
      <c r="V507" s="627">
        <v>0.19</v>
      </c>
      <c r="W507" s="627">
        <v>0.17</v>
      </c>
      <c r="X507" s="627">
        <v>0.15</v>
      </c>
      <c r="Y507" s="627">
        <v>0.13</v>
      </c>
      <c r="Z507" s="624">
        <f>SUM(C507:Y507)</f>
        <v>20.044999999999995</v>
      </c>
      <c r="AA507" s="1086">
        <f>IF(ISERROR((C507/D507-1)*100),"n/a",(C507/D507-1)*100)</f>
        <v>5.2631578947368363</v>
      </c>
      <c r="AB507" s="1086">
        <f>IF(ISERROR((D507/E507-1)*100),"n/a",(D507/E507-1)*100)</f>
        <v>0.66225165562914245</v>
      </c>
      <c r="AC507" s="1087">
        <f>IF(ISERROR((E507/F507-1)*100),"n/a",(E507/F507-1)*100)</f>
        <v>0.66666666666665986</v>
      </c>
      <c r="AD507" s="1087">
        <f>IF(ISERROR((F507/G507-1)*100),"n/a",(F507/G507-1)*100)</f>
        <v>0.67114093959732557</v>
      </c>
      <c r="AE507" s="1087">
        <f>IF(ISERROR((G507/H507-1)*100),"n/a",(G507/H507-1)*100)</f>
        <v>0.67567567567567988</v>
      </c>
      <c r="AF507" s="1087">
        <f>IF(ISERROR((H507/I507-1)*100),"n/a",(H507/I507-1)*100)</f>
        <v>0.68027210884353817</v>
      </c>
      <c r="AG507" s="1087">
        <f>IF(ISERROR((I507/K507-1)*100),"n/a",(I507/K507-1)*100)</f>
        <v>0.68493150684931781</v>
      </c>
      <c r="AH507" s="1087">
        <f>IF(ISERROR((K507/L507-1)*100),"n/a",(K507/L507-1)*100)</f>
        <v>0.68965517241379448</v>
      </c>
      <c r="AI507" s="1087">
        <f>IF(ISERROR((L507/N507-1)*100),"n/a",(L507/N507-1)*100)</f>
        <v>0.69444444444444198</v>
      </c>
      <c r="AJ507" s="1087">
        <f>IF(ISERROR((N507/O507-1)*100),"n/a",(N507/O507-1)*100)</f>
        <v>2.1276595744680771</v>
      </c>
      <c r="AK507" s="1087">
        <f>IF(ISERROR((O507/P507-1)*100),"n/a",(O507/P507-1)*100)</f>
        <v>7.6335877862595325</v>
      </c>
      <c r="AL507" s="1087">
        <f>IF(ISERROR((P507/Q507-1)*100),"n/a",(P507/Q507-1)*100)</f>
        <v>107.93650793650795</v>
      </c>
      <c r="AM507" s="1087">
        <f>IF(ISERROR((Q507/R507-1)*100),"n/a",(Q507/R507-1)*100)</f>
        <v>57.499999999999993</v>
      </c>
      <c r="AN507" s="1087">
        <f>IF(ISERROR((R507/S507-1)*100),"n/a",(R507/S507-1)*100)</f>
        <v>33.33333333333335</v>
      </c>
      <c r="AO507" s="1087">
        <f>IF(ISERROR((S507/T507-1)*100),"n/a",(S507/T507-1)*100)</f>
        <v>27.659574468085111</v>
      </c>
      <c r="AP507" s="1087">
        <f>IF(ISERROR((T507/U507-1)*100),"n/a",(T507/U507-1)*100)</f>
        <v>17.499999999999982</v>
      </c>
      <c r="AQ507" s="1087">
        <f>IF(ISERROR((U507/V507-1)*100),"n/a",(U507/V507-1)*100)</f>
        <v>5.2631578947368363</v>
      </c>
      <c r="AR507" s="1087">
        <f>IF(ISERROR((V507/W507-1)*100),"n/a",(V507/W507-1)*100)</f>
        <v>11.764705882352944</v>
      </c>
      <c r="AS507" s="1087">
        <f>IF(ISERROR((W507/X507-1)*100),"n/a",(W507/X507-1)*100)</f>
        <v>13.333333333333353</v>
      </c>
      <c r="AT507" s="1087">
        <f>IF(ISERROR((X507/Y507-1)*100),"n/a",(X507/Y507-1)*100)</f>
        <v>15.384615384615374</v>
      </c>
      <c r="AU507" s="1088">
        <f>AVERAGE(AA507:AT507)</f>
        <v>15.506233582927461</v>
      </c>
      <c r="AV507" s="1089">
        <f>STDEV(AA507:AT507)</f>
        <v>26.162286857407125</v>
      </c>
    </row>
    <row r="508" spans="1:48" ht="11.25" customHeight="1" x14ac:dyDescent="0.2">
      <c r="A508" s="489" t="s">
        <v>713</v>
      </c>
      <c r="B508" s="874" t="s">
        <v>714</v>
      </c>
      <c r="C508" s="621">
        <v>1.48</v>
      </c>
      <c r="D508" s="491">
        <v>1.46</v>
      </c>
      <c r="E508" s="626">
        <v>1.44</v>
      </c>
      <c r="F508" s="621">
        <v>1.42</v>
      </c>
      <c r="G508" s="621">
        <v>1.4</v>
      </c>
      <c r="H508" s="621">
        <v>1.38</v>
      </c>
      <c r="I508" s="621">
        <v>1.2</v>
      </c>
      <c r="J508" s="945"/>
      <c r="K508" s="621">
        <v>0.8</v>
      </c>
      <c r="L508" s="490">
        <v>0.59</v>
      </c>
      <c r="M508" s="945"/>
      <c r="N508" s="503">
        <v>0.5</v>
      </c>
      <c r="O508" s="503">
        <v>0.46</v>
      </c>
      <c r="P508" s="627">
        <v>0.44</v>
      </c>
      <c r="Q508" s="627">
        <v>0.42</v>
      </c>
      <c r="R508" s="627">
        <v>0.4</v>
      </c>
      <c r="S508" s="627">
        <v>0.36</v>
      </c>
      <c r="T508" s="627">
        <v>0.32</v>
      </c>
      <c r="U508" s="627">
        <v>0.28000000000000003</v>
      </c>
      <c r="V508" s="627">
        <v>0.24</v>
      </c>
      <c r="W508" s="627">
        <v>0.2</v>
      </c>
      <c r="X508" s="623">
        <v>0</v>
      </c>
      <c r="Y508" s="623">
        <v>0</v>
      </c>
      <c r="Z508" s="624">
        <f>SUM(C508:Y508)</f>
        <v>14.789999999999997</v>
      </c>
      <c r="AA508" s="1086">
        <f>IF(ISERROR((C508/D508-1)*100),"n/a",(C508/D508-1)*100)</f>
        <v>1.3698630136986356</v>
      </c>
      <c r="AB508" s="1086">
        <f>IF(ISERROR((D508/E508-1)*100),"n/a",(D508/E508-1)*100)</f>
        <v>1.388888888888884</v>
      </c>
      <c r="AC508" s="1087">
        <f>IF(ISERROR((E508/F508-1)*100),"n/a",(E508/F508-1)*100)</f>
        <v>1.4084507042253502</v>
      </c>
      <c r="AD508" s="1087">
        <f>IF(ISERROR((F508/G508-1)*100),"n/a",(F508/G508-1)*100)</f>
        <v>1.4285714285714235</v>
      </c>
      <c r="AE508" s="1087">
        <f>IF(ISERROR((G508/H508-1)*100),"n/a",(G508/H508-1)*100)</f>
        <v>1.449275362318847</v>
      </c>
      <c r="AF508" s="1087">
        <f>IF(ISERROR((H508/I508-1)*100),"n/a",(H508/I508-1)*100)</f>
        <v>14.999999999999991</v>
      </c>
      <c r="AG508" s="1087">
        <f>IF(ISERROR((I508/K508-1)*100),"n/a",(I508/K508-1)*100)</f>
        <v>49.999999999999979</v>
      </c>
      <c r="AH508" s="1087">
        <f>IF(ISERROR((K508/L508-1)*100),"n/a",(K508/L508-1)*100)</f>
        <v>35.593220338983066</v>
      </c>
      <c r="AI508" s="1087">
        <f>IF(ISERROR((L508/N508-1)*100),"n/a",(L508/N508-1)*100)</f>
        <v>17.999999999999993</v>
      </c>
      <c r="AJ508" s="1087">
        <f>IF(ISERROR((N508/O508-1)*100),"n/a",(N508/O508-1)*100)</f>
        <v>8.6956521739130377</v>
      </c>
      <c r="AK508" s="1087">
        <f>IF(ISERROR((O508/P508-1)*100),"n/a",(O508/P508-1)*100)</f>
        <v>4.5454545454545414</v>
      </c>
      <c r="AL508" s="1087">
        <f>IF(ISERROR((P508/Q508-1)*100),"n/a",(P508/Q508-1)*100)</f>
        <v>4.7619047619047672</v>
      </c>
      <c r="AM508" s="1087">
        <f>IF(ISERROR((Q508/R508-1)*100),"n/a",(Q508/R508-1)*100)</f>
        <v>4.9999999999999822</v>
      </c>
      <c r="AN508" s="1087">
        <f>IF(ISERROR((R508/S508-1)*100),"n/a",(R508/S508-1)*100)</f>
        <v>11.111111111111116</v>
      </c>
      <c r="AO508" s="1087">
        <f>IF(ISERROR((S508/T508-1)*100),"n/a",(S508/T508-1)*100)</f>
        <v>12.5</v>
      </c>
      <c r="AP508" s="1087">
        <f>IF(ISERROR((T508/U508-1)*100),"n/a",(T508/U508-1)*100)</f>
        <v>14.285714285714279</v>
      </c>
      <c r="AQ508" s="1087">
        <f>IF(ISERROR((U508/V508-1)*100),"n/a",(U508/V508-1)*100)</f>
        <v>16.666666666666675</v>
      </c>
      <c r="AR508" s="1087">
        <f>IF(ISERROR((V508/W508-1)*100),"n/a",(V508/W508-1)*100)</f>
        <v>19.999999999999996</v>
      </c>
      <c r="AS508" s="1087" t="str">
        <f>IF(ISERROR((W508/X508-1)*100),"n/a",(W508/X508-1)*100)</f>
        <v>n/a</v>
      </c>
      <c r="AT508" s="1087" t="str">
        <f>IF(ISERROR((X508/Y508-1)*100),"n/a",(X508/Y508-1)*100)</f>
        <v>n/a</v>
      </c>
      <c r="AU508" s="1088">
        <f>AVERAGE(AA508:AT508)</f>
        <v>12.400265182302808</v>
      </c>
      <c r="AV508" s="1089">
        <f>STDEV(AA508:AT508)</f>
        <v>12.978549956470978</v>
      </c>
    </row>
    <row r="509" spans="1:48" ht="11.25" customHeight="1" x14ac:dyDescent="0.2">
      <c r="A509" s="478" t="s">
        <v>1510</v>
      </c>
      <c r="B509" s="859" t="s">
        <v>1511</v>
      </c>
      <c r="C509" s="621">
        <v>0.64</v>
      </c>
      <c r="D509" s="491">
        <v>0.61</v>
      </c>
      <c r="E509" s="485">
        <v>0.57000000000000006</v>
      </c>
      <c r="F509" s="621">
        <v>0.48499999999999999</v>
      </c>
      <c r="G509" s="621">
        <v>0.375</v>
      </c>
      <c r="H509" s="494">
        <v>0.34</v>
      </c>
      <c r="I509" s="621">
        <v>0.31</v>
      </c>
      <c r="J509" s="945"/>
      <c r="K509" s="621">
        <v>7.4999999999999997E-2</v>
      </c>
      <c r="L509" s="625">
        <v>0</v>
      </c>
      <c r="M509" s="945"/>
      <c r="N509" s="622">
        <v>0</v>
      </c>
      <c r="O509" s="622">
        <v>0</v>
      </c>
      <c r="P509" s="623">
        <v>0</v>
      </c>
      <c r="Q509" s="623">
        <v>0</v>
      </c>
      <c r="R509" s="623">
        <v>0</v>
      </c>
      <c r="S509" s="623">
        <v>0</v>
      </c>
      <c r="T509" s="623">
        <v>0</v>
      </c>
      <c r="U509" s="623">
        <v>0</v>
      </c>
      <c r="V509" s="623">
        <v>0</v>
      </c>
      <c r="W509" s="623">
        <v>0</v>
      </c>
      <c r="X509" s="623">
        <v>0</v>
      </c>
      <c r="Y509" s="623">
        <v>0</v>
      </c>
      <c r="Z509" s="624">
        <f>SUM(C509:Y509)</f>
        <v>3.4050000000000002</v>
      </c>
      <c r="AA509" s="1086">
        <f>IF(ISERROR((C509/D509-1)*100),"n/a",(C509/D509-1)*100)</f>
        <v>4.9180327868852514</v>
      </c>
      <c r="AB509" s="1086">
        <f>IF(ISERROR((D509/E509-1)*100),"n/a",(D509/E509-1)*100)</f>
        <v>7.0175438596491002</v>
      </c>
      <c r="AC509" s="1087">
        <f>IF(ISERROR((E509/F509-1)*100),"n/a",(E509/F509-1)*100)</f>
        <v>17.525773195876315</v>
      </c>
      <c r="AD509" s="1087">
        <f>IF(ISERROR((F509/G509-1)*100),"n/a",(F509/G509-1)*100)</f>
        <v>29.333333333333321</v>
      </c>
      <c r="AE509" s="1087">
        <f>IF(ISERROR((G509/H509-1)*100),"n/a",(G509/H509-1)*100)</f>
        <v>10.294117647058808</v>
      </c>
      <c r="AF509" s="1087">
        <f>IF(ISERROR((H509/I509-1)*100),"n/a",(H509/I509-1)*100)</f>
        <v>9.6774193548387224</v>
      </c>
      <c r="AG509" s="1087">
        <f>IF(ISERROR((I509/K509-1)*100),"n/a",(I509/K509-1)*100)</f>
        <v>313.33333333333337</v>
      </c>
      <c r="AH509" s="1087" t="str">
        <f>IF(ISERROR((K509/L509-1)*100),"n/a",(K509/L509-1)*100)</f>
        <v>n/a</v>
      </c>
      <c r="AI509" s="1087" t="str">
        <f>IF(ISERROR((L509/N509-1)*100),"n/a",(L509/N509-1)*100)</f>
        <v>n/a</v>
      </c>
      <c r="AJ509" s="1087" t="str">
        <f>IF(ISERROR((N509/O509-1)*100),"n/a",(N509/O509-1)*100)</f>
        <v>n/a</v>
      </c>
      <c r="AK509" s="1087" t="str">
        <f>IF(ISERROR((O509/P509-1)*100),"n/a",(O509/P509-1)*100)</f>
        <v>n/a</v>
      </c>
      <c r="AL509" s="1087" t="str">
        <f>IF(ISERROR((P509/Q509-1)*100),"n/a",(P509/Q509-1)*100)</f>
        <v>n/a</v>
      </c>
      <c r="AM509" s="1087" t="str">
        <f>IF(ISERROR((Q509/R509-1)*100),"n/a",(Q509/R509-1)*100)</f>
        <v>n/a</v>
      </c>
      <c r="AN509" s="1087" t="str">
        <f>IF(ISERROR((R509/S509-1)*100),"n/a",(R509/S509-1)*100)</f>
        <v>n/a</v>
      </c>
      <c r="AO509" s="1087" t="str">
        <f>IF(ISERROR((S509/T509-1)*100),"n/a",(S509/T509-1)*100)</f>
        <v>n/a</v>
      </c>
      <c r="AP509" s="1087" t="str">
        <f>IF(ISERROR((T509/U509-1)*100),"n/a",(T509/U509-1)*100)</f>
        <v>n/a</v>
      </c>
      <c r="AQ509" s="1087" t="str">
        <f>IF(ISERROR((U509/V509-1)*100),"n/a",(U509/V509-1)*100)</f>
        <v>n/a</v>
      </c>
      <c r="AR509" s="1087" t="str">
        <f>IF(ISERROR((V509/W509-1)*100),"n/a",(V509/W509-1)*100)</f>
        <v>n/a</v>
      </c>
      <c r="AS509" s="1087" t="str">
        <f>IF(ISERROR((W509/X509-1)*100),"n/a",(W509/X509-1)*100)</f>
        <v>n/a</v>
      </c>
      <c r="AT509" s="1087" t="str">
        <f>IF(ISERROR((X509/Y509-1)*100),"n/a",(X509/Y509-1)*100)</f>
        <v>n/a</v>
      </c>
      <c r="AU509" s="1088">
        <f>AVERAGE(AA509:AT509)</f>
        <v>56.014221930139271</v>
      </c>
      <c r="AV509" s="1089">
        <f>STDEV(AA509:AT509)</f>
        <v>113.76531238407657</v>
      </c>
    </row>
    <row r="510" spans="1:48" ht="11.25" customHeight="1" x14ac:dyDescent="0.2">
      <c r="A510" s="499" t="s">
        <v>1508</v>
      </c>
      <c r="B510" s="499" t="s">
        <v>1509</v>
      </c>
      <c r="C510" s="621">
        <v>0.72</v>
      </c>
      <c r="D510" s="491">
        <v>0.68</v>
      </c>
      <c r="E510" s="491">
        <v>0.64</v>
      </c>
      <c r="F510" s="505">
        <v>0.6</v>
      </c>
      <c r="G510" s="505">
        <v>0.56000000000000005</v>
      </c>
      <c r="H510" s="504">
        <v>0.52</v>
      </c>
      <c r="I510" s="505">
        <v>0.5</v>
      </c>
      <c r="J510" s="1032"/>
      <c r="K510" s="505">
        <v>0.48</v>
      </c>
      <c r="L510" s="501">
        <v>0.43</v>
      </c>
      <c r="M510" s="1032"/>
      <c r="N510" s="518">
        <v>0.4</v>
      </c>
      <c r="O510" s="527">
        <v>0.39112000000000002</v>
      </c>
      <c r="P510" s="508">
        <v>0.39112000000000002</v>
      </c>
      <c r="Q510" s="507">
        <v>0.37334000000000001</v>
      </c>
      <c r="R510" s="507">
        <v>0.31111</v>
      </c>
      <c r="S510" s="507">
        <v>0.23999000000000001</v>
      </c>
      <c r="T510" s="507">
        <v>0.19553999999999999</v>
      </c>
      <c r="U510" s="507">
        <v>0.16</v>
      </c>
      <c r="V510" s="507">
        <v>0.12446</v>
      </c>
      <c r="W510" s="507">
        <v>8.8900000000000007E-2</v>
      </c>
      <c r="X510" s="508">
        <v>7.1120000000000003E-2</v>
      </c>
      <c r="Y510" s="508">
        <v>7.1120000000000003E-2</v>
      </c>
      <c r="Z510" s="624">
        <f>SUM(C510:Y510)</f>
        <v>7.9478200000000001</v>
      </c>
      <c r="AA510" s="1086">
        <f>IF(ISERROR((C510/D510-1)*100),"n/a",(C510/D510-1)*100)</f>
        <v>5.8823529411764497</v>
      </c>
      <c r="AB510" s="1086">
        <f>IF(ISERROR((D510/E510-1)*100),"n/a",(D510/E510-1)*100)</f>
        <v>6.25</v>
      </c>
      <c r="AC510" s="1087">
        <f>IF(ISERROR((E510/F510-1)*100),"n/a",(E510/F510-1)*100)</f>
        <v>6.6666666666666652</v>
      </c>
      <c r="AD510" s="1087">
        <f>IF(ISERROR((F510/G510-1)*100),"n/a",(F510/G510-1)*100)</f>
        <v>7.1428571428571397</v>
      </c>
      <c r="AE510" s="1087">
        <f>IF(ISERROR((G510/H510-1)*100),"n/a",(G510/H510-1)*100)</f>
        <v>7.6923076923077094</v>
      </c>
      <c r="AF510" s="1087">
        <f>IF(ISERROR((H510/I510-1)*100),"n/a",(H510/I510-1)*100)</f>
        <v>4.0000000000000036</v>
      </c>
      <c r="AG510" s="1087">
        <f>IF(ISERROR((I510/K510-1)*100),"n/a",(I510/K510-1)*100)</f>
        <v>4.1666666666666741</v>
      </c>
      <c r="AH510" s="1087">
        <f>IF(ISERROR((K510/L510-1)*100),"n/a",(K510/L510-1)*100)</f>
        <v>11.627906976744185</v>
      </c>
      <c r="AI510" s="1087">
        <f>IF(ISERROR((L510/N510-1)*100),"n/a",(L510/N510-1)*100)</f>
        <v>7.4999999999999956</v>
      </c>
      <c r="AJ510" s="1087">
        <f>IF(ISERROR((N510/O510-1)*100),"n/a",(N510/O510-1)*100)</f>
        <v>2.2704029453876062</v>
      </c>
      <c r="AK510" s="1087">
        <f>IF(ISERROR((O510/P510-1)*100),"n/a",(O510/P510-1)*100)</f>
        <v>0</v>
      </c>
      <c r="AL510" s="1087">
        <f>IF(ISERROR((P510/Q510-1)*100),"n/a",(P510/Q510-1)*100)</f>
        <v>4.7624149568757712</v>
      </c>
      <c r="AM510" s="1087">
        <f>IF(ISERROR((Q510/R510-1)*100),"n/a",(Q510/R510-1)*100)</f>
        <v>20.002571437755144</v>
      </c>
      <c r="AN510" s="1087">
        <f>IF(ISERROR((R510/S510-1)*100),"n/a",(R510/S510-1)*100)</f>
        <v>29.634568107004444</v>
      </c>
      <c r="AO510" s="1087">
        <f>IF(ISERROR((S510/T510-1)*100),"n/a",(S510/T510-1)*100)</f>
        <v>22.731921857420478</v>
      </c>
      <c r="AP510" s="1087">
        <f>IF(ISERROR((T510/U510-1)*100),"n/a",(T510/U510-1)*100)</f>
        <v>22.212499999999991</v>
      </c>
      <c r="AQ510" s="1087">
        <f>IF(ISERROR((U510/V510-1)*100),"n/a",(U510/V510-1)*100)</f>
        <v>28.555359151534621</v>
      </c>
      <c r="AR510" s="1087">
        <f>IF(ISERROR((V510/W510-1)*100),"n/a",(V510/W510-1)*100)</f>
        <v>39.999999999999993</v>
      </c>
      <c r="AS510" s="1087">
        <f>IF(ISERROR((W510/X510-1)*100),"n/a",(W510/X510-1)*100)</f>
        <v>25</v>
      </c>
      <c r="AT510" s="1087">
        <f>IF(ISERROR((X510/Y510-1)*100),"n/a",(X510/Y510-1)*100)</f>
        <v>0</v>
      </c>
      <c r="AU510" s="1088">
        <f>AVERAGE(AA510:AT510)</f>
        <v>12.804924827119843</v>
      </c>
      <c r="AV510" s="1089">
        <f>STDEV(AA510:AT510)</f>
        <v>11.54051933109147</v>
      </c>
    </row>
    <row r="511" spans="1:48" ht="11.25" customHeight="1" x14ac:dyDescent="0.2">
      <c r="A511" s="489" t="s">
        <v>709</v>
      </c>
      <c r="B511" s="874" t="s">
        <v>710</v>
      </c>
      <c r="C511" s="621">
        <v>2.2999999999999998</v>
      </c>
      <c r="D511" s="491">
        <v>2.2000000000000002</v>
      </c>
      <c r="E511" s="491">
        <v>2.1</v>
      </c>
      <c r="F511" s="621">
        <v>2</v>
      </c>
      <c r="G511" s="621">
        <v>1.92</v>
      </c>
      <c r="H511" s="621">
        <v>1.6</v>
      </c>
      <c r="I511" s="621">
        <v>1.52</v>
      </c>
      <c r="J511" s="945"/>
      <c r="K511" s="621">
        <v>1.48</v>
      </c>
      <c r="L511" s="490">
        <v>1.44</v>
      </c>
      <c r="M511" s="945"/>
      <c r="N511" s="503">
        <v>1.36</v>
      </c>
      <c r="O511" s="503">
        <v>1.34</v>
      </c>
      <c r="P511" s="627">
        <v>1.32</v>
      </c>
      <c r="Q511" s="627">
        <v>1.28</v>
      </c>
      <c r="R511" s="627">
        <v>1.24</v>
      </c>
      <c r="S511" s="627">
        <v>1</v>
      </c>
      <c r="T511" s="623">
        <v>0</v>
      </c>
      <c r="U511" s="623">
        <v>0</v>
      </c>
      <c r="V511" s="623">
        <v>0</v>
      </c>
      <c r="W511" s="623">
        <v>0</v>
      </c>
      <c r="X511" s="623">
        <v>0</v>
      </c>
      <c r="Y511" s="623">
        <v>0</v>
      </c>
      <c r="Z511" s="624">
        <f>SUM(C511:Y511)</f>
        <v>24.099999999999998</v>
      </c>
      <c r="AA511" s="1086">
        <f>IF(ISERROR((C511/D511-1)*100),"n/a",(C511/D511-1)*100)</f>
        <v>4.5454545454545192</v>
      </c>
      <c r="AB511" s="1086">
        <f>IF(ISERROR((D511/E511-1)*100),"n/a",(D511/E511-1)*100)</f>
        <v>4.7619047619047672</v>
      </c>
      <c r="AC511" s="1087">
        <f>IF(ISERROR((E511/F511-1)*100),"n/a",(E511/F511-1)*100)</f>
        <v>5.0000000000000044</v>
      </c>
      <c r="AD511" s="1087">
        <f>IF(ISERROR((F511/G511-1)*100),"n/a",(F511/G511-1)*100)</f>
        <v>4.1666666666666741</v>
      </c>
      <c r="AE511" s="1087">
        <f>IF(ISERROR((G511/H511-1)*100),"n/a",(G511/H511-1)*100)</f>
        <v>19.999999999999996</v>
      </c>
      <c r="AF511" s="1087">
        <f>IF(ISERROR((H511/I511-1)*100),"n/a",(H511/I511-1)*100)</f>
        <v>5.2631578947368363</v>
      </c>
      <c r="AG511" s="1087">
        <f>IF(ISERROR((I511/K511-1)*100),"n/a",(I511/K511-1)*100)</f>
        <v>2.7027027027026973</v>
      </c>
      <c r="AH511" s="1087">
        <f>IF(ISERROR((K511/L511-1)*100),"n/a",(K511/L511-1)*100)</f>
        <v>2.7777777777777901</v>
      </c>
      <c r="AI511" s="1087">
        <f>IF(ISERROR((L511/N511-1)*100),"n/a",(L511/N511-1)*100)</f>
        <v>5.8823529411764497</v>
      </c>
      <c r="AJ511" s="1087">
        <f>IF(ISERROR((N511/O511-1)*100),"n/a",(N511/O511-1)*100)</f>
        <v>1.4925373134328401</v>
      </c>
      <c r="AK511" s="1087">
        <f>IF(ISERROR((O511/P511-1)*100),"n/a",(O511/P511-1)*100)</f>
        <v>1.5151515151515138</v>
      </c>
      <c r="AL511" s="1087">
        <f>IF(ISERROR((P511/Q511-1)*100),"n/a",(P511/Q511-1)*100)</f>
        <v>3.125</v>
      </c>
      <c r="AM511" s="1087">
        <f>IF(ISERROR((Q511/R511-1)*100),"n/a",(Q511/R511-1)*100)</f>
        <v>3.2258064516129004</v>
      </c>
      <c r="AN511" s="1087">
        <f>IF(ISERROR((R511/S511-1)*100),"n/a",(R511/S511-1)*100)</f>
        <v>24</v>
      </c>
      <c r="AO511" s="1087" t="str">
        <f>IF(ISERROR((S511/T511-1)*100),"n/a",(S511/T511-1)*100)</f>
        <v>n/a</v>
      </c>
      <c r="AP511" s="1087" t="str">
        <f>IF(ISERROR((T511/U511-1)*100),"n/a",(T511/U511-1)*100)</f>
        <v>n/a</v>
      </c>
      <c r="AQ511" s="1087" t="str">
        <f>IF(ISERROR((U511/V511-1)*100),"n/a",(U511/V511-1)*100)</f>
        <v>n/a</v>
      </c>
      <c r="AR511" s="1087" t="str">
        <f>IF(ISERROR((V511/W511-1)*100),"n/a",(V511/W511-1)*100)</f>
        <v>n/a</v>
      </c>
      <c r="AS511" s="1087" t="str">
        <f>IF(ISERROR((W511/X511-1)*100),"n/a",(W511/X511-1)*100)</f>
        <v>n/a</v>
      </c>
      <c r="AT511" s="1087" t="str">
        <f>IF(ISERROR((X511/Y511-1)*100),"n/a",(X511/Y511-1)*100)</f>
        <v>n/a</v>
      </c>
      <c r="AU511" s="1088">
        <f>AVERAGE(AA511:AT511)</f>
        <v>6.3184651836154995</v>
      </c>
      <c r="AV511" s="1089">
        <f>STDEV(AA511:AT511)</f>
        <v>6.8207507801619123</v>
      </c>
    </row>
    <row r="512" spans="1:48" ht="11.25" customHeight="1" x14ac:dyDescent="0.2">
      <c r="A512" s="874" t="s">
        <v>711</v>
      </c>
      <c r="B512" s="874" t="s">
        <v>712</v>
      </c>
      <c r="C512" s="621">
        <v>0.96</v>
      </c>
      <c r="D512" s="514">
        <v>0.88</v>
      </c>
      <c r="E512" s="491">
        <v>0.86666599999999994</v>
      </c>
      <c r="F512" s="621">
        <v>0.82666666666666666</v>
      </c>
      <c r="G512" s="621">
        <v>0.82</v>
      </c>
      <c r="H512" s="621">
        <v>0.8</v>
      </c>
      <c r="I512" s="621">
        <v>0.7624266666666667</v>
      </c>
      <c r="J512" s="945"/>
      <c r="K512" s="621">
        <v>0.72727272727272718</v>
      </c>
      <c r="L512" s="490">
        <v>0.70303030303030301</v>
      </c>
      <c r="M512" s="945"/>
      <c r="N512" s="503">
        <v>0.67878787878787883</v>
      </c>
      <c r="O512" s="503">
        <v>0.65454545454545454</v>
      </c>
      <c r="P512" s="627">
        <v>0.60606060606060608</v>
      </c>
      <c r="Q512" s="627">
        <v>0.5575757575757575</v>
      </c>
      <c r="R512" s="627">
        <v>0.49696969696969689</v>
      </c>
      <c r="S512" s="627">
        <v>0.41557575757575754</v>
      </c>
      <c r="T512" s="627">
        <v>0.39242424242424234</v>
      </c>
      <c r="U512" s="627">
        <v>0.36939393939393939</v>
      </c>
      <c r="V512" s="627">
        <v>0.33863636363636362</v>
      </c>
      <c r="W512" s="627">
        <v>0.30781818181818182</v>
      </c>
      <c r="X512" s="627">
        <v>0.26163636363636361</v>
      </c>
      <c r="Y512" s="627">
        <v>0.21549090909090907</v>
      </c>
      <c r="Z512" s="624">
        <f>SUM(C512:Y512)</f>
        <v>12.64097751515151</v>
      </c>
      <c r="AA512" s="1086">
        <f>IF(ISERROR((C512/D512-1)*100),"n/a",(C512/D512-1)*100)</f>
        <v>9.0909090909090828</v>
      </c>
      <c r="AB512" s="1086">
        <f>IF(ISERROR((D512/E512-1)*100),"n/a",(D512/E512-1)*100)</f>
        <v>1.5385396450305011</v>
      </c>
      <c r="AC512" s="1087">
        <f>IF(ISERROR((E512/F512-1)*100),"n/a",(E512/F512-1)*100)</f>
        <v>4.8386290322580683</v>
      </c>
      <c r="AD512" s="1087">
        <f>IF(ISERROR((F512/G512-1)*100),"n/a",(F512/G512-1)*100)</f>
        <v>0.81300813008131634</v>
      </c>
      <c r="AE512" s="1087">
        <f>IF(ISERROR((G512/H512-1)*100),"n/a",(G512/H512-1)*100)</f>
        <v>2.4999999999999911</v>
      </c>
      <c r="AF512" s="1087">
        <f>IF(ISERROR((H512/I512-1)*100),"n/a",(H512/I512-1)*100)</f>
        <v>4.9281242348991006</v>
      </c>
      <c r="AG512" s="1087">
        <f>IF(ISERROR((I512/K512-1)*100),"n/a",(I512/K512-1)*100)</f>
        <v>4.8336666666666916</v>
      </c>
      <c r="AH512" s="1087">
        <f>IF(ISERROR((K512/L512-1)*100),"n/a",(K512/L512-1)*100)</f>
        <v>3.4482758620689502</v>
      </c>
      <c r="AI512" s="1087">
        <f>IF(ISERROR((L512/N512-1)*100),"n/a",(L512/N512-1)*100)</f>
        <v>3.5714285714285587</v>
      </c>
      <c r="AJ512" s="1087">
        <f>IF(ISERROR((N512/O512-1)*100),"n/a",(N512/O512-1)*100)</f>
        <v>3.7037037037037202</v>
      </c>
      <c r="AK512" s="1087">
        <f>IF(ISERROR((O512/P512-1)*100),"n/a",(O512/P512-1)*100)</f>
        <v>8.0000000000000071</v>
      </c>
      <c r="AL512" s="1087">
        <f>IF(ISERROR((P512/Q512-1)*100),"n/a",(P512/Q512-1)*100)</f>
        <v>8.6956521739130608</v>
      </c>
      <c r="AM512" s="1087">
        <f>IF(ISERROR((Q512/R512-1)*100),"n/a",(Q512/R512-1)*100)</f>
        <v>12.195121951219523</v>
      </c>
      <c r="AN512" s="1087">
        <f>IF(ISERROR((R512/S512-1)*100),"n/a",(R512/S512-1)*100)</f>
        <v>19.585824704681333</v>
      </c>
      <c r="AO512" s="1087">
        <f>IF(ISERROR((S512/T512-1)*100),"n/a",(S512/T512-1)*100)</f>
        <v>5.8996138996139091</v>
      </c>
      <c r="AP512" s="1087">
        <f>IF(ISERROR((T512/U512-1)*100),"n/a",(T512/U512-1)*100)</f>
        <v>6.2346185397866849</v>
      </c>
      <c r="AQ512" s="1087">
        <f>IF(ISERROR((U512/V512-1)*100),"n/a",(U512/V512-1)*100)</f>
        <v>9.0827740492170008</v>
      </c>
      <c r="AR512" s="1087">
        <f>IF(ISERROR((V512/W512-1)*100),"n/a",(V512/W512-1)*100)</f>
        <v>10.011813349084452</v>
      </c>
      <c r="AS512" s="1087">
        <f>IF(ISERROR((W512/X512-1)*100),"n/a",(W512/X512-1)*100)</f>
        <v>17.651146629603897</v>
      </c>
      <c r="AT512" s="1087">
        <f>IF(ISERROR((X512/Y512-1)*100),"n/a",(X512/Y512-1)*100)</f>
        <v>21.414107323658449</v>
      </c>
      <c r="AU512" s="1088">
        <f>AVERAGE(AA512:AT512)</f>
        <v>7.901847877891214</v>
      </c>
      <c r="AV512" s="1089">
        <f>STDEV(AA512:AT512)</f>
        <v>5.8536578219914741</v>
      </c>
    </row>
    <row r="513" spans="1:48" ht="11.25" customHeight="1" x14ac:dyDescent="0.2">
      <c r="A513" s="859" t="s">
        <v>304</v>
      </c>
      <c r="B513" s="859" t="s">
        <v>305</v>
      </c>
      <c r="C513" s="621">
        <v>1.9025000000000001</v>
      </c>
      <c r="D513" s="491">
        <v>1.8925000000000001</v>
      </c>
      <c r="E513" s="491">
        <v>1.8824999999999998</v>
      </c>
      <c r="F513" s="482">
        <v>1.8725000000000001</v>
      </c>
      <c r="G513" s="482">
        <v>1.855</v>
      </c>
      <c r="H513" s="482">
        <v>1.845</v>
      </c>
      <c r="I513" s="482">
        <v>1.825</v>
      </c>
      <c r="J513" s="1016"/>
      <c r="K513" s="482">
        <v>1.79</v>
      </c>
      <c r="L513" s="480">
        <v>1.75</v>
      </c>
      <c r="M513" s="1016"/>
      <c r="N513" s="519">
        <v>1.68</v>
      </c>
      <c r="O513" s="519">
        <v>1.6</v>
      </c>
      <c r="P513" s="487">
        <v>1.52</v>
      </c>
      <c r="Q513" s="487">
        <v>1.44</v>
      </c>
      <c r="R513" s="487">
        <v>1.39</v>
      </c>
      <c r="S513" s="487">
        <v>1.32</v>
      </c>
      <c r="T513" s="487">
        <v>1.3</v>
      </c>
      <c r="U513" s="487">
        <v>1.27</v>
      </c>
      <c r="V513" s="486">
        <v>1.26</v>
      </c>
      <c r="W513" s="487">
        <v>1.2450000000000001</v>
      </c>
      <c r="X513" s="487">
        <v>1.24</v>
      </c>
      <c r="Y513" s="487">
        <v>1.22</v>
      </c>
      <c r="Z513" s="624">
        <f>SUM(C513:Y513)</f>
        <v>33.100000000000009</v>
      </c>
      <c r="AA513" s="1086">
        <f>IF(ISERROR((C513/D513-1)*100),"n/a",(C513/D513-1)*100)</f>
        <v>0.52840158520475189</v>
      </c>
      <c r="AB513" s="1086">
        <f>IF(ISERROR((D513/E513-1)*100),"n/a",(D513/E513-1)*100)</f>
        <v>0.53120849933601111</v>
      </c>
      <c r="AC513" s="1087">
        <f>IF(ISERROR((E513/F513-1)*100),"n/a",(E513/F513-1)*100)</f>
        <v>0.53404539385846217</v>
      </c>
      <c r="AD513" s="1087">
        <f>IF(ISERROR((F513/G513-1)*100),"n/a",(F513/G513-1)*100)</f>
        <v>0.94339622641510523</v>
      </c>
      <c r="AE513" s="1087">
        <f>IF(ISERROR((G513/H513-1)*100),"n/a",(G513/H513-1)*100)</f>
        <v>0.54200542005420349</v>
      </c>
      <c r="AF513" s="1087">
        <f>IF(ISERROR((H513/I513-1)*100),"n/a",(H513/I513-1)*100)</f>
        <v>1.0958904109588996</v>
      </c>
      <c r="AG513" s="1087">
        <f>IF(ISERROR((I513/K513-1)*100),"n/a",(I513/K513-1)*100)</f>
        <v>1.9553072625698276</v>
      </c>
      <c r="AH513" s="1087">
        <f>IF(ISERROR((K513/L513-1)*100),"n/a",(K513/L513-1)*100)</f>
        <v>2.2857142857142909</v>
      </c>
      <c r="AI513" s="1087">
        <f>IF(ISERROR((L513/N513-1)*100),"n/a",(L513/N513-1)*100)</f>
        <v>4.1666666666666741</v>
      </c>
      <c r="AJ513" s="1087">
        <f>IF(ISERROR((N513/O513-1)*100),"n/a",(N513/O513-1)*100)</f>
        <v>4.9999999999999822</v>
      </c>
      <c r="AK513" s="1087">
        <f>IF(ISERROR((O513/P513-1)*100),"n/a",(O513/P513-1)*100)</f>
        <v>5.2631578947368363</v>
      </c>
      <c r="AL513" s="1087">
        <f>IF(ISERROR((P513/Q513-1)*100),"n/a",(P513/Q513-1)*100)</f>
        <v>5.555555555555558</v>
      </c>
      <c r="AM513" s="1087">
        <f>IF(ISERROR((Q513/R513-1)*100),"n/a",(Q513/R513-1)*100)</f>
        <v>3.5971223021582732</v>
      </c>
      <c r="AN513" s="1087">
        <f>IF(ISERROR((R513/S513-1)*100),"n/a",(R513/S513-1)*100)</f>
        <v>5.3030303030302983</v>
      </c>
      <c r="AO513" s="1087">
        <f>IF(ISERROR((S513/T513-1)*100),"n/a",(S513/T513-1)*100)</f>
        <v>1.538461538461533</v>
      </c>
      <c r="AP513" s="1087">
        <f>IF(ISERROR((T513/U513-1)*100),"n/a",(T513/U513-1)*100)</f>
        <v>2.3622047244094446</v>
      </c>
      <c r="AQ513" s="1087">
        <f>IF(ISERROR((U513/V513-1)*100),"n/a",(U513/V513-1)*100)</f>
        <v>0.79365079365079083</v>
      </c>
      <c r="AR513" s="1087">
        <f>IF(ISERROR((V513/W513-1)*100),"n/a",(V513/W513-1)*100)</f>
        <v>1.2048192771084265</v>
      </c>
      <c r="AS513" s="1087">
        <f>IF(ISERROR((W513/X513-1)*100),"n/a",(W513/X513-1)*100)</f>
        <v>0.40322580645162365</v>
      </c>
      <c r="AT513" s="1087">
        <f>IF(ISERROR((X513/Y513-1)*100),"n/a",(X513/Y513-1)*100)</f>
        <v>1.6393442622950838</v>
      </c>
      <c r="AU513" s="1088">
        <f>AVERAGE(AA513:AT513)</f>
        <v>2.2621604104318038</v>
      </c>
      <c r="AV513" s="1089">
        <f>STDEV(AA513:AT513)</f>
        <v>1.8467269032743032</v>
      </c>
    </row>
    <row r="514" spans="1:48" ht="11.25" customHeight="1" x14ac:dyDescent="0.2">
      <c r="A514" s="1013" t="s">
        <v>4486</v>
      </c>
      <c r="B514" s="499" t="s">
        <v>4484</v>
      </c>
      <c r="C514" s="621">
        <v>1.1375</v>
      </c>
      <c r="D514" s="491">
        <v>1.0249999999999999</v>
      </c>
      <c r="E514" s="502">
        <v>0.90999999999999992</v>
      </c>
      <c r="F514" s="621">
        <v>0.83799999999999997</v>
      </c>
      <c r="G514" s="621">
        <v>0.61799999999999999</v>
      </c>
      <c r="H514" s="494">
        <v>0</v>
      </c>
      <c r="I514" s="494">
        <v>0</v>
      </c>
      <c r="J514" s="945"/>
      <c r="K514" s="494">
        <v>0</v>
      </c>
      <c r="L514" s="625">
        <v>0</v>
      </c>
      <c r="M514" s="945"/>
      <c r="N514" s="524">
        <v>0</v>
      </c>
      <c r="O514" s="524">
        <v>0</v>
      </c>
      <c r="P514" s="523">
        <v>0</v>
      </c>
      <c r="Q514" s="523">
        <v>0</v>
      </c>
      <c r="R514" s="523">
        <v>0</v>
      </c>
      <c r="S514" s="523">
        <v>0</v>
      </c>
      <c r="T514" s="523">
        <v>0</v>
      </c>
      <c r="U514" s="523">
        <v>0</v>
      </c>
      <c r="V514" s="523">
        <v>0</v>
      </c>
      <c r="W514" s="523">
        <v>0</v>
      </c>
      <c r="X514" s="523">
        <v>0</v>
      </c>
      <c r="Y514" s="523">
        <v>0</v>
      </c>
      <c r="Z514" s="624">
        <f>SUM(C514:Y514)</f>
        <v>4.5285000000000002</v>
      </c>
      <c r="AA514" s="1086">
        <f>IF(ISERROR((C514/D514-1)*100),"n/a",(C514/D514-1)*100)</f>
        <v>10.975609756097571</v>
      </c>
      <c r="AB514" s="1086">
        <f>IF(ISERROR((D514/E514-1)*100),"n/a",(D514/E514-1)*100)</f>
        <v>12.637362637362637</v>
      </c>
      <c r="AC514" s="1087">
        <f>IF(ISERROR((E514/F514-1)*100),"n/a",(E514/F514-1)*100)</f>
        <v>8.591885441527447</v>
      </c>
      <c r="AD514" s="1087">
        <f>IF(ISERROR((F514/G514-1)*100),"n/a",(F514/G514-1)*100)</f>
        <v>35.59870550161812</v>
      </c>
      <c r="AE514" s="1087" t="str">
        <f>IF(ISERROR((G514/H514-1)*100),"n/a",(G514/H514-1)*100)</f>
        <v>n/a</v>
      </c>
      <c r="AF514" s="1087" t="str">
        <f>IF(ISERROR((H514/I514-1)*100),"n/a",(H514/I514-1)*100)</f>
        <v>n/a</v>
      </c>
      <c r="AG514" s="1087" t="str">
        <f>IF(ISERROR((I514/K514-1)*100),"n/a",(I514/K514-1)*100)</f>
        <v>n/a</v>
      </c>
      <c r="AH514" s="1087" t="str">
        <f>IF(ISERROR((K514/L514-1)*100),"n/a",(K514/L514-1)*100)</f>
        <v>n/a</v>
      </c>
      <c r="AI514" s="1087" t="str">
        <f>IF(ISERROR((L514/N514-1)*100),"n/a",(L514/N514-1)*100)</f>
        <v>n/a</v>
      </c>
      <c r="AJ514" s="1087" t="str">
        <f>IF(ISERROR((N514/O514-1)*100),"n/a",(N514/O514-1)*100)</f>
        <v>n/a</v>
      </c>
      <c r="AK514" s="1087" t="str">
        <f>IF(ISERROR((O514/P514-1)*100),"n/a",(O514/P514-1)*100)</f>
        <v>n/a</v>
      </c>
      <c r="AL514" s="1087" t="str">
        <f>IF(ISERROR((P514/Q514-1)*100),"n/a",(P514/Q514-1)*100)</f>
        <v>n/a</v>
      </c>
      <c r="AM514" s="1087" t="str">
        <f>IF(ISERROR((Q514/R514-1)*100),"n/a",(Q514/R514-1)*100)</f>
        <v>n/a</v>
      </c>
      <c r="AN514" s="1087" t="str">
        <f>IF(ISERROR((R514/S514-1)*100),"n/a",(R514/S514-1)*100)</f>
        <v>n/a</v>
      </c>
      <c r="AO514" s="1087" t="str">
        <f>IF(ISERROR((S514/T514-1)*100),"n/a",(S514/T514-1)*100)</f>
        <v>n/a</v>
      </c>
      <c r="AP514" s="1087" t="str">
        <f>IF(ISERROR((T514/U514-1)*100),"n/a",(T514/U514-1)*100)</f>
        <v>n/a</v>
      </c>
      <c r="AQ514" s="1087" t="str">
        <f>IF(ISERROR((U514/V514-1)*100),"n/a",(U514/V514-1)*100)</f>
        <v>n/a</v>
      </c>
      <c r="AR514" s="1087" t="str">
        <f>IF(ISERROR((V514/W514-1)*100),"n/a",(V514/W514-1)*100)</f>
        <v>n/a</v>
      </c>
      <c r="AS514" s="1087" t="str">
        <f>IF(ISERROR((W514/X514-1)*100),"n/a",(W514/X514-1)*100)</f>
        <v>n/a</v>
      </c>
      <c r="AT514" s="1087" t="str">
        <f>IF(ISERROR((X514/Y514-1)*100),"n/a",(X514/Y514-1)*100)</f>
        <v>n/a</v>
      </c>
      <c r="AU514" s="1088">
        <f>AVERAGE(AA514:AT514)</f>
        <v>16.950890834151444</v>
      </c>
      <c r="AV514" s="1089">
        <f>STDEV(AA514:AT514)</f>
        <v>12.542254880899515</v>
      </c>
    </row>
    <row r="515" spans="1:48" ht="11.25" customHeight="1" x14ac:dyDescent="0.2">
      <c r="A515" s="489" t="s">
        <v>1496</v>
      </c>
      <c r="B515" s="874" t="s">
        <v>1497</v>
      </c>
      <c r="C515" s="621">
        <v>1.8</v>
      </c>
      <c r="D515" s="491">
        <v>1.5</v>
      </c>
      <c r="E515" s="626">
        <v>1.2</v>
      </c>
      <c r="F515" s="621">
        <v>0.96</v>
      </c>
      <c r="G515" s="621">
        <v>0.76</v>
      </c>
      <c r="H515" s="621">
        <v>0.6</v>
      </c>
      <c r="I515" s="621">
        <v>0.48</v>
      </c>
      <c r="J515" s="945"/>
      <c r="K515" s="494">
        <v>0</v>
      </c>
      <c r="L515" s="625">
        <v>0</v>
      </c>
      <c r="M515" s="945"/>
      <c r="N515" s="622">
        <v>0</v>
      </c>
      <c r="O515" s="622">
        <v>0</v>
      </c>
      <c r="P515" s="623">
        <v>0</v>
      </c>
      <c r="Q515" s="623">
        <v>0</v>
      </c>
      <c r="R515" s="623">
        <v>0</v>
      </c>
      <c r="S515" s="623">
        <v>0</v>
      </c>
      <c r="T515" s="623">
        <v>0</v>
      </c>
      <c r="U515" s="623">
        <v>0</v>
      </c>
      <c r="V515" s="623">
        <v>0</v>
      </c>
      <c r="W515" s="623">
        <v>0</v>
      </c>
      <c r="X515" s="623">
        <v>0</v>
      </c>
      <c r="Y515" s="623">
        <v>0</v>
      </c>
      <c r="Z515" s="624">
        <f>SUM(C515:Y515)</f>
        <v>7.2999999999999989</v>
      </c>
      <c r="AA515" s="1086">
        <f>IF(ISERROR((C515/D515-1)*100),"n/a",(C515/D515-1)*100)</f>
        <v>19.999999999999996</v>
      </c>
      <c r="AB515" s="1086">
        <f>IF(ISERROR((D515/E515-1)*100),"n/a",(D515/E515-1)*100)</f>
        <v>25</v>
      </c>
      <c r="AC515" s="1087">
        <f>IF(ISERROR((E515/F515-1)*100),"n/a",(E515/F515-1)*100)</f>
        <v>25</v>
      </c>
      <c r="AD515" s="1087">
        <f>IF(ISERROR((F515/G515-1)*100),"n/a",(F515/G515-1)*100)</f>
        <v>26.315789473684205</v>
      </c>
      <c r="AE515" s="1087">
        <f>IF(ISERROR((G515/H515-1)*100),"n/a",(G515/H515-1)*100)</f>
        <v>26.666666666666682</v>
      </c>
      <c r="AF515" s="1087">
        <f>IF(ISERROR((H515/I515-1)*100),"n/a",(H515/I515-1)*100)</f>
        <v>25</v>
      </c>
      <c r="AG515" s="1087" t="str">
        <f>IF(ISERROR((I515/K515-1)*100),"n/a",(I515/K515-1)*100)</f>
        <v>n/a</v>
      </c>
      <c r="AH515" s="1087" t="str">
        <f>IF(ISERROR((K515/L515-1)*100),"n/a",(K515/L515-1)*100)</f>
        <v>n/a</v>
      </c>
      <c r="AI515" s="1087" t="str">
        <f>IF(ISERROR((L515/N515-1)*100),"n/a",(L515/N515-1)*100)</f>
        <v>n/a</v>
      </c>
      <c r="AJ515" s="1087" t="str">
        <f>IF(ISERROR((N515/O515-1)*100),"n/a",(N515/O515-1)*100)</f>
        <v>n/a</v>
      </c>
      <c r="AK515" s="1087" t="str">
        <f>IF(ISERROR((O515/P515-1)*100),"n/a",(O515/P515-1)*100)</f>
        <v>n/a</v>
      </c>
      <c r="AL515" s="1087" t="str">
        <f>IF(ISERROR((P515/Q515-1)*100),"n/a",(P515/Q515-1)*100)</f>
        <v>n/a</v>
      </c>
      <c r="AM515" s="1087" t="str">
        <f>IF(ISERROR((Q515/R515-1)*100),"n/a",(Q515/R515-1)*100)</f>
        <v>n/a</v>
      </c>
      <c r="AN515" s="1087" t="str">
        <f>IF(ISERROR((R515/S515-1)*100),"n/a",(R515/S515-1)*100)</f>
        <v>n/a</v>
      </c>
      <c r="AO515" s="1087" t="str">
        <f>IF(ISERROR((S515/T515-1)*100),"n/a",(S515/T515-1)*100)</f>
        <v>n/a</v>
      </c>
      <c r="AP515" s="1087" t="str">
        <f>IF(ISERROR((T515/U515-1)*100),"n/a",(T515/U515-1)*100)</f>
        <v>n/a</v>
      </c>
      <c r="AQ515" s="1087" t="str">
        <f>IF(ISERROR((U515/V515-1)*100),"n/a",(U515/V515-1)*100)</f>
        <v>n/a</v>
      </c>
      <c r="AR515" s="1087" t="str">
        <f>IF(ISERROR((V515/W515-1)*100),"n/a",(V515/W515-1)*100)</f>
        <v>n/a</v>
      </c>
      <c r="AS515" s="1087" t="str">
        <f>IF(ISERROR((W515/X515-1)*100),"n/a",(W515/X515-1)*100)</f>
        <v>n/a</v>
      </c>
      <c r="AT515" s="1087" t="str">
        <f>IF(ISERROR((X515/Y515-1)*100),"n/a",(X515/Y515-1)*100)</f>
        <v>n/a</v>
      </c>
      <c r="AU515" s="1088">
        <f>AVERAGE(AA515:AT515)</f>
        <v>24.663742690058484</v>
      </c>
      <c r="AV515" s="1089">
        <f>STDEV(AA515:AT515)</f>
        <v>2.4012774036292175</v>
      </c>
    </row>
    <row r="516" spans="1:48" ht="11.25" customHeight="1" x14ac:dyDescent="0.2">
      <c r="A516" s="874" t="s">
        <v>751</v>
      </c>
      <c r="B516" s="874" t="s">
        <v>752</v>
      </c>
      <c r="C516" s="621">
        <v>2.7105000000000001</v>
      </c>
      <c r="D516" s="491">
        <v>2.6305000000000001</v>
      </c>
      <c r="E516" s="626">
        <v>2.5350000000000001</v>
      </c>
      <c r="F516" s="621">
        <v>2.3914999999999997</v>
      </c>
      <c r="G516" s="621">
        <v>2.2714167000000001</v>
      </c>
      <c r="H516" s="621">
        <v>2.1916253999999999</v>
      </c>
      <c r="I516" s="621">
        <v>2.1474587000000001</v>
      </c>
      <c r="J516" s="945"/>
      <c r="K516" s="621">
        <v>1.7716250000000002</v>
      </c>
      <c r="L516" s="490">
        <v>1.7366250000000003</v>
      </c>
      <c r="M516" s="945"/>
      <c r="N516" s="503">
        <v>1.72725</v>
      </c>
      <c r="O516" s="503">
        <v>1.716</v>
      </c>
      <c r="P516" s="627">
        <v>1.7010000000000001</v>
      </c>
      <c r="Q516" s="627">
        <v>1.641</v>
      </c>
      <c r="R516" s="627">
        <v>1.518</v>
      </c>
      <c r="S516" s="627">
        <v>1.395</v>
      </c>
      <c r="T516" s="627">
        <v>1.32</v>
      </c>
      <c r="U516" s="627">
        <v>1.2</v>
      </c>
      <c r="V516" s="627">
        <v>1.17</v>
      </c>
      <c r="W516" s="627">
        <v>1.1399999999999999</v>
      </c>
      <c r="X516" s="627">
        <v>1.1100000000000001</v>
      </c>
      <c r="Y516" s="627">
        <v>1.08</v>
      </c>
      <c r="Z516" s="624">
        <f>SUM(C516:Y516)</f>
        <v>37.104500800000004</v>
      </c>
      <c r="AA516" s="1086">
        <f>IF(ISERROR((C516/D516-1)*100),"n/a",(C516/D516-1)*100)</f>
        <v>3.0412469112336193</v>
      </c>
      <c r="AB516" s="1086">
        <f>IF(ISERROR((D516/E516-1)*100),"n/a",(D516/E516-1)*100)</f>
        <v>3.7672583826430017</v>
      </c>
      <c r="AC516" s="1087">
        <f>IF(ISERROR((E516/F516-1)*100),"n/a",(E516/F516-1)*100)</f>
        <v>6.0004181476061236</v>
      </c>
      <c r="AD516" s="1087">
        <f>IF(ISERROR((F516/G516-1)*100),"n/a",(F516/G516-1)*100)</f>
        <v>5.2867137940827647</v>
      </c>
      <c r="AE516" s="1087">
        <f>IF(ISERROR((G516/H516-1)*100),"n/a",(G516/H516-1)*100)</f>
        <v>3.6407362316571046</v>
      </c>
      <c r="AF516" s="1087">
        <f>IF(ISERROR((H516/I516-1)*100),"n/a",(H516/I516-1)*100)</f>
        <v>2.0566961311060394</v>
      </c>
      <c r="AG516" s="1087">
        <f>IF(ISERROR((I516/K516-1)*100),"n/a",(I516/K516-1)*100)</f>
        <v>21.214066182177362</v>
      </c>
      <c r="AH516" s="1087">
        <f>IF(ISERROR((K516/L516-1)*100),"n/a",(K516/L516-1)*100)</f>
        <v>2.0154034405815757</v>
      </c>
      <c r="AI516" s="1087">
        <f>IF(ISERROR((L516/N516-1)*100),"n/a",(L516/N516-1)*100)</f>
        <v>0.54277029960922984</v>
      </c>
      <c r="AJ516" s="1087">
        <f>IF(ISERROR((N516/O516-1)*100),"n/a",(N516/O516-1)*100)</f>
        <v>0.65559440559439519</v>
      </c>
      <c r="AK516" s="1087">
        <f>IF(ISERROR((O516/P516-1)*100),"n/a",(O516/P516-1)*100)</f>
        <v>0.8818342151675429</v>
      </c>
      <c r="AL516" s="1087">
        <f>IF(ISERROR((P516/Q516-1)*100),"n/a",(P516/Q516-1)*100)</f>
        <v>3.6563071297988969</v>
      </c>
      <c r="AM516" s="1087">
        <f>IF(ISERROR((Q516/R516-1)*100),"n/a",(Q516/R516-1)*100)</f>
        <v>8.1027667984189691</v>
      </c>
      <c r="AN516" s="1087">
        <f>IF(ISERROR((R516/S516-1)*100),"n/a",(R516/S516-1)*100)</f>
        <v>8.8172043010752645</v>
      </c>
      <c r="AO516" s="1087">
        <f>IF(ISERROR((S516/T516-1)*100),"n/a",(S516/T516-1)*100)</f>
        <v>5.6818181818181879</v>
      </c>
      <c r="AP516" s="1087">
        <f>IF(ISERROR((T516/U516-1)*100),"n/a",(T516/U516-1)*100)</f>
        <v>10.000000000000009</v>
      </c>
      <c r="AQ516" s="1087">
        <f>IF(ISERROR((U516/V516-1)*100),"n/a",(U516/V516-1)*100)</f>
        <v>2.5641025641025772</v>
      </c>
      <c r="AR516" s="1087">
        <f>IF(ISERROR((V516/W516-1)*100),"n/a",(V516/W516-1)*100)</f>
        <v>2.6315789473684292</v>
      </c>
      <c r="AS516" s="1087">
        <f>IF(ISERROR((W516/X516-1)*100),"n/a",(W516/X516-1)*100)</f>
        <v>2.7027027027026751</v>
      </c>
      <c r="AT516" s="1087">
        <f>IF(ISERROR((X516/Y516-1)*100),"n/a",(X516/Y516-1)*100)</f>
        <v>2.7777777777777901</v>
      </c>
      <c r="AU516" s="1088">
        <f>AVERAGE(AA516:AT516)</f>
        <v>4.8018498272260786</v>
      </c>
      <c r="AV516" s="1089">
        <f>STDEV(AA516:AT516)</f>
        <v>4.684217822541922</v>
      </c>
    </row>
    <row r="517" spans="1:48" ht="11.25" customHeight="1" x14ac:dyDescent="0.2">
      <c r="A517" s="874" t="s">
        <v>1824</v>
      </c>
      <c r="B517" s="874" t="s">
        <v>1825</v>
      </c>
      <c r="C517" s="621">
        <v>0.88</v>
      </c>
      <c r="D517" s="491">
        <v>0.84</v>
      </c>
      <c r="E517" s="626">
        <v>0.8</v>
      </c>
      <c r="F517" s="621">
        <v>0.71</v>
      </c>
      <c r="G517" s="621">
        <v>0.67</v>
      </c>
      <c r="H517" s="621">
        <v>0.48</v>
      </c>
      <c r="I517" s="494">
        <v>0</v>
      </c>
      <c r="J517" s="945"/>
      <c r="K517" s="494">
        <v>0</v>
      </c>
      <c r="L517" s="1171">
        <v>0</v>
      </c>
      <c r="M517" s="945"/>
      <c r="N517" s="622">
        <v>0</v>
      </c>
      <c r="O517" s="622">
        <v>0</v>
      </c>
      <c r="P517" s="1174">
        <v>0</v>
      </c>
      <c r="Q517" s="1174">
        <v>0</v>
      </c>
      <c r="R517" s="1174">
        <v>0</v>
      </c>
      <c r="S517" s="623">
        <v>0</v>
      </c>
      <c r="T517" s="1175">
        <v>0</v>
      </c>
      <c r="U517" s="623">
        <v>0</v>
      </c>
      <c r="V517" s="623">
        <v>0</v>
      </c>
      <c r="W517" s="623">
        <v>0</v>
      </c>
      <c r="X517" s="623">
        <v>0</v>
      </c>
      <c r="Y517" s="623">
        <v>0</v>
      </c>
      <c r="Z517" s="624">
        <f>SUM(C517:Y517)</f>
        <v>4.38</v>
      </c>
      <c r="AA517" s="1086">
        <f>IF(ISERROR((C517/D517-1)*100),"n/a",(C517/D517-1)*100)</f>
        <v>4.7619047619047672</v>
      </c>
      <c r="AB517" s="1086">
        <f>IF(ISERROR((D517/E517-1)*100),"n/a",(D517/E517-1)*100)</f>
        <v>4.9999999999999822</v>
      </c>
      <c r="AC517" s="1087">
        <f>IF(ISERROR((E517/F517-1)*100),"n/a",(E517/F517-1)*100)</f>
        <v>12.676056338028175</v>
      </c>
      <c r="AD517" s="1087">
        <f>IF(ISERROR((F517/G517-1)*100),"n/a",(F517/G517-1)*100)</f>
        <v>5.9701492537313383</v>
      </c>
      <c r="AE517" s="1087">
        <f>IF(ISERROR((G517/H517-1)*100),"n/a",(G517/H517-1)*100)</f>
        <v>39.58333333333335</v>
      </c>
      <c r="AF517" s="1087" t="str">
        <f>IF(ISERROR((H517/I517-1)*100),"n/a",(H517/I517-1)*100)</f>
        <v>n/a</v>
      </c>
      <c r="AG517" s="1087" t="str">
        <f>IF(ISERROR((I517/K517-1)*100),"n/a",(I517/K517-1)*100)</f>
        <v>n/a</v>
      </c>
      <c r="AH517" s="1087" t="str">
        <f>IF(ISERROR((K517/L517-1)*100),"n/a",(K517/L517-1)*100)</f>
        <v>n/a</v>
      </c>
      <c r="AI517" s="1087" t="str">
        <f>IF(ISERROR((L517/N517-1)*100),"n/a",(L517/N517-1)*100)</f>
        <v>n/a</v>
      </c>
      <c r="AJ517" s="1087" t="str">
        <f>IF(ISERROR((N517/O517-1)*100),"n/a",(N517/O517-1)*100)</f>
        <v>n/a</v>
      </c>
      <c r="AK517" s="1087" t="str">
        <f>IF(ISERROR((O517/P517-1)*100),"n/a",(O517/P517-1)*100)</f>
        <v>n/a</v>
      </c>
      <c r="AL517" s="1087" t="str">
        <f>IF(ISERROR((P517/Q517-1)*100),"n/a",(P517/Q517-1)*100)</f>
        <v>n/a</v>
      </c>
      <c r="AM517" s="1087" t="str">
        <f>IF(ISERROR((Q517/R517-1)*100),"n/a",(Q517/R517-1)*100)</f>
        <v>n/a</v>
      </c>
      <c r="AN517" s="1087" t="str">
        <f>IF(ISERROR((R517/S517-1)*100),"n/a",(R517/S517-1)*100)</f>
        <v>n/a</v>
      </c>
      <c r="AO517" s="1087" t="str">
        <f>IF(ISERROR((S517/T517-1)*100),"n/a",(S517/T517-1)*100)</f>
        <v>n/a</v>
      </c>
      <c r="AP517" s="1087" t="str">
        <f>IF(ISERROR((T517/U517-1)*100),"n/a",(T517/U517-1)*100)</f>
        <v>n/a</v>
      </c>
      <c r="AQ517" s="1087" t="str">
        <f>IF(ISERROR((U517/V517-1)*100),"n/a",(U517/V517-1)*100)</f>
        <v>n/a</v>
      </c>
      <c r="AR517" s="1087" t="str">
        <f>IF(ISERROR((V517/W517-1)*100),"n/a",(V517/W517-1)*100)</f>
        <v>n/a</v>
      </c>
      <c r="AS517" s="1087" t="str">
        <f>IF(ISERROR((W517/X517-1)*100),"n/a",(W517/X517-1)*100)</f>
        <v>n/a</v>
      </c>
      <c r="AT517" s="1087" t="str">
        <f>IF(ISERROR((X517/Y517-1)*100),"n/a",(X517/Y517-1)*100)</f>
        <v>n/a</v>
      </c>
      <c r="AU517" s="1088">
        <f>AVERAGE(AA517:AT517)</f>
        <v>13.598288737399523</v>
      </c>
      <c r="AV517" s="1089">
        <f>STDEV(AA517:AT517)</f>
        <v>14.88517566412545</v>
      </c>
    </row>
    <row r="518" spans="1:48" ht="11.25" customHeight="1" x14ac:dyDescent="0.2">
      <c r="A518" s="538" t="s">
        <v>4310</v>
      </c>
      <c r="B518" s="861" t="s">
        <v>4306</v>
      </c>
      <c r="C518" s="1015">
        <v>0.68</v>
      </c>
      <c r="D518" s="491">
        <v>0.62</v>
      </c>
      <c r="E518" s="867">
        <v>0.6</v>
      </c>
      <c r="F518" s="865">
        <v>0.54</v>
      </c>
      <c r="G518" s="865">
        <v>0.52</v>
      </c>
      <c r="H518" s="865">
        <v>0.49</v>
      </c>
      <c r="I518" s="865">
        <v>0.48</v>
      </c>
      <c r="J518" s="857"/>
      <c r="K518" s="865">
        <v>0.48</v>
      </c>
      <c r="L518" s="861">
        <v>0.48</v>
      </c>
      <c r="M518" s="857"/>
      <c r="N518" s="36">
        <v>0.48</v>
      </c>
      <c r="O518" s="36">
        <v>0.8</v>
      </c>
      <c r="P518" s="13">
        <v>0.8</v>
      </c>
      <c r="Q518" s="13">
        <v>0.8</v>
      </c>
      <c r="R518" s="13">
        <v>0.8</v>
      </c>
      <c r="S518" s="13">
        <v>0.8</v>
      </c>
      <c r="T518" s="13">
        <v>0.8</v>
      </c>
      <c r="U518" s="13">
        <v>0.78</v>
      </c>
      <c r="V518" s="13">
        <v>0.69330000000000003</v>
      </c>
      <c r="W518" s="13">
        <v>0.56000000000000005</v>
      </c>
      <c r="X518" s="13">
        <v>0.48010000000000003</v>
      </c>
      <c r="Y518" s="13">
        <v>0.1</v>
      </c>
      <c r="Z518" s="624">
        <f>SUM(C518:Y518)</f>
        <v>12.783400000000002</v>
      </c>
      <c r="AA518" s="1086">
        <f>IF(ISERROR((C518/D518-1)*100),"n/a",(C518/D518-1)*100)</f>
        <v>9.6774193548387224</v>
      </c>
      <c r="AB518" s="1086">
        <f>IF(ISERROR((D518/E518-1)*100),"n/a",(D518/E518-1)*100)</f>
        <v>3.3333333333333437</v>
      </c>
      <c r="AC518" s="1087">
        <f>IF(ISERROR((E518/F518-1)*100),"n/a",(E518/F518-1)*100)</f>
        <v>11.111111111111093</v>
      </c>
      <c r="AD518" s="1087">
        <f>IF(ISERROR((F518/G518-1)*100),"n/a",(F518/G518-1)*100)</f>
        <v>3.8461538461538547</v>
      </c>
      <c r="AE518" s="1087">
        <f>IF(ISERROR((G518/H518-1)*100),"n/a",(G518/H518-1)*100)</f>
        <v>6.1224489795918435</v>
      </c>
      <c r="AF518" s="1087">
        <f>IF(ISERROR((H518/I518-1)*100),"n/a",(H518/I518-1)*100)</f>
        <v>2.0833333333333259</v>
      </c>
      <c r="AG518" s="1087">
        <f>IF(ISERROR((I518/K518-1)*100),"n/a",(I518/K518-1)*100)</f>
        <v>0</v>
      </c>
      <c r="AH518" s="1087">
        <f>IF(ISERROR((K518/L518-1)*100),"n/a",(K518/L518-1)*100)</f>
        <v>0</v>
      </c>
      <c r="AI518" s="1087">
        <f>IF(ISERROR((L518/N518-1)*100),"n/a",(L518/N518-1)*100)</f>
        <v>0</v>
      </c>
      <c r="AJ518" s="1087">
        <f>IF(ISERROR((N518/O518-1)*100),"n/a",(N518/O518-1)*100)</f>
        <v>-40</v>
      </c>
      <c r="AK518" s="1087">
        <f>IF(ISERROR((O518/P518-1)*100),"n/a",(O518/P518-1)*100)</f>
        <v>0</v>
      </c>
      <c r="AL518" s="1087">
        <f>IF(ISERROR((P518/Q518-1)*100),"n/a",(P518/Q518-1)*100)</f>
        <v>0</v>
      </c>
      <c r="AM518" s="1087">
        <f>IF(ISERROR((Q518/R518-1)*100),"n/a",(Q518/R518-1)*100)</f>
        <v>0</v>
      </c>
      <c r="AN518" s="1087">
        <f>IF(ISERROR((R518/S518-1)*100),"n/a",(R518/S518-1)*100)</f>
        <v>0</v>
      </c>
      <c r="AO518" s="1087">
        <f>IF(ISERROR((S518/T518-1)*100),"n/a",(S518/T518-1)*100)</f>
        <v>0</v>
      </c>
      <c r="AP518" s="1087">
        <f>IF(ISERROR((T518/U518-1)*100),"n/a",(T518/U518-1)*100)</f>
        <v>2.5641025641025772</v>
      </c>
      <c r="AQ518" s="1087">
        <f>IF(ISERROR((U518/V518-1)*100),"n/a",(U518/V518-1)*100)</f>
        <v>12.505408913890093</v>
      </c>
      <c r="AR518" s="1087">
        <f>IF(ISERROR((V518/W518-1)*100),"n/a",(V518/W518-1)*100)</f>
        <v>23.803571428571413</v>
      </c>
      <c r="AS518" s="1087">
        <f>IF(ISERROR((W518/X518-1)*100),"n/a",(W518/X518-1)*100)</f>
        <v>16.642366173713818</v>
      </c>
      <c r="AT518" s="1087">
        <f>IF(ISERROR((X518/Y518-1)*100),"n/a",(X518/Y518-1)*100)</f>
        <v>380.1</v>
      </c>
      <c r="AU518" s="1088">
        <f>AVERAGE(AA518:AT518)</f>
        <v>21.589462451932004</v>
      </c>
      <c r="AV518" s="1089">
        <f>STDEV(AA518:AT518)</f>
        <v>85.238145761621126</v>
      </c>
    </row>
    <row r="519" spans="1:48" ht="11.25" customHeight="1" x14ac:dyDescent="0.2">
      <c r="A519" s="498" t="s">
        <v>720</v>
      </c>
      <c r="B519" s="499" t="s">
        <v>721</v>
      </c>
      <c r="C519" s="621">
        <v>0.98</v>
      </c>
      <c r="D519" s="491">
        <v>0.94</v>
      </c>
      <c r="E519" s="491">
        <v>0.9</v>
      </c>
      <c r="F519" s="505">
        <v>0.86</v>
      </c>
      <c r="G519" s="505">
        <v>0.82</v>
      </c>
      <c r="H519" s="505">
        <v>0.78</v>
      </c>
      <c r="I519" s="505">
        <v>0.74</v>
      </c>
      <c r="J519" s="1032" t="s">
        <v>90</v>
      </c>
      <c r="K519" s="505">
        <v>0.7</v>
      </c>
      <c r="L519" s="501">
        <v>0.66</v>
      </c>
      <c r="M519" s="1032"/>
      <c r="N519" s="518">
        <v>0.62</v>
      </c>
      <c r="O519" s="518">
        <v>0.57999999999999996</v>
      </c>
      <c r="P519" s="507">
        <v>0.54</v>
      </c>
      <c r="Q519" s="507">
        <v>0.5</v>
      </c>
      <c r="R519" s="507">
        <v>0.432</v>
      </c>
      <c r="S519" s="507">
        <v>0.36</v>
      </c>
      <c r="T519" s="507">
        <v>0.32799999999999996</v>
      </c>
      <c r="U519" s="507">
        <v>0.29599999999999999</v>
      </c>
      <c r="V519" s="508">
        <v>0.28799999999999998</v>
      </c>
      <c r="W519" s="508">
        <v>0.28799999999999998</v>
      </c>
      <c r="X519" s="508">
        <v>0.28799999999999998</v>
      </c>
      <c r="Y519" s="508">
        <v>0.28799999999999998</v>
      </c>
      <c r="Z519" s="624">
        <f>SUM(C519:Y519)</f>
        <v>12.188000000000001</v>
      </c>
      <c r="AA519" s="1086">
        <f>IF(ISERROR((C519/D519-1)*100),"n/a",(C519/D519-1)*100)</f>
        <v>4.2553191489361764</v>
      </c>
      <c r="AB519" s="1086">
        <f>IF(ISERROR((D519/E519-1)*100),"n/a",(D519/E519-1)*100)</f>
        <v>4.4444444444444287</v>
      </c>
      <c r="AC519" s="1087">
        <f>IF(ISERROR((E519/F519-1)*100),"n/a",(E519/F519-1)*100)</f>
        <v>4.6511627906976827</v>
      </c>
      <c r="AD519" s="1087">
        <f>IF(ISERROR((F519/G519-1)*100),"n/a",(F519/G519-1)*100)</f>
        <v>4.8780487804878092</v>
      </c>
      <c r="AE519" s="1087">
        <f>IF(ISERROR((G519/H519-1)*100),"n/a",(G519/H519-1)*100)</f>
        <v>5.12820512820511</v>
      </c>
      <c r="AF519" s="1087">
        <f>IF(ISERROR((H519/I519-1)*100),"n/a",(H519/I519-1)*100)</f>
        <v>5.4054054054054168</v>
      </c>
      <c r="AG519" s="1087">
        <f>IF(ISERROR((I519/K519-1)*100),"n/a",(I519/K519-1)*100)</f>
        <v>5.7142857142857162</v>
      </c>
      <c r="AH519" s="1087">
        <f>IF(ISERROR((K519/L519-1)*100),"n/a",(K519/L519-1)*100)</f>
        <v>6.0606060606060552</v>
      </c>
      <c r="AI519" s="1087">
        <f>IF(ISERROR((L519/N519-1)*100),"n/a",(L519/N519-1)*100)</f>
        <v>6.4516129032258229</v>
      </c>
      <c r="AJ519" s="1087">
        <f>IF(ISERROR((N519/O519-1)*100),"n/a",(N519/O519-1)*100)</f>
        <v>6.8965517241379448</v>
      </c>
      <c r="AK519" s="1087">
        <f>IF(ISERROR((O519/P519-1)*100),"n/a",(O519/P519-1)*100)</f>
        <v>7.4074074074073959</v>
      </c>
      <c r="AL519" s="1087">
        <f>IF(ISERROR((P519/Q519-1)*100),"n/a",(P519/Q519-1)*100)</f>
        <v>8.0000000000000071</v>
      </c>
      <c r="AM519" s="1087">
        <f>IF(ISERROR((Q519/R519-1)*100),"n/a",(Q519/R519-1)*100)</f>
        <v>15.740740740740744</v>
      </c>
      <c r="AN519" s="1087">
        <f>IF(ISERROR((R519/S519-1)*100),"n/a",(R519/S519-1)*100)</f>
        <v>19.999999999999996</v>
      </c>
      <c r="AO519" s="1087">
        <f>IF(ISERROR((S519/T519-1)*100),"n/a",(S519/T519-1)*100)</f>
        <v>9.7560975609756184</v>
      </c>
      <c r="AP519" s="1087">
        <f>IF(ISERROR((T519/U519-1)*100),"n/a",(T519/U519-1)*100)</f>
        <v>10.810810810810811</v>
      </c>
      <c r="AQ519" s="1087">
        <f>IF(ISERROR((U519/V519-1)*100),"n/a",(U519/V519-1)*100)</f>
        <v>2.7777777777777901</v>
      </c>
      <c r="AR519" s="1087">
        <f>IF(ISERROR((V519/W519-1)*100),"n/a",(V519/W519-1)*100)</f>
        <v>0</v>
      </c>
      <c r="AS519" s="1087">
        <f>IF(ISERROR((W519/X519-1)*100),"n/a",(W519/X519-1)*100)</f>
        <v>0</v>
      </c>
      <c r="AT519" s="1087">
        <f>IF(ISERROR((X519/Y519-1)*100),"n/a",(X519/Y519-1)*100)</f>
        <v>0</v>
      </c>
      <c r="AU519" s="1088">
        <f>AVERAGE(AA519:AT519)</f>
        <v>6.418923819907226</v>
      </c>
      <c r="AV519" s="1089">
        <f>STDEV(AA519:AT519)</f>
        <v>4.9190082587668966</v>
      </c>
    </row>
    <row r="520" spans="1:48" ht="11.25" customHeight="1" x14ac:dyDescent="0.2">
      <c r="A520" s="489" t="s">
        <v>717</v>
      </c>
      <c r="B520" s="874" t="s">
        <v>718</v>
      </c>
      <c r="C520" s="621">
        <v>1.4824999999999999</v>
      </c>
      <c r="D520" s="491">
        <v>1.3625</v>
      </c>
      <c r="E520" s="491">
        <v>1.24</v>
      </c>
      <c r="F520" s="621">
        <v>1.1274999999999999</v>
      </c>
      <c r="G520" s="621">
        <v>1.0249999999999999</v>
      </c>
      <c r="H520" s="621">
        <v>0.92500000000000004</v>
      </c>
      <c r="I520" s="621">
        <v>0.83499999999999996</v>
      </c>
      <c r="J520" s="945"/>
      <c r="K520" s="621">
        <v>0.78500000000000003</v>
      </c>
      <c r="L520" s="490">
        <v>0.75</v>
      </c>
      <c r="M520" s="945"/>
      <c r="N520" s="503">
        <v>0.72499999999999998</v>
      </c>
      <c r="O520" s="503">
        <v>0.71</v>
      </c>
      <c r="P520" s="627">
        <v>0.69499999999999995</v>
      </c>
      <c r="Q520" s="627">
        <v>0.68</v>
      </c>
      <c r="R520" s="623">
        <v>0.66500000000000004</v>
      </c>
      <c r="S520" s="623">
        <v>0.66500000000000004</v>
      </c>
      <c r="T520" s="623">
        <v>0.66500000000000004</v>
      </c>
      <c r="U520" s="623">
        <v>0.66500000000000004</v>
      </c>
      <c r="V520" s="623">
        <v>0.66500000000000004</v>
      </c>
      <c r="W520" s="623">
        <v>0.66500000000000004</v>
      </c>
      <c r="X520" s="623">
        <v>0.66500000000000004</v>
      </c>
      <c r="Y520" s="623">
        <v>0.66500000000000004</v>
      </c>
      <c r="Z520" s="624">
        <f>SUM(C520:Y520)</f>
        <v>17.662499999999994</v>
      </c>
      <c r="AA520" s="1086">
        <f>IF(ISERROR((C520/D520-1)*100),"n/a",(C520/D520-1)*100)</f>
        <v>8.8073394495412849</v>
      </c>
      <c r="AB520" s="1086">
        <f>IF(ISERROR((D520/E520-1)*100),"n/a",(D520/E520-1)*100)</f>
        <v>9.8790322580645231</v>
      </c>
      <c r="AC520" s="1087">
        <f>IF(ISERROR((E520/F520-1)*100),"n/a",(E520/F520-1)*100)</f>
        <v>9.9778270509977887</v>
      </c>
      <c r="AD520" s="1087">
        <f>IF(ISERROR((F520/G520-1)*100),"n/a",(F520/G520-1)*100)</f>
        <v>10.000000000000009</v>
      </c>
      <c r="AE520" s="1087">
        <f>IF(ISERROR((G520/H520-1)*100),"n/a",(G520/H520-1)*100)</f>
        <v>10.810810810810789</v>
      </c>
      <c r="AF520" s="1087">
        <f>IF(ISERROR((H520/I520-1)*100),"n/a",(H520/I520-1)*100)</f>
        <v>10.778443113772473</v>
      </c>
      <c r="AG520" s="1087">
        <f>IF(ISERROR((I520/K520-1)*100),"n/a",(I520/K520-1)*100)</f>
        <v>6.3694267515923553</v>
      </c>
      <c r="AH520" s="1087">
        <f>IF(ISERROR((K520/L520-1)*100),"n/a",(K520/L520-1)*100)</f>
        <v>4.6666666666666634</v>
      </c>
      <c r="AI520" s="1087">
        <f>IF(ISERROR((L520/N520-1)*100),"n/a",(L520/N520-1)*100)</f>
        <v>3.4482758620689724</v>
      </c>
      <c r="AJ520" s="1087">
        <f>IF(ISERROR((N520/O520-1)*100),"n/a",(N520/O520-1)*100)</f>
        <v>2.1126760563380254</v>
      </c>
      <c r="AK520" s="1087">
        <f>IF(ISERROR((O520/P520-1)*100),"n/a",(O520/P520-1)*100)</f>
        <v>2.1582733812949728</v>
      </c>
      <c r="AL520" s="1087">
        <f>IF(ISERROR((P520/Q520-1)*100),"n/a",(P520/Q520-1)*100)</f>
        <v>2.2058823529411686</v>
      </c>
      <c r="AM520" s="1087">
        <f>IF(ISERROR((Q520/R520-1)*100),"n/a",(Q520/R520-1)*100)</f>
        <v>2.2556390977443552</v>
      </c>
      <c r="AN520" s="1087">
        <f>IF(ISERROR((R520/S520-1)*100),"n/a",(R520/S520-1)*100)</f>
        <v>0</v>
      </c>
      <c r="AO520" s="1087">
        <f>IF(ISERROR((S520/T520-1)*100),"n/a",(S520/T520-1)*100)</f>
        <v>0</v>
      </c>
      <c r="AP520" s="1087">
        <f>IF(ISERROR((T520/U520-1)*100),"n/a",(T520/U520-1)*100)</f>
        <v>0</v>
      </c>
      <c r="AQ520" s="1087">
        <f>IF(ISERROR((U520/V520-1)*100),"n/a",(U520/V520-1)*100)</f>
        <v>0</v>
      </c>
      <c r="AR520" s="1087">
        <f>IF(ISERROR((V520/W520-1)*100),"n/a",(V520/W520-1)*100)</f>
        <v>0</v>
      </c>
      <c r="AS520" s="1087">
        <f>IF(ISERROR((W520/X520-1)*100),"n/a",(W520/X520-1)*100)</f>
        <v>0</v>
      </c>
      <c r="AT520" s="1087">
        <f>IF(ISERROR((X520/Y520-1)*100),"n/a",(X520/Y520-1)*100)</f>
        <v>0</v>
      </c>
      <c r="AU520" s="1088">
        <f>AVERAGE(AA520:AT520)</f>
        <v>4.1735146425916687</v>
      </c>
      <c r="AV520" s="1089">
        <f>STDEV(AA520:AT520)</f>
        <v>4.3086135652880913</v>
      </c>
    </row>
    <row r="521" spans="1:48" ht="11.25" customHeight="1" x14ac:dyDescent="0.2">
      <c r="A521" s="489" t="s">
        <v>3881</v>
      </c>
      <c r="B521" s="874" t="s">
        <v>3882</v>
      </c>
      <c r="C521" s="621">
        <v>2</v>
      </c>
      <c r="D521" s="491">
        <v>1.84</v>
      </c>
      <c r="E521" s="491">
        <v>1.68</v>
      </c>
      <c r="F521" s="621">
        <v>1.4</v>
      </c>
      <c r="G521" s="621">
        <v>1.2</v>
      </c>
      <c r="H521" s="621">
        <v>0.84</v>
      </c>
      <c r="I521" s="621">
        <v>0</v>
      </c>
      <c r="J521" s="945"/>
      <c r="K521" s="621">
        <v>0</v>
      </c>
      <c r="L521" s="625">
        <v>0</v>
      </c>
      <c r="M521" s="945"/>
      <c r="N521" s="524">
        <v>0</v>
      </c>
      <c r="O521" s="524">
        <v>0</v>
      </c>
      <c r="P521" s="523">
        <v>0</v>
      </c>
      <c r="Q521" s="523">
        <v>0</v>
      </c>
      <c r="R521" s="523">
        <v>0</v>
      </c>
      <c r="S521" s="523">
        <v>0</v>
      </c>
      <c r="T521" s="523">
        <v>0</v>
      </c>
      <c r="U521" s="623">
        <v>0</v>
      </c>
      <c r="V521" s="623">
        <v>0</v>
      </c>
      <c r="W521" s="531">
        <v>0</v>
      </c>
      <c r="X521" s="531">
        <v>0</v>
      </c>
      <c r="Y521" s="531">
        <v>0</v>
      </c>
      <c r="Z521" s="624">
        <f>SUM(C521:Y521)</f>
        <v>8.9599999999999991</v>
      </c>
      <c r="AA521" s="1086">
        <f>IF(ISERROR((C521/D521-1)*100),"n/a",(C521/D521-1)*100)</f>
        <v>8.6956521739130377</v>
      </c>
      <c r="AB521" s="1086">
        <f>IF(ISERROR((D521/E521-1)*100),"n/a",(D521/E521-1)*100)</f>
        <v>9.5238095238095344</v>
      </c>
      <c r="AC521" s="1087">
        <f>IF(ISERROR((E521/F521-1)*100),"n/a",(E521/F521-1)*100)</f>
        <v>19.999999999999996</v>
      </c>
      <c r="AD521" s="1087">
        <f>IF(ISERROR((F521/G521-1)*100),"n/a",(F521/G521-1)*100)</f>
        <v>16.666666666666675</v>
      </c>
      <c r="AE521" s="1087">
        <f>IF(ISERROR((G521/H521-1)*100),"n/a",(G521/H521-1)*100)</f>
        <v>42.857142857142861</v>
      </c>
      <c r="AF521" s="1087" t="str">
        <f>IF(ISERROR((H521/I521-1)*100),"n/a",(H521/I521-1)*100)</f>
        <v>n/a</v>
      </c>
      <c r="AG521" s="1087" t="str">
        <f>IF(ISERROR((I521/K521-1)*100),"n/a",(I521/K521-1)*100)</f>
        <v>n/a</v>
      </c>
      <c r="AH521" s="1087" t="str">
        <f>IF(ISERROR((K521/L521-1)*100),"n/a",(K521/L521-1)*100)</f>
        <v>n/a</v>
      </c>
      <c r="AI521" s="1087" t="str">
        <f>IF(ISERROR((L521/N521-1)*100),"n/a",(L521/N521-1)*100)</f>
        <v>n/a</v>
      </c>
      <c r="AJ521" s="1087" t="str">
        <f>IF(ISERROR((N521/O521-1)*100),"n/a",(N521/O521-1)*100)</f>
        <v>n/a</v>
      </c>
      <c r="AK521" s="1087" t="str">
        <f>IF(ISERROR((O521/P521-1)*100),"n/a",(O521/P521-1)*100)</f>
        <v>n/a</v>
      </c>
      <c r="AL521" s="1087" t="str">
        <f>IF(ISERROR((P521/Q521-1)*100),"n/a",(P521/Q521-1)*100)</f>
        <v>n/a</v>
      </c>
      <c r="AM521" s="1087" t="str">
        <f>IF(ISERROR((Q521/R521-1)*100),"n/a",(Q521/R521-1)*100)</f>
        <v>n/a</v>
      </c>
      <c r="AN521" s="1087" t="str">
        <f>IF(ISERROR((R521/S521-1)*100),"n/a",(R521/S521-1)*100)</f>
        <v>n/a</v>
      </c>
      <c r="AO521" s="1087" t="str">
        <f>IF(ISERROR((S521/T521-1)*100),"n/a",(S521/T521-1)*100)</f>
        <v>n/a</v>
      </c>
      <c r="AP521" s="1087" t="str">
        <f>IF(ISERROR((T521/U521-1)*100),"n/a",(T521/U521-1)*100)</f>
        <v>n/a</v>
      </c>
      <c r="AQ521" s="1087" t="str">
        <f>IF(ISERROR((U521/V521-1)*100),"n/a",(U521/V521-1)*100)</f>
        <v>n/a</v>
      </c>
      <c r="AR521" s="1087" t="str">
        <f>IF(ISERROR((V521/W521-1)*100),"n/a",(V521/W521-1)*100)</f>
        <v>n/a</v>
      </c>
      <c r="AS521" s="1087" t="str">
        <f>IF(ISERROR((W521/X521-1)*100),"n/a",(W521/X521-1)*100)</f>
        <v>n/a</v>
      </c>
      <c r="AT521" s="1087" t="str">
        <f>IF(ISERROR((X521/Y521-1)*100),"n/a",(X521/Y521-1)*100)</f>
        <v>n/a</v>
      </c>
      <c r="AU521" s="1088">
        <f>AVERAGE(AA521:AT521)</f>
        <v>19.54865424430642</v>
      </c>
      <c r="AV521" s="1089">
        <f>STDEV(AA521:AT521)</f>
        <v>13.875161011801051</v>
      </c>
    </row>
    <row r="522" spans="1:48" ht="11.25" customHeight="1" x14ac:dyDescent="0.2">
      <c r="A522" s="489" t="s">
        <v>722</v>
      </c>
      <c r="B522" s="874" t="s">
        <v>723</v>
      </c>
      <c r="C522" s="621">
        <v>2.65</v>
      </c>
      <c r="D522" s="491">
        <v>2.64</v>
      </c>
      <c r="E522" s="491">
        <v>2.54</v>
      </c>
      <c r="F522" s="621">
        <v>2.36</v>
      </c>
      <c r="G522" s="621">
        <v>2.1800000000000002</v>
      </c>
      <c r="H522" s="621">
        <v>2.02</v>
      </c>
      <c r="I522" s="621">
        <v>1.86</v>
      </c>
      <c r="J522" s="945"/>
      <c r="K522" s="621">
        <v>1.69</v>
      </c>
      <c r="L522" s="490">
        <v>1.55</v>
      </c>
      <c r="M522" s="945"/>
      <c r="N522" s="503">
        <v>1.37</v>
      </c>
      <c r="O522" s="622">
        <v>1.2</v>
      </c>
      <c r="P522" s="627">
        <v>1.19</v>
      </c>
      <c r="Q522" s="627">
        <v>1.08</v>
      </c>
      <c r="R522" s="627">
        <v>0.96</v>
      </c>
      <c r="S522" s="627">
        <v>0.85</v>
      </c>
      <c r="T522" s="627">
        <v>0.72</v>
      </c>
      <c r="U522" s="627">
        <v>0.15</v>
      </c>
      <c r="V522" s="623">
        <v>0</v>
      </c>
      <c r="W522" s="623">
        <v>0</v>
      </c>
      <c r="X522" s="623">
        <v>1</v>
      </c>
      <c r="Y522" s="627">
        <v>2.8</v>
      </c>
      <c r="Z522" s="624">
        <f>SUM(C522:Y522)</f>
        <v>30.810000000000006</v>
      </c>
      <c r="AA522" s="1086">
        <f>IF(ISERROR((C522/D522-1)*100),"n/a",(C522/D522-1)*100)</f>
        <v>0.37878787878786735</v>
      </c>
      <c r="AB522" s="1086">
        <f>IF(ISERROR((D522/E522-1)*100),"n/a",(D522/E522-1)*100)</f>
        <v>3.937007874015741</v>
      </c>
      <c r="AC522" s="1087">
        <f>IF(ISERROR((E522/F522-1)*100),"n/a",(E522/F522-1)*100)</f>
        <v>7.6271186440677985</v>
      </c>
      <c r="AD522" s="1087">
        <f>IF(ISERROR((F522/G522-1)*100),"n/a",(F522/G522-1)*100)</f>
        <v>8.2568807339449499</v>
      </c>
      <c r="AE522" s="1087">
        <f>IF(ISERROR((G522/H522-1)*100),"n/a",(G522/H522-1)*100)</f>
        <v>7.9207920792079278</v>
      </c>
      <c r="AF522" s="1087">
        <f>IF(ISERROR((H522/I522-1)*100),"n/a",(H522/I522-1)*100)</f>
        <v>8.602150537634401</v>
      </c>
      <c r="AG522" s="1087">
        <f>IF(ISERROR((I522/K522-1)*100),"n/a",(I522/K522-1)*100)</f>
        <v>10.059171597633142</v>
      </c>
      <c r="AH522" s="1087">
        <f>IF(ISERROR((K522/L522-1)*100),"n/a",(K522/L522-1)*100)</f>
        <v>9.0322580645161299</v>
      </c>
      <c r="AI522" s="1087">
        <f>IF(ISERROR((L522/N522-1)*100),"n/a",(L522/N522-1)*100)</f>
        <v>13.138686131386844</v>
      </c>
      <c r="AJ522" s="1087">
        <f>IF(ISERROR((N522/O522-1)*100),"n/a",(N522/O522-1)*100)</f>
        <v>14.166666666666682</v>
      </c>
      <c r="AK522" s="1087">
        <f>IF(ISERROR((O522/P522-1)*100),"n/a",(O522/P522-1)*100)</f>
        <v>0.84033613445377853</v>
      </c>
      <c r="AL522" s="1087">
        <f>IF(ISERROR((P522/Q522-1)*100),"n/a",(P522/Q522-1)*100)</f>
        <v>10.185185185185164</v>
      </c>
      <c r="AM522" s="1087">
        <f>IF(ISERROR((Q522/R522-1)*100),"n/a",(Q522/R522-1)*100)</f>
        <v>12.500000000000021</v>
      </c>
      <c r="AN522" s="1087">
        <f>IF(ISERROR((R522/S522-1)*100),"n/a",(R522/S522-1)*100)</f>
        <v>12.941176470588234</v>
      </c>
      <c r="AO522" s="1087">
        <f>IF(ISERROR((S522/T522-1)*100),"n/a",(S522/T522-1)*100)</f>
        <v>18.055555555555557</v>
      </c>
      <c r="AP522" s="1087">
        <f>IF(ISERROR((T522/U522-1)*100),"n/a",(T522/U522-1)*100)</f>
        <v>380</v>
      </c>
      <c r="AQ522" s="1087" t="str">
        <f>IF(ISERROR((U522/V522-1)*100),"n/a",(U522/V522-1)*100)</f>
        <v>n/a</v>
      </c>
      <c r="AR522" s="1087" t="str">
        <f>IF(ISERROR((V522/W522-1)*100),"n/a",(V522/W522-1)*100)</f>
        <v>n/a</v>
      </c>
      <c r="AS522" s="1087">
        <f>IF(ISERROR((W522/X522-1)*100),"n/a",(W522/X522-1)*100)</f>
        <v>-100</v>
      </c>
      <c r="AT522" s="1087">
        <f>IF(ISERROR((X522/Y522-1)*100),"n/a",(X522/Y522-1)*100)</f>
        <v>-64.285714285714278</v>
      </c>
      <c r="AU522" s="1088">
        <f>AVERAGE(AA522:AT522)</f>
        <v>19.630892181551665</v>
      </c>
      <c r="AV522" s="1089">
        <f>STDEV(AA522:AT522)</f>
        <v>94.925650864307443</v>
      </c>
    </row>
    <row r="523" spans="1:48" ht="11.25" customHeight="1" x14ac:dyDescent="0.2">
      <c r="A523" s="478" t="s">
        <v>724</v>
      </c>
      <c r="B523" s="859" t="s">
        <v>725</v>
      </c>
      <c r="C523" s="621">
        <v>3.53</v>
      </c>
      <c r="D523" s="491">
        <v>3.2450000000000001</v>
      </c>
      <c r="E523" s="491">
        <v>2.7199999999999998</v>
      </c>
      <c r="F523" s="483">
        <v>2.46</v>
      </c>
      <c r="G523" s="482">
        <v>2.4300000000000002</v>
      </c>
      <c r="H523" s="482">
        <v>2.125</v>
      </c>
      <c r="I523" s="482">
        <v>1.2923359999999999</v>
      </c>
      <c r="J523" s="1016"/>
      <c r="K523" s="482">
        <v>1.1089640000000001</v>
      </c>
      <c r="L523" s="480">
        <v>0.94305600000000001</v>
      </c>
      <c r="M523" s="1016"/>
      <c r="N523" s="519">
        <v>0.79461199999999999</v>
      </c>
      <c r="O523" s="519">
        <v>0.71602399999999988</v>
      </c>
      <c r="P523" s="487">
        <v>0.68109600000000003</v>
      </c>
      <c r="Q523" s="487">
        <v>0.61123999999999989</v>
      </c>
      <c r="R523" s="487">
        <v>0.53265200000000001</v>
      </c>
      <c r="S523" s="487">
        <v>0.47589400000000004</v>
      </c>
      <c r="T523" s="487">
        <v>0.38420799999999999</v>
      </c>
      <c r="U523" s="487">
        <v>0.30125399999999997</v>
      </c>
      <c r="V523" s="486">
        <v>0.27069199999999999</v>
      </c>
      <c r="W523" s="486">
        <v>0.27069199999999999</v>
      </c>
      <c r="X523" s="486">
        <v>0.27069199999999999</v>
      </c>
      <c r="Y523" s="486">
        <v>0.27069199999999999</v>
      </c>
      <c r="Z523" s="624">
        <f>SUM(C523:Y523)</f>
        <v>25.434104000000001</v>
      </c>
      <c r="AA523" s="1086">
        <f>IF(ISERROR((C523/D523-1)*100),"n/a",(C523/D523-1)*100)</f>
        <v>8.7827426810477505</v>
      </c>
      <c r="AB523" s="1086">
        <f>IF(ISERROR((D523/E523-1)*100),"n/a",(D523/E523-1)*100)</f>
        <v>19.301470588235304</v>
      </c>
      <c r="AC523" s="1087">
        <f>IF(ISERROR((E523/F523-1)*100),"n/a",(E523/F523-1)*100)</f>
        <v>10.569105691056912</v>
      </c>
      <c r="AD523" s="1087">
        <f>IF(ISERROR((F523/G523-1)*100),"n/a",(F523/G523-1)*100)</f>
        <v>1.2345679012345512</v>
      </c>
      <c r="AE523" s="1087">
        <f>IF(ISERROR((G523/H523-1)*100),"n/a",(G523/H523-1)*100)</f>
        <v>14.352941176470591</v>
      </c>
      <c r="AF523" s="1087">
        <f>IF(ISERROR((H523/I523-1)*100),"n/a",(H523/I523-1)*100)</f>
        <v>64.430921989327871</v>
      </c>
      <c r="AG523" s="1087">
        <f>IF(ISERROR((I523/K523-1)*100),"n/a",(I523/K523-1)*100)</f>
        <v>16.535433070866134</v>
      </c>
      <c r="AH523" s="1087">
        <f>IF(ISERROR((K523/L523-1)*100),"n/a",(K523/L523-1)*100)</f>
        <v>17.592592592592602</v>
      </c>
      <c r="AI523" s="1087">
        <f>IF(ISERROR((L523/N523-1)*100),"n/a",(L523/N523-1)*100)</f>
        <v>18.681318681318682</v>
      </c>
      <c r="AJ523" s="1087">
        <f>IF(ISERROR((N523/O523-1)*100),"n/a",(N523/O523-1)*100)</f>
        <v>10.975609756097571</v>
      </c>
      <c r="AK523" s="1087">
        <f>IF(ISERROR((O523/P523-1)*100),"n/a",(O523/P523-1)*100)</f>
        <v>5.12820512820511</v>
      </c>
      <c r="AL523" s="1087">
        <f>IF(ISERROR((P523/Q523-1)*100),"n/a",(P523/Q523-1)*100)</f>
        <v>11.428571428571455</v>
      </c>
      <c r="AM523" s="1087">
        <f>IF(ISERROR((Q523/R523-1)*100),"n/a",(Q523/R523-1)*100)</f>
        <v>14.754098360655711</v>
      </c>
      <c r="AN523" s="1087">
        <f>IF(ISERROR((R523/S523-1)*100),"n/a",(R523/S523-1)*100)</f>
        <v>11.926605504587151</v>
      </c>
      <c r="AO523" s="1087">
        <f>IF(ISERROR((S523/T523-1)*100),"n/a",(S523/T523-1)*100)</f>
        <v>23.863636363636374</v>
      </c>
      <c r="AP523" s="1087">
        <f>IF(ISERROR((T523/U523-1)*100),"n/a",(T523/U523-1)*100)</f>
        <v>27.536231884057983</v>
      </c>
      <c r="AQ523" s="1087">
        <f>IF(ISERROR((U523/V523-1)*100),"n/a",(U523/V523-1)*100)</f>
        <v>11.290322580645151</v>
      </c>
      <c r="AR523" s="1087">
        <f>IF(ISERROR((V523/W523-1)*100),"n/a",(V523/W523-1)*100)</f>
        <v>0</v>
      </c>
      <c r="AS523" s="1087">
        <f>IF(ISERROR((W523/X523-1)*100),"n/a",(W523/X523-1)*100)</f>
        <v>0</v>
      </c>
      <c r="AT523" s="1087">
        <f>IF(ISERROR((X523/Y523-1)*100),"n/a",(X523/Y523-1)*100)</f>
        <v>0</v>
      </c>
      <c r="AU523" s="1088">
        <f>AVERAGE(AA523:AT523)</f>
        <v>14.419218768930344</v>
      </c>
      <c r="AV523" s="1089">
        <f>STDEV(AA523:AT523)</f>
        <v>14.116785303139274</v>
      </c>
    </row>
    <row r="524" spans="1:48" ht="11.25" customHeight="1" x14ac:dyDescent="0.2">
      <c r="A524" s="499" t="s">
        <v>1514</v>
      </c>
      <c r="B524" s="499" t="s">
        <v>1515</v>
      </c>
      <c r="C524" s="621">
        <v>2.5499999999999998</v>
      </c>
      <c r="D524" s="491">
        <v>2.4</v>
      </c>
      <c r="E524" s="502">
        <v>2.2000000000000002</v>
      </c>
      <c r="F524" s="621">
        <v>2.1</v>
      </c>
      <c r="G524" s="494">
        <v>2</v>
      </c>
      <c r="H524" s="621">
        <v>1.8</v>
      </c>
      <c r="I524" s="621">
        <v>1.5</v>
      </c>
      <c r="J524" s="945"/>
      <c r="K524" s="621">
        <v>1.1499999999999999</v>
      </c>
      <c r="L524" s="490">
        <v>0.95</v>
      </c>
      <c r="M524" s="945"/>
      <c r="N524" s="503">
        <v>0.75</v>
      </c>
      <c r="O524" s="622">
        <v>0.6</v>
      </c>
      <c r="P524" s="623">
        <v>0.6</v>
      </c>
      <c r="Q524" s="627">
        <v>0.55000000000000004</v>
      </c>
      <c r="R524" s="627">
        <v>0.48749999999999999</v>
      </c>
      <c r="S524" s="623">
        <v>0.45</v>
      </c>
      <c r="T524" s="627">
        <v>0.4375</v>
      </c>
      <c r="U524" s="623">
        <v>0.4</v>
      </c>
      <c r="V524" s="623">
        <v>0.4</v>
      </c>
      <c r="W524" s="627">
        <v>0.375</v>
      </c>
      <c r="X524" s="627">
        <v>0.35</v>
      </c>
      <c r="Y524" s="627">
        <v>0.3</v>
      </c>
      <c r="Z524" s="624">
        <f>SUM(C524:Y524)</f>
        <v>22.350000000000005</v>
      </c>
      <c r="AA524" s="1086">
        <f>IF(ISERROR((C524/D524-1)*100),"n/a",(C524/D524-1)*100)</f>
        <v>6.25</v>
      </c>
      <c r="AB524" s="1086">
        <f>IF(ISERROR((D524/E524-1)*100),"n/a",(D524/E524-1)*100)</f>
        <v>9.0909090909090828</v>
      </c>
      <c r="AC524" s="1087">
        <f>IF(ISERROR((E524/F524-1)*100),"n/a",(E524/F524-1)*100)</f>
        <v>4.7619047619047672</v>
      </c>
      <c r="AD524" s="1087">
        <f>IF(ISERROR((F524/G524-1)*100),"n/a",(F524/G524-1)*100)</f>
        <v>5.0000000000000044</v>
      </c>
      <c r="AE524" s="1087">
        <f>IF(ISERROR((G524/H524-1)*100),"n/a",(G524/H524-1)*100)</f>
        <v>11.111111111111116</v>
      </c>
      <c r="AF524" s="1087">
        <f>IF(ISERROR((H524/I524-1)*100),"n/a",(H524/I524-1)*100)</f>
        <v>19.999999999999996</v>
      </c>
      <c r="AG524" s="1087">
        <f>IF(ISERROR((I524/K524-1)*100),"n/a",(I524/K524-1)*100)</f>
        <v>30.434782608695656</v>
      </c>
      <c r="AH524" s="1087">
        <f>IF(ISERROR((K524/L524-1)*100),"n/a",(K524/L524-1)*100)</f>
        <v>21.052631578947366</v>
      </c>
      <c r="AI524" s="1087">
        <f>IF(ISERROR((L524/N524-1)*100),"n/a",(L524/N524-1)*100)</f>
        <v>26.666666666666661</v>
      </c>
      <c r="AJ524" s="1087">
        <f>IF(ISERROR((N524/O524-1)*100),"n/a",(N524/O524-1)*100)</f>
        <v>25</v>
      </c>
      <c r="AK524" s="1087">
        <f>IF(ISERROR((O524/P524-1)*100),"n/a",(O524/P524-1)*100)</f>
        <v>0</v>
      </c>
      <c r="AL524" s="1087">
        <f>IF(ISERROR((P524/Q524-1)*100),"n/a",(P524/Q524-1)*100)</f>
        <v>9.0909090909090828</v>
      </c>
      <c r="AM524" s="1087">
        <f>IF(ISERROR((Q524/R524-1)*100),"n/a",(Q524/R524-1)*100)</f>
        <v>12.820512820512842</v>
      </c>
      <c r="AN524" s="1087">
        <f>IF(ISERROR((R524/S524-1)*100),"n/a",(R524/S524-1)*100)</f>
        <v>8.333333333333325</v>
      </c>
      <c r="AO524" s="1087">
        <f>IF(ISERROR((S524/T524-1)*100),"n/a",(S524/T524-1)*100)</f>
        <v>2.8571428571428692</v>
      </c>
      <c r="AP524" s="1087">
        <f>IF(ISERROR((T524/U524-1)*100),"n/a",(T524/U524-1)*100)</f>
        <v>9.375</v>
      </c>
      <c r="AQ524" s="1087">
        <f>IF(ISERROR((U524/V524-1)*100),"n/a",(U524/V524-1)*100)</f>
        <v>0</v>
      </c>
      <c r="AR524" s="1087">
        <f>IF(ISERROR((V524/W524-1)*100),"n/a",(V524/W524-1)*100)</f>
        <v>6.6666666666666652</v>
      </c>
      <c r="AS524" s="1087">
        <f>IF(ISERROR((W524/X524-1)*100),"n/a",(W524/X524-1)*100)</f>
        <v>7.1428571428571397</v>
      </c>
      <c r="AT524" s="1087">
        <f>IF(ISERROR((X524/Y524-1)*100),"n/a",(X524/Y524-1)*100)</f>
        <v>16.666666666666675</v>
      </c>
      <c r="AU524" s="1088">
        <f>AVERAGE(AA524:AT524)</f>
        <v>11.616054719816162</v>
      </c>
      <c r="AV524" s="1089">
        <f>STDEV(AA524:AT524)</f>
        <v>8.8422926661214074</v>
      </c>
    </row>
    <row r="525" spans="1:48" ht="11.25" customHeight="1" x14ac:dyDescent="0.2">
      <c r="A525" s="874" t="s">
        <v>1521</v>
      </c>
      <c r="B525" s="874" t="s">
        <v>1522</v>
      </c>
      <c r="C525" s="621">
        <v>0.91</v>
      </c>
      <c r="D525" s="514">
        <v>0.76</v>
      </c>
      <c r="E525" s="626">
        <v>0.72000000000000008</v>
      </c>
      <c r="F525" s="494">
        <v>0.6</v>
      </c>
      <c r="G525" s="621">
        <v>0.56999999999999995</v>
      </c>
      <c r="H525" s="494">
        <v>0.48</v>
      </c>
      <c r="I525" s="621">
        <v>0.42</v>
      </c>
      <c r="J525" s="945" t="s">
        <v>90</v>
      </c>
      <c r="K525" s="494">
        <v>0.24</v>
      </c>
      <c r="L525" s="490">
        <v>0.23</v>
      </c>
      <c r="M525" s="945"/>
      <c r="N525" s="622">
        <v>0.2</v>
      </c>
      <c r="O525" s="503">
        <v>0.15</v>
      </c>
      <c r="P525" s="623">
        <v>0</v>
      </c>
      <c r="Q525" s="623">
        <v>0</v>
      </c>
      <c r="R525" s="623">
        <v>0</v>
      </c>
      <c r="S525" s="623">
        <v>0</v>
      </c>
      <c r="T525" s="623">
        <v>0</v>
      </c>
      <c r="U525" s="623">
        <v>0</v>
      </c>
      <c r="V525" s="623">
        <v>0</v>
      </c>
      <c r="W525" s="623">
        <v>0</v>
      </c>
      <c r="X525" s="623">
        <v>0</v>
      </c>
      <c r="Y525" s="623">
        <v>0</v>
      </c>
      <c r="Z525" s="624">
        <f>SUM(C525:Y525)</f>
        <v>5.2800000000000011</v>
      </c>
      <c r="AA525" s="1086">
        <f>IF(ISERROR((C525/D525-1)*100),"n/a",(C525/D525-1)*100)</f>
        <v>19.736842105263165</v>
      </c>
      <c r="AB525" s="1086">
        <f>IF(ISERROR((D525/E525-1)*100),"n/a",(D525/E525-1)*100)</f>
        <v>5.5555555555555358</v>
      </c>
      <c r="AC525" s="1087">
        <f>IF(ISERROR((E525/F525-1)*100),"n/a",(E525/F525-1)*100)</f>
        <v>20.000000000000018</v>
      </c>
      <c r="AD525" s="1087">
        <f>IF(ISERROR((F525/G525-1)*100),"n/a",(F525/G525-1)*100)</f>
        <v>5.2631578947368363</v>
      </c>
      <c r="AE525" s="1087">
        <f>IF(ISERROR((G525/H525-1)*100),"n/a",(G525/H525-1)*100)</f>
        <v>18.75</v>
      </c>
      <c r="AF525" s="1087">
        <f>IF(ISERROR((H525/I525-1)*100),"n/a",(H525/I525-1)*100)</f>
        <v>14.285714285714279</v>
      </c>
      <c r="AG525" s="1087">
        <f>IF(ISERROR((I525/K525-1)*100),"n/a",(I525/K525-1)*100)</f>
        <v>75</v>
      </c>
      <c r="AH525" s="1087">
        <f>IF(ISERROR((K525/L525-1)*100),"n/a",(K525/L525-1)*100)</f>
        <v>4.3478260869565188</v>
      </c>
      <c r="AI525" s="1087">
        <f>IF(ISERROR((L525/N525-1)*100),"n/a",(L525/N525-1)*100)</f>
        <v>14.999999999999991</v>
      </c>
      <c r="AJ525" s="1087">
        <f>IF(ISERROR((N525/O525-1)*100),"n/a",(N525/O525-1)*100)</f>
        <v>33.33333333333335</v>
      </c>
      <c r="AK525" s="1087" t="str">
        <f>IF(ISERROR((O525/P525-1)*100),"n/a",(O525/P525-1)*100)</f>
        <v>n/a</v>
      </c>
      <c r="AL525" s="1087" t="str">
        <f>IF(ISERROR((P525/Q525-1)*100),"n/a",(P525/Q525-1)*100)</f>
        <v>n/a</v>
      </c>
      <c r="AM525" s="1087" t="str">
        <f>IF(ISERROR((Q525/R525-1)*100),"n/a",(Q525/R525-1)*100)</f>
        <v>n/a</v>
      </c>
      <c r="AN525" s="1087" t="str">
        <f>IF(ISERROR((R525/S525-1)*100),"n/a",(R525/S525-1)*100)</f>
        <v>n/a</v>
      </c>
      <c r="AO525" s="1087" t="str">
        <f>IF(ISERROR((S525/T525-1)*100),"n/a",(S525/T525-1)*100)</f>
        <v>n/a</v>
      </c>
      <c r="AP525" s="1087" t="str">
        <f>IF(ISERROR((T525/U525-1)*100),"n/a",(T525/U525-1)*100)</f>
        <v>n/a</v>
      </c>
      <c r="AQ525" s="1087" t="str">
        <f>IF(ISERROR((U525/V525-1)*100),"n/a",(U525/V525-1)*100)</f>
        <v>n/a</v>
      </c>
      <c r="AR525" s="1087" t="str">
        <f>IF(ISERROR((V525/W525-1)*100),"n/a",(V525/W525-1)*100)</f>
        <v>n/a</v>
      </c>
      <c r="AS525" s="1087" t="str">
        <f>IF(ISERROR((W525/X525-1)*100),"n/a",(W525/X525-1)*100)</f>
        <v>n/a</v>
      </c>
      <c r="AT525" s="1087" t="str">
        <f>IF(ISERROR((X525/Y525-1)*100),"n/a",(X525/Y525-1)*100)</f>
        <v>n/a</v>
      </c>
      <c r="AU525" s="1088">
        <f>AVERAGE(AA525:AT525)</f>
        <v>21.127242926155969</v>
      </c>
      <c r="AV525" s="1089">
        <f>STDEV(AA525:AT525)</f>
        <v>20.870401326286633</v>
      </c>
    </row>
    <row r="526" spans="1:48" ht="11.25" customHeight="1" x14ac:dyDescent="0.2">
      <c r="A526" s="489" t="s">
        <v>308</v>
      </c>
      <c r="B526" s="874" t="s">
        <v>309</v>
      </c>
      <c r="C526" s="621">
        <v>0.8</v>
      </c>
      <c r="D526" s="491">
        <v>0.78</v>
      </c>
      <c r="E526" s="626">
        <v>0.76</v>
      </c>
      <c r="F526" s="621">
        <v>0.75</v>
      </c>
      <c r="G526" s="621">
        <v>0.74</v>
      </c>
      <c r="H526" s="621">
        <v>0.73</v>
      </c>
      <c r="I526" s="621">
        <v>0.72</v>
      </c>
      <c r="J526" s="945"/>
      <c r="K526" s="621">
        <v>0.71</v>
      </c>
      <c r="L526" s="490">
        <v>0.7</v>
      </c>
      <c r="M526" s="945"/>
      <c r="N526" s="503">
        <v>0.69</v>
      </c>
      <c r="O526" s="622">
        <v>0.68</v>
      </c>
      <c r="P526" s="627">
        <v>0.67</v>
      </c>
      <c r="Q526" s="627">
        <v>0.63</v>
      </c>
      <c r="R526" s="627">
        <v>0.59</v>
      </c>
      <c r="S526" s="627">
        <v>0.51200000000000001</v>
      </c>
      <c r="T526" s="627">
        <v>0.40266000000000002</v>
      </c>
      <c r="U526" s="627">
        <v>0.35731999999999997</v>
      </c>
      <c r="V526" s="627">
        <v>0.33602000000000004</v>
      </c>
      <c r="W526" s="627">
        <v>0.31466</v>
      </c>
      <c r="X526" s="627">
        <v>0.29332000000000003</v>
      </c>
      <c r="Y526" s="627">
        <v>0.26135999999999998</v>
      </c>
      <c r="Z526" s="624">
        <f>SUM(C526:Y526)</f>
        <v>12.427339999999999</v>
      </c>
      <c r="AA526" s="1086">
        <f>IF(ISERROR((C526/D526-1)*100),"n/a",(C526/D526-1)*100)</f>
        <v>2.5641025641025772</v>
      </c>
      <c r="AB526" s="1086">
        <f>IF(ISERROR((D526/E526-1)*100),"n/a",(D526/E526-1)*100)</f>
        <v>2.6315789473684292</v>
      </c>
      <c r="AC526" s="1087">
        <f>IF(ISERROR((E526/F526-1)*100),"n/a",(E526/F526-1)*100)</f>
        <v>1.3333333333333419</v>
      </c>
      <c r="AD526" s="1087">
        <f>IF(ISERROR((F526/G526-1)*100),"n/a",(F526/G526-1)*100)</f>
        <v>1.3513513513513598</v>
      </c>
      <c r="AE526" s="1087">
        <f>IF(ISERROR((G526/H526-1)*100),"n/a",(G526/H526-1)*100)</f>
        <v>1.3698630136986356</v>
      </c>
      <c r="AF526" s="1087">
        <f>IF(ISERROR((H526/I526-1)*100),"n/a",(H526/I526-1)*100)</f>
        <v>1.388888888888884</v>
      </c>
      <c r="AG526" s="1087">
        <f>IF(ISERROR((I526/K526-1)*100),"n/a",(I526/K526-1)*100)</f>
        <v>1.4084507042253502</v>
      </c>
      <c r="AH526" s="1087">
        <f>IF(ISERROR((K526/L526-1)*100),"n/a",(K526/L526-1)*100)</f>
        <v>1.4285714285714235</v>
      </c>
      <c r="AI526" s="1087">
        <f>IF(ISERROR((L526/N526-1)*100),"n/a",(L526/N526-1)*100)</f>
        <v>1.449275362318847</v>
      </c>
      <c r="AJ526" s="1087">
        <f>IF(ISERROR((N526/O526-1)*100),"n/a",(N526/O526-1)*100)</f>
        <v>1.4705882352941124</v>
      </c>
      <c r="AK526" s="1087">
        <f>IF(ISERROR((O526/P526-1)*100),"n/a",(O526/P526-1)*100)</f>
        <v>1.4925373134328401</v>
      </c>
      <c r="AL526" s="1087">
        <f>IF(ISERROR((P526/Q526-1)*100),"n/a",(P526/Q526-1)*100)</f>
        <v>6.3492063492063489</v>
      </c>
      <c r="AM526" s="1087">
        <f>IF(ISERROR((Q526/R526-1)*100),"n/a",(Q526/R526-1)*100)</f>
        <v>6.7796610169491567</v>
      </c>
      <c r="AN526" s="1087">
        <f>IF(ISERROR((R526/S526-1)*100),"n/a",(R526/S526-1)*100)</f>
        <v>15.234375</v>
      </c>
      <c r="AO526" s="1087">
        <f>IF(ISERROR((S526/T526-1)*100),"n/a",(S526/T526-1)*100)</f>
        <v>27.154423086474932</v>
      </c>
      <c r="AP526" s="1087">
        <f>IF(ISERROR((T526/U526-1)*100),"n/a",(T526/U526-1)*100)</f>
        <v>12.68890630247399</v>
      </c>
      <c r="AQ526" s="1087">
        <f>IF(ISERROR((U526/V526-1)*100),"n/a",(U526/V526-1)*100)</f>
        <v>6.3389083983095951</v>
      </c>
      <c r="AR526" s="1087">
        <f>IF(ISERROR((V526/W526-1)*100),"n/a",(V526/W526-1)*100)</f>
        <v>6.7882794126994384</v>
      </c>
      <c r="AS526" s="1087">
        <f>IF(ISERROR((W526/X526-1)*100),"n/a",(W526/X526-1)*100)</f>
        <v>7.2753306968498466</v>
      </c>
      <c r="AT526" s="1087">
        <f>IF(ISERROR((X526/Y526-1)*100),"n/a",(X526/Y526-1)*100)</f>
        <v>12.228344046525885</v>
      </c>
      <c r="AU526" s="1088">
        <f>AVERAGE(AA526:AT526)</f>
        <v>5.9362987726037506</v>
      </c>
      <c r="AV526" s="1089">
        <f>STDEV(AA526:AT526)</f>
        <v>6.6177212387181177</v>
      </c>
    </row>
    <row r="527" spans="1:48" ht="11.25" customHeight="1" x14ac:dyDescent="0.2">
      <c r="A527" s="871" t="s">
        <v>4136</v>
      </c>
      <c r="B527" s="861" t="s">
        <v>2624</v>
      </c>
      <c r="C527" s="1015">
        <v>0.6</v>
      </c>
      <c r="D527" s="865">
        <v>0.5</v>
      </c>
      <c r="E527" s="861">
        <v>0.42</v>
      </c>
      <c r="F527" s="857">
        <v>0.35</v>
      </c>
      <c r="G527" s="857">
        <v>0.22</v>
      </c>
      <c r="H527" s="494">
        <v>0</v>
      </c>
      <c r="I527" s="494">
        <v>0</v>
      </c>
      <c r="J527" s="857"/>
      <c r="K527" s="494">
        <v>0</v>
      </c>
      <c r="L527" s="1058">
        <v>0.69</v>
      </c>
      <c r="M527" s="857"/>
      <c r="N527" s="492">
        <v>0.89</v>
      </c>
      <c r="O527" s="492">
        <v>0.88</v>
      </c>
      <c r="P527" s="877">
        <v>0.87</v>
      </c>
      <c r="Q527" s="877">
        <v>0.84</v>
      </c>
      <c r="R527" s="877">
        <v>0.78</v>
      </c>
      <c r="S527" s="877">
        <v>0.59</v>
      </c>
      <c r="T527" s="877">
        <v>0.5</v>
      </c>
      <c r="U527" s="877">
        <v>0.42499999999999999</v>
      </c>
      <c r="V527" s="877">
        <v>0.36</v>
      </c>
      <c r="W527" s="877">
        <v>0.30499999999999999</v>
      </c>
      <c r="X527" s="877">
        <v>0.28499999999999998</v>
      </c>
      <c r="Y527" s="877">
        <v>0.27</v>
      </c>
      <c r="Z527" s="624">
        <f>SUM(C527:Y527)</f>
        <v>9.7750000000000004</v>
      </c>
      <c r="AA527" s="1086">
        <f>IF(ISERROR((C527/D527-1)*100),"n/a",(C527/D527-1)*100)</f>
        <v>19.999999999999996</v>
      </c>
      <c r="AB527" s="1086">
        <f>IF(ISERROR((D527/E527-1)*100),"n/a",(D527/E527-1)*100)</f>
        <v>19.047619047619047</v>
      </c>
      <c r="AC527" s="1087">
        <f>IF(ISERROR((E527/F527-1)*100),"n/a",(E527/F527-1)*100)</f>
        <v>19.999999999999996</v>
      </c>
      <c r="AD527" s="1087">
        <f>IF(ISERROR((F527/G527-1)*100),"n/a",(F527/G527-1)*100)</f>
        <v>59.090909090909079</v>
      </c>
      <c r="AE527" s="1087" t="str">
        <f>IF(ISERROR((G527/H527-1)*100),"n/a",(G527/H527-1)*100)</f>
        <v>n/a</v>
      </c>
      <c r="AF527" s="1087" t="str">
        <f>IF(ISERROR((H527/I527-1)*100),"n/a",(H527/I527-1)*100)</f>
        <v>n/a</v>
      </c>
      <c r="AG527" s="1087" t="str">
        <f>IF(ISERROR((I527/K527-1)*100),"n/a",(I527/K527-1)*100)</f>
        <v>n/a</v>
      </c>
      <c r="AH527" s="1087">
        <f>IF(ISERROR((K527/L527-1)*100),"n/a",(K527/L527-1)*100)</f>
        <v>-100</v>
      </c>
      <c r="AI527" s="1087">
        <f>IF(ISERROR((L527/N527-1)*100),"n/a",(L527/N527-1)*100)</f>
        <v>-22.471910112359559</v>
      </c>
      <c r="AJ527" s="1087">
        <f>IF(ISERROR((N527/O527-1)*100),"n/a",(N527/O527-1)*100)</f>
        <v>1.1363636363636465</v>
      </c>
      <c r="AK527" s="1087">
        <f>IF(ISERROR((O527/P527-1)*100),"n/a",(O527/P527-1)*100)</f>
        <v>1.1494252873563315</v>
      </c>
      <c r="AL527" s="1087">
        <f>IF(ISERROR((P527/Q527-1)*100),"n/a",(P527/Q527-1)*100)</f>
        <v>3.5714285714285809</v>
      </c>
      <c r="AM527" s="1087">
        <f>IF(ISERROR((Q527/R527-1)*100),"n/a",(Q527/R527-1)*100)</f>
        <v>7.6923076923076872</v>
      </c>
      <c r="AN527" s="1087">
        <f>IF(ISERROR((R527/S527-1)*100),"n/a",(R527/S527-1)*100)</f>
        <v>32.203389830508478</v>
      </c>
      <c r="AO527" s="1087">
        <f>IF(ISERROR((S527/T527-1)*100),"n/a",(S527/T527-1)*100)</f>
        <v>17.999999999999993</v>
      </c>
      <c r="AP527" s="1087">
        <f>IF(ISERROR((T527/U527-1)*100),"n/a",(T527/U527-1)*100)</f>
        <v>17.647058823529417</v>
      </c>
      <c r="AQ527" s="1087">
        <f>IF(ISERROR((U527/V527-1)*100),"n/a",(U527/V527-1)*100)</f>
        <v>18.055555555555557</v>
      </c>
      <c r="AR527" s="1087">
        <f>IF(ISERROR((V527/W527-1)*100),"n/a",(V527/W527-1)*100)</f>
        <v>18.032786885245898</v>
      </c>
      <c r="AS527" s="1087">
        <f>IF(ISERROR((W527/X527-1)*100),"n/a",(W527/X527-1)*100)</f>
        <v>7.0175438596491224</v>
      </c>
      <c r="AT527" s="1087">
        <f>IF(ISERROR((X527/Y527-1)*100),"n/a",(X527/Y527-1)*100)</f>
        <v>5.5555555555555358</v>
      </c>
      <c r="AU527" s="1088">
        <f>AVERAGE(AA527:AT527)</f>
        <v>7.3957666896275764</v>
      </c>
      <c r="AV527" s="1089">
        <f>STDEV(AA527:AT527)</f>
        <v>32.314847283894537</v>
      </c>
    </row>
    <row r="528" spans="1:48" ht="12" customHeight="1" x14ac:dyDescent="0.2">
      <c r="A528" s="478" t="s">
        <v>1523</v>
      </c>
      <c r="B528" s="859" t="s">
        <v>1524</v>
      </c>
      <c r="C528" s="621">
        <v>1.1100000000000001</v>
      </c>
      <c r="D528" s="491">
        <v>0.99</v>
      </c>
      <c r="E528" s="485">
        <v>0.87</v>
      </c>
      <c r="F528" s="621">
        <v>0.78</v>
      </c>
      <c r="G528" s="621">
        <v>0.7</v>
      </c>
      <c r="H528" s="621">
        <v>0.62</v>
      </c>
      <c r="I528" s="621">
        <v>0.15</v>
      </c>
      <c r="J528" s="945"/>
      <c r="K528" s="494">
        <v>0</v>
      </c>
      <c r="L528" s="625">
        <v>0</v>
      </c>
      <c r="M528" s="945"/>
      <c r="N528" s="622">
        <v>0</v>
      </c>
      <c r="O528" s="622">
        <v>0.1</v>
      </c>
      <c r="P528" s="623">
        <v>0.4</v>
      </c>
      <c r="Q528" s="623">
        <v>0.4</v>
      </c>
      <c r="R528" s="627">
        <v>0.4</v>
      </c>
      <c r="S528" s="627">
        <v>0.24049999999999999</v>
      </c>
      <c r="T528" s="627">
        <v>0.14599999999999999</v>
      </c>
      <c r="U528" s="627">
        <v>0.111</v>
      </c>
      <c r="V528" s="623">
        <v>8.5999999999999993E-2</v>
      </c>
      <c r="W528" s="623">
        <v>8.5999999999999993E-2</v>
      </c>
      <c r="X528" s="627">
        <v>8.5999999999999993E-2</v>
      </c>
      <c r="Y528" s="627">
        <v>8.4000000000000005E-2</v>
      </c>
      <c r="Z528" s="624">
        <f>SUM(C528:Y528)</f>
        <v>7.3595000000000015</v>
      </c>
      <c r="AA528" s="1086">
        <f>IF(ISERROR((C528/D528-1)*100),"n/a",(C528/D528-1)*100)</f>
        <v>12.121212121212132</v>
      </c>
      <c r="AB528" s="1086">
        <f>IF(ISERROR((D528/E528-1)*100),"n/a",(D528/E528-1)*100)</f>
        <v>13.793103448275868</v>
      </c>
      <c r="AC528" s="1087">
        <f>IF(ISERROR((E528/F528-1)*100),"n/a",(E528/F528-1)*100)</f>
        <v>11.538461538461542</v>
      </c>
      <c r="AD528" s="1087">
        <f>IF(ISERROR((F528/G528-1)*100),"n/a",(F528/G528-1)*100)</f>
        <v>11.428571428571432</v>
      </c>
      <c r="AE528" s="1087">
        <f>IF(ISERROR((G528/H528-1)*100),"n/a",(G528/H528-1)*100)</f>
        <v>12.903225806451601</v>
      </c>
      <c r="AF528" s="1087">
        <f>IF(ISERROR((H528/I528-1)*100),"n/a",(H528/I528-1)*100)</f>
        <v>313.33333333333337</v>
      </c>
      <c r="AG528" s="1087" t="str">
        <f>IF(ISERROR((I528/K528-1)*100),"n/a",(I528/K528-1)*100)</f>
        <v>n/a</v>
      </c>
      <c r="AH528" s="1087" t="str">
        <f>IF(ISERROR((K528/L528-1)*100),"n/a",(K528/L528-1)*100)</f>
        <v>n/a</v>
      </c>
      <c r="AI528" s="1087" t="str">
        <f>IF(ISERROR((L528/N528-1)*100),"n/a",(L528/N528-1)*100)</f>
        <v>n/a</v>
      </c>
      <c r="AJ528" s="1087">
        <f>IF(ISERROR((N528/O528-1)*100),"n/a",(N528/O528-1)*100)</f>
        <v>-100</v>
      </c>
      <c r="AK528" s="1087">
        <f>IF(ISERROR((O528/P528-1)*100),"n/a",(O528/P528-1)*100)</f>
        <v>-75</v>
      </c>
      <c r="AL528" s="1087">
        <f>IF(ISERROR((P528/Q528-1)*100),"n/a",(P528/Q528-1)*100)</f>
        <v>0</v>
      </c>
      <c r="AM528" s="1087">
        <f>IF(ISERROR((Q528/R528-1)*100),"n/a",(Q528/R528-1)*100)</f>
        <v>0</v>
      </c>
      <c r="AN528" s="1087">
        <f>IF(ISERROR((R528/S528-1)*100),"n/a",(R528/S528-1)*100)</f>
        <v>66.320166320166322</v>
      </c>
      <c r="AO528" s="1087">
        <f>IF(ISERROR((S528/T528-1)*100),"n/a",(S528/T528-1)*100)</f>
        <v>64.726027397260282</v>
      </c>
      <c r="AP528" s="1087">
        <f>IF(ISERROR((T528/U528-1)*100),"n/a",(T528/U528-1)*100)</f>
        <v>31.53153153153152</v>
      </c>
      <c r="AQ528" s="1087">
        <f>IF(ISERROR((U528/V528-1)*100),"n/a",(U528/V528-1)*100)</f>
        <v>29.069767441860471</v>
      </c>
      <c r="AR528" s="1087">
        <f>IF(ISERROR((V528/W528-1)*100),"n/a",(V528/W528-1)*100)</f>
        <v>0</v>
      </c>
      <c r="AS528" s="1087">
        <f>IF(ISERROR((W528/X528-1)*100),"n/a",(W528/X528-1)*100)</f>
        <v>0</v>
      </c>
      <c r="AT528" s="1087">
        <f>IF(ISERROR((X528/Y528-1)*100),"n/a",(X528/Y528-1)*100)</f>
        <v>2.3809523809523725</v>
      </c>
      <c r="AU528" s="1088">
        <f>AVERAGE(AA528:AT528)</f>
        <v>23.185079573416289</v>
      </c>
      <c r="AV528" s="1089">
        <f>STDEV(AA528:AT528)</f>
        <v>85.097245535990496</v>
      </c>
    </row>
    <row r="529" spans="1:48" ht="11.25" customHeight="1" x14ac:dyDescent="0.2">
      <c r="A529" s="489" t="s">
        <v>1519</v>
      </c>
      <c r="B529" s="874" t="s">
        <v>1520</v>
      </c>
      <c r="C529" s="621">
        <v>0.67559999999999998</v>
      </c>
      <c r="D529" s="491">
        <v>0.58740000000000003</v>
      </c>
      <c r="E529" s="491">
        <v>0.51100000000000001</v>
      </c>
      <c r="F529" s="621">
        <v>0.44500000000000001</v>
      </c>
      <c r="G529" s="621">
        <v>0.38650000000000001</v>
      </c>
      <c r="H529" s="621">
        <v>0.33449999999999996</v>
      </c>
      <c r="I529" s="621">
        <v>0.22500000000000001</v>
      </c>
      <c r="J529" s="945"/>
      <c r="K529" s="494">
        <v>0</v>
      </c>
      <c r="L529" s="625">
        <v>0</v>
      </c>
      <c r="M529" s="945"/>
      <c r="N529" s="622">
        <v>0</v>
      </c>
      <c r="O529" s="622">
        <v>0</v>
      </c>
      <c r="P529" s="623">
        <v>0</v>
      </c>
      <c r="Q529" s="623">
        <v>0</v>
      </c>
      <c r="R529" s="623">
        <v>0</v>
      </c>
      <c r="S529" s="623">
        <v>0</v>
      </c>
      <c r="T529" s="623">
        <v>0</v>
      </c>
      <c r="U529" s="623">
        <v>0</v>
      </c>
      <c r="V529" s="623">
        <v>0</v>
      </c>
      <c r="W529" s="623">
        <v>0</v>
      </c>
      <c r="X529" s="623">
        <v>0</v>
      </c>
      <c r="Y529" s="623">
        <v>0</v>
      </c>
      <c r="Z529" s="624">
        <f>SUM(C529:Y529)</f>
        <v>3.1649999999999996</v>
      </c>
      <c r="AA529" s="1086">
        <f>IF(ISERROR((C529/D529-1)*100),"n/a",(C529/D529-1)*100)</f>
        <v>15.015321756894773</v>
      </c>
      <c r="AB529" s="1086">
        <f>IF(ISERROR((D529/E529-1)*100),"n/a",(D529/E529-1)*100)</f>
        <v>14.95107632093935</v>
      </c>
      <c r="AC529" s="1087">
        <f>IF(ISERROR((E529/F529-1)*100),"n/a",(E529/F529-1)*100)</f>
        <v>14.831460674157304</v>
      </c>
      <c r="AD529" s="1087">
        <f>IF(ISERROR((F529/G529-1)*100),"n/a",(F529/G529-1)*100)</f>
        <v>15.13583441138422</v>
      </c>
      <c r="AE529" s="1087">
        <f>IF(ISERROR((G529/H529-1)*100),"n/a",(G529/H529-1)*100)</f>
        <v>15.545590433482825</v>
      </c>
      <c r="AF529" s="1087">
        <f>IF(ISERROR((H529/I529-1)*100),"n/a",(H529/I529-1)*100)</f>
        <v>48.666666666666657</v>
      </c>
      <c r="AG529" s="1087" t="str">
        <f>IF(ISERROR((I529/K529-1)*100),"n/a",(I529/K529-1)*100)</f>
        <v>n/a</v>
      </c>
      <c r="AH529" s="1087" t="str">
        <f>IF(ISERROR((K529/L529-1)*100),"n/a",(K529/L529-1)*100)</f>
        <v>n/a</v>
      </c>
      <c r="AI529" s="1087" t="str">
        <f>IF(ISERROR((L529/N529-1)*100),"n/a",(L529/N529-1)*100)</f>
        <v>n/a</v>
      </c>
      <c r="AJ529" s="1087" t="str">
        <f>IF(ISERROR((N529/O529-1)*100),"n/a",(N529/O529-1)*100)</f>
        <v>n/a</v>
      </c>
      <c r="AK529" s="1087" t="str">
        <f>IF(ISERROR((O529/P529-1)*100),"n/a",(O529/P529-1)*100)</f>
        <v>n/a</v>
      </c>
      <c r="AL529" s="1087" t="str">
        <f>IF(ISERROR((P529/Q529-1)*100),"n/a",(P529/Q529-1)*100)</f>
        <v>n/a</v>
      </c>
      <c r="AM529" s="1087" t="str">
        <f>IF(ISERROR((Q529/R529-1)*100),"n/a",(Q529/R529-1)*100)</f>
        <v>n/a</v>
      </c>
      <c r="AN529" s="1087" t="str">
        <f>IF(ISERROR((R529/S529-1)*100),"n/a",(R529/S529-1)*100)</f>
        <v>n/a</v>
      </c>
      <c r="AO529" s="1087" t="str">
        <f>IF(ISERROR((S529/T529-1)*100),"n/a",(S529/T529-1)*100)</f>
        <v>n/a</v>
      </c>
      <c r="AP529" s="1087" t="str">
        <f>IF(ISERROR((T529/U529-1)*100),"n/a",(T529/U529-1)*100)</f>
        <v>n/a</v>
      </c>
      <c r="AQ529" s="1087" t="str">
        <f>IF(ISERROR((U529/V529-1)*100),"n/a",(U529/V529-1)*100)</f>
        <v>n/a</v>
      </c>
      <c r="AR529" s="1087" t="str">
        <f>IF(ISERROR((V529/W529-1)*100),"n/a",(V529/W529-1)*100)</f>
        <v>n/a</v>
      </c>
      <c r="AS529" s="1087" t="str">
        <f>IF(ISERROR((W529/X529-1)*100),"n/a",(W529/X529-1)*100)</f>
        <v>n/a</v>
      </c>
      <c r="AT529" s="1087" t="str">
        <f>IF(ISERROR((X529/Y529-1)*100),"n/a",(X529/Y529-1)*100)</f>
        <v>n/a</v>
      </c>
      <c r="AU529" s="1088">
        <f>AVERAGE(AA529:AT529)</f>
        <v>20.690991710587522</v>
      </c>
      <c r="AV529" s="1089">
        <f>STDEV(AA529:AT529)</f>
        <v>13.707423377425641</v>
      </c>
    </row>
    <row r="530" spans="1:48" ht="11.25" customHeight="1" x14ac:dyDescent="0.2">
      <c r="A530" s="874" t="s">
        <v>2627</v>
      </c>
      <c r="B530" s="874" t="s">
        <v>2628</v>
      </c>
      <c r="C530" s="621">
        <v>1.4</v>
      </c>
      <c r="D530" s="491">
        <v>1.34</v>
      </c>
      <c r="E530" s="491">
        <v>1.28</v>
      </c>
      <c r="F530" s="621">
        <v>1.25</v>
      </c>
      <c r="G530" s="621">
        <v>1.23</v>
      </c>
      <c r="H530" s="621">
        <v>1.21</v>
      </c>
      <c r="I530" s="530">
        <v>1.19</v>
      </c>
      <c r="J530" s="945"/>
      <c r="K530" s="530">
        <v>1.19</v>
      </c>
      <c r="L530" s="625">
        <v>1.19</v>
      </c>
      <c r="M530" s="945"/>
      <c r="N530" s="524">
        <v>1.19</v>
      </c>
      <c r="O530" s="524">
        <v>1.19</v>
      </c>
      <c r="P530" s="521">
        <v>1.19</v>
      </c>
      <c r="Q530" s="521">
        <v>1.17</v>
      </c>
      <c r="R530" s="521">
        <v>1.1499999999999999</v>
      </c>
      <c r="S530" s="521">
        <v>1.1200000000000001</v>
      </c>
      <c r="T530" s="521">
        <v>1.1000000000000001</v>
      </c>
      <c r="U530" s="627">
        <v>1.08</v>
      </c>
      <c r="V530" s="627">
        <v>1.06</v>
      </c>
      <c r="W530" s="627">
        <v>1.04</v>
      </c>
      <c r="X530" s="627">
        <v>1.02</v>
      </c>
      <c r="Y530" s="627">
        <v>0.99</v>
      </c>
      <c r="Z530" s="624">
        <f>SUM(C530:Y530)</f>
        <v>24.579999999999995</v>
      </c>
      <c r="AA530" s="1086">
        <f>IF(ISERROR((C530/D530-1)*100),"n/a",(C530/D530-1)*100)</f>
        <v>4.4776119402984982</v>
      </c>
      <c r="AB530" s="1086">
        <f>IF(ISERROR((D530/E530-1)*100),"n/a",(D530/E530-1)*100)</f>
        <v>4.6875</v>
      </c>
      <c r="AC530" s="1087">
        <f>IF(ISERROR((E530/F530-1)*100),"n/a",(E530/F530-1)*100)</f>
        <v>2.4000000000000021</v>
      </c>
      <c r="AD530" s="1087">
        <f>IF(ISERROR((F530/G530-1)*100),"n/a",(F530/G530-1)*100)</f>
        <v>1.6260162601626105</v>
      </c>
      <c r="AE530" s="1087">
        <f>IF(ISERROR((G530/H530-1)*100),"n/a",(G530/H530-1)*100)</f>
        <v>1.6528925619834656</v>
      </c>
      <c r="AF530" s="1087">
        <f>IF(ISERROR((H530/I530-1)*100),"n/a",(H530/I530-1)*100)</f>
        <v>1.6806722689075571</v>
      </c>
      <c r="AG530" s="1087">
        <f>IF(ISERROR((I530/K530-1)*100),"n/a",(I530/K530-1)*100)</f>
        <v>0</v>
      </c>
      <c r="AH530" s="1087">
        <f>IF(ISERROR((K530/L530-1)*100),"n/a",(K530/L530-1)*100)</f>
        <v>0</v>
      </c>
      <c r="AI530" s="1087">
        <f>IF(ISERROR((L530/N530-1)*100),"n/a",(L530/N530-1)*100)</f>
        <v>0</v>
      </c>
      <c r="AJ530" s="1087">
        <f>IF(ISERROR((N530/O530-1)*100),"n/a",(N530/O530-1)*100)</f>
        <v>0</v>
      </c>
      <c r="AK530" s="1087">
        <f>IF(ISERROR((O530/P530-1)*100),"n/a",(O530/P530-1)*100)</f>
        <v>0</v>
      </c>
      <c r="AL530" s="1087">
        <f>IF(ISERROR((P530/Q530-1)*100),"n/a",(P530/Q530-1)*100)</f>
        <v>1.7094017094017033</v>
      </c>
      <c r="AM530" s="1087">
        <f>IF(ISERROR((Q530/R530-1)*100),"n/a",(Q530/R530-1)*100)</f>
        <v>1.7391304347826209</v>
      </c>
      <c r="AN530" s="1087">
        <f>IF(ISERROR((R530/S530-1)*100),"n/a",(R530/S530-1)*100)</f>
        <v>2.6785714285714191</v>
      </c>
      <c r="AO530" s="1087">
        <f>IF(ISERROR((S530/T530-1)*100),"n/a",(S530/T530-1)*100)</f>
        <v>1.8181818181818299</v>
      </c>
      <c r="AP530" s="1087">
        <f>IF(ISERROR((T530/U530-1)*100),"n/a",(T530/U530-1)*100)</f>
        <v>1.8518518518518601</v>
      </c>
      <c r="AQ530" s="1087">
        <f>IF(ISERROR((U530/V530-1)*100),"n/a",(U530/V530-1)*100)</f>
        <v>1.8867924528301883</v>
      </c>
      <c r="AR530" s="1087">
        <f>IF(ISERROR((V530/W530-1)*100),"n/a",(V530/W530-1)*100)</f>
        <v>1.9230769230769162</v>
      </c>
      <c r="AS530" s="1087">
        <f>IF(ISERROR((W530/X530-1)*100),"n/a",(W530/X530-1)*100)</f>
        <v>1.9607843137254832</v>
      </c>
      <c r="AT530" s="1087">
        <f>IF(ISERROR((X530/Y530-1)*100),"n/a",(X530/Y530-1)*100)</f>
        <v>3.0303030303030276</v>
      </c>
      <c r="AU530" s="1088">
        <f>AVERAGE(AA530:AT530)</f>
        <v>1.7561393497038593</v>
      </c>
      <c r="AV530" s="1089">
        <f>STDEV(AA530:AT530)</f>
        <v>1.3464169794906868</v>
      </c>
    </row>
    <row r="531" spans="1:48" ht="11.25" customHeight="1" x14ac:dyDescent="0.2">
      <c r="A531" s="489" t="s">
        <v>3877</v>
      </c>
      <c r="B531" s="874" t="s">
        <v>3878</v>
      </c>
      <c r="C531" s="621">
        <v>0.27</v>
      </c>
      <c r="D531" s="491">
        <v>0.26</v>
      </c>
      <c r="E531" s="491">
        <v>0.25</v>
      </c>
      <c r="F531" s="621">
        <v>0.24</v>
      </c>
      <c r="G531" s="621">
        <v>0.21</v>
      </c>
      <c r="H531" s="621">
        <v>0.16500000000000001</v>
      </c>
      <c r="I531" s="530">
        <v>0</v>
      </c>
      <c r="J531" s="945"/>
      <c r="K531" s="494">
        <v>0</v>
      </c>
      <c r="L531" s="625">
        <v>0</v>
      </c>
      <c r="M531" s="945"/>
      <c r="N531" s="622">
        <v>0</v>
      </c>
      <c r="O531" s="622">
        <v>2.5000000000000001E-2</v>
      </c>
      <c r="P531" s="623">
        <v>7.4999999999999997E-2</v>
      </c>
      <c r="Q531" s="623">
        <v>0.19</v>
      </c>
      <c r="R531" s="623">
        <v>0.19</v>
      </c>
      <c r="S531" s="623">
        <v>0.25</v>
      </c>
      <c r="T531" s="627">
        <v>0.28999999999999998</v>
      </c>
      <c r="U531" s="623">
        <v>0.27500000000000002</v>
      </c>
      <c r="V531" s="627">
        <v>0.375</v>
      </c>
      <c r="W531" s="627">
        <v>0.35</v>
      </c>
      <c r="X531" s="623">
        <v>0.3</v>
      </c>
      <c r="Y531" s="627">
        <v>0.35</v>
      </c>
      <c r="Z531" s="624">
        <f>SUM(C531:Y531)</f>
        <v>4.0649999999999995</v>
      </c>
      <c r="AA531" s="1086">
        <f>IF(ISERROR((C531/D531-1)*100),"n/a",(C531/D531-1)*100)</f>
        <v>3.8461538461538547</v>
      </c>
      <c r="AB531" s="1086">
        <f>IF(ISERROR((D531/E531-1)*100),"n/a",(D531/E531-1)*100)</f>
        <v>4.0000000000000036</v>
      </c>
      <c r="AC531" s="1087">
        <f>IF(ISERROR((E531/F531-1)*100),"n/a",(E531/F531-1)*100)</f>
        <v>4.1666666666666741</v>
      </c>
      <c r="AD531" s="1087">
        <f>IF(ISERROR((F531/G531-1)*100),"n/a",(F531/G531-1)*100)</f>
        <v>14.285714285714279</v>
      </c>
      <c r="AE531" s="1087">
        <f>IF(ISERROR((G531/H531-1)*100),"n/a",(G531/H531-1)*100)</f>
        <v>27.27272727272727</v>
      </c>
      <c r="AF531" s="1087" t="str">
        <f>IF(ISERROR((H531/I531-1)*100),"n/a",(H531/I531-1)*100)</f>
        <v>n/a</v>
      </c>
      <c r="AG531" s="1087" t="str">
        <f>IF(ISERROR((I531/K531-1)*100),"n/a",(I531/K531-1)*100)</f>
        <v>n/a</v>
      </c>
      <c r="AH531" s="1087" t="str">
        <f>IF(ISERROR((K531/L531-1)*100),"n/a",(K531/L531-1)*100)</f>
        <v>n/a</v>
      </c>
      <c r="AI531" s="1087" t="str">
        <f>IF(ISERROR((L531/N531-1)*100),"n/a",(L531/N531-1)*100)</f>
        <v>n/a</v>
      </c>
      <c r="AJ531" s="1087">
        <f>IF(ISERROR((N531/O531-1)*100),"n/a",(N531/O531-1)*100)</f>
        <v>-100</v>
      </c>
      <c r="AK531" s="1087">
        <f>IF(ISERROR((O531/P531-1)*100),"n/a",(O531/P531-1)*100)</f>
        <v>-66.666666666666657</v>
      </c>
      <c r="AL531" s="1087">
        <f>IF(ISERROR((P531/Q531-1)*100),"n/a",(P531/Q531-1)*100)</f>
        <v>-60.526315789473685</v>
      </c>
      <c r="AM531" s="1087">
        <f>IF(ISERROR((Q531/R531-1)*100),"n/a",(Q531/R531-1)*100)</f>
        <v>0</v>
      </c>
      <c r="AN531" s="1087">
        <f>IF(ISERROR((R531/S531-1)*100),"n/a",(R531/S531-1)*100)</f>
        <v>-24</v>
      </c>
      <c r="AO531" s="1087">
        <f>IF(ISERROR((S531/T531-1)*100),"n/a",(S531/T531-1)*100)</f>
        <v>-13.793103448275856</v>
      </c>
      <c r="AP531" s="1087">
        <f>IF(ISERROR((T531/U531-1)*100),"n/a",(T531/U531-1)*100)</f>
        <v>5.4545454545454453</v>
      </c>
      <c r="AQ531" s="1087">
        <f>IF(ISERROR((U531/V531-1)*100),"n/a",(U531/V531-1)*100)</f>
        <v>-26.666666666666661</v>
      </c>
      <c r="AR531" s="1087">
        <f>IF(ISERROR((V531/W531-1)*100),"n/a",(V531/W531-1)*100)</f>
        <v>7.1428571428571397</v>
      </c>
      <c r="AS531" s="1087">
        <f>IF(ISERROR((W531/X531-1)*100),"n/a",(W531/X531-1)*100)</f>
        <v>16.666666666666675</v>
      </c>
      <c r="AT531" s="1087">
        <f>IF(ISERROR((X531/Y531-1)*100),"n/a",(X531/Y531-1)*100)</f>
        <v>-14.285714285714279</v>
      </c>
      <c r="AU531" s="1088">
        <f>AVERAGE(AA531:AT531)</f>
        <v>-13.94394597009161</v>
      </c>
      <c r="AV531" s="1089">
        <f>STDEV(AA531:AT531)</f>
        <v>34.672728259774964</v>
      </c>
    </row>
    <row r="532" spans="1:48" ht="11.25" customHeight="1" x14ac:dyDescent="0.2">
      <c r="A532" s="874" t="s">
        <v>4389</v>
      </c>
      <c r="B532" s="874" t="s">
        <v>4191</v>
      </c>
      <c r="C532" s="621">
        <v>0.94</v>
      </c>
      <c r="D532" s="491">
        <v>0.79500000000000004</v>
      </c>
      <c r="E532" s="491">
        <v>0.71</v>
      </c>
      <c r="F532" s="482">
        <v>0.63</v>
      </c>
      <c r="G532" s="482">
        <v>0.55000000000000004</v>
      </c>
      <c r="H532" s="482">
        <v>0.47</v>
      </c>
      <c r="I532" s="482">
        <v>0.36</v>
      </c>
      <c r="J532" s="1016"/>
      <c r="K532" s="482">
        <v>0.25</v>
      </c>
      <c r="L532" s="480">
        <v>0.185</v>
      </c>
      <c r="M532" s="1016"/>
      <c r="N532" s="519">
        <v>0.15</v>
      </c>
      <c r="O532" s="519">
        <v>0.13</v>
      </c>
      <c r="P532" s="487">
        <v>0.125</v>
      </c>
      <c r="Q532" s="487">
        <v>0.1075</v>
      </c>
      <c r="R532" s="486">
        <v>0.1</v>
      </c>
      <c r="S532" s="487">
        <v>9.2499999999999999E-2</v>
      </c>
      <c r="T532" s="487">
        <v>7.4999999999999997E-2</v>
      </c>
      <c r="U532" s="487">
        <v>5.7500000000000002E-2</v>
      </c>
      <c r="V532" s="487">
        <v>3.875E-2</v>
      </c>
      <c r="W532" s="487">
        <v>2.8750000000000001E-2</v>
      </c>
      <c r="X532" s="487">
        <v>2.6249999999999999E-2</v>
      </c>
      <c r="Y532" s="487">
        <v>2.5000000000000001E-2</v>
      </c>
      <c r="Z532" s="624">
        <f>SUM(C532:Y532)</f>
        <v>5.8462500000000004</v>
      </c>
      <c r="AA532" s="1086">
        <f>IF(ISERROR((C532/D532-1)*100),"n/a",(C532/D532-1)*100)</f>
        <v>18.238993710691819</v>
      </c>
      <c r="AB532" s="1086">
        <f>IF(ISERROR((D532/E532-1)*100),"n/a",(D532/E532-1)*100)</f>
        <v>11.971830985915499</v>
      </c>
      <c r="AC532" s="1087">
        <f>IF(ISERROR((E532/F532-1)*100),"n/a",(E532/F532-1)*100)</f>
        <v>12.698412698412698</v>
      </c>
      <c r="AD532" s="1087">
        <f>IF(ISERROR((F532/G532-1)*100),"n/a",(F532/G532-1)*100)</f>
        <v>14.545454545454529</v>
      </c>
      <c r="AE532" s="1087">
        <f>IF(ISERROR((G532/H532-1)*100),"n/a",(G532/H532-1)*100)</f>
        <v>17.021276595744705</v>
      </c>
      <c r="AF532" s="1087">
        <f>IF(ISERROR((H532/I532-1)*100),"n/a",(H532/I532-1)*100)</f>
        <v>30.555555555555557</v>
      </c>
      <c r="AG532" s="1087">
        <f>IF(ISERROR((I532/K532-1)*100),"n/a",(I532/K532-1)*100)</f>
        <v>43.999999999999993</v>
      </c>
      <c r="AH532" s="1087">
        <f>IF(ISERROR((K532/L532-1)*100),"n/a",(K532/L532-1)*100)</f>
        <v>35.13513513513513</v>
      </c>
      <c r="AI532" s="1087">
        <f>IF(ISERROR((L532/N532-1)*100),"n/a",(L532/N532-1)*100)</f>
        <v>23.333333333333339</v>
      </c>
      <c r="AJ532" s="1087">
        <f>IF(ISERROR((N532/O532-1)*100),"n/a",(N532/O532-1)*100)</f>
        <v>15.384615384615374</v>
      </c>
      <c r="AK532" s="1087">
        <f>IF(ISERROR((O532/P532-1)*100),"n/a",(O532/P532-1)*100)</f>
        <v>4.0000000000000036</v>
      </c>
      <c r="AL532" s="1087">
        <f>IF(ISERROR((P532/Q532-1)*100),"n/a",(P532/Q532-1)*100)</f>
        <v>16.279069767441868</v>
      </c>
      <c r="AM532" s="1087">
        <f>IF(ISERROR((Q532/R532-1)*100),"n/a",(Q532/R532-1)*100)</f>
        <v>7.4999999999999956</v>
      </c>
      <c r="AN532" s="1087">
        <f>IF(ISERROR((R532/S532-1)*100),"n/a",(R532/S532-1)*100)</f>
        <v>8.1081081081081141</v>
      </c>
      <c r="AO532" s="1087">
        <f>IF(ISERROR((S532/T532-1)*100),"n/a",(S532/T532-1)*100)</f>
        <v>23.333333333333339</v>
      </c>
      <c r="AP532" s="1087">
        <f>IF(ISERROR((T532/U532-1)*100),"n/a",(T532/U532-1)*100)</f>
        <v>30.434782608695631</v>
      </c>
      <c r="AQ532" s="1087">
        <f>IF(ISERROR((U532/V532-1)*100),"n/a",(U532/V532-1)*100)</f>
        <v>48.387096774193552</v>
      </c>
      <c r="AR532" s="1087">
        <f>IF(ISERROR((V532/W532-1)*100),"n/a",(V532/W532-1)*100)</f>
        <v>34.782608695652172</v>
      </c>
      <c r="AS532" s="1087">
        <f>IF(ISERROR((W532/X532-1)*100),"n/a",(W532/X532-1)*100)</f>
        <v>9.5238095238095344</v>
      </c>
      <c r="AT532" s="1087">
        <f>IF(ISERROR((X532/Y532-1)*100),"n/a",(X532/Y532-1)*100)</f>
        <v>4.9999999999999822</v>
      </c>
      <c r="AU532" s="1088">
        <f>AVERAGE(AA532:AT532)</f>
        <v>20.51167083780464</v>
      </c>
      <c r="AV532" s="1089">
        <f>STDEV(AA532:AT532)</f>
        <v>12.875458203357478</v>
      </c>
    </row>
    <row r="533" spans="1:48" ht="11.25" customHeight="1" x14ac:dyDescent="0.2">
      <c r="A533" s="499" t="s">
        <v>1539</v>
      </c>
      <c r="B533" s="499" t="s">
        <v>1540</v>
      </c>
      <c r="C533" s="621">
        <v>2.42</v>
      </c>
      <c r="D533" s="491">
        <v>2.1800000000000002</v>
      </c>
      <c r="E533" s="502">
        <v>1.92</v>
      </c>
      <c r="F533" s="621">
        <v>1.76</v>
      </c>
      <c r="G533" s="621">
        <v>1.6</v>
      </c>
      <c r="H533" s="621">
        <v>1.46</v>
      </c>
      <c r="I533" s="621">
        <v>1.36</v>
      </c>
      <c r="J533" s="945" t="s">
        <v>90</v>
      </c>
      <c r="K533" s="621">
        <v>1.29</v>
      </c>
      <c r="L533" s="490">
        <v>1.25</v>
      </c>
      <c r="M533" s="945"/>
      <c r="N533" s="622">
        <v>1.24</v>
      </c>
      <c r="O533" s="503">
        <v>1.24</v>
      </c>
      <c r="P533" s="627">
        <v>1.22</v>
      </c>
      <c r="Q533" s="627">
        <v>1.02</v>
      </c>
      <c r="R533" s="627">
        <v>0.69</v>
      </c>
      <c r="S533" s="627">
        <v>0.55000000000000004</v>
      </c>
      <c r="T533" s="627">
        <v>0.49</v>
      </c>
      <c r="U533" s="627">
        <v>0.45</v>
      </c>
      <c r="V533" s="623">
        <v>0.44</v>
      </c>
      <c r="W533" s="627">
        <v>0.38</v>
      </c>
      <c r="X533" s="627">
        <v>0.27</v>
      </c>
      <c r="Y533" s="627">
        <v>0.18</v>
      </c>
      <c r="Z533" s="624">
        <f>SUM(C533:Y533)</f>
        <v>23.409999999999993</v>
      </c>
      <c r="AA533" s="1086">
        <f>IF(ISERROR((C533/D533-1)*100),"n/a",(C533/D533-1)*100)</f>
        <v>11.009174311926584</v>
      </c>
      <c r="AB533" s="1086">
        <f>IF(ISERROR((D533/E533-1)*100),"n/a",(D533/E533-1)*100)</f>
        <v>13.541666666666675</v>
      </c>
      <c r="AC533" s="1087">
        <f>IF(ISERROR((E533/F533-1)*100),"n/a",(E533/F533-1)*100)</f>
        <v>9.0909090909090828</v>
      </c>
      <c r="AD533" s="1087">
        <f>IF(ISERROR((F533/G533-1)*100),"n/a",(F533/G533-1)*100)</f>
        <v>9.9999999999999858</v>
      </c>
      <c r="AE533" s="1087">
        <f>IF(ISERROR((G533/H533-1)*100),"n/a",(G533/H533-1)*100)</f>
        <v>9.5890410958904262</v>
      </c>
      <c r="AF533" s="1087">
        <f>IF(ISERROR((H533/I533-1)*100),"n/a",(H533/I533-1)*100)</f>
        <v>7.3529411764705843</v>
      </c>
      <c r="AG533" s="1087">
        <f>IF(ISERROR((I533/K533-1)*100),"n/a",(I533/K533-1)*100)</f>
        <v>5.4263565891472965</v>
      </c>
      <c r="AH533" s="1087">
        <f>IF(ISERROR((K533/L533-1)*100),"n/a",(K533/L533-1)*100)</f>
        <v>3.2000000000000028</v>
      </c>
      <c r="AI533" s="1087">
        <f>IF(ISERROR((L533/N533-1)*100),"n/a",(L533/N533-1)*100)</f>
        <v>0.80645161290322509</v>
      </c>
      <c r="AJ533" s="1087">
        <f>IF(ISERROR((N533/O533-1)*100),"n/a",(N533/O533-1)*100)</f>
        <v>0</v>
      </c>
      <c r="AK533" s="1087">
        <f>IF(ISERROR((O533/P533-1)*100),"n/a",(O533/P533-1)*100)</f>
        <v>1.6393442622950838</v>
      </c>
      <c r="AL533" s="1087">
        <f>IF(ISERROR((P533/Q533-1)*100),"n/a",(P533/Q533-1)*100)</f>
        <v>19.6078431372549</v>
      </c>
      <c r="AM533" s="1087">
        <f>IF(ISERROR((Q533/R533-1)*100),"n/a",(Q533/R533-1)*100)</f>
        <v>47.826086956521749</v>
      </c>
      <c r="AN533" s="1087">
        <f>IF(ISERROR((R533/S533-1)*100),"n/a",(R533/S533-1)*100)</f>
        <v>25.454545454545439</v>
      </c>
      <c r="AO533" s="1087">
        <f>IF(ISERROR((S533/T533-1)*100),"n/a",(S533/T533-1)*100)</f>
        <v>12.244897959183687</v>
      </c>
      <c r="AP533" s="1087">
        <f>IF(ISERROR((T533/U533-1)*100),"n/a",(T533/U533-1)*100)</f>
        <v>8.8888888888888786</v>
      </c>
      <c r="AQ533" s="1087">
        <f>IF(ISERROR((U533/V533-1)*100),"n/a",(U533/V533-1)*100)</f>
        <v>2.2727272727272707</v>
      </c>
      <c r="AR533" s="1087">
        <f>IF(ISERROR((V533/W533-1)*100),"n/a",(V533/W533-1)*100)</f>
        <v>15.789473684210531</v>
      </c>
      <c r="AS533" s="1087">
        <f>IF(ISERROR((W533/X533-1)*100),"n/a",(W533/X533-1)*100)</f>
        <v>40.740740740740748</v>
      </c>
      <c r="AT533" s="1087">
        <f>IF(ISERROR((X533/Y533-1)*100),"n/a",(X533/Y533-1)*100)</f>
        <v>50.000000000000021</v>
      </c>
      <c r="AU533" s="1088">
        <f>AVERAGE(AA533:AT533)</f>
        <v>14.724054445014108</v>
      </c>
      <c r="AV533" s="1089">
        <f>STDEV(AA533:AT533)</f>
        <v>15.049519832585323</v>
      </c>
    </row>
    <row r="534" spans="1:48" ht="11.25" customHeight="1" x14ac:dyDescent="0.2">
      <c r="A534" s="874" t="s">
        <v>739</v>
      </c>
      <c r="B534" s="874" t="s">
        <v>740</v>
      </c>
      <c r="C534" s="621">
        <v>1.64</v>
      </c>
      <c r="D534" s="491">
        <v>1.44</v>
      </c>
      <c r="E534" s="485">
        <v>1.36</v>
      </c>
      <c r="F534" s="621">
        <v>1.2</v>
      </c>
      <c r="G534" s="621">
        <v>1.0900000000000001</v>
      </c>
      <c r="H534" s="621">
        <v>0.96</v>
      </c>
      <c r="I534" s="621">
        <v>0.86</v>
      </c>
      <c r="J534" s="945" t="s">
        <v>90</v>
      </c>
      <c r="K534" s="621">
        <v>0.8</v>
      </c>
      <c r="L534" s="490">
        <v>0.7</v>
      </c>
      <c r="M534" s="945"/>
      <c r="N534" s="503">
        <v>0.62</v>
      </c>
      <c r="O534" s="503">
        <v>0.55000000000000004</v>
      </c>
      <c r="P534" s="627">
        <v>0.5</v>
      </c>
      <c r="Q534" s="627">
        <v>0.45</v>
      </c>
      <c r="R534" s="627">
        <v>0.4</v>
      </c>
      <c r="S534" s="627">
        <v>0.33</v>
      </c>
      <c r="T534" s="627">
        <v>0.28749999999999998</v>
      </c>
      <c r="U534" s="627">
        <v>0.24249999999999999</v>
      </c>
      <c r="V534" s="627">
        <v>0.23499999999999999</v>
      </c>
      <c r="W534" s="627">
        <v>0.19</v>
      </c>
      <c r="X534" s="627">
        <v>0.16</v>
      </c>
      <c r="Y534" s="627">
        <v>2.5000000000000001E-2</v>
      </c>
      <c r="Z534" s="624">
        <f>SUM(C534:Y534)</f>
        <v>14.04</v>
      </c>
      <c r="AA534" s="1086">
        <f>IF(ISERROR((C534/D534-1)*100),"n/a",(C534/D534-1)*100)</f>
        <v>13.888888888888884</v>
      </c>
      <c r="AB534" s="1086">
        <f>IF(ISERROR((D534/E534-1)*100),"n/a",(D534/E534-1)*100)</f>
        <v>5.8823529411764497</v>
      </c>
      <c r="AC534" s="1087">
        <f>IF(ISERROR((E534/F534-1)*100),"n/a",(E534/F534-1)*100)</f>
        <v>13.333333333333353</v>
      </c>
      <c r="AD534" s="1087">
        <f>IF(ISERROR((F534/G534-1)*100),"n/a",(F534/G534-1)*100)</f>
        <v>10.091743119266038</v>
      </c>
      <c r="AE534" s="1087">
        <f>IF(ISERROR((G534/H534-1)*100),"n/a",(G534/H534-1)*100)</f>
        <v>13.541666666666675</v>
      </c>
      <c r="AF534" s="1087">
        <f>IF(ISERROR((H534/I534-1)*100),"n/a",(H534/I534-1)*100)</f>
        <v>11.627906976744185</v>
      </c>
      <c r="AG534" s="1087">
        <f>IF(ISERROR((I534/K534-1)*100),"n/a",(I534/K534-1)*100)</f>
        <v>7.4999999999999956</v>
      </c>
      <c r="AH534" s="1087">
        <f>IF(ISERROR((K534/L534-1)*100),"n/a",(K534/L534-1)*100)</f>
        <v>14.285714285714302</v>
      </c>
      <c r="AI534" s="1087">
        <f>IF(ISERROR((L534/N534-1)*100),"n/a",(L534/N534-1)*100)</f>
        <v>12.903225806451601</v>
      </c>
      <c r="AJ534" s="1087">
        <f>IF(ISERROR((N534/O534-1)*100),"n/a",(N534/O534-1)*100)</f>
        <v>12.72727272727272</v>
      </c>
      <c r="AK534" s="1087">
        <f>IF(ISERROR((O534/P534-1)*100),"n/a",(O534/P534-1)*100)</f>
        <v>10.000000000000009</v>
      </c>
      <c r="AL534" s="1087">
        <f>IF(ISERROR((P534/Q534-1)*100),"n/a",(P534/Q534-1)*100)</f>
        <v>11.111111111111116</v>
      </c>
      <c r="AM534" s="1087">
        <f>IF(ISERROR((Q534/R534-1)*100),"n/a",(Q534/R534-1)*100)</f>
        <v>12.5</v>
      </c>
      <c r="AN534" s="1087">
        <f>IF(ISERROR((R534/S534-1)*100),"n/a",(R534/S534-1)*100)</f>
        <v>21.212121212121215</v>
      </c>
      <c r="AO534" s="1087">
        <f>IF(ISERROR((S534/T534-1)*100),"n/a",(S534/T534-1)*100)</f>
        <v>14.782608695652177</v>
      </c>
      <c r="AP534" s="1087">
        <f>IF(ISERROR((T534/U534-1)*100),"n/a",(T534/U534-1)*100)</f>
        <v>18.556701030927837</v>
      </c>
      <c r="AQ534" s="1087">
        <f>IF(ISERROR((U534/V534-1)*100),"n/a",(U534/V534-1)*100)</f>
        <v>3.1914893617021267</v>
      </c>
      <c r="AR534" s="1087">
        <f>IF(ISERROR((V534/W534-1)*100),"n/a",(V534/W534-1)*100)</f>
        <v>23.684210526315773</v>
      </c>
      <c r="AS534" s="1087">
        <f>IF(ISERROR((W534/X534-1)*100),"n/a",(W534/X534-1)*100)</f>
        <v>18.75</v>
      </c>
      <c r="AT534" s="1087">
        <f>IF(ISERROR((X534/Y534-1)*100),"n/a",(X534/Y534-1)*100)</f>
        <v>540</v>
      </c>
      <c r="AU534" s="1088">
        <f>AVERAGE(AA534:AT534)</f>
        <v>39.478517334167222</v>
      </c>
      <c r="AV534" s="1089">
        <f>STDEV(AA534:AT534)</f>
        <v>117.9113579923328</v>
      </c>
    </row>
    <row r="535" spans="1:48" ht="11.25" customHeight="1" x14ac:dyDescent="0.2">
      <c r="A535" s="498" t="s">
        <v>314</v>
      </c>
      <c r="B535" s="499" t="s">
        <v>315</v>
      </c>
      <c r="C535" s="621">
        <v>0.70750000000000002</v>
      </c>
      <c r="D535" s="491">
        <v>0.69750000000000001</v>
      </c>
      <c r="E535" s="491">
        <v>0.6875</v>
      </c>
      <c r="F535" s="505">
        <v>0.67749999999999999</v>
      </c>
      <c r="G535" s="505">
        <v>0.66249999999999998</v>
      </c>
      <c r="H535" s="505">
        <v>0.65749999999999997</v>
      </c>
      <c r="I535" s="505">
        <v>0.64749999999999996</v>
      </c>
      <c r="J535" s="1032"/>
      <c r="K535" s="505">
        <v>0.63749999999999996</v>
      </c>
      <c r="L535" s="501">
        <v>0.62749999999999995</v>
      </c>
      <c r="M535" s="1032"/>
      <c r="N535" s="518">
        <v>0.61750000000000005</v>
      </c>
      <c r="O535" s="518">
        <v>0.60750000000000004</v>
      </c>
      <c r="P535" s="507">
        <v>0.58333000000000002</v>
      </c>
      <c r="Q535" s="507">
        <v>0.51890000000000003</v>
      </c>
      <c r="R535" s="507">
        <v>0.46179999999999999</v>
      </c>
      <c r="S535" s="507">
        <v>0.40629999999999999</v>
      </c>
      <c r="T535" s="507">
        <v>0.35809999999999997</v>
      </c>
      <c r="U535" s="507">
        <v>0.32340000000000002</v>
      </c>
      <c r="V535" s="507">
        <v>0.30050000000000004</v>
      </c>
      <c r="W535" s="507">
        <v>0.2833</v>
      </c>
      <c r="X535" s="507">
        <v>0.25369999999999998</v>
      </c>
      <c r="Y535" s="507">
        <v>0.2177</v>
      </c>
      <c r="Z535" s="624">
        <f>SUM(C535:Y535)</f>
        <v>10.934530000000002</v>
      </c>
      <c r="AA535" s="1086">
        <f>IF(ISERROR((C535/D535-1)*100),"n/a",(C535/D535-1)*100)</f>
        <v>1.4336917562723928</v>
      </c>
      <c r="AB535" s="1086">
        <f>IF(ISERROR((D535/E535-1)*100),"n/a",(D535/E535-1)*100)</f>
        <v>1.4545454545454639</v>
      </c>
      <c r="AC535" s="1087">
        <f>IF(ISERROR((E535/F535-1)*100),"n/a",(E535/F535-1)*100)</f>
        <v>1.4760147601476037</v>
      </c>
      <c r="AD535" s="1087">
        <f>IF(ISERROR((F535/G535-1)*100),"n/a",(F535/G535-1)*100)</f>
        <v>2.2641509433962259</v>
      </c>
      <c r="AE535" s="1087">
        <f>IF(ISERROR((G535/H535-1)*100),"n/a",(G535/H535-1)*100)</f>
        <v>0.76045627376426506</v>
      </c>
      <c r="AF535" s="1087">
        <f>IF(ISERROR((H535/I535-1)*100),"n/a",(H535/I535-1)*100)</f>
        <v>1.5444015444015413</v>
      </c>
      <c r="AG535" s="1087">
        <f>IF(ISERROR((I535/K535-1)*100),"n/a",(I535/K535-1)*100)</f>
        <v>1.5686274509803866</v>
      </c>
      <c r="AH535" s="1087">
        <f>IF(ISERROR((K535/L535-1)*100),"n/a",(K535/L535-1)*100)</f>
        <v>1.5936254980079667</v>
      </c>
      <c r="AI535" s="1087">
        <f>IF(ISERROR((L535/N535-1)*100),"n/a",(L535/N535-1)*100)</f>
        <v>1.6194331983805599</v>
      </c>
      <c r="AJ535" s="1087">
        <f>IF(ISERROR((N535/O535-1)*100),"n/a",(N535/O535-1)*100)</f>
        <v>1.6460905349794164</v>
      </c>
      <c r="AK535" s="1087">
        <f>IF(ISERROR((O535/P535-1)*100),"n/a",(O535/P535-1)*100)</f>
        <v>4.1434522482985736</v>
      </c>
      <c r="AL535" s="1087">
        <f>IF(ISERROR((P535/Q535-1)*100),"n/a",(P535/Q535-1)*100)</f>
        <v>12.41665060705337</v>
      </c>
      <c r="AM535" s="1087">
        <f>IF(ISERROR((Q535/R535-1)*100),"n/a",(Q535/R535-1)*100)</f>
        <v>12.364660025985286</v>
      </c>
      <c r="AN535" s="1087">
        <f>IF(ISERROR((R535/S535-1)*100),"n/a",(R535/S535-1)*100)</f>
        <v>13.659857248338669</v>
      </c>
      <c r="AO535" s="1087">
        <f>IF(ISERROR((S535/T535-1)*100),"n/a",(S535/T535-1)*100)</f>
        <v>13.459927394582527</v>
      </c>
      <c r="AP535" s="1087">
        <f>IF(ISERROR((T535/U535-1)*100),"n/a",(T535/U535-1)*100)</f>
        <v>10.729746444032152</v>
      </c>
      <c r="AQ535" s="1087">
        <f>IF(ISERROR((U535/V535-1)*100),"n/a",(U535/V535-1)*100)</f>
        <v>7.6206322795340897</v>
      </c>
      <c r="AR535" s="1087">
        <f>IF(ISERROR((V535/W535-1)*100),"n/a",(V535/W535-1)*100)</f>
        <v>6.071302506177223</v>
      </c>
      <c r="AS535" s="1087">
        <f>IF(ISERROR((W535/X535-1)*100),"n/a",(W535/X535-1)*100)</f>
        <v>11.667323610563663</v>
      </c>
      <c r="AT535" s="1087">
        <f>IF(ISERROR((X535/Y535-1)*100),"n/a",(X535/Y535-1)*100)</f>
        <v>16.536518144235181</v>
      </c>
      <c r="AU535" s="1088">
        <f>AVERAGE(AA535:AT535)</f>
        <v>6.2015553961838279</v>
      </c>
      <c r="AV535" s="1089">
        <f>STDEV(AA535:AT535)</f>
        <v>5.4638473179339906</v>
      </c>
    </row>
    <row r="536" spans="1:48" ht="11.25" customHeight="1" x14ac:dyDescent="0.2">
      <c r="A536" s="848" t="s">
        <v>4568</v>
      </c>
      <c r="B536" s="874" t="s">
        <v>3961</v>
      </c>
      <c r="C536" s="491">
        <v>0.24</v>
      </c>
      <c r="D536" s="491">
        <v>0.23749999999999999</v>
      </c>
      <c r="E536" s="491">
        <v>0.20750000000000002</v>
      </c>
      <c r="F536" s="491">
        <v>0.2</v>
      </c>
      <c r="G536" s="491">
        <v>0.14000000000000001</v>
      </c>
      <c r="H536" s="514">
        <v>0.12</v>
      </c>
      <c r="I536" s="514">
        <v>0.12</v>
      </c>
      <c r="J536" s="514"/>
      <c r="K536" s="514">
        <v>0.12</v>
      </c>
      <c r="L536" s="511">
        <v>0.12</v>
      </c>
      <c r="M536" s="514"/>
      <c r="N536" s="534">
        <v>0.12</v>
      </c>
      <c r="O536" s="534">
        <v>0.1925</v>
      </c>
      <c r="P536" s="531">
        <v>0.41</v>
      </c>
      <c r="Q536" s="531">
        <v>0.41</v>
      </c>
      <c r="R536" s="531">
        <v>0.41</v>
      </c>
      <c r="S536" s="627">
        <v>0.41</v>
      </c>
      <c r="T536" s="627">
        <v>0.40129999999999999</v>
      </c>
      <c r="U536" s="627">
        <v>0.38000000000000006</v>
      </c>
      <c r="V536" s="627">
        <v>0.29000000000000004</v>
      </c>
      <c r="W536" s="627">
        <v>0.25</v>
      </c>
      <c r="X536" s="627">
        <v>0.24</v>
      </c>
      <c r="Y536" s="627">
        <v>0.23</v>
      </c>
      <c r="Z536" s="624">
        <f>SUM(C536:Y536)</f>
        <v>5.2488000000000019</v>
      </c>
      <c r="AA536" s="1086">
        <f>IF(ISERROR((C536/D536-1)*100),"n/a",(C536/D536-1)*100)</f>
        <v>1.0526315789473717</v>
      </c>
      <c r="AB536" s="1086">
        <f>IF(ISERROR((D536/E536-1)*100),"n/a",(D536/E536-1)*100)</f>
        <v>14.457831325301186</v>
      </c>
      <c r="AC536" s="1087">
        <f>IF(ISERROR((E536/F536-1)*100),"n/a",(E536/F536-1)*100)</f>
        <v>3.7500000000000089</v>
      </c>
      <c r="AD536" s="1087">
        <f>IF(ISERROR((F536/G536-1)*100),"n/a",(F536/G536-1)*100)</f>
        <v>42.857142857142861</v>
      </c>
      <c r="AE536" s="1087">
        <f>IF(ISERROR((G536/H536-1)*100),"n/a",(G536/H536-1)*100)</f>
        <v>16.666666666666675</v>
      </c>
      <c r="AF536" s="1087">
        <f>IF(ISERROR((H536/I536-1)*100),"n/a",(H536/I536-1)*100)</f>
        <v>0</v>
      </c>
      <c r="AG536" s="1087">
        <f>IF(ISERROR((I536/K536-1)*100),"n/a",(I536/K536-1)*100)</f>
        <v>0</v>
      </c>
      <c r="AH536" s="1087">
        <f>IF(ISERROR((K536/L536-1)*100),"n/a",(K536/L536-1)*100)</f>
        <v>0</v>
      </c>
      <c r="AI536" s="1087">
        <f>IF(ISERROR((L536/N536-1)*100),"n/a",(L536/N536-1)*100)</f>
        <v>0</v>
      </c>
      <c r="AJ536" s="1087">
        <f>IF(ISERROR((N536/O536-1)*100),"n/a",(N536/O536-1)*100)</f>
        <v>-37.662337662337663</v>
      </c>
      <c r="AK536" s="1087">
        <f>IF(ISERROR((O536/P536-1)*100),"n/a",(O536/P536-1)*100)</f>
        <v>-53.048780487804883</v>
      </c>
      <c r="AL536" s="1087">
        <f>IF(ISERROR((P536/Q536-1)*100),"n/a",(P536/Q536-1)*100)</f>
        <v>0</v>
      </c>
      <c r="AM536" s="1087">
        <f>IF(ISERROR((Q536/R536-1)*100),"n/a",(Q536/R536-1)*100)</f>
        <v>0</v>
      </c>
      <c r="AN536" s="1087">
        <f>IF(ISERROR((R536/S536-1)*100),"n/a",(R536/S536-1)*100)</f>
        <v>0</v>
      </c>
      <c r="AO536" s="1087">
        <f>IF(ISERROR((S536/T536-1)*100),"n/a",(S536/T536-1)*100)</f>
        <v>2.1679541490156939</v>
      </c>
      <c r="AP536" s="1087">
        <f>IF(ISERROR((T536/U536-1)*100),"n/a",(T536/U536-1)*100)</f>
        <v>5.6052631578947132</v>
      </c>
      <c r="AQ536" s="1087">
        <f>IF(ISERROR((U536/V536-1)*100),"n/a",(U536/V536-1)*100)</f>
        <v>31.034482758620683</v>
      </c>
      <c r="AR536" s="1087">
        <f>IF(ISERROR((V536/W536-1)*100),"n/a",(V536/W536-1)*100)</f>
        <v>16.000000000000014</v>
      </c>
      <c r="AS536" s="1087">
        <f>IF(ISERROR((W536/X536-1)*100),"n/a",(W536/X536-1)*100)</f>
        <v>4.1666666666666741</v>
      </c>
      <c r="AT536" s="1087">
        <f>IF(ISERROR((X536/Y536-1)*100),"n/a",(X536/Y536-1)*100)</f>
        <v>4.3478260869565188</v>
      </c>
      <c r="AU536" s="1088">
        <f>AVERAGE(AA536:AT536)</f>
        <v>2.5697673548534921</v>
      </c>
      <c r="AV536" s="1089">
        <f>STDEV(AA536:AT536)</f>
        <v>20.17135203953103</v>
      </c>
    </row>
    <row r="537" spans="1:48" ht="11.25" customHeight="1" x14ac:dyDescent="0.2">
      <c r="A537" s="874" t="s">
        <v>1529</v>
      </c>
      <c r="B537" s="874" t="s">
        <v>1530</v>
      </c>
      <c r="C537" s="621">
        <v>1.28</v>
      </c>
      <c r="D537" s="491">
        <v>1.0900000000000001</v>
      </c>
      <c r="E537" s="491">
        <v>0.99</v>
      </c>
      <c r="F537" s="494">
        <v>0.96</v>
      </c>
      <c r="G537" s="621">
        <v>0.92</v>
      </c>
      <c r="H537" s="621">
        <v>0.86</v>
      </c>
      <c r="I537" s="621">
        <v>0.8</v>
      </c>
      <c r="J537" s="945"/>
      <c r="K537" s="621">
        <v>0.78</v>
      </c>
      <c r="L537" s="490">
        <v>0.6</v>
      </c>
      <c r="M537" s="945"/>
      <c r="N537" s="622">
        <v>0.39</v>
      </c>
      <c r="O537" s="622">
        <v>0.54</v>
      </c>
      <c r="P537" s="627">
        <v>0.72</v>
      </c>
      <c r="Q537" s="627">
        <v>0.64666999999999997</v>
      </c>
      <c r="R537" s="627">
        <v>0.51110999999999995</v>
      </c>
      <c r="S537" s="627">
        <v>0.38666</v>
      </c>
      <c r="T537" s="627">
        <v>0.33331</v>
      </c>
      <c r="U537" s="627">
        <v>0.25483</v>
      </c>
      <c r="V537" s="623">
        <v>0.23704</v>
      </c>
      <c r="W537" s="623">
        <v>0.23704</v>
      </c>
      <c r="X537" s="627">
        <v>0.23704</v>
      </c>
      <c r="Y537" s="627">
        <v>0.15804000000000001</v>
      </c>
      <c r="Z537" s="624">
        <f>SUM(C537:Y537)</f>
        <v>12.931740000000003</v>
      </c>
      <c r="AA537" s="1086">
        <f>IF(ISERROR((C537/D537-1)*100),"n/a",(C537/D537-1)*100)</f>
        <v>17.431192660550444</v>
      </c>
      <c r="AB537" s="1086">
        <f>IF(ISERROR((D537/E537-1)*100),"n/a",(D537/E537-1)*100)</f>
        <v>10.1010101010101</v>
      </c>
      <c r="AC537" s="1087">
        <f>IF(ISERROR((E537/F537-1)*100),"n/a",(E537/F537-1)*100)</f>
        <v>3.125</v>
      </c>
      <c r="AD537" s="1087">
        <f>IF(ISERROR((F537/G537-1)*100),"n/a",(F537/G537-1)*100)</f>
        <v>4.3478260869565188</v>
      </c>
      <c r="AE537" s="1087">
        <f>IF(ISERROR((G537/H537-1)*100),"n/a",(G537/H537-1)*100)</f>
        <v>6.976744186046524</v>
      </c>
      <c r="AF537" s="1087">
        <f>IF(ISERROR((H537/I537-1)*100),"n/a",(H537/I537-1)*100)</f>
        <v>7.4999999999999956</v>
      </c>
      <c r="AG537" s="1087">
        <f>IF(ISERROR((I537/K537-1)*100),"n/a",(I537/K537-1)*100)</f>
        <v>2.5641025641025772</v>
      </c>
      <c r="AH537" s="1087">
        <f>IF(ISERROR((K537/L537-1)*100),"n/a",(K537/L537-1)*100)</f>
        <v>30.000000000000004</v>
      </c>
      <c r="AI537" s="1087">
        <f>IF(ISERROR((L537/N537-1)*100),"n/a",(L537/N537-1)*100)</f>
        <v>53.846153846153832</v>
      </c>
      <c r="AJ537" s="1087">
        <f>IF(ISERROR((N537/O537-1)*100),"n/a",(N537/O537-1)*100)</f>
        <v>-27.777777777777779</v>
      </c>
      <c r="AK537" s="1087">
        <f>IF(ISERROR((O537/P537-1)*100),"n/a",(O537/P537-1)*100)</f>
        <v>-24.999999999999989</v>
      </c>
      <c r="AL537" s="1087">
        <f>IF(ISERROR((P537/Q537-1)*100),"n/a",(P537/Q537-1)*100)</f>
        <v>11.33963226993675</v>
      </c>
      <c r="AM537" s="1087">
        <f>IF(ISERROR((Q537/R537-1)*100),"n/a",(Q537/R537-1)*100)</f>
        <v>26.522666353622505</v>
      </c>
      <c r="AN537" s="1087">
        <f>IF(ISERROR((R537/S537-1)*100),"n/a",(R537/S537-1)*100)</f>
        <v>32.185899756892347</v>
      </c>
      <c r="AO537" s="1087">
        <f>IF(ISERROR((S537/T537-1)*100),"n/a",(S537/T537-1)*100)</f>
        <v>16.006120428429995</v>
      </c>
      <c r="AP537" s="1087">
        <f>IF(ISERROR((T537/U537-1)*100),"n/a",(T537/U537-1)*100)</f>
        <v>30.79700192285053</v>
      </c>
      <c r="AQ537" s="1087">
        <f>IF(ISERROR((U537/V537-1)*100),"n/a",(U537/V537-1)*100)</f>
        <v>7.505062436719534</v>
      </c>
      <c r="AR537" s="1087">
        <f>IF(ISERROR((V537/W537-1)*100),"n/a",(V537/W537-1)*100)</f>
        <v>0</v>
      </c>
      <c r="AS537" s="1087">
        <f>IF(ISERROR((W537/X537-1)*100),"n/a",(W537/X537-1)*100)</f>
        <v>0</v>
      </c>
      <c r="AT537" s="1087">
        <f>IF(ISERROR((X537/Y537-1)*100),"n/a",(X537/Y537-1)*100)</f>
        <v>49.987344975955452</v>
      </c>
      <c r="AU537" s="1088">
        <f>AVERAGE(AA537:AT537)</f>
        <v>12.87289899057247</v>
      </c>
      <c r="AV537" s="1089">
        <f>STDEV(AA537:AT537)</f>
        <v>20.590635846612354</v>
      </c>
    </row>
    <row r="538" spans="1:48" ht="11.25" customHeight="1" x14ac:dyDescent="0.2">
      <c r="A538" s="489" t="s">
        <v>1545</v>
      </c>
      <c r="B538" s="874" t="s">
        <v>1546</v>
      </c>
      <c r="C538" s="621">
        <v>0.56000000000000005</v>
      </c>
      <c r="D538" s="491">
        <v>0.52</v>
      </c>
      <c r="E538" s="626">
        <v>0.43636363636363629</v>
      </c>
      <c r="F538" s="621">
        <v>0.3454545454545454</v>
      </c>
      <c r="G538" s="621">
        <v>0.25454545454545457</v>
      </c>
      <c r="H538" s="621">
        <v>0.16363636363636361</v>
      </c>
      <c r="I538" s="621">
        <v>0.10909090909090907</v>
      </c>
      <c r="J538" s="945"/>
      <c r="K538" s="494">
        <v>7.2727272727272724E-2</v>
      </c>
      <c r="L538" s="625">
        <v>7.2727272727272724E-2</v>
      </c>
      <c r="M538" s="945"/>
      <c r="N538" s="622">
        <v>7.2727272727272724E-2</v>
      </c>
      <c r="O538" s="622">
        <v>0.23636363636363636</v>
      </c>
      <c r="P538" s="627">
        <v>0.43636363636363629</v>
      </c>
      <c r="Q538" s="627">
        <v>0.37272727272727268</v>
      </c>
      <c r="R538" s="627">
        <v>0.26663636363636362</v>
      </c>
      <c r="S538" s="627">
        <v>0.22090909090909092</v>
      </c>
      <c r="T538" s="623">
        <v>0.20036363636363635</v>
      </c>
      <c r="U538" s="623">
        <v>0.20036363636363635</v>
      </c>
      <c r="V538" s="623">
        <v>0.20036363636363635</v>
      </c>
      <c r="W538" s="627">
        <v>0.20036363636363635</v>
      </c>
      <c r="X538" s="627">
        <v>0.19581818181818181</v>
      </c>
      <c r="Y538" s="627">
        <v>0.16854545454545455</v>
      </c>
      <c r="Z538" s="624">
        <f>SUM(C538:Y538)</f>
        <v>5.3060909090909103</v>
      </c>
      <c r="AA538" s="1086">
        <f>IF(ISERROR((C538/D538-1)*100),"n/a",(C538/D538-1)*100)</f>
        <v>7.6923076923077094</v>
      </c>
      <c r="AB538" s="1086">
        <f>IF(ISERROR((D538/E538-1)*100),"n/a",(D538/E538-1)*100)</f>
        <v>19.166666666666686</v>
      </c>
      <c r="AC538" s="1087">
        <f>IF(ISERROR((E538/F538-1)*100),"n/a",(E538/F538-1)*100)</f>
        <v>26.315789473684205</v>
      </c>
      <c r="AD538" s="1087">
        <f>IF(ISERROR((F538/G538-1)*100),"n/a",(F538/G538-1)*100)</f>
        <v>35.71428571428568</v>
      </c>
      <c r="AE538" s="1087">
        <f>IF(ISERROR((G538/H538-1)*100),"n/a",(G538/H538-1)*100)</f>
        <v>55.5555555555556</v>
      </c>
      <c r="AF538" s="1087">
        <f>IF(ISERROR((H538/I538-1)*100),"n/a",(H538/I538-1)*100)</f>
        <v>50</v>
      </c>
      <c r="AG538" s="1087">
        <f>IF(ISERROR((I538/K538-1)*100),"n/a",(I538/K538-1)*100)</f>
        <v>49.999999999999979</v>
      </c>
      <c r="AH538" s="1087">
        <f>IF(ISERROR((K538/L538-1)*100),"n/a",(K538/L538-1)*100)</f>
        <v>0</v>
      </c>
      <c r="AI538" s="1087">
        <f>IF(ISERROR((L538/N538-1)*100),"n/a",(L538/N538-1)*100)</f>
        <v>0</v>
      </c>
      <c r="AJ538" s="1087">
        <f>IF(ISERROR((N538/O538-1)*100),"n/a",(N538/O538-1)*100)</f>
        <v>-69.230769230769226</v>
      </c>
      <c r="AK538" s="1087">
        <f>IF(ISERROR((O538/P538-1)*100),"n/a",(O538/P538-1)*100)</f>
        <v>-45.833333333333329</v>
      </c>
      <c r="AL538" s="1087">
        <f>IF(ISERROR((P538/Q538-1)*100),"n/a",(P538/Q538-1)*100)</f>
        <v>17.073170731707311</v>
      </c>
      <c r="AM538" s="1087">
        <f>IF(ISERROR((Q538/R538-1)*100),"n/a",(Q538/R538-1)*100)</f>
        <v>39.788612342311616</v>
      </c>
      <c r="AN538" s="1087">
        <f>IF(ISERROR((R538/S538-1)*100),"n/a",(R538/S538-1)*100)</f>
        <v>20.699588477366238</v>
      </c>
      <c r="AO538" s="1087">
        <f>IF(ISERROR((S538/T538-1)*100),"n/a",(S538/T538-1)*100)</f>
        <v>10.254083484573506</v>
      </c>
      <c r="AP538" s="1087">
        <f>IF(ISERROR((T538/U538-1)*100),"n/a",(T538/U538-1)*100)</f>
        <v>0</v>
      </c>
      <c r="AQ538" s="1087">
        <f>IF(ISERROR((U538/V538-1)*100),"n/a",(U538/V538-1)*100)</f>
        <v>0</v>
      </c>
      <c r="AR538" s="1087">
        <f>IF(ISERROR((V538/W538-1)*100),"n/a",(V538/W538-1)*100)</f>
        <v>0</v>
      </c>
      <c r="AS538" s="1087">
        <f>IF(ISERROR((W538/X538-1)*100),"n/a",(W538/X538-1)*100)</f>
        <v>2.3212627669452202</v>
      </c>
      <c r="AT538" s="1087">
        <f>IF(ISERROR((X538/Y538-1)*100),"n/a",(X538/Y538-1)*100)</f>
        <v>16.181229773462768</v>
      </c>
      <c r="AU538" s="1088">
        <f>AVERAGE(AA538:AT538)</f>
        <v>11.784922505738198</v>
      </c>
      <c r="AV538" s="1089">
        <f>STDEV(AA538:AT538)</f>
        <v>30.150810240448756</v>
      </c>
    </row>
    <row r="539" spans="1:48" ht="11.25" customHeight="1" x14ac:dyDescent="0.2">
      <c r="A539" s="489" t="s">
        <v>1587</v>
      </c>
      <c r="B539" s="874" t="s">
        <v>34</v>
      </c>
      <c r="C539" s="621">
        <v>1.88</v>
      </c>
      <c r="D539" s="491">
        <v>1.8</v>
      </c>
      <c r="E539" s="626">
        <v>1.72</v>
      </c>
      <c r="F539" s="621">
        <v>1.64</v>
      </c>
      <c r="G539" s="621">
        <v>1.56</v>
      </c>
      <c r="H539" s="621">
        <v>1.48</v>
      </c>
      <c r="I539" s="621">
        <v>1.44</v>
      </c>
      <c r="J539" s="945"/>
      <c r="K539" s="621">
        <v>1.42</v>
      </c>
      <c r="L539" s="625">
        <v>1.37</v>
      </c>
      <c r="M539" s="945"/>
      <c r="N539" s="522">
        <v>1.37</v>
      </c>
      <c r="O539" s="503">
        <v>1.33</v>
      </c>
      <c r="P539" s="627">
        <v>1.29</v>
      </c>
      <c r="Q539" s="627">
        <v>1.17</v>
      </c>
      <c r="R539" s="627">
        <v>1.1399999999999999</v>
      </c>
      <c r="S539" s="627">
        <v>1.1200000000000001</v>
      </c>
      <c r="T539" s="627">
        <v>1.1000000000000001</v>
      </c>
      <c r="U539" s="623">
        <v>1.08</v>
      </c>
      <c r="V539" s="623">
        <v>1.08</v>
      </c>
      <c r="W539" s="623">
        <v>1.08</v>
      </c>
      <c r="X539" s="623">
        <v>1.08</v>
      </c>
      <c r="Y539" s="623">
        <v>1.08</v>
      </c>
      <c r="Z539" s="624">
        <f>SUM(C539:Y539)</f>
        <v>28.229999999999997</v>
      </c>
      <c r="AA539" s="1086">
        <f>IF(ISERROR((C539/D539-1)*100),"n/a",(C539/D539-1)*100)</f>
        <v>4.4444444444444287</v>
      </c>
      <c r="AB539" s="1086">
        <f>IF(ISERROR((D539/E539-1)*100),"n/a",(D539/E539-1)*100)</f>
        <v>4.6511627906976827</v>
      </c>
      <c r="AC539" s="1087">
        <f>IF(ISERROR((E539/F539-1)*100),"n/a",(E539/F539-1)*100)</f>
        <v>4.8780487804878092</v>
      </c>
      <c r="AD539" s="1087">
        <f>IF(ISERROR((F539/G539-1)*100),"n/a",(F539/G539-1)*100)</f>
        <v>5.12820512820511</v>
      </c>
      <c r="AE539" s="1087">
        <f>IF(ISERROR((G539/H539-1)*100),"n/a",(G539/H539-1)*100)</f>
        <v>5.4054054054054168</v>
      </c>
      <c r="AF539" s="1087">
        <f>IF(ISERROR((H539/I539-1)*100),"n/a",(H539/I539-1)*100)</f>
        <v>2.7777777777777901</v>
      </c>
      <c r="AG539" s="1087">
        <f>IF(ISERROR((I539/K539-1)*100),"n/a",(I539/K539-1)*100)</f>
        <v>1.4084507042253502</v>
      </c>
      <c r="AH539" s="1087">
        <f>IF(ISERROR((K539/L539-1)*100),"n/a",(K539/L539-1)*100)</f>
        <v>3.6496350364963348</v>
      </c>
      <c r="AI539" s="1087">
        <f>IF(ISERROR((L539/N539-1)*100),"n/a",(L539/N539-1)*100)</f>
        <v>0</v>
      </c>
      <c r="AJ539" s="1087">
        <f>IF(ISERROR((N539/O539-1)*100),"n/a",(N539/O539-1)*100)</f>
        <v>3.007518796992481</v>
      </c>
      <c r="AK539" s="1087">
        <f>IF(ISERROR((O539/P539-1)*100),"n/a",(O539/P539-1)*100)</f>
        <v>3.1007751937984551</v>
      </c>
      <c r="AL539" s="1087">
        <f>IF(ISERROR((P539/Q539-1)*100),"n/a",(P539/Q539-1)*100)</f>
        <v>10.256410256410264</v>
      </c>
      <c r="AM539" s="1087">
        <f>IF(ISERROR((Q539/R539-1)*100),"n/a",(Q539/R539-1)*100)</f>
        <v>2.6315789473684292</v>
      </c>
      <c r="AN539" s="1087">
        <f>IF(ISERROR((R539/S539-1)*100),"n/a",(R539/S539-1)*100)</f>
        <v>1.7857142857142572</v>
      </c>
      <c r="AO539" s="1087">
        <f>IF(ISERROR((S539/T539-1)*100),"n/a",(S539/T539-1)*100)</f>
        <v>1.8181818181818299</v>
      </c>
      <c r="AP539" s="1087">
        <f>IF(ISERROR((T539/U539-1)*100),"n/a",(T539/U539-1)*100)</f>
        <v>1.8518518518518601</v>
      </c>
      <c r="AQ539" s="1087">
        <f>IF(ISERROR((U539/V539-1)*100),"n/a",(U539/V539-1)*100)</f>
        <v>0</v>
      </c>
      <c r="AR539" s="1087">
        <f>IF(ISERROR((V539/W539-1)*100),"n/a",(V539/W539-1)*100)</f>
        <v>0</v>
      </c>
      <c r="AS539" s="1087">
        <f>IF(ISERROR((W539/X539-1)*100),"n/a",(W539/X539-1)*100)</f>
        <v>0</v>
      </c>
      <c r="AT539" s="1087">
        <f>IF(ISERROR((X539/Y539-1)*100),"n/a",(X539/Y539-1)*100)</f>
        <v>0</v>
      </c>
      <c r="AU539" s="1088">
        <f>AVERAGE(AA539:AT539)</f>
        <v>2.8397580609028745</v>
      </c>
      <c r="AV539" s="1089">
        <f>STDEV(AA539:AT539)</f>
        <v>2.5457581848546922</v>
      </c>
    </row>
    <row r="540" spans="1:48" ht="11.25" customHeight="1" x14ac:dyDescent="0.2">
      <c r="A540" s="859" t="s">
        <v>316</v>
      </c>
      <c r="B540" s="859" t="s">
        <v>317</v>
      </c>
      <c r="C540" s="621">
        <v>3.7650000000000001</v>
      </c>
      <c r="D540" s="491">
        <v>3.4649999999999999</v>
      </c>
      <c r="E540" s="485">
        <v>3.1150000000000002</v>
      </c>
      <c r="F540" s="621">
        <v>2.91</v>
      </c>
      <c r="G540" s="621">
        <v>2.7149999999999999</v>
      </c>
      <c r="H540" s="621">
        <v>2.4449999999999998</v>
      </c>
      <c r="I540" s="621">
        <v>2.21</v>
      </c>
      <c r="J540" s="945"/>
      <c r="K540" s="621">
        <v>2.105</v>
      </c>
      <c r="L540" s="490">
        <v>1.99</v>
      </c>
      <c r="M540" s="945"/>
      <c r="N540" s="503">
        <v>1.86</v>
      </c>
      <c r="O540" s="503">
        <v>1.75</v>
      </c>
      <c r="P540" s="627">
        <v>1.6</v>
      </c>
      <c r="Q540" s="627">
        <v>1.35</v>
      </c>
      <c r="R540" s="627">
        <v>1.1200000000000001</v>
      </c>
      <c r="S540" s="627">
        <v>0.98</v>
      </c>
      <c r="T540" s="627">
        <v>0.78</v>
      </c>
      <c r="U540" s="627">
        <v>0.62</v>
      </c>
      <c r="V540" s="627">
        <v>0.59</v>
      </c>
      <c r="W540" s="627">
        <v>0.56999999999999995</v>
      </c>
      <c r="X540" s="627">
        <v>0.55000000000000004</v>
      </c>
      <c r="Y540" s="627">
        <v>0.53</v>
      </c>
      <c r="Z540" s="624">
        <f>SUM(C540:Y540)</f>
        <v>37.019999999999996</v>
      </c>
      <c r="AA540" s="1086">
        <f>IF(ISERROR((C540/D540-1)*100),"n/a",(C540/D540-1)*100)</f>
        <v>8.6580086580086757</v>
      </c>
      <c r="AB540" s="1086">
        <f>IF(ISERROR((D540/E540-1)*100),"n/a",(D540/E540-1)*100)</f>
        <v>11.235955056179758</v>
      </c>
      <c r="AC540" s="1087">
        <f>IF(ISERROR((E540/F540-1)*100),"n/a",(E540/F540-1)*100)</f>
        <v>7.0446735395188975</v>
      </c>
      <c r="AD540" s="1087">
        <f>IF(ISERROR((F540/G540-1)*100),"n/a",(F540/G540-1)*100)</f>
        <v>7.1823204419889652</v>
      </c>
      <c r="AE540" s="1087">
        <f>IF(ISERROR((G540/H540-1)*100),"n/a",(G540/H540-1)*100)</f>
        <v>11.042944785276077</v>
      </c>
      <c r="AF540" s="1087">
        <f>IF(ISERROR((H540/I540-1)*100),"n/a",(H540/I540-1)*100)</f>
        <v>10.633484162895911</v>
      </c>
      <c r="AG540" s="1087">
        <f>IF(ISERROR((I540/K540-1)*100),"n/a",(I540/K540-1)*100)</f>
        <v>4.9881235154394243</v>
      </c>
      <c r="AH540" s="1087">
        <f>IF(ISERROR((K540/L540-1)*100),"n/a",(K540/L540-1)*100)</f>
        <v>5.7788944723618174</v>
      </c>
      <c r="AI540" s="1087">
        <f>IF(ISERROR((L540/N540-1)*100),"n/a",(L540/N540-1)*100)</f>
        <v>6.9892473118279508</v>
      </c>
      <c r="AJ540" s="1087">
        <f>IF(ISERROR((N540/O540-1)*100),"n/a",(N540/O540-1)*100)</f>
        <v>6.2857142857142945</v>
      </c>
      <c r="AK540" s="1087">
        <f>IF(ISERROR((O540/P540-1)*100),"n/a",(O540/P540-1)*100)</f>
        <v>9.375</v>
      </c>
      <c r="AL540" s="1087">
        <f>IF(ISERROR((P540/Q540-1)*100),"n/a",(P540/Q540-1)*100)</f>
        <v>18.518518518518512</v>
      </c>
      <c r="AM540" s="1087">
        <f>IF(ISERROR((Q540/R540-1)*100),"n/a",(Q540/R540-1)*100)</f>
        <v>20.535714285714278</v>
      </c>
      <c r="AN540" s="1087">
        <f>IF(ISERROR((R540/S540-1)*100),"n/a",(R540/S540-1)*100)</f>
        <v>14.285714285714302</v>
      </c>
      <c r="AO540" s="1087">
        <f>IF(ISERROR((S540/T540-1)*100),"n/a",(S540/T540-1)*100)</f>
        <v>25.641025641025639</v>
      </c>
      <c r="AP540" s="1087">
        <f>IF(ISERROR((T540/U540-1)*100),"n/a",(T540/U540-1)*100)</f>
        <v>25.806451612903224</v>
      </c>
      <c r="AQ540" s="1087">
        <f>IF(ISERROR((U540/V540-1)*100),"n/a",(U540/V540-1)*100)</f>
        <v>5.0847457627118731</v>
      </c>
      <c r="AR540" s="1087">
        <f>IF(ISERROR((V540/W540-1)*100),"n/a",(V540/W540-1)*100)</f>
        <v>3.5087719298245723</v>
      </c>
      <c r="AS540" s="1087">
        <f>IF(ISERROR((W540/X540-1)*100),"n/a",(W540/X540-1)*100)</f>
        <v>3.6363636363636154</v>
      </c>
      <c r="AT540" s="1087">
        <f>IF(ISERROR((X540/Y540-1)*100),"n/a",(X540/Y540-1)*100)</f>
        <v>3.7735849056603765</v>
      </c>
      <c r="AU540" s="1088">
        <f>AVERAGE(AA540:AT540)</f>
        <v>10.500262840382408</v>
      </c>
      <c r="AV540" s="1089">
        <f>STDEV(AA540:AT540)</f>
        <v>6.9760969468192888</v>
      </c>
    </row>
    <row r="541" spans="1:48" ht="11.25" customHeight="1" x14ac:dyDescent="0.2">
      <c r="A541" s="499" t="s">
        <v>1549</v>
      </c>
      <c r="B541" s="499" t="s">
        <v>1550</v>
      </c>
      <c r="C541" s="621">
        <v>1.08</v>
      </c>
      <c r="D541" s="491">
        <v>1.04</v>
      </c>
      <c r="E541" s="491">
        <v>0.79</v>
      </c>
      <c r="F541" s="505">
        <v>0.75</v>
      </c>
      <c r="G541" s="505">
        <v>0.71</v>
      </c>
      <c r="H541" s="504">
        <v>0.68</v>
      </c>
      <c r="I541" s="505">
        <v>0.64</v>
      </c>
      <c r="J541" s="1032"/>
      <c r="K541" s="505">
        <v>0.6</v>
      </c>
      <c r="L541" s="506">
        <v>0.5</v>
      </c>
      <c r="M541" s="1032"/>
      <c r="N541" s="518">
        <v>0.45</v>
      </c>
      <c r="O541" s="518">
        <v>0.2</v>
      </c>
      <c r="P541" s="508">
        <v>0</v>
      </c>
      <c r="Q541" s="508">
        <v>0</v>
      </c>
      <c r="R541" s="508">
        <v>0</v>
      </c>
      <c r="S541" s="508">
        <v>0</v>
      </c>
      <c r="T541" s="508">
        <v>0</v>
      </c>
      <c r="U541" s="508">
        <v>0</v>
      </c>
      <c r="V541" s="508">
        <v>0</v>
      </c>
      <c r="W541" s="508">
        <v>0</v>
      </c>
      <c r="X541" s="508">
        <v>0</v>
      </c>
      <c r="Y541" s="508">
        <v>0</v>
      </c>
      <c r="Z541" s="624">
        <f>SUM(C541:Y541)</f>
        <v>7.4399999999999995</v>
      </c>
      <c r="AA541" s="1086">
        <f>IF(ISERROR((C541/D541-1)*100),"n/a",(C541/D541-1)*100)</f>
        <v>3.8461538461538547</v>
      </c>
      <c r="AB541" s="1086">
        <f>IF(ISERROR((D541/E541-1)*100),"n/a",(D541/E541-1)*100)</f>
        <v>31.645569620253156</v>
      </c>
      <c r="AC541" s="1087">
        <f>IF(ISERROR((E541/F541-1)*100),"n/a",(E541/F541-1)*100)</f>
        <v>5.3333333333333455</v>
      </c>
      <c r="AD541" s="1087">
        <f>IF(ISERROR((F541/G541-1)*100),"n/a",(F541/G541-1)*100)</f>
        <v>5.6338028169014231</v>
      </c>
      <c r="AE541" s="1087">
        <f>IF(ISERROR((G541/H541-1)*100),"n/a",(G541/H541-1)*100)</f>
        <v>4.4117647058823373</v>
      </c>
      <c r="AF541" s="1087">
        <f>IF(ISERROR((H541/I541-1)*100),"n/a",(H541/I541-1)*100)</f>
        <v>6.25</v>
      </c>
      <c r="AG541" s="1087">
        <f>IF(ISERROR((I541/K541-1)*100),"n/a",(I541/K541-1)*100)</f>
        <v>6.6666666666666652</v>
      </c>
      <c r="AH541" s="1087">
        <f>IF(ISERROR((K541/L541-1)*100),"n/a",(K541/L541-1)*100)</f>
        <v>19.999999999999996</v>
      </c>
      <c r="AI541" s="1087">
        <f>IF(ISERROR((L541/N541-1)*100),"n/a",(L541/N541-1)*100)</f>
        <v>11.111111111111116</v>
      </c>
      <c r="AJ541" s="1087">
        <f>IF(ISERROR((N541/O541-1)*100),"n/a",(N541/O541-1)*100)</f>
        <v>125</v>
      </c>
      <c r="AK541" s="1087" t="str">
        <f>IF(ISERROR((O541/P541-1)*100),"n/a",(O541/P541-1)*100)</f>
        <v>n/a</v>
      </c>
      <c r="AL541" s="1087" t="str">
        <f>IF(ISERROR((P541/Q541-1)*100),"n/a",(P541/Q541-1)*100)</f>
        <v>n/a</v>
      </c>
      <c r="AM541" s="1087" t="str">
        <f>IF(ISERROR((Q541/R541-1)*100),"n/a",(Q541/R541-1)*100)</f>
        <v>n/a</v>
      </c>
      <c r="AN541" s="1087" t="str">
        <f>IF(ISERROR((R541/S541-1)*100),"n/a",(R541/S541-1)*100)</f>
        <v>n/a</v>
      </c>
      <c r="AO541" s="1087" t="str">
        <f>IF(ISERROR((S541/T541-1)*100),"n/a",(S541/T541-1)*100)</f>
        <v>n/a</v>
      </c>
      <c r="AP541" s="1087" t="str">
        <f>IF(ISERROR((T541/U541-1)*100),"n/a",(T541/U541-1)*100)</f>
        <v>n/a</v>
      </c>
      <c r="AQ541" s="1087" t="str">
        <f>IF(ISERROR((U541/V541-1)*100),"n/a",(U541/V541-1)*100)</f>
        <v>n/a</v>
      </c>
      <c r="AR541" s="1087" t="str">
        <f>IF(ISERROR((V541/W541-1)*100),"n/a",(V541/W541-1)*100)</f>
        <v>n/a</v>
      </c>
      <c r="AS541" s="1087" t="str">
        <f>IF(ISERROR((W541/X541-1)*100),"n/a",(W541/X541-1)*100)</f>
        <v>n/a</v>
      </c>
      <c r="AT541" s="1087" t="str">
        <f>IF(ISERROR((X541/Y541-1)*100),"n/a",(X541/Y541-1)*100)</f>
        <v>n/a</v>
      </c>
      <c r="AU541" s="1088">
        <f>AVERAGE(AA541:AT541)</f>
        <v>21.989840210030188</v>
      </c>
      <c r="AV541" s="1089">
        <f>STDEV(AA541:AT541)</f>
        <v>37.256342983270962</v>
      </c>
    </row>
    <row r="542" spans="1:48" ht="11.25" customHeight="1" x14ac:dyDescent="0.2">
      <c r="A542" s="874" t="s">
        <v>3889</v>
      </c>
      <c r="B542" s="874" t="s">
        <v>3890</v>
      </c>
      <c r="C542" s="621">
        <v>1.2</v>
      </c>
      <c r="D542" s="491">
        <v>0.94</v>
      </c>
      <c r="E542" s="491">
        <v>0.8</v>
      </c>
      <c r="F542" s="621">
        <v>0.6</v>
      </c>
      <c r="G542" s="621">
        <v>0.46</v>
      </c>
      <c r="H542" s="621">
        <v>0.1</v>
      </c>
      <c r="I542" s="530">
        <v>0</v>
      </c>
      <c r="J542" s="945"/>
      <c r="K542" s="494">
        <v>0</v>
      </c>
      <c r="L542" s="625">
        <v>0</v>
      </c>
      <c r="M542" s="945"/>
      <c r="N542" s="622">
        <v>0</v>
      </c>
      <c r="O542" s="622">
        <v>0.08</v>
      </c>
      <c r="P542" s="531">
        <v>0.47000000000000003</v>
      </c>
      <c r="Q542" s="627">
        <v>0.62333400000000005</v>
      </c>
      <c r="R542" s="627">
        <v>0.53333600000000003</v>
      </c>
      <c r="S542" s="627">
        <v>0.42622799999999994</v>
      </c>
      <c r="T542" s="627">
        <v>0.4</v>
      </c>
      <c r="U542" s="531">
        <v>0.16</v>
      </c>
      <c r="V542" s="531">
        <v>0.253334</v>
      </c>
      <c r="W542" s="627">
        <v>0.253334</v>
      </c>
      <c r="X542" s="531">
        <v>0</v>
      </c>
      <c r="Y542" s="531">
        <v>0</v>
      </c>
      <c r="Z542" s="624">
        <f>SUM(C542:Y542)</f>
        <v>7.2995659999999996</v>
      </c>
      <c r="AA542" s="1086">
        <f>IF(ISERROR((C542/D542-1)*100),"n/a",(C542/D542-1)*100)</f>
        <v>27.659574468085111</v>
      </c>
      <c r="AB542" s="1086">
        <f>IF(ISERROR((D542/E542-1)*100),"n/a",(D542/E542-1)*100)</f>
        <v>17.499999999999982</v>
      </c>
      <c r="AC542" s="1087">
        <f>IF(ISERROR((E542/F542-1)*100),"n/a",(E542/F542-1)*100)</f>
        <v>33.33333333333335</v>
      </c>
      <c r="AD542" s="1087">
        <f>IF(ISERROR((F542/G542-1)*100),"n/a",(F542/G542-1)*100)</f>
        <v>30.434782608695631</v>
      </c>
      <c r="AE542" s="1087">
        <f>IF(ISERROR((G542/H542-1)*100),"n/a",(G542/H542-1)*100)</f>
        <v>359.99999999999994</v>
      </c>
      <c r="AF542" s="1087" t="str">
        <f>IF(ISERROR((H542/I542-1)*100),"n/a",(H542/I542-1)*100)</f>
        <v>n/a</v>
      </c>
      <c r="AG542" s="1087" t="str">
        <f>IF(ISERROR((I542/K542-1)*100),"n/a",(I542/K542-1)*100)</f>
        <v>n/a</v>
      </c>
      <c r="AH542" s="1087" t="str">
        <f>IF(ISERROR((K542/L542-1)*100),"n/a",(K542/L542-1)*100)</f>
        <v>n/a</v>
      </c>
      <c r="AI542" s="1087" t="str">
        <f>IF(ISERROR((L542/N542-1)*100),"n/a",(L542/N542-1)*100)</f>
        <v>n/a</v>
      </c>
      <c r="AJ542" s="1087">
        <f>IF(ISERROR((N542/O542-1)*100),"n/a",(N542/O542-1)*100)</f>
        <v>-100</v>
      </c>
      <c r="AK542" s="1087">
        <f>IF(ISERROR((O542/P542-1)*100),"n/a",(O542/P542-1)*100)</f>
        <v>-82.978723404255319</v>
      </c>
      <c r="AL542" s="1087">
        <f>IF(ISERROR((P542/Q542-1)*100),"n/a",(P542/Q542-1)*100)</f>
        <v>-24.599011124052272</v>
      </c>
      <c r="AM542" s="1087">
        <f>IF(ISERROR((Q542/R542-1)*100),"n/a",(Q542/R542-1)*100)</f>
        <v>16.874540627296874</v>
      </c>
      <c r="AN542" s="1087">
        <f>IF(ISERROR((R542/S542-1)*100),"n/a",(R542/S542-1)*100)</f>
        <v>25.129273534352524</v>
      </c>
      <c r="AO542" s="1087">
        <f>IF(ISERROR((S542/T542-1)*100),"n/a",(S542/T542-1)*100)</f>
        <v>6.5569999999999684</v>
      </c>
      <c r="AP542" s="1087">
        <f>IF(ISERROR((T542/U542-1)*100),"n/a",(T542/U542-1)*100)</f>
        <v>150</v>
      </c>
      <c r="AQ542" s="1087">
        <f>IF(ISERROR((U542/V542-1)*100),"n/a",(U542/V542-1)*100)</f>
        <v>-36.842271467706666</v>
      </c>
      <c r="AR542" s="1087">
        <f>IF(ISERROR((V542/W542-1)*100),"n/a",(V542/W542-1)*100)</f>
        <v>0</v>
      </c>
      <c r="AS542" s="1087" t="str">
        <f>IF(ISERROR((W542/X542-1)*100),"n/a",(W542/X542-1)*100)</f>
        <v>n/a</v>
      </c>
      <c r="AT542" s="1087" t="str">
        <f>IF(ISERROR((X542/Y542-1)*100),"n/a",(X542/Y542-1)*100)</f>
        <v>n/a</v>
      </c>
      <c r="AU542" s="1088">
        <f>AVERAGE(AA542:AT542)</f>
        <v>30.219178469696367</v>
      </c>
      <c r="AV542" s="1089">
        <f>STDEV(AA542:AT542)</f>
        <v>111.7108438754221</v>
      </c>
    </row>
    <row r="543" spans="1:48" ht="11.25" customHeight="1" x14ac:dyDescent="0.2">
      <c r="A543" s="489" t="s">
        <v>4638</v>
      </c>
      <c r="B543" s="874" t="s">
        <v>4637</v>
      </c>
      <c r="C543" s="621">
        <v>0.79</v>
      </c>
      <c r="D543" s="491">
        <v>0.64</v>
      </c>
      <c r="E543" s="491">
        <v>0.5</v>
      </c>
      <c r="F543" s="482">
        <v>0.44</v>
      </c>
      <c r="G543" s="482">
        <v>0.38750000000000001</v>
      </c>
      <c r="H543" s="482">
        <v>0.3125</v>
      </c>
      <c r="I543" s="482">
        <v>0.2</v>
      </c>
      <c r="J543" s="1016">
        <v>0</v>
      </c>
      <c r="K543" s="482">
        <v>0.1</v>
      </c>
      <c r="L543" s="480">
        <v>2.5000000000000001E-2</v>
      </c>
      <c r="M543" s="1016">
        <v>0</v>
      </c>
      <c r="N543" s="497">
        <v>0</v>
      </c>
      <c r="O543" s="486">
        <v>0.23250000000000001</v>
      </c>
      <c r="P543" s="487">
        <v>0.52</v>
      </c>
      <c r="Q543" s="487">
        <v>0.5</v>
      </c>
      <c r="R543" s="487">
        <v>0.48</v>
      </c>
      <c r="S543" s="486">
        <v>0.44</v>
      </c>
      <c r="T543" s="487">
        <v>0.4</v>
      </c>
      <c r="U543" s="487">
        <v>0.3</v>
      </c>
      <c r="V543" s="487">
        <v>0.26</v>
      </c>
      <c r="W543" s="487">
        <v>0.24</v>
      </c>
      <c r="X543" s="487">
        <v>0.22</v>
      </c>
      <c r="Y543" s="487">
        <v>0.2</v>
      </c>
      <c r="Z543" s="624">
        <f>SUM(C543:Y543)</f>
        <v>7.1875000000000018</v>
      </c>
      <c r="AA543" s="1086">
        <f>IF(ISERROR((C543/D543-1)*100),"n/a",(C543/D543-1)*100)</f>
        <v>23.4375</v>
      </c>
      <c r="AB543" s="1086">
        <f>IF(ISERROR((D543/E543-1)*100),"n/a",(D543/E543-1)*100)</f>
        <v>28.000000000000004</v>
      </c>
      <c r="AC543" s="1087">
        <f>IF(ISERROR((E543/F543-1)*100),"n/a",(E543/F543-1)*100)</f>
        <v>13.636363636363647</v>
      </c>
      <c r="AD543" s="1087">
        <f>IF(ISERROR((F543/G543-1)*100),"n/a",(F543/G543-1)*100)</f>
        <v>13.548387096774196</v>
      </c>
      <c r="AE543" s="1087">
        <f>IF(ISERROR((G543/H543-1)*100),"n/a",(G543/H543-1)*100)</f>
        <v>24</v>
      </c>
      <c r="AF543" s="1087">
        <f>IF(ISERROR((H543/I543-1)*100),"n/a",(H543/I543-1)*100)</f>
        <v>56.25</v>
      </c>
      <c r="AG543" s="1087">
        <f>IF(ISERROR((I543/K543-1)*100),"n/a",(I543/K543-1)*100)</f>
        <v>100</v>
      </c>
      <c r="AH543" s="1087">
        <f>IF(ISERROR((K543/L543-1)*100),"n/a",(K543/L543-1)*100)</f>
        <v>300</v>
      </c>
      <c r="AI543" s="1087" t="str">
        <f>IF(ISERROR((L543/N543-1)*100),"n/a",(L543/N543-1)*100)</f>
        <v>n/a</v>
      </c>
      <c r="AJ543" s="1087">
        <f>IF(ISERROR((N543/O543-1)*100),"n/a",(N543/O543-1)*100)</f>
        <v>-100</v>
      </c>
      <c r="AK543" s="1087">
        <f>IF(ISERROR((O543/P543-1)*100),"n/a",(O543/P543-1)*100)</f>
        <v>-55.28846153846154</v>
      </c>
      <c r="AL543" s="1087">
        <f>IF(ISERROR((P543/Q543-1)*100),"n/a",(P543/Q543-1)*100)</f>
        <v>4.0000000000000036</v>
      </c>
      <c r="AM543" s="1087">
        <f>IF(ISERROR((Q543/R543-1)*100),"n/a",(Q543/R543-1)*100)</f>
        <v>4.1666666666666741</v>
      </c>
      <c r="AN543" s="1087">
        <f>IF(ISERROR((R543/S543-1)*100),"n/a",(R543/S543-1)*100)</f>
        <v>9.0909090909090828</v>
      </c>
      <c r="AO543" s="1087">
        <f>IF(ISERROR((S543/T543-1)*100),"n/a",(S543/T543-1)*100)</f>
        <v>9.9999999999999858</v>
      </c>
      <c r="AP543" s="1087">
        <f>IF(ISERROR((T543/U543-1)*100),"n/a",(T543/U543-1)*100)</f>
        <v>33.33333333333335</v>
      </c>
      <c r="AQ543" s="1087">
        <f>IF(ISERROR((U543/V543-1)*100),"n/a",(U543/V543-1)*100)</f>
        <v>15.384615384615374</v>
      </c>
      <c r="AR543" s="1087">
        <f>IF(ISERROR((V543/W543-1)*100),"n/a",(V543/W543-1)*100)</f>
        <v>8.3333333333333481</v>
      </c>
      <c r="AS543" s="1087">
        <f>IF(ISERROR((W543/X543-1)*100),"n/a",(W543/X543-1)*100)</f>
        <v>9.0909090909090828</v>
      </c>
      <c r="AT543" s="1087">
        <f>IF(ISERROR((X543/Y543-1)*100),"n/a",(X543/Y543-1)*100)</f>
        <v>9.9999999999999858</v>
      </c>
      <c r="AU543" s="1088">
        <f>AVERAGE(AA543:AT543)</f>
        <v>26.683345057602278</v>
      </c>
      <c r="AV543" s="1089">
        <f>STDEV(AA543:AT543)</f>
        <v>77.023653379727165</v>
      </c>
    </row>
    <row r="544" spans="1:48" ht="11.25" customHeight="1" x14ac:dyDescent="0.2">
      <c r="A544" s="499" t="s">
        <v>1551</v>
      </c>
      <c r="B544" s="499" t="s">
        <v>1552</v>
      </c>
      <c r="C544" s="621">
        <v>1.44</v>
      </c>
      <c r="D544" s="491">
        <v>1.36</v>
      </c>
      <c r="E544" s="502">
        <v>1.28</v>
      </c>
      <c r="F544" s="621">
        <v>1.2</v>
      </c>
      <c r="G544" s="621">
        <v>1.1200000000000001</v>
      </c>
      <c r="H544" s="621">
        <v>1.04</v>
      </c>
      <c r="I544" s="621">
        <v>0.96</v>
      </c>
      <c r="J544" s="945"/>
      <c r="K544" s="621">
        <v>0.88</v>
      </c>
      <c r="L544" s="490">
        <v>0.8</v>
      </c>
      <c r="M544" s="945"/>
      <c r="N544" s="622">
        <v>0.72</v>
      </c>
      <c r="O544" s="622">
        <v>0.8</v>
      </c>
      <c r="P544" s="627">
        <v>1.28</v>
      </c>
      <c r="Q544" s="627">
        <v>1.1599999999999999</v>
      </c>
      <c r="R544" s="627">
        <v>0.96</v>
      </c>
      <c r="S544" s="627">
        <v>0.76</v>
      </c>
      <c r="T544" s="627">
        <v>0.68</v>
      </c>
      <c r="U544" s="627">
        <v>0.6</v>
      </c>
      <c r="V544" s="627">
        <v>0.52</v>
      </c>
      <c r="W544" s="627">
        <v>0.44</v>
      </c>
      <c r="X544" s="627">
        <v>0.36</v>
      </c>
      <c r="Y544" s="627">
        <v>0.30667</v>
      </c>
      <c r="Z544" s="624">
        <f>SUM(C544:Y544)</f>
        <v>18.666670000000007</v>
      </c>
      <c r="AA544" s="1086">
        <f>IF(ISERROR((C544/D544-1)*100),"n/a",(C544/D544-1)*100)</f>
        <v>5.8823529411764497</v>
      </c>
      <c r="AB544" s="1086">
        <f>IF(ISERROR((D544/E544-1)*100),"n/a",(D544/E544-1)*100)</f>
        <v>6.25</v>
      </c>
      <c r="AC544" s="1087">
        <f>IF(ISERROR((E544/F544-1)*100),"n/a",(E544/F544-1)*100)</f>
        <v>6.6666666666666652</v>
      </c>
      <c r="AD544" s="1087">
        <f>IF(ISERROR((F544/G544-1)*100),"n/a",(F544/G544-1)*100)</f>
        <v>7.1428571428571397</v>
      </c>
      <c r="AE544" s="1087">
        <f>IF(ISERROR((G544/H544-1)*100),"n/a",(G544/H544-1)*100)</f>
        <v>7.6923076923077094</v>
      </c>
      <c r="AF544" s="1087">
        <f>IF(ISERROR((H544/I544-1)*100),"n/a",(H544/I544-1)*100)</f>
        <v>8.3333333333333481</v>
      </c>
      <c r="AG544" s="1087">
        <f>IF(ISERROR((I544/K544-1)*100),"n/a",(I544/K544-1)*100)</f>
        <v>9.0909090909090828</v>
      </c>
      <c r="AH544" s="1087">
        <f>IF(ISERROR((K544/L544-1)*100),"n/a",(K544/L544-1)*100)</f>
        <v>9.9999999999999858</v>
      </c>
      <c r="AI544" s="1087">
        <f>IF(ISERROR((L544/N544-1)*100),"n/a",(L544/N544-1)*100)</f>
        <v>11.111111111111116</v>
      </c>
      <c r="AJ544" s="1087">
        <f>IF(ISERROR((N544/O544-1)*100),"n/a",(N544/O544-1)*100)</f>
        <v>-10.000000000000009</v>
      </c>
      <c r="AK544" s="1087">
        <f>IF(ISERROR((O544/P544-1)*100),"n/a",(O544/P544-1)*100)</f>
        <v>-37.5</v>
      </c>
      <c r="AL544" s="1087">
        <f>IF(ISERROR((P544/Q544-1)*100),"n/a",(P544/Q544-1)*100)</f>
        <v>10.344827586206918</v>
      </c>
      <c r="AM544" s="1087">
        <f>IF(ISERROR((Q544/R544-1)*100),"n/a",(Q544/R544-1)*100)</f>
        <v>20.833333333333325</v>
      </c>
      <c r="AN544" s="1087">
        <f>IF(ISERROR((R544/S544-1)*100),"n/a",(R544/S544-1)*100)</f>
        <v>26.315789473684205</v>
      </c>
      <c r="AO544" s="1087">
        <f>IF(ISERROR((S544/T544-1)*100),"n/a",(S544/T544-1)*100)</f>
        <v>11.764705882352944</v>
      </c>
      <c r="AP544" s="1087">
        <f>IF(ISERROR((T544/U544-1)*100),"n/a",(T544/U544-1)*100)</f>
        <v>13.333333333333353</v>
      </c>
      <c r="AQ544" s="1087">
        <f>IF(ISERROR((U544/V544-1)*100),"n/a",(U544/V544-1)*100)</f>
        <v>15.384615384615374</v>
      </c>
      <c r="AR544" s="1087">
        <f>IF(ISERROR((V544/W544-1)*100),"n/a",(V544/W544-1)*100)</f>
        <v>18.181818181818187</v>
      </c>
      <c r="AS544" s="1087">
        <f>IF(ISERROR((W544/X544-1)*100),"n/a",(W544/X544-1)*100)</f>
        <v>22.222222222222232</v>
      </c>
      <c r="AT544" s="1087">
        <f>IF(ISERROR((X544/Y544-1)*100),"n/a",(X544/Y544-1)*100)</f>
        <v>17.39002836925685</v>
      </c>
      <c r="AU544" s="1088">
        <f>AVERAGE(AA544:AT544)</f>
        <v>9.022010587259242</v>
      </c>
      <c r="AV544" s="1089">
        <f>STDEV(AA544:AT544)</f>
        <v>13.36810546722112</v>
      </c>
    </row>
    <row r="545" spans="1:48" ht="11.25" customHeight="1" x14ac:dyDescent="0.2">
      <c r="A545" s="489" t="s">
        <v>1579</v>
      </c>
      <c r="B545" s="874" t="s">
        <v>1580</v>
      </c>
      <c r="C545" s="621">
        <v>2.1800000000000002</v>
      </c>
      <c r="D545" s="491">
        <v>2.1</v>
      </c>
      <c r="E545" s="626">
        <v>1.8699999999999999</v>
      </c>
      <c r="F545" s="621">
        <v>1.61</v>
      </c>
      <c r="G545" s="621">
        <v>1.5</v>
      </c>
      <c r="H545" s="621">
        <v>1.32</v>
      </c>
      <c r="I545" s="621">
        <v>0.98</v>
      </c>
      <c r="J545" s="945"/>
      <c r="K545" s="621">
        <v>0.76</v>
      </c>
      <c r="L545" s="490">
        <v>0.7</v>
      </c>
      <c r="M545" s="945"/>
      <c r="N545" s="503">
        <v>0.55000000000000004</v>
      </c>
      <c r="O545" s="503">
        <v>0.5</v>
      </c>
      <c r="P545" s="623">
        <v>0.45</v>
      </c>
      <c r="Q545" s="627">
        <v>0.9</v>
      </c>
      <c r="R545" s="627">
        <v>0.8</v>
      </c>
      <c r="S545" s="627">
        <v>0.65</v>
      </c>
      <c r="T545" s="627">
        <v>0.55000000000000004</v>
      </c>
      <c r="U545" s="627">
        <v>0.45</v>
      </c>
      <c r="V545" s="627">
        <v>0.25</v>
      </c>
      <c r="W545" s="623">
        <v>0</v>
      </c>
      <c r="X545" s="623">
        <v>0</v>
      </c>
      <c r="Y545" s="623">
        <v>0</v>
      </c>
      <c r="Z545" s="624">
        <f>SUM(C545:Y545)</f>
        <v>18.12</v>
      </c>
      <c r="AA545" s="1086">
        <f>IF(ISERROR((C545/D545-1)*100),"n/a",(C545/D545-1)*100)</f>
        <v>3.8095238095238182</v>
      </c>
      <c r="AB545" s="1086">
        <f>IF(ISERROR((D545/E545-1)*100),"n/a",(D545/E545-1)*100)</f>
        <v>12.299465240641716</v>
      </c>
      <c r="AC545" s="1087">
        <f>IF(ISERROR((E545/F545-1)*100),"n/a",(E545/F545-1)*100)</f>
        <v>16.149068322981353</v>
      </c>
      <c r="AD545" s="1087">
        <f>IF(ISERROR((F545/G545-1)*100),"n/a",(F545/G545-1)*100)</f>
        <v>7.3333333333333472</v>
      </c>
      <c r="AE545" s="1087">
        <f>IF(ISERROR((G545/H545-1)*100),"n/a",(G545/H545-1)*100)</f>
        <v>13.636363636363624</v>
      </c>
      <c r="AF545" s="1087">
        <f>IF(ISERROR((H545/I545-1)*100),"n/a",(H545/I545-1)*100)</f>
        <v>34.693877551020421</v>
      </c>
      <c r="AG545" s="1087">
        <f>IF(ISERROR((I545/K545-1)*100),"n/a",(I545/K545-1)*100)</f>
        <v>28.947368421052634</v>
      </c>
      <c r="AH545" s="1087">
        <f>IF(ISERROR((K545/L545-1)*100),"n/a",(K545/L545-1)*100)</f>
        <v>8.5714285714285854</v>
      </c>
      <c r="AI545" s="1087">
        <f>IF(ISERROR((L545/N545-1)*100),"n/a",(L545/N545-1)*100)</f>
        <v>27.272727272727249</v>
      </c>
      <c r="AJ545" s="1087">
        <f>IF(ISERROR((N545/O545-1)*100),"n/a",(N545/O545-1)*100)</f>
        <v>10.000000000000009</v>
      </c>
      <c r="AK545" s="1087">
        <f>IF(ISERROR((O545/P545-1)*100),"n/a",(O545/P545-1)*100)</f>
        <v>11.111111111111116</v>
      </c>
      <c r="AL545" s="1087">
        <f>IF(ISERROR((P545/Q545-1)*100),"n/a",(P545/Q545-1)*100)</f>
        <v>-50</v>
      </c>
      <c r="AM545" s="1087">
        <f>IF(ISERROR((Q545/R545-1)*100),"n/a",(Q545/R545-1)*100)</f>
        <v>12.5</v>
      </c>
      <c r="AN545" s="1087">
        <f>IF(ISERROR((R545/S545-1)*100),"n/a",(R545/S545-1)*100)</f>
        <v>23.076923076923084</v>
      </c>
      <c r="AO545" s="1087">
        <f>IF(ISERROR((S545/T545-1)*100),"n/a",(S545/T545-1)*100)</f>
        <v>18.181818181818166</v>
      </c>
      <c r="AP545" s="1087">
        <f>IF(ISERROR((T545/U545-1)*100),"n/a",(T545/U545-1)*100)</f>
        <v>22.222222222222232</v>
      </c>
      <c r="AQ545" s="1087">
        <f>IF(ISERROR((U545/V545-1)*100),"n/a",(U545/V545-1)*100)</f>
        <v>80</v>
      </c>
      <c r="AR545" s="1087" t="str">
        <f>IF(ISERROR((V545/W545-1)*100),"n/a",(V545/W545-1)*100)</f>
        <v>n/a</v>
      </c>
      <c r="AS545" s="1087" t="str">
        <f>IF(ISERROR((W545/X545-1)*100),"n/a",(W545/X545-1)*100)</f>
        <v>n/a</v>
      </c>
      <c r="AT545" s="1087" t="str">
        <f>IF(ISERROR((X545/Y545-1)*100),"n/a",(X545/Y545-1)*100)</f>
        <v>n/a</v>
      </c>
      <c r="AU545" s="1088">
        <f>AVERAGE(AA545:AT545)</f>
        <v>16.459131220655728</v>
      </c>
      <c r="AV545" s="1089">
        <f>STDEV(AA545:AT545)</f>
        <v>24.439340808919834</v>
      </c>
    </row>
    <row r="546" spans="1:48" ht="11.25" customHeight="1" x14ac:dyDescent="0.2">
      <c r="A546" s="874" t="s">
        <v>1583</v>
      </c>
      <c r="B546" s="874" t="s">
        <v>1584</v>
      </c>
      <c r="C546" s="621">
        <v>0.92</v>
      </c>
      <c r="D546" s="491">
        <v>0.82</v>
      </c>
      <c r="E546" s="626">
        <v>0.78</v>
      </c>
      <c r="F546" s="621">
        <v>0.71</v>
      </c>
      <c r="G546" s="621">
        <v>0.65</v>
      </c>
      <c r="H546" s="621">
        <v>0.6</v>
      </c>
      <c r="I546" s="621">
        <v>0.56000000000000005</v>
      </c>
      <c r="J546" s="945"/>
      <c r="K546" s="621">
        <v>0.51</v>
      </c>
      <c r="L546" s="490">
        <v>0.47</v>
      </c>
      <c r="M546" s="945"/>
      <c r="N546" s="622">
        <v>0.44</v>
      </c>
      <c r="O546" s="622">
        <v>0.44</v>
      </c>
      <c r="P546" s="627">
        <v>0.44</v>
      </c>
      <c r="Q546" s="627">
        <v>0.42</v>
      </c>
      <c r="R546" s="627">
        <v>0.39</v>
      </c>
      <c r="S546" s="627">
        <v>0.32</v>
      </c>
      <c r="T546" s="627">
        <v>0.24</v>
      </c>
      <c r="U546" s="627">
        <v>0.14000000000000001</v>
      </c>
      <c r="V546" s="623">
        <v>0</v>
      </c>
      <c r="W546" s="623">
        <v>0</v>
      </c>
      <c r="X546" s="623">
        <v>0</v>
      </c>
      <c r="Y546" s="623">
        <v>0</v>
      </c>
      <c r="Z546" s="624">
        <f>SUM(C546:Y546)</f>
        <v>8.8500000000000014</v>
      </c>
      <c r="AA546" s="1086">
        <f>IF(ISERROR((C546/D546-1)*100),"n/a",(C546/D546-1)*100)</f>
        <v>12.195121951219523</v>
      </c>
      <c r="AB546" s="1086">
        <f>IF(ISERROR((D546/E546-1)*100),"n/a",(D546/E546-1)*100)</f>
        <v>5.12820512820511</v>
      </c>
      <c r="AC546" s="1087">
        <f>IF(ISERROR((E546/F546-1)*100),"n/a",(E546/F546-1)*100)</f>
        <v>9.8591549295774747</v>
      </c>
      <c r="AD546" s="1087">
        <f>IF(ISERROR((F546/G546-1)*100),"n/a",(F546/G546-1)*100)</f>
        <v>9.2307692307692193</v>
      </c>
      <c r="AE546" s="1087">
        <f>IF(ISERROR((G546/H546-1)*100),"n/a",(G546/H546-1)*100)</f>
        <v>8.3333333333333481</v>
      </c>
      <c r="AF546" s="1087">
        <f>IF(ISERROR((H546/I546-1)*100),"n/a",(H546/I546-1)*100)</f>
        <v>7.1428571428571397</v>
      </c>
      <c r="AG546" s="1087">
        <f>IF(ISERROR((I546/K546-1)*100),"n/a",(I546/K546-1)*100)</f>
        <v>9.8039215686274606</v>
      </c>
      <c r="AH546" s="1087">
        <f>IF(ISERROR((K546/L546-1)*100),"n/a",(K546/L546-1)*100)</f>
        <v>8.5106382978723527</v>
      </c>
      <c r="AI546" s="1087">
        <f>IF(ISERROR((L546/N546-1)*100),"n/a",(L546/N546-1)*100)</f>
        <v>6.8181818181818121</v>
      </c>
      <c r="AJ546" s="1087">
        <f>IF(ISERROR((N546/O546-1)*100),"n/a",(N546/O546-1)*100)</f>
        <v>0</v>
      </c>
      <c r="AK546" s="1087">
        <f>IF(ISERROR((O546/P546-1)*100),"n/a",(O546/P546-1)*100)</f>
        <v>0</v>
      </c>
      <c r="AL546" s="1087">
        <f>IF(ISERROR((P546/Q546-1)*100),"n/a",(P546/Q546-1)*100)</f>
        <v>4.7619047619047672</v>
      </c>
      <c r="AM546" s="1087">
        <f>IF(ISERROR((Q546/R546-1)*100),"n/a",(Q546/R546-1)*100)</f>
        <v>7.6923076923076872</v>
      </c>
      <c r="AN546" s="1087">
        <f>IF(ISERROR((R546/S546-1)*100),"n/a",(R546/S546-1)*100)</f>
        <v>21.875</v>
      </c>
      <c r="AO546" s="1087">
        <f>IF(ISERROR((S546/T546-1)*100),"n/a",(S546/T546-1)*100)</f>
        <v>33.33333333333335</v>
      </c>
      <c r="AP546" s="1087">
        <f>IF(ISERROR((T546/U546-1)*100),"n/a",(T546/U546-1)*100)</f>
        <v>71.428571428571402</v>
      </c>
      <c r="AQ546" s="1087" t="str">
        <f>IF(ISERROR((U546/V546-1)*100),"n/a",(U546/V546-1)*100)</f>
        <v>n/a</v>
      </c>
      <c r="AR546" s="1087" t="str">
        <f>IF(ISERROR((V546/W546-1)*100),"n/a",(V546/W546-1)*100)</f>
        <v>n/a</v>
      </c>
      <c r="AS546" s="1087" t="str">
        <f>IF(ISERROR((W546/X546-1)*100),"n/a",(W546/X546-1)*100)</f>
        <v>n/a</v>
      </c>
      <c r="AT546" s="1087" t="str">
        <f>IF(ISERROR((X546/Y546-1)*100),"n/a",(X546/Y546-1)*100)</f>
        <v>n/a</v>
      </c>
      <c r="AU546" s="1088">
        <f>AVERAGE(AA546:AT546)</f>
        <v>13.507081288547543</v>
      </c>
      <c r="AV546" s="1089">
        <f>STDEV(AA546:AT546)</f>
        <v>17.411461340352844</v>
      </c>
    </row>
    <row r="547" spans="1:48" ht="11.25" customHeight="1" x14ac:dyDescent="0.2">
      <c r="A547" s="874" t="s">
        <v>321</v>
      </c>
      <c r="B547" s="874" t="s">
        <v>322</v>
      </c>
      <c r="C547" s="621">
        <v>2.9548999999999999</v>
      </c>
      <c r="D547" s="491">
        <v>2.8412000000000002</v>
      </c>
      <c r="E547" s="626">
        <v>2.7382999999999997</v>
      </c>
      <c r="F547" s="621">
        <v>2.6713999999999998</v>
      </c>
      <c r="G547" s="621">
        <v>2.6322999999999999</v>
      </c>
      <c r="H547" s="621">
        <v>2.5322999999999998</v>
      </c>
      <c r="I547" s="621">
        <v>2.3665000000000003</v>
      </c>
      <c r="J547" s="945"/>
      <c r="K547" s="621">
        <v>2.2110000000000003</v>
      </c>
      <c r="L547" s="490">
        <v>2.0568</v>
      </c>
      <c r="M547" s="945"/>
      <c r="N547" s="503">
        <v>1.8854</v>
      </c>
      <c r="O547" s="503">
        <v>1.72</v>
      </c>
      <c r="P547" s="627">
        <v>1.55</v>
      </c>
      <c r="Q547" s="627">
        <v>1.36</v>
      </c>
      <c r="R547" s="627">
        <v>1.21</v>
      </c>
      <c r="S547" s="627">
        <v>1.0900000000000001</v>
      </c>
      <c r="T547" s="627">
        <v>0.97750000000000004</v>
      </c>
      <c r="U547" s="627">
        <v>0.86499999999999999</v>
      </c>
      <c r="V547" s="627">
        <v>0.79</v>
      </c>
      <c r="W547" s="627">
        <v>0.73</v>
      </c>
      <c r="X547" s="627">
        <v>0.67</v>
      </c>
      <c r="Y547" s="627">
        <v>0.625</v>
      </c>
      <c r="Z547" s="624">
        <f>SUM(C547:Y547)</f>
        <v>36.477599999999995</v>
      </c>
      <c r="AA547" s="1086">
        <f>IF(ISERROR((C547/D547-1)*100),"n/a",(C547/D547-1)*100)</f>
        <v>4.0018302125862215</v>
      </c>
      <c r="AB547" s="1086">
        <f>IF(ISERROR((D547/E547-1)*100),"n/a",(D547/E547-1)*100)</f>
        <v>3.7578059379907325</v>
      </c>
      <c r="AC547" s="1087">
        <f>IF(ISERROR((E547/F547-1)*100),"n/a",(E547/F547-1)*100)</f>
        <v>2.5043048588754946</v>
      </c>
      <c r="AD547" s="1087">
        <f>IF(ISERROR((F547/G547-1)*100),"n/a",(F547/G547-1)*100)</f>
        <v>1.4853930023173589</v>
      </c>
      <c r="AE547" s="1087">
        <f>IF(ISERROR((G547/H547-1)*100),"n/a",(G547/H547-1)*100)</f>
        <v>3.9489791888796866</v>
      </c>
      <c r="AF547" s="1087">
        <f>IF(ISERROR((H547/I547-1)*100),"n/a",(H547/I547-1)*100)</f>
        <v>7.0061271920557555</v>
      </c>
      <c r="AG547" s="1087">
        <f>IF(ISERROR((I547/K547-1)*100),"n/a",(I547/K547-1)*100)</f>
        <v>7.0330167345092676</v>
      </c>
      <c r="AH547" s="1087">
        <f>IF(ISERROR((K547/L547-1)*100),"n/a",(K547/L547-1)*100)</f>
        <v>7.4970828471412121</v>
      </c>
      <c r="AI547" s="1087">
        <f>IF(ISERROR((L547/N547-1)*100),"n/a",(L547/N547-1)*100)</f>
        <v>9.0909090909090828</v>
      </c>
      <c r="AJ547" s="1087">
        <f>IF(ISERROR((N547/O547-1)*100),"n/a",(N547/O547-1)*100)</f>
        <v>9.6162790697674296</v>
      </c>
      <c r="AK547" s="1087">
        <f>IF(ISERROR((O547/P547-1)*100),"n/a",(O547/P547-1)*100)</f>
        <v>10.967741935483865</v>
      </c>
      <c r="AL547" s="1087">
        <f>IF(ISERROR((P547/Q547-1)*100),"n/a",(P547/Q547-1)*100)</f>
        <v>13.970588235294112</v>
      </c>
      <c r="AM547" s="1087">
        <f>IF(ISERROR((Q547/R547-1)*100),"n/a",(Q547/R547-1)*100)</f>
        <v>12.396694214876035</v>
      </c>
      <c r="AN547" s="1087">
        <f>IF(ISERROR((R547/S547-1)*100),"n/a",(R547/S547-1)*100)</f>
        <v>11.009174311926584</v>
      </c>
      <c r="AO547" s="1087">
        <f>IF(ISERROR((S547/T547-1)*100),"n/a",(S547/T547-1)*100)</f>
        <v>11.508951406649626</v>
      </c>
      <c r="AP547" s="1087">
        <f>IF(ISERROR((T547/U547-1)*100),"n/a",(T547/U547-1)*100)</f>
        <v>13.005780346820806</v>
      </c>
      <c r="AQ547" s="1087">
        <f>IF(ISERROR((U547/V547-1)*100),"n/a",(U547/V547-1)*100)</f>
        <v>9.4936708860759325</v>
      </c>
      <c r="AR547" s="1087">
        <f>IF(ISERROR((V547/W547-1)*100),"n/a",(V547/W547-1)*100)</f>
        <v>8.2191780821917924</v>
      </c>
      <c r="AS547" s="1087">
        <f>IF(ISERROR((W547/X547-1)*100),"n/a",(W547/X547-1)*100)</f>
        <v>8.9552238805969964</v>
      </c>
      <c r="AT547" s="1087">
        <f>IF(ISERROR((X547/Y547-1)*100),"n/a",(X547/Y547-1)*100)</f>
        <v>7.2000000000000064</v>
      </c>
      <c r="AU547" s="1088">
        <f>AVERAGE(AA547:AT547)</f>
        <v>8.1334365717474011</v>
      </c>
      <c r="AV547" s="1089">
        <f>STDEV(AA547:AT547)</f>
        <v>3.5740350062545745</v>
      </c>
    </row>
    <row r="548" spans="1:48" ht="11.25" customHeight="1" x14ac:dyDescent="0.2">
      <c r="A548" s="859" t="s">
        <v>310</v>
      </c>
      <c r="B548" s="859" t="s">
        <v>311</v>
      </c>
      <c r="C548" s="621">
        <v>3.4</v>
      </c>
      <c r="D548" s="491">
        <v>2.94</v>
      </c>
      <c r="E548" s="485">
        <v>2.64</v>
      </c>
      <c r="F548" s="494">
        <v>2.52</v>
      </c>
      <c r="G548" s="494">
        <v>2.52</v>
      </c>
      <c r="H548" s="621">
        <v>2.0699999999999998</v>
      </c>
      <c r="I548" s="621">
        <v>1.78</v>
      </c>
      <c r="J548" s="945"/>
      <c r="K548" s="621">
        <v>1.62</v>
      </c>
      <c r="L548" s="490">
        <v>1.43</v>
      </c>
      <c r="M548" s="945"/>
      <c r="N548" s="503">
        <v>1.07</v>
      </c>
      <c r="O548" s="622">
        <v>1</v>
      </c>
      <c r="P548" s="627">
        <v>0.92</v>
      </c>
      <c r="Q548" s="627">
        <v>0.76332999999999995</v>
      </c>
      <c r="R548" s="627">
        <v>0.65332999999999997</v>
      </c>
      <c r="S548" s="627">
        <v>0.57333000000000001</v>
      </c>
      <c r="T548" s="623">
        <v>0.50666</v>
      </c>
      <c r="U548" s="627">
        <v>0.50666</v>
      </c>
      <c r="V548" s="623">
        <v>0.48</v>
      </c>
      <c r="W548" s="627">
        <v>0.48</v>
      </c>
      <c r="X548" s="623">
        <v>0.45333000000000001</v>
      </c>
      <c r="Y548" s="627">
        <v>0.45333000000000001</v>
      </c>
      <c r="Z548" s="624">
        <f>SUM(C548:Y548)</f>
        <v>28.779970000000006</v>
      </c>
      <c r="AA548" s="1086">
        <f>IF(ISERROR((C548/D548-1)*100),"n/a",(C548/D548-1)*100)</f>
        <v>15.646258503401356</v>
      </c>
      <c r="AB548" s="1086">
        <f>IF(ISERROR((D548/E548-1)*100),"n/a",(D548/E548-1)*100)</f>
        <v>11.363636363636353</v>
      </c>
      <c r="AC548" s="1087">
        <f>IF(ISERROR((E548/F548-1)*100),"n/a",(E548/F548-1)*100)</f>
        <v>4.7619047619047672</v>
      </c>
      <c r="AD548" s="1087">
        <f>IF(ISERROR((F548/G548-1)*100),"n/a",(F548/G548-1)*100)</f>
        <v>0</v>
      </c>
      <c r="AE548" s="1087">
        <f>IF(ISERROR((G548/H548-1)*100),"n/a",(G548/H548-1)*100)</f>
        <v>21.739130434782616</v>
      </c>
      <c r="AF548" s="1087">
        <f>IF(ISERROR((H548/I548-1)*100),"n/a",(H548/I548-1)*100)</f>
        <v>16.292134831460658</v>
      </c>
      <c r="AG548" s="1087">
        <f>IF(ISERROR((I548/K548-1)*100),"n/a",(I548/K548-1)*100)</f>
        <v>9.8765432098765427</v>
      </c>
      <c r="AH548" s="1087">
        <f>IF(ISERROR((K548/L548-1)*100),"n/a",(K548/L548-1)*100)</f>
        <v>13.286713286713292</v>
      </c>
      <c r="AI548" s="1087">
        <f>IF(ISERROR((L548/N548-1)*100),"n/a",(L548/N548-1)*100)</f>
        <v>33.644859813084096</v>
      </c>
      <c r="AJ548" s="1087">
        <f>IF(ISERROR((N548/O548-1)*100),"n/a",(N548/O548-1)*100)</f>
        <v>7.0000000000000062</v>
      </c>
      <c r="AK548" s="1087">
        <f>IF(ISERROR((O548/P548-1)*100),"n/a",(O548/P548-1)*100)</f>
        <v>8.6956521739130377</v>
      </c>
      <c r="AL548" s="1087">
        <f>IF(ISERROR((P548/Q548-1)*100),"n/a",(P548/Q548-1)*100)</f>
        <v>20.524543775300351</v>
      </c>
      <c r="AM548" s="1087">
        <f>IF(ISERROR((Q548/R548-1)*100),"n/a",(Q548/R548-1)*100)</f>
        <v>16.83682059602345</v>
      </c>
      <c r="AN548" s="1087">
        <f>IF(ISERROR((R548/S548-1)*100),"n/a",(R548/S548-1)*100)</f>
        <v>13.953569497497064</v>
      </c>
      <c r="AO548" s="1087">
        <f>IF(ISERROR((S548/T548-1)*100),"n/a",(S548/T548-1)*100)</f>
        <v>13.158725772707536</v>
      </c>
      <c r="AP548" s="1087">
        <f>IF(ISERROR((T548/U548-1)*100),"n/a",(T548/U548-1)*100)</f>
        <v>0</v>
      </c>
      <c r="AQ548" s="1087">
        <f>IF(ISERROR((U548/V548-1)*100),"n/a",(U548/V548-1)*100)</f>
        <v>5.55416666666666</v>
      </c>
      <c r="AR548" s="1087">
        <f>IF(ISERROR((V548/W548-1)*100),"n/a",(V548/W548-1)*100)</f>
        <v>0</v>
      </c>
      <c r="AS548" s="1087">
        <f>IF(ISERROR((W548/X548-1)*100),"n/a",(W548/X548-1)*100)</f>
        <v>5.8831314936139245</v>
      </c>
      <c r="AT548" s="1087">
        <f>IF(ISERROR((X548/Y548-1)*100),"n/a",(X548/Y548-1)*100)</f>
        <v>0</v>
      </c>
      <c r="AU548" s="1088">
        <f>AVERAGE(AA548:AT548)</f>
        <v>10.910889559029084</v>
      </c>
      <c r="AV548" s="1089">
        <f>STDEV(AA548:AT548)</f>
        <v>8.6523802993762793</v>
      </c>
    </row>
    <row r="549" spans="1:48" ht="11.25" customHeight="1" x14ac:dyDescent="0.2">
      <c r="A549" s="499" t="s">
        <v>733</v>
      </c>
      <c r="B549" s="499" t="s">
        <v>734</v>
      </c>
      <c r="C549" s="621">
        <v>2.44</v>
      </c>
      <c r="D549" s="491">
        <v>2.4</v>
      </c>
      <c r="E549" s="491">
        <v>2.3199999999999998</v>
      </c>
      <c r="F549" s="505">
        <v>2.2000000000000002</v>
      </c>
      <c r="G549" s="505">
        <v>2.12</v>
      </c>
      <c r="H549" s="505">
        <v>1.92</v>
      </c>
      <c r="I549" s="505">
        <v>1.68</v>
      </c>
      <c r="J549" s="1032"/>
      <c r="K549" s="505">
        <v>1.48</v>
      </c>
      <c r="L549" s="501">
        <v>0.9</v>
      </c>
      <c r="M549" s="1032"/>
      <c r="N549" s="518">
        <v>0.8</v>
      </c>
      <c r="O549" s="518">
        <v>0.78</v>
      </c>
      <c r="P549" s="507">
        <v>0.76</v>
      </c>
      <c r="Q549" s="507">
        <v>0.68</v>
      </c>
      <c r="R549" s="507">
        <v>0.62</v>
      </c>
      <c r="S549" s="507">
        <v>0.56000000000000005</v>
      </c>
      <c r="T549" s="507">
        <v>0.46</v>
      </c>
      <c r="U549" s="507">
        <v>0.31</v>
      </c>
      <c r="V549" s="507">
        <v>0.28000000000000003</v>
      </c>
      <c r="W549" s="507">
        <v>0.25</v>
      </c>
      <c r="X549" s="507">
        <v>0.22</v>
      </c>
      <c r="Y549" s="507">
        <v>0.2</v>
      </c>
      <c r="Z549" s="624">
        <f>SUM(C549:Y549)</f>
        <v>23.38</v>
      </c>
      <c r="AA549" s="1086">
        <f>IF(ISERROR((C549/D549-1)*100),"n/a",(C549/D549-1)*100)</f>
        <v>1.6666666666666607</v>
      </c>
      <c r="AB549" s="1086">
        <f>IF(ISERROR((D549/E549-1)*100),"n/a",(D549/E549-1)*100)</f>
        <v>3.4482758620689724</v>
      </c>
      <c r="AC549" s="1087">
        <f>IF(ISERROR((E549/F549-1)*100),"n/a",(E549/F549-1)*100)</f>
        <v>5.4545454545454453</v>
      </c>
      <c r="AD549" s="1087">
        <f>IF(ISERROR((F549/G549-1)*100),"n/a",(F549/G549-1)*100)</f>
        <v>3.7735849056603765</v>
      </c>
      <c r="AE549" s="1087">
        <f>IF(ISERROR((G549/H549-1)*100),"n/a",(G549/H549-1)*100)</f>
        <v>10.416666666666675</v>
      </c>
      <c r="AF549" s="1087">
        <f>IF(ISERROR((H549/I549-1)*100),"n/a",(H549/I549-1)*100)</f>
        <v>14.285714285714279</v>
      </c>
      <c r="AG549" s="1087">
        <f>IF(ISERROR((I549/K549-1)*100),"n/a",(I549/K549-1)*100)</f>
        <v>13.513513513513509</v>
      </c>
      <c r="AH549" s="1087">
        <f>IF(ISERROR((K549/L549-1)*100),"n/a",(K549/L549-1)*100)</f>
        <v>64.444444444444443</v>
      </c>
      <c r="AI549" s="1087">
        <f>IF(ISERROR((L549/N549-1)*100),"n/a",(L549/N549-1)*100)</f>
        <v>12.5</v>
      </c>
      <c r="AJ549" s="1087">
        <f>IF(ISERROR((N549/O549-1)*100),"n/a",(N549/O549-1)*100)</f>
        <v>2.5641025641025772</v>
      </c>
      <c r="AK549" s="1087">
        <f>IF(ISERROR((O549/P549-1)*100),"n/a",(O549/P549-1)*100)</f>
        <v>2.6315789473684292</v>
      </c>
      <c r="AL549" s="1087">
        <f>IF(ISERROR((P549/Q549-1)*100),"n/a",(P549/Q549-1)*100)</f>
        <v>11.764705882352944</v>
      </c>
      <c r="AM549" s="1087">
        <f>IF(ISERROR((Q549/R549-1)*100),"n/a",(Q549/R549-1)*100)</f>
        <v>9.6774193548387224</v>
      </c>
      <c r="AN549" s="1087">
        <f>IF(ISERROR((R549/S549-1)*100),"n/a",(R549/S549-1)*100)</f>
        <v>10.714285714285698</v>
      </c>
      <c r="AO549" s="1087">
        <f>IF(ISERROR((S549/T549-1)*100),"n/a",(S549/T549-1)*100)</f>
        <v>21.739130434782616</v>
      </c>
      <c r="AP549" s="1087">
        <f>IF(ISERROR((T549/U549-1)*100),"n/a",(T549/U549-1)*100)</f>
        <v>48.387096774193552</v>
      </c>
      <c r="AQ549" s="1087">
        <f>IF(ISERROR((U549/V549-1)*100),"n/a",(U549/V549-1)*100)</f>
        <v>10.714285714285698</v>
      </c>
      <c r="AR549" s="1087">
        <f>IF(ISERROR((V549/W549-1)*100),"n/a",(V549/W549-1)*100)</f>
        <v>12.000000000000011</v>
      </c>
      <c r="AS549" s="1087">
        <f>IF(ISERROR((W549/X549-1)*100),"n/a",(W549/X549-1)*100)</f>
        <v>13.636363636363647</v>
      </c>
      <c r="AT549" s="1087">
        <f>IF(ISERROR((X549/Y549-1)*100),"n/a",(X549/Y549-1)*100)</f>
        <v>9.9999999999999858</v>
      </c>
      <c r="AU549" s="1088">
        <f>AVERAGE(AA549:AT549)</f>
        <v>14.166619041092712</v>
      </c>
      <c r="AV549" s="1089">
        <f>STDEV(AA549:AT549)</f>
        <v>15.506097768998005</v>
      </c>
    </row>
    <row r="550" spans="1:48" ht="11.25" customHeight="1" x14ac:dyDescent="0.2">
      <c r="A550" s="489" t="s">
        <v>3885</v>
      </c>
      <c r="B550" s="874" t="s">
        <v>3886</v>
      </c>
      <c r="C550" s="621">
        <v>0.6</v>
      </c>
      <c r="D550" s="491">
        <v>0.52</v>
      </c>
      <c r="E550" s="491">
        <v>0.44</v>
      </c>
      <c r="F550" s="621">
        <v>0.31</v>
      </c>
      <c r="G550" s="621">
        <v>0.24</v>
      </c>
      <c r="H550" s="621">
        <v>0.1</v>
      </c>
      <c r="I550" s="530">
        <v>0</v>
      </c>
      <c r="J550" s="945"/>
      <c r="K550" s="494">
        <v>0</v>
      </c>
      <c r="L550" s="625">
        <v>0</v>
      </c>
      <c r="M550" s="945"/>
      <c r="N550" s="622">
        <v>0</v>
      </c>
      <c r="O550" s="622">
        <v>0</v>
      </c>
      <c r="P550" s="531">
        <v>0</v>
      </c>
      <c r="Q550" s="531">
        <v>0</v>
      </c>
      <c r="R550" s="627">
        <v>0.10798000000000001</v>
      </c>
      <c r="S550" s="531">
        <v>0</v>
      </c>
      <c r="T550" s="531">
        <v>0</v>
      </c>
      <c r="U550" s="531">
        <v>0</v>
      </c>
      <c r="V550" s="531">
        <v>0</v>
      </c>
      <c r="W550" s="531">
        <v>0</v>
      </c>
      <c r="X550" s="531">
        <v>0</v>
      </c>
      <c r="Y550" s="531">
        <v>0</v>
      </c>
      <c r="Z550" s="624">
        <f>SUM(C550:Y550)</f>
        <v>2.3179800000000004</v>
      </c>
      <c r="AA550" s="1086">
        <f>IF(ISERROR((C550/D550-1)*100),"n/a",(C550/D550-1)*100)</f>
        <v>15.384615384615374</v>
      </c>
      <c r="AB550" s="1086">
        <f>IF(ISERROR((D550/E550-1)*100),"n/a",(D550/E550-1)*100)</f>
        <v>18.181818181818187</v>
      </c>
      <c r="AC550" s="1087">
        <f>IF(ISERROR((E550/F550-1)*100),"n/a",(E550/F550-1)*100)</f>
        <v>41.935483870967751</v>
      </c>
      <c r="AD550" s="1087">
        <f>IF(ISERROR((F550/G550-1)*100),"n/a",(F550/G550-1)*100)</f>
        <v>29.166666666666675</v>
      </c>
      <c r="AE550" s="1087">
        <f>IF(ISERROR((G550/H550-1)*100),"n/a",(G550/H550-1)*100)</f>
        <v>140</v>
      </c>
      <c r="AF550" s="1087" t="str">
        <f>IF(ISERROR((H550/I550-1)*100),"n/a",(H550/I550-1)*100)</f>
        <v>n/a</v>
      </c>
      <c r="AG550" s="1087" t="str">
        <f>IF(ISERROR((I550/K550-1)*100),"n/a",(I550/K550-1)*100)</f>
        <v>n/a</v>
      </c>
      <c r="AH550" s="1087" t="str">
        <f>IF(ISERROR((K550/L550-1)*100),"n/a",(K550/L550-1)*100)</f>
        <v>n/a</v>
      </c>
      <c r="AI550" s="1087" t="str">
        <f>IF(ISERROR((L550/N550-1)*100),"n/a",(L550/N550-1)*100)</f>
        <v>n/a</v>
      </c>
      <c r="AJ550" s="1087" t="str">
        <f>IF(ISERROR((N550/O550-1)*100),"n/a",(N550/O550-1)*100)</f>
        <v>n/a</v>
      </c>
      <c r="AK550" s="1087" t="str">
        <f>IF(ISERROR((O550/P550-1)*100),"n/a",(O550/P550-1)*100)</f>
        <v>n/a</v>
      </c>
      <c r="AL550" s="1087" t="str">
        <f>IF(ISERROR((P550/Q550-1)*100),"n/a",(P550/Q550-1)*100)</f>
        <v>n/a</v>
      </c>
      <c r="AM550" s="1087">
        <f>IF(ISERROR((Q550/R550-1)*100),"n/a",(Q550/R550-1)*100)</f>
        <v>-100</v>
      </c>
      <c r="AN550" s="1087" t="str">
        <f>IF(ISERROR((R550/S550-1)*100),"n/a",(R550/S550-1)*100)</f>
        <v>n/a</v>
      </c>
      <c r="AO550" s="1087" t="str">
        <f>IF(ISERROR((S550/T550-1)*100),"n/a",(S550/T550-1)*100)</f>
        <v>n/a</v>
      </c>
      <c r="AP550" s="1087" t="str">
        <f>IF(ISERROR((T550/U550-1)*100),"n/a",(T550/U550-1)*100)</f>
        <v>n/a</v>
      </c>
      <c r="AQ550" s="1087" t="str">
        <f>IF(ISERROR((U550/V550-1)*100),"n/a",(U550/V550-1)*100)</f>
        <v>n/a</v>
      </c>
      <c r="AR550" s="1087" t="str">
        <f>IF(ISERROR((V550/W550-1)*100),"n/a",(V550/W550-1)*100)</f>
        <v>n/a</v>
      </c>
      <c r="AS550" s="1087" t="str">
        <f>IF(ISERROR((W550/X550-1)*100),"n/a",(W550/X550-1)*100)</f>
        <v>n/a</v>
      </c>
      <c r="AT550" s="1087" t="str">
        <f>IF(ISERROR((X550/Y550-1)*100),"n/a",(X550/Y550-1)*100)</f>
        <v>n/a</v>
      </c>
      <c r="AU550" s="1088">
        <f>AVERAGE(AA550:AT550)</f>
        <v>24.111430684011328</v>
      </c>
      <c r="AV550" s="1089">
        <f>STDEV(AA550:AT550)</f>
        <v>76.535452722364667</v>
      </c>
    </row>
    <row r="551" spans="1:48" ht="11.25" customHeight="1" x14ac:dyDescent="0.2">
      <c r="A551" s="489" t="s">
        <v>1531</v>
      </c>
      <c r="B551" s="874" t="s">
        <v>1532</v>
      </c>
      <c r="C551" s="621">
        <v>3.16</v>
      </c>
      <c r="D551" s="491">
        <v>2.84</v>
      </c>
      <c r="E551" s="514">
        <v>2.52</v>
      </c>
      <c r="F551" s="621">
        <v>2.2799999999999998</v>
      </c>
      <c r="G551" s="621">
        <v>2.0499999999999998</v>
      </c>
      <c r="H551" s="494">
        <v>1.6</v>
      </c>
      <c r="I551" s="621">
        <v>1.3625</v>
      </c>
      <c r="J551" s="945"/>
      <c r="K551" s="621">
        <v>0.95</v>
      </c>
      <c r="L551" s="490">
        <v>0.75</v>
      </c>
      <c r="M551" s="945"/>
      <c r="N551" s="622">
        <v>0.6</v>
      </c>
      <c r="O551" s="622">
        <v>0.75</v>
      </c>
      <c r="P551" s="627">
        <v>1.2</v>
      </c>
      <c r="Q551" s="623">
        <v>1</v>
      </c>
      <c r="R551" s="627">
        <v>1</v>
      </c>
      <c r="S551" s="627">
        <v>0.9</v>
      </c>
      <c r="T551" s="627">
        <v>0.6</v>
      </c>
      <c r="U551" s="623">
        <v>0</v>
      </c>
      <c r="V551" s="623">
        <v>0</v>
      </c>
      <c r="W551" s="623">
        <v>0</v>
      </c>
      <c r="X551" s="623">
        <v>0</v>
      </c>
      <c r="Y551" s="623">
        <v>0</v>
      </c>
      <c r="Z551" s="624">
        <f>SUM(C551:Y551)</f>
        <v>23.5625</v>
      </c>
      <c r="AA551" s="1086">
        <f>IF(ISERROR((C551/D551-1)*100),"n/a",(C551/D551-1)*100)</f>
        <v>11.267605633802823</v>
      </c>
      <c r="AB551" s="1086">
        <f>IF(ISERROR((D551/E551-1)*100),"n/a",(D551/E551-1)*100)</f>
        <v>12.698412698412698</v>
      </c>
      <c r="AC551" s="1087">
        <f>IF(ISERROR((E551/F551-1)*100),"n/a",(E551/F551-1)*100)</f>
        <v>10.526315789473696</v>
      </c>
      <c r="AD551" s="1087">
        <f>IF(ISERROR((F551/G551-1)*100),"n/a",(F551/G551-1)*100)</f>
        <v>11.219512195121961</v>
      </c>
      <c r="AE551" s="1087">
        <f>IF(ISERROR((G551/H551-1)*100),"n/a",(G551/H551-1)*100)</f>
        <v>28.124999999999979</v>
      </c>
      <c r="AF551" s="1087">
        <f>IF(ISERROR((H551/I551-1)*100),"n/a",(H551/I551-1)*100)</f>
        <v>17.431192660550465</v>
      </c>
      <c r="AG551" s="1087">
        <f>IF(ISERROR((I551/K551-1)*100),"n/a",(I551/K551-1)*100)</f>
        <v>43.421052631578959</v>
      </c>
      <c r="AH551" s="1087">
        <f>IF(ISERROR((K551/L551-1)*100),"n/a",(K551/L551-1)*100)</f>
        <v>26.666666666666661</v>
      </c>
      <c r="AI551" s="1087">
        <f>IF(ISERROR((L551/N551-1)*100),"n/a",(L551/N551-1)*100)</f>
        <v>25</v>
      </c>
      <c r="AJ551" s="1087">
        <f>IF(ISERROR((N551/O551-1)*100),"n/a",(N551/O551-1)*100)</f>
        <v>-20.000000000000007</v>
      </c>
      <c r="AK551" s="1087">
        <f>IF(ISERROR((O551/P551-1)*100),"n/a",(O551/P551-1)*100)</f>
        <v>-37.5</v>
      </c>
      <c r="AL551" s="1087">
        <f>IF(ISERROR((P551/Q551-1)*100),"n/a",(P551/Q551-1)*100)</f>
        <v>19.999999999999996</v>
      </c>
      <c r="AM551" s="1087">
        <f>IF(ISERROR((Q551/R551-1)*100),"n/a",(Q551/R551-1)*100)</f>
        <v>0</v>
      </c>
      <c r="AN551" s="1087">
        <f>IF(ISERROR((R551/S551-1)*100),"n/a",(R551/S551-1)*100)</f>
        <v>11.111111111111116</v>
      </c>
      <c r="AO551" s="1087">
        <f>IF(ISERROR((S551/T551-1)*100),"n/a",(S551/T551-1)*100)</f>
        <v>50</v>
      </c>
      <c r="AP551" s="1087" t="str">
        <f>IF(ISERROR((T551/U551-1)*100),"n/a",(T551/U551-1)*100)</f>
        <v>n/a</v>
      </c>
      <c r="AQ551" s="1087" t="str">
        <f>IF(ISERROR((U551/V551-1)*100),"n/a",(U551/V551-1)*100)</f>
        <v>n/a</v>
      </c>
      <c r="AR551" s="1087" t="str">
        <f>IF(ISERROR((V551/W551-1)*100),"n/a",(V551/W551-1)*100)</f>
        <v>n/a</v>
      </c>
      <c r="AS551" s="1087" t="str">
        <f>IF(ISERROR((W551/X551-1)*100),"n/a",(W551/X551-1)*100)</f>
        <v>n/a</v>
      </c>
      <c r="AT551" s="1087" t="str">
        <f>IF(ISERROR((X551/Y551-1)*100),"n/a",(X551/Y551-1)*100)</f>
        <v>n/a</v>
      </c>
      <c r="AU551" s="1088">
        <f>AVERAGE(AA551:AT551)</f>
        <v>13.997791292447889</v>
      </c>
      <c r="AV551" s="1089">
        <f>STDEV(AA551:AT551)</f>
        <v>21.928267469847682</v>
      </c>
    </row>
    <row r="552" spans="1:48" ht="11.25" customHeight="1" x14ac:dyDescent="0.2">
      <c r="A552" s="874" t="s">
        <v>3891</v>
      </c>
      <c r="B552" s="874" t="s">
        <v>3892</v>
      </c>
      <c r="C552" s="621">
        <v>2.12</v>
      </c>
      <c r="D552" s="491">
        <v>1.92</v>
      </c>
      <c r="E552" s="491">
        <v>1.76</v>
      </c>
      <c r="F552" s="621">
        <v>1.68</v>
      </c>
      <c r="G552" s="621">
        <v>1.52</v>
      </c>
      <c r="H552" s="621">
        <v>1.32</v>
      </c>
      <c r="I552" s="530">
        <v>1.1200000000000001</v>
      </c>
      <c r="J552" s="945"/>
      <c r="K552" s="494">
        <v>1.1200000000000001</v>
      </c>
      <c r="L552" s="625">
        <v>1.1200000000000001</v>
      </c>
      <c r="M552" s="945"/>
      <c r="N552" s="622">
        <v>1.1200000000000001</v>
      </c>
      <c r="O552" s="622">
        <v>1.1200000000000001</v>
      </c>
      <c r="P552" s="623">
        <v>1.56</v>
      </c>
      <c r="Q552" s="627">
        <v>2</v>
      </c>
      <c r="R552" s="627">
        <v>1.84</v>
      </c>
      <c r="S552" s="627">
        <v>1.76</v>
      </c>
      <c r="T552" s="627">
        <v>1.7</v>
      </c>
      <c r="U552" s="627">
        <v>1.66</v>
      </c>
      <c r="V552" s="627">
        <v>1.64</v>
      </c>
      <c r="W552" s="627">
        <v>1.58</v>
      </c>
      <c r="X552" s="627">
        <v>1.48</v>
      </c>
      <c r="Y552" s="627">
        <v>1.4</v>
      </c>
      <c r="Z552" s="624">
        <f>SUM(C552:Y552)</f>
        <v>32.540000000000006</v>
      </c>
      <c r="AA552" s="1086">
        <f>IF(ISERROR((C552/D552-1)*100),"n/a",(C552/D552-1)*100)</f>
        <v>10.416666666666675</v>
      </c>
      <c r="AB552" s="1086">
        <f>IF(ISERROR((D552/E552-1)*100),"n/a",(D552/E552-1)*100)</f>
        <v>9.0909090909090828</v>
      </c>
      <c r="AC552" s="1087">
        <f>IF(ISERROR((E552/F552-1)*100),"n/a",(E552/F552-1)*100)</f>
        <v>4.7619047619047672</v>
      </c>
      <c r="AD552" s="1087">
        <f>IF(ISERROR((F552/G552-1)*100),"n/a",(F552/G552-1)*100)</f>
        <v>10.526315789473673</v>
      </c>
      <c r="AE552" s="1087">
        <f>IF(ISERROR((G552/H552-1)*100),"n/a",(G552/H552-1)*100)</f>
        <v>15.151515151515138</v>
      </c>
      <c r="AF552" s="1087">
        <f>IF(ISERROR((H552/I552-1)*100),"n/a",(H552/I552-1)*100)</f>
        <v>17.857142857142861</v>
      </c>
      <c r="AG552" s="1087">
        <f>IF(ISERROR((I552/K552-1)*100),"n/a",(I552/K552-1)*100)</f>
        <v>0</v>
      </c>
      <c r="AH552" s="1087">
        <f>IF(ISERROR((K552/L552-1)*100),"n/a",(K552/L552-1)*100)</f>
        <v>0</v>
      </c>
      <c r="AI552" s="1087">
        <f>IF(ISERROR((L552/N552-1)*100),"n/a",(L552/N552-1)*100)</f>
        <v>0</v>
      </c>
      <c r="AJ552" s="1087">
        <f>IF(ISERROR((N552/O552-1)*100),"n/a",(N552/O552-1)*100)</f>
        <v>0</v>
      </c>
      <c r="AK552" s="1087">
        <f>IF(ISERROR((O552/P552-1)*100),"n/a",(O552/P552-1)*100)</f>
        <v>-28.205128205128204</v>
      </c>
      <c r="AL552" s="1087">
        <f>IF(ISERROR((P552/Q552-1)*100),"n/a",(P552/Q552-1)*100)</f>
        <v>-21.999999999999996</v>
      </c>
      <c r="AM552" s="1087">
        <f>IF(ISERROR((Q552/R552-1)*100),"n/a",(Q552/R552-1)*100)</f>
        <v>8.6956521739130377</v>
      </c>
      <c r="AN552" s="1087">
        <f>IF(ISERROR((R552/S552-1)*100),"n/a",(R552/S552-1)*100)</f>
        <v>4.5454545454545414</v>
      </c>
      <c r="AO552" s="1087">
        <f>IF(ISERROR((S552/T552-1)*100),"n/a",(S552/T552-1)*100)</f>
        <v>3.529411764705892</v>
      </c>
      <c r="AP552" s="1087">
        <f>IF(ISERROR((T552/U552-1)*100),"n/a",(T552/U552-1)*100)</f>
        <v>2.4096385542168752</v>
      </c>
      <c r="AQ552" s="1087">
        <f>IF(ISERROR((U552/V552-1)*100),"n/a",(U552/V552-1)*100)</f>
        <v>1.2195121951219523</v>
      </c>
      <c r="AR552" s="1087">
        <f>IF(ISERROR((V552/W552-1)*100),"n/a",(V552/W552-1)*100)</f>
        <v>3.7974683544303778</v>
      </c>
      <c r="AS552" s="1087">
        <f>IF(ISERROR((W552/X552-1)*100),"n/a",(W552/X552-1)*100)</f>
        <v>6.7567567567567544</v>
      </c>
      <c r="AT552" s="1087">
        <f>IF(ISERROR((X552/Y552-1)*100),"n/a",(X552/Y552-1)*100)</f>
        <v>5.7142857142857162</v>
      </c>
      <c r="AU552" s="1088">
        <f>AVERAGE(AA552:AT552)</f>
        <v>2.7133753085684571</v>
      </c>
      <c r="AV552" s="1089">
        <f>STDEV(AA552:AT552)</f>
        <v>10.795006569533694</v>
      </c>
    </row>
    <row r="553" spans="1:48" ht="11.25" customHeight="1" x14ac:dyDescent="0.2">
      <c r="A553" s="874" t="s">
        <v>1121</v>
      </c>
      <c r="B553" s="874" t="s">
        <v>1122</v>
      </c>
      <c r="C553" s="621">
        <v>1.0900000000000001</v>
      </c>
      <c r="D553" s="491">
        <v>1.06</v>
      </c>
      <c r="E553" s="626">
        <v>0.96</v>
      </c>
      <c r="F553" s="621">
        <v>0.94</v>
      </c>
      <c r="G553" s="621">
        <v>0.89</v>
      </c>
      <c r="H553" s="621">
        <v>0.87</v>
      </c>
      <c r="I553" s="621">
        <v>0.83499999999999996</v>
      </c>
      <c r="J553" s="621"/>
      <c r="K553" s="621">
        <v>0.82250000000000001</v>
      </c>
      <c r="L553" s="490">
        <v>0.80500000000000005</v>
      </c>
      <c r="M553" s="621"/>
      <c r="N553" s="503">
        <v>0.38250000000000001</v>
      </c>
      <c r="O553" s="622">
        <v>0</v>
      </c>
      <c r="P553" s="623">
        <v>0</v>
      </c>
      <c r="Q553" s="623">
        <v>0</v>
      </c>
      <c r="R553" s="623">
        <v>0</v>
      </c>
      <c r="S553" s="623">
        <v>0</v>
      </c>
      <c r="T553" s="623">
        <v>0</v>
      </c>
      <c r="U553" s="623">
        <v>0</v>
      </c>
      <c r="V553" s="623">
        <v>0</v>
      </c>
      <c r="W553" s="623">
        <v>0</v>
      </c>
      <c r="X553" s="623">
        <v>0</v>
      </c>
      <c r="Y553" s="623">
        <v>0</v>
      </c>
      <c r="Z553" s="624">
        <f>SUM(C553:Y553)</f>
        <v>8.6550000000000011</v>
      </c>
      <c r="AA553" s="1086">
        <f>IF(ISERROR((C553/D553-1)*100),"n/a",(C553/D553-1)*100)</f>
        <v>2.8301886792452935</v>
      </c>
      <c r="AB553" s="1086">
        <f>IF(ISERROR((D553/E553-1)*100),"n/a",(D553/E553-1)*100)</f>
        <v>10.416666666666675</v>
      </c>
      <c r="AC553" s="1087">
        <f>IF(ISERROR((E553/F553-1)*100),"n/a",(E553/F553-1)*100)</f>
        <v>2.1276595744680771</v>
      </c>
      <c r="AD553" s="1087">
        <f>IF(ISERROR((F553/G553-1)*100),"n/a",(F553/G553-1)*100)</f>
        <v>5.6179775280898792</v>
      </c>
      <c r="AE553" s="1087">
        <f>IF(ISERROR((G553/H553-1)*100),"n/a",(G553/H553-1)*100)</f>
        <v>2.2988505747126409</v>
      </c>
      <c r="AF553" s="1087">
        <f>IF(ISERROR((H553/I553-1)*100),"n/a",(H553/I553-1)*100)</f>
        <v>4.1916167664670656</v>
      </c>
      <c r="AG553" s="1087">
        <f>IF(ISERROR((I553/K553-1)*100),"n/a",(I553/K553-1)*100)</f>
        <v>1.5197568389057725</v>
      </c>
      <c r="AH553" s="1087">
        <f>IF(ISERROR((K553/L553-1)*100),"n/a",(K553/L553-1)*100)</f>
        <v>2.1739130434782483</v>
      </c>
      <c r="AI553" s="1087">
        <f>IF(ISERROR((L553/N553-1)*100),"n/a",(L553/N553-1)*100)</f>
        <v>110.45751633986929</v>
      </c>
      <c r="AJ553" s="1087" t="str">
        <f>IF(ISERROR((N553/O553-1)*100),"n/a",(N553/O553-1)*100)</f>
        <v>n/a</v>
      </c>
      <c r="AK553" s="1087" t="str">
        <f>IF(ISERROR((O553/P553-1)*100),"n/a",(O553/P553-1)*100)</f>
        <v>n/a</v>
      </c>
      <c r="AL553" s="1087" t="str">
        <f>IF(ISERROR((P553/Q553-1)*100),"n/a",(P553/Q553-1)*100)</f>
        <v>n/a</v>
      </c>
      <c r="AM553" s="1087" t="str">
        <f>IF(ISERROR((Q553/R553-1)*100),"n/a",(Q553/R553-1)*100)</f>
        <v>n/a</v>
      </c>
      <c r="AN553" s="1087" t="str">
        <f>IF(ISERROR((R553/S553-1)*100),"n/a",(R553/S553-1)*100)</f>
        <v>n/a</v>
      </c>
      <c r="AO553" s="1087" t="str">
        <f>IF(ISERROR((S553/T553-1)*100),"n/a",(S553/T553-1)*100)</f>
        <v>n/a</v>
      </c>
      <c r="AP553" s="1087" t="str">
        <f>IF(ISERROR((T553/U553-1)*100),"n/a",(T553/U553-1)*100)</f>
        <v>n/a</v>
      </c>
      <c r="AQ553" s="1087" t="str">
        <f>IF(ISERROR((U553/V553-1)*100),"n/a",(U553/V553-1)*100)</f>
        <v>n/a</v>
      </c>
      <c r="AR553" s="1087" t="str">
        <f>IF(ISERROR((V553/W553-1)*100),"n/a",(V553/W553-1)*100)</f>
        <v>n/a</v>
      </c>
      <c r="AS553" s="1087" t="str">
        <f>IF(ISERROR((W553/X553-1)*100),"n/a",(W553/X553-1)*100)</f>
        <v>n/a</v>
      </c>
      <c r="AT553" s="1087" t="str">
        <f>IF(ISERROR((X553/Y553-1)*100),"n/a",(X553/Y553-1)*100)</f>
        <v>n/a</v>
      </c>
      <c r="AU553" s="1088">
        <f>AVERAGE(AA553:AT553)</f>
        <v>15.737127334655883</v>
      </c>
      <c r="AV553" s="1089">
        <f>STDEV(AA553:AT553)</f>
        <v>35.627313553429836</v>
      </c>
    </row>
    <row r="554" spans="1:48" ht="11.25" customHeight="1" x14ac:dyDescent="0.2">
      <c r="A554" s="874" t="s">
        <v>731</v>
      </c>
      <c r="B554" s="874" t="s">
        <v>732</v>
      </c>
      <c r="C554" s="621">
        <v>4.59</v>
      </c>
      <c r="D554" s="491">
        <v>4.42</v>
      </c>
      <c r="E554" s="626">
        <v>4.1900000000000004</v>
      </c>
      <c r="F554" s="621">
        <v>4.0999999999999996</v>
      </c>
      <c r="G554" s="621">
        <v>4.0199999999999996</v>
      </c>
      <c r="H554" s="621">
        <v>3.88</v>
      </c>
      <c r="I554" s="621">
        <v>3.49</v>
      </c>
      <c r="J554" s="945"/>
      <c r="K554" s="621">
        <v>3.16</v>
      </c>
      <c r="L554" s="490">
        <v>2.69</v>
      </c>
      <c r="M554" s="945"/>
      <c r="N554" s="503">
        <v>2.38</v>
      </c>
      <c r="O554" s="503">
        <v>2.2000000000000002</v>
      </c>
      <c r="P554" s="627">
        <v>1</v>
      </c>
      <c r="Q554" s="623">
        <v>0</v>
      </c>
      <c r="R554" s="623">
        <v>0</v>
      </c>
      <c r="S554" s="623">
        <v>0</v>
      </c>
      <c r="T554" s="623">
        <v>0</v>
      </c>
      <c r="U554" s="623">
        <v>0</v>
      </c>
      <c r="V554" s="623">
        <v>0</v>
      </c>
      <c r="W554" s="623">
        <v>0</v>
      </c>
      <c r="X554" s="623">
        <v>0</v>
      </c>
      <c r="Y554" s="623">
        <v>0</v>
      </c>
      <c r="Z554" s="624">
        <f>SUM(C554:Y554)</f>
        <v>40.120000000000005</v>
      </c>
      <c r="AA554" s="1086">
        <f>IF(ISERROR((C554/D554-1)*100),"n/a",(C554/D554-1)*100)</f>
        <v>3.8461538461538547</v>
      </c>
      <c r="AB554" s="1086">
        <f>IF(ISERROR((D554/E554-1)*100),"n/a",(D554/E554-1)*100)</f>
        <v>5.4892601431980825</v>
      </c>
      <c r="AC554" s="1087">
        <f>IF(ISERROR((E554/F554-1)*100),"n/a",(E554/F554-1)*100)</f>
        <v>2.1951219512195363</v>
      </c>
      <c r="AD554" s="1087">
        <f>IF(ISERROR((F554/G554-1)*100),"n/a",(F554/G554-1)*100)</f>
        <v>1.990049751243772</v>
      </c>
      <c r="AE554" s="1087">
        <f>IF(ISERROR((G554/H554-1)*100),"n/a",(G554/H554-1)*100)</f>
        <v>3.6082474226803996</v>
      </c>
      <c r="AF554" s="1087">
        <f>IF(ISERROR((H554/I554-1)*100),"n/a",(H554/I554-1)*100)</f>
        <v>11.174785100286533</v>
      </c>
      <c r="AG554" s="1087">
        <f>IF(ISERROR((I554/K554-1)*100),"n/a",(I554/K554-1)*100)</f>
        <v>10.443037974683556</v>
      </c>
      <c r="AH554" s="1087">
        <f>IF(ISERROR((K554/L554-1)*100),"n/a",(K554/L554-1)*100)</f>
        <v>17.472118959107807</v>
      </c>
      <c r="AI554" s="1087">
        <f>IF(ISERROR((L554/N554-1)*100),"n/a",(L554/N554-1)*100)</f>
        <v>13.025210084033612</v>
      </c>
      <c r="AJ554" s="1087">
        <f>IF(ISERROR((N554/O554-1)*100),"n/a",(N554/O554-1)*100)</f>
        <v>8.1818181818181799</v>
      </c>
      <c r="AK554" s="1087">
        <f>IF(ISERROR((O554/P554-1)*100),"n/a",(O554/P554-1)*100)</f>
        <v>120.00000000000001</v>
      </c>
      <c r="AL554" s="1087" t="str">
        <f>IF(ISERROR((P554/Q554-1)*100),"n/a",(P554/Q554-1)*100)</f>
        <v>n/a</v>
      </c>
      <c r="AM554" s="1087" t="str">
        <f>IF(ISERROR((Q554/R554-1)*100),"n/a",(Q554/R554-1)*100)</f>
        <v>n/a</v>
      </c>
      <c r="AN554" s="1087" t="str">
        <f>IF(ISERROR((R554/S554-1)*100),"n/a",(R554/S554-1)*100)</f>
        <v>n/a</v>
      </c>
      <c r="AO554" s="1087" t="str">
        <f>IF(ISERROR((S554/T554-1)*100),"n/a",(S554/T554-1)*100)</f>
        <v>n/a</v>
      </c>
      <c r="AP554" s="1087" t="str">
        <f>IF(ISERROR((T554/U554-1)*100),"n/a",(T554/U554-1)*100)</f>
        <v>n/a</v>
      </c>
      <c r="AQ554" s="1087" t="str">
        <f>IF(ISERROR((U554/V554-1)*100),"n/a",(U554/V554-1)*100)</f>
        <v>n/a</v>
      </c>
      <c r="AR554" s="1087" t="str">
        <f>IF(ISERROR((V554/W554-1)*100),"n/a",(V554/W554-1)*100)</f>
        <v>n/a</v>
      </c>
      <c r="AS554" s="1087" t="str">
        <f>IF(ISERROR((W554/X554-1)*100),"n/a",(W554/X554-1)*100)</f>
        <v>n/a</v>
      </c>
      <c r="AT554" s="1087" t="str">
        <f>IF(ISERROR((X554/Y554-1)*100),"n/a",(X554/Y554-1)*100)</f>
        <v>n/a</v>
      </c>
      <c r="AU554" s="1088">
        <f>AVERAGE(AA554:AT554)</f>
        <v>17.947800310402304</v>
      </c>
      <c r="AV554" s="1089">
        <f>STDEV(AA554:AT554)</f>
        <v>34.20404996484276</v>
      </c>
    </row>
    <row r="555" spans="1:48" ht="11.25" customHeight="1" x14ac:dyDescent="0.2">
      <c r="A555" s="489" t="s">
        <v>1563</v>
      </c>
      <c r="B555" s="874" t="s">
        <v>1564</v>
      </c>
      <c r="C555" s="621">
        <v>0.88</v>
      </c>
      <c r="D555" s="491">
        <v>0.84</v>
      </c>
      <c r="E555" s="626">
        <v>0.8</v>
      </c>
      <c r="F555" s="621">
        <v>0.76</v>
      </c>
      <c r="G555" s="621">
        <v>0.72</v>
      </c>
      <c r="H555" s="494">
        <v>0.68</v>
      </c>
      <c r="I555" s="621">
        <v>0.67</v>
      </c>
      <c r="J555" s="945"/>
      <c r="K555" s="621">
        <v>0.61</v>
      </c>
      <c r="L555" s="490">
        <v>0.59</v>
      </c>
      <c r="M555" s="945"/>
      <c r="N555" s="503">
        <v>0.57999999999999996</v>
      </c>
      <c r="O555" s="622">
        <v>0.56999999999999995</v>
      </c>
      <c r="P555" s="627">
        <v>0.56999999999999995</v>
      </c>
      <c r="Q555" s="627">
        <v>0.42</v>
      </c>
      <c r="R555" s="627">
        <v>0</v>
      </c>
      <c r="S555" s="627">
        <v>0</v>
      </c>
      <c r="T555" s="627">
        <v>0</v>
      </c>
      <c r="U555" s="627">
        <v>0</v>
      </c>
      <c r="V555" s="627">
        <v>0</v>
      </c>
      <c r="W555" s="627">
        <v>0</v>
      </c>
      <c r="X555" s="627">
        <v>0</v>
      </c>
      <c r="Y555" s="627">
        <v>0</v>
      </c>
      <c r="Z555" s="624">
        <f>SUM(C555:Y555)</f>
        <v>8.69</v>
      </c>
      <c r="AA555" s="1086">
        <f>IF(ISERROR((C555/D555-1)*100),"n/a",(C555/D555-1)*100)</f>
        <v>4.7619047619047672</v>
      </c>
      <c r="AB555" s="1086">
        <f>IF(ISERROR((D555/E555-1)*100),"n/a",(D555/E555-1)*100)</f>
        <v>4.9999999999999822</v>
      </c>
      <c r="AC555" s="1087">
        <f>IF(ISERROR((E555/F555-1)*100),"n/a",(E555/F555-1)*100)</f>
        <v>5.2631578947368363</v>
      </c>
      <c r="AD555" s="1087">
        <f>IF(ISERROR((F555/G555-1)*100),"n/a",(F555/G555-1)*100)</f>
        <v>5.555555555555558</v>
      </c>
      <c r="AE555" s="1087">
        <f>IF(ISERROR((G555/H555-1)*100),"n/a",(G555/H555-1)*100)</f>
        <v>5.8823529411764497</v>
      </c>
      <c r="AF555" s="1087">
        <f>IF(ISERROR((H555/I555-1)*100),"n/a",(H555/I555-1)*100)</f>
        <v>1.4925373134328401</v>
      </c>
      <c r="AG555" s="1087">
        <f>IF(ISERROR((I555/K555-1)*100),"n/a",(I555/K555-1)*100)</f>
        <v>9.8360655737705027</v>
      </c>
      <c r="AH555" s="1087">
        <f>IF(ISERROR((K555/L555-1)*100),"n/a",(K555/L555-1)*100)</f>
        <v>3.3898305084745894</v>
      </c>
      <c r="AI555" s="1087">
        <f>IF(ISERROR((L555/N555-1)*100),"n/a",(L555/N555-1)*100)</f>
        <v>1.7241379310344751</v>
      </c>
      <c r="AJ555" s="1087">
        <f>IF(ISERROR((N555/O555-1)*100),"n/a",(N555/O555-1)*100)</f>
        <v>1.7543859649122862</v>
      </c>
      <c r="AK555" s="1087">
        <f>IF(ISERROR((O555/P555-1)*100),"n/a",(O555/P555-1)*100)</f>
        <v>0</v>
      </c>
      <c r="AL555" s="1087">
        <f>IF(ISERROR((P555/Q555-1)*100),"n/a",(P555/Q555-1)*100)</f>
        <v>35.714285714285701</v>
      </c>
      <c r="AM555" s="1087" t="str">
        <f>IF(ISERROR((Q555/R555-1)*100),"n/a",(Q555/R555-1)*100)</f>
        <v>n/a</v>
      </c>
      <c r="AN555" s="1087" t="str">
        <f>IF(ISERROR((R555/S555-1)*100),"n/a",(R555/S555-1)*100)</f>
        <v>n/a</v>
      </c>
      <c r="AO555" s="1087" t="str">
        <f>IF(ISERROR((S555/T555-1)*100),"n/a",(S555/T555-1)*100)</f>
        <v>n/a</v>
      </c>
      <c r="AP555" s="1087" t="str">
        <f>IF(ISERROR((T555/U555-1)*100),"n/a",(T555/U555-1)*100)</f>
        <v>n/a</v>
      </c>
      <c r="AQ555" s="1087" t="str">
        <f>IF(ISERROR((U555/V555-1)*100),"n/a",(U555/V555-1)*100)</f>
        <v>n/a</v>
      </c>
      <c r="AR555" s="1087" t="str">
        <f>IF(ISERROR((V555/W555-1)*100),"n/a",(V555/W555-1)*100)</f>
        <v>n/a</v>
      </c>
      <c r="AS555" s="1087" t="str">
        <f>IF(ISERROR((W555/X555-1)*100),"n/a",(W555/X555-1)*100)</f>
        <v>n/a</v>
      </c>
      <c r="AT555" s="1087" t="str">
        <f>IF(ISERROR((X555/Y555-1)*100),"n/a",(X555/Y555-1)*100)</f>
        <v>n/a</v>
      </c>
      <c r="AU555" s="1088">
        <f>AVERAGE(AA555:AT555)</f>
        <v>6.697851179940332</v>
      </c>
      <c r="AV555" s="1089">
        <f>STDEV(AA555:AT555)</f>
        <v>9.5085408821309336</v>
      </c>
    </row>
    <row r="556" spans="1:48" ht="11.25" customHeight="1" x14ac:dyDescent="0.2">
      <c r="A556" s="859" t="s">
        <v>1565</v>
      </c>
      <c r="B556" s="859" t="s">
        <v>1566</v>
      </c>
      <c r="C556" s="621">
        <v>4.2</v>
      </c>
      <c r="D556" s="491">
        <v>3.4</v>
      </c>
      <c r="E556" s="485">
        <v>2.6</v>
      </c>
      <c r="F556" s="482">
        <v>2.12</v>
      </c>
      <c r="G556" s="482">
        <v>2.0099999999999998</v>
      </c>
      <c r="H556" s="482">
        <v>1.88</v>
      </c>
      <c r="I556" s="482">
        <v>1.72</v>
      </c>
      <c r="J556" s="1016"/>
      <c r="K556" s="482">
        <v>1.55</v>
      </c>
      <c r="L556" s="480">
        <v>1.06</v>
      </c>
      <c r="M556" s="1016"/>
      <c r="N556" s="497">
        <v>0.4</v>
      </c>
      <c r="O556" s="526">
        <v>0.69</v>
      </c>
      <c r="P556" s="487">
        <v>2.61</v>
      </c>
      <c r="Q556" s="487">
        <v>2.44</v>
      </c>
      <c r="R556" s="487">
        <v>2.15</v>
      </c>
      <c r="S556" s="486">
        <v>2</v>
      </c>
      <c r="T556" s="486">
        <v>2</v>
      </c>
      <c r="U556" s="487">
        <v>1.94</v>
      </c>
      <c r="V556" s="486">
        <v>1.92</v>
      </c>
      <c r="W556" s="486">
        <v>1.92</v>
      </c>
      <c r="X556" s="487">
        <v>1.83</v>
      </c>
      <c r="Y556" s="487">
        <v>1.68</v>
      </c>
      <c r="Z556" s="624">
        <f>SUM(C556:Y556)</f>
        <v>42.12</v>
      </c>
      <c r="AA556" s="1086">
        <f>IF(ISERROR((C556/D556-1)*100),"n/a",(C556/D556-1)*100)</f>
        <v>23.529411764705888</v>
      </c>
      <c r="AB556" s="1086">
        <f>IF(ISERROR((D556/E556-1)*100),"n/a",(D556/E556-1)*100)</f>
        <v>30.76923076923077</v>
      </c>
      <c r="AC556" s="1087">
        <f>IF(ISERROR((E556/F556-1)*100),"n/a",(E556/F556-1)*100)</f>
        <v>22.641509433962259</v>
      </c>
      <c r="AD556" s="1087">
        <f>IF(ISERROR((F556/G556-1)*100),"n/a",(F556/G556-1)*100)</f>
        <v>5.4726368159204064</v>
      </c>
      <c r="AE556" s="1087">
        <f>IF(ISERROR((G556/H556-1)*100),"n/a",(G556/H556-1)*100)</f>
        <v>6.9148936170212671</v>
      </c>
      <c r="AF556" s="1087">
        <f>IF(ISERROR((H556/I556-1)*100),"n/a",(H556/I556-1)*100)</f>
        <v>9.302325581395344</v>
      </c>
      <c r="AG556" s="1087">
        <f>IF(ISERROR((I556/K556-1)*100),"n/a",(I556/K556-1)*100)</f>
        <v>10.967741935483865</v>
      </c>
      <c r="AH556" s="1087">
        <f>IF(ISERROR((K556/L556-1)*100),"n/a",(K556/L556-1)*100)</f>
        <v>46.226415094339622</v>
      </c>
      <c r="AI556" s="1087">
        <f>IF(ISERROR((L556/N556-1)*100),"n/a",(L556/N556-1)*100)</f>
        <v>165</v>
      </c>
      <c r="AJ556" s="1087">
        <f>IF(ISERROR((N556/O556-1)*100),"n/a",(N556/O556-1)*100)</f>
        <v>-42.028985507246361</v>
      </c>
      <c r="AK556" s="1087">
        <f>IF(ISERROR((O556/P556-1)*100),"n/a",(O556/P556-1)*100)</f>
        <v>-73.563218390804593</v>
      </c>
      <c r="AL556" s="1087">
        <f>IF(ISERROR((P556/Q556-1)*100),"n/a",(P556/Q556-1)*100)</f>
        <v>6.9672131147541005</v>
      </c>
      <c r="AM556" s="1087">
        <f>IF(ISERROR((Q556/R556-1)*100),"n/a",(Q556/R556-1)*100)</f>
        <v>13.488372093023248</v>
      </c>
      <c r="AN556" s="1087">
        <f>IF(ISERROR((R556/S556-1)*100),"n/a",(R556/S556-1)*100)</f>
        <v>7.4999999999999956</v>
      </c>
      <c r="AO556" s="1087">
        <f>IF(ISERROR((S556/T556-1)*100),"n/a",(S556/T556-1)*100)</f>
        <v>0</v>
      </c>
      <c r="AP556" s="1087">
        <f>IF(ISERROR((T556/U556-1)*100),"n/a",(T556/U556-1)*100)</f>
        <v>3.0927835051546504</v>
      </c>
      <c r="AQ556" s="1087">
        <f>IF(ISERROR((U556/V556-1)*100),"n/a",(U556/V556-1)*100)</f>
        <v>1.0416666666666741</v>
      </c>
      <c r="AR556" s="1087">
        <f>IF(ISERROR((V556/W556-1)*100),"n/a",(V556/W556-1)*100)</f>
        <v>0</v>
      </c>
      <c r="AS556" s="1087">
        <f>IF(ISERROR((W556/X556-1)*100),"n/a",(W556/X556-1)*100)</f>
        <v>4.9180327868852292</v>
      </c>
      <c r="AT556" s="1087">
        <f>IF(ISERROR((X556/Y556-1)*100),"n/a",(X556/Y556-1)*100)</f>
        <v>8.9285714285714413</v>
      </c>
      <c r="AU556" s="1088">
        <f>AVERAGE(AA556:AT556)</f>
        <v>12.55843003545319</v>
      </c>
      <c r="AV556" s="1089">
        <f>STDEV(AA556:AT556)</f>
        <v>43.579614253605165</v>
      </c>
    </row>
    <row r="557" spans="1:48" ht="11.25" customHeight="1" x14ac:dyDescent="0.2">
      <c r="A557" s="499" t="s">
        <v>1567</v>
      </c>
      <c r="B557" s="499" t="s">
        <v>1568</v>
      </c>
      <c r="C557" s="621">
        <v>1.1599999999999999</v>
      </c>
      <c r="D557" s="491">
        <v>1.06</v>
      </c>
      <c r="E557" s="491">
        <v>0.97000000000000008</v>
      </c>
      <c r="F557" s="505">
        <v>0.88</v>
      </c>
      <c r="G557" s="505">
        <v>0.8</v>
      </c>
      <c r="H557" s="505">
        <v>0.74</v>
      </c>
      <c r="I557" s="505">
        <v>0.64</v>
      </c>
      <c r="J557" s="1032"/>
      <c r="K557" s="505">
        <v>0.56000000000000005</v>
      </c>
      <c r="L557" s="506">
        <v>0.5</v>
      </c>
      <c r="M557" s="1032"/>
      <c r="N557" s="527">
        <v>0.5</v>
      </c>
      <c r="O557" s="527">
        <v>0.5</v>
      </c>
      <c r="P557" s="508">
        <v>0.71</v>
      </c>
      <c r="Q557" s="507">
        <v>0.91</v>
      </c>
      <c r="R557" s="507">
        <v>0.86</v>
      </c>
      <c r="S557" s="507">
        <v>0.77</v>
      </c>
      <c r="T557" s="507">
        <v>0.63332999999999995</v>
      </c>
      <c r="U557" s="507">
        <v>0.60665999999999998</v>
      </c>
      <c r="V557" s="507">
        <v>0.57333999999999996</v>
      </c>
      <c r="W557" s="508">
        <v>0.53332000000000002</v>
      </c>
      <c r="X557" s="507">
        <v>0.53332000000000002</v>
      </c>
      <c r="Y557" s="508">
        <v>0.51332</v>
      </c>
      <c r="Z557" s="624">
        <f>SUM(C557:Y557)</f>
        <v>14.953289999999999</v>
      </c>
      <c r="AA557" s="1086">
        <f>IF(ISERROR((C557/D557-1)*100),"n/a",(C557/D557-1)*100)</f>
        <v>9.4339622641509422</v>
      </c>
      <c r="AB557" s="1086">
        <f>IF(ISERROR((D557/E557-1)*100),"n/a",(D557/E557-1)*100)</f>
        <v>9.2783505154639059</v>
      </c>
      <c r="AC557" s="1087">
        <f>IF(ISERROR((E557/F557-1)*100),"n/a",(E557/F557-1)*100)</f>
        <v>10.22727272727273</v>
      </c>
      <c r="AD557" s="1087">
        <f>IF(ISERROR((F557/G557-1)*100),"n/a",(F557/G557-1)*100)</f>
        <v>9.9999999999999858</v>
      </c>
      <c r="AE557" s="1087">
        <f>IF(ISERROR((G557/H557-1)*100),"n/a",(G557/H557-1)*100)</f>
        <v>8.1081081081081141</v>
      </c>
      <c r="AF557" s="1087">
        <f>IF(ISERROR((H557/I557-1)*100),"n/a",(H557/I557-1)*100)</f>
        <v>15.625</v>
      </c>
      <c r="AG557" s="1087">
        <f>IF(ISERROR((I557/K557-1)*100),"n/a",(I557/K557-1)*100)</f>
        <v>14.285714285714279</v>
      </c>
      <c r="AH557" s="1087">
        <f>IF(ISERROR((K557/L557-1)*100),"n/a",(K557/L557-1)*100)</f>
        <v>12.000000000000011</v>
      </c>
      <c r="AI557" s="1087">
        <f>IF(ISERROR((L557/N557-1)*100),"n/a",(L557/N557-1)*100)</f>
        <v>0</v>
      </c>
      <c r="AJ557" s="1087">
        <f>IF(ISERROR((N557/O557-1)*100),"n/a",(N557/O557-1)*100)</f>
        <v>0</v>
      </c>
      <c r="AK557" s="1087">
        <f>IF(ISERROR((O557/P557-1)*100),"n/a",(O557/P557-1)*100)</f>
        <v>-29.577464788732389</v>
      </c>
      <c r="AL557" s="1087">
        <f>IF(ISERROR((P557/Q557-1)*100),"n/a",(P557/Q557-1)*100)</f>
        <v>-21.978021978021989</v>
      </c>
      <c r="AM557" s="1087">
        <f>IF(ISERROR((Q557/R557-1)*100),"n/a",(Q557/R557-1)*100)</f>
        <v>5.8139534883721034</v>
      </c>
      <c r="AN557" s="1087">
        <f>IF(ISERROR((R557/S557-1)*100),"n/a",(R557/S557-1)*100)</f>
        <v>11.688311688311682</v>
      </c>
      <c r="AO557" s="1087">
        <f>IF(ISERROR((S557/T557-1)*100),"n/a",(S557/T557-1)*100)</f>
        <v>21.579587260985591</v>
      </c>
      <c r="AP557" s="1087">
        <f>IF(ISERROR((T557/U557-1)*100),"n/a",(T557/U557-1)*100)</f>
        <v>4.3962021560676412</v>
      </c>
      <c r="AQ557" s="1087">
        <f>IF(ISERROR((U557/V557-1)*100),"n/a",(U557/V557-1)*100)</f>
        <v>5.8115603306938324</v>
      </c>
      <c r="AR557" s="1087">
        <f>IF(ISERROR((V557/W557-1)*100),"n/a",(V557/W557-1)*100)</f>
        <v>7.503937598439947</v>
      </c>
      <c r="AS557" s="1087">
        <f>IF(ISERROR((W557/X557-1)*100),"n/a",(W557/X557-1)*100)</f>
        <v>0</v>
      </c>
      <c r="AT557" s="1087">
        <f>IF(ISERROR((X557/Y557-1)*100),"n/a",(X557/Y557-1)*100)</f>
        <v>3.8962050962362715</v>
      </c>
      <c r="AU557" s="1088">
        <f>AVERAGE(AA557:AT557)</f>
        <v>4.9046339376531343</v>
      </c>
      <c r="AV557" s="1089">
        <f>STDEV(AA557:AT557)</f>
        <v>11.865666966794572</v>
      </c>
    </row>
    <row r="558" spans="1:48" ht="11.25" customHeight="1" x14ac:dyDescent="0.2">
      <c r="A558" s="489" t="s">
        <v>312</v>
      </c>
      <c r="B558" s="874" t="s">
        <v>313</v>
      </c>
      <c r="C558" s="621">
        <v>0.76</v>
      </c>
      <c r="D558" s="491">
        <v>0.82</v>
      </c>
      <c r="E558" s="491">
        <v>0.92679650772330424</v>
      </c>
      <c r="F558" s="621">
        <v>0.91336467427803891</v>
      </c>
      <c r="G558" s="621">
        <v>0.85963734049697782</v>
      </c>
      <c r="H558" s="621">
        <v>0.73875083948959031</v>
      </c>
      <c r="I558" s="621">
        <v>0.64472800537273334</v>
      </c>
      <c r="J558" s="945">
        <v>0</v>
      </c>
      <c r="K558" s="621">
        <v>0.59100067159167224</v>
      </c>
      <c r="L558" s="490">
        <v>0.53727333781061115</v>
      </c>
      <c r="M558" s="945">
        <v>0</v>
      </c>
      <c r="N558" s="503">
        <v>0.5104096709200806</v>
      </c>
      <c r="O558" s="503">
        <v>0.48354600402955</v>
      </c>
      <c r="P558" s="627">
        <v>0.45668233713901946</v>
      </c>
      <c r="Q558" s="627">
        <v>0.40295500335795831</v>
      </c>
      <c r="R558" s="627">
        <v>0.37609133646742782</v>
      </c>
      <c r="S558" s="627">
        <v>0.34922766957689722</v>
      </c>
      <c r="T558" s="627">
        <v>0.28878441907320346</v>
      </c>
      <c r="U558" s="627">
        <v>0.26863666890530558</v>
      </c>
      <c r="V558" s="627">
        <v>0.25184687709872394</v>
      </c>
      <c r="W558" s="627">
        <v>0.23505708529214234</v>
      </c>
      <c r="X558" s="627">
        <v>0.21826729348556076</v>
      </c>
      <c r="Y558" s="627">
        <v>0.21490933512424445</v>
      </c>
      <c r="Z558" s="624">
        <f>SUM(C558:Y558)</f>
        <v>10.847965077233042</v>
      </c>
      <c r="AA558" s="1086">
        <f>IF(ISERROR((C558/D558-1)*100),"n/a",(C558/D558-1)*100)</f>
        <v>-7.3170731707317032</v>
      </c>
      <c r="AB558" s="1086">
        <f>IF(ISERROR((D558/E558-1)*100),"n/a",(D558/E558-1)*100)</f>
        <v>-11.523188405797102</v>
      </c>
      <c r="AC558" s="1087">
        <f>IF(ISERROR((E558/F558-1)*100),"n/a",(E558/F558-1)*100)</f>
        <v>1.4705882352941124</v>
      </c>
      <c r="AD558" s="1087">
        <f>IF(ISERROR((F558/G558-1)*100),"n/a",(F558/G558-1)*100)</f>
        <v>6.25</v>
      </c>
      <c r="AE558" s="1087">
        <f>IF(ISERROR((G558/H558-1)*100),"n/a",(G558/H558-1)*100)</f>
        <v>16.36363636363636</v>
      </c>
      <c r="AF558" s="1087">
        <f>IF(ISERROR((H558/I558-1)*100),"n/a",(H558/I558-1)*100)</f>
        <v>14.583333333333325</v>
      </c>
      <c r="AG558" s="1087">
        <f>IF(ISERROR((I558/K558-1)*100),"n/a",(I558/K558-1)*100)</f>
        <v>9.0909090909090828</v>
      </c>
      <c r="AH558" s="1087">
        <f>IF(ISERROR((K558/L558-1)*100),"n/a",(K558/L558-1)*100)</f>
        <v>9.9999999999999858</v>
      </c>
      <c r="AI558" s="1087">
        <f>IF(ISERROR((L558/N558-1)*100),"n/a",(L558/N558-1)*100)</f>
        <v>5.2631578947368363</v>
      </c>
      <c r="AJ558" s="1087">
        <f>IF(ISERROR((N558/O558-1)*100),"n/a",(N558/O558-1)*100)</f>
        <v>5.555555555555558</v>
      </c>
      <c r="AK558" s="1087">
        <f>IF(ISERROR((O558/P558-1)*100),"n/a",(O558/P558-1)*100)</f>
        <v>5.8823529411764719</v>
      </c>
      <c r="AL558" s="1087">
        <f>IF(ISERROR((P558/Q558-1)*100),"n/a",(P558/Q558-1)*100)</f>
        <v>13.333333333333353</v>
      </c>
      <c r="AM558" s="1087">
        <f>IF(ISERROR((Q558/R558-1)*100),"n/a",(Q558/R558-1)*100)</f>
        <v>7.1428571428571175</v>
      </c>
      <c r="AN558" s="1087">
        <f>IF(ISERROR((R558/S558-1)*100),"n/a",(R558/S558-1)*100)</f>
        <v>7.6923076923077094</v>
      </c>
      <c r="AO558" s="1087">
        <f>IF(ISERROR((S558/T558-1)*100),"n/a",(S558/T558-1)*100)</f>
        <v>20.930232558139529</v>
      </c>
      <c r="AP558" s="1087">
        <f>IF(ISERROR((T558/U558-1)*100),"n/a",(T558/U558-1)*100)</f>
        <v>7.4999999999999956</v>
      </c>
      <c r="AQ558" s="1087">
        <f>IF(ISERROR((U558/V558-1)*100),"n/a",(U558/V558-1)*100)</f>
        <v>6.6666666666666874</v>
      </c>
      <c r="AR558" s="1087">
        <f>IF(ISERROR((V558/W558-1)*100),"n/a",(V558/W558-1)*100)</f>
        <v>7.1428571428571397</v>
      </c>
      <c r="AS558" s="1087">
        <f>IF(ISERROR((W558/X558-1)*100),"n/a",(W558/X558-1)*100)</f>
        <v>7.6923076923076872</v>
      </c>
      <c r="AT558" s="1087">
        <f>IF(ISERROR((X558/Y558-1)*100),"n/a",(X558/Y558-1)*100)</f>
        <v>1.5625</v>
      </c>
      <c r="AU558" s="1088">
        <f>AVERAGE(AA558:AT558)</f>
        <v>6.7641167033291065</v>
      </c>
      <c r="AV558" s="1089">
        <f>STDEV(AA558:AT558)</f>
        <v>7.2841185537217878</v>
      </c>
    </row>
    <row r="559" spans="1:48" ht="11.25" customHeight="1" x14ac:dyDescent="0.2">
      <c r="A559" s="489" t="s">
        <v>1561</v>
      </c>
      <c r="B559" s="874" t="s">
        <v>1562</v>
      </c>
      <c r="C559" s="621">
        <v>2.9950000000000001</v>
      </c>
      <c r="D559" s="491">
        <v>2.8224999999999998</v>
      </c>
      <c r="E559" s="491">
        <v>2.66</v>
      </c>
      <c r="F559" s="621">
        <v>2.5299999999999998</v>
      </c>
      <c r="G559" s="621">
        <v>2.41</v>
      </c>
      <c r="H559" s="621">
        <v>2.2974999999999999</v>
      </c>
      <c r="I559" s="621">
        <v>2.2025000000000001</v>
      </c>
      <c r="J559" s="945"/>
      <c r="K559" s="621">
        <v>2.12</v>
      </c>
      <c r="L559" s="625">
        <v>2.1</v>
      </c>
      <c r="M559" s="945"/>
      <c r="N559" s="524">
        <v>2.1</v>
      </c>
      <c r="O559" s="524">
        <v>2.1</v>
      </c>
      <c r="P559" s="523">
        <v>2.1</v>
      </c>
      <c r="Q559" s="521">
        <v>2.1</v>
      </c>
      <c r="R559" s="521">
        <v>2.0249999999999999</v>
      </c>
      <c r="S559" s="521">
        <v>1.925</v>
      </c>
      <c r="T559" s="521">
        <v>1.825</v>
      </c>
      <c r="U559" s="627">
        <v>1.7250000000000001</v>
      </c>
      <c r="V559" s="627">
        <v>1.625</v>
      </c>
      <c r="W559" s="627">
        <v>1.5249999999999999</v>
      </c>
      <c r="X559" s="627">
        <v>1.425</v>
      </c>
      <c r="Y559" s="627">
        <v>1.325</v>
      </c>
      <c r="Z559" s="624">
        <f>SUM(C559:Y559)</f>
        <v>43.937500000000007</v>
      </c>
      <c r="AA559" s="1086">
        <f>IF(ISERROR((C559/D559-1)*100),"n/a",(C559/D559-1)*100)</f>
        <v>6.111603188662551</v>
      </c>
      <c r="AB559" s="1086">
        <f>IF(ISERROR((D559/E559-1)*100),"n/a",(D559/E559-1)*100)</f>
        <v>6.1090225563909639</v>
      </c>
      <c r="AC559" s="1087">
        <f>IF(ISERROR((E559/F559-1)*100),"n/a",(E559/F559-1)*100)</f>
        <v>5.1383399209486313</v>
      </c>
      <c r="AD559" s="1087">
        <f>IF(ISERROR((F559/G559-1)*100),"n/a",(F559/G559-1)*100)</f>
        <v>4.9792531120331773</v>
      </c>
      <c r="AE559" s="1087">
        <f>IF(ISERROR((G559/H559-1)*100),"n/a",(G559/H559-1)*100)</f>
        <v>4.8966267682263531</v>
      </c>
      <c r="AF559" s="1087">
        <f>IF(ISERROR((H559/I559-1)*100),"n/a",(H559/I559-1)*100)</f>
        <v>4.3132803632236039</v>
      </c>
      <c r="AG559" s="1087">
        <f>IF(ISERROR((I559/K559-1)*100),"n/a",(I559/K559-1)*100)</f>
        <v>3.8915094339622591</v>
      </c>
      <c r="AH559" s="1087">
        <f>IF(ISERROR((K559/L559-1)*100),"n/a",(K559/L559-1)*100)</f>
        <v>0.952380952380949</v>
      </c>
      <c r="AI559" s="1087">
        <f>IF(ISERROR((L559/N559-1)*100),"n/a",(L559/N559-1)*100)</f>
        <v>0</v>
      </c>
      <c r="AJ559" s="1087">
        <f>IF(ISERROR((N559/O559-1)*100),"n/a",(N559/O559-1)*100)</f>
        <v>0</v>
      </c>
      <c r="AK559" s="1087">
        <f>IF(ISERROR((O559/P559-1)*100),"n/a",(O559/P559-1)*100)</f>
        <v>0</v>
      </c>
      <c r="AL559" s="1087">
        <f>IF(ISERROR((P559/Q559-1)*100),"n/a",(P559/Q559-1)*100)</f>
        <v>0</v>
      </c>
      <c r="AM559" s="1087">
        <f>IF(ISERROR((Q559/R559-1)*100),"n/a",(Q559/R559-1)*100)</f>
        <v>3.7037037037037202</v>
      </c>
      <c r="AN559" s="1087">
        <f>IF(ISERROR((R559/S559-1)*100),"n/a",(R559/S559-1)*100)</f>
        <v>5.1948051948051965</v>
      </c>
      <c r="AO559" s="1087">
        <f>IF(ISERROR((S559/T559-1)*100),"n/a",(S559/T559-1)*100)</f>
        <v>5.4794520547945202</v>
      </c>
      <c r="AP559" s="1087">
        <f>IF(ISERROR((T559/U559-1)*100),"n/a",(T559/U559-1)*100)</f>
        <v>5.7971014492753437</v>
      </c>
      <c r="AQ559" s="1087">
        <f>IF(ISERROR((U559/V559-1)*100),"n/a",(U559/V559-1)*100)</f>
        <v>6.1538461538461542</v>
      </c>
      <c r="AR559" s="1087">
        <f>IF(ISERROR((V559/W559-1)*100),"n/a",(V559/W559-1)*100)</f>
        <v>6.5573770491803351</v>
      </c>
      <c r="AS559" s="1087">
        <f>IF(ISERROR((W559/X559-1)*100),"n/a",(W559/X559-1)*100)</f>
        <v>7.0175438596491224</v>
      </c>
      <c r="AT559" s="1087">
        <f>IF(ISERROR((X559/Y559-1)*100),"n/a",(X559/Y559-1)*100)</f>
        <v>7.547169811320753</v>
      </c>
      <c r="AU559" s="1088">
        <f>AVERAGE(AA559:AT559)</f>
        <v>4.1921507786201824</v>
      </c>
      <c r="AV559" s="1089">
        <f>STDEV(AA559:AT559)</f>
        <v>2.5590491096831389</v>
      </c>
    </row>
    <row r="560" spans="1:48" ht="11.25" customHeight="1" x14ac:dyDescent="0.2">
      <c r="A560" s="874" t="s">
        <v>1569</v>
      </c>
      <c r="B560" s="874" t="s">
        <v>1570</v>
      </c>
      <c r="C560" s="621">
        <v>0.78</v>
      </c>
      <c r="D560" s="491">
        <v>0.7</v>
      </c>
      <c r="E560" s="491">
        <v>0.54</v>
      </c>
      <c r="F560" s="621">
        <v>0.48</v>
      </c>
      <c r="G560" s="621">
        <v>0.4</v>
      </c>
      <c r="H560" s="621">
        <v>0.32</v>
      </c>
      <c r="I560" s="621">
        <v>0.23</v>
      </c>
      <c r="J560" s="945"/>
      <c r="K560" s="621">
        <v>0.19</v>
      </c>
      <c r="L560" s="490">
        <v>0.12</v>
      </c>
      <c r="M560" s="945"/>
      <c r="N560" s="622">
        <v>0</v>
      </c>
      <c r="O560" s="622">
        <v>0</v>
      </c>
      <c r="P560" s="623">
        <v>0</v>
      </c>
      <c r="Q560" s="623">
        <v>0</v>
      </c>
      <c r="R560" s="623">
        <v>0</v>
      </c>
      <c r="S560" s="623">
        <v>0</v>
      </c>
      <c r="T560" s="623">
        <v>0</v>
      </c>
      <c r="U560" s="623">
        <v>0</v>
      </c>
      <c r="V560" s="623">
        <v>0.25</v>
      </c>
      <c r="W560" s="627">
        <v>0.25</v>
      </c>
      <c r="X560" s="627">
        <v>6.25E-2</v>
      </c>
      <c r="Y560" s="623">
        <v>0</v>
      </c>
      <c r="Z560" s="624">
        <f>SUM(C560:Y560)</f>
        <v>4.3224999999999998</v>
      </c>
      <c r="AA560" s="1086">
        <f>IF(ISERROR((C560/D560-1)*100),"n/a",(C560/D560-1)*100)</f>
        <v>11.428571428571432</v>
      </c>
      <c r="AB560" s="1086">
        <f>IF(ISERROR((D560/E560-1)*100),"n/a",(D560/E560-1)*100)</f>
        <v>29.629629629629605</v>
      </c>
      <c r="AC560" s="1087">
        <f>IF(ISERROR((E560/F560-1)*100),"n/a",(E560/F560-1)*100)</f>
        <v>12.500000000000021</v>
      </c>
      <c r="AD560" s="1087">
        <f>IF(ISERROR((F560/G560-1)*100),"n/a",(F560/G560-1)*100)</f>
        <v>19.999999999999996</v>
      </c>
      <c r="AE560" s="1087">
        <f>IF(ISERROR((G560/H560-1)*100),"n/a",(G560/H560-1)*100)</f>
        <v>25</v>
      </c>
      <c r="AF560" s="1087">
        <f>IF(ISERROR((H560/I560-1)*100),"n/a",(H560/I560-1)*100)</f>
        <v>39.130434782608688</v>
      </c>
      <c r="AG560" s="1087">
        <f>IF(ISERROR((I560/K560-1)*100),"n/a",(I560/K560-1)*100)</f>
        <v>21.052631578947366</v>
      </c>
      <c r="AH560" s="1087">
        <f>IF(ISERROR((K560/L560-1)*100),"n/a",(K560/L560-1)*100)</f>
        <v>58.33333333333335</v>
      </c>
      <c r="AI560" s="1087" t="str">
        <f>IF(ISERROR((L560/N560-1)*100),"n/a",(L560/N560-1)*100)</f>
        <v>n/a</v>
      </c>
      <c r="AJ560" s="1087" t="str">
        <f>IF(ISERROR((N560/O560-1)*100),"n/a",(N560/O560-1)*100)</f>
        <v>n/a</v>
      </c>
      <c r="AK560" s="1087" t="str">
        <f>IF(ISERROR((O560/P560-1)*100),"n/a",(O560/P560-1)*100)</f>
        <v>n/a</v>
      </c>
      <c r="AL560" s="1087" t="str">
        <f>IF(ISERROR((P560/Q560-1)*100),"n/a",(P560/Q560-1)*100)</f>
        <v>n/a</v>
      </c>
      <c r="AM560" s="1087" t="str">
        <f>IF(ISERROR((Q560/R560-1)*100),"n/a",(Q560/R560-1)*100)</f>
        <v>n/a</v>
      </c>
      <c r="AN560" s="1087" t="str">
        <f>IF(ISERROR((R560/S560-1)*100),"n/a",(R560/S560-1)*100)</f>
        <v>n/a</v>
      </c>
      <c r="AO560" s="1087" t="str">
        <f>IF(ISERROR((S560/T560-1)*100),"n/a",(S560/T560-1)*100)</f>
        <v>n/a</v>
      </c>
      <c r="AP560" s="1087" t="str">
        <f>IF(ISERROR((T560/U560-1)*100),"n/a",(T560/U560-1)*100)</f>
        <v>n/a</v>
      </c>
      <c r="AQ560" s="1087">
        <f>IF(ISERROR((U560/V560-1)*100),"n/a",(U560/V560-1)*100)</f>
        <v>-100</v>
      </c>
      <c r="AR560" s="1087">
        <f>IF(ISERROR((V560/W560-1)*100),"n/a",(V560/W560-1)*100)</f>
        <v>0</v>
      </c>
      <c r="AS560" s="1087">
        <f>IF(ISERROR((W560/X560-1)*100),"n/a",(W560/X560-1)*100)</f>
        <v>300</v>
      </c>
      <c r="AT560" s="1087" t="str">
        <f>IF(ISERROR((X560/Y560-1)*100),"n/a",(X560/Y560-1)*100)</f>
        <v>n/a</v>
      </c>
      <c r="AU560" s="1088">
        <f>AVERAGE(AA560:AT560)</f>
        <v>37.915872795735496</v>
      </c>
      <c r="AV560" s="1089">
        <f>STDEV(AA560:AT560)</f>
        <v>95.78789677660393</v>
      </c>
    </row>
    <row r="561" spans="1:48" ht="11.25" customHeight="1" x14ac:dyDescent="0.2">
      <c r="A561" s="499" t="s">
        <v>1571</v>
      </c>
      <c r="B561" s="499" t="s">
        <v>1572</v>
      </c>
      <c r="C561" s="621">
        <v>2.1</v>
      </c>
      <c r="D561" s="491">
        <v>1.72</v>
      </c>
      <c r="E561" s="502">
        <v>1.42</v>
      </c>
      <c r="F561" s="505">
        <v>1.19</v>
      </c>
      <c r="G561" s="505">
        <v>1</v>
      </c>
      <c r="H561" s="505">
        <v>0.85</v>
      </c>
      <c r="I561" s="505">
        <v>0.73</v>
      </c>
      <c r="J561" s="1032"/>
      <c r="K561" s="505">
        <v>0.62</v>
      </c>
      <c r="L561" s="501">
        <v>0.55000000000000004</v>
      </c>
      <c r="M561" s="1032"/>
      <c r="N561" s="527">
        <v>0.52</v>
      </c>
      <c r="O561" s="518">
        <v>0.52</v>
      </c>
      <c r="P561" s="507">
        <v>0.51</v>
      </c>
      <c r="Q561" s="507">
        <v>0.46500000000000002</v>
      </c>
      <c r="R561" s="507">
        <v>0.40500000000000003</v>
      </c>
      <c r="S561" s="507">
        <v>0.34</v>
      </c>
      <c r="T561" s="507">
        <v>0.20333000000000001</v>
      </c>
      <c r="U561" s="508">
        <v>0</v>
      </c>
      <c r="V561" s="508">
        <v>0</v>
      </c>
      <c r="W561" s="508">
        <v>0</v>
      </c>
      <c r="X561" s="508">
        <v>0</v>
      </c>
      <c r="Y561" s="508">
        <v>0</v>
      </c>
      <c r="Z561" s="624">
        <f>SUM(C561:Y561)</f>
        <v>13.143329999999997</v>
      </c>
      <c r="AA561" s="1086">
        <f>IF(ISERROR((C561/D561-1)*100),"n/a",(C561/D561-1)*100)</f>
        <v>22.093023255813971</v>
      </c>
      <c r="AB561" s="1086">
        <f>IF(ISERROR((D561/E561-1)*100),"n/a",(D561/E561-1)*100)</f>
        <v>21.126760563380277</v>
      </c>
      <c r="AC561" s="1087">
        <f>IF(ISERROR((E561/F561-1)*100),"n/a",(E561/F561-1)*100)</f>
        <v>19.327731092436974</v>
      </c>
      <c r="AD561" s="1087">
        <f>IF(ISERROR((F561/G561-1)*100),"n/a",(F561/G561-1)*100)</f>
        <v>18.999999999999993</v>
      </c>
      <c r="AE561" s="1087">
        <f>IF(ISERROR((G561/H561-1)*100),"n/a",(G561/H561-1)*100)</f>
        <v>17.647058823529417</v>
      </c>
      <c r="AF561" s="1087">
        <f>IF(ISERROR((H561/I561-1)*100),"n/a",(H561/I561-1)*100)</f>
        <v>16.43835616438356</v>
      </c>
      <c r="AG561" s="1087">
        <f>IF(ISERROR((I561/K561-1)*100),"n/a",(I561/K561-1)*100)</f>
        <v>17.741935483870975</v>
      </c>
      <c r="AH561" s="1087">
        <f>IF(ISERROR((K561/L561-1)*100),"n/a",(K561/L561-1)*100)</f>
        <v>12.72727272727272</v>
      </c>
      <c r="AI561" s="1087">
        <f>IF(ISERROR((L561/N561-1)*100),"n/a",(L561/N561-1)*100)</f>
        <v>5.7692307692307709</v>
      </c>
      <c r="AJ561" s="1087">
        <f>IF(ISERROR((N561/O561-1)*100),"n/a",(N561/O561-1)*100)</f>
        <v>0</v>
      </c>
      <c r="AK561" s="1087">
        <f>IF(ISERROR((O561/P561-1)*100),"n/a",(O561/P561-1)*100)</f>
        <v>1.9607843137254832</v>
      </c>
      <c r="AL561" s="1087">
        <f>IF(ISERROR((P561/Q561-1)*100),"n/a",(P561/Q561-1)*100)</f>
        <v>9.6774193548387011</v>
      </c>
      <c r="AM561" s="1087">
        <f>IF(ISERROR((Q561/R561-1)*100),"n/a",(Q561/R561-1)*100)</f>
        <v>14.814814814814813</v>
      </c>
      <c r="AN561" s="1087">
        <f>IF(ISERROR((R561/S561-1)*100),"n/a",(R561/S561-1)*100)</f>
        <v>19.117647058823529</v>
      </c>
      <c r="AO561" s="1087">
        <f>IF(ISERROR((S561/T561-1)*100),"n/a",(S561/T561-1)*100)</f>
        <v>67.215855997639309</v>
      </c>
      <c r="AP561" s="1087" t="str">
        <f>IF(ISERROR((T561/U561-1)*100),"n/a",(T561/U561-1)*100)</f>
        <v>n/a</v>
      </c>
      <c r="AQ561" s="1087" t="str">
        <f>IF(ISERROR((U561/V561-1)*100),"n/a",(U561/V561-1)*100)</f>
        <v>n/a</v>
      </c>
      <c r="AR561" s="1087" t="str">
        <f>IF(ISERROR((V561/W561-1)*100),"n/a",(V561/W561-1)*100)</f>
        <v>n/a</v>
      </c>
      <c r="AS561" s="1087" t="str">
        <f>IF(ISERROR((W561/X561-1)*100),"n/a",(W561/X561-1)*100)</f>
        <v>n/a</v>
      </c>
      <c r="AT561" s="1087" t="str">
        <f>IF(ISERROR((X561/Y561-1)*100),"n/a",(X561/Y561-1)*100)</f>
        <v>n/a</v>
      </c>
      <c r="AU561" s="1088">
        <f>AVERAGE(AA561:AT561)</f>
        <v>17.643859361317368</v>
      </c>
      <c r="AV561" s="1089">
        <f>STDEV(AA561:AT561)</f>
        <v>15.333273514192525</v>
      </c>
    </row>
    <row r="562" spans="1:48" ht="11.25" customHeight="1" x14ac:dyDescent="0.2">
      <c r="A562" s="489" t="s">
        <v>735</v>
      </c>
      <c r="B562" s="874" t="s">
        <v>736</v>
      </c>
      <c r="C562" s="621">
        <v>1.4950000000000001</v>
      </c>
      <c r="D562" s="491">
        <v>1.405</v>
      </c>
      <c r="E562" s="626">
        <v>1.32</v>
      </c>
      <c r="F562" s="621">
        <v>1.24</v>
      </c>
      <c r="G562" s="621">
        <v>1.1599999999999999</v>
      </c>
      <c r="H562" s="621">
        <v>1.1100000000000001</v>
      </c>
      <c r="I562" s="621">
        <v>1.0900000000000001</v>
      </c>
      <c r="J562" s="945"/>
      <c r="K562" s="621">
        <v>1.07</v>
      </c>
      <c r="L562" s="490">
        <v>1.05</v>
      </c>
      <c r="M562" s="945"/>
      <c r="N562" s="503">
        <v>1.03</v>
      </c>
      <c r="O562" s="503">
        <v>1</v>
      </c>
      <c r="P562" s="627">
        <v>0.96</v>
      </c>
      <c r="Q562" s="627">
        <v>0.92</v>
      </c>
      <c r="R562" s="627">
        <v>0.45</v>
      </c>
      <c r="S562" s="623">
        <v>0</v>
      </c>
      <c r="T562" s="623">
        <v>0</v>
      </c>
      <c r="U562" s="623">
        <v>0</v>
      </c>
      <c r="V562" s="623">
        <v>0</v>
      </c>
      <c r="W562" s="623">
        <v>0</v>
      </c>
      <c r="X562" s="623">
        <v>0</v>
      </c>
      <c r="Y562" s="623">
        <v>0</v>
      </c>
      <c r="Z562" s="624">
        <f>SUM(C562:Y562)</f>
        <v>15.300000000000002</v>
      </c>
      <c r="AA562" s="1086">
        <f>IF(ISERROR((C562/D562-1)*100),"n/a",(C562/D562-1)*100)</f>
        <v>6.4056939501779375</v>
      </c>
      <c r="AB562" s="1086">
        <f>IF(ISERROR((D562/E562-1)*100),"n/a",(D562/E562-1)*100)</f>
        <v>6.4393939393939448</v>
      </c>
      <c r="AC562" s="1087">
        <f>IF(ISERROR((E562/F562-1)*100),"n/a",(E562/F562-1)*100)</f>
        <v>6.4516129032258229</v>
      </c>
      <c r="AD562" s="1087">
        <f>IF(ISERROR((F562/G562-1)*100),"n/a",(F562/G562-1)*100)</f>
        <v>6.8965517241379448</v>
      </c>
      <c r="AE562" s="1087">
        <f>IF(ISERROR((G562/H562-1)*100),"n/a",(G562/H562-1)*100)</f>
        <v>4.5045045045044807</v>
      </c>
      <c r="AF562" s="1087">
        <f>IF(ISERROR((H562/I562-1)*100),"n/a",(H562/I562-1)*100)</f>
        <v>1.8348623853211121</v>
      </c>
      <c r="AG562" s="1087">
        <f>IF(ISERROR((I562/K562-1)*100),"n/a",(I562/K562-1)*100)</f>
        <v>1.8691588785046731</v>
      </c>
      <c r="AH562" s="1087">
        <f>IF(ISERROR((K562/L562-1)*100),"n/a",(K562/L562-1)*100)</f>
        <v>1.904761904761898</v>
      </c>
      <c r="AI562" s="1087">
        <f>IF(ISERROR((L562/N562-1)*100),"n/a",(L562/N562-1)*100)</f>
        <v>1.9417475728155331</v>
      </c>
      <c r="AJ562" s="1087">
        <f>IF(ISERROR((N562/O562-1)*100),"n/a",(N562/O562-1)*100)</f>
        <v>3.0000000000000027</v>
      </c>
      <c r="AK562" s="1087">
        <f>IF(ISERROR((O562/P562-1)*100),"n/a",(O562/P562-1)*100)</f>
        <v>4.1666666666666741</v>
      </c>
      <c r="AL562" s="1087">
        <f>IF(ISERROR((P562/Q562-1)*100),"n/a",(P562/Q562-1)*100)</f>
        <v>4.3478260869565188</v>
      </c>
      <c r="AM562" s="1087">
        <f>IF(ISERROR((Q562/R562-1)*100),"n/a",(Q562/R562-1)*100)</f>
        <v>104.44444444444443</v>
      </c>
      <c r="AN562" s="1087" t="str">
        <f>IF(ISERROR((R562/S562-1)*100),"n/a",(R562/S562-1)*100)</f>
        <v>n/a</v>
      </c>
      <c r="AO562" s="1087" t="str">
        <f>IF(ISERROR((S562/T562-1)*100),"n/a",(S562/T562-1)*100)</f>
        <v>n/a</v>
      </c>
      <c r="AP562" s="1087" t="str">
        <f>IF(ISERROR((T562/U562-1)*100),"n/a",(T562/U562-1)*100)</f>
        <v>n/a</v>
      </c>
      <c r="AQ562" s="1087" t="str">
        <f>IF(ISERROR((U562/V562-1)*100),"n/a",(U562/V562-1)*100)</f>
        <v>n/a</v>
      </c>
      <c r="AR562" s="1087" t="str">
        <f>IF(ISERROR((V562/W562-1)*100),"n/a",(V562/W562-1)*100)</f>
        <v>n/a</v>
      </c>
      <c r="AS562" s="1087" t="str">
        <f>IF(ISERROR((W562/X562-1)*100),"n/a",(W562/X562-1)*100)</f>
        <v>n/a</v>
      </c>
      <c r="AT562" s="1087" t="str">
        <f>IF(ISERROR((X562/Y562-1)*100),"n/a",(X562/Y562-1)*100)</f>
        <v>n/a</v>
      </c>
      <c r="AU562" s="1088">
        <f>AVERAGE(AA562:AT562)</f>
        <v>11.862094227762382</v>
      </c>
      <c r="AV562" s="1089">
        <f>STDEV(AA562:AT562)</f>
        <v>27.885061751035195</v>
      </c>
    </row>
    <row r="563" spans="1:48" ht="11.25" customHeight="1" x14ac:dyDescent="0.2">
      <c r="A563" s="874" t="s">
        <v>1573</v>
      </c>
      <c r="B563" s="874" t="s">
        <v>1574</v>
      </c>
      <c r="C563" s="621">
        <v>0.7</v>
      </c>
      <c r="D563" s="491">
        <v>0.64</v>
      </c>
      <c r="E563" s="626">
        <v>0.56000000000000005</v>
      </c>
      <c r="F563" s="621">
        <v>0.52</v>
      </c>
      <c r="G563" s="621">
        <v>0.48</v>
      </c>
      <c r="H563" s="621">
        <v>0.44</v>
      </c>
      <c r="I563" s="621">
        <v>0.32</v>
      </c>
      <c r="J563" s="945"/>
      <c r="K563" s="494">
        <v>0.2</v>
      </c>
      <c r="L563" s="625">
        <v>0.2</v>
      </c>
      <c r="M563" s="945"/>
      <c r="N563" s="503">
        <v>0.2</v>
      </c>
      <c r="O563" s="503">
        <v>0.1</v>
      </c>
      <c r="P563" s="627">
        <v>2.5000000000000001E-2</v>
      </c>
      <c r="Q563" s="623">
        <v>0</v>
      </c>
      <c r="R563" s="623">
        <v>0</v>
      </c>
      <c r="S563" s="623">
        <v>0</v>
      </c>
      <c r="T563" s="623">
        <v>0</v>
      </c>
      <c r="U563" s="623">
        <v>0</v>
      </c>
      <c r="V563" s="623">
        <v>0</v>
      </c>
      <c r="W563" s="623">
        <v>0</v>
      </c>
      <c r="X563" s="623">
        <v>0</v>
      </c>
      <c r="Y563" s="623">
        <v>0</v>
      </c>
      <c r="Z563" s="624">
        <f>SUM(C563:Y563)</f>
        <v>4.3849999999999998</v>
      </c>
      <c r="AA563" s="1086">
        <f>IF(ISERROR((C563/D563-1)*100),"n/a",(C563/D563-1)*100)</f>
        <v>9.375</v>
      </c>
      <c r="AB563" s="1086">
        <f>IF(ISERROR((D563/E563-1)*100),"n/a",(D563/E563-1)*100)</f>
        <v>14.285714285714279</v>
      </c>
      <c r="AC563" s="1087">
        <f>IF(ISERROR((E563/F563-1)*100),"n/a",(E563/F563-1)*100)</f>
        <v>7.6923076923077094</v>
      </c>
      <c r="AD563" s="1087">
        <f>IF(ISERROR((F563/G563-1)*100),"n/a",(F563/G563-1)*100)</f>
        <v>8.3333333333333481</v>
      </c>
      <c r="AE563" s="1087">
        <f>IF(ISERROR((G563/H563-1)*100),"n/a",(G563/H563-1)*100)</f>
        <v>9.0909090909090828</v>
      </c>
      <c r="AF563" s="1087">
        <f>IF(ISERROR((H563/I563-1)*100),"n/a",(H563/I563-1)*100)</f>
        <v>37.5</v>
      </c>
      <c r="AG563" s="1087">
        <f>IF(ISERROR((I563/K563-1)*100),"n/a",(I563/K563-1)*100)</f>
        <v>59.999999999999986</v>
      </c>
      <c r="AH563" s="1087">
        <f>IF(ISERROR((K563/L563-1)*100),"n/a",(K563/L563-1)*100)</f>
        <v>0</v>
      </c>
      <c r="AI563" s="1087">
        <f>IF(ISERROR((L563/N563-1)*100),"n/a",(L563/N563-1)*100)</f>
        <v>0</v>
      </c>
      <c r="AJ563" s="1087">
        <f>IF(ISERROR((N563/O563-1)*100),"n/a",(N563/O563-1)*100)</f>
        <v>100</v>
      </c>
      <c r="AK563" s="1087">
        <f>IF(ISERROR((O563/P563-1)*100),"n/a",(O563/P563-1)*100)</f>
        <v>300</v>
      </c>
      <c r="AL563" s="1087" t="str">
        <f>IF(ISERROR((P563/Q563-1)*100),"n/a",(P563/Q563-1)*100)</f>
        <v>n/a</v>
      </c>
      <c r="AM563" s="1087" t="str">
        <f>IF(ISERROR((Q563/R563-1)*100),"n/a",(Q563/R563-1)*100)</f>
        <v>n/a</v>
      </c>
      <c r="AN563" s="1087" t="str">
        <f>IF(ISERROR((R563/S563-1)*100),"n/a",(R563/S563-1)*100)</f>
        <v>n/a</v>
      </c>
      <c r="AO563" s="1087" t="str">
        <f>IF(ISERROR((S563/T563-1)*100),"n/a",(S563/T563-1)*100)</f>
        <v>n/a</v>
      </c>
      <c r="AP563" s="1087" t="str">
        <f>IF(ISERROR((T563/U563-1)*100),"n/a",(T563/U563-1)*100)</f>
        <v>n/a</v>
      </c>
      <c r="AQ563" s="1087" t="str">
        <f>IF(ISERROR((U563/V563-1)*100),"n/a",(U563/V563-1)*100)</f>
        <v>n/a</v>
      </c>
      <c r="AR563" s="1087" t="str">
        <f>IF(ISERROR((V563/W563-1)*100),"n/a",(V563/W563-1)*100)</f>
        <v>n/a</v>
      </c>
      <c r="AS563" s="1087" t="str">
        <f>IF(ISERROR((W563/X563-1)*100),"n/a",(W563/X563-1)*100)</f>
        <v>n/a</v>
      </c>
      <c r="AT563" s="1087" t="str">
        <f>IF(ISERROR((X563/Y563-1)*100),"n/a",(X563/Y563-1)*100)</f>
        <v>n/a</v>
      </c>
      <c r="AU563" s="1088">
        <f>AVERAGE(AA563:AT563)</f>
        <v>49.661569491114939</v>
      </c>
      <c r="AV563" s="1089">
        <f>STDEV(AA563:AT563)</f>
        <v>88.53276037733184</v>
      </c>
    </row>
    <row r="564" spans="1:48" ht="11.25" customHeight="1" x14ac:dyDescent="0.2">
      <c r="A564" s="874" t="s">
        <v>1557</v>
      </c>
      <c r="B564" s="874" t="s">
        <v>1558</v>
      </c>
      <c r="C564" s="621">
        <v>0.54500000000000004</v>
      </c>
      <c r="D564" s="491">
        <v>0.44500000000000001</v>
      </c>
      <c r="E564" s="511">
        <v>0.4</v>
      </c>
      <c r="F564" s="621">
        <v>0.38</v>
      </c>
      <c r="G564" s="494">
        <v>0.34</v>
      </c>
      <c r="H564" s="621">
        <v>0.32</v>
      </c>
      <c r="I564" s="621">
        <v>0.22500000000000001</v>
      </c>
      <c r="J564" s="945"/>
      <c r="K564" s="621">
        <v>0.05</v>
      </c>
      <c r="L564" s="625">
        <v>0</v>
      </c>
      <c r="M564" s="945"/>
      <c r="N564" s="495">
        <v>0.05</v>
      </c>
      <c r="O564" s="622">
        <v>0.1</v>
      </c>
      <c r="P564" s="623">
        <v>0.6</v>
      </c>
      <c r="Q564" s="623">
        <v>0.6</v>
      </c>
      <c r="R564" s="627">
        <v>0.55000000000000004</v>
      </c>
      <c r="S564" s="627">
        <v>0.49</v>
      </c>
      <c r="T564" s="627">
        <v>0.45</v>
      </c>
      <c r="U564" s="623">
        <v>0.44</v>
      </c>
      <c r="V564" s="627">
        <v>0.41</v>
      </c>
      <c r="W564" s="623">
        <v>0.4</v>
      </c>
      <c r="X564" s="627">
        <v>0.39</v>
      </c>
      <c r="Y564" s="627">
        <v>0.36</v>
      </c>
      <c r="Z564" s="624">
        <f>SUM(C564:Y564)</f>
        <v>7.5450000000000008</v>
      </c>
      <c r="AA564" s="1086">
        <f>IF(ISERROR((C564/D564-1)*100),"n/a",(C564/D564-1)*100)</f>
        <v>22.471910112359559</v>
      </c>
      <c r="AB564" s="1086">
        <f>IF(ISERROR((D564/E564-1)*100),"n/a",(D564/E564-1)*100)</f>
        <v>11.250000000000004</v>
      </c>
      <c r="AC564" s="1087">
        <f>IF(ISERROR((E564/F564-1)*100),"n/a",(E564/F564-1)*100)</f>
        <v>5.2631578947368363</v>
      </c>
      <c r="AD564" s="1087">
        <f>IF(ISERROR((F564/G564-1)*100),"n/a",(F564/G564-1)*100)</f>
        <v>11.764705882352944</v>
      </c>
      <c r="AE564" s="1087">
        <f>IF(ISERROR((G564/H564-1)*100),"n/a",(G564/H564-1)*100)</f>
        <v>6.25</v>
      </c>
      <c r="AF564" s="1087">
        <f>IF(ISERROR((H564/I564-1)*100),"n/a",(H564/I564-1)*100)</f>
        <v>42.222222222222229</v>
      </c>
      <c r="AG564" s="1087">
        <f>IF(ISERROR((I564/K564-1)*100),"n/a",(I564/K564-1)*100)</f>
        <v>350</v>
      </c>
      <c r="AH564" s="1087" t="str">
        <f>IF(ISERROR((K564/L564-1)*100),"n/a",(K564/L564-1)*100)</f>
        <v>n/a</v>
      </c>
      <c r="AI564" s="1087">
        <f>IF(ISERROR((L564/N564-1)*100),"n/a",(L564/N564-1)*100)</f>
        <v>-100</v>
      </c>
      <c r="AJ564" s="1087">
        <f>IF(ISERROR((N564/O564-1)*100),"n/a",(N564/O564-1)*100)</f>
        <v>-50</v>
      </c>
      <c r="AK564" s="1087">
        <f>IF(ISERROR((O564/P564-1)*100),"n/a",(O564/P564-1)*100)</f>
        <v>-83.333333333333329</v>
      </c>
      <c r="AL564" s="1087">
        <f>IF(ISERROR((P564/Q564-1)*100),"n/a",(P564/Q564-1)*100)</f>
        <v>0</v>
      </c>
      <c r="AM564" s="1087">
        <f>IF(ISERROR((Q564/R564-1)*100),"n/a",(Q564/R564-1)*100)</f>
        <v>9.0909090909090828</v>
      </c>
      <c r="AN564" s="1087">
        <f>IF(ISERROR((R564/S564-1)*100),"n/a",(R564/S564-1)*100)</f>
        <v>12.244897959183687</v>
      </c>
      <c r="AO564" s="1087">
        <f>IF(ISERROR((S564/T564-1)*100),"n/a",(S564/T564-1)*100)</f>
        <v>8.8888888888888786</v>
      </c>
      <c r="AP564" s="1087">
        <f>IF(ISERROR((T564/U564-1)*100),"n/a",(T564/U564-1)*100)</f>
        <v>2.2727272727272707</v>
      </c>
      <c r="AQ564" s="1087">
        <f>IF(ISERROR((U564/V564-1)*100),"n/a",(U564/V564-1)*100)</f>
        <v>7.3170731707317138</v>
      </c>
      <c r="AR564" s="1087">
        <f>IF(ISERROR((V564/W564-1)*100),"n/a",(V564/W564-1)*100)</f>
        <v>2.4999999999999911</v>
      </c>
      <c r="AS564" s="1087">
        <f>IF(ISERROR((W564/X564-1)*100),"n/a",(W564/X564-1)*100)</f>
        <v>2.5641025641025772</v>
      </c>
      <c r="AT564" s="1087">
        <f>IF(ISERROR((X564/Y564-1)*100),"n/a",(X564/Y564-1)*100)</f>
        <v>8.3333333333333481</v>
      </c>
      <c r="AU564" s="1088">
        <f>AVERAGE(AA564:AT564)</f>
        <v>14.163189213590254</v>
      </c>
      <c r="AV564" s="1089">
        <f>STDEV(AA564:AT564)</f>
        <v>88.57047637754161</v>
      </c>
    </row>
    <row r="565" spans="1:48" ht="11.25" customHeight="1" x14ac:dyDescent="0.2">
      <c r="A565" s="874" t="s">
        <v>319</v>
      </c>
      <c r="B565" s="874" t="s">
        <v>320</v>
      </c>
      <c r="C565" s="621">
        <v>1.98</v>
      </c>
      <c r="D565" s="491">
        <v>1.86</v>
      </c>
      <c r="E565" s="485">
        <v>1.7000000000000002</v>
      </c>
      <c r="F565" s="621">
        <v>1.56</v>
      </c>
      <c r="G565" s="621">
        <v>1.415</v>
      </c>
      <c r="H565" s="621">
        <v>1.31</v>
      </c>
      <c r="I565" s="621">
        <v>1.21</v>
      </c>
      <c r="J565" s="945"/>
      <c r="K565" s="621">
        <v>1.17</v>
      </c>
      <c r="L565" s="490">
        <v>1.1299999999999999</v>
      </c>
      <c r="M565" s="945"/>
      <c r="N565" s="626">
        <v>1.0900000000000001</v>
      </c>
      <c r="O565" s="503">
        <v>1.0649999999999999</v>
      </c>
      <c r="P565" s="627">
        <v>1.0449999999999999</v>
      </c>
      <c r="Q565" s="627">
        <v>1.02</v>
      </c>
      <c r="R565" s="627">
        <v>0.95499999999999996</v>
      </c>
      <c r="S565" s="627">
        <v>0.93</v>
      </c>
      <c r="T565" s="627">
        <v>0.89500000000000002</v>
      </c>
      <c r="U565" s="627">
        <v>0.86499999999999999</v>
      </c>
      <c r="V565" s="627">
        <v>0.84499999999999997</v>
      </c>
      <c r="W565" s="627">
        <v>0.84</v>
      </c>
      <c r="X565" s="627">
        <v>0.8</v>
      </c>
      <c r="Y565" s="627">
        <v>0.76</v>
      </c>
      <c r="Z565" s="624">
        <f>SUM(C565:Y565)</f>
        <v>24.444999999999997</v>
      </c>
      <c r="AA565" s="1086">
        <f>IF(ISERROR((C565/D565-1)*100),"n/a",(C565/D565-1)*100)</f>
        <v>6.4516129032258007</v>
      </c>
      <c r="AB565" s="1086">
        <f>IF(ISERROR((D565/E565-1)*100),"n/a",(D565/E565-1)*100)</f>
        <v>9.4117647058823408</v>
      </c>
      <c r="AC565" s="1087">
        <f>IF(ISERROR((E565/F565-1)*100),"n/a",(E565/F565-1)*100)</f>
        <v>8.9743589743589869</v>
      </c>
      <c r="AD565" s="1087">
        <f>IF(ISERROR((F565/G565-1)*100),"n/a",(F565/G565-1)*100)</f>
        <v>10.24734982332156</v>
      </c>
      <c r="AE565" s="1087">
        <f>IF(ISERROR((G565/H565-1)*100),"n/a",(G565/H565-1)*100)</f>
        <v>8.0152671755725269</v>
      </c>
      <c r="AF565" s="1087">
        <f>IF(ISERROR((H565/I565-1)*100),"n/a",(H565/I565-1)*100)</f>
        <v>8.2644628099173723</v>
      </c>
      <c r="AG565" s="1087">
        <f>IF(ISERROR((I565/K565-1)*100),"n/a",(I565/K565-1)*100)</f>
        <v>3.4188034188034289</v>
      </c>
      <c r="AH565" s="1087">
        <f>IF(ISERROR((K565/L565-1)*100),"n/a",(K565/L565-1)*100)</f>
        <v>3.539823008849563</v>
      </c>
      <c r="AI565" s="1087">
        <f>IF(ISERROR((L565/N565-1)*100),"n/a",(L565/N565-1)*100)</f>
        <v>3.6697247706421798</v>
      </c>
      <c r="AJ565" s="1087">
        <f>IF(ISERROR((N565/O565-1)*100),"n/a",(N565/O565-1)*100)</f>
        <v>2.3474178403755985</v>
      </c>
      <c r="AK565" s="1087">
        <f>IF(ISERROR((O565/P565-1)*100),"n/a",(O565/P565-1)*100)</f>
        <v>1.9138755980861344</v>
      </c>
      <c r="AL565" s="1087">
        <f>IF(ISERROR((P565/Q565-1)*100),"n/a",(P565/Q565-1)*100)</f>
        <v>2.450980392156854</v>
      </c>
      <c r="AM565" s="1087">
        <f>IF(ISERROR((Q565/R565-1)*100),"n/a",(Q565/R565-1)*100)</f>
        <v>6.8062827225130906</v>
      </c>
      <c r="AN565" s="1087">
        <f>IF(ISERROR((R565/S565-1)*100),"n/a",(R565/S565-1)*100)</f>
        <v>2.6881720430107503</v>
      </c>
      <c r="AO565" s="1087">
        <f>IF(ISERROR((S565/T565-1)*100),"n/a",(S565/T565-1)*100)</f>
        <v>3.9106145251396773</v>
      </c>
      <c r="AP565" s="1087">
        <f>IF(ISERROR((T565/U565-1)*100),"n/a",(T565/U565-1)*100)</f>
        <v>3.4682080924855585</v>
      </c>
      <c r="AQ565" s="1087">
        <f>IF(ISERROR((U565/V565-1)*100),"n/a",(U565/V565-1)*100)</f>
        <v>2.3668639053254559</v>
      </c>
      <c r="AR565" s="1087">
        <f>IF(ISERROR((V565/W565-1)*100),"n/a",(V565/W565-1)*100)</f>
        <v>0.59523809523809312</v>
      </c>
      <c r="AS565" s="1087">
        <f>IF(ISERROR((W565/X565-1)*100),"n/a",(W565/X565-1)*100)</f>
        <v>4.9999999999999822</v>
      </c>
      <c r="AT565" s="1087">
        <f>IF(ISERROR((X565/Y565-1)*100),"n/a",(X565/Y565-1)*100)</f>
        <v>5.2631578947368363</v>
      </c>
      <c r="AU565" s="1088">
        <f>AVERAGE(AA565:AT565)</f>
        <v>4.9401989349820887</v>
      </c>
      <c r="AV565" s="1089">
        <f>STDEV(AA565:AT565)</f>
        <v>2.8338444614309726</v>
      </c>
    </row>
    <row r="566" spans="1:48" ht="11.25" customHeight="1" x14ac:dyDescent="0.2">
      <c r="A566" s="498" t="s">
        <v>737</v>
      </c>
      <c r="B566" s="499" t="s">
        <v>738</v>
      </c>
      <c r="C566" s="621">
        <v>1.6475</v>
      </c>
      <c r="D566" s="491">
        <v>1.625</v>
      </c>
      <c r="E566" s="491">
        <v>1.5649999999999999</v>
      </c>
      <c r="F566" s="505">
        <v>1.5149999999999999</v>
      </c>
      <c r="G566" s="505">
        <v>1.4950000000000001</v>
      </c>
      <c r="H566" s="505">
        <v>1.3831290000000001</v>
      </c>
      <c r="I566" s="505">
        <v>1.3668295000000001</v>
      </c>
      <c r="J566" s="1032"/>
      <c r="K566" s="505">
        <v>1.341216</v>
      </c>
      <c r="L566" s="506">
        <v>1.30396</v>
      </c>
      <c r="M566" s="1032"/>
      <c r="N566" s="518">
        <v>1.2993030000000001</v>
      </c>
      <c r="O566" s="518">
        <v>1.2853319999999999</v>
      </c>
      <c r="P566" s="507">
        <v>1.2480760000000002</v>
      </c>
      <c r="Q566" s="507">
        <v>1.1363079999999999</v>
      </c>
      <c r="R566" s="507">
        <v>1.02454</v>
      </c>
      <c r="S566" s="507">
        <v>0.89414399999999994</v>
      </c>
      <c r="T566" s="507">
        <v>0.76374799999999998</v>
      </c>
      <c r="U566" s="507">
        <v>0.71717799999999998</v>
      </c>
      <c r="V566" s="507">
        <v>0.67060799999999998</v>
      </c>
      <c r="W566" s="508">
        <v>0.49364200000000003</v>
      </c>
      <c r="X566" s="507">
        <v>0.49364200000000003</v>
      </c>
      <c r="Y566" s="507">
        <v>0.4657</v>
      </c>
      <c r="Z566" s="624">
        <f>SUM(C566:Y566)</f>
        <v>23.734855500000002</v>
      </c>
      <c r="AA566" s="1086">
        <f>IF(ISERROR((C566/D566-1)*100),"n/a",(C566/D566-1)*100)</f>
        <v>1.3846153846153841</v>
      </c>
      <c r="AB566" s="1086">
        <f>IF(ISERROR((D566/E566-1)*100),"n/a",(D566/E566-1)*100)</f>
        <v>3.833865814696491</v>
      </c>
      <c r="AC566" s="1087">
        <f>IF(ISERROR((E566/F566-1)*100),"n/a",(E566/F566-1)*100)</f>
        <v>3.3003300330032959</v>
      </c>
      <c r="AD566" s="1087">
        <f>IF(ISERROR((F566/G566-1)*100),"n/a",(F566/G566-1)*100)</f>
        <v>1.3377926421404451</v>
      </c>
      <c r="AE566" s="1087">
        <f>IF(ISERROR((G566/H566-1)*100),"n/a",(G566/H566-1)*100)</f>
        <v>8.0882549639260013</v>
      </c>
      <c r="AF566" s="1087">
        <f>IF(ISERROR((H566/I566-1)*100),"n/a",(H566/I566-1)*100)</f>
        <v>1.1925042589437718</v>
      </c>
      <c r="AG566" s="1087">
        <f>IF(ISERROR((I566/K566-1)*100),"n/a",(I566/K566-1)*100)</f>
        <v>1.9097222222222321</v>
      </c>
      <c r="AH566" s="1087">
        <f>IF(ISERROR((K566/L566-1)*100),"n/a",(K566/L566-1)*100)</f>
        <v>2.857142857142847</v>
      </c>
      <c r="AI566" s="1087">
        <f>IF(ISERROR((L566/N566-1)*100),"n/a",(L566/N566-1)*100)</f>
        <v>0.35842293906809264</v>
      </c>
      <c r="AJ566" s="1087">
        <f>IF(ISERROR((N566/O566-1)*100),"n/a",(N566/O566-1)*100)</f>
        <v>1.0869565217391353</v>
      </c>
      <c r="AK566" s="1087">
        <f>IF(ISERROR((O566/P566-1)*100),"n/a",(O566/P566-1)*100)</f>
        <v>2.9850746268656581</v>
      </c>
      <c r="AL566" s="1087">
        <f>IF(ISERROR((P566/Q566-1)*100),"n/a",(P566/Q566-1)*100)</f>
        <v>9.8360655737705258</v>
      </c>
      <c r="AM566" s="1087">
        <f>IF(ISERROR((Q566/R566-1)*100),"n/a",(Q566/R566-1)*100)</f>
        <v>10.909090909090891</v>
      </c>
      <c r="AN566" s="1087">
        <f>IF(ISERROR((R566/S566-1)*100),"n/a",(R566/S566-1)*100)</f>
        <v>14.583333333333348</v>
      </c>
      <c r="AO566" s="1087">
        <f>IF(ISERROR((S566/T566-1)*100),"n/a",(S566/T566-1)*100)</f>
        <v>17.073170731707311</v>
      </c>
      <c r="AP566" s="1087">
        <f>IF(ISERROR((T566/U566-1)*100),"n/a",(T566/U566-1)*100)</f>
        <v>6.4935064935064846</v>
      </c>
      <c r="AQ566" s="1087">
        <f>IF(ISERROR((U566/V566-1)*100),"n/a",(U566/V566-1)*100)</f>
        <v>6.944444444444442</v>
      </c>
      <c r="AR566" s="1087">
        <f>IF(ISERROR((V566/W566-1)*100),"n/a",(V566/W566-1)*100)</f>
        <v>35.849056603773576</v>
      </c>
      <c r="AS566" s="1087">
        <f>IF(ISERROR((W566/X566-1)*100),"n/a",(W566/X566-1)*100)</f>
        <v>0</v>
      </c>
      <c r="AT566" s="1087">
        <f>IF(ISERROR((X566/Y566-1)*100),"n/a",(X566/Y566-1)*100)</f>
        <v>6.0000000000000053</v>
      </c>
      <c r="AU566" s="1088">
        <f>AVERAGE(AA566:AT566)</f>
        <v>6.801167517699497</v>
      </c>
      <c r="AV566" s="1089">
        <f>STDEV(AA566:AT566)</f>
        <v>8.349351781609089</v>
      </c>
    </row>
    <row r="567" spans="1:48" ht="11.25" customHeight="1" x14ac:dyDescent="0.2">
      <c r="A567" s="489" t="s">
        <v>1547</v>
      </c>
      <c r="B567" s="874" t="s">
        <v>1548</v>
      </c>
      <c r="C567" s="621">
        <v>2.16</v>
      </c>
      <c r="D567" s="491">
        <v>2.04</v>
      </c>
      <c r="E567" s="491">
        <v>1.94</v>
      </c>
      <c r="F567" s="621">
        <v>1.88</v>
      </c>
      <c r="G567" s="621">
        <v>1.6380940000000002</v>
      </c>
      <c r="H567" s="621">
        <v>1.4149660000000002</v>
      </c>
      <c r="I567" s="621">
        <v>1.2784800000000001</v>
      </c>
      <c r="J567" s="945"/>
      <c r="K567" s="621">
        <v>1.085968</v>
      </c>
      <c r="L567" s="625">
        <v>0</v>
      </c>
      <c r="M567" s="945"/>
      <c r="N567" s="622">
        <v>0</v>
      </c>
      <c r="O567" s="622">
        <v>0</v>
      </c>
      <c r="P567" s="623">
        <v>0</v>
      </c>
      <c r="Q567" s="623">
        <v>0</v>
      </c>
      <c r="R567" s="623">
        <v>0</v>
      </c>
      <c r="S567" s="623">
        <v>0</v>
      </c>
      <c r="T567" s="623">
        <v>0</v>
      </c>
      <c r="U567" s="623">
        <v>0</v>
      </c>
      <c r="V567" s="623">
        <v>0</v>
      </c>
      <c r="W567" s="623">
        <v>0</v>
      </c>
      <c r="X567" s="623">
        <v>0</v>
      </c>
      <c r="Y567" s="623">
        <v>0</v>
      </c>
      <c r="Z567" s="624">
        <f>SUM(C567:Y567)</f>
        <v>13.437507999999999</v>
      </c>
      <c r="AA567" s="1086">
        <f>IF(ISERROR((C567/D567-1)*100),"n/a",(C567/D567-1)*100)</f>
        <v>5.8823529411764719</v>
      </c>
      <c r="AB567" s="1086">
        <f>IF(ISERROR((D567/E567-1)*100),"n/a",(D567/E567-1)*100)</f>
        <v>5.1546391752577359</v>
      </c>
      <c r="AC567" s="1087">
        <f>IF(ISERROR((E567/F567-1)*100),"n/a",(E567/F567-1)*100)</f>
        <v>3.1914893617021267</v>
      </c>
      <c r="AD567" s="1087">
        <f>IF(ISERROR((F567/G567-1)*100),"n/a",(F567/G567-1)*100)</f>
        <v>14.767528603364632</v>
      </c>
      <c r="AE567" s="1087">
        <f>IF(ISERROR((G567/H567-1)*100),"n/a",(G567/H567-1)*100)</f>
        <v>15.769142156065929</v>
      </c>
      <c r="AF567" s="1087">
        <f>IF(ISERROR((H567/I567-1)*100),"n/a",(H567/I567-1)*100)</f>
        <v>10.67564607971967</v>
      </c>
      <c r="AG567" s="1087">
        <f>IF(ISERROR((I567/K567-1)*100),"n/a",(I567/K567-1)*100)</f>
        <v>17.727225848275463</v>
      </c>
      <c r="AH567" s="1087" t="str">
        <f>IF(ISERROR((K567/L567-1)*100),"n/a",(K567/L567-1)*100)</f>
        <v>n/a</v>
      </c>
      <c r="AI567" s="1087" t="str">
        <f>IF(ISERROR((L567/N567-1)*100),"n/a",(L567/N567-1)*100)</f>
        <v>n/a</v>
      </c>
      <c r="AJ567" s="1087" t="str">
        <f>IF(ISERROR((N567/O567-1)*100),"n/a",(N567/O567-1)*100)</f>
        <v>n/a</v>
      </c>
      <c r="AK567" s="1087" t="str">
        <f>IF(ISERROR((O567/P567-1)*100),"n/a",(O567/P567-1)*100)</f>
        <v>n/a</v>
      </c>
      <c r="AL567" s="1087" t="str">
        <f>IF(ISERROR((P567/Q567-1)*100),"n/a",(P567/Q567-1)*100)</f>
        <v>n/a</v>
      </c>
      <c r="AM567" s="1087" t="str">
        <f>IF(ISERROR((Q567/R567-1)*100),"n/a",(Q567/R567-1)*100)</f>
        <v>n/a</v>
      </c>
      <c r="AN567" s="1087" t="str">
        <f>IF(ISERROR((R567/S567-1)*100),"n/a",(R567/S567-1)*100)</f>
        <v>n/a</v>
      </c>
      <c r="AO567" s="1087" t="str">
        <f>IF(ISERROR((S567/T567-1)*100),"n/a",(S567/T567-1)*100)</f>
        <v>n/a</v>
      </c>
      <c r="AP567" s="1087" t="str">
        <f>IF(ISERROR((T567/U567-1)*100),"n/a",(T567/U567-1)*100)</f>
        <v>n/a</v>
      </c>
      <c r="AQ567" s="1087" t="str">
        <f>IF(ISERROR((U567/V567-1)*100),"n/a",(U567/V567-1)*100)</f>
        <v>n/a</v>
      </c>
      <c r="AR567" s="1087" t="str">
        <f>IF(ISERROR((V567/W567-1)*100),"n/a",(V567/W567-1)*100)</f>
        <v>n/a</v>
      </c>
      <c r="AS567" s="1087" t="str">
        <f>IF(ISERROR((W567/X567-1)*100),"n/a",(W567/X567-1)*100)</f>
        <v>n/a</v>
      </c>
      <c r="AT567" s="1087" t="str">
        <f>IF(ISERROR((X567/Y567-1)*100),"n/a",(X567/Y567-1)*100)</f>
        <v>n/a</v>
      </c>
      <c r="AU567" s="1088">
        <f>AVERAGE(AA567:AT567)</f>
        <v>10.452574880794575</v>
      </c>
      <c r="AV567" s="1089">
        <f>STDEV(AA567:AT567)</f>
        <v>5.7955936554105563</v>
      </c>
    </row>
    <row r="568" spans="1:48" ht="11.25" customHeight="1" x14ac:dyDescent="0.2">
      <c r="A568" s="489" t="s">
        <v>728</v>
      </c>
      <c r="B568" s="874" t="s">
        <v>729</v>
      </c>
      <c r="C568" s="621">
        <v>0.82</v>
      </c>
      <c r="D568" s="491">
        <v>0.76</v>
      </c>
      <c r="E568" s="491">
        <v>0.64</v>
      </c>
      <c r="F568" s="621">
        <v>0.57999999999999996</v>
      </c>
      <c r="G568" s="621">
        <v>0.5</v>
      </c>
      <c r="H568" s="621">
        <v>0.42</v>
      </c>
      <c r="I568" s="494">
        <v>0.36</v>
      </c>
      <c r="J568" s="945"/>
      <c r="K568" s="621">
        <v>0.33</v>
      </c>
      <c r="L568" s="490">
        <v>0.28999999999999998</v>
      </c>
      <c r="M568" s="945"/>
      <c r="N568" s="503">
        <v>0.25750000000000001</v>
      </c>
      <c r="O568" s="503">
        <v>0.22750000000000001</v>
      </c>
      <c r="P568" s="627">
        <v>0.20499999999999999</v>
      </c>
      <c r="Q568" s="627">
        <v>0.185</v>
      </c>
      <c r="R568" s="627">
        <v>0.17249999999999999</v>
      </c>
      <c r="S568" s="627">
        <v>0.16250000000000001</v>
      </c>
      <c r="T568" s="627">
        <v>0.14499999999999999</v>
      </c>
      <c r="U568" s="627">
        <v>0.11</v>
      </c>
      <c r="V568" s="623">
        <v>0</v>
      </c>
      <c r="W568" s="623">
        <v>0</v>
      </c>
      <c r="X568" s="623">
        <v>0</v>
      </c>
      <c r="Y568" s="623">
        <v>0</v>
      </c>
      <c r="Z568" s="624">
        <f>SUM(C568:Y568)</f>
        <v>6.165</v>
      </c>
      <c r="AA568" s="1086">
        <f>IF(ISERROR((C568/D568-1)*100),"n/a",(C568/D568-1)*100)</f>
        <v>7.8947368421052655</v>
      </c>
      <c r="AB568" s="1086">
        <f>IF(ISERROR((D568/E568-1)*100),"n/a",(D568/E568-1)*100)</f>
        <v>18.75</v>
      </c>
      <c r="AC568" s="1087">
        <f>IF(ISERROR((E568/F568-1)*100),"n/a",(E568/F568-1)*100)</f>
        <v>10.344827586206918</v>
      </c>
      <c r="AD568" s="1087">
        <f>IF(ISERROR((F568/G568-1)*100),"n/a",(F568/G568-1)*100)</f>
        <v>15.999999999999993</v>
      </c>
      <c r="AE568" s="1087">
        <f>IF(ISERROR((G568/H568-1)*100),"n/a",(G568/H568-1)*100)</f>
        <v>19.047619047619047</v>
      </c>
      <c r="AF568" s="1087">
        <f>IF(ISERROR((H568/I568-1)*100),"n/a",(H568/I568-1)*100)</f>
        <v>16.666666666666675</v>
      </c>
      <c r="AG568" s="1087">
        <f>IF(ISERROR((I568/K568-1)*100),"n/a",(I568/K568-1)*100)</f>
        <v>9.0909090909090828</v>
      </c>
      <c r="AH568" s="1087">
        <f>IF(ISERROR((K568/L568-1)*100),"n/a",(K568/L568-1)*100)</f>
        <v>13.793103448275868</v>
      </c>
      <c r="AI568" s="1087">
        <f>IF(ISERROR((L568/N568-1)*100),"n/a",(L568/N568-1)*100)</f>
        <v>12.621359223300965</v>
      </c>
      <c r="AJ568" s="1087">
        <f>IF(ISERROR((N568/O568-1)*100),"n/a",(N568/O568-1)*100)</f>
        <v>13.186813186813184</v>
      </c>
      <c r="AK568" s="1087">
        <f>IF(ISERROR((O568/P568-1)*100),"n/a",(O568/P568-1)*100)</f>
        <v>10.975609756097571</v>
      </c>
      <c r="AL568" s="1087">
        <f>IF(ISERROR((P568/Q568-1)*100),"n/a",(P568/Q568-1)*100)</f>
        <v>10.810810810810811</v>
      </c>
      <c r="AM568" s="1087">
        <f>IF(ISERROR((Q568/R568-1)*100),"n/a",(Q568/R568-1)*100)</f>
        <v>7.2463768115942129</v>
      </c>
      <c r="AN568" s="1087">
        <f>IF(ISERROR((R568/S568-1)*100),"n/a",(R568/S568-1)*100)</f>
        <v>6.153846153846132</v>
      </c>
      <c r="AO568" s="1087">
        <f>IF(ISERROR((S568/T568-1)*100),"n/a",(S568/T568-1)*100)</f>
        <v>12.068965517241391</v>
      </c>
      <c r="AP568" s="1087">
        <f>IF(ISERROR((T568/U568-1)*100),"n/a",(T568/U568-1)*100)</f>
        <v>31.818181818181813</v>
      </c>
      <c r="AQ568" s="1087" t="str">
        <f>IF(ISERROR((U568/V568-1)*100),"n/a",(U568/V568-1)*100)</f>
        <v>n/a</v>
      </c>
      <c r="AR568" s="1087" t="str">
        <f>IF(ISERROR((V568/W568-1)*100),"n/a",(V568/W568-1)*100)</f>
        <v>n/a</v>
      </c>
      <c r="AS568" s="1087" t="str">
        <f>IF(ISERROR((W568/X568-1)*100),"n/a",(W568/X568-1)*100)</f>
        <v>n/a</v>
      </c>
      <c r="AT568" s="1087" t="str">
        <f>IF(ISERROR((X568/Y568-1)*100),"n/a",(X568/Y568-1)*100)</f>
        <v>n/a</v>
      </c>
      <c r="AU568" s="1088">
        <f>AVERAGE(AA568:AT568)</f>
        <v>13.52936412247931</v>
      </c>
      <c r="AV568" s="1089">
        <f>STDEV(AA568:AT568)</f>
        <v>6.2217598982722189</v>
      </c>
    </row>
    <row r="569" spans="1:48" ht="11.25" customHeight="1" x14ac:dyDescent="0.2">
      <c r="A569" s="874" t="s">
        <v>1577</v>
      </c>
      <c r="B569" s="874" t="s">
        <v>1578</v>
      </c>
      <c r="C569" s="621">
        <v>1.36</v>
      </c>
      <c r="D569" s="491">
        <v>1</v>
      </c>
      <c r="E569" s="491">
        <v>0.78</v>
      </c>
      <c r="F569" s="621">
        <v>0.7</v>
      </c>
      <c r="G569" s="621">
        <v>0.64</v>
      </c>
      <c r="H569" s="621">
        <v>0.48</v>
      </c>
      <c r="I569" s="621">
        <v>0.44</v>
      </c>
      <c r="J569" s="945"/>
      <c r="K569" s="621">
        <v>0.24</v>
      </c>
      <c r="L569" s="490">
        <v>0.1</v>
      </c>
      <c r="M569" s="945"/>
      <c r="N569" s="503">
        <v>0.02</v>
      </c>
      <c r="O569" s="622">
        <v>0</v>
      </c>
      <c r="P569" s="623">
        <v>0</v>
      </c>
      <c r="Q569" s="623">
        <v>0</v>
      </c>
      <c r="R569" s="623">
        <v>0</v>
      </c>
      <c r="S569" s="623">
        <v>0</v>
      </c>
      <c r="T569" s="623">
        <v>0</v>
      </c>
      <c r="U569" s="623">
        <v>0</v>
      </c>
      <c r="V569" s="623">
        <v>0</v>
      </c>
      <c r="W569" s="623">
        <v>0</v>
      </c>
      <c r="X569" s="623">
        <v>0</v>
      </c>
      <c r="Y569" s="623">
        <v>0</v>
      </c>
      <c r="Z569" s="624">
        <f>SUM(C569:Y569)</f>
        <v>5.7600000000000007</v>
      </c>
      <c r="AA569" s="1086">
        <f>IF(ISERROR((C569/D569-1)*100),"n/a",(C569/D569-1)*100)</f>
        <v>36.000000000000007</v>
      </c>
      <c r="AB569" s="1086">
        <f>IF(ISERROR((D569/E569-1)*100),"n/a",(D569/E569-1)*100)</f>
        <v>28.205128205128194</v>
      </c>
      <c r="AC569" s="1087">
        <f>IF(ISERROR((E569/F569-1)*100),"n/a",(E569/F569-1)*100)</f>
        <v>11.428571428571432</v>
      </c>
      <c r="AD569" s="1087">
        <f>IF(ISERROR((F569/G569-1)*100),"n/a",(F569/G569-1)*100)</f>
        <v>9.375</v>
      </c>
      <c r="AE569" s="1087">
        <f>IF(ISERROR((G569/H569-1)*100),"n/a",(G569/H569-1)*100)</f>
        <v>33.33333333333335</v>
      </c>
      <c r="AF569" s="1087">
        <f>IF(ISERROR((H569/I569-1)*100),"n/a",(H569/I569-1)*100)</f>
        <v>9.0909090909090828</v>
      </c>
      <c r="AG569" s="1087">
        <f>IF(ISERROR((I569/K569-1)*100),"n/a",(I569/K569-1)*100)</f>
        <v>83.333333333333343</v>
      </c>
      <c r="AH569" s="1087">
        <f>IF(ISERROR((K569/L569-1)*100),"n/a",(K569/L569-1)*100)</f>
        <v>140</v>
      </c>
      <c r="AI569" s="1087">
        <f>IF(ISERROR((L569/N569-1)*100),"n/a",(L569/N569-1)*100)</f>
        <v>400</v>
      </c>
      <c r="AJ569" s="1087" t="str">
        <f>IF(ISERROR((N569/O569-1)*100),"n/a",(N569/O569-1)*100)</f>
        <v>n/a</v>
      </c>
      <c r="AK569" s="1087" t="str">
        <f>IF(ISERROR((O569/P569-1)*100),"n/a",(O569/P569-1)*100)</f>
        <v>n/a</v>
      </c>
      <c r="AL569" s="1087" t="str">
        <f>IF(ISERROR((P569/Q569-1)*100),"n/a",(P569/Q569-1)*100)</f>
        <v>n/a</v>
      </c>
      <c r="AM569" s="1087" t="str">
        <f>IF(ISERROR((Q569/R569-1)*100),"n/a",(Q569/R569-1)*100)</f>
        <v>n/a</v>
      </c>
      <c r="AN569" s="1087" t="str">
        <f>IF(ISERROR((R569/S569-1)*100),"n/a",(R569/S569-1)*100)</f>
        <v>n/a</v>
      </c>
      <c r="AO569" s="1087" t="str">
        <f>IF(ISERROR((S569/T569-1)*100),"n/a",(S569/T569-1)*100)</f>
        <v>n/a</v>
      </c>
      <c r="AP569" s="1087" t="str">
        <f>IF(ISERROR((T569/U569-1)*100),"n/a",(T569/U569-1)*100)</f>
        <v>n/a</v>
      </c>
      <c r="AQ569" s="1087" t="str">
        <f>IF(ISERROR((U569/V569-1)*100),"n/a",(U569/V569-1)*100)</f>
        <v>n/a</v>
      </c>
      <c r="AR569" s="1087" t="str">
        <f>IF(ISERROR((V569/W569-1)*100),"n/a",(V569/W569-1)*100)</f>
        <v>n/a</v>
      </c>
      <c r="AS569" s="1087" t="str">
        <f>IF(ISERROR((W569/X569-1)*100),"n/a",(W569/X569-1)*100)</f>
        <v>n/a</v>
      </c>
      <c r="AT569" s="1087" t="str">
        <f>IF(ISERROR((X569/Y569-1)*100),"n/a",(X569/Y569-1)*100)</f>
        <v>n/a</v>
      </c>
      <c r="AU569" s="1088">
        <f>AVERAGE(AA569:AT569)</f>
        <v>83.418475043475055</v>
      </c>
      <c r="AV569" s="1089">
        <f>STDEV(AA569:AT569)</f>
        <v>126.20442469630896</v>
      </c>
    </row>
    <row r="570" spans="1:48" ht="11.25" customHeight="1" x14ac:dyDescent="0.2">
      <c r="A570" s="499" t="s">
        <v>1585</v>
      </c>
      <c r="B570" s="499" t="s">
        <v>1586</v>
      </c>
      <c r="C570" s="621">
        <v>4</v>
      </c>
      <c r="D570" s="491">
        <v>3.6</v>
      </c>
      <c r="E570" s="502">
        <v>3</v>
      </c>
      <c r="F570" s="504">
        <v>2.8</v>
      </c>
      <c r="G570" s="505">
        <v>2.44</v>
      </c>
      <c r="H570" s="505">
        <v>2.17</v>
      </c>
      <c r="I570" s="505">
        <v>1.73</v>
      </c>
      <c r="J570" s="1032"/>
      <c r="K570" s="505">
        <v>1.6</v>
      </c>
      <c r="L570" s="501">
        <v>1.45</v>
      </c>
      <c r="M570" s="1032"/>
      <c r="N570" s="518">
        <v>1.1499999999999999</v>
      </c>
      <c r="O570" s="518">
        <v>0.7</v>
      </c>
      <c r="P570" s="508">
        <v>0.57999999999999996</v>
      </c>
      <c r="Q570" s="507">
        <v>1.1499999999999999</v>
      </c>
      <c r="R570" s="507">
        <v>0.95</v>
      </c>
      <c r="S570" s="507">
        <v>0.78</v>
      </c>
      <c r="T570" s="507">
        <v>0.625</v>
      </c>
      <c r="U570" s="507">
        <v>0.5</v>
      </c>
      <c r="V570" s="507">
        <v>0.4</v>
      </c>
      <c r="W570" s="508">
        <v>0</v>
      </c>
      <c r="X570" s="508">
        <v>0</v>
      </c>
      <c r="Y570" s="508">
        <v>0</v>
      </c>
      <c r="Z570" s="624">
        <f>SUM(C570:Y570)</f>
        <v>29.624999999999993</v>
      </c>
      <c r="AA570" s="1086">
        <f>IF(ISERROR((C570/D570-1)*100),"n/a",(C570/D570-1)*100)</f>
        <v>11.111111111111116</v>
      </c>
      <c r="AB570" s="1086">
        <f>IF(ISERROR((D570/E570-1)*100),"n/a",(D570/E570-1)*100)</f>
        <v>19.999999999999996</v>
      </c>
      <c r="AC570" s="1087">
        <f>IF(ISERROR((E570/F570-1)*100),"n/a",(E570/F570-1)*100)</f>
        <v>7.1428571428571397</v>
      </c>
      <c r="AD570" s="1087">
        <f>IF(ISERROR((F570/G570-1)*100),"n/a",(F570/G570-1)*100)</f>
        <v>14.754098360655732</v>
      </c>
      <c r="AE570" s="1087">
        <f>IF(ISERROR((G570/H570-1)*100),"n/a",(G570/H570-1)*100)</f>
        <v>12.442396313364057</v>
      </c>
      <c r="AF570" s="1087">
        <f>IF(ISERROR((H570/I570-1)*100),"n/a",(H570/I570-1)*100)</f>
        <v>25.43352601156068</v>
      </c>
      <c r="AG570" s="1087">
        <f>IF(ISERROR((I570/K570-1)*100),"n/a",(I570/K570-1)*100)</f>
        <v>8.1249999999999822</v>
      </c>
      <c r="AH570" s="1087">
        <f>IF(ISERROR((K570/L570-1)*100),"n/a",(K570/L570-1)*100)</f>
        <v>10.344827586206895</v>
      </c>
      <c r="AI570" s="1087">
        <f>IF(ISERROR((L570/N570-1)*100),"n/a",(L570/N570-1)*100)</f>
        <v>26.086956521739136</v>
      </c>
      <c r="AJ570" s="1087">
        <f>IF(ISERROR((N570/O570-1)*100),"n/a",(N570/O570-1)*100)</f>
        <v>64.285714285714278</v>
      </c>
      <c r="AK570" s="1087">
        <f>IF(ISERROR((O570/P570-1)*100),"n/a",(O570/P570-1)*100)</f>
        <v>20.68965517241379</v>
      </c>
      <c r="AL570" s="1087">
        <f>IF(ISERROR((P570/Q570-1)*100),"n/a",(P570/Q570-1)*100)</f>
        <v>-49.565217391304351</v>
      </c>
      <c r="AM570" s="1087">
        <f>IF(ISERROR((Q570/R570-1)*100),"n/a",(Q570/R570-1)*100)</f>
        <v>21.052631578947366</v>
      </c>
      <c r="AN570" s="1087">
        <f>IF(ISERROR((R570/S570-1)*100),"n/a",(R570/S570-1)*100)</f>
        <v>21.794871794871785</v>
      </c>
      <c r="AO570" s="1087">
        <f>IF(ISERROR((S570/T570-1)*100),"n/a",(S570/T570-1)*100)</f>
        <v>24.8</v>
      </c>
      <c r="AP570" s="1087">
        <f>IF(ISERROR((T570/U570-1)*100),"n/a",(T570/U570-1)*100)</f>
        <v>25</v>
      </c>
      <c r="AQ570" s="1087">
        <f>IF(ISERROR((U570/V570-1)*100),"n/a",(U570/V570-1)*100)</f>
        <v>25</v>
      </c>
      <c r="AR570" s="1087" t="str">
        <f>IF(ISERROR((V570/W570-1)*100),"n/a",(V570/W570-1)*100)</f>
        <v>n/a</v>
      </c>
      <c r="AS570" s="1087" t="str">
        <f>IF(ISERROR((W570/X570-1)*100),"n/a",(W570/X570-1)*100)</f>
        <v>n/a</v>
      </c>
      <c r="AT570" s="1087" t="str">
        <f>IF(ISERROR((X570/Y570-1)*100),"n/a",(X570/Y570-1)*100)</f>
        <v>n/a</v>
      </c>
      <c r="AU570" s="1088">
        <f>AVERAGE(AA570:AT570)</f>
        <v>16.970495793419861</v>
      </c>
      <c r="AV570" s="1089">
        <f>STDEV(AA570:AT570)</f>
        <v>21.436144278983537</v>
      </c>
    </row>
    <row r="571" spans="1:48" ht="11.25" customHeight="1" x14ac:dyDescent="0.2">
      <c r="A571" s="538" t="s">
        <v>4265</v>
      </c>
      <c r="B571" s="874" t="s">
        <v>3893</v>
      </c>
      <c r="C571" s="621">
        <v>4.2</v>
      </c>
      <c r="D571" s="491">
        <v>3.8</v>
      </c>
      <c r="E571" s="874">
        <v>3.4</v>
      </c>
      <c r="F571" s="857">
        <v>3</v>
      </c>
      <c r="G571" s="857">
        <v>2.2000000000000002</v>
      </c>
      <c r="H571" s="857">
        <v>2</v>
      </c>
      <c r="I571" s="857">
        <v>1.76</v>
      </c>
      <c r="J571" s="857">
        <v>1.76</v>
      </c>
      <c r="K571" s="857">
        <v>1.76</v>
      </c>
      <c r="L571" s="874">
        <v>1.76</v>
      </c>
      <c r="M571" s="857">
        <v>1.76</v>
      </c>
      <c r="N571" s="492">
        <v>1.76</v>
      </c>
      <c r="O571" s="492">
        <v>1.76</v>
      </c>
      <c r="P571" s="877">
        <v>1.76</v>
      </c>
      <c r="Q571" s="877">
        <v>1.61</v>
      </c>
      <c r="R571" s="877">
        <v>1.1599999999999999</v>
      </c>
      <c r="S571" s="877">
        <v>1.1599999999999999</v>
      </c>
      <c r="T571" s="877">
        <v>1.1599999999999999</v>
      </c>
      <c r="U571" s="877">
        <v>1.1599999999999999</v>
      </c>
      <c r="V571" s="877">
        <v>1.1599999999999999</v>
      </c>
      <c r="W571" s="877">
        <v>1.1599999999999999</v>
      </c>
      <c r="X571" s="877">
        <v>1</v>
      </c>
      <c r="Y571" s="877">
        <v>1</v>
      </c>
      <c r="Z571" s="624">
        <f>SUM(C571:Y571)</f>
        <v>43.249999999999993</v>
      </c>
      <c r="AA571" s="1086">
        <f>IF(ISERROR((C571/D571-1)*100),"n/a",(C571/D571-1)*100)</f>
        <v>10.526315789473696</v>
      </c>
      <c r="AB571" s="1086">
        <f>IF(ISERROR((D571/E571-1)*100),"n/a",(D571/E571-1)*100)</f>
        <v>11.764705882352944</v>
      </c>
      <c r="AC571" s="1087">
        <f>IF(ISERROR((E571/F571-1)*100),"n/a",(E571/F571-1)*100)</f>
        <v>13.33333333333333</v>
      </c>
      <c r="AD571" s="1087">
        <f>IF(ISERROR((F571/G571-1)*100),"n/a",(F571/G571-1)*100)</f>
        <v>36.363636363636353</v>
      </c>
      <c r="AE571" s="1087">
        <f>IF(ISERROR((G571/H571-1)*100),"n/a",(G571/H571-1)*100)</f>
        <v>10.000000000000009</v>
      </c>
      <c r="AF571" s="1087">
        <f>IF(ISERROR((H571/I571-1)*100),"n/a",(H571/I571-1)*100)</f>
        <v>13.636363636363647</v>
      </c>
      <c r="AG571" s="1087">
        <f>IF(ISERROR((I571/K571-1)*100),"n/a",(I571/K571-1)*100)</f>
        <v>0</v>
      </c>
      <c r="AH571" s="1087">
        <f>IF(ISERROR((K571/L571-1)*100),"n/a",(K571/L571-1)*100)</f>
        <v>0</v>
      </c>
      <c r="AI571" s="1087">
        <f>IF(ISERROR((L571/N571-1)*100),"n/a",(L571/N571-1)*100)</f>
        <v>0</v>
      </c>
      <c r="AJ571" s="1087">
        <f>IF(ISERROR((N571/O571-1)*100),"n/a",(N571/O571-1)*100)</f>
        <v>0</v>
      </c>
      <c r="AK571" s="1087">
        <f>IF(ISERROR((O571/P571-1)*100),"n/a",(O571/P571-1)*100)</f>
        <v>0</v>
      </c>
      <c r="AL571" s="1087">
        <f>IF(ISERROR((P571/Q571-1)*100),"n/a",(P571/Q571-1)*100)</f>
        <v>9.316770186335388</v>
      </c>
      <c r="AM571" s="1087">
        <f>IF(ISERROR((Q571/R571-1)*100),"n/a",(Q571/R571-1)*100)</f>
        <v>38.793103448275886</v>
      </c>
      <c r="AN571" s="1087">
        <f>IF(ISERROR((R571/S571-1)*100),"n/a",(R571/S571-1)*100)</f>
        <v>0</v>
      </c>
      <c r="AO571" s="1087">
        <f>IF(ISERROR((S571/T571-1)*100),"n/a",(S571/T571-1)*100)</f>
        <v>0</v>
      </c>
      <c r="AP571" s="1087">
        <f>IF(ISERROR((T571/U571-1)*100),"n/a",(T571/U571-1)*100)</f>
        <v>0</v>
      </c>
      <c r="AQ571" s="1087">
        <f>IF(ISERROR((U571/V571-1)*100),"n/a",(U571/V571-1)*100)</f>
        <v>0</v>
      </c>
      <c r="AR571" s="1087">
        <f>IF(ISERROR((V571/W571-1)*100),"n/a",(V571/W571-1)*100)</f>
        <v>0</v>
      </c>
      <c r="AS571" s="1087">
        <f>IF(ISERROR((W571/X571-1)*100),"n/a",(W571/X571-1)*100)</f>
        <v>15.999999999999993</v>
      </c>
      <c r="AT571" s="1087">
        <f>IF(ISERROR((X571/Y571-1)*100),"n/a",(X571/Y571-1)*100)</f>
        <v>0</v>
      </c>
      <c r="AU571" s="1088">
        <f>AVERAGE(AA571:AT571)</f>
        <v>7.9867114319885619</v>
      </c>
      <c r="AV571" s="1089">
        <f>STDEV(AA571:AT571)</f>
        <v>11.714160933363774</v>
      </c>
    </row>
    <row r="572" spans="1:48" ht="11.25" customHeight="1" x14ac:dyDescent="0.2">
      <c r="A572" s="489" t="s">
        <v>741</v>
      </c>
      <c r="B572" s="874" t="s">
        <v>742</v>
      </c>
      <c r="C572" s="621">
        <v>0.38</v>
      </c>
      <c r="D572" s="491">
        <v>0.3367</v>
      </c>
      <c r="E572" s="626">
        <v>0.32</v>
      </c>
      <c r="F572" s="621">
        <v>0.27999999999999997</v>
      </c>
      <c r="G572" s="621">
        <v>0.27333333333333332</v>
      </c>
      <c r="H572" s="621">
        <v>0.26333333333333336</v>
      </c>
      <c r="I572" s="621">
        <v>0.25666666666666665</v>
      </c>
      <c r="J572" s="945"/>
      <c r="K572" s="621">
        <v>0.22678730158730157</v>
      </c>
      <c r="L572" s="490">
        <v>0.22073015873015875</v>
      </c>
      <c r="M572" s="945"/>
      <c r="N572" s="503">
        <v>0.21466666666666664</v>
      </c>
      <c r="O572" s="503">
        <v>0.2086031746031746</v>
      </c>
      <c r="P572" s="627">
        <v>0.20257142857142854</v>
      </c>
      <c r="Q572" s="627">
        <v>0.19653968253968254</v>
      </c>
      <c r="R572" s="627">
        <v>0.19047619047619047</v>
      </c>
      <c r="S572" s="627">
        <v>0.18441269841269839</v>
      </c>
      <c r="T572" s="623">
        <v>0.17707936507936509</v>
      </c>
      <c r="U572" s="627">
        <v>0.19434920634920638</v>
      </c>
      <c r="V572" s="627">
        <v>0.15549206349206349</v>
      </c>
      <c r="W572" s="627">
        <v>0.14831746031746032</v>
      </c>
      <c r="X572" s="627">
        <v>0.14396825396825397</v>
      </c>
      <c r="Y572" s="627">
        <v>0.13822222222222222</v>
      </c>
      <c r="Z572" s="624">
        <f>SUM(C572:Y572)</f>
        <v>4.7122492063492052</v>
      </c>
      <c r="AA572" s="1086">
        <f>IF(ISERROR((C572/D572-1)*100),"n/a",(C572/D572-1)*100)</f>
        <v>12.86011286011286</v>
      </c>
      <c r="AB572" s="1086">
        <f>IF(ISERROR((D572/E572-1)*100),"n/a",(D572/E572-1)*100)</f>
        <v>5.2187500000000053</v>
      </c>
      <c r="AC572" s="1087">
        <f>IF(ISERROR((E572/F572-1)*100),"n/a",(E572/F572-1)*100)</f>
        <v>14.285714285714302</v>
      </c>
      <c r="AD572" s="1087">
        <f>IF(ISERROR((F572/G572-1)*100),"n/a",(F572/G572-1)*100)</f>
        <v>2.4390243902439046</v>
      </c>
      <c r="AE572" s="1087">
        <f>IF(ISERROR((G572/H572-1)*100),"n/a",(G572/H572-1)*100)</f>
        <v>3.7974683544303556</v>
      </c>
      <c r="AF572" s="1087">
        <f>IF(ISERROR((H572/I572-1)*100),"n/a",(H572/I572-1)*100)</f>
        <v>2.5974025974026205</v>
      </c>
      <c r="AG572" s="1087">
        <f>IF(ISERROR((I572/K572-1)*100),"n/a",(I572/K572-1)*100)</f>
        <v>13.175060891962275</v>
      </c>
      <c r="AH572" s="1087">
        <f>IF(ISERROR((K572/L572-1)*100),"n/a",(K572/L572-1)*100)</f>
        <v>2.7441392204803572</v>
      </c>
      <c r="AI572" s="1087">
        <f>IF(ISERROR((L572/N572-1)*100),"n/a",(L572/N572-1)*100)</f>
        <v>2.8246081041112259</v>
      </c>
      <c r="AJ572" s="1087">
        <f>IF(ISERROR((N572/O572-1)*100),"n/a",(N572/O572-1)*100)</f>
        <v>2.9067113072591688</v>
      </c>
      <c r="AK572" s="1087">
        <f>IF(ISERROR((O572/P572-1)*100),"n/a",(O572/P572-1)*100)</f>
        <v>2.977589719479723</v>
      </c>
      <c r="AL572" s="1087">
        <f>IF(ISERROR((P572/Q572-1)*100),"n/a",(P572/Q572-1)*100)</f>
        <v>3.0689710870618558</v>
      </c>
      <c r="AM572" s="1087">
        <f>IF(ISERROR((Q572/R572-1)*100),"n/a",(Q572/R572-1)*100)</f>
        <v>3.183333333333338</v>
      </c>
      <c r="AN572" s="1087">
        <f>IF(ISERROR((R572/S572-1)*100),"n/a",(R572/S572-1)*100)</f>
        <v>3.2880013771733552</v>
      </c>
      <c r="AO572" s="1087">
        <f>IF(ISERROR((S572/T572-1)*100),"n/a",(S572/T572-1)*100)</f>
        <v>4.1412692721405353</v>
      </c>
      <c r="AP572" s="1087">
        <f>IF(ISERROR((T572/U572-1)*100),"n/a",(T572/U572-1)*100)</f>
        <v>-8.8859849722313093</v>
      </c>
      <c r="AQ572" s="1087">
        <f>IF(ISERROR((U572/V572-1)*100),"n/a",(U572/V572-1)*100)</f>
        <v>24.989791751735435</v>
      </c>
      <c r="AR572" s="1087">
        <f>IF(ISERROR((V572/W572-1)*100),"n/a",(V572/W572-1)*100)</f>
        <v>4.8373287671232834</v>
      </c>
      <c r="AS572" s="1087">
        <f>IF(ISERROR((W572/X572-1)*100),"n/a",(W572/X572-1)*100)</f>
        <v>3.0209481808158856</v>
      </c>
      <c r="AT572" s="1087">
        <f>IF(ISERROR((X572/Y572-1)*100),"n/a",(X572/Y572-1)*100)</f>
        <v>4.1570969223702292</v>
      </c>
      <c r="AU572" s="1088">
        <f>AVERAGE(AA572:AT572)</f>
        <v>5.3813668725359696</v>
      </c>
      <c r="AV572" s="1089">
        <f>STDEV(AA572:AT572)</f>
        <v>6.6956795512148304</v>
      </c>
    </row>
    <row r="573" spans="1:48" ht="11.25" customHeight="1" x14ac:dyDescent="0.2">
      <c r="A573" s="489" t="s">
        <v>1553</v>
      </c>
      <c r="B573" s="874" t="s">
        <v>1554</v>
      </c>
      <c r="C573" s="621">
        <v>3.5</v>
      </c>
      <c r="D573" s="491">
        <v>3.1</v>
      </c>
      <c r="E573" s="626">
        <v>2.7299999999999995</v>
      </c>
      <c r="F573" s="621">
        <v>2.4500000000000002</v>
      </c>
      <c r="G573" s="621">
        <v>2.1800000000000002</v>
      </c>
      <c r="H573" s="621">
        <v>1.89</v>
      </c>
      <c r="I573" s="621">
        <v>1.3274999999999999</v>
      </c>
      <c r="J573" s="945"/>
      <c r="K573" s="621">
        <v>0.45</v>
      </c>
      <c r="L573" s="625">
        <v>0</v>
      </c>
      <c r="M573" s="945"/>
      <c r="N573" s="622">
        <v>0</v>
      </c>
      <c r="O573" s="622">
        <v>0</v>
      </c>
      <c r="P573" s="623">
        <v>0</v>
      </c>
      <c r="Q573" s="623">
        <v>0</v>
      </c>
      <c r="R573" s="623">
        <v>0</v>
      </c>
      <c r="S573" s="623">
        <v>0</v>
      </c>
      <c r="T573" s="623">
        <v>0</v>
      </c>
      <c r="U573" s="623">
        <v>0</v>
      </c>
      <c r="V573" s="623">
        <v>0</v>
      </c>
      <c r="W573" s="623">
        <v>0</v>
      </c>
      <c r="X573" s="623">
        <v>0</v>
      </c>
      <c r="Y573" s="623">
        <v>0</v>
      </c>
      <c r="Z573" s="624">
        <f>SUM(C573:Y573)</f>
        <v>17.627499999999998</v>
      </c>
      <c r="AA573" s="1086">
        <f>IF(ISERROR((C573/D573-1)*100),"n/a",(C573/D573-1)*100)</f>
        <v>12.903225806451601</v>
      </c>
      <c r="AB573" s="1086">
        <f>IF(ISERROR((D573/E573-1)*100),"n/a",(D573/E573-1)*100)</f>
        <v>13.553113553113572</v>
      </c>
      <c r="AC573" s="1087">
        <f>IF(ISERROR((E573/F573-1)*100),"n/a",(E573/F573-1)*100)</f>
        <v>11.428571428571409</v>
      </c>
      <c r="AD573" s="1087">
        <f>IF(ISERROR((F573/G573-1)*100),"n/a",(F573/G573-1)*100)</f>
        <v>12.385321100917434</v>
      </c>
      <c r="AE573" s="1087">
        <f>IF(ISERROR((G573/H573-1)*100),"n/a",(G573/H573-1)*100)</f>
        <v>15.343915343915349</v>
      </c>
      <c r="AF573" s="1087">
        <f>IF(ISERROR((H573/I573-1)*100),"n/a",(H573/I573-1)*100)</f>
        <v>42.372881355932201</v>
      </c>
      <c r="AG573" s="1087">
        <f>IF(ISERROR((I573/K573-1)*100),"n/a",(I573/K573-1)*100)</f>
        <v>194.99999999999997</v>
      </c>
      <c r="AH573" s="1087" t="str">
        <f>IF(ISERROR((K573/L573-1)*100),"n/a",(K573/L573-1)*100)</f>
        <v>n/a</v>
      </c>
      <c r="AI573" s="1087" t="str">
        <f>IF(ISERROR((L573/N573-1)*100),"n/a",(L573/N573-1)*100)</f>
        <v>n/a</v>
      </c>
      <c r="AJ573" s="1087" t="str">
        <f>IF(ISERROR((N573/O573-1)*100),"n/a",(N573/O573-1)*100)</f>
        <v>n/a</v>
      </c>
      <c r="AK573" s="1087" t="str">
        <f>IF(ISERROR((O573/P573-1)*100),"n/a",(O573/P573-1)*100)</f>
        <v>n/a</v>
      </c>
      <c r="AL573" s="1087" t="str">
        <f>IF(ISERROR((P573/Q573-1)*100),"n/a",(P573/Q573-1)*100)</f>
        <v>n/a</v>
      </c>
      <c r="AM573" s="1087" t="str">
        <f>IF(ISERROR((Q573/R573-1)*100),"n/a",(Q573/R573-1)*100)</f>
        <v>n/a</v>
      </c>
      <c r="AN573" s="1087" t="str">
        <f>IF(ISERROR((R573/S573-1)*100),"n/a",(R573/S573-1)*100)</f>
        <v>n/a</v>
      </c>
      <c r="AO573" s="1087" t="str">
        <f>IF(ISERROR((S573/T573-1)*100),"n/a",(S573/T573-1)*100)</f>
        <v>n/a</v>
      </c>
      <c r="AP573" s="1087" t="str">
        <f>IF(ISERROR((T573/U573-1)*100),"n/a",(T573/U573-1)*100)</f>
        <v>n/a</v>
      </c>
      <c r="AQ573" s="1087" t="str">
        <f>IF(ISERROR((U573/V573-1)*100),"n/a",(U573/V573-1)*100)</f>
        <v>n/a</v>
      </c>
      <c r="AR573" s="1087" t="str">
        <f>IF(ISERROR((V573/W573-1)*100),"n/a",(V573/W573-1)*100)</f>
        <v>n/a</v>
      </c>
      <c r="AS573" s="1087" t="str">
        <f>IF(ISERROR((W573/X573-1)*100),"n/a",(W573/X573-1)*100)</f>
        <v>n/a</v>
      </c>
      <c r="AT573" s="1087" t="str">
        <f>IF(ISERROR((X573/Y573-1)*100),"n/a",(X573/Y573-1)*100)</f>
        <v>n/a</v>
      </c>
      <c r="AU573" s="1088">
        <f>AVERAGE(AA573:AT573)</f>
        <v>43.283861226985941</v>
      </c>
      <c r="AV573" s="1089">
        <f>STDEV(AA573:AT573)</f>
        <v>67.793358647600272</v>
      </c>
    </row>
    <row r="574" spans="1:48" ht="11.25" customHeight="1" x14ac:dyDescent="0.2">
      <c r="A574" s="489" t="s">
        <v>1555</v>
      </c>
      <c r="B574" s="874" t="s">
        <v>1556</v>
      </c>
      <c r="C574" s="621">
        <v>3.4</v>
      </c>
      <c r="D574" s="491">
        <v>2.6360000000000001</v>
      </c>
      <c r="E574" s="485">
        <v>2.4050000000000002</v>
      </c>
      <c r="F574" s="621">
        <v>1.9750000000000001</v>
      </c>
      <c r="G574" s="621">
        <v>1.538</v>
      </c>
      <c r="H574" s="621">
        <v>1.1179999999999999</v>
      </c>
      <c r="I574" s="621">
        <v>0.155</v>
      </c>
      <c r="J574" s="945"/>
      <c r="K574" s="494">
        <v>0</v>
      </c>
      <c r="L574" s="625">
        <v>0</v>
      </c>
      <c r="M574" s="945"/>
      <c r="N574" s="622">
        <v>0</v>
      </c>
      <c r="O574" s="622">
        <v>0</v>
      </c>
      <c r="P574" s="623">
        <v>0</v>
      </c>
      <c r="Q574" s="623">
        <v>0</v>
      </c>
      <c r="R574" s="623">
        <v>0</v>
      </c>
      <c r="S574" s="623">
        <v>0</v>
      </c>
      <c r="T574" s="623">
        <v>0</v>
      </c>
      <c r="U574" s="623">
        <v>0</v>
      </c>
      <c r="V574" s="623">
        <v>0</v>
      </c>
      <c r="W574" s="623">
        <v>0</v>
      </c>
      <c r="X574" s="623">
        <v>0</v>
      </c>
      <c r="Y574" s="623">
        <v>0</v>
      </c>
      <c r="Z574" s="624">
        <f>SUM(C574:Y574)</f>
        <v>13.226999999999999</v>
      </c>
      <c r="AA574" s="1086">
        <f>IF(ISERROR((C574/D574-1)*100),"n/a",(C574/D574-1)*100)</f>
        <v>28.983308042488609</v>
      </c>
      <c r="AB574" s="1086">
        <f>IF(ISERROR((D574/E574-1)*100),"n/a",(D574/E574-1)*100)</f>
        <v>9.6049896049895889</v>
      </c>
      <c r="AC574" s="1087">
        <f>IF(ISERROR((E574/F574-1)*100),"n/a",(E574/F574-1)*100)</f>
        <v>21.772151898734183</v>
      </c>
      <c r="AD574" s="1087">
        <f>IF(ISERROR((F574/G574-1)*100),"n/a",(F574/G574-1)*100)</f>
        <v>28.413524057217177</v>
      </c>
      <c r="AE574" s="1087">
        <f>IF(ISERROR((G574/H574-1)*100),"n/a",(G574/H574-1)*100)</f>
        <v>37.567084078712007</v>
      </c>
      <c r="AF574" s="1087">
        <f>IF(ISERROR((H574/I574-1)*100),"n/a",(H574/I574-1)*100)</f>
        <v>621.29032258064512</v>
      </c>
      <c r="AG574" s="1087" t="str">
        <f>IF(ISERROR((I574/K574-1)*100),"n/a",(I574/K574-1)*100)</f>
        <v>n/a</v>
      </c>
      <c r="AH574" s="1087" t="str">
        <f>IF(ISERROR((K574/L574-1)*100),"n/a",(K574/L574-1)*100)</f>
        <v>n/a</v>
      </c>
      <c r="AI574" s="1087" t="str">
        <f>IF(ISERROR((L574/N574-1)*100),"n/a",(L574/N574-1)*100)</f>
        <v>n/a</v>
      </c>
      <c r="AJ574" s="1087" t="str">
        <f>IF(ISERROR((N574/O574-1)*100),"n/a",(N574/O574-1)*100)</f>
        <v>n/a</v>
      </c>
      <c r="AK574" s="1087" t="str">
        <f>IF(ISERROR((O574/P574-1)*100),"n/a",(O574/P574-1)*100)</f>
        <v>n/a</v>
      </c>
      <c r="AL574" s="1087" t="str">
        <f>IF(ISERROR((P574/Q574-1)*100),"n/a",(P574/Q574-1)*100)</f>
        <v>n/a</v>
      </c>
      <c r="AM574" s="1087" t="str">
        <f>IF(ISERROR((Q574/R574-1)*100),"n/a",(Q574/R574-1)*100)</f>
        <v>n/a</v>
      </c>
      <c r="AN574" s="1087" t="str">
        <f>IF(ISERROR((R574/S574-1)*100),"n/a",(R574/S574-1)*100)</f>
        <v>n/a</v>
      </c>
      <c r="AO574" s="1087" t="str">
        <f>IF(ISERROR((S574/T574-1)*100),"n/a",(S574/T574-1)*100)</f>
        <v>n/a</v>
      </c>
      <c r="AP574" s="1087" t="str">
        <f>IF(ISERROR((T574/U574-1)*100),"n/a",(T574/U574-1)*100)</f>
        <v>n/a</v>
      </c>
      <c r="AQ574" s="1087" t="str">
        <f>IF(ISERROR((U574/V574-1)*100),"n/a",(U574/V574-1)*100)</f>
        <v>n/a</v>
      </c>
      <c r="AR574" s="1087" t="str">
        <f>IF(ISERROR((V574/W574-1)*100),"n/a",(V574/W574-1)*100)</f>
        <v>n/a</v>
      </c>
      <c r="AS574" s="1087" t="str">
        <f>IF(ISERROR((W574/X574-1)*100),"n/a",(W574/X574-1)*100)</f>
        <v>n/a</v>
      </c>
      <c r="AT574" s="1087" t="str">
        <f>IF(ISERROR((X574/Y574-1)*100),"n/a",(X574/Y574-1)*100)</f>
        <v>n/a</v>
      </c>
      <c r="AU574" s="1088">
        <f>AVERAGE(AA574:AT574)</f>
        <v>124.60523004379779</v>
      </c>
      <c r="AV574" s="1089">
        <f>STDEV(AA574:AT574)</f>
        <v>243.50269548035064</v>
      </c>
    </row>
    <row r="575" spans="1:48" ht="11.25" customHeight="1" x14ac:dyDescent="0.2">
      <c r="A575" s="1013" t="s">
        <v>4151</v>
      </c>
      <c r="B575" s="499" t="s">
        <v>4152</v>
      </c>
      <c r="C575" s="621">
        <v>0.49</v>
      </c>
      <c r="D575" s="491">
        <v>0.41</v>
      </c>
      <c r="E575" s="491">
        <v>0.34</v>
      </c>
      <c r="F575" s="505">
        <v>0.28999999999999998</v>
      </c>
      <c r="G575" s="505">
        <v>0.12</v>
      </c>
      <c r="H575" s="1146">
        <v>0</v>
      </c>
      <c r="I575" s="1146">
        <v>0</v>
      </c>
      <c r="J575" s="1032"/>
      <c r="K575" s="1146">
        <v>0</v>
      </c>
      <c r="L575" s="520">
        <v>0</v>
      </c>
      <c r="M575" s="1032"/>
      <c r="N575" s="527">
        <v>0</v>
      </c>
      <c r="O575" s="527">
        <v>0</v>
      </c>
      <c r="P575" s="508">
        <v>0</v>
      </c>
      <c r="Q575" s="508">
        <v>0</v>
      </c>
      <c r="R575" s="508">
        <v>0</v>
      </c>
      <c r="S575" s="508">
        <v>0</v>
      </c>
      <c r="T575" s="508">
        <v>0</v>
      </c>
      <c r="U575" s="508">
        <v>0</v>
      </c>
      <c r="V575" s="508">
        <v>0</v>
      </c>
      <c r="W575" s="508">
        <v>0</v>
      </c>
      <c r="X575" s="508">
        <v>0</v>
      </c>
      <c r="Y575" s="508">
        <v>0</v>
      </c>
      <c r="Z575" s="624">
        <f>SUM(C575:Y575)</f>
        <v>1.65</v>
      </c>
      <c r="AA575" s="1086">
        <f>IF(ISERROR((C575/D575-1)*100),"n/a",(C575/D575-1)*100)</f>
        <v>19.512195121951216</v>
      </c>
      <c r="AB575" s="1086">
        <f>IF(ISERROR((D575/E575-1)*100),"n/a",(D575/E575-1)*100)</f>
        <v>20.588235294117641</v>
      </c>
      <c r="AC575" s="1087">
        <f>IF(ISERROR((E575/F575-1)*100),"n/a",(E575/F575-1)*100)</f>
        <v>17.24137931034484</v>
      </c>
      <c r="AD575" s="1087">
        <f>IF(ISERROR((F575/G575-1)*100),"n/a",(F575/G575-1)*100)</f>
        <v>141.66666666666666</v>
      </c>
      <c r="AE575" s="1087" t="str">
        <f>IF(ISERROR((G575/H575-1)*100),"n/a",(G575/H575-1)*100)</f>
        <v>n/a</v>
      </c>
      <c r="AF575" s="1087" t="str">
        <f>IF(ISERROR((H575/I575-1)*100),"n/a",(H575/I575-1)*100)</f>
        <v>n/a</v>
      </c>
      <c r="AG575" s="1087" t="str">
        <f>IF(ISERROR((I575/K575-1)*100),"n/a",(I575/K575-1)*100)</f>
        <v>n/a</v>
      </c>
      <c r="AH575" s="1087" t="str">
        <f>IF(ISERROR((K575/L575-1)*100),"n/a",(K575/L575-1)*100)</f>
        <v>n/a</v>
      </c>
      <c r="AI575" s="1087" t="str">
        <f>IF(ISERROR((L575/N575-1)*100),"n/a",(L575/N575-1)*100)</f>
        <v>n/a</v>
      </c>
      <c r="AJ575" s="1087" t="str">
        <f>IF(ISERROR((N575/O575-1)*100),"n/a",(N575/O575-1)*100)</f>
        <v>n/a</v>
      </c>
      <c r="AK575" s="1087" t="str">
        <f>IF(ISERROR((O575/P575-1)*100),"n/a",(O575/P575-1)*100)</f>
        <v>n/a</v>
      </c>
      <c r="AL575" s="1087" t="str">
        <f>IF(ISERROR((P575/Q575-1)*100),"n/a",(P575/Q575-1)*100)</f>
        <v>n/a</v>
      </c>
      <c r="AM575" s="1087" t="str">
        <f>IF(ISERROR((Q575/R575-1)*100),"n/a",(Q575/R575-1)*100)</f>
        <v>n/a</v>
      </c>
      <c r="AN575" s="1087" t="str">
        <f>IF(ISERROR((R575/S575-1)*100),"n/a",(R575/S575-1)*100)</f>
        <v>n/a</v>
      </c>
      <c r="AO575" s="1087" t="str">
        <f>IF(ISERROR((S575/T575-1)*100),"n/a",(S575/T575-1)*100)</f>
        <v>n/a</v>
      </c>
      <c r="AP575" s="1087" t="str">
        <f>IF(ISERROR((T575/U575-1)*100),"n/a",(T575/U575-1)*100)</f>
        <v>n/a</v>
      </c>
      <c r="AQ575" s="1087" t="str">
        <f>IF(ISERROR((U575/V575-1)*100),"n/a",(U575/V575-1)*100)</f>
        <v>n/a</v>
      </c>
      <c r="AR575" s="1087" t="str">
        <f>IF(ISERROR((V575/W575-1)*100),"n/a",(V575/W575-1)*100)</f>
        <v>n/a</v>
      </c>
      <c r="AS575" s="1087" t="str">
        <f>IF(ISERROR((W575/X575-1)*100),"n/a",(W575/X575-1)*100)</f>
        <v>n/a</v>
      </c>
      <c r="AT575" s="1087" t="str">
        <f>IF(ISERROR((X575/Y575-1)*100),"n/a",(X575/Y575-1)*100)</f>
        <v>n/a</v>
      </c>
      <c r="AU575" s="1088">
        <f>AVERAGE(AA575:AT575)</f>
        <v>49.752119098270086</v>
      </c>
      <c r="AV575" s="1089">
        <f>STDEV(AA575:AT575)</f>
        <v>61.29224360090182</v>
      </c>
    </row>
    <row r="576" spans="1:48" ht="11.25" customHeight="1" x14ac:dyDescent="0.2">
      <c r="A576" s="489" t="s">
        <v>747</v>
      </c>
      <c r="B576" s="874" t="s">
        <v>748</v>
      </c>
      <c r="C576" s="621">
        <v>2.48</v>
      </c>
      <c r="D576" s="491">
        <v>2.4300000000000002</v>
      </c>
      <c r="E576" s="491">
        <v>2.2400000000000002</v>
      </c>
      <c r="F576" s="621">
        <v>2.0699999999999998</v>
      </c>
      <c r="G576" s="621">
        <v>1.86</v>
      </c>
      <c r="H576" s="621">
        <v>1.61</v>
      </c>
      <c r="I576" s="621">
        <v>1.3</v>
      </c>
      <c r="J576" s="945"/>
      <c r="K576" s="621">
        <v>0.96499999999999997</v>
      </c>
      <c r="L576" s="490">
        <v>0.83499999999999996</v>
      </c>
      <c r="M576" s="945"/>
      <c r="N576" s="503">
        <v>0.74</v>
      </c>
      <c r="O576" s="503">
        <v>0.67</v>
      </c>
      <c r="P576" s="627">
        <v>0.62</v>
      </c>
      <c r="Q576" s="627">
        <v>0.54</v>
      </c>
      <c r="R576" s="627">
        <v>0.45</v>
      </c>
      <c r="S576" s="627">
        <v>0.34</v>
      </c>
      <c r="T576" s="627">
        <v>0.22500000000000001</v>
      </c>
      <c r="U576" s="627">
        <v>0.12</v>
      </c>
      <c r="V576" s="623">
        <v>0</v>
      </c>
      <c r="W576" s="623">
        <v>0</v>
      </c>
      <c r="X576" s="623">
        <v>0</v>
      </c>
      <c r="Y576" s="623">
        <v>0</v>
      </c>
      <c r="Z576" s="624">
        <f>SUM(C576:Y576)</f>
        <v>19.495000000000001</v>
      </c>
      <c r="AA576" s="1086">
        <f>IF(ISERROR((C576/D576-1)*100),"n/a",(C576/D576-1)*100)</f>
        <v>2.0576131687242816</v>
      </c>
      <c r="AB576" s="1086">
        <f>IF(ISERROR((D576/E576-1)*100),"n/a",(D576/E576-1)*100)</f>
        <v>8.4821428571428612</v>
      </c>
      <c r="AC576" s="1087">
        <f>IF(ISERROR((E576/F576-1)*100),"n/a",(E576/F576-1)*100)</f>
        <v>8.2125603864734451</v>
      </c>
      <c r="AD576" s="1087">
        <f>IF(ISERROR((F576/G576-1)*100),"n/a",(F576/G576-1)*100)</f>
        <v>11.290322580645151</v>
      </c>
      <c r="AE576" s="1087">
        <f>IF(ISERROR((G576/H576-1)*100),"n/a",(G576/H576-1)*100)</f>
        <v>15.527950310559003</v>
      </c>
      <c r="AF576" s="1087">
        <f>IF(ISERROR((H576/I576-1)*100),"n/a",(H576/I576-1)*100)</f>
        <v>23.84615384615385</v>
      </c>
      <c r="AG576" s="1087">
        <f>IF(ISERROR((I576/K576-1)*100),"n/a",(I576/K576-1)*100)</f>
        <v>34.715025906735761</v>
      </c>
      <c r="AH576" s="1087">
        <f>IF(ISERROR((K576/L576-1)*100),"n/a",(K576/L576-1)*100)</f>
        <v>15.568862275449113</v>
      </c>
      <c r="AI576" s="1087">
        <f>IF(ISERROR((L576/N576-1)*100),"n/a",(L576/N576-1)*100)</f>
        <v>12.837837837837828</v>
      </c>
      <c r="AJ576" s="1087">
        <f>IF(ISERROR((N576/O576-1)*100),"n/a",(N576/O576-1)*100)</f>
        <v>10.447761194029837</v>
      </c>
      <c r="AK576" s="1087">
        <f>IF(ISERROR((O576/P576-1)*100),"n/a",(O576/P576-1)*100)</f>
        <v>8.064516129032274</v>
      </c>
      <c r="AL576" s="1087">
        <f>IF(ISERROR((P576/Q576-1)*100),"n/a",(P576/Q576-1)*100)</f>
        <v>14.814814814814813</v>
      </c>
      <c r="AM576" s="1087">
        <f>IF(ISERROR((Q576/R576-1)*100),"n/a",(Q576/R576-1)*100)</f>
        <v>19.999999999999996</v>
      </c>
      <c r="AN576" s="1087">
        <f>IF(ISERROR((R576/S576-1)*100),"n/a",(R576/S576-1)*100)</f>
        <v>32.352941176470587</v>
      </c>
      <c r="AO576" s="1087">
        <f>IF(ISERROR((S576/T576-1)*100),"n/a",(S576/T576-1)*100)</f>
        <v>51.111111111111107</v>
      </c>
      <c r="AP576" s="1087">
        <f>IF(ISERROR((T576/U576-1)*100),"n/a",(T576/U576-1)*100)</f>
        <v>87.500000000000028</v>
      </c>
      <c r="AQ576" s="1087" t="str">
        <f>IF(ISERROR((U576/V576-1)*100),"n/a",(U576/V576-1)*100)</f>
        <v>n/a</v>
      </c>
      <c r="AR576" s="1087" t="str">
        <f>IF(ISERROR((V576/W576-1)*100),"n/a",(V576/W576-1)*100)</f>
        <v>n/a</v>
      </c>
      <c r="AS576" s="1087" t="str">
        <f>IF(ISERROR((W576/X576-1)*100),"n/a",(W576/X576-1)*100)</f>
        <v>n/a</v>
      </c>
      <c r="AT576" s="1087" t="str">
        <f>IF(ISERROR((X576/Y576-1)*100),"n/a",(X576/Y576-1)*100)</f>
        <v>n/a</v>
      </c>
      <c r="AU576" s="1088">
        <f>AVERAGE(AA576:AT576)</f>
        <v>22.301850849698745</v>
      </c>
      <c r="AV576" s="1089">
        <f>STDEV(AA576:AT576)</f>
        <v>21.360720111413851</v>
      </c>
    </row>
    <row r="577" spans="1:48" ht="11.25" customHeight="1" x14ac:dyDescent="0.2">
      <c r="A577" s="874" t="s">
        <v>1590</v>
      </c>
      <c r="B577" s="874" t="s">
        <v>1591</v>
      </c>
      <c r="C577" s="621">
        <v>1.32</v>
      </c>
      <c r="D577" s="491">
        <v>1.28</v>
      </c>
      <c r="E577" s="491">
        <v>1.24</v>
      </c>
      <c r="F577" s="621">
        <v>1.2</v>
      </c>
      <c r="G577" s="621">
        <v>1.1599999999999999</v>
      </c>
      <c r="H577" s="621">
        <v>1.1200000000000001</v>
      </c>
      <c r="I577" s="621">
        <v>1.08</v>
      </c>
      <c r="J577" s="945"/>
      <c r="K577" s="621">
        <v>1.04</v>
      </c>
      <c r="L577" s="490">
        <v>1</v>
      </c>
      <c r="M577" s="945"/>
      <c r="N577" s="622">
        <v>0.96</v>
      </c>
      <c r="O577" s="503">
        <v>0.96</v>
      </c>
      <c r="P577" s="627">
        <v>0.92</v>
      </c>
      <c r="Q577" s="627">
        <v>0.88</v>
      </c>
      <c r="R577" s="627">
        <v>0.84</v>
      </c>
      <c r="S577" s="627">
        <v>0.78</v>
      </c>
      <c r="T577" s="627">
        <v>0.72</v>
      </c>
      <c r="U577" s="627">
        <v>0.66</v>
      </c>
      <c r="V577" s="627">
        <v>0.6</v>
      </c>
      <c r="W577" s="627">
        <v>0.5272</v>
      </c>
      <c r="X577" s="627">
        <v>0.44640000000000002</v>
      </c>
      <c r="Y577" s="627">
        <v>0.38119999999999998</v>
      </c>
      <c r="Z577" s="624">
        <f>SUM(C577:Y577)</f>
        <v>19.114800000000006</v>
      </c>
      <c r="AA577" s="1086">
        <f>IF(ISERROR((C577/D577-1)*100),"n/a",(C577/D577-1)*100)</f>
        <v>3.125</v>
      </c>
      <c r="AB577" s="1086">
        <f>IF(ISERROR((D577/E577-1)*100),"n/a",(D577/E577-1)*100)</f>
        <v>3.2258064516129004</v>
      </c>
      <c r="AC577" s="1087">
        <f>IF(ISERROR((E577/F577-1)*100),"n/a",(E577/F577-1)*100)</f>
        <v>3.3333333333333437</v>
      </c>
      <c r="AD577" s="1087">
        <f>IF(ISERROR((F577/G577-1)*100),"n/a",(F577/G577-1)*100)</f>
        <v>3.4482758620689724</v>
      </c>
      <c r="AE577" s="1087">
        <f>IF(ISERROR((G577/H577-1)*100),"n/a",(G577/H577-1)*100)</f>
        <v>3.5714285714285587</v>
      </c>
      <c r="AF577" s="1087">
        <f>IF(ISERROR((H577/I577-1)*100),"n/a",(H577/I577-1)*100)</f>
        <v>3.7037037037036979</v>
      </c>
      <c r="AG577" s="1087">
        <f>IF(ISERROR((I577/K577-1)*100),"n/a",(I577/K577-1)*100)</f>
        <v>3.8461538461538547</v>
      </c>
      <c r="AH577" s="1087">
        <f>IF(ISERROR((K577/L577-1)*100),"n/a",(K577/L577-1)*100)</f>
        <v>4.0000000000000036</v>
      </c>
      <c r="AI577" s="1087">
        <f>IF(ISERROR((L577/N577-1)*100),"n/a",(L577/N577-1)*100)</f>
        <v>4.1666666666666741</v>
      </c>
      <c r="AJ577" s="1087">
        <f>IF(ISERROR((N577/O577-1)*100),"n/a",(N577/O577-1)*100)</f>
        <v>0</v>
      </c>
      <c r="AK577" s="1087">
        <f>IF(ISERROR((O577/P577-1)*100),"n/a",(O577/P577-1)*100)</f>
        <v>4.3478260869565188</v>
      </c>
      <c r="AL577" s="1087">
        <f>IF(ISERROR((P577/Q577-1)*100),"n/a",(P577/Q577-1)*100)</f>
        <v>4.5454545454545414</v>
      </c>
      <c r="AM577" s="1087">
        <f>IF(ISERROR((Q577/R577-1)*100),"n/a",(Q577/R577-1)*100)</f>
        <v>4.7619047619047672</v>
      </c>
      <c r="AN577" s="1087">
        <f>IF(ISERROR((R577/S577-1)*100),"n/a",(R577/S577-1)*100)</f>
        <v>7.6923076923076872</v>
      </c>
      <c r="AO577" s="1087">
        <f>IF(ISERROR((S577/T577-1)*100),"n/a",(S577/T577-1)*100)</f>
        <v>8.3333333333333481</v>
      </c>
      <c r="AP577" s="1087">
        <f>IF(ISERROR((T577/U577-1)*100),"n/a",(T577/U577-1)*100)</f>
        <v>9.0909090909090828</v>
      </c>
      <c r="AQ577" s="1087">
        <f>IF(ISERROR((U577/V577-1)*100),"n/a",(U577/V577-1)*100)</f>
        <v>10.000000000000009</v>
      </c>
      <c r="AR577" s="1087">
        <f>IF(ISERROR((V577/W577-1)*100),"n/a",(V577/W577-1)*100)</f>
        <v>13.808801213960532</v>
      </c>
      <c r="AS577" s="1087">
        <f>IF(ISERROR((W577/X577-1)*100),"n/a",(W577/X577-1)*100)</f>
        <v>18.100358422939067</v>
      </c>
      <c r="AT577" s="1087">
        <f>IF(ISERROR((X577/Y577-1)*100),"n/a",(X577/Y577-1)*100)</f>
        <v>17.103882476390364</v>
      </c>
      <c r="AU577" s="1088">
        <f>AVERAGE(AA577:AT577)</f>
        <v>6.5102573029561963</v>
      </c>
      <c r="AV577" s="1089">
        <f>STDEV(AA577:AT577)</f>
        <v>4.8908110299535315</v>
      </c>
    </row>
    <row r="578" spans="1:48" ht="11.25" customHeight="1" x14ac:dyDescent="0.2">
      <c r="A578" s="498" t="s">
        <v>743</v>
      </c>
      <c r="B578" s="499" t="s">
        <v>744</v>
      </c>
      <c r="C578" s="621">
        <v>0.34</v>
      </c>
      <c r="D578" s="491">
        <v>0.26</v>
      </c>
      <c r="E578" s="502">
        <v>0.19000000000000003</v>
      </c>
      <c r="F578" s="505">
        <v>0.1575</v>
      </c>
      <c r="G578" s="505">
        <v>0.13800000000000001</v>
      </c>
      <c r="H578" s="505">
        <v>0.115</v>
      </c>
      <c r="I578" s="505">
        <v>9.5000000000000001E-2</v>
      </c>
      <c r="J578" s="1032"/>
      <c r="K578" s="505">
        <v>7.7499999999999999E-2</v>
      </c>
      <c r="L578" s="501">
        <v>6.7500000000000004E-2</v>
      </c>
      <c r="M578" s="1032"/>
      <c r="N578" s="518">
        <v>5.7500000000000002E-2</v>
      </c>
      <c r="O578" s="527">
        <v>0.05</v>
      </c>
      <c r="P578" s="507">
        <v>3.7499999999999999E-2</v>
      </c>
      <c r="Q578" s="508">
        <v>0</v>
      </c>
      <c r="R578" s="508">
        <v>0</v>
      </c>
      <c r="S578" s="508">
        <v>0</v>
      </c>
      <c r="T578" s="508">
        <v>0</v>
      </c>
      <c r="U578" s="508">
        <v>0</v>
      </c>
      <c r="V578" s="508">
        <v>0</v>
      </c>
      <c r="W578" s="508">
        <v>0</v>
      </c>
      <c r="X578" s="508">
        <v>0</v>
      </c>
      <c r="Y578" s="508">
        <v>0</v>
      </c>
      <c r="Z578" s="624">
        <f>SUM(C578:Y578)</f>
        <v>1.5855000000000004</v>
      </c>
      <c r="AA578" s="1086">
        <f>IF(ISERROR((C578/D578-1)*100),"n/a",(C578/D578-1)*100)</f>
        <v>30.76923076923077</v>
      </c>
      <c r="AB578" s="1086">
        <f>IF(ISERROR((D578/E578-1)*100),"n/a",(D578/E578-1)*100)</f>
        <v>36.842105263157876</v>
      </c>
      <c r="AC578" s="1087">
        <f>IF(ISERROR((E578/F578-1)*100),"n/a",(E578/F578-1)*100)</f>
        <v>20.63492063492065</v>
      </c>
      <c r="AD578" s="1087">
        <f>IF(ISERROR((F578/G578-1)*100),"n/a",(F578/G578-1)*100)</f>
        <v>14.130434782608692</v>
      </c>
      <c r="AE578" s="1087">
        <f>IF(ISERROR((G578/H578-1)*100),"n/a",(G578/H578-1)*100)</f>
        <v>19.999999999999996</v>
      </c>
      <c r="AF578" s="1087">
        <f>IF(ISERROR((H578/I578-1)*100),"n/a",(H578/I578-1)*100)</f>
        <v>21.052631578947366</v>
      </c>
      <c r="AG578" s="1087">
        <f>IF(ISERROR((I578/K578-1)*100),"n/a",(I578/K578-1)*100)</f>
        <v>22.580645161290324</v>
      </c>
      <c r="AH578" s="1087">
        <f>IF(ISERROR((K578/L578-1)*100),"n/a",(K578/L578-1)*100)</f>
        <v>14.814814814814813</v>
      </c>
      <c r="AI578" s="1087">
        <f>IF(ISERROR((L578/N578-1)*100),"n/a",(L578/N578-1)*100)</f>
        <v>17.391304347826097</v>
      </c>
      <c r="AJ578" s="1087">
        <f>IF(ISERROR((N578/O578-1)*100),"n/a",(N578/O578-1)*100)</f>
        <v>14.999999999999991</v>
      </c>
      <c r="AK578" s="1087">
        <f>IF(ISERROR((O578/P578-1)*100),"n/a",(O578/P578-1)*100)</f>
        <v>33.33333333333335</v>
      </c>
      <c r="AL578" s="1087" t="str">
        <f>IF(ISERROR((P578/Q578-1)*100),"n/a",(P578/Q578-1)*100)</f>
        <v>n/a</v>
      </c>
      <c r="AM578" s="1087" t="str">
        <f>IF(ISERROR((Q578/R578-1)*100),"n/a",(Q578/R578-1)*100)</f>
        <v>n/a</v>
      </c>
      <c r="AN578" s="1087" t="str">
        <f>IF(ISERROR((R578/S578-1)*100),"n/a",(R578/S578-1)*100)</f>
        <v>n/a</v>
      </c>
      <c r="AO578" s="1087" t="str">
        <f>IF(ISERROR((S578/T578-1)*100),"n/a",(S578/T578-1)*100)</f>
        <v>n/a</v>
      </c>
      <c r="AP578" s="1087" t="str">
        <f>IF(ISERROR((T578/U578-1)*100),"n/a",(T578/U578-1)*100)</f>
        <v>n/a</v>
      </c>
      <c r="AQ578" s="1087" t="str">
        <f>IF(ISERROR((U578/V578-1)*100),"n/a",(U578/V578-1)*100)</f>
        <v>n/a</v>
      </c>
      <c r="AR578" s="1087" t="str">
        <f>IF(ISERROR((V578/W578-1)*100),"n/a",(V578/W578-1)*100)</f>
        <v>n/a</v>
      </c>
      <c r="AS578" s="1087" t="str">
        <f>IF(ISERROR((W578/X578-1)*100),"n/a",(W578/X578-1)*100)</f>
        <v>n/a</v>
      </c>
      <c r="AT578" s="1087" t="str">
        <f>IF(ISERROR((X578/Y578-1)*100),"n/a",(X578/Y578-1)*100)</f>
        <v>n/a</v>
      </c>
      <c r="AU578" s="1088">
        <f>AVERAGE(AA578:AT578)</f>
        <v>22.413583698739085</v>
      </c>
      <c r="AV578" s="1089">
        <f>STDEV(AA578:AT578)</f>
        <v>7.8399329780852511</v>
      </c>
    </row>
    <row r="579" spans="1:48" ht="11.25" customHeight="1" x14ac:dyDescent="0.2">
      <c r="A579" s="861" t="s">
        <v>3900</v>
      </c>
      <c r="B579" s="861" t="s">
        <v>3901</v>
      </c>
      <c r="C579" s="1015">
        <v>1.95</v>
      </c>
      <c r="D579" s="865">
        <v>1.8</v>
      </c>
      <c r="E579" s="861">
        <v>0.78</v>
      </c>
      <c r="F579" s="857">
        <v>0.62</v>
      </c>
      <c r="G579" s="857">
        <v>0.44</v>
      </c>
      <c r="H579" s="494">
        <v>0</v>
      </c>
      <c r="I579" s="494">
        <v>0</v>
      </c>
      <c r="J579" s="857"/>
      <c r="K579" s="494">
        <v>0</v>
      </c>
      <c r="L579" s="625">
        <v>0</v>
      </c>
      <c r="M579" s="945"/>
      <c r="N579" s="622">
        <v>0</v>
      </c>
      <c r="O579" s="622">
        <v>0</v>
      </c>
      <c r="P579" s="623">
        <v>0</v>
      </c>
      <c r="Q579" s="623">
        <v>0</v>
      </c>
      <c r="R579" s="623">
        <v>0</v>
      </c>
      <c r="S579" s="623">
        <v>0</v>
      </c>
      <c r="T579" s="623">
        <v>0</v>
      </c>
      <c r="U579" s="623">
        <v>0</v>
      </c>
      <c r="V579" s="623">
        <v>0</v>
      </c>
      <c r="W579" s="623">
        <v>0</v>
      </c>
      <c r="X579" s="623">
        <v>0</v>
      </c>
      <c r="Y579" s="623">
        <v>0</v>
      </c>
      <c r="Z579" s="624">
        <f>SUM(C579:Y579)</f>
        <v>5.5900000000000007</v>
      </c>
      <c r="AA579" s="1086">
        <f>IF(ISERROR((C579/D579-1)*100),"n/a",(C579/D579-1)*100)</f>
        <v>8.333333333333325</v>
      </c>
      <c r="AB579" s="1086">
        <f>IF(ISERROR((D579/E579-1)*100),"n/a",(D579/E579-1)*100)</f>
        <v>130.76923076923075</v>
      </c>
      <c r="AC579" s="1087">
        <f>IF(ISERROR((E579/F579-1)*100),"n/a",(E579/F579-1)*100)</f>
        <v>25.806451612903224</v>
      </c>
      <c r="AD579" s="1087">
        <f>IF(ISERROR((F579/G579-1)*100),"n/a",(F579/G579-1)*100)</f>
        <v>40.909090909090921</v>
      </c>
      <c r="AE579" s="1087" t="str">
        <f>IF(ISERROR((G579/H579-1)*100),"n/a",(G579/H579-1)*100)</f>
        <v>n/a</v>
      </c>
      <c r="AF579" s="1087" t="str">
        <f>IF(ISERROR((H579/I579-1)*100),"n/a",(H579/I579-1)*100)</f>
        <v>n/a</v>
      </c>
      <c r="AG579" s="1087" t="str">
        <f>IF(ISERROR((I579/K579-1)*100),"n/a",(I579/K579-1)*100)</f>
        <v>n/a</v>
      </c>
      <c r="AH579" s="1087" t="str">
        <f>IF(ISERROR((K579/L579-1)*100),"n/a",(K579/L579-1)*100)</f>
        <v>n/a</v>
      </c>
      <c r="AI579" s="1087" t="str">
        <f>IF(ISERROR((L579/N579-1)*100),"n/a",(L579/N579-1)*100)</f>
        <v>n/a</v>
      </c>
      <c r="AJ579" s="1087" t="str">
        <f>IF(ISERROR((N579/O579-1)*100),"n/a",(N579/O579-1)*100)</f>
        <v>n/a</v>
      </c>
      <c r="AK579" s="1087" t="str">
        <f>IF(ISERROR((O579/P579-1)*100),"n/a",(O579/P579-1)*100)</f>
        <v>n/a</v>
      </c>
      <c r="AL579" s="1087" t="str">
        <f>IF(ISERROR((P579/Q579-1)*100),"n/a",(P579/Q579-1)*100)</f>
        <v>n/a</v>
      </c>
      <c r="AM579" s="1087" t="str">
        <f>IF(ISERROR((Q579/R579-1)*100),"n/a",(Q579/R579-1)*100)</f>
        <v>n/a</v>
      </c>
      <c r="AN579" s="1087" t="str">
        <f>IF(ISERROR((R579/S579-1)*100),"n/a",(R579/S579-1)*100)</f>
        <v>n/a</v>
      </c>
      <c r="AO579" s="1087" t="str">
        <f>IF(ISERROR((S579/T579-1)*100),"n/a",(S579/T579-1)*100)</f>
        <v>n/a</v>
      </c>
      <c r="AP579" s="1087" t="str">
        <f>IF(ISERROR((T579/U579-1)*100),"n/a",(T579/U579-1)*100)</f>
        <v>n/a</v>
      </c>
      <c r="AQ579" s="1087" t="str">
        <f>IF(ISERROR((U579/V579-1)*100),"n/a",(U579/V579-1)*100)</f>
        <v>n/a</v>
      </c>
      <c r="AR579" s="1087" t="str">
        <f>IF(ISERROR((V579/W579-1)*100),"n/a",(V579/W579-1)*100)</f>
        <v>n/a</v>
      </c>
      <c r="AS579" s="1087" t="str">
        <f>IF(ISERROR((W579/X579-1)*100),"n/a",(W579/X579-1)*100)</f>
        <v>n/a</v>
      </c>
      <c r="AT579" s="1087" t="str">
        <f>IF(ISERROR((X579/Y579-1)*100),"n/a",(X579/Y579-1)*100)</f>
        <v>n/a</v>
      </c>
      <c r="AU579" s="1088">
        <f>AVERAGE(AA579:AT579)</f>
        <v>51.454526656139549</v>
      </c>
      <c r="AV579" s="1089">
        <f>STDEV(AA579:AT579)</f>
        <v>54.526108641178034</v>
      </c>
    </row>
    <row r="580" spans="1:48" ht="11.25" customHeight="1" x14ac:dyDescent="0.2">
      <c r="A580" s="874" t="s">
        <v>3894</v>
      </c>
      <c r="B580" s="874" t="s">
        <v>3895</v>
      </c>
      <c r="C580" s="621">
        <v>1.73</v>
      </c>
      <c r="D580" s="491">
        <v>1.62</v>
      </c>
      <c r="E580" s="626">
        <v>1.53</v>
      </c>
      <c r="F580" s="621">
        <v>1.4</v>
      </c>
      <c r="G580" s="621">
        <v>1.21</v>
      </c>
      <c r="H580" s="621">
        <v>1.1100000000000001</v>
      </c>
      <c r="I580" s="530">
        <v>0</v>
      </c>
      <c r="J580" s="945"/>
      <c r="K580" s="494">
        <v>0</v>
      </c>
      <c r="L580" s="625">
        <v>0</v>
      </c>
      <c r="M580" s="945"/>
      <c r="N580" s="622">
        <v>0</v>
      </c>
      <c r="O580" s="622">
        <v>0</v>
      </c>
      <c r="P580" s="623">
        <v>0</v>
      </c>
      <c r="Q580" s="623">
        <v>0</v>
      </c>
      <c r="R580" s="623">
        <v>0</v>
      </c>
      <c r="S580" s="623">
        <v>0</v>
      </c>
      <c r="T580" s="623">
        <v>0</v>
      </c>
      <c r="U580" s="623">
        <v>0</v>
      </c>
      <c r="V580" s="623">
        <v>0</v>
      </c>
      <c r="W580" s="623">
        <v>0</v>
      </c>
      <c r="X580" s="623">
        <v>0</v>
      </c>
      <c r="Y580" s="623">
        <v>0</v>
      </c>
      <c r="Z580" s="624">
        <f>SUM(C580:Y580)</f>
        <v>8.6</v>
      </c>
      <c r="AA580" s="1086">
        <f>IF(ISERROR((C580/D580-1)*100),"n/a",(C580/D580-1)*100)</f>
        <v>6.7901234567901092</v>
      </c>
      <c r="AB580" s="1086">
        <f>IF(ISERROR((D580/E580-1)*100),"n/a",(D580/E580-1)*100)</f>
        <v>5.8823529411764719</v>
      </c>
      <c r="AC580" s="1087">
        <f>IF(ISERROR((E580/F580-1)*100),"n/a",(E580/F580-1)*100)</f>
        <v>9.2857142857142971</v>
      </c>
      <c r="AD580" s="1087">
        <f>IF(ISERROR((F580/G580-1)*100),"n/a",(F580/G580-1)*100)</f>
        <v>15.702479338842966</v>
      </c>
      <c r="AE580" s="1087">
        <f>IF(ISERROR((G580/H580-1)*100),"n/a",(G580/H580-1)*100)</f>
        <v>9.0090090090090058</v>
      </c>
      <c r="AF580" s="1087" t="str">
        <f>IF(ISERROR((H580/I580-1)*100),"n/a",(H580/I580-1)*100)</f>
        <v>n/a</v>
      </c>
      <c r="AG580" s="1087" t="str">
        <f>IF(ISERROR((I580/K580-1)*100),"n/a",(I580/K580-1)*100)</f>
        <v>n/a</v>
      </c>
      <c r="AH580" s="1087" t="str">
        <f>IF(ISERROR((K580/L580-1)*100),"n/a",(K580/L580-1)*100)</f>
        <v>n/a</v>
      </c>
      <c r="AI580" s="1087" t="str">
        <f>IF(ISERROR((L580/N580-1)*100),"n/a",(L580/N580-1)*100)</f>
        <v>n/a</v>
      </c>
      <c r="AJ580" s="1087" t="str">
        <f>IF(ISERROR((N580/O580-1)*100),"n/a",(N580/O580-1)*100)</f>
        <v>n/a</v>
      </c>
      <c r="AK580" s="1087" t="str">
        <f>IF(ISERROR((O580/P580-1)*100),"n/a",(O580/P580-1)*100)</f>
        <v>n/a</v>
      </c>
      <c r="AL580" s="1087" t="str">
        <f>IF(ISERROR((P580/Q580-1)*100),"n/a",(P580/Q580-1)*100)</f>
        <v>n/a</v>
      </c>
      <c r="AM580" s="1087" t="str">
        <f>IF(ISERROR((Q580/R580-1)*100),"n/a",(Q580/R580-1)*100)</f>
        <v>n/a</v>
      </c>
      <c r="AN580" s="1087" t="str">
        <f>IF(ISERROR((R580/S580-1)*100),"n/a",(R580/S580-1)*100)</f>
        <v>n/a</v>
      </c>
      <c r="AO580" s="1087" t="str">
        <f>IF(ISERROR((S580/T580-1)*100),"n/a",(S580/T580-1)*100)</f>
        <v>n/a</v>
      </c>
      <c r="AP580" s="1087" t="str">
        <f>IF(ISERROR((T580/U580-1)*100),"n/a",(T580/U580-1)*100)</f>
        <v>n/a</v>
      </c>
      <c r="AQ580" s="1087" t="str">
        <f>IF(ISERROR((U580/V580-1)*100),"n/a",(U580/V580-1)*100)</f>
        <v>n/a</v>
      </c>
      <c r="AR580" s="1087" t="str">
        <f>IF(ISERROR((V580/W580-1)*100),"n/a",(V580/W580-1)*100)</f>
        <v>n/a</v>
      </c>
      <c r="AS580" s="1087" t="str">
        <f>IF(ISERROR((W580/X580-1)*100),"n/a",(W580/X580-1)*100)</f>
        <v>n/a</v>
      </c>
      <c r="AT580" s="1087" t="str">
        <f>IF(ISERROR((X580/Y580-1)*100),"n/a",(X580/Y580-1)*100)</f>
        <v>n/a</v>
      </c>
      <c r="AU580" s="1088">
        <f>AVERAGE(AA580:AT580)</f>
        <v>9.3339358063065703</v>
      </c>
      <c r="AV580" s="1089">
        <f>STDEV(AA580:AT580)</f>
        <v>3.842221200323896</v>
      </c>
    </row>
    <row r="581" spans="1:48" ht="11.25" customHeight="1" x14ac:dyDescent="0.2">
      <c r="A581" s="489" t="s">
        <v>778</v>
      </c>
      <c r="B581" s="874" t="s">
        <v>779</v>
      </c>
      <c r="C581" s="621">
        <v>2.2000000000000002</v>
      </c>
      <c r="D581" s="491">
        <v>2.12</v>
      </c>
      <c r="E581" s="485">
        <v>1.8</v>
      </c>
      <c r="F581" s="621">
        <v>1.7</v>
      </c>
      <c r="G581" s="621">
        <v>1.56</v>
      </c>
      <c r="H581" s="621">
        <v>1.42</v>
      </c>
      <c r="I581" s="621">
        <v>1.3</v>
      </c>
      <c r="J581" s="945"/>
      <c r="K581" s="621">
        <v>1.2</v>
      </c>
      <c r="L581" s="490">
        <v>1.1200000000000001</v>
      </c>
      <c r="M581" s="945"/>
      <c r="N581" s="503">
        <v>1.02</v>
      </c>
      <c r="O581" s="503">
        <v>0.96</v>
      </c>
      <c r="P581" s="627">
        <v>0.92</v>
      </c>
      <c r="Q581" s="627">
        <v>0.84</v>
      </c>
      <c r="R581" s="627">
        <v>0.72</v>
      </c>
      <c r="S581" s="627">
        <v>0.64</v>
      </c>
      <c r="T581" s="623">
        <v>0.6</v>
      </c>
      <c r="U581" s="623">
        <v>0.6</v>
      </c>
      <c r="V581" s="623">
        <v>0.6</v>
      </c>
      <c r="W581" s="623">
        <v>0.6</v>
      </c>
      <c r="X581" s="623">
        <v>0.6</v>
      </c>
      <c r="Y581" s="623">
        <v>0.6</v>
      </c>
      <c r="Z581" s="624">
        <f>SUM(C581:Y581)</f>
        <v>23.120000000000012</v>
      </c>
      <c r="AA581" s="1086">
        <f>IF(ISERROR((C581/D581-1)*100),"n/a",(C581/D581-1)*100)</f>
        <v>3.7735849056603765</v>
      </c>
      <c r="AB581" s="1086">
        <f>IF(ISERROR((D581/E581-1)*100),"n/a",(D581/E581-1)*100)</f>
        <v>17.777777777777782</v>
      </c>
      <c r="AC581" s="1087">
        <f>IF(ISERROR((E581/F581-1)*100),"n/a",(E581/F581-1)*100)</f>
        <v>5.8823529411764719</v>
      </c>
      <c r="AD581" s="1087">
        <f>IF(ISERROR((F581/G581-1)*100),"n/a",(F581/G581-1)*100)</f>
        <v>8.9743589743589638</v>
      </c>
      <c r="AE581" s="1087">
        <f>IF(ISERROR((G581/H581-1)*100),"n/a",(G581/H581-1)*100)</f>
        <v>9.8591549295774747</v>
      </c>
      <c r="AF581" s="1087">
        <f>IF(ISERROR((H581/I581-1)*100),"n/a",(H581/I581-1)*100)</f>
        <v>9.2307692307692193</v>
      </c>
      <c r="AG581" s="1087">
        <f>IF(ISERROR((I581/K581-1)*100),"n/a",(I581/K581-1)*100)</f>
        <v>8.3333333333333481</v>
      </c>
      <c r="AH581" s="1087">
        <f>IF(ISERROR((K581/L581-1)*100),"n/a",(K581/L581-1)*100)</f>
        <v>7.1428571428571397</v>
      </c>
      <c r="AI581" s="1087">
        <f>IF(ISERROR((L581/N581-1)*100),"n/a",(L581/N581-1)*100)</f>
        <v>9.8039215686274606</v>
      </c>
      <c r="AJ581" s="1087">
        <f>IF(ISERROR((N581/O581-1)*100),"n/a",(N581/O581-1)*100)</f>
        <v>6.25</v>
      </c>
      <c r="AK581" s="1087">
        <f>IF(ISERROR((O581/P581-1)*100),"n/a",(O581/P581-1)*100)</f>
        <v>4.3478260869565188</v>
      </c>
      <c r="AL581" s="1087">
        <f>IF(ISERROR((P581/Q581-1)*100),"n/a",(P581/Q581-1)*100)</f>
        <v>9.5238095238095344</v>
      </c>
      <c r="AM581" s="1087">
        <f>IF(ISERROR((Q581/R581-1)*100),"n/a",(Q581/R581-1)*100)</f>
        <v>16.666666666666675</v>
      </c>
      <c r="AN581" s="1087">
        <f>IF(ISERROR((R581/S581-1)*100),"n/a",(R581/S581-1)*100)</f>
        <v>12.5</v>
      </c>
      <c r="AO581" s="1087">
        <f>IF(ISERROR((S581/T581-1)*100),"n/a",(S581/T581-1)*100)</f>
        <v>6.6666666666666652</v>
      </c>
      <c r="AP581" s="1087">
        <f>IF(ISERROR((T581/U581-1)*100),"n/a",(T581/U581-1)*100)</f>
        <v>0</v>
      </c>
      <c r="AQ581" s="1087">
        <f>IF(ISERROR((U581/V581-1)*100),"n/a",(U581/V581-1)*100)</f>
        <v>0</v>
      </c>
      <c r="AR581" s="1087">
        <f>IF(ISERROR((V581/W581-1)*100),"n/a",(V581/W581-1)*100)</f>
        <v>0</v>
      </c>
      <c r="AS581" s="1087">
        <f>IF(ISERROR((W581/X581-1)*100),"n/a",(W581/X581-1)*100)</f>
        <v>0</v>
      </c>
      <c r="AT581" s="1087">
        <f>IF(ISERROR((X581/Y581-1)*100),"n/a",(X581/Y581-1)*100)</f>
        <v>0</v>
      </c>
      <c r="AU581" s="1088">
        <f>AVERAGE(AA581:AT581)</f>
        <v>6.8366539874118804</v>
      </c>
      <c r="AV581" s="1089">
        <f>STDEV(AA581:AT581)</f>
        <v>5.3151560605334831</v>
      </c>
    </row>
    <row r="582" spans="1:48" ht="11.25" customHeight="1" x14ac:dyDescent="0.2">
      <c r="A582" s="489" t="s">
        <v>766</v>
      </c>
      <c r="B582" s="874" t="s">
        <v>767</v>
      </c>
      <c r="C582" s="621">
        <v>0.76</v>
      </c>
      <c r="D582" s="491">
        <v>0.7</v>
      </c>
      <c r="E582" s="491">
        <v>0.68</v>
      </c>
      <c r="F582" s="621">
        <v>0.66</v>
      </c>
      <c r="G582" s="621">
        <v>0.6</v>
      </c>
      <c r="H582" s="621">
        <v>0.54</v>
      </c>
      <c r="I582" s="621">
        <v>0.505</v>
      </c>
      <c r="J582" s="945"/>
      <c r="K582" s="621">
        <v>0.47</v>
      </c>
      <c r="L582" s="490">
        <v>0.435</v>
      </c>
      <c r="M582" s="945"/>
      <c r="N582" s="503">
        <v>0.41</v>
      </c>
      <c r="O582" s="503">
        <v>0.38</v>
      </c>
      <c r="P582" s="627">
        <v>0.34</v>
      </c>
      <c r="Q582" s="627">
        <v>0.3</v>
      </c>
      <c r="R582" s="627">
        <v>0.26</v>
      </c>
      <c r="S582" s="627">
        <v>0.1933</v>
      </c>
      <c r="T582" s="627">
        <v>0.12330000000000001</v>
      </c>
      <c r="U582" s="627">
        <v>0.05</v>
      </c>
      <c r="V582" s="623">
        <v>0</v>
      </c>
      <c r="W582" s="623">
        <v>0</v>
      </c>
      <c r="X582" s="623">
        <v>0</v>
      </c>
      <c r="Y582" s="623">
        <v>0</v>
      </c>
      <c r="Z582" s="624">
        <f>SUM(C582:Y582)</f>
        <v>7.4065999999999992</v>
      </c>
      <c r="AA582" s="1086">
        <f>IF(ISERROR((C582/D582-1)*100),"n/a",(C582/D582-1)*100)</f>
        <v>8.5714285714285854</v>
      </c>
      <c r="AB582" s="1086">
        <f>IF(ISERROR((D582/E582-1)*100),"n/a",(D582/E582-1)*100)</f>
        <v>2.9411764705882248</v>
      </c>
      <c r="AC582" s="1087">
        <f>IF(ISERROR((E582/F582-1)*100),"n/a",(E582/F582-1)*100)</f>
        <v>3.0303030303030276</v>
      </c>
      <c r="AD582" s="1087">
        <f>IF(ISERROR((F582/G582-1)*100),"n/a",(F582/G582-1)*100)</f>
        <v>10.000000000000009</v>
      </c>
      <c r="AE582" s="1087">
        <f>IF(ISERROR((G582/H582-1)*100),"n/a",(G582/H582-1)*100)</f>
        <v>11.111111111111093</v>
      </c>
      <c r="AF582" s="1087">
        <f>IF(ISERROR((H582/I582-1)*100),"n/a",(H582/I582-1)*100)</f>
        <v>6.9306930693069368</v>
      </c>
      <c r="AG582" s="1087">
        <f>IF(ISERROR((I582/K582-1)*100),"n/a",(I582/K582-1)*100)</f>
        <v>7.4468085106383031</v>
      </c>
      <c r="AH582" s="1087">
        <f>IF(ISERROR((K582/L582-1)*100),"n/a",(K582/L582-1)*100)</f>
        <v>8.045977011494255</v>
      </c>
      <c r="AI582" s="1087">
        <f>IF(ISERROR((L582/N582-1)*100),"n/a",(L582/N582-1)*100)</f>
        <v>6.0975609756097615</v>
      </c>
      <c r="AJ582" s="1087">
        <f>IF(ISERROR((N582/O582-1)*100),"n/a",(N582/O582-1)*100)</f>
        <v>7.8947368421052655</v>
      </c>
      <c r="AK582" s="1087">
        <f>IF(ISERROR((O582/P582-1)*100),"n/a",(O582/P582-1)*100)</f>
        <v>11.764705882352944</v>
      </c>
      <c r="AL582" s="1087">
        <f>IF(ISERROR((P582/Q582-1)*100),"n/a",(P582/Q582-1)*100)</f>
        <v>13.333333333333353</v>
      </c>
      <c r="AM582" s="1087">
        <f>IF(ISERROR((Q582/R582-1)*100),"n/a",(Q582/R582-1)*100)</f>
        <v>15.384615384615374</v>
      </c>
      <c r="AN582" s="1087">
        <f>IF(ISERROR((R582/S582-1)*100),"n/a",(R582/S582-1)*100)</f>
        <v>34.505949301603735</v>
      </c>
      <c r="AO582" s="1087">
        <f>IF(ISERROR((S582/T582-1)*100),"n/a",(S582/T582-1)*100)</f>
        <v>56.772100567720997</v>
      </c>
      <c r="AP582" s="1087">
        <f>IF(ISERROR((T582/U582-1)*100),"n/a",(T582/U582-1)*100)</f>
        <v>146.60000000000002</v>
      </c>
      <c r="AQ582" s="1087" t="str">
        <f>IF(ISERROR((U582/V582-1)*100),"n/a",(U582/V582-1)*100)</f>
        <v>n/a</v>
      </c>
      <c r="AR582" s="1087" t="str">
        <f>IF(ISERROR((V582/W582-1)*100),"n/a",(V582/W582-1)*100)</f>
        <v>n/a</v>
      </c>
      <c r="AS582" s="1087" t="str">
        <f>IF(ISERROR((W582/X582-1)*100),"n/a",(W582/X582-1)*100)</f>
        <v>n/a</v>
      </c>
      <c r="AT582" s="1087" t="str">
        <f>IF(ISERROR((X582/Y582-1)*100),"n/a",(X582/Y582-1)*100)</f>
        <v>n/a</v>
      </c>
      <c r="AU582" s="1088">
        <f>AVERAGE(AA582:AT582)</f>
        <v>21.901906253888242</v>
      </c>
      <c r="AV582" s="1089">
        <f>STDEV(AA582:AT582)</f>
        <v>35.931010018762549</v>
      </c>
    </row>
    <row r="583" spans="1:48" ht="11.25" customHeight="1" x14ac:dyDescent="0.2">
      <c r="A583" s="489" t="s">
        <v>754</v>
      </c>
      <c r="B583" s="874" t="s">
        <v>755</v>
      </c>
      <c r="C583" s="621">
        <v>1.1599999999999999</v>
      </c>
      <c r="D583" s="491">
        <v>1.08</v>
      </c>
      <c r="E583" s="491">
        <v>1</v>
      </c>
      <c r="F583" s="621">
        <v>0.94</v>
      </c>
      <c r="G583" s="621">
        <v>0.9</v>
      </c>
      <c r="H583" s="621">
        <v>0.84</v>
      </c>
      <c r="I583" s="621">
        <v>0.78</v>
      </c>
      <c r="J583" s="945"/>
      <c r="K583" s="621">
        <v>0.74</v>
      </c>
      <c r="L583" s="490">
        <v>0.7</v>
      </c>
      <c r="M583" s="945"/>
      <c r="N583" s="503">
        <v>0.66</v>
      </c>
      <c r="O583" s="622">
        <v>0.64</v>
      </c>
      <c r="P583" s="627">
        <v>0.62</v>
      </c>
      <c r="Q583" s="627">
        <v>0.57999999999999996</v>
      </c>
      <c r="R583" s="627">
        <v>0.54</v>
      </c>
      <c r="S583" s="627">
        <v>0.5</v>
      </c>
      <c r="T583" s="623">
        <v>0.48</v>
      </c>
      <c r="U583" s="623">
        <v>0.48</v>
      </c>
      <c r="V583" s="623">
        <v>0.48</v>
      </c>
      <c r="W583" s="623">
        <v>0.48</v>
      </c>
      <c r="X583" s="623">
        <v>0.48</v>
      </c>
      <c r="Y583" s="623">
        <v>0.48</v>
      </c>
      <c r="Z583" s="624">
        <f>SUM(C583:Y583)</f>
        <v>14.560000000000002</v>
      </c>
      <c r="AA583" s="1086">
        <f>IF(ISERROR((C583/D583-1)*100),"n/a",(C583/D583-1)*100)</f>
        <v>7.4074074074073959</v>
      </c>
      <c r="AB583" s="1086">
        <f>IF(ISERROR((D583/E583-1)*100),"n/a",(D583/E583-1)*100)</f>
        <v>8.0000000000000071</v>
      </c>
      <c r="AC583" s="1087">
        <f>IF(ISERROR((E583/F583-1)*100),"n/a",(E583/F583-1)*100)</f>
        <v>6.3829787234042534</v>
      </c>
      <c r="AD583" s="1087">
        <f>IF(ISERROR((F583/G583-1)*100),"n/a",(F583/G583-1)*100)</f>
        <v>4.4444444444444287</v>
      </c>
      <c r="AE583" s="1087">
        <f>IF(ISERROR((G583/H583-1)*100),"n/a",(G583/H583-1)*100)</f>
        <v>7.1428571428571397</v>
      </c>
      <c r="AF583" s="1087">
        <f>IF(ISERROR((H583/I583-1)*100),"n/a",(H583/I583-1)*100)</f>
        <v>7.6923076923076872</v>
      </c>
      <c r="AG583" s="1087">
        <f>IF(ISERROR((I583/K583-1)*100),"n/a",(I583/K583-1)*100)</f>
        <v>5.4054054054054168</v>
      </c>
      <c r="AH583" s="1087">
        <f>IF(ISERROR((K583/L583-1)*100),"n/a",(K583/L583-1)*100)</f>
        <v>5.7142857142857162</v>
      </c>
      <c r="AI583" s="1087">
        <f>IF(ISERROR((L583/N583-1)*100),"n/a",(L583/N583-1)*100)</f>
        <v>6.0606060606060552</v>
      </c>
      <c r="AJ583" s="1087">
        <f>IF(ISERROR((N583/O583-1)*100),"n/a",(N583/O583-1)*100)</f>
        <v>3.125</v>
      </c>
      <c r="AK583" s="1087">
        <f>IF(ISERROR((O583/P583-1)*100),"n/a",(O583/P583-1)*100)</f>
        <v>3.2258064516129004</v>
      </c>
      <c r="AL583" s="1087">
        <f>IF(ISERROR((P583/Q583-1)*100),"n/a",(P583/Q583-1)*100)</f>
        <v>6.8965517241379448</v>
      </c>
      <c r="AM583" s="1087">
        <f>IF(ISERROR((Q583/R583-1)*100),"n/a",(Q583/R583-1)*100)</f>
        <v>7.4074074074073959</v>
      </c>
      <c r="AN583" s="1087">
        <f>IF(ISERROR((R583/S583-1)*100),"n/a",(R583/S583-1)*100)</f>
        <v>8.0000000000000071</v>
      </c>
      <c r="AO583" s="1087">
        <f>IF(ISERROR((S583/T583-1)*100),"n/a",(S583/T583-1)*100)</f>
        <v>4.1666666666666741</v>
      </c>
      <c r="AP583" s="1087">
        <f>IF(ISERROR((T583/U583-1)*100),"n/a",(T583/U583-1)*100)</f>
        <v>0</v>
      </c>
      <c r="AQ583" s="1087">
        <f>IF(ISERROR((U583/V583-1)*100),"n/a",(U583/V583-1)*100)</f>
        <v>0</v>
      </c>
      <c r="AR583" s="1087">
        <f>IF(ISERROR((V583/W583-1)*100),"n/a",(V583/W583-1)*100)</f>
        <v>0</v>
      </c>
      <c r="AS583" s="1087">
        <f>IF(ISERROR((W583/X583-1)*100),"n/a",(W583/X583-1)*100)</f>
        <v>0</v>
      </c>
      <c r="AT583" s="1087">
        <f>IF(ISERROR((X583/Y583-1)*100),"n/a",(X583/Y583-1)*100)</f>
        <v>0</v>
      </c>
      <c r="AU583" s="1088">
        <f>AVERAGE(AA583:AT583)</f>
        <v>4.5535862420271505</v>
      </c>
      <c r="AV583" s="1089">
        <f>STDEV(AA583:AT583)</f>
        <v>3.055808352249294</v>
      </c>
    </row>
    <row r="584" spans="1:48" ht="11.25" customHeight="1" x14ac:dyDescent="0.2">
      <c r="A584" s="874" t="s">
        <v>759</v>
      </c>
      <c r="B584" s="874" t="s">
        <v>760</v>
      </c>
      <c r="C584" s="621">
        <v>1.034</v>
      </c>
      <c r="D584" s="491">
        <v>0.94599999999999995</v>
      </c>
      <c r="E584" s="491">
        <v>0.85799999999999998</v>
      </c>
      <c r="F584" s="621">
        <v>0.81400000000000006</v>
      </c>
      <c r="G584" s="621">
        <v>0.77</v>
      </c>
      <c r="H584" s="621">
        <v>0.72599999999999998</v>
      </c>
      <c r="I584" s="621">
        <v>0.68199999999999994</v>
      </c>
      <c r="J584" s="945"/>
      <c r="K584" s="621">
        <v>0.63800000000000001</v>
      </c>
      <c r="L584" s="490">
        <v>0.60499999999999998</v>
      </c>
      <c r="M584" s="945"/>
      <c r="N584" s="503">
        <v>0.56100000000000005</v>
      </c>
      <c r="O584" s="503">
        <v>0.51700000000000002</v>
      </c>
      <c r="P584" s="627">
        <v>0.47299999999999998</v>
      </c>
      <c r="Q584" s="627">
        <v>0.42429</v>
      </c>
      <c r="R584" s="627">
        <v>0.36268</v>
      </c>
      <c r="S584" s="627">
        <v>0.30597000000000002</v>
      </c>
      <c r="T584" s="627">
        <v>0.25385000000000002</v>
      </c>
      <c r="U584" s="627">
        <v>0.20815</v>
      </c>
      <c r="V584" s="627">
        <v>0.17194000000000001</v>
      </c>
      <c r="W584" s="627">
        <v>0.14477999999999999</v>
      </c>
      <c r="X584" s="627">
        <v>0.12444</v>
      </c>
      <c r="Y584" s="627">
        <v>9.7290000000000001E-2</v>
      </c>
      <c r="Z584" s="624">
        <f>SUM(C584:Y584)</f>
        <v>10.717389999999998</v>
      </c>
      <c r="AA584" s="1086">
        <f>IF(ISERROR((C584/D584-1)*100),"n/a",(C584/D584-1)*100)</f>
        <v>9.3023255813953654</v>
      </c>
      <c r="AB584" s="1086">
        <f>IF(ISERROR((D584/E584-1)*100),"n/a",(D584/E584-1)*100)</f>
        <v>10.256410256410241</v>
      </c>
      <c r="AC584" s="1087">
        <f>IF(ISERROR((E584/F584-1)*100),"n/a",(E584/F584-1)*100)</f>
        <v>5.4054054054053946</v>
      </c>
      <c r="AD584" s="1087">
        <f>IF(ISERROR((F584/G584-1)*100),"n/a",(F584/G584-1)*100)</f>
        <v>5.7142857142857162</v>
      </c>
      <c r="AE584" s="1087">
        <f>IF(ISERROR((G584/H584-1)*100),"n/a",(G584/H584-1)*100)</f>
        <v>6.0606060606060552</v>
      </c>
      <c r="AF584" s="1087">
        <f>IF(ISERROR((H584/I584-1)*100),"n/a",(H584/I584-1)*100)</f>
        <v>6.4516129032258229</v>
      </c>
      <c r="AG584" s="1087">
        <f>IF(ISERROR((I584/K584-1)*100),"n/a",(I584/K584-1)*100)</f>
        <v>6.8965517241379226</v>
      </c>
      <c r="AH584" s="1087">
        <f>IF(ISERROR((K584/L584-1)*100),"n/a",(K584/L584-1)*100)</f>
        <v>5.4545454545454675</v>
      </c>
      <c r="AI584" s="1087">
        <f>IF(ISERROR((L584/N584-1)*100),"n/a",(L584/N584-1)*100)</f>
        <v>7.8431372549019551</v>
      </c>
      <c r="AJ584" s="1087">
        <f>IF(ISERROR((N584/O584-1)*100),"n/a",(N584/O584-1)*100)</f>
        <v>8.5106382978723527</v>
      </c>
      <c r="AK584" s="1087">
        <f>IF(ISERROR((O584/P584-1)*100),"n/a",(O584/P584-1)*100)</f>
        <v>9.3023255813953654</v>
      </c>
      <c r="AL584" s="1087">
        <f>IF(ISERROR((P584/Q584-1)*100),"n/a",(P584/Q584-1)*100)</f>
        <v>11.480355417285338</v>
      </c>
      <c r="AM584" s="1087">
        <f>IF(ISERROR((Q584/R584-1)*100),"n/a",(Q584/R584-1)*100)</f>
        <v>16.987426932833351</v>
      </c>
      <c r="AN584" s="1087">
        <f>IF(ISERROR((R584/S584-1)*100),"n/a",(R584/S584-1)*100)</f>
        <v>18.534496846096005</v>
      </c>
      <c r="AO584" s="1087">
        <f>IF(ISERROR((S584/T584-1)*100),"n/a",(S584/T584-1)*100)</f>
        <v>20.531810124089024</v>
      </c>
      <c r="AP584" s="1087">
        <f>IF(ISERROR((T584/U584-1)*100),"n/a",(T584/U584-1)*100)</f>
        <v>21.955320682200341</v>
      </c>
      <c r="AQ584" s="1087">
        <f>IF(ISERROR((U584/V584-1)*100),"n/a",(U584/V584-1)*100)</f>
        <v>21.059671978597173</v>
      </c>
      <c r="AR584" s="1087">
        <f>IF(ISERROR((V584/W584-1)*100),"n/a",(V584/W584-1)*100)</f>
        <v>18.759497168117157</v>
      </c>
      <c r="AS584" s="1087">
        <f>IF(ISERROR((W584/X584-1)*100),"n/a",(W584/X584-1)*100)</f>
        <v>16.345226615236253</v>
      </c>
      <c r="AT584" s="1087">
        <f>IF(ISERROR((X584/Y584-1)*100),"n/a",(X584/Y584-1)*100)</f>
        <v>27.906259636139374</v>
      </c>
      <c r="AU584" s="1088">
        <f>AVERAGE(AA584:AT584)</f>
        <v>12.737895481738784</v>
      </c>
      <c r="AV584" s="1089">
        <f>STDEV(AA584:AT584)</f>
        <v>6.8576167724329995</v>
      </c>
    </row>
    <row r="585" spans="1:48" ht="11.25" customHeight="1" x14ac:dyDescent="0.2">
      <c r="A585" s="498" t="s">
        <v>1159</v>
      </c>
      <c r="B585" s="499" t="s">
        <v>1160</v>
      </c>
      <c r="C585" s="621">
        <v>5.75</v>
      </c>
      <c r="D585" s="491">
        <v>5.3</v>
      </c>
      <c r="E585" s="502">
        <v>5.05</v>
      </c>
      <c r="F585" s="505">
        <v>4.7</v>
      </c>
      <c r="G585" s="505">
        <v>4</v>
      </c>
      <c r="H585" s="505">
        <v>3.2</v>
      </c>
      <c r="I585" s="505">
        <v>2.19</v>
      </c>
      <c r="J585" s="1032"/>
      <c r="K585" s="504">
        <v>1.92</v>
      </c>
      <c r="L585" s="506">
        <v>1.92</v>
      </c>
      <c r="M585" s="1032"/>
      <c r="N585" s="520">
        <v>1.92</v>
      </c>
      <c r="O585" s="527">
        <v>1.92</v>
      </c>
      <c r="P585" s="508">
        <v>1.92</v>
      </c>
      <c r="Q585" s="507">
        <v>1.92</v>
      </c>
      <c r="R585" s="507">
        <v>0.6</v>
      </c>
      <c r="S585" s="507">
        <v>0.44</v>
      </c>
      <c r="T585" s="507">
        <v>0.4</v>
      </c>
      <c r="U585" s="507">
        <v>0.36</v>
      </c>
      <c r="V585" s="507">
        <v>0.32</v>
      </c>
      <c r="W585" s="507">
        <v>0.28000000000000003</v>
      </c>
      <c r="X585" s="508">
        <v>0.24</v>
      </c>
      <c r="Y585" s="507">
        <v>0.24</v>
      </c>
      <c r="Z585" s="624">
        <f>SUM(C585:Y585)</f>
        <v>44.590000000000011</v>
      </c>
      <c r="AA585" s="1086">
        <f>IF(ISERROR((C585/D585-1)*100),"n/a",(C585/D585-1)*100)</f>
        <v>8.4905660377358583</v>
      </c>
      <c r="AB585" s="1086">
        <f>IF(ISERROR((D585/E585-1)*100),"n/a",(D585/E585-1)*100)</f>
        <v>4.9504950495049549</v>
      </c>
      <c r="AC585" s="1087">
        <f>IF(ISERROR((E585/F585-1)*100),"n/a",(E585/F585-1)*100)</f>
        <v>7.4468085106382809</v>
      </c>
      <c r="AD585" s="1087">
        <f>IF(ISERROR((F585/G585-1)*100),"n/a",(F585/G585-1)*100)</f>
        <v>17.500000000000004</v>
      </c>
      <c r="AE585" s="1087">
        <f>IF(ISERROR((G585/H585-1)*100),"n/a",(G585/H585-1)*100)</f>
        <v>25</v>
      </c>
      <c r="AF585" s="1087">
        <f>IF(ISERROR((H585/I585-1)*100),"n/a",(H585/I585-1)*100)</f>
        <v>46.118721461187228</v>
      </c>
      <c r="AG585" s="1087">
        <f>IF(ISERROR((I585/K585-1)*100),"n/a",(I585/K585-1)*100)</f>
        <v>14.0625</v>
      </c>
      <c r="AH585" s="1087">
        <f>IF(ISERROR((K585/L585-1)*100),"n/a",(K585/L585-1)*100)</f>
        <v>0</v>
      </c>
      <c r="AI585" s="1087">
        <f>IF(ISERROR((L585/N585-1)*100),"n/a",(L585/N585-1)*100)</f>
        <v>0</v>
      </c>
      <c r="AJ585" s="1087">
        <f>IF(ISERROR((N585/O585-1)*100),"n/a",(N585/O585-1)*100)</f>
        <v>0</v>
      </c>
      <c r="AK585" s="1087">
        <f>IF(ISERROR((O585/P585-1)*100),"n/a",(O585/P585-1)*100)</f>
        <v>0</v>
      </c>
      <c r="AL585" s="1087">
        <f>IF(ISERROR((P585/Q585-1)*100),"n/a",(P585/Q585-1)*100)</f>
        <v>0</v>
      </c>
      <c r="AM585" s="1087">
        <f>IF(ISERROR((Q585/R585-1)*100),"n/a",(Q585/R585-1)*100)</f>
        <v>220.00000000000003</v>
      </c>
      <c r="AN585" s="1087">
        <f>IF(ISERROR((R585/S585-1)*100),"n/a",(R585/S585-1)*100)</f>
        <v>36.363636363636353</v>
      </c>
      <c r="AO585" s="1087">
        <f>IF(ISERROR((S585/T585-1)*100),"n/a",(S585/T585-1)*100)</f>
        <v>9.9999999999999858</v>
      </c>
      <c r="AP585" s="1087">
        <f>IF(ISERROR((T585/U585-1)*100),"n/a",(T585/U585-1)*100)</f>
        <v>11.111111111111116</v>
      </c>
      <c r="AQ585" s="1087">
        <f>IF(ISERROR((U585/V585-1)*100),"n/a",(U585/V585-1)*100)</f>
        <v>12.5</v>
      </c>
      <c r="AR585" s="1087">
        <f>IF(ISERROR((V585/W585-1)*100),"n/a",(V585/W585-1)*100)</f>
        <v>14.285714285714279</v>
      </c>
      <c r="AS585" s="1087">
        <f>IF(ISERROR((W585/X585-1)*100),"n/a",(W585/X585-1)*100)</f>
        <v>16.666666666666675</v>
      </c>
      <c r="AT585" s="1087">
        <f>IF(ISERROR((X585/Y585-1)*100),"n/a",(X585/Y585-1)*100)</f>
        <v>0</v>
      </c>
      <c r="AU585" s="1088">
        <f>AVERAGE(AA585:AT585)</f>
        <v>22.22481097430974</v>
      </c>
      <c r="AV585" s="1089">
        <f>STDEV(AA585:AT585)</f>
        <v>48.184419975209572</v>
      </c>
    </row>
    <row r="586" spans="1:48" ht="11.25" customHeight="1" x14ac:dyDescent="0.2">
      <c r="A586" s="876" t="s">
        <v>3898</v>
      </c>
      <c r="B586" s="874" t="s">
        <v>3899</v>
      </c>
      <c r="C586" s="621">
        <v>2.34</v>
      </c>
      <c r="D586" s="491">
        <v>2.2200000000000002</v>
      </c>
      <c r="E586" s="626">
        <v>2.1</v>
      </c>
      <c r="F586" s="621">
        <v>2</v>
      </c>
      <c r="G586" s="621">
        <v>1.94</v>
      </c>
      <c r="H586" s="621">
        <v>1.88</v>
      </c>
      <c r="I586" s="530">
        <v>1.85</v>
      </c>
      <c r="J586" s="945"/>
      <c r="K586" s="530">
        <v>1.85</v>
      </c>
      <c r="L586" s="533">
        <v>1.85</v>
      </c>
      <c r="M586" s="945"/>
      <c r="N586" s="622">
        <v>1.85</v>
      </c>
      <c r="O586" s="622">
        <v>2.1124999999999998</v>
      </c>
      <c r="P586" s="627">
        <v>2.9</v>
      </c>
      <c r="Q586" s="627">
        <v>2.64</v>
      </c>
      <c r="R586" s="627">
        <v>2.38</v>
      </c>
      <c r="S586" s="627">
        <v>2.2000000000000002</v>
      </c>
      <c r="T586" s="627">
        <v>2.12</v>
      </c>
      <c r="U586" s="627">
        <v>2.08</v>
      </c>
      <c r="V586" s="627">
        <v>2.04</v>
      </c>
      <c r="W586" s="627">
        <v>2</v>
      </c>
      <c r="X586" s="627">
        <v>1.92</v>
      </c>
      <c r="Y586" s="627">
        <v>1.84</v>
      </c>
      <c r="Z586" s="624">
        <f>SUM(C586:Y586)</f>
        <v>44.112500000000004</v>
      </c>
      <c r="AA586" s="1086">
        <f>IF(ISERROR((C586/D586-1)*100),"n/a",(C586/D586-1)*100)</f>
        <v>5.4054054054053946</v>
      </c>
      <c r="AB586" s="1086">
        <f>IF(ISERROR((D586/E586-1)*100),"n/a",(D586/E586-1)*100)</f>
        <v>5.7142857142857162</v>
      </c>
      <c r="AC586" s="1087">
        <f>IF(ISERROR((E586/F586-1)*100),"n/a",(E586/F586-1)*100)</f>
        <v>5.0000000000000044</v>
      </c>
      <c r="AD586" s="1087">
        <f>IF(ISERROR((F586/G586-1)*100),"n/a",(F586/G586-1)*100)</f>
        <v>3.0927835051546504</v>
      </c>
      <c r="AE586" s="1087">
        <f>IF(ISERROR((G586/H586-1)*100),"n/a",(G586/H586-1)*100)</f>
        <v>3.1914893617021267</v>
      </c>
      <c r="AF586" s="1087">
        <f>IF(ISERROR((H586/I586-1)*100),"n/a",(H586/I586-1)*100)</f>
        <v>1.6216216216216051</v>
      </c>
      <c r="AG586" s="1087">
        <f>IF(ISERROR((I586/K586-1)*100),"n/a",(I586/K586-1)*100)</f>
        <v>0</v>
      </c>
      <c r="AH586" s="1087">
        <f>IF(ISERROR((K586/L586-1)*100),"n/a",(K586/L586-1)*100)</f>
        <v>0</v>
      </c>
      <c r="AI586" s="1087">
        <f>IF(ISERROR((L586/N586-1)*100),"n/a",(L586/N586-1)*100)</f>
        <v>0</v>
      </c>
      <c r="AJ586" s="1087">
        <f>IF(ISERROR((N586/O586-1)*100),"n/a",(N586/O586-1)*100)</f>
        <v>-12.426035502958566</v>
      </c>
      <c r="AK586" s="1087">
        <f>IF(ISERROR((O586/P586-1)*100),"n/a",(O586/P586-1)*100)</f>
        <v>-27.155172413793103</v>
      </c>
      <c r="AL586" s="1087">
        <f>IF(ISERROR((P586/Q586-1)*100),"n/a",(P586/Q586-1)*100)</f>
        <v>9.8484848484848406</v>
      </c>
      <c r="AM586" s="1087">
        <f>IF(ISERROR((Q586/R586-1)*100),"n/a",(Q586/R586-1)*100)</f>
        <v>10.924369747899165</v>
      </c>
      <c r="AN586" s="1087">
        <f>IF(ISERROR((R586/S586-1)*100),"n/a",(R586/S586-1)*100)</f>
        <v>8.1818181818181799</v>
      </c>
      <c r="AO586" s="1087">
        <f>IF(ISERROR((S586/T586-1)*100),"n/a",(S586/T586-1)*100)</f>
        <v>3.7735849056603765</v>
      </c>
      <c r="AP586" s="1087">
        <f>IF(ISERROR((T586/U586-1)*100),"n/a",(T586/U586-1)*100)</f>
        <v>1.9230769230769162</v>
      </c>
      <c r="AQ586" s="1087">
        <f>IF(ISERROR((U586/V586-1)*100),"n/a",(U586/V586-1)*100)</f>
        <v>1.9607843137254832</v>
      </c>
      <c r="AR586" s="1087">
        <f>IF(ISERROR((V586/W586-1)*100),"n/a",(V586/W586-1)*100)</f>
        <v>2.0000000000000018</v>
      </c>
      <c r="AS586" s="1087">
        <f>IF(ISERROR((W586/X586-1)*100),"n/a",(W586/X586-1)*100)</f>
        <v>4.1666666666666741</v>
      </c>
      <c r="AT586" s="1087">
        <f>IF(ISERROR((X586/Y586-1)*100),"n/a",(X586/Y586-1)*100)</f>
        <v>4.3478260869565188</v>
      </c>
      <c r="AU586" s="1088">
        <f>AVERAGE(AA586:AT586)</f>
        <v>1.5785494682852996</v>
      </c>
      <c r="AV586" s="1089">
        <f>STDEV(AA586:AT586)</f>
        <v>8.2607175077003152</v>
      </c>
    </row>
    <row r="587" spans="1:48" ht="11.25" customHeight="1" x14ac:dyDescent="0.2">
      <c r="A587" s="591" t="s">
        <v>4118</v>
      </c>
      <c r="B587" s="861" t="s">
        <v>4119</v>
      </c>
      <c r="C587" s="1015">
        <v>0.71499999999999997</v>
      </c>
      <c r="D587" s="491">
        <v>0.625</v>
      </c>
      <c r="E587" s="861">
        <v>0.57999999999999996</v>
      </c>
      <c r="F587" s="865">
        <v>0.54</v>
      </c>
      <c r="G587" s="865">
        <v>0.51</v>
      </c>
      <c r="H587" s="865">
        <v>0.48</v>
      </c>
      <c r="I587" s="865">
        <v>0.21</v>
      </c>
      <c r="J587" s="865"/>
      <c r="K587" s="494">
        <v>0</v>
      </c>
      <c r="L587" s="625">
        <v>0</v>
      </c>
      <c r="M587" s="857"/>
      <c r="N587" s="622">
        <v>0</v>
      </c>
      <c r="O587" s="622">
        <v>0</v>
      </c>
      <c r="P587" s="623">
        <v>0</v>
      </c>
      <c r="Q587" s="623">
        <v>0</v>
      </c>
      <c r="R587" s="623">
        <v>0</v>
      </c>
      <c r="S587" s="623">
        <v>0</v>
      </c>
      <c r="T587" s="623">
        <v>0</v>
      </c>
      <c r="U587" s="623">
        <v>0</v>
      </c>
      <c r="V587" s="623">
        <v>0</v>
      </c>
      <c r="W587" s="623">
        <v>0</v>
      </c>
      <c r="X587" s="623">
        <v>0</v>
      </c>
      <c r="Y587" s="623">
        <v>0</v>
      </c>
      <c r="Z587" s="624">
        <f>SUM(C587:Y587)</f>
        <v>3.6599999999999997</v>
      </c>
      <c r="AA587" s="1086">
        <f>IF(ISERROR((C587/D587-1)*100),"n/a",(C587/D587-1)*100)</f>
        <v>14.399999999999991</v>
      </c>
      <c r="AB587" s="1086">
        <f>IF(ISERROR((D587/E587-1)*100),"n/a",(D587/E587-1)*100)</f>
        <v>7.7586206896551824</v>
      </c>
      <c r="AC587" s="1087">
        <f>IF(ISERROR((E587/F587-1)*100),"n/a",(E587/F587-1)*100)</f>
        <v>7.4074074074073959</v>
      </c>
      <c r="AD587" s="1087">
        <f>IF(ISERROR((F587/G587-1)*100),"n/a",(F587/G587-1)*100)</f>
        <v>5.8823529411764719</v>
      </c>
      <c r="AE587" s="1087">
        <f>IF(ISERROR((G587/H587-1)*100),"n/a",(G587/H587-1)*100)</f>
        <v>6.25</v>
      </c>
      <c r="AF587" s="1087">
        <f>IF(ISERROR((H587/I587-1)*100),"n/a",(H587/I587-1)*100)</f>
        <v>128.57142857142856</v>
      </c>
      <c r="AG587" s="1087" t="str">
        <f>IF(ISERROR((I587/K587-1)*100),"n/a",(I587/K587-1)*100)</f>
        <v>n/a</v>
      </c>
      <c r="AH587" s="1087" t="str">
        <f>IF(ISERROR((K587/L587-1)*100),"n/a",(K587/L587-1)*100)</f>
        <v>n/a</v>
      </c>
      <c r="AI587" s="1087" t="str">
        <f>IF(ISERROR((L587/N587-1)*100),"n/a",(L587/N587-1)*100)</f>
        <v>n/a</v>
      </c>
      <c r="AJ587" s="1087" t="str">
        <f>IF(ISERROR((N587/O587-1)*100),"n/a",(N587/O587-1)*100)</f>
        <v>n/a</v>
      </c>
      <c r="AK587" s="1087" t="str">
        <f>IF(ISERROR((O587/P587-1)*100),"n/a",(O587/P587-1)*100)</f>
        <v>n/a</v>
      </c>
      <c r="AL587" s="1087" t="str">
        <f>IF(ISERROR((P587/Q587-1)*100),"n/a",(P587/Q587-1)*100)</f>
        <v>n/a</v>
      </c>
      <c r="AM587" s="1087" t="str">
        <f>IF(ISERROR((Q587/R587-1)*100),"n/a",(Q587/R587-1)*100)</f>
        <v>n/a</v>
      </c>
      <c r="AN587" s="1087" t="str">
        <f>IF(ISERROR((R587/S587-1)*100),"n/a",(R587/S587-1)*100)</f>
        <v>n/a</v>
      </c>
      <c r="AO587" s="1087" t="str">
        <f>IF(ISERROR((S587/T587-1)*100),"n/a",(S587/T587-1)*100)</f>
        <v>n/a</v>
      </c>
      <c r="AP587" s="1087" t="str">
        <f>IF(ISERROR((T587/U587-1)*100),"n/a",(T587/U587-1)*100)</f>
        <v>n/a</v>
      </c>
      <c r="AQ587" s="1087" t="str">
        <f>IF(ISERROR((U587/V587-1)*100),"n/a",(U587/V587-1)*100)</f>
        <v>n/a</v>
      </c>
      <c r="AR587" s="1087" t="str">
        <f>IF(ISERROR((V587/W587-1)*100),"n/a",(V587/W587-1)*100)</f>
        <v>n/a</v>
      </c>
      <c r="AS587" s="1087" t="str">
        <f>IF(ISERROR((W587/X587-1)*100),"n/a",(W587/X587-1)*100)</f>
        <v>n/a</v>
      </c>
      <c r="AT587" s="1087" t="str">
        <f>IF(ISERROR((X587/Y587-1)*100),"n/a",(X587/Y587-1)*100)</f>
        <v>n/a</v>
      </c>
      <c r="AU587" s="1088">
        <f>AVERAGE(AA587:AT587)</f>
        <v>28.378301601611266</v>
      </c>
      <c r="AV587" s="1089">
        <f>STDEV(AA587:AT587)</f>
        <v>49.182791075285074</v>
      </c>
    </row>
    <row r="588" spans="1:48" ht="11.25" customHeight="1" x14ac:dyDescent="0.2">
      <c r="A588" s="628" t="s">
        <v>1598</v>
      </c>
      <c r="B588" s="499" t="s">
        <v>1599</v>
      </c>
      <c r="C588" s="621">
        <v>0.57499999999999996</v>
      </c>
      <c r="D588" s="491">
        <v>0.41</v>
      </c>
      <c r="E588" s="491">
        <v>0.315</v>
      </c>
      <c r="F588" s="505">
        <v>0.25</v>
      </c>
      <c r="G588" s="505">
        <v>0.22</v>
      </c>
      <c r="H588" s="505">
        <v>0.16</v>
      </c>
      <c r="I588" s="505">
        <v>0.08</v>
      </c>
      <c r="J588" s="1032"/>
      <c r="K588" s="504">
        <v>0.04</v>
      </c>
      <c r="L588" s="506">
        <v>0.04</v>
      </c>
      <c r="M588" s="1032"/>
      <c r="N588" s="527">
        <v>0.04</v>
      </c>
      <c r="O588" s="527">
        <v>0.22</v>
      </c>
      <c r="P588" s="508">
        <v>1.24</v>
      </c>
      <c r="Q588" s="507">
        <v>1.44</v>
      </c>
      <c r="R588" s="507">
        <v>1.4</v>
      </c>
      <c r="S588" s="507">
        <v>1.36</v>
      </c>
      <c r="T588" s="507">
        <v>1.2604199999999999</v>
      </c>
      <c r="U588" s="507">
        <v>0.98005999999999993</v>
      </c>
      <c r="V588" s="507">
        <v>0.93155999999999994</v>
      </c>
      <c r="W588" s="507">
        <v>0.89905999999999997</v>
      </c>
      <c r="X588" s="507">
        <v>0.85855999999999999</v>
      </c>
      <c r="Y588" s="507">
        <v>0.79376999999999998</v>
      </c>
      <c r="Z588" s="624">
        <f>SUM(C588:Y588)</f>
        <v>13.51343</v>
      </c>
      <c r="AA588" s="1086">
        <f>IF(ISERROR((C588/D588-1)*100),"n/a",(C588/D588-1)*100)</f>
        <v>40.243902439024382</v>
      </c>
      <c r="AB588" s="1086">
        <f>IF(ISERROR((D588/E588-1)*100),"n/a",(D588/E588-1)*100)</f>
        <v>30.15873015873014</v>
      </c>
      <c r="AC588" s="1087">
        <f>IF(ISERROR((E588/F588-1)*100),"n/a",(E588/F588-1)*100)</f>
        <v>26</v>
      </c>
      <c r="AD588" s="1087">
        <f>IF(ISERROR((F588/G588-1)*100),"n/a",(F588/G588-1)*100)</f>
        <v>13.636363636363647</v>
      </c>
      <c r="AE588" s="1087">
        <f>IF(ISERROR((G588/H588-1)*100),"n/a",(G588/H588-1)*100)</f>
        <v>37.5</v>
      </c>
      <c r="AF588" s="1087">
        <f>IF(ISERROR((H588/I588-1)*100),"n/a",(H588/I588-1)*100)</f>
        <v>100</v>
      </c>
      <c r="AG588" s="1087">
        <f>IF(ISERROR((I588/K588-1)*100),"n/a",(I588/K588-1)*100)</f>
        <v>100</v>
      </c>
      <c r="AH588" s="1087">
        <f>IF(ISERROR((K588/L588-1)*100),"n/a",(K588/L588-1)*100)</f>
        <v>0</v>
      </c>
      <c r="AI588" s="1087">
        <f>IF(ISERROR((L588/N588-1)*100),"n/a",(L588/N588-1)*100)</f>
        <v>0</v>
      </c>
      <c r="AJ588" s="1087">
        <f>IF(ISERROR((N588/O588-1)*100),"n/a",(N588/O588-1)*100)</f>
        <v>-81.818181818181813</v>
      </c>
      <c r="AK588" s="1087">
        <f>IF(ISERROR((O588/P588-1)*100),"n/a",(O588/P588-1)*100)</f>
        <v>-82.258064516129025</v>
      </c>
      <c r="AL588" s="1087">
        <f>IF(ISERROR((P588/Q588-1)*100),"n/a",(P588/Q588-1)*100)</f>
        <v>-13.888888888888884</v>
      </c>
      <c r="AM588" s="1087">
        <f>IF(ISERROR((Q588/R588-1)*100),"n/a",(Q588/R588-1)*100)</f>
        <v>2.8571428571428692</v>
      </c>
      <c r="AN588" s="1087">
        <f>IF(ISERROR((R588/S588-1)*100),"n/a",(R588/S588-1)*100)</f>
        <v>2.9411764705882248</v>
      </c>
      <c r="AO588" s="1087">
        <f>IF(ISERROR((S588/T588-1)*100),"n/a",(S588/T588-1)*100)</f>
        <v>7.9005410894781303</v>
      </c>
      <c r="AP588" s="1087">
        <f>IF(ISERROR((T588/U588-1)*100),"n/a",(T588/U588-1)*100)</f>
        <v>28.606411852335569</v>
      </c>
      <c r="AQ588" s="1087">
        <f>IF(ISERROR((U588/V588-1)*100),"n/a",(U588/V588-1)*100)</f>
        <v>5.2063205805315871</v>
      </c>
      <c r="AR588" s="1087">
        <f>IF(ISERROR((V588/W588-1)*100),"n/a",(V588/W588-1)*100)</f>
        <v>3.6148866593998186</v>
      </c>
      <c r="AS588" s="1087">
        <f>IF(ISERROR((W588/X588-1)*100),"n/a",(W588/X588-1)*100)</f>
        <v>4.7172008945210564</v>
      </c>
      <c r="AT588" s="1087">
        <f>IF(ISERROR((X588/Y588-1)*100),"n/a",(X588/Y588-1)*100)</f>
        <v>8.162314020434124</v>
      </c>
      <c r="AU588" s="1088">
        <f>AVERAGE(AA588:AT588)</f>
        <v>11.678992771767492</v>
      </c>
      <c r="AV588" s="1089">
        <f>STDEV(AA588:AT588)</f>
        <v>43.97933522732842</v>
      </c>
    </row>
    <row r="589" spans="1:48" ht="11.25" customHeight="1" x14ac:dyDescent="0.2">
      <c r="A589" s="492" t="s">
        <v>1600</v>
      </c>
      <c r="B589" s="874" t="s">
        <v>1601</v>
      </c>
      <c r="C589" s="621">
        <v>2.6</v>
      </c>
      <c r="D589" s="491">
        <v>2.2000000000000002</v>
      </c>
      <c r="E589" s="491">
        <v>1.8199999999999998</v>
      </c>
      <c r="F589" s="621">
        <v>1.56</v>
      </c>
      <c r="G589" s="621">
        <v>1.4</v>
      </c>
      <c r="H589" s="621">
        <v>1.26</v>
      </c>
      <c r="I589" s="621">
        <v>1.08</v>
      </c>
      <c r="J589" s="945"/>
      <c r="K589" s="621">
        <v>0.84</v>
      </c>
      <c r="L589" s="490">
        <v>0.6</v>
      </c>
      <c r="M589" s="945"/>
      <c r="N589" s="622">
        <v>0.48</v>
      </c>
      <c r="O589" s="503">
        <v>0.36</v>
      </c>
      <c r="P589" s="627">
        <v>0.09</v>
      </c>
      <c r="Q589" s="623">
        <v>0</v>
      </c>
      <c r="R589" s="623">
        <v>0</v>
      </c>
      <c r="S589" s="623">
        <v>0</v>
      </c>
      <c r="T589" s="623">
        <v>0</v>
      </c>
      <c r="U589" s="623">
        <v>0</v>
      </c>
      <c r="V589" s="623">
        <v>0</v>
      </c>
      <c r="W589" s="623">
        <v>0</v>
      </c>
      <c r="X589" s="623">
        <v>0</v>
      </c>
      <c r="Y589" s="623">
        <v>0</v>
      </c>
      <c r="Z589" s="624">
        <f>SUM(C589:Y589)</f>
        <v>14.290000000000001</v>
      </c>
      <c r="AA589" s="1086">
        <f>IF(ISERROR((C589/D589-1)*100),"n/a",(C589/D589-1)*100)</f>
        <v>18.181818181818166</v>
      </c>
      <c r="AB589" s="1086">
        <f>IF(ISERROR((D589/E589-1)*100),"n/a",(D589/E589-1)*100)</f>
        <v>20.879120879120894</v>
      </c>
      <c r="AC589" s="1087">
        <f>IF(ISERROR((E589/F589-1)*100),"n/a",(E589/F589-1)*100)</f>
        <v>16.66666666666665</v>
      </c>
      <c r="AD589" s="1087">
        <f>IF(ISERROR((F589/G589-1)*100),"n/a",(F589/G589-1)*100)</f>
        <v>11.428571428571432</v>
      </c>
      <c r="AE589" s="1087">
        <f>IF(ISERROR((G589/H589-1)*100),"n/a",(G589/H589-1)*100)</f>
        <v>11.111111111111093</v>
      </c>
      <c r="AF589" s="1087">
        <f>IF(ISERROR((H589/I589-1)*100),"n/a",(H589/I589-1)*100)</f>
        <v>16.66666666666665</v>
      </c>
      <c r="AG589" s="1087">
        <f>IF(ISERROR((I589/K589-1)*100),"n/a",(I589/K589-1)*100)</f>
        <v>28.57142857142858</v>
      </c>
      <c r="AH589" s="1087">
        <f>IF(ISERROR((K589/L589-1)*100),"n/a",(K589/L589-1)*100)</f>
        <v>39.999999999999993</v>
      </c>
      <c r="AI589" s="1087">
        <f>IF(ISERROR((L589/N589-1)*100),"n/a",(L589/N589-1)*100)</f>
        <v>25</v>
      </c>
      <c r="AJ589" s="1087">
        <f>IF(ISERROR((N589/O589-1)*100),"n/a",(N589/O589-1)*100)</f>
        <v>33.333333333333329</v>
      </c>
      <c r="AK589" s="1087">
        <f>IF(ISERROR((O589/P589-1)*100),"n/a",(O589/P589-1)*100)</f>
        <v>300</v>
      </c>
      <c r="AL589" s="1087" t="str">
        <f>IF(ISERROR((P589/Q589-1)*100),"n/a",(P589/Q589-1)*100)</f>
        <v>n/a</v>
      </c>
      <c r="AM589" s="1087" t="str">
        <f>IF(ISERROR((Q589/R589-1)*100),"n/a",(Q589/R589-1)*100)</f>
        <v>n/a</v>
      </c>
      <c r="AN589" s="1087" t="str">
        <f>IF(ISERROR((R589/S589-1)*100),"n/a",(R589/S589-1)*100)</f>
        <v>n/a</v>
      </c>
      <c r="AO589" s="1087" t="str">
        <f>IF(ISERROR((S589/T589-1)*100),"n/a",(S589/T589-1)*100)</f>
        <v>n/a</v>
      </c>
      <c r="AP589" s="1087" t="str">
        <f>IF(ISERROR((T589/U589-1)*100),"n/a",(T589/U589-1)*100)</f>
        <v>n/a</v>
      </c>
      <c r="AQ589" s="1087" t="str">
        <f>IF(ISERROR((U589/V589-1)*100),"n/a",(U589/V589-1)*100)</f>
        <v>n/a</v>
      </c>
      <c r="AR589" s="1087" t="str">
        <f>IF(ISERROR((V589/W589-1)*100),"n/a",(V589/W589-1)*100)</f>
        <v>n/a</v>
      </c>
      <c r="AS589" s="1087" t="str">
        <f>IF(ISERROR((W589/X589-1)*100),"n/a",(W589/X589-1)*100)</f>
        <v>n/a</v>
      </c>
      <c r="AT589" s="1087" t="str">
        <f>IF(ISERROR((X589/Y589-1)*100),"n/a",(X589/Y589-1)*100)</f>
        <v>n/a</v>
      </c>
      <c r="AU589" s="1088">
        <f>AVERAGE(AA589:AT589)</f>
        <v>47.439883348974263</v>
      </c>
      <c r="AV589" s="1089">
        <f>STDEV(AA589:AT589)</f>
        <v>84.245243533136517</v>
      </c>
    </row>
    <row r="590" spans="1:48" ht="11.25" customHeight="1" x14ac:dyDescent="0.2">
      <c r="A590" s="876" t="s">
        <v>764</v>
      </c>
      <c r="B590" s="874" t="s">
        <v>765</v>
      </c>
      <c r="C590" s="621">
        <v>0.66</v>
      </c>
      <c r="D590" s="491">
        <v>0.62</v>
      </c>
      <c r="E590" s="491">
        <v>0.57999999999999996</v>
      </c>
      <c r="F590" s="621">
        <v>0.54</v>
      </c>
      <c r="G590" s="621">
        <v>0.51333333333333331</v>
      </c>
      <c r="H590" s="621">
        <v>0.49333333333333335</v>
      </c>
      <c r="I590" s="621">
        <v>0.48</v>
      </c>
      <c r="J590" s="945"/>
      <c r="K590" s="621">
        <v>0.46666666666666662</v>
      </c>
      <c r="L590" s="490">
        <v>0.45333333333333337</v>
      </c>
      <c r="M590" s="945"/>
      <c r="N590" s="503">
        <v>0.44</v>
      </c>
      <c r="O590" s="503">
        <v>0.42666666666666669</v>
      </c>
      <c r="P590" s="627">
        <v>0.41666666666666669</v>
      </c>
      <c r="Q590" s="627">
        <v>0.40666666666666668</v>
      </c>
      <c r="R590" s="627">
        <v>0.4</v>
      </c>
      <c r="S590" s="623">
        <v>0.39333333333333331</v>
      </c>
      <c r="T590" s="627">
        <v>0.39</v>
      </c>
      <c r="U590" s="623">
        <v>0.38</v>
      </c>
      <c r="V590" s="627">
        <v>0.38</v>
      </c>
      <c r="W590" s="627">
        <v>0.37333333333333335</v>
      </c>
      <c r="X590" s="627">
        <v>0.3666666666666667</v>
      </c>
      <c r="Y590" s="627">
        <v>0.36</v>
      </c>
      <c r="Z590" s="624">
        <f>SUM(C590:Y590)</f>
        <v>9.5400000000000009</v>
      </c>
      <c r="AA590" s="1086">
        <f>IF(ISERROR((C590/D590-1)*100),"n/a",(C590/D590-1)*100)</f>
        <v>6.4516129032258229</v>
      </c>
      <c r="AB590" s="1086">
        <f>IF(ISERROR((D590/E590-1)*100),"n/a",(D590/E590-1)*100)</f>
        <v>6.8965517241379448</v>
      </c>
      <c r="AC590" s="1087">
        <f>IF(ISERROR((E590/F590-1)*100),"n/a",(E590/F590-1)*100)</f>
        <v>7.4074074074073959</v>
      </c>
      <c r="AD590" s="1087">
        <f>IF(ISERROR((F590/G590-1)*100),"n/a",(F590/G590-1)*100)</f>
        <v>5.1948051948051965</v>
      </c>
      <c r="AE590" s="1087">
        <f>IF(ISERROR((G590/H590-1)*100),"n/a",(G590/H590-1)*100)</f>
        <v>4.0540540540540571</v>
      </c>
      <c r="AF590" s="1087">
        <f>IF(ISERROR((H590/I590-1)*100),"n/a",(H590/I590-1)*100)</f>
        <v>2.7777777777777901</v>
      </c>
      <c r="AG590" s="1087">
        <f>IF(ISERROR((I590/K590-1)*100),"n/a",(I590/K590-1)*100)</f>
        <v>2.8571428571428692</v>
      </c>
      <c r="AH590" s="1087">
        <f>IF(ISERROR((K590/L590-1)*100),"n/a",(K590/L590-1)*100)</f>
        <v>2.9411764705882248</v>
      </c>
      <c r="AI590" s="1087">
        <f>IF(ISERROR((L590/N590-1)*100),"n/a",(L590/N590-1)*100)</f>
        <v>3.0303030303030276</v>
      </c>
      <c r="AJ590" s="1087">
        <f>IF(ISERROR((N590/O590-1)*100),"n/a",(N590/O590-1)*100)</f>
        <v>3.125</v>
      </c>
      <c r="AK590" s="1087">
        <f>IF(ISERROR((O590/P590-1)*100),"n/a",(O590/P590-1)*100)</f>
        <v>2.4000000000000021</v>
      </c>
      <c r="AL590" s="1087">
        <f>IF(ISERROR((P590/Q590-1)*100),"n/a",(P590/Q590-1)*100)</f>
        <v>2.4590163934426146</v>
      </c>
      <c r="AM590" s="1087">
        <f>IF(ISERROR((Q590/R590-1)*100),"n/a",(Q590/R590-1)*100)</f>
        <v>1.6666666666666607</v>
      </c>
      <c r="AN590" s="1087">
        <f>IF(ISERROR((R590/S590-1)*100),"n/a",(R590/S590-1)*100)</f>
        <v>1.6949152542373058</v>
      </c>
      <c r="AO590" s="1087">
        <f>IF(ISERROR((S590/T590-1)*100),"n/a",(S590/T590-1)*100)</f>
        <v>0.85470085470085166</v>
      </c>
      <c r="AP590" s="1087">
        <f>IF(ISERROR((T590/U590-1)*100),"n/a",(T590/U590-1)*100)</f>
        <v>2.6315789473684292</v>
      </c>
      <c r="AQ590" s="1087">
        <f>IF(ISERROR((U590/V590-1)*100),"n/a",(U590/V590-1)*100)</f>
        <v>0</v>
      </c>
      <c r="AR590" s="1087">
        <f>IF(ISERROR((V590/W590-1)*100),"n/a",(V590/W590-1)*100)</f>
        <v>1.7857142857142794</v>
      </c>
      <c r="AS590" s="1087">
        <f>IF(ISERROR((W590/X590-1)*100),"n/a",(W590/X590-1)*100)</f>
        <v>1.8181818181818077</v>
      </c>
      <c r="AT590" s="1087">
        <f>IF(ISERROR((X590/Y590-1)*100),"n/a",(X590/Y590-1)*100)</f>
        <v>1.8518518518518601</v>
      </c>
      <c r="AU590" s="1088">
        <f>AVERAGE(AA590:AT590)</f>
        <v>3.0949228745803081</v>
      </c>
      <c r="AV590" s="1089">
        <f>STDEV(AA590:AT590)</f>
        <v>1.9791137310392966</v>
      </c>
    </row>
    <row r="591" spans="1:48" ht="11.25" customHeight="1" x14ac:dyDescent="0.2">
      <c r="A591" s="876" t="s">
        <v>776</v>
      </c>
      <c r="B591" s="874" t="s">
        <v>777</v>
      </c>
      <c r="C591" s="621">
        <v>1.06</v>
      </c>
      <c r="D591" s="491">
        <v>1</v>
      </c>
      <c r="E591" s="491">
        <v>0.96</v>
      </c>
      <c r="F591" s="621">
        <v>0.92</v>
      </c>
      <c r="G591" s="621">
        <v>0.88</v>
      </c>
      <c r="H591" s="621">
        <v>0.84</v>
      </c>
      <c r="I591" s="621">
        <v>0.8</v>
      </c>
      <c r="J591" s="945"/>
      <c r="K591" s="621">
        <v>0.6</v>
      </c>
      <c r="L591" s="490">
        <v>0.44</v>
      </c>
      <c r="M591" s="945"/>
      <c r="N591" s="503">
        <v>0.36</v>
      </c>
      <c r="O591" s="503">
        <v>0.32</v>
      </c>
      <c r="P591" s="627">
        <v>0.28000000000000003</v>
      </c>
      <c r="Q591" s="627">
        <v>0.26</v>
      </c>
      <c r="R591" s="627">
        <v>0.22</v>
      </c>
      <c r="S591" s="627">
        <v>0.2</v>
      </c>
      <c r="T591" s="627">
        <v>0.15</v>
      </c>
      <c r="U591" s="627">
        <v>0.1</v>
      </c>
      <c r="V591" s="627">
        <v>7.4999999999999997E-2</v>
      </c>
      <c r="W591" s="623">
        <v>0.05</v>
      </c>
      <c r="X591" s="627">
        <v>0.05</v>
      </c>
      <c r="Y591" s="623">
        <v>0</v>
      </c>
      <c r="Z591" s="624">
        <f>SUM(C591:Y591)</f>
        <v>9.5649999999999995</v>
      </c>
      <c r="AA591" s="1086">
        <f>IF(ISERROR((C591/D591-1)*100),"n/a",(C591/D591-1)*100)</f>
        <v>6.0000000000000053</v>
      </c>
      <c r="AB591" s="1086">
        <f>IF(ISERROR((D591/E591-1)*100),"n/a",(D591/E591-1)*100)</f>
        <v>4.1666666666666741</v>
      </c>
      <c r="AC591" s="1087">
        <f>IF(ISERROR((E591/F591-1)*100),"n/a",(E591/F591-1)*100)</f>
        <v>4.3478260869565188</v>
      </c>
      <c r="AD591" s="1087">
        <f>IF(ISERROR((F591/G591-1)*100),"n/a",(F591/G591-1)*100)</f>
        <v>4.5454545454545414</v>
      </c>
      <c r="AE591" s="1087">
        <f>IF(ISERROR((G591/H591-1)*100),"n/a",(G591/H591-1)*100)</f>
        <v>4.7619047619047672</v>
      </c>
      <c r="AF591" s="1087">
        <f>IF(ISERROR((H591/I591-1)*100),"n/a",(H591/I591-1)*100)</f>
        <v>4.9999999999999822</v>
      </c>
      <c r="AG591" s="1087">
        <f>IF(ISERROR((I591/K591-1)*100),"n/a",(I591/K591-1)*100)</f>
        <v>33.33333333333335</v>
      </c>
      <c r="AH591" s="1087">
        <f>IF(ISERROR((K591/L591-1)*100),"n/a",(K591/L591-1)*100)</f>
        <v>36.363636363636353</v>
      </c>
      <c r="AI591" s="1087">
        <f>IF(ISERROR((L591/N591-1)*100),"n/a",(L591/N591-1)*100)</f>
        <v>22.222222222222232</v>
      </c>
      <c r="AJ591" s="1087">
        <f>IF(ISERROR((N591/O591-1)*100),"n/a",(N591/O591-1)*100)</f>
        <v>12.5</v>
      </c>
      <c r="AK591" s="1087">
        <f>IF(ISERROR((O591/P591-1)*100),"n/a",(O591/P591-1)*100)</f>
        <v>14.285714285714279</v>
      </c>
      <c r="AL591" s="1087">
        <f>IF(ISERROR((P591/Q591-1)*100),"n/a",(P591/Q591-1)*100)</f>
        <v>7.6923076923077094</v>
      </c>
      <c r="AM591" s="1087">
        <f>IF(ISERROR((Q591/R591-1)*100),"n/a",(Q591/R591-1)*100)</f>
        <v>18.181818181818187</v>
      </c>
      <c r="AN591" s="1087">
        <f>IF(ISERROR((R591/S591-1)*100),"n/a",(R591/S591-1)*100)</f>
        <v>9.9999999999999858</v>
      </c>
      <c r="AO591" s="1087">
        <f>IF(ISERROR((S591/T591-1)*100),"n/a",(S591/T591-1)*100)</f>
        <v>33.33333333333335</v>
      </c>
      <c r="AP591" s="1087">
        <f>IF(ISERROR((T591/U591-1)*100),"n/a",(T591/U591-1)*100)</f>
        <v>49.999999999999979</v>
      </c>
      <c r="AQ591" s="1087">
        <f>IF(ISERROR((U591/V591-1)*100),"n/a",(U591/V591-1)*100)</f>
        <v>33.33333333333335</v>
      </c>
      <c r="AR591" s="1087">
        <f>IF(ISERROR((V591/W591-1)*100),"n/a",(V591/W591-1)*100)</f>
        <v>49.999999999999979</v>
      </c>
      <c r="AS591" s="1087">
        <f>IF(ISERROR((W591/X591-1)*100),"n/a",(W591/X591-1)*100)</f>
        <v>0</v>
      </c>
      <c r="AT591" s="1087" t="str">
        <f>IF(ISERROR((X591/Y591-1)*100),"n/a",(X591/Y591-1)*100)</f>
        <v>n/a</v>
      </c>
      <c r="AU591" s="1088">
        <f>AVERAGE(AA591:AT591)</f>
        <v>18.424607937193752</v>
      </c>
      <c r="AV591" s="1089">
        <f>STDEV(AA591:AT591)</f>
        <v>16.142250475984941</v>
      </c>
    </row>
    <row r="592" spans="1:48" ht="11.25" customHeight="1" x14ac:dyDescent="0.2">
      <c r="A592" s="496" t="s">
        <v>1606</v>
      </c>
      <c r="B592" s="859" t="s">
        <v>4622</v>
      </c>
      <c r="C592" s="621">
        <v>0.54</v>
      </c>
      <c r="D592" s="491">
        <v>0.5</v>
      </c>
      <c r="E592" s="491">
        <v>0.45999999999999996</v>
      </c>
      <c r="F592" s="482">
        <v>0.42</v>
      </c>
      <c r="G592" s="482">
        <v>0.36</v>
      </c>
      <c r="H592" s="482">
        <v>0.3</v>
      </c>
      <c r="I592" s="482">
        <v>0.26</v>
      </c>
      <c r="J592" s="1016"/>
      <c r="K592" s="482">
        <v>0.22</v>
      </c>
      <c r="L592" s="480">
        <v>0.18</v>
      </c>
      <c r="M592" s="1016"/>
      <c r="N592" s="519">
        <v>0.08</v>
      </c>
      <c r="O592" s="526">
        <v>0</v>
      </c>
      <c r="P592" s="486">
        <v>0</v>
      </c>
      <c r="Q592" s="486">
        <v>0</v>
      </c>
      <c r="R592" s="486">
        <v>0</v>
      </c>
      <c r="S592" s="486">
        <v>0</v>
      </c>
      <c r="T592" s="486">
        <v>0</v>
      </c>
      <c r="U592" s="486">
        <v>0</v>
      </c>
      <c r="V592" s="486">
        <v>0</v>
      </c>
      <c r="W592" s="486">
        <v>0</v>
      </c>
      <c r="X592" s="486">
        <v>0</v>
      </c>
      <c r="Y592" s="486">
        <v>0</v>
      </c>
      <c r="Z592" s="624">
        <f>SUM(C592:Y592)</f>
        <v>3.3200000000000003</v>
      </c>
      <c r="AA592" s="1086">
        <f>IF(ISERROR((C592/D592-1)*100),"n/a",(C592/D592-1)*100)</f>
        <v>8.0000000000000071</v>
      </c>
      <c r="AB592" s="1086">
        <f>IF(ISERROR((D592/E592-1)*100),"n/a",(D592/E592-1)*100)</f>
        <v>8.6956521739130608</v>
      </c>
      <c r="AC592" s="1087">
        <f>IF(ISERROR((E592/F592-1)*100),"n/a",(E592/F592-1)*100)</f>
        <v>9.5238095238095113</v>
      </c>
      <c r="AD592" s="1087">
        <f>IF(ISERROR((F592/G592-1)*100),"n/a",(F592/G592-1)*100)</f>
        <v>16.666666666666675</v>
      </c>
      <c r="AE592" s="1087">
        <f>IF(ISERROR((G592/H592-1)*100),"n/a",(G592/H592-1)*100)</f>
        <v>19.999999999999996</v>
      </c>
      <c r="AF592" s="1087">
        <f>IF(ISERROR((H592/I592-1)*100),"n/a",(H592/I592-1)*100)</f>
        <v>15.384615384615374</v>
      </c>
      <c r="AG592" s="1087">
        <f>IF(ISERROR((I592/K592-1)*100),"n/a",(I592/K592-1)*100)</f>
        <v>18.181818181818187</v>
      </c>
      <c r="AH592" s="1087">
        <f>IF(ISERROR((K592/L592-1)*100),"n/a",(K592/L592-1)*100)</f>
        <v>22.222222222222232</v>
      </c>
      <c r="AI592" s="1087">
        <f>IF(ISERROR((L592/N592-1)*100),"n/a",(L592/N592-1)*100)</f>
        <v>125</v>
      </c>
      <c r="AJ592" s="1087" t="str">
        <f>IF(ISERROR((N592/O592-1)*100),"n/a",(N592/O592-1)*100)</f>
        <v>n/a</v>
      </c>
      <c r="AK592" s="1087" t="str">
        <f>IF(ISERROR((O592/P592-1)*100),"n/a",(O592/P592-1)*100)</f>
        <v>n/a</v>
      </c>
      <c r="AL592" s="1087" t="str">
        <f>IF(ISERROR((P592/Q592-1)*100),"n/a",(P592/Q592-1)*100)</f>
        <v>n/a</v>
      </c>
      <c r="AM592" s="1087" t="str">
        <f>IF(ISERROR((Q592/R592-1)*100),"n/a",(Q592/R592-1)*100)</f>
        <v>n/a</v>
      </c>
      <c r="AN592" s="1087" t="str">
        <f>IF(ISERROR((R592/S592-1)*100),"n/a",(R592/S592-1)*100)</f>
        <v>n/a</v>
      </c>
      <c r="AO592" s="1087" t="str">
        <f>IF(ISERROR((S592/T592-1)*100),"n/a",(S592/T592-1)*100)</f>
        <v>n/a</v>
      </c>
      <c r="AP592" s="1087" t="str">
        <f>IF(ISERROR((T592/U592-1)*100),"n/a",(T592/U592-1)*100)</f>
        <v>n/a</v>
      </c>
      <c r="AQ592" s="1087" t="str">
        <f>IF(ISERROR((U592/V592-1)*100),"n/a",(U592/V592-1)*100)</f>
        <v>n/a</v>
      </c>
      <c r="AR592" s="1087" t="str">
        <f>IF(ISERROR((V592/W592-1)*100),"n/a",(V592/W592-1)*100)</f>
        <v>n/a</v>
      </c>
      <c r="AS592" s="1087" t="str">
        <f>IF(ISERROR((W592/X592-1)*100),"n/a",(W592/X592-1)*100)</f>
        <v>n/a</v>
      </c>
      <c r="AT592" s="1087" t="str">
        <f>IF(ISERROR((X592/Y592-1)*100),"n/a",(X592/Y592-1)*100)</f>
        <v>n/a</v>
      </c>
      <c r="AU592" s="1088">
        <f>AVERAGE(AA592:AT592)</f>
        <v>27.074976017005003</v>
      </c>
      <c r="AV592" s="1089">
        <f>STDEV(AA592:AT592)</f>
        <v>37.075426866867907</v>
      </c>
    </row>
    <row r="593" spans="1:48" ht="11.25" customHeight="1" x14ac:dyDescent="0.2">
      <c r="A593" s="498" t="s">
        <v>768</v>
      </c>
      <c r="B593" s="499" t="s">
        <v>769</v>
      </c>
      <c r="C593" s="621">
        <v>1.24</v>
      </c>
      <c r="D593" s="491">
        <v>1.1200000000000001</v>
      </c>
      <c r="E593" s="502">
        <v>0.96</v>
      </c>
      <c r="F593" s="505">
        <v>0.88</v>
      </c>
      <c r="G593" s="505">
        <v>0.8</v>
      </c>
      <c r="H593" s="505">
        <v>0.72</v>
      </c>
      <c r="I593" s="505">
        <v>0.64</v>
      </c>
      <c r="J593" s="1032"/>
      <c r="K593" s="505">
        <v>0.6</v>
      </c>
      <c r="L593" s="501">
        <v>0.56000000000000005</v>
      </c>
      <c r="M593" s="1032"/>
      <c r="N593" s="518">
        <v>0.52</v>
      </c>
      <c r="O593" s="518">
        <v>0.48</v>
      </c>
      <c r="P593" s="507">
        <v>0.44</v>
      </c>
      <c r="Q593" s="507">
        <v>0.4</v>
      </c>
      <c r="R593" s="507">
        <v>0.32</v>
      </c>
      <c r="S593" s="507">
        <v>0.28000000000000003</v>
      </c>
      <c r="T593" s="507">
        <v>0.18</v>
      </c>
      <c r="U593" s="508">
        <v>0</v>
      </c>
      <c r="V593" s="508">
        <v>0</v>
      </c>
      <c r="W593" s="508">
        <v>0</v>
      </c>
      <c r="X593" s="508">
        <v>0</v>
      </c>
      <c r="Y593" s="508">
        <v>0</v>
      </c>
      <c r="Z593" s="624">
        <f>SUM(C593:Y593)</f>
        <v>10.139999999999999</v>
      </c>
      <c r="AA593" s="1086">
        <f>IF(ISERROR((C593/D593-1)*100),"n/a",(C593/D593-1)*100)</f>
        <v>10.714285714285698</v>
      </c>
      <c r="AB593" s="1086">
        <f>IF(ISERROR((D593/E593-1)*100),"n/a",(D593/E593-1)*100)</f>
        <v>16.666666666666675</v>
      </c>
      <c r="AC593" s="1087">
        <f>IF(ISERROR((E593/F593-1)*100),"n/a",(E593/F593-1)*100)</f>
        <v>9.0909090909090828</v>
      </c>
      <c r="AD593" s="1087">
        <f>IF(ISERROR((F593/G593-1)*100),"n/a",(F593/G593-1)*100)</f>
        <v>9.9999999999999858</v>
      </c>
      <c r="AE593" s="1087">
        <f>IF(ISERROR((G593/H593-1)*100),"n/a",(G593/H593-1)*100)</f>
        <v>11.111111111111116</v>
      </c>
      <c r="AF593" s="1087">
        <f>IF(ISERROR((H593/I593-1)*100),"n/a",(H593/I593-1)*100)</f>
        <v>12.5</v>
      </c>
      <c r="AG593" s="1087">
        <f>IF(ISERROR((I593/K593-1)*100),"n/a",(I593/K593-1)*100)</f>
        <v>6.6666666666666652</v>
      </c>
      <c r="AH593" s="1087">
        <f>IF(ISERROR((K593/L593-1)*100),"n/a",(K593/L593-1)*100)</f>
        <v>7.1428571428571397</v>
      </c>
      <c r="AI593" s="1087">
        <f>IF(ISERROR((L593/N593-1)*100),"n/a",(L593/N593-1)*100)</f>
        <v>7.6923076923077094</v>
      </c>
      <c r="AJ593" s="1087">
        <f>IF(ISERROR((N593/O593-1)*100),"n/a",(N593/O593-1)*100)</f>
        <v>8.3333333333333481</v>
      </c>
      <c r="AK593" s="1087">
        <f>IF(ISERROR((O593/P593-1)*100),"n/a",(O593/P593-1)*100)</f>
        <v>9.0909090909090828</v>
      </c>
      <c r="AL593" s="1087">
        <f>IF(ISERROR((P593/Q593-1)*100),"n/a",(P593/Q593-1)*100)</f>
        <v>9.9999999999999858</v>
      </c>
      <c r="AM593" s="1087">
        <f>IF(ISERROR((Q593/R593-1)*100),"n/a",(Q593/R593-1)*100)</f>
        <v>25</v>
      </c>
      <c r="AN593" s="1087">
        <f>IF(ISERROR((R593/S593-1)*100),"n/a",(R593/S593-1)*100)</f>
        <v>14.285714285714279</v>
      </c>
      <c r="AO593" s="1087">
        <f>IF(ISERROR((S593/T593-1)*100),"n/a",(S593/T593-1)*100)</f>
        <v>55.555555555555578</v>
      </c>
      <c r="AP593" s="1087" t="str">
        <f>IF(ISERROR((T593/U593-1)*100),"n/a",(T593/U593-1)*100)</f>
        <v>n/a</v>
      </c>
      <c r="AQ593" s="1087" t="str">
        <f>IF(ISERROR((U593/V593-1)*100),"n/a",(U593/V593-1)*100)</f>
        <v>n/a</v>
      </c>
      <c r="AR593" s="1087" t="str">
        <f>IF(ISERROR((V593/W593-1)*100),"n/a",(V593/W593-1)*100)</f>
        <v>n/a</v>
      </c>
      <c r="AS593" s="1087" t="str">
        <f>IF(ISERROR((W593/X593-1)*100),"n/a",(W593/X593-1)*100)</f>
        <v>n/a</v>
      </c>
      <c r="AT593" s="1087" t="str">
        <f>IF(ISERROR((X593/Y593-1)*100),"n/a",(X593/Y593-1)*100)</f>
        <v>n/a</v>
      </c>
      <c r="AU593" s="1088">
        <f>AVERAGE(AA593:AT593)</f>
        <v>14.256687756687755</v>
      </c>
      <c r="AV593" s="1089">
        <f>STDEV(AA593:AT593)</f>
        <v>12.329855856000053</v>
      </c>
    </row>
    <row r="594" spans="1:48" ht="11.25" customHeight="1" x14ac:dyDescent="0.2">
      <c r="A594" s="489" t="s">
        <v>1596</v>
      </c>
      <c r="B594" s="874" t="s">
        <v>1597</v>
      </c>
      <c r="C594" s="621">
        <v>1.36</v>
      </c>
      <c r="D594" s="491">
        <v>1.1000000000000001</v>
      </c>
      <c r="E594" s="626">
        <v>0.88</v>
      </c>
      <c r="F594" s="621">
        <v>0.8</v>
      </c>
      <c r="G594" s="621">
        <v>0.72</v>
      </c>
      <c r="H594" s="621">
        <v>0.64</v>
      </c>
      <c r="I594" s="621">
        <v>0.56000000000000005</v>
      </c>
      <c r="J594" s="945"/>
      <c r="K594" s="494">
        <v>0.52</v>
      </c>
      <c r="L594" s="490">
        <v>0.52</v>
      </c>
      <c r="M594" s="945"/>
      <c r="N594" s="622">
        <v>0.44</v>
      </c>
      <c r="O594" s="622">
        <v>0.44</v>
      </c>
      <c r="P594" s="627">
        <v>0.44</v>
      </c>
      <c r="Q594" s="627">
        <v>0.4</v>
      </c>
      <c r="R594" s="627">
        <v>0.32</v>
      </c>
      <c r="S594" s="627">
        <v>0.21332999999999999</v>
      </c>
      <c r="T594" s="627">
        <v>0.18001000000000003</v>
      </c>
      <c r="U594" s="623">
        <v>0.16</v>
      </c>
      <c r="V594" s="623">
        <v>0.16</v>
      </c>
      <c r="W594" s="627">
        <v>0.16</v>
      </c>
      <c r="X594" s="627">
        <v>0.13331999999999999</v>
      </c>
      <c r="Y594" s="627">
        <v>0.12444</v>
      </c>
      <c r="Z594" s="624">
        <f>SUM(C594:Y594)</f>
        <v>10.271099999999997</v>
      </c>
      <c r="AA594" s="1086">
        <f>IF(ISERROR((C594/D594-1)*100),"n/a",(C594/D594-1)*100)</f>
        <v>23.636363636363633</v>
      </c>
      <c r="AB594" s="1086">
        <f>IF(ISERROR((D594/E594-1)*100),"n/a",(D594/E594-1)*100)</f>
        <v>25</v>
      </c>
      <c r="AC594" s="1087">
        <f>IF(ISERROR((E594/F594-1)*100),"n/a",(E594/F594-1)*100)</f>
        <v>9.9999999999999858</v>
      </c>
      <c r="AD594" s="1087">
        <f>IF(ISERROR((F594/G594-1)*100),"n/a",(F594/G594-1)*100)</f>
        <v>11.111111111111116</v>
      </c>
      <c r="AE594" s="1087">
        <f>IF(ISERROR((G594/H594-1)*100),"n/a",(G594/H594-1)*100)</f>
        <v>12.5</v>
      </c>
      <c r="AF594" s="1087">
        <f>IF(ISERROR((H594/I594-1)*100),"n/a",(H594/I594-1)*100)</f>
        <v>14.285714285714279</v>
      </c>
      <c r="AG594" s="1087">
        <f>IF(ISERROR((I594/K594-1)*100),"n/a",(I594/K594-1)*100)</f>
        <v>7.6923076923077094</v>
      </c>
      <c r="AH594" s="1087">
        <f>IF(ISERROR((K594/L594-1)*100),"n/a",(K594/L594-1)*100)</f>
        <v>0</v>
      </c>
      <c r="AI594" s="1087">
        <f>IF(ISERROR((L594/N594-1)*100),"n/a",(L594/N594-1)*100)</f>
        <v>18.181818181818187</v>
      </c>
      <c r="AJ594" s="1087">
        <f>IF(ISERROR((N594/O594-1)*100),"n/a",(N594/O594-1)*100)</f>
        <v>0</v>
      </c>
      <c r="AK594" s="1087">
        <f>IF(ISERROR((O594/P594-1)*100),"n/a",(O594/P594-1)*100)</f>
        <v>0</v>
      </c>
      <c r="AL594" s="1087">
        <f>IF(ISERROR((P594/Q594-1)*100),"n/a",(P594/Q594-1)*100)</f>
        <v>9.9999999999999858</v>
      </c>
      <c r="AM594" s="1087">
        <f>IF(ISERROR((Q594/R594-1)*100),"n/a",(Q594/R594-1)*100)</f>
        <v>25</v>
      </c>
      <c r="AN594" s="1087">
        <f>IF(ISERROR((R594/S594-1)*100),"n/a",(R594/S594-1)*100)</f>
        <v>50.002343786621672</v>
      </c>
      <c r="AO594" s="1087">
        <f>IF(ISERROR((S594/T594-1)*100),"n/a",(S594/T594-1)*100)</f>
        <v>18.510082773179249</v>
      </c>
      <c r="AP594" s="1087">
        <f>IF(ISERROR((T594/U594-1)*100),"n/a",(T594/U594-1)*100)</f>
        <v>12.506250000000009</v>
      </c>
      <c r="AQ594" s="1087">
        <f>IF(ISERROR((U594/V594-1)*100),"n/a",(U594/V594-1)*100)</f>
        <v>0</v>
      </c>
      <c r="AR594" s="1087">
        <f>IF(ISERROR((V594/W594-1)*100),"n/a",(V594/W594-1)*100)</f>
        <v>0</v>
      </c>
      <c r="AS594" s="1087">
        <f>IF(ISERROR((W594/X594-1)*100),"n/a",(W594/X594-1)*100)</f>
        <v>20.012001200120011</v>
      </c>
      <c r="AT594" s="1087">
        <f>IF(ISERROR((X594/Y594-1)*100),"n/a",(X594/Y594-1)*100)</f>
        <v>7.1359691417550719</v>
      </c>
      <c r="AU594" s="1088">
        <f>AVERAGE(AA594:AT594)</f>
        <v>13.278698090449549</v>
      </c>
      <c r="AV594" s="1089">
        <f>STDEV(AA594:AT594)</f>
        <v>12.153418068753609</v>
      </c>
    </row>
    <row r="595" spans="1:48" ht="11.25" customHeight="1" x14ac:dyDescent="0.2">
      <c r="A595" s="499" t="s">
        <v>323</v>
      </c>
      <c r="B595" s="874" t="s">
        <v>324</v>
      </c>
      <c r="C595" s="621">
        <v>0.91</v>
      </c>
      <c r="D595" s="491">
        <v>0.87</v>
      </c>
      <c r="E595" s="491">
        <v>0.83000000000000007</v>
      </c>
      <c r="F595" s="621">
        <v>0.79</v>
      </c>
      <c r="G595" s="621">
        <v>0.75</v>
      </c>
      <c r="H595" s="621">
        <v>0.71</v>
      </c>
      <c r="I595" s="621">
        <v>0.67</v>
      </c>
      <c r="J595" s="945"/>
      <c r="K595" s="621">
        <v>0.63</v>
      </c>
      <c r="L595" s="490">
        <v>0.59499999999999997</v>
      </c>
      <c r="M595" s="945"/>
      <c r="N595" s="503">
        <v>0.56999999999999995</v>
      </c>
      <c r="O595" s="503">
        <v>0.53</v>
      </c>
      <c r="P595" s="627">
        <v>0.48</v>
      </c>
      <c r="Q595" s="627">
        <v>0.42</v>
      </c>
      <c r="R595" s="627">
        <v>0.36</v>
      </c>
      <c r="S595" s="627">
        <v>0.3</v>
      </c>
      <c r="T595" s="627">
        <v>0.24</v>
      </c>
      <c r="U595" s="627">
        <v>0.19</v>
      </c>
      <c r="V595" s="627">
        <v>0.16750000000000001</v>
      </c>
      <c r="W595" s="627">
        <v>0.155</v>
      </c>
      <c r="X595" s="627">
        <v>0.14499999999999999</v>
      </c>
      <c r="Y595" s="627">
        <v>0.13500000000000001</v>
      </c>
      <c r="Z595" s="624">
        <f>SUM(C595:Y595)</f>
        <v>10.4475</v>
      </c>
      <c r="AA595" s="1086">
        <f>IF(ISERROR((C595/D595-1)*100),"n/a",(C595/D595-1)*100)</f>
        <v>4.5977011494252817</v>
      </c>
      <c r="AB595" s="1086">
        <f>IF(ISERROR((D595/E595-1)*100),"n/a",(D595/E595-1)*100)</f>
        <v>4.8192771084337283</v>
      </c>
      <c r="AC595" s="1087">
        <f>IF(ISERROR((E595/F595-1)*100),"n/a",(E595/F595-1)*100)</f>
        <v>5.0632911392405111</v>
      </c>
      <c r="AD595" s="1087">
        <f>IF(ISERROR((F595/G595-1)*100),"n/a",(F595/G595-1)*100)</f>
        <v>5.3333333333333455</v>
      </c>
      <c r="AE595" s="1087">
        <f>IF(ISERROR((G595/H595-1)*100),"n/a",(G595/H595-1)*100)</f>
        <v>5.6338028169014231</v>
      </c>
      <c r="AF595" s="1087">
        <f>IF(ISERROR((H595/I595-1)*100),"n/a",(H595/I595-1)*100)</f>
        <v>5.9701492537313383</v>
      </c>
      <c r="AG595" s="1087">
        <f>IF(ISERROR((I595/K595-1)*100),"n/a",(I595/K595-1)*100)</f>
        <v>6.3492063492063489</v>
      </c>
      <c r="AH595" s="1087">
        <f>IF(ISERROR((K595/L595-1)*100),"n/a",(K595/L595-1)*100)</f>
        <v>5.8823529411764719</v>
      </c>
      <c r="AI595" s="1087">
        <f>IF(ISERROR((L595/N595-1)*100),"n/a",(L595/N595-1)*100)</f>
        <v>4.3859649122807154</v>
      </c>
      <c r="AJ595" s="1087">
        <f>IF(ISERROR((N595/O595-1)*100),"n/a",(N595/O595-1)*100)</f>
        <v>7.5471698113207308</v>
      </c>
      <c r="AK595" s="1087">
        <f>IF(ISERROR((O595/P595-1)*100),"n/a",(O595/P595-1)*100)</f>
        <v>10.416666666666675</v>
      </c>
      <c r="AL595" s="1087">
        <f>IF(ISERROR((P595/Q595-1)*100),"n/a",(P595/Q595-1)*100)</f>
        <v>14.285714285714279</v>
      </c>
      <c r="AM595" s="1087">
        <f>IF(ISERROR((Q595/R595-1)*100),"n/a",(Q595/R595-1)*100)</f>
        <v>16.666666666666675</v>
      </c>
      <c r="AN595" s="1087">
        <f>IF(ISERROR((R595/S595-1)*100),"n/a",(R595/S595-1)*100)</f>
        <v>19.999999999999996</v>
      </c>
      <c r="AO595" s="1087">
        <f>IF(ISERROR((S595/T595-1)*100),"n/a",(S595/T595-1)*100)</f>
        <v>25</v>
      </c>
      <c r="AP595" s="1087">
        <f>IF(ISERROR((T595/U595-1)*100),"n/a",(T595/U595-1)*100)</f>
        <v>26.315789473684205</v>
      </c>
      <c r="AQ595" s="1087">
        <f>IF(ISERROR((U595/V595-1)*100),"n/a",(U595/V595-1)*100)</f>
        <v>13.432835820895516</v>
      </c>
      <c r="AR595" s="1087">
        <f>IF(ISERROR((V595/W595-1)*100),"n/a",(V595/W595-1)*100)</f>
        <v>8.064516129032274</v>
      </c>
      <c r="AS595" s="1087">
        <f>IF(ISERROR((W595/X595-1)*100),"n/a",(W595/X595-1)*100)</f>
        <v>6.8965517241379448</v>
      </c>
      <c r="AT595" s="1087">
        <f>IF(ISERROR((X595/Y595-1)*100),"n/a",(X595/Y595-1)*100)</f>
        <v>7.4074074074073959</v>
      </c>
      <c r="AU595" s="1088">
        <f>AVERAGE(AA595:AT595)</f>
        <v>10.203419849462744</v>
      </c>
      <c r="AV595" s="1089">
        <f>STDEV(AA595:AT595)</f>
        <v>6.8462061339646718</v>
      </c>
    </row>
    <row r="596" spans="1:48" ht="11.25" customHeight="1" x14ac:dyDescent="0.2">
      <c r="A596" s="489" t="s">
        <v>3896</v>
      </c>
      <c r="B596" s="874" t="s">
        <v>3897</v>
      </c>
      <c r="C596" s="621">
        <v>0.84</v>
      </c>
      <c r="D596" s="491">
        <v>0.8</v>
      </c>
      <c r="E596" s="491">
        <v>0.72</v>
      </c>
      <c r="F596" s="621">
        <v>0.6</v>
      </c>
      <c r="G596" s="621">
        <v>0.5</v>
      </c>
      <c r="H596" s="621">
        <v>0.25</v>
      </c>
      <c r="I596" s="530">
        <v>0</v>
      </c>
      <c r="J596" s="945"/>
      <c r="K596" s="494">
        <v>0</v>
      </c>
      <c r="L596" s="625">
        <v>0</v>
      </c>
      <c r="M596" s="945"/>
      <c r="N596" s="622">
        <v>0</v>
      </c>
      <c r="O596" s="622">
        <v>0</v>
      </c>
      <c r="P596" s="623">
        <v>0</v>
      </c>
      <c r="Q596" s="623">
        <v>0</v>
      </c>
      <c r="R596" s="623">
        <v>0</v>
      </c>
      <c r="S596" s="623">
        <v>0</v>
      </c>
      <c r="T596" s="623">
        <v>0</v>
      </c>
      <c r="U596" s="623">
        <v>0</v>
      </c>
      <c r="V596" s="623">
        <v>0</v>
      </c>
      <c r="W596" s="623">
        <v>0</v>
      </c>
      <c r="X596" s="623">
        <v>0</v>
      </c>
      <c r="Y596" s="623">
        <v>0</v>
      </c>
      <c r="Z596" s="624">
        <f>SUM(C596:Y596)</f>
        <v>3.7100000000000004</v>
      </c>
      <c r="AA596" s="1086">
        <f>IF(ISERROR((C596/D596-1)*100),"n/a",(C596/D596-1)*100)</f>
        <v>4.9999999999999822</v>
      </c>
      <c r="AB596" s="1086">
        <f>IF(ISERROR((D596/E596-1)*100),"n/a",(D596/E596-1)*100)</f>
        <v>11.111111111111116</v>
      </c>
      <c r="AC596" s="1087">
        <f>IF(ISERROR((E596/F596-1)*100),"n/a",(E596/F596-1)*100)</f>
        <v>19.999999999999996</v>
      </c>
      <c r="AD596" s="1087">
        <f>IF(ISERROR((F596/G596-1)*100),"n/a",(F596/G596-1)*100)</f>
        <v>19.999999999999996</v>
      </c>
      <c r="AE596" s="1087">
        <f>IF(ISERROR((G596/H596-1)*100),"n/a",(G596/H596-1)*100)</f>
        <v>100</v>
      </c>
      <c r="AF596" s="1087" t="str">
        <f>IF(ISERROR((H596/I596-1)*100),"n/a",(H596/I596-1)*100)</f>
        <v>n/a</v>
      </c>
      <c r="AG596" s="1087" t="str">
        <f>IF(ISERROR((I596/K596-1)*100),"n/a",(I596/K596-1)*100)</f>
        <v>n/a</v>
      </c>
      <c r="AH596" s="1087" t="str">
        <f>IF(ISERROR((K596/L596-1)*100),"n/a",(K596/L596-1)*100)</f>
        <v>n/a</v>
      </c>
      <c r="AI596" s="1087" t="str">
        <f>IF(ISERROR((L596/N596-1)*100),"n/a",(L596/N596-1)*100)</f>
        <v>n/a</v>
      </c>
      <c r="AJ596" s="1087" t="str">
        <f>IF(ISERROR((N596/O596-1)*100),"n/a",(N596/O596-1)*100)</f>
        <v>n/a</v>
      </c>
      <c r="AK596" s="1087" t="str">
        <f>IF(ISERROR((O596/P596-1)*100),"n/a",(O596/P596-1)*100)</f>
        <v>n/a</v>
      </c>
      <c r="AL596" s="1087" t="str">
        <f>IF(ISERROR((P596/Q596-1)*100),"n/a",(P596/Q596-1)*100)</f>
        <v>n/a</v>
      </c>
      <c r="AM596" s="1087" t="str">
        <f>IF(ISERROR((Q596/R596-1)*100),"n/a",(Q596/R596-1)*100)</f>
        <v>n/a</v>
      </c>
      <c r="AN596" s="1087" t="str">
        <f>IF(ISERROR((R596/S596-1)*100),"n/a",(R596/S596-1)*100)</f>
        <v>n/a</v>
      </c>
      <c r="AO596" s="1087" t="str">
        <f>IF(ISERROR((S596/T596-1)*100),"n/a",(S596/T596-1)*100)</f>
        <v>n/a</v>
      </c>
      <c r="AP596" s="1087" t="str">
        <f>IF(ISERROR((T596/U596-1)*100),"n/a",(T596/U596-1)*100)</f>
        <v>n/a</v>
      </c>
      <c r="AQ596" s="1087" t="str">
        <f>IF(ISERROR((U596/V596-1)*100),"n/a",(U596/V596-1)*100)</f>
        <v>n/a</v>
      </c>
      <c r="AR596" s="1087" t="str">
        <f>IF(ISERROR((V596/W596-1)*100),"n/a",(V596/W596-1)*100)</f>
        <v>n/a</v>
      </c>
      <c r="AS596" s="1087" t="str">
        <f>IF(ISERROR((W596/X596-1)*100),"n/a",(W596/X596-1)*100)</f>
        <v>n/a</v>
      </c>
      <c r="AT596" s="1087" t="str">
        <f>IF(ISERROR((X596/Y596-1)*100),"n/a",(X596/Y596-1)*100)</f>
        <v>n/a</v>
      </c>
      <c r="AU596" s="1088">
        <f>AVERAGE(AA596:AT596)</f>
        <v>31.222222222222218</v>
      </c>
      <c r="AV596" s="1089">
        <f>STDEV(AA596:AT596)</f>
        <v>38.96896517632436</v>
      </c>
    </row>
    <row r="597" spans="1:48" ht="11.25" customHeight="1" x14ac:dyDescent="0.2">
      <c r="A597" s="489" t="s">
        <v>1604</v>
      </c>
      <c r="B597" s="874" t="s">
        <v>1605</v>
      </c>
      <c r="C597" s="621">
        <v>1.52</v>
      </c>
      <c r="D597" s="491">
        <v>1.44</v>
      </c>
      <c r="E597" s="491">
        <v>1.3599999999999999</v>
      </c>
      <c r="F597" s="621">
        <v>1.26</v>
      </c>
      <c r="G597" s="621">
        <v>1.1599999999999999</v>
      </c>
      <c r="H597" s="621">
        <v>1.06</v>
      </c>
      <c r="I597" s="621">
        <v>0.84</v>
      </c>
      <c r="J597" s="945"/>
      <c r="K597" s="621">
        <v>0.34</v>
      </c>
      <c r="L597" s="625">
        <v>0</v>
      </c>
      <c r="M597" s="945"/>
      <c r="N597" s="622">
        <v>0</v>
      </c>
      <c r="O597" s="622">
        <v>0</v>
      </c>
      <c r="P597" s="623">
        <v>0</v>
      </c>
      <c r="Q597" s="623">
        <v>0</v>
      </c>
      <c r="R597" s="623">
        <v>0</v>
      </c>
      <c r="S597" s="623">
        <v>0</v>
      </c>
      <c r="T597" s="623">
        <v>0</v>
      </c>
      <c r="U597" s="623">
        <v>0</v>
      </c>
      <c r="V597" s="623">
        <v>0</v>
      </c>
      <c r="W597" s="623">
        <v>0</v>
      </c>
      <c r="X597" s="623">
        <v>0</v>
      </c>
      <c r="Y597" s="623">
        <v>0</v>
      </c>
      <c r="Z597" s="624">
        <f>SUM(C597:Y597)</f>
        <v>8.98</v>
      </c>
      <c r="AA597" s="1086">
        <f>IF(ISERROR((C597/D597-1)*100),"n/a",(C597/D597-1)*100)</f>
        <v>5.555555555555558</v>
      </c>
      <c r="AB597" s="1086">
        <f>IF(ISERROR((D597/E597-1)*100),"n/a",(D597/E597-1)*100)</f>
        <v>5.8823529411764719</v>
      </c>
      <c r="AC597" s="1087">
        <f>IF(ISERROR((E597/F597-1)*100),"n/a",(E597/F597-1)*100)</f>
        <v>7.9365079365079305</v>
      </c>
      <c r="AD597" s="1087">
        <f>IF(ISERROR((F597/G597-1)*100),"n/a",(F597/G597-1)*100)</f>
        <v>8.6206896551724199</v>
      </c>
      <c r="AE597" s="1087">
        <f>IF(ISERROR((G597/H597-1)*100),"n/a",(G597/H597-1)*100)</f>
        <v>9.4339622641509422</v>
      </c>
      <c r="AF597" s="1087">
        <f>IF(ISERROR((H597/I597-1)*100),"n/a",(H597/I597-1)*100)</f>
        <v>26.190476190476208</v>
      </c>
      <c r="AG597" s="1087">
        <f>IF(ISERROR((I597/K597-1)*100),"n/a",(I597/K597-1)*100)</f>
        <v>147.05882352941174</v>
      </c>
      <c r="AH597" s="1087" t="str">
        <f>IF(ISERROR((K597/L597-1)*100),"n/a",(K597/L597-1)*100)</f>
        <v>n/a</v>
      </c>
      <c r="AI597" s="1087" t="str">
        <f>IF(ISERROR((L597/N597-1)*100),"n/a",(L597/N597-1)*100)</f>
        <v>n/a</v>
      </c>
      <c r="AJ597" s="1087" t="str">
        <f>IF(ISERROR((N597/O597-1)*100),"n/a",(N597/O597-1)*100)</f>
        <v>n/a</v>
      </c>
      <c r="AK597" s="1087" t="str">
        <f>IF(ISERROR((O597/P597-1)*100),"n/a",(O597/P597-1)*100)</f>
        <v>n/a</v>
      </c>
      <c r="AL597" s="1087" t="str">
        <f>IF(ISERROR((P597/Q597-1)*100),"n/a",(P597/Q597-1)*100)</f>
        <v>n/a</v>
      </c>
      <c r="AM597" s="1087" t="str">
        <f>IF(ISERROR((Q597/R597-1)*100),"n/a",(Q597/R597-1)*100)</f>
        <v>n/a</v>
      </c>
      <c r="AN597" s="1087" t="str">
        <f>IF(ISERROR((R597/S597-1)*100),"n/a",(R597/S597-1)*100)</f>
        <v>n/a</v>
      </c>
      <c r="AO597" s="1087" t="str">
        <f>IF(ISERROR((S597/T597-1)*100),"n/a",(S597/T597-1)*100)</f>
        <v>n/a</v>
      </c>
      <c r="AP597" s="1087" t="str">
        <f>IF(ISERROR((T597/U597-1)*100),"n/a",(T597/U597-1)*100)</f>
        <v>n/a</v>
      </c>
      <c r="AQ597" s="1087" t="str">
        <f>IF(ISERROR((U597/V597-1)*100),"n/a",(U597/V597-1)*100)</f>
        <v>n/a</v>
      </c>
      <c r="AR597" s="1087" t="str">
        <f>IF(ISERROR((V597/W597-1)*100),"n/a",(V597/W597-1)*100)</f>
        <v>n/a</v>
      </c>
      <c r="AS597" s="1087" t="str">
        <f>IF(ISERROR((W597/X597-1)*100),"n/a",(W597/X597-1)*100)</f>
        <v>n/a</v>
      </c>
      <c r="AT597" s="1087" t="str">
        <f>IF(ISERROR((X597/Y597-1)*100),"n/a",(X597/Y597-1)*100)</f>
        <v>n/a</v>
      </c>
      <c r="AU597" s="1088">
        <f>AVERAGE(AA597:AT597)</f>
        <v>30.096909724635896</v>
      </c>
      <c r="AV597" s="1089">
        <f>STDEV(AA597:AT597)</f>
        <v>52.062848497660802</v>
      </c>
    </row>
    <row r="598" spans="1:48" ht="11.25" customHeight="1" x14ac:dyDescent="0.2">
      <c r="A598" s="874" t="s">
        <v>756</v>
      </c>
      <c r="B598" s="874" t="s">
        <v>757</v>
      </c>
      <c r="C598" s="621">
        <v>1.36</v>
      </c>
      <c r="D598" s="491">
        <v>1.32</v>
      </c>
      <c r="E598" s="491">
        <v>1.28</v>
      </c>
      <c r="F598" s="621">
        <v>1.24</v>
      </c>
      <c r="G598" s="621">
        <v>1.2</v>
      </c>
      <c r="H598" s="621">
        <v>1.1599999999999999</v>
      </c>
      <c r="I598" s="621">
        <v>1.1200000000000001</v>
      </c>
      <c r="J598" s="945"/>
      <c r="K598" s="621">
        <v>1.08</v>
      </c>
      <c r="L598" s="490">
        <v>1.04</v>
      </c>
      <c r="M598" s="945"/>
      <c r="N598" s="503">
        <v>1</v>
      </c>
      <c r="O598" s="503">
        <v>0.96</v>
      </c>
      <c r="P598" s="627">
        <v>0.92</v>
      </c>
      <c r="Q598" s="627">
        <v>0.88</v>
      </c>
      <c r="R598" s="627">
        <v>0.84</v>
      </c>
      <c r="S598" s="627">
        <v>0.8</v>
      </c>
      <c r="T598" s="627">
        <v>0.72</v>
      </c>
      <c r="U598" s="627">
        <v>0.6</v>
      </c>
      <c r="V598" s="627">
        <v>0.56833999999999996</v>
      </c>
      <c r="W598" s="627">
        <v>0.53332000000000002</v>
      </c>
      <c r="X598" s="627">
        <v>0.5</v>
      </c>
      <c r="Y598" s="627">
        <v>0.46667999999999998</v>
      </c>
      <c r="Z598" s="624">
        <f>SUM(C598:Y598)</f>
        <v>19.588340000000002</v>
      </c>
      <c r="AA598" s="1086">
        <f>IF(ISERROR((C598/D598-1)*100),"n/a",(C598/D598-1)*100)</f>
        <v>3.0303030303030276</v>
      </c>
      <c r="AB598" s="1086">
        <f>IF(ISERROR((D598/E598-1)*100),"n/a",(D598/E598-1)*100)</f>
        <v>3.125</v>
      </c>
      <c r="AC598" s="1087">
        <f>IF(ISERROR((E598/F598-1)*100),"n/a",(E598/F598-1)*100)</f>
        <v>3.2258064516129004</v>
      </c>
      <c r="AD598" s="1087">
        <f>IF(ISERROR((F598/G598-1)*100),"n/a",(F598/G598-1)*100)</f>
        <v>3.3333333333333437</v>
      </c>
      <c r="AE598" s="1087">
        <f>IF(ISERROR((G598/H598-1)*100),"n/a",(G598/H598-1)*100)</f>
        <v>3.4482758620689724</v>
      </c>
      <c r="AF598" s="1087">
        <f>IF(ISERROR((H598/I598-1)*100),"n/a",(H598/I598-1)*100)</f>
        <v>3.5714285714285587</v>
      </c>
      <c r="AG598" s="1087">
        <f>IF(ISERROR((I598/K598-1)*100),"n/a",(I598/K598-1)*100)</f>
        <v>3.7037037037036979</v>
      </c>
      <c r="AH598" s="1087">
        <f>IF(ISERROR((K598/L598-1)*100),"n/a",(K598/L598-1)*100)</f>
        <v>3.8461538461538547</v>
      </c>
      <c r="AI598" s="1087">
        <f>IF(ISERROR((L598/N598-1)*100),"n/a",(L598/N598-1)*100)</f>
        <v>4.0000000000000036</v>
      </c>
      <c r="AJ598" s="1087">
        <f>IF(ISERROR((N598/O598-1)*100),"n/a",(N598/O598-1)*100)</f>
        <v>4.1666666666666741</v>
      </c>
      <c r="AK598" s="1087">
        <f>IF(ISERROR((O598/P598-1)*100),"n/a",(O598/P598-1)*100)</f>
        <v>4.3478260869565188</v>
      </c>
      <c r="AL598" s="1087">
        <f>IF(ISERROR((P598/Q598-1)*100),"n/a",(P598/Q598-1)*100)</f>
        <v>4.5454545454545414</v>
      </c>
      <c r="AM598" s="1087">
        <f>IF(ISERROR((Q598/R598-1)*100),"n/a",(Q598/R598-1)*100)</f>
        <v>4.7619047619047672</v>
      </c>
      <c r="AN598" s="1087">
        <f>IF(ISERROR((R598/S598-1)*100),"n/a",(R598/S598-1)*100)</f>
        <v>4.9999999999999822</v>
      </c>
      <c r="AO598" s="1087">
        <f>IF(ISERROR((S598/T598-1)*100),"n/a",(S598/T598-1)*100)</f>
        <v>11.111111111111116</v>
      </c>
      <c r="AP598" s="1087">
        <f>IF(ISERROR((T598/U598-1)*100),"n/a",(T598/U598-1)*100)</f>
        <v>19.999999999999996</v>
      </c>
      <c r="AQ598" s="1087">
        <f>IF(ISERROR((U598/V598-1)*100),"n/a",(U598/V598-1)*100)</f>
        <v>5.5706091424147619</v>
      </c>
      <c r="AR598" s="1087">
        <f>IF(ISERROR((V598/W598-1)*100),"n/a",(V598/W598-1)*100)</f>
        <v>6.5664141603539949</v>
      </c>
      <c r="AS598" s="1087">
        <f>IF(ISERROR((W598/X598-1)*100),"n/a",(W598/X598-1)*100)</f>
        <v>6.6640000000000033</v>
      </c>
      <c r="AT598" s="1087">
        <f>IF(ISERROR((X598/Y598-1)*100),"n/a",(X598/Y598-1)*100)</f>
        <v>7.1397960058284138</v>
      </c>
      <c r="AU598" s="1088">
        <f>AVERAGE(AA598:AT598)</f>
        <v>5.5578893639647564</v>
      </c>
      <c r="AV598" s="1089">
        <f>STDEV(AA598:AT598)</f>
        <v>3.9028471134893787</v>
      </c>
    </row>
    <row r="599" spans="1:48" ht="11.25" customHeight="1" x14ac:dyDescent="0.2">
      <c r="A599" s="499" t="s">
        <v>1610</v>
      </c>
      <c r="B599" s="499" t="s">
        <v>1611</v>
      </c>
      <c r="C599" s="621">
        <v>3.93</v>
      </c>
      <c r="D599" s="491">
        <v>3.645</v>
      </c>
      <c r="E599" s="502">
        <v>3.1150000000000002</v>
      </c>
      <c r="F599" s="505">
        <v>2.9350000000000001</v>
      </c>
      <c r="G599" s="505">
        <v>2.6749999999999998</v>
      </c>
      <c r="H599" s="505">
        <v>2.39</v>
      </c>
      <c r="I599" s="505">
        <v>2.09</v>
      </c>
      <c r="J599" s="1032"/>
      <c r="K599" s="505">
        <v>1.79</v>
      </c>
      <c r="L599" s="501">
        <v>1.55</v>
      </c>
      <c r="M599" s="1032"/>
      <c r="N599" s="518">
        <v>1.28</v>
      </c>
      <c r="O599" s="527">
        <v>1.1599999999999999</v>
      </c>
      <c r="P599" s="508">
        <v>1.1599999999999999</v>
      </c>
      <c r="Q599" s="507">
        <v>1.1599999999999999</v>
      </c>
      <c r="R599" s="507">
        <v>0.96499999999999997</v>
      </c>
      <c r="S599" s="507">
        <v>0.84</v>
      </c>
      <c r="T599" s="508">
        <v>0.66</v>
      </c>
      <c r="U599" s="508">
        <v>0.66</v>
      </c>
      <c r="V599" s="508">
        <v>0.66</v>
      </c>
      <c r="W599" s="507">
        <v>0.84</v>
      </c>
      <c r="X599" s="508">
        <v>1.02</v>
      </c>
      <c r="Y599" s="507">
        <v>1.0349999999999999</v>
      </c>
      <c r="Z599" s="624">
        <f>SUM(C599:Y599)</f>
        <v>35.56</v>
      </c>
      <c r="AA599" s="1086">
        <f>IF(ISERROR((C599/D599-1)*100),"n/a",(C599/D599-1)*100)</f>
        <v>7.8189300411522611</v>
      </c>
      <c r="AB599" s="1086">
        <f>IF(ISERROR((D599/E599-1)*100),"n/a",(D599/E599-1)*100)</f>
        <v>17.014446227929358</v>
      </c>
      <c r="AC599" s="1087">
        <f>IF(ISERROR((E599/F599-1)*100),"n/a",(E599/F599-1)*100)</f>
        <v>6.1328790459965976</v>
      </c>
      <c r="AD599" s="1087">
        <f>IF(ISERROR((F599/G599-1)*100),"n/a",(F599/G599-1)*100)</f>
        <v>9.7196261682243055</v>
      </c>
      <c r="AE599" s="1087">
        <f>IF(ISERROR((G599/H599-1)*100),"n/a",(G599/H599-1)*100)</f>
        <v>11.924686192468602</v>
      </c>
      <c r="AF599" s="1087">
        <f>IF(ISERROR((H599/I599-1)*100),"n/a",(H599/I599-1)*100)</f>
        <v>14.354066985645941</v>
      </c>
      <c r="AG599" s="1087">
        <f>IF(ISERROR((I599/K599-1)*100),"n/a",(I599/K599-1)*100)</f>
        <v>16.759776536312842</v>
      </c>
      <c r="AH599" s="1087">
        <f>IF(ISERROR((K599/L599-1)*100),"n/a",(K599/L599-1)*100)</f>
        <v>15.483870967741931</v>
      </c>
      <c r="AI599" s="1087">
        <f>IF(ISERROR((L599/N599-1)*100),"n/a",(L599/N599-1)*100)</f>
        <v>21.09375</v>
      </c>
      <c r="AJ599" s="1087">
        <f>IF(ISERROR((N599/O599-1)*100),"n/a",(N599/O599-1)*100)</f>
        <v>10.344827586206918</v>
      </c>
      <c r="AK599" s="1087">
        <f>IF(ISERROR((O599/P599-1)*100),"n/a",(O599/P599-1)*100)</f>
        <v>0</v>
      </c>
      <c r="AL599" s="1087">
        <f>IF(ISERROR((P599/Q599-1)*100),"n/a",(P599/Q599-1)*100)</f>
        <v>0</v>
      </c>
      <c r="AM599" s="1087">
        <f>IF(ISERROR((Q599/R599-1)*100),"n/a",(Q599/R599-1)*100)</f>
        <v>20.207253886010367</v>
      </c>
      <c r="AN599" s="1087">
        <f>IF(ISERROR((R599/S599-1)*100),"n/a",(R599/S599-1)*100)</f>
        <v>14.880952380952372</v>
      </c>
      <c r="AO599" s="1087">
        <f>IF(ISERROR((S599/T599-1)*100),"n/a",(S599/T599-1)*100)</f>
        <v>27.27272727272727</v>
      </c>
      <c r="AP599" s="1087">
        <f>IF(ISERROR((T599/U599-1)*100),"n/a",(T599/U599-1)*100)</f>
        <v>0</v>
      </c>
      <c r="AQ599" s="1087">
        <f>IF(ISERROR((U599/V599-1)*100),"n/a",(U599/V599-1)*100)</f>
        <v>0</v>
      </c>
      <c r="AR599" s="1087">
        <f>IF(ISERROR((V599/W599-1)*100),"n/a",(V599/W599-1)*100)</f>
        <v>-21.42857142857142</v>
      </c>
      <c r="AS599" s="1087">
        <f>IF(ISERROR((W599/X599-1)*100),"n/a",(W599/X599-1)*100)</f>
        <v>-17.647058823529417</v>
      </c>
      <c r="AT599" s="1087">
        <f>IF(ISERROR((X599/Y599-1)*100),"n/a",(X599/Y599-1)*100)</f>
        <v>-1.4492753623188359</v>
      </c>
      <c r="AU599" s="1088">
        <f>AVERAGE(AA599:AT599)</f>
        <v>7.6241443838474554</v>
      </c>
      <c r="AV599" s="1089">
        <f>STDEV(AA599:AT599)</f>
        <v>12.327288074701764</v>
      </c>
    </row>
    <row r="600" spans="1:48" ht="11.25" customHeight="1" x14ac:dyDescent="0.2">
      <c r="A600" s="489" t="s">
        <v>772</v>
      </c>
      <c r="B600" s="874" t="s">
        <v>773</v>
      </c>
      <c r="C600" s="621">
        <v>1.85</v>
      </c>
      <c r="D600" s="491">
        <v>1.65</v>
      </c>
      <c r="E600" s="626">
        <v>1.4</v>
      </c>
      <c r="F600" s="621">
        <v>1.2</v>
      </c>
      <c r="G600" s="621">
        <v>1</v>
      </c>
      <c r="H600" s="621">
        <v>0.8</v>
      </c>
      <c r="I600" s="621">
        <v>0.66</v>
      </c>
      <c r="J600" s="945" t="s">
        <v>90</v>
      </c>
      <c r="K600" s="621">
        <v>0.55000000000000004</v>
      </c>
      <c r="L600" s="490">
        <v>0.44</v>
      </c>
      <c r="M600" s="945"/>
      <c r="N600" s="503">
        <v>0.38</v>
      </c>
      <c r="O600" s="503">
        <v>0.33</v>
      </c>
      <c r="P600" s="627">
        <v>0.28999999999999998</v>
      </c>
      <c r="Q600" s="627">
        <v>0.26</v>
      </c>
      <c r="R600" s="627">
        <v>0.23499999999999999</v>
      </c>
      <c r="S600" s="627">
        <v>0.21</v>
      </c>
      <c r="T600" s="627">
        <v>0.19600000000000001</v>
      </c>
      <c r="U600" s="627">
        <v>0.17599999999999999</v>
      </c>
      <c r="V600" s="627">
        <v>0.16600000000000001</v>
      </c>
      <c r="W600" s="627">
        <v>0.15</v>
      </c>
      <c r="X600" s="627">
        <v>0.14000000000000001</v>
      </c>
      <c r="Y600" s="627">
        <v>0.13</v>
      </c>
      <c r="Z600" s="624">
        <f>SUM(C600:Y600)</f>
        <v>12.213000000000003</v>
      </c>
      <c r="AA600" s="1086">
        <f>IF(ISERROR((C600/D600-1)*100),"n/a",(C600/D600-1)*100)</f>
        <v>12.121212121212132</v>
      </c>
      <c r="AB600" s="1086">
        <f>IF(ISERROR((D600/E600-1)*100),"n/a",(D600/E600-1)*100)</f>
        <v>17.857142857142861</v>
      </c>
      <c r="AC600" s="1087">
        <f>IF(ISERROR((E600/F600-1)*100),"n/a",(E600/F600-1)*100)</f>
        <v>16.666666666666675</v>
      </c>
      <c r="AD600" s="1087">
        <f>IF(ISERROR((F600/G600-1)*100),"n/a",(F600/G600-1)*100)</f>
        <v>19.999999999999996</v>
      </c>
      <c r="AE600" s="1087">
        <f>IF(ISERROR((G600/H600-1)*100),"n/a",(G600/H600-1)*100)</f>
        <v>25</v>
      </c>
      <c r="AF600" s="1087">
        <f>IF(ISERROR((H600/I600-1)*100),"n/a",(H600/I600-1)*100)</f>
        <v>21.212121212121215</v>
      </c>
      <c r="AG600" s="1087">
        <f>IF(ISERROR((I600/K600-1)*100),"n/a",(I600/K600-1)*100)</f>
        <v>19.999999999999996</v>
      </c>
      <c r="AH600" s="1087">
        <f>IF(ISERROR((K600/L600-1)*100),"n/a",(K600/L600-1)*100)</f>
        <v>25</v>
      </c>
      <c r="AI600" s="1087">
        <f>IF(ISERROR((L600/N600-1)*100),"n/a",(L600/N600-1)*100)</f>
        <v>15.789473684210531</v>
      </c>
      <c r="AJ600" s="1087">
        <f>IF(ISERROR((N600/O600-1)*100),"n/a",(N600/O600-1)*100)</f>
        <v>15.151515151515138</v>
      </c>
      <c r="AK600" s="1087">
        <f>IF(ISERROR((O600/P600-1)*100),"n/a",(O600/P600-1)*100)</f>
        <v>13.793103448275868</v>
      </c>
      <c r="AL600" s="1087">
        <f>IF(ISERROR((P600/Q600-1)*100),"n/a",(P600/Q600-1)*100)</f>
        <v>11.538461538461519</v>
      </c>
      <c r="AM600" s="1087">
        <f>IF(ISERROR((Q600/R600-1)*100),"n/a",(Q600/R600-1)*100)</f>
        <v>10.638297872340431</v>
      </c>
      <c r="AN600" s="1087">
        <f>IF(ISERROR((R600/S600-1)*100),"n/a",(R600/S600-1)*100)</f>
        <v>11.904761904761907</v>
      </c>
      <c r="AO600" s="1087">
        <f>IF(ISERROR((S600/T600-1)*100),"n/a",(S600/T600-1)*100)</f>
        <v>7.1428571428571397</v>
      </c>
      <c r="AP600" s="1087">
        <f>IF(ISERROR((T600/U600-1)*100),"n/a",(T600/U600-1)*100)</f>
        <v>11.363636363636376</v>
      </c>
      <c r="AQ600" s="1087">
        <f>IF(ISERROR((U600/V600-1)*100),"n/a",(U600/V600-1)*100)</f>
        <v>6.0240963855421548</v>
      </c>
      <c r="AR600" s="1087">
        <f>IF(ISERROR((V600/W600-1)*100),"n/a",(V600/W600-1)*100)</f>
        <v>10.666666666666668</v>
      </c>
      <c r="AS600" s="1087">
        <f>IF(ISERROR((W600/X600-1)*100),"n/a",(W600/X600-1)*100)</f>
        <v>7.1428571428571397</v>
      </c>
      <c r="AT600" s="1087">
        <f>IF(ISERROR((X600/Y600-1)*100),"n/a",(X600/Y600-1)*100)</f>
        <v>7.6923076923077094</v>
      </c>
      <c r="AU600" s="1088">
        <f>AVERAGE(AA600:AT600)</f>
        <v>14.335258892528776</v>
      </c>
      <c r="AV600" s="1089">
        <f>STDEV(AA600:AT600)</f>
        <v>5.7633635744817848</v>
      </c>
    </row>
    <row r="601" spans="1:48" ht="11.25" customHeight="1" x14ac:dyDescent="0.2">
      <c r="A601" s="499" t="s">
        <v>326</v>
      </c>
      <c r="B601" s="499" t="s">
        <v>327</v>
      </c>
      <c r="C601" s="621">
        <v>1.41</v>
      </c>
      <c r="D601" s="491">
        <v>1.31</v>
      </c>
      <c r="E601" s="491">
        <v>1.22</v>
      </c>
      <c r="F601" s="505">
        <v>1.125</v>
      </c>
      <c r="G601" s="505">
        <v>1.0549999999999999</v>
      </c>
      <c r="H601" s="505">
        <v>0.98</v>
      </c>
      <c r="I601" s="505">
        <v>0.91500000000000004</v>
      </c>
      <c r="J601" s="1032" t="s">
        <v>90</v>
      </c>
      <c r="K601" s="505">
        <v>0.87</v>
      </c>
      <c r="L601" s="501">
        <v>0.84499999999999997</v>
      </c>
      <c r="M601" s="1032"/>
      <c r="N601" s="518">
        <v>0.82499999999999996</v>
      </c>
      <c r="O601" s="518">
        <v>0.80500000000000005</v>
      </c>
      <c r="P601" s="507">
        <v>0.77</v>
      </c>
      <c r="Q601" s="507">
        <v>0.71499999999999997</v>
      </c>
      <c r="R601" s="507">
        <v>0.65500000000000003</v>
      </c>
      <c r="S601" s="507">
        <v>0.61</v>
      </c>
      <c r="T601" s="507">
        <v>0.56999999999999995</v>
      </c>
      <c r="U601" s="507">
        <v>0.53</v>
      </c>
      <c r="V601" s="507">
        <v>0.505</v>
      </c>
      <c r="W601" s="508">
        <v>0.5</v>
      </c>
      <c r="X601" s="507">
        <v>0.49249999999999999</v>
      </c>
      <c r="Y601" s="507">
        <v>0.47499999999999998</v>
      </c>
      <c r="Z601" s="624">
        <f>SUM(C601:Y601)</f>
        <v>17.182499999999997</v>
      </c>
      <c r="AA601" s="1086">
        <f>IF(ISERROR((C601/D601-1)*100),"n/a",(C601/D601-1)*100)</f>
        <v>7.6335877862595325</v>
      </c>
      <c r="AB601" s="1086">
        <f>IF(ISERROR((D601/E601-1)*100),"n/a",(D601/E601-1)*100)</f>
        <v>7.3770491803278659</v>
      </c>
      <c r="AC601" s="1087">
        <f>IF(ISERROR((E601/F601-1)*100),"n/a",(E601/F601-1)*100)</f>
        <v>8.4444444444444322</v>
      </c>
      <c r="AD601" s="1087">
        <f>IF(ISERROR((F601/G601-1)*100),"n/a",(F601/G601-1)*100)</f>
        <v>6.6350710900473953</v>
      </c>
      <c r="AE601" s="1087">
        <f>IF(ISERROR((G601/H601-1)*100),"n/a",(G601/H601-1)*100)</f>
        <v>7.6530612244897878</v>
      </c>
      <c r="AF601" s="1087">
        <f>IF(ISERROR((H601/I601-1)*100),"n/a",(H601/I601-1)*100)</f>
        <v>7.1038251366120075</v>
      </c>
      <c r="AG601" s="1087">
        <f>IF(ISERROR((I601/K601-1)*100),"n/a",(I601/K601-1)*100)</f>
        <v>5.1724137931034475</v>
      </c>
      <c r="AH601" s="1087">
        <f>IF(ISERROR((K601/L601-1)*100),"n/a",(K601/L601-1)*100)</f>
        <v>2.9585798816567976</v>
      </c>
      <c r="AI601" s="1087">
        <f>IF(ISERROR((L601/N601-1)*100),"n/a",(L601/N601-1)*100)</f>
        <v>2.4242424242424176</v>
      </c>
      <c r="AJ601" s="1087">
        <f>IF(ISERROR((N601/O601-1)*100),"n/a",(N601/O601-1)*100)</f>
        <v>2.4844720496894235</v>
      </c>
      <c r="AK601" s="1087">
        <f>IF(ISERROR((O601/P601-1)*100),"n/a",(O601/P601-1)*100)</f>
        <v>4.5454545454545414</v>
      </c>
      <c r="AL601" s="1087">
        <f>IF(ISERROR((P601/Q601-1)*100),"n/a",(P601/Q601-1)*100)</f>
        <v>7.6923076923077094</v>
      </c>
      <c r="AM601" s="1087">
        <f>IF(ISERROR((Q601/R601-1)*100),"n/a",(Q601/R601-1)*100)</f>
        <v>9.1603053435114425</v>
      </c>
      <c r="AN601" s="1087">
        <f>IF(ISERROR((R601/S601-1)*100),"n/a",(R601/S601-1)*100)</f>
        <v>7.3770491803278659</v>
      </c>
      <c r="AO601" s="1087">
        <f>IF(ISERROR((S601/T601-1)*100),"n/a",(S601/T601-1)*100)</f>
        <v>7.0175438596491224</v>
      </c>
      <c r="AP601" s="1087">
        <f>IF(ISERROR((T601/U601-1)*100),"n/a",(T601/U601-1)*100)</f>
        <v>7.5471698113207308</v>
      </c>
      <c r="AQ601" s="1087">
        <f>IF(ISERROR((U601/V601-1)*100),"n/a",(U601/V601-1)*100)</f>
        <v>4.9504950495049549</v>
      </c>
      <c r="AR601" s="1087">
        <f>IF(ISERROR((V601/W601-1)*100),"n/a",(V601/W601-1)*100)</f>
        <v>1.0000000000000009</v>
      </c>
      <c r="AS601" s="1087">
        <f>IF(ISERROR((W601/X601-1)*100),"n/a",(W601/X601-1)*100)</f>
        <v>1.5228426395939021</v>
      </c>
      <c r="AT601" s="1087">
        <f>IF(ISERROR((X601/Y601-1)*100),"n/a",(X601/Y601-1)*100)</f>
        <v>3.6842105263158009</v>
      </c>
      <c r="AU601" s="1088">
        <f>AVERAGE(AA601:AT601)</f>
        <v>5.6192062829429572</v>
      </c>
      <c r="AV601" s="1089">
        <f>STDEV(AA601:AT601)</f>
        <v>2.5013300415230266</v>
      </c>
    </row>
    <row r="602" spans="1:48" ht="11.25" customHeight="1" x14ac:dyDescent="0.2">
      <c r="A602" s="874" t="s">
        <v>1602</v>
      </c>
      <c r="B602" s="874" t="s">
        <v>1603</v>
      </c>
      <c r="C602" s="621">
        <v>2.2000000000000002</v>
      </c>
      <c r="D602" s="491">
        <v>2</v>
      </c>
      <c r="E602" s="491">
        <v>1.8</v>
      </c>
      <c r="F602" s="621">
        <v>1.65</v>
      </c>
      <c r="G602" s="621">
        <v>1.6</v>
      </c>
      <c r="H602" s="621">
        <v>1.4</v>
      </c>
      <c r="I602" s="621">
        <v>1.26</v>
      </c>
      <c r="J602" s="945"/>
      <c r="K602" s="621">
        <v>0.8</v>
      </c>
      <c r="L602" s="490">
        <v>0.48</v>
      </c>
      <c r="M602" s="945"/>
      <c r="N602" s="622">
        <v>0.4</v>
      </c>
      <c r="O602" s="622">
        <v>0.4</v>
      </c>
      <c r="P602" s="627">
        <v>0.4</v>
      </c>
      <c r="Q602" s="627">
        <v>0.32</v>
      </c>
      <c r="R602" s="627">
        <v>0.22</v>
      </c>
      <c r="S602" s="627">
        <v>0.19</v>
      </c>
      <c r="T602" s="627">
        <v>0.13</v>
      </c>
      <c r="U602" s="623">
        <v>0.12</v>
      </c>
      <c r="V602" s="623">
        <v>0.12</v>
      </c>
      <c r="W602" s="627">
        <v>0.12</v>
      </c>
      <c r="X602" s="627">
        <v>0.11</v>
      </c>
      <c r="Y602" s="627">
        <v>0.09</v>
      </c>
      <c r="Z602" s="624">
        <f>SUM(C602:Y602)</f>
        <v>15.81</v>
      </c>
      <c r="AA602" s="1086">
        <f>IF(ISERROR((C602/D602-1)*100),"n/a",(C602/D602-1)*100)</f>
        <v>10.000000000000009</v>
      </c>
      <c r="AB602" s="1086">
        <f>IF(ISERROR((D602/E602-1)*100),"n/a",(D602/E602-1)*100)</f>
        <v>11.111111111111116</v>
      </c>
      <c r="AC602" s="1087">
        <f>IF(ISERROR((E602/F602-1)*100),"n/a",(E602/F602-1)*100)</f>
        <v>9.0909090909091042</v>
      </c>
      <c r="AD602" s="1087">
        <f>IF(ISERROR((F602/G602-1)*100),"n/a",(F602/G602-1)*100)</f>
        <v>3.1249999999999778</v>
      </c>
      <c r="AE602" s="1087">
        <f>IF(ISERROR((G602/H602-1)*100),"n/a",(G602/H602-1)*100)</f>
        <v>14.285714285714302</v>
      </c>
      <c r="AF602" s="1087">
        <f>IF(ISERROR((H602/I602-1)*100),"n/a",(H602/I602-1)*100)</f>
        <v>11.111111111111093</v>
      </c>
      <c r="AG602" s="1087">
        <f>IF(ISERROR((I602/K602-1)*100),"n/a",(I602/K602-1)*100)</f>
        <v>57.499999999999993</v>
      </c>
      <c r="AH602" s="1087">
        <f>IF(ISERROR((K602/L602-1)*100),"n/a",(K602/L602-1)*100)</f>
        <v>66.666666666666671</v>
      </c>
      <c r="AI602" s="1087">
        <f>IF(ISERROR((L602/N602-1)*100),"n/a",(L602/N602-1)*100)</f>
        <v>19.999999999999996</v>
      </c>
      <c r="AJ602" s="1087">
        <f>IF(ISERROR((N602/O602-1)*100),"n/a",(N602/O602-1)*100)</f>
        <v>0</v>
      </c>
      <c r="AK602" s="1087">
        <f>IF(ISERROR((O602/P602-1)*100),"n/a",(O602/P602-1)*100)</f>
        <v>0</v>
      </c>
      <c r="AL602" s="1087">
        <f>IF(ISERROR((P602/Q602-1)*100),"n/a",(P602/Q602-1)*100)</f>
        <v>25</v>
      </c>
      <c r="AM602" s="1087">
        <f>IF(ISERROR((Q602/R602-1)*100),"n/a",(Q602/R602-1)*100)</f>
        <v>45.45454545454546</v>
      </c>
      <c r="AN602" s="1087">
        <f>IF(ISERROR((R602/S602-1)*100),"n/a",(R602/S602-1)*100)</f>
        <v>15.789473684210531</v>
      </c>
      <c r="AO602" s="1087">
        <f>IF(ISERROR((S602/T602-1)*100),"n/a",(S602/T602-1)*100)</f>
        <v>46.153846153846146</v>
      </c>
      <c r="AP602" s="1087">
        <f>IF(ISERROR((T602/U602-1)*100),"n/a",(T602/U602-1)*100)</f>
        <v>8.3333333333333481</v>
      </c>
      <c r="AQ602" s="1087">
        <f>IF(ISERROR((U602/V602-1)*100),"n/a",(U602/V602-1)*100)</f>
        <v>0</v>
      </c>
      <c r="AR602" s="1087">
        <f>IF(ISERROR((V602/W602-1)*100),"n/a",(V602/W602-1)*100)</f>
        <v>0</v>
      </c>
      <c r="AS602" s="1087">
        <f>IF(ISERROR((W602/X602-1)*100),"n/a",(W602/X602-1)*100)</f>
        <v>9.0909090909090828</v>
      </c>
      <c r="AT602" s="1087">
        <f>IF(ISERROR((X602/Y602-1)*100),"n/a",(X602/Y602-1)*100)</f>
        <v>22.222222222222232</v>
      </c>
      <c r="AU602" s="1088">
        <f>AVERAGE(AA602:AT602)</f>
        <v>18.746742110228951</v>
      </c>
      <c r="AV602" s="1089">
        <f>STDEV(AA602:AT602)</f>
        <v>19.84387754583663</v>
      </c>
    </row>
    <row r="603" spans="1:48" ht="11.25" customHeight="1" x14ac:dyDescent="0.2">
      <c r="A603" s="489" t="s">
        <v>761</v>
      </c>
      <c r="B603" s="874" t="s">
        <v>762</v>
      </c>
      <c r="C603" s="621">
        <v>1.53</v>
      </c>
      <c r="D603" s="491">
        <v>1.41</v>
      </c>
      <c r="E603" s="491">
        <v>1.3049999999999999</v>
      </c>
      <c r="F603" s="621">
        <v>1.22</v>
      </c>
      <c r="G603" s="621">
        <v>1.1399999999999999</v>
      </c>
      <c r="H603" s="621">
        <v>1.06</v>
      </c>
      <c r="I603" s="621">
        <v>0.96499999999999997</v>
      </c>
      <c r="J603" s="945"/>
      <c r="K603" s="621">
        <v>0.89500000000000002</v>
      </c>
      <c r="L603" s="490">
        <v>0.82</v>
      </c>
      <c r="M603" s="945"/>
      <c r="N603" s="503">
        <v>0.77</v>
      </c>
      <c r="O603" s="622">
        <v>0.76</v>
      </c>
      <c r="P603" s="627">
        <v>0.7</v>
      </c>
      <c r="Q603" s="627">
        <v>0.49001</v>
      </c>
      <c r="R603" s="627">
        <v>0.38666</v>
      </c>
      <c r="S603" s="627">
        <v>0.33333000000000002</v>
      </c>
      <c r="T603" s="627">
        <v>0.2</v>
      </c>
      <c r="U603" s="627">
        <v>0.04</v>
      </c>
      <c r="V603" s="623">
        <v>0</v>
      </c>
      <c r="W603" s="623">
        <v>0</v>
      </c>
      <c r="X603" s="623">
        <v>0</v>
      </c>
      <c r="Y603" s="623">
        <v>0</v>
      </c>
      <c r="Z603" s="624">
        <f>SUM(C603:Y603)</f>
        <v>14.024999999999995</v>
      </c>
      <c r="AA603" s="1086">
        <f>IF(ISERROR((C603/D603-1)*100),"n/a",(C603/D603-1)*100)</f>
        <v>8.5106382978723527</v>
      </c>
      <c r="AB603" s="1086">
        <f>IF(ISERROR((D603/E603-1)*100),"n/a",(D603/E603-1)*100)</f>
        <v>8.045977011494255</v>
      </c>
      <c r="AC603" s="1087">
        <f>IF(ISERROR((E603/F603-1)*100),"n/a",(E603/F603-1)*100)</f>
        <v>6.9672131147541005</v>
      </c>
      <c r="AD603" s="1087">
        <f>IF(ISERROR((F603/G603-1)*100),"n/a",(F603/G603-1)*100)</f>
        <v>7.0175438596491224</v>
      </c>
      <c r="AE603" s="1087">
        <f>IF(ISERROR((G603/H603-1)*100),"n/a",(G603/H603-1)*100)</f>
        <v>7.5471698113207308</v>
      </c>
      <c r="AF603" s="1087">
        <f>IF(ISERROR((H603/I603-1)*100),"n/a",(H603/I603-1)*100)</f>
        <v>9.8445595854922416</v>
      </c>
      <c r="AG603" s="1087">
        <f>IF(ISERROR((I603/K603-1)*100),"n/a",(I603/K603-1)*100)</f>
        <v>7.8212290502793325</v>
      </c>
      <c r="AH603" s="1087">
        <f>IF(ISERROR((K603/L603-1)*100),"n/a",(K603/L603-1)*100)</f>
        <v>9.1463414634146432</v>
      </c>
      <c r="AI603" s="1087">
        <f>IF(ISERROR((L603/N603-1)*100),"n/a",(L603/N603-1)*100)</f>
        <v>6.4935064935064846</v>
      </c>
      <c r="AJ603" s="1087">
        <f>IF(ISERROR((N603/O603-1)*100),"n/a",(N603/O603-1)*100)</f>
        <v>1.3157894736842035</v>
      </c>
      <c r="AK603" s="1087">
        <f>IF(ISERROR((O603/P603-1)*100),"n/a",(O603/P603-1)*100)</f>
        <v>8.5714285714285854</v>
      </c>
      <c r="AL603" s="1087">
        <f>IF(ISERROR((P603/Q603-1)*100),"n/a",(P603/Q603-1)*100)</f>
        <v>42.854227464745605</v>
      </c>
      <c r="AM603" s="1087">
        <f>IF(ISERROR((Q603/R603-1)*100),"n/a",(Q603/R603-1)*100)</f>
        <v>26.728909119122733</v>
      </c>
      <c r="AN603" s="1087">
        <f>IF(ISERROR((R603/S603-1)*100),"n/a",(R603/S603-1)*100)</f>
        <v>15.99915999159991</v>
      </c>
      <c r="AO603" s="1087">
        <f>IF(ISERROR((S603/T603-1)*100),"n/a",(S603/T603-1)*100)</f>
        <v>66.664999999999992</v>
      </c>
      <c r="AP603" s="1087">
        <f>IF(ISERROR((T603/U603-1)*100),"n/a",(T603/U603-1)*100)</f>
        <v>400</v>
      </c>
      <c r="AQ603" s="1087" t="str">
        <f>IF(ISERROR((U603/V603-1)*100),"n/a",(U603/V603-1)*100)</f>
        <v>n/a</v>
      </c>
      <c r="AR603" s="1087" t="str">
        <f>IF(ISERROR((V603/W603-1)*100),"n/a",(V603/W603-1)*100)</f>
        <v>n/a</v>
      </c>
      <c r="AS603" s="1087" t="str">
        <f>IF(ISERROR((W603/X603-1)*100),"n/a",(W603/X603-1)*100)</f>
        <v>n/a</v>
      </c>
      <c r="AT603" s="1087" t="str">
        <f>IF(ISERROR((X603/Y603-1)*100),"n/a",(X603/Y603-1)*100)</f>
        <v>n/a</v>
      </c>
      <c r="AU603" s="1088">
        <f>AVERAGE(AA603:AT603)</f>
        <v>39.595543331772767</v>
      </c>
      <c r="AV603" s="1089">
        <f>STDEV(AA603:AT603)</f>
        <v>97.576372560344979</v>
      </c>
    </row>
    <row r="604" spans="1:48" ht="11.25" customHeight="1" x14ac:dyDescent="0.2">
      <c r="A604" s="499" t="s">
        <v>4627</v>
      </c>
      <c r="B604" s="499" t="s">
        <v>4626</v>
      </c>
      <c r="C604" s="621">
        <v>2.94</v>
      </c>
      <c r="D604" s="491">
        <v>2.835</v>
      </c>
      <c r="E604" s="502">
        <v>2.7199999999999998</v>
      </c>
      <c r="F604" s="505">
        <v>2.62</v>
      </c>
      <c r="G604" s="505">
        <v>2.56</v>
      </c>
      <c r="H604" s="505">
        <v>2.36</v>
      </c>
      <c r="I604" s="505">
        <v>2.1949999999999998</v>
      </c>
      <c r="J604" s="1032"/>
      <c r="K604" s="505">
        <v>2.0299999999999998</v>
      </c>
      <c r="L604" s="501">
        <v>1.865</v>
      </c>
      <c r="M604" s="1032"/>
      <c r="N604" s="518">
        <v>1.7</v>
      </c>
      <c r="O604" s="527">
        <v>1.54</v>
      </c>
      <c r="P604" s="507">
        <v>1.345</v>
      </c>
      <c r="Q604" s="507">
        <v>1.1499999999999999</v>
      </c>
      <c r="R604" s="507">
        <v>1.0249999999999999</v>
      </c>
      <c r="S604" s="507">
        <v>0.88</v>
      </c>
      <c r="T604" s="508">
        <v>0.7</v>
      </c>
      <c r="U604" s="507">
        <v>0.5675</v>
      </c>
      <c r="V604" s="507">
        <v>0.49</v>
      </c>
      <c r="W604" s="507">
        <v>0.45</v>
      </c>
      <c r="X604" s="507">
        <v>0.41249999999999998</v>
      </c>
      <c r="Y604" s="507">
        <v>0.37</v>
      </c>
      <c r="Z604" s="624">
        <f>SUM(C604:Y604)</f>
        <v>32.754999999999988</v>
      </c>
      <c r="AA604" s="1086">
        <f>IF(ISERROR((C604/D604-1)*100),"n/a",(C604/D604-1)*100)</f>
        <v>3.7037037037036979</v>
      </c>
      <c r="AB604" s="1086">
        <f>IF(ISERROR((D604/E604-1)*100),"n/a",(D604/E604-1)*100)</f>
        <v>4.2279411764706065</v>
      </c>
      <c r="AC604" s="1087">
        <f>IF(ISERROR((E604/F604-1)*100),"n/a",(E604/F604-1)*100)</f>
        <v>3.8167938931297662</v>
      </c>
      <c r="AD604" s="1087">
        <f>IF(ISERROR((F604/G604-1)*100),"n/a",(F604/G604-1)*100)</f>
        <v>2.34375</v>
      </c>
      <c r="AE604" s="1087">
        <f>IF(ISERROR((G604/H604-1)*100),"n/a",(G604/H604-1)*100)</f>
        <v>8.4745762711864394</v>
      </c>
      <c r="AF604" s="1087">
        <f>IF(ISERROR((H604/I604-1)*100),"n/a",(H604/I604-1)*100)</f>
        <v>7.5170842824601403</v>
      </c>
      <c r="AG604" s="1087">
        <f>IF(ISERROR((I604/K604-1)*100),"n/a",(I604/K604-1)*100)</f>
        <v>8.1280788177339858</v>
      </c>
      <c r="AH604" s="1087">
        <f>IF(ISERROR((K604/L604-1)*100),"n/a",(K604/L604-1)*100)</f>
        <v>8.847184986595158</v>
      </c>
      <c r="AI604" s="1087">
        <f>IF(ISERROR((L604/N604-1)*100),"n/a",(L604/N604-1)*100)</f>
        <v>9.7058823529411864</v>
      </c>
      <c r="AJ604" s="1087">
        <f>IF(ISERROR((N604/O604-1)*100),"n/a",(N604/O604-1)*100)</f>
        <v>10.389610389610393</v>
      </c>
      <c r="AK604" s="1087">
        <f>IF(ISERROR((O604/P604-1)*100),"n/a",(O604/P604-1)*100)</f>
        <v>14.498141263940534</v>
      </c>
      <c r="AL604" s="1087">
        <f>IF(ISERROR((P604/Q604-1)*100),"n/a",(P604/Q604-1)*100)</f>
        <v>16.956521739130448</v>
      </c>
      <c r="AM604" s="1087">
        <f>IF(ISERROR((Q604/R604-1)*100),"n/a",(Q604/R604-1)*100)</f>
        <v>12.195121951219523</v>
      </c>
      <c r="AN604" s="1087">
        <f>IF(ISERROR((R604/S604-1)*100),"n/a",(R604/S604-1)*100)</f>
        <v>16.477272727272705</v>
      </c>
      <c r="AO604" s="1087">
        <f>IF(ISERROR((S604/T604-1)*100),"n/a",(S604/T604-1)*100)</f>
        <v>25.714285714285733</v>
      </c>
      <c r="AP604" s="1087">
        <f>IF(ISERROR((T604/U604-1)*100),"n/a",(T604/U604-1)*100)</f>
        <v>23.348017621145356</v>
      </c>
      <c r="AQ604" s="1087">
        <f>IF(ISERROR((U604/V604-1)*100),"n/a",(U604/V604-1)*100)</f>
        <v>15.816326530612246</v>
      </c>
      <c r="AR604" s="1087">
        <f>IF(ISERROR((V604/W604-1)*100),"n/a",(V604/W604-1)*100)</f>
        <v>8.8888888888888786</v>
      </c>
      <c r="AS604" s="1087">
        <f>IF(ISERROR((W604/X604-1)*100),"n/a",(W604/X604-1)*100)</f>
        <v>9.0909090909091042</v>
      </c>
      <c r="AT604" s="1087">
        <f>IF(ISERROR((X604/Y604-1)*100),"n/a",(X604/Y604-1)*100)</f>
        <v>11.486486486486491</v>
      </c>
      <c r="AU604" s="1088">
        <f>AVERAGE(AA604:AT604)</f>
        <v>11.08132889438612</v>
      </c>
      <c r="AV604" s="1089">
        <f>STDEV(AA604:AT604)</f>
        <v>6.2348624329528128</v>
      </c>
    </row>
    <row r="605" spans="1:48" ht="11.25" customHeight="1" x14ac:dyDescent="0.2">
      <c r="A605" s="544" t="s">
        <v>4417</v>
      </c>
      <c r="B605" s="874" t="s">
        <v>3954</v>
      </c>
      <c r="C605" s="621">
        <v>0.17</v>
      </c>
      <c r="D605" s="491">
        <v>0.13</v>
      </c>
      <c r="E605" s="626">
        <v>8.5000000000000006E-2</v>
      </c>
      <c r="F605" s="621">
        <v>7.7499999999999999E-2</v>
      </c>
      <c r="G605" s="621">
        <v>3.8699999999999998E-2</v>
      </c>
      <c r="H605" s="543">
        <v>0</v>
      </c>
      <c r="I605" s="543">
        <v>0</v>
      </c>
      <c r="J605" s="945"/>
      <c r="K605" s="543">
        <v>0</v>
      </c>
      <c r="L605" s="495">
        <v>0</v>
      </c>
      <c r="M605" s="945"/>
      <c r="N605" s="622">
        <v>0</v>
      </c>
      <c r="O605" s="622">
        <v>0</v>
      </c>
      <c r="P605" s="623">
        <v>0</v>
      </c>
      <c r="Q605" s="623">
        <v>0</v>
      </c>
      <c r="R605" s="623">
        <v>0</v>
      </c>
      <c r="S605" s="623">
        <v>0</v>
      </c>
      <c r="T605" s="623">
        <v>0</v>
      </c>
      <c r="U605" s="623">
        <v>0</v>
      </c>
      <c r="V605" s="623">
        <v>0</v>
      </c>
      <c r="W605" s="623">
        <v>0</v>
      </c>
      <c r="X605" s="623">
        <v>0</v>
      </c>
      <c r="Y605" s="623">
        <v>0</v>
      </c>
      <c r="Z605" s="624">
        <f>SUM(C605:Y605)</f>
        <v>0.50120000000000009</v>
      </c>
      <c r="AA605" s="1086">
        <f>IF(ISERROR((C605/D605-1)*100),"n/a",(C605/D605-1)*100)</f>
        <v>30.76923076923077</v>
      </c>
      <c r="AB605" s="1086">
        <f>IF(ISERROR((D605/E605-1)*100),"n/a",(D605/E605-1)*100)</f>
        <v>52.941176470588225</v>
      </c>
      <c r="AC605" s="1087">
        <f>IF(ISERROR((E605/F605-1)*100),"n/a",(E605/F605-1)*100)</f>
        <v>9.6774193548387224</v>
      </c>
      <c r="AD605" s="1087">
        <f>IF(ISERROR((F605/G605-1)*100),"n/a",(F605/G605-1)*100)</f>
        <v>100.25839793281652</v>
      </c>
      <c r="AE605" s="1087" t="str">
        <f>IF(ISERROR((G605/H605-1)*100),"n/a",(G605/H605-1)*100)</f>
        <v>n/a</v>
      </c>
      <c r="AF605" s="1087" t="str">
        <f>IF(ISERROR((H605/I605-1)*100),"n/a",(H605/I605-1)*100)</f>
        <v>n/a</v>
      </c>
      <c r="AG605" s="1087" t="str">
        <f>IF(ISERROR((I605/K605-1)*100),"n/a",(I605/K605-1)*100)</f>
        <v>n/a</v>
      </c>
      <c r="AH605" s="1087" t="str">
        <f>IF(ISERROR((K605/L605-1)*100),"n/a",(K605/L605-1)*100)</f>
        <v>n/a</v>
      </c>
      <c r="AI605" s="1087" t="str">
        <f>IF(ISERROR((L605/N605-1)*100),"n/a",(L605/N605-1)*100)</f>
        <v>n/a</v>
      </c>
      <c r="AJ605" s="1087" t="str">
        <f>IF(ISERROR((N605/O605-1)*100),"n/a",(N605/O605-1)*100)</f>
        <v>n/a</v>
      </c>
      <c r="AK605" s="1087" t="str">
        <f>IF(ISERROR((O605/P605-1)*100),"n/a",(O605/P605-1)*100)</f>
        <v>n/a</v>
      </c>
      <c r="AL605" s="1087" t="str">
        <f>IF(ISERROR((P605/Q605-1)*100),"n/a",(P605/Q605-1)*100)</f>
        <v>n/a</v>
      </c>
      <c r="AM605" s="1087" t="str">
        <f>IF(ISERROR((Q605/R605-1)*100),"n/a",(Q605/R605-1)*100)</f>
        <v>n/a</v>
      </c>
      <c r="AN605" s="1087" t="str">
        <f>IF(ISERROR((R605/S605-1)*100),"n/a",(R605/S605-1)*100)</f>
        <v>n/a</v>
      </c>
      <c r="AO605" s="1087" t="str">
        <f>IF(ISERROR((S605/T605-1)*100),"n/a",(S605/T605-1)*100)</f>
        <v>n/a</v>
      </c>
      <c r="AP605" s="1087" t="str">
        <f>IF(ISERROR((T605/U605-1)*100),"n/a",(T605/U605-1)*100)</f>
        <v>n/a</v>
      </c>
      <c r="AQ605" s="1087" t="str">
        <f>IF(ISERROR((U605/V605-1)*100),"n/a",(U605/V605-1)*100)</f>
        <v>n/a</v>
      </c>
      <c r="AR605" s="1087" t="str">
        <f>IF(ISERROR((V605/W605-1)*100),"n/a",(V605/W605-1)*100)</f>
        <v>n/a</v>
      </c>
      <c r="AS605" s="1087" t="str">
        <f>IF(ISERROR((W605/X605-1)*100),"n/a",(W605/X605-1)*100)</f>
        <v>n/a</v>
      </c>
      <c r="AT605" s="1087" t="str">
        <f>IF(ISERROR((X605/Y605-1)*100),"n/a",(X605/Y605-1)*100)</f>
        <v>n/a</v>
      </c>
      <c r="AU605" s="1088">
        <f>AVERAGE(AA605:AT605)</f>
        <v>48.411556131868558</v>
      </c>
      <c r="AV605" s="1089">
        <f>STDEV(AA605:AT605)</f>
        <v>38.81665218781022</v>
      </c>
    </row>
    <row r="606" spans="1:48" ht="11.25" customHeight="1" x14ac:dyDescent="0.2">
      <c r="A606" s="861" t="s">
        <v>4084</v>
      </c>
      <c r="B606" s="874" t="s">
        <v>4085</v>
      </c>
      <c r="C606" s="621">
        <v>2.1800000000000002</v>
      </c>
      <c r="D606" s="491">
        <v>2.06</v>
      </c>
      <c r="E606" s="626">
        <v>1.9</v>
      </c>
      <c r="F606" s="631">
        <v>1.7</v>
      </c>
      <c r="G606" s="631">
        <v>1.18</v>
      </c>
      <c r="H606" s="494">
        <v>0</v>
      </c>
      <c r="I606" s="494">
        <v>0</v>
      </c>
      <c r="J606" s="945"/>
      <c r="K606" s="494">
        <v>0</v>
      </c>
      <c r="L606" s="625">
        <v>0</v>
      </c>
      <c r="M606" s="945"/>
      <c r="N606" s="622">
        <v>0</v>
      </c>
      <c r="O606" s="622">
        <v>0</v>
      </c>
      <c r="P606" s="623">
        <v>0</v>
      </c>
      <c r="Q606" s="623">
        <v>0</v>
      </c>
      <c r="R606" s="623">
        <v>0</v>
      </c>
      <c r="S606" s="623">
        <v>0</v>
      </c>
      <c r="T606" s="623">
        <v>0</v>
      </c>
      <c r="U606" s="623">
        <v>0</v>
      </c>
      <c r="V606" s="623">
        <v>0</v>
      </c>
      <c r="W606" s="623">
        <v>0</v>
      </c>
      <c r="X606" s="623">
        <v>0</v>
      </c>
      <c r="Y606" s="623">
        <v>0</v>
      </c>
      <c r="Z606" s="624">
        <f>SUM(C606:Y606)</f>
        <v>9.0200000000000014</v>
      </c>
      <c r="AA606" s="1086">
        <f>IF(ISERROR((C606/D606-1)*100),"n/a",(C606/D606-1)*100)</f>
        <v>5.8252427184465994</v>
      </c>
      <c r="AB606" s="1086">
        <f>IF(ISERROR((D606/E606-1)*100),"n/a",(D606/E606-1)*100)</f>
        <v>8.4210526315789522</v>
      </c>
      <c r="AC606" s="1087">
        <f>IF(ISERROR((E606/F606-1)*100),"n/a",(E606/F606-1)*100)</f>
        <v>11.764705882352944</v>
      </c>
      <c r="AD606" s="1087">
        <f>IF(ISERROR((F606/G606-1)*100),"n/a",(F606/G606-1)*100)</f>
        <v>44.067796610169488</v>
      </c>
      <c r="AE606" s="1087" t="str">
        <f>IF(ISERROR((G606/H606-1)*100),"n/a",(G606/H606-1)*100)</f>
        <v>n/a</v>
      </c>
      <c r="AF606" s="1087" t="str">
        <f>IF(ISERROR((H606/I606-1)*100),"n/a",(H606/I606-1)*100)</f>
        <v>n/a</v>
      </c>
      <c r="AG606" s="1087" t="str">
        <f>IF(ISERROR((I606/K606-1)*100),"n/a",(I606/K606-1)*100)</f>
        <v>n/a</v>
      </c>
      <c r="AH606" s="1087" t="str">
        <f>IF(ISERROR((K606/L606-1)*100),"n/a",(K606/L606-1)*100)</f>
        <v>n/a</v>
      </c>
      <c r="AI606" s="1087" t="str">
        <f>IF(ISERROR((L606/N606-1)*100),"n/a",(L606/N606-1)*100)</f>
        <v>n/a</v>
      </c>
      <c r="AJ606" s="1087" t="str">
        <f>IF(ISERROR((N606/O606-1)*100),"n/a",(N606/O606-1)*100)</f>
        <v>n/a</v>
      </c>
      <c r="AK606" s="1087" t="str">
        <f>IF(ISERROR((O606/P606-1)*100),"n/a",(O606/P606-1)*100)</f>
        <v>n/a</v>
      </c>
      <c r="AL606" s="1087" t="str">
        <f>IF(ISERROR((P606/Q606-1)*100),"n/a",(P606/Q606-1)*100)</f>
        <v>n/a</v>
      </c>
      <c r="AM606" s="1087" t="str">
        <f>IF(ISERROR((Q606/R606-1)*100),"n/a",(Q606/R606-1)*100)</f>
        <v>n/a</v>
      </c>
      <c r="AN606" s="1087" t="str">
        <f>IF(ISERROR((R606/S606-1)*100),"n/a",(R606/S606-1)*100)</f>
        <v>n/a</v>
      </c>
      <c r="AO606" s="1087" t="str">
        <f>IF(ISERROR((S606/T606-1)*100),"n/a",(S606/T606-1)*100)</f>
        <v>n/a</v>
      </c>
      <c r="AP606" s="1087" t="str">
        <f>IF(ISERROR((T606/U606-1)*100),"n/a",(T606/U606-1)*100)</f>
        <v>n/a</v>
      </c>
      <c r="AQ606" s="1087" t="str">
        <f>IF(ISERROR((U606/V606-1)*100),"n/a",(U606/V606-1)*100)</f>
        <v>n/a</v>
      </c>
      <c r="AR606" s="1087" t="str">
        <f>IF(ISERROR((V606/W606-1)*100),"n/a",(V606/W606-1)*100)</f>
        <v>n/a</v>
      </c>
      <c r="AS606" s="1087" t="str">
        <f>IF(ISERROR((W606/X606-1)*100),"n/a",(W606/X606-1)*100)</f>
        <v>n/a</v>
      </c>
      <c r="AT606" s="1087" t="str">
        <f>IF(ISERROR((X606/Y606-1)*100),"n/a",(X606/Y606-1)*100)</f>
        <v>n/a</v>
      </c>
      <c r="AU606" s="1088">
        <f>AVERAGE(AA606:AT606)</f>
        <v>17.519699460636996</v>
      </c>
      <c r="AV606" s="1089">
        <f>STDEV(AA606:AT606)</f>
        <v>17.864929386575589</v>
      </c>
    </row>
    <row r="607" spans="1:48" ht="11.25" customHeight="1" x14ac:dyDescent="0.2">
      <c r="A607" s="489" t="s">
        <v>1624</v>
      </c>
      <c r="B607" s="874" t="s">
        <v>1625</v>
      </c>
      <c r="C607" s="621">
        <v>1.18</v>
      </c>
      <c r="D607" s="491">
        <v>1.1000000000000001</v>
      </c>
      <c r="E607" s="511">
        <v>1.04</v>
      </c>
      <c r="F607" s="621">
        <v>0.98</v>
      </c>
      <c r="G607" s="621">
        <v>0.9</v>
      </c>
      <c r="H607" s="621">
        <v>0.76</v>
      </c>
      <c r="I607" s="621">
        <v>0.64</v>
      </c>
      <c r="J607" s="945"/>
      <c r="K607" s="621">
        <v>0.48</v>
      </c>
      <c r="L607" s="490">
        <v>0.34</v>
      </c>
      <c r="M607" s="945"/>
      <c r="N607" s="622">
        <v>0.04</v>
      </c>
      <c r="O607" s="622">
        <v>0.37</v>
      </c>
      <c r="P607" s="627">
        <v>0.96</v>
      </c>
      <c r="Q607" s="627">
        <v>0.92</v>
      </c>
      <c r="R607" s="627">
        <v>0.88</v>
      </c>
      <c r="S607" s="627">
        <v>0.84</v>
      </c>
      <c r="T607" s="627">
        <v>0.78</v>
      </c>
      <c r="U607" s="627">
        <v>0.74</v>
      </c>
      <c r="V607" s="627">
        <v>0.69</v>
      </c>
      <c r="W607" s="627">
        <v>0.60667000000000004</v>
      </c>
      <c r="X607" s="627">
        <v>0.54</v>
      </c>
      <c r="Y607" s="627">
        <v>0.5</v>
      </c>
      <c r="Z607" s="624">
        <f>SUM(C607:Y607)</f>
        <v>15.286669999999997</v>
      </c>
      <c r="AA607" s="1086">
        <f>IF(ISERROR((C607/D607-1)*100),"n/a",(C607/D607-1)*100)</f>
        <v>7.2727272727272529</v>
      </c>
      <c r="AB607" s="1086">
        <f>IF(ISERROR((D607/E607-1)*100),"n/a",(D607/E607-1)*100)</f>
        <v>5.7692307692307709</v>
      </c>
      <c r="AC607" s="1087">
        <f>IF(ISERROR((E607/F607-1)*100),"n/a",(E607/F607-1)*100)</f>
        <v>6.1224489795918435</v>
      </c>
      <c r="AD607" s="1087">
        <f>IF(ISERROR((F607/G607-1)*100),"n/a",(F607/G607-1)*100)</f>
        <v>8.8888888888888786</v>
      </c>
      <c r="AE607" s="1087">
        <f>IF(ISERROR((G607/H607-1)*100),"n/a",(G607/H607-1)*100)</f>
        <v>18.421052631578938</v>
      </c>
      <c r="AF607" s="1087">
        <f>IF(ISERROR((H607/I607-1)*100),"n/a",(H607/I607-1)*100)</f>
        <v>18.75</v>
      </c>
      <c r="AG607" s="1087">
        <f>IF(ISERROR((I607/K607-1)*100),"n/a",(I607/K607-1)*100)</f>
        <v>33.33333333333335</v>
      </c>
      <c r="AH607" s="1087">
        <f>IF(ISERROR((K607/L607-1)*100),"n/a",(K607/L607-1)*100)</f>
        <v>41.176470588235283</v>
      </c>
      <c r="AI607" s="1087">
        <f>IF(ISERROR((L607/N607-1)*100),"n/a",(L607/N607-1)*100)</f>
        <v>750</v>
      </c>
      <c r="AJ607" s="1087">
        <f>IF(ISERROR((N607/O607-1)*100),"n/a",(N607/O607-1)*100)</f>
        <v>-89.189189189189193</v>
      </c>
      <c r="AK607" s="1087">
        <f>IF(ISERROR((O607/P607-1)*100),"n/a",(O607/P607-1)*100)</f>
        <v>-61.458333333333329</v>
      </c>
      <c r="AL607" s="1087">
        <f>IF(ISERROR((P607/Q607-1)*100),"n/a",(P607/Q607-1)*100)</f>
        <v>4.3478260869565188</v>
      </c>
      <c r="AM607" s="1087">
        <f>IF(ISERROR((Q607/R607-1)*100),"n/a",(Q607/R607-1)*100)</f>
        <v>4.5454545454545414</v>
      </c>
      <c r="AN607" s="1087">
        <f>IF(ISERROR((R607/S607-1)*100),"n/a",(R607/S607-1)*100)</f>
        <v>4.7619047619047672</v>
      </c>
      <c r="AO607" s="1087">
        <f>IF(ISERROR((S607/T607-1)*100),"n/a",(S607/T607-1)*100)</f>
        <v>7.6923076923076872</v>
      </c>
      <c r="AP607" s="1087">
        <f>IF(ISERROR((T607/U607-1)*100),"n/a",(T607/U607-1)*100)</f>
        <v>5.4054054054054168</v>
      </c>
      <c r="AQ607" s="1087">
        <f>IF(ISERROR((U607/V607-1)*100),"n/a",(U607/V607-1)*100)</f>
        <v>7.2463768115942129</v>
      </c>
      <c r="AR607" s="1087">
        <f>IF(ISERROR((V607/W607-1)*100),"n/a",(V607/W607-1)*100)</f>
        <v>13.735638815171324</v>
      </c>
      <c r="AS607" s="1087">
        <f>IF(ISERROR((W607/X607-1)*100),"n/a",(W607/X607-1)*100)</f>
        <v>12.346296296296288</v>
      </c>
      <c r="AT607" s="1087">
        <f>IF(ISERROR((X607/Y607-1)*100),"n/a",(X607/Y607-1)*100)</f>
        <v>8.0000000000000071</v>
      </c>
      <c r="AU607" s="1088">
        <f>AVERAGE(AA607:AT607)</f>
        <v>40.358392017807731</v>
      </c>
      <c r="AV607" s="1089">
        <f>STDEV(AA607:AT607)</f>
        <v>169.51389714600103</v>
      </c>
    </row>
    <row r="608" spans="1:48" ht="11.25" customHeight="1" x14ac:dyDescent="0.2">
      <c r="A608" s="478" t="s">
        <v>1626</v>
      </c>
      <c r="B608" s="859" t="s">
        <v>1627</v>
      </c>
      <c r="C608" s="621">
        <v>0.36</v>
      </c>
      <c r="D608" s="491">
        <v>0.32</v>
      </c>
      <c r="E608" s="485">
        <v>0.28000000000000003</v>
      </c>
      <c r="F608" s="482">
        <v>0.24</v>
      </c>
      <c r="G608" s="482">
        <v>0.2</v>
      </c>
      <c r="H608" s="482">
        <v>0.16</v>
      </c>
      <c r="I608" s="482">
        <v>0.12</v>
      </c>
      <c r="J608" s="1016"/>
      <c r="K608" s="483">
        <v>0</v>
      </c>
      <c r="L608" s="484">
        <v>0</v>
      </c>
      <c r="M608" s="1016"/>
      <c r="N608" s="526">
        <v>0</v>
      </c>
      <c r="O608" s="526">
        <v>0.36</v>
      </c>
      <c r="P608" s="487">
        <v>0.34</v>
      </c>
      <c r="Q608" s="487">
        <v>0.26</v>
      </c>
      <c r="R608" s="487">
        <v>0.21</v>
      </c>
      <c r="S608" s="487">
        <v>0.2</v>
      </c>
      <c r="T608" s="486">
        <v>0</v>
      </c>
      <c r="U608" s="486">
        <v>0</v>
      </c>
      <c r="V608" s="486">
        <v>0.26</v>
      </c>
      <c r="W608" s="487">
        <v>0.49</v>
      </c>
      <c r="X608" s="487">
        <v>0.44</v>
      </c>
      <c r="Y608" s="487">
        <v>0.4</v>
      </c>
      <c r="Z608" s="624">
        <f>SUM(C608:Y608)</f>
        <v>4.6400000000000006</v>
      </c>
      <c r="AA608" s="1086">
        <f>IF(ISERROR((C608/D608-1)*100),"n/a",(C608/D608-1)*100)</f>
        <v>12.5</v>
      </c>
      <c r="AB608" s="1086">
        <f>IF(ISERROR((D608/E608-1)*100),"n/a",(D608/E608-1)*100)</f>
        <v>14.285714285714279</v>
      </c>
      <c r="AC608" s="1087">
        <f>IF(ISERROR((E608/F608-1)*100),"n/a",(E608/F608-1)*100)</f>
        <v>16.666666666666675</v>
      </c>
      <c r="AD608" s="1087">
        <f>IF(ISERROR((F608/G608-1)*100),"n/a",(F608/G608-1)*100)</f>
        <v>19.999999999999996</v>
      </c>
      <c r="AE608" s="1087">
        <f>IF(ISERROR((G608/H608-1)*100),"n/a",(G608/H608-1)*100)</f>
        <v>25</v>
      </c>
      <c r="AF608" s="1087">
        <f>IF(ISERROR((H608/I608-1)*100),"n/a",(H608/I608-1)*100)</f>
        <v>33.33333333333335</v>
      </c>
      <c r="AG608" s="1087" t="str">
        <f>IF(ISERROR((I608/K608-1)*100),"n/a",(I608/K608-1)*100)</f>
        <v>n/a</v>
      </c>
      <c r="AH608" s="1087" t="str">
        <f>IF(ISERROR((K608/L608-1)*100),"n/a",(K608/L608-1)*100)</f>
        <v>n/a</v>
      </c>
      <c r="AI608" s="1087" t="str">
        <f>IF(ISERROR((L608/N608-1)*100),"n/a",(L608/N608-1)*100)</f>
        <v>n/a</v>
      </c>
      <c r="AJ608" s="1087">
        <f>IF(ISERROR((N608/O608-1)*100),"n/a",(N608/O608-1)*100)</f>
        <v>-100</v>
      </c>
      <c r="AK608" s="1087">
        <f>IF(ISERROR((O608/P608-1)*100),"n/a",(O608/P608-1)*100)</f>
        <v>5.8823529411764497</v>
      </c>
      <c r="AL608" s="1087">
        <f>IF(ISERROR((P608/Q608-1)*100),"n/a",(P608/Q608-1)*100)</f>
        <v>30.76923076923077</v>
      </c>
      <c r="AM608" s="1087">
        <f>IF(ISERROR((Q608/R608-1)*100),"n/a",(Q608/R608-1)*100)</f>
        <v>23.809523809523814</v>
      </c>
      <c r="AN608" s="1087">
        <f>IF(ISERROR((R608/S608-1)*100),"n/a",(R608/S608-1)*100)</f>
        <v>4.9999999999999822</v>
      </c>
      <c r="AO608" s="1087" t="str">
        <f>IF(ISERROR((S608/T608-1)*100),"n/a",(S608/T608-1)*100)</f>
        <v>n/a</v>
      </c>
      <c r="AP608" s="1087" t="str">
        <f>IF(ISERROR((T608/U608-1)*100),"n/a",(T608/U608-1)*100)</f>
        <v>n/a</v>
      </c>
      <c r="AQ608" s="1087">
        <f>IF(ISERROR((U608/V608-1)*100),"n/a",(U608/V608-1)*100)</f>
        <v>-100</v>
      </c>
      <c r="AR608" s="1087">
        <f>IF(ISERROR((V608/W608-1)*100),"n/a",(V608/W608-1)*100)</f>
        <v>-46.938775510204081</v>
      </c>
      <c r="AS608" s="1087">
        <f>IF(ISERROR((W608/X608-1)*100),"n/a",(W608/X608-1)*100)</f>
        <v>11.363636363636353</v>
      </c>
      <c r="AT608" s="1087">
        <f>IF(ISERROR((X608/Y608-1)*100),"n/a",(X608/Y608-1)*100)</f>
        <v>9.9999999999999858</v>
      </c>
      <c r="AU608" s="1088">
        <f>AVERAGE(AA608:AT608)</f>
        <v>-2.5552211560614944</v>
      </c>
      <c r="AV608" s="1089">
        <f>STDEV(AA608:AT608)</f>
        <v>43.656046164706268</v>
      </c>
    </row>
    <row r="609" spans="1:48" ht="11.25" customHeight="1" x14ac:dyDescent="0.2">
      <c r="A609" s="498" t="s">
        <v>1650</v>
      </c>
      <c r="B609" s="499" t="s">
        <v>1651</v>
      </c>
      <c r="C609" s="621">
        <v>0.8</v>
      </c>
      <c r="D609" s="491">
        <v>0.74</v>
      </c>
      <c r="E609" s="514">
        <v>0.72</v>
      </c>
      <c r="F609" s="505">
        <v>0.70499999999999996</v>
      </c>
      <c r="G609" s="504">
        <v>0.66</v>
      </c>
      <c r="H609" s="505">
        <v>0.63</v>
      </c>
      <c r="I609" s="504">
        <v>0.6</v>
      </c>
      <c r="J609" s="1032"/>
      <c r="K609" s="505">
        <v>0.54</v>
      </c>
      <c r="L609" s="501">
        <v>0.48</v>
      </c>
      <c r="M609" s="1032"/>
      <c r="N609" s="518">
        <v>0.43</v>
      </c>
      <c r="O609" s="527">
        <v>0.2</v>
      </c>
      <c r="P609" s="507">
        <v>0.77500000000000002</v>
      </c>
      <c r="Q609" s="507">
        <v>0.45</v>
      </c>
      <c r="R609" s="507">
        <v>0.3</v>
      </c>
      <c r="S609" s="507">
        <v>0.22500000000000001</v>
      </c>
      <c r="T609" s="507">
        <v>0.05</v>
      </c>
      <c r="U609" s="508">
        <v>0</v>
      </c>
      <c r="V609" s="508">
        <v>0</v>
      </c>
      <c r="W609" s="508">
        <v>0</v>
      </c>
      <c r="X609" s="508">
        <v>0</v>
      </c>
      <c r="Y609" s="508">
        <v>0</v>
      </c>
      <c r="Z609" s="624">
        <f>SUM(C609:Y609)</f>
        <v>8.3050000000000015</v>
      </c>
      <c r="AA609" s="1086">
        <f>IF(ISERROR((C609/D609-1)*100),"n/a",(C609/D609-1)*100)</f>
        <v>8.1081081081081141</v>
      </c>
      <c r="AB609" s="1086">
        <f>IF(ISERROR((D609/E609-1)*100),"n/a",(D609/E609-1)*100)</f>
        <v>2.7777777777777901</v>
      </c>
      <c r="AC609" s="1087">
        <f>IF(ISERROR((E609/F609-1)*100),"n/a",(E609/F609-1)*100)</f>
        <v>2.1276595744680771</v>
      </c>
      <c r="AD609" s="1087">
        <f>IF(ISERROR((F609/G609-1)*100),"n/a",(F609/G609-1)*100)</f>
        <v>6.8181818181818121</v>
      </c>
      <c r="AE609" s="1087">
        <f>IF(ISERROR((G609/H609-1)*100),"n/a",(G609/H609-1)*100)</f>
        <v>4.7619047619047672</v>
      </c>
      <c r="AF609" s="1087">
        <f>IF(ISERROR((H609/I609-1)*100),"n/a",(H609/I609-1)*100)</f>
        <v>5.0000000000000044</v>
      </c>
      <c r="AG609" s="1087">
        <f>IF(ISERROR((I609/K609-1)*100),"n/a",(I609/K609-1)*100)</f>
        <v>11.111111111111093</v>
      </c>
      <c r="AH609" s="1087">
        <f>IF(ISERROR((K609/L609-1)*100),"n/a",(K609/L609-1)*100)</f>
        <v>12.500000000000021</v>
      </c>
      <c r="AI609" s="1087">
        <f>IF(ISERROR((L609/N609-1)*100),"n/a",(L609/N609-1)*100)</f>
        <v>11.627906976744185</v>
      </c>
      <c r="AJ609" s="1087">
        <f>IF(ISERROR((N609/O609-1)*100),"n/a",(N609/O609-1)*100)</f>
        <v>114.99999999999999</v>
      </c>
      <c r="AK609" s="1087">
        <f>IF(ISERROR((O609/P609-1)*100),"n/a",(O609/P609-1)*100)</f>
        <v>-74.193548387096769</v>
      </c>
      <c r="AL609" s="1087">
        <f>IF(ISERROR((P609/Q609-1)*100),"n/a",(P609/Q609-1)*100)</f>
        <v>72.222222222222229</v>
      </c>
      <c r="AM609" s="1087">
        <f>IF(ISERROR((Q609/R609-1)*100),"n/a",(Q609/R609-1)*100)</f>
        <v>50</v>
      </c>
      <c r="AN609" s="1087">
        <f>IF(ISERROR((R609/S609-1)*100),"n/a",(R609/S609-1)*100)</f>
        <v>33.333333333333329</v>
      </c>
      <c r="AO609" s="1087">
        <f>IF(ISERROR((S609/T609-1)*100),"n/a",(S609/T609-1)*100)</f>
        <v>350</v>
      </c>
      <c r="AP609" s="1087" t="str">
        <f>IF(ISERROR((T609/U609-1)*100),"n/a",(T609/U609-1)*100)</f>
        <v>n/a</v>
      </c>
      <c r="AQ609" s="1087" t="str">
        <f>IF(ISERROR((U609/V609-1)*100),"n/a",(U609/V609-1)*100)</f>
        <v>n/a</v>
      </c>
      <c r="AR609" s="1087" t="str">
        <f>IF(ISERROR((V609/W609-1)*100),"n/a",(V609/W609-1)*100)</f>
        <v>n/a</v>
      </c>
      <c r="AS609" s="1087" t="str">
        <f>IF(ISERROR((W609/X609-1)*100),"n/a",(W609/X609-1)*100)</f>
        <v>n/a</v>
      </c>
      <c r="AT609" s="1087" t="str">
        <f>IF(ISERROR((X609/Y609-1)*100),"n/a",(X609/Y609-1)*100)</f>
        <v>n/a</v>
      </c>
      <c r="AU609" s="1088">
        <f>AVERAGE(AA609:AT609)</f>
        <v>40.746310486450305</v>
      </c>
      <c r="AV609" s="1089">
        <f>STDEV(AA609:AT609)</f>
        <v>94.770391169926853</v>
      </c>
    </row>
    <row r="610" spans="1:48" ht="11.25" customHeight="1" x14ac:dyDescent="0.2">
      <c r="A610" s="874" t="s">
        <v>793</v>
      </c>
      <c r="B610" s="874" t="s">
        <v>794</v>
      </c>
      <c r="C610" s="621">
        <v>1.23</v>
      </c>
      <c r="D610" s="491">
        <v>1.2</v>
      </c>
      <c r="E610" s="491">
        <v>1.0770740000000001</v>
      </c>
      <c r="F610" s="621">
        <v>0.91475024390243909</v>
      </c>
      <c r="G610" s="621">
        <v>0.83579448039378368</v>
      </c>
      <c r="H610" s="621">
        <v>0.76101985509651016</v>
      </c>
      <c r="I610" s="621">
        <v>0.67825999931525072</v>
      </c>
      <c r="J610" s="945"/>
      <c r="K610" s="621">
        <v>0.61915384297995879</v>
      </c>
      <c r="L610" s="490">
        <v>0.52885722989304484</v>
      </c>
      <c r="M610" s="945"/>
      <c r="N610" s="503">
        <v>0.48920698379088012</v>
      </c>
      <c r="O610" s="503">
        <v>0.376998392594875</v>
      </c>
      <c r="P610" s="627">
        <v>0.33309417272061559</v>
      </c>
      <c r="Q610" s="627">
        <v>0.29223997177729194</v>
      </c>
      <c r="R610" s="627">
        <v>0.2604555639706983</v>
      </c>
      <c r="S610" s="627">
        <v>0.25106471620965914</v>
      </c>
      <c r="T610" s="627">
        <v>0.21221710666826687</v>
      </c>
      <c r="U610" s="627">
        <v>0.17987085326913244</v>
      </c>
      <c r="V610" s="627">
        <v>0.13323766908824627</v>
      </c>
      <c r="W610" s="627">
        <v>0.11333228238108656</v>
      </c>
      <c r="X610" s="627">
        <v>8.5561057378355704E-2</v>
      </c>
      <c r="Y610" s="627">
        <v>8.1547874574492876E-2</v>
      </c>
      <c r="Z610" s="624">
        <f>SUM(C610:Y610)</f>
        <v>10.653736296004588</v>
      </c>
      <c r="AA610" s="1086">
        <f>IF(ISERROR((C610/D610-1)*100),"n/a",(C610/D610-1)*100)</f>
        <v>2.5000000000000133</v>
      </c>
      <c r="AB610" s="1086">
        <f>IF(ISERROR((D610/E610-1)*100),"n/a",(D610/E610-1)*100)</f>
        <v>11.412957698356841</v>
      </c>
      <c r="AC610" s="1087">
        <f>IF(ISERROR((E610/F610-1)*100),"n/a",(E610/F610-1)*100)</f>
        <v>17.745144882942853</v>
      </c>
      <c r="AD610" s="1087">
        <f>IF(ISERROR((F610/G610-1)*100),"n/a",(F610/G610-1)*100)</f>
        <v>9.4467916887241756</v>
      </c>
      <c r="AE610" s="1087">
        <f>IF(ISERROR((G610/H610-1)*100),"n/a",(G610/H610-1)*100)</f>
        <v>9.8255813953488591</v>
      </c>
      <c r="AF610" s="1087">
        <f>IF(ISERROR((H610/I610-1)*100),"n/a",(H610/I610-1)*100)</f>
        <v>12.20178926441351</v>
      </c>
      <c r="AG610" s="1087">
        <f>IF(ISERROR((I610/K610-1)*100),"n/a",(I610/K610-1)*100)</f>
        <v>9.5462794918330438</v>
      </c>
      <c r="AH610" s="1087">
        <f>IF(ISERROR((K610/L610-1)*100),"n/a",(K610/L610-1)*100)</f>
        <v>17.073911063894375</v>
      </c>
      <c r="AI610" s="1087">
        <f>IF(ISERROR((L610/N610-1)*100),"n/a",(L610/N610-1)*100)</f>
        <v>8.1050041017227024</v>
      </c>
      <c r="AJ610" s="1087">
        <f>IF(ISERROR((N610/O610-1)*100),"n/a",(N610/O610-1)*100)</f>
        <v>29.763678944006866</v>
      </c>
      <c r="AK610" s="1087">
        <f>IF(ISERROR((O610/P610-1)*100),"n/a",(O610/P610-1)*100)</f>
        <v>13.180722891566244</v>
      </c>
      <c r="AL610" s="1087">
        <f>IF(ISERROR((P610/Q610-1)*100),"n/a",(P610/Q610-1)*100)</f>
        <v>13.979675913210631</v>
      </c>
      <c r="AM610" s="1087">
        <f>IF(ISERROR((Q610/R610-1)*100),"n/a",(Q610/R610-1)*100)</f>
        <v>12.20338983050846</v>
      </c>
      <c r="AN610" s="1087">
        <f>IF(ISERROR((R610/S610-1)*100),"n/a",(R610/S610-1)*100)</f>
        <v>3.7404092071611661</v>
      </c>
      <c r="AO610" s="1087">
        <f>IF(ISERROR((S610/T610-1)*100),"n/a",(S610/T610-1)*100)</f>
        <v>18.305597579425115</v>
      </c>
      <c r="AP610" s="1087">
        <f>IF(ISERROR((T610/U610-1)*100),"n/a",(T610/U610-1)*100)</f>
        <v>17.98304328424809</v>
      </c>
      <c r="AQ610" s="1087">
        <f>IF(ISERROR((U610/V610-1)*100),"n/a",(U610/V610-1)*100)</f>
        <v>34.999999999999964</v>
      </c>
      <c r="AR610" s="1087">
        <f>IF(ISERROR((V610/W610-1)*100),"n/a",(V610/W610-1)*100)</f>
        <v>17.563739376770581</v>
      </c>
      <c r="AS610" s="1087">
        <f>IF(ISERROR((W610/X610-1)*100),"n/a",(W610/X610-1)*100)</f>
        <v>32.45778611632273</v>
      </c>
      <c r="AT610" s="1087">
        <f>IF(ISERROR((X610/Y610-1)*100),"n/a",(X610/Y610-1)*100)</f>
        <v>4.9212598425196763</v>
      </c>
      <c r="AU610" s="1088">
        <f>AVERAGE(AA610:AT610)</f>
        <v>14.847838128648798</v>
      </c>
      <c r="AV610" s="1089">
        <f>STDEV(AA610:AT610)</f>
        <v>8.9233210892594546</v>
      </c>
    </row>
    <row r="611" spans="1:48" ht="11.25" customHeight="1" x14ac:dyDescent="0.2">
      <c r="A611" s="874" t="s">
        <v>1685</v>
      </c>
      <c r="B611" s="874" t="s">
        <v>1686</v>
      </c>
      <c r="C611" s="621">
        <v>1.49</v>
      </c>
      <c r="D611" s="491">
        <v>1.32</v>
      </c>
      <c r="E611" s="491">
        <v>1.05</v>
      </c>
      <c r="F611" s="621">
        <v>0.85</v>
      </c>
      <c r="G611" s="621">
        <v>0.68</v>
      </c>
      <c r="H611" s="621">
        <v>0.55000000000000004</v>
      </c>
      <c r="I611" s="621">
        <v>0.44500000000000001</v>
      </c>
      <c r="J611" s="945"/>
      <c r="K611" s="621">
        <v>0.36</v>
      </c>
      <c r="L611" s="490">
        <v>0.28000000000000003</v>
      </c>
      <c r="M611" s="945"/>
      <c r="N611" s="503">
        <v>0.18</v>
      </c>
      <c r="O611" s="622">
        <v>0</v>
      </c>
      <c r="P611" s="623">
        <v>0</v>
      </c>
      <c r="Q611" s="623">
        <v>0</v>
      </c>
      <c r="R611" s="623">
        <v>0</v>
      </c>
      <c r="S611" s="623">
        <v>0</v>
      </c>
      <c r="T611" s="623">
        <v>0</v>
      </c>
      <c r="U611" s="623">
        <v>0</v>
      </c>
      <c r="V611" s="623">
        <v>0</v>
      </c>
      <c r="W611" s="623">
        <v>0</v>
      </c>
      <c r="X611" s="623">
        <v>0</v>
      </c>
      <c r="Y611" s="623">
        <v>0</v>
      </c>
      <c r="Z611" s="624">
        <f>SUM(C611:Y611)</f>
        <v>7.2050000000000001</v>
      </c>
      <c r="AA611" s="1086">
        <f>IF(ISERROR((C611/D611-1)*100),"n/a",(C611/D611-1)*100)</f>
        <v>12.878787878787868</v>
      </c>
      <c r="AB611" s="1086">
        <f>IF(ISERROR((D611/E611-1)*100),"n/a",(D611/E611-1)*100)</f>
        <v>25.714285714285712</v>
      </c>
      <c r="AC611" s="1087">
        <f>IF(ISERROR((E611/F611-1)*100),"n/a",(E611/F611-1)*100)</f>
        <v>23.529411764705888</v>
      </c>
      <c r="AD611" s="1087">
        <f>IF(ISERROR((F611/G611-1)*100),"n/a",(F611/G611-1)*100)</f>
        <v>24.999999999999979</v>
      </c>
      <c r="AE611" s="1087">
        <f>IF(ISERROR((G611/H611-1)*100),"n/a",(G611/H611-1)*100)</f>
        <v>23.636363636363633</v>
      </c>
      <c r="AF611" s="1087">
        <f>IF(ISERROR((H611/I611-1)*100),"n/a",(H611/I611-1)*100)</f>
        <v>23.59550561797754</v>
      </c>
      <c r="AG611" s="1087">
        <f>IF(ISERROR((I611/K611-1)*100),"n/a",(I611/K611-1)*100)</f>
        <v>23.611111111111114</v>
      </c>
      <c r="AH611" s="1087">
        <f>IF(ISERROR((K611/L611-1)*100),"n/a",(K611/L611-1)*100)</f>
        <v>28.571428571428559</v>
      </c>
      <c r="AI611" s="1087">
        <f>IF(ISERROR((L611/N611-1)*100),"n/a",(L611/N611-1)*100)</f>
        <v>55.555555555555578</v>
      </c>
      <c r="AJ611" s="1087" t="str">
        <f>IF(ISERROR((N611/O611-1)*100),"n/a",(N611/O611-1)*100)</f>
        <v>n/a</v>
      </c>
      <c r="AK611" s="1087" t="str">
        <f>IF(ISERROR((O611/P611-1)*100),"n/a",(O611/P611-1)*100)</f>
        <v>n/a</v>
      </c>
      <c r="AL611" s="1087" t="str">
        <f>IF(ISERROR((P611/Q611-1)*100),"n/a",(P611/Q611-1)*100)</f>
        <v>n/a</v>
      </c>
      <c r="AM611" s="1087" t="str">
        <f>IF(ISERROR((Q611/R611-1)*100),"n/a",(Q611/R611-1)*100)</f>
        <v>n/a</v>
      </c>
      <c r="AN611" s="1087" t="str">
        <f>IF(ISERROR((R611/S611-1)*100),"n/a",(R611/S611-1)*100)</f>
        <v>n/a</v>
      </c>
      <c r="AO611" s="1087" t="str">
        <f>IF(ISERROR((S611/T611-1)*100),"n/a",(S611/T611-1)*100)</f>
        <v>n/a</v>
      </c>
      <c r="AP611" s="1087" t="str">
        <f>IF(ISERROR((T611/U611-1)*100),"n/a",(T611/U611-1)*100)</f>
        <v>n/a</v>
      </c>
      <c r="AQ611" s="1087" t="str">
        <f>IF(ISERROR((U611/V611-1)*100),"n/a",(U611/V611-1)*100)</f>
        <v>n/a</v>
      </c>
      <c r="AR611" s="1087" t="str">
        <f>IF(ISERROR((V611/W611-1)*100),"n/a",(V611/W611-1)*100)</f>
        <v>n/a</v>
      </c>
      <c r="AS611" s="1087" t="str">
        <f>IF(ISERROR((W611/X611-1)*100),"n/a",(W611/X611-1)*100)</f>
        <v>n/a</v>
      </c>
      <c r="AT611" s="1087" t="str">
        <f>IF(ISERROR((X611/Y611-1)*100),"n/a",(X611/Y611-1)*100)</f>
        <v>n/a</v>
      </c>
      <c r="AU611" s="1088">
        <f>AVERAGE(AA611:AT611)</f>
        <v>26.899161094468429</v>
      </c>
      <c r="AV611" s="1089">
        <f>STDEV(AA611:AT611)</f>
        <v>11.561214791592281</v>
      </c>
    </row>
    <row r="612" spans="1:48" ht="11.25" customHeight="1" x14ac:dyDescent="0.2">
      <c r="A612" s="544" t="s">
        <v>4582</v>
      </c>
      <c r="B612" s="874" t="s">
        <v>2059</v>
      </c>
      <c r="C612" s="621">
        <v>0.68</v>
      </c>
      <c r="D612" s="491">
        <v>0.45999999999999996</v>
      </c>
      <c r="E612" s="491">
        <v>0.32</v>
      </c>
      <c r="F612" s="621">
        <v>0.27</v>
      </c>
      <c r="G612" s="530">
        <v>0.24</v>
      </c>
      <c r="H612" s="494">
        <v>0.24</v>
      </c>
      <c r="I612" s="530">
        <v>0.24</v>
      </c>
      <c r="J612" s="1120"/>
      <c r="K612" s="530">
        <v>0.24</v>
      </c>
      <c r="L612" s="533">
        <v>0.24</v>
      </c>
      <c r="M612" s="1120"/>
      <c r="N612" s="1060">
        <v>0.24</v>
      </c>
      <c r="O612" s="1155">
        <v>0.24</v>
      </c>
      <c r="P612" s="1105">
        <v>0.21999999999999997</v>
      </c>
      <c r="Q612" s="1105">
        <v>0.2</v>
      </c>
      <c r="R612" s="1105">
        <v>0.13500000000000001</v>
      </c>
      <c r="S612" s="627">
        <v>8.900000000000001E-2</v>
      </c>
      <c r="T612" s="627">
        <v>7.3999999999999996E-2</v>
      </c>
      <c r="U612" s="1105">
        <v>0.05</v>
      </c>
      <c r="V612" s="531">
        <v>4.3999999999999997E-2</v>
      </c>
      <c r="W612" s="627">
        <v>4.3999999999999997E-2</v>
      </c>
      <c r="X612" s="627">
        <v>4.0666666666666663E-2</v>
      </c>
      <c r="Y612" s="627">
        <v>3.7333333333333336E-2</v>
      </c>
      <c r="Z612" s="624">
        <f>SUM(C612:Y612)</f>
        <v>4.3440000000000003</v>
      </c>
      <c r="AA612" s="1086">
        <f>IF(ISERROR((C612/D612-1)*100),"n/a",(C612/D612-1)*100)</f>
        <v>47.826086956521749</v>
      </c>
      <c r="AB612" s="1086">
        <f>IF(ISERROR((D612/E612-1)*100),"n/a",(D612/E612-1)*100)</f>
        <v>43.749999999999979</v>
      </c>
      <c r="AC612" s="1087">
        <f>IF(ISERROR((E612/F612-1)*100),"n/a",(E612/F612-1)*100)</f>
        <v>18.518518518518512</v>
      </c>
      <c r="AD612" s="1087">
        <f>IF(ISERROR((F612/G612-1)*100),"n/a",(F612/G612-1)*100)</f>
        <v>12.500000000000021</v>
      </c>
      <c r="AE612" s="1087">
        <f>IF(ISERROR((G612/H612-1)*100),"n/a",(G612/H612-1)*100)</f>
        <v>0</v>
      </c>
      <c r="AF612" s="1087">
        <f>IF(ISERROR((H612/I612-1)*100),"n/a",(H612/I612-1)*100)</f>
        <v>0</v>
      </c>
      <c r="AG612" s="1087">
        <f>IF(ISERROR((I612/K612-1)*100),"n/a",(I612/K612-1)*100)</f>
        <v>0</v>
      </c>
      <c r="AH612" s="1087">
        <f>IF(ISERROR((K612/L612-1)*100),"n/a",(K612/L612-1)*100)</f>
        <v>0</v>
      </c>
      <c r="AI612" s="1087">
        <f>IF(ISERROR((L612/N612-1)*100),"n/a",(L612/N612-1)*100)</f>
        <v>0</v>
      </c>
      <c r="AJ612" s="1087">
        <f>IF(ISERROR((N612/O612-1)*100),"n/a",(N612/O612-1)*100)</f>
        <v>0</v>
      </c>
      <c r="AK612" s="1087">
        <f>IF(ISERROR((O612/P612-1)*100),"n/a",(O612/P612-1)*100)</f>
        <v>9.0909090909091042</v>
      </c>
      <c r="AL612" s="1087">
        <f>IF(ISERROR((P612/Q612-1)*100),"n/a",(P612/Q612-1)*100)</f>
        <v>9.9999999999999858</v>
      </c>
      <c r="AM612" s="1087">
        <f>IF(ISERROR((Q612/R612-1)*100),"n/a",(Q612/R612-1)*100)</f>
        <v>48.148148148148138</v>
      </c>
      <c r="AN612" s="1087">
        <f>IF(ISERROR((R612/S612-1)*100),"n/a",(R612/S612-1)*100)</f>
        <v>51.685393258426956</v>
      </c>
      <c r="AO612" s="1087">
        <f>IF(ISERROR((S612/T612-1)*100),"n/a",(S612/T612-1)*100)</f>
        <v>20.270270270270284</v>
      </c>
      <c r="AP612" s="1087">
        <f>IF(ISERROR((T612/U612-1)*100),"n/a",(T612/U612-1)*100)</f>
        <v>47.999999999999979</v>
      </c>
      <c r="AQ612" s="1087">
        <f>IF(ISERROR((U612/V612-1)*100),"n/a",(U612/V612-1)*100)</f>
        <v>13.636363636363647</v>
      </c>
      <c r="AR612" s="1087">
        <f>IF(ISERROR((V612/W612-1)*100),"n/a",(V612/W612-1)*100)</f>
        <v>0</v>
      </c>
      <c r="AS612" s="1087">
        <f>IF(ISERROR((W612/X612-1)*100),"n/a",(W612/X612-1)*100)</f>
        <v>8.196721311475418</v>
      </c>
      <c r="AT612" s="1087">
        <f>IF(ISERROR((X612/Y612-1)*100),"n/a",(X612/Y612-1)*100)</f>
        <v>8.9285714285714199</v>
      </c>
      <c r="AU612" s="1088">
        <f>AVERAGE(AA612:AT612)</f>
        <v>17.02754913096026</v>
      </c>
      <c r="AV612" s="1089">
        <f>STDEV(AA612:AT612)</f>
        <v>19.360625541883579</v>
      </c>
    </row>
    <row r="613" spans="1:48" ht="11.25" customHeight="1" x14ac:dyDescent="0.2">
      <c r="A613" s="489" t="s">
        <v>1636</v>
      </c>
      <c r="B613" s="874" t="s">
        <v>1637</v>
      </c>
      <c r="C613" s="621">
        <v>0.72</v>
      </c>
      <c r="D613" s="491">
        <v>0.68</v>
      </c>
      <c r="E613" s="491">
        <v>0.57999999999999996</v>
      </c>
      <c r="F613" s="621">
        <v>0.51</v>
      </c>
      <c r="G613" s="621">
        <v>0.44</v>
      </c>
      <c r="H613" s="621">
        <v>0.34</v>
      </c>
      <c r="I613" s="621">
        <v>0.27</v>
      </c>
      <c r="J613" s="945"/>
      <c r="K613" s="621">
        <v>0.22</v>
      </c>
      <c r="L613" s="490">
        <v>0.19</v>
      </c>
      <c r="M613" s="945"/>
      <c r="N613" s="622">
        <v>0.16</v>
      </c>
      <c r="O613" s="622">
        <v>0.16</v>
      </c>
      <c r="P613" s="627">
        <v>0.16</v>
      </c>
      <c r="Q613" s="627">
        <v>0.12</v>
      </c>
      <c r="R613" s="627">
        <v>0.1</v>
      </c>
      <c r="S613" s="627">
        <v>7.4999999999999997E-2</v>
      </c>
      <c r="T613" s="623">
        <v>0</v>
      </c>
      <c r="U613" s="623">
        <v>0</v>
      </c>
      <c r="V613" s="623">
        <v>0</v>
      </c>
      <c r="W613" s="623">
        <v>0</v>
      </c>
      <c r="X613" s="623">
        <v>0</v>
      </c>
      <c r="Y613" s="627">
        <v>0.36</v>
      </c>
      <c r="Z613" s="624">
        <f>SUM(C613:Y613)</f>
        <v>5.0850000000000009</v>
      </c>
      <c r="AA613" s="1086">
        <f>IF(ISERROR((C613/D613-1)*100),"n/a",(C613/D613-1)*100)</f>
        <v>5.8823529411764497</v>
      </c>
      <c r="AB613" s="1086">
        <f>IF(ISERROR((D613/E613-1)*100),"n/a",(D613/E613-1)*100)</f>
        <v>17.24137931034484</v>
      </c>
      <c r="AC613" s="1087">
        <f>IF(ISERROR((E613/F613-1)*100),"n/a",(E613/F613-1)*100)</f>
        <v>13.725490196078427</v>
      </c>
      <c r="AD613" s="1087">
        <f>IF(ISERROR((F613/G613-1)*100),"n/a",(F613/G613-1)*100)</f>
        <v>15.909090909090917</v>
      </c>
      <c r="AE613" s="1087">
        <f>IF(ISERROR((G613/H613-1)*100),"n/a",(G613/H613-1)*100)</f>
        <v>29.411764705882337</v>
      </c>
      <c r="AF613" s="1087">
        <f>IF(ISERROR((H613/I613-1)*100),"n/a",(H613/I613-1)*100)</f>
        <v>25.925925925925931</v>
      </c>
      <c r="AG613" s="1087">
        <f>IF(ISERROR((I613/K613-1)*100),"n/a",(I613/K613-1)*100)</f>
        <v>22.72727272727273</v>
      </c>
      <c r="AH613" s="1087">
        <f>IF(ISERROR((K613/L613-1)*100),"n/a",(K613/L613-1)*100)</f>
        <v>15.789473684210531</v>
      </c>
      <c r="AI613" s="1087">
        <f>IF(ISERROR((L613/N613-1)*100),"n/a",(L613/N613-1)*100)</f>
        <v>18.75</v>
      </c>
      <c r="AJ613" s="1087">
        <f>IF(ISERROR((N613/O613-1)*100),"n/a",(N613/O613-1)*100)</f>
        <v>0</v>
      </c>
      <c r="AK613" s="1087">
        <f>IF(ISERROR((O613/P613-1)*100),"n/a",(O613/P613-1)*100)</f>
        <v>0</v>
      </c>
      <c r="AL613" s="1087">
        <f>IF(ISERROR((P613/Q613-1)*100),"n/a",(P613/Q613-1)*100)</f>
        <v>33.33333333333335</v>
      </c>
      <c r="AM613" s="1087">
        <f>IF(ISERROR((Q613/R613-1)*100),"n/a",(Q613/R613-1)*100)</f>
        <v>19.999999999999996</v>
      </c>
      <c r="AN613" s="1087">
        <f>IF(ISERROR((R613/S613-1)*100),"n/a",(R613/S613-1)*100)</f>
        <v>33.33333333333335</v>
      </c>
      <c r="AO613" s="1087" t="str">
        <f>IF(ISERROR((S613/T613-1)*100),"n/a",(S613/T613-1)*100)</f>
        <v>n/a</v>
      </c>
      <c r="AP613" s="1087" t="str">
        <f>IF(ISERROR((T613/U613-1)*100),"n/a",(T613/U613-1)*100)</f>
        <v>n/a</v>
      </c>
      <c r="AQ613" s="1087" t="str">
        <f>IF(ISERROR((U613/V613-1)*100),"n/a",(U613/V613-1)*100)</f>
        <v>n/a</v>
      </c>
      <c r="AR613" s="1087" t="str">
        <f>IF(ISERROR((V613/W613-1)*100),"n/a",(V613/W613-1)*100)</f>
        <v>n/a</v>
      </c>
      <c r="AS613" s="1087" t="str">
        <f>IF(ISERROR((W613/X613-1)*100),"n/a",(W613/X613-1)*100)</f>
        <v>n/a</v>
      </c>
      <c r="AT613" s="1087">
        <f>IF(ISERROR((X613/Y613-1)*100),"n/a",(X613/Y613-1)*100)</f>
        <v>-100</v>
      </c>
      <c r="AU613" s="1088">
        <f>AVERAGE(AA613:AT613)</f>
        <v>10.135294471109921</v>
      </c>
      <c r="AV613" s="1089">
        <f>STDEV(AA613:AT613)</f>
        <v>32.192855514383567</v>
      </c>
    </row>
    <row r="614" spans="1:48" ht="11.25" customHeight="1" x14ac:dyDescent="0.2">
      <c r="A614" s="499" t="s">
        <v>343</v>
      </c>
      <c r="B614" s="499" t="s">
        <v>344</v>
      </c>
      <c r="C614" s="621">
        <v>1.0249999999999999</v>
      </c>
      <c r="D614" s="491">
        <v>0.92500000000000004</v>
      </c>
      <c r="E614" s="502">
        <v>0.84</v>
      </c>
      <c r="F614" s="505">
        <v>0.78500000000000003</v>
      </c>
      <c r="G614" s="505">
        <v>0.73</v>
      </c>
      <c r="H614" s="505">
        <v>0.69</v>
      </c>
      <c r="I614" s="505">
        <v>0.65</v>
      </c>
      <c r="J614" s="1032"/>
      <c r="K614" s="505">
        <v>0.57999999999999996</v>
      </c>
      <c r="L614" s="501">
        <v>0.53</v>
      </c>
      <c r="M614" s="1032"/>
      <c r="N614" s="518">
        <v>0.49</v>
      </c>
      <c r="O614" s="518">
        <v>0.45</v>
      </c>
      <c r="P614" s="507">
        <v>0.42499999999999999</v>
      </c>
      <c r="Q614" s="507">
        <v>0.41249999999999998</v>
      </c>
      <c r="R614" s="507">
        <v>0.40250000000000002</v>
      </c>
      <c r="S614" s="507">
        <v>0.39250000000000002</v>
      </c>
      <c r="T614" s="507">
        <v>0.38624999999999998</v>
      </c>
      <c r="U614" s="507">
        <v>0.38124999999999998</v>
      </c>
      <c r="V614" s="507">
        <v>0.36875000000000002</v>
      </c>
      <c r="W614" s="507">
        <v>0.35375000000000001</v>
      </c>
      <c r="X614" s="507">
        <v>0.32624999999999998</v>
      </c>
      <c r="Y614" s="507">
        <v>0.30625000000000002</v>
      </c>
      <c r="Z614" s="624">
        <f>SUM(C614:Y614)</f>
        <v>11.450000000000001</v>
      </c>
      <c r="AA614" s="1086">
        <f>IF(ISERROR((C614/D614-1)*100),"n/a",(C614/D614-1)*100)</f>
        <v>10.810810810810789</v>
      </c>
      <c r="AB614" s="1086">
        <f>IF(ISERROR((D614/E614-1)*100),"n/a",(D614/E614-1)*100)</f>
        <v>10.119047619047628</v>
      </c>
      <c r="AC614" s="1087">
        <f>IF(ISERROR((E614/F614-1)*100),"n/a",(E614/F614-1)*100)</f>
        <v>7.0063694267515908</v>
      </c>
      <c r="AD614" s="1087">
        <f>IF(ISERROR((F614/G614-1)*100),"n/a",(F614/G614-1)*100)</f>
        <v>7.5342465753424737</v>
      </c>
      <c r="AE614" s="1087">
        <f>IF(ISERROR((G614/H614-1)*100),"n/a",(G614/H614-1)*100)</f>
        <v>5.7971014492753659</v>
      </c>
      <c r="AF614" s="1087">
        <f>IF(ISERROR((H614/I614-1)*100),"n/a",(H614/I614-1)*100)</f>
        <v>6.153846153846132</v>
      </c>
      <c r="AG614" s="1087">
        <f>IF(ISERROR((I614/K614-1)*100),"n/a",(I614/K614-1)*100)</f>
        <v>12.068965517241391</v>
      </c>
      <c r="AH614" s="1087">
        <f>IF(ISERROR((K614/L614-1)*100),"n/a",(K614/L614-1)*100)</f>
        <v>9.4339622641509422</v>
      </c>
      <c r="AI614" s="1087">
        <f>IF(ISERROR((L614/N614-1)*100),"n/a",(L614/N614-1)*100)</f>
        <v>8.163265306122458</v>
      </c>
      <c r="AJ614" s="1087">
        <f>IF(ISERROR((N614/O614-1)*100),"n/a",(N614/O614-1)*100)</f>
        <v>8.8888888888888786</v>
      </c>
      <c r="AK614" s="1087">
        <f>IF(ISERROR((O614/P614-1)*100),"n/a",(O614/P614-1)*100)</f>
        <v>5.8823529411764719</v>
      </c>
      <c r="AL614" s="1087">
        <f>IF(ISERROR((P614/Q614-1)*100),"n/a",(P614/Q614-1)*100)</f>
        <v>3.0303030303030276</v>
      </c>
      <c r="AM614" s="1087">
        <f>IF(ISERROR((Q614/R614-1)*100),"n/a",(Q614/R614-1)*100)</f>
        <v>2.4844720496894235</v>
      </c>
      <c r="AN614" s="1087">
        <f>IF(ISERROR((R614/S614-1)*100),"n/a",(R614/S614-1)*100)</f>
        <v>2.5477707006369421</v>
      </c>
      <c r="AO614" s="1087">
        <f>IF(ISERROR((S614/T614-1)*100),"n/a",(S614/T614-1)*100)</f>
        <v>1.6181229773462924</v>
      </c>
      <c r="AP614" s="1087">
        <f>IF(ISERROR((T614/U614-1)*100),"n/a",(T614/U614-1)*100)</f>
        <v>1.3114754098360715</v>
      </c>
      <c r="AQ614" s="1087">
        <f>IF(ISERROR((U614/V614-1)*100),"n/a",(U614/V614-1)*100)</f>
        <v>3.3898305084745672</v>
      </c>
      <c r="AR614" s="1087">
        <f>IF(ISERROR((V614/W614-1)*100),"n/a",(V614/W614-1)*100)</f>
        <v>4.2402826855123754</v>
      </c>
      <c r="AS614" s="1087">
        <f>IF(ISERROR((W614/X614-1)*100),"n/a",(W614/X614-1)*100)</f>
        <v>8.4291187739463638</v>
      </c>
      <c r="AT614" s="1087">
        <f>IF(ISERROR((X614/Y614-1)*100),"n/a",(X614/Y614-1)*100)</f>
        <v>6.5306122448979487</v>
      </c>
      <c r="AU614" s="1088">
        <f>AVERAGE(AA614:AT614)</f>
        <v>6.2720422666648563</v>
      </c>
      <c r="AV614" s="1089">
        <f>STDEV(AA614:AT614)</f>
        <v>3.1961844739553897</v>
      </c>
    </row>
    <row r="615" spans="1:48" ht="11.25" customHeight="1" x14ac:dyDescent="0.2">
      <c r="A615" s="489" t="s">
        <v>1640</v>
      </c>
      <c r="B615" s="874" t="s">
        <v>1641</v>
      </c>
      <c r="C615" s="621">
        <v>0.33</v>
      </c>
      <c r="D615" s="491">
        <v>0.31</v>
      </c>
      <c r="E615" s="626">
        <v>0.29000000000000004</v>
      </c>
      <c r="F615" s="621">
        <v>0.27</v>
      </c>
      <c r="G615" s="621">
        <v>0.25</v>
      </c>
      <c r="H615" s="494">
        <v>0.24</v>
      </c>
      <c r="I615" s="621">
        <v>0.23</v>
      </c>
      <c r="J615" s="945"/>
      <c r="K615" s="621">
        <v>0.12</v>
      </c>
      <c r="L615" s="625">
        <v>0</v>
      </c>
      <c r="M615" s="945"/>
      <c r="N615" s="622">
        <v>0</v>
      </c>
      <c r="O615" s="622">
        <v>0</v>
      </c>
      <c r="P615" s="623">
        <v>0</v>
      </c>
      <c r="Q615" s="623">
        <v>0</v>
      </c>
      <c r="R615" s="623">
        <v>0</v>
      </c>
      <c r="S615" s="623">
        <v>0</v>
      </c>
      <c r="T615" s="623">
        <v>0</v>
      </c>
      <c r="U615" s="623">
        <v>0</v>
      </c>
      <c r="V615" s="623">
        <v>0</v>
      </c>
      <c r="W615" s="623">
        <v>0</v>
      </c>
      <c r="X615" s="623">
        <v>0</v>
      </c>
      <c r="Y615" s="623">
        <v>0</v>
      </c>
      <c r="Z615" s="624">
        <f>SUM(C615:Y615)</f>
        <v>2.04</v>
      </c>
      <c r="AA615" s="1086">
        <f>IF(ISERROR((C615/D615-1)*100),"n/a",(C615/D615-1)*100)</f>
        <v>6.4516129032258229</v>
      </c>
      <c r="AB615" s="1086">
        <f>IF(ISERROR((D615/E615-1)*100),"n/a",(D615/E615-1)*100)</f>
        <v>6.8965517241379226</v>
      </c>
      <c r="AC615" s="1087">
        <f>IF(ISERROR((E615/F615-1)*100),"n/a",(E615/F615-1)*100)</f>
        <v>7.4074074074074181</v>
      </c>
      <c r="AD615" s="1087">
        <f>IF(ISERROR((F615/G615-1)*100),"n/a",(F615/G615-1)*100)</f>
        <v>8.0000000000000071</v>
      </c>
      <c r="AE615" s="1087">
        <f>IF(ISERROR((G615/H615-1)*100),"n/a",(G615/H615-1)*100)</f>
        <v>4.1666666666666741</v>
      </c>
      <c r="AF615" s="1087">
        <f>IF(ISERROR((H615/I615-1)*100),"n/a",(H615/I615-1)*100)</f>
        <v>4.3478260869565188</v>
      </c>
      <c r="AG615" s="1087">
        <f>IF(ISERROR((I615/K615-1)*100),"n/a",(I615/K615-1)*100)</f>
        <v>91.666666666666671</v>
      </c>
      <c r="AH615" s="1087" t="str">
        <f>IF(ISERROR((K615/L615-1)*100),"n/a",(K615/L615-1)*100)</f>
        <v>n/a</v>
      </c>
      <c r="AI615" s="1087" t="str">
        <f>IF(ISERROR((L615/N615-1)*100),"n/a",(L615/N615-1)*100)</f>
        <v>n/a</v>
      </c>
      <c r="AJ615" s="1087" t="str">
        <f>IF(ISERROR((N615/O615-1)*100),"n/a",(N615/O615-1)*100)</f>
        <v>n/a</v>
      </c>
      <c r="AK615" s="1087" t="str">
        <f>IF(ISERROR((O615/P615-1)*100),"n/a",(O615/P615-1)*100)</f>
        <v>n/a</v>
      </c>
      <c r="AL615" s="1087" t="str">
        <f>IF(ISERROR((P615/Q615-1)*100),"n/a",(P615/Q615-1)*100)</f>
        <v>n/a</v>
      </c>
      <c r="AM615" s="1087" t="str">
        <f>IF(ISERROR((Q615/R615-1)*100),"n/a",(Q615/R615-1)*100)</f>
        <v>n/a</v>
      </c>
      <c r="AN615" s="1087" t="str">
        <f>IF(ISERROR((R615/S615-1)*100),"n/a",(R615/S615-1)*100)</f>
        <v>n/a</v>
      </c>
      <c r="AO615" s="1087" t="str">
        <f>IF(ISERROR((S615/T615-1)*100),"n/a",(S615/T615-1)*100)</f>
        <v>n/a</v>
      </c>
      <c r="AP615" s="1087" t="str">
        <f>IF(ISERROR((T615/U615-1)*100),"n/a",(T615/U615-1)*100)</f>
        <v>n/a</v>
      </c>
      <c r="AQ615" s="1087" t="str">
        <f>IF(ISERROR((U615/V615-1)*100),"n/a",(U615/V615-1)*100)</f>
        <v>n/a</v>
      </c>
      <c r="AR615" s="1087" t="str">
        <f>IF(ISERROR((V615/W615-1)*100),"n/a",(V615/W615-1)*100)</f>
        <v>n/a</v>
      </c>
      <c r="AS615" s="1087" t="str">
        <f>IF(ISERROR((W615/X615-1)*100),"n/a",(W615/X615-1)*100)</f>
        <v>n/a</v>
      </c>
      <c r="AT615" s="1087" t="str">
        <f>IF(ISERROR((X615/Y615-1)*100),"n/a",(X615/Y615-1)*100)</f>
        <v>n/a</v>
      </c>
      <c r="AU615" s="1088">
        <f>AVERAGE(AA615:AT615)</f>
        <v>18.419533065008718</v>
      </c>
      <c r="AV615" s="1089">
        <f>STDEV(AA615:AT615)</f>
        <v>32.331984967100198</v>
      </c>
    </row>
    <row r="616" spans="1:48" ht="11.25" customHeight="1" x14ac:dyDescent="0.2">
      <c r="A616" s="489" t="s">
        <v>330</v>
      </c>
      <c r="B616" s="874" t="s">
        <v>331</v>
      </c>
      <c r="C616" s="621">
        <v>0.66</v>
      </c>
      <c r="D616" s="491">
        <v>0.6</v>
      </c>
      <c r="E616" s="626">
        <v>0.57999999999999996</v>
      </c>
      <c r="F616" s="621">
        <v>0.52</v>
      </c>
      <c r="G616" s="621">
        <v>0.48</v>
      </c>
      <c r="H616" s="621">
        <v>0.44</v>
      </c>
      <c r="I616" s="621">
        <v>0.35</v>
      </c>
      <c r="J616" s="945" t="s">
        <v>90</v>
      </c>
      <c r="K616" s="621">
        <v>0.3</v>
      </c>
      <c r="L616" s="621">
        <v>0.22</v>
      </c>
      <c r="M616" s="945"/>
      <c r="N616" s="491">
        <v>0.19</v>
      </c>
      <c r="O616" s="627">
        <v>0.16</v>
      </c>
      <c r="P616" s="627">
        <v>0.15</v>
      </c>
      <c r="Q616" s="627">
        <v>0.13</v>
      </c>
      <c r="R616" s="627">
        <v>0.115</v>
      </c>
      <c r="S616" s="627">
        <v>0.105</v>
      </c>
      <c r="T616" s="627">
        <v>9.5000000000000001E-2</v>
      </c>
      <c r="U616" s="627">
        <v>6.5000000000000002E-2</v>
      </c>
      <c r="V616" s="627">
        <v>5.5E-2</v>
      </c>
      <c r="W616" s="627">
        <v>4.4999999999999998E-2</v>
      </c>
      <c r="X616" s="627">
        <v>3.6670000000000001E-2</v>
      </c>
      <c r="Y616" s="627">
        <v>1.4999999999999999E-2</v>
      </c>
      <c r="Z616" s="624">
        <f>SUM(C616:Y616)</f>
        <v>5.3116700000000003</v>
      </c>
      <c r="AA616" s="1086">
        <f>IF(ISERROR((C616/D616-1)*100),"n/a",(C616/D616-1)*100)</f>
        <v>10.000000000000009</v>
      </c>
      <c r="AB616" s="1086">
        <f>IF(ISERROR((D616/E616-1)*100),"n/a",(D616/E616-1)*100)</f>
        <v>3.4482758620689724</v>
      </c>
      <c r="AC616" s="1087">
        <f>IF(ISERROR((E616/F616-1)*100),"n/a",(E616/F616-1)*100)</f>
        <v>11.538461538461519</v>
      </c>
      <c r="AD616" s="1087">
        <f>IF(ISERROR((F616/G616-1)*100),"n/a",(F616/G616-1)*100)</f>
        <v>8.3333333333333481</v>
      </c>
      <c r="AE616" s="1087">
        <f>IF(ISERROR((G616/H616-1)*100),"n/a",(G616/H616-1)*100)</f>
        <v>9.0909090909090828</v>
      </c>
      <c r="AF616" s="1087">
        <f>IF(ISERROR((H616/I616-1)*100),"n/a",(H616/I616-1)*100)</f>
        <v>25.714285714285733</v>
      </c>
      <c r="AG616" s="1087">
        <f>IF(ISERROR((I616/K616-1)*100),"n/a",(I616/K616-1)*100)</f>
        <v>16.666666666666675</v>
      </c>
      <c r="AH616" s="1087">
        <f>IF(ISERROR((K616/L616-1)*100),"n/a",(K616/L616-1)*100)</f>
        <v>36.363636363636353</v>
      </c>
      <c r="AI616" s="1087">
        <f>IF(ISERROR((L616/N616-1)*100),"n/a",(L616/N616-1)*100)</f>
        <v>15.789473684210531</v>
      </c>
      <c r="AJ616" s="1087">
        <f>IF(ISERROR((N616/O616-1)*100),"n/a",(N616/O616-1)*100)</f>
        <v>18.75</v>
      </c>
      <c r="AK616" s="1087">
        <f>IF(ISERROR((O616/P616-1)*100),"n/a",(O616/P616-1)*100)</f>
        <v>6.6666666666666652</v>
      </c>
      <c r="AL616" s="1087">
        <f>IF(ISERROR((P616/Q616-1)*100),"n/a",(P616/Q616-1)*100)</f>
        <v>15.384615384615374</v>
      </c>
      <c r="AM616" s="1087">
        <f>IF(ISERROR((Q616/R616-1)*100),"n/a",(Q616/R616-1)*100)</f>
        <v>13.043478260869556</v>
      </c>
      <c r="AN616" s="1087">
        <f>IF(ISERROR((R616/S616-1)*100),"n/a",(R616/S616-1)*100)</f>
        <v>9.5238095238095344</v>
      </c>
      <c r="AO616" s="1087">
        <f>IF(ISERROR((S616/T616-1)*100),"n/a",(S616/T616-1)*100)</f>
        <v>10.526315789473673</v>
      </c>
      <c r="AP616" s="1087">
        <f>IF(ISERROR((T616/U616-1)*100),"n/a",(T616/U616-1)*100)</f>
        <v>46.153846153846146</v>
      </c>
      <c r="AQ616" s="1087">
        <f>IF(ISERROR((U616/V616-1)*100),"n/a",(U616/V616-1)*100)</f>
        <v>18.181818181818187</v>
      </c>
      <c r="AR616" s="1087">
        <f>IF(ISERROR((V616/W616-1)*100),"n/a",(V616/W616-1)*100)</f>
        <v>22.222222222222232</v>
      </c>
      <c r="AS616" s="1087">
        <f>IF(ISERROR((W616/X616-1)*100),"n/a",(W616/X616-1)*100)</f>
        <v>22.716116716662114</v>
      </c>
      <c r="AT616" s="1087">
        <f>IF(ISERROR((X616/Y616-1)*100),"n/a",(X616/Y616-1)*100)</f>
        <v>144.4666666666667</v>
      </c>
      <c r="AU616" s="1088">
        <f>AVERAGE(AA616:AT616)</f>
        <v>23.22902989101112</v>
      </c>
      <c r="AV616" s="1089">
        <f>STDEV(AA616:AT616)</f>
        <v>30.315479659464494</v>
      </c>
    </row>
    <row r="617" spans="1:48" ht="11.25" customHeight="1" x14ac:dyDescent="0.2">
      <c r="A617" s="489" t="s">
        <v>1660</v>
      </c>
      <c r="B617" s="874" t="s">
        <v>1661</v>
      </c>
      <c r="C617" s="621">
        <v>0.56000000000000005</v>
      </c>
      <c r="D617" s="491">
        <v>0.54</v>
      </c>
      <c r="E617" s="485">
        <v>0.4</v>
      </c>
      <c r="F617" s="621">
        <v>0.3</v>
      </c>
      <c r="G617" s="621">
        <v>0.23</v>
      </c>
      <c r="H617" s="494">
        <v>0.2</v>
      </c>
      <c r="I617" s="621">
        <v>0.15</v>
      </c>
      <c r="J617" s="945"/>
      <c r="K617" s="494">
        <v>0</v>
      </c>
      <c r="L617" s="625">
        <v>0</v>
      </c>
      <c r="M617" s="945"/>
      <c r="N617" s="622">
        <v>0.02</v>
      </c>
      <c r="O617" s="622">
        <v>0.12</v>
      </c>
      <c r="P617" s="627">
        <v>0.12</v>
      </c>
      <c r="Q617" s="623">
        <v>0</v>
      </c>
      <c r="R617" s="623">
        <v>0</v>
      </c>
      <c r="S617" s="623">
        <v>0</v>
      </c>
      <c r="T617" s="623">
        <v>0</v>
      </c>
      <c r="U617" s="623">
        <v>0</v>
      </c>
      <c r="V617" s="623">
        <v>0</v>
      </c>
      <c r="W617" s="623">
        <v>0</v>
      </c>
      <c r="X617" s="623">
        <v>0</v>
      </c>
      <c r="Y617" s="623">
        <v>0</v>
      </c>
      <c r="Z617" s="624">
        <f>SUM(C617:Y617)</f>
        <v>2.6400000000000006</v>
      </c>
      <c r="AA617" s="1086">
        <f>IF(ISERROR((C617/D617-1)*100),"n/a",(C617/D617-1)*100)</f>
        <v>3.7037037037036979</v>
      </c>
      <c r="AB617" s="1086">
        <f>IF(ISERROR((D617/E617-1)*100),"n/a",(D617/E617-1)*100)</f>
        <v>35.000000000000007</v>
      </c>
      <c r="AC617" s="1087">
        <f>IF(ISERROR((E617/F617-1)*100),"n/a",(E617/F617-1)*100)</f>
        <v>33.33333333333335</v>
      </c>
      <c r="AD617" s="1087">
        <f>IF(ISERROR((F617/G617-1)*100),"n/a",(F617/G617-1)*100)</f>
        <v>30.434782608695631</v>
      </c>
      <c r="AE617" s="1087">
        <f>IF(ISERROR((G617/H617-1)*100),"n/a",(G617/H617-1)*100)</f>
        <v>14.999999999999991</v>
      </c>
      <c r="AF617" s="1087">
        <f>IF(ISERROR((H617/I617-1)*100),"n/a",(H617/I617-1)*100)</f>
        <v>33.33333333333335</v>
      </c>
      <c r="AG617" s="1087" t="str">
        <f>IF(ISERROR((I617/K617-1)*100),"n/a",(I617/K617-1)*100)</f>
        <v>n/a</v>
      </c>
      <c r="AH617" s="1087" t="str">
        <f>IF(ISERROR((K617/L617-1)*100),"n/a",(K617/L617-1)*100)</f>
        <v>n/a</v>
      </c>
      <c r="AI617" s="1087">
        <f>IF(ISERROR((L617/N617-1)*100),"n/a",(L617/N617-1)*100)</f>
        <v>-100</v>
      </c>
      <c r="AJ617" s="1087">
        <f>IF(ISERROR((N617/O617-1)*100),"n/a",(N617/O617-1)*100)</f>
        <v>-83.333333333333329</v>
      </c>
      <c r="AK617" s="1087">
        <f>IF(ISERROR((O617/P617-1)*100),"n/a",(O617/P617-1)*100)</f>
        <v>0</v>
      </c>
      <c r="AL617" s="1087" t="str">
        <f>IF(ISERROR((P617/Q617-1)*100),"n/a",(P617/Q617-1)*100)</f>
        <v>n/a</v>
      </c>
      <c r="AM617" s="1087" t="str">
        <f>IF(ISERROR((Q617/R617-1)*100),"n/a",(Q617/R617-1)*100)</f>
        <v>n/a</v>
      </c>
      <c r="AN617" s="1087" t="str">
        <f>IF(ISERROR((R617/S617-1)*100),"n/a",(R617/S617-1)*100)</f>
        <v>n/a</v>
      </c>
      <c r="AO617" s="1087" t="str">
        <f>IF(ISERROR((S617/T617-1)*100),"n/a",(S617/T617-1)*100)</f>
        <v>n/a</v>
      </c>
      <c r="AP617" s="1087" t="str">
        <f>IF(ISERROR((T617/U617-1)*100),"n/a",(T617/U617-1)*100)</f>
        <v>n/a</v>
      </c>
      <c r="AQ617" s="1087" t="str">
        <f>IF(ISERROR((U617/V617-1)*100),"n/a",(U617/V617-1)*100)</f>
        <v>n/a</v>
      </c>
      <c r="AR617" s="1087" t="str">
        <f>IF(ISERROR((V617/W617-1)*100),"n/a",(V617/W617-1)*100)</f>
        <v>n/a</v>
      </c>
      <c r="AS617" s="1087" t="str">
        <f>IF(ISERROR((W617/X617-1)*100),"n/a",(W617/X617-1)*100)</f>
        <v>n/a</v>
      </c>
      <c r="AT617" s="1087" t="str">
        <f>IF(ISERROR((X617/Y617-1)*100),"n/a",(X617/Y617-1)*100)</f>
        <v>n/a</v>
      </c>
      <c r="AU617" s="1088">
        <f>AVERAGE(AA617:AT617)</f>
        <v>-3.6142422615852579</v>
      </c>
      <c r="AV617" s="1089">
        <f>STDEV(AA617:AT617)</f>
        <v>51.767624240568061</v>
      </c>
    </row>
    <row r="618" spans="1:48" ht="11.25" customHeight="1" x14ac:dyDescent="0.2">
      <c r="A618" s="539" t="s">
        <v>4073</v>
      </c>
      <c r="B618" s="500" t="s">
        <v>4074</v>
      </c>
      <c r="C618" s="621">
        <v>0.6</v>
      </c>
      <c r="D618" s="491">
        <v>0.38</v>
      </c>
      <c r="E618" s="491">
        <v>0.19</v>
      </c>
      <c r="F618" s="505">
        <v>0.15</v>
      </c>
      <c r="G618" s="505">
        <v>0.115</v>
      </c>
      <c r="H618" s="505">
        <v>0.05</v>
      </c>
      <c r="I618" s="528">
        <v>0</v>
      </c>
      <c r="J618" s="1032"/>
      <c r="K618" s="504">
        <v>0</v>
      </c>
      <c r="L618" s="506">
        <v>0</v>
      </c>
      <c r="M618" s="1032"/>
      <c r="N618" s="527">
        <v>0</v>
      </c>
      <c r="O618" s="527">
        <v>0</v>
      </c>
      <c r="P618" s="529">
        <v>0</v>
      </c>
      <c r="Q618" s="529">
        <v>0</v>
      </c>
      <c r="R618" s="529">
        <v>0</v>
      </c>
      <c r="S618" s="529">
        <v>0</v>
      </c>
      <c r="T618" s="529">
        <v>0</v>
      </c>
      <c r="U618" s="529">
        <v>0</v>
      </c>
      <c r="V618" s="529">
        <v>0</v>
      </c>
      <c r="W618" s="529">
        <v>0</v>
      </c>
      <c r="X618" s="529">
        <v>0</v>
      </c>
      <c r="Y618" s="529">
        <v>0</v>
      </c>
      <c r="Z618" s="624">
        <f>SUM(C618:Y618)</f>
        <v>1.4849999999999999</v>
      </c>
      <c r="AA618" s="1086">
        <f>IF(ISERROR((C618/D618-1)*100),"n/a",(C618/D618-1)*100)</f>
        <v>57.894736842105267</v>
      </c>
      <c r="AB618" s="1086">
        <f>IF(ISERROR((D618/E618-1)*100),"n/a",(D618/E618-1)*100)</f>
        <v>100</v>
      </c>
      <c r="AC618" s="1087">
        <f>IF(ISERROR((E618/F618-1)*100),"n/a",(E618/F618-1)*100)</f>
        <v>26.666666666666682</v>
      </c>
      <c r="AD618" s="1087">
        <f>IF(ISERROR((F618/G618-1)*100),"n/a",(F618/G618-1)*100)</f>
        <v>30.434782608695631</v>
      </c>
      <c r="AE618" s="1087">
        <f>IF(ISERROR((G618/H618-1)*100),"n/a",(G618/H618-1)*100)</f>
        <v>129.99999999999997</v>
      </c>
      <c r="AF618" s="1087" t="str">
        <f>IF(ISERROR((H618/I618-1)*100),"n/a",(H618/I618-1)*100)</f>
        <v>n/a</v>
      </c>
      <c r="AG618" s="1087" t="str">
        <f>IF(ISERROR((I618/K618-1)*100),"n/a",(I618/K618-1)*100)</f>
        <v>n/a</v>
      </c>
      <c r="AH618" s="1087" t="str">
        <f>IF(ISERROR((K618/L618-1)*100),"n/a",(K618/L618-1)*100)</f>
        <v>n/a</v>
      </c>
      <c r="AI618" s="1087" t="str">
        <f>IF(ISERROR((L618/N618-1)*100),"n/a",(L618/N618-1)*100)</f>
        <v>n/a</v>
      </c>
      <c r="AJ618" s="1087" t="str">
        <f>IF(ISERROR((N618/O618-1)*100),"n/a",(N618/O618-1)*100)</f>
        <v>n/a</v>
      </c>
      <c r="AK618" s="1087" t="str">
        <f>IF(ISERROR((O618/P618-1)*100),"n/a",(O618/P618-1)*100)</f>
        <v>n/a</v>
      </c>
      <c r="AL618" s="1087" t="str">
        <f>IF(ISERROR((P618/Q618-1)*100),"n/a",(P618/Q618-1)*100)</f>
        <v>n/a</v>
      </c>
      <c r="AM618" s="1087" t="str">
        <f>IF(ISERROR((Q618/R618-1)*100),"n/a",(Q618/R618-1)*100)</f>
        <v>n/a</v>
      </c>
      <c r="AN618" s="1087" t="str">
        <f>IF(ISERROR((R618/S618-1)*100),"n/a",(R618/S618-1)*100)</f>
        <v>n/a</v>
      </c>
      <c r="AO618" s="1087" t="str">
        <f>IF(ISERROR((S618/T618-1)*100),"n/a",(S618/T618-1)*100)</f>
        <v>n/a</v>
      </c>
      <c r="AP618" s="1087" t="str">
        <f>IF(ISERROR((T618/U618-1)*100),"n/a",(T618/U618-1)*100)</f>
        <v>n/a</v>
      </c>
      <c r="AQ618" s="1087" t="str">
        <f>IF(ISERROR((U618/V618-1)*100),"n/a",(U618/V618-1)*100)</f>
        <v>n/a</v>
      </c>
      <c r="AR618" s="1087" t="str">
        <f>IF(ISERROR((V618/W618-1)*100),"n/a",(V618/W618-1)*100)</f>
        <v>n/a</v>
      </c>
      <c r="AS618" s="1087" t="str">
        <f>IF(ISERROR((W618/X618-1)*100),"n/a",(W618/X618-1)*100)</f>
        <v>n/a</v>
      </c>
      <c r="AT618" s="1087" t="str">
        <f>IF(ISERROR((X618/Y618-1)*100),"n/a",(X618/Y618-1)*100)</f>
        <v>n/a</v>
      </c>
      <c r="AU618" s="1088">
        <f>AVERAGE(AA618:AT618)</f>
        <v>68.999237223493509</v>
      </c>
      <c r="AV618" s="1089">
        <f>STDEV(AA618:AT618)</f>
        <v>44.957518755060939</v>
      </c>
    </row>
    <row r="619" spans="1:48" ht="11.25" customHeight="1" x14ac:dyDescent="0.2">
      <c r="A619" s="489" t="s">
        <v>1646</v>
      </c>
      <c r="B619" s="857" t="s">
        <v>1647</v>
      </c>
      <c r="C619" s="621">
        <v>0.63</v>
      </c>
      <c r="D619" s="491">
        <v>0.57499999999999996</v>
      </c>
      <c r="E619" s="491">
        <v>0.495</v>
      </c>
      <c r="F619" s="621">
        <v>0.47499999999999998</v>
      </c>
      <c r="G619" s="621">
        <v>0.45500000000000002</v>
      </c>
      <c r="H619" s="621">
        <v>0.435</v>
      </c>
      <c r="I619" s="621">
        <v>0.41499999999999998</v>
      </c>
      <c r="J619" s="945"/>
      <c r="K619" s="621">
        <v>0.39500000000000002</v>
      </c>
      <c r="L619" s="625">
        <v>0.39</v>
      </c>
      <c r="M619" s="945"/>
      <c r="N619" s="622">
        <v>0.39</v>
      </c>
      <c r="O619" s="622">
        <v>0.39</v>
      </c>
      <c r="P619" s="627">
        <v>0.39</v>
      </c>
      <c r="Q619" s="627">
        <v>0.36</v>
      </c>
      <c r="R619" s="627">
        <v>0.33</v>
      </c>
      <c r="S619" s="627">
        <v>0.3</v>
      </c>
      <c r="T619" s="627">
        <v>0.28000000000000003</v>
      </c>
      <c r="U619" s="627">
        <v>0.255</v>
      </c>
      <c r="V619" s="627">
        <v>0.23499999999999999</v>
      </c>
      <c r="W619" s="627">
        <v>0.215</v>
      </c>
      <c r="X619" s="627">
        <v>0.19500000000000001</v>
      </c>
      <c r="Y619" s="627">
        <v>0.17499999999999999</v>
      </c>
      <c r="Z619" s="624">
        <f>SUM(C619:Y619)</f>
        <v>7.78</v>
      </c>
      <c r="AA619" s="1086">
        <f>IF(ISERROR((C619/D619-1)*100),"n/a",(C619/D619-1)*100)</f>
        <v>9.5652173913043583</v>
      </c>
      <c r="AB619" s="1086">
        <f>IF(ISERROR((D619/E619-1)*100),"n/a",(D619/E619-1)*100)</f>
        <v>16.161616161616156</v>
      </c>
      <c r="AC619" s="1087">
        <f>IF(ISERROR((E619/F619-1)*100),"n/a",(E619/F619-1)*100)</f>
        <v>4.2105263157894868</v>
      </c>
      <c r="AD619" s="1087">
        <f>IF(ISERROR((F619/G619-1)*100),"n/a",(F619/G619-1)*100)</f>
        <v>4.39560439560438</v>
      </c>
      <c r="AE619" s="1087">
        <f>IF(ISERROR((G619/H619-1)*100),"n/a",(G619/H619-1)*100)</f>
        <v>4.5977011494252817</v>
      </c>
      <c r="AF619" s="1087">
        <f>IF(ISERROR((H619/I619-1)*100),"n/a",(H619/I619-1)*100)</f>
        <v>4.8192771084337505</v>
      </c>
      <c r="AG619" s="1087">
        <f>IF(ISERROR((I619/K619-1)*100),"n/a",(I619/K619-1)*100)</f>
        <v>5.0632911392404889</v>
      </c>
      <c r="AH619" s="1087">
        <f>IF(ISERROR((K619/L619-1)*100),"n/a",(K619/L619-1)*100)</f>
        <v>1.2820512820512775</v>
      </c>
      <c r="AI619" s="1087">
        <f>IF(ISERROR((L619/N619-1)*100),"n/a",(L619/N619-1)*100)</f>
        <v>0</v>
      </c>
      <c r="AJ619" s="1087">
        <f>IF(ISERROR((N619/O619-1)*100),"n/a",(N619/O619-1)*100)</f>
        <v>0</v>
      </c>
      <c r="AK619" s="1087">
        <f>IF(ISERROR((O619/P619-1)*100),"n/a",(O619/P619-1)*100)</f>
        <v>0</v>
      </c>
      <c r="AL619" s="1087">
        <f>IF(ISERROR((P619/Q619-1)*100),"n/a",(P619/Q619-1)*100)</f>
        <v>8.3333333333333481</v>
      </c>
      <c r="AM619" s="1087">
        <f>IF(ISERROR((Q619/R619-1)*100),"n/a",(Q619/R619-1)*100)</f>
        <v>9.0909090909090828</v>
      </c>
      <c r="AN619" s="1087">
        <f>IF(ISERROR((R619/S619-1)*100),"n/a",(R619/S619-1)*100)</f>
        <v>10.000000000000009</v>
      </c>
      <c r="AO619" s="1087">
        <f>IF(ISERROR((S619/T619-1)*100),"n/a",(S619/T619-1)*100)</f>
        <v>7.1428571428571397</v>
      </c>
      <c r="AP619" s="1087">
        <f>IF(ISERROR((T619/U619-1)*100),"n/a",(T619/U619-1)*100)</f>
        <v>9.8039215686274606</v>
      </c>
      <c r="AQ619" s="1087">
        <f>IF(ISERROR((U619/V619-1)*100),"n/a",(U619/V619-1)*100)</f>
        <v>8.5106382978723527</v>
      </c>
      <c r="AR619" s="1087">
        <f>IF(ISERROR((V619/W619-1)*100),"n/a",(V619/W619-1)*100)</f>
        <v>9.302325581395344</v>
      </c>
      <c r="AS619" s="1087">
        <f>IF(ISERROR((W619/X619-1)*100),"n/a",(W619/X619-1)*100)</f>
        <v>10.256410256410241</v>
      </c>
      <c r="AT619" s="1087">
        <f>IF(ISERROR((X619/Y619-1)*100),"n/a",(X619/Y619-1)*100)</f>
        <v>11.428571428571432</v>
      </c>
      <c r="AU619" s="1088">
        <f>AVERAGE(AA619:AT619)</f>
        <v>6.698212582172081</v>
      </c>
      <c r="AV619" s="1089">
        <f>STDEV(AA619:AT619)</f>
        <v>4.3411234025751169</v>
      </c>
    </row>
    <row r="620" spans="1:48" ht="11.25" customHeight="1" x14ac:dyDescent="0.2">
      <c r="A620" s="848" t="s">
        <v>3910</v>
      </c>
      <c r="B620" s="552" t="s">
        <v>4215</v>
      </c>
      <c r="C620" s="621">
        <v>0.4</v>
      </c>
      <c r="D620" s="491">
        <v>0.39</v>
      </c>
      <c r="E620" s="850">
        <v>0.36499999999999999</v>
      </c>
      <c r="F620" s="850">
        <v>0.34</v>
      </c>
      <c r="G620" s="850">
        <v>0.315</v>
      </c>
      <c r="H620" s="850">
        <v>0.28499999999999998</v>
      </c>
      <c r="I620" s="850">
        <v>6.7500000000000004E-2</v>
      </c>
      <c r="J620" s="850"/>
      <c r="K620" s="850">
        <v>0.27</v>
      </c>
      <c r="L620" s="850">
        <v>0.27</v>
      </c>
      <c r="M620" s="850"/>
      <c r="N620" s="850">
        <v>0.27</v>
      </c>
      <c r="O620" s="913">
        <v>0.27</v>
      </c>
      <c r="P620" s="913">
        <v>0.27</v>
      </c>
      <c r="Q620" s="913">
        <v>0.27</v>
      </c>
      <c r="R620" s="913">
        <v>0.27</v>
      </c>
      <c r="S620" s="913">
        <v>0.27</v>
      </c>
      <c r="T620" s="913">
        <v>0.27</v>
      </c>
      <c r="U620" s="913">
        <v>0.27</v>
      </c>
      <c r="V620" s="913">
        <v>0.27</v>
      </c>
      <c r="W620" s="913">
        <v>0.27</v>
      </c>
      <c r="X620" s="913">
        <v>0.27</v>
      </c>
      <c r="Y620" s="913">
        <v>0.27</v>
      </c>
      <c r="Z620" s="624">
        <f>SUM(C620:Y620)</f>
        <v>5.9424999999999972</v>
      </c>
      <c r="AA620" s="1086">
        <f>IF(ISERROR((C620/D620-1)*100),"n/a",(C620/D620-1)*100)</f>
        <v>2.5641025641025772</v>
      </c>
      <c r="AB620" s="1086">
        <f>IF(ISERROR((D620/E620-1)*100),"n/a",(D620/E620-1)*100)</f>
        <v>6.8493150684931559</v>
      </c>
      <c r="AC620" s="1087">
        <f>IF(ISERROR((E620/F620-1)*100),"n/a",(E620/F620-1)*100)</f>
        <v>7.3529411764705843</v>
      </c>
      <c r="AD620" s="1087">
        <f>IF(ISERROR((F620/G620-1)*100),"n/a",(F620/G620-1)*100)</f>
        <v>7.9365079365079527</v>
      </c>
      <c r="AE620" s="1087">
        <f>IF(ISERROR((G620/H620-1)*100),"n/a",(G620/H620-1)*100)</f>
        <v>10.526315789473696</v>
      </c>
      <c r="AF620" s="1087">
        <f>IF(ISERROR((H620/I620-1)*100),"n/a",(H620/I620-1)*100)</f>
        <v>322.22222222222217</v>
      </c>
      <c r="AG620" s="1087">
        <f>IF(ISERROR((I620/K620-1)*100),"n/a",(I620/K620-1)*100)</f>
        <v>-75</v>
      </c>
      <c r="AH620" s="1087">
        <f>IF(ISERROR((K620/L620-1)*100),"n/a",(K620/L620-1)*100)</f>
        <v>0</v>
      </c>
      <c r="AI620" s="1087">
        <f>IF(ISERROR((L620/N620-1)*100),"n/a",(L620/N620-1)*100)</f>
        <v>0</v>
      </c>
      <c r="AJ620" s="1087">
        <f>IF(ISERROR((N620/O620-1)*100),"n/a",(N620/O620-1)*100)</f>
        <v>0</v>
      </c>
      <c r="AK620" s="1087">
        <f>IF(ISERROR((O620/P620-1)*100),"n/a",(O620/P620-1)*100)</f>
        <v>0</v>
      </c>
      <c r="AL620" s="1087">
        <f>IF(ISERROR((P620/Q620-1)*100),"n/a",(P620/Q620-1)*100)</f>
        <v>0</v>
      </c>
      <c r="AM620" s="1087">
        <f>IF(ISERROR((Q620/R620-1)*100),"n/a",(Q620/R620-1)*100)</f>
        <v>0</v>
      </c>
      <c r="AN620" s="1087">
        <f>IF(ISERROR((R620/S620-1)*100),"n/a",(R620/S620-1)*100)</f>
        <v>0</v>
      </c>
      <c r="AO620" s="1087">
        <f>IF(ISERROR((S620/T620-1)*100),"n/a",(S620/T620-1)*100)</f>
        <v>0</v>
      </c>
      <c r="AP620" s="1087">
        <f>IF(ISERROR((T620/U620-1)*100),"n/a",(T620/U620-1)*100)</f>
        <v>0</v>
      </c>
      <c r="AQ620" s="1087">
        <f>IF(ISERROR((U620/V620-1)*100),"n/a",(U620/V620-1)*100)</f>
        <v>0</v>
      </c>
      <c r="AR620" s="1087">
        <f>IF(ISERROR((V620/W620-1)*100),"n/a",(V620/W620-1)*100)</f>
        <v>0</v>
      </c>
      <c r="AS620" s="1087">
        <f>IF(ISERROR((W620/X620-1)*100),"n/a",(W620/X620-1)*100)</f>
        <v>0</v>
      </c>
      <c r="AT620" s="1087">
        <f>IF(ISERROR((X620/Y620-1)*100),"n/a",(X620/Y620-1)*100)</f>
        <v>0</v>
      </c>
      <c r="AU620" s="1088">
        <f>AVERAGE(AA620:AT620)</f>
        <v>14.122570237863508</v>
      </c>
      <c r="AV620" s="1089">
        <f>STDEV(AA620:AT620)</f>
        <v>74.602301945751577</v>
      </c>
    </row>
    <row r="621" spans="1:48" ht="11.25" customHeight="1" x14ac:dyDescent="0.2">
      <c r="A621" s="489" t="s">
        <v>1683</v>
      </c>
      <c r="B621" s="857" t="s">
        <v>1684</v>
      </c>
      <c r="C621" s="621">
        <v>0.49249999999999999</v>
      </c>
      <c r="D621" s="491">
        <v>0.46250000000000002</v>
      </c>
      <c r="E621" s="491">
        <v>0.4325</v>
      </c>
      <c r="F621" s="621">
        <v>0.40250000000000002</v>
      </c>
      <c r="G621" s="621">
        <v>0.3725</v>
      </c>
      <c r="H621" s="621">
        <v>0.34499999999999997</v>
      </c>
      <c r="I621" s="621">
        <v>0.32500000000000001</v>
      </c>
      <c r="J621" s="945"/>
      <c r="K621" s="494">
        <v>0.31</v>
      </c>
      <c r="L621" s="490">
        <v>0.31</v>
      </c>
      <c r="M621" s="945"/>
      <c r="N621" s="503">
        <v>0.28999999999999998</v>
      </c>
      <c r="O621" s="503">
        <v>0.27</v>
      </c>
      <c r="P621" s="623">
        <v>0</v>
      </c>
      <c r="Q621" s="623">
        <v>0</v>
      </c>
      <c r="R621" s="623">
        <v>0</v>
      </c>
      <c r="S621" s="623">
        <v>0</v>
      </c>
      <c r="T621" s="623">
        <v>0</v>
      </c>
      <c r="U621" s="623">
        <v>0</v>
      </c>
      <c r="V621" s="623">
        <v>0</v>
      </c>
      <c r="W621" s="623">
        <v>0</v>
      </c>
      <c r="X621" s="623">
        <v>0</v>
      </c>
      <c r="Y621" s="623">
        <v>0</v>
      </c>
      <c r="Z621" s="624">
        <f>SUM(C621:Y621)</f>
        <v>4.0125000000000011</v>
      </c>
      <c r="AA621" s="1086">
        <f>IF(ISERROR((C621/D621-1)*100),"n/a",(C621/D621-1)*100)</f>
        <v>6.4864864864864868</v>
      </c>
      <c r="AB621" s="1086">
        <f>IF(ISERROR((D621/E621-1)*100),"n/a",(D621/E621-1)*100)</f>
        <v>6.9364161849710948</v>
      </c>
      <c r="AC621" s="1087">
        <f>IF(ISERROR((E621/F621-1)*100),"n/a",(E621/F621-1)*100)</f>
        <v>7.4534161490683148</v>
      </c>
      <c r="AD621" s="1087">
        <f>IF(ISERROR((F621/G621-1)*100),"n/a",(F621/G621-1)*100)</f>
        <v>8.0536912751677967</v>
      </c>
      <c r="AE621" s="1087">
        <f>IF(ISERROR((G621/H621-1)*100),"n/a",(G621/H621-1)*100)</f>
        <v>7.9710144927536364</v>
      </c>
      <c r="AF621" s="1087">
        <f>IF(ISERROR((H621/I621-1)*100),"n/a",(H621/I621-1)*100)</f>
        <v>6.153846153846132</v>
      </c>
      <c r="AG621" s="1087">
        <f>IF(ISERROR((I621/K621-1)*100),"n/a",(I621/K621-1)*100)</f>
        <v>4.8387096774193505</v>
      </c>
      <c r="AH621" s="1087">
        <f>IF(ISERROR((K621/L621-1)*100),"n/a",(K621/L621-1)*100)</f>
        <v>0</v>
      </c>
      <c r="AI621" s="1087">
        <f>IF(ISERROR((L621/N621-1)*100),"n/a",(L621/N621-1)*100)</f>
        <v>6.8965517241379448</v>
      </c>
      <c r="AJ621" s="1087">
        <f>IF(ISERROR((N621/O621-1)*100),"n/a",(N621/O621-1)*100)</f>
        <v>7.4074074074073959</v>
      </c>
      <c r="AK621" s="1087" t="str">
        <f>IF(ISERROR((O621/P621-1)*100),"n/a",(O621/P621-1)*100)</f>
        <v>n/a</v>
      </c>
      <c r="AL621" s="1087" t="str">
        <f>IF(ISERROR((P621/Q621-1)*100),"n/a",(P621/Q621-1)*100)</f>
        <v>n/a</v>
      </c>
      <c r="AM621" s="1087" t="str">
        <f>IF(ISERROR((Q621/R621-1)*100),"n/a",(Q621/R621-1)*100)</f>
        <v>n/a</v>
      </c>
      <c r="AN621" s="1087" t="str">
        <f>IF(ISERROR((R621/S621-1)*100),"n/a",(R621/S621-1)*100)</f>
        <v>n/a</v>
      </c>
      <c r="AO621" s="1087" t="str">
        <f>IF(ISERROR((S621/T621-1)*100),"n/a",(S621/T621-1)*100)</f>
        <v>n/a</v>
      </c>
      <c r="AP621" s="1087" t="str">
        <f>IF(ISERROR((T621/U621-1)*100),"n/a",(T621/U621-1)*100)</f>
        <v>n/a</v>
      </c>
      <c r="AQ621" s="1087" t="str">
        <f>IF(ISERROR((U621/V621-1)*100),"n/a",(U621/V621-1)*100)</f>
        <v>n/a</v>
      </c>
      <c r="AR621" s="1087" t="str">
        <f>IF(ISERROR((V621/W621-1)*100),"n/a",(V621/W621-1)*100)</f>
        <v>n/a</v>
      </c>
      <c r="AS621" s="1087" t="str">
        <f>IF(ISERROR((W621/X621-1)*100),"n/a",(W621/X621-1)*100)</f>
        <v>n/a</v>
      </c>
      <c r="AT621" s="1087" t="str">
        <f>IF(ISERROR((X621/Y621-1)*100),"n/a",(X621/Y621-1)*100)</f>
        <v>n/a</v>
      </c>
      <c r="AU621" s="1088">
        <f>AVERAGE(AA621:AT621)</f>
        <v>6.2197539551258156</v>
      </c>
      <c r="AV621" s="1089">
        <f>STDEV(AA621:AT621)</f>
        <v>2.3805334441545716</v>
      </c>
    </row>
    <row r="622" spans="1:48" ht="11.25" customHeight="1" x14ac:dyDescent="0.2">
      <c r="A622" s="1062" t="s">
        <v>4567</v>
      </c>
      <c r="B622" s="500" t="s">
        <v>4531</v>
      </c>
      <c r="C622" s="491">
        <v>0.42000000000000004</v>
      </c>
      <c r="D622" s="491">
        <v>0.32</v>
      </c>
      <c r="E622" s="502">
        <v>0.22000000000000003</v>
      </c>
      <c r="F622" s="512">
        <v>0.14000000000000001</v>
      </c>
      <c r="G622" s="512">
        <v>0.04</v>
      </c>
      <c r="H622" s="1103">
        <v>0</v>
      </c>
      <c r="I622" s="1103">
        <v>0</v>
      </c>
      <c r="J622" s="1103"/>
      <c r="K622" s="1103">
        <v>0.01</v>
      </c>
      <c r="L622" s="537">
        <v>0.09</v>
      </c>
      <c r="M622" s="1103"/>
      <c r="N622" s="1235">
        <v>0.24</v>
      </c>
      <c r="O622" s="1235">
        <v>0.64</v>
      </c>
      <c r="P622" s="529">
        <v>0.64</v>
      </c>
      <c r="Q622" s="507">
        <v>0.64</v>
      </c>
      <c r="R622" s="507">
        <v>0.5867</v>
      </c>
      <c r="S622" s="507">
        <v>0.5334000000000001</v>
      </c>
      <c r="T622" s="507">
        <v>0.48</v>
      </c>
      <c r="U622" s="507">
        <v>0.43989999999999996</v>
      </c>
      <c r="V622" s="529">
        <v>0.4</v>
      </c>
      <c r="W622" s="529">
        <v>0.4</v>
      </c>
      <c r="X622" s="507">
        <v>0.4</v>
      </c>
      <c r="Y622" s="507">
        <v>0.36009999999999998</v>
      </c>
      <c r="Z622" s="624">
        <f>SUM(C622:Y622)</f>
        <v>7.0001000000000007</v>
      </c>
      <c r="AA622" s="1086">
        <f>IF(ISERROR((C622/D622-1)*100),"n/a",(C622/D622-1)*100)</f>
        <v>31.25</v>
      </c>
      <c r="AB622" s="1086">
        <f>IF(ISERROR((D622/E622-1)*100),"n/a",(D622/E622-1)*100)</f>
        <v>45.454545454545439</v>
      </c>
      <c r="AC622" s="1087">
        <f>IF(ISERROR((E622/F622-1)*100),"n/a",(E622/F622-1)*100)</f>
        <v>57.142857142857139</v>
      </c>
      <c r="AD622" s="1087">
        <f>IF(ISERROR((F622/G622-1)*100),"n/a",(F622/G622-1)*100)</f>
        <v>250.00000000000006</v>
      </c>
      <c r="AE622" s="1087" t="str">
        <f>IF(ISERROR((G622/H622-1)*100),"n/a",(G622/H622-1)*100)</f>
        <v>n/a</v>
      </c>
      <c r="AF622" s="1087" t="str">
        <f>IF(ISERROR((H622/I622-1)*100),"n/a",(H622/I622-1)*100)</f>
        <v>n/a</v>
      </c>
      <c r="AG622" s="1087">
        <f>IF(ISERROR((I622/K622-1)*100),"n/a",(I622/K622-1)*100)</f>
        <v>-100</v>
      </c>
      <c r="AH622" s="1087">
        <f>IF(ISERROR((K622/L622-1)*100),"n/a",(K622/L622-1)*100)</f>
        <v>-88.888888888888886</v>
      </c>
      <c r="AI622" s="1087">
        <f>IF(ISERROR((L622/N622-1)*100),"n/a",(L622/N622-1)*100)</f>
        <v>-62.5</v>
      </c>
      <c r="AJ622" s="1087">
        <f>IF(ISERROR((N622/O622-1)*100),"n/a",(N622/O622-1)*100)</f>
        <v>-62.5</v>
      </c>
      <c r="AK622" s="1087">
        <f>IF(ISERROR((O622/P622-1)*100),"n/a",(O622/P622-1)*100)</f>
        <v>0</v>
      </c>
      <c r="AL622" s="1087">
        <f>IF(ISERROR((P622/Q622-1)*100),"n/a",(P622/Q622-1)*100)</f>
        <v>0</v>
      </c>
      <c r="AM622" s="1087">
        <f>IF(ISERROR((Q622/R622-1)*100),"n/a",(Q622/R622-1)*100)</f>
        <v>9.0847110959604507</v>
      </c>
      <c r="AN622" s="1087">
        <f>IF(ISERROR((R622/S622-1)*100),"n/a",(R622/S622-1)*100)</f>
        <v>9.9925009373827969</v>
      </c>
      <c r="AO622" s="1087">
        <f>IF(ISERROR((S622/T622-1)*100),"n/a",(S622/T622-1)*100)</f>
        <v>11.125000000000028</v>
      </c>
      <c r="AP622" s="1087">
        <f>IF(ISERROR((T622/U622-1)*100),"n/a",(T622/U622-1)*100)</f>
        <v>9.1157081154807926</v>
      </c>
      <c r="AQ622" s="1087">
        <f>IF(ISERROR((U622/V622-1)*100),"n/a",(U622/V622-1)*100)</f>
        <v>9.9749999999999783</v>
      </c>
      <c r="AR622" s="1087">
        <f>IF(ISERROR((V622/W622-1)*100),"n/a",(V622/W622-1)*100)</f>
        <v>0</v>
      </c>
      <c r="AS622" s="1087">
        <f>IF(ISERROR((W622/X622-1)*100),"n/a",(W622/X622-1)*100)</f>
        <v>0</v>
      </c>
      <c r="AT622" s="1087">
        <f>IF(ISERROR((X622/Y622-1)*100),"n/a",(X622/Y622-1)*100)</f>
        <v>11.080255484587621</v>
      </c>
      <c r="AU622" s="1088">
        <f>AVERAGE(AA622:AT622)</f>
        <v>7.2406494078847441</v>
      </c>
      <c r="AV622" s="1089">
        <f>STDEV(AA622:AT622)</f>
        <v>74.434949618599433</v>
      </c>
    </row>
    <row r="623" spans="1:48" ht="11.25" customHeight="1" x14ac:dyDescent="0.2">
      <c r="A623" s="874" t="s">
        <v>1638</v>
      </c>
      <c r="B623" s="857" t="s">
        <v>1639</v>
      </c>
      <c r="C623" s="621">
        <v>0.28999999999999998</v>
      </c>
      <c r="D623" s="491">
        <v>0.27</v>
      </c>
      <c r="E623" s="626">
        <v>0.26</v>
      </c>
      <c r="F623" s="621">
        <v>0.25</v>
      </c>
      <c r="G623" s="621">
        <v>0.24</v>
      </c>
      <c r="H623" s="621">
        <v>0.23499999999999999</v>
      </c>
      <c r="I623" s="621">
        <v>0.18</v>
      </c>
      <c r="J623" s="945"/>
      <c r="K623" s="494">
        <v>0.16500000000000001</v>
      </c>
      <c r="L623" s="625">
        <v>0.16500000000000001</v>
      </c>
      <c r="M623" s="945"/>
      <c r="N623" s="503">
        <v>0.16500000000000001</v>
      </c>
      <c r="O623" s="503">
        <v>0.16</v>
      </c>
      <c r="P623" s="627">
        <v>0.15</v>
      </c>
      <c r="Q623" s="627">
        <v>0.13500000000000001</v>
      </c>
      <c r="R623" s="627">
        <v>0.125</v>
      </c>
      <c r="S623" s="627">
        <v>7.6670000000000002E-2</v>
      </c>
      <c r="T623" s="627">
        <v>7.1669999999999998E-2</v>
      </c>
      <c r="U623" s="627">
        <v>6.5000000000000002E-2</v>
      </c>
      <c r="V623" s="627">
        <v>6.1670000000000003E-2</v>
      </c>
      <c r="W623" s="627">
        <v>5.833E-2</v>
      </c>
      <c r="X623" s="623">
        <v>0</v>
      </c>
      <c r="Y623" s="623">
        <v>0</v>
      </c>
      <c r="Z623" s="624">
        <f>SUM(C623:Y623)</f>
        <v>3.1233400000000002</v>
      </c>
      <c r="AA623" s="1086">
        <f>IF(ISERROR((C623/D623-1)*100),"n/a",(C623/D623-1)*100)</f>
        <v>7.4074074074073959</v>
      </c>
      <c r="AB623" s="1086">
        <f>IF(ISERROR((D623/E623-1)*100),"n/a",(D623/E623-1)*100)</f>
        <v>3.8461538461538547</v>
      </c>
      <c r="AC623" s="1087">
        <f>IF(ISERROR((E623/F623-1)*100),"n/a",(E623/F623-1)*100)</f>
        <v>4.0000000000000036</v>
      </c>
      <c r="AD623" s="1087">
        <f>IF(ISERROR((F623/G623-1)*100),"n/a",(F623/G623-1)*100)</f>
        <v>4.1666666666666741</v>
      </c>
      <c r="AE623" s="1087">
        <f>IF(ISERROR((G623/H623-1)*100),"n/a",(G623/H623-1)*100)</f>
        <v>2.1276595744680771</v>
      </c>
      <c r="AF623" s="1087">
        <f>IF(ISERROR((H623/I623-1)*100),"n/a",(H623/I623-1)*100)</f>
        <v>30.555555555555557</v>
      </c>
      <c r="AG623" s="1087">
        <f>IF(ISERROR((I623/K623-1)*100),"n/a",(I623/K623-1)*100)</f>
        <v>9.0909090909090828</v>
      </c>
      <c r="AH623" s="1087">
        <f>IF(ISERROR((K623/L623-1)*100),"n/a",(K623/L623-1)*100)</f>
        <v>0</v>
      </c>
      <c r="AI623" s="1087">
        <f>IF(ISERROR((L623/N623-1)*100),"n/a",(L623/N623-1)*100)</f>
        <v>0</v>
      </c>
      <c r="AJ623" s="1087">
        <f>IF(ISERROR((N623/O623-1)*100),"n/a",(N623/O623-1)*100)</f>
        <v>3.125</v>
      </c>
      <c r="AK623" s="1087">
        <f>IF(ISERROR((O623/P623-1)*100),"n/a",(O623/P623-1)*100)</f>
        <v>6.6666666666666652</v>
      </c>
      <c r="AL623" s="1087">
        <f>IF(ISERROR((P623/Q623-1)*100),"n/a",(P623/Q623-1)*100)</f>
        <v>11.111111111111093</v>
      </c>
      <c r="AM623" s="1087">
        <f>IF(ISERROR((Q623/R623-1)*100),"n/a",(Q623/R623-1)*100)</f>
        <v>8.0000000000000071</v>
      </c>
      <c r="AN623" s="1087">
        <f>IF(ISERROR((R623/S623-1)*100),"n/a",(R623/S623-1)*100)</f>
        <v>63.036389722185994</v>
      </c>
      <c r="AO623" s="1087">
        <f>IF(ISERROR((S623/T623-1)*100),"n/a",(S623/T623-1)*100)</f>
        <v>6.9764197014092533</v>
      </c>
      <c r="AP623" s="1087">
        <f>IF(ISERROR((T623/U623-1)*100),"n/a",(T623/U623-1)*100)</f>
        <v>10.261538461538455</v>
      </c>
      <c r="AQ623" s="1087">
        <f>IF(ISERROR((U623/V623-1)*100),"n/a",(U623/V623-1)*100)</f>
        <v>5.3997081238851941</v>
      </c>
      <c r="AR623" s="1087">
        <f>IF(ISERROR((V623/W623-1)*100),"n/a",(V623/W623-1)*100)</f>
        <v>5.726041488085043</v>
      </c>
      <c r="AS623" s="1087" t="str">
        <f>IF(ISERROR((W623/X623-1)*100),"n/a",(W623/X623-1)*100)</f>
        <v>n/a</v>
      </c>
      <c r="AT623" s="1087" t="str">
        <f>IF(ISERROR((X623/Y623-1)*100),"n/a",(X623/Y623-1)*100)</f>
        <v>n/a</v>
      </c>
      <c r="AU623" s="1088">
        <f>AVERAGE(AA623:AT623)</f>
        <v>10.08317930089124</v>
      </c>
      <c r="AV623" s="1089">
        <f>STDEV(AA623:AT623)</f>
        <v>14.80249469874876</v>
      </c>
    </row>
    <row r="624" spans="1:48" ht="11.25" customHeight="1" x14ac:dyDescent="0.2">
      <c r="A624" s="1114" t="s">
        <v>4024</v>
      </c>
      <c r="B624" s="476" t="s">
        <v>4025</v>
      </c>
      <c r="C624" s="621">
        <v>1.69</v>
      </c>
      <c r="D624" s="491">
        <v>1.4279999999999999</v>
      </c>
      <c r="E624" s="513">
        <v>1.177</v>
      </c>
      <c r="F624" s="482">
        <v>0.96870000000000001</v>
      </c>
      <c r="G624" s="482">
        <v>0.67420000000000002</v>
      </c>
      <c r="H624" s="1227">
        <v>0</v>
      </c>
      <c r="I624" s="1227">
        <v>0</v>
      </c>
      <c r="J624" s="1016"/>
      <c r="K624" s="1227">
        <v>0</v>
      </c>
      <c r="L624" s="497">
        <v>0</v>
      </c>
      <c r="M624" s="1016"/>
      <c r="N624" s="526">
        <v>0</v>
      </c>
      <c r="O624" s="526">
        <v>0</v>
      </c>
      <c r="P624" s="486">
        <v>0</v>
      </c>
      <c r="Q624" s="486">
        <v>0</v>
      </c>
      <c r="R624" s="486">
        <v>0</v>
      </c>
      <c r="S624" s="486">
        <v>0</v>
      </c>
      <c r="T624" s="486">
        <v>0</v>
      </c>
      <c r="U624" s="486">
        <v>0</v>
      </c>
      <c r="V624" s="486">
        <v>0</v>
      </c>
      <c r="W624" s="486">
        <v>0</v>
      </c>
      <c r="X624" s="486">
        <v>0</v>
      </c>
      <c r="Y624" s="486">
        <v>0</v>
      </c>
      <c r="Z624" s="624">
        <f>SUM(C624:Y624)</f>
        <v>5.9379</v>
      </c>
      <c r="AA624" s="1086">
        <f>IF(ISERROR((C624/D624-1)*100),"n/a",(C624/D624-1)*100)</f>
        <v>18.347338935574232</v>
      </c>
      <c r="AB624" s="1086">
        <f>IF(ISERROR((D624/E624-1)*100),"n/a",(D624/E624-1)*100)</f>
        <v>21.325403568394208</v>
      </c>
      <c r="AC624" s="1087">
        <f>IF(ISERROR((E624/F624-1)*100),"n/a",(E624/F624-1)*100)</f>
        <v>21.50304531846805</v>
      </c>
      <c r="AD624" s="1087">
        <f>IF(ISERROR((F624/G624-1)*100),"n/a",(F624/G624-1)*100)</f>
        <v>43.681400177988714</v>
      </c>
      <c r="AE624" s="1087" t="str">
        <f>IF(ISERROR((G624/H624-1)*100),"n/a",(G624/H624-1)*100)</f>
        <v>n/a</v>
      </c>
      <c r="AF624" s="1087" t="str">
        <f>IF(ISERROR((H624/I624-1)*100),"n/a",(H624/I624-1)*100)</f>
        <v>n/a</v>
      </c>
      <c r="AG624" s="1087" t="str">
        <f>IF(ISERROR((I624/K624-1)*100),"n/a",(I624/K624-1)*100)</f>
        <v>n/a</v>
      </c>
      <c r="AH624" s="1087" t="str">
        <f>IF(ISERROR((K624/L624-1)*100),"n/a",(K624/L624-1)*100)</f>
        <v>n/a</v>
      </c>
      <c r="AI624" s="1087" t="str">
        <f>IF(ISERROR((L624/N624-1)*100),"n/a",(L624/N624-1)*100)</f>
        <v>n/a</v>
      </c>
      <c r="AJ624" s="1087" t="str">
        <f>IF(ISERROR((N624/O624-1)*100),"n/a",(N624/O624-1)*100)</f>
        <v>n/a</v>
      </c>
      <c r="AK624" s="1087" t="str">
        <f>IF(ISERROR((O624/P624-1)*100),"n/a",(O624/P624-1)*100)</f>
        <v>n/a</v>
      </c>
      <c r="AL624" s="1087" t="str">
        <f>IF(ISERROR((P624/Q624-1)*100),"n/a",(P624/Q624-1)*100)</f>
        <v>n/a</v>
      </c>
      <c r="AM624" s="1087" t="str">
        <f>IF(ISERROR((Q624/R624-1)*100),"n/a",(Q624/R624-1)*100)</f>
        <v>n/a</v>
      </c>
      <c r="AN624" s="1087" t="str">
        <f>IF(ISERROR((R624/S624-1)*100),"n/a",(R624/S624-1)*100)</f>
        <v>n/a</v>
      </c>
      <c r="AO624" s="1087" t="str">
        <f>IF(ISERROR((S624/T624-1)*100),"n/a",(S624/T624-1)*100)</f>
        <v>n/a</v>
      </c>
      <c r="AP624" s="1087" t="str">
        <f>IF(ISERROR((T624/U624-1)*100),"n/a",(T624/U624-1)*100)</f>
        <v>n/a</v>
      </c>
      <c r="AQ624" s="1087" t="str">
        <f>IF(ISERROR((U624/V624-1)*100),"n/a",(U624/V624-1)*100)</f>
        <v>n/a</v>
      </c>
      <c r="AR624" s="1087" t="str">
        <f>IF(ISERROR((V624/W624-1)*100),"n/a",(V624/W624-1)*100)</f>
        <v>n/a</v>
      </c>
      <c r="AS624" s="1087" t="str">
        <f>IF(ISERROR((W624/X624-1)*100),"n/a",(W624/X624-1)*100)</f>
        <v>n/a</v>
      </c>
      <c r="AT624" s="1087" t="str">
        <f>IF(ISERROR((X624/Y624-1)*100),"n/a",(X624/Y624-1)*100)</f>
        <v>n/a</v>
      </c>
      <c r="AU624" s="1088">
        <f>AVERAGE(AA624:AT624)</f>
        <v>26.214297000106299</v>
      </c>
      <c r="AV624" s="1089">
        <f>STDEV(AA624:AT624)</f>
        <v>11.734363979501595</v>
      </c>
    </row>
    <row r="625" spans="1:48" ht="11.25" customHeight="1" x14ac:dyDescent="0.2">
      <c r="A625" s="499" t="s">
        <v>334</v>
      </c>
      <c r="B625" s="857" t="s">
        <v>335</v>
      </c>
      <c r="C625" s="621">
        <v>4.5199999999999996</v>
      </c>
      <c r="D625" s="491">
        <v>3.44</v>
      </c>
      <c r="E625" s="491">
        <v>3.4</v>
      </c>
      <c r="F625" s="621">
        <v>3.36</v>
      </c>
      <c r="G625" s="621">
        <v>2.68</v>
      </c>
      <c r="H625" s="621">
        <v>2.2000000000000002</v>
      </c>
      <c r="I625" s="621">
        <v>2</v>
      </c>
      <c r="J625" s="945"/>
      <c r="K625" s="621">
        <v>1.56</v>
      </c>
      <c r="L625" s="490">
        <v>1.46</v>
      </c>
      <c r="M625" s="945"/>
      <c r="N625" s="503">
        <v>1.44</v>
      </c>
      <c r="O625" s="503">
        <v>1.42</v>
      </c>
      <c r="P625" s="627">
        <v>1.4</v>
      </c>
      <c r="Q625" s="627">
        <v>1.26</v>
      </c>
      <c r="R625" s="627">
        <v>1</v>
      </c>
      <c r="S625" s="627">
        <v>0.82</v>
      </c>
      <c r="T625" s="627">
        <v>0.68</v>
      </c>
      <c r="U625" s="627">
        <v>0.62</v>
      </c>
      <c r="V625" s="627">
        <v>0.59499999999999997</v>
      </c>
      <c r="W625" s="627">
        <v>0.57999999999999996</v>
      </c>
      <c r="X625" s="627">
        <v>0.54</v>
      </c>
      <c r="Y625" s="627">
        <v>0.48</v>
      </c>
      <c r="Z625" s="624">
        <f>SUM(C625:Y625)</f>
        <v>35.454999999999991</v>
      </c>
      <c r="AA625" s="1086">
        <f>IF(ISERROR((C625/D625-1)*100),"n/a",(C625/D625-1)*100)</f>
        <v>31.395348837209291</v>
      </c>
      <c r="AB625" s="1086">
        <f>IF(ISERROR((D625/E625-1)*100),"n/a",(D625/E625-1)*100)</f>
        <v>1.1764705882352899</v>
      </c>
      <c r="AC625" s="1087">
        <f>IF(ISERROR((E625/F625-1)*100),"n/a",(E625/F625-1)*100)</f>
        <v>1.1904761904761862</v>
      </c>
      <c r="AD625" s="1087">
        <f>IF(ISERROR((F625/G625-1)*100),"n/a",(F625/G625-1)*100)</f>
        <v>25.373134328358194</v>
      </c>
      <c r="AE625" s="1087">
        <f>IF(ISERROR((G625/H625-1)*100),"n/a",(G625/H625-1)*100)</f>
        <v>21.818181818181827</v>
      </c>
      <c r="AF625" s="1087">
        <f>IF(ISERROR((H625/I625-1)*100),"n/a",(H625/I625-1)*100)</f>
        <v>10.000000000000009</v>
      </c>
      <c r="AG625" s="1087">
        <f>IF(ISERROR((I625/K625-1)*100),"n/a",(I625/K625-1)*100)</f>
        <v>28.205128205128194</v>
      </c>
      <c r="AH625" s="1087">
        <f>IF(ISERROR((K625/L625-1)*100),"n/a",(K625/L625-1)*100)</f>
        <v>6.8493150684931559</v>
      </c>
      <c r="AI625" s="1087">
        <f>IF(ISERROR((L625/N625-1)*100),"n/a",(L625/N625-1)*100)</f>
        <v>1.388888888888884</v>
      </c>
      <c r="AJ625" s="1087">
        <f>IF(ISERROR((N625/O625-1)*100),"n/a",(N625/O625-1)*100)</f>
        <v>1.4084507042253502</v>
      </c>
      <c r="AK625" s="1087">
        <f>IF(ISERROR((O625/P625-1)*100),"n/a",(O625/P625-1)*100)</f>
        <v>1.4285714285714235</v>
      </c>
      <c r="AL625" s="1087">
        <f>IF(ISERROR((P625/Q625-1)*100),"n/a",(P625/Q625-1)*100)</f>
        <v>11.111111111111093</v>
      </c>
      <c r="AM625" s="1087">
        <f>IF(ISERROR((Q625/R625-1)*100),"n/a",(Q625/R625-1)*100)</f>
        <v>26</v>
      </c>
      <c r="AN625" s="1087">
        <f>IF(ISERROR((R625/S625-1)*100),"n/a",(R625/S625-1)*100)</f>
        <v>21.95121951219512</v>
      </c>
      <c r="AO625" s="1087">
        <f>IF(ISERROR((S625/T625-1)*100),"n/a",(S625/T625-1)*100)</f>
        <v>20.588235294117641</v>
      </c>
      <c r="AP625" s="1087">
        <f>IF(ISERROR((T625/U625-1)*100),"n/a",(T625/U625-1)*100)</f>
        <v>9.6774193548387224</v>
      </c>
      <c r="AQ625" s="1087">
        <f>IF(ISERROR((U625/V625-1)*100),"n/a",(U625/V625-1)*100)</f>
        <v>4.2016806722689148</v>
      </c>
      <c r="AR625" s="1087">
        <f>IF(ISERROR((V625/W625-1)*100),"n/a",(V625/W625-1)*100)</f>
        <v>2.5862068965517349</v>
      </c>
      <c r="AS625" s="1087">
        <f>IF(ISERROR((W625/X625-1)*100),"n/a",(W625/X625-1)*100)</f>
        <v>7.4074074074073959</v>
      </c>
      <c r="AT625" s="1087">
        <f>IF(ISERROR((X625/Y625-1)*100),"n/a",(X625/Y625-1)*100)</f>
        <v>12.500000000000021</v>
      </c>
      <c r="AU625" s="1088">
        <f>AVERAGE(AA625:AT625)</f>
        <v>12.312862315312922</v>
      </c>
      <c r="AV625" s="1089">
        <f>STDEV(AA625:AT625)</f>
        <v>10.409675645895033</v>
      </c>
    </row>
    <row r="626" spans="1:48" ht="11.25" customHeight="1" x14ac:dyDescent="0.2">
      <c r="A626" s="538" t="s">
        <v>3902</v>
      </c>
      <c r="B626" s="865" t="s">
        <v>3903</v>
      </c>
      <c r="C626" s="1015">
        <v>0.83</v>
      </c>
      <c r="D626" s="491">
        <v>0.74</v>
      </c>
      <c r="E626" s="861">
        <v>0.66</v>
      </c>
      <c r="F626" s="865">
        <v>0.61</v>
      </c>
      <c r="G626" s="865">
        <v>0.56999999999999995</v>
      </c>
      <c r="H626" s="865">
        <v>0.53</v>
      </c>
      <c r="I626" s="865">
        <v>0.52</v>
      </c>
      <c r="J626" s="865">
        <v>0.52</v>
      </c>
      <c r="K626" s="865">
        <v>0.52</v>
      </c>
      <c r="L626" s="861">
        <v>0.52</v>
      </c>
      <c r="M626" s="857"/>
      <c r="N626" s="36">
        <v>0.52</v>
      </c>
      <c r="O626" s="36">
        <v>0.52</v>
      </c>
      <c r="P626" s="13">
        <v>0.49</v>
      </c>
      <c r="Q626" s="13">
        <v>0.44</v>
      </c>
      <c r="R626" s="13">
        <v>0.39500000000000002</v>
      </c>
      <c r="S626" s="13">
        <v>0.35</v>
      </c>
      <c r="T626" s="13">
        <v>0.31</v>
      </c>
      <c r="U626" s="13">
        <v>0.3</v>
      </c>
      <c r="V626" s="13">
        <v>0.3</v>
      </c>
      <c r="W626" s="13">
        <v>0.3</v>
      </c>
      <c r="X626" s="13">
        <v>0.29499999999999998</v>
      </c>
      <c r="Y626" s="13">
        <v>0.24175824175824201</v>
      </c>
      <c r="Z626" s="624">
        <f>SUM(C626:Y626)</f>
        <v>10.481758241758243</v>
      </c>
      <c r="AA626" s="1086">
        <f>IF(ISERROR((C626/D626-1)*100),"n/a",(C626/D626-1)*100)</f>
        <v>12.162162162162149</v>
      </c>
      <c r="AB626" s="1086">
        <f>IF(ISERROR((D626/E626-1)*100),"n/a",(D626/E626-1)*100)</f>
        <v>12.12121212121211</v>
      </c>
      <c r="AC626" s="1087">
        <f>IF(ISERROR((E626/F626-1)*100),"n/a",(E626/F626-1)*100)</f>
        <v>8.196721311475418</v>
      </c>
      <c r="AD626" s="1087">
        <f>IF(ISERROR((F626/G626-1)*100),"n/a",(F626/G626-1)*100)</f>
        <v>7.0175438596491224</v>
      </c>
      <c r="AE626" s="1087">
        <f>IF(ISERROR((G626/H626-1)*100),"n/a",(G626/H626-1)*100)</f>
        <v>7.5471698113207308</v>
      </c>
      <c r="AF626" s="1087">
        <f>IF(ISERROR((H626/I626-1)*100),"n/a",(H626/I626-1)*100)</f>
        <v>1.9230769230769162</v>
      </c>
      <c r="AG626" s="1087">
        <f>IF(ISERROR((I626/K626-1)*100),"n/a",(I626/K626-1)*100)</f>
        <v>0</v>
      </c>
      <c r="AH626" s="1087">
        <f>IF(ISERROR((K626/L626-1)*100),"n/a",(K626/L626-1)*100)</f>
        <v>0</v>
      </c>
      <c r="AI626" s="1087">
        <f>IF(ISERROR((L626/N626-1)*100),"n/a",(L626/N626-1)*100)</f>
        <v>0</v>
      </c>
      <c r="AJ626" s="1087">
        <f>IF(ISERROR((N626/O626-1)*100),"n/a",(N626/O626-1)*100)</f>
        <v>0</v>
      </c>
      <c r="AK626" s="1087">
        <f>IF(ISERROR((O626/P626-1)*100),"n/a",(O626/P626-1)*100)</f>
        <v>6.1224489795918435</v>
      </c>
      <c r="AL626" s="1087">
        <f>IF(ISERROR((P626/Q626-1)*100),"n/a",(P626/Q626-1)*100)</f>
        <v>11.363636363636353</v>
      </c>
      <c r="AM626" s="1087">
        <f>IF(ISERROR((Q626/R626-1)*100),"n/a",(Q626/R626-1)*100)</f>
        <v>11.392405063291132</v>
      </c>
      <c r="AN626" s="1087">
        <f>IF(ISERROR((R626/S626-1)*100),"n/a",(R626/S626-1)*100)</f>
        <v>12.857142857142879</v>
      </c>
      <c r="AO626" s="1087">
        <f>IF(ISERROR((S626/T626-1)*100),"n/a",(S626/T626-1)*100)</f>
        <v>12.903225806451601</v>
      </c>
      <c r="AP626" s="1087">
        <f>IF(ISERROR((T626/U626-1)*100),"n/a",(T626/U626-1)*100)</f>
        <v>3.3333333333333437</v>
      </c>
      <c r="AQ626" s="1087">
        <f>IF(ISERROR((U626/V626-1)*100),"n/a",(U626/V626-1)*100)</f>
        <v>0</v>
      </c>
      <c r="AR626" s="1087">
        <f>IF(ISERROR((V626/W626-1)*100),"n/a",(V626/W626-1)*100)</f>
        <v>0</v>
      </c>
      <c r="AS626" s="1087">
        <f>IF(ISERROR((W626/X626-1)*100),"n/a",(W626/X626-1)*100)</f>
        <v>1.6949152542372836</v>
      </c>
      <c r="AT626" s="1087">
        <f>IF(ISERROR((X626/Y626-1)*100),"n/a",(X626/Y626-1)*100)</f>
        <v>22.022727272727138</v>
      </c>
      <c r="AU626" s="1088">
        <f>AVERAGE(AA626:AT626)</f>
        <v>6.5328860559654007</v>
      </c>
      <c r="AV626" s="1089">
        <f>STDEV(AA626:AT626)</f>
        <v>6.2641307898466092</v>
      </c>
    </row>
    <row r="627" spans="1:48" ht="11.25" customHeight="1" x14ac:dyDescent="0.2">
      <c r="A627" s="874" t="s">
        <v>788</v>
      </c>
      <c r="B627" s="857" t="s">
        <v>789</v>
      </c>
      <c r="C627" s="621">
        <v>1.1575</v>
      </c>
      <c r="D627" s="491">
        <v>1.1274999999999999</v>
      </c>
      <c r="E627" s="626">
        <v>1.0975000000000001</v>
      </c>
      <c r="F627" s="621">
        <v>1.06375</v>
      </c>
      <c r="G627" s="621">
        <v>1.0049999999999999</v>
      </c>
      <c r="H627" s="621">
        <v>0.94499999999999995</v>
      </c>
      <c r="I627" s="621">
        <v>0.9</v>
      </c>
      <c r="J627" s="945"/>
      <c r="K627" s="621">
        <v>0.82499999999999996</v>
      </c>
      <c r="L627" s="490">
        <v>0.74875000000000003</v>
      </c>
      <c r="M627" s="945"/>
      <c r="N627" s="503">
        <v>0.67749999999999999</v>
      </c>
      <c r="O627" s="503">
        <v>0.59499999999999997</v>
      </c>
      <c r="P627" s="627">
        <v>0.54</v>
      </c>
      <c r="Q627" s="627">
        <v>0.49</v>
      </c>
      <c r="R627" s="627">
        <v>0.45</v>
      </c>
      <c r="S627" s="627">
        <v>0.42499999999999999</v>
      </c>
      <c r="T627" s="627">
        <v>0.40500000000000003</v>
      </c>
      <c r="U627" s="627">
        <v>0.38500000000000001</v>
      </c>
      <c r="V627" s="627">
        <v>0.375</v>
      </c>
      <c r="W627" s="627">
        <v>0.37</v>
      </c>
      <c r="X627" s="627">
        <v>0.36499999999999999</v>
      </c>
      <c r="Y627" s="627">
        <v>0.36</v>
      </c>
      <c r="Z627" s="624">
        <f>SUM(C627:Y627)</f>
        <v>14.307499999999999</v>
      </c>
      <c r="AA627" s="1086">
        <f>IF(ISERROR((C627/D627-1)*100),"n/a",(C627/D627-1)*100)</f>
        <v>2.6607538802660757</v>
      </c>
      <c r="AB627" s="1086">
        <f>IF(ISERROR((D627/E627-1)*100),"n/a",(D627/E627-1)*100)</f>
        <v>2.7334851936218429</v>
      </c>
      <c r="AC627" s="1087">
        <f>IF(ISERROR((E627/F627-1)*100),"n/a",(E627/F627-1)*100)</f>
        <v>3.1727379553466717</v>
      </c>
      <c r="AD627" s="1087">
        <f>IF(ISERROR((F627/G627-1)*100),"n/a",(F627/G627-1)*100)</f>
        <v>5.845771144278622</v>
      </c>
      <c r="AE627" s="1087">
        <f>IF(ISERROR((G627/H627-1)*100),"n/a",(G627/H627-1)*100)</f>
        <v>6.3492063492063489</v>
      </c>
      <c r="AF627" s="1087">
        <f>IF(ISERROR((H627/I627-1)*100),"n/a",(H627/I627-1)*100)</f>
        <v>4.9999999999999822</v>
      </c>
      <c r="AG627" s="1087">
        <f>IF(ISERROR((I627/K627-1)*100),"n/a",(I627/K627-1)*100)</f>
        <v>9.0909090909091042</v>
      </c>
      <c r="AH627" s="1087">
        <f>IF(ISERROR((K627/L627-1)*100),"n/a",(K627/L627-1)*100)</f>
        <v>10.183639398998313</v>
      </c>
      <c r="AI627" s="1087">
        <f>IF(ISERROR((L627/N627-1)*100),"n/a",(L627/N627-1)*100)</f>
        <v>10.516605166051662</v>
      </c>
      <c r="AJ627" s="1087">
        <f>IF(ISERROR((N627/O627-1)*100),"n/a",(N627/O627-1)*100)</f>
        <v>13.86554621848739</v>
      </c>
      <c r="AK627" s="1087">
        <f>IF(ISERROR((O627/P627-1)*100),"n/a",(O627/P627-1)*100)</f>
        <v>10.185185185185164</v>
      </c>
      <c r="AL627" s="1087">
        <f>IF(ISERROR((P627/Q627-1)*100),"n/a",(P627/Q627-1)*100)</f>
        <v>10.204081632653072</v>
      </c>
      <c r="AM627" s="1087">
        <f>IF(ISERROR((Q627/R627-1)*100),"n/a",(Q627/R627-1)*100)</f>
        <v>8.8888888888888786</v>
      </c>
      <c r="AN627" s="1087">
        <f>IF(ISERROR((R627/S627-1)*100),"n/a",(R627/S627-1)*100)</f>
        <v>5.8823529411764719</v>
      </c>
      <c r="AO627" s="1087">
        <f>IF(ISERROR((S627/T627-1)*100),"n/a",(S627/T627-1)*100)</f>
        <v>4.9382716049382713</v>
      </c>
      <c r="AP627" s="1087">
        <f>IF(ISERROR((T627/U627-1)*100),"n/a",(T627/U627-1)*100)</f>
        <v>5.1948051948051965</v>
      </c>
      <c r="AQ627" s="1087">
        <f>IF(ISERROR((U627/V627-1)*100),"n/a",(U627/V627-1)*100)</f>
        <v>2.6666666666666616</v>
      </c>
      <c r="AR627" s="1087">
        <f>IF(ISERROR((V627/W627-1)*100),"n/a",(V627/W627-1)*100)</f>
        <v>1.3513513513513598</v>
      </c>
      <c r="AS627" s="1087">
        <f>IF(ISERROR((W627/X627-1)*100),"n/a",(W627/X627-1)*100)</f>
        <v>1.3698630136986356</v>
      </c>
      <c r="AT627" s="1087">
        <f>IF(ISERROR((X627/Y627-1)*100),"n/a",(X627/Y627-1)*100)</f>
        <v>1.388888888888884</v>
      </c>
      <c r="AU627" s="1088">
        <f>AVERAGE(AA627:AT627)</f>
        <v>6.0744504882709291</v>
      </c>
      <c r="AV627" s="1089">
        <f>STDEV(AA627:AT627)</f>
        <v>3.7057482251011584</v>
      </c>
    </row>
    <row r="628" spans="1:48" ht="11.25" customHeight="1" x14ac:dyDescent="0.2">
      <c r="A628" s="874" t="s">
        <v>637</v>
      </c>
      <c r="B628" s="857" t="s">
        <v>638</v>
      </c>
      <c r="C628" s="621">
        <v>3.46</v>
      </c>
      <c r="D628" s="491">
        <v>3.26</v>
      </c>
      <c r="E628" s="626">
        <v>3.06</v>
      </c>
      <c r="F628" s="621">
        <v>2.84</v>
      </c>
      <c r="G628" s="621">
        <v>2.62</v>
      </c>
      <c r="H628" s="621">
        <v>2.44</v>
      </c>
      <c r="I628" s="621">
        <v>2.2000000000000002</v>
      </c>
      <c r="J628" s="945"/>
      <c r="K628" s="621">
        <v>2</v>
      </c>
      <c r="L628" s="490">
        <v>1.84</v>
      </c>
      <c r="M628" s="945"/>
      <c r="N628" s="503">
        <v>1.55</v>
      </c>
      <c r="O628" s="503">
        <v>1.37</v>
      </c>
      <c r="P628" s="627">
        <v>1.26</v>
      </c>
      <c r="Q628" s="627">
        <v>1.18</v>
      </c>
      <c r="R628" s="627">
        <v>1.1100000000000001</v>
      </c>
      <c r="S628" s="627">
        <v>1.06</v>
      </c>
      <c r="T628" s="627">
        <v>0.98</v>
      </c>
      <c r="U628" s="627">
        <v>0.89</v>
      </c>
      <c r="V628" s="627">
        <v>0.72</v>
      </c>
      <c r="W628" s="623">
        <v>0.64</v>
      </c>
      <c r="X628" s="627">
        <v>0.63</v>
      </c>
      <c r="Y628" s="627">
        <v>0.59</v>
      </c>
      <c r="Z628" s="624">
        <f>SUM(C628:Y628)</f>
        <v>35.700000000000003</v>
      </c>
      <c r="AA628" s="1086">
        <f>IF(ISERROR((C628/D628-1)*100),"n/a",(C628/D628-1)*100)</f>
        <v>6.1349693251533832</v>
      </c>
      <c r="AB628" s="1086">
        <f>IF(ISERROR((D628/E628-1)*100),"n/a",(D628/E628-1)*100)</f>
        <v>6.5359477124182996</v>
      </c>
      <c r="AC628" s="1087">
        <f>IF(ISERROR((E628/F628-1)*100),"n/a",(E628/F628-1)*100)</f>
        <v>7.7464788732394485</v>
      </c>
      <c r="AD628" s="1087">
        <f>IF(ISERROR((F628/G628-1)*100),"n/a",(F628/G628-1)*100)</f>
        <v>8.3969465648854769</v>
      </c>
      <c r="AE628" s="1087">
        <f>IF(ISERROR((G628/H628-1)*100),"n/a",(G628/H628-1)*100)</f>
        <v>7.3770491803278659</v>
      </c>
      <c r="AF628" s="1087">
        <f>IF(ISERROR((H628/I628-1)*100),"n/a",(H628/I628-1)*100)</f>
        <v>10.909090909090891</v>
      </c>
      <c r="AG628" s="1087">
        <f>IF(ISERROR((I628/K628-1)*100),"n/a",(I628/K628-1)*100)</f>
        <v>10.000000000000009</v>
      </c>
      <c r="AH628" s="1087">
        <f>IF(ISERROR((K628/L628-1)*100),"n/a",(K628/L628-1)*100)</f>
        <v>8.6956521739130377</v>
      </c>
      <c r="AI628" s="1087">
        <f>IF(ISERROR((L628/N628-1)*100),"n/a",(L628/N628-1)*100)</f>
        <v>18.709677419354833</v>
      </c>
      <c r="AJ628" s="1087">
        <f>IF(ISERROR((N628/O628-1)*100),"n/a",(N628/O628-1)*100)</f>
        <v>13.138686131386844</v>
      </c>
      <c r="AK628" s="1087">
        <f>IF(ISERROR((O628/P628-1)*100),"n/a",(O628/P628-1)*100)</f>
        <v>8.7301587301587436</v>
      </c>
      <c r="AL628" s="1087">
        <f>IF(ISERROR((P628/Q628-1)*100),"n/a",(P628/Q628-1)*100)</f>
        <v>6.7796610169491567</v>
      </c>
      <c r="AM628" s="1087">
        <f>IF(ISERROR((Q628/R628-1)*100),"n/a",(Q628/R628-1)*100)</f>
        <v>6.3063063063062863</v>
      </c>
      <c r="AN628" s="1087">
        <f>IF(ISERROR((R628/S628-1)*100),"n/a",(R628/S628-1)*100)</f>
        <v>4.7169811320754818</v>
      </c>
      <c r="AO628" s="1087">
        <f>IF(ISERROR((S628/T628-1)*100),"n/a",(S628/T628-1)*100)</f>
        <v>8.163265306122458</v>
      </c>
      <c r="AP628" s="1087">
        <f>IF(ISERROR((T628/U628-1)*100),"n/a",(T628/U628-1)*100)</f>
        <v>10.1123595505618</v>
      </c>
      <c r="AQ628" s="1087">
        <f>IF(ISERROR((U628/V628-1)*100),"n/a",(U628/V628-1)*100)</f>
        <v>23.611111111111114</v>
      </c>
      <c r="AR628" s="1087">
        <f>IF(ISERROR((V628/W628-1)*100),"n/a",(V628/W628-1)*100)</f>
        <v>12.5</v>
      </c>
      <c r="AS628" s="1087">
        <f>IF(ISERROR((W628/X628-1)*100),"n/a",(W628/X628-1)*100)</f>
        <v>1.5873015873015817</v>
      </c>
      <c r="AT628" s="1087">
        <f>IF(ISERROR((X628/Y628-1)*100),"n/a",(X628/Y628-1)*100)</f>
        <v>6.7796610169491567</v>
      </c>
      <c r="AU628" s="1088">
        <f>AVERAGE(AA628:AT628)</f>
        <v>9.3465652023652925</v>
      </c>
      <c r="AV628" s="1089">
        <f>STDEV(AA628:AT628)</f>
        <v>4.8706617581485094</v>
      </c>
    </row>
    <row r="629" spans="1:48" ht="11.25" customHeight="1" x14ac:dyDescent="0.2">
      <c r="A629" s="874" t="s">
        <v>336</v>
      </c>
      <c r="B629" s="857" t="s">
        <v>337</v>
      </c>
      <c r="C629" s="621">
        <v>1.2</v>
      </c>
      <c r="D629" s="491">
        <v>1.1200000000000001</v>
      </c>
      <c r="E629" s="491">
        <v>0.87</v>
      </c>
      <c r="F629" s="621">
        <v>0.81</v>
      </c>
      <c r="G629" s="621">
        <v>0.78</v>
      </c>
      <c r="H629" s="621">
        <v>0.75</v>
      </c>
      <c r="I629" s="621">
        <v>0.73</v>
      </c>
      <c r="J629" s="945"/>
      <c r="K629" s="621">
        <v>0.71</v>
      </c>
      <c r="L629" s="490">
        <v>0.69</v>
      </c>
      <c r="M629" s="945"/>
      <c r="N629" s="503">
        <v>0.68</v>
      </c>
      <c r="O629" s="503">
        <v>0.66</v>
      </c>
      <c r="P629" s="627">
        <v>0.64400000000000002</v>
      </c>
      <c r="Q629" s="627">
        <v>0.60399999999999998</v>
      </c>
      <c r="R629" s="627">
        <v>0.56599999999999995</v>
      </c>
      <c r="S629" s="627">
        <v>0.53600000000000003</v>
      </c>
      <c r="T629" s="627">
        <v>0.51</v>
      </c>
      <c r="U629" s="627">
        <v>0.48531999999999997</v>
      </c>
      <c r="V629" s="627">
        <v>0.46</v>
      </c>
      <c r="W629" s="627">
        <v>0.42902000000000001</v>
      </c>
      <c r="X629" s="627">
        <v>0.41</v>
      </c>
      <c r="Y629" s="627">
        <v>0.4</v>
      </c>
      <c r="Z629" s="624">
        <f>SUM(C629:Y629)</f>
        <v>14.04434</v>
      </c>
      <c r="AA629" s="1086">
        <f>IF(ISERROR((C629/D629-1)*100),"n/a",(C629/D629-1)*100)</f>
        <v>7.1428571428571397</v>
      </c>
      <c r="AB629" s="1086">
        <f>IF(ISERROR((D629/E629-1)*100),"n/a",(D629/E629-1)*100)</f>
        <v>28.735632183908066</v>
      </c>
      <c r="AC629" s="1087">
        <f>IF(ISERROR((E629/F629-1)*100),"n/a",(E629/F629-1)*100)</f>
        <v>7.4074074074073959</v>
      </c>
      <c r="AD629" s="1087">
        <f>IF(ISERROR((F629/G629-1)*100),"n/a",(F629/G629-1)*100)</f>
        <v>3.8461538461538547</v>
      </c>
      <c r="AE629" s="1087">
        <f>IF(ISERROR((G629/H629-1)*100),"n/a",(G629/H629-1)*100)</f>
        <v>4.0000000000000036</v>
      </c>
      <c r="AF629" s="1087">
        <f>IF(ISERROR((H629/I629-1)*100),"n/a",(H629/I629-1)*100)</f>
        <v>2.7397260273972712</v>
      </c>
      <c r="AG629" s="1087">
        <f>IF(ISERROR((I629/K629-1)*100),"n/a",(I629/K629-1)*100)</f>
        <v>2.8169014084507005</v>
      </c>
      <c r="AH629" s="1087">
        <f>IF(ISERROR((K629/L629-1)*100),"n/a",(K629/L629-1)*100)</f>
        <v>2.898550724637694</v>
      </c>
      <c r="AI629" s="1087">
        <f>IF(ISERROR((L629/N629-1)*100),"n/a",(L629/N629-1)*100)</f>
        <v>1.4705882352941124</v>
      </c>
      <c r="AJ629" s="1087">
        <f>IF(ISERROR((N629/O629-1)*100),"n/a",(N629/O629-1)*100)</f>
        <v>3.0303030303030276</v>
      </c>
      <c r="AK629" s="1087">
        <f>IF(ISERROR((O629/P629-1)*100),"n/a",(O629/P629-1)*100)</f>
        <v>2.4844720496894457</v>
      </c>
      <c r="AL629" s="1087">
        <f>IF(ISERROR((P629/Q629-1)*100),"n/a",(P629/Q629-1)*100)</f>
        <v>6.6225165562914023</v>
      </c>
      <c r="AM629" s="1087">
        <f>IF(ISERROR((Q629/R629-1)*100),"n/a",(Q629/R629-1)*100)</f>
        <v>6.7137809187279185</v>
      </c>
      <c r="AN629" s="1087">
        <f>IF(ISERROR((R629/S629-1)*100),"n/a",(R629/S629-1)*100)</f>
        <v>5.5970149253731227</v>
      </c>
      <c r="AO629" s="1087">
        <f>IF(ISERROR((S629/T629-1)*100),"n/a",(S629/T629-1)*100)</f>
        <v>5.0980392156862786</v>
      </c>
      <c r="AP629" s="1087">
        <f>IF(ISERROR((T629/U629-1)*100),"n/a",(T629/U629-1)*100)</f>
        <v>5.0853045413335574</v>
      </c>
      <c r="AQ629" s="1087">
        <f>IF(ISERROR((U629/V629-1)*100),"n/a",(U629/V629-1)*100)</f>
        <v>5.5043478260869527</v>
      </c>
      <c r="AR629" s="1087">
        <f>IF(ISERROR((V629/W629-1)*100),"n/a",(V629/W629-1)*100)</f>
        <v>7.2211085730268909</v>
      </c>
      <c r="AS629" s="1087">
        <f>IF(ISERROR((W629/X629-1)*100),"n/a",(W629/X629-1)*100)</f>
        <v>4.6390243902439066</v>
      </c>
      <c r="AT629" s="1087">
        <f>IF(ISERROR((X629/Y629-1)*100),"n/a",(X629/Y629-1)*100)</f>
        <v>2.4999999999999911</v>
      </c>
      <c r="AU629" s="1088">
        <f>AVERAGE(AA629:AT629)</f>
        <v>5.7776864501434364</v>
      </c>
      <c r="AV629" s="1089">
        <f>STDEV(AA629:AT629)</f>
        <v>5.7053493557712516</v>
      </c>
    </row>
    <row r="630" spans="1:48" ht="11.25" customHeight="1" x14ac:dyDescent="0.2">
      <c r="A630" s="489" t="s">
        <v>1654</v>
      </c>
      <c r="B630" s="857" t="s">
        <v>1655</v>
      </c>
      <c r="C630" s="621">
        <v>3.4</v>
      </c>
      <c r="D630" s="491">
        <v>3.25</v>
      </c>
      <c r="E630" s="491">
        <v>3.1</v>
      </c>
      <c r="F630" s="621">
        <v>2.88</v>
      </c>
      <c r="G630" s="621">
        <v>2.4</v>
      </c>
      <c r="H630" s="621">
        <v>2</v>
      </c>
      <c r="I630" s="621">
        <v>1.32</v>
      </c>
      <c r="J630" s="945"/>
      <c r="K630" s="621">
        <v>1</v>
      </c>
      <c r="L630" s="625">
        <v>0.4</v>
      </c>
      <c r="M630" s="945"/>
      <c r="N630" s="622">
        <v>0.4</v>
      </c>
      <c r="O630" s="622">
        <v>0.95</v>
      </c>
      <c r="P630" s="627">
        <v>3.15</v>
      </c>
      <c r="Q630" s="627">
        <v>2.8</v>
      </c>
      <c r="R630" s="627">
        <v>2.4</v>
      </c>
      <c r="S630" s="627">
        <v>2.16</v>
      </c>
      <c r="T630" s="627">
        <v>2</v>
      </c>
      <c r="U630" s="627">
        <v>1.86</v>
      </c>
      <c r="V630" s="627">
        <v>1.77</v>
      </c>
      <c r="W630" s="627">
        <v>1.55</v>
      </c>
      <c r="X630" s="627">
        <v>1.45</v>
      </c>
      <c r="Y630" s="623">
        <v>1.4</v>
      </c>
      <c r="Z630" s="624">
        <f>SUM(C630:Y630)</f>
        <v>41.64</v>
      </c>
      <c r="AA630" s="1086">
        <f>IF(ISERROR((C630/D630-1)*100),"n/a",(C630/D630-1)*100)</f>
        <v>4.6153846153846212</v>
      </c>
      <c r="AB630" s="1086">
        <f>IF(ISERROR((D630/E630-1)*100),"n/a",(D630/E630-1)*100)</f>
        <v>4.8387096774193505</v>
      </c>
      <c r="AC630" s="1087">
        <f>IF(ISERROR((E630/F630-1)*100),"n/a",(E630/F630-1)*100)</f>
        <v>7.6388888888889062</v>
      </c>
      <c r="AD630" s="1087">
        <f>IF(ISERROR((F630/G630-1)*100),"n/a",(F630/G630-1)*100)</f>
        <v>19.999999999999996</v>
      </c>
      <c r="AE630" s="1087">
        <f>IF(ISERROR((G630/H630-1)*100),"n/a",(G630/H630-1)*100)</f>
        <v>19.999999999999996</v>
      </c>
      <c r="AF630" s="1087">
        <f>IF(ISERROR((H630/I630-1)*100),"n/a",(H630/I630-1)*100)</f>
        <v>51.515151515151516</v>
      </c>
      <c r="AG630" s="1087">
        <f>IF(ISERROR((I630/K630-1)*100),"n/a",(I630/K630-1)*100)</f>
        <v>32.000000000000007</v>
      </c>
      <c r="AH630" s="1087">
        <f>IF(ISERROR((K630/L630-1)*100),"n/a",(K630/L630-1)*100)</f>
        <v>150</v>
      </c>
      <c r="AI630" s="1087">
        <f>IF(ISERROR((L630/N630-1)*100),"n/a",(L630/N630-1)*100)</f>
        <v>0</v>
      </c>
      <c r="AJ630" s="1087">
        <f>IF(ISERROR((N630/O630-1)*100),"n/a",(N630/O630-1)*100)</f>
        <v>-57.894736842105267</v>
      </c>
      <c r="AK630" s="1087">
        <f>IF(ISERROR((O630/P630-1)*100),"n/a",(O630/P630-1)*100)</f>
        <v>-69.841269841269835</v>
      </c>
      <c r="AL630" s="1087">
        <f>IF(ISERROR((P630/Q630-1)*100),"n/a",(P630/Q630-1)*100)</f>
        <v>12.5</v>
      </c>
      <c r="AM630" s="1087">
        <f>IF(ISERROR((Q630/R630-1)*100),"n/a",(Q630/R630-1)*100)</f>
        <v>16.666666666666675</v>
      </c>
      <c r="AN630" s="1087">
        <f>IF(ISERROR((R630/S630-1)*100),"n/a",(R630/S630-1)*100)</f>
        <v>11.111111111111093</v>
      </c>
      <c r="AO630" s="1087">
        <f>IF(ISERROR((S630/T630-1)*100),"n/a",(S630/T630-1)*100)</f>
        <v>8.0000000000000071</v>
      </c>
      <c r="AP630" s="1087">
        <f>IF(ISERROR((T630/U630-1)*100),"n/a",(T630/U630-1)*100)</f>
        <v>7.5268817204301008</v>
      </c>
      <c r="AQ630" s="1087">
        <f>IF(ISERROR((U630/V630-1)*100),"n/a",(U630/V630-1)*100)</f>
        <v>5.0847457627118731</v>
      </c>
      <c r="AR630" s="1087">
        <f>IF(ISERROR((V630/W630-1)*100),"n/a",(V630/W630-1)*100)</f>
        <v>14.193548387096765</v>
      </c>
      <c r="AS630" s="1087">
        <f>IF(ISERROR((W630/X630-1)*100),"n/a",(W630/X630-1)*100)</f>
        <v>6.8965517241379448</v>
      </c>
      <c r="AT630" s="1087">
        <f>IF(ISERROR((X630/Y630-1)*100),"n/a",(X630/Y630-1)*100)</f>
        <v>3.5714285714285809</v>
      </c>
      <c r="AU630" s="1088">
        <f>AVERAGE(AA630:AT630)</f>
        <v>12.421153097852617</v>
      </c>
      <c r="AV630" s="1089">
        <f>STDEV(AA630:AT630)</f>
        <v>41.795585567941501</v>
      </c>
    </row>
    <row r="631" spans="1:48" ht="11.25" customHeight="1" x14ac:dyDescent="0.2">
      <c r="A631" s="498" t="s">
        <v>786</v>
      </c>
      <c r="B631" s="500" t="s">
        <v>787</v>
      </c>
      <c r="C631" s="621">
        <v>0.44</v>
      </c>
      <c r="D631" s="491">
        <v>0.4</v>
      </c>
      <c r="E631" s="502">
        <v>0.36</v>
      </c>
      <c r="F631" s="505">
        <v>0.34</v>
      </c>
      <c r="G631" s="505">
        <v>0.32</v>
      </c>
      <c r="H631" s="505">
        <v>0.3</v>
      </c>
      <c r="I631" s="505">
        <v>0.28000000000000003</v>
      </c>
      <c r="J631" s="1032"/>
      <c r="K631" s="505">
        <v>0.24</v>
      </c>
      <c r="L631" s="501">
        <v>0.22</v>
      </c>
      <c r="M631" s="1032"/>
      <c r="N631" s="518">
        <v>0.21</v>
      </c>
      <c r="O631" s="518">
        <v>0.19</v>
      </c>
      <c r="P631" s="507">
        <v>0.17</v>
      </c>
      <c r="Q631" s="507">
        <v>0.16</v>
      </c>
      <c r="R631" s="507">
        <v>0.12</v>
      </c>
      <c r="S631" s="507">
        <v>0.1</v>
      </c>
      <c r="T631" s="507">
        <v>5.6250000000000001E-2</v>
      </c>
      <c r="U631" s="508">
        <v>0</v>
      </c>
      <c r="V631" s="508">
        <v>0</v>
      </c>
      <c r="W631" s="508">
        <v>0</v>
      </c>
      <c r="X631" s="508">
        <v>0</v>
      </c>
      <c r="Y631" s="508">
        <v>0</v>
      </c>
      <c r="Z631" s="624">
        <f>SUM(C631:Y631)</f>
        <v>3.9062500000000009</v>
      </c>
      <c r="AA631" s="1086">
        <f>IF(ISERROR((C631/D631-1)*100),"n/a",(C631/D631-1)*100)</f>
        <v>9.9999999999999858</v>
      </c>
      <c r="AB631" s="1086">
        <f>IF(ISERROR((D631/E631-1)*100),"n/a",(D631/E631-1)*100)</f>
        <v>11.111111111111116</v>
      </c>
      <c r="AC631" s="1087">
        <f>IF(ISERROR((E631/F631-1)*100),"n/a",(E631/F631-1)*100)</f>
        <v>5.8823529411764497</v>
      </c>
      <c r="AD631" s="1087">
        <f>IF(ISERROR((F631/G631-1)*100),"n/a",(F631/G631-1)*100)</f>
        <v>6.25</v>
      </c>
      <c r="AE631" s="1087">
        <f>IF(ISERROR((G631/H631-1)*100),"n/a",(G631/H631-1)*100)</f>
        <v>6.6666666666666652</v>
      </c>
      <c r="AF631" s="1087">
        <f>IF(ISERROR((H631/I631-1)*100),"n/a",(H631/I631-1)*100)</f>
        <v>7.1428571428571397</v>
      </c>
      <c r="AG631" s="1087">
        <f>IF(ISERROR((I631/K631-1)*100),"n/a",(I631/K631-1)*100)</f>
        <v>16.666666666666675</v>
      </c>
      <c r="AH631" s="1087">
        <f>IF(ISERROR((K631/L631-1)*100),"n/a",(K631/L631-1)*100)</f>
        <v>9.0909090909090828</v>
      </c>
      <c r="AI631" s="1087">
        <f>IF(ISERROR((L631/N631-1)*100),"n/a",(L631/N631-1)*100)</f>
        <v>4.7619047619047672</v>
      </c>
      <c r="AJ631" s="1087">
        <f>IF(ISERROR((N631/O631-1)*100),"n/a",(N631/O631-1)*100)</f>
        <v>10.526315789473673</v>
      </c>
      <c r="AK631" s="1087">
        <f>IF(ISERROR((O631/P631-1)*100),"n/a",(O631/P631-1)*100)</f>
        <v>11.764705882352944</v>
      </c>
      <c r="AL631" s="1087">
        <f>IF(ISERROR((P631/Q631-1)*100),"n/a",(P631/Q631-1)*100)</f>
        <v>6.25</v>
      </c>
      <c r="AM631" s="1087">
        <f>IF(ISERROR((Q631/R631-1)*100),"n/a",(Q631/R631-1)*100)</f>
        <v>33.33333333333335</v>
      </c>
      <c r="AN631" s="1087">
        <f>IF(ISERROR((R631/S631-1)*100),"n/a",(R631/S631-1)*100)</f>
        <v>19.999999999999996</v>
      </c>
      <c r="AO631" s="1087">
        <f>IF(ISERROR((S631/T631-1)*100),"n/a",(S631/T631-1)*100)</f>
        <v>77.777777777777786</v>
      </c>
      <c r="AP631" s="1087" t="str">
        <f>IF(ISERROR((T631/U631-1)*100),"n/a",(T631/U631-1)*100)</f>
        <v>n/a</v>
      </c>
      <c r="AQ631" s="1087" t="str">
        <f>IF(ISERROR((U631/V631-1)*100),"n/a",(U631/V631-1)*100)</f>
        <v>n/a</v>
      </c>
      <c r="AR631" s="1087" t="str">
        <f>IF(ISERROR((V631/W631-1)*100),"n/a",(V631/W631-1)*100)</f>
        <v>n/a</v>
      </c>
      <c r="AS631" s="1087" t="str">
        <f>IF(ISERROR((W631/X631-1)*100),"n/a",(W631/X631-1)*100)</f>
        <v>n/a</v>
      </c>
      <c r="AT631" s="1087" t="str">
        <f>IF(ISERROR((X631/Y631-1)*100),"n/a",(X631/Y631-1)*100)</f>
        <v>n/a</v>
      </c>
      <c r="AU631" s="1088">
        <f>AVERAGE(AA631:AT631)</f>
        <v>15.814973410948642</v>
      </c>
      <c r="AV631" s="1089">
        <f>STDEV(AA631:AT631)</f>
        <v>18.656196897732396</v>
      </c>
    </row>
    <row r="632" spans="1:48" ht="11.25" customHeight="1" x14ac:dyDescent="0.2">
      <c r="A632" s="489" t="s">
        <v>1666</v>
      </c>
      <c r="B632" s="857" t="s">
        <v>1667</v>
      </c>
      <c r="C632" s="621">
        <v>0.56000000000000005</v>
      </c>
      <c r="D632" s="491">
        <v>0.48</v>
      </c>
      <c r="E632" s="491">
        <v>0.42000000000000004</v>
      </c>
      <c r="F632" s="621">
        <v>0.38</v>
      </c>
      <c r="G632" s="621">
        <v>0.35</v>
      </c>
      <c r="H632" s="621">
        <v>0.33</v>
      </c>
      <c r="I632" s="621">
        <v>0.31</v>
      </c>
      <c r="J632" s="945"/>
      <c r="K632" s="621">
        <v>0.27</v>
      </c>
      <c r="L632" s="625">
        <v>0.24</v>
      </c>
      <c r="M632" s="945"/>
      <c r="N632" s="622">
        <v>0.24</v>
      </c>
      <c r="O632" s="503">
        <v>0.24</v>
      </c>
      <c r="P632" s="627">
        <v>0.22</v>
      </c>
      <c r="Q632" s="627">
        <v>0.19</v>
      </c>
      <c r="R632" s="623">
        <v>0.18</v>
      </c>
      <c r="S632" s="623">
        <v>0.18</v>
      </c>
      <c r="T632" s="627">
        <v>0.18</v>
      </c>
      <c r="U632" s="627">
        <v>0.16</v>
      </c>
      <c r="V632" s="627">
        <v>0.14333000000000001</v>
      </c>
      <c r="W632" s="623">
        <v>0.125</v>
      </c>
      <c r="X632" s="623">
        <v>0.125</v>
      </c>
      <c r="Y632" s="623">
        <v>0.125</v>
      </c>
      <c r="Z632" s="624">
        <f>SUM(C632:Y632)</f>
        <v>5.4483299999999995</v>
      </c>
      <c r="AA632" s="1086">
        <f>IF(ISERROR((C632/D632-1)*100),"n/a",(C632/D632-1)*100)</f>
        <v>16.666666666666675</v>
      </c>
      <c r="AB632" s="1086">
        <f>IF(ISERROR((D632/E632-1)*100),"n/a",(D632/E632-1)*100)</f>
        <v>14.285714285714279</v>
      </c>
      <c r="AC632" s="1087">
        <f>IF(ISERROR((E632/F632-1)*100),"n/a",(E632/F632-1)*100)</f>
        <v>10.526315789473696</v>
      </c>
      <c r="AD632" s="1087">
        <f>IF(ISERROR((F632/G632-1)*100),"n/a",(F632/G632-1)*100)</f>
        <v>8.5714285714285854</v>
      </c>
      <c r="AE632" s="1087">
        <f>IF(ISERROR((G632/H632-1)*100),"n/a",(G632/H632-1)*100)</f>
        <v>6.0606060606060552</v>
      </c>
      <c r="AF632" s="1087">
        <f>IF(ISERROR((H632/I632-1)*100),"n/a",(H632/I632-1)*100)</f>
        <v>6.4516129032258229</v>
      </c>
      <c r="AG632" s="1087">
        <f>IF(ISERROR((I632/K632-1)*100),"n/a",(I632/K632-1)*100)</f>
        <v>14.814814814814813</v>
      </c>
      <c r="AH632" s="1087">
        <f>IF(ISERROR((K632/L632-1)*100),"n/a",(K632/L632-1)*100)</f>
        <v>12.500000000000021</v>
      </c>
      <c r="AI632" s="1087">
        <f>IF(ISERROR((L632/N632-1)*100),"n/a",(L632/N632-1)*100)</f>
        <v>0</v>
      </c>
      <c r="AJ632" s="1087">
        <f>IF(ISERROR((N632/O632-1)*100),"n/a",(N632/O632-1)*100)</f>
        <v>0</v>
      </c>
      <c r="AK632" s="1087">
        <f>IF(ISERROR((O632/P632-1)*100),"n/a",(O632/P632-1)*100)</f>
        <v>9.0909090909090828</v>
      </c>
      <c r="AL632" s="1087">
        <f>IF(ISERROR((P632/Q632-1)*100),"n/a",(P632/Q632-1)*100)</f>
        <v>15.789473684210531</v>
      </c>
      <c r="AM632" s="1087">
        <f>IF(ISERROR((Q632/R632-1)*100),"n/a",(Q632/R632-1)*100)</f>
        <v>5.555555555555558</v>
      </c>
      <c r="AN632" s="1087">
        <f>IF(ISERROR((R632/S632-1)*100),"n/a",(R632/S632-1)*100)</f>
        <v>0</v>
      </c>
      <c r="AO632" s="1087">
        <f>IF(ISERROR((S632/T632-1)*100),"n/a",(S632/T632-1)*100)</f>
        <v>0</v>
      </c>
      <c r="AP632" s="1087">
        <f>IF(ISERROR((T632/U632-1)*100),"n/a",(T632/U632-1)*100)</f>
        <v>12.5</v>
      </c>
      <c r="AQ632" s="1087">
        <f>IF(ISERROR((U632/V632-1)*100),"n/a",(U632/V632-1)*100)</f>
        <v>11.630503034954298</v>
      </c>
      <c r="AR632" s="1087">
        <f>IF(ISERROR((V632/W632-1)*100),"n/a",(V632/W632-1)*100)</f>
        <v>14.66400000000001</v>
      </c>
      <c r="AS632" s="1087">
        <f>IF(ISERROR((W632/X632-1)*100),"n/a",(W632/X632-1)*100)</f>
        <v>0</v>
      </c>
      <c r="AT632" s="1087">
        <f>IF(ISERROR((X632/Y632-1)*100),"n/a",(X632/Y632-1)*100)</f>
        <v>0</v>
      </c>
      <c r="AU632" s="1088">
        <f>AVERAGE(AA632:AT632)</f>
        <v>7.9553800228779705</v>
      </c>
      <c r="AV632" s="1089">
        <f>STDEV(AA632:AT632)</f>
        <v>6.172185020806201</v>
      </c>
    </row>
    <row r="633" spans="1:48" ht="11.25" customHeight="1" x14ac:dyDescent="0.2">
      <c r="A633" s="489" t="s">
        <v>1630</v>
      </c>
      <c r="B633" s="857" t="s">
        <v>1631</v>
      </c>
      <c r="C633" s="621">
        <v>2.2599999999999998</v>
      </c>
      <c r="D633" s="491">
        <v>2.16</v>
      </c>
      <c r="E633" s="626">
        <v>2.06</v>
      </c>
      <c r="F633" s="621">
        <v>1.94</v>
      </c>
      <c r="G633" s="621">
        <v>1.84</v>
      </c>
      <c r="H633" s="621">
        <v>1.7749999999999999</v>
      </c>
      <c r="I633" s="621">
        <v>1.5249999999999999</v>
      </c>
      <c r="J633" s="945"/>
      <c r="K633" s="621">
        <v>1.25</v>
      </c>
      <c r="L633" s="490">
        <v>1.1000000000000001</v>
      </c>
      <c r="M633" s="945"/>
      <c r="N633" s="503">
        <v>0.75</v>
      </c>
      <c r="O633" s="622">
        <v>0.5</v>
      </c>
      <c r="P633" s="623">
        <v>0.5</v>
      </c>
      <c r="Q633" s="623">
        <v>0.5</v>
      </c>
      <c r="R633" s="627">
        <v>0.5</v>
      </c>
      <c r="S633" s="627">
        <v>0.25</v>
      </c>
      <c r="T633" s="623">
        <v>0</v>
      </c>
      <c r="U633" s="623">
        <v>0</v>
      </c>
      <c r="V633" s="623">
        <v>0</v>
      </c>
      <c r="W633" s="623">
        <v>0</v>
      </c>
      <c r="X633" s="623">
        <v>0</v>
      </c>
      <c r="Y633" s="623">
        <v>0</v>
      </c>
      <c r="Z633" s="624">
        <f>SUM(C633:Y633)</f>
        <v>18.91</v>
      </c>
      <c r="AA633" s="1086">
        <f>IF(ISERROR((C633/D633-1)*100),"n/a",(C633/D633-1)*100)</f>
        <v>4.6296296296296058</v>
      </c>
      <c r="AB633" s="1086">
        <f>IF(ISERROR((D633/E633-1)*100),"n/a",(D633/E633-1)*100)</f>
        <v>4.8543689320388328</v>
      </c>
      <c r="AC633" s="1087">
        <f>IF(ISERROR((E633/F633-1)*100),"n/a",(E633/F633-1)*100)</f>
        <v>6.1855670103092786</v>
      </c>
      <c r="AD633" s="1087">
        <f>IF(ISERROR((F633/G633-1)*100),"n/a",(F633/G633-1)*100)</f>
        <v>5.4347826086956541</v>
      </c>
      <c r="AE633" s="1087">
        <f>IF(ISERROR((G633/H633-1)*100),"n/a",(G633/H633-1)*100)</f>
        <v>3.6619718309859328</v>
      </c>
      <c r="AF633" s="1087">
        <f>IF(ISERROR((H633/I633-1)*100),"n/a",(H633/I633-1)*100)</f>
        <v>16.393442622950815</v>
      </c>
      <c r="AG633" s="1087">
        <f>IF(ISERROR((I633/K633-1)*100),"n/a",(I633/K633-1)*100)</f>
        <v>21.999999999999996</v>
      </c>
      <c r="AH633" s="1087">
        <f>IF(ISERROR((K633/L633-1)*100),"n/a",(K633/L633-1)*100)</f>
        <v>13.636363636363624</v>
      </c>
      <c r="AI633" s="1087">
        <f>IF(ISERROR((L633/N633-1)*100),"n/a",(L633/N633-1)*100)</f>
        <v>46.666666666666679</v>
      </c>
      <c r="AJ633" s="1087">
        <f>IF(ISERROR((N633/O633-1)*100),"n/a",(N633/O633-1)*100)</f>
        <v>50</v>
      </c>
      <c r="AK633" s="1087">
        <f>IF(ISERROR((O633/P633-1)*100),"n/a",(O633/P633-1)*100)</f>
        <v>0</v>
      </c>
      <c r="AL633" s="1087">
        <f>IF(ISERROR((P633/Q633-1)*100),"n/a",(P633/Q633-1)*100)</f>
        <v>0</v>
      </c>
      <c r="AM633" s="1087">
        <f>IF(ISERROR((Q633/R633-1)*100),"n/a",(Q633/R633-1)*100)</f>
        <v>0</v>
      </c>
      <c r="AN633" s="1087">
        <f>IF(ISERROR((R633/S633-1)*100),"n/a",(R633/S633-1)*100)</f>
        <v>100</v>
      </c>
      <c r="AO633" s="1087" t="str">
        <f>IF(ISERROR((S633/T633-1)*100),"n/a",(S633/T633-1)*100)</f>
        <v>n/a</v>
      </c>
      <c r="AP633" s="1087" t="str">
        <f>IF(ISERROR((T633/U633-1)*100),"n/a",(T633/U633-1)*100)</f>
        <v>n/a</v>
      </c>
      <c r="AQ633" s="1087" t="str">
        <f>IF(ISERROR((U633/V633-1)*100),"n/a",(U633/V633-1)*100)</f>
        <v>n/a</v>
      </c>
      <c r="AR633" s="1087" t="str">
        <f>IF(ISERROR((V633/W633-1)*100),"n/a",(V633/W633-1)*100)</f>
        <v>n/a</v>
      </c>
      <c r="AS633" s="1087" t="str">
        <f>IF(ISERROR((W633/X633-1)*100),"n/a",(W633/X633-1)*100)</f>
        <v>n/a</v>
      </c>
      <c r="AT633" s="1087" t="str">
        <f>IF(ISERROR((X633/Y633-1)*100),"n/a",(X633/Y633-1)*100)</f>
        <v>n/a</v>
      </c>
      <c r="AU633" s="1088">
        <f>AVERAGE(AA633:AT633)</f>
        <v>19.533056638402886</v>
      </c>
      <c r="AV633" s="1089">
        <f>STDEV(AA633:AT633)</f>
        <v>28.285788000140712</v>
      </c>
    </row>
    <row r="634" spans="1:48" ht="11.25" customHeight="1" x14ac:dyDescent="0.2">
      <c r="A634" s="1117" t="s">
        <v>4564</v>
      </c>
      <c r="B634" s="476" t="s">
        <v>4082</v>
      </c>
      <c r="C634" s="491">
        <v>0.59</v>
      </c>
      <c r="D634" s="491">
        <v>0.53</v>
      </c>
      <c r="E634" s="513">
        <v>0.44</v>
      </c>
      <c r="F634" s="513">
        <v>0.4</v>
      </c>
      <c r="G634" s="513">
        <v>0.32</v>
      </c>
      <c r="H634" s="989">
        <v>0</v>
      </c>
      <c r="I634" s="989">
        <v>0</v>
      </c>
      <c r="J634" s="989"/>
      <c r="K634" s="989">
        <v>0</v>
      </c>
      <c r="L634" s="1031">
        <v>0</v>
      </c>
      <c r="M634" s="989"/>
      <c r="N634" s="1152">
        <v>0</v>
      </c>
      <c r="O634" s="1152">
        <v>0.06</v>
      </c>
      <c r="P634" s="487">
        <v>0.36</v>
      </c>
      <c r="Q634" s="487">
        <v>0.34</v>
      </c>
      <c r="R634" s="487">
        <v>0.32</v>
      </c>
      <c r="S634" s="487">
        <v>0.30000000000000004</v>
      </c>
      <c r="T634" s="487">
        <v>0.26</v>
      </c>
      <c r="U634" s="487">
        <v>0.21500000000000002</v>
      </c>
      <c r="V634" s="536">
        <v>0.1875</v>
      </c>
      <c r="W634" s="536">
        <v>0.26249999999999996</v>
      </c>
      <c r="X634" s="487">
        <v>0.3</v>
      </c>
      <c r="Y634" s="487">
        <v>0.12</v>
      </c>
      <c r="Z634" s="624">
        <f>SUM(C634:Y634)</f>
        <v>5.004999999999999</v>
      </c>
      <c r="AA634" s="1086">
        <f>IF(ISERROR((C634/D634-1)*100),"n/a",(C634/D634-1)*100)</f>
        <v>11.32075471698113</v>
      </c>
      <c r="AB634" s="1086">
        <f>IF(ISERROR((D634/E634-1)*100),"n/a",(D634/E634-1)*100)</f>
        <v>20.45454545454546</v>
      </c>
      <c r="AC634" s="1087">
        <f>IF(ISERROR((E634/F634-1)*100),"n/a",(E634/F634-1)*100)</f>
        <v>9.9999999999999858</v>
      </c>
      <c r="AD634" s="1087">
        <f>IF(ISERROR((F634/G634-1)*100),"n/a",(F634/G634-1)*100)</f>
        <v>25</v>
      </c>
      <c r="AE634" s="1087" t="str">
        <f>IF(ISERROR((G634/H634-1)*100),"n/a",(G634/H634-1)*100)</f>
        <v>n/a</v>
      </c>
      <c r="AF634" s="1087" t="str">
        <f>IF(ISERROR((H634/I634-1)*100),"n/a",(H634/I634-1)*100)</f>
        <v>n/a</v>
      </c>
      <c r="AG634" s="1087" t="str">
        <f>IF(ISERROR((I634/K634-1)*100),"n/a",(I634/K634-1)*100)</f>
        <v>n/a</v>
      </c>
      <c r="AH634" s="1087" t="str">
        <f>IF(ISERROR((K634/L634-1)*100),"n/a",(K634/L634-1)*100)</f>
        <v>n/a</v>
      </c>
      <c r="AI634" s="1087" t="str">
        <f>IF(ISERROR((L634/N634-1)*100),"n/a",(L634/N634-1)*100)</f>
        <v>n/a</v>
      </c>
      <c r="AJ634" s="1087">
        <f>IF(ISERROR((N634/O634-1)*100),"n/a",(N634/O634-1)*100)</f>
        <v>-100</v>
      </c>
      <c r="AK634" s="1087">
        <f>IF(ISERROR((O634/P634-1)*100),"n/a",(O634/P634-1)*100)</f>
        <v>-83.333333333333343</v>
      </c>
      <c r="AL634" s="1087">
        <f>IF(ISERROR((P634/Q634-1)*100),"n/a",(P634/Q634-1)*100)</f>
        <v>5.8823529411764497</v>
      </c>
      <c r="AM634" s="1087">
        <f>IF(ISERROR((Q634/R634-1)*100),"n/a",(Q634/R634-1)*100)</f>
        <v>6.25</v>
      </c>
      <c r="AN634" s="1087">
        <f>IF(ISERROR((R634/S634-1)*100),"n/a",(R634/S634-1)*100)</f>
        <v>6.666666666666643</v>
      </c>
      <c r="AO634" s="1087">
        <f>IF(ISERROR((S634/T634-1)*100),"n/a",(S634/T634-1)*100)</f>
        <v>15.384615384615397</v>
      </c>
      <c r="AP634" s="1087">
        <f>IF(ISERROR((T634/U634-1)*100),"n/a",(T634/U634-1)*100)</f>
        <v>20.930232558139529</v>
      </c>
      <c r="AQ634" s="1087">
        <f>IF(ISERROR((U634/V634-1)*100),"n/a",(U634/V634-1)*100)</f>
        <v>14.666666666666671</v>
      </c>
      <c r="AR634" s="1087">
        <f>IF(ISERROR((V634/W634-1)*100),"n/a",(V634/W634-1)*100)</f>
        <v>-28.571428571428559</v>
      </c>
      <c r="AS634" s="1087">
        <f>IF(ISERROR((W634/X634-1)*100),"n/a",(W634/X634-1)*100)</f>
        <v>-12.500000000000011</v>
      </c>
      <c r="AT634" s="1087">
        <f>IF(ISERROR((X634/Y634-1)*100),"n/a",(X634/Y634-1)*100)</f>
        <v>150</v>
      </c>
      <c r="AU634" s="1088">
        <f>AVERAGE(AA634:AT634)</f>
        <v>4.1434048322686232</v>
      </c>
      <c r="AV634" s="1089">
        <f>STDEV(AA634:AT634)</f>
        <v>55.05778327958226</v>
      </c>
    </row>
    <row r="635" spans="1:48" ht="11.25" customHeight="1" x14ac:dyDescent="0.2">
      <c r="A635" s="499" t="s">
        <v>1656</v>
      </c>
      <c r="B635" s="500" t="s">
        <v>1657</v>
      </c>
      <c r="C635" s="621">
        <v>3.93</v>
      </c>
      <c r="D635" s="491">
        <v>3.41</v>
      </c>
      <c r="E635" s="502">
        <v>2.9499999999999997</v>
      </c>
      <c r="F635" s="505">
        <v>2.54</v>
      </c>
      <c r="G635" s="505">
        <v>2.2000000000000002</v>
      </c>
      <c r="H635" s="505">
        <v>1.85</v>
      </c>
      <c r="I635" s="505">
        <v>1.58</v>
      </c>
      <c r="J635" s="1032"/>
      <c r="K635" s="505">
        <v>1.4</v>
      </c>
      <c r="L635" s="501">
        <v>1.3</v>
      </c>
      <c r="M635" s="1032"/>
      <c r="N635" s="518">
        <v>1.22</v>
      </c>
      <c r="O635" s="527">
        <v>1.2</v>
      </c>
      <c r="P635" s="508">
        <v>1.2</v>
      </c>
      <c r="Q635" s="507">
        <v>1.1100000000000001</v>
      </c>
      <c r="R635" s="507">
        <v>1.08</v>
      </c>
      <c r="S635" s="508">
        <v>1</v>
      </c>
      <c r="T635" s="508">
        <v>1</v>
      </c>
      <c r="U635" s="507">
        <v>1</v>
      </c>
      <c r="V635" s="507">
        <v>0.97</v>
      </c>
      <c r="W635" s="507">
        <v>0.96</v>
      </c>
      <c r="X635" s="507">
        <v>0.94</v>
      </c>
      <c r="Y635" s="507">
        <v>0.9</v>
      </c>
      <c r="Z635" s="624">
        <f>SUM(C635:Y635)</f>
        <v>33.739999999999995</v>
      </c>
      <c r="AA635" s="1086">
        <f>IF(ISERROR((C635/D635-1)*100),"n/a",(C635/D635-1)*100)</f>
        <v>15.249266862170096</v>
      </c>
      <c r="AB635" s="1086">
        <f>IF(ISERROR((D635/E635-1)*100),"n/a",(D635/E635-1)*100)</f>
        <v>15.593220338983071</v>
      </c>
      <c r="AC635" s="1087">
        <f>IF(ISERROR((E635/F635-1)*100),"n/a",(E635/F635-1)*100)</f>
        <v>16.14173228346456</v>
      </c>
      <c r="AD635" s="1087">
        <f>IF(ISERROR((F635/G635-1)*100),"n/a",(F635/G635-1)*100)</f>
        <v>15.454545454545453</v>
      </c>
      <c r="AE635" s="1087">
        <f>IF(ISERROR((G635/H635-1)*100),"n/a",(G635/H635-1)*100)</f>
        <v>18.918918918918926</v>
      </c>
      <c r="AF635" s="1087">
        <f>IF(ISERROR((H635/I635-1)*100),"n/a",(H635/I635-1)*100)</f>
        <v>17.088607594936711</v>
      </c>
      <c r="AG635" s="1087">
        <f>IF(ISERROR((I635/K635-1)*100),"n/a",(I635/K635-1)*100)</f>
        <v>12.857142857142879</v>
      </c>
      <c r="AH635" s="1087">
        <f>IF(ISERROR((K635/L635-1)*100),"n/a",(K635/L635-1)*100)</f>
        <v>7.6923076923076872</v>
      </c>
      <c r="AI635" s="1087">
        <f>IF(ISERROR((L635/N635-1)*100),"n/a",(L635/N635-1)*100)</f>
        <v>6.5573770491803351</v>
      </c>
      <c r="AJ635" s="1087">
        <f>IF(ISERROR((N635/O635-1)*100),"n/a",(N635/O635-1)*100)</f>
        <v>1.6666666666666607</v>
      </c>
      <c r="AK635" s="1087">
        <f>IF(ISERROR((O635/P635-1)*100),"n/a",(O635/P635-1)*100)</f>
        <v>0</v>
      </c>
      <c r="AL635" s="1087">
        <f>IF(ISERROR((P635/Q635-1)*100),"n/a",(P635/Q635-1)*100)</f>
        <v>8.108108108108091</v>
      </c>
      <c r="AM635" s="1087">
        <f>IF(ISERROR((Q635/R635-1)*100),"n/a",(Q635/R635-1)*100)</f>
        <v>2.7777777777777901</v>
      </c>
      <c r="AN635" s="1087">
        <f>IF(ISERROR((R635/S635-1)*100),"n/a",(R635/S635-1)*100)</f>
        <v>8.0000000000000071</v>
      </c>
      <c r="AO635" s="1087">
        <f>IF(ISERROR((S635/T635-1)*100),"n/a",(S635/T635-1)*100)</f>
        <v>0</v>
      </c>
      <c r="AP635" s="1087">
        <f>IF(ISERROR((T635/U635-1)*100),"n/a",(T635/U635-1)*100)</f>
        <v>0</v>
      </c>
      <c r="AQ635" s="1087">
        <f>IF(ISERROR((U635/V635-1)*100),"n/a",(U635/V635-1)*100)</f>
        <v>3.0927835051546504</v>
      </c>
      <c r="AR635" s="1087">
        <f>IF(ISERROR((V635/W635-1)*100),"n/a",(V635/W635-1)*100)</f>
        <v>1.0416666666666741</v>
      </c>
      <c r="AS635" s="1087">
        <f>IF(ISERROR((W635/X635-1)*100),"n/a",(W635/X635-1)*100)</f>
        <v>2.1276595744680771</v>
      </c>
      <c r="AT635" s="1087">
        <f>IF(ISERROR((X635/Y635-1)*100),"n/a",(X635/Y635-1)*100)</f>
        <v>4.4444444444444287</v>
      </c>
      <c r="AU635" s="1088">
        <f>AVERAGE(AA635:AT635)</f>
        <v>7.8406112897468061</v>
      </c>
      <c r="AV635" s="1089">
        <f>STDEV(AA635:AT635)</f>
        <v>6.6418609091243912</v>
      </c>
    </row>
    <row r="636" spans="1:48" ht="11.25" customHeight="1" x14ac:dyDescent="0.2">
      <c r="A636" s="489" t="s">
        <v>2839</v>
      </c>
      <c r="B636" s="857" t="s">
        <v>2840</v>
      </c>
      <c r="C636" s="621">
        <v>1.1499999999999999</v>
      </c>
      <c r="D636" s="491">
        <v>0.9</v>
      </c>
      <c r="E636" s="491">
        <v>0.56999999999999995</v>
      </c>
      <c r="F636" s="621">
        <v>0.48</v>
      </c>
      <c r="G636" s="621">
        <v>0.4</v>
      </c>
      <c r="H636" s="621">
        <v>0.16</v>
      </c>
      <c r="I636" s="530">
        <v>0.04</v>
      </c>
      <c r="J636" s="945"/>
      <c r="K636" s="494">
        <v>0.04</v>
      </c>
      <c r="L636" s="625">
        <v>0.04</v>
      </c>
      <c r="M636" s="945"/>
      <c r="N636" s="622">
        <v>0.04</v>
      </c>
      <c r="O636" s="622">
        <v>0.09</v>
      </c>
      <c r="P636" s="623">
        <v>1.3828</v>
      </c>
      <c r="Q636" s="627">
        <v>2.4948000000000001</v>
      </c>
      <c r="R636" s="627">
        <v>2.36382</v>
      </c>
      <c r="S636" s="627">
        <v>2.2237600000000004</v>
      </c>
      <c r="T636" s="627">
        <v>2.1067200000000001</v>
      </c>
      <c r="U636" s="627">
        <v>1.98044</v>
      </c>
      <c r="V636" s="627">
        <v>1.76176</v>
      </c>
      <c r="W636" s="627">
        <v>1.52152</v>
      </c>
      <c r="X636" s="627">
        <v>1.2936000000000001</v>
      </c>
      <c r="Y636" s="627">
        <v>1.0533600000000001</v>
      </c>
      <c r="Z636" s="624">
        <f>SUM(C636:Y636)</f>
        <v>22.092580000000002</v>
      </c>
      <c r="AA636" s="1086">
        <f>IF(ISERROR((C636/D636-1)*100),"n/a",(C636/D636-1)*100)</f>
        <v>27.777777777777768</v>
      </c>
      <c r="AB636" s="1086">
        <f>IF(ISERROR((D636/E636-1)*100),"n/a",(D636/E636-1)*100)</f>
        <v>57.894736842105289</v>
      </c>
      <c r="AC636" s="1087">
        <f>IF(ISERROR((E636/F636-1)*100),"n/a",(E636/F636-1)*100)</f>
        <v>18.75</v>
      </c>
      <c r="AD636" s="1087">
        <f>IF(ISERROR((F636/G636-1)*100),"n/a",(F636/G636-1)*100)</f>
        <v>19.999999999999996</v>
      </c>
      <c r="AE636" s="1087">
        <f>IF(ISERROR((G636/H636-1)*100),"n/a",(G636/H636-1)*100)</f>
        <v>150</v>
      </c>
      <c r="AF636" s="1087">
        <f>IF(ISERROR((H636/I636-1)*100),"n/a",(H636/I636-1)*100)</f>
        <v>300</v>
      </c>
      <c r="AG636" s="1087">
        <f>IF(ISERROR((I636/K636-1)*100),"n/a",(I636/K636-1)*100)</f>
        <v>0</v>
      </c>
      <c r="AH636" s="1087">
        <f>IF(ISERROR((K636/L636-1)*100),"n/a",(K636/L636-1)*100)</f>
        <v>0</v>
      </c>
      <c r="AI636" s="1087">
        <f>IF(ISERROR((L636/N636-1)*100),"n/a",(L636/N636-1)*100)</f>
        <v>0</v>
      </c>
      <c r="AJ636" s="1087">
        <f>IF(ISERROR((N636/O636-1)*100),"n/a",(N636/O636-1)*100)</f>
        <v>-55.555555555555557</v>
      </c>
      <c r="AK636" s="1087">
        <f>IF(ISERROR((O636/P636-1)*100),"n/a",(O636/P636-1)*100)</f>
        <v>-93.4914665895285</v>
      </c>
      <c r="AL636" s="1087">
        <f>IF(ISERROR((P636/Q636-1)*100),"n/a",(P636/Q636-1)*100)</f>
        <v>-44.572711239377902</v>
      </c>
      <c r="AM636" s="1087">
        <f>IF(ISERROR((Q636/R636-1)*100),"n/a",(Q636/R636-1)*100)</f>
        <v>5.5410310429728105</v>
      </c>
      <c r="AN636" s="1087">
        <f>IF(ISERROR((R636/S636-1)*100),"n/a",(R636/S636-1)*100)</f>
        <v>6.2983415476490112</v>
      </c>
      <c r="AO636" s="1087">
        <f>IF(ISERROR((S636/T636-1)*100),"n/a",(S636/T636-1)*100)</f>
        <v>5.555555555555558</v>
      </c>
      <c r="AP636" s="1087">
        <f>IF(ISERROR((T636/U636-1)*100),"n/a",(T636/U636-1)*100)</f>
        <v>6.3763608087091805</v>
      </c>
      <c r="AQ636" s="1087">
        <f>IF(ISERROR((U636/V636-1)*100),"n/a",(U636/V636-1)*100)</f>
        <v>12.412587412587417</v>
      </c>
      <c r="AR636" s="1087">
        <f>IF(ISERROR((V636/W636-1)*100),"n/a",(V636/W636-1)*100)</f>
        <v>15.789473684210531</v>
      </c>
      <c r="AS636" s="1087">
        <f>IF(ISERROR((W636/X636-1)*100),"n/a",(W636/X636-1)*100)</f>
        <v>17.619047619047599</v>
      </c>
      <c r="AT636" s="1087">
        <f>IF(ISERROR((X636/Y636-1)*100),"n/a",(X636/Y636-1)*100)</f>
        <v>22.807017543859654</v>
      </c>
      <c r="AU636" s="1088">
        <f>AVERAGE(AA636:AT636)</f>
        <v>23.66010982250064</v>
      </c>
      <c r="AV636" s="1089">
        <f>STDEV(AA636:AT636)</f>
        <v>79.923851166733144</v>
      </c>
    </row>
    <row r="637" spans="1:48" ht="11.25" customHeight="1" x14ac:dyDescent="0.2">
      <c r="A637" s="874" t="s">
        <v>790</v>
      </c>
      <c r="B637" s="857" t="s">
        <v>791</v>
      </c>
      <c r="C637" s="621">
        <v>2.46</v>
      </c>
      <c r="D637" s="491">
        <v>2.38</v>
      </c>
      <c r="E637" s="626">
        <v>2.2999999999999998</v>
      </c>
      <c r="F637" s="621">
        <v>2.2225000000000001</v>
      </c>
      <c r="G637" s="621">
        <v>2.1524999999999999</v>
      </c>
      <c r="H637" s="621">
        <v>2.0825</v>
      </c>
      <c r="I637" s="621">
        <v>2.0125000000000002</v>
      </c>
      <c r="J637" s="945"/>
      <c r="K637" s="621">
        <v>1.9424999999999999</v>
      </c>
      <c r="L637" s="490">
        <v>1.8725000000000001</v>
      </c>
      <c r="M637" s="945"/>
      <c r="N637" s="503">
        <v>1.8025</v>
      </c>
      <c r="O637" s="503">
        <v>1.7324999999999999</v>
      </c>
      <c r="P637" s="627">
        <v>1.6625000000000001</v>
      </c>
      <c r="Q637" s="627">
        <v>1.595</v>
      </c>
      <c r="R637" s="627">
        <v>1.5349999999999999</v>
      </c>
      <c r="S637" s="627">
        <v>1.4750000000000001</v>
      </c>
      <c r="T637" s="627">
        <v>1.415</v>
      </c>
      <c r="U637" s="627">
        <v>1.385</v>
      </c>
      <c r="V637" s="627">
        <v>1.355</v>
      </c>
      <c r="W637" s="627">
        <v>1.2096515000000001</v>
      </c>
      <c r="X637" s="623">
        <v>0.81860600000000006</v>
      </c>
      <c r="Y637" s="623">
        <v>0.81860600000000006</v>
      </c>
      <c r="Z637" s="624">
        <f>SUM(C637:Y637)</f>
        <v>36.229363499999998</v>
      </c>
      <c r="AA637" s="1086">
        <f>IF(ISERROR((C637/D637-1)*100),"n/a",(C637/D637-1)*100)</f>
        <v>3.3613445378151363</v>
      </c>
      <c r="AB637" s="1086">
        <f>IF(ISERROR((D637/E637-1)*100),"n/a",(D637/E637-1)*100)</f>
        <v>3.4782608695652195</v>
      </c>
      <c r="AC637" s="1087">
        <f>IF(ISERROR((E637/F637-1)*100),"n/a",(E637/F637-1)*100)</f>
        <v>3.4870641169853611</v>
      </c>
      <c r="AD637" s="1087">
        <f>IF(ISERROR((F637/G637-1)*100),"n/a",(F637/G637-1)*100)</f>
        <v>3.2520325203252209</v>
      </c>
      <c r="AE637" s="1087">
        <f>IF(ISERROR((G637/H637-1)*100),"n/a",(G637/H637-1)*100)</f>
        <v>3.3613445378151141</v>
      </c>
      <c r="AF637" s="1087">
        <f>IF(ISERROR((H637/I637-1)*100),"n/a",(H637/I637-1)*100)</f>
        <v>3.4782608695652195</v>
      </c>
      <c r="AG637" s="1087">
        <f>IF(ISERROR((I637/K637-1)*100),"n/a",(I637/K637-1)*100)</f>
        <v>3.6036036036036112</v>
      </c>
      <c r="AH637" s="1087">
        <f>IF(ISERROR((K637/L637-1)*100),"n/a",(K637/L637-1)*100)</f>
        <v>3.7383177570093462</v>
      </c>
      <c r="AI637" s="1087">
        <f>IF(ISERROR((L637/N637-1)*100),"n/a",(L637/N637-1)*100)</f>
        <v>3.8834951456310662</v>
      </c>
      <c r="AJ637" s="1087">
        <f>IF(ISERROR((N637/O637-1)*100),"n/a",(N637/O637-1)*100)</f>
        <v>4.0404040404040442</v>
      </c>
      <c r="AK637" s="1087">
        <f>IF(ISERROR((O637/P637-1)*100),"n/a",(O637/P637-1)*100)</f>
        <v>4.2105263157894646</v>
      </c>
      <c r="AL637" s="1087">
        <f>IF(ISERROR((P637/Q637-1)*100),"n/a",(P637/Q637-1)*100)</f>
        <v>4.2319749216300995</v>
      </c>
      <c r="AM637" s="1087">
        <f>IF(ISERROR((Q637/R637-1)*100),"n/a",(Q637/R637-1)*100)</f>
        <v>3.9087947882736174</v>
      </c>
      <c r="AN637" s="1087">
        <f>IF(ISERROR((R637/S637-1)*100),"n/a",(R637/S637-1)*100)</f>
        <v>4.0677966101694718</v>
      </c>
      <c r="AO637" s="1087">
        <f>IF(ISERROR((S637/T637-1)*100),"n/a",(S637/T637-1)*100)</f>
        <v>4.2402826855123754</v>
      </c>
      <c r="AP637" s="1087">
        <f>IF(ISERROR((T637/U637-1)*100),"n/a",(T637/U637-1)*100)</f>
        <v>2.1660649819494671</v>
      </c>
      <c r="AQ637" s="1087">
        <f>IF(ISERROR((U637/V637-1)*100),"n/a",(U637/V637-1)*100)</f>
        <v>2.2140221402213944</v>
      </c>
      <c r="AR637" s="1087">
        <f>IF(ISERROR((V637/W637-1)*100),"n/a",(V637/W637-1)*100)</f>
        <v>12.01573345711553</v>
      </c>
      <c r="AS637" s="1087">
        <f>IF(ISERROR((W637/X637-1)*100),"n/a",(W637/X637-1)*100)</f>
        <v>47.769684072679652</v>
      </c>
      <c r="AT637" s="1087">
        <f>IF(ISERROR((X637/Y637-1)*100),"n/a",(X637/Y637-1)*100)</f>
        <v>0</v>
      </c>
      <c r="AU637" s="1088">
        <f>AVERAGE(AA637:AT637)</f>
        <v>6.025450398603021</v>
      </c>
      <c r="AV637" s="1089">
        <f>STDEV(AA637:AT637)</f>
        <v>10.060693751088118</v>
      </c>
    </row>
    <row r="638" spans="1:48" ht="11.25" customHeight="1" x14ac:dyDescent="0.2">
      <c r="A638" s="498" t="s">
        <v>1664</v>
      </c>
      <c r="B638" s="500" t="s">
        <v>1665</v>
      </c>
      <c r="C638" s="621">
        <v>0.9</v>
      </c>
      <c r="D638" s="491">
        <v>0.86</v>
      </c>
      <c r="E638" s="512">
        <v>0.82</v>
      </c>
      <c r="F638" s="505">
        <v>0.7</v>
      </c>
      <c r="G638" s="505">
        <v>0.62</v>
      </c>
      <c r="H638" s="505">
        <v>0.56000000000000005</v>
      </c>
      <c r="I638" s="505">
        <v>0.49</v>
      </c>
      <c r="J638" s="1032"/>
      <c r="K638" s="505">
        <v>0.32</v>
      </c>
      <c r="L638" s="506">
        <v>0.2</v>
      </c>
      <c r="M638" s="1032"/>
      <c r="N638" s="527">
        <v>0.2</v>
      </c>
      <c r="O638" s="527">
        <v>0.35</v>
      </c>
      <c r="P638" s="508">
        <v>0.8</v>
      </c>
      <c r="Q638" s="507">
        <v>0.8</v>
      </c>
      <c r="R638" s="507">
        <v>0.75143000000000004</v>
      </c>
      <c r="S638" s="507">
        <v>0.66666000000000003</v>
      </c>
      <c r="T638" s="507">
        <v>0.62856000000000001</v>
      </c>
      <c r="U638" s="508">
        <v>0.60951999999999995</v>
      </c>
      <c r="V638" s="507">
        <v>0.60951999999999995</v>
      </c>
      <c r="W638" s="507">
        <v>0.57143999999999995</v>
      </c>
      <c r="X638" s="508">
        <v>0</v>
      </c>
      <c r="Y638" s="508">
        <v>0</v>
      </c>
      <c r="Z638" s="624">
        <f>SUM(C638:Y638)</f>
        <v>11.457129999999999</v>
      </c>
      <c r="AA638" s="1086">
        <f>IF(ISERROR((C638/D638-1)*100),"n/a",(C638/D638-1)*100)</f>
        <v>4.6511627906976827</v>
      </c>
      <c r="AB638" s="1086">
        <f>IF(ISERROR((D638/E638-1)*100),"n/a",(D638/E638-1)*100)</f>
        <v>4.8780487804878092</v>
      </c>
      <c r="AC638" s="1087">
        <f>IF(ISERROR((E638/F638-1)*100),"n/a",(E638/F638-1)*100)</f>
        <v>17.142857142857149</v>
      </c>
      <c r="AD638" s="1087">
        <f>IF(ISERROR((F638/G638-1)*100),"n/a",(F638/G638-1)*100)</f>
        <v>12.903225806451601</v>
      </c>
      <c r="AE638" s="1087">
        <f>IF(ISERROR((G638/H638-1)*100),"n/a",(G638/H638-1)*100)</f>
        <v>10.714285714285698</v>
      </c>
      <c r="AF638" s="1087">
        <f>IF(ISERROR((H638/I638-1)*100),"n/a",(H638/I638-1)*100)</f>
        <v>14.285714285714302</v>
      </c>
      <c r="AG638" s="1087">
        <f>IF(ISERROR((I638/K638-1)*100),"n/a",(I638/K638-1)*100)</f>
        <v>53.125</v>
      </c>
      <c r="AH638" s="1087">
        <f>IF(ISERROR((K638/L638-1)*100),"n/a",(K638/L638-1)*100)</f>
        <v>59.999999999999986</v>
      </c>
      <c r="AI638" s="1087">
        <f>IF(ISERROR((L638/N638-1)*100),"n/a",(L638/N638-1)*100)</f>
        <v>0</v>
      </c>
      <c r="AJ638" s="1087">
        <f>IF(ISERROR((N638/O638-1)*100),"n/a",(N638/O638-1)*100)</f>
        <v>-42.857142857142847</v>
      </c>
      <c r="AK638" s="1087">
        <f>IF(ISERROR((O638/P638-1)*100),"n/a",(O638/P638-1)*100)</f>
        <v>-56.25</v>
      </c>
      <c r="AL638" s="1087">
        <f>IF(ISERROR((P638/Q638-1)*100),"n/a",(P638/Q638-1)*100)</f>
        <v>0</v>
      </c>
      <c r="AM638" s="1087">
        <f>IF(ISERROR((Q638/R638-1)*100),"n/a",(Q638/R638-1)*100)</f>
        <v>6.4636759245704889</v>
      </c>
      <c r="AN638" s="1087">
        <f>IF(ISERROR((R638/S638-1)*100),"n/a",(R638/S638-1)*100)</f>
        <v>12.715627156271569</v>
      </c>
      <c r="AO638" s="1087">
        <f>IF(ISERROR((S638/T638-1)*100),"n/a",(S638/T638-1)*100)</f>
        <v>6.0614738449789929</v>
      </c>
      <c r="AP638" s="1087">
        <f>IF(ISERROR((T638/U638-1)*100),"n/a",(T638/U638-1)*100)</f>
        <v>3.1237695235595275</v>
      </c>
      <c r="AQ638" s="1087">
        <f>IF(ISERROR((U638/V638-1)*100),"n/a",(U638/V638-1)*100)</f>
        <v>0</v>
      </c>
      <c r="AR638" s="1087">
        <f>IF(ISERROR((V638/W638-1)*100),"n/a",(V638/W638-1)*100)</f>
        <v>6.6638667226655457</v>
      </c>
      <c r="AS638" s="1087" t="str">
        <f>IF(ISERROR((W638/X638-1)*100),"n/a",(W638/X638-1)*100)</f>
        <v>n/a</v>
      </c>
      <c r="AT638" s="1087" t="str">
        <f>IF(ISERROR((X638/Y638-1)*100),"n/a",(X638/Y638-1)*100)</f>
        <v>n/a</v>
      </c>
      <c r="AU638" s="1088">
        <f>AVERAGE(AA638:AT638)</f>
        <v>6.3123091575220833</v>
      </c>
      <c r="AV638" s="1089">
        <f>STDEV(AA638:AT638)</f>
        <v>26.373893274221988</v>
      </c>
    </row>
    <row r="639" spans="1:48" ht="11.25" customHeight="1" x14ac:dyDescent="0.2">
      <c r="A639" s="874" t="s">
        <v>338</v>
      </c>
      <c r="B639" s="857" t="s">
        <v>339</v>
      </c>
      <c r="C639" s="621">
        <v>1.7</v>
      </c>
      <c r="D639" s="491">
        <v>1.62</v>
      </c>
      <c r="E639" s="626">
        <v>1.54</v>
      </c>
      <c r="F639" s="621">
        <v>1.46</v>
      </c>
      <c r="G639" s="621">
        <v>1.37</v>
      </c>
      <c r="H639" s="621">
        <v>1.27</v>
      </c>
      <c r="I639" s="621">
        <v>1.23</v>
      </c>
      <c r="J639" s="945"/>
      <c r="K639" s="621">
        <v>1.19</v>
      </c>
      <c r="L639" s="490">
        <v>1.1499999999999999</v>
      </c>
      <c r="M639" s="945"/>
      <c r="N639" s="503">
        <v>1.1100000000000001</v>
      </c>
      <c r="O639" s="622">
        <v>1.08</v>
      </c>
      <c r="P639" s="627">
        <v>1.07</v>
      </c>
      <c r="Q639" s="627">
        <v>1.02</v>
      </c>
      <c r="R639" s="627">
        <v>0.96</v>
      </c>
      <c r="S639" s="627">
        <v>0.92</v>
      </c>
      <c r="T639" s="627">
        <v>0.88</v>
      </c>
      <c r="U639" s="623">
        <v>0.84</v>
      </c>
      <c r="V639" s="627">
        <v>0.83</v>
      </c>
      <c r="W639" s="623">
        <v>0.8</v>
      </c>
      <c r="X639" s="627">
        <v>0.79</v>
      </c>
      <c r="Y639" s="627">
        <v>0.75</v>
      </c>
      <c r="Z639" s="624">
        <f>SUM(C639:Y639)</f>
        <v>23.580000000000002</v>
      </c>
      <c r="AA639" s="1086">
        <f>IF(ISERROR((C639/D639-1)*100),"n/a",(C639/D639-1)*100)</f>
        <v>4.9382716049382713</v>
      </c>
      <c r="AB639" s="1086">
        <f>IF(ISERROR((D639/E639-1)*100),"n/a",(D639/E639-1)*100)</f>
        <v>5.1948051948051965</v>
      </c>
      <c r="AC639" s="1087">
        <f>IF(ISERROR((E639/F639-1)*100),"n/a",(E639/F639-1)*100)</f>
        <v>5.4794520547945202</v>
      </c>
      <c r="AD639" s="1087">
        <f>IF(ISERROR((F639/G639-1)*100),"n/a",(F639/G639-1)*100)</f>
        <v>6.5693430656934115</v>
      </c>
      <c r="AE639" s="1087">
        <f>IF(ISERROR((G639/H639-1)*100),"n/a",(G639/H639-1)*100)</f>
        <v>7.8740157480315043</v>
      </c>
      <c r="AF639" s="1087">
        <f>IF(ISERROR((H639/I639-1)*100),"n/a",(H639/I639-1)*100)</f>
        <v>3.2520325203251987</v>
      </c>
      <c r="AG639" s="1087">
        <f>IF(ISERROR((I639/K639-1)*100),"n/a",(I639/K639-1)*100)</f>
        <v>3.3613445378151363</v>
      </c>
      <c r="AH639" s="1087">
        <f>IF(ISERROR((K639/L639-1)*100),"n/a",(K639/L639-1)*100)</f>
        <v>3.4782608695652195</v>
      </c>
      <c r="AI639" s="1087">
        <f>IF(ISERROR((L639/N639-1)*100),"n/a",(L639/N639-1)*100)</f>
        <v>3.603603603603589</v>
      </c>
      <c r="AJ639" s="1087">
        <f>IF(ISERROR((N639/O639-1)*100),"n/a",(N639/O639-1)*100)</f>
        <v>2.7777777777777901</v>
      </c>
      <c r="AK639" s="1087">
        <f>IF(ISERROR((O639/P639-1)*100),"n/a",(O639/P639-1)*100)</f>
        <v>0.93457943925234765</v>
      </c>
      <c r="AL639" s="1087">
        <f>IF(ISERROR((P639/Q639-1)*100),"n/a",(P639/Q639-1)*100)</f>
        <v>4.9019607843137303</v>
      </c>
      <c r="AM639" s="1087">
        <f>IF(ISERROR((Q639/R639-1)*100),"n/a",(Q639/R639-1)*100)</f>
        <v>6.25</v>
      </c>
      <c r="AN639" s="1087">
        <f>IF(ISERROR((R639/S639-1)*100),"n/a",(R639/S639-1)*100)</f>
        <v>4.3478260869565188</v>
      </c>
      <c r="AO639" s="1087">
        <f>IF(ISERROR((S639/T639-1)*100),"n/a",(S639/T639-1)*100)</f>
        <v>4.5454545454545414</v>
      </c>
      <c r="AP639" s="1087">
        <f>IF(ISERROR((T639/U639-1)*100),"n/a",(T639/U639-1)*100)</f>
        <v>4.7619047619047672</v>
      </c>
      <c r="AQ639" s="1087">
        <f>IF(ISERROR((U639/V639-1)*100),"n/a",(U639/V639-1)*100)</f>
        <v>1.2048192771084265</v>
      </c>
      <c r="AR639" s="1087">
        <f>IF(ISERROR((V639/W639-1)*100),"n/a",(V639/W639-1)*100)</f>
        <v>3.7499999999999867</v>
      </c>
      <c r="AS639" s="1087">
        <f>IF(ISERROR((W639/X639-1)*100),"n/a",(W639/X639-1)*100)</f>
        <v>1.2658227848101333</v>
      </c>
      <c r="AT639" s="1087">
        <f>IF(ISERROR((X639/Y639-1)*100),"n/a",(X639/Y639-1)*100)</f>
        <v>5.3333333333333455</v>
      </c>
      <c r="AU639" s="1088">
        <f>AVERAGE(AA639:AT639)</f>
        <v>4.1912303995241817</v>
      </c>
      <c r="AV639" s="1089">
        <f>STDEV(AA639:AT639)</f>
        <v>1.8015521691601366</v>
      </c>
    </row>
    <row r="640" spans="1:48" ht="11.25" customHeight="1" x14ac:dyDescent="0.2">
      <c r="A640" s="489" t="s">
        <v>328</v>
      </c>
      <c r="B640" s="1014" t="s">
        <v>329</v>
      </c>
      <c r="C640" s="621">
        <v>2.2799999999999998</v>
      </c>
      <c r="D640" s="491">
        <v>2</v>
      </c>
      <c r="E640" s="626">
        <v>1.64</v>
      </c>
      <c r="F640" s="621">
        <v>1.44</v>
      </c>
      <c r="G640" s="621">
        <v>1.32</v>
      </c>
      <c r="H640" s="621">
        <v>1.2</v>
      </c>
      <c r="I640" s="621">
        <v>1.1200000000000001</v>
      </c>
      <c r="J640" s="945"/>
      <c r="K640" s="621">
        <v>1.02</v>
      </c>
      <c r="L640" s="490">
        <v>1</v>
      </c>
      <c r="M640" s="945"/>
      <c r="N640" s="503">
        <v>0.94</v>
      </c>
      <c r="O640" s="503">
        <v>0.9</v>
      </c>
      <c r="P640" s="627">
        <v>0.88</v>
      </c>
      <c r="Q640" s="627">
        <v>0.82</v>
      </c>
      <c r="R640" s="627">
        <v>0.72599999999999998</v>
      </c>
      <c r="S640" s="627">
        <v>0.66</v>
      </c>
      <c r="T640" s="627">
        <v>0.6</v>
      </c>
      <c r="U640" s="627">
        <v>0.54</v>
      </c>
      <c r="V640" s="627">
        <v>0.51</v>
      </c>
      <c r="W640" s="627">
        <v>0.49</v>
      </c>
      <c r="X640" s="627">
        <v>0.47</v>
      </c>
      <c r="Y640" s="627">
        <v>0.43</v>
      </c>
      <c r="Z640" s="624">
        <f>SUM(C640:Y640)</f>
        <v>20.985999999999997</v>
      </c>
      <c r="AA640" s="1086">
        <f>IF(ISERROR((C640/D640-1)*100),"n/a",(C640/D640-1)*100)</f>
        <v>13.999999999999989</v>
      </c>
      <c r="AB640" s="1086">
        <f>IF(ISERROR((D640/E640-1)*100),"n/a",(D640/E640-1)*100)</f>
        <v>21.95121951219512</v>
      </c>
      <c r="AC640" s="1087">
        <f>IF(ISERROR((E640/F640-1)*100),"n/a",(E640/F640-1)*100)</f>
        <v>13.888888888888884</v>
      </c>
      <c r="AD640" s="1087">
        <f>IF(ISERROR((F640/G640-1)*100),"n/a",(F640/G640-1)*100)</f>
        <v>9.0909090909090828</v>
      </c>
      <c r="AE640" s="1087">
        <f>IF(ISERROR((G640/H640-1)*100),"n/a",(G640/H640-1)*100)</f>
        <v>10.000000000000009</v>
      </c>
      <c r="AF640" s="1087">
        <f>IF(ISERROR((H640/I640-1)*100),"n/a",(H640/I640-1)*100)</f>
        <v>7.1428571428571397</v>
      </c>
      <c r="AG640" s="1087">
        <f>IF(ISERROR((I640/K640-1)*100),"n/a",(I640/K640-1)*100)</f>
        <v>9.8039215686274606</v>
      </c>
      <c r="AH640" s="1087">
        <f>IF(ISERROR((K640/L640-1)*100),"n/a",(K640/L640-1)*100)</f>
        <v>2.0000000000000018</v>
      </c>
      <c r="AI640" s="1087">
        <f>IF(ISERROR((L640/N640-1)*100),"n/a",(L640/N640-1)*100)</f>
        <v>6.3829787234042534</v>
      </c>
      <c r="AJ640" s="1087">
        <f>IF(ISERROR((N640/O640-1)*100),"n/a",(N640/O640-1)*100)</f>
        <v>4.4444444444444287</v>
      </c>
      <c r="AK640" s="1087">
        <f>IF(ISERROR((O640/P640-1)*100),"n/a",(O640/P640-1)*100)</f>
        <v>2.2727272727272707</v>
      </c>
      <c r="AL640" s="1087">
        <f>IF(ISERROR((P640/Q640-1)*100),"n/a",(P640/Q640-1)*100)</f>
        <v>7.3170731707317138</v>
      </c>
      <c r="AM640" s="1087">
        <f>IF(ISERROR((Q640/R640-1)*100),"n/a",(Q640/R640-1)*100)</f>
        <v>12.947658402203842</v>
      </c>
      <c r="AN640" s="1087">
        <f>IF(ISERROR((R640/S640-1)*100),"n/a",(R640/S640-1)*100)</f>
        <v>9.9999999999999858</v>
      </c>
      <c r="AO640" s="1087">
        <f>IF(ISERROR((S640/T640-1)*100),"n/a",(S640/T640-1)*100)</f>
        <v>10.000000000000009</v>
      </c>
      <c r="AP640" s="1087">
        <f>IF(ISERROR((T640/U640-1)*100),"n/a",(T640/U640-1)*100)</f>
        <v>11.111111111111093</v>
      </c>
      <c r="AQ640" s="1087">
        <f>IF(ISERROR((U640/V640-1)*100),"n/a",(U640/V640-1)*100)</f>
        <v>5.8823529411764719</v>
      </c>
      <c r="AR640" s="1087">
        <f>IF(ISERROR((V640/W640-1)*100),"n/a",(V640/W640-1)*100)</f>
        <v>4.081632653061229</v>
      </c>
      <c r="AS640" s="1087">
        <f>IF(ISERROR((W640/X640-1)*100),"n/a",(W640/X640-1)*100)</f>
        <v>4.2553191489361764</v>
      </c>
      <c r="AT640" s="1087">
        <f>IF(ISERROR((X640/Y640-1)*100),"n/a",(X640/Y640-1)*100)</f>
        <v>9.302325581395344</v>
      </c>
      <c r="AU640" s="1088">
        <f>AVERAGE(AA640:AT640)</f>
        <v>8.7937709826334736</v>
      </c>
      <c r="AV640" s="1089">
        <f>STDEV(AA640:AT640)</f>
        <v>4.7246989863243529</v>
      </c>
    </row>
    <row r="641" spans="1:48" ht="11.25" customHeight="1" x14ac:dyDescent="0.2">
      <c r="A641" s="498" t="s">
        <v>1672</v>
      </c>
      <c r="B641" s="500" t="s">
        <v>1673</v>
      </c>
      <c r="C641" s="621">
        <v>0.76</v>
      </c>
      <c r="D641" s="491">
        <v>0.72</v>
      </c>
      <c r="E641" s="502">
        <v>0.66</v>
      </c>
      <c r="F641" s="505">
        <v>0.6</v>
      </c>
      <c r="G641" s="505">
        <v>0.54</v>
      </c>
      <c r="H641" s="505">
        <v>0.48</v>
      </c>
      <c r="I641" s="505">
        <v>0.35</v>
      </c>
      <c r="J641" s="1032"/>
      <c r="K641" s="505">
        <v>0.30499999999999999</v>
      </c>
      <c r="L641" s="501">
        <v>0.245</v>
      </c>
      <c r="M641" s="1032"/>
      <c r="N641" s="527">
        <v>0.2</v>
      </c>
      <c r="O641" s="527">
        <v>0.2</v>
      </c>
      <c r="P641" s="508">
        <v>0.2</v>
      </c>
      <c r="Q641" s="508">
        <v>0.2</v>
      </c>
      <c r="R641" s="507">
        <v>0.2</v>
      </c>
      <c r="S641" s="508">
        <v>0</v>
      </c>
      <c r="T641" s="508">
        <v>0</v>
      </c>
      <c r="U641" s="508">
        <v>0</v>
      </c>
      <c r="V641" s="508">
        <v>0</v>
      </c>
      <c r="W641" s="508">
        <v>0</v>
      </c>
      <c r="X641" s="508">
        <v>0</v>
      </c>
      <c r="Y641" s="508">
        <v>0</v>
      </c>
      <c r="Z641" s="624">
        <f>SUM(C641:Y641)</f>
        <v>5.660000000000001</v>
      </c>
      <c r="AA641" s="1086">
        <f>IF(ISERROR((C641/D641-1)*100),"n/a",(C641/D641-1)*100)</f>
        <v>5.555555555555558</v>
      </c>
      <c r="AB641" s="1086">
        <f>IF(ISERROR((D641/E641-1)*100),"n/a",(D641/E641-1)*100)</f>
        <v>9.0909090909090828</v>
      </c>
      <c r="AC641" s="1087">
        <f>IF(ISERROR((E641/F641-1)*100),"n/a",(E641/F641-1)*100)</f>
        <v>10.000000000000009</v>
      </c>
      <c r="AD641" s="1087">
        <f>IF(ISERROR((F641/G641-1)*100),"n/a",(F641/G641-1)*100)</f>
        <v>11.111111111111093</v>
      </c>
      <c r="AE641" s="1087">
        <f>IF(ISERROR((G641/H641-1)*100),"n/a",(G641/H641-1)*100)</f>
        <v>12.500000000000021</v>
      </c>
      <c r="AF641" s="1087">
        <f>IF(ISERROR((H641/I641-1)*100),"n/a",(H641/I641-1)*100)</f>
        <v>37.142857142857146</v>
      </c>
      <c r="AG641" s="1087">
        <f>IF(ISERROR((I641/K641-1)*100),"n/a",(I641/K641-1)*100)</f>
        <v>14.754098360655732</v>
      </c>
      <c r="AH641" s="1087">
        <f>IF(ISERROR((K641/L641-1)*100),"n/a",(K641/L641-1)*100)</f>
        <v>24.489795918367353</v>
      </c>
      <c r="AI641" s="1087">
        <f>IF(ISERROR((L641/N641-1)*100),"n/a",(L641/N641-1)*100)</f>
        <v>22.499999999999986</v>
      </c>
      <c r="AJ641" s="1087">
        <f>IF(ISERROR((N641/O641-1)*100),"n/a",(N641/O641-1)*100)</f>
        <v>0</v>
      </c>
      <c r="AK641" s="1087">
        <f>IF(ISERROR((O641/P641-1)*100),"n/a",(O641/P641-1)*100)</f>
        <v>0</v>
      </c>
      <c r="AL641" s="1087">
        <f>IF(ISERROR((P641/Q641-1)*100),"n/a",(P641/Q641-1)*100)</f>
        <v>0</v>
      </c>
      <c r="AM641" s="1087">
        <f>IF(ISERROR((Q641/R641-1)*100),"n/a",(Q641/R641-1)*100)</f>
        <v>0</v>
      </c>
      <c r="AN641" s="1087" t="str">
        <f>IF(ISERROR((R641/S641-1)*100),"n/a",(R641/S641-1)*100)</f>
        <v>n/a</v>
      </c>
      <c r="AO641" s="1087" t="str">
        <f>IF(ISERROR((S641/T641-1)*100),"n/a",(S641/T641-1)*100)</f>
        <v>n/a</v>
      </c>
      <c r="AP641" s="1087" t="str">
        <f>IF(ISERROR((T641/U641-1)*100),"n/a",(T641/U641-1)*100)</f>
        <v>n/a</v>
      </c>
      <c r="AQ641" s="1087" t="str">
        <f>IF(ISERROR((U641/V641-1)*100),"n/a",(U641/V641-1)*100)</f>
        <v>n/a</v>
      </c>
      <c r="AR641" s="1087" t="str">
        <f>IF(ISERROR((V641/W641-1)*100),"n/a",(V641/W641-1)*100)</f>
        <v>n/a</v>
      </c>
      <c r="AS641" s="1087" t="str">
        <f>IF(ISERROR((W641/X641-1)*100),"n/a",(W641/X641-1)*100)</f>
        <v>n/a</v>
      </c>
      <c r="AT641" s="1087" t="str">
        <f>IF(ISERROR((X641/Y641-1)*100),"n/a",(X641/Y641-1)*100)</f>
        <v>n/a</v>
      </c>
      <c r="AU641" s="1088">
        <f>AVERAGE(AA641:AT641)</f>
        <v>11.318794398419691</v>
      </c>
      <c r="AV641" s="1089">
        <f>STDEV(AA641:AT641)</f>
        <v>11.295259288780235</v>
      </c>
    </row>
    <row r="642" spans="1:48" ht="11.25" customHeight="1" x14ac:dyDescent="0.2">
      <c r="A642" s="489" t="s">
        <v>800</v>
      </c>
      <c r="B642" s="857" t="s">
        <v>801</v>
      </c>
      <c r="C642" s="621">
        <v>2.37</v>
      </c>
      <c r="D642" s="491">
        <v>2.25</v>
      </c>
      <c r="E642" s="626">
        <v>2.1</v>
      </c>
      <c r="F642" s="621">
        <v>1.96</v>
      </c>
      <c r="G642" s="621">
        <v>1.84</v>
      </c>
      <c r="H642" s="621">
        <v>1.76</v>
      </c>
      <c r="I642" s="621">
        <v>1.7</v>
      </c>
      <c r="J642" s="945"/>
      <c r="K642" s="621">
        <v>1.66</v>
      </c>
      <c r="L642" s="490">
        <v>1.62</v>
      </c>
      <c r="M642" s="945"/>
      <c r="N642" s="503">
        <v>1.58</v>
      </c>
      <c r="O642" s="503">
        <v>1.54</v>
      </c>
      <c r="P642" s="627">
        <v>1.5</v>
      </c>
      <c r="Q642" s="627">
        <v>1.46</v>
      </c>
      <c r="R642" s="627">
        <v>1.42</v>
      </c>
      <c r="S642" s="627">
        <v>1.38</v>
      </c>
      <c r="T642" s="627">
        <v>1.36</v>
      </c>
      <c r="U642" s="623">
        <v>1.34</v>
      </c>
      <c r="V642" s="623">
        <v>1.34</v>
      </c>
      <c r="W642" s="623">
        <v>1.34</v>
      </c>
      <c r="X642" s="623">
        <v>1.34</v>
      </c>
      <c r="Y642" s="623">
        <v>1.34</v>
      </c>
      <c r="Z642" s="624">
        <f>SUM(C642:Y642)</f>
        <v>34.200000000000003</v>
      </c>
      <c r="AA642" s="1086">
        <f>IF(ISERROR((C642/D642-1)*100),"n/a",(C642/D642-1)*100)</f>
        <v>5.3333333333333455</v>
      </c>
      <c r="AB642" s="1086">
        <f>IF(ISERROR((D642/E642-1)*100),"n/a",(D642/E642-1)*100)</f>
        <v>7.1428571428571397</v>
      </c>
      <c r="AC642" s="1087">
        <f>IF(ISERROR((E642/F642-1)*100),"n/a",(E642/F642-1)*100)</f>
        <v>7.1428571428571397</v>
      </c>
      <c r="AD642" s="1087">
        <f>IF(ISERROR((F642/G642-1)*100),"n/a",(F642/G642-1)*100)</f>
        <v>6.5217391304347672</v>
      </c>
      <c r="AE642" s="1087">
        <f>IF(ISERROR((G642/H642-1)*100),"n/a",(G642/H642-1)*100)</f>
        <v>4.5454545454545414</v>
      </c>
      <c r="AF642" s="1087">
        <f>IF(ISERROR((H642/I642-1)*100),"n/a",(H642/I642-1)*100)</f>
        <v>3.529411764705892</v>
      </c>
      <c r="AG642" s="1087">
        <f>IF(ISERROR((I642/K642-1)*100),"n/a",(I642/K642-1)*100)</f>
        <v>2.4096385542168752</v>
      </c>
      <c r="AH642" s="1087">
        <f>IF(ISERROR((K642/L642-1)*100),"n/a",(K642/L642-1)*100)</f>
        <v>2.4691358024691246</v>
      </c>
      <c r="AI642" s="1087">
        <f>IF(ISERROR((L642/N642-1)*100),"n/a",(L642/N642-1)*100)</f>
        <v>2.5316455696202445</v>
      </c>
      <c r="AJ642" s="1087">
        <f>IF(ISERROR((N642/O642-1)*100),"n/a",(N642/O642-1)*100)</f>
        <v>2.5974025974025983</v>
      </c>
      <c r="AK642" s="1087">
        <f>IF(ISERROR((O642/P642-1)*100),"n/a",(O642/P642-1)*100)</f>
        <v>2.6666666666666616</v>
      </c>
      <c r="AL642" s="1087">
        <f>IF(ISERROR((P642/Q642-1)*100),"n/a",(P642/Q642-1)*100)</f>
        <v>2.7397260273972712</v>
      </c>
      <c r="AM642" s="1087">
        <f>IF(ISERROR((Q642/R642-1)*100),"n/a",(Q642/R642-1)*100)</f>
        <v>2.8169014084507005</v>
      </c>
      <c r="AN642" s="1087">
        <f>IF(ISERROR((R642/S642-1)*100),"n/a",(R642/S642-1)*100)</f>
        <v>2.898550724637694</v>
      </c>
      <c r="AO642" s="1087">
        <f>IF(ISERROR((S642/T642-1)*100),"n/a",(S642/T642-1)*100)</f>
        <v>1.4705882352941124</v>
      </c>
      <c r="AP642" s="1087">
        <f>IF(ISERROR((T642/U642-1)*100),"n/a",(T642/U642-1)*100)</f>
        <v>1.4925373134328401</v>
      </c>
      <c r="AQ642" s="1087">
        <f>IF(ISERROR((U642/V642-1)*100),"n/a",(U642/V642-1)*100)</f>
        <v>0</v>
      </c>
      <c r="AR642" s="1087">
        <f>IF(ISERROR((V642/W642-1)*100),"n/a",(V642/W642-1)*100)</f>
        <v>0</v>
      </c>
      <c r="AS642" s="1087">
        <f>IF(ISERROR((W642/X642-1)*100),"n/a",(W642/X642-1)*100)</f>
        <v>0</v>
      </c>
      <c r="AT642" s="1087">
        <f>IF(ISERROR((X642/Y642-1)*100),"n/a",(X642/Y642-1)*100)</f>
        <v>0</v>
      </c>
      <c r="AU642" s="1088">
        <f>AVERAGE(AA642:AT642)</f>
        <v>2.9154222979615478</v>
      </c>
      <c r="AV642" s="1089">
        <f>STDEV(AA642:AT642)</f>
        <v>2.254180433953032</v>
      </c>
    </row>
    <row r="643" spans="1:48" ht="11.25" customHeight="1" x14ac:dyDescent="0.2">
      <c r="A643" s="489" t="s">
        <v>104</v>
      </c>
      <c r="B643" s="857" t="s">
        <v>105</v>
      </c>
      <c r="C643" s="621">
        <v>1.1000000000000001</v>
      </c>
      <c r="D643" s="491">
        <v>0.96</v>
      </c>
      <c r="E643" s="491">
        <v>0.76</v>
      </c>
      <c r="F643" s="494">
        <v>0.72</v>
      </c>
      <c r="G643" s="621">
        <v>0.6709090909090909</v>
      </c>
      <c r="H643" s="621">
        <v>0.64545454545454539</v>
      </c>
      <c r="I643" s="494">
        <v>0.61818181818181817</v>
      </c>
      <c r="J643" s="945"/>
      <c r="K643" s="621">
        <v>0.6</v>
      </c>
      <c r="L643" s="625">
        <v>0.58181818181818179</v>
      </c>
      <c r="M643" s="945"/>
      <c r="N643" s="503">
        <v>0.55454545454545445</v>
      </c>
      <c r="O643" s="503">
        <v>0.53636363636363626</v>
      </c>
      <c r="P643" s="627">
        <v>0.52727272727272723</v>
      </c>
      <c r="Q643" s="623">
        <v>0.50909090909090915</v>
      </c>
      <c r="R643" s="627">
        <v>0.48594545454545451</v>
      </c>
      <c r="S643" s="627">
        <v>0.40495454545454546</v>
      </c>
      <c r="T643" s="627">
        <v>0.34710909090909087</v>
      </c>
      <c r="U643" s="627">
        <v>0.30579090909090906</v>
      </c>
      <c r="V643" s="623">
        <v>0.2975272727272727</v>
      </c>
      <c r="W643" s="627">
        <v>0.29398181818181818</v>
      </c>
      <c r="X643" s="627">
        <v>0.27659999999999996</v>
      </c>
      <c r="Y643" s="623">
        <v>0.23985454545454546</v>
      </c>
      <c r="Z643" s="624">
        <f>SUM(C643:Y643)</f>
        <v>11.4354</v>
      </c>
      <c r="AA643" s="1086">
        <f>IF(ISERROR((C643/D643-1)*100),"n/a",(C643/D643-1)*100)</f>
        <v>14.583333333333348</v>
      </c>
      <c r="AB643" s="1086">
        <f>IF(ISERROR((D643/E643-1)*100),"n/a",(D643/E643-1)*100)</f>
        <v>26.315789473684205</v>
      </c>
      <c r="AC643" s="1087">
        <f>IF(ISERROR((E643/F643-1)*100),"n/a",(E643/F643-1)*100)</f>
        <v>5.555555555555558</v>
      </c>
      <c r="AD643" s="1087">
        <f>IF(ISERROR((F643/G643-1)*100),"n/a",(F643/G643-1)*100)</f>
        <v>7.3170731707317138</v>
      </c>
      <c r="AE643" s="1087">
        <f>IF(ISERROR((G643/H643-1)*100),"n/a",(G643/H643-1)*100)</f>
        <v>3.9436619718310029</v>
      </c>
      <c r="AF643" s="1087">
        <f>IF(ISERROR((H643/I643-1)*100),"n/a",(H643/I643-1)*100)</f>
        <v>4.4117647058823373</v>
      </c>
      <c r="AG643" s="1087">
        <f>IF(ISERROR((I643/K643-1)*100),"n/a",(I643/K643-1)*100)</f>
        <v>3.0303030303030276</v>
      </c>
      <c r="AH643" s="1087">
        <f>IF(ISERROR((K643/L643-1)*100),"n/a",(K643/L643-1)*100)</f>
        <v>3.125</v>
      </c>
      <c r="AI643" s="1087">
        <f>IF(ISERROR((L643/N643-1)*100),"n/a",(L643/N643-1)*100)</f>
        <v>4.9180327868852514</v>
      </c>
      <c r="AJ643" s="1087">
        <f>IF(ISERROR((N643/O643-1)*100),"n/a",(N643/O643-1)*100)</f>
        <v>3.3898305084745672</v>
      </c>
      <c r="AK643" s="1087">
        <f>IF(ISERROR((O643/P643-1)*100),"n/a",(O643/P643-1)*100)</f>
        <v>1.7241379310344751</v>
      </c>
      <c r="AL643" s="1087">
        <f>IF(ISERROR((P643/Q643-1)*100),"n/a",(P643/Q643-1)*100)</f>
        <v>3.5714285714285587</v>
      </c>
      <c r="AM643" s="1087">
        <f>IF(ISERROR((Q643/R643-1)*100),"n/a",(Q643/R643-1)*100)</f>
        <v>4.7629737718412279</v>
      </c>
      <c r="AN643" s="1087">
        <f>IF(ISERROR((R643/S643-1)*100),"n/a",(R643/S643-1)*100)</f>
        <v>19.999999999999996</v>
      </c>
      <c r="AO643" s="1087">
        <f>IF(ISERROR((S643/T643-1)*100),"n/a",(S643/T643-1)*100)</f>
        <v>16.664920643235035</v>
      </c>
      <c r="AP643" s="1087">
        <f>IF(ISERROR((T643/U643-1)*100),"n/a",(T643/U643-1)*100)</f>
        <v>13.511906531498052</v>
      </c>
      <c r="AQ643" s="1087">
        <f>IF(ISERROR((U643/V643-1)*100),"n/a",(U643/V643-1)*100)</f>
        <v>2.7774382791493579</v>
      </c>
      <c r="AR643" s="1087">
        <f>IF(ISERROR((V643/W643-1)*100),"n/a",(V643/W643-1)*100)</f>
        <v>1.2060115034943308</v>
      </c>
      <c r="AS643" s="1087">
        <f>IF(ISERROR((W643/X643-1)*100),"n/a",(W643/X643-1)*100)</f>
        <v>6.2840991257477219</v>
      </c>
      <c r="AT643" s="1087">
        <f>IF(ISERROR((X643/Y643-1)*100),"n/a",(X643/Y643-1)*100)</f>
        <v>15.319890842935102</v>
      </c>
      <c r="AU643" s="1088">
        <f>AVERAGE(AA643:AT643)</f>
        <v>8.1206575868522428</v>
      </c>
      <c r="AV643" s="1089">
        <f>STDEV(AA643:AT643)</f>
        <v>7.0427323605596257</v>
      </c>
    </row>
    <row r="644" spans="1:48" ht="11.25" customHeight="1" x14ac:dyDescent="0.2">
      <c r="A644" s="498" t="s">
        <v>780</v>
      </c>
      <c r="B644" s="500" t="s">
        <v>781</v>
      </c>
      <c r="C644" s="621">
        <v>3.7974999999999999</v>
      </c>
      <c r="D644" s="491">
        <v>3.5074999999999998</v>
      </c>
      <c r="E644" s="1063">
        <v>3.2225000000000001</v>
      </c>
      <c r="F644" s="505">
        <v>2.9649999999999999</v>
      </c>
      <c r="G644" s="505">
        <v>2.76</v>
      </c>
      <c r="H644" s="505">
        <v>2.61</v>
      </c>
      <c r="I644" s="505">
        <v>2.4900000000000002</v>
      </c>
      <c r="J644" s="1032"/>
      <c r="K644" s="505">
        <v>2.2799999999999998</v>
      </c>
      <c r="L644" s="501">
        <v>1.83</v>
      </c>
      <c r="M644" s="1032"/>
      <c r="N644" s="527">
        <v>1.56</v>
      </c>
      <c r="O644" s="518">
        <v>1.52</v>
      </c>
      <c r="P644" s="507">
        <v>1.33</v>
      </c>
      <c r="Q644" s="507">
        <v>1.23</v>
      </c>
      <c r="R644" s="507">
        <v>1.19</v>
      </c>
      <c r="S644" s="507">
        <v>1.1200000000000001</v>
      </c>
      <c r="T644" s="508">
        <v>1</v>
      </c>
      <c r="U644" s="508">
        <v>1</v>
      </c>
      <c r="V644" s="508">
        <v>1</v>
      </c>
      <c r="W644" s="508">
        <v>1</v>
      </c>
      <c r="X644" s="508">
        <v>1.1399999999999999</v>
      </c>
      <c r="Y644" s="508">
        <v>1.56</v>
      </c>
      <c r="Z644" s="624">
        <f>SUM(C644:Y644)</f>
        <v>40.112499999999997</v>
      </c>
      <c r="AA644" s="1086">
        <f>IF(ISERROR((C644/D644-1)*100),"n/a",(C644/D644-1)*100)</f>
        <v>8.2679971489665114</v>
      </c>
      <c r="AB644" s="1086">
        <f>IF(ISERROR((D644/E644-1)*100),"n/a",(D644/E644-1)*100)</f>
        <v>8.8440651667959678</v>
      </c>
      <c r="AC644" s="1087">
        <f>IF(ISERROR((E644/F644-1)*100),"n/a",(E644/F644-1)*100)</f>
        <v>8.6846543001686491</v>
      </c>
      <c r="AD644" s="1087">
        <f>IF(ISERROR((F644/G644-1)*100),"n/a",(F644/G644-1)*100)</f>
        <v>7.4275362318840576</v>
      </c>
      <c r="AE644" s="1087">
        <f>IF(ISERROR((G644/H644-1)*100),"n/a",(G644/H644-1)*100)</f>
        <v>5.7471264367816133</v>
      </c>
      <c r="AF644" s="1087">
        <f>IF(ISERROR((H644/I644-1)*100),"n/a",(H644/I644-1)*100)</f>
        <v>4.8192771084337283</v>
      </c>
      <c r="AG644" s="1087">
        <f>IF(ISERROR((I644/K644-1)*100),"n/a",(I644/K644-1)*100)</f>
        <v>9.2105263157894903</v>
      </c>
      <c r="AH644" s="1087">
        <f>IF(ISERROR((K644/L644-1)*100),"n/a",(K644/L644-1)*100)</f>
        <v>24.590163934426212</v>
      </c>
      <c r="AI644" s="1087">
        <f>IF(ISERROR((L644/N644-1)*100),"n/a",(L644/N644-1)*100)</f>
        <v>17.307692307692314</v>
      </c>
      <c r="AJ644" s="1087">
        <f>IF(ISERROR((N644/O644-1)*100),"n/a",(N644/O644-1)*100)</f>
        <v>2.6315789473684292</v>
      </c>
      <c r="AK644" s="1087">
        <f>IF(ISERROR((O644/P644-1)*100),"n/a",(O644/P644-1)*100)</f>
        <v>14.285714285714279</v>
      </c>
      <c r="AL644" s="1087">
        <f>IF(ISERROR((P644/Q644-1)*100),"n/a",(P644/Q644-1)*100)</f>
        <v>8.1300813008130071</v>
      </c>
      <c r="AM644" s="1087">
        <f>IF(ISERROR((Q644/R644-1)*100),"n/a",(Q644/R644-1)*100)</f>
        <v>3.3613445378151363</v>
      </c>
      <c r="AN644" s="1087">
        <f>IF(ISERROR((R644/S644-1)*100),"n/a",(R644/S644-1)*100)</f>
        <v>6.2499999999999778</v>
      </c>
      <c r="AO644" s="1087">
        <f>IF(ISERROR((S644/T644-1)*100),"n/a",(S644/T644-1)*100)</f>
        <v>12.000000000000011</v>
      </c>
      <c r="AP644" s="1087">
        <f>IF(ISERROR((T644/U644-1)*100),"n/a",(T644/U644-1)*100)</f>
        <v>0</v>
      </c>
      <c r="AQ644" s="1087">
        <f>IF(ISERROR((U644/V644-1)*100),"n/a",(U644/V644-1)*100)</f>
        <v>0</v>
      </c>
      <c r="AR644" s="1087">
        <f>IF(ISERROR((V644/W644-1)*100),"n/a",(V644/W644-1)*100)</f>
        <v>0</v>
      </c>
      <c r="AS644" s="1087">
        <f>IF(ISERROR((W644/X644-1)*100),"n/a",(W644/X644-1)*100)</f>
        <v>-12.280701754385959</v>
      </c>
      <c r="AT644" s="1087">
        <f>IF(ISERROR((X644/Y644-1)*100),"n/a",(X644/Y644-1)*100)</f>
        <v>-26.923076923076927</v>
      </c>
      <c r="AU644" s="1088">
        <f>AVERAGE(AA644:AT644)</f>
        <v>5.1176989672593249</v>
      </c>
      <c r="AV644" s="1089">
        <f>STDEV(AA644:AT644)</f>
        <v>10.627191777566594</v>
      </c>
    </row>
    <row r="645" spans="1:48" ht="11.25" customHeight="1" x14ac:dyDescent="0.2">
      <c r="A645" s="489" t="s">
        <v>3906</v>
      </c>
      <c r="B645" s="857" t="s">
        <v>3907</v>
      </c>
      <c r="C645" s="621">
        <v>2.67</v>
      </c>
      <c r="D645" s="491">
        <v>2.625</v>
      </c>
      <c r="E645" s="626">
        <v>2.4</v>
      </c>
      <c r="F645" s="621">
        <v>2.1599999999999997</v>
      </c>
      <c r="G645" s="621">
        <v>1.92</v>
      </c>
      <c r="H645" s="621">
        <v>1.5649999999999999</v>
      </c>
      <c r="I645" s="530">
        <v>0</v>
      </c>
      <c r="J645" s="945"/>
      <c r="K645" s="494">
        <v>0</v>
      </c>
      <c r="L645" s="625">
        <v>0</v>
      </c>
      <c r="M645" s="945"/>
      <c r="N645" s="622">
        <v>0</v>
      </c>
      <c r="O645" s="622">
        <v>0</v>
      </c>
      <c r="P645" s="623">
        <v>0</v>
      </c>
      <c r="Q645" s="623">
        <v>0</v>
      </c>
      <c r="R645" s="623">
        <v>0</v>
      </c>
      <c r="S645" s="623">
        <v>0</v>
      </c>
      <c r="T645" s="623">
        <v>0</v>
      </c>
      <c r="U645" s="623">
        <v>0</v>
      </c>
      <c r="V645" s="623">
        <v>0</v>
      </c>
      <c r="W645" s="623">
        <v>0</v>
      </c>
      <c r="X645" s="623">
        <v>0</v>
      </c>
      <c r="Y645" s="623">
        <v>0</v>
      </c>
      <c r="Z645" s="624">
        <f>SUM(C645:Y645)</f>
        <v>13.34</v>
      </c>
      <c r="AA645" s="1086">
        <f>IF(ISERROR((C645/D645-1)*100),"n/a",(C645/D645-1)*100)</f>
        <v>1.7142857142857126</v>
      </c>
      <c r="AB645" s="1086">
        <f>IF(ISERROR((D645/E645-1)*100),"n/a",(D645/E645-1)*100)</f>
        <v>9.375</v>
      </c>
      <c r="AC645" s="1087">
        <f>IF(ISERROR((E645/F645-1)*100),"n/a",(E645/F645-1)*100)</f>
        <v>11.111111111111116</v>
      </c>
      <c r="AD645" s="1087">
        <f>IF(ISERROR((F645/G645-1)*100),"n/a",(F645/G645-1)*100)</f>
        <v>12.499999999999979</v>
      </c>
      <c r="AE645" s="1087">
        <f>IF(ISERROR((G645/H645-1)*100),"n/a",(G645/H645-1)*100)</f>
        <v>22.683706070287535</v>
      </c>
      <c r="AF645" s="1087" t="str">
        <f>IF(ISERROR((H645/I645-1)*100),"n/a",(H645/I645-1)*100)</f>
        <v>n/a</v>
      </c>
      <c r="AG645" s="1087" t="str">
        <f>IF(ISERROR((I645/K645-1)*100),"n/a",(I645/K645-1)*100)</f>
        <v>n/a</v>
      </c>
      <c r="AH645" s="1087" t="str">
        <f>IF(ISERROR((K645/L645-1)*100),"n/a",(K645/L645-1)*100)</f>
        <v>n/a</v>
      </c>
      <c r="AI645" s="1087" t="str">
        <f>IF(ISERROR((L645/N645-1)*100),"n/a",(L645/N645-1)*100)</f>
        <v>n/a</v>
      </c>
      <c r="AJ645" s="1087" t="str">
        <f>IF(ISERROR((N645/O645-1)*100),"n/a",(N645/O645-1)*100)</f>
        <v>n/a</v>
      </c>
      <c r="AK645" s="1087" t="str">
        <f>IF(ISERROR((O645/P645-1)*100),"n/a",(O645/P645-1)*100)</f>
        <v>n/a</v>
      </c>
      <c r="AL645" s="1087" t="str">
        <f>IF(ISERROR((P645/Q645-1)*100),"n/a",(P645/Q645-1)*100)</f>
        <v>n/a</v>
      </c>
      <c r="AM645" s="1087" t="str">
        <f>IF(ISERROR((Q645/R645-1)*100),"n/a",(Q645/R645-1)*100)</f>
        <v>n/a</v>
      </c>
      <c r="AN645" s="1087" t="str">
        <f>IF(ISERROR((R645/S645-1)*100),"n/a",(R645/S645-1)*100)</f>
        <v>n/a</v>
      </c>
      <c r="AO645" s="1087" t="str">
        <f>IF(ISERROR((S645/T645-1)*100),"n/a",(S645/T645-1)*100)</f>
        <v>n/a</v>
      </c>
      <c r="AP645" s="1087" t="str">
        <f>IF(ISERROR((T645/U645-1)*100),"n/a",(T645/U645-1)*100)</f>
        <v>n/a</v>
      </c>
      <c r="AQ645" s="1087" t="str">
        <f>IF(ISERROR((U645/V645-1)*100),"n/a",(U645/V645-1)*100)</f>
        <v>n/a</v>
      </c>
      <c r="AR645" s="1087" t="str">
        <f>IF(ISERROR((V645/W645-1)*100),"n/a",(V645/W645-1)*100)</f>
        <v>n/a</v>
      </c>
      <c r="AS645" s="1087" t="str">
        <f>IF(ISERROR((W645/X645-1)*100),"n/a",(W645/X645-1)*100)</f>
        <v>n/a</v>
      </c>
      <c r="AT645" s="1087" t="str">
        <f>IF(ISERROR((X645/Y645-1)*100),"n/a",(X645/Y645-1)*100)</f>
        <v>n/a</v>
      </c>
      <c r="AU645" s="1088">
        <f>AVERAGE(AA645:AT645)</f>
        <v>11.476820579136868</v>
      </c>
      <c r="AV645" s="1089">
        <f>STDEV(AA645:AT645)</f>
        <v>7.5249528019842487</v>
      </c>
    </row>
    <row r="646" spans="1:48" ht="11.25" customHeight="1" x14ac:dyDescent="0.2">
      <c r="A646" s="874" t="s">
        <v>1662</v>
      </c>
      <c r="B646" s="857" t="s">
        <v>1663</v>
      </c>
      <c r="C646" s="621">
        <v>1.67</v>
      </c>
      <c r="D646" s="491">
        <v>1.38</v>
      </c>
      <c r="E646" s="626">
        <v>1.32</v>
      </c>
      <c r="F646" s="621">
        <v>1.21</v>
      </c>
      <c r="G646" s="621">
        <v>0.98</v>
      </c>
      <c r="H646" s="621">
        <v>0.82</v>
      </c>
      <c r="I646" s="621">
        <v>0.74</v>
      </c>
      <c r="J646" s="945"/>
      <c r="K646" s="621">
        <v>0.69</v>
      </c>
      <c r="L646" s="625">
        <v>0.68</v>
      </c>
      <c r="M646" s="494"/>
      <c r="N646" s="622">
        <v>0.68</v>
      </c>
      <c r="O646" s="622">
        <v>0.68</v>
      </c>
      <c r="P646" s="627">
        <v>0.68</v>
      </c>
      <c r="Q646" s="627">
        <v>0.67190000000000005</v>
      </c>
      <c r="R646" s="623">
        <v>0.64759999999999995</v>
      </c>
      <c r="S646" s="627">
        <v>0.64759999999999995</v>
      </c>
      <c r="T646" s="627">
        <v>0.61680000000000001</v>
      </c>
      <c r="U646" s="627">
        <v>0.59864000000000006</v>
      </c>
      <c r="V646" s="627">
        <v>0.51947999999999994</v>
      </c>
      <c r="W646" s="627">
        <v>0.47001000000000004</v>
      </c>
      <c r="X646" s="627">
        <v>0.44525999999999999</v>
      </c>
      <c r="Y646" s="627">
        <v>0.42875999999999997</v>
      </c>
      <c r="Z646" s="624">
        <f>SUM(C646:Y646)</f>
        <v>16.576050000000002</v>
      </c>
      <c r="AA646" s="1086">
        <f>IF(ISERROR((C646/D646-1)*100),"n/a",(C646/D646-1)*100)</f>
        <v>21.014492753623195</v>
      </c>
      <c r="AB646" s="1086">
        <f>IF(ISERROR((D646/E646-1)*100),"n/a",(D646/E646-1)*100)</f>
        <v>4.5454545454545414</v>
      </c>
      <c r="AC646" s="1087">
        <f>IF(ISERROR((E646/F646-1)*100),"n/a",(E646/F646-1)*100)</f>
        <v>9.0909090909091042</v>
      </c>
      <c r="AD646" s="1087">
        <f>IF(ISERROR((F646/G646-1)*100),"n/a",(F646/G646-1)*100)</f>
        <v>23.469387755102034</v>
      </c>
      <c r="AE646" s="1087">
        <f>IF(ISERROR((G646/H646-1)*100),"n/a",(G646/H646-1)*100)</f>
        <v>19.512195121951216</v>
      </c>
      <c r="AF646" s="1087">
        <f>IF(ISERROR((H646/I646-1)*100),"n/a",(H646/I646-1)*100)</f>
        <v>10.810810810810811</v>
      </c>
      <c r="AG646" s="1087">
        <f>IF(ISERROR((I646/K646-1)*100),"n/a",(I646/K646-1)*100)</f>
        <v>7.2463768115942129</v>
      </c>
      <c r="AH646" s="1087">
        <f>IF(ISERROR((K646/L646-1)*100),"n/a",(K646/L646-1)*100)</f>
        <v>1.4705882352941124</v>
      </c>
      <c r="AI646" s="1087">
        <f>IF(ISERROR((L646/N646-1)*100),"n/a",(L646/N646-1)*100)</f>
        <v>0</v>
      </c>
      <c r="AJ646" s="1087">
        <f>IF(ISERROR((N646/O646-1)*100),"n/a",(N646/O646-1)*100)</f>
        <v>0</v>
      </c>
      <c r="AK646" s="1087">
        <f>IF(ISERROR((O646/P646-1)*100),"n/a",(O646/P646-1)*100)</f>
        <v>0</v>
      </c>
      <c r="AL646" s="1087">
        <f>IF(ISERROR((P646/Q646-1)*100),"n/a",(P646/Q646-1)*100)</f>
        <v>1.2055365381753225</v>
      </c>
      <c r="AM646" s="1087">
        <f>IF(ISERROR((Q646/R646-1)*100),"n/a",(Q646/R646-1)*100)</f>
        <v>3.7523162445954439</v>
      </c>
      <c r="AN646" s="1087">
        <f>IF(ISERROR((R646/S646-1)*100),"n/a",(R646/S646-1)*100)</f>
        <v>0</v>
      </c>
      <c r="AO646" s="1087">
        <f>IF(ISERROR((S646/T646-1)*100),"n/a",(S646/T646-1)*100)</f>
        <v>4.9935149156938863</v>
      </c>
      <c r="AP646" s="1087">
        <f>IF(ISERROR((T646/U646-1)*100),"n/a",(T646/U646-1)*100)</f>
        <v>3.0335426967793566</v>
      </c>
      <c r="AQ646" s="1087">
        <f>IF(ISERROR((U646/V646-1)*100),"n/a",(U646/V646-1)*100)</f>
        <v>15.23831523831527</v>
      </c>
      <c r="AR646" s="1087">
        <f>IF(ISERROR((V646/W646-1)*100),"n/a",(V646/W646-1)*100)</f>
        <v>10.525307972170793</v>
      </c>
      <c r="AS646" s="1087">
        <f>IF(ISERROR((W646/X646-1)*100),"n/a",(W646/X646-1)*100)</f>
        <v>5.558550060638745</v>
      </c>
      <c r="AT646" s="1087">
        <f>IF(ISERROR((X646/Y646-1)*100),"n/a",(X646/Y646-1)*100)</f>
        <v>3.8483067450321817</v>
      </c>
      <c r="AU646" s="1088">
        <f>AVERAGE(AA646:AT646)</f>
        <v>7.2657802768070114</v>
      </c>
      <c r="AV646" s="1089">
        <f>STDEV(AA646:AT646)</f>
        <v>7.3646869307056848</v>
      </c>
    </row>
    <row r="647" spans="1:48" ht="11.25" customHeight="1" x14ac:dyDescent="0.2">
      <c r="A647" s="874" t="s">
        <v>4198</v>
      </c>
      <c r="B647" s="857" t="s">
        <v>3904</v>
      </c>
      <c r="C647" s="621">
        <v>0.9</v>
      </c>
      <c r="D647" s="491">
        <v>0.86</v>
      </c>
      <c r="E647" s="631">
        <v>0.78</v>
      </c>
      <c r="F647" s="631">
        <v>0.68</v>
      </c>
      <c r="G647" s="631">
        <v>0.6</v>
      </c>
      <c r="H647" s="631">
        <v>0.53</v>
      </c>
      <c r="I647" s="648">
        <v>0.5</v>
      </c>
      <c r="J647" s="491"/>
      <c r="K647" s="631">
        <v>0.5</v>
      </c>
      <c r="L647" s="646">
        <v>0.47499999999999998</v>
      </c>
      <c r="M647" s="491"/>
      <c r="N647" s="650">
        <v>0.4</v>
      </c>
      <c r="O647" s="650">
        <v>0.4</v>
      </c>
      <c r="P647" s="851">
        <v>0.4</v>
      </c>
      <c r="Q647" s="851">
        <v>0.38</v>
      </c>
      <c r="R647" s="851">
        <v>0.32</v>
      </c>
      <c r="S647" s="851">
        <v>0.2</v>
      </c>
      <c r="T647" s="851">
        <v>0.15</v>
      </c>
      <c r="U647" s="531">
        <v>0</v>
      </c>
      <c r="V647" s="531">
        <v>0</v>
      </c>
      <c r="W647" s="531">
        <v>0</v>
      </c>
      <c r="X647" s="531">
        <v>0</v>
      </c>
      <c r="Y647" s="531">
        <v>0</v>
      </c>
      <c r="Z647" s="624">
        <f>SUM(C647:Y647)</f>
        <v>8.0750000000000011</v>
      </c>
      <c r="AA647" s="1086">
        <f>IF(ISERROR((C647/D647-1)*100),"n/a",(C647/D647-1)*100)</f>
        <v>4.6511627906976827</v>
      </c>
      <c r="AB647" s="1086">
        <f>IF(ISERROR((D647/E647-1)*100),"n/a",(D647/E647-1)*100)</f>
        <v>10.256410256410241</v>
      </c>
      <c r="AC647" s="1087">
        <f>IF(ISERROR((E647/F647-1)*100),"n/a",(E647/F647-1)*100)</f>
        <v>14.705882352941169</v>
      </c>
      <c r="AD647" s="1087">
        <f>IF(ISERROR((F647/G647-1)*100),"n/a",(F647/G647-1)*100)</f>
        <v>13.333333333333353</v>
      </c>
      <c r="AE647" s="1087">
        <f>IF(ISERROR((G647/H647-1)*100),"n/a",(G647/H647-1)*100)</f>
        <v>13.207547169811317</v>
      </c>
      <c r="AF647" s="1087">
        <f>IF(ISERROR((H647/I647-1)*100),"n/a",(H647/I647-1)*100)</f>
        <v>6.0000000000000053</v>
      </c>
      <c r="AG647" s="1087">
        <f>IF(ISERROR((I647/K647-1)*100),"n/a",(I647/K647-1)*100)</f>
        <v>0</v>
      </c>
      <c r="AH647" s="1087">
        <f>IF(ISERROR((K647/L647-1)*100),"n/a",(K647/L647-1)*100)</f>
        <v>5.2631578947368363</v>
      </c>
      <c r="AI647" s="1087">
        <f>IF(ISERROR((L647/N647-1)*100),"n/a",(L647/N647-1)*100)</f>
        <v>18.749999999999979</v>
      </c>
      <c r="AJ647" s="1087">
        <f>IF(ISERROR((N647/O647-1)*100),"n/a",(N647/O647-1)*100)</f>
        <v>0</v>
      </c>
      <c r="AK647" s="1087">
        <f>IF(ISERROR((O647/P647-1)*100),"n/a",(O647/P647-1)*100)</f>
        <v>0</v>
      </c>
      <c r="AL647" s="1087">
        <f>IF(ISERROR((P647/Q647-1)*100),"n/a",(P647/Q647-1)*100)</f>
        <v>5.2631578947368363</v>
      </c>
      <c r="AM647" s="1087">
        <f>IF(ISERROR((Q647/R647-1)*100),"n/a",(Q647/R647-1)*100)</f>
        <v>18.75</v>
      </c>
      <c r="AN647" s="1087">
        <f>IF(ISERROR((R647/S647-1)*100),"n/a",(R647/S647-1)*100)</f>
        <v>59.999999999999986</v>
      </c>
      <c r="AO647" s="1087">
        <f>IF(ISERROR((S647/T647-1)*100),"n/a",(S647/T647-1)*100)</f>
        <v>33.33333333333335</v>
      </c>
      <c r="AP647" s="1087" t="str">
        <f>IF(ISERROR((T647/U647-1)*100),"n/a",(T647/U647-1)*100)</f>
        <v>n/a</v>
      </c>
      <c r="AQ647" s="1087" t="str">
        <f>IF(ISERROR((U647/V647-1)*100),"n/a",(U647/V647-1)*100)</f>
        <v>n/a</v>
      </c>
      <c r="AR647" s="1087" t="str">
        <f>IF(ISERROR((V647/W647-1)*100),"n/a",(V647/W647-1)*100)</f>
        <v>n/a</v>
      </c>
      <c r="AS647" s="1087" t="str">
        <f>IF(ISERROR((W647/X647-1)*100),"n/a",(W647/X647-1)*100)</f>
        <v>n/a</v>
      </c>
      <c r="AT647" s="1087" t="str">
        <f>IF(ISERROR((X647/Y647-1)*100),"n/a",(X647/Y647-1)*100)</f>
        <v>n/a</v>
      </c>
      <c r="AU647" s="1088">
        <f>AVERAGE(AA647:AT647)</f>
        <v>13.567599001733385</v>
      </c>
      <c r="AV647" s="1089">
        <f>STDEV(AA647:AT647)</f>
        <v>15.674704270475097</v>
      </c>
    </row>
    <row r="648" spans="1:48" ht="11.25" customHeight="1" x14ac:dyDescent="0.2">
      <c r="A648" s="499" t="s">
        <v>1677</v>
      </c>
      <c r="B648" s="500" t="s">
        <v>1678</v>
      </c>
      <c r="C648" s="621">
        <v>1.4295</v>
      </c>
      <c r="D648" s="491">
        <v>1.42</v>
      </c>
      <c r="E648" s="512">
        <v>1.403335</v>
      </c>
      <c r="F648" s="505">
        <v>1.3908</v>
      </c>
      <c r="G648" s="505">
        <v>1.36</v>
      </c>
      <c r="H648" s="505">
        <v>1.28</v>
      </c>
      <c r="I648" s="505">
        <v>1.17</v>
      </c>
      <c r="J648" s="1032"/>
      <c r="K648" s="505">
        <v>1.06</v>
      </c>
      <c r="L648" s="501">
        <v>0.46600000000000003</v>
      </c>
      <c r="M648" s="1032"/>
      <c r="N648" s="527">
        <v>0</v>
      </c>
      <c r="O648" s="527">
        <v>0</v>
      </c>
      <c r="P648" s="508">
        <v>0</v>
      </c>
      <c r="Q648" s="508">
        <v>0</v>
      </c>
      <c r="R648" s="508">
        <v>0</v>
      </c>
      <c r="S648" s="508">
        <v>0</v>
      </c>
      <c r="T648" s="508">
        <v>0</v>
      </c>
      <c r="U648" s="508">
        <v>0</v>
      </c>
      <c r="V648" s="508">
        <v>0</v>
      </c>
      <c r="W648" s="508">
        <v>0</v>
      </c>
      <c r="X648" s="508">
        <v>0</v>
      </c>
      <c r="Y648" s="508">
        <v>0</v>
      </c>
      <c r="Z648" s="624">
        <f>SUM(C648:Y648)</f>
        <v>10.979635</v>
      </c>
      <c r="AA648" s="1086">
        <f>IF(ISERROR((C648/D648-1)*100),"n/a",(C648/D648-1)*100)</f>
        <v>0.66901408450703581</v>
      </c>
      <c r="AB648" s="1086">
        <f>IF(ISERROR((D648/E648-1)*100),"n/a",(D648/E648-1)*100)</f>
        <v>1.1875282808452736</v>
      </c>
      <c r="AC648" s="1087">
        <f>IF(ISERROR((E648/F648-1)*100),"n/a",(E648/F648-1)*100)</f>
        <v>0.90127983894161545</v>
      </c>
      <c r="AD648" s="1087">
        <f>IF(ISERROR((F648/G648-1)*100),"n/a",(F648/G648-1)*100)</f>
        <v>2.2647058823529465</v>
      </c>
      <c r="AE648" s="1087">
        <f>IF(ISERROR((G648/H648-1)*100),"n/a",(G648/H648-1)*100)</f>
        <v>6.25</v>
      </c>
      <c r="AF648" s="1087">
        <f>IF(ISERROR((H648/I648-1)*100),"n/a",(H648/I648-1)*100)</f>
        <v>9.4017094017094127</v>
      </c>
      <c r="AG648" s="1087">
        <f>IF(ISERROR((I648/K648-1)*100),"n/a",(I648/K648-1)*100)</f>
        <v>10.377358490566024</v>
      </c>
      <c r="AH648" s="1087">
        <f>IF(ISERROR((K648/L648-1)*100),"n/a",(K648/L648-1)*100)</f>
        <v>127.46781115879826</v>
      </c>
      <c r="AI648" s="1087" t="str">
        <f>IF(ISERROR((L648/N648-1)*100),"n/a",(L648/N648-1)*100)</f>
        <v>n/a</v>
      </c>
      <c r="AJ648" s="1087" t="str">
        <f>IF(ISERROR((N648/O648-1)*100),"n/a",(N648/O648-1)*100)</f>
        <v>n/a</v>
      </c>
      <c r="AK648" s="1087" t="str">
        <f>IF(ISERROR((O648/P648-1)*100),"n/a",(O648/P648-1)*100)</f>
        <v>n/a</v>
      </c>
      <c r="AL648" s="1087" t="str">
        <f>IF(ISERROR((P648/Q648-1)*100),"n/a",(P648/Q648-1)*100)</f>
        <v>n/a</v>
      </c>
      <c r="AM648" s="1087" t="str">
        <f>IF(ISERROR((Q648/R648-1)*100),"n/a",(Q648/R648-1)*100)</f>
        <v>n/a</v>
      </c>
      <c r="AN648" s="1087" t="str">
        <f>IF(ISERROR((R648/S648-1)*100),"n/a",(R648/S648-1)*100)</f>
        <v>n/a</v>
      </c>
      <c r="AO648" s="1087" t="str">
        <f>IF(ISERROR((S648/T648-1)*100),"n/a",(S648/T648-1)*100)</f>
        <v>n/a</v>
      </c>
      <c r="AP648" s="1087" t="str">
        <f>IF(ISERROR((T648/U648-1)*100),"n/a",(T648/U648-1)*100)</f>
        <v>n/a</v>
      </c>
      <c r="AQ648" s="1087" t="str">
        <f>IF(ISERROR((U648/V648-1)*100),"n/a",(U648/V648-1)*100)</f>
        <v>n/a</v>
      </c>
      <c r="AR648" s="1087" t="str">
        <f>IF(ISERROR((V648/W648-1)*100),"n/a",(V648/W648-1)*100)</f>
        <v>n/a</v>
      </c>
      <c r="AS648" s="1087" t="str">
        <f>IF(ISERROR((W648/X648-1)*100),"n/a",(W648/X648-1)*100)</f>
        <v>n/a</v>
      </c>
      <c r="AT648" s="1087" t="str">
        <f>IF(ISERROR((X648/Y648-1)*100),"n/a",(X648/Y648-1)*100)</f>
        <v>n/a</v>
      </c>
      <c r="AU648" s="1088">
        <f>AVERAGE(AA648:AT648)</f>
        <v>19.814925892215072</v>
      </c>
      <c r="AV648" s="1089">
        <f>STDEV(AA648:AT648)</f>
        <v>43.67074173691104</v>
      </c>
    </row>
    <row r="649" spans="1:48" ht="11.25" customHeight="1" x14ac:dyDescent="0.2">
      <c r="A649" s="489" t="s">
        <v>1618</v>
      </c>
      <c r="B649" s="857" t="s">
        <v>1619</v>
      </c>
      <c r="C649" s="621">
        <v>1.0900000000000001</v>
      </c>
      <c r="D649" s="491">
        <v>0.99</v>
      </c>
      <c r="E649" s="626">
        <v>0.82000000000000006</v>
      </c>
      <c r="F649" s="621">
        <v>0.77</v>
      </c>
      <c r="G649" s="621">
        <v>0.73</v>
      </c>
      <c r="H649" s="621">
        <v>0.68</v>
      </c>
      <c r="I649" s="621">
        <v>0.61</v>
      </c>
      <c r="J649" s="945"/>
      <c r="K649" s="494">
        <v>0.6</v>
      </c>
      <c r="L649" s="625">
        <v>0.6</v>
      </c>
      <c r="M649" s="945"/>
      <c r="N649" s="622">
        <v>0.6</v>
      </c>
      <c r="O649" s="622">
        <v>0.92</v>
      </c>
      <c r="P649" s="627">
        <v>1.24</v>
      </c>
      <c r="Q649" s="627">
        <v>1.2</v>
      </c>
      <c r="R649" s="627">
        <v>1.1599999999999999</v>
      </c>
      <c r="S649" s="627">
        <v>1.1100000000000001</v>
      </c>
      <c r="T649" s="627">
        <v>1.06</v>
      </c>
      <c r="U649" s="627">
        <v>1.01</v>
      </c>
      <c r="V649" s="627">
        <v>0.96</v>
      </c>
      <c r="W649" s="627">
        <v>0.9</v>
      </c>
      <c r="X649" s="627">
        <v>0.82</v>
      </c>
      <c r="Y649" s="627">
        <v>0.74</v>
      </c>
      <c r="Z649" s="624">
        <f>SUM(C649:Y649)</f>
        <v>18.609999999999996</v>
      </c>
      <c r="AA649" s="1086">
        <f>IF(ISERROR((C649/D649-1)*100),"n/a",(C649/D649-1)*100)</f>
        <v>10.1010101010101</v>
      </c>
      <c r="AB649" s="1086">
        <f>IF(ISERROR((D649/E649-1)*100),"n/a",(D649/E649-1)*100)</f>
        <v>20.731707317073166</v>
      </c>
      <c r="AC649" s="1087">
        <f>IF(ISERROR((E649/F649-1)*100),"n/a",(E649/F649-1)*100)</f>
        <v>6.4935064935065068</v>
      </c>
      <c r="AD649" s="1087">
        <f>IF(ISERROR((F649/G649-1)*100),"n/a",(F649/G649-1)*100)</f>
        <v>5.4794520547945202</v>
      </c>
      <c r="AE649" s="1087">
        <f>IF(ISERROR((G649/H649-1)*100),"n/a",(G649/H649-1)*100)</f>
        <v>7.3529411764705843</v>
      </c>
      <c r="AF649" s="1087">
        <f>IF(ISERROR((H649/I649-1)*100),"n/a",(H649/I649-1)*100)</f>
        <v>11.475409836065587</v>
      </c>
      <c r="AG649" s="1087">
        <f>IF(ISERROR((I649/K649-1)*100),"n/a",(I649/K649-1)*100)</f>
        <v>1.6666666666666607</v>
      </c>
      <c r="AH649" s="1087">
        <f>IF(ISERROR((K649/L649-1)*100),"n/a",(K649/L649-1)*100)</f>
        <v>0</v>
      </c>
      <c r="AI649" s="1087">
        <f>IF(ISERROR((L649/N649-1)*100),"n/a",(L649/N649-1)*100)</f>
        <v>0</v>
      </c>
      <c r="AJ649" s="1087">
        <f>IF(ISERROR((N649/O649-1)*100),"n/a",(N649/O649-1)*100)</f>
        <v>-34.782608695652186</v>
      </c>
      <c r="AK649" s="1087">
        <f>IF(ISERROR((O649/P649-1)*100),"n/a",(O649/P649-1)*100)</f>
        <v>-25.806451612903224</v>
      </c>
      <c r="AL649" s="1087">
        <f>IF(ISERROR((P649/Q649-1)*100),"n/a",(P649/Q649-1)*100)</f>
        <v>3.3333333333333437</v>
      </c>
      <c r="AM649" s="1087">
        <f>IF(ISERROR((Q649/R649-1)*100),"n/a",(Q649/R649-1)*100)</f>
        <v>3.4482758620689724</v>
      </c>
      <c r="AN649" s="1087">
        <f>IF(ISERROR((R649/S649-1)*100),"n/a",(R649/S649-1)*100)</f>
        <v>4.5045045045044807</v>
      </c>
      <c r="AO649" s="1087">
        <f>IF(ISERROR((S649/T649-1)*100),"n/a",(S649/T649-1)*100)</f>
        <v>4.7169811320754818</v>
      </c>
      <c r="AP649" s="1087">
        <f>IF(ISERROR((T649/U649-1)*100),"n/a",(T649/U649-1)*100)</f>
        <v>4.9504950495049549</v>
      </c>
      <c r="AQ649" s="1087">
        <f>IF(ISERROR((U649/V649-1)*100),"n/a",(U649/V649-1)*100)</f>
        <v>5.2083333333333481</v>
      </c>
      <c r="AR649" s="1087">
        <f>IF(ISERROR((V649/W649-1)*100),"n/a",(V649/W649-1)*100)</f>
        <v>6.6666666666666652</v>
      </c>
      <c r="AS649" s="1087">
        <f>IF(ISERROR((W649/X649-1)*100),"n/a",(W649/X649-1)*100)</f>
        <v>9.7560975609756184</v>
      </c>
      <c r="AT649" s="1087">
        <f>IF(ISERROR((X649/Y649-1)*100),"n/a",(X649/Y649-1)*100)</f>
        <v>10.810810810810811</v>
      </c>
      <c r="AU649" s="1088">
        <f>AVERAGE(AA649:AT649)</f>
        <v>2.8053565795152702</v>
      </c>
      <c r="AV649" s="1089">
        <f>STDEV(AA649:AT649)</f>
        <v>12.32163439750888</v>
      </c>
    </row>
    <row r="650" spans="1:48" ht="11.25" customHeight="1" x14ac:dyDescent="0.2">
      <c r="A650" s="538" t="s">
        <v>4022</v>
      </c>
      <c r="B650" s="857" t="s">
        <v>4023</v>
      </c>
      <c r="C650" s="621">
        <v>0.6</v>
      </c>
      <c r="D650" s="491">
        <v>0.56999999999999995</v>
      </c>
      <c r="E650" s="514">
        <v>0.48</v>
      </c>
      <c r="F650" s="621">
        <v>0.42</v>
      </c>
      <c r="G650" s="621">
        <v>0.14000000000000001</v>
      </c>
      <c r="H650" s="621">
        <v>0.09</v>
      </c>
      <c r="I650" s="530">
        <v>0</v>
      </c>
      <c r="J650" s="945"/>
      <c r="K650" s="530">
        <v>0</v>
      </c>
      <c r="L650" s="494">
        <v>0.03</v>
      </c>
      <c r="M650" s="945"/>
      <c r="N650" s="543">
        <v>0.12</v>
      </c>
      <c r="O650" s="623">
        <v>0.39</v>
      </c>
      <c r="P650" s="531">
        <v>0.48</v>
      </c>
      <c r="Q650" s="627">
        <v>0.48</v>
      </c>
      <c r="R650" s="627">
        <v>0.4</v>
      </c>
      <c r="S650" s="627">
        <v>0.38</v>
      </c>
      <c r="T650" s="627">
        <v>0.36</v>
      </c>
      <c r="U650" s="627">
        <v>0.35</v>
      </c>
      <c r="V650" s="627">
        <v>0.28000000000000003</v>
      </c>
      <c r="W650" s="627">
        <v>0.26</v>
      </c>
      <c r="X650" s="627">
        <v>0.22</v>
      </c>
      <c r="Y650" s="627">
        <v>0.15</v>
      </c>
      <c r="Z650" s="624">
        <f>SUM(C650:Y650)</f>
        <v>6.2</v>
      </c>
      <c r="AA650" s="1086">
        <f>IF(ISERROR((C650/D650-1)*100),"n/a",(C650/D650-1)*100)</f>
        <v>5.2631578947368363</v>
      </c>
      <c r="AB650" s="1086">
        <f>IF(ISERROR((D650/E650-1)*100),"n/a",(D650/E650-1)*100)</f>
        <v>18.75</v>
      </c>
      <c r="AC650" s="1087">
        <f>IF(ISERROR((E650/F650-1)*100),"n/a",(E650/F650-1)*100)</f>
        <v>14.285714285714279</v>
      </c>
      <c r="AD650" s="1087">
        <f>IF(ISERROR((F650/G650-1)*100),"n/a",(F650/G650-1)*100)</f>
        <v>199.99999999999994</v>
      </c>
      <c r="AE650" s="1087">
        <f>IF(ISERROR((G650/H650-1)*100),"n/a",(G650/H650-1)*100)</f>
        <v>55.555555555555578</v>
      </c>
      <c r="AF650" s="1087" t="str">
        <f>IF(ISERROR((H650/I650-1)*100),"n/a",(H650/I650-1)*100)</f>
        <v>n/a</v>
      </c>
      <c r="AG650" s="1087" t="str">
        <f>IF(ISERROR((I650/K650-1)*100),"n/a",(I650/K650-1)*100)</f>
        <v>n/a</v>
      </c>
      <c r="AH650" s="1087">
        <f>IF(ISERROR((K650/L650-1)*100),"n/a",(K650/L650-1)*100)</f>
        <v>-100</v>
      </c>
      <c r="AI650" s="1087">
        <f>IF(ISERROR((L650/N650-1)*100),"n/a",(L650/N650-1)*100)</f>
        <v>-75</v>
      </c>
      <c r="AJ650" s="1087">
        <f>IF(ISERROR((N650/O650-1)*100),"n/a",(N650/O650-1)*100)</f>
        <v>-69.230769230769226</v>
      </c>
      <c r="AK650" s="1087">
        <f>IF(ISERROR((O650/P650-1)*100),"n/a",(O650/P650-1)*100)</f>
        <v>-18.749999999999989</v>
      </c>
      <c r="AL650" s="1087">
        <f>IF(ISERROR((P650/Q650-1)*100),"n/a",(P650/Q650-1)*100)</f>
        <v>0</v>
      </c>
      <c r="AM650" s="1087">
        <f>IF(ISERROR((Q650/R650-1)*100),"n/a",(Q650/R650-1)*100)</f>
        <v>19.999999999999996</v>
      </c>
      <c r="AN650" s="1087">
        <f>IF(ISERROR((R650/S650-1)*100),"n/a",(R650/S650-1)*100)</f>
        <v>5.2631578947368363</v>
      </c>
      <c r="AO650" s="1087">
        <f>IF(ISERROR((S650/T650-1)*100),"n/a",(S650/T650-1)*100)</f>
        <v>5.555555555555558</v>
      </c>
      <c r="AP650" s="1087">
        <f>IF(ISERROR((T650/U650-1)*100),"n/a",(T650/U650-1)*100)</f>
        <v>2.8571428571428692</v>
      </c>
      <c r="AQ650" s="1087">
        <f>IF(ISERROR((U650/V650-1)*100),"n/a",(U650/V650-1)*100)</f>
        <v>24.999999999999979</v>
      </c>
      <c r="AR650" s="1087">
        <f>IF(ISERROR((V650/W650-1)*100),"n/a",(V650/W650-1)*100)</f>
        <v>7.6923076923077094</v>
      </c>
      <c r="AS650" s="1087">
        <f>IF(ISERROR((W650/X650-1)*100),"n/a",(W650/X650-1)*100)</f>
        <v>18.181818181818187</v>
      </c>
      <c r="AT650" s="1087">
        <f>IF(ISERROR((X650/Y650-1)*100),"n/a",(X650/Y650-1)*100)</f>
        <v>46.666666666666679</v>
      </c>
      <c r="AU650" s="1088">
        <f>AVERAGE(AA650:AT650)</f>
        <v>9.005017075192514</v>
      </c>
      <c r="AV650" s="1089">
        <f>STDEV(AA650:AT650)</f>
        <v>62.609366345561682</v>
      </c>
    </row>
    <row r="651" spans="1:48" ht="11.25" customHeight="1" x14ac:dyDescent="0.2">
      <c r="A651" s="489" t="s">
        <v>802</v>
      </c>
      <c r="B651" s="857" t="s">
        <v>803</v>
      </c>
      <c r="C651" s="621">
        <v>1.42</v>
      </c>
      <c r="D651" s="491">
        <v>1.3</v>
      </c>
      <c r="E651" s="626">
        <v>1.1800000000000002</v>
      </c>
      <c r="F651" s="621">
        <v>1.06</v>
      </c>
      <c r="G651" s="621">
        <v>0.96</v>
      </c>
      <c r="H651" s="621">
        <v>0.88</v>
      </c>
      <c r="I651" s="621">
        <v>0.8</v>
      </c>
      <c r="J651" s="945"/>
      <c r="K651" s="621">
        <v>0.72</v>
      </c>
      <c r="L651" s="621">
        <v>0.64</v>
      </c>
      <c r="M651" s="945"/>
      <c r="N651" s="491">
        <v>0.52</v>
      </c>
      <c r="O651" s="627">
        <v>0.41</v>
      </c>
      <c r="P651" s="627">
        <v>0.28000000000000003</v>
      </c>
      <c r="Q651" s="627">
        <v>0.22</v>
      </c>
      <c r="R651" s="627">
        <v>0.17</v>
      </c>
      <c r="S651" s="627">
        <v>0.12</v>
      </c>
      <c r="T651" s="623">
        <v>0</v>
      </c>
      <c r="U651" s="623">
        <v>0</v>
      </c>
      <c r="V651" s="623">
        <v>0</v>
      </c>
      <c r="W651" s="623">
        <v>0</v>
      </c>
      <c r="X651" s="623">
        <v>0</v>
      </c>
      <c r="Y651" s="623">
        <v>0</v>
      </c>
      <c r="Z651" s="624">
        <f>SUM(C651:Y651)</f>
        <v>10.68</v>
      </c>
      <c r="AA651" s="1086">
        <f>IF(ISERROR((C651/D651-1)*100),"n/a",(C651/D651-1)*100)</f>
        <v>9.2307692307692193</v>
      </c>
      <c r="AB651" s="1086">
        <f>IF(ISERROR((D651/E651-1)*100),"n/a",(D651/E651-1)*100)</f>
        <v>10.169491525423723</v>
      </c>
      <c r="AC651" s="1087">
        <f>IF(ISERROR((E651/F651-1)*100),"n/a",(E651/F651-1)*100)</f>
        <v>11.320754716981153</v>
      </c>
      <c r="AD651" s="1087">
        <f>IF(ISERROR((F651/G651-1)*100),"n/a",(F651/G651-1)*100)</f>
        <v>10.416666666666675</v>
      </c>
      <c r="AE651" s="1087">
        <f>IF(ISERROR((G651/H651-1)*100),"n/a",(G651/H651-1)*100)</f>
        <v>9.0909090909090828</v>
      </c>
      <c r="AF651" s="1087">
        <f>IF(ISERROR((H651/I651-1)*100),"n/a",(H651/I651-1)*100)</f>
        <v>9.9999999999999858</v>
      </c>
      <c r="AG651" s="1087">
        <f>IF(ISERROR((I651/K651-1)*100),"n/a",(I651/K651-1)*100)</f>
        <v>11.111111111111116</v>
      </c>
      <c r="AH651" s="1087">
        <f>IF(ISERROR((K651/L651-1)*100),"n/a",(K651/L651-1)*100)</f>
        <v>12.5</v>
      </c>
      <c r="AI651" s="1087">
        <f>IF(ISERROR((L651/N651-1)*100),"n/a",(L651/N651-1)*100)</f>
        <v>23.076923076923084</v>
      </c>
      <c r="AJ651" s="1087">
        <f>IF(ISERROR((N651/O651-1)*100),"n/a",(N651/O651-1)*100)</f>
        <v>26.829268292682929</v>
      </c>
      <c r="AK651" s="1087">
        <f>IF(ISERROR((O651/P651-1)*100),"n/a",(O651/P651-1)*100)</f>
        <v>46.428571428571395</v>
      </c>
      <c r="AL651" s="1087">
        <f>IF(ISERROR((P651/Q651-1)*100),"n/a",(P651/Q651-1)*100)</f>
        <v>27.272727272727295</v>
      </c>
      <c r="AM651" s="1087">
        <f>IF(ISERROR((Q651/R651-1)*100),"n/a",(Q651/R651-1)*100)</f>
        <v>29.411764705882337</v>
      </c>
      <c r="AN651" s="1087">
        <f>IF(ISERROR((R651/S651-1)*100),"n/a",(R651/S651-1)*100)</f>
        <v>41.666666666666671</v>
      </c>
      <c r="AO651" s="1087" t="str">
        <f>IF(ISERROR((S651/T651-1)*100),"n/a",(S651/T651-1)*100)</f>
        <v>n/a</v>
      </c>
      <c r="AP651" s="1087" t="str">
        <f>IF(ISERROR((T651/U651-1)*100),"n/a",(T651/U651-1)*100)</f>
        <v>n/a</v>
      </c>
      <c r="AQ651" s="1087" t="str">
        <f>IF(ISERROR((U651/V651-1)*100),"n/a",(U651/V651-1)*100)</f>
        <v>n/a</v>
      </c>
      <c r="AR651" s="1087" t="str">
        <f>IF(ISERROR((V651/W651-1)*100),"n/a",(V651/W651-1)*100)</f>
        <v>n/a</v>
      </c>
      <c r="AS651" s="1087" t="str">
        <f>IF(ISERROR((W651/X651-1)*100),"n/a",(W651/X651-1)*100)</f>
        <v>n/a</v>
      </c>
      <c r="AT651" s="1087" t="str">
        <f>IF(ISERROR((X651/Y651-1)*100),"n/a",(X651/Y651-1)*100)</f>
        <v>n/a</v>
      </c>
      <c r="AU651" s="1088">
        <f>AVERAGE(AA651:AT651)</f>
        <v>19.894687413236763</v>
      </c>
      <c r="AV651" s="1089">
        <f>STDEV(AA651:AT651)</f>
        <v>12.707944863672102</v>
      </c>
    </row>
    <row r="652" spans="1:48" ht="11.25" customHeight="1" x14ac:dyDescent="0.2">
      <c r="A652" s="1114" t="s">
        <v>1689</v>
      </c>
      <c r="B652" s="476" t="s">
        <v>1690</v>
      </c>
      <c r="C652" s="621">
        <v>0.90749999999999997</v>
      </c>
      <c r="D652" s="491">
        <v>0.71750000000000003</v>
      </c>
      <c r="E652" s="485">
        <v>0.60499999999999998</v>
      </c>
      <c r="F652" s="482">
        <v>0.5575</v>
      </c>
      <c r="G652" s="482">
        <v>0.52750000000000008</v>
      </c>
      <c r="H652" s="482">
        <v>0.45500000000000002</v>
      </c>
      <c r="I652" s="482">
        <v>0.43</v>
      </c>
      <c r="J652" s="1016"/>
      <c r="K652" s="483">
        <v>0.4</v>
      </c>
      <c r="L652" s="480">
        <v>0.375</v>
      </c>
      <c r="M652" s="1016"/>
      <c r="N652" s="526">
        <v>0.3</v>
      </c>
      <c r="O652" s="526">
        <v>0.35</v>
      </c>
      <c r="P652" s="487">
        <v>0.375</v>
      </c>
      <c r="Q652" s="487">
        <v>0.3</v>
      </c>
      <c r="R652" s="487">
        <v>0.2</v>
      </c>
      <c r="S652" s="486">
        <v>0.1</v>
      </c>
      <c r="T652" s="487">
        <v>0.375</v>
      </c>
      <c r="U652" s="486">
        <v>0</v>
      </c>
      <c r="V652" s="486">
        <v>0</v>
      </c>
      <c r="W652" s="486">
        <v>0</v>
      </c>
      <c r="X652" s="486">
        <v>0</v>
      </c>
      <c r="Y652" s="486">
        <v>0</v>
      </c>
      <c r="Z652" s="624">
        <f>SUM(C652:Y652)</f>
        <v>6.9749999999999996</v>
      </c>
      <c r="AA652" s="1086">
        <f>IF(ISERROR((C652/D652-1)*100),"n/a",(C652/D652-1)*100)</f>
        <v>26.480836236933779</v>
      </c>
      <c r="AB652" s="1086">
        <f>IF(ISERROR((D652/E652-1)*100),"n/a",(D652/E652-1)*100)</f>
        <v>18.595041322314067</v>
      </c>
      <c r="AC652" s="1087">
        <f>IF(ISERROR((E652/F652-1)*100),"n/a",(E652/F652-1)*100)</f>
        <v>8.5201793721973118</v>
      </c>
      <c r="AD652" s="1087">
        <f>IF(ISERROR((F652/G652-1)*100),"n/a",(F652/G652-1)*100)</f>
        <v>5.6872037914691864</v>
      </c>
      <c r="AE652" s="1087">
        <f>IF(ISERROR((G652/H652-1)*100),"n/a",(G652/H652-1)*100)</f>
        <v>15.934065934065945</v>
      </c>
      <c r="AF652" s="1087">
        <f>IF(ISERROR((H652/I652-1)*100),"n/a",(H652/I652-1)*100)</f>
        <v>5.8139534883721034</v>
      </c>
      <c r="AG652" s="1087">
        <f>IF(ISERROR((I652/K652-1)*100),"n/a",(I652/K652-1)*100)</f>
        <v>7.4999999999999956</v>
      </c>
      <c r="AH652" s="1087">
        <f>IF(ISERROR((K652/L652-1)*100),"n/a",(K652/L652-1)*100)</f>
        <v>6.6666666666666652</v>
      </c>
      <c r="AI652" s="1087">
        <f>IF(ISERROR((L652/N652-1)*100),"n/a",(L652/N652-1)*100)</f>
        <v>25</v>
      </c>
      <c r="AJ652" s="1087">
        <f>IF(ISERROR((N652/O652-1)*100),"n/a",(N652/O652-1)*100)</f>
        <v>-14.285714285714279</v>
      </c>
      <c r="AK652" s="1087">
        <f>IF(ISERROR((O652/P652-1)*100),"n/a",(O652/P652-1)*100)</f>
        <v>-6.6666666666666767</v>
      </c>
      <c r="AL652" s="1087">
        <f>IF(ISERROR((P652/Q652-1)*100),"n/a",(P652/Q652-1)*100)</f>
        <v>25</v>
      </c>
      <c r="AM652" s="1087">
        <f>IF(ISERROR((Q652/R652-1)*100),"n/a",(Q652/R652-1)*100)</f>
        <v>49.999999999999979</v>
      </c>
      <c r="AN652" s="1087">
        <f>IF(ISERROR((R652/S652-1)*100),"n/a",(R652/S652-1)*100)</f>
        <v>100</v>
      </c>
      <c r="AO652" s="1087">
        <f>IF(ISERROR((S652/T652-1)*100),"n/a",(S652/T652-1)*100)</f>
        <v>-73.333333333333343</v>
      </c>
      <c r="AP652" s="1087" t="str">
        <f>IF(ISERROR((T652/U652-1)*100),"n/a",(T652/U652-1)*100)</f>
        <v>n/a</v>
      </c>
      <c r="AQ652" s="1087" t="str">
        <f>IF(ISERROR((U652/V652-1)*100),"n/a",(U652/V652-1)*100)</f>
        <v>n/a</v>
      </c>
      <c r="AR652" s="1087" t="str">
        <f>IF(ISERROR((V652/W652-1)*100),"n/a",(V652/W652-1)*100)</f>
        <v>n/a</v>
      </c>
      <c r="AS652" s="1087" t="str">
        <f>IF(ISERROR((W652/X652-1)*100),"n/a",(W652/X652-1)*100)</f>
        <v>n/a</v>
      </c>
      <c r="AT652" s="1087" t="str">
        <f>IF(ISERROR((X652/Y652-1)*100),"n/a",(X652/Y652-1)*100)</f>
        <v>n/a</v>
      </c>
      <c r="AU652" s="1088">
        <f>AVERAGE(AA652:AT652)</f>
        <v>13.394148835086982</v>
      </c>
      <c r="AV652" s="1089">
        <f>STDEV(AA652:AT652)</f>
        <v>36.080856082965042</v>
      </c>
    </row>
    <row r="653" spans="1:48" ht="11.25" customHeight="1" x14ac:dyDescent="0.2">
      <c r="A653" s="1013" t="s">
        <v>4480</v>
      </c>
      <c r="B653" s="857" t="s">
        <v>4477</v>
      </c>
      <c r="C653" s="621">
        <v>1.34</v>
      </c>
      <c r="D653" s="491">
        <v>1.26</v>
      </c>
      <c r="E653" s="491">
        <v>1.18</v>
      </c>
      <c r="F653" s="621">
        <v>1.1000000000000001</v>
      </c>
      <c r="G653" s="621">
        <v>0.88390000000000002</v>
      </c>
      <c r="H653" s="494">
        <v>0</v>
      </c>
      <c r="I653" s="494">
        <v>0</v>
      </c>
      <c r="J653" s="945"/>
      <c r="K653" s="494">
        <v>0</v>
      </c>
      <c r="L653" s="625">
        <v>0</v>
      </c>
      <c r="M653" s="945"/>
      <c r="N653" s="524">
        <v>0</v>
      </c>
      <c r="O653" s="524">
        <v>0</v>
      </c>
      <c r="P653" s="523">
        <v>0</v>
      </c>
      <c r="Q653" s="523">
        <v>0</v>
      </c>
      <c r="R653" s="523">
        <v>0</v>
      </c>
      <c r="S653" s="523">
        <v>0</v>
      </c>
      <c r="T653" s="523">
        <v>0</v>
      </c>
      <c r="U653" s="523">
        <v>0</v>
      </c>
      <c r="V653" s="523">
        <v>0</v>
      </c>
      <c r="W653" s="523">
        <v>0</v>
      </c>
      <c r="X653" s="523">
        <v>0</v>
      </c>
      <c r="Y653" s="523">
        <v>0</v>
      </c>
      <c r="Z653" s="624">
        <f>SUM(C653:Y653)</f>
        <v>5.7639000000000005</v>
      </c>
      <c r="AA653" s="1086">
        <f>IF(ISERROR((C653/D653-1)*100),"n/a",(C653/D653-1)*100)</f>
        <v>6.3492063492063489</v>
      </c>
      <c r="AB653" s="1086">
        <f>IF(ISERROR((D653/E653-1)*100),"n/a",(D653/E653-1)*100)</f>
        <v>6.7796610169491567</v>
      </c>
      <c r="AC653" s="1087">
        <f>IF(ISERROR((E653/F653-1)*100),"n/a",(E653/F653-1)*100)</f>
        <v>7.2727272727272529</v>
      </c>
      <c r="AD653" s="1087">
        <f>IF(ISERROR((F653/G653-1)*100),"n/a",(F653/G653-1)*100)</f>
        <v>24.44846702115624</v>
      </c>
      <c r="AE653" s="1087" t="str">
        <f>IF(ISERROR((G653/H653-1)*100),"n/a",(G653/H653-1)*100)</f>
        <v>n/a</v>
      </c>
      <c r="AF653" s="1087" t="str">
        <f>IF(ISERROR((H653/I653-1)*100),"n/a",(H653/I653-1)*100)</f>
        <v>n/a</v>
      </c>
      <c r="AG653" s="1087" t="str">
        <f>IF(ISERROR((I653/K653-1)*100),"n/a",(I653/K653-1)*100)</f>
        <v>n/a</v>
      </c>
      <c r="AH653" s="1087" t="str">
        <f>IF(ISERROR((K653/L653-1)*100),"n/a",(K653/L653-1)*100)</f>
        <v>n/a</v>
      </c>
      <c r="AI653" s="1087" t="str">
        <f>IF(ISERROR((L653/N653-1)*100),"n/a",(L653/N653-1)*100)</f>
        <v>n/a</v>
      </c>
      <c r="AJ653" s="1087" t="str">
        <f>IF(ISERROR((N653/O653-1)*100),"n/a",(N653/O653-1)*100)</f>
        <v>n/a</v>
      </c>
      <c r="AK653" s="1087" t="str">
        <f>IF(ISERROR((O653/P653-1)*100),"n/a",(O653/P653-1)*100)</f>
        <v>n/a</v>
      </c>
      <c r="AL653" s="1087" t="str">
        <f>IF(ISERROR((P653/Q653-1)*100),"n/a",(P653/Q653-1)*100)</f>
        <v>n/a</v>
      </c>
      <c r="AM653" s="1087" t="str">
        <f>IF(ISERROR((Q653/R653-1)*100),"n/a",(Q653/R653-1)*100)</f>
        <v>n/a</v>
      </c>
      <c r="AN653" s="1087" t="str">
        <f>IF(ISERROR((R653/S653-1)*100),"n/a",(R653/S653-1)*100)</f>
        <v>n/a</v>
      </c>
      <c r="AO653" s="1087" t="str">
        <f>IF(ISERROR((S653/T653-1)*100),"n/a",(S653/T653-1)*100)</f>
        <v>n/a</v>
      </c>
      <c r="AP653" s="1087" t="str">
        <f>IF(ISERROR((T653/U653-1)*100),"n/a",(T653/U653-1)*100)</f>
        <v>n/a</v>
      </c>
      <c r="AQ653" s="1087" t="str">
        <f>IF(ISERROR((U653/V653-1)*100),"n/a",(U653/V653-1)*100)</f>
        <v>n/a</v>
      </c>
      <c r="AR653" s="1087" t="str">
        <f>IF(ISERROR((V653/W653-1)*100),"n/a",(V653/W653-1)*100)</f>
        <v>n/a</v>
      </c>
      <c r="AS653" s="1087" t="str">
        <f>IF(ISERROR((W653/X653-1)*100),"n/a",(W653/X653-1)*100)</f>
        <v>n/a</v>
      </c>
      <c r="AT653" s="1087" t="str">
        <f>IF(ISERROR((X653/Y653-1)*100),"n/a",(X653/Y653-1)*100)</f>
        <v>n/a</v>
      </c>
      <c r="AU653" s="1088">
        <f>AVERAGE(AA653:AT653)</f>
        <v>11.212515415009751</v>
      </c>
      <c r="AV653" s="1089">
        <f>STDEV(AA653:AT653)</f>
        <v>8.8320310746406108</v>
      </c>
    </row>
    <row r="654" spans="1:48" ht="11.25" customHeight="1" x14ac:dyDescent="0.2">
      <c r="A654" s="874" t="s">
        <v>1687</v>
      </c>
      <c r="B654" s="857" t="s">
        <v>1688</v>
      </c>
      <c r="C654" s="621">
        <v>1.93</v>
      </c>
      <c r="D654" s="491">
        <v>1.78</v>
      </c>
      <c r="E654" s="491">
        <v>1.56</v>
      </c>
      <c r="F654" s="621">
        <v>1.4</v>
      </c>
      <c r="G654" s="621">
        <v>1.28</v>
      </c>
      <c r="H654" s="621">
        <v>1.1200000000000001</v>
      </c>
      <c r="I654" s="621">
        <v>1.02</v>
      </c>
      <c r="J654" s="945"/>
      <c r="K654" s="621">
        <v>0.9</v>
      </c>
      <c r="L654" s="490">
        <v>0.55000000000000004</v>
      </c>
      <c r="M654" s="945"/>
      <c r="N654" s="622">
        <v>0.04</v>
      </c>
      <c r="O654" s="622">
        <v>0.27</v>
      </c>
      <c r="P654" s="627">
        <v>0.94</v>
      </c>
      <c r="Q654" s="627">
        <v>0.86</v>
      </c>
      <c r="R654" s="627">
        <v>0.78</v>
      </c>
      <c r="S654" s="627">
        <v>0.7</v>
      </c>
      <c r="T654" s="627">
        <v>0.62</v>
      </c>
      <c r="U654" s="627">
        <v>0.54</v>
      </c>
      <c r="V654" s="627">
        <v>0.46</v>
      </c>
      <c r="W654" s="627">
        <v>0.39</v>
      </c>
      <c r="X654" s="627">
        <v>0.33</v>
      </c>
      <c r="Y654" s="627">
        <v>0.28999999999999998</v>
      </c>
      <c r="Z654" s="624">
        <f>SUM(C654:Y654)</f>
        <v>17.759999999999994</v>
      </c>
      <c r="AA654" s="1086">
        <f>IF(ISERROR((C654/D654-1)*100),"n/a",(C654/D654-1)*100)</f>
        <v>8.4269662921348178</v>
      </c>
      <c r="AB654" s="1086">
        <f>IF(ISERROR((D654/E654-1)*100),"n/a",(D654/E654-1)*100)</f>
        <v>14.102564102564097</v>
      </c>
      <c r="AC654" s="1087">
        <f>IF(ISERROR((E654/F654-1)*100),"n/a",(E654/F654-1)*100)</f>
        <v>11.428571428571432</v>
      </c>
      <c r="AD654" s="1087">
        <f>IF(ISERROR((F654/G654-1)*100),"n/a",(F654/G654-1)*100)</f>
        <v>9.375</v>
      </c>
      <c r="AE654" s="1087">
        <f>IF(ISERROR((G654/H654-1)*100),"n/a",(G654/H654-1)*100)</f>
        <v>14.285714285714279</v>
      </c>
      <c r="AF654" s="1087">
        <f>IF(ISERROR((H654/I654-1)*100),"n/a",(H654/I654-1)*100)</f>
        <v>9.8039215686274606</v>
      </c>
      <c r="AG654" s="1087">
        <f>IF(ISERROR((I654/K654-1)*100),"n/a",(I654/K654-1)*100)</f>
        <v>13.33333333333333</v>
      </c>
      <c r="AH654" s="1087">
        <f>IF(ISERROR((K654/L654-1)*100),"n/a",(K654/L654-1)*100)</f>
        <v>63.636363636363626</v>
      </c>
      <c r="AI654" s="1087">
        <f>IF(ISERROR((L654/N654-1)*100),"n/a",(L654/N654-1)*100)</f>
        <v>1275</v>
      </c>
      <c r="AJ654" s="1087">
        <f>IF(ISERROR((N654/O654-1)*100),"n/a",(N654/O654-1)*100)</f>
        <v>-85.18518518518519</v>
      </c>
      <c r="AK654" s="1087">
        <f>IF(ISERROR((O654/P654-1)*100),"n/a",(O654/P654-1)*100)</f>
        <v>-71.276595744680847</v>
      </c>
      <c r="AL654" s="1087">
        <f>IF(ISERROR((P654/Q654-1)*100),"n/a",(P654/Q654-1)*100)</f>
        <v>9.302325581395344</v>
      </c>
      <c r="AM654" s="1087">
        <f>IF(ISERROR((Q654/R654-1)*100),"n/a",(Q654/R654-1)*100)</f>
        <v>10.256410256410241</v>
      </c>
      <c r="AN654" s="1087">
        <f>IF(ISERROR((R654/S654-1)*100),"n/a",(R654/S654-1)*100)</f>
        <v>11.428571428571432</v>
      </c>
      <c r="AO654" s="1087">
        <f>IF(ISERROR((S654/T654-1)*100),"n/a",(S654/T654-1)*100)</f>
        <v>12.903225806451601</v>
      </c>
      <c r="AP654" s="1087">
        <f>IF(ISERROR((T654/U654-1)*100),"n/a",(T654/U654-1)*100)</f>
        <v>14.814814814814813</v>
      </c>
      <c r="AQ654" s="1087">
        <f>IF(ISERROR((U654/V654-1)*100),"n/a",(U654/V654-1)*100)</f>
        <v>17.391304347826097</v>
      </c>
      <c r="AR654" s="1087">
        <f>IF(ISERROR((V654/W654-1)*100),"n/a",(V654/W654-1)*100)</f>
        <v>17.948717948717952</v>
      </c>
      <c r="AS654" s="1087">
        <f>IF(ISERROR((W654/X654-1)*100),"n/a",(W654/X654-1)*100)</f>
        <v>18.181818181818187</v>
      </c>
      <c r="AT654" s="1087">
        <f>IF(ISERROR((X654/Y654-1)*100),"n/a",(X654/Y654-1)*100)</f>
        <v>13.793103448275868</v>
      </c>
      <c r="AU654" s="1088">
        <f>AVERAGE(AA654:AT654)</f>
        <v>69.447547276586221</v>
      </c>
      <c r="AV654" s="1089">
        <f>STDEV(AA654:AT654)</f>
        <v>285.47028124625564</v>
      </c>
    </row>
    <row r="655" spans="1:48" ht="11.25" customHeight="1" x14ac:dyDescent="0.2">
      <c r="A655" s="544" t="s">
        <v>4121</v>
      </c>
      <c r="B655" s="857" t="s">
        <v>4122</v>
      </c>
      <c r="C655" s="621">
        <v>2.99</v>
      </c>
      <c r="D655" s="491">
        <v>2.74</v>
      </c>
      <c r="E655" s="491">
        <v>1.96</v>
      </c>
      <c r="F655" s="621">
        <v>1.51</v>
      </c>
      <c r="G655" s="621">
        <v>0.93</v>
      </c>
      <c r="H655" s="543">
        <v>0</v>
      </c>
      <c r="I655" s="543">
        <v>0</v>
      </c>
      <c r="J655" s="945"/>
      <c r="K655" s="543">
        <v>0</v>
      </c>
      <c r="L655" s="495">
        <v>0</v>
      </c>
      <c r="M655" s="945"/>
      <c r="N655" s="622">
        <v>0</v>
      </c>
      <c r="O655" s="622">
        <v>0</v>
      </c>
      <c r="P655" s="623">
        <v>0</v>
      </c>
      <c r="Q655" s="623">
        <v>0</v>
      </c>
      <c r="R655" s="623">
        <v>0</v>
      </c>
      <c r="S655" s="623">
        <v>0</v>
      </c>
      <c r="T655" s="623">
        <v>0</v>
      </c>
      <c r="U655" s="623">
        <v>0</v>
      </c>
      <c r="V655" s="623">
        <v>0</v>
      </c>
      <c r="W655" s="623">
        <v>0</v>
      </c>
      <c r="X655" s="623">
        <v>0</v>
      </c>
      <c r="Y655" s="623">
        <v>0</v>
      </c>
      <c r="Z655" s="624">
        <f>SUM(C655:Y655)</f>
        <v>10.130000000000001</v>
      </c>
      <c r="AA655" s="1086">
        <f>IF(ISERROR((C655/D655-1)*100),"n/a",(C655/D655-1)*100)</f>
        <v>9.1240875912408814</v>
      </c>
      <c r="AB655" s="1086">
        <f>IF(ISERROR((D655/E655-1)*100),"n/a",(D655/E655-1)*100)</f>
        <v>39.79591836734695</v>
      </c>
      <c r="AC655" s="1087">
        <f>IF(ISERROR((E655/F655-1)*100),"n/a",(E655/F655-1)*100)</f>
        <v>29.801324503311257</v>
      </c>
      <c r="AD655" s="1087">
        <f>IF(ISERROR((F655/G655-1)*100),"n/a",(F655/G655-1)*100)</f>
        <v>62.36559139784945</v>
      </c>
      <c r="AE655" s="1087" t="str">
        <f>IF(ISERROR((G655/H655-1)*100),"n/a",(G655/H655-1)*100)</f>
        <v>n/a</v>
      </c>
      <c r="AF655" s="1087" t="str">
        <f>IF(ISERROR((H655/I655-1)*100),"n/a",(H655/I655-1)*100)</f>
        <v>n/a</v>
      </c>
      <c r="AG655" s="1087" t="str">
        <f>IF(ISERROR((I655/K655-1)*100),"n/a",(I655/K655-1)*100)</f>
        <v>n/a</v>
      </c>
      <c r="AH655" s="1087" t="str">
        <f>IF(ISERROR((K655/L655-1)*100),"n/a",(K655/L655-1)*100)</f>
        <v>n/a</v>
      </c>
      <c r="AI655" s="1087" t="str">
        <f>IF(ISERROR((L655/N655-1)*100),"n/a",(L655/N655-1)*100)</f>
        <v>n/a</v>
      </c>
      <c r="AJ655" s="1087" t="str">
        <f>IF(ISERROR((N655/O655-1)*100),"n/a",(N655/O655-1)*100)</f>
        <v>n/a</v>
      </c>
      <c r="AK655" s="1087" t="str">
        <f>IF(ISERROR((O655/P655-1)*100),"n/a",(O655/P655-1)*100)</f>
        <v>n/a</v>
      </c>
      <c r="AL655" s="1087" t="str">
        <f>IF(ISERROR((P655/Q655-1)*100),"n/a",(P655/Q655-1)*100)</f>
        <v>n/a</v>
      </c>
      <c r="AM655" s="1087" t="str">
        <f>IF(ISERROR((Q655/R655-1)*100),"n/a",(Q655/R655-1)*100)</f>
        <v>n/a</v>
      </c>
      <c r="AN655" s="1087" t="str">
        <f>IF(ISERROR((R655/S655-1)*100),"n/a",(R655/S655-1)*100)</f>
        <v>n/a</v>
      </c>
      <c r="AO655" s="1087" t="str">
        <f>IF(ISERROR((S655/T655-1)*100),"n/a",(S655/T655-1)*100)</f>
        <v>n/a</v>
      </c>
      <c r="AP655" s="1087" t="str">
        <f>IF(ISERROR((T655/U655-1)*100),"n/a",(T655/U655-1)*100)</f>
        <v>n/a</v>
      </c>
      <c r="AQ655" s="1087" t="str">
        <f>IF(ISERROR((U655/V655-1)*100),"n/a",(U655/V655-1)*100)</f>
        <v>n/a</v>
      </c>
      <c r="AR655" s="1087" t="str">
        <f>IF(ISERROR((V655/W655-1)*100),"n/a",(V655/W655-1)*100)</f>
        <v>n/a</v>
      </c>
      <c r="AS655" s="1087" t="str">
        <f>IF(ISERROR((W655/X655-1)*100),"n/a",(W655/X655-1)*100)</f>
        <v>n/a</v>
      </c>
      <c r="AT655" s="1087" t="str">
        <f>IF(ISERROR((X655/Y655-1)*100),"n/a",(X655/Y655-1)*100)</f>
        <v>n/a</v>
      </c>
      <c r="AU655" s="1088">
        <f>AVERAGE(AA655:AT655)</f>
        <v>35.271730464937136</v>
      </c>
      <c r="AV655" s="1089">
        <f>STDEV(AA655:AT655)</f>
        <v>22.122161932201632</v>
      </c>
    </row>
    <row r="656" spans="1:48" ht="11.25" customHeight="1" x14ac:dyDescent="0.2">
      <c r="A656" s="489" t="s">
        <v>340</v>
      </c>
      <c r="B656" s="857" t="s">
        <v>341</v>
      </c>
      <c r="C656" s="621">
        <v>2.7</v>
      </c>
      <c r="D656" s="491">
        <v>2.58</v>
      </c>
      <c r="E656" s="626">
        <v>2.42</v>
      </c>
      <c r="F656" s="621">
        <v>2.2599999999999998</v>
      </c>
      <c r="G656" s="621">
        <v>2.14</v>
      </c>
      <c r="H656" s="621">
        <v>2.04</v>
      </c>
      <c r="I656" s="621">
        <v>1.98</v>
      </c>
      <c r="J656" s="945"/>
      <c r="K656" s="621">
        <v>1.8</v>
      </c>
      <c r="L656" s="490">
        <v>1.64</v>
      </c>
      <c r="M656" s="945"/>
      <c r="N656" s="503">
        <v>1.34</v>
      </c>
      <c r="O656" s="503">
        <v>1.3</v>
      </c>
      <c r="P656" s="627">
        <v>1.26</v>
      </c>
      <c r="Q656" s="627">
        <v>1.22</v>
      </c>
      <c r="R656" s="627">
        <v>1.18</v>
      </c>
      <c r="S656" s="627">
        <v>1.1399999999999999</v>
      </c>
      <c r="T656" s="627">
        <v>1.08</v>
      </c>
      <c r="U656" s="627">
        <v>1.03</v>
      </c>
      <c r="V656" s="627">
        <v>0.99</v>
      </c>
      <c r="W656" s="627">
        <v>0.94</v>
      </c>
      <c r="X656" s="627">
        <v>0.9</v>
      </c>
      <c r="Y656" s="627">
        <v>0.87</v>
      </c>
      <c r="Z656" s="624">
        <f>SUM(C656:Y656)</f>
        <v>32.81</v>
      </c>
      <c r="AA656" s="1086">
        <f>IF(ISERROR((C656/D656-1)*100),"n/a",(C656/D656-1)*100)</f>
        <v>4.6511627906976827</v>
      </c>
      <c r="AB656" s="1086">
        <f>IF(ISERROR((D656/E656-1)*100),"n/a",(D656/E656-1)*100)</f>
        <v>6.6115702479338845</v>
      </c>
      <c r="AC656" s="1087">
        <f>IF(ISERROR((E656/F656-1)*100),"n/a",(E656/F656-1)*100)</f>
        <v>7.079646017699126</v>
      </c>
      <c r="AD656" s="1087">
        <f>IF(ISERROR((F656/G656-1)*100),"n/a",(F656/G656-1)*100)</f>
        <v>5.6074766355139971</v>
      </c>
      <c r="AE656" s="1087">
        <f>IF(ISERROR((G656/H656-1)*100),"n/a",(G656/H656-1)*100)</f>
        <v>4.9019607843137303</v>
      </c>
      <c r="AF656" s="1087">
        <f>IF(ISERROR((H656/I656-1)*100),"n/a",(H656/I656-1)*100)</f>
        <v>3.0303030303030276</v>
      </c>
      <c r="AG656" s="1087">
        <f>IF(ISERROR((I656/K656-1)*100),"n/a",(I656/K656-1)*100)</f>
        <v>9.9999999999999858</v>
      </c>
      <c r="AH656" s="1087">
        <f>IF(ISERROR((K656/L656-1)*100),"n/a",(K656/L656-1)*100)</f>
        <v>9.7560975609756184</v>
      </c>
      <c r="AI656" s="1087">
        <f>IF(ISERROR((L656/N656-1)*100),"n/a",(L656/N656-1)*100)</f>
        <v>22.388059701492512</v>
      </c>
      <c r="AJ656" s="1087">
        <f>IF(ISERROR((N656/O656-1)*100),"n/a",(N656/O656-1)*100)</f>
        <v>3.0769230769230882</v>
      </c>
      <c r="AK656" s="1087">
        <f>IF(ISERROR((O656/P656-1)*100),"n/a",(O656/P656-1)*100)</f>
        <v>3.1746031746031855</v>
      </c>
      <c r="AL656" s="1087">
        <f>IF(ISERROR((P656/Q656-1)*100),"n/a",(P656/Q656-1)*100)</f>
        <v>3.2786885245901676</v>
      </c>
      <c r="AM656" s="1087">
        <f>IF(ISERROR((Q656/R656-1)*100),"n/a",(Q656/R656-1)*100)</f>
        <v>3.3898305084745894</v>
      </c>
      <c r="AN656" s="1087">
        <f>IF(ISERROR((R656/S656-1)*100),"n/a",(R656/S656-1)*100)</f>
        <v>3.5087719298245723</v>
      </c>
      <c r="AO656" s="1087">
        <f>IF(ISERROR((S656/T656-1)*100),"n/a",(S656/T656-1)*100)</f>
        <v>5.5555555555555358</v>
      </c>
      <c r="AP656" s="1087">
        <f>IF(ISERROR((T656/U656-1)*100),"n/a",(T656/U656-1)*100)</f>
        <v>4.8543689320388328</v>
      </c>
      <c r="AQ656" s="1087">
        <f>IF(ISERROR((U656/V656-1)*100),"n/a",(U656/V656-1)*100)</f>
        <v>4.0404040404040442</v>
      </c>
      <c r="AR656" s="1087">
        <f>IF(ISERROR((V656/W656-1)*100),"n/a",(V656/W656-1)*100)</f>
        <v>5.319148936170226</v>
      </c>
      <c r="AS656" s="1087">
        <f>IF(ISERROR((W656/X656-1)*100),"n/a",(W656/X656-1)*100)</f>
        <v>4.4444444444444287</v>
      </c>
      <c r="AT656" s="1087">
        <f>IF(ISERROR((X656/Y656-1)*100),"n/a",(X656/Y656-1)*100)</f>
        <v>3.4482758620689724</v>
      </c>
      <c r="AU656" s="1088">
        <f>AVERAGE(AA656:AT656)</f>
        <v>5.9058645877013607</v>
      </c>
      <c r="AV656" s="1089">
        <f>STDEV(AA656:AT656)</f>
        <v>4.37537384667948</v>
      </c>
    </row>
    <row r="657" spans="1:48" ht="11.25" customHeight="1" x14ac:dyDescent="0.2">
      <c r="A657" s="874" t="s">
        <v>3905</v>
      </c>
      <c r="B657" s="857" t="s">
        <v>4194</v>
      </c>
      <c r="C657" s="621">
        <v>1.64</v>
      </c>
      <c r="D657" s="491">
        <v>1.4</v>
      </c>
      <c r="E657" s="646">
        <v>1.2</v>
      </c>
      <c r="F657" s="631">
        <v>1.08</v>
      </c>
      <c r="G657" s="631">
        <v>0.78</v>
      </c>
      <c r="H657" s="631">
        <v>0.35</v>
      </c>
      <c r="I657" s="514">
        <v>0</v>
      </c>
      <c r="J657" s="491"/>
      <c r="K657" s="514">
        <v>0</v>
      </c>
      <c r="L657" s="511">
        <v>0</v>
      </c>
      <c r="M657" s="514"/>
      <c r="N657" s="534">
        <v>0</v>
      </c>
      <c r="O657" s="534">
        <v>0</v>
      </c>
      <c r="P657" s="531">
        <v>0</v>
      </c>
      <c r="Q657" s="531">
        <v>0</v>
      </c>
      <c r="R657" s="531">
        <v>0</v>
      </c>
      <c r="S657" s="531">
        <v>0</v>
      </c>
      <c r="T657" s="531">
        <v>0</v>
      </c>
      <c r="U657" s="531">
        <v>0</v>
      </c>
      <c r="V657" s="531">
        <v>0</v>
      </c>
      <c r="W657" s="531">
        <v>0</v>
      </c>
      <c r="X657" s="531">
        <v>0</v>
      </c>
      <c r="Y657" s="531">
        <v>0</v>
      </c>
      <c r="Z657" s="624">
        <f>SUM(C657:Y657)</f>
        <v>6.45</v>
      </c>
      <c r="AA657" s="1086">
        <f>IF(ISERROR((C657/D657-1)*100),"n/a",(C657/D657-1)*100)</f>
        <v>17.142857142857149</v>
      </c>
      <c r="AB657" s="1086">
        <f>IF(ISERROR((D657/E657-1)*100),"n/a",(D657/E657-1)*100)</f>
        <v>16.666666666666675</v>
      </c>
      <c r="AC657" s="1087">
        <f>IF(ISERROR((E657/F657-1)*100),"n/a",(E657/F657-1)*100)</f>
        <v>11.111111111111093</v>
      </c>
      <c r="AD657" s="1087">
        <f>IF(ISERROR((F657/G657-1)*100),"n/a",(F657/G657-1)*100)</f>
        <v>38.46153846153846</v>
      </c>
      <c r="AE657" s="1087">
        <f>IF(ISERROR((G657/H657-1)*100),"n/a",(G657/H657-1)*100)</f>
        <v>122.85714285714286</v>
      </c>
      <c r="AF657" s="1087" t="str">
        <f>IF(ISERROR((H657/I657-1)*100),"n/a",(H657/I657-1)*100)</f>
        <v>n/a</v>
      </c>
      <c r="AG657" s="1087" t="str">
        <f>IF(ISERROR((I657/K657-1)*100),"n/a",(I657/K657-1)*100)</f>
        <v>n/a</v>
      </c>
      <c r="AH657" s="1087" t="str">
        <f>IF(ISERROR((K657/L657-1)*100),"n/a",(K657/L657-1)*100)</f>
        <v>n/a</v>
      </c>
      <c r="AI657" s="1087" t="str">
        <f>IF(ISERROR((L657/N657-1)*100),"n/a",(L657/N657-1)*100)</f>
        <v>n/a</v>
      </c>
      <c r="AJ657" s="1087" t="str">
        <f>IF(ISERROR((N657/O657-1)*100),"n/a",(N657/O657-1)*100)</f>
        <v>n/a</v>
      </c>
      <c r="AK657" s="1087" t="str">
        <f>IF(ISERROR((O657/P657-1)*100),"n/a",(O657/P657-1)*100)</f>
        <v>n/a</v>
      </c>
      <c r="AL657" s="1087" t="str">
        <f>IF(ISERROR((P657/Q657-1)*100),"n/a",(P657/Q657-1)*100)</f>
        <v>n/a</v>
      </c>
      <c r="AM657" s="1087" t="str">
        <f>IF(ISERROR((Q657/R657-1)*100),"n/a",(Q657/R657-1)*100)</f>
        <v>n/a</v>
      </c>
      <c r="AN657" s="1087" t="str">
        <f>IF(ISERROR((R657/S657-1)*100),"n/a",(R657/S657-1)*100)</f>
        <v>n/a</v>
      </c>
      <c r="AO657" s="1087" t="str">
        <f>IF(ISERROR((S657/T657-1)*100),"n/a",(S657/T657-1)*100)</f>
        <v>n/a</v>
      </c>
      <c r="AP657" s="1087" t="str">
        <f>IF(ISERROR((T657/U657-1)*100),"n/a",(T657/U657-1)*100)</f>
        <v>n/a</v>
      </c>
      <c r="AQ657" s="1087" t="str">
        <f>IF(ISERROR((U657/V657-1)*100),"n/a",(U657/V657-1)*100)</f>
        <v>n/a</v>
      </c>
      <c r="AR657" s="1087" t="str">
        <f>IF(ISERROR((V657/W657-1)*100),"n/a",(V657/W657-1)*100)</f>
        <v>n/a</v>
      </c>
      <c r="AS657" s="1087" t="str">
        <f>IF(ISERROR((W657/X657-1)*100),"n/a",(W657/X657-1)*100)</f>
        <v>n/a</v>
      </c>
      <c r="AT657" s="1087" t="str">
        <f>IF(ISERROR((X657/Y657-1)*100),"n/a",(X657/Y657-1)*100)</f>
        <v>n/a</v>
      </c>
      <c r="AU657" s="1088">
        <f>AVERAGE(AA657:AT657)</f>
        <v>41.247863247863243</v>
      </c>
      <c r="AV657" s="1089">
        <f>STDEV(AA657:AT657)</f>
        <v>46.801037643940958</v>
      </c>
    </row>
    <row r="658" spans="1:48" ht="11.25" customHeight="1" x14ac:dyDescent="0.2">
      <c r="A658" s="538" t="s">
        <v>1628</v>
      </c>
      <c r="B658" s="857" t="s">
        <v>1629</v>
      </c>
      <c r="C658" s="621">
        <v>1.76</v>
      </c>
      <c r="D658" s="491">
        <v>1.73</v>
      </c>
      <c r="E658" s="626">
        <v>1.69</v>
      </c>
      <c r="F658" s="621">
        <v>1.62</v>
      </c>
      <c r="G658" s="621">
        <v>1.54</v>
      </c>
      <c r="H658" s="621">
        <v>1.46</v>
      </c>
      <c r="I658" s="621">
        <v>1.26</v>
      </c>
      <c r="J658" s="945"/>
      <c r="K658" s="621">
        <v>0.45</v>
      </c>
      <c r="L658" s="625">
        <v>0.3</v>
      </c>
      <c r="M658" s="945"/>
      <c r="N658" s="622">
        <v>0.3</v>
      </c>
      <c r="O658" s="622">
        <v>0.3</v>
      </c>
      <c r="P658" s="623">
        <v>0.3</v>
      </c>
      <c r="Q658" s="623">
        <v>0.3</v>
      </c>
      <c r="R658" s="623">
        <v>0.3</v>
      </c>
      <c r="S658" s="623">
        <v>0.3</v>
      </c>
      <c r="T658" s="623">
        <v>0.3</v>
      </c>
      <c r="U658" s="623">
        <v>0.3</v>
      </c>
      <c r="V658" s="623">
        <v>0.3</v>
      </c>
      <c r="W658" s="623">
        <v>0.3</v>
      </c>
      <c r="X658" s="623">
        <v>0.3</v>
      </c>
      <c r="Y658" s="623">
        <v>0.3</v>
      </c>
      <c r="Z658" s="624">
        <f>SUM(C658:Y658)</f>
        <v>15.410000000000009</v>
      </c>
      <c r="AA658" s="1086">
        <f>IF(ISERROR((C658/D658-1)*100),"n/a",(C658/D658-1)*100)</f>
        <v>1.7341040462427681</v>
      </c>
      <c r="AB658" s="1086">
        <f>IF(ISERROR((D658/E658-1)*100),"n/a",(D658/E658-1)*100)</f>
        <v>2.3668639053254559</v>
      </c>
      <c r="AC658" s="1087">
        <f>IF(ISERROR((E658/F658-1)*100),"n/a",(E658/F658-1)*100)</f>
        <v>4.3209876543209846</v>
      </c>
      <c r="AD658" s="1087">
        <f>IF(ISERROR((F658/G658-1)*100),"n/a",(F658/G658-1)*100)</f>
        <v>5.1948051948051965</v>
      </c>
      <c r="AE658" s="1087">
        <f>IF(ISERROR((G658/H658-1)*100),"n/a",(G658/H658-1)*100)</f>
        <v>5.4794520547945202</v>
      </c>
      <c r="AF658" s="1087">
        <f>IF(ISERROR((H658/I658-1)*100),"n/a",(H658/I658-1)*100)</f>
        <v>15.873015873015861</v>
      </c>
      <c r="AG658" s="1087">
        <f>IF(ISERROR((I658/K658-1)*100),"n/a",(I658/K658-1)*100)</f>
        <v>179.99999999999997</v>
      </c>
      <c r="AH658" s="1087">
        <f>IF(ISERROR((K658/L658-1)*100),"n/a",(K658/L658-1)*100)</f>
        <v>50</v>
      </c>
      <c r="AI658" s="1087">
        <f>IF(ISERROR((L658/N658-1)*100),"n/a",(L658/N658-1)*100)</f>
        <v>0</v>
      </c>
      <c r="AJ658" s="1087">
        <f>IF(ISERROR((N658/O658-1)*100),"n/a",(N658/O658-1)*100)</f>
        <v>0</v>
      </c>
      <c r="AK658" s="1087">
        <f>IF(ISERROR((O658/P658-1)*100),"n/a",(O658/P658-1)*100)</f>
        <v>0</v>
      </c>
      <c r="AL658" s="1087">
        <f>IF(ISERROR((P658/Q658-1)*100),"n/a",(P658/Q658-1)*100)</f>
        <v>0</v>
      </c>
      <c r="AM658" s="1087">
        <f>IF(ISERROR((Q658/R658-1)*100),"n/a",(Q658/R658-1)*100)</f>
        <v>0</v>
      </c>
      <c r="AN658" s="1087">
        <f>IF(ISERROR((R658/S658-1)*100),"n/a",(R658/S658-1)*100)</f>
        <v>0</v>
      </c>
      <c r="AO658" s="1087">
        <f>IF(ISERROR((S658/T658-1)*100),"n/a",(S658/T658-1)*100)</f>
        <v>0</v>
      </c>
      <c r="AP658" s="1087">
        <f>IF(ISERROR((T658/U658-1)*100),"n/a",(T658/U658-1)*100)</f>
        <v>0</v>
      </c>
      <c r="AQ658" s="1087">
        <f>IF(ISERROR((U658/V658-1)*100),"n/a",(U658/V658-1)*100)</f>
        <v>0</v>
      </c>
      <c r="AR658" s="1087">
        <f>IF(ISERROR((V658/W658-1)*100),"n/a",(V658/W658-1)*100)</f>
        <v>0</v>
      </c>
      <c r="AS658" s="1087">
        <f>IF(ISERROR((W658/X658-1)*100),"n/a",(W658/X658-1)*100)</f>
        <v>0</v>
      </c>
      <c r="AT658" s="1087">
        <f>IF(ISERROR((X658/Y658-1)*100),"n/a",(X658/Y658-1)*100)</f>
        <v>0</v>
      </c>
      <c r="AU658" s="1088">
        <f>AVERAGE(AA658:AT658)</f>
        <v>13.248461436425236</v>
      </c>
      <c r="AV658" s="1089">
        <f>STDEV(AA658:AT658)</f>
        <v>40.862934250715178</v>
      </c>
    </row>
    <row r="659" spans="1:48" ht="11.25" customHeight="1" x14ac:dyDescent="0.2">
      <c r="A659" s="478" t="s">
        <v>795</v>
      </c>
      <c r="B659" s="476" t="s">
        <v>796</v>
      </c>
      <c r="C659" s="621">
        <v>2.1549999999999998</v>
      </c>
      <c r="D659" s="491">
        <v>2.0550000000000002</v>
      </c>
      <c r="E659" s="513">
        <v>1.9349999999999998</v>
      </c>
      <c r="F659" s="482">
        <v>1.7549999999999999</v>
      </c>
      <c r="G659" s="482">
        <v>1.58</v>
      </c>
      <c r="H659" s="482">
        <v>1.425</v>
      </c>
      <c r="I659" s="482">
        <v>1.2849999999999999</v>
      </c>
      <c r="J659" s="1016"/>
      <c r="K659" s="482">
        <v>1.1499999999999999</v>
      </c>
      <c r="L659" s="480">
        <v>1.0549999999999999</v>
      </c>
      <c r="M659" s="1016"/>
      <c r="N659" s="519">
        <v>0.98750000000000004</v>
      </c>
      <c r="O659" s="519">
        <v>0.9375</v>
      </c>
      <c r="P659" s="487">
        <v>0.89</v>
      </c>
      <c r="Q659" s="487">
        <v>0.85</v>
      </c>
      <c r="R659" s="487">
        <v>0.82</v>
      </c>
      <c r="S659" s="487">
        <v>0.82</v>
      </c>
      <c r="T659" s="487">
        <v>0.82</v>
      </c>
      <c r="U659" s="486">
        <v>0.83</v>
      </c>
      <c r="V659" s="486">
        <v>0.82</v>
      </c>
      <c r="W659" s="486">
        <v>0.82</v>
      </c>
      <c r="X659" s="486">
        <v>0.82</v>
      </c>
      <c r="Y659" s="486">
        <v>0.82</v>
      </c>
      <c r="Z659" s="624">
        <f>SUM(C659:Y659)</f>
        <v>24.630000000000003</v>
      </c>
      <c r="AA659" s="1086">
        <f>IF(ISERROR((C659/D659-1)*100),"n/a",(C659/D659-1)*100)</f>
        <v>4.8661800486617723</v>
      </c>
      <c r="AB659" s="1086">
        <f>IF(ISERROR((D659/E659-1)*100),"n/a",(D659/E659-1)*100)</f>
        <v>6.2015503875969102</v>
      </c>
      <c r="AC659" s="1087">
        <f>IF(ISERROR((E659/F659-1)*100),"n/a",(E659/F659-1)*100)</f>
        <v>10.256410256410264</v>
      </c>
      <c r="AD659" s="1087">
        <f>IF(ISERROR((F659/G659-1)*100),"n/a",(F659/G659-1)*100)</f>
        <v>11.075949367088601</v>
      </c>
      <c r="AE659" s="1087">
        <f>IF(ISERROR((G659/H659-1)*100),"n/a",(G659/H659-1)*100)</f>
        <v>10.877192982456151</v>
      </c>
      <c r="AF659" s="1087">
        <f>IF(ISERROR((H659/I659-1)*100),"n/a",(H659/I659-1)*100)</f>
        <v>10.894941634241251</v>
      </c>
      <c r="AG659" s="1087">
        <f>IF(ISERROR((I659/K659-1)*100),"n/a",(I659/K659-1)*100)</f>
        <v>11.739130434782608</v>
      </c>
      <c r="AH659" s="1087">
        <f>IF(ISERROR((K659/L659-1)*100),"n/a",(K659/L659-1)*100)</f>
        <v>9.004739336492884</v>
      </c>
      <c r="AI659" s="1087">
        <f>IF(ISERROR((L659/N659-1)*100),"n/a",(L659/N659-1)*100)</f>
        <v>6.8354430379746756</v>
      </c>
      <c r="AJ659" s="1087">
        <f>IF(ISERROR((N659/O659-1)*100),"n/a",(N659/O659-1)*100)</f>
        <v>5.3333333333333455</v>
      </c>
      <c r="AK659" s="1087">
        <f>IF(ISERROR((O659/P659-1)*100),"n/a",(O659/P659-1)*100)</f>
        <v>5.3370786516854007</v>
      </c>
      <c r="AL659" s="1087">
        <f>IF(ISERROR((P659/Q659-1)*100),"n/a",(P659/Q659-1)*100)</f>
        <v>4.705882352941182</v>
      </c>
      <c r="AM659" s="1087">
        <f>IF(ISERROR((Q659/R659-1)*100),"n/a",(Q659/R659-1)*100)</f>
        <v>3.6585365853658569</v>
      </c>
      <c r="AN659" s="1087">
        <f>IF(ISERROR((R659/S659-1)*100),"n/a",(R659/S659-1)*100)</f>
        <v>0</v>
      </c>
      <c r="AO659" s="1087">
        <f>IF(ISERROR((S659/T659-1)*100),"n/a",(S659/T659-1)*100)</f>
        <v>0</v>
      </c>
      <c r="AP659" s="1087">
        <f>IF(ISERROR((T659/U659-1)*100),"n/a",(T659/U659-1)*100)</f>
        <v>-1.2048192771084376</v>
      </c>
      <c r="AQ659" s="1087">
        <f>IF(ISERROR((U659/V659-1)*100),"n/a",(U659/V659-1)*100)</f>
        <v>1.2195121951219523</v>
      </c>
      <c r="AR659" s="1087">
        <f>IF(ISERROR((V659/W659-1)*100),"n/a",(V659/W659-1)*100)</f>
        <v>0</v>
      </c>
      <c r="AS659" s="1087">
        <f>IF(ISERROR((W659/X659-1)*100),"n/a",(W659/X659-1)*100)</f>
        <v>0</v>
      </c>
      <c r="AT659" s="1087">
        <f>IF(ISERROR((X659/Y659-1)*100),"n/a",(X659/Y659-1)*100)</f>
        <v>0</v>
      </c>
      <c r="AU659" s="1088">
        <f>AVERAGE(AA659:AT659)</f>
        <v>5.0400530663522201</v>
      </c>
      <c r="AV659" s="1089">
        <f>STDEV(AA659:AT659)</f>
        <v>4.4720982353280405</v>
      </c>
    </row>
    <row r="660" spans="1:48" ht="11.25" customHeight="1" x14ac:dyDescent="0.2">
      <c r="A660" s="498" t="s">
        <v>1681</v>
      </c>
      <c r="B660" s="500" t="s">
        <v>1682</v>
      </c>
      <c r="C660" s="621">
        <v>0.82</v>
      </c>
      <c r="D660" s="491">
        <v>0.74</v>
      </c>
      <c r="E660" s="512">
        <v>0.65999999999999992</v>
      </c>
      <c r="F660" s="505">
        <v>0.57999999999999996</v>
      </c>
      <c r="G660" s="505">
        <v>0.5</v>
      </c>
      <c r="H660" s="505">
        <v>0.42</v>
      </c>
      <c r="I660" s="505">
        <v>0.34</v>
      </c>
      <c r="J660" s="1032"/>
      <c r="K660" s="505">
        <v>0.28999999999999998</v>
      </c>
      <c r="L660" s="501">
        <v>0.25</v>
      </c>
      <c r="M660" s="1032"/>
      <c r="N660" s="527">
        <v>0.21</v>
      </c>
      <c r="O660" s="527">
        <v>0.36</v>
      </c>
      <c r="P660" s="508">
        <v>0.84</v>
      </c>
      <c r="Q660" s="508">
        <v>0.84</v>
      </c>
      <c r="R660" s="508">
        <v>0.84</v>
      </c>
      <c r="S660" s="508">
        <v>0.84</v>
      </c>
      <c r="T660" s="508">
        <v>0.84</v>
      </c>
      <c r="U660" s="508">
        <v>0.84</v>
      </c>
      <c r="V660" s="508">
        <v>0.84</v>
      </c>
      <c r="W660" s="507">
        <v>0.84</v>
      </c>
      <c r="X660" s="507">
        <v>0.81</v>
      </c>
      <c r="Y660" s="507">
        <v>0.77</v>
      </c>
      <c r="Z660" s="624">
        <f>SUM(C660:Y660)</f>
        <v>13.469999999999999</v>
      </c>
      <c r="AA660" s="1086">
        <f>IF(ISERROR((C660/D660-1)*100),"n/a",(C660/D660-1)*100)</f>
        <v>10.810810810810811</v>
      </c>
      <c r="AB660" s="1086">
        <f>IF(ISERROR((D660/E660-1)*100),"n/a",(D660/E660-1)*100)</f>
        <v>12.121212121212132</v>
      </c>
      <c r="AC660" s="1087">
        <f>IF(ISERROR((E660/F660-1)*100),"n/a",(E660/F660-1)*100)</f>
        <v>13.793103448275845</v>
      </c>
      <c r="AD660" s="1087">
        <f>IF(ISERROR((F660/G660-1)*100),"n/a",(F660/G660-1)*100)</f>
        <v>15.999999999999993</v>
      </c>
      <c r="AE660" s="1087">
        <f>IF(ISERROR((G660/H660-1)*100),"n/a",(G660/H660-1)*100)</f>
        <v>19.047619047619047</v>
      </c>
      <c r="AF660" s="1087">
        <f>IF(ISERROR((H660/I660-1)*100),"n/a",(H660/I660-1)*100)</f>
        <v>23.529411764705866</v>
      </c>
      <c r="AG660" s="1087">
        <f>IF(ISERROR((I660/K660-1)*100),"n/a",(I660/K660-1)*100)</f>
        <v>17.24137931034484</v>
      </c>
      <c r="AH660" s="1087">
        <f>IF(ISERROR((K660/L660-1)*100),"n/a",(K660/L660-1)*100)</f>
        <v>15.999999999999993</v>
      </c>
      <c r="AI660" s="1087">
        <f>IF(ISERROR((L660/N660-1)*100),"n/a",(L660/N660-1)*100)</f>
        <v>19.047619047619047</v>
      </c>
      <c r="AJ660" s="1087">
        <f>IF(ISERROR((N660/O660-1)*100),"n/a",(N660/O660-1)*100)</f>
        <v>-41.666666666666664</v>
      </c>
      <c r="AK660" s="1087">
        <f>IF(ISERROR((O660/P660-1)*100),"n/a",(O660/P660-1)*100)</f>
        <v>-57.142857142857139</v>
      </c>
      <c r="AL660" s="1087">
        <f>IF(ISERROR((P660/Q660-1)*100),"n/a",(P660/Q660-1)*100)</f>
        <v>0</v>
      </c>
      <c r="AM660" s="1087">
        <f>IF(ISERROR((Q660/R660-1)*100),"n/a",(Q660/R660-1)*100)</f>
        <v>0</v>
      </c>
      <c r="AN660" s="1087">
        <f>IF(ISERROR((R660/S660-1)*100),"n/a",(R660/S660-1)*100)</f>
        <v>0</v>
      </c>
      <c r="AO660" s="1087">
        <f>IF(ISERROR((S660/T660-1)*100),"n/a",(S660/T660-1)*100)</f>
        <v>0</v>
      </c>
      <c r="AP660" s="1087">
        <f>IF(ISERROR((T660/U660-1)*100),"n/a",(T660/U660-1)*100)</f>
        <v>0</v>
      </c>
      <c r="AQ660" s="1087">
        <f>IF(ISERROR((U660/V660-1)*100),"n/a",(U660/V660-1)*100)</f>
        <v>0</v>
      </c>
      <c r="AR660" s="1087">
        <f>IF(ISERROR((V660/W660-1)*100),"n/a",(V660/W660-1)*100)</f>
        <v>0</v>
      </c>
      <c r="AS660" s="1087">
        <f>IF(ISERROR((W660/X660-1)*100),"n/a",(W660/X660-1)*100)</f>
        <v>3.7037037037036979</v>
      </c>
      <c r="AT660" s="1087">
        <f>IF(ISERROR((X660/Y660-1)*100),"n/a",(X660/Y660-1)*100)</f>
        <v>5.1948051948051965</v>
      </c>
      <c r="AU660" s="1088">
        <f>AVERAGE(AA660:AT660)</f>
        <v>2.8840070319786326</v>
      </c>
      <c r="AV660" s="1089">
        <f>STDEV(AA660:AT660)</f>
        <v>19.759527751360537</v>
      </c>
    </row>
    <row r="661" spans="1:48" ht="11.25" customHeight="1" x14ac:dyDescent="0.2">
      <c r="A661" s="489" t="s">
        <v>782</v>
      </c>
      <c r="B661" s="857" t="s">
        <v>783</v>
      </c>
      <c r="C661" s="621">
        <v>1.47</v>
      </c>
      <c r="D661" s="491">
        <v>1.35</v>
      </c>
      <c r="E661" s="626">
        <v>1.23</v>
      </c>
      <c r="F661" s="621">
        <v>1.1100000000000001</v>
      </c>
      <c r="G661" s="621">
        <v>1.04</v>
      </c>
      <c r="H661" s="621">
        <v>0.98</v>
      </c>
      <c r="I661" s="621">
        <v>0.91</v>
      </c>
      <c r="J661" s="945"/>
      <c r="K661" s="621">
        <v>0.87</v>
      </c>
      <c r="L661" s="490">
        <v>0.84</v>
      </c>
      <c r="M661" s="945"/>
      <c r="N661" s="503">
        <v>0.79</v>
      </c>
      <c r="O661" s="622">
        <v>0.76</v>
      </c>
      <c r="P661" s="627">
        <v>0.74</v>
      </c>
      <c r="Q661" s="627">
        <v>0.68</v>
      </c>
      <c r="R661" s="627">
        <v>0.61</v>
      </c>
      <c r="S661" s="623">
        <v>0.6</v>
      </c>
      <c r="T661" s="627">
        <v>0.6</v>
      </c>
      <c r="U661" s="627">
        <v>0.59</v>
      </c>
      <c r="V661" s="627">
        <v>0.54</v>
      </c>
      <c r="W661" s="623">
        <v>0.53200000000000003</v>
      </c>
      <c r="X661" s="627">
        <v>0.53200000000000003</v>
      </c>
      <c r="Y661" s="627">
        <v>0.53</v>
      </c>
      <c r="Z661" s="624">
        <f>SUM(C661:Y661)</f>
        <v>17.303999999999998</v>
      </c>
      <c r="AA661" s="1086">
        <f>IF(ISERROR((C661/D661-1)*100),"n/a",(C661/D661-1)*100)</f>
        <v>8.8888888888888786</v>
      </c>
      <c r="AB661" s="1086">
        <f>IF(ISERROR((D661/E661-1)*100),"n/a",(D661/E661-1)*100)</f>
        <v>9.7560975609756184</v>
      </c>
      <c r="AC661" s="1087">
        <f>IF(ISERROR((E661/F661-1)*100),"n/a",(E661/F661-1)*100)</f>
        <v>10.810810810810789</v>
      </c>
      <c r="AD661" s="1087">
        <f>IF(ISERROR((F661/G661-1)*100),"n/a",(F661/G661-1)*100)</f>
        <v>6.7307692307692291</v>
      </c>
      <c r="AE661" s="1087">
        <f>IF(ISERROR((G661/H661-1)*100),"n/a",(G661/H661-1)*100)</f>
        <v>6.1224489795918435</v>
      </c>
      <c r="AF661" s="1087">
        <f>IF(ISERROR((H661/I661-1)*100),"n/a",(H661/I661-1)*100)</f>
        <v>7.6923076923076872</v>
      </c>
      <c r="AG661" s="1087">
        <f>IF(ISERROR((I661/K661-1)*100),"n/a",(I661/K661-1)*100)</f>
        <v>4.5977011494252817</v>
      </c>
      <c r="AH661" s="1087">
        <f>IF(ISERROR((K661/L661-1)*100),"n/a",(K661/L661-1)*100)</f>
        <v>3.5714285714285809</v>
      </c>
      <c r="AI661" s="1087">
        <f>IF(ISERROR((L661/N661-1)*100),"n/a",(L661/N661-1)*100)</f>
        <v>6.3291139240506222</v>
      </c>
      <c r="AJ661" s="1087">
        <f>IF(ISERROR((N661/O661-1)*100),"n/a",(N661/O661-1)*100)</f>
        <v>3.9473684210526327</v>
      </c>
      <c r="AK661" s="1087">
        <f>IF(ISERROR((O661/P661-1)*100),"n/a",(O661/P661-1)*100)</f>
        <v>2.7027027027026973</v>
      </c>
      <c r="AL661" s="1087">
        <f>IF(ISERROR((P661/Q661-1)*100),"n/a",(P661/Q661-1)*100)</f>
        <v>8.8235294117646959</v>
      </c>
      <c r="AM661" s="1087">
        <f>IF(ISERROR((Q661/R661-1)*100),"n/a",(Q661/R661-1)*100)</f>
        <v>11.475409836065587</v>
      </c>
      <c r="AN661" s="1087">
        <f>IF(ISERROR((R661/S661-1)*100),"n/a",(R661/S661-1)*100)</f>
        <v>1.6666666666666607</v>
      </c>
      <c r="AO661" s="1087">
        <f>IF(ISERROR((S661/T661-1)*100),"n/a",(S661/T661-1)*100)</f>
        <v>0</v>
      </c>
      <c r="AP661" s="1087">
        <f>IF(ISERROR((T661/U661-1)*100),"n/a",(T661/U661-1)*100)</f>
        <v>1.6949152542372836</v>
      </c>
      <c r="AQ661" s="1087">
        <f>IF(ISERROR((U661/V661-1)*100),"n/a",(U661/V661-1)*100)</f>
        <v>9.259259259259256</v>
      </c>
      <c r="AR661" s="1087">
        <f>IF(ISERROR((V661/W661-1)*100),"n/a",(V661/W661-1)*100)</f>
        <v>1.5037593984962516</v>
      </c>
      <c r="AS661" s="1087">
        <f>IF(ISERROR((W661/X661-1)*100),"n/a",(W661/X661-1)*100)</f>
        <v>0</v>
      </c>
      <c r="AT661" s="1087">
        <f>IF(ISERROR((X661/Y661-1)*100),"n/a",(X661/Y661-1)*100)</f>
        <v>0.37735849056603765</v>
      </c>
      <c r="AU661" s="1088">
        <f>AVERAGE(AA661:AT661)</f>
        <v>5.2975268124529808</v>
      </c>
      <c r="AV661" s="1089">
        <f>STDEV(AA661:AT661)</f>
        <v>3.7830410663037264</v>
      </c>
    </row>
    <row r="662" spans="1:48" ht="11.25" customHeight="1" x14ac:dyDescent="0.2">
      <c r="A662" s="859" t="s">
        <v>1693</v>
      </c>
      <c r="B662" s="476" t="s">
        <v>1694</v>
      </c>
      <c r="C662" s="621">
        <v>1.04</v>
      </c>
      <c r="D662" s="491">
        <v>0.96</v>
      </c>
      <c r="E662" s="513">
        <v>0.8</v>
      </c>
      <c r="F662" s="482">
        <v>0.71666700000000005</v>
      </c>
      <c r="G662" s="482">
        <v>0.64</v>
      </c>
      <c r="H662" s="482">
        <v>0.58666666666666667</v>
      </c>
      <c r="I662" s="482">
        <v>0.54</v>
      </c>
      <c r="J662" s="1016"/>
      <c r="K662" s="482">
        <v>0.51333333333333331</v>
      </c>
      <c r="L662" s="484">
        <v>0.48</v>
      </c>
      <c r="M662" s="1016"/>
      <c r="N662" s="519">
        <v>0.46</v>
      </c>
      <c r="O662" s="526">
        <v>0.45333333333333337</v>
      </c>
      <c r="P662" s="487">
        <v>0.45333333333333337</v>
      </c>
      <c r="Q662" s="487">
        <v>0.42</v>
      </c>
      <c r="R662" s="487">
        <v>0.38222</v>
      </c>
      <c r="S662" s="487">
        <v>0.29841333333333336</v>
      </c>
      <c r="T662" s="487">
        <v>0.24761999999999998</v>
      </c>
      <c r="U662" s="487">
        <v>0.19365333333333332</v>
      </c>
      <c r="V662" s="487">
        <v>0.16507333333333332</v>
      </c>
      <c r="W662" s="487">
        <v>0.14460000000000001</v>
      </c>
      <c r="X662" s="487">
        <v>0.12381333333333334</v>
      </c>
      <c r="Y662" s="487">
        <v>0.10477333333333334</v>
      </c>
      <c r="Z662" s="624">
        <f>SUM(C662:Y662)</f>
        <v>9.7235003333333339</v>
      </c>
      <c r="AA662" s="1086">
        <f>IF(ISERROR((C662/D662-1)*100),"n/a",(C662/D662-1)*100)</f>
        <v>8.3333333333333481</v>
      </c>
      <c r="AB662" s="1086">
        <f>IF(ISERROR((D662/E662-1)*100),"n/a",(D662/E662-1)*100)</f>
        <v>19.999999999999996</v>
      </c>
      <c r="AC662" s="1087">
        <f>IF(ISERROR((E662/F662-1)*100),"n/a",(E662/F662-1)*100)</f>
        <v>11.627855056811608</v>
      </c>
      <c r="AD662" s="1087">
        <f>IF(ISERROR((F662/G662-1)*100),"n/a",(F662/G662-1)*100)</f>
        <v>11.979218750000008</v>
      </c>
      <c r="AE662" s="1087">
        <f>IF(ISERROR((G662/H662-1)*100),"n/a",(G662/H662-1)*100)</f>
        <v>9.0909090909090828</v>
      </c>
      <c r="AF662" s="1087">
        <f>IF(ISERROR((H662/I662-1)*100),"n/a",(H662/I662-1)*100)</f>
        <v>8.6419753086419693</v>
      </c>
      <c r="AG662" s="1087">
        <f>IF(ISERROR((I662/K662-1)*100),"n/a",(I662/K662-1)*100)</f>
        <v>5.1948051948051965</v>
      </c>
      <c r="AH662" s="1087">
        <f>IF(ISERROR((K662/L662-1)*100),"n/a",(K662/L662-1)*100)</f>
        <v>6.944444444444442</v>
      </c>
      <c r="AI662" s="1087">
        <f>IF(ISERROR((L662/N662-1)*100),"n/a",(L662/N662-1)*100)</f>
        <v>4.3478260869565188</v>
      </c>
      <c r="AJ662" s="1087">
        <f>IF(ISERROR((N662/O662-1)*100),"n/a",(N662/O662-1)*100)</f>
        <v>1.4705882352941124</v>
      </c>
      <c r="AK662" s="1087">
        <f>IF(ISERROR((O662/P662-1)*100),"n/a",(O662/P662-1)*100)</f>
        <v>0</v>
      </c>
      <c r="AL662" s="1087">
        <f>IF(ISERROR((P662/Q662-1)*100),"n/a",(P662/Q662-1)*100)</f>
        <v>7.9365079365079527</v>
      </c>
      <c r="AM662" s="1087">
        <f>IF(ISERROR((Q662/R662-1)*100),"n/a",(Q662/R662-1)*100)</f>
        <v>9.8843597927894766</v>
      </c>
      <c r="AN662" s="1087">
        <f>IF(ISERROR((R662/S662-1)*100),"n/a",(R662/S662-1)*100)</f>
        <v>28.084089182788951</v>
      </c>
      <c r="AO662" s="1087">
        <f>IF(ISERROR((S662/T662-1)*100),"n/a",(S662/T662-1)*100)</f>
        <v>20.512613413025349</v>
      </c>
      <c r="AP662" s="1087">
        <f>IF(ISERROR((T662/U662-1)*100),"n/a",(T662/U662-1)*100)</f>
        <v>27.867667309281185</v>
      </c>
      <c r="AQ662" s="1087">
        <f>IF(ISERROR((U662/V662-1)*100),"n/a",(U662/V662-1)*100)</f>
        <v>17.31351722466783</v>
      </c>
      <c r="AR662" s="1087">
        <f>IF(ISERROR((V662/W662-1)*100),"n/a",(V662/W662-1)*100)</f>
        <v>14.158598432457348</v>
      </c>
      <c r="AS662" s="1087">
        <f>IF(ISERROR((W662/X662-1)*100),"n/a",(W662/X662-1)*100)</f>
        <v>16.788714193409437</v>
      </c>
      <c r="AT662" s="1087">
        <f>IF(ISERROR((X662/Y662-1)*100),"n/a",(X662/Y662-1)*100)</f>
        <v>18.172562993128018</v>
      </c>
      <c r="AU662" s="1088">
        <f>AVERAGE(AA662:AT662)</f>
        <v>12.417479298962594</v>
      </c>
      <c r="AV662" s="1089">
        <f>STDEV(AA662:AT662)</f>
        <v>7.8706280551885301</v>
      </c>
    </row>
    <row r="663" spans="1:48" ht="11.25" customHeight="1" x14ac:dyDescent="0.2">
      <c r="A663" s="499" t="s">
        <v>345</v>
      </c>
      <c r="B663" s="857" t="s">
        <v>346</v>
      </c>
      <c r="C663" s="621">
        <v>2.08</v>
      </c>
      <c r="D663" s="491">
        <v>1.88</v>
      </c>
      <c r="E663" s="626">
        <v>1.7</v>
      </c>
      <c r="F663" s="621">
        <v>1.52</v>
      </c>
      <c r="G663" s="621">
        <v>1.38</v>
      </c>
      <c r="H663" s="621">
        <v>1.22</v>
      </c>
      <c r="I663" s="621">
        <v>1.06</v>
      </c>
      <c r="J663" s="945"/>
      <c r="K663" s="621">
        <v>0.85</v>
      </c>
      <c r="L663" s="490">
        <v>0.72</v>
      </c>
      <c r="M663" s="945"/>
      <c r="N663" s="503">
        <v>0.6</v>
      </c>
      <c r="O663" s="503">
        <v>0.5</v>
      </c>
      <c r="P663" s="627">
        <v>0.33</v>
      </c>
      <c r="Q663" s="627">
        <v>0.22</v>
      </c>
      <c r="R663" s="627">
        <v>0.11</v>
      </c>
      <c r="S663" s="627">
        <v>0.09</v>
      </c>
      <c r="T663" s="627">
        <v>7.0000000000000007E-2</v>
      </c>
      <c r="U663" s="627">
        <v>0.06</v>
      </c>
      <c r="V663" s="627">
        <v>0.05</v>
      </c>
      <c r="W663" s="627">
        <v>0.04</v>
      </c>
      <c r="X663" s="627">
        <v>3.2500000000000001E-2</v>
      </c>
      <c r="Y663" s="627">
        <v>0.03</v>
      </c>
      <c r="Z663" s="624">
        <f>SUM(C663:Y663)</f>
        <v>14.5425</v>
      </c>
      <c r="AA663" s="1086">
        <f>IF(ISERROR((C663/D663-1)*100),"n/a",(C663/D663-1)*100)</f>
        <v>10.638297872340431</v>
      </c>
      <c r="AB663" s="1086">
        <f>IF(ISERROR((D663/E663-1)*100),"n/a",(D663/E663-1)*100)</f>
        <v>10.588235294117654</v>
      </c>
      <c r="AC663" s="1087">
        <f>IF(ISERROR((E663/F663-1)*100),"n/a",(E663/F663-1)*100)</f>
        <v>11.842105263157897</v>
      </c>
      <c r="AD663" s="1087">
        <f>IF(ISERROR((F663/G663-1)*100),"n/a",(F663/G663-1)*100)</f>
        <v>10.144927536231885</v>
      </c>
      <c r="AE663" s="1087">
        <f>IF(ISERROR((G663/H663-1)*100),"n/a",(G663/H663-1)*100)</f>
        <v>13.114754098360649</v>
      </c>
      <c r="AF663" s="1087">
        <f>IF(ISERROR((H663/I663-1)*100),"n/a",(H663/I663-1)*100)</f>
        <v>15.094339622641506</v>
      </c>
      <c r="AG663" s="1087">
        <f>IF(ISERROR((I663/K663-1)*100),"n/a",(I663/K663-1)*100)</f>
        <v>24.705882352941178</v>
      </c>
      <c r="AH663" s="1087">
        <f>IF(ISERROR((K663/L663-1)*100),"n/a",(K663/L663-1)*100)</f>
        <v>18.055555555555557</v>
      </c>
      <c r="AI663" s="1087">
        <f>IF(ISERROR((L663/N663-1)*100),"n/a",(L663/N663-1)*100)</f>
        <v>19.999999999999996</v>
      </c>
      <c r="AJ663" s="1087">
        <f>IF(ISERROR((N663/O663-1)*100),"n/a",(N663/O663-1)*100)</f>
        <v>19.999999999999996</v>
      </c>
      <c r="AK663" s="1087">
        <f>IF(ISERROR((O663/P663-1)*100),"n/a",(O663/P663-1)*100)</f>
        <v>51.515151515151516</v>
      </c>
      <c r="AL663" s="1087">
        <f>IF(ISERROR((P663/Q663-1)*100),"n/a",(P663/Q663-1)*100)</f>
        <v>50</v>
      </c>
      <c r="AM663" s="1087">
        <f>IF(ISERROR((Q663/R663-1)*100),"n/a",(Q663/R663-1)*100)</f>
        <v>100</v>
      </c>
      <c r="AN663" s="1087">
        <f>IF(ISERROR((R663/S663-1)*100),"n/a",(R663/S663-1)*100)</f>
        <v>22.222222222222232</v>
      </c>
      <c r="AO663" s="1087">
        <f>IF(ISERROR((S663/T663-1)*100),"n/a",(S663/T663-1)*100)</f>
        <v>28.571428571428559</v>
      </c>
      <c r="AP663" s="1087">
        <f>IF(ISERROR((T663/U663-1)*100),"n/a",(T663/U663-1)*100)</f>
        <v>16.666666666666675</v>
      </c>
      <c r="AQ663" s="1087">
        <f>IF(ISERROR((U663/V663-1)*100),"n/a",(U663/V663-1)*100)</f>
        <v>19.999999999999996</v>
      </c>
      <c r="AR663" s="1087">
        <f>IF(ISERROR((V663/W663-1)*100),"n/a",(V663/W663-1)*100)</f>
        <v>25</v>
      </c>
      <c r="AS663" s="1087">
        <f>IF(ISERROR((W663/X663-1)*100),"n/a",(W663/X663-1)*100)</f>
        <v>23.076923076923084</v>
      </c>
      <c r="AT663" s="1087">
        <f>IF(ISERROR((X663/Y663-1)*100),"n/a",(X663/Y663-1)*100)</f>
        <v>8.3333333333333481</v>
      </c>
      <c r="AU663" s="1088">
        <f>AVERAGE(AA663:AT663)</f>
        <v>24.97849114905361</v>
      </c>
      <c r="AV663" s="1089">
        <f>STDEV(AA663:AT663)</f>
        <v>21.144726129815485</v>
      </c>
    </row>
    <row r="664" spans="1:48" ht="11.25" customHeight="1" x14ac:dyDescent="0.2">
      <c r="A664" s="544" t="s">
        <v>4615</v>
      </c>
      <c r="B664" s="857" t="s">
        <v>4609</v>
      </c>
      <c r="C664" s="621">
        <v>0.48</v>
      </c>
      <c r="D664" s="491">
        <v>0.44</v>
      </c>
      <c r="E664" s="626">
        <v>0.35</v>
      </c>
      <c r="F664" s="621">
        <v>0.1</v>
      </c>
      <c r="G664" s="530">
        <v>0</v>
      </c>
      <c r="H664" s="530">
        <v>0</v>
      </c>
      <c r="I664" s="530">
        <v>0</v>
      </c>
      <c r="J664" s="552"/>
      <c r="K664" s="1145">
        <v>0.25</v>
      </c>
      <c r="L664" s="625">
        <v>0</v>
      </c>
      <c r="M664" s="552"/>
      <c r="N664" s="524">
        <v>0</v>
      </c>
      <c r="O664" s="1060">
        <v>0.75</v>
      </c>
      <c r="P664" s="623">
        <v>1</v>
      </c>
      <c r="Q664" s="627">
        <v>1</v>
      </c>
      <c r="R664" s="531">
        <v>0</v>
      </c>
      <c r="S664" s="531">
        <v>0</v>
      </c>
      <c r="T664" s="531">
        <v>0</v>
      </c>
      <c r="U664" s="531">
        <v>0</v>
      </c>
      <c r="V664" s="531">
        <v>0</v>
      </c>
      <c r="W664" s="531">
        <v>0</v>
      </c>
      <c r="X664" s="531">
        <v>0</v>
      </c>
      <c r="Y664" s="531">
        <v>0</v>
      </c>
      <c r="Z664" s="624">
        <f>SUM(C664:Y664)</f>
        <v>4.37</v>
      </c>
      <c r="AA664" s="1086">
        <f>IF(ISERROR((C664/D664-1)*100),"n/a",(C664/D664-1)*100)</f>
        <v>9.0909090909090828</v>
      </c>
      <c r="AB664" s="1086">
        <f>IF(ISERROR((D664/E664-1)*100),"n/a",(D664/E664-1)*100)</f>
        <v>25.714285714285733</v>
      </c>
      <c r="AC664" s="1087">
        <f>IF(ISERROR((E664/F664-1)*100),"n/a",(E664/F664-1)*100)</f>
        <v>249.99999999999994</v>
      </c>
      <c r="AD664" s="1087" t="str">
        <f>IF(ISERROR((F664/G664-1)*100),"n/a",(F664/G664-1)*100)</f>
        <v>n/a</v>
      </c>
      <c r="AE664" s="1087" t="str">
        <f>IF(ISERROR((G664/H664-1)*100),"n/a",(G664/H664-1)*100)</f>
        <v>n/a</v>
      </c>
      <c r="AF664" s="1087" t="str">
        <f>IF(ISERROR((H664/I664-1)*100),"n/a",(H664/I664-1)*100)</f>
        <v>n/a</v>
      </c>
      <c r="AG664" s="1087">
        <f>IF(ISERROR((I664/K664-1)*100),"n/a",(I664/K664-1)*100)</f>
        <v>-100</v>
      </c>
      <c r="AH664" s="1087" t="str">
        <f>IF(ISERROR((K664/L664-1)*100),"n/a",(K664/L664-1)*100)</f>
        <v>n/a</v>
      </c>
      <c r="AI664" s="1087" t="str">
        <f>IF(ISERROR((L664/N664-1)*100),"n/a",(L664/N664-1)*100)</f>
        <v>n/a</v>
      </c>
      <c r="AJ664" s="1087">
        <f>IF(ISERROR((N664/O664-1)*100),"n/a",(N664/O664-1)*100)</f>
        <v>-100</v>
      </c>
      <c r="AK664" s="1087">
        <f>IF(ISERROR((O664/P664-1)*100),"n/a",(O664/P664-1)*100)</f>
        <v>-25</v>
      </c>
      <c r="AL664" s="1087">
        <f>IF(ISERROR((P664/Q664-1)*100),"n/a",(P664/Q664-1)*100)</f>
        <v>0</v>
      </c>
      <c r="AM664" s="1087" t="str">
        <f>IF(ISERROR((Q664/R664-1)*100),"n/a",(Q664/R664-1)*100)</f>
        <v>n/a</v>
      </c>
      <c r="AN664" s="1087" t="str">
        <f>IF(ISERROR((R664/S664-1)*100),"n/a",(R664/S664-1)*100)</f>
        <v>n/a</v>
      </c>
      <c r="AO664" s="1087" t="str">
        <f>IF(ISERROR((S664/T664-1)*100),"n/a",(S664/T664-1)*100)</f>
        <v>n/a</v>
      </c>
      <c r="AP664" s="1087" t="str">
        <f>IF(ISERROR((T664/U664-1)*100),"n/a",(T664/U664-1)*100)</f>
        <v>n/a</v>
      </c>
      <c r="AQ664" s="1087" t="str">
        <f>IF(ISERROR((U664/V664-1)*100),"n/a",(U664/V664-1)*100)</f>
        <v>n/a</v>
      </c>
      <c r="AR664" s="1087" t="str">
        <f>IF(ISERROR((V664/W664-1)*100),"n/a",(V664/W664-1)*100)</f>
        <v>n/a</v>
      </c>
      <c r="AS664" s="1087" t="str">
        <f>IF(ISERROR((W664/X664-1)*100),"n/a",(W664/X664-1)*100)</f>
        <v>n/a</v>
      </c>
      <c r="AT664" s="1087" t="str">
        <f>IF(ISERROR((X664/Y664-1)*100),"n/a",(X664/Y664-1)*100)</f>
        <v>n/a</v>
      </c>
      <c r="AU664" s="1088">
        <f>AVERAGE(AA664:AT664)</f>
        <v>8.5435992578849689</v>
      </c>
      <c r="AV664" s="1089">
        <f>STDEV(AA664:AT664)</f>
        <v>117.86851254677796</v>
      </c>
    </row>
    <row r="665" spans="1:48" ht="11.25" customHeight="1" x14ac:dyDescent="0.2">
      <c r="A665" s="874" t="s">
        <v>347</v>
      </c>
      <c r="B665" s="857" t="s">
        <v>348</v>
      </c>
      <c r="C665" s="621">
        <v>1.56</v>
      </c>
      <c r="D665" s="491">
        <v>1.44</v>
      </c>
      <c r="E665" s="491">
        <v>1.32</v>
      </c>
      <c r="F665" s="621">
        <v>1.24</v>
      </c>
      <c r="G665" s="621">
        <v>1.2</v>
      </c>
      <c r="H665" s="621">
        <v>1.1599999999999999</v>
      </c>
      <c r="I665" s="621">
        <v>1.1200000000000001</v>
      </c>
      <c r="J665" s="945"/>
      <c r="K665" s="621">
        <v>1.08</v>
      </c>
      <c r="L665" s="490">
        <v>1.04</v>
      </c>
      <c r="M665" s="945"/>
      <c r="N665" s="503">
        <v>1</v>
      </c>
      <c r="O665" s="503">
        <v>0.96</v>
      </c>
      <c r="P665" s="627">
        <v>0.88</v>
      </c>
      <c r="Q665" s="627">
        <v>0.76</v>
      </c>
      <c r="R665" s="627">
        <v>0.68</v>
      </c>
      <c r="S665" s="627">
        <v>0.6</v>
      </c>
      <c r="T665" s="627">
        <v>0.52</v>
      </c>
      <c r="U665" s="627">
        <v>0.44</v>
      </c>
      <c r="V665" s="627">
        <v>0.36</v>
      </c>
      <c r="W665" s="627">
        <v>0.28000000000000003</v>
      </c>
      <c r="X665" s="627">
        <v>0.24</v>
      </c>
      <c r="Y665" s="627">
        <v>0.2</v>
      </c>
      <c r="Z665" s="624">
        <f>SUM(C665:Y665)</f>
        <v>18.080000000000002</v>
      </c>
      <c r="AA665" s="1086">
        <f>IF(ISERROR((C665/D665-1)*100),"n/a",(C665/D665-1)*100)</f>
        <v>8.3333333333333481</v>
      </c>
      <c r="AB665" s="1086">
        <f>IF(ISERROR((D665/E665-1)*100),"n/a",(D665/E665-1)*100)</f>
        <v>9.0909090909090828</v>
      </c>
      <c r="AC665" s="1087">
        <f>IF(ISERROR((E665/F665-1)*100),"n/a",(E665/F665-1)*100)</f>
        <v>6.4516129032258229</v>
      </c>
      <c r="AD665" s="1087">
        <f>IF(ISERROR((F665/G665-1)*100),"n/a",(F665/G665-1)*100)</f>
        <v>3.3333333333333437</v>
      </c>
      <c r="AE665" s="1087">
        <f>IF(ISERROR((G665/H665-1)*100),"n/a",(G665/H665-1)*100)</f>
        <v>3.4482758620689724</v>
      </c>
      <c r="AF665" s="1087">
        <f>IF(ISERROR((H665/I665-1)*100),"n/a",(H665/I665-1)*100)</f>
        <v>3.5714285714285587</v>
      </c>
      <c r="AG665" s="1087">
        <f>IF(ISERROR((I665/K665-1)*100),"n/a",(I665/K665-1)*100)</f>
        <v>3.7037037037036979</v>
      </c>
      <c r="AH665" s="1087">
        <f>IF(ISERROR((K665/L665-1)*100),"n/a",(K665/L665-1)*100)</f>
        <v>3.8461538461538547</v>
      </c>
      <c r="AI665" s="1087">
        <f>IF(ISERROR((L665/N665-1)*100),"n/a",(L665/N665-1)*100)</f>
        <v>4.0000000000000036</v>
      </c>
      <c r="AJ665" s="1087">
        <f>IF(ISERROR((N665/O665-1)*100),"n/a",(N665/O665-1)*100)</f>
        <v>4.1666666666666741</v>
      </c>
      <c r="AK665" s="1087">
        <f>IF(ISERROR((O665/P665-1)*100),"n/a",(O665/P665-1)*100)</f>
        <v>9.0909090909090828</v>
      </c>
      <c r="AL665" s="1087">
        <f>IF(ISERROR((P665/Q665-1)*100),"n/a",(P665/Q665-1)*100)</f>
        <v>15.789473684210531</v>
      </c>
      <c r="AM665" s="1087">
        <f>IF(ISERROR((Q665/R665-1)*100),"n/a",(Q665/R665-1)*100)</f>
        <v>11.764705882352944</v>
      </c>
      <c r="AN665" s="1087">
        <f>IF(ISERROR((R665/S665-1)*100),"n/a",(R665/S665-1)*100)</f>
        <v>13.333333333333353</v>
      </c>
      <c r="AO665" s="1087">
        <f>IF(ISERROR((S665/T665-1)*100),"n/a",(S665/T665-1)*100)</f>
        <v>15.384615384615374</v>
      </c>
      <c r="AP665" s="1087">
        <f>IF(ISERROR((T665/U665-1)*100),"n/a",(T665/U665-1)*100)</f>
        <v>18.181818181818187</v>
      </c>
      <c r="AQ665" s="1087">
        <f>IF(ISERROR((U665/V665-1)*100),"n/a",(U665/V665-1)*100)</f>
        <v>22.222222222222232</v>
      </c>
      <c r="AR665" s="1087">
        <f>IF(ISERROR((V665/W665-1)*100),"n/a",(V665/W665-1)*100)</f>
        <v>28.571428571428559</v>
      </c>
      <c r="AS665" s="1087">
        <f>IF(ISERROR((W665/X665-1)*100),"n/a",(W665/X665-1)*100)</f>
        <v>16.666666666666675</v>
      </c>
      <c r="AT665" s="1087">
        <f>IF(ISERROR((X665/Y665-1)*100),"n/a",(X665/Y665-1)*100)</f>
        <v>19.999999999999996</v>
      </c>
      <c r="AU665" s="1088">
        <f>AVERAGE(AA665:AT665)</f>
        <v>11.047529516419015</v>
      </c>
      <c r="AV665" s="1089">
        <f>STDEV(AA665:AT665)</f>
        <v>7.4470659213561792</v>
      </c>
    </row>
    <row r="666" spans="1:48" ht="11.25" customHeight="1" x14ac:dyDescent="0.2">
      <c r="A666" s="874" t="s">
        <v>137</v>
      </c>
      <c r="B666" s="857" t="s">
        <v>138</v>
      </c>
      <c r="C666" s="621">
        <v>2.04</v>
      </c>
      <c r="D666" s="491">
        <v>2</v>
      </c>
      <c r="E666" s="626">
        <v>1.96</v>
      </c>
      <c r="F666" s="621">
        <v>1.92</v>
      </c>
      <c r="G666" s="621">
        <v>1.88</v>
      </c>
      <c r="H666" s="621">
        <v>1.84</v>
      </c>
      <c r="I666" s="621">
        <v>1.8</v>
      </c>
      <c r="J666" s="945"/>
      <c r="K666" s="621">
        <v>1.76</v>
      </c>
      <c r="L666" s="490">
        <v>1.72</v>
      </c>
      <c r="M666" s="945"/>
      <c r="N666" s="503">
        <v>1.68</v>
      </c>
      <c r="O666" s="503">
        <v>1.64</v>
      </c>
      <c r="P666" s="627">
        <v>1.6</v>
      </c>
      <c r="Q666" s="627">
        <v>1.42</v>
      </c>
      <c r="R666" s="627">
        <v>1.33</v>
      </c>
      <c r="S666" s="627">
        <v>1.29</v>
      </c>
      <c r="T666" s="627">
        <v>1.25</v>
      </c>
      <c r="U666" s="627">
        <v>1.1174999999999999</v>
      </c>
      <c r="V666" s="627">
        <v>1.0625</v>
      </c>
      <c r="W666" s="627">
        <v>1.0225</v>
      </c>
      <c r="X666" s="627">
        <v>1.0049999999999999</v>
      </c>
      <c r="Y666" s="627">
        <v>0.96499999999999997</v>
      </c>
      <c r="Z666" s="624">
        <f>SUM(C666:Y666)</f>
        <v>32.302500000000002</v>
      </c>
      <c r="AA666" s="1086">
        <f>IF(ISERROR((C666/D666-1)*100),"n/a",(C666/D666-1)*100)</f>
        <v>2.0000000000000018</v>
      </c>
      <c r="AB666" s="1086">
        <f>IF(ISERROR((D666/E666-1)*100),"n/a",(D666/E666-1)*100)</f>
        <v>2.0408163265306145</v>
      </c>
      <c r="AC666" s="1087">
        <f>IF(ISERROR((E666/F666-1)*100),"n/a",(E666/F666-1)*100)</f>
        <v>2.0833333333333259</v>
      </c>
      <c r="AD666" s="1087">
        <f>IF(ISERROR((F666/G666-1)*100),"n/a",(F666/G666-1)*100)</f>
        <v>2.1276595744680771</v>
      </c>
      <c r="AE666" s="1087">
        <f>IF(ISERROR((G666/H666-1)*100),"n/a",(G666/H666-1)*100)</f>
        <v>2.1739130434782483</v>
      </c>
      <c r="AF666" s="1087">
        <f>IF(ISERROR((H666/I666-1)*100),"n/a",(H666/I666-1)*100)</f>
        <v>2.2222222222222143</v>
      </c>
      <c r="AG666" s="1087">
        <f>IF(ISERROR((I666/K666-1)*100),"n/a",(I666/K666-1)*100)</f>
        <v>2.2727272727272707</v>
      </c>
      <c r="AH666" s="1087">
        <f>IF(ISERROR((K666/L666-1)*100),"n/a",(K666/L666-1)*100)</f>
        <v>2.3255813953488413</v>
      </c>
      <c r="AI666" s="1087">
        <f>IF(ISERROR((L666/N666-1)*100),"n/a",(L666/N666-1)*100)</f>
        <v>2.3809523809523725</v>
      </c>
      <c r="AJ666" s="1087">
        <f>IF(ISERROR((N666/O666-1)*100),"n/a",(N666/O666-1)*100)</f>
        <v>2.4390243902439046</v>
      </c>
      <c r="AK666" s="1087">
        <f>IF(ISERROR((O666/P666-1)*100),"n/a",(O666/P666-1)*100)</f>
        <v>2.4999999999999911</v>
      </c>
      <c r="AL666" s="1087">
        <f>IF(ISERROR((P666/Q666-1)*100),"n/a",(P666/Q666-1)*100)</f>
        <v>12.676056338028175</v>
      </c>
      <c r="AM666" s="1087">
        <f>IF(ISERROR((Q666/R666-1)*100),"n/a",(Q666/R666-1)*100)</f>
        <v>6.7669172932330657</v>
      </c>
      <c r="AN666" s="1087">
        <f>IF(ISERROR((R666/S666-1)*100),"n/a",(R666/S666-1)*100)</f>
        <v>3.1007751937984551</v>
      </c>
      <c r="AO666" s="1087">
        <f>IF(ISERROR((S666/T666-1)*100),"n/a",(S666/T666-1)*100)</f>
        <v>3.2000000000000028</v>
      </c>
      <c r="AP666" s="1087">
        <f>IF(ISERROR((T666/U666-1)*100),"n/a",(T666/U666-1)*100)</f>
        <v>11.856823266219241</v>
      </c>
      <c r="AQ666" s="1087">
        <f>IF(ISERROR((U666/V666-1)*100),"n/a",(U666/V666-1)*100)</f>
        <v>5.1764705882352935</v>
      </c>
      <c r="AR666" s="1087">
        <f>IF(ISERROR((V666/W666-1)*100),"n/a",(V666/W666-1)*100)</f>
        <v>3.9119804400977953</v>
      </c>
      <c r="AS666" s="1087">
        <f>IF(ISERROR((W666/X666-1)*100),"n/a",(W666/X666-1)*100)</f>
        <v>1.7412935323383172</v>
      </c>
      <c r="AT666" s="1087">
        <f>IF(ISERROR((X666/Y666-1)*100),"n/a",(X666/Y666-1)*100)</f>
        <v>4.1450777202072464</v>
      </c>
      <c r="AU666" s="1088">
        <f>AVERAGE(AA666:AT666)</f>
        <v>3.857081215573122</v>
      </c>
      <c r="AV666" s="1089">
        <f>STDEV(AA666:AT666)</f>
        <v>3.1357198952632666</v>
      </c>
    </row>
    <row r="667" spans="1:48" x14ac:dyDescent="0.2">
      <c r="A667" s="876" t="s">
        <v>1712</v>
      </c>
      <c r="B667" s="590" t="s">
        <v>1713</v>
      </c>
      <c r="C667" s="521">
        <v>0.89</v>
      </c>
      <c r="D667" s="491">
        <v>0.84</v>
      </c>
      <c r="E667" s="627">
        <v>0.8</v>
      </c>
      <c r="F667" s="521">
        <v>0.72</v>
      </c>
      <c r="G667" s="521">
        <v>0.66</v>
      </c>
      <c r="H667" s="521">
        <v>0.6</v>
      </c>
      <c r="I667" s="521">
        <v>0.52</v>
      </c>
      <c r="J667" s="1026"/>
      <c r="K667" s="521">
        <v>0.44</v>
      </c>
      <c r="L667" s="521">
        <v>0.34</v>
      </c>
      <c r="M667" s="1026"/>
      <c r="N667" s="627">
        <v>0.24</v>
      </c>
      <c r="O667" s="623">
        <v>0</v>
      </c>
      <c r="P667" s="623">
        <v>0</v>
      </c>
      <c r="Q667" s="623">
        <v>0</v>
      </c>
      <c r="R667" s="623">
        <v>0</v>
      </c>
      <c r="S667" s="623">
        <v>0</v>
      </c>
      <c r="T667" s="623">
        <v>0</v>
      </c>
      <c r="U667" s="623">
        <v>0</v>
      </c>
      <c r="V667" s="623">
        <v>0</v>
      </c>
      <c r="W667" s="623">
        <v>0</v>
      </c>
      <c r="X667" s="623">
        <v>0</v>
      </c>
      <c r="Y667" s="623">
        <v>0</v>
      </c>
      <c r="Z667" s="624">
        <f>SUM(C667:Y667)</f>
        <v>6.05</v>
      </c>
      <c r="AA667" s="1086">
        <f>IF(ISERROR((C667/D667-1)*100),"n/a",(C667/D667-1)*100)</f>
        <v>5.9523809523809534</v>
      </c>
      <c r="AB667" s="1086">
        <f>IF(ISERROR((D667/E667-1)*100),"n/a",(D667/E667-1)*100)</f>
        <v>4.9999999999999822</v>
      </c>
      <c r="AC667" s="1087">
        <f>IF(ISERROR((E667/F667-1)*100),"n/a",(E667/F667-1)*100)</f>
        <v>11.111111111111116</v>
      </c>
      <c r="AD667" s="1087">
        <f>IF(ISERROR((F667/G667-1)*100),"n/a",(F667/G667-1)*100)</f>
        <v>9.0909090909090828</v>
      </c>
      <c r="AE667" s="1087">
        <f>IF(ISERROR((G667/H667-1)*100),"n/a",(G667/H667-1)*100)</f>
        <v>10.000000000000009</v>
      </c>
      <c r="AF667" s="1087">
        <f>IF(ISERROR((H667/I667-1)*100),"n/a",(H667/I667-1)*100)</f>
        <v>15.384615384615374</v>
      </c>
      <c r="AG667" s="1087">
        <f>IF(ISERROR((I667/K667-1)*100),"n/a",(I667/K667-1)*100)</f>
        <v>18.181818181818187</v>
      </c>
      <c r="AH667" s="1087">
        <f>IF(ISERROR((K667/L667-1)*100),"n/a",(K667/L667-1)*100)</f>
        <v>29.411764705882337</v>
      </c>
      <c r="AI667" s="1087">
        <f>IF(ISERROR((L667/N667-1)*100),"n/a",(L667/N667-1)*100)</f>
        <v>41.666666666666671</v>
      </c>
      <c r="AJ667" s="1087" t="str">
        <f>IF(ISERROR((N667/O667-1)*100),"n/a",(N667/O667-1)*100)</f>
        <v>n/a</v>
      </c>
      <c r="AK667" s="1087" t="str">
        <f>IF(ISERROR((O667/P667-1)*100),"n/a",(O667/P667-1)*100)</f>
        <v>n/a</v>
      </c>
      <c r="AL667" s="1087" t="str">
        <f>IF(ISERROR((P667/Q667-1)*100),"n/a",(P667/Q667-1)*100)</f>
        <v>n/a</v>
      </c>
      <c r="AM667" s="1087" t="str">
        <f>IF(ISERROR((Q667/R667-1)*100),"n/a",(Q667/R667-1)*100)</f>
        <v>n/a</v>
      </c>
      <c r="AN667" s="1087" t="str">
        <f>IF(ISERROR((R667/S667-1)*100),"n/a",(R667/S667-1)*100)</f>
        <v>n/a</v>
      </c>
      <c r="AO667" s="1087" t="str">
        <f>IF(ISERROR((S667/T667-1)*100),"n/a",(S667/T667-1)*100)</f>
        <v>n/a</v>
      </c>
      <c r="AP667" s="1087" t="str">
        <f>IF(ISERROR((T667/U667-1)*100),"n/a",(T667/U667-1)*100)</f>
        <v>n/a</v>
      </c>
      <c r="AQ667" s="1087" t="str">
        <f>IF(ISERROR((U667/V667-1)*100),"n/a",(U667/V667-1)*100)</f>
        <v>n/a</v>
      </c>
      <c r="AR667" s="1087" t="str">
        <f>IF(ISERROR((V667/W667-1)*100),"n/a",(V667/W667-1)*100)</f>
        <v>n/a</v>
      </c>
      <c r="AS667" s="1087" t="str">
        <f>IF(ISERROR((W667/X667-1)*100),"n/a",(W667/X667-1)*100)</f>
        <v>n/a</v>
      </c>
      <c r="AT667" s="1087" t="str">
        <f>IF(ISERROR((X667/Y667-1)*100),"n/a",(X667/Y667-1)*100)</f>
        <v>n/a</v>
      </c>
      <c r="AU667" s="1088">
        <f>AVERAGE(AA667:AT667)</f>
        <v>16.199918454820413</v>
      </c>
      <c r="AV667" s="1089">
        <f>STDEV(AA667:AT667)</f>
        <v>12.109004670564147</v>
      </c>
    </row>
    <row r="668" spans="1:48" x14ac:dyDescent="0.2">
      <c r="A668" s="479" t="s">
        <v>1726</v>
      </c>
      <c r="B668" s="889" t="s">
        <v>1727</v>
      </c>
      <c r="C668" s="521">
        <v>0.82</v>
      </c>
      <c r="D668" s="491">
        <v>0.7</v>
      </c>
      <c r="E668" s="627">
        <v>0.66</v>
      </c>
      <c r="F668" s="523">
        <v>0.6</v>
      </c>
      <c r="G668" s="521">
        <v>0.52</v>
      </c>
      <c r="H668" s="523">
        <v>0.44</v>
      </c>
      <c r="I668" s="521">
        <v>0.42</v>
      </c>
      <c r="J668" s="1026"/>
      <c r="K668" s="523">
        <v>0.36</v>
      </c>
      <c r="L668" s="523">
        <v>0.36</v>
      </c>
      <c r="M668" s="1026"/>
      <c r="N668" s="623">
        <v>0.4</v>
      </c>
      <c r="O668" s="623">
        <v>0.52</v>
      </c>
      <c r="P668" s="623">
        <v>0.52</v>
      </c>
      <c r="Q668" s="627">
        <v>0.52</v>
      </c>
      <c r="R668" s="627">
        <v>0.48</v>
      </c>
      <c r="S668" s="627">
        <v>0.45</v>
      </c>
      <c r="T668" s="627">
        <v>0.43</v>
      </c>
      <c r="U668" s="623">
        <v>0.4</v>
      </c>
      <c r="V668" s="623">
        <v>0.4</v>
      </c>
      <c r="W668" s="627">
        <v>0.4</v>
      </c>
      <c r="X668" s="627">
        <v>0.39500000000000002</v>
      </c>
      <c r="Y668" s="627">
        <v>0.35</v>
      </c>
      <c r="Z668" s="624">
        <f>SUM(C668:Y668)</f>
        <v>10.145000000000001</v>
      </c>
      <c r="AA668" s="1086">
        <f>IF(ISERROR((C668/D668-1)*100),"n/a",(C668/D668-1)*100)</f>
        <v>17.142857142857149</v>
      </c>
      <c r="AB668" s="1086">
        <f>IF(ISERROR((D668/E668-1)*100),"n/a",(D668/E668-1)*100)</f>
        <v>6.0606060606060552</v>
      </c>
      <c r="AC668" s="1087">
        <f>IF(ISERROR((E668/F668-1)*100),"n/a",(E668/F668-1)*100)</f>
        <v>10.000000000000009</v>
      </c>
      <c r="AD668" s="1087">
        <f>IF(ISERROR((F668/G668-1)*100),"n/a",(F668/G668-1)*100)</f>
        <v>15.384615384615374</v>
      </c>
      <c r="AE668" s="1087">
        <f>IF(ISERROR((G668/H668-1)*100),"n/a",(G668/H668-1)*100)</f>
        <v>18.181818181818187</v>
      </c>
      <c r="AF668" s="1087">
        <f>IF(ISERROR((H668/I668-1)*100),"n/a",(H668/I668-1)*100)</f>
        <v>4.7619047619047672</v>
      </c>
      <c r="AG668" s="1087">
        <f>IF(ISERROR((I668/K668-1)*100),"n/a",(I668/K668-1)*100)</f>
        <v>16.666666666666675</v>
      </c>
      <c r="AH668" s="1087">
        <f>IF(ISERROR((K668/L668-1)*100),"n/a",(K668/L668-1)*100)</f>
        <v>0</v>
      </c>
      <c r="AI668" s="1087">
        <f>IF(ISERROR((L668/N668-1)*100),"n/a",(L668/N668-1)*100)</f>
        <v>-10.000000000000009</v>
      </c>
      <c r="AJ668" s="1087">
        <f>IF(ISERROR((N668/O668-1)*100),"n/a",(N668/O668-1)*100)</f>
        <v>-23.076923076923073</v>
      </c>
      <c r="AK668" s="1087">
        <f>IF(ISERROR((O668/P668-1)*100),"n/a",(O668/P668-1)*100)</f>
        <v>0</v>
      </c>
      <c r="AL668" s="1087">
        <f>IF(ISERROR((P668/Q668-1)*100),"n/a",(P668/Q668-1)*100)</f>
        <v>0</v>
      </c>
      <c r="AM668" s="1087">
        <f>IF(ISERROR((Q668/R668-1)*100),"n/a",(Q668/R668-1)*100)</f>
        <v>8.3333333333333481</v>
      </c>
      <c r="AN668" s="1087">
        <f>IF(ISERROR((R668/S668-1)*100),"n/a",(R668/S668-1)*100)</f>
        <v>6.6666666666666652</v>
      </c>
      <c r="AO668" s="1087">
        <f>IF(ISERROR((S668/T668-1)*100),"n/a",(S668/T668-1)*100)</f>
        <v>4.6511627906976827</v>
      </c>
      <c r="AP668" s="1087">
        <f>IF(ISERROR((T668/U668-1)*100),"n/a",(T668/U668-1)*100)</f>
        <v>7.4999999999999956</v>
      </c>
      <c r="AQ668" s="1087">
        <f>IF(ISERROR((U668/V668-1)*100),"n/a",(U668/V668-1)*100)</f>
        <v>0</v>
      </c>
      <c r="AR668" s="1087">
        <f>IF(ISERROR((V668/W668-1)*100),"n/a",(V668/W668-1)*100)</f>
        <v>0</v>
      </c>
      <c r="AS668" s="1087">
        <f>IF(ISERROR((W668/X668-1)*100),"n/a",(W668/X668-1)*100)</f>
        <v>1.2658227848101333</v>
      </c>
      <c r="AT668" s="1087">
        <f>IF(ISERROR((X668/Y668-1)*100),"n/a",(X668/Y668-1)*100)</f>
        <v>12.857142857142879</v>
      </c>
      <c r="AU668" s="1088">
        <f>AVERAGE(AA668:AT668)</f>
        <v>4.8197836777097924</v>
      </c>
      <c r="AV668" s="1089">
        <f>STDEV(AA668:AT668)</f>
        <v>9.8004984652408744</v>
      </c>
    </row>
    <row r="669" spans="1:48" x14ac:dyDescent="0.2">
      <c r="A669" s="628" t="s">
        <v>4469</v>
      </c>
      <c r="B669" s="889" t="s">
        <v>4470</v>
      </c>
      <c r="C669" s="521">
        <v>1.38</v>
      </c>
      <c r="D669" s="491">
        <v>1.24</v>
      </c>
      <c r="E669" s="627">
        <v>1.1000000000000001</v>
      </c>
      <c r="F669" s="521">
        <v>1.06</v>
      </c>
      <c r="G669" s="521">
        <v>1</v>
      </c>
      <c r="H669" s="521">
        <v>0.94</v>
      </c>
      <c r="I669" s="521">
        <v>0.87</v>
      </c>
      <c r="J669" s="1026"/>
      <c r="K669" s="521">
        <v>0.82</v>
      </c>
      <c r="L669" s="523">
        <v>0.8</v>
      </c>
      <c r="M669" s="1026"/>
      <c r="N669" s="623">
        <v>0.8</v>
      </c>
      <c r="O669" s="623">
        <v>1.18</v>
      </c>
      <c r="P669" s="627">
        <v>1.18</v>
      </c>
      <c r="Q669" s="627">
        <v>1.1399999999999999</v>
      </c>
      <c r="R669" s="627">
        <v>1.1000000000000001</v>
      </c>
      <c r="S669" s="623">
        <v>1.06</v>
      </c>
      <c r="T669" s="627">
        <v>1.06</v>
      </c>
      <c r="U669" s="627">
        <v>1</v>
      </c>
      <c r="V669" s="623">
        <v>0.96</v>
      </c>
      <c r="W669" s="627">
        <v>0.96</v>
      </c>
      <c r="X669" s="627">
        <v>0.88</v>
      </c>
      <c r="Y669" s="627">
        <v>0.84</v>
      </c>
      <c r="Z669" s="624">
        <f>SUM(C669:Y669)</f>
        <v>21.37</v>
      </c>
      <c r="AA669" s="1086">
        <f>IF(ISERROR((C669/D669-1)*100),"n/a",(C669/D669-1)*100)</f>
        <v>11.290322580645151</v>
      </c>
      <c r="AB669" s="1086">
        <f>IF(ISERROR((D669/E669-1)*100),"n/a",(D669/E669-1)*100)</f>
        <v>12.72727272727272</v>
      </c>
      <c r="AC669" s="1087">
        <f>IF(ISERROR((E669/F669-1)*100),"n/a",(E669/F669-1)*100)</f>
        <v>3.7735849056603765</v>
      </c>
      <c r="AD669" s="1087">
        <f>IF(ISERROR((F669/G669-1)*100),"n/a",(F669/G669-1)*100)</f>
        <v>6.0000000000000053</v>
      </c>
      <c r="AE669" s="1087">
        <f>IF(ISERROR((G669/H669-1)*100),"n/a",(G669/H669-1)*100)</f>
        <v>6.3829787234042534</v>
      </c>
      <c r="AF669" s="1087">
        <f>IF(ISERROR((H669/I669-1)*100),"n/a",(H669/I669-1)*100)</f>
        <v>8.045977011494255</v>
      </c>
      <c r="AG669" s="1087">
        <f>IF(ISERROR((I669/K669-1)*100),"n/a",(I669/K669-1)*100)</f>
        <v>6.0975609756097615</v>
      </c>
      <c r="AH669" s="1087">
        <f>IF(ISERROR((K669/L669-1)*100),"n/a",(K669/L669-1)*100)</f>
        <v>2.4999999999999911</v>
      </c>
      <c r="AI669" s="1087">
        <f>IF(ISERROR((L669/N669-1)*100),"n/a",(L669/N669-1)*100)</f>
        <v>0</v>
      </c>
      <c r="AJ669" s="1087">
        <f>IF(ISERROR((N669/O669-1)*100),"n/a",(N669/O669-1)*100)</f>
        <v>-32.203389830508463</v>
      </c>
      <c r="AK669" s="1087">
        <f>IF(ISERROR((O669/P669-1)*100),"n/a",(O669/P669-1)*100)</f>
        <v>0</v>
      </c>
      <c r="AL669" s="1087">
        <f>IF(ISERROR((P669/Q669-1)*100),"n/a",(P669/Q669-1)*100)</f>
        <v>3.5087719298245723</v>
      </c>
      <c r="AM669" s="1087">
        <f>IF(ISERROR((Q669/R669-1)*100),"n/a",(Q669/R669-1)*100)</f>
        <v>3.6363636363636154</v>
      </c>
      <c r="AN669" s="1087">
        <f>IF(ISERROR((R669/S669-1)*100),"n/a",(R669/S669-1)*100)</f>
        <v>3.7735849056603765</v>
      </c>
      <c r="AO669" s="1087">
        <f>IF(ISERROR((S669/T669-1)*100),"n/a",(S669/T669-1)*100)</f>
        <v>0</v>
      </c>
      <c r="AP669" s="1087">
        <f>IF(ISERROR((T669/U669-1)*100),"n/a",(T669/U669-1)*100)</f>
        <v>6.0000000000000053</v>
      </c>
      <c r="AQ669" s="1087">
        <f>IF(ISERROR((U669/V669-1)*100),"n/a",(U669/V669-1)*100)</f>
        <v>4.1666666666666741</v>
      </c>
      <c r="AR669" s="1087">
        <f>IF(ISERROR((V669/W669-1)*100),"n/a",(V669/W669-1)*100)</f>
        <v>0</v>
      </c>
      <c r="AS669" s="1087">
        <f>IF(ISERROR((W669/X669-1)*100),"n/a",(W669/X669-1)*100)</f>
        <v>9.0909090909090828</v>
      </c>
      <c r="AT669" s="1087">
        <f>IF(ISERROR((X669/Y669-1)*100),"n/a",(X669/Y669-1)*100)</f>
        <v>4.7619047619047672</v>
      </c>
      <c r="AU669" s="1088">
        <f>AVERAGE(AA669:AT669)</f>
        <v>2.9776254042453578</v>
      </c>
      <c r="AV669" s="1089">
        <f>STDEV(AA669:AT669)</f>
        <v>9.0227621723958826</v>
      </c>
    </row>
    <row r="670" spans="1:48" x14ac:dyDescent="0.2">
      <c r="A670" s="492" t="s">
        <v>353</v>
      </c>
      <c r="B670" s="889" t="s">
        <v>354</v>
      </c>
      <c r="C670" s="521">
        <v>0.66</v>
      </c>
      <c r="D670" s="491">
        <v>0.64</v>
      </c>
      <c r="E670" s="627">
        <v>0.62</v>
      </c>
      <c r="F670" s="521">
        <v>0.59199999999999997</v>
      </c>
      <c r="G670" s="521">
        <v>0.56399999999999995</v>
      </c>
      <c r="H670" s="521">
        <v>0.53600000000000003</v>
      </c>
      <c r="I670" s="521">
        <v>0.51</v>
      </c>
      <c r="J670" s="1026"/>
      <c r="K670" s="521">
        <v>0.49</v>
      </c>
      <c r="L670" s="521">
        <v>0.47</v>
      </c>
      <c r="M670" s="1026"/>
      <c r="N670" s="627">
        <v>0.44500000000000001</v>
      </c>
      <c r="O670" s="627">
        <v>0.43</v>
      </c>
      <c r="P670" s="627">
        <v>0.41</v>
      </c>
      <c r="Q670" s="627">
        <v>0.39</v>
      </c>
      <c r="R670" s="627">
        <v>0.37</v>
      </c>
      <c r="S670" s="627">
        <v>0.35</v>
      </c>
      <c r="T670" s="627">
        <v>0.33</v>
      </c>
      <c r="U670" s="627">
        <v>0.31</v>
      </c>
      <c r="V670" s="627">
        <v>0.28999999999999998</v>
      </c>
      <c r="W670" s="627">
        <v>0.27</v>
      </c>
      <c r="X670" s="627">
        <v>0.25</v>
      </c>
      <c r="Y670" s="627">
        <v>0.23</v>
      </c>
      <c r="Z670" s="624">
        <f>SUM(C670:Y670)</f>
        <v>9.1569999999999983</v>
      </c>
      <c r="AA670" s="1086">
        <f>IF(ISERROR((C670/D670-1)*100),"n/a",(C670/D670-1)*100)</f>
        <v>3.125</v>
      </c>
      <c r="AB670" s="1086">
        <f>IF(ISERROR((D670/E670-1)*100),"n/a",(D670/E670-1)*100)</f>
        <v>3.2258064516129004</v>
      </c>
      <c r="AC670" s="1087">
        <f>IF(ISERROR((E670/F670-1)*100),"n/a",(E670/F670-1)*100)</f>
        <v>4.7297297297297369</v>
      </c>
      <c r="AD670" s="1087">
        <f>IF(ISERROR((F670/G670-1)*100),"n/a",(F670/G670-1)*100)</f>
        <v>4.9645390070921946</v>
      </c>
      <c r="AE670" s="1087">
        <f>IF(ISERROR((G670/H670-1)*100),"n/a",(G670/H670-1)*100)</f>
        <v>5.2238805970149071</v>
      </c>
      <c r="AF670" s="1087">
        <f>IF(ISERROR((H670/I670-1)*100),"n/a",(H670/I670-1)*100)</f>
        <v>5.0980392156862786</v>
      </c>
      <c r="AG670" s="1087">
        <f>IF(ISERROR((I670/K670-1)*100),"n/a",(I670/K670-1)*100)</f>
        <v>4.081632653061229</v>
      </c>
      <c r="AH670" s="1087">
        <f>IF(ISERROR((K670/L670-1)*100),"n/a",(K670/L670-1)*100)</f>
        <v>4.2553191489361764</v>
      </c>
      <c r="AI670" s="1087">
        <f>IF(ISERROR((L670/N670-1)*100),"n/a",(L670/N670-1)*100)</f>
        <v>5.6179775280898792</v>
      </c>
      <c r="AJ670" s="1087">
        <f>IF(ISERROR((N670/O670-1)*100),"n/a",(N670/O670-1)*100)</f>
        <v>3.488372093023262</v>
      </c>
      <c r="AK670" s="1087">
        <f>IF(ISERROR((O670/P670-1)*100),"n/a",(O670/P670-1)*100)</f>
        <v>4.8780487804878092</v>
      </c>
      <c r="AL670" s="1087">
        <f>IF(ISERROR((P670/Q670-1)*100),"n/a",(P670/Q670-1)*100)</f>
        <v>5.12820512820511</v>
      </c>
      <c r="AM670" s="1087">
        <f>IF(ISERROR((Q670/R670-1)*100),"n/a",(Q670/R670-1)*100)</f>
        <v>5.4054054054054168</v>
      </c>
      <c r="AN670" s="1087">
        <f>IF(ISERROR((R670/S670-1)*100),"n/a",(R670/S670-1)*100)</f>
        <v>5.7142857142857162</v>
      </c>
      <c r="AO670" s="1087">
        <f>IF(ISERROR((S670/T670-1)*100),"n/a",(S670/T670-1)*100)</f>
        <v>6.0606060606060552</v>
      </c>
      <c r="AP670" s="1087">
        <f>IF(ISERROR((T670/U670-1)*100),"n/a",(T670/U670-1)*100)</f>
        <v>6.4516129032258229</v>
      </c>
      <c r="AQ670" s="1087">
        <f>IF(ISERROR((U670/V670-1)*100),"n/a",(U670/V670-1)*100)</f>
        <v>6.8965517241379448</v>
      </c>
      <c r="AR670" s="1087">
        <f>IF(ISERROR((V670/W670-1)*100),"n/a",(V670/W670-1)*100)</f>
        <v>7.4074074074073959</v>
      </c>
      <c r="AS670" s="1087">
        <f>IF(ISERROR((W670/X670-1)*100),"n/a",(W670/X670-1)*100)</f>
        <v>8.0000000000000071</v>
      </c>
      <c r="AT670" s="1087">
        <f>IF(ISERROR((X670/Y670-1)*100),"n/a",(X670/Y670-1)*100)</f>
        <v>8.6956521739130377</v>
      </c>
      <c r="AU670" s="1088">
        <f>AVERAGE(AA670:AT670)</f>
        <v>5.4224035860960438</v>
      </c>
      <c r="AV670" s="1089">
        <f>STDEV(AA670:AT670)</f>
        <v>1.5093060160029612</v>
      </c>
    </row>
    <row r="671" spans="1:48" x14ac:dyDescent="0.2">
      <c r="A671" s="492" t="s">
        <v>1705</v>
      </c>
      <c r="B671" s="889" t="s">
        <v>1706</v>
      </c>
      <c r="C671" s="521">
        <v>1.82</v>
      </c>
      <c r="D671" s="491">
        <v>1.72</v>
      </c>
      <c r="E671" s="627">
        <v>1.5700000000000003</v>
      </c>
      <c r="F671" s="521">
        <v>1.44</v>
      </c>
      <c r="G671" s="521">
        <v>1.28</v>
      </c>
      <c r="H671" s="521">
        <v>1.1200000000000001</v>
      </c>
      <c r="I671" s="521">
        <v>0.96</v>
      </c>
      <c r="J671" s="1026"/>
      <c r="K671" s="521">
        <v>0.81</v>
      </c>
      <c r="L671" s="521">
        <v>0.7</v>
      </c>
      <c r="M671" s="1026"/>
      <c r="N671" s="623">
        <v>0.64</v>
      </c>
      <c r="O671" s="623">
        <v>0.64</v>
      </c>
      <c r="P671" s="627">
        <v>0.57999999999999996</v>
      </c>
      <c r="Q671" s="623">
        <v>0</v>
      </c>
      <c r="R671" s="623">
        <v>0</v>
      </c>
      <c r="S671" s="623">
        <v>0</v>
      </c>
      <c r="T671" s="623">
        <v>0</v>
      </c>
      <c r="U671" s="623">
        <v>0</v>
      </c>
      <c r="V671" s="623">
        <v>0</v>
      </c>
      <c r="W671" s="623">
        <v>0</v>
      </c>
      <c r="X671" s="623">
        <v>0</v>
      </c>
      <c r="Y671" s="623">
        <v>0</v>
      </c>
      <c r="Z671" s="624">
        <f>SUM(C671:Y671)</f>
        <v>13.280000000000001</v>
      </c>
      <c r="AA671" s="1086">
        <f>IF(ISERROR((C671/D671-1)*100),"n/a",(C671/D671-1)*100)</f>
        <v>5.8139534883721034</v>
      </c>
      <c r="AB671" s="1086">
        <f>IF(ISERROR((D671/E671-1)*100),"n/a",(D671/E671-1)*100)</f>
        <v>9.5541401273885107</v>
      </c>
      <c r="AC671" s="1087">
        <f>IF(ISERROR((E671/F671-1)*100),"n/a",(E671/F671-1)*100)</f>
        <v>9.0277777777778123</v>
      </c>
      <c r="AD671" s="1087">
        <f>IF(ISERROR((F671/G671-1)*100),"n/a",(F671/G671-1)*100)</f>
        <v>12.5</v>
      </c>
      <c r="AE671" s="1087">
        <f>IF(ISERROR((G671/H671-1)*100),"n/a",(G671/H671-1)*100)</f>
        <v>14.285714285714279</v>
      </c>
      <c r="AF671" s="1087">
        <f>IF(ISERROR((H671/I671-1)*100),"n/a",(H671/I671-1)*100)</f>
        <v>16.666666666666675</v>
      </c>
      <c r="AG671" s="1087">
        <f>IF(ISERROR((I671/K671-1)*100),"n/a",(I671/K671-1)*100)</f>
        <v>18.518518518518512</v>
      </c>
      <c r="AH671" s="1087">
        <f>IF(ISERROR((K671/L671-1)*100),"n/a",(K671/L671-1)*100)</f>
        <v>15.714285714285726</v>
      </c>
      <c r="AI671" s="1087">
        <f>IF(ISERROR((L671/N671-1)*100),"n/a",(L671/N671-1)*100)</f>
        <v>9.375</v>
      </c>
      <c r="AJ671" s="1087">
        <f>IF(ISERROR((N671/O671-1)*100),"n/a",(N671/O671-1)*100)</f>
        <v>0</v>
      </c>
      <c r="AK671" s="1087">
        <f>IF(ISERROR((O671/P671-1)*100),"n/a",(O671/P671-1)*100)</f>
        <v>10.344827586206918</v>
      </c>
      <c r="AL671" s="1087" t="str">
        <f>IF(ISERROR((P671/Q671-1)*100),"n/a",(P671/Q671-1)*100)</f>
        <v>n/a</v>
      </c>
      <c r="AM671" s="1087" t="str">
        <f>IF(ISERROR((Q671/R671-1)*100),"n/a",(Q671/R671-1)*100)</f>
        <v>n/a</v>
      </c>
      <c r="AN671" s="1087" t="str">
        <f>IF(ISERROR((R671/S671-1)*100),"n/a",(R671/S671-1)*100)</f>
        <v>n/a</v>
      </c>
      <c r="AO671" s="1087" t="str">
        <f>IF(ISERROR((S671/T671-1)*100),"n/a",(S671/T671-1)*100)</f>
        <v>n/a</v>
      </c>
      <c r="AP671" s="1087" t="str">
        <f>IF(ISERROR((T671/U671-1)*100),"n/a",(T671/U671-1)*100)</f>
        <v>n/a</v>
      </c>
      <c r="AQ671" s="1087" t="str">
        <f>IF(ISERROR((U671/V671-1)*100),"n/a",(U671/V671-1)*100)</f>
        <v>n/a</v>
      </c>
      <c r="AR671" s="1087" t="str">
        <f>IF(ISERROR((V671/W671-1)*100),"n/a",(V671/W671-1)*100)</f>
        <v>n/a</v>
      </c>
      <c r="AS671" s="1087" t="str">
        <f>IF(ISERROR((W671/X671-1)*100),"n/a",(W671/X671-1)*100)</f>
        <v>n/a</v>
      </c>
      <c r="AT671" s="1087" t="str">
        <f>IF(ISERROR((X671/Y671-1)*100),"n/a",(X671/Y671-1)*100)</f>
        <v>n/a</v>
      </c>
      <c r="AU671" s="1088">
        <f>AVERAGE(AA671:AT671)</f>
        <v>11.072807651357321</v>
      </c>
      <c r="AV671" s="1089">
        <f>STDEV(AA671:AT671)</f>
        <v>5.2990230710032149</v>
      </c>
    </row>
    <row r="672" spans="1:48" x14ac:dyDescent="0.2">
      <c r="A672" s="492" t="s">
        <v>4511</v>
      </c>
      <c r="B672" s="889" t="s">
        <v>4512</v>
      </c>
      <c r="C672" s="521">
        <v>1.71</v>
      </c>
      <c r="D672" s="491">
        <v>1.5149999999999999</v>
      </c>
      <c r="E672" s="627">
        <v>1.26</v>
      </c>
      <c r="F672" s="521">
        <v>1.1499999999999999</v>
      </c>
      <c r="G672" s="521">
        <v>1.05</v>
      </c>
      <c r="H672" s="521">
        <v>0.95</v>
      </c>
      <c r="I672" s="521">
        <v>0.92</v>
      </c>
      <c r="J672" s="1026" t="s">
        <v>90</v>
      </c>
      <c r="K672" s="521">
        <v>0.76</v>
      </c>
      <c r="L672" s="521">
        <v>0.64</v>
      </c>
      <c r="M672" s="1026"/>
      <c r="N672" s="623">
        <v>0.6</v>
      </c>
      <c r="O672" s="623">
        <v>1.24</v>
      </c>
      <c r="P672" s="627">
        <v>1.86</v>
      </c>
      <c r="Q672" s="627">
        <v>1.76</v>
      </c>
      <c r="R672" s="627">
        <v>1.6</v>
      </c>
      <c r="S672" s="627">
        <v>1.46</v>
      </c>
      <c r="T672" s="627">
        <v>1.34</v>
      </c>
      <c r="U672" s="627">
        <v>1.22</v>
      </c>
      <c r="V672" s="627">
        <v>1.1000000000000001</v>
      </c>
      <c r="W672" s="627">
        <v>0.98</v>
      </c>
      <c r="X672" s="627">
        <v>0.86</v>
      </c>
      <c r="Y672" s="627">
        <v>0.75</v>
      </c>
      <c r="Z672" s="624">
        <f>SUM(C672:Y672)</f>
        <v>24.725000000000001</v>
      </c>
      <c r="AA672" s="1086">
        <f>IF(ISERROR((C672/D672-1)*100),"n/a",(C672/D672-1)*100)</f>
        <v>12.871287128712883</v>
      </c>
      <c r="AB672" s="1086">
        <f>IF(ISERROR((D672/E672-1)*100),"n/a",(D672/E672-1)*100)</f>
        <v>20.238095238095234</v>
      </c>
      <c r="AC672" s="1087">
        <f>IF(ISERROR((E672/F672-1)*100),"n/a",(E672/F672-1)*100)</f>
        <v>9.5652173913043583</v>
      </c>
      <c r="AD672" s="1087">
        <f>IF(ISERROR((F672/G672-1)*100),"n/a",(F672/G672-1)*100)</f>
        <v>9.5238095238095113</v>
      </c>
      <c r="AE672" s="1087">
        <f>IF(ISERROR((G672/H672-1)*100),"n/a",(G672/H672-1)*100)</f>
        <v>10.526315789473696</v>
      </c>
      <c r="AF672" s="1087">
        <f>IF(ISERROR((H672/I672-1)*100),"n/a",(H672/I672-1)*100)</f>
        <v>3.2608695652173836</v>
      </c>
      <c r="AG672" s="1087">
        <f>IF(ISERROR((I672/K672-1)*100),"n/a",(I672/K672-1)*100)</f>
        <v>21.052631578947366</v>
      </c>
      <c r="AH672" s="1087">
        <f>IF(ISERROR((K672/L672-1)*100),"n/a",(K672/L672-1)*100)</f>
        <v>18.75</v>
      </c>
      <c r="AI672" s="1087">
        <f>IF(ISERROR((L672/N672-1)*100),"n/a",(L672/N672-1)*100)</f>
        <v>6.6666666666666652</v>
      </c>
      <c r="AJ672" s="1087">
        <f>IF(ISERROR((N672/O672-1)*100),"n/a",(N672/O672-1)*100)</f>
        <v>-51.612903225806448</v>
      </c>
      <c r="AK672" s="1087">
        <f>IF(ISERROR((O672/P672-1)*100),"n/a",(O672/P672-1)*100)</f>
        <v>-33.333333333333336</v>
      </c>
      <c r="AL672" s="1087">
        <f>IF(ISERROR((P672/Q672-1)*100),"n/a",(P672/Q672-1)*100)</f>
        <v>5.6818181818181879</v>
      </c>
      <c r="AM672" s="1087">
        <f>IF(ISERROR((Q672/R672-1)*100),"n/a",(Q672/R672-1)*100)</f>
        <v>9.9999999999999858</v>
      </c>
      <c r="AN672" s="1087">
        <f>IF(ISERROR((R672/S672-1)*100),"n/a",(R672/S672-1)*100)</f>
        <v>9.5890410958904262</v>
      </c>
      <c r="AO672" s="1087">
        <f>IF(ISERROR((S672/T672-1)*100),"n/a",(S672/T672-1)*100)</f>
        <v>8.9552238805969964</v>
      </c>
      <c r="AP672" s="1087">
        <f>IF(ISERROR((T672/U672-1)*100),"n/a",(T672/U672-1)*100)</f>
        <v>9.8360655737705027</v>
      </c>
      <c r="AQ672" s="1087">
        <f>IF(ISERROR((U672/V672-1)*100),"n/a",(U672/V672-1)*100)</f>
        <v>10.909090909090891</v>
      </c>
      <c r="AR672" s="1087">
        <f>IF(ISERROR((V672/W672-1)*100),"n/a",(V672/W672-1)*100)</f>
        <v>12.244897959183687</v>
      </c>
      <c r="AS672" s="1087">
        <f>IF(ISERROR((W672/X672-1)*100),"n/a",(W672/X672-1)*100)</f>
        <v>13.953488372093027</v>
      </c>
      <c r="AT672" s="1087">
        <f>IF(ISERROR((X672/Y672-1)*100),"n/a",(X672/Y672-1)*100)</f>
        <v>14.666666666666671</v>
      </c>
      <c r="AU672" s="1088">
        <f>AVERAGE(AA672:AT672)</f>
        <v>6.1672474481098849</v>
      </c>
      <c r="AV672" s="1089">
        <f>STDEV(AA672:AT672)</f>
        <v>17.49036049389289</v>
      </c>
    </row>
    <row r="673" spans="1:48" x14ac:dyDescent="0.2">
      <c r="A673" s="1098" t="s">
        <v>4217</v>
      </c>
      <c r="B673" s="664" t="s">
        <v>3914</v>
      </c>
      <c r="C673" s="521">
        <v>1.04</v>
      </c>
      <c r="D673" s="491">
        <v>0.84</v>
      </c>
      <c r="E673" s="913">
        <v>0.59</v>
      </c>
      <c r="F673" s="913">
        <v>0.45</v>
      </c>
      <c r="G673" s="913">
        <v>0.34</v>
      </c>
      <c r="H673" s="913">
        <v>0.14000000000000001</v>
      </c>
      <c r="I673" s="913">
        <v>0</v>
      </c>
      <c r="J673" s="913"/>
      <c r="K673" s="913">
        <v>0</v>
      </c>
      <c r="L673" s="913">
        <v>0</v>
      </c>
      <c r="M673" s="913"/>
      <c r="N673" s="913">
        <v>0.14000000000000001</v>
      </c>
      <c r="O673" s="913">
        <v>0.28000000000000003</v>
      </c>
      <c r="P673" s="913">
        <v>0.2</v>
      </c>
      <c r="Q673" s="839">
        <v>0</v>
      </c>
      <c r="R673" s="839">
        <v>0</v>
      </c>
      <c r="S673" s="839">
        <v>0</v>
      </c>
      <c r="T673" s="839">
        <v>0</v>
      </c>
      <c r="U673" s="839">
        <v>0</v>
      </c>
      <c r="V673" s="839">
        <v>0</v>
      </c>
      <c r="W673" s="839">
        <v>0</v>
      </c>
      <c r="X673" s="839">
        <v>0</v>
      </c>
      <c r="Y673" s="839">
        <v>0</v>
      </c>
      <c r="Z673" s="624">
        <f>SUM(C673:Y673)</f>
        <v>4.0200000000000005</v>
      </c>
      <c r="AA673" s="1086">
        <f>IF(ISERROR((C673/D673-1)*100),"n/a",(C673/D673-1)*100)</f>
        <v>23.809523809523814</v>
      </c>
      <c r="AB673" s="1086">
        <f>IF(ISERROR((D673/E673-1)*100),"n/a",(D673/E673-1)*100)</f>
        <v>42.372881355932201</v>
      </c>
      <c r="AC673" s="1087">
        <f>IF(ISERROR((E673/F673-1)*100),"n/a",(E673/F673-1)*100)</f>
        <v>31.111111111111111</v>
      </c>
      <c r="AD673" s="1087">
        <f>IF(ISERROR((F673/G673-1)*100),"n/a",(F673/G673-1)*100)</f>
        <v>32.352941176470587</v>
      </c>
      <c r="AE673" s="1087">
        <f>IF(ISERROR((G673/H673-1)*100),"n/a",(G673/H673-1)*100)</f>
        <v>142.85714285714283</v>
      </c>
      <c r="AF673" s="1087" t="str">
        <f>IF(ISERROR((H673/I673-1)*100),"n/a",(H673/I673-1)*100)</f>
        <v>n/a</v>
      </c>
      <c r="AG673" s="1087" t="str">
        <f>IF(ISERROR((I673/K673-1)*100),"n/a",(I673/K673-1)*100)</f>
        <v>n/a</v>
      </c>
      <c r="AH673" s="1087" t="str">
        <f>IF(ISERROR((K673/L673-1)*100),"n/a",(K673/L673-1)*100)</f>
        <v>n/a</v>
      </c>
      <c r="AI673" s="1087">
        <f>IF(ISERROR((L673/N673-1)*100),"n/a",(L673/N673-1)*100)</f>
        <v>-100</v>
      </c>
      <c r="AJ673" s="1087">
        <f>IF(ISERROR((N673/O673-1)*100),"n/a",(N673/O673-1)*100)</f>
        <v>-50</v>
      </c>
      <c r="AK673" s="1087">
        <f>IF(ISERROR((O673/P673-1)*100),"n/a",(O673/P673-1)*100)</f>
        <v>40.000000000000014</v>
      </c>
      <c r="AL673" s="1087" t="str">
        <f>IF(ISERROR((P673/Q673-1)*100),"n/a",(P673/Q673-1)*100)</f>
        <v>n/a</v>
      </c>
      <c r="AM673" s="1087" t="str">
        <f>IF(ISERROR((Q673/R673-1)*100),"n/a",(Q673/R673-1)*100)</f>
        <v>n/a</v>
      </c>
      <c r="AN673" s="1087" t="str">
        <f>IF(ISERROR((R673/S673-1)*100),"n/a",(R673/S673-1)*100)</f>
        <v>n/a</v>
      </c>
      <c r="AO673" s="1087" t="str">
        <f>IF(ISERROR((S673/T673-1)*100),"n/a",(S673/T673-1)*100)</f>
        <v>n/a</v>
      </c>
      <c r="AP673" s="1087" t="str">
        <f>IF(ISERROR((T673/U673-1)*100),"n/a",(T673/U673-1)*100)</f>
        <v>n/a</v>
      </c>
      <c r="AQ673" s="1087" t="str">
        <f>IF(ISERROR((U673/V673-1)*100),"n/a",(U673/V673-1)*100)</f>
        <v>n/a</v>
      </c>
      <c r="AR673" s="1087" t="str">
        <f>IF(ISERROR((V673/W673-1)*100),"n/a",(V673/W673-1)*100)</f>
        <v>n/a</v>
      </c>
      <c r="AS673" s="1087" t="str">
        <f>IF(ISERROR((W673/X673-1)*100),"n/a",(W673/X673-1)*100)</f>
        <v>n/a</v>
      </c>
      <c r="AT673" s="1087" t="str">
        <f>IF(ISERROR((X673/Y673-1)*100),"n/a",(X673/Y673-1)*100)</f>
        <v>n/a</v>
      </c>
      <c r="AU673" s="1088">
        <f>AVERAGE(AA673:AT673)</f>
        <v>20.31295003877257</v>
      </c>
      <c r="AV673" s="1089">
        <f>STDEV(AA673:AT673)</f>
        <v>71.298371336699262</v>
      </c>
    </row>
    <row r="674" spans="1:48" x14ac:dyDescent="0.2">
      <c r="A674" s="496" t="s">
        <v>351</v>
      </c>
      <c r="B674" s="889" t="s">
        <v>352</v>
      </c>
      <c r="C674" s="521">
        <v>2.6</v>
      </c>
      <c r="D674" s="491">
        <v>2.52</v>
      </c>
      <c r="E674" s="627">
        <v>2.44</v>
      </c>
      <c r="F674" s="521">
        <v>2.3199999999999998</v>
      </c>
      <c r="G674" s="521">
        <v>2.16</v>
      </c>
      <c r="H674" s="521">
        <v>1.9</v>
      </c>
      <c r="I674" s="521">
        <v>1.58</v>
      </c>
      <c r="J674" s="1026"/>
      <c r="K674" s="521">
        <v>1.32</v>
      </c>
      <c r="L674" s="521">
        <v>1.1000000000000001</v>
      </c>
      <c r="M674" s="1026"/>
      <c r="N674" s="627">
        <v>0.84</v>
      </c>
      <c r="O674" s="627">
        <v>0.66</v>
      </c>
      <c r="P674" s="627">
        <v>0.6</v>
      </c>
      <c r="Q674" s="627">
        <v>0.52</v>
      </c>
      <c r="R674" s="627">
        <v>0.44</v>
      </c>
      <c r="S674" s="627">
        <v>0.36</v>
      </c>
      <c r="T674" s="627">
        <v>0.3</v>
      </c>
      <c r="U674" s="627">
        <v>0.26</v>
      </c>
      <c r="V674" s="627">
        <v>0.24</v>
      </c>
      <c r="W674" s="627">
        <v>0.22</v>
      </c>
      <c r="X674" s="627">
        <v>0.21</v>
      </c>
      <c r="Y674" s="627">
        <v>0.2</v>
      </c>
      <c r="Z674" s="624">
        <f>SUM(C674:Y674)</f>
        <v>22.790000000000003</v>
      </c>
      <c r="AA674" s="1086">
        <f>IF(ISERROR((C674/D674-1)*100),"n/a",(C674/D674-1)*100)</f>
        <v>3.1746031746031855</v>
      </c>
      <c r="AB674" s="1086">
        <f>IF(ISERROR((D674/E674-1)*100),"n/a",(D674/E674-1)*100)</f>
        <v>3.2786885245901676</v>
      </c>
      <c r="AC674" s="1087">
        <f>IF(ISERROR((E674/F674-1)*100),"n/a",(E674/F674-1)*100)</f>
        <v>5.1724137931034475</v>
      </c>
      <c r="AD674" s="1087">
        <f>IF(ISERROR((F674/G674-1)*100),"n/a",(F674/G674-1)*100)</f>
        <v>7.4074074074073959</v>
      </c>
      <c r="AE674" s="1087">
        <f>IF(ISERROR((G674/H674-1)*100),"n/a",(G674/H674-1)*100)</f>
        <v>13.684210526315809</v>
      </c>
      <c r="AF674" s="1087">
        <f>IF(ISERROR((H674/I674-1)*100),"n/a",(H674/I674-1)*100)</f>
        <v>20.253164556962023</v>
      </c>
      <c r="AG674" s="1087">
        <f>IF(ISERROR((I674/K674-1)*100),"n/a",(I674/K674-1)*100)</f>
        <v>19.696969696969703</v>
      </c>
      <c r="AH674" s="1087">
        <f>IF(ISERROR((K674/L674-1)*100),"n/a",(K674/L674-1)*100)</f>
        <v>19.999999999999996</v>
      </c>
      <c r="AI674" s="1087">
        <f>IF(ISERROR((L674/N674-1)*100),"n/a",(L674/N674-1)*100)</f>
        <v>30.952380952380977</v>
      </c>
      <c r="AJ674" s="1087">
        <f>IF(ISERROR((N674/O674-1)*100),"n/a",(N674/O674-1)*100)</f>
        <v>27.27272727272727</v>
      </c>
      <c r="AK674" s="1087">
        <f>IF(ISERROR((O674/P674-1)*100),"n/a",(O674/P674-1)*100)</f>
        <v>10.000000000000009</v>
      </c>
      <c r="AL674" s="1087">
        <f>IF(ISERROR((P674/Q674-1)*100),"n/a",(P674/Q674-1)*100)</f>
        <v>15.384615384615374</v>
      </c>
      <c r="AM674" s="1087">
        <f>IF(ISERROR((Q674/R674-1)*100),"n/a",(Q674/R674-1)*100)</f>
        <v>18.181818181818187</v>
      </c>
      <c r="AN674" s="1087">
        <f>IF(ISERROR((R674/S674-1)*100),"n/a",(R674/S674-1)*100)</f>
        <v>22.222222222222232</v>
      </c>
      <c r="AO674" s="1087">
        <f>IF(ISERROR((S674/T674-1)*100),"n/a",(S674/T674-1)*100)</f>
        <v>19.999999999999996</v>
      </c>
      <c r="AP674" s="1087">
        <f>IF(ISERROR((T674/U674-1)*100),"n/a",(T674/U674-1)*100)</f>
        <v>15.384615384615374</v>
      </c>
      <c r="AQ674" s="1087">
        <f>IF(ISERROR((U674/V674-1)*100),"n/a",(U674/V674-1)*100)</f>
        <v>8.3333333333333481</v>
      </c>
      <c r="AR674" s="1087">
        <f>IF(ISERROR((V674/W674-1)*100),"n/a",(V674/W674-1)*100)</f>
        <v>9.0909090909090828</v>
      </c>
      <c r="AS674" s="1087">
        <f>IF(ISERROR((W674/X674-1)*100),"n/a",(W674/X674-1)*100)</f>
        <v>4.7619047619047672</v>
      </c>
      <c r="AT674" s="1087">
        <f>IF(ISERROR((X674/Y674-1)*100),"n/a",(X674/Y674-1)*100)</f>
        <v>4.9999999999999822</v>
      </c>
      <c r="AU674" s="1088">
        <f>AVERAGE(AA674:AT674)</f>
        <v>13.962599213223916</v>
      </c>
      <c r="AV674" s="1089">
        <f>STDEV(AA674:AT674)</f>
        <v>8.2340168218870975</v>
      </c>
    </row>
    <row r="675" spans="1:48" x14ac:dyDescent="0.2">
      <c r="A675" s="475" t="s">
        <v>232</v>
      </c>
      <c r="B675" s="889" t="s">
        <v>233</v>
      </c>
      <c r="C675" s="521">
        <v>1.03</v>
      </c>
      <c r="D675" s="491">
        <v>1.02</v>
      </c>
      <c r="E675" s="531">
        <v>1</v>
      </c>
      <c r="F675" s="521">
        <v>0.99</v>
      </c>
      <c r="G675" s="523">
        <v>0.98</v>
      </c>
      <c r="H675" s="521">
        <v>0.97</v>
      </c>
      <c r="I675" s="521">
        <v>0.96</v>
      </c>
      <c r="J675" s="1026"/>
      <c r="K675" s="523">
        <v>0.94</v>
      </c>
      <c r="L675" s="521">
        <v>0.93</v>
      </c>
      <c r="M675" s="1026"/>
      <c r="N675" s="627">
        <v>0.91</v>
      </c>
      <c r="O675" s="623">
        <v>0.9</v>
      </c>
      <c r="P675" s="627">
        <v>0.88</v>
      </c>
      <c r="Q675" s="627">
        <v>0.86</v>
      </c>
      <c r="R675" s="627">
        <v>0.84</v>
      </c>
      <c r="S675" s="627">
        <v>0.8</v>
      </c>
      <c r="T675" s="627">
        <v>0.75</v>
      </c>
      <c r="U675" s="627">
        <v>0.65</v>
      </c>
      <c r="V675" s="627">
        <v>0.6</v>
      </c>
      <c r="W675" s="627">
        <v>0.56000000000000005</v>
      </c>
      <c r="X675" s="627">
        <v>0.51</v>
      </c>
      <c r="Y675" s="627">
        <v>0.19500000000000001</v>
      </c>
      <c r="Z675" s="624">
        <f>SUM(C675:Y675)</f>
        <v>17.275000000000002</v>
      </c>
      <c r="AA675" s="1086">
        <f>IF(ISERROR((C675/D675-1)*100),"n/a",(C675/D675-1)*100)</f>
        <v>0.98039215686274161</v>
      </c>
      <c r="AB675" s="1086">
        <f>IF(ISERROR((D675/E675-1)*100),"n/a",(D675/E675-1)*100)</f>
        <v>2.0000000000000018</v>
      </c>
      <c r="AC675" s="1087">
        <f>IF(ISERROR((E675/F675-1)*100),"n/a",(E675/F675-1)*100)</f>
        <v>1.0101010101010166</v>
      </c>
      <c r="AD675" s="1087">
        <f>IF(ISERROR((F675/G675-1)*100),"n/a",(F675/G675-1)*100)</f>
        <v>1.0204081632652962</v>
      </c>
      <c r="AE675" s="1087">
        <f>IF(ISERROR((G675/H675-1)*100),"n/a",(G675/H675-1)*100)</f>
        <v>1.0309278350515427</v>
      </c>
      <c r="AF675" s="1087">
        <f>IF(ISERROR((H675/I675-1)*100),"n/a",(H675/I675-1)*100)</f>
        <v>1.0416666666666741</v>
      </c>
      <c r="AG675" s="1087">
        <f>IF(ISERROR((I675/K675-1)*100),"n/a",(I675/K675-1)*100)</f>
        <v>2.1276595744680771</v>
      </c>
      <c r="AH675" s="1087">
        <f>IF(ISERROR((K675/L675-1)*100),"n/a",(K675/L675-1)*100)</f>
        <v>1.0752688172043001</v>
      </c>
      <c r="AI675" s="1087">
        <f>IF(ISERROR((L675/N675-1)*100),"n/a",(L675/N675-1)*100)</f>
        <v>2.19780219780219</v>
      </c>
      <c r="AJ675" s="1087">
        <f>IF(ISERROR((N675/O675-1)*100),"n/a",(N675/O675-1)*100)</f>
        <v>1.1111111111111072</v>
      </c>
      <c r="AK675" s="1087">
        <f>IF(ISERROR((O675/P675-1)*100),"n/a",(O675/P675-1)*100)</f>
        <v>2.2727272727272707</v>
      </c>
      <c r="AL675" s="1087">
        <f>IF(ISERROR((P675/Q675-1)*100),"n/a",(P675/Q675-1)*100)</f>
        <v>2.3255813953488413</v>
      </c>
      <c r="AM675" s="1087">
        <f>IF(ISERROR((Q675/R675-1)*100),"n/a",(Q675/R675-1)*100)</f>
        <v>2.3809523809523725</v>
      </c>
      <c r="AN675" s="1087">
        <f>IF(ISERROR((R675/S675-1)*100),"n/a",(R675/S675-1)*100)</f>
        <v>4.9999999999999822</v>
      </c>
      <c r="AO675" s="1087">
        <f>IF(ISERROR((S675/T675-1)*100),"n/a",(S675/T675-1)*100)</f>
        <v>6.6666666666666652</v>
      </c>
      <c r="AP675" s="1087">
        <f>IF(ISERROR((T675/U675-1)*100),"n/a",(T675/U675-1)*100)</f>
        <v>15.384615384615374</v>
      </c>
      <c r="AQ675" s="1087">
        <f>IF(ISERROR((U675/V675-1)*100),"n/a",(U675/V675-1)*100)</f>
        <v>8.3333333333333481</v>
      </c>
      <c r="AR675" s="1087">
        <f>IF(ISERROR((V675/W675-1)*100),"n/a",(V675/W675-1)*100)</f>
        <v>7.1428571428571397</v>
      </c>
      <c r="AS675" s="1087">
        <f>IF(ISERROR((W675/X675-1)*100),"n/a",(W675/X675-1)*100)</f>
        <v>9.8039215686274606</v>
      </c>
      <c r="AT675" s="1087">
        <f>IF(ISERROR((X675/Y675-1)*100),"n/a",(X675/Y675-1)*100)</f>
        <v>161.53846153846155</v>
      </c>
      <c r="AU675" s="1088">
        <f>AVERAGE(AA675:AT675)</f>
        <v>11.722222710806147</v>
      </c>
      <c r="AV675" s="1089">
        <f>STDEV(AA675:AT675)</f>
        <v>35.471514291569001</v>
      </c>
    </row>
    <row r="676" spans="1:48" x14ac:dyDescent="0.2">
      <c r="A676" s="628" t="s">
        <v>603</v>
      </c>
      <c r="B676" s="889" t="s">
        <v>604</v>
      </c>
      <c r="C676" s="521">
        <v>2.4500000000000002</v>
      </c>
      <c r="D676" s="491">
        <v>2.2200000000000002</v>
      </c>
      <c r="E676" s="627">
        <v>2.04</v>
      </c>
      <c r="F676" s="521">
        <v>1.88</v>
      </c>
      <c r="G676" s="521">
        <v>1.69</v>
      </c>
      <c r="H676" s="521">
        <v>1.52</v>
      </c>
      <c r="I676" s="521">
        <v>1.36</v>
      </c>
      <c r="J676" s="1026"/>
      <c r="K676" s="521">
        <v>1.23</v>
      </c>
      <c r="L676" s="521">
        <v>1.125</v>
      </c>
      <c r="M676" s="1026"/>
      <c r="N676" s="627">
        <v>1</v>
      </c>
      <c r="O676" s="627">
        <v>0.75</v>
      </c>
      <c r="P676" s="627">
        <v>0.45</v>
      </c>
      <c r="Q676" s="627">
        <v>0.4</v>
      </c>
      <c r="R676" s="627">
        <v>0.3</v>
      </c>
      <c r="S676" s="627">
        <v>0.25</v>
      </c>
      <c r="T676" s="623">
        <v>0</v>
      </c>
      <c r="U676" s="623">
        <v>0</v>
      </c>
      <c r="V676" s="623">
        <v>0</v>
      </c>
      <c r="W676" s="623">
        <v>0.25</v>
      </c>
      <c r="X676" s="623">
        <v>0.25</v>
      </c>
      <c r="Y676" s="627">
        <v>0.25</v>
      </c>
      <c r="Z676" s="624">
        <f>SUM(C676:Y676)</f>
        <v>19.414999999999999</v>
      </c>
      <c r="AA676" s="1086">
        <f>IF(ISERROR((C676/D676-1)*100),"n/a",(C676/D676-1)*100)</f>
        <v>10.360360360360366</v>
      </c>
      <c r="AB676" s="1086">
        <f>IF(ISERROR((D676/E676-1)*100),"n/a",(D676/E676-1)*100)</f>
        <v>8.8235294117647189</v>
      </c>
      <c r="AC676" s="1087">
        <f>IF(ISERROR((E676/F676-1)*100),"n/a",(E676/F676-1)*100)</f>
        <v>8.5106382978723527</v>
      </c>
      <c r="AD676" s="1087">
        <f>IF(ISERROR((F676/G676-1)*100),"n/a",(F676/G676-1)*100)</f>
        <v>11.242603550295849</v>
      </c>
      <c r="AE676" s="1087">
        <f>IF(ISERROR((G676/H676-1)*100),"n/a",(G676/H676-1)*100)</f>
        <v>11.184210526315773</v>
      </c>
      <c r="AF676" s="1087">
        <f>IF(ISERROR((H676/I676-1)*100),"n/a",(H676/I676-1)*100)</f>
        <v>11.764705882352944</v>
      </c>
      <c r="AG676" s="1087">
        <f>IF(ISERROR((I676/K676-1)*100),"n/a",(I676/K676-1)*100)</f>
        <v>10.569105691056912</v>
      </c>
      <c r="AH676" s="1087">
        <f>IF(ISERROR((K676/L676-1)*100),"n/a",(K676/L676-1)*100)</f>
        <v>9.3333333333333268</v>
      </c>
      <c r="AI676" s="1087">
        <f>IF(ISERROR((L676/N676-1)*100),"n/a",(L676/N676-1)*100)</f>
        <v>12.5</v>
      </c>
      <c r="AJ676" s="1087">
        <f>IF(ISERROR((N676/O676-1)*100),"n/a",(N676/O676-1)*100)</f>
        <v>33.333333333333329</v>
      </c>
      <c r="AK676" s="1087">
        <f>IF(ISERROR((O676/P676-1)*100),"n/a",(O676/P676-1)*100)</f>
        <v>66.666666666666657</v>
      </c>
      <c r="AL676" s="1087">
        <f>IF(ISERROR((P676/Q676-1)*100),"n/a",(P676/Q676-1)*100)</f>
        <v>12.5</v>
      </c>
      <c r="AM676" s="1087">
        <f>IF(ISERROR((Q676/R676-1)*100),"n/a",(Q676/R676-1)*100)</f>
        <v>33.33333333333335</v>
      </c>
      <c r="AN676" s="1087">
        <f>IF(ISERROR((R676/S676-1)*100),"n/a",(R676/S676-1)*100)</f>
        <v>19.999999999999996</v>
      </c>
      <c r="AO676" s="1087" t="str">
        <f>IF(ISERROR((S676/T676-1)*100),"n/a",(S676/T676-1)*100)</f>
        <v>n/a</v>
      </c>
      <c r="AP676" s="1087" t="str">
        <f>IF(ISERROR((T676/U676-1)*100),"n/a",(T676/U676-1)*100)</f>
        <v>n/a</v>
      </c>
      <c r="AQ676" s="1087" t="str">
        <f>IF(ISERROR((U676/V676-1)*100),"n/a",(U676/V676-1)*100)</f>
        <v>n/a</v>
      </c>
      <c r="AR676" s="1087">
        <f>IF(ISERROR((V676/W676-1)*100),"n/a",(V676/W676-1)*100)</f>
        <v>-100</v>
      </c>
      <c r="AS676" s="1087">
        <f>IF(ISERROR((W676/X676-1)*100),"n/a",(W676/X676-1)*100)</f>
        <v>0</v>
      </c>
      <c r="AT676" s="1087">
        <f>IF(ISERROR((X676/Y676-1)*100),"n/a",(X676/Y676-1)*100)</f>
        <v>0</v>
      </c>
      <c r="AU676" s="1088">
        <f>AVERAGE(AA676:AT676)</f>
        <v>9.4189306109815032</v>
      </c>
      <c r="AV676" s="1089">
        <f>STDEV(AA676:AT676)</f>
        <v>32.323870014915677</v>
      </c>
    </row>
    <row r="677" spans="1:48" s="551" customFormat="1" x14ac:dyDescent="0.2">
      <c r="A677" s="909" t="s">
        <v>1716</v>
      </c>
      <c r="B677" s="877" t="s">
        <v>1717</v>
      </c>
      <c r="C677" s="521">
        <v>1.57</v>
      </c>
      <c r="D677" s="491">
        <v>1.5</v>
      </c>
      <c r="E677" s="512">
        <v>1.3599999999999999</v>
      </c>
      <c r="F677" s="505">
        <v>1.26</v>
      </c>
      <c r="G677" s="505">
        <v>1.1100000000000001</v>
      </c>
      <c r="H677" s="505">
        <v>0.96</v>
      </c>
      <c r="I677" s="505">
        <v>0.77</v>
      </c>
      <c r="J677" s="1032"/>
      <c r="K677" s="505">
        <v>0.63</v>
      </c>
      <c r="L677" s="501">
        <v>0.45</v>
      </c>
      <c r="M677" s="1032"/>
      <c r="N677" s="518">
        <v>0.31</v>
      </c>
      <c r="O677" s="527">
        <v>0.28000000000000003</v>
      </c>
      <c r="P677" s="508">
        <v>0.28000000000000003</v>
      </c>
      <c r="Q677" s="507">
        <v>0.28000000000000003</v>
      </c>
      <c r="R677" s="507">
        <v>0.26</v>
      </c>
      <c r="S677" s="507">
        <v>0.14000000000000001</v>
      </c>
      <c r="T677" s="507">
        <v>0.105</v>
      </c>
      <c r="U677" s="507">
        <v>3.5000000000000003E-2</v>
      </c>
      <c r="V677" s="508">
        <v>0.02</v>
      </c>
      <c r="W677" s="508">
        <v>0.02</v>
      </c>
      <c r="X677" s="508">
        <v>0.02</v>
      </c>
      <c r="Y677" s="508">
        <v>0.02</v>
      </c>
      <c r="Z677" s="624">
        <f>SUM(C677:Y677)</f>
        <v>11.379999999999997</v>
      </c>
      <c r="AA677" s="1086">
        <f>IF(ISERROR((C677/D677-1)*100),"n/a",(C677/D677-1)*100)</f>
        <v>4.6666666666666634</v>
      </c>
      <c r="AB677" s="1086">
        <f>IF(ISERROR((D677/E677-1)*100),"n/a",(D677/E677-1)*100)</f>
        <v>10.294117647058831</v>
      </c>
      <c r="AC677" s="1087">
        <f>IF(ISERROR((E677/F677-1)*100),"n/a",(E677/F677-1)*100)</f>
        <v>7.9365079365079305</v>
      </c>
      <c r="AD677" s="1087">
        <f>IF(ISERROR((F677/G677-1)*100),"n/a",(F677/G677-1)*100)</f>
        <v>13.513513513513509</v>
      </c>
      <c r="AE677" s="1087">
        <f>IF(ISERROR((G677/H677-1)*100),"n/a",(G677/H677-1)*100)</f>
        <v>15.625000000000021</v>
      </c>
      <c r="AF677" s="1087">
        <f>IF(ISERROR((H677/I677-1)*100),"n/a",(H677/I677-1)*100)</f>
        <v>24.675324675324674</v>
      </c>
      <c r="AG677" s="1087">
        <f>IF(ISERROR((I677/K677-1)*100),"n/a",(I677/K677-1)*100)</f>
        <v>22.222222222222232</v>
      </c>
      <c r="AH677" s="1087">
        <f>IF(ISERROR((K677/L677-1)*100),"n/a",(K677/L677-1)*100)</f>
        <v>39.999999999999993</v>
      </c>
      <c r="AI677" s="1094">
        <f>IF(ISERROR((L677/N677-1)*100),"n/a",(L677/N677-1)*100)</f>
        <v>45.161290322580648</v>
      </c>
      <c r="AJ677" s="1095">
        <f>IF(ISERROR((N677/O677-1)*100),"n/a",(N677/O677-1)*100)</f>
        <v>10.714285714285698</v>
      </c>
      <c r="AK677" s="1094">
        <f>IF(ISERROR((O677/P677-1)*100),"n/a",(O677/P677-1)*100)</f>
        <v>0</v>
      </c>
      <c r="AL677" s="1094">
        <f>IF(ISERROR((P677/Q677-1)*100),"n/a",(P677/Q677-1)*100)</f>
        <v>0</v>
      </c>
      <c r="AM677" s="1094">
        <f>IF(ISERROR((Q677/R677-1)*100),"n/a",(Q677/R677-1)*100)</f>
        <v>7.6923076923077094</v>
      </c>
      <c r="AN677" s="1094">
        <f>IF(ISERROR((R677/S677-1)*100),"n/a",(R677/S677-1)*100)</f>
        <v>85.714285714285694</v>
      </c>
      <c r="AO677" s="1094">
        <f>IF(ISERROR((S677/T677-1)*100),"n/a",(S677/T677-1)*100)</f>
        <v>33.33333333333335</v>
      </c>
      <c r="AP677" s="1094">
        <f>IF(ISERROR((T677/U677-1)*100),"n/a",(T677/U677-1)*100)</f>
        <v>199.99999999999994</v>
      </c>
      <c r="AQ677" s="1094">
        <f>IF(ISERROR((U677/V677-1)*100),"n/a",(U677/V677-1)*100)</f>
        <v>75.000000000000028</v>
      </c>
      <c r="AR677" s="1094">
        <f>IF(ISERROR((V677/W677-1)*100),"n/a",(V677/W677-1)*100)</f>
        <v>0</v>
      </c>
      <c r="AS677" s="1094">
        <f>IF(ISERROR((W677/X677-1)*100),"n/a",(W677/X677-1)*100)</f>
        <v>0</v>
      </c>
      <c r="AT677" s="1094">
        <f>IF(ISERROR((X677/Y677-1)*100),"n/a",(X677/Y677-1)*100)</f>
        <v>0</v>
      </c>
      <c r="AU677" s="1088">
        <f>AVERAGE(AA677:AT677)</f>
        <v>29.827442771904352</v>
      </c>
      <c r="AV677" s="1089">
        <f>STDEV(AA677:AT677)</f>
        <v>46.917184583128446</v>
      </c>
    </row>
    <row r="678" spans="1:48" s="603" customFormat="1" ht="12" x14ac:dyDescent="0.2">
      <c r="A678" s="910" t="s">
        <v>820</v>
      </c>
      <c r="B678" s="877" t="s">
        <v>821</v>
      </c>
      <c r="C678" s="521">
        <v>2.2599999999999998</v>
      </c>
      <c r="D678" s="491">
        <v>2.1</v>
      </c>
      <c r="E678" s="627">
        <v>1.9</v>
      </c>
      <c r="F678" s="521">
        <v>1.7</v>
      </c>
      <c r="G678" s="521">
        <v>1.56</v>
      </c>
      <c r="H678" s="521">
        <v>1.44</v>
      </c>
      <c r="I678" s="521">
        <v>1.32</v>
      </c>
      <c r="J678" s="1026"/>
      <c r="K678" s="521">
        <v>1.22</v>
      </c>
      <c r="L678" s="521">
        <v>1.08</v>
      </c>
      <c r="M678" s="1026"/>
      <c r="N678" s="627">
        <v>0.87</v>
      </c>
      <c r="O678" s="623">
        <v>0.68</v>
      </c>
      <c r="P678" s="627">
        <v>0.64</v>
      </c>
      <c r="Q678" s="627">
        <v>0.47</v>
      </c>
      <c r="R678" s="627">
        <v>0.36</v>
      </c>
      <c r="S678" s="627">
        <v>0.28000000000000003</v>
      </c>
      <c r="T678" s="627">
        <v>0.22</v>
      </c>
      <c r="U678" s="627">
        <v>0.18</v>
      </c>
      <c r="V678" s="623">
        <v>0.16</v>
      </c>
      <c r="W678" s="623">
        <v>0.16</v>
      </c>
      <c r="X678" s="627">
        <v>0.14000000000000001</v>
      </c>
      <c r="Y678" s="627">
        <v>0.105</v>
      </c>
      <c r="Z678" s="624">
        <f>SUM(C678:Y678)</f>
        <v>18.844999999999999</v>
      </c>
      <c r="AA678" s="1086">
        <f>IF(ISERROR((C678/D678-1)*100),"n/a",(C678/D678-1)*100)</f>
        <v>7.6190476190476142</v>
      </c>
      <c r="AB678" s="1086">
        <f>IF(ISERROR((D678/E678-1)*100),"n/a",(D678/E678-1)*100)</f>
        <v>10.526315789473696</v>
      </c>
      <c r="AC678" s="1096">
        <f>IF(ISERROR((E678/F678-1)*100),"n/a",(E678/F678-1)*100)</f>
        <v>11.764705882352944</v>
      </c>
      <c r="AD678" s="1096">
        <f>IF(ISERROR((F678/G678-1)*100),"n/a",(F678/G678-1)*100)</f>
        <v>8.9743589743589638</v>
      </c>
      <c r="AE678" s="1096">
        <f>IF(ISERROR((G678/H678-1)*100),"n/a",(G678/H678-1)*100)</f>
        <v>8.3333333333333481</v>
      </c>
      <c r="AF678" s="1096">
        <f>IF(ISERROR((H678/I678-1)*100),"n/a",(H678/I678-1)*100)</f>
        <v>9.0909090909090828</v>
      </c>
      <c r="AG678" s="1096">
        <f>IF(ISERROR((I678/K678-1)*100),"n/a",(I678/K678-1)*100)</f>
        <v>8.196721311475418</v>
      </c>
      <c r="AH678" s="1096">
        <f>IF(ISERROR((K678/L678-1)*100),"n/a",(K678/L678-1)*100)</f>
        <v>12.962962962962955</v>
      </c>
      <c r="AI678" s="755">
        <f>IF(ISERROR((L678/N678-1)*100),"n/a",(L678/N678-1)*100)</f>
        <v>24.137931034482762</v>
      </c>
      <c r="AJ678" s="1097">
        <f>IF(ISERROR((N678/O678-1)*100),"n/a",(N678/O678-1)*100)</f>
        <v>27.941176470588225</v>
      </c>
      <c r="AK678" s="755">
        <f>IF(ISERROR((O678/P678-1)*100),"n/a",(O678/P678-1)*100)</f>
        <v>6.25</v>
      </c>
      <c r="AL678" s="755">
        <f>IF(ISERROR((P678/Q678-1)*100),"n/a",(P678/Q678-1)*100)</f>
        <v>36.170212765957466</v>
      </c>
      <c r="AM678" s="755">
        <f>IF(ISERROR((Q678/R678-1)*100),"n/a",(Q678/R678-1)*100)</f>
        <v>30.555555555555557</v>
      </c>
      <c r="AN678" s="755">
        <f>IF(ISERROR((R678/S678-1)*100),"n/a",(R678/S678-1)*100)</f>
        <v>28.571428571428559</v>
      </c>
      <c r="AO678" s="755">
        <f>IF(ISERROR((S678/T678-1)*100),"n/a",(S678/T678-1)*100)</f>
        <v>27.272727272727295</v>
      </c>
      <c r="AP678" s="755">
        <f>IF(ISERROR((T678/U678-1)*100),"n/a",(T678/U678-1)*100)</f>
        <v>22.222222222222232</v>
      </c>
      <c r="AQ678" s="755">
        <f>IF(ISERROR((U678/V678-1)*100),"n/a",(U678/V678-1)*100)</f>
        <v>12.5</v>
      </c>
      <c r="AR678" s="755">
        <f>IF(ISERROR((V678/W678-1)*100),"n/a",(V678/W678-1)*100)</f>
        <v>0</v>
      </c>
      <c r="AS678" s="755">
        <f>IF(ISERROR((W678/X678-1)*100),"n/a",(W678/X678-1)*100)</f>
        <v>14.285714285714279</v>
      </c>
      <c r="AT678" s="755">
        <f>IF(ISERROR((X678/Y678-1)*100),"n/a",(X678/Y678-1)*100)</f>
        <v>33.33333333333335</v>
      </c>
      <c r="AU678" s="1088">
        <f>AVERAGE(AA678:AT678)</f>
        <v>17.035432823796189</v>
      </c>
      <c r="AV678" s="1089">
        <f>STDEV(AA678:AT678)</f>
        <v>10.614614646329445</v>
      </c>
    </row>
    <row r="679" spans="1:48" s="603" customFormat="1" ht="12" x14ac:dyDescent="0.2">
      <c r="A679" s="1099" t="s">
        <v>4176</v>
      </c>
      <c r="B679" s="13" t="s">
        <v>3915</v>
      </c>
      <c r="C679" s="1073">
        <v>1.1200000000000001</v>
      </c>
      <c r="D679" s="491">
        <v>1.1100000000000001</v>
      </c>
      <c r="E679" s="13">
        <v>1.07</v>
      </c>
      <c r="F679" s="13">
        <v>1.04</v>
      </c>
      <c r="G679" s="13">
        <v>1.03</v>
      </c>
      <c r="H679" s="13">
        <v>1</v>
      </c>
      <c r="I679" s="13">
        <v>0.92</v>
      </c>
      <c r="J679" s="13"/>
      <c r="K679" s="13">
        <v>0.92</v>
      </c>
      <c r="L679" s="877">
        <v>0.78</v>
      </c>
      <c r="M679" s="877"/>
      <c r="N679" s="877">
        <v>0.53</v>
      </c>
      <c r="O679" s="877">
        <v>0.45</v>
      </c>
      <c r="P679" s="877">
        <v>0.7</v>
      </c>
      <c r="Q679" s="877">
        <v>0.66</v>
      </c>
      <c r="R679" s="877">
        <v>0.62</v>
      </c>
      <c r="S679" s="877">
        <v>0.6</v>
      </c>
      <c r="T679" s="877">
        <v>0.52</v>
      </c>
      <c r="U679" s="877">
        <v>0.52</v>
      </c>
      <c r="V679" s="877">
        <v>0.52</v>
      </c>
      <c r="W679" s="877">
        <v>0.67</v>
      </c>
      <c r="X679" s="877">
        <v>0.72</v>
      </c>
      <c r="Y679" s="877">
        <v>0</v>
      </c>
      <c r="Z679" s="624">
        <f>SUM(C679:Y679)</f>
        <v>15.499999999999996</v>
      </c>
      <c r="AA679" s="1086">
        <f>IF(ISERROR((C679/D679-1)*100),"n/a",(C679/D679-1)*100)</f>
        <v>0.9009009009008917</v>
      </c>
      <c r="AB679" s="1086">
        <f>IF(ISERROR((D679/E679-1)*100),"n/a",(D679/E679-1)*100)</f>
        <v>3.7383177570093462</v>
      </c>
      <c r="AC679" s="1096">
        <f>IF(ISERROR((E679/F679-1)*100),"n/a",(E679/F679-1)*100)</f>
        <v>2.8846153846153966</v>
      </c>
      <c r="AD679" s="1096">
        <f>IF(ISERROR((F679/G679-1)*100),"n/a",(F679/G679-1)*100)</f>
        <v>0.97087378640776656</v>
      </c>
      <c r="AE679" s="1096">
        <f>IF(ISERROR((G679/H679-1)*100),"n/a",(G679/H679-1)*100)</f>
        <v>3.0000000000000027</v>
      </c>
      <c r="AF679" s="1096">
        <f>IF(ISERROR((H679/I679-1)*100),"n/a",(H679/I679-1)*100)</f>
        <v>8.6956521739130377</v>
      </c>
      <c r="AG679" s="1096">
        <f>IF(ISERROR((I679/K679-1)*100),"n/a",(I679/K679-1)*100)</f>
        <v>0</v>
      </c>
      <c r="AH679" s="1096">
        <f>IF(ISERROR((K679/L679-1)*100),"n/a",(K679/L679-1)*100)</f>
        <v>17.948717948717952</v>
      </c>
      <c r="AI679" s="755">
        <f>IF(ISERROR((L679/N679-1)*100),"n/a",(L679/N679-1)*100)</f>
        <v>47.169811320754704</v>
      </c>
      <c r="AJ679" s="1097">
        <f>IF(ISERROR((N679/O679-1)*100),"n/a",(N679/O679-1)*100)</f>
        <v>17.777777777777782</v>
      </c>
      <c r="AK679" s="755">
        <f>IF(ISERROR((O679/P679-1)*100),"n/a",(O679/P679-1)*100)</f>
        <v>-35.714285714285708</v>
      </c>
      <c r="AL679" s="755">
        <f>IF(ISERROR((P679/Q679-1)*100),"n/a",(P679/Q679-1)*100)</f>
        <v>6.0606060606060552</v>
      </c>
      <c r="AM679" s="755">
        <f>IF(ISERROR((Q679/R679-1)*100),"n/a",(Q679/R679-1)*100)</f>
        <v>6.4516129032258229</v>
      </c>
      <c r="AN679" s="755">
        <f>IF(ISERROR((R679/S679-1)*100),"n/a",(R679/S679-1)*100)</f>
        <v>3.3333333333333437</v>
      </c>
      <c r="AO679" s="755">
        <f>IF(ISERROR((S679/T679-1)*100),"n/a",(S679/T679-1)*100)</f>
        <v>15.384615384615374</v>
      </c>
      <c r="AP679" s="755">
        <f>IF(ISERROR((T679/U679-1)*100),"n/a",(T679/U679-1)*100)</f>
        <v>0</v>
      </c>
      <c r="AQ679" s="755">
        <f>IF(ISERROR((U679/V679-1)*100),"n/a",(U679/V679-1)*100)</f>
        <v>0</v>
      </c>
      <c r="AR679" s="755">
        <f>IF(ISERROR((V679/W679-1)*100),"n/a",(V679/W679-1)*100)</f>
        <v>-22.388059701492537</v>
      </c>
      <c r="AS679" s="755">
        <f>IF(ISERROR((W679/X679-1)*100),"n/a",(W679/X679-1)*100)</f>
        <v>-6.9444444444444304</v>
      </c>
      <c r="AT679" s="755" t="str">
        <f>IF(ISERROR((X679/Y679-1)*100),"n/a",(X679/Y679-1)*100)</f>
        <v>n/a</v>
      </c>
      <c r="AU679" s="1088">
        <f>AVERAGE(AA679:AT679)</f>
        <v>3.6457918353502521</v>
      </c>
      <c r="AV679" s="1089">
        <f>STDEV(AA679:AT679)</f>
        <v>16.449299025605626</v>
      </c>
    </row>
    <row r="680" spans="1:48" s="603" customFormat="1" ht="12" x14ac:dyDescent="0.2">
      <c r="A680" s="909" t="s">
        <v>358</v>
      </c>
      <c r="B680" s="877" t="s">
        <v>359</v>
      </c>
      <c r="C680" s="521">
        <v>2.02</v>
      </c>
      <c r="D680" s="491">
        <v>1.94</v>
      </c>
      <c r="E680" s="627">
        <v>1.82</v>
      </c>
      <c r="F680" s="521">
        <v>1.77</v>
      </c>
      <c r="G680" s="521">
        <v>1.7</v>
      </c>
      <c r="H680" s="521">
        <v>1.62</v>
      </c>
      <c r="I680" s="521">
        <v>1.54</v>
      </c>
      <c r="J680" s="1026"/>
      <c r="K680" s="521">
        <v>1.46</v>
      </c>
      <c r="L680" s="521">
        <v>1.4</v>
      </c>
      <c r="M680" s="1026"/>
      <c r="N680" s="627">
        <v>1.3290899999999999</v>
      </c>
      <c r="O680" s="623">
        <v>1.2363999999999999</v>
      </c>
      <c r="P680" s="627">
        <v>1.2</v>
      </c>
      <c r="Q680" s="627">
        <v>1.1272</v>
      </c>
      <c r="R680" s="627">
        <v>1.0411999999999999</v>
      </c>
      <c r="S680" s="627">
        <v>0.96910000000000007</v>
      </c>
      <c r="T680" s="623">
        <v>0.90159999999999996</v>
      </c>
      <c r="U680" s="627">
        <v>0.84009999999999996</v>
      </c>
      <c r="V680" s="627">
        <v>0.79239999999999999</v>
      </c>
      <c r="W680" s="627">
        <v>0.75159999999999993</v>
      </c>
      <c r="X680" s="623">
        <v>0.73799999999999999</v>
      </c>
      <c r="Y680" s="627">
        <v>0.7034999999999999</v>
      </c>
      <c r="Z680" s="624">
        <f>SUM(C680:Y680)</f>
        <v>26.900189999999995</v>
      </c>
      <c r="AA680" s="1086">
        <f>IF(ISERROR((C680/D680-1)*100),"n/a",(C680/D680-1)*100)</f>
        <v>4.1237113402061931</v>
      </c>
      <c r="AB680" s="1086">
        <f>IF(ISERROR((D680/E680-1)*100),"n/a",(D680/E680-1)*100)</f>
        <v>6.5934065934065922</v>
      </c>
      <c r="AC680" s="1096">
        <f>IF(ISERROR((E680/F680-1)*100),"n/a",(E680/F680-1)*100)</f>
        <v>2.8248587570621542</v>
      </c>
      <c r="AD680" s="1096">
        <f>IF(ISERROR((F680/G680-1)*100),"n/a",(F680/G680-1)*100)</f>
        <v>4.117647058823537</v>
      </c>
      <c r="AE680" s="1096">
        <f>IF(ISERROR((G680/H680-1)*100),"n/a",(G680/H680-1)*100)</f>
        <v>4.9382716049382713</v>
      </c>
      <c r="AF680" s="1096">
        <f>IF(ISERROR((H680/I680-1)*100),"n/a",(H680/I680-1)*100)</f>
        <v>5.1948051948051965</v>
      </c>
      <c r="AG680" s="1096">
        <f>IF(ISERROR((I680/K680-1)*100),"n/a",(I680/K680-1)*100)</f>
        <v>5.4794520547945202</v>
      </c>
      <c r="AH680" s="1096">
        <f>IF(ISERROR((K680/L680-1)*100),"n/a",(K680/L680-1)*100)</f>
        <v>4.2857142857142927</v>
      </c>
      <c r="AI680" s="755">
        <f>IF(ISERROR((L680/N680-1)*100),"n/a",(L680/N680-1)*100)</f>
        <v>5.3352293674619578</v>
      </c>
      <c r="AJ680" s="1097">
        <f>IF(ISERROR((N680/O680-1)*100),"n/a",(N680/O680-1)*100)</f>
        <v>7.4967648010352494</v>
      </c>
      <c r="AK680" s="755">
        <f>IF(ISERROR((O680/P680-1)*100),"n/a",(O680/P680-1)*100)</f>
        <v>3.0333333333333323</v>
      </c>
      <c r="AL680" s="755">
        <f>IF(ISERROR((P680/Q680-1)*100),"n/a",(P680/Q680-1)*100)</f>
        <v>6.4584811923349861</v>
      </c>
      <c r="AM680" s="755">
        <f>IF(ISERROR((Q680/R680-1)*100),"n/a",(Q680/R680-1)*100)</f>
        <v>8.2597003457549167</v>
      </c>
      <c r="AN680" s="755">
        <f>IF(ISERROR((R680/S680-1)*100),"n/a",(R680/S680-1)*100)</f>
        <v>7.4398926839335244</v>
      </c>
      <c r="AO680" s="755">
        <f>IF(ISERROR((S680/T680-1)*100),"n/a",(S680/T680-1)*100)</f>
        <v>7.4866903283052455</v>
      </c>
      <c r="AP680" s="755">
        <f>IF(ISERROR((T680/U680-1)*100),"n/a",(T680/U680-1)*100)</f>
        <v>7.3205570765385142</v>
      </c>
      <c r="AQ680" s="755">
        <f>IF(ISERROR((U680/V680-1)*100),"n/a",(U680/V680-1)*100)</f>
        <v>6.0196870267541502</v>
      </c>
      <c r="AR680" s="755">
        <f>IF(ISERROR((V680/W680-1)*100),"n/a",(V680/W680-1)*100)</f>
        <v>5.4284193720063989</v>
      </c>
      <c r="AS680" s="755">
        <f>IF(ISERROR((W680/X680-1)*100),"n/a",(W680/X680-1)*100)</f>
        <v>1.8428184281842785</v>
      </c>
      <c r="AT680" s="755">
        <f>IF(ISERROR((X680/Y680-1)*100),"n/a",(X680/Y680-1)*100)</f>
        <v>4.9040511727079128</v>
      </c>
      <c r="AU680" s="1088">
        <f>AVERAGE(AA680:AT680)</f>
        <v>5.4291746009050614</v>
      </c>
      <c r="AV680" s="1089">
        <f>STDEV(AA680:AT680)</f>
        <v>1.741194916060979</v>
      </c>
    </row>
    <row r="681" spans="1:48" s="603" customFormat="1" ht="12" x14ac:dyDescent="0.2">
      <c r="A681" s="909" t="s">
        <v>356</v>
      </c>
      <c r="B681" s="909" t="s">
        <v>357</v>
      </c>
      <c r="C681" s="521">
        <v>0.88</v>
      </c>
      <c r="D681" s="491">
        <v>0.85</v>
      </c>
      <c r="E681" s="531">
        <v>0.84</v>
      </c>
      <c r="F681" s="521">
        <v>0.81</v>
      </c>
      <c r="G681" s="523">
        <v>0.8</v>
      </c>
      <c r="H681" s="521">
        <v>0.78</v>
      </c>
      <c r="I681" s="523">
        <v>0.72</v>
      </c>
      <c r="J681" s="1026"/>
      <c r="K681" s="521">
        <v>0.69</v>
      </c>
      <c r="L681" s="523">
        <v>0.68</v>
      </c>
      <c r="M681" s="1026"/>
      <c r="N681" s="627">
        <v>0.59</v>
      </c>
      <c r="O681" s="627">
        <v>0.53</v>
      </c>
      <c r="P681" s="627">
        <v>0.52</v>
      </c>
      <c r="Q681" s="627">
        <v>0.48</v>
      </c>
      <c r="R681" s="627">
        <v>0.46</v>
      </c>
      <c r="S681" s="627">
        <v>0.44</v>
      </c>
      <c r="T681" s="627">
        <v>0.43</v>
      </c>
      <c r="U681" s="627">
        <v>0.42</v>
      </c>
      <c r="V681" s="627">
        <v>0.41</v>
      </c>
      <c r="W681" s="627">
        <v>0.4</v>
      </c>
      <c r="X681" s="627">
        <v>0.39</v>
      </c>
      <c r="Y681" s="627">
        <v>0.38</v>
      </c>
      <c r="Z681" s="624">
        <f>SUM(C681:Y681)</f>
        <v>12.5</v>
      </c>
      <c r="AA681" s="1086">
        <f>IF(ISERROR((C681/D681-1)*100),"n/a",(C681/D681-1)*100)</f>
        <v>3.529411764705892</v>
      </c>
      <c r="AB681" s="1086">
        <f>IF(ISERROR((D681/E681-1)*100),"n/a",(D681/E681-1)*100)</f>
        <v>1.1904761904761862</v>
      </c>
      <c r="AC681" s="1096">
        <f>IF(ISERROR((E681/F681-1)*100),"n/a",(E681/F681-1)*100)</f>
        <v>3.7037037037036979</v>
      </c>
      <c r="AD681" s="1096">
        <f>IF(ISERROR((F681/G681-1)*100),"n/a",(F681/G681-1)*100)</f>
        <v>1.2499999999999956</v>
      </c>
      <c r="AE681" s="1096">
        <f>IF(ISERROR((G681/H681-1)*100),"n/a",(G681/H681-1)*100)</f>
        <v>2.5641025641025772</v>
      </c>
      <c r="AF681" s="1096">
        <f>IF(ISERROR((H681/I681-1)*100),"n/a",(H681/I681-1)*100)</f>
        <v>8.3333333333333481</v>
      </c>
      <c r="AG681" s="1096">
        <f>IF(ISERROR((I681/K681-1)*100),"n/a",(I681/K681-1)*100)</f>
        <v>4.3478260869565188</v>
      </c>
      <c r="AH681" s="1096">
        <f>IF(ISERROR((K681/L681-1)*100),"n/a",(K681/L681-1)*100)</f>
        <v>1.4705882352941124</v>
      </c>
      <c r="AI681" s="755">
        <f>IF(ISERROR((L681/N681-1)*100),"n/a",(L681/N681-1)*100)</f>
        <v>15.254237288135597</v>
      </c>
      <c r="AJ681" s="1097">
        <f>IF(ISERROR((N681/O681-1)*100),"n/a",(N681/O681-1)*100)</f>
        <v>11.32075471698113</v>
      </c>
      <c r="AK681" s="755">
        <f>IF(ISERROR((O681/P681-1)*100),"n/a",(O681/P681-1)*100)</f>
        <v>1.9230769230769162</v>
      </c>
      <c r="AL681" s="755">
        <f>IF(ISERROR((P681/Q681-1)*100),"n/a",(P681/Q681-1)*100)</f>
        <v>8.3333333333333481</v>
      </c>
      <c r="AM681" s="755">
        <f>IF(ISERROR((Q681/R681-1)*100),"n/a",(Q681/R681-1)*100)</f>
        <v>4.3478260869565188</v>
      </c>
      <c r="AN681" s="755">
        <f>IF(ISERROR((R681/S681-1)*100),"n/a",(R681/S681-1)*100)</f>
        <v>4.5454545454545414</v>
      </c>
      <c r="AO681" s="755">
        <f>IF(ISERROR((S681/T681-1)*100),"n/a",(S681/T681-1)*100)</f>
        <v>2.3255813953488413</v>
      </c>
      <c r="AP681" s="755">
        <f>IF(ISERROR((T681/U681-1)*100),"n/a",(T681/U681-1)*100)</f>
        <v>2.3809523809523725</v>
      </c>
      <c r="AQ681" s="755">
        <f>IF(ISERROR((U681/V681-1)*100),"n/a",(U681/V681-1)*100)</f>
        <v>2.4390243902439046</v>
      </c>
      <c r="AR681" s="755">
        <f>IF(ISERROR((V681/W681-1)*100),"n/a",(V681/W681-1)*100)</f>
        <v>2.4999999999999911</v>
      </c>
      <c r="AS681" s="755">
        <f>IF(ISERROR((W681/X681-1)*100),"n/a",(W681/X681-1)*100)</f>
        <v>2.5641025641025772</v>
      </c>
      <c r="AT681" s="755">
        <f>IF(ISERROR((X681/Y681-1)*100),"n/a",(X681/Y681-1)*100)</f>
        <v>2.6315789473684292</v>
      </c>
      <c r="AU681" s="1088">
        <f>AVERAGE(AA681:AT681)</f>
        <v>4.3477682225263257</v>
      </c>
      <c r="AV681" s="1089">
        <f>STDEV(AA681:AT681)</f>
        <v>3.6886170063018993</v>
      </c>
    </row>
    <row r="682" spans="1:48" s="603" customFormat="1" ht="12" x14ac:dyDescent="0.2">
      <c r="A682" s="988" t="s">
        <v>1722</v>
      </c>
      <c r="B682" s="877" t="s">
        <v>1723</v>
      </c>
      <c r="C682" s="521">
        <v>0.68</v>
      </c>
      <c r="D682" s="491">
        <v>0.6</v>
      </c>
      <c r="E682" s="627">
        <v>0.54</v>
      </c>
      <c r="F682" s="521">
        <v>0.5</v>
      </c>
      <c r="G682" s="521">
        <v>0.46</v>
      </c>
      <c r="H682" s="521">
        <v>0.42</v>
      </c>
      <c r="I682" s="521">
        <v>0.37</v>
      </c>
      <c r="J682" s="1026"/>
      <c r="K682" s="521">
        <v>0.31534000000000001</v>
      </c>
      <c r="L682" s="523">
        <v>0.31068000000000001</v>
      </c>
      <c r="M682" s="1026"/>
      <c r="N682" s="523">
        <v>0.31068000000000001</v>
      </c>
      <c r="O682" s="523">
        <v>0.31068000000000001</v>
      </c>
      <c r="P682" s="523">
        <v>0.31068000000000001</v>
      </c>
      <c r="Q682" s="523">
        <v>0.31068000000000001</v>
      </c>
      <c r="R682" s="627">
        <v>0.51456000000000002</v>
      </c>
      <c r="S682" s="627">
        <v>0.12254</v>
      </c>
      <c r="T682" s="627">
        <v>6.2839999999999993E-2</v>
      </c>
      <c r="U682" s="627">
        <v>3.1419999999999997E-2</v>
      </c>
      <c r="V682" s="623">
        <v>0</v>
      </c>
      <c r="W682" s="623">
        <v>0</v>
      </c>
      <c r="X682" s="623">
        <v>0</v>
      </c>
      <c r="Y682" s="623">
        <v>0</v>
      </c>
      <c r="Z682" s="624">
        <f>SUM(C682:Y682)</f>
        <v>6.1700999999999979</v>
      </c>
      <c r="AA682" s="1086">
        <f>IF(ISERROR((C682/D682-1)*100),"n/a",(C682/D682-1)*100)</f>
        <v>13.333333333333353</v>
      </c>
      <c r="AB682" s="1086">
        <f>IF(ISERROR((D682/E682-1)*100),"n/a",(D682/E682-1)*100)</f>
        <v>11.111111111111093</v>
      </c>
      <c r="AC682" s="1096">
        <f>IF(ISERROR((E682/F682-1)*100),"n/a",(E682/F682-1)*100)</f>
        <v>8.0000000000000071</v>
      </c>
      <c r="AD682" s="1096">
        <f>IF(ISERROR((F682/G682-1)*100),"n/a",(F682/G682-1)*100)</f>
        <v>8.6956521739130377</v>
      </c>
      <c r="AE682" s="1096">
        <f>IF(ISERROR((G682/H682-1)*100),"n/a",(G682/H682-1)*100)</f>
        <v>9.5238095238095344</v>
      </c>
      <c r="AF682" s="1096">
        <f>IF(ISERROR((H682/I682-1)*100),"n/a",(H682/I682-1)*100)</f>
        <v>13.513513513513509</v>
      </c>
      <c r="AG682" s="1096">
        <f>IF(ISERROR((I682/K682-1)*100),"n/a",(I682/K682-1)*100)</f>
        <v>17.333671592566759</v>
      </c>
      <c r="AH682" s="1096">
        <f>IF(ISERROR((K682/L682-1)*100),"n/a",(K682/L682-1)*100)</f>
        <v>1.4999356250804619</v>
      </c>
      <c r="AI682" s="755">
        <f>IF(ISERROR((L682/N682-1)*100),"n/a",(L682/N682-1)*100)</f>
        <v>0</v>
      </c>
      <c r="AJ682" s="1097">
        <f>IF(ISERROR((N682/O682-1)*100),"n/a",(N682/O682-1)*100)</f>
        <v>0</v>
      </c>
      <c r="AK682" s="755">
        <f>IF(ISERROR((O682/P682-1)*100),"n/a",(O682/P682-1)*100)</f>
        <v>0</v>
      </c>
      <c r="AL682" s="755">
        <f>IF(ISERROR((P682/Q682-1)*100),"n/a",(P682/Q682-1)*100)</f>
        <v>0</v>
      </c>
      <c r="AM682" s="755">
        <f>IF(ISERROR((Q682/R682-1)*100),"n/a",(Q682/R682-1)*100)</f>
        <v>-39.622201492537314</v>
      </c>
      <c r="AN682" s="755">
        <f>IF(ISERROR((R682/S682-1)*100),"n/a",(R682/S682-1)*100)</f>
        <v>319.91186551330185</v>
      </c>
      <c r="AO682" s="755">
        <f>IF(ISERROR((S682/T682-1)*100),"n/a",(S682/T682-1)*100)</f>
        <v>95.003182686187145</v>
      </c>
      <c r="AP682" s="755">
        <f>IF(ISERROR((T682/U682-1)*100),"n/a",(T682/U682-1)*100)</f>
        <v>100</v>
      </c>
      <c r="AQ682" s="755" t="str">
        <f>IF(ISERROR((U682/V682-1)*100),"n/a",(U682/V682-1)*100)</f>
        <v>n/a</v>
      </c>
      <c r="AR682" s="755" t="str">
        <f>IF(ISERROR((V682/W682-1)*100),"n/a",(V682/W682-1)*100)</f>
        <v>n/a</v>
      </c>
      <c r="AS682" s="755" t="str">
        <f>IF(ISERROR((W682/X682-1)*100),"n/a",(W682/X682-1)*100)</f>
        <v>n/a</v>
      </c>
      <c r="AT682" s="755" t="str">
        <f>IF(ISERROR((X682/Y682-1)*100),"n/a",(X682/Y682-1)*100)</f>
        <v>n/a</v>
      </c>
      <c r="AU682" s="1088">
        <f>AVERAGE(AA682:AT682)</f>
        <v>34.89399209876747</v>
      </c>
      <c r="AV682" s="1089">
        <f>STDEV(AA682:AT682)</f>
        <v>83.456394690926118</v>
      </c>
    </row>
    <row r="683" spans="1:48" s="603" customFormat="1" ht="12" x14ac:dyDescent="0.2">
      <c r="A683" s="910" t="s">
        <v>812</v>
      </c>
      <c r="B683" s="877" t="s">
        <v>813</v>
      </c>
      <c r="C683" s="521">
        <v>1.75</v>
      </c>
      <c r="D683" s="491">
        <v>1.05</v>
      </c>
      <c r="E683" s="627">
        <v>0.35</v>
      </c>
      <c r="F683" s="521">
        <v>0.31</v>
      </c>
      <c r="G683" s="521">
        <v>0.28999999999999998</v>
      </c>
      <c r="H683" s="521">
        <v>0.27</v>
      </c>
      <c r="I683" s="521">
        <v>0.25</v>
      </c>
      <c r="J683" s="1026" t="s">
        <v>90</v>
      </c>
      <c r="K683" s="521">
        <v>0.23</v>
      </c>
      <c r="L683" s="521">
        <v>0.21</v>
      </c>
      <c r="M683" s="1026"/>
      <c r="N683" s="627">
        <v>0.2</v>
      </c>
      <c r="O683" s="627">
        <v>0.19</v>
      </c>
      <c r="P683" s="627">
        <v>0.18</v>
      </c>
      <c r="Q683" s="627">
        <v>0.16</v>
      </c>
      <c r="R683" s="627">
        <v>0.13</v>
      </c>
      <c r="S683" s="627">
        <v>0.11</v>
      </c>
      <c r="T683" s="627">
        <v>0.1</v>
      </c>
      <c r="U683" s="623">
        <v>0.08</v>
      </c>
      <c r="V683" s="623">
        <v>0.08</v>
      </c>
      <c r="W683" s="623">
        <v>0.08</v>
      </c>
      <c r="X683" s="623">
        <v>0.08</v>
      </c>
      <c r="Y683" s="623">
        <v>0.08</v>
      </c>
      <c r="Z683" s="624">
        <f>SUM(C683:Y683)</f>
        <v>6.1800000000000006</v>
      </c>
      <c r="AA683" s="1086">
        <f>IF(ISERROR((C683/D683-1)*100),"n/a",(C683/D683-1)*100)</f>
        <v>66.666666666666657</v>
      </c>
      <c r="AB683" s="1086">
        <f>IF(ISERROR((D683/E683-1)*100),"n/a",(D683/E683-1)*100)</f>
        <v>200.00000000000006</v>
      </c>
      <c r="AC683" s="1096">
        <f>IF(ISERROR((E683/F683-1)*100),"n/a",(E683/F683-1)*100)</f>
        <v>12.903225806451601</v>
      </c>
      <c r="AD683" s="1096">
        <f>IF(ISERROR((F683/G683-1)*100),"n/a",(F683/G683-1)*100)</f>
        <v>6.8965517241379448</v>
      </c>
      <c r="AE683" s="1096">
        <f>IF(ISERROR((G683/H683-1)*100),"n/a",(G683/H683-1)*100)</f>
        <v>7.4074074074073959</v>
      </c>
      <c r="AF683" s="1096">
        <f>IF(ISERROR((H683/I683-1)*100),"n/a",(H683/I683-1)*100)</f>
        <v>8.0000000000000071</v>
      </c>
      <c r="AG683" s="1096">
        <f>IF(ISERROR((I683/K683-1)*100),"n/a",(I683/K683-1)*100)</f>
        <v>8.6956521739130377</v>
      </c>
      <c r="AH683" s="1096">
        <f>IF(ISERROR((K683/L683-1)*100),"n/a",(K683/L683-1)*100)</f>
        <v>9.5238095238095344</v>
      </c>
      <c r="AI683" s="755">
        <f>IF(ISERROR((L683/N683-1)*100),"n/a",(L683/N683-1)*100)</f>
        <v>4.9999999999999822</v>
      </c>
      <c r="AJ683" s="1097">
        <f>IF(ISERROR((N683/O683-1)*100),"n/a",(N683/O683-1)*100)</f>
        <v>5.2631578947368363</v>
      </c>
      <c r="AK683" s="755">
        <f>IF(ISERROR((O683/P683-1)*100),"n/a",(O683/P683-1)*100)</f>
        <v>5.555555555555558</v>
      </c>
      <c r="AL683" s="755">
        <f>IF(ISERROR((P683/Q683-1)*100),"n/a",(P683/Q683-1)*100)</f>
        <v>12.5</v>
      </c>
      <c r="AM683" s="755">
        <f>IF(ISERROR((Q683/R683-1)*100),"n/a",(Q683/R683-1)*100)</f>
        <v>23.076923076923084</v>
      </c>
      <c r="AN683" s="755">
        <f>IF(ISERROR((R683/S683-1)*100),"n/a",(R683/S683-1)*100)</f>
        <v>18.181818181818187</v>
      </c>
      <c r="AO683" s="755">
        <f>IF(ISERROR((S683/T683-1)*100),"n/a",(S683/T683-1)*100)</f>
        <v>9.9999999999999858</v>
      </c>
      <c r="AP683" s="755">
        <f>IF(ISERROR((T683/U683-1)*100),"n/a",(T683/U683-1)*100)</f>
        <v>25</v>
      </c>
      <c r="AQ683" s="755">
        <f>IF(ISERROR((U683/V683-1)*100),"n/a",(U683/V683-1)*100)</f>
        <v>0</v>
      </c>
      <c r="AR683" s="755">
        <f>IF(ISERROR((V683/W683-1)*100),"n/a",(V683/W683-1)*100)</f>
        <v>0</v>
      </c>
      <c r="AS683" s="755">
        <f>IF(ISERROR((W683/X683-1)*100),"n/a",(W683/X683-1)*100)</f>
        <v>0</v>
      </c>
      <c r="AT683" s="755">
        <f>IF(ISERROR((X683/Y683-1)*100),"n/a",(X683/Y683-1)*100)</f>
        <v>0</v>
      </c>
      <c r="AU683" s="1088">
        <f>AVERAGE(AA683:AT683)</f>
        <v>21.233538400570996</v>
      </c>
      <c r="AV683" s="1089">
        <f>STDEV(AA683:AT683)</f>
        <v>44.576582219399924</v>
      </c>
    </row>
    <row r="684" spans="1:48" x14ac:dyDescent="0.2">
      <c r="A684" s="909" t="s">
        <v>360</v>
      </c>
      <c r="B684" s="877" t="s">
        <v>361</v>
      </c>
      <c r="C684" s="521">
        <v>0.357379</v>
      </c>
      <c r="D684" s="491">
        <v>0.34696955415213493</v>
      </c>
      <c r="E684" s="627">
        <v>0.3393345272881515</v>
      </c>
      <c r="F684" s="521">
        <v>0.32465316730839261</v>
      </c>
      <c r="G684" s="521">
        <v>0.29794507412629018</v>
      </c>
      <c r="H684" s="521">
        <v>0.26604362382069652</v>
      </c>
      <c r="I684" s="521">
        <v>0.25829478040844323</v>
      </c>
      <c r="J684" s="1026">
        <v>0</v>
      </c>
      <c r="K684" s="521">
        <v>0.25077163146450798</v>
      </c>
      <c r="L684" s="521">
        <v>0.24525335434996057</v>
      </c>
      <c r="M684" s="1026">
        <v>0</v>
      </c>
      <c r="N684" s="627">
        <v>0.23811005276695199</v>
      </c>
      <c r="O684" s="627">
        <v>0.23117480851160388</v>
      </c>
      <c r="P684" s="627">
        <v>0.22444156166175097</v>
      </c>
      <c r="Q684" s="627">
        <v>0.21790442879781646</v>
      </c>
      <c r="R684" s="627">
        <v>0.21155769786195808</v>
      </c>
      <c r="S684" s="627">
        <v>0.20539582316694924</v>
      </c>
      <c r="T684" s="627">
        <v>0.19941342055043609</v>
      </c>
      <c r="U684" s="627">
        <v>0.19360526267032641</v>
      </c>
      <c r="V684" s="627">
        <v>0.18796627443721026</v>
      </c>
      <c r="W684" s="627">
        <v>0.18249152857981557</v>
      </c>
      <c r="X684" s="627">
        <v>0.17717624133962662</v>
      </c>
      <c r="Y684" s="627">
        <v>0.17201576829089935</v>
      </c>
      <c r="Z684" s="624">
        <f>SUM(C684:Y684)</f>
        <v>5.1278975815539214</v>
      </c>
      <c r="AA684" s="1086">
        <f>IF(ISERROR((C684/D684-1)*100),"n/a",(C684/D684-1)*100)</f>
        <v>3.0001035316490343</v>
      </c>
      <c r="AB684" s="1086">
        <f>IF(ISERROR((D684/E684-1)*100),"n/a",(D684/E684-1)*100)</f>
        <v>2.2499999999999964</v>
      </c>
      <c r="AC684" s="1096">
        <f>IF(ISERROR((E684/F684-1)*100),"n/a",(E684/F684-1)*100)</f>
        <v>4.5221674876847473</v>
      </c>
      <c r="AD684" s="1096">
        <f>IF(ISERROR((F684/G684-1)*100),"n/a",(F684/G684-1)*100)</f>
        <v>8.9640995946728363</v>
      </c>
      <c r="AE684" s="1096">
        <f>IF(ISERROR((G684/H684-1)*100),"n/a",(G684/H684-1)*100)</f>
        <v>11.991059904932744</v>
      </c>
      <c r="AF684" s="1096">
        <f>IF(ISERROR((H684/I684-1)*100),"n/a",(H684/I684-1)*100)</f>
        <v>3.0000000000000027</v>
      </c>
      <c r="AG684" s="1096">
        <f>IF(ISERROR((I684/K684-1)*100),"n/a",(I684/K684-1)*100)</f>
        <v>3.0000000000000027</v>
      </c>
      <c r="AH684" s="1096">
        <f>IF(ISERROR((K684/L684-1)*100),"n/a",(K684/L684-1)*100)</f>
        <v>2.2500312500000286</v>
      </c>
      <c r="AI684" s="755">
        <f>IF(ISERROR((L684/N684-1)*100),"n/a",(L684/N684-1)*100)</f>
        <v>3.0000000000000027</v>
      </c>
      <c r="AJ684" s="1097">
        <f>IF(ISERROR((N684/O684-1)*100),"n/a",(N684/O684-1)*100)</f>
        <v>3.0000000000000027</v>
      </c>
      <c r="AK684" s="755">
        <f>IF(ISERROR((O684/P684-1)*100),"n/a",(O684/P684-1)*100)</f>
        <v>3.0000000000001581</v>
      </c>
      <c r="AL684" s="755">
        <f>IF(ISERROR((P684/Q684-1)*100),"n/a",(P684/Q684-1)*100)</f>
        <v>3.0000000000000027</v>
      </c>
      <c r="AM684" s="755">
        <f>IF(ISERROR((Q684/R684-1)*100),"n/a",(Q684/R684-1)*100)</f>
        <v>2.999999999999825</v>
      </c>
      <c r="AN684" s="755">
        <f>IF(ISERROR((R684/S684-1)*100),"n/a",(R684/S684-1)*100)</f>
        <v>3.0000000000001803</v>
      </c>
      <c r="AO684" s="755">
        <f>IF(ISERROR((S684/T684-1)*100),"n/a",(S684/T684-1)*100)</f>
        <v>3.0000000000000249</v>
      </c>
      <c r="AP684" s="755">
        <f>IF(ISERROR((T684/U684-1)*100),"n/a",(T684/U684-1)*100)</f>
        <v>2.9999999999999361</v>
      </c>
      <c r="AQ684" s="755">
        <f>IF(ISERROR((U684/V684-1)*100),"n/a",(U684/V684-1)*100)</f>
        <v>2.9999999999999138</v>
      </c>
      <c r="AR684" s="755">
        <f>IF(ISERROR((V684/W684-1)*100),"n/a",(V684/W684-1)*100)</f>
        <v>3.0000000000001137</v>
      </c>
      <c r="AS684" s="755">
        <f>IF(ISERROR((W684/X684-1)*100),"n/a",(W684/X684-1)*100)</f>
        <v>3.0000000000000915</v>
      </c>
      <c r="AT684" s="755">
        <f>IF(ISERROR((X684/Y684-1)*100),"n/a",(X684/Y684-1)*100)</f>
        <v>3.0000000000001581</v>
      </c>
      <c r="AU684" s="1088">
        <f>AVERAGE(AA684:AT684)</f>
        <v>3.748873088446989</v>
      </c>
      <c r="AV684" s="1089">
        <f>STDEV(AA684:AT684)</f>
        <v>2.3911610385633439</v>
      </c>
    </row>
    <row r="685" spans="1:48" x14ac:dyDescent="0.2">
      <c r="A685" s="909" t="s">
        <v>817</v>
      </c>
      <c r="B685" s="877" t="s">
        <v>818</v>
      </c>
      <c r="C685" s="521">
        <v>1.44</v>
      </c>
      <c r="D685" s="491">
        <v>1.385</v>
      </c>
      <c r="E685" s="627">
        <v>1.38</v>
      </c>
      <c r="F685" s="521">
        <v>1.36</v>
      </c>
      <c r="G685" s="521">
        <v>1.34</v>
      </c>
      <c r="H685" s="521">
        <v>1.32</v>
      </c>
      <c r="I685" s="521">
        <v>1.3</v>
      </c>
      <c r="J685" s="1026"/>
      <c r="K685" s="521">
        <v>1.28</v>
      </c>
      <c r="L685" s="521">
        <v>1.24</v>
      </c>
      <c r="M685" s="1026"/>
      <c r="N685" s="627">
        <v>1.1599999999999999</v>
      </c>
      <c r="O685" s="627">
        <v>1.1200000000000001</v>
      </c>
      <c r="P685" s="627">
        <v>1.08</v>
      </c>
      <c r="Q685" s="627">
        <v>0.98</v>
      </c>
      <c r="R685" s="627">
        <v>0.88</v>
      </c>
      <c r="S685" s="627">
        <v>0.79</v>
      </c>
      <c r="T685" s="627">
        <v>0.755</v>
      </c>
      <c r="U685" s="627">
        <v>0.72499999999999998</v>
      </c>
      <c r="V685" s="627">
        <v>0.70499999999999996</v>
      </c>
      <c r="W685" s="623">
        <v>0.7</v>
      </c>
      <c r="X685" s="627">
        <v>0.68500000000000005</v>
      </c>
      <c r="Y685" s="627">
        <v>0.65749999999999997</v>
      </c>
      <c r="Z685" s="624">
        <f>SUM(C685:Y685)</f>
        <v>22.282499999999992</v>
      </c>
      <c r="AA685" s="1086">
        <f>IF(ISERROR((C685/D685-1)*100),"n/a",(C685/D685-1)*100)</f>
        <v>3.971119133573997</v>
      </c>
      <c r="AB685" s="1086">
        <f>IF(ISERROR((D685/E685-1)*100),"n/a",(D685/E685-1)*100)</f>
        <v>0.36231884057971175</v>
      </c>
      <c r="AC685" s="1096">
        <f>IF(ISERROR((E685/F685-1)*100),"n/a",(E685/F685-1)*100)</f>
        <v>1.4705882352941124</v>
      </c>
      <c r="AD685" s="1096">
        <f>IF(ISERROR((F685/G685-1)*100),"n/a",(F685/G685-1)*100)</f>
        <v>1.4925373134328401</v>
      </c>
      <c r="AE685" s="1096">
        <f>IF(ISERROR((G685/H685-1)*100),"n/a",(G685/H685-1)*100)</f>
        <v>1.5151515151515138</v>
      </c>
      <c r="AF685" s="1096">
        <f>IF(ISERROR((H685/I685-1)*100),"n/a",(H685/I685-1)*100)</f>
        <v>1.538461538461533</v>
      </c>
      <c r="AG685" s="1096">
        <f>IF(ISERROR((I685/K685-1)*100),"n/a",(I685/K685-1)*100)</f>
        <v>1.5625</v>
      </c>
      <c r="AH685" s="1096">
        <f>IF(ISERROR((K685/L685-1)*100),"n/a",(K685/L685-1)*100)</f>
        <v>3.2258064516129004</v>
      </c>
      <c r="AI685" s="755">
        <f>IF(ISERROR((L685/N685-1)*100),"n/a",(L685/N685-1)*100)</f>
        <v>6.8965517241379448</v>
      </c>
      <c r="AJ685" s="1097">
        <f>IF(ISERROR((N685/O685-1)*100),"n/a",(N685/O685-1)*100)</f>
        <v>3.5714285714285587</v>
      </c>
      <c r="AK685" s="755">
        <f>IF(ISERROR((O685/P685-1)*100),"n/a",(O685/P685-1)*100)</f>
        <v>3.7037037037036979</v>
      </c>
      <c r="AL685" s="755">
        <f>IF(ISERROR((P685/Q685-1)*100),"n/a",(P685/Q685-1)*100)</f>
        <v>10.204081632653072</v>
      </c>
      <c r="AM685" s="755">
        <f>IF(ISERROR((Q685/R685-1)*100),"n/a",(Q685/R685-1)*100)</f>
        <v>11.363636363636353</v>
      </c>
      <c r="AN685" s="755">
        <f>IF(ISERROR((R685/S685-1)*100),"n/a",(R685/S685-1)*100)</f>
        <v>11.392405063291132</v>
      </c>
      <c r="AO685" s="755">
        <f>IF(ISERROR((S685/T685-1)*100),"n/a",(S685/T685-1)*100)</f>
        <v>4.635761589403975</v>
      </c>
      <c r="AP685" s="755">
        <f>IF(ISERROR((T685/U685-1)*100),"n/a",(T685/U685-1)*100)</f>
        <v>4.1379310344827669</v>
      </c>
      <c r="AQ685" s="755">
        <f>IF(ISERROR((U685/V685-1)*100),"n/a",(U685/V685-1)*100)</f>
        <v>2.8368794326241176</v>
      </c>
      <c r="AR685" s="755">
        <f>IF(ISERROR((V685/W685-1)*100),"n/a",(V685/W685-1)*100)</f>
        <v>0.71428571428571175</v>
      </c>
      <c r="AS685" s="755">
        <f>IF(ISERROR((W685/X685-1)*100),"n/a",(W685/X685-1)*100)</f>
        <v>2.1897810218977964</v>
      </c>
      <c r="AT685" s="755">
        <f>IF(ISERROR((X685/Y685-1)*100),"n/a",(X685/Y685-1)*100)</f>
        <v>4.1825095057034245</v>
      </c>
      <c r="AU685" s="1088">
        <f>AVERAGE(AA685:AT685)</f>
        <v>4.0483719192677574</v>
      </c>
      <c r="AV685" s="1089">
        <f>STDEV(AA685:AT685)</f>
        <v>3.3760110913966352</v>
      </c>
    </row>
    <row r="686" spans="1:48" x14ac:dyDescent="0.2">
      <c r="A686" s="988" t="s">
        <v>1730</v>
      </c>
      <c r="B686" s="877" t="s">
        <v>1731</v>
      </c>
      <c r="C686" s="521">
        <v>0.64</v>
      </c>
      <c r="D686" s="491">
        <v>0.52</v>
      </c>
      <c r="E686" s="627">
        <v>0.48</v>
      </c>
      <c r="F686" s="523">
        <v>0.44</v>
      </c>
      <c r="G686" s="521">
        <v>0.42</v>
      </c>
      <c r="H686" s="521">
        <v>0.35</v>
      </c>
      <c r="I686" s="521">
        <v>0.25</v>
      </c>
      <c r="J686" s="1026"/>
      <c r="K686" s="521">
        <v>0.2</v>
      </c>
      <c r="L686" s="521">
        <v>0.17</v>
      </c>
      <c r="M686" s="1026"/>
      <c r="N686" s="623">
        <v>0.16</v>
      </c>
      <c r="O686" s="627">
        <v>0.16</v>
      </c>
      <c r="P686" s="627">
        <v>0.15</v>
      </c>
      <c r="Q686" s="627">
        <v>0.125</v>
      </c>
      <c r="R686" s="627">
        <v>0.10668</v>
      </c>
      <c r="S686" s="627">
        <v>8.3339999999999997E-2</v>
      </c>
      <c r="T686" s="623">
        <v>0.08</v>
      </c>
      <c r="U686" s="623">
        <v>0.08</v>
      </c>
      <c r="V686" s="623">
        <v>0.12</v>
      </c>
      <c r="W686" s="623">
        <v>0.24</v>
      </c>
      <c r="X686" s="627">
        <v>0.24</v>
      </c>
      <c r="Y686" s="627">
        <v>0.23000999999999999</v>
      </c>
      <c r="Z686" s="624">
        <f>SUM(C686:Y686)</f>
        <v>5.2450300000000007</v>
      </c>
      <c r="AA686" s="1086">
        <f>IF(ISERROR((C686/D686-1)*100),"n/a",(C686/D686-1)*100)</f>
        <v>23.076923076923084</v>
      </c>
      <c r="AB686" s="1086">
        <f>IF(ISERROR((D686/E686-1)*100),"n/a",(D686/E686-1)*100)</f>
        <v>8.3333333333333481</v>
      </c>
      <c r="AC686" s="1096">
        <f>IF(ISERROR((E686/F686-1)*100),"n/a",(E686/F686-1)*100)</f>
        <v>9.0909090909090828</v>
      </c>
      <c r="AD686" s="1096">
        <f>IF(ISERROR((F686/G686-1)*100),"n/a",(F686/G686-1)*100)</f>
        <v>4.7619047619047672</v>
      </c>
      <c r="AE686" s="1096">
        <f>IF(ISERROR((G686/H686-1)*100),"n/a",(G686/H686-1)*100)</f>
        <v>19.999999999999996</v>
      </c>
      <c r="AF686" s="1096">
        <f>IF(ISERROR((H686/I686-1)*100),"n/a",(H686/I686-1)*100)</f>
        <v>39.999999999999993</v>
      </c>
      <c r="AG686" s="1096">
        <f>IF(ISERROR((I686/K686-1)*100),"n/a",(I686/K686-1)*100)</f>
        <v>25</v>
      </c>
      <c r="AH686" s="1096">
        <f>IF(ISERROR((K686/L686-1)*100),"n/a",(K686/L686-1)*100)</f>
        <v>17.647058823529417</v>
      </c>
      <c r="AI686" s="755">
        <f>IF(ISERROR((L686/N686-1)*100),"n/a",(L686/N686-1)*100)</f>
        <v>6.25</v>
      </c>
      <c r="AJ686" s="1097">
        <f>IF(ISERROR((N686/O686-1)*100),"n/a",(N686/O686-1)*100)</f>
        <v>0</v>
      </c>
      <c r="AK686" s="755">
        <f>IF(ISERROR((O686/P686-1)*100),"n/a",(O686/P686-1)*100)</f>
        <v>6.6666666666666652</v>
      </c>
      <c r="AL686" s="755">
        <f>IF(ISERROR((P686/Q686-1)*100),"n/a",(P686/Q686-1)*100)</f>
        <v>19.999999999999996</v>
      </c>
      <c r="AM686" s="755">
        <f>IF(ISERROR((Q686/R686-1)*100),"n/a",(Q686/R686-1)*100)</f>
        <v>17.172853393325838</v>
      </c>
      <c r="AN686" s="755">
        <f>IF(ISERROR((R686/S686-1)*100),"n/a",(R686/S686-1)*100)</f>
        <v>28.005759539236852</v>
      </c>
      <c r="AO686" s="755">
        <f>IF(ISERROR((S686/T686-1)*100),"n/a",(S686/T686-1)*100)</f>
        <v>4.1749999999999954</v>
      </c>
      <c r="AP686" s="755">
        <f>IF(ISERROR((T686/U686-1)*100),"n/a",(T686/U686-1)*100)</f>
        <v>0</v>
      </c>
      <c r="AQ686" s="755">
        <f>IF(ISERROR((U686/V686-1)*100),"n/a",(U686/V686-1)*100)</f>
        <v>-33.333333333333329</v>
      </c>
      <c r="AR686" s="755">
        <f>IF(ISERROR((V686/W686-1)*100),"n/a",(V686/W686-1)*100)</f>
        <v>-50</v>
      </c>
      <c r="AS686" s="755">
        <f>IF(ISERROR((W686/X686-1)*100),"n/a",(W686/X686-1)*100)</f>
        <v>0</v>
      </c>
      <c r="AT686" s="755">
        <f>IF(ISERROR((X686/Y686-1)*100),"n/a",(X686/Y686-1)*100)</f>
        <v>4.343289422199037</v>
      </c>
      <c r="AU686" s="1088">
        <f>AVERAGE(AA686:AT686)</f>
        <v>7.5595182387347348</v>
      </c>
      <c r="AV686" s="1089">
        <f>STDEV(AA686:AT686)</f>
        <v>20.14544986877068</v>
      </c>
    </row>
    <row r="687" spans="1:48" x14ac:dyDescent="0.2">
      <c r="A687" s="910" t="s">
        <v>1710</v>
      </c>
      <c r="B687" s="877" t="s">
        <v>1711</v>
      </c>
      <c r="C687" s="521">
        <v>0.99</v>
      </c>
      <c r="D687" s="491">
        <v>0.9</v>
      </c>
      <c r="E687" s="627">
        <v>0.82000000000000006</v>
      </c>
      <c r="F687" s="521">
        <v>0.76</v>
      </c>
      <c r="G687" s="521">
        <v>0.64</v>
      </c>
      <c r="H687" s="521">
        <v>0.54</v>
      </c>
      <c r="I687" s="521">
        <v>0.5</v>
      </c>
      <c r="J687" s="1026"/>
      <c r="K687" s="521">
        <v>0.44</v>
      </c>
      <c r="L687" s="521">
        <v>0.3</v>
      </c>
      <c r="M687" s="1026"/>
      <c r="N687" s="623">
        <v>0</v>
      </c>
      <c r="O687" s="623">
        <v>0</v>
      </c>
      <c r="P687" s="623">
        <v>0</v>
      </c>
      <c r="Q687" s="623">
        <v>0</v>
      </c>
      <c r="R687" s="623">
        <v>0</v>
      </c>
      <c r="S687" s="623">
        <v>0</v>
      </c>
      <c r="T687" s="623">
        <v>0</v>
      </c>
      <c r="U687" s="623">
        <v>0</v>
      </c>
      <c r="V687" s="623">
        <v>0</v>
      </c>
      <c r="W687" s="623">
        <v>0</v>
      </c>
      <c r="X687" s="623">
        <v>0</v>
      </c>
      <c r="Y687" s="623">
        <v>0</v>
      </c>
      <c r="Z687" s="624">
        <f>SUM(C687:Y687)</f>
        <v>5.89</v>
      </c>
      <c r="AA687" s="1086">
        <f>IF(ISERROR((C687/D687-1)*100),"n/a",(C687/D687-1)*100)</f>
        <v>9.9999999999999858</v>
      </c>
      <c r="AB687" s="1086">
        <f>IF(ISERROR((D687/E687-1)*100),"n/a",(D687/E687-1)*100)</f>
        <v>9.7560975609755971</v>
      </c>
      <c r="AC687" s="1096">
        <f>IF(ISERROR((E687/F687-1)*100),"n/a",(E687/F687-1)*100)</f>
        <v>7.8947368421052655</v>
      </c>
      <c r="AD687" s="1096">
        <f>IF(ISERROR((F687/G687-1)*100),"n/a",(F687/G687-1)*100)</f>
        <v>18.75</v>
      </c>
      <c r="AE687" s="1096">
        <f>IF(ISERROR((G687/H687-1)*100),"n/a",(G687/H687-1)*100)</f>
        <v>18.518518518518512</v>
      </c>
      <c r="AF687" s="1096">
        <f>IF(ISERROR((H687/I687-1)*100),"n/a",(H687/I687-1)*100)</f>
        <v>8.0000000000000071</v>
      </c>
      <c r="AG687" s="1096">
        <f>IF(ISERROR((I687/K687-1)*100),"n/a",(I687/K687-1)*100)</f>
        <v>13.636363636363647</v>
      </c>
      <c r="AH687" s="1096">
        <f>IF(ISERROR((K687/L687-1)*100),"n/a",(K687/L687-1)*100)</f>
        <v>46.666666666666679</v>
      </c>
      <c r="AI687" s="755" t="str">
        <f>IF(ISERROR((L687/N687-1)*100),"n/a",(L687/N687-1)*100)</f>
        <v>n/a</v>
      </c>
      <c r="AJ687" s="1097" t="str">
        <f>IF(ISERROR((N687/O687-1)*100),"n/a",(N687/O687-1)*100)</f>
        <v>n/a</v>
      </c>
      <c r="AK687" s="755" t="str">
        <f>IF(ISERROR((O687/P687-1)*100),"n/a",(O687/P687-1)*100)</f>
        <v>n/a</v>
      </c>
      <c r="AL687" s="755" t="str">
        <f>IF(ISERROR((P687/Q687-1)*100),"n/a",(P687/Q687-1)*100)</f>
        <v>n/a</v>
      </c>
      <c r="AM687" s="755" t="str">
        <f>IF(ISERROR((Q687/R687-1)*100),"n/a",(Q687/R687-1)*100)</f>
        <v>n/a</v>
      </c>
      <c r="AN687" s="755" t="str">
        <f>IF(ISERROR((R687/S687-1)*100),"n/a",(R687/S687-1)*100)</f>
        <v>n/a</v>
      </c>
      <c r="AO687" s="755" t="str">
        <f>IF(ISERROR((S687/T687-1)*100),"n/a",(S687/T687-1)*100)</f>
        <v>n/a</v>
      </c>
      <c r="AP687" s="755" t="str">
        <f>IF(ISERROR((T687/U687-1)*100),"n/a",(T687/U687-1)*100)</f>
        <v>n/a</v>
      </c>
      <c r="AQ687" s="755" t="str">
        <f>IF(ISERROR((U687/V687-1)*100),"n/a",(U687/V687-1)*100)</f>
        <v>n/a</v>
      </c>
      <c r="AR687" s="755" t="str">
        <f>IF(ISERROR((V687/W687-1)*100),"n/a",(V687/W687-1)*100)</f>
        <v>n/a</v>
      </c>
      <c r="AS687" s="755" t="str">
        <f>IF(ISERROR((W687/X687-1)*100),"n/a",(W687/X687-1)*100)</f>
        <v>n/a</v>
      </c>
      <c r="AT687" s="755" t="str">
        <f>IF(ISERROR((X687/Y687-1)*100),"n/a",(X687/Y687-1)*100)</f>
        <v>n/a</v>
      </c>
      <c r="AU687" s="1088">
        <f>AVERAGE(AA687:AT687)</f>
        <v>16.652797903078714</v>
      </c>
      <c r="AV687" s="1089">
        <f>STDEV(AA687:AT687)</f>
        <v>12.879713309479806</v>
      </c>
    </row>
    <row r="688" spans="1:48" x14ac:dyDescent="0.2">
      <c r="A688" s="910" t="s">
        <v>349</v>
      </c>
      <c r="B688" s="877" t="s">
        <v>350</v>
      </c>
      <c r="C688" s="521">
        <v>3.04</v>
      </c>
      <c r="D688" s="491">
        <v>2.8</v>
      </c>
      <c r="E688" s="627">
        <v>2.2799999999999998</v>
      </c>
      <c r="F688" s="521">
        <v>2.16</v>
      </c>
      <c r="G688" s="521">
        <v>2.08</v>
      </c>
      <c r="H688" s="521">
        <v>1.76</v>
      </c>
      <c r="I688" s="521">
        <v>1.52</v>
      </c>
      <c r="J688" s="1026"/>
      <c r="K688" s="521">
        <v>1.36</v>
      </c>
      <c r="L688" s="521">
        <v>1.24</v>
      </c>
      <c r="M688" s="1026"/>
      <c r="N688" s="627">
        <v>1.08</v>
      </c>
      <c r="O688" s="627">
        <v>1</v>
      </c>
      <c r="P688" s="627">
        <v>0.96</v>
      </c>
      <c r="Q688" s="627">
        <v>0.68</v>
      </c>
      <c r="R688" s="627">
        <v>0.56000000000000005</v>
      </c>
      <c r="S688" s="627">
        <v>0.46</v>
      </c>
      <c r="T688" s="627">
        <v>0.38</v>
      </c>
      <c r="U688" s="627">
        <v>0.34</v>
      </c>
      <c r="V688" s="627">
        <v>0.32</v>
      </c>
      <c r="W688" s="627">
        <v>0.3</v>
      </c>
      <c r="X688" s="627">
        <v>0.26</v>
      </c>
      <c r="Y688" s="627">
        <v>0.2</v>
      </c>
      <c r="Z688" s="624">
        <f>SUM(C688:Y688)</f>
        <v>24.78</v>
      </c>
      <c r="AA688" s="1086">
        <f>IF(ISERROR((C688/D688-1)*100),"n/a",(C688/D688-1)*100)</f>
        <v>8.5714285714285854</v>
      </c>
      <c r="AB688" s="1086">
        <f>IF(ISERROR((D688/E688-1)*100),"n/a",(D688/E688-1)*100)</f>
        <v>22.807017543859654</v>
      </c>
      <c r="AC688" s="1096">
        <f>IF(ISERROR((E688/F688-1)*100),"n/a",(E688/F688-1)*100)</f>
        <v>5.5555555555555358</v>
      </c>
      <c r="AD688" s="1096">
        <f>IF(ISERROR((F688/G688-1)*100),"n/a",(F688/G688-1)*100)</f>
        <v>3.8461538461538547</v>
      </c>
      <c r="AE688" s="1096">
        <f>IF(ISERROR((G688/H688-1)*100),"n/a",(G688/H688-1)*100)</f>
        <v>18.181818181818187</v>
      </c>
      <c r="AF688" s="1096">
        <f>IF(ISERROR((H688/I688-1)*100),"n/a",(H688/I688-1)*100)</f>
        <v>15.789473684210531</v>
      </c>
      <c r="AG688" s="1096">
        <f>IF(ISERROR((I688/K688-1)*100),"n/a",(I688/K688-1)*100)</f>
        <v>11.764705882352944</v>
      </c>
      <c r="AH688" s="1096">
        <f>IF(ISERROR((K688/L688-1)*100),"n/a",(K688/L688-1)*100)</f>
        <v>9.6774193548387224</v>
      </c>
      <c r="AI688" s="755">
        <f>IF(ISERROR((L688/N688-1)*100),"n/a",(L688/N688-1)*100)</f>
        <v>14.814814814814813</v>
      </c>
      <c r="AJ688" s="1097">
        <f>IF(ISERROR((N688/O688-1)*100),"n/a",(N688/O688-1)*100)</f>
        <v>8.0000000000000071</v>
      </c>
      <c r="AK688" s="755">
        <f>IF(ISERROR((O688/P688-1)*100),"n/a",(O688/P688-1)*100)</f>
        <v>4.1666666666666741</v>
      </c>
      <c r="AL688" s="755">
        <f>IF(ISERROR((P688/Q688-1)*100),"n/a",(P688/Q688-1)*100)</f>
        <v>41.176470588235283</v>
      </c>
      <c r="AM688" s="755">
        <f>IF(ISERROR((Q688/R688-1)*100),"n/a",(Q688/R688-1)*100)</f>
        <v>21.42857142857142</v>
      </c>
      <c r="AN688" s="755">
        <f>IF(ISERROR((R688/S688-1)*100),"n/a",(R688/S688-1)*100)</f>
        <v>21.739130434782616</v>
      </c>
      <c r="AO688" s="755">
        <f>IF(ISERROR((S688/T688-1)*100),"n/a",(S688/T688-1)*100)</f>
        <v>21.052631578947366</v>
      </c>
      <c r="AP688" s="755">
        <f>IF(ISERROR((T688/U688-1)*100),"n/a",(T688/U688-1)*100)</f>
        <v>11.764705882352944</v>
      </c>
      <c r="AQ688" s="755">
        <f>IF(ISERROR((U688/V688-1)*100),"n/a",(U688/V688-1)*100)</f>
        <v>6.25</v>
      </c>
      <c r="AR688" s="755">
        <f>IF(ISERROR((V688/W688-1)*100),"n/a",(V688/W688-1)*100)</f>
        <v>6.6666666666666652</v>
      </c>
      <c r="AS688" s="755">
        <f>IF(ISERROR((W688/X688-1)*100),"n/a",(W688/X688-1)*100)</f>
        <v>15.384615384615374</v>
      </c>
      <c r="AT688" s="755">
        <f>IF(ISERROR((X688/Y688-1)*100),"n/a",(X688/Y688-1)*100)</f>
        <v>30.000000000000004</v>
      </c>
      <c r="AU688" s="1088">
        <f>AVERAGE(AA688:AT688)</f>
        <v>14.93189230329356</v>
      </c>
      <c r="AV688" s="1089">
        <f>STDEV(AA688:AT688)</f>
        <v>9.5198825205654209</v>
      </c>
    </row>
    <row r="689" spans="1:48" x14ac:dyDescent="0.2">
      <c r="A689" s="910" t="s">
        <v>1732</v>
      </c>
      <c r="B689" s="909" t="s">
        <v>1733</v>
      </c>
      <c r="C689" s="521">
        <v>1</v>
      </c>
      <c r="D689" s="491">
        <v>0.88</v>
      </c>
      <c r="E689" s="627">
        <v>0.8</v>
      </c>
      <c r="F689" s="521">
        <v>0.72</v>
      </c>
      <c r="G689" s="521">
        <v>0.6</v>
      </c>
      <c r="H689" s="521">
        <v>0.4</v>
      </c>
      <c r="I689" s="521">
        <v>0.1</v>
      </c>
      <c r="J689" s="1026"/>
      <c r="K689" s="523">
        <v>0</v>
      </c>
      <c r="L689" s="523">
        <v>0</v>
      </c>
      <c r="M689" s="1026"/>
      <c r="N689" s="623">
        <v>0</v>
      </c>
      <c r="O689" s="623">
        <v>0</v>
      </c>
      <c r="P689" s="623">
        <v>0</v>
      </c>
      <c r="Q689" s="623">
        <v>0</v>
      </c>
      <c r="R689" s="623">
        <v>0</v>
      </c>
      <c r="S689" s="623">
        <v>0</v>
      </c>
      <c r="T689" s="623">
        <v>0</v>
      </c>
      <c r="U689" s="623">
        <v>0</v>
      </c>
      <c r="V689" s="623">
        <v>0</v>
      </c>
      <c r="W689" s="623">
        <v>0</v>
      </c>
      <c r="X689" s="623">
        <v>0</v>
      </c>
      <c r="Y689" s="623">
        <v>0</v>
      </c>
      <c r="Z689" s="624">
        <f>SUM(C689:Y689)</f>
        <v>4.4999999999999991</v>
      </c>
      <c r="AA689" s="1086">
        <f>IF(ISERROR((C689/D689-1)*100),"n/a",(C689/D689-1)*100)</f>
        <v>13.636363636363647</v>
      </c>
      <c r="AB689" s="1086">
        <f>IF(ISERROR((D689/E689-1)*100),"n/a",(D689/E689-1)*100)</f>
        <v>9.9999999999999858</v>
      </c>
      <c r="AC689" s="1096">
        <f>IF(ISERROR((E689/F689-1)*100),"n/a",(E689/F689-1)*100)</f>
        <v>11.111111111111116</v>
      </c>
      <c r="AD689" s="1096">
        <f>IF(ISERROR((F689/G689-1)*100),"n/a",(F689/G689-1)*100)</f>
        <v>19.999999999999996</v>
      </c>
      <c r="AE689" s="1096">
        <f>IF(ISERROR((G689/H689-1)*100),"n/a",(G689/H689-1)*100)</f>
        <v>49.999999999999979</v>
      </c>
      <c r="AF689" s="1096">
        <f>IF(ISERROR((H689/I689-1)*100),"n/a",(H689/I689-1)*100)</f>
        <v>300</v>
      </c>
      <c r="AG689" s="1096" t="str">
        <f>IF(ISERROR((I689/K689-1)*100),"n/a",(I689/K689-1)*100)</f>
        <v>n/a</v>
      </c>
      <c r="AH689" s="1096" t="str">
        <f>IF(ISERROR((K689/L689-1)*100),"n/a",(K689/L689-1)*100)</f>
        <v>n/a</v>
      </c>
      <c r="AI689" s="755" t="str">
        <f>IF(ISERROR((L689/N689-1)*100),"n/a",(L689/N689-1)*100)</f>
        <v>n/a</v>
      </c>
      <c r="AJ689" s="1097" t="str">
        <f>IF(ISERROR((N689/O689-1)*100),"n/a",(N689/O689-1)*100)</f>
        <v>n/a</v>
      </c>
      <c r="AK689" s="755" t="str">
        <f>IF(ISERROR((O689/P689-1)*100),"n/a",(O689/P689-1)*100)</f>
        <v>n/a</v>
      </c>
      <c r="AL689" s="755" t="str">
        <f>IF(ISERROR((P689/Q689-1)*100),"n/a",(P689/Q689-1)*100)</f>
        <v>n/a</v>
      </c>
      <c r="AM689" s="755" t="str">
        <f>IF(ISERROR((Q689/R689-1)*100),"n/a",(Q689/R689-1)*100)</f>
        <v>n/a</v>
      </c>
      <c r="AN689" s="755" t="str">
        <f>IF(ISERROR((R689/S689-1)*100),"n/a",(R689/S689-1)*100)</f>
        <v>n/a</v>
      </c>
      <c r="AO689" s="755" t="str">
        <f>IF(ISERROR((S689/T689-1)*100),"n/a",(S689/T689-1)*100)</f>
        <v>n/a</v>
      </c>
      <c r="AP689" s="755" t="str">
        <f>IF(ISERROR((T689/U689-1)*100),"n/a",(T689/U689-1)*100)</f>
        <v>n/a</v>
      </c>
      <c r="AQ689" s="755" t="str">
        <f>IF(ISERROR((U689/V689-1)*100),"n/a",(U689/V689-1)*100)</f>
        <v>n/a</v>
      </c>
      <c r="AR689" s="755" t="str">
        <f>IF(ISERROR((V689/W689-1)*100),"n/a",(V689/W689-1)*100)</f>
        <v>n/a</v>
      </c>
      <c r="AS689" s="755" t="str">
        <f>IF(ISERROR((W689/X689-1)*100),"n/a",(W689/X689-1)*100)</f>
        <v>n/a</v>
      </c>
      <c r="AT689" s="755" t="str">
        <f>IF(ISERROR((X689/Y689-1)*100),"n/a",(X689/Y689-1)*100)</f>
        <v>n/a</v>
      </c>
      <c r="AU689" s="1088">
        <f>AVERAGE(AA689:AT689)</f>
        <v>67.457912457912457</v>
      </c>
      <c r="AV689" s="1089">
        <f>STDEV(AA689:AT689)</f>
        <v>114.89646424870551</v>
      </c>
    </row>
    <row r="690" spans="1:48" x14ac:dyDescent="0.2">
      <c r="A690" s="910" t="s">
        <v>828</v>
      </c>
      <c r="B690" s="877" t="s">
        <v>829</v>
      </c>
      <c r="C690" s="521">
        <v>3.23</v>
      </c>
      <c r="D690" s="491">
        <v>3.03</v>
      </c>
      <c r="E690" s="627">
        <v>2.83</v>
      </c>
      <c r="F690" s="521">
        <v>2.62</v>
      </c>
      <c r="G690" s="521">
        <v>2.38</v>
      </c>
      <c r="H690" s="521">
        <v>2.15</v>
      </c>
      <c r="I690" s="521">
        <v>1.96</v>
      </c>
      <c r="J690" s="1026"/>
      <c r="K690" s="521">
        <v>1.79</v>
      </c>
      <c r="L690" s="521">
        <v>1.59</v>
      </c>
      <c r="M690" s="1026"/>
      <c r="N690" s="627">
        <v>1.41</v>
      </c>
      <c r="O690" s="627">
        <v>1.23</v>
      </c>
      <c r="P690" s="627">
        <v>1.19</v>
      </c>
      <c r="Q690" s="627">
        <v>1.1299999999999999</v>
      </c>
      <c r="R690" s="627">
        <v>1.01</v>
      </c>
      <c r="S690" s="627">
        <v>0.91</v>
      </c>
      <c r="T690" s="623">
        <v>0.87</v>
      </c>
      <c r="U690" s="623">
        <v>1.1599999999999999</v>
      </c>
      <c r="V690" s="627">
        <v>1.1599999999999999</v>
      </c>
      <c r="W690" s="627">
        <v>1.1200000000000001</v>
      </c>
      <c r="X690" s="627">
        <v>1.08</v>
      </c>
      <c r="Y690" s="627">
        <v>1.04</v>
      </c>
      <c r="Z690" s="624">
        <f>SUM(C690:Y690)</f>
        <v>34.89</v>
      </c>
      <c r="AA690" s="1086">
        <f>IF(ISERROR((C690/D690-1)*100),"n/a",(C690/D690-1)*100)</f>
        <v>6.6006600660066139</v>
      </c>
      <c r="AB690" s="1086">
        <f>IF(ISERROR((D690/E690-1)*100),"n/a",(D690/E690-1)*100)</f>
        <v>7.0671378091872628</v>
      </c>
      <c r="AC690" s="1096">
        <f>IF(ISERROR((E690/F690-1)*100),"n/a",(E690/F690-1)*100)</f>
        <v>8.0152671755725269</v>
      </c>
      <c r="AD690" s="1096">
        <f>IF(ISERROR((F690/G690-1)*100),"n/a",(F690/G690-1)*100)</f>
        <v>10.084033613445387</v>
      </c>
      <c r="AE690" s="1096">
        <f>IF(ISERROR((G690/H690-1)*100),"n/a",(G690/H690-1)*100)</f>
        <v>10.697674418604652</v>
      </c>
      <c r="AF690" s="1096">
        <f>IF(ISERROR((H690/I690-1)*100),"n/a",(H690/I690-1)*100)</f>
        <v>9.6938775510204032</v>
      </c>
      <c r="AG690" s="1096">
        <f>IF(ISERROR((I690/K690-1)*100),"n/a",(I690/K690-1)*100)</f>
        <v>9.4972067039106101</v>
      </c>
      <c r="AH690" s="1096">
        <f>IF(ISERROR((K690/L690-1)*100),"n/a",(K690/L690-1)*100)</f>
        <v>12.578616352201255</v>
      </c>
      <c r="AI690" s="755">
        <f>IF(ISERROR((L690/N690-1)*100),"n/a",(L690/N690-1)*100)</f>
        <v>12.765957446808528</v>
      </c>
      <c r="AJ690" s="1097">
        <f>IF(ISERROR((N690/O690-1)*100),"n/a",(N690/O690-1)*100)</f>
        <v>14.634146341463406</v>
      </c>
      <c r="AK690" s="755">
        <f>IF(ISERROR((O690/P690-1)*100),"n/a",(O690/P690-1)*100)</f>
        <v>3.3613445378151363</v>
      </c>
      <c r="AL690" s="755">
        <f>IF(ISERROR((P690/Q690-1)*100),"n/a",(P690/Q690-1)*100)</f>
        <v>5.3097345132743445</v>
      </c>
      <c r="AM690" s="755">
        <f>IF(ISERROR((Q690/R690-1)*100),"n/a",(Q690/R690-1)*100)</f>
        <v>11.88118811881187</v>
      </c>
      <c r="AN690" s="755">
        <f>IF(ISERROR((R690/S690-1)*100),"n/a",(R690/S690-1)*100)</f>
        <v>10.989010989010994</v>
      </c>
      <c r="AO690" s="755">
        <f>IF(ISERROR((S690/T690-1)*100),"n/a",(S690/T690-1)*100)</f>
        <v>4.5977011494252817</v>
      </c>
      <c r="AP690" s="755">
        <f>IF(ISERROR((T690/U690-1)*100),"n/a",(T690/U690-1)*100)</f>
        <v>-25</v>
      </c>
      <c r="AQ690" s="755">
        <f>IF(ISERROR((U690/V690-1)*100),"n/a",(U690/V690-1)*100)</f>
        <v>0</v>
      </c>
      <c r="AR690" s="755">
        <f>IF(ISERROR((V690/W690-1)*100),"n/a",(V690/W690-1)*100)</f>
        <v>3.5714285714285587</v>
      </c>
      <c r="AS690" s="755">
        <f>IF(ISERROR((W690/X690-1)*100),"n/a",(W690/X690-1)*100)</f>
        <v>3.7037037037036979</v>
      </c>
      <c r="AT690" s="755">
        <f>IF(ISERROR((X690/Y690-1)*100),"n/a",(X690/Y690-1)*100)</f>
        <v>3.8461538461538547</v>
      </c>
      <c r="AU690" s="1088">
        <f>AVERAGE(AA690:AT690)</f>
        <v>6.1947421453922198</v>
      </c>
      <c r="AV690" s="1089">
        <f>STDEV(AA690:AT690)</f>
        <v>8.3184130251232844</v>
      </c>
    </row>
    <row r="691" spans="1:48" x14ac:dyDescent="0.2">
      <c r="A691" s="910" t="s">
        <v>1718</v>
      </c>
      <c r="B691" s="877" t="s">
        <v>1719</v>
      </c>
      <c r="C691" s="521">
        <v>0.6</v>
      </c>
      <c r="D691" s="491">
        <v>0.52</v>
      </c>
      <c r="E691" s="627">
        <v>0.44</v>
      </c>
      <c r="F691" s="521">
        <v>0.34</v>
      </c>
      <c r="G691" s="521">
        <v>0.26</v>
      </c>
      <c r="H691" s="521">
        <v>0.18</v>
      </c>
      <c r="I691" s="521">
        <v>0.12</v>
      </c>
      <c r="J691" s="1026"/>
      <c r="K691" s="523">
        <v>0</v>
      </c>
      <c r="L691" s="523">
        <v>0</v>
      </c>
      <c r="M691" s="1026"/>
      <c r="N691" s="623">
        <v>0.01</v>
      </c>
      <c r="O691" s="623">
        <v>0.31</v>
      </c>
      <c r="P691" s="627">
        <v>0.44</v>
      </c>
      <c r="Q691" s="627">
        <v>0.38</v>
      </c>
      <c r="R691" s="627">
        <v>0.34</v>
      </c>
      <c r="S691" s="627">
        <v>0.31</v>
      </c>
      <c r="T691" s="627">
        <v>0.28999999999999998</v>
      </c>
      <c r="U691" s="627">
        <v>0.26</v>
      </c>
      <c r="V691" s="627">
        <v>0.23</v>
      </c>
      <c r="W691" s="627">
        <v>0.21</v>
      </c>
      <c r="X691" s="627">
        <v>0.185</v>
      </c>
      <c r="Y691" s="627">
        <v>0.14499999999999999</v>
      </c>
      <c r="Z691" s="624">
        <f>SUM(C691:Y691)</f>
        <v>5.5699999999999994</v>
      </c>
      <c r="AA691" s="1086">
        <f>IF(ISERROR((C691/D691-1)*100),"n/a",(C691/D691-1)*100)</f>
        <v>15.384615384615374</v>
      </c>
      <c r="AB691" s="1086">
        <f>IF(ISERROR((D691/E691-1)*100),"n/a",(D691/E691-1)*100)</f>
        <v>18.181818181818187</v>
      </c>
      <c r="AC691" s="1096">
        <f>IF(ISERROR((E691/F691-1)*100),"n/a",(E691/F691-1)*100)</f>
        <v>29.411764705882337</v>
      </c>
      <c r="AD691" s="1096">
        <f>IF(ISERROR((F691/G691-1)*100),"n/a",(F691/G691-1)*100)</f>
        <v>30.76923076923077</v>
      </c>
      <c r="AE691" s="1096">
        <f>IF(ISERROR((G691/H691-1)*100),"n/a",(G691/H691-1)*100)</f>
        <v>44.444444444444464</v>
      </c>
      <c r="AF691" s="1096">
        <f>IF(ISERROR((H691/I691-1)*100),"n/a",(H691/I691-1)*100)</f>
        <v>50</v>
      </c>
      <c r="AG691" s="1096" t="str">
        <f>IF(ISERROR((I691/K691-1)*100),"n/a",(I691/K691-1)*100)</f>
        <v>n/a</v>
      </c>
      <c r="AH691" s="1096" t="str">
        <f>IF(ISERROR((K691/L691-1)*100),"n/a",(K691/L691-1)*100)</f>
        <v>n/a</v>
      </c>
      <c r="AI691" s="755">
        <f>IF(ISERROR((L691/N691-1)*100),"n/a",(L691/N691-1)*100)</f>
        <v>-100</v>
      </c>
      <c r="AJ691" s="1097">
        <f>IF(ISERROR((N691/O691-1)*100),"n/a",(N691/O691-1)*100)</f>
        <v>-96.774193548387103</v>
      </c>
      <c r="AK691" s="755">
        <f>IF(ISERROR((O691/P691-1)*100),"n/a",(O691/P691-1)*100)</f>
        <v>-29.54545454545454</v>
      </c>
      <c r="AL691" s="755">
        <f>IF(ISERROR((P691/Q691-1)*100),"n/a",(P691/Q691-1)*100)</f>
        <v>15.789473684210531</v>
      </c>
      <c r="AM691" s="755">
        <f>IF(ISERROR((Q691/R691-1)*100),"n/a",(Q691/R691-1)*100)</f>
        <v>11.764705882352944</v>
      </c>
      <c r="AN691" s="755">
        <f>IF(ISERROR((R691/S691-1)*100),"n/a",(R691/S691-1)*100)</f>
        <v>9.6774193548387224</v>
      </c>
      <c r="AO691" s="755">
        <f>IF(ISERROR((S691/T691-1)*100),"n/a",(S691/T691-1)*100)</f>
        <v>6.8965517241379448</v>
      </c>
      <c r="AP691" s="755">
        <f>IF(ISERROR((T691/U691-1)*100),"n/a",(T691/U691-1)*100)</f>
        <v>11.538461538461519</v>
      </c>
      <c r="AQ691" s="755">
        <f>IF(ISERROR((U691/V691-1)*100),"n/a",(U691/V691-1)*100)</f>
        <v>13.043478260869556</v>
      </c>
      <c r="AR691" s="755">
        <f>IF(ISERROR((V691/W691-1)*100),"n/a",(V691/W691-1)*100)</f>
        <v>9.5238095238095344</v>
      </c>
      <c r="AS691" s="755">
        <f>IF(ISERROR((W691/X691-1)*100),"n/a",(W691/X691-1)*100)</f>
        <v>13.513513513513509</v>
      </c>
      <c r="AT691" s="755">
        <f>IF(ISERROR((X691/Y691-1)*100),"n/a",(X691/Y691-1)*100)</f>
        <v>27.586206896551737</v>
      </c>
      <c r="AU691" s="1088">
        <f>AVERAGE(AA691:AT691)</f>
        <v>4.5114358761608599</v>
      </c>
      <c r="AV691" s="1089">
        <f>STDEV(AA691:AT691)</f>
        <v>41.011268427304714</v>
      </c>
    </row>
    <row r="692" spans="1:48" x14ac:dyDescent="0.2">
      <c r="A692" s="877" t="s">
        <v>1724</v>
      </c>
      <c r="B692" s="889" t="s">
        <v>1725</v>
      </c>
      <c r="C692" s="521">
        <v>1.36</v>
      </c>
      <c r="D692" s="491">
        <v>1.2</v>
      </c>
      <c r="E692" s="627">
        <v>1.05</v>
      </c>
      <c r="F692" s="521">
        <v>0.92</v>
      </c>
      <c r="G692" s="521">
        <v>0.76</v>
      </c>
      <c r="H692" s="521">
        <v>0.61</v>
      </c>
      <c r="I692" s="521">
        <v>0.49</v>
      </c>
      <c r="J692" s="1026"/>
      <c r="K692" s="521">
        <v>0.36</v>
      </c>
      <c r="L692" s="521">
        <v>0.215</v>
      </c>
      <c r="M692" s="1026"/>
      <c r="N692" s="627">
        <v>0.14000000000000001</v>
      </c>
      <c r="O692" s="623">
        <v>0</v>
      </c>
      <c r="P692" s="623">
        <v>0</v>
      </c>
      <c r="Q692" s="623">
        <v>0</v>
      </c>
      <c r="R692" s="623">
        <v>0</v>
      </c>
      <c r="S692" s="623">
        <v>0</v>
      </c>
      <c r="T692" s="623">
        <v>0</v>
      </c>
      <c r="U692" s="623">
        <v>0</v>
      </c>
      <c r="V692" s="623">
        <v>0</v>
      </c>
      <c r="W692" s="623">
        <v>0</v>
      </c>
      <c r="X692" s="623">
        <v>0</v>
      </c>
      <c r="Y692" s="623">
        <v>0</v>
      </c>
      <c r="Z692" s="624">
        <f>SUM(C692:Y692)</f>
        <v>7.1050000000000004</v>
      </c>
      <c r="AA692" s="1086">
        <f>IF(ISERROR((C692/D692-1)*100),"n/a",(C692/D692-1)*100)</f>
        <v>13.333333333333353</v>
      </c>
      <c r="AB692" s="1086">
        <f>IF(ISERROR((D692/E692-1)*100),"n/a",(D692/E692-1)*100)</f>
        <v>14.285714285714279</v>
      </c>
      <c r="AC692" s="1096">
        <f>IF(ISERROR((E692/F692-1)*100),"n/a",(E692/F692-1)*100)</f>
        <v>14.130434782608692</v>
      </c>
      <c r="AD692" s="1096">
        <f>IF(ISERROR((F692/G692-1)*100),"n/a",(F692/G692-1)*100)</f>
        <v>21.052631578947366</v>
      </c>
      <c r="AE692" s="1096">
        <f>IF(ISERROR((G692/H692-1)*100),"n/a",(G692/H692-1)*100)</f>
        <v>24.590163934426236</v>
      </c>
      <c r="AF692" s="1096">
        <f>IF(ISERROR((H692/I692-1)*100),"n/a",(H692/I692-1)*100)</f>
        <v>24.489795918367353</v>
      </c>
      <c r="AG692" s="1096">
        <f>IF(ISERROR((I692/K692-1)*100),"n/a",(I692/K692-1)*100)</f>
        <v>36.111111111111114</v>
      </c>
      <c r="AH692" s="1096">
        <f>IF(ISERROR((K692/L692-1)*100),"n/a",(K692/L692-1)*100)</f>
        <v>67.441860465116264</v>
      </c>
      <c r="AI692" s="755">
        <f>IF(ISERROR((L692/N692-1)*100),"n/a",(L692/N692-1)*100)</f>
        <v>53.571428571428555</v>
      </c>
      <c r="AJ692" s="1097" t="str">
        <f>IF(ISERROR((N692/O692-1)*100),"n/a",(N692/O692-1)*100)</f>
        <v>n/a</v>
      </c>
      <c r="AK692" s="755" t="str">
        <f>IF(ISERROR((O692/P692-1)*100),"n/a",(O692/P692-1)*100)</f>
        <v>n/a</v>
      </c>
      <c r="AL692" s="755" t="str">
        <f>IF(ISERROR((P692/Q692-1)*100),"n/a",(P692/Q692-1)*100)</f>
        <v>n/a</v>
      </c>
      <c r="AM692" s="755" t="str">
        <f>IF(ISERROR((Q692/R692-1)*100),"n/a",(Q692/R692-1)*100)</f>
        <v>n/a</v>
      </c>
      <c r="AN692" s="755" t="str">
        <f>IF(ISERROR((R692/S692-1)*100),"n/a",(R692/S692-1)*100)</f>
        <v>n/a</v>
      </c>
      <c r="AO692" s="755" t="str">
        <f>IF(ISERROR((S692/T692-1)*100),"n/a",(S692/T692-1)*100)</f>
        <v>n/a</v>
      </c>
      <c r="AP692" s="755" t="str">
        <f>IF(ISERROR((T692/U692-1)*100),"n/a",(T692/U692-1)*100)</f>
        <v>n/a</v>
      </c>
      <c r="AQ692" s="755" t="str">
        <f>IF(ISERROR((U692/V692-1)*100),"n/a",(U692/V692-1)*100)</f>
        <v>n/a</v>
      </c>
      <c r="AR692" s="755" t="str">
        <f>IF(ISERROR((V692/W692-1)*100),"n/a",(V692/W692-1)*100)</f>
        <v>n/a</v>
      </c>
      <c r="AS692" s="755" t="str">
        <f>IF(ISERROR((W692/X692-1)*100),"n/a",(W692/X692-1)*100)</f>
        <v>n/a</v>
      </c>
      <c r="AT692" s="755" t="str">
        <f>IF(ISERROR((X692/Y692-1)*100),"n/a",(X692/Y692-1)*100)</f>
        <v>n/a</v>
      </c>
      <c r="AU692" s="1088">
        <f>AVERAGE(AA692:AT692)</f>
        <v>29.889608220117022</v>
      </c>
      <c r="AV692" s="1089">
        <f>STDEV(AA692:AT692)</f>
        <v>19.075458357240858</v>
      </c>
    </row>
    <row r="693" spans="1:48" x14ac:dyDescent="0.2">
      <c r="A693" s="885" t="s">
        <v>1738</v>
      </c>
      <c r="B693" s="889" t="s">
        <v>1739</v>
      </c>
      <c r="C693" s="521">
        <v>1.5449999999999999</v>
      </c>
      <c r="D693" s="491">
        <v>1.2749999999999999</v>
      </c>
      <c r="E693" s="627">
        <v>0.97499999999999998</v>
      </c>
      <c r="F693" s="521">
        <v>0.6</v>
      </c>
      <c r="G693" s="521">
        <v>0.45</v>
      </c>
      <c r="H693" s="521">
        <v>0.32500000000000001</v>
      </c>
      <c r="I693" s="521">
        <v>0.22500000000000001</v>
      </c>
      <c r="J693" s="1026"/>
      <c r="K693" s="521">
        <v>0.17</v>
      </c>
      <c r="L693" s="523">
        <v>0.16</v>
      </c>
      <c r="M693" s="1026"/>
      <c r="N693" s="623">
        <v>0.16</v>
      </c>
      <c r="O693" s="623">
        <v>0.16</v>
      </c>
      <c r="P693" s="623">
        <v>0.16</v>
      </c>
      <c r="Q693" s="623">
        <v>0.16</v>
      </c>
      <c r="R693" s="623">
        <v>0.16</v>
      </c>
      <c r="S693" s="623">
        <v>0.16</v>
      </c>
      <c r="T693" s="623">
        <v>0.16</v>
      </c>
      <c r="U693" s="623">
        <v>0.16</v>
      </c>
      <c r="V693" s="623">
        <v>0.16</v>
      </c>
      <c r="W693" s="623">
        <v>0.16</v>
      </c>
      <c r="X693" s="627">
        <v>0.16</v>
      </c>
      <c r="Y693" s="627">
        <v>0.13</v>
      </c>
      <c r="Z693" s="624">
        <f>SUM(C693:Y693)</f>
        <v>7.6150000000000011</v>
      </c>
      <c r="AA693" s="1086">
        <f>IF(ISERROR((C693/D693-1)*100),"n/a",(C693/D693-1)*100)</f>
        <v>21.176470588235308</v>
      </c>
      <c r="AB693" s="1086">
        <f>IF(ISERROR((D693/E693-1)*100),"n/a",(D693/E693-1)*100)</f>
        <v>30.76923076923077</v>
      </c>
      <c r="AC693" s="1096">
        <f>IF(ISERROR((E693/F693-1)*100),"n/a",(E693/F693-1)*100)</f>
        <v>62.5</v>
      </c>
      <c r="AD693" s="1096">
        <f>IF(ISERROR((F693/G693-1)*100),"n/a",(F693/G693-1)*100)</f>
        <v>33.333333333333329</v>
      </c>
      <c r="AE693" s="1096">
        <f>IF(ISERROR((G693/H693-1)*100),"n/a",(G693/H693-1)*100)</f>
        <v>38.46153846153846</v>
      </c>
      <c r="AF693" s="1096">
        <f>IF(ISERROR((H693/I693-1)*100),"n/a",(H693/I693-1)*100)</f>
        <v>44.444444444444443</v>
      </c>
      <c r="AG693" s="1096">
        <f>IF(ISERROR((I693/K693-1)*100),"n/a",(I693/K693-1)*100)</f>
        <v>32.352941176470587</v>
      </c>
      <c r="AH693" s="1096">
        <f>IF(ISERROR((K693/L693-1)*100),"n/a",(K693/L693-1)*100)</f>
        <v>6.25</v>
      </c>
      <c r="AI693" s="755">
        <f>IF(ISERROR((L693/N693-1)*100),"n/a",(L693/N693-1)*100)</f>
        <v>0</v>
      </c>
      <c r="AJ693" s="1097">
        <f>IF(ISERROR((N693/O693-1)*100),"n/a",(N693/O693-1)*100)</f>
        <v>0</v>
      </c>
      <c r="AK693" s="755">
        <f>IF(ISERROR((O693/P693-1)*100),"n/a",(O693/P693-1)*100)</f>
        <v>0</v>
      </c>
      <c r="AL693" s="755">
        <f>IF(ISERROR((P693/Q693-1)*100),"n/a",(P693/Q693-1)*100)</f>
        <v>0</v>
      </c>
      <c r="AM693" s="755">
        <f>IF(ISERROR((Q693/R693-1)*100),"n/a",(Q693/R693-1)*100)</f>
        <v>0</v>
      </c>
      <c r="AN693" s="755">
        <f>IF(ISERROR((R693/S693-1)*100),"n/a",(R693/S693-1)*100)</f>
        <v>0</v>
      </c>
      <c r="AO693" s="755">
        <f>IF(ISERROR((S693/T693-1)*100),"n/a",(S693/T693-1)*100)</f>
        <v>0</v>
      </c>
      <c r="AP693" s="755">
        <f>IF(ISERROR((T693/U693-1)*100),"n/a",(T693/U693-1)*100)</f>
        <v>0</v>
      </c>
      <c r="AQ693" s="755">
        <f>IF(ISERROR((U693/V693-1)*100),"n/a",(U693/V693-1)*100)</f>
        <v>0</v>
      </c>
      <c r="AR693" s="755">
        <f>IF(ISERROR((V693/W693-1)*100),"n/a",(V693/W693-1)*100)</f>
        <v>0</v>
      </c>
      <c r="AS693" s="755">
        <f>IF(ISERROR((W693/X693-1)*100),"n/a",(W693/X693-1)*100)</f>
        <v>0</v>
      </c>
      <c r="AT693" s="755">
        <f>IF(ISERROR((X693/Y693-1)*100),"n/a",(X693/Y693-1)*100)</f>
        <v>23.076923076923084</v>
      </c>
      <c r="AU693" s="1088">
        <f>AVERAGE(AA693:AT693)</f>
        <v>14.6182440925088</v>
      </c>
      <c r="AV693" s="1089">
        <f>STDEV(AA693:AT693)</f>
        <v>19.482254593836785</v>
      </c>
    </row>
    <row r="694" spans="1:48" x14ac:dyDescent="0.2">
      <c r="A694" s="877" t="s">
        <v>4617</v>
      </c>
      <c r="B694" s="889" t="s">
        <v>4618</v>
      </c>
      <c r="C694" s="521">
        <v>2.12</v>
      </c>
      <c r="D694" s="491">
        <v>1.96</v>
      </c>
      <c r="E694" s="627">
        <v>1.7000000000000002</v>
      </c>
      <c r="F694" s="521">
        <v>1.36</v>
      </c>
      <c r="G694" s="521">
        <v>1.1599999999999999</v>
      </c>
      <c r="H694" s="521">
        <v>1</v>
      </c>
      <c r="I694" s="521">
        <v>0.67091999999999996</v>
      </c>
      <c r="J694" s="1026"/>
      <c r="K694" s="521">
        <v>0.51119999999999999</v>
      </c>
      <c r="L694" s="521">
        <v>0.38340000000000002</v>
      </c>
      <c r="M694" s="1026"/>
      <c r="N694" s="623">
        <v>0.22364000000000001</v>
      </c>
      <c r="O694" s="623">
        <v>0.39936000000000005</v>
      </c>
      <c r="P694" s="623">
        <v>0.57508000000000004</v>
      </c>
      <c r="Q694" s="623">
        <v>0.57508000000000004</v>
      </c>
      <c r="R694" s="627">
        <v>0.54313999999999996</v>
      </c>
      <c r="S694" s="627">
        <v>0.45528000000000002</v>
      </c>
      <c r="T694" s="627">
        <v>0.35143999999999997</v>
      </c>
      <c r="U694" s="627">
        <v>0.28754000000000002</v>
      </c>
      <c r="V694" s="623">
        <v>0.27156000000000002</v>
      </c>
      <c r="W694" s="623">
        <v>0.27156000000000002</v>
      </c>
      <c r="X694" s="623">
        <v>0.27156000000000002</v>
      </c>
      <c r="Y694" s="627">
        <v>0.25558000000000003</v>
      </c>
      <c r="Z694" s="624">
        <f>SUM(C694:Y694)</f>
        <v>15.346340000000003</v>
      </c>
      <c r="AA694" s="1086">
        <f>IF(ISERROR((C694/D694-1)*100),"n/a",(C694/D694-1)*100)</f>
        <v>8.163265306122458</v>
      </c>
      <c r="AB694" s="1086">
        <f>IF(ISERROR((D694/E694-1)*100),"n/a",(D694/E694-1)*100)</f>
        <v>15.294117647058814</v>
      </c>
      <c r="AC694" s="1096">
        <f>IF(ISERROR((E694/F694-1)*100),"n/a",(E694/F694-1)*100)</f>
        <v>25</v>
      </c>
      <c r="AD694" s="1096">
        <f>IF(ISERROR((F694/G694-1)*100),"n/a",(F694/G694-1)*100)</f>
        <v>17.24137931034484</v>
      </c>
      <c r="AE694" s="1096">
        <f>IF(ISERROR((G694/H694-1)*100),"n/a",(G694/H694-1)*100)</f>
        <v>15.999999999999993</v>
      </c>
      <c r="AF694" s="1096">
        <f>IF(ISERROR((H694/I694-1)*100),"n/a",(H694/I694-1)*100)</f>
        <v>49.049066952840882</v>
      </c>
      <c r="AG694" s="1096">
        <f>IF(ISERROR((I694/K694-1)*100),"n/a",(I694/K694-1)*100)</f>
        <v>31.24413145539906</v>
      </c>
      <c r="AH694" s="1096">
        <f>IF(ISERROR((K694/L694-1)*100),"n/a",(K694/L694-1)*100)</f>
        <v>33.333333333333329</v>
      </c>
      <c r="AI694" s="755">
        <f>IF(ISERROR((L694/N694-1)*100),"n/a",(L694/N694-1)*100)</f>
        <v>71.436236809157577</v>
      </c>
      <c r="AJ694" s="1097">
        <f>IF(ISERROR((N694/O694-1)*100),"n/a",(N694/O694-1)*100)</f>
        <v>-44.000400641025649</v>
      </c>
      <c r="AK694" s="755">
        <f>IF(ISERROR((O694/P694-1)*100),"n/a",(O694/P694-1)*100)</f>
        <v>-30.555748765389158</v>
      </c>
      <c r="AL694" s="755">
        <f>IF(ISERROR((P694/Q694-1)*100),"n/a",(P694/Q694-1)*100)</f>
        <v>0</v>
      </c>
      <c r="AM694" s="755">
        <f>IF(ISERROR((Q694/R694-1)*100),"n/a",(Q694/R694-1)*100)</f>
        <v>5.8806200979489853</v>
      </c>
      <c r="AN694" s="755">
        <f>IF(ISERROR((R694/S694-1)*100),"n/a",(R694/S694-1)*100)</f>
        <v>19.298014408715503</v>
      </c>
      <c r="AO694" s="755">
        <f>IF(ISERROR((S694/T694-1)*100),"n/a",(S694/T694-1)*100)</f>
        <v>29.54700660141134</v>
      </c>
      <c r="AP694" s="755">
        <f>IF(ISERROR((T694/U694-1)*100),"n/a",(T694/U694-1)*100)</f>
        <v>22.222995061556627</v>
      </c>
      <c r="AQ694" s="755">
        <f>IF(ISERROR((U694/V694-1)*100),"n/a",(U694/V694-1)*100)</f>
        <v>5.884519074974226</v>
      </c>
      <c r="AR694" s="755">
        <f>IF(ISERROR((V694/W694-1)*100),"n/a",(V694/W694-1)*100)</f>
        <v>0</v>
      </c>
      <c r="AS694" s="755">
        <f>IF(ISERROR((W694/X694-1)*100),"n/a",(W694/X694-1)*100)</f>
        <v>0</v>
      </c>
      <c r="AT694" s="755">
        <f>IF(ISERROR((X694/Y694-1)*100),"n/a",(X694/Y694-1)*100)</f>
        <v>6.2524454182643296</v>
      </c>
      <c r="AU694" s="1088">
        <f>AVERAGE(AA694:AT694)</f>
        <v>14.06454910353566</v>
      </c>
      <c r="AV694" s="1089">
        <f>STDEV(AA694:AT694)</f>
        <v>24.959049476757595</v>
      </c>
    </row>
    <row r="695" spans="1:48" x14ac:dyDescent="0.2">
      <c r="A695" s="877" t="s">
        <v>1720</v>
      </c>
      <c r="B695" s="889" t="s">
        <v>1721</v>
      </c>
      <c r="C695" s="521">
        <v>0.9</v>
      </c>
      <c r="D695" s="491">
        <v>0.8</v>
      </c>
      <c r="E695" s="627">
        <v>0.70000000000000007</v>
      </c>
      <c r="F695" s="521">
        <v>0.6</v>
      </c>
      <c r="G695" s="521">
        <v>0.5</v>
      </c>
      <c r="H695" s="521">
        <v>0.4</v>
      </c>
      <c r="I695" s="521">
        <v>0.28000000000000003</v>
      </c>
      <c r="J695" s="1026"/>
      <c r="K695" s="521">
        <v>0.22</v>
      </c>
      <c r="L695" s="521">
        <v>0.2</v>
      </c>
      <c r="M695" s="1026"/>
      <c r="N695" s="627">
        <v>0.18</v>
      </c>
      <c r="O695" s="623">
        <v>0.15</v>
      </c>
      <c r="P695" s="627">
        <v>0.15</v>
      </c>
      <c r="Q695" s="627">
        <v>0.12</v>
      </c>
      <c r="R695" s="627">
        <v>0.09</v>
      </c>
      <c r="S695" s="627">
        <v>0.06</v>
      </c>
      <c r="T695" s="623">
        <v>0.03</v>
      </c>
      <c r="U695" s="623">
        <v>0.03</v>
      </c>
      <c r="V695" s="623">
        <v>0.03</v>
      </c>
      <c r="W695" s="623">
        <v>0.03</v>
      </c>
      <c r="X695" s="623">
        <v>0.03</v>
      </c>
      <c r="Y695" s="623">
        <v>0.03</v>
      </c>
      <c r="Z695" s="624">
        <f>SUM(C695:Y695)</f>
        <v>5.530000000000002</v>
      </c>
      <c r="AA695" s="1086">
        <f>IF(ISERROR((C695/D695-1)*100),"n/a",(C695/D695-1)*100)</f>
        <v>12.5</v>
      </c>
      <c r="AB695" s="1086">
        <f>IF(ISERROR((D695/E695-1)*100),"n/a",(D695/E695-1)*100)</f>
        <v>14.285714285714279</v>
      </c>
      <c r="AC695" s="1096">
        <f>IF(ISERROR((E695/F695-1)*100),"n/a",(E695/F695-1)*100)</f>
        <v>16.666666666666675</v>
      </c>
      <c r="AD695" s="1096">
        <f>IF(ISERROR((F695/G695-1)*100),"n/a",(F695/G695-1)*100)</f>
        <v>19.999999999999996</v>
      </c>
      <c r="AE695" s="1096">
        <f>IF(ISERROR((G695/H695-1)*100),"n/a",(G695/H695-1)*100)</f>
        <v>25</v>
      </c>
      <c r="AF695" s="1096">
        <f>IF(ISERROR((H695/I695-1)*100),"n/a",(H695/I695-1)*100)</f>
        <v>42.857142857142861</v>
      </c>
      <c r="AG695" s="1096">
        <f>IF(ISERROR((I695/K695-1)*100),"n/a",(I695/K695-1)*100)</f>
        <v>27.272727272727295</v>
      </c>
      <c r="AH695" s="1096">
        <f>IF(ISERROR((K695/L695-1)*100),"n/a",(K695/L695-1)*100)</f>
        <v>9.9999999999999858</v>
      </c>
      <c r="AI695" s="755">
        <f>IF(ISERROR((L695/N695-1)*100),"n/a",(L695/N695-1)*100)</f>
        <v>11.111111111111116</v>
      </c>
      <c r="AJ695" s="1097">
        <f>IF(ISERROR((N695/O695-1)*100),"n/a",(N695/O695-1)*100)</f>
        <v>19.999999999999996</v>
      </c>
      <c r="AK695" s="755">
        <f>IF(ISERROR((O695/P695-1)*100),"n/a",(O695/P695-1)*100)</f>
        <v>0</v>
      </c>
      <c r="AL695" s="755">
        <f>IF(ISERROR((P695/Q695-1)*100),"n/a",(P695/Q695-1)*100)</f>
        <v>25</v>
      </c>
      <c r="AM695" s="755">
        <f>IF(ISERROR((Q695/R695-1)*100),"n/a",(Q695/R695-1)*100)</f>
        <v>33.333333333333329</v>
      </c>
      <c r="AN695" s="755">
        <f>IF(ISERROR((R695/S695-1)*100),"n/a",(R695/S695-1)*100)</f>
        <v>50</v>
      </c>
      <c r="AO695" s="755">
        <f>IF(ISERROR((S695/T695-1)*100),"n/a",(S695/T695-1)*100)</f>
        <v>100</v>
      </c>
      <c r="AP695" s="755">
        <f>IF(ISERROR((T695/U695-1)*100),"n/a",(T695/U695-1)*100)</f>
        <v>0</v>
      </c>
      <c r="AQ695" s="755">
        <f>IF(ISERROR((U695/V695-1)*100),"n/a",(U695/V695-1)*100)</f>
        <v>0</v>
      </c>
      <c r="AR695" s="755">
        <f>IF(ISERROR((V695/W695-1)*100),"n/a",(V695/W695-1)*100)</f>
        <v>0</v>
      </c>
      <c r="AS695" s="755">
        <f>IF(ISERROR((W695/X695-1)*100),"n/a",(W695/X695-1)*100)</f>
        <v>0</v>
      </c>
      <c r="AT695" s="755">
        <f>IF(ISERROR((X695/Y695-1)*100),"n/a",(X695/Y695-1)*100)</f>
        <v>0</v>
      </c>
      <c r="AU695" s="1088">
        <f>AVERAGE(AA695:AT695)</f>
        <v>20.401334776334778</v>
      </c>
      <c r="AV695" s="1089">
        <f>STDEV(AA695:AT695)</f>
        <v>23.818308355365037</v>
      </c>
    </row>
    <row r="696" spans="1:48" x14ac:dyDescent="0.2">
      <c r="A696" s="877" t="s">
        <v>4101</v>
      </c>
      <c r="B696" s="607" t="s">
        <v>4102</v>
      </c>
      <c r="C696" s="1073">
        <v>0.62</v>
      </c>
      <c r="D696" s="631">
        <v>0.55000000000000004</v>
      </c>
      <c r="E696" s="627">
        <v>0.47</v>
      </c>
      <c r="F696" s="627">
        <v>0.38500000000000001</v>
      </c>
      <c r="G696" s="627">
        <v>0.36</v>
      </c>
      <c r="H696" s="523">
        <v>0</v>
      </c>
      <c r="I696" s="523">
        <v>0</v>
      </c>
      <c r="J696" s="1026"/>
      <c r="K696" s="523">
        <v>0</v>
      </c>
      <c r="L696" s="523">
        <v>0</v>
      </c>
      <c r="M696" s="1026"/>
      <c r="N696" s="623">
        <v>0</v>
      </c>
      <c r="O696" s="623">
        <v>0</v>
      </c>
      <c r="P696" s="623">
        <v>0</v>
      </c>
      <c r="Q696" s="623">
        <v>0</v>
      </c>
      <c r="R696" s="623">
        <v>0</v>
      </c>
      <c r="S696" s="623">
        <v>0</v>
      </c>
      <c r="T696" s="623">
        <v>0</v>
      </c>
      <c r="U696" s="623">
        <v>0</v>
      </c>
      <c r="V696" s="623">
        <v>0</v>
      </c>
      <c r="W696" s="623">
        <v>0</v>
      </c>
      <c r="X696" s="623">
        <v>0</v>
      </c>
      <c r="Y696" s="623">
        <v>0</v>
      </c>
      <c r="Z696" s="624">
        <f>SUM(C696:Y696)</f>
        <v>2.3849999999999998</v>
      </c>
      <c r="AA696" s="1086">
        <f>IF(ISERROR((C696/D696-1)*100),"n/a",(C696/D696-1)*100)</f>
        <v>12.72727272727272</v>
      </c>
      <c r="AB696" s="1086">
        <f>IF(ISERROR((D696/E696-1)*100),"n/a",(D696/E696-1)*100)</f>
        <v>17.021276595744705</v>
      </c>
      <c r="AC696" s="1096">
        <f>IF(ISERROR((E696/F696-1)*100),"n/a",(E696/F696-1)*100)</f>
        <v>22.077922077922075</v>
      </c>
      <c r="AD696" s="1096">
        <f>IF(ISERROR((F696/G696-1)*100),"n/a",(F696/G696-1)*100)</f>
        <v>6.944444444444442</v>
      </c>
      <c r="AE696" s="1096" t="str">
        <f>IF(ISERROR((G696/H696-1)*100),"n/a",(G696/H696-1)*100)</f>
        <v>n/a</v>
      </c>
      <c r="AF696" s="1096" t="str">
        <f>IF(ISERROR((H696/I696-1)*100),"n/a",(H696/I696-1)*100)</f>
        <v>n/a</v>
      </c>
      <c r="AG696" s="1096" t="str">
        <f>IF(ISERROR((I696/K696-1)*100),"n/a",(I696/K696-1)*100)</f>
        <v>n/a</v>
      </c>
      <c r="AH696" s="1096" t="str">
        <f>IF(ISERROR((K696/L696-1)*100),"n/a",(K696/L696-1)*100)</f>
        <v>n/a</v>
      </c>
      <c r="AI696" s="755" t="str">
        <f>IF(ISERROR((L696/N696-1)*100),"n/a",(L696/N696-1)*100)</f>
        <v>n/a</v>
      </c>
      <c r="AJ696" s="1097" t="str">
        <f>IF(ISERROR((N696/O696-1)*100),"n/a",(N696/O696-1)*100)</f>
        <v>n/a</v>
      </c>
      <c r="AK696" s="755" t="str">
        <f>IF(ISERROR((O696/P696-1)*100),"n/a",(O696/P696-1)*100)</f>
        <v>n/a</v>
      </c>
      <c r="AL696" s="755" t="str">
        <f>IF(ISERROR((P696/Q696-1)*100),"n/a",(P696/Q696-1)*100)</f>
        <v>n/a</v>
      </c>
      <c r="AM696" s="755" t="str">
        <f>IF(ISERROR((Q696/R696-1)*100),"n/a",(Q696/R696-1)*100)</f>
        <v>n/a</v>
      </c>
      <c r="AN696" s="755" t="str">
        <f>IF(ISERROR((R696/S696-1)*100),"n/a",(R696/S696-1)*100)</f>
        <v>n/a</v>
      </c>
      <c r="AO696" s="755" t="str">
        <f>IF(ISERROR((S696/T696-1)*100),"n/a",(S696/T696-1)*100)</f>
        <v>n/a</v>
      </c>
      <c r="AP696" s="755" t="str">
        <f>IF(ISERROR((T696/U696-1)*100),"n/a",(T696/U696-1)*100)</f>
        <v>n/a</v>
      </c>
      <c r="AQ696" s="755" t="str">
        <f>IF(ISERROR((U696/V696-1)*100),"n/a",(U696/V696-1)*100)</f>
        <v>n/a</v>
      </c>
      <c r="AR696" s="755" t="str">
        <f>IF(ISERROR((V696/W696-1)*100),"n/a",(V696/W696-1)*100)</f>
        <v>n/a</v>
      </c>
      <c r="AS696" s="755" t="str">
        <f>IF(ISERROR((W696/X696-1)*100),"n/a",(W696/X696-1)*100)</f>
        <v>n/a</v>
      </c>
      <c r="AT696" s="755" t="str">
        <f>IF(ISERROR((X696/Y696-1)*100),"n/a",(X696/Y696-1)*100)</f>
        <v>n/a</v>
      </c>
      <c r="AU696" s="1088">
        <f>AVERAGE(AA696:AT696)</f>
        <v>14.692728961345985</v>
      </c>
      <c r="AV696" s="1089">
        <f>STDEV(AA696:AT696)</f>
        <v>6.4255257273289983</v>
      </c>
    </row>
    <row r="697" spans="1:48" x14ac:dyDescent="0.2">
      <c r="A697" s="717" t="s">
        <v>3912</v>
      </c>
      <c r="B697" s="607" t="s">
        <v>3913</v>
      </c>
      <c r="C697" s="1073">
        <v>0.56999999999999995</v>
      </c>
      <c r="D697" s="491">
        <v>0.46</v>
      </c>
      <c r="E697" s="13">
        <v>0.39</v>
      </c>
      <c r="F697" s="13">
        <v>0.35</v>
      </c>
      <c r="G697" s="13">
        <v>0.31</v>
      </c>
      <c r="H697" s="13">
        <v>0.21</v>
      </c>
      <c r="I697" s="523">
        <v>0</v>
      </c>
      <c r="J697" s="13"/>
      <c r="K697" s="523">
        <v>0</v>
      </c>
      <c r="L697" s="523">
        <v>0</v>
      </c>
      <c r="M697" s="877"/>
      <c r="N697" s="623">
        <v>0</v>
      </c>
      <c r="O697" s="623">
        <v>0</v>
      </c>
      <c r="P697" s="623">
        <v>0</v>
      </c>
      <c r="Q697" s="623">
        <v>0</v>
      </c>
      <c r="R697" s="623">
        <v>0</v>
      </c>
      <c r="S697" s="623">
        <v>0</v>
      </c>
      <c r="T697" s="623">
        <v>0</v>
      </c>
      <c r="U697" s="623">
        <v>0</v>
      </c>
      <c r="V697" s="623">
        <v>0</v>
      </c>
      <c r="W697" s="623">
        <v>0</v>
      </c>
      <c r="X697" s="623">
        <v>0</v>
      </c>
      <c r="Y697" s="623">
        <v>0</v>
      </c>
      <c r="Z697" s="624">
        <f>SUM(C697:Y697)</f>
        <v>2.29</v>
      </c>
      <c r="AA697" s="1086">
        <f>IF(ISERROR((C697/D697-1)*100),"n/a",(C697/D697-1)*100)</f>
        <v>23.913043478260843</v>
      </c>
      <c r="AB697" s="1086">
        <f>IF(ISERROR((D697/E697-1)*100),"n/a",(D697/E697-1)*100)</f>
        <v>17.948717948717952</v>
      </c>
      <c r="AC697" s="1096">
        <f>IF(ISERROR((E697/F697-1)*100),"n/a",(E697/F697-1)*100)</f>
        <v>11.428571428571432</v>
      </c>
      <c r="AD697" s="1096">
        <f>IF(ISERROR((F697/G697-1)*100),"n/a",(F697/G697-1)*100)</f>
        <v>12.903225806451601</v>
      </c>
      <c r="AE697" s="1096">
        <f>IF(ISERROR((G697/H697-1)*100),"n/a",(G697/H697-1)*100)</f>
        <v>47.619047619047628</v>
      </c>
      <c r="AF697" s="1096" t="str">
        <f>IF(ISERROR((H697/I697-1)*100),"n/a",(H697/I697-1)*100)</f>
        <v>n/a</v>
      </c>
      <c r="AG697" s="1096" t="str">
        <f>IF(ISERROR((I697/K697-1)*100),"n/a",(I697/K697-1)*100)</f>
        <v>n/a</v>
      </c>
      <c r="AH697" s="1096" t="str">
        <f>IF(ISERROR((K697/L697-1)*100),"n/a",(K697/L697-1)*100)</f>
        <v>n/a</v>
      </c>
      <c r="AI697" s="755" t="str">
        <f>IF(ISERROR((L697/N697-1)*100),"n/a",(L697/N697-1)*100)</f>
        <v>n/a</v>
      </c>
      <c r="AJ697" s="1097" t="str">
        <f>IF(ISERROR((N697/O697-1)*100),"n/a",(N697/O697-1)*100)</f>
        <v>n/a</v>
      </c>
      <c r="AK697" s="755" t="str">
        <f>IF(ISERROR((O697/P697-1)*100),"n/a",(O697/P697-1)*100)</f>
        <v>n/a</v>
      </c>
      <c r="AL697" s="755" t="str">
        <f>IF(ISERROR((P697/Q697-1)*100),"n/a",(P697/Q697-1)*100)</f>
        <v>n/a</v>
      </c>
      <c r="AM697" s="755" t="str">
        <f>IF(ISERROR((Q697/R697-1)*100),"n/a",(Q697/R697-1)*100)</f>
        <v>n/a</v>
      </c>
      <c r="AN697" s="755" t="str">
        <f>IF(ISERROR((R697/S697-1)*100),"n/a",(R697/S697-1)*100)</f>
        <v>n/a</v>
      </c>
      <c r="AO697" s="755" t="str">
        <f>IF(ISERROR((S697/T697-1)*100),"n/a",(S697/T697-1)*100)</f>
        <v>n/a</v>
      </c>
      <c r="AP697" s="755" t="str">
        <f>IF(ISERROR((T697/U697-1)*100),"n/a",(T697/U697-1)*100)</f>
        <v>n/a</v>
      </c>
      <c r="AQ697" s="755" t="str">
        <f>IF(ISERROR((U697/V697-1)*100),"n/a",(U697/V697-1)*100)</f>
        <v>n/a</v>
      </c>
      <c r="AR697" s="755" t="str">
        <f>IF(ISERROR((V697/W697-1)*100),"n/a",(V697/W697-1)*100)</f>
        <v>n/a</v>
      </c>
      <c r="AS697" s="755" t="str">
        <f>IF(ISERROR((W697/X697-1)*100),"n/a",(W697/X697-1)*100)</f>
        <v>n/a</v>
      </c>
      <c r="AT697" s="755" t="str">
        <f>IF(ISERROR((X697/Y697-1)*100),"n/a",(X697/Y697-1)*100)</f>
        <v>n/a</v>
      </c>
      <c r="AU697" s="1088">
        <f>AVERAGE(AA697:AT697)</f>
        <v>22.76252125620989</v>
      </c>
      <c r="AV697" s="1089">
        <f>STDEV(AA697:AT697)</f>
        <v>14.73098292676147</v>
      </c>
    </row>
    <row r="698" spans="1:48" x14ac:dyDescent="0.2">
      <c r="A698" s="885" t="s">
        <v>809</v>
      </c>
      <c r="B698" s="889" t="s">
        <v>810</v>
      </c>
      <c r="C698" s="521">
        <v>3.21</v>
      </c>
      <c r="D698" s="491">
        <v>2.63</v>
      </c>
      <c r="E698" s="627">
        <v>2.12</v>
      </c>
      <c r="F698" s="521">
        <v>1.64</v>
      </c>
      <c r="G698" s="521">
        <v>1.4</v>
      </c>
      <c r="H698" s="521">
        <v>1.24</v>
      </c>
      <c r="I698" s="521">
        <v>1.07</v>
      </c>
      <c r="J698" s="1026"/>
      <c r="K698" s="521">
        <v>0.71</v>
      </c>
      <c r="L698" s="521">
        <v>0.56000000000000005</v>
      </c>
      <c r="M698" s="1026"/>
      <c r="N698" s="627">
        <v>0.49</v>
      </c>
      <c r="O698" s="627">
        <v>0.45</v>
      </c>
      <c r="P698" s="627">
        <v>0.41</v>
      </c>
      <c r="Q698" s="627">
        <v>0.3</v>
      </c>
      <c r="R698" s="627">
        <v>0.13</v>
      </c>
      <c r="S698" s="627">
        <v>0.105</v>
      </c>
      <c r="T698" s="627">
        <v>8.8999999999999996E-2</v>
      </c>
      <c r="U698" s="623">
        <v>8.5000000000000006E-2</v>
      </c>
      <c r="V698" s="623">
        <v>8.5000000000000006E-2</v>
      </c>
      <c r="W698" s="623">
        <v>8.5000000000000006E-2</v>
      </c>
      <c r="X698" s="623">
        <v>8.5000000000000006E-2</v>
      </c>
      <c r="Y698" s="623">
        <v>8.5000000000000006E-2</v>
      </c>
      <c r="Z698" s="624">
        <f>SUM(C698:Y698)</f>
        <v>16.979000000000003</v>
      </c>
      <c r="AA698" s="1086">
        <f>IF(ISERROR((C698/D698-1)*100),"n/a",(C698/D698-1)*100)</f>
        <v>22.05323193916351</v>
      </c>
      <c r="AB698" s="1086">
        <f>IF(ISERROR((D698/E698-1)*100),"n/a",(D698/E698-1)*100)</f>
        <v>24.056603773584897</v>
      </c>
      <c r="AC698" s="1096">
        <f>IF(ISERROR((E698/F698-1)*100),"n/a",(E698/F698-1)*100)</f>
        <v>29.268292682926834</v>
      </c>
      <c r="AD698" s="1096">
        <f>IF(ISERROR((F698/G698-1)*100),"n/a",(F698/G698-1)*100)</f>
        <v>17.142857142857149</v>
      </c>
      <c r="AE698" s="1096">
        <f>IF(ISERROR((G698/H698-1)*100),"n/a",(G698/H698-1)*100)</f>
        <v>12.903225806451601</v>
      </c>
      <c r="AF698" s="1096">
        <f>IF(ISERROR((H698/I698-1)*100),"n/a",(H698/I698-1)*100)</f>
        <v>15.887850467289709</v>
      </c>
      <c r="AG698" s="1096">
        <f>IF(ISERROR((I698/K698-1)*100),"n/a",(I698/K698-1)*100)</f>
        <v>50.704225352112701</v>
      </c>
      <c r="AH698" s="1096">
        <f>IF(ISERROR((K698/L698-1)*100),"n/a",(K698/L698-1)*100)</f>
        <v>26.785714285714256</v>
      </c>
      <c r="AI698" s="755">
        <f>IF(ISERROR((L698/N698-1)*100),"n/a",(L698/N698-1)*100)</f>
        <v>14.285714285714302</v>
      </c>
      <c r="AJ698" s="1097">
        <f>IF(ISERROR((N698/O698-1)*100),"n/a",(N698/O698-1)*100)</f>
        <v>8.8888888888888786</v>
      </c>
      <c r="AK698" s="755">
        <f>IF(ISERROR((O698/P698-1)*100),"n/a",(O698/P698-1)*100)</f>
        <v>9.7560975609756184</v>
      </c>
      <c r="AL698" s="755">
        <f>IF(ISERROR((P698/Q698-1)*100),"n/a",(P698/Q698-1)*100)</f>
        <v>36.666666666666671</v>
      </c>
      <c r="AM698" s="755">
        <f>IF(ISERROR((Q698/R698-1)*100),"n/a",(Q698/R698-1)*100)</f>
        <v>130.76923076923075</v>
      </c>
      <c r="AN698" s="755">
        <f>IF(ISERROR((R698/S698-1)*100),"n/a",(R698/S698-1)*100)</f>
        <v>23.809523809523814</v>
      </c>
      <c r="AO698" s="755">
        <f>IF(ISERROR((S698/T698-1)*100),"n/a",(S698/T698-1)*100)</f>
        <v>17.977528089887642</v>
      </c>
      <c r="AP698" s="755">
        <f>IF(ISERROR((T698/U698-1)*100),"n/a",(T698/U698-1)*100)</f>
        <v>4.7058823529411598</v>
      </c>
      <c r="AQ698" s="755">
        <f>IF(ISERROR((U698/V698-1)*100),"n/a",(U698/V698-1)*100)</f>
        <v>0</v>
      </c>
      <c r="AR698" s="755">
        <f>IF(ISERROR((V698/W698-1)*100),"n/a",(V698/W698-1)*100)</f>
        <v>0</v>
      </c>
      <c r="AS698" s="755">
        <f>IF(ISERROR((W698/X698-1)*100),"n/a",(W698/X698-1)*100)</f>
        <v>0</v>
      </c>
      <c r="AT698" s="755">
        <f>IF(ISERROR((X698/Y698-1)*100),"n/a",(X698/Y698-1)*100)</f>
        <v>0</v>
      </c>
      <c r="AU698" s="1088">
        <f>AVERAGE(AA698:AT698)</f>
        <v>22.283076693696479</v>
      </c>
      <c r="AV698" s="1089">
        <f>STDEV(AA698:AT698)</f>
        <v>28.771072302538713</v>
      </c>
    </row>
    <row r="699" spans="1:48" x14ac:dyDescent="0.2">
      <c r="A699" s="885" t="s">
        <v>1728</v>
      </c>
      <c r="B699" s="889" t="s">
        <v>1729</v>
      </c>
      <c r="C699" s="521">
        <v>1.22</v>
      </c>
      <c r="D699" s="491">
        <v>1.1100000000000001</v>
      </c>
      <c r="E699" s="627">
        <v>1</v>
      </c>
      <c r="F699" s="521">
        <v>0.9</v>
      </c>
      <c r="G699" s="521">
        <v>0.8</v>
      </c>
      <c r="H699" s="521">
        <v>0.65</v>
      </c>
      <c r="I699" s="521">
        <v>0.53</v>
      </c>
      <c r="J699" s="1026"/>
      <c r="K699" s="521">
        <v>0.4</v>
      </c>
      <c r="L699" s="523">
        <v>0</v>
      </c>
      <c r="M699" s="1026"/>
      <c r="N699" s="623">
        <v>0</v>
      </c>
      <c r="O699" s="623">
        <v>0</v>
      </c>
      <c r="P699" s="623">
        <v>0</v>
      </c>
      <c r="Q699" s="623">
        <v>0</v>
      </c>
      <c r="R699" s="623">
        <v>0</v>
      </c>
      <c r="S699" s="623">
        <v>0</v>
      </c>
      <c r="T699" s="623">
        <v>0</v>
      </c>
      <c r="U699" s="623">
        <v>0</v>
      </c>
      <c r="V699" s="623">
        <v>0</v>
      </c>
      <c r="W699" s="623">
        <v>0</v>
      </c>
      <c r="X699" s="623">
        <v>0</v>
      </c>
      <c r="Y699" s="623">
        <v>0</v>
      </c>
      <c r="Z699" s="624">
        <f>SUM(C699:Y699)</f>
        <v>6.6100000000000012</v>
      </c>
      <c r="AA699" s="1086">
        <f>IF(ISERROR((C699/D699-1)*100),"n/a",(C699/D699-1)*100)</f>
        <v>9.9099099099098975</v>
      </c>
      <c r="AB699" s="1086">
        <f>IF(ISERROR((D699/E699-1)*100),"n/a",(D699/E699-1)*100)</f>
        <v>11.000000000000011</v>
      </c>
      <c r="AC699" s="1096">
        <f>IF(ISERROR((E699/F699-1)*100),"n/a",(E699/F699-1)*100)</f>
        <v>11.111111111111116</v>
      </c>
      <c r="AD699" s="1096">
        <f>IF(ISERROR((F699/G699-1)*100),"n/a",(F699/G699-1)*100)</f>
        <v>12.5</v>
      </c>
      <c r="AE699" s="1096">
        <f>IF(ISERROR((G699/H699-1)*100),"n/a",(G699/H699-1)*100)</f>
        <v>23.076923076923084</v>
      </c>
      <c r="AF699" s="1096">
        <f>IF(ISERROR((H699/I699-1)*100),"n/a",(H699/I699-1)*100)</f>
        <v>22.641509433962259</v>
      </c>
      <c r="AG699" s="1096">
        <f>IF(ISERROR((I699/K699-1)*100),"n/a",(I699/K699-1)*100)</f>
        <v>32.499999999999993</v>
      </c>
      <c r="AH699" s="1096" t="str">
        <f>IF(ISERROR((K699/L699-1)*100),"n/a",(K699/L699-1)*100)</f>
        <v>n/a</v>
      </c>
      <c r="AI699" s="755" t="str">
        <f>IF(ISERROR((L699/N699-1)*100),"n/a",(L699/N699-1)*100)</f>
        <v>n/a</v>
      </c>
      <c r="AJ699" s="1097" t="str">
        <f>IF(ISERROR((N699/O699-1)*100),"n/a",(N699/O699-1)*100)</f>
        <v>n/a</v>
      </c>
      <c r="AK699" s="755" t="str">
        <f>IF(ISERROR((O699/P699-1)*100),"n/a",(O699/P699-1)*100)</f>
        <v>n/a</v>
      </c>
      <c r="AL699" s="755" t="str">
        <f>IF(ISERROR((P699/Q699-1)*100),"n/a",(P699/Q699-1)*100)</f>
        <v>n/a</v>
      </c>
      <c r="AM699" s="755" t="str">
        <f>IF(ISERROR((Q699/R699-1)*100),"n/a",(Q699/R699-1)*100)</f>
        <v>n/a</v>
      </c>
      <c r="AN699" s="755" t="str">
        <f>IF(ISERROR((R699/S699-1)*100),"n/a",(R699/S699-1)*100)</f>
        <v>n/a</v>
      </c>
      <c r="AO699" s="755" t="str">
        <f>IF(ISERROR((S699/T699-1)*100),"n/a",(S699/T699-1)*100)</f>
        <v>n/a</v>
      </c>
      <c r="AP699" s="755" t="str">
        <f>IF(ISERROR((T699/U699-1)*100),"n/a",(T699/U699-1)*100)</f>
        <v>n/a</v>
      </c>
      <c r="AQ699" s="755" t="str">
        <f>IF(ISERROR((U699/V699-1)*100),"n/a",(U699/V699-1)*100)</f>
        <v>n/a</v>
      </c>
      <c r="AR699" s="755" t="str">
        <f>IF(ISERROR((V699/W699-1)*100),"n/a",(V699/W699-1)*100)</f>
        <v>n/a</v>
      </c>
      <c r="AS699" s="755" t="str">
        <f>IF(ISERROR((W699/X699-1)*100),"n/a",(W699/X699-1)*100)</f>
        <v>n/a</v>
      </c>
      <c r="AT699" s="755" t="str">
        <f>IF(ISERROR((X699/Y699-1)*100),"n/a",(X699/Y699-1)*100)</f>
        <v>n/a</v>
      </c>
      <c r="AU699" s="1088">
        <f>AVERAGE(AA699:AT699)</f>
        <v>17.534207647415194</v>
      </c>
      <c r="AV699" s="1089">
        <f>STDEV(AA699:AT699)</f>
        <v>8.6429775727051013</v>
      </c>
    </row>
    <row r="700" spans="1:48" x14ac:dyDescent="0.2">
      <c r="A700" s="885" t="s">
        <v>2915</v>
      </c>
      <c r="B700" s="889" t="s">
        <v>2916</v>
      </c>
      <c r="C700" s="521">
        <v>0.54500000000000004</v>
      </c>
      <c r="D700" s="491">
        <v>0.52</v>
      </c>
      <c r="E700" s="627">
        <v>0.46</v>
      </c>
      <c r="F700" s="521">
        <v>0.42</v>
      </c>
      <c r="G700" s="521">
        <v>0.37</v>
      </c>
      <c r="H700" s="521">
        <v>0.33</v>
      </c>
      <c r="I700" s="578">
        <v>0.28999999999999998</v>
      </c>
      <c r="J700" s="1026"/>
      <c r="K700" s="523">
        <v>0.42</v>
      </c>
      <c r="L700" s="523">
        <v>0.56000000000000005</v>
      </c>
      <c r="M700" s="1026"/>
      <c r="N700" s="623">
        <v>0.56000000000000005</v>
      </c>
      <c r="O700" s="627">
        <v>0.56000000000000005</v>
      </c>
      <c r="P700" s="627">
        <v>0.54</v>
      </c>
      <c r="Q700" s="531">
        <v>0.52</v>
      </c>
      <c r="R700" s="531">
        <v>0.52</v>
      </c>
      <c r="S700" s="531">
        <v>0.52</v>
      </c>
      <c r="T700" s="531">
        <v>0.52</v>
      </c>
      <c r="U700" s="531">
        <v>0.52</v>
      </c>
      <c r="V700" s="531">
        <v>0.52</v>
      </c>
      <c r="W700" s="531">
        <v>0.52</v>
      </c>
      <c r="X700" s="531">
        <v>0.52</v>
      </c>
      <c r="Y700" s="627">
        <v>0.52</v>
      </c>
      <c r="Z700" s="624">
        <f>SUM(C700:Y700)</f>
        <v>10.254999999999997</v>
      </c>
      <c r="AA700" s="1086">
        <f>IF(ISERROR((C700/D700-1)*100),"n/a",(C700/D700-1)*100)</f>
        <v>4.8076923076923128</v>
      </c>
      <c r="AB700" s="1086">
        <f>IF(ISERROR((D700/E700-1)*100),"n/a",(D700/E700-1)*100)</f>
        <v>13.043478260869556</v>
      </c>
      <c r="AC700" s="1096">
        <f>IF(ISERROR((E700/F700-1)*100),"n/a",(E700/F700-1)*100)</f>
        <v>9.5238095238095344</v>
      </c>
      <c r="AD700" s="1096">
        <f>IF(ISERROR((F700/G700-1)*100),"n/a",(F700/G700-1)*100)</f>
        <v>13.513513513513509</v>
      </c>
      <c r="AE700" s="1096">
        <f>IF(ISERROR((G700/H700-1)*100),"n/a",(G700/H700-1)*100)</f>
        <v>12.12121212121211</v>
      </c>
      <c r="AF700" s="1096">
        <f>IF(ISERROR((H700/I700-1)*100),"n/a",(H700/I700-1)*100)</f>
        <v>13.793103448275868</v>
      </c>
      <c r="AG700" s="1096">
        <f>IF(ISERROR((I700/K700-1)*100),"n/a",(I700/K700-1)*100)</f>
        <v>-30.952380952380953</v>
      </c>
      <c r="AH700" s="1096">
        <f>IF(ISERROR((K700/L700-1)*100),"n/a",(K700/L700-1)*100)</f>
        <v>-25.000000000000011</v>
      </c>
      <c r="AI700" s="755">
        <f>IF(ISERROR((L700/N700-1)*100),"n/a",(L700/N700-1)*100)</f>
        <v>0</v>
      </c>
      <c r="AJ700" s="1097">
        <f>IF(ISERROR((N700/O700-1)*100),"n/a",(N700/O700-1)*100)</f>
        <v>0</v>
      </c>
      <c r="AK700" s="755">
        <f>IF(ISERROR((O700/P700-1)*100),"n/a",(O700/P700-1)*100)</f>
        <v>3.7037037037036979</v>
      </c>
      <c r="AL700" s="755">
        <f>IF(ISERROR((P700/Q700-1)*100),"n/a",(P700/Q700-1)*100)</f>
        <v>3.8461538461538547</v>
      </c>
      <c r="AM700" s="755">
        <f>IF(ISERROR((Q700/R700-1)*100),"n/a",(Q700/R700-1)*100)</f>
        <v>0</v>
      </c>
      <c r="AN700" s="755">
        <f>IF(ISERROR((R700/S700-1)*100),"n/a",(R700/S700-1)*100)</f>
        <v>0</v>
      </c>
      <c r="AO700" s="755">
        <f>IF(ISERROR((S700/T700-1)*100),"n/a",(S700/T700-1)*100)</f>
        <v>0</v>
      </c>
      <c r="AP700" s="755">
        <f>IF(ISERROR((T700/U700-1)*100),"n/a",(T700/U700-1)*100)</f>
        <v>0</v>
      </c>
      <c r="AQ700" s="755">
        <f>IF(ISERROR((U700/V700-1)*100),"n/a",(U700/V700-1)*100)</f>
        <v>0</v>
      </c>
      <c r="AR700" s="755">
        <f>IF(ISERROR((V700/W700-1)*100),"n/a",(V700/W700-1)*100)</f>
        <v>0</v>
      </c>
      <c r="AS700" s="755">
        <f>IF(ISERROR((W700/X700-1)*100),"n/a",(W700/X700-1)*100)</f>
        <v>0</v>
      </c>
      <c r="AT700" s="755">
        <f>IF(ISERROR((X700/Y700-1)*100),"n/a",(X700/Y700-1)*100)</f>
        <v>0</v>
      </c>
      <c r="AU700" s="1088">
        <f>AVERAGE(AA700:AT700)</f>
        <v>0.92001428864247392</v>
      </c>
      <c r="AV700" s="1089">
        <f>STDEV(AA700:AT700)</f>
        <v>11.23521108213745</v>
      </c>
    </row>
    <row r="701" spans="1:48" x14ac:dyDescent="0.2">
      <c r="A701" s="877" t="s">
        <v>367</v>
      </c>
      <c r="B701" s="877" t="s">
        <v>368</v>
      </c>
      <c r="C701" s="521">
        <v>1.36</v>
      </c>
      <c r="D701" s="627">
        <v>1.36</v>
      </c>
      <c r="E701" s="531">
        <v>1.32</v>
      </c>
      <c r="F701" s="521">
        <v>1.32</v>
      </c>
      <c r="G701" s="523">
        <v>1.28</v>
      </c>
      <c r="H701" s="521">
        <v>1.28</v>
      </c>
      <c r="I701" s="521">
        <v>1.25</v>
      </c>
      <c r="J701" s="1026"/>
      <c r="K701" s="521">
        <v>1.24</v>
      </c>
      <c r="L701" s="523">
        <v>1.2</v>
      </c>
      <c r="M701" s="1026"/>
      <c r="N701" s="627">
        <v>1.2</v>
      </c>
      <c r="O701" s="623">
        <v>1.1599999999999999</v>
      </c>
      <c r="P701" s="627">
        <v>1.1599999999999999</v>
      </c>
      <c r="Q701" s="627">
        <v>1.1200000000000001</v>
      </c>
      <c r="R701" s="627">
        <v>1.08</v>
      </c>
      <c r="S701" s="623">
        <v>1.04</v>
      </c>
      <c r="T701" s="627">
        <v>1.01</v>
      </c>
      <c r="U701" s="627">
        <v>1</v>
      </c>
      <c r="V701" s="627">
        <v>0.93</v>
      </c>
      <c r="W701" s="627">
        <v>0.89</v>
      </c>
      <c r="X701" s="627">
        <v>0.84</v>
      </c>
      <c r="Y701" s="627">
        <v>0.81</v>
      </c>
      <c r="Z701" s="624">
        <f>SUM(C701:Y701)</f>
        <v>23.849999999999998</v>
      </c>
      <c r="AA701" s="1086">
        <f>IF(ISERROR((C701/D701-1)*100),"n/a",(C701/D701-1)*100)</f>
        <v>0</v>
      </c>
      <c r="AB701" s="1086">
        <f>IF(ISERROR((D701/E701-1)*100),"n/a",(D701/E701-1)*100)</f>
        <v>3.0303030303030276</v>
      </c>
      <c r="AC701" s="1096">
        <f>IF(ISERROR((E701/F701-1)*100),"n/a",(E701/F701-1)*100)</f>
        <v>0</v>
      </c>
      <c r="AD701" s="1096">
        <f>IF(ISERROR((F701/G701-1)*100),"n/a",(F701/G701-1)*100)</f>
        <v>3.125</v>
      </c>
      <c r="AE701" s="1096">
        <f>IF(ISERROR((G701/H701-1)*100),"n/a",(G701/H701-1)*100)</f>
        <v>0</v>
      </c>
      <c r="AF701" s="1096">
        <f>IF(ISERROR((H701/I701-1)*100),"n/a",(H701/I701-1)*100)</f>
        <v>2.4000000000000021</v>
      </c>
      <c r="AG701" s="1096">
        <f>IF(ISERROR((I701/K701-1)*100),"n/a",(I701/K701-1)*100)</f>
        <v>0.80645161290322509</v>
      </c>
      <c r="AH701" s="1096">
        <f>IF(ISERROR((K701/L701-1)*100),"n/a",(K701/L701-1)*100)</f>
        <v>3.3333333333333437</v>
      </c>
      <c r="AI701" s="755">
        <f>IF(ISERROR((L701/N701-1)*100),"n/a",(L701/N701-1)*100)</f>
        <v>0</v>
      </c>
      <c r="AJ701" s="1097">
        <f>IF(ISERROR((N701/O701-1)*100),"n/a",(N701/O701-1)*100)</f>
        <v>3.4482758620689724</v>
      </c>
      <c r="AK701" s="755">
        <f>IF(ISERROR((O701/P701-1)*100),"n/a",(O701/P701-1)*100)</f>
        <v>0</v>
      </c>
      <c r="AL701" s="755">
        <f>IF(ISERROR((P701/Q701-1)*100),"n/a",(P701/Q701-1)*100)</f>
        <v>3.5714285714285587</v>
      </c>
      <c r="AM701" s="755">
        <f>IF(ISERROR((Q701/R701-1)*100),"n/a",(Q701/R701-1)*100)</f>
        <v>3.7037037037036979</v>
      </c>
      <c r="AN701" s="755">
        <f>IF(ISERROR((R701/S701-1)*100),"n/a",(R701/S701-1)*100)</f>
        <v>3.8461538461538547</v>
      </c>
      <c r="AO701" s="755">
        <f>IF(ISERROR((S701/T701-1)*100),"n/a",(S701/T701-1)*100)</f>
        <v>2.9702970297029729</v>
      </c>
      <c r="AP701" s="755">
        <f>IF(ISERROR((T701/U701-1)*100),"n/a",(T701/U701-1)*100)</f>
        <v>1.0000000000000009</v>
      </c>
      <c r="AQ701" s="755">
        <f>IF(ISERROR((U701/V701-1)*100),"n/a",(U701/V701-1)*100)</f>
        <v>7.5268817204301008</v>
      </c>
      <c r="AR701" s="755">
        <f>IF(ISERROR((V701/W701-1)*100),"n/a",(V701/W701-1)*100)</f>
        <v>4.4943820224719211</v>
      </c>
      <c r="AS701" s="755">
        <f>IF(ISERROR((W701/X701-1)*100),"n/a",(W701/X701-1)*100)</f>
        <v>5.9523809523809534</v>
      </c>
      <c r="AT701" s="755">
        <f>IF(ISERROR((X701/Y701-1)*100),"n/a",(X701/Y701-1)*100)</f>
        <v>3.7037037037036979</v>
      </c>
      <c r="AU701" s="1088">
        <f>AVERAGE(AA701:AT701)</f>
        <v>2.6456147694292165</v>
      </c>
      <c r="AV701" s="1089">
        <f>STDEV(AA701:AT701)</f>
        <v>2.1208818718186082</v>
      </c>
    </row>
    <row r="702" spans="1:48" x14ac:dyDescent="0.2">
      <c r="A702" s="885" t="s">
        <v>3916</v>
      </c>
      <c r="B702" s="877" t="s">
        <v>3917</v>
      </c>
      <c r="C702" s="521">
        <v>0.66</v>
      </c>
      <c r="D702" s="627">
        <v>0.52</v>
      </c>
      <c r="E702" s="627">
        <v>0.36</v>
      </c>
      <c r="F702" s="521">
        <v>0.28000000000000003</v>
      </c>
      <c r="G702" s="521">
        <v>0.21</v>
      </c>
      <c r="H702" s="521">
        <v>0.06</v>
      </c>
      <c r="I702" s="578">
        <v>0</v>
      </c>
      <c r="J702" s="1026"/>
      <c r="K702" s="523">
        <v>0</v>
      </c>
      <c r="L702" s="523">
        <v>0</v>
      </c>
      <c r="M702" s="1026"/>
      <c r="N702" s="623">
        <v>0</v>
      </c>
      <c r="O702" s="623">
        <v>0</v>
      </c>
      <c r="P702" s="623">
        <v>0.27</v>
      </c>
      <c r="Q702" s="627">
        <v>0.35</v>
      </c>
      <c r="R702" s="627">
        <v>0.31</v>
      </c>
      <c r="S702" s="627">
        <v>0.27</v>
      </c>
      <c r="T702" s="627">
        <v>0.23</v>
      </c>
      <c r="U702" s="627">
        <v>0.19166666666666665</v>
      </c>
      <c r="V702" s="627">
        <v>0.16666666666666666</v>
      </c>
      <c r="W702" s="531">
        <v>0</v>
      </c>
      <c r="X702" s="531">
        <v>0</v>
      </c>
      <c r="Y702" s="531">
        <v>0</v>
      </c>
      <c r="Z702" s="624">
        <f>SUM(C702:Y702)</f>
        <v>3.8783333333333334</v>
      </c>
      <c r="AA702" s="1086">
        <f>IF(ISERROR((C702/D702-1)*100),"n/a",(C702/D702-1)*100)</f>
        <v>26.923076923076916</v>
      </c>
      <c r="AB702" s="1086">
        <f>IF(ISERROR((D702/E702-1)*100),"n/a",(D702/E702-1)*100)</f>
        <v>44.444444444444464</v>
      </c>
      <c r="AC702" s="1096">
        <f>IF(ISERROR((E702/F702-1)*100),"n/a",(E702/F702-1)*100)</f>
        <v>28.571428571428559</v>
      </c>
      <c r="AD702" s="1096">
        <f>IF(ISERROR((F702/G702-1)*100),"n/a",(F702/G702-1)*100)</f>
        <v>33.33333333333335</v>
      </c>
      <c r="AE702" s="1096">
        <f>IF(ISERROR((G702/H702-1)*100),"n/a",(G702/H702-1)*100)</f>
        <v>250</v>
      </c>
      <c r="AF702" s="1096" t="str">
        <f>IF(ISERROR((H702/I702-1)*100),"n/a",(H702/I702-1)*100)</f>
        <v>n/a</v>
      </c>
      <c r="AG702" s="1096" t="str">
        <f>IF(ISERROR((I702/K702-1)*100),"n/a",(I702/K702-1)*100)</f>
        <v>n/a</v>
      </c>
      <c r="AH702" s="1096" t="str">
        <f>IF(ISERROR((K702/L702-1)*100),"n/a",(K702/L702-1)*100)</f>
        <v>n/a</v>
      </c>
      <c r="AI702" s="755" t="str">
        <f>IF(ISERROR((L702/N702-1)*100),"n/a",(L702/N702-1)*100)</f>
        <v>n/a</v>
      </c>
      <c r="AJ702" s="1097" t="str">
        <f>IF(ISERROR((N702/O702-1)*100),"n/a",(N702/O702-1)*100)</f>
        <v>n/a</v>
      </c>
      <c r="AK702" s="755">
        <f>IF(ISERROR((O702/P702-1)*100),"n/a",(O702/P702-1)*100)</f>
        <v>-100</v>
      </c>
      <c r="AL702" s="755">
        <f>IF(ISERROR((P702/Q702-1)*100),"n/a",(P702/Q702-1)*100)</f>
        <v>-22.857142857142843</v>
      </c>
      <c r="AM702" s="755">
        <f>IF(ISERROR((Q702/R702-1)*100),"n/a",(Q702/R702-1)*100)</f>
        <v>12.903225806451601</v>
      </c>
      <c r="AN702" s="755">
        <f>IF(ISERROR((R702/S702-1)*100),"n/a",(R702/S702-1)*100)</f>
        <v>14.814814814814813</v>
      </c>
      <c r="AO702" s="755">
        <f>IF(ISERROR((S702/T702-1)*100),"n/a",(S702/T702-1)*100)</f>
        <v>17.391304347826097</v>
      </c>
      <c r="AP702" s="755">
        <f>IF(ISERROR((T702/U702-1)*100),"n/a",(T702/U702-1)*100)</f>
        <v>20.000000000000018</v>
      </c>
      <c r="AQ702" s="755">
        <f>IF(ISERROR((U702/V702-1)*100),"n/a",(U702/V702-1)*100)</f>
        <v>14.999999999999991</v>
      </c>
      <c r="AR702" s="755" t="str">
        <f>IF(ISERROR((V702/W702-1)*100),"n/a",(V702/W702-1)*100)</f>
        <v>n/a</v>
      </c>
      <c r="AS702" s="755" t="str">
        <f>IF(ISERROR((W702/X702-1)*100),"n/a",(W702/X702-1)*100)</f>
        <v>n/a</v>
      </c>
      <c r="AT702" s="755" t="str">
        <f>IF(ISERROR((X702/Y702-1)*100),"n/a",(X702/Y702-1)*100)</f>
        <v>n/a</v>
      </c>
      <c r="AU702" s="1088">
        <f>AVERAGE(AA702:AT702)</f>
        <v>28.377040448686085</v>
      </c>
      <c r="AV702" s="1089">
        <f>STDEV(AA702:AT702)</f>
        <v>79.372768217677248</v>
      </c>
    </row>
    <row r="703" spans="1:48" x14ac:dyDescent="0.2">
      <c r="A703" s="877" t="s">
        <v>1742</v>
      </c>
      <c r="B703" s="877" t="s">
        <v>1743</v>
      </c>
      <c r="C703" s="521">
        <v>1.35</v>
      </c>
      <c r="D703" s="627">
        <v>1.2775000000000001</v>
      </c>
      <c r="E703" s="627">
        <v>1.2249999999999999</v>
      </c>
      <c r="F703" s="521">
        <v>1.1625000000000001</v>
      </c>
      <c r="G703" s="521">
        <v>1.0925</v>
      </c>
      <c r="H703" s="521">
        <v>1.0149999999999999</v>
      </c>
      <c r="I703" s="521">
        <v>0.92500000000000004</v>
      </c>
      <c r="J703" s="1026"/>
      <c r="K703" s="521">
        <v>0.875</v>
      </c>
      <c r="L703" s="521">
        <v>0.77</v>
      </c>
      <c r="M703" s="1026"/>
      <c r="N703" s="623">
        <v>0.72499999999999998</v>
      </c>
      <c r="O703" s="623">
        <v>0.96499999999999997</v>
      </c>
      <c r="P703" s="627">
        <v>1.32</v>
      </c>
      <c r="Q703" s="627">
        <v>1.3025</v>
      </c>
      <c r="R703" s="627">
        <v>1.2375</v>
      </c>
      <c r="S703" s="627">
        <v>1.1924999999999999</v>
      </c>
      <c r="T703" s="627">
        <v>1.1625000000000001</v>
      </c>
      <c r="U703" s="627">
        <v>1.1325000000000001</v>
      </c>
      <c r="V703" s="627">
        <v>1.1025</v>
      </c>
      <c r="W703" s="627">
        <v>1.0774999999999999</v>
      </c>
      <c r="X703" s="627">
        <v>1.0674999999999999</v>
      </c>
      <c r="Y703" s="627">
        <v>1.0565</v>
      </c>
      <c r="Z703" s="624">
        <f>SUM(C703:Y703)</f>
        <v>23.034000000000002</v>
      </c>
      <c r="AA703" s="1086">
        <f>IF(ISERROR((C703/D703-1)*100),"n/a",(C703/D703-1)*100)</f>
        <v>5.6751467710371761</v>
      </c>
      <c r="AB703" s="1086">
        <f>IF(ISERROR((D703/E703-1)*100),"n/a",(D703/E703-1)*100)</f>
        <v>4.2857142857142927</v>
      </c>
      <c r="AC703" s="1096">
        <f>IF(ISERROR((E703/F703-1)*100),"n/a",(E703/F703-1)*100)</f>
        <v>5.3763440860214784</v>
      </c>
      <c r="AD703" s="1096">
        <f>IF(ISERROR((F703/G703-1)*100),"n/a",(F703/G703-1)*100)</f>
        <v>6.4073226544622441</v>
      </c>
      <c r="AE703" s="1096">
        <f>IF(ISERROR((G703/H703-1)*100),"n/a",(G703/H703-1)*100)</f>
        <v>7.6354679802955738</v>
      </c>
      <c r="AF703" s="1096">
        <f>IF(ISERROR((H703/I703-1)*100),"n/a",(H703/I703-1)*100)</f>
        <v>9.7297297297297192</v>
      </c>
      <c r="AG703" s="1096">
        <f>IF(ISERROR((I703/K703-1)*100),"n/a",(I703/K703-1)*100)</f>
        <v>5.7142857142857162</v>
      </c>
      <c r="AH703" s="1096">
        <f>IF(ISERROR((K703/L703-1)*100),"n/a",(K703/L703-1)*100)</f>
        <v>13.636363636363624</v>
      </c>
      <c r="AI703" s="755">
        <f>IF(ISERROR((L703/N703-1)*100),"n/a",(L703/N703-1)*100)</f>
        <v>6.2068965517241503</v>
      </c>
      <c r="AJ703" s="1097">
        <f>IF(ISERROR((N703/O703-1)*100),"n/a",(N703/O703-1)*100)</f>
        <v>-24.870466321243523</v>
      </c>
      <c r="AK703" s="755">
        <f>IF(ISERROR((O703/P703-1)*100),"n/a",(O703/P703-1)*100)</f>
        <v>-26.893939393939405</v>
      </c>
      <c r="AL703" s="755">
        <f>IF(ISERROR((P703/Q703-1)*100),"n/a",(P703/Q703-1)*100)</f>
        <v>1.343570057581589</v>
      </c>
      <c r="AM703" s="755">
        <f>IF(ISERROR((Q703/R703-1)*100),"n/a",(Q703/R703-1)*100)</f>
        <v>5.2525252525252419</v>
      </c>
      <c r="AN703" s="755">
        <f>IF(ISERROR((R703/S703-1)*100),"n/a",(R703/S703-1)*100)</f>
        <v>3.7735849056603987</v>
      </c>
      <c r="AO703" s="755">
        <f>IF(ISERROR((S703/T703-1)*100),"n/a",(S703/T703-1)*100)</f>
        <v>2.580645161290307</v>
      </c>
      <c r="AP703" s="755">
        <f>IF(ISERROR((T703/U703-1)*100),"n/a",(T703/U703-1)*100)</f>
        <v>2.6490066225165476</v>
      </c>
      <c r="AQ703" s="755">
        <f>IF(ISERROR((U703/V703-1)*100),"n/a",(U703/V703-1)*100)</f>
        <v>2.7210884353741527</v>
      </c>
      <c r="AR703" s="755">
        <f>IF(ISERROR((V703/W703-1)*100),"n/a",(V703/W703-1)*100)</f>
        <v>2.3201856148491906</v>
      </c>
      <c r="AS703" s="755">
        <f>IF(ISERROR((W703/X703-1)*100),"n/a",(W703/X703-1)*100)</f>
        <v>0.93676814988290502</v>
      </c>
      <c r="AT703" s="755">
        <f>IF(ISERROR((X703/Y703-1)*100),"n/a",(X703/Y703-1)*100)</f>
        <v>1.0411736867013577</v>
      </c>
      <c r="AU703" s="1088">
        <f>AVERAGE(AA703:AT703)</f>
        <v>1.7760706790416372</v>
      </c>
      <c r="AV703" s="1089">
        <f>STDEV(AA703:AT703)</f>
        <v>9.9510019323162524</v>
      </c>
    </row>
    <row r="704" spans="1:48" x14ac:dyDescent="0.2">
      <c r="A704" s="885" t="s">
        <v>1750</v>
      </c>
      <c r="B704" s="877" t="s">
        <v>1751</v>
      </c>
      <c r="C704" s="521">
        <v>1.3</v>
      </c>
      <c r="D704" s="627">
        <v>1.21</v>
      </c>
      <c r="E704" s="627">
        <v>1.0900000000000001</v>
      </c>
      <c r="F704" s="521">
        <v>0.97</v>
      </c>
      <c r="G704" s="521">
        <v>0.86</v>
      </c>
      <c r="H704" s="521">
        <v>0.78</v>
      </c>
      <c r="I704" s="521">
        <v>0.69</v>
      </c>
      <c r="J704" s="1026"/>
      <c r="K704" s="523">
        <v>0.6</v>
      </c>
      <c r="L704" s="523">
        <v>0.6</v>
      </c>
      <c r="M704" s="1026"/>
      <c r="N704" s="623">
        <v>0.6</v>
      </c>
      <c r="O704" s="623">
        <v>0.6</v>
      </c>
      <c r="P704" s="627">
        <v>0.6</v>
      </c>
      <c r="Q704" s="627">
        <v>0.55500000000000005</v>
      </c>
      <c r="R704" s="627">
        <v>0.495</v>
      </c>
      <c r="S704" s="623">
        <v>0.48</v>
      </c>
      <c r="T704" s="627">
        <v>0.8</v>
      </c>
      <c r="U704" s="627">
        <v>0.75</v>
      </c>
      <c r="V704" s="623">
        <v>0.72</v>
      </c>
      <c r="W704" s="627">
        <v>0.72</v>
      </c>
      <c r="X704" s="627">
        <v>0.7</v>
      </c>
      <c r="Y704" s="623">
        <v>0.68</v>
      </c>
      <c r="Z704" s="624">
        <f>SUM(C704:Y704)</f>
        <v>15.799999999999999</v>
      </c>
      <c r="AA704" s="1086">
        <f>IF(ISERROR((C704/D704-1)*100),"n/a",(C704/D704-1)*100)</f>
        <v>7.4380165289256173</v>
      </c>
      <c r="AB704" s="1086">
        <f>IF(ISERROR((D704/E704-1)*100),"n/a",(D704/E704-1)*100)</f>
        <v>11.009174311926584</v>
      </c>
      <c r="AC704" s="1096">
        <f>IF(ISERROR((E704/F704-1)*100),"n/a",(E704/F704-1)*100)</f>
        <v>12.371134020618557</v>
      </c>
      <c r="AD704" s="1096">
        <f>IF(ISERROR((F704/G704-1)*100),"n/a",(F704/G704-1)*100)</f>
        <v>12.790697674418606</v>
      </c>
      <c r="AE704" s="1096">
        <f>IF(ISERROR((G704/H704-1)*100),"n/a",(G704/H704-1)*100)</f>
        <v>10.256410256410241</v>
      </c>
      <c r="AF704" s="1096">
        <f>IF(ISERROR((H704/I704-1)*100),"n/a",(H704/I704-1)*100)</f>
        <v>13.043478260869579</v>
      </c>
      <c r="AG704" s="1096">
        <f>IF(ISERROR((I704/K704-1)*100),"n/a",(I704/K704-1)*100)</f>
        <v>14.999999999999991</v>
      </c>
      <c r="AH704" s="1096">
        <f>IF(ISERROR((K704/L704-1)*100),"n/a",(K704/L704-1)*100)</f>
        <v>0</v>
      </c>
      <c r="AI704" s="755">
        <f>IF(ISERROR((L704/N704-1)*100),"n/a",(L704/N704-1)*100)</f>
        <v>0</v>
      </c>
      <c r="AJ704" s="1097">
        <f>IF(ISERROR((N704/O704-1)*100),"n/a",(N704/O704-1)*100)</f>
        <v>0</v>
      </c>
      <c r="AK704" s="755">
        <f>IF(ISERROR((O704/P704-1)*100),"n/a",(O704/P704-1)*100)</f>
        <v>0</v>
      </c>
      <c r="AL704" s="755">
        <f>IF(ISERROR((P704/Q704-1)*100),"n/a",(P704/Q704-1)*100)</f>
        <v>8.108108108108091</v>
      </c>
      <c r="AM704" s="755">
        <f>IF(ISERROR((Q704/R704-1)*100),"n/a",(Q704/R704-1)*100)</f>
        <v>12.121212121212132</v>
      </c>
      <c r="AN704" s="755">
        <f>IF(ISERROR((R704/S704-1)*100),"n/a",(R704/S704-1)*100)</f>
        <v>3.125</v>
      </c>
      <c r="AO704" s="755">
        <f>IF(ISERROR((S704/T704-1)*100),"n/a",(S704/T704-1)*100)</f>
        <v>-40</v>
      </c>
      <c r="AP704" s="755">
        <f>IF(ISERROR((T704/U704-1)*100),"n/a",(T704/U704-1)*100)</f>
        <v>6.6666666666666652</v>
      </c>
      <c r="AQ704" s="755">
        <f>IF(ISERROR((U704/V704-1)*100),"n/a",(U704/V704-1)*100)</f>
        <v>4.1666666666666741</v>
      </c>
      <c r="AR704" s="755">
        <f>IF(ISERROR((V704/W704-1)*100),"n/a",(V704/W704-1)*100)</f>
        <v>0</v>
      </c>
      <c r="AS704" s="755">
        <f>IF(ISERROR((W704/X704-1)*100),"n/a",(W704/X704-1)*100)</f>
        <v>2.8571428571428692</v>
      </c>
      <c r="AT704" s="755">
        <f>IF(ISERROR((X704/Y704-1)*100),"n/a",(X704/Y704-1)*100)</f>
        <v>2.9411764705882248</v>
      </c>
      <c r="AU704" s="1088">
        <f>AVERAGE(AA704:AT704)</f>
        <v>4.0947441971776914</v>
      </c>
      <c r="AV704" s="1089">
        <f>STDEV(AA704:AT704)</f>
        <v>11.605830553343736</v>
      </c>
    </row>
    <row r="705" spans="1:48" x14ac:dyDescent="0.2">
      <c r="A705" s="877" t="s">
        <v>1756</v>
      </c>
      <c r="B705" s="877" t="s">
        <v>1757</v>
      </c>
      <c r="C705" s="521">
        <v>0.4</v>
      </c>
      <c r="D705" s="627">
        <v>0.36</v>
      </c>
      <c r="E705" s="627">
        <v>0.32</v>
      </c>
      <c r="F705" s="521">
        <v>0.28999999999999998</v>
      </c>
      <c r="G705" s="521">
        <v>0.27333333333333332</v>
      </c>
      <c r="H705" s="521">
        <v>0.20333333333333334</v>
      </c>
      <c r="I705" s="521">
        <v>0.13666666666666666</v>
      </c>
      <c r="J705" s="1026"/>
      <c r="K705" s="523">
        <v>0.13333333333333333</v>
      </c>
      <c r="L705" s="523">
        <v>0.13333333333333333</v>
      </c>
      <c r="M705" s="1026"/>
      <c r="N705" s="627">
        <v>0.13333333333333333</v>
      </c>
      <c r="O705" s="627">
        <v>8.666666666666667E-2</v>
      </c>
      <c r="P705" s="627">
        <v>0.04</v>
      </c>
      <c r="Q705" s="627">
        <v>3.8333333333333337E-2</v>
      </c>
      <c r="R705" s="627">
        <v>3.6666666666666667E-2</v>
      </c>
      <c r="S705" s="627">
        <v>3.5000000000000003E-2</v>
      </c>
      <c r="T705" s="627">
        <v>3.3333333333333333E-2</v>
      </c>
      <c r="U705" s="627">
        <v>3.1666666666666669E-2</v>
      </c>
      <c r="V705" s="627">
        <v>0.03</v>
      </c>
      <c r="W705" s="627">
        <v>2.8333333333333335E-2</v>
      </c>
      <c r="X705" s="627">
        <v>2.6666666666666668E-2</v>
      </c>
      <c r="Y705" s="627">
        <v>1.2666666666666666E-2</v>
      </c>
      <c r="Z705" s="624">
        <f>SUM(C705:Y705)</f>
        <v>2.7826666666666675</v>
      </c>
      <c r="AA705" s="1086">
        <f>IF(ISERROR((C705/D705-1)*100),"n/a",(C705/D705-1)*100)</f>
        <v>11.111111111111116</v>
      </c>
      <c r="AB705" s="1086">
        <f>IF(ISERROR((D705/E705-1)*100),"n/a",(D705/E705-1)*100)</f>
        <v>12.5</v>
      </c>
      <c r="AC705" s="1096">
        <f>IF(ISERROR((E705/F705-1)*100),"n/a",(E705/F705-1)*100)</f>
        <v>10.344827586206918</v>
      </c>
      <c r="AD705" s="1096">
        <f>IF(ISERROR((F705/G705-1)*100),"n/a",(F705/G705-1)*100)</f>
        <v>6.0975609756097615</v>
      </c>
      <c r="AE705" s="1096">
        <f>IF(ISERROR((G705/H705-1)*100),"n/a",(G705/H705-1)*100)</f>
        <v>34.426229508196712</v>
      </c>
      <c r="AF705" s="1096">
        <f>IF(ISERROR((H705/I705-1)*100),"n/a",(H705/I705-1)*100)</f>
        <v>48.780487804878071</v>
      </c>
      <c r="AG705" s="1096">
        <f>IF(ISERROR((I705/K705-1)*100),"n/a",(I705/K705-1)*100)</f>
        <v>2.4999999999999911</v>
      </c>
      <c r="AH705" s="1096">
        <f>IF(ISERROR((K705/L705-1)*100),"n/a",(K705/L705-1)*100)</f>
        <v>0</v>
      </c>
      <c r="AI705" s="755">
        <f>IF(ISERROR((L705/N705-1)*100),"n/a",(L705/N705-1)*100)</f>
        <v>0</v>
      </c>
      <c r="AJ705" s="1097">
        <f>IF(ISERROR((N705/O705-1)*100),"n/a",(N705/O705-1)*100)</f>
        <v>53.846153846153832</v>
      </c>
      <c r="AK705" s="755">
        <f>IF(ISERROR((O705/P705-1)*100),"n/a",(O705/P705-1)*100)</f>
        <v>116.66666666666666</v>
      </c>
      <c r="AL705" s="755">
        <f>IF(ISERROR((P705/Q705-1)*100),"n/a",(P705/Q705-1)*100)</f>
        <v>4.3478260869565188</v>
      </c>
      <c r="AM705" s="755">
        <f>IF(ISERROR((Q705/R705-1)*100),"n/a",(Q705/R705-1)*100)</f>
        <v>4.5454545454545636</v>
      </c>
      <c r="AN705" s="755">
        <f>IF(ISERROR((R705/S705-1)*100),"n/a",(R705/S705-1)*100)</f>
        <v>4.761904761904745</v>
      </c>
      <c r="AO705" s="755">
        <f>IF(ISERROR((S705/T705-1)*100),"n/a",(S705/T705-1)*100)</f>
        <v>5.0000000000000044</v>
      </c>
      <c r="AP705" s="755">
        <f>IF(ISERROR((T705/U705-1)*100),"n/a",(T705/U705-1)*100)</f>
        <v>5.2631578947368363</v>
      </c>
      <c r="AQ705" s="755">
        <f>IF(ISERROR((U705/V705-1)*100),"n/a",(U705/V705-1)*100)</f>
        <v>5.555555555555558</v>
      </c>
      <c r="AR705" s="755">
        <f>IF(ISERROR((V705/W705-1)*100),"n/a",(V705/W705-1)*100)</f>
        <v>5.8823529411764497</v>
      </c>
      <c r="AS705" s="755">
        <f>IF(ISERROR((W705/X705-1)*100),"n/a",(W705/X705-1)*100)</f>
        <v>6.25</v>
      </c>
      <c r="AT705" s="755">
        <f>IF(ISERROR((X705/Y705-1)*100),"n/a",(X705/Y705-1)*100)</f>
        <v>110.52631578947371</v>
      </c>
      <c r="AU705" s="1088">
        <f>AVERAGE(AA705:AT705)</f>
        <v>22.420280253704071</v>
      </c>
      <c r="AV705" s="1089">
        <f>STDEV(AA705:AT705)</f>
        <v>34.707446797467412</v>
      </c>
    </row>
    <row r="706" spans="1:48" x14ac:dyDescent="0.2">
      <c r="A706" s="885" t="s">
        <v>363</v>
      </c>
      <c r="B706" s="877" t="s">
        <v>364</v>
      </c>
      <c r="C706" s="521">
        <v>1.145</v>
      </c>
      <c r="D706" s="627">
        <v>1.02</v>
      </c>
      <c r="E706" s="627">
        <v>0.97499999999999998</v>
      </c>
      <c r="F706" s="521">
        <v>0.93</v>
      </c>
      <c r="G706" s="521">
        <v>0.88833333333333342</v>
      </c>
      <c r="H706" s="521">
        <v>0.80666666666666664</v>
      </c>
      <c r="I706" s="521">
        <v>0.73666666666666669</v>
      </c>
      <c r="J706" s="1026"/>
      <c r="K706" s="521">
        <v>0.70666666666666667</v>
      </c>
      <c r="L706" s="521">
        <v>0.68</v>
      </c>
      <c r="M706" s="1026"/>
      <c r="N706" s="627">
        <v>0.6</v>
      </c>
      <c r="O706" s="627">
        <v>0.52333333333333332</v>
      </c>
      <c r="P706" s="627">
        <v>0.5033333333333333</v>
      </c>
      <c r="Q706" s="627">
        <v>0.48166666666666669</v>
      </c>
      <c r="R706" s="627">
        <v>0.46</v>
      </c>
      <c r="S706" s="627">
        <v>0.43333333333333335</v>
      </c>
      <c r="T706" s="627">
        <v>0.39833333333333337</v>
      </c>
      <c r="U706" s="627">
        <v>0.37666666666666665</v>
      </c>
      <c r="V706" s="627">
        <v>0.36110666666666669</v>
      </c>
      <c r="W706" s="627">
        <v>0.35</v>
      </c>
      <c r="X706" s="627">
        <v>0.33889333333333332</v>
      </c>
      <c r="Y706" s="627">
        <v>0.32667333333333332</v>
      </c>
      <c r="Z706" s="624">
        <f>SUM(C706:Y706)</f>
        <v>13.041673333333335</v>
      </c>
      <c r="AA706" s="1086">
        <f>IF(ISERROR((C706/D706-1)*100),"n/a",(C706/D706-1)*100)</f>
        <v>12.254901960784315</v>
      </c>
      <c r="AB706" s="1086">
        <f>IF(ISERROR((D706/E706-1)*100),"n/a",(D706/E706-1)*100)</f>
        <v>4.6153846153846212</v>
      </c>
      <c r="AC706" s="1096">
        <f>IF(ISERROR((E706/F706-1)*100),"n/a",(E706/F706-1)*100)</f>
        <v>4.8387096774193505</v>
      </c>
      <c r="AD706" s="1096">
        <f>IF(ISERROR((F706/G706-1)*100),"n/a",(F706/G706-1)*100)</f>
        <v>4.6904315196998114</v>
      </c>
      <c r="AE706" s="1096">
        <f>IF(ISERROR((G706/H706-1)*100),"n/a",(G706/H706-1)*100)</f>
        <v>10.123966942148765</v>
      </c>
      <c r="AF706" s="1096">
        <f>IF(ISERROR((H706/I706-1)*100),"n/a",(H706/I706-1)*100)</f>
        <v>9.5022624434389016</v>
      </c>
      <c r="AG706" s="1096">
        <f>IF(ISERROR((I706/K706-1)*100),"n/a",(I706/K706-1)*100)</f>
        <v>4.2452830188679291</v>
      </c>
      <c r="AH706" s="1096">
        <f>IF(ISERROR((K706/L706-1)*100),"n/a",(K706/L706-1)*100)</f>
        <v>3.9215686274509665</v>
      </c>
      <c r="AI706" s="755">
        <f>IF(ISERROR((L706/N706-1)*100),"n/a",(L706/N706-1)*100)</f>
        <v>13.333333333333353</v>
      </c>
      <c r="AJ706" s="1097">
        <f>IF(ISERROR((N706/O706-1)*100),"n/a",(N706/O706-1)*100)</f>
        <v>14.649681528662416</v>
      </c>
      <c r="AK706" s="755">
        <f>IF(ISERROR((O706/P706-1)*100),"n/a",(O706/P706-1)*100)</f>
        <v>3.9735099337748325</v>
      </c>
      <c r="AL706" s="755">
        <f>IF(ISERROR((P706/Q706-1)*100),"n/a",(P706/Q706-1)*100)</f>
        <v>4.4982698961937517</v>
      </c>
      <c r="AM706" s="755">
        <f>IF(ISERROR((Q706/R706-1)*100),"n/a",(Q706/R706-1)*100)</f>
        <v>4.7101449275362306</v>
      </c>
      <c r="AN706" s="755">
        <f>IF(ISERROR((R706/S706-1)*100),"n/a",(R706/S706-1)*100)</f>
        <v>6.1538461538461542</v>
      </c>
      <c r="AO706" s="755">
        <f>IF(ISERROR((S706/T706-1)*100),"n/a",(S706/T706-1)*100)</f>
        <v>8.786610878661083</v>
      </c>
      <c r="AP706" s="755">
        <f>IF(ISERROR((T706/U706-1)*100),"n/a",(T706/U706-1)*100)</f>
        <v>5.752212389380551</v>
      </c>
      <c r="AQ706" s="755">
        <f>IF(ISERROR((U706/V706-1)*100),"n/a",(U706/V706-1)*100)</f>
        <v>4.3089761104752045</v>
      </c>
      <c r="AR706" s="755">
        <f>IF(ISERROR((V706/W706-1)*100),"n/a",(V706/W706-1)*100)</f>
        <v>3.1733333333333391</v>
      </c>
      <c r="AS706" s="755">
        <f>IF(ISERROR((W706/X706-1)*100),"n/a",(W706/X706-1)*100)</f>
        <v>3.2773340677499263</v>
      </c>
      <c r="AT706" s="755">
        <f>IF(ISERROR((X706/Y706-1)*100),"n/a",(X706/Y706-1)*100)</f>
        <v>3.7407399848982781</v>
      </c>
      <c r="AU706" s="1088">
        <f>AVERAGE(AA706:AT706)</f>
        <v>6.5275250671519895</v>
      </c>
      <c r="AV706" s="1089">
        <f>STDEV(AA706:AT706)</f>
        <v>3.5765913829840383</v>
      </c>
    </row>
    <row r="707" spans="1:48" x14ac:dyDescent="0.2">
      <c r="A707" s="885" t="s">
        <v>372</v>
      </c>
      <c r="B707" s="877" t="s">
        <v>373</v>
      </c>
      <c r="C707" s="521">
        <v>2.72</v>
      </c>
      <c r="D707" s="627">
        <v>2.68</v>
      </c>
      <c r="E707" s="627">
        <v>2.645</v>
      </c>
      <c r="F707" s="521">
        <v>2.6124999999999998</v>
      </c>
      <c r="G707" s="521">
        <v>2.56</v>
      </c>
      <c r="H707" s="521">
        <v>2.52</v>
      </c>
      <c r="I707" s="521">
        <v>2.4900000000000002</v>
      </c>
      <c r="J707" s="1026"/>
      <c r="K707" s="521">
        <v>2.4500000000000002</v>
      </c>
      <c r="L707" s="521">
        <v>2.4249999999999998</v>
      </c>
      <c r="M707" s="1026"/>
      <c r="N707" s="627">
        <v>2.415</v>
      </c>
      <c r="O707" s="627">
        <v>2.38</v>
      </c>
      <c r="P707" s="627">
        <v>2.34</v>
      </c>
      <c r="Q707" s="627">
        <v>2.2999999999999998</v>
      </c>
      <c r="R707" s="627">
        <v>2.2599999999999998</v>
      </c>
      <c r="S707" s="627">
        <v>2.1749999999999998</v>
      </c>
      <c r="T707" s="627">
        <v>2</v>
      </c>
      <c r="U707" s="627">
        <v>1.96</v>
      </c>
      <c r="V707" s="627">
        <v>1.92</v>
      </c>
      <c r="W707" s="627">
        <v>1.88</v>
      </c>
      <c r="X707" s="627">
        <v>1.84</v>
      </c>
      <c r="Y707" s="627">
        <v>1.81</v>
      </c>
      <c r="Z707" s="624">
        <f>SUM(C707:Y707)</f>
        <v>48.3825</v>
      </c>
      <c r="AA707" s="1086">
        <f>IF(ISERROR((C707/D707-1)*100),"n/a",(C707/D707-1)*100)</f>
        <v>1.4925373134328401</v>
      </c>
      <c r="AB707" s="1086">
        <f>IF(ISERROR((D707/E707-1)*100),"n/a",(D707/E707-1)*100)</f>
        <v>1.3232514177693888</v>
      </c>
      <c r="AC707" s="1096">
        <f>IF(ISERROR((E707/F707-1)*100),"n/a",(E707/F707-1)*100)</f>
        <v>1.2440191387559807</v>
      </c>
      <c r="AD707" s="1096">
        <f>IF(ISERROR((F707/G707-1)*100),"n/a",(F707/G707-1)*100)</f>
        <v>2.05078125</v>
      </c>
      <c r="AE707" s="1096">
        <f>IF(ISERROR((G707/H707-1)*100),"n/a",(G707/H707-1)*100)</f>
        <v>1.5873015873015817</v>
      </c>
      <c r="AF707" s="1096">
        <f>IF(ISERROR((H707/I707-1)*100),"n/a",(H707/I707-1)*100)</f>
        <v>1.2048192771084265</v>
      </c>
      <c r="AG707" s="1096">
        <f>IF(ISERROR((I707/K707-1)*100),"n/a",(I707/K707-1)*100)</f>
        <v>1.6326530612244872</v>
      </c>
      <c r="AH707" s="1096">
        <f>IF(ISERROR((K707/L707-1)*100),"n/a",(K707/L707-1)*100)</f>
        <v>1.0309278350515649</v>
      </c>
      <c r="AI707" s="755">
        <f>IF(ISERROR((L707/N707-1)*100),"n/a",(L707/N707-1)*100)</f>
        <v>0.41407867494822614</v>
      </c>
      <c r="AJ707" s="1097">
        <f>IF(ISERROR((N707/O707-1)*100),"n/a",(N707/O707-1)*100)</f>
        <v>1.4705882352941346</v>
      </c>
      <c r="AK707" s="755">
        <f>IF(ISERROR((O707/P707-1)*100),"n/a",(O707/P707-1)*100)</f>
        <v>1.7094017094017033</v>
      </c>
      <c r="AL707" s="755">
        <f>IF(ISERROR((P707/Q707-1)*100),"n/a",(P707/Q707-1)*100)</f>
        <v>1.7391304347826209</v>
      </c>
      <c r="AM707" s="755">
        <f>IF(ISERROR((Q707/R707-1)*100),"n/a",(Q707/R707-1)*100)</f>
        <v>1.7699115044247815</v>
      </c>
      <c r="AN707" s="755">
        <f>IF(ISERROR((R707/S707-1)*100),"n/a",(R707/S707-1)*100)</f>
        <v>3.9080459770114873</v>
      </c>
      <c r="AO707" s="755">
        <f>IF(ISERROR((S707/T707-1)*100),"n/a",(S707/T707-1)*100)</f>
        <v>8.7499999999999911</v>
      </c>
      <c r="AP707" s="755">
        <f>IF(ISERROR((T707/U707-1)*100),"n/a",(T707/U707-1)*100)</f>
        <v>2.0408163265306145</v>
      </c>
      <c r="AQ707" s="755">
        <f>IF(ISERROR((U707/V707-1)*100),"n/a",(U707/V707-1)*100)</f>
        <v>2.0833333333333259</v>
      </c>
      <c r="AR707" s="755">
        <f>IF(ISERROR((V707/W707-1)*100),"n/a",(V707/W707-1)*100)</f>
        <v>2.1276595744680771</v>
      </c>
      <c r="AS707" s="755">
        <f>IF(ISERROR((W707/X707-1)*100),"n/a",(W707/X707-1)*100)</f>
        <v>2.1739130434782483</v>
      </c>
      <c r="AT707" s="755">
        <f>IF(ISERROR((X707/Y707-1)*100),"n/a",(X707/Y707-1)*100)</f>
        <v>1.6574585635359185</v>
      </c>
      <c r="AU707" s="1088">
        <f>AVERAGE(AA707:AT707)</f>
        <v>2.0705314128926702</v>
      </c>
      <c r="AV707" s="1089">
        <f>STDEV(AA707:AT707)</f>
        <v>1.7082349725396448</v>
      </c>
    </row>
    <row r="708" spans="1:48" x14ac:dyDescent="0.2">
      <c r="A708" s="885" t="s">
        <v>365</v>
      </c>
      <c r="B708" s="877" t="s">
        <v>366</v>
      </c>
      <c r="C708" s="521">
        <v>1.2</v>
      </c>
      <c r="D708" s="627">
        <v>1.145</v>
      </c>
      <c r="E708" s="627">
        <v>1.02</v>
      </c>
      <c r="F708" s="521">
        <v>0.98</v>
      </c>
      <c r="G708" s="521">
        <v>0.94</v>
      </c>
      <c r="H708" s="521">
        <v>0.9</v>
      </c>
      <c r="I708" s="521">
        <v>0.86</v>
      </c>
      <c r="J708" s="1026" t="s">
        <v>90</v>
      </c>
      <c r="K708" s="521">
        <v>0.82</v>
      </c>
      <c r="L708" s="521">
        <v>0.78</v>
      </c>
      <c r="M708" s="1026"/>
      <c r="N708" s="627">
        <v>0.74</v>
      </c>
      <c r="O708" s="627">
        <v>0.7</v>
      </c>
      <c r="P708" s="627">
        <v>0.63</v>
      </c>
      <c r="Q708" s="627">
        <v>0.55000000000000004</v>
      </c>
      <c r="R708" s="627">
        <v>0.51</v>
      </c>
      <c r="S708" s="627">
        <v>0.44</v>
      </c>
      <c r="T708" s="627">
        <v>0.42</v>
      </c>
      <c r="U708" s="627">
        <v>0.4</v>
      </c>
      <c r="V708" s="627">
        <v>0.39529999999999998</v>
      </c>
      <c r="W708" s="623">
        <v>0.38119999999999998</v>
      </c>
      <c r="X708" s="627">
        <v>0.3725</v>
      </c>
      <c r="Y708" s="623">
        <v>0.34639999999999999</v>
      </c>
      <c r="Z708" s="624">
        <f>SUM(C708:Y708)</f>
        <v>14.530400000000002</v>
      </c>
      <c r="AA708" s="1086">
        <f>IF(ISERROR((C708/D708-1)*100),"n/a",(C708/D708-1)*100)</f>
        <v>4.8034934497816595</v>
      </c>
      <c r="AB708" s="1086">
        <f>IF(ISERROR((D708/E708-1)*100),"n/a",(D708/E708-1)*100)</f>
        <v>12.254901960784315</v>
      </c>
      <c r="AC708" s="1096">
        <f>IF(ISERROR((E708/F708-1)*100),"n/a",(E708/F708-1)*100)</f>
        <v>4.081632653061229</v>
      </c>
      <c r="AD708" s="1096">
        <f>IF(ISERROR((F708/G708-1)*100),"n/a",(F708/G708-1)*100)</f>
        <v>4.2553191489361764</v>
      </c>
      <c r="AE708" s="1096">
        <f>IF(ISERROR((G708/H708-1)*100),"n/a",(G708/H708-1)*100)</f>
        <v>4.4444444444444287</v>
      </c>
      <c r="AF708" s="1096">
        <f>IF(ISERROR((H708/I708-1)*100),"n/a",(H708/I708-1)*100)</f>
        <v>4.6511627906976827</v>
      </c>
      <c r="AG708" s="1096">
        <f>IF(ISERROR((I708/K708-1)*100),"n/a",(I708/K708-1)*100)</f>
        <v>4.8780487804878092</v>
      </c>
      <c r="AH708" s="1096">
        <f>IF(ISERROR((K708/L708-1)*100),"n/a",(K708/L708-1)*100)</f>
        <v>5.12820512820511</v>
      </c>
      <c r="AI708" s="755">
        <f>IF(ISERROR((L708/N708-1)*100),"n/a",(L708/N708-1)*100)</f>
        <v>5.4054054054054168</v>
      </c>
      <c r="AJ708" s="1097">
        <f>IF(ISERROR((N708/O708-1)*100),"n/a",(N708/O708-1)*100)</f>
        <v>5.7142857142857162</v>
      </c>
      <c r="AK708" s="755">
        <f>IF(ISERROR((O708/P708-1)*100),"n/a",(O708/P708-1)*100)</f>
        <v>11.111111111111093</v>
      </c>
      <c r="AL708" s="755">
        <f>IF(ISERROR((P708/Q708-1)*100),"n/a",(P708/Q708-1)*100)</f>
        <v>14.545454545454529</v>
      </c>
      <c r="AM708" s="755">
        <f>IF(ISERROR((Q708/R708-1)*100),"n/a",(Q708/R708-1)*100)</f>
        <v>7.8431372549019773</v>
      </c>
      <c r="AN708" s="755">
        <f>IF(ISERROR((R708/S708-1)*100),"n/a",(R708/S708-1)*100)</f>
        <v>15.909090909090917</v>
      </c>
      <c r="AO708" s="755">
        <f>IF(ISERROR((S708/T708-1)*100),"n/a",(S708/T708-1)*100)</f>
        <v>4.7619047619047672</v>
      </c>
      <c r="AP708" s="755">
        <f>IF(ISERROR((T708/U708-1)*100),"n/a",(T708/U708-1)*100)</f>
        <v>4.9999999999999822</v>
      </c>
      <c r="AQ708" s="755">
        <f>IF(ISERROR((U708/V708-1)*100),"n/a",(U708/V708-1)*100)</f>
        <v>1.1889704022261638</v>
      </c>
      <c r="AR708" s="755">
        <f>IF(ISERROR((V708/W708-1)*100),"n/a",(V708/W708-1)*100)</f>
        <v>3.6988457502623362</v>
      </c>
      <c r="AS708" s="755">
        <f>IF(ISERROR((W708/X708-1)*100),"n/a",(W708/X708-1)*100)</f>
        <v>2.3355704697986646</v>
      </c>
      <c r="AT708" s="755">
        <f>IF(ISERROR((X708/Y708-1)*100),"n/a",(X708/Y708-1)*100)</f>
        <v>7.5346420323325614</v>
      </c>
      <c r="AU708" s="1088">
        <f>AVERAGE(AA708:AT708)</f>
        <v>6.4772813356586267</v>
      </c>
      <c r="AV708" s="1089">
        <f>STDEV(AA708:AT708)</f>
        <v>3.9530765292460108</v>
      </c>
    </row>
    <row r="709" spans="1:48" x14ac:dyDescent="0.2">
      <c r="A709" s="877" t="s">
        <v>1744</v>
      </c>
      <c r="B709" s="877" t="s">
        <v>1745</v>
      </c>
      <c r="C709" s="521">
        <v>0.84</v>
      </c>
      <c r="D709" s="627">
        <v>0.79</v>
      </c>
      <c r="E709" s="627">
        <v>0.65999999999999992</v>
      </c>
      <c r="F709" s="523">
        <v>0.64</v>
      </c>
      <c r="G709" s="521">
        <v>0.61</v>
      </c>
      <c r="H709" s="523">
        <v>0.6</v>
      </c>
      <c r="I709" s="521">
        <v>0.54</v>
      </c>
      <c r="J709" s="1026"/>
      <c r="K709" s="521">
        <v>0.32</v>
      </c>
      <c r="L709" s="521">
        <v>0.22</v>
      </c>
      <c r="M709" s="1026"/>
      <c r="N709" s="623">
        <v>0.2</v>
      </c>
      <c r="O709" s="623">
        <v>0.2</v>
      </c>
      <c r="P709" s="623">
        <v>0.76</v>
      </c>
      <c r="Q709" s="627">
        <v>0.73</v>
      </c>
      <c r="R709" s="627">
        <v>0.54</v>
      </c>
      <c r="S709" s="627">
        <v>0.26</v>
      </c>
      <c r="T709" s="627">
        <v>0.2</v>
      </c>
      <c r="U709" s="623">
        <v>0.16</v>
      </c>
      <c r="V709" s="623">
        <v>0.16</v>
      </c>
      <c r="W709" s="623">
        <v>0.16</v>
      </c>
      <c r="X709" s="623">
        <v>0.16</v>
      </c>
      <c r="Y709" s="623">
        <v>0.16</v>
      </c>
      <c r="Z709" s="624">
        <f>SUM(C709:Y709)</f>
        <v>8.91</v>
      </c>
      <c r="AA709" s="1086">
        <f>IF(ISERROR((C709/D709-1)*100),"n/a",(C709/D709-1)*100)</f>
        <v>6.3291139240506222</v>
      </c>
      <c r="AB709" s="1086">
        <f>IF(ISERROR((D709/E709-1)*100),"n/a",(D709/E709-1)*100)</f>
        <v>19.696969696969724</v>
      </c>
      <c r="AC709" s="1096">
        <f>IF(ISERROR((E709/F709-1)*100),"n/a",(E709/F709-1)*100)</f>
        <v>3.1249999999999778</v>
      </c>
      <c r="AD709" s="1096">
        <f>IF(ISERROR((F709/G709-1)*100),"n/a",(F709/G709-1)*100)</f>
        <v>4.9180327868852514</v>
      </c>
      <c r="AE709" s="1096">
        <f>IF(ISERROR((G709/H709-1)*100),"n/a",(G709/H709-1)*100)</f>
        <v>1.6666666666666607</v>
      </c>
      <c r="AF709" s="1096">
        <f>IF(ISERROR((H709/I709-1)*100),"n/a",(H709/I709-1)*100)</f>
        <v>11.111111111111093</v>
      </c>
      <c r="AG709" s="1096">
        <f>IF(ISERROR((I709/K709-1)*100),"n/a",(I709/K709-1)*100)</f>
        <v>68.75</v>
      </c>
      <c r="AH709" s="1096">
        <f>IF(ISERROR((K709/L709-1)*100),"n/a",(K709/L709-1)*100)</f>
        <v>45.45454545454546</v>
      </c>
      <c r="AI709" s="755">
        <f>IF(ISERROR((L709/N709-1)*100),"n/a",(L709/N709-1)*100)</f>
        <v>9.9999999999999858</v>
      </c>
      <c r="AJ709" s="1097">
        <f>IF(ISERROR((N709/O709-1)*100),"n/a",(N709/O709-1)*100)</f>
        <v>0</v>
      </c>
      <c r="AK709" s="755">
        <f>IF(ISERROR((O709/P709-1)*100),"n/a",(O709/P709-1)*100)</f>
        <v>-73.684210526315795</v>
      </c>
      <c r="AL709" s="755">
        <f>IF(ISERROR((P709/Q709-1)*100),"n/a",(P709/Q709-1)*100)</f>
        <v>4.1095890410958846</v>
      </c>
      <c r="AM709" s="755">
        <f>IF(ISERROR((Q709/R709-1)*100),"n/a",(Q709/R709-1)*100)</f>
        <v>35.185185185185162</v>
      </c>
      <c r="AN709" s="755">
        <f>IF(ISERROR((R709/S709-1)*100),"n/a",(R709/S709-1)*100)</f>
        <v>107.69230769230771</v>
      </c>
      <c r="AO709" s="755">
        <f>IF(ISERROR((S709/T709-1)*100),"n/a",(S709/T709-1)*100)</f>
        <v>30.000000000000004</v>
      </c>
      <c r="AP709" s="755">
        <f>IF(ISERROR((T709/U709-1)*100),"n/a",(T709/U709-1)*100)</f>
        <v>25</v>
      </c>
      <c r="AQ709" s="755">
        <f>IF(ISERROR((U709/V709-1)*100),"n/a",(U709/V709-1)*100)</f>
        <v>0</v>
      </c>
      <c r="AR709" s="755">
        <f>IF(ISERROR((V709/W709-1)*100),"n/a",(V709/W709-1)*100)</f>
        <v>0</v>
      </c>
      <c r="AS709" s="755">
        <f>IF(ISERROR((W709/X709-1)*100),"n/a",(W709/X709-1)*100)</f>
        <v>0</v>
      </c>
      <c r="AT709" s="755">
        <f>IF(ISERROR((X709/Y709-1)*100),"n/a",(X709/Y709-1)*100)</f>
        <v>0</v>
      </c>
      <c r="AU709" s="1088">
        <f>AVERAGE(AA709:AT709)</f>
        <v>14.967715551625091</v>
      </c>
      <c r="AV709" s="1089">
        <f>STDEV(AA709:AT709)</f>
        <v>34.646428812001588</v>
      </c>
    </row>
    <row r="710" spans="1:48" x14ac:dyDescent="0.2">
      <c r="A710" s="894" t="s">
        <v>1746</v>
      </c>
      <c r="B710" s="877" t="s">
        <v>1747</v>
      </c>
      <c r="C710" s="521">
        <v>1.24</v>
      </c>
      <c r="D710" s="627">
        <v>1.2</v>
      </c>
      <c r="E710" s="627">
        <v>1.1599999999999999</v>
      </c>
      <c r="F710" s="521">
        <v>1.1100000000000001</v>
      </c>
      <c r="G710" s="521">
        <v>1.08</v>
      </c>
      <c r="H710" s="521">
        <v>1.04</v>
      </c>
      <c r="I710" s="521">
        <v>1.01</v>
      </c>
      <c r="J710" s="1026"/>
      <c r="K710" s="523">
        <v>1</v>
      </c>
      <c r="L710" s="523">
        <v>1</v>
      </c>
      <c r="M710" s="1026"/>
      <c r="N710" s="623">
        <v>1</v>
      </c>
      <c r="O710" s="623">
        <v>1.03</v>
      </c>
      <c r="P710" s="623">
        <v>1.1200000000000001</v>
      </c>
      <c r="Q710" s="627">
        <v>1.1200000000000001</v>
      </c>
      <c r="R710" s="627">
        <v>1.06</v>
      </c>
      <c r="S710" s="627">
        <v>0.98</v>
      </c>
      <c r="T710" s="627">
        <v>0.9</v>
      </c>
      <c r="U710" s="627">
        <v>0.82</v>
      </c>
      <c r="V710" s="627">
        <v>0.76001000000000007</v>
      </c>
      <c r="W710" s="627">
        <v>0.70666000000000007</v>
      </c>
      <c r="X710" s="627">
        <v>0.17333000000000001</v>
      </c>
      <c r="Y710" s="623">
        <v>0</v>
      </c>
      <c r="Z710" s="624">
        <f>SUM(C710:Y710)</f>
        <v>19.509999999999998</v>
      </c>
      <c r="AA710" s="1086">
        <f>IF(ISERROR((C710/D710-1)*100),"n/a",(C710/D710-1)*100)</f>
        <v>3.3333333333333437</v>
      </c>
      <c r="AB710" s="1086">
        <f>IF(ISERROR((D710/E710-1)*100),"n/a",(D710/E710-1)*100)</f>
        <v>3.4482758620689724</v>
      </c>
      <c r="AC710" s="1096">
        <f>IF(ISERROR((E710/F710-1)*100),"n/a",(E710/F710-1)*100)</f>
        <v>4.5045045045044807</v>
      </c>
      <c r="AD710" s="1096">
        <f>IF(ISERROR((F710/G710-1)*100),"n/a",(F710/G710-1)*100)</f>
        <v>2.7777777777777901</v>
      </c>
      <c r="AE710" s="1096">
        <f>IF(ISERROR((G710/H710-1)*100),"n/a",(G710/H710-1)*100)</f>
        <v>3.8461538461538547</v>
      </c>
      <c r="AF710" s="1096">
        <f>IF(ISERROR((H710/I710-1)*100),"n/a",(H710/I710-1)*100)</f>
        <v>2.9702970297029729</v>
      </c>
      <c r="AG710" s="1096">
        <f>IF(ISERROR((I710/K710-1)*100),"n/a",(I710/K710-1)*100)</f>
        <v>1.0000000000000009</v>
      </c>
      <c r="AH710" s="1096">
        <f>IF(ISERROR((K710/L710-1)*100),"n/a",(K710/L710-1)*100)</f>
        <v>0</v>
      </c>
      <c r="AI710" s="755">
        <f>IF(ISERROR((L710/N710-1)*100),"n/a",(L710/N710-1)*100)</f>
        <v>0</v>
      </c>
      <c r="AJ710" s="1097">
        <f>IF(ISERROR((N710/O710-1)*100),"n/a",(N710/O710-1)*100)</f>
        <v>-2.9126213592232997</v>
      </c>
      <c r="AK710" s="755">
        <f>IF(ISERROR((O710/P710-1)*100),"n/a",(O710/P710-1)*100)</f>
        <v>-8.03571428571429</v>
      </c>
      <c r="AL710" s="755">
        <f>IF(ISERROR((P710/Q710-1)*100),"n/a",(P710/Q710-1)*100)</f>
        <v>0</v>
      </c>
      <c r="AM710" s="755">
        <f>IF(ISERROR((Q710/R710-1)*100),"n/a",(Q710/R710-1)*100)</f>
        <v>5.6603773584905648</v>
      </c>
      <c r="AN710" s="755">
        <f>IF(ISERROR((R710/S710-1)*100),"n/a",(R710/S710-1)*100)</f>
        <v>8.163265306122458</v>
      </c>
      <c r="AO710" s="755">
        <f>IF(ISERROR((S710/T710-1)*100),"n/a",(S710/T710-1)*100)</f>
        <v>8.8888888888888786</v>
      </c>
      <c r="AP710" s="755">
        <f>IF(ISERROR((T710/U710-1)*100),"n/a",(T710/U710-1)*100)</f>
        <v>9.7560975609756184</v>
      </c>
      <c r="AQ710" s="755">
        <f>IF(ISERROR((U710/V710-1)*100),"n/a",(U710/V710-1)*100)</f>
        <v>7.8933171931948154</v>
      </c>
      <c r="AR710" s="755">
        <f>IF(ISERROR((V710/W710-1)*100),"n/a",(V710/W710-1)*100)</f>
        <v>7.549599524523809</v>
      </c>
      <c r="AS710" s="755">
        <f>IF(ISERROR((W710/X710-1)*100),"n/a",(W710/X710-1)*100)</f>
        <v>307.69630185195871</v>
      </c>
      <c r="AT710" s="755" t="str">
        <f>IF(ISERROR((X710/Y710-1)*100),"n/a",(X710/Y710-1)*100)</f>
        <v>n/a</v>
      </c>
      <c r="AU710" s="1088">
        <f>AVERAGE(AA710:AT710)</f>
        <v>19.291571283829406</v>
      </c>
      <c r="AV710" s="1089">
        <f>STDEV(AA710:AT710)</f>
        <v>69.978861042199341</v>
      </c>
    </row>
    <row r="711" spans="1:48" x14ac:dyDescent="0.2">
      <c r="A711" s="877" t="s">
        <v>1754</v>
      </c>
      <c r="B711" s="877" t="s">
        <v>1755</v>
      </c>
      <c r="C711" s="521">
        <v>4.9800000000000004</v>
      </c>
      <c r="D711" s="627">
        <v>3.45</v>
      </c>
      <c r="E711" s="627">
        <v>2.875</v>
      </c>
      <c r="F711" s="521">
        <v>2.375</v>
      </c>
      <c r="G711" s="521">
        <v>1.875</v>
      </c>
      <c r="H711" s="521">
        <v>1.405</v>
      </c>
      <c r="I711" s="521">
        <v>1.0525</v>
      </c>
      <c r="J711" s="1026"/>
      <c r="K711" s="521">
        <v>0.8</v>
      </c>
      <c r="L711" s="521">
        <v>0.61250000000000004</v>
      </c>
      <c r="M711" s="1026"/>
      <c r="N711" s="627">
        <v>0.40500000000000003</v>
      </c>
      <c r="O711" s="623">
        <v>0.03</v>
      </c>
      <c r="P711" s="623">
        <v>0.03</v>
      </c>
      <c r="Q711" s="623">
        <v>0.03</v>
      </c>
      <c r="R711" s="627">
        <v>0.03</v>
      </c>
      <c r="S711" s="623">
        <v>1.4999999999999999E-2</v>
      </c>
      <c r="T711" s="627">
        <v>1.4999999999999999E-2</v>
      </c>
      <c r="U711" s="623">
        <v>7.4999999999999997E-3</v>
      </c>
      <c r="V711" s="623">
        <v>7.4999999999999997E-3</v>
      </c>
      <c r="W711" s="627">
        <v>7.4999999999999997E-3</v>
      </c>
      <c r="X711" s="623">
        <v>3.7499999999999999E-3</v>
      </c>
      <c r="Y711" s="627">
        <v>0.01</v>
      </c>
      <c r="Z711" s="624">
        <f>SUM(C711:Y711)</f>
        <v>20.01625000000001</v>
      </c>
      <c r="AA711" s="1086">
        <f>IF(ISERROR((C711/D711-1)*100),"n/a",(C711/D711-1)*100)</f>
        <v>44.34782608695653</v>
      </c>
      <c r="AB711" s="1086">
        <f>IF(ISERROR((D711/E711-1)*100),"n/a",(D711/E711-1)*100)</f>
        <v>19.999999999999996</v>
      </c>
      <c r="AC711" s="1096">
        <f>IF(ISERROR((E711/F711-1)*100),"n/a",(E711/F711-1)*100)</f>
        <v>21.052631578947366</v>
      </c>
      <c r="AD711" s="1096">
        <f>IF(ISERROR((F711/G711-1)*100),"n/a",(F711/G711-1)*100)</f>
        <v>26.666666666666661</v>
      </c>
      <c r="AE711" s="1096">
        <f>IF(ISERROR((G711/H711-1)*100),"n/a",(G711/H711-1)*100)</f>
        <v>33.451957295373667</v>
      </c>
      <c r="AF711" s="1096">
        <f>IF(ISERROR((H711/I711-1)*100),"n/a",(H711/I711-1)*100)</f>
        <v>33.4916864608076</v>
      </c>
      <c r="AG711" s="1096">
        <f>IF(ISERROR((I711/K711-1)*100),"n/a",(I711/K711-1)*100)</f>
        <v>31.562499999999982</v>
      </c>
      <c r="AH711" s="1096">
        <f>IF(ISERROR((K711/L711-1)*100),"n/a",(K711/L711-1)*100)</f>
        <v>30.612244897959172</v>
      </c>
      <c r="AI711" s="755">
        <f>IF(ISERROR((L711/N711-1)*100),"n/a",(L711/N711-1)*100)</f>
        <v>51.23456790123457</v>
      </c>
      <c r="AJ711" s="1097">
        <f>IF(ISERROR((N711/O711-1)*100),"n/a",(N711/O711-1)*100)</f>
        <v>1250.0000000000002</v>
      </c>
      <c r="AK711" s="755">
        <f>IF(ISERROR((O711/P711-1)*100),"n/a",(O711/P711-1)*100)</f>
        <v>0</v>
      </c>
      <c r="AL711" s="755">
        <f>IF(ISERROR((P711/Q711-1)*100),"n/a",(P711/Q711-1)*100)</f>
        <v>0</v>
      </c>
      <c r="AM711" s="755">
        <f>IF(ISERROR((Q711/R711-1)*100),"n/a",(Q711/R711-1)*100)</f>
        <v>0</v>
      </c>
      <c r="AN711" s="755">
        <f>IF(ISERROR((R711/S711-1)*100),"n/a",(R711/S711-1)*100)</f>
        <v>100</v>
      </c>
      <c r="AO711" s="755">
        <f>IF(ISERROR((S711/T711-1)*100),"n/a",(S711/T711-1)*100)</f>
        <v>0</v>
      </c>
      <c r="AP711" s="755">
        <f>IF(ISERROR((T711/U711-1)*100),"n/a",(T711/U711-1)*100)</f>
        <v>100</v>
      </c>
      <c r="AQ711" s="755">
        <f>IF(ISERROR((U711/V711-1)*100),"n/a",(U711/V711-1)*100)</f>
        <v>0</v>
      </c>
      <c r="AR711" s="755">
        <f>IF(ISERROR((V711/W711-1)*100),"n/a",(V711/W711-1)*100)</f>
        <v>0</v>
      </c>
      <c r="AS711" s="755">
        <f>IF(ISERROR((W711/X711-1)*100),"n/a",(W711/X711-1)*100)</f>
        <v>100</v>
      </c>
      <c r="AT711" s="755">
        <f>IF(ISERROR((X711/Y711-1)*100),"n/a",(X711/Y711-1)*100)</f>
        <v>-62.5</v>
      </c>
      <c r="AU711" s="1088">
        <f>AVERAGE(AA711:AT711)</f>
        <v>88.996004044397296</v>
      </c>
      <c r="AV711" s="1089">
        <f>STDEV(AA711:AT711)</f>
        <v>276.09309430827011</v>
      </c>
    </row>
    <row r="712" spans="1:48" x14ac:dyDescent="0.2">
      <c r="A712" s="877" t="s">
        <v>1758</v>
      </c>
      <c r="B712" s="877" t="s">
        <v>1759</v>
      </c>
      <c r="C712" s="521">
        <v>1.0900000000000001</v>
      </c>
      <c r="D712" s="627">
        <v>0.98</v>
      </c>
      <c r="E712" s="627">
        <v>0.8600000000000001</v>
      </c>
      <c r="F712" s="521">
        <v>0.77</v>
      </c>
      <c r="G712" s="521">
        <v>0.7</v>
      </c>
      <c r="H712" s="521">
        <v>0.62</v>
      </c>
      <c r="I712" s="521">
        <v>0.55000000000000004</v>
      </c>
      <c r="J712" s="1026"/>
      <c r="K712" s="521">
        <v>0.47</v>
      </c>
      <c r="L712" s="521">
        <v>0.39500000000000002</v>
      </c>
      <c r="M712" s="1026"/>
      <c r="N712" s="627">
        <v>0.35</v>
      </c>
      <c r="O712" s="627">
        <v>0.315</v>
      </c>
      <c r="P712" s="623">
        <v>0.3</v>
      </c>
      <c r="Q712" s="623">
        <v>0.3</v>
      </c>
      <c r="R712" s="623">
        <v>0.3</v>
      </c>
      <c r="S712" s="623">
        <v>0.3</v>
      </c>
      <c r="T712" s="623">
        <v>0.3</v>
      </c>
      <c r="U712" s="623">
        <v>0.3725</v>
      </c>
      <c r="V712" s="623">
        <v>0.59</v>
      </c>
      <c r="W712" s="623">
        <v>0.59</v>
      </c>
      <c r="X712" s="623">
        <v>0.59</v>
      </c>
      <c r="Y712" s="623">
        <v>0.59</v>
      </c>
      <c r="Z712" s="624">
        <f>SUM(C712:Y712)</f>
        <v>11.332500000000001</v>
      </c>
      <c r="AA712" s="1086">
        <f>IF(ISERROR((C712/D712-1)*100),"n/a",(C712/D712-1)*100)</f>
        <v>11.22448979591837</v>
      </c>
      <c r="AB712" s="1086">
        <f>IF(ISERROR((D712/E712-1)*100),"n/a",(D712/E712-1)*100)</f>
        <v>13.953488372093004</v>
      </c>
      <c r="AC712" s="1096">
        <f>IF(ISERROR((E712/F712-1)*100),"n/a",(E712/F712-1)*100)</f>
        <v>11.688311688311703</v>
      </c>
      <c r="AD712" s="1096">
        <f>IF(ISERROR((F712/G712-1)*100),"n/a",(F712/G712-1)*100)</f>
        <v>10.000000000000009</v>
      </c>
      <c r="AE712" s="1096">
        <f>IF(ISERROR((G712/H712-1)*100),"n/a",(G712/H712-1)*100)</f>
        <v>12.903225806451601</v>
      </c>
      <c r="AF712" s="1096">
        <f>IF(ISERROR((H712/I712-1)*100),"n/a",(H712/I712-1)*100)</f>
        <v>12.72727272727272</v>
      </c>
      <c r="AG712" s="1096">
        <f>IF(ISERROR((I712/K712-1)*100),"n/a",(I712/K712-1)*100)</f>
        <v>17.021276595744705</v>
      </c>
      <c r="AH712" s="1096">
        <f>IF(ISERROR((K712/L712-1)*100),"n/a",(K712/L712-1)*100)</f>
        <v>18.98734177215189</v>
      </c>
      <c r="AI712" s="755">
        <f>IF(ISERROR((L712/N712-1)*100),"n/a",(L712/N712-1)*100)</f>
        <v>12.857142857142879</v>
      </c>
      <c r="AJ712" s="1097">
        <f>IF(ISERROR((N712/O712-1)*100),"n/a",(N712/O712-1)*100)</f>
        <v>11.111111111111093</v>
      </c>
      <c r="AK712" s="755">
        <f>IF(ISERROR((O712/P712-1)*100),"n/a",(O712/P712-1)*100)</f>
        <v>5.0000000000000044</v>
      </c>
      <c r="AL712" s="755">
        <f>IF(ISERROR((P712/Q712-1)*100),"n/a",(P712/Q712-1)*100)</f>
        <v>0</v>
      </c>
      <c r="AM712" s="755">
        <f>IF(ISERROR((Q712/R712-1)*100),"n/a",(Q712/R712-1)*100)</f>
        <v>0</v>
      </c>
      <c r="AN712" s="755">
        <f>IF(ISERROR((R712/S712-1)*100),"n/a",(R712/S712-1)*100)</f>
        <v>0</v>
      </c>
      <c r="AO712" s="755">
        <f>IF(ISERROR((S712/T712-1)*100),"n/a",(S712/T712-1)*100)</f>
        <v>0</v>
      </c>
      <c r="AP712" s="755">
        <f>IF(ISERROR((T712/U712-1)*100),"n/a",(T712/U712-1)*100)</f>
        <v>-19.463087248322154</v>
      </c>
      <c r="AQ712" s="755">
        <f>IF(ISERROR((U712/V712-1)*100),"n/a",(U712/V712-1)*100)</f>
        <v>-36.864406779661017</v>
      </c>
      <c r="AR712" s="755">
        <f>IF(ISERROR((V712/W712-1)*100),"n/a",(V712/W712-1)*100)</f>
        <v>0</v>
      </c>
      <c r="AS712" s="755">
        <f>IF(ISERROR((W712/X712-1)*100),"n/a",(W712/X712-1)*100)</f>
        <v>0</v>
      </c>
      <c r="AT712" s="755">
        <f>IF(ISERROR((X712/Y712-1)*100),"n/a",(X712/Y712-1)*100)</f>
        <v>0</v>
      </c>
      <c r="AU712" s="1088">
        <f>AVERAGE(AA712:AT712)</f>
        <v>4.0573083349107408</v>
      </c>
      <c r="AV712" s="1089">
        <f>STDEV(AA712:AT712)</f>
        <v>13.095498417784588</v>
      </c>
    </row>
    <row r="713" spans="1:48" x14ac:dyDescent="0.2">
      <c r="A713" s="885" t="s">
        <v>830</v>
      </c>
      <c r="B713" s="877" t="s">
        <v>831</v>
      </c>
      <c r="C713" s="521">
        <v>3.7</v>
      </c>
      <c r="D713" s="627">
        <v>3.06</v>
      </c>
      <c r="E713" s="627">
        <v>2.48</v>
      </c>
      <c r="F713" s="521">
        <v>2.2549999999999999</v>
      </c>
      <c r="G713" s="521">
        <v>2.2000000000000002</v>
      </c>
      <c r="H713" s="521">
        <v>1.8049999999999999</v>
      </c>
      <c r="I713" s="521">
        <v>1.48</v>
      </c>
      <c r="J713" s="1026"/>
      <c r="K713" s="521">
        <v>1.2450000000000001</v>
      </c>
      <c r="L713" s="521">
        <v>0.96499999999999997</v>
      </c>
      <c r="M713" s="1026"/>
      <c r="N713" s="627">
        <v>0.6</v>
      </c>
      <c r="O713" s="623">
        <v>0.54</v>
      </c>
      <c r="P713" s="627">
        <v>0.46500000000000002</v>
      </c>
      <c r="Q713" s="627">
        <v>0.33750000000000002</v>
      </c>
      <c r="R713" s="623">
        <v>0.3</v>
      </c>
      <c r="S713" s="623">
        <v>0.3</v>
      </c>
      <c r="T713" s="627">
        <v>0.3</v>
      </c>
      <c r="U713" s="627">
        <v>0.23</v>
      </c>
      <c r="V713" s="623">
        <v>0.2</v>
      </c>
      <c r="W713" s="623">
        <v>0.2</v>
      </c>
      <c r="X713" s="623">
        <v>0.2</v>
      </c>
      <c r="Y713" s="623">
        <v>0.2</v>
      </c>
      <c r="Z713" s="624">
        <f>SUM(C713:Y713)</f>
        <v>23.0625</v>
      </c>
      <c r="AA713" s="1086">
        <f>IF(ISERROR((C713/D713-1)*100),"n/a",(C713/D713-1)*100)</f>
        <v>20.915032679738577</v>
      </c>
      <c r="AB713" s="1086">
        <f>IF(ISERROR((D713/E713-1)*100),"n/a",(D713/E713-1)*100)</f>
        <v>23.387096774193552</v>
      </c>
      <c r="AC713" s="1096">
        <f>IF(ISERROR((E713/F713-1)*100),"n/a",(E713/F713-1)*100)</f>
        <v>9.9778270509977887</v>
      </c>
      <c r="AD713" s="1096">
        <f>IF(ISERROR((F713/G713-1)*100),"n/a",(F713/G713-1)*100)</f>
        <v>2.4999999999999911</v>
      </c>
      <c r="AE713" s="1096">
        <f>IF(ISERROR((G713/H713-1)*100),"n/a",(G713/H713-1)*100)</f>
        <v>21.883656509695303</v>
      </c>
      <c r="AF713" s="1096">
        <f>IF(ISERROR((H713/I713-1)*100),"n/a",(H713/I713-1)*100)</f>
        <v>21.959459459459453</v>
      </c>
      <c r="AG713" s="1096">
        <f>IF(ISERROR((I713/K713-1)*100),"n/a",(I713/K713-1)*100)</f>
        <v>18.875502008032118</v>
      </c>
      <c r="AH713" s="1096">
        <f>IF(ISERROR((K713/L713-1)*100),"n/a",(K713/L713-1)*100)</f>
        <v>29.015544041450791</v>
      </c>
      <c r="AI713" s="755">
        <f>IF(ISERROR((L713/N713-1)*100),"n/a",(L713/N713-1)*100)</f>
        <v>60.833333333333343</v>
      </c>
      <c r="AJ713" s="1097">
        <f>IF(ISERROR((N713/O713-1)*100),"n/a",(N713/O713-1)*100)</f>
        <v>11.111111111111093</v>
      </c>
      <c r="AK713" s="755">
        <f>IF(ISERROR((O713/P713-1)*100),"n/a",(O713/P713-1)*100)</f>
        <v>16.129032258064523</v>
      </c>
      <c r="AL713" s="755">
        <f>IF(ISERROR((P713/Q713-1)*100),"n/a",(P713/Q713-1)*100)</f>
        <v>37.777777777777779</v>
      </c>
      <c r="AM713" s="755">
        <f>IF(ISERROR((Q713/R713-1)*100),"n/a",(Q713/R713-1)*100)</f>
        <v>12.500000000000021</v>
      </c>
      <c r="AN713" s="755">
        <f>IF(ISERROR((R713/S713-1)*100),"n/a",(R713/S713-1)*100)</f>
        <v>0</v>
      </c>
      <c r="AO713" s="755">
        <f>IF(ISERROR((S713/T713-1)*100),"n/a",(S713/T713-1)*100)</f>
        <v>0</v>
      </c>
      <c r="AP713" s="755">
        <f>IF(ISERROR((T713/U713-1)*100),"n/a",(T713/U713-1)*100)</f>
        <v>30.434782608695631</v>
      </c>
      <c r="AQ713" s="755">
        <f>IF(ISERROR((U713/V713-1)*100),"n/a",(U713/V713-1)*100)</f>
        <v>14.999999999999991</v>
      </c>
      <c r="AR713" s="755">
        <f>IF(ISERROR((V713/W713-1)*100),"n/a",(V713/W713-1)*100)</f>
        <v>0</v>
      </c>
      <c r="AS713" s="755">
        <f>IF(ISERROR((W713/X713-1)*100),"n/a",(W713/X713-1)*100)</f>
        <v>0</v>
      </c>
      <c r="AT713" s="755">
        <f>IF(ISERROR((X713/Y713-1)*100),"n/a",(X713/Y713-1)*100)</f>
        <v>0</v>
      </c>
      <c r="AU713" s="1088">
        <f>AVERAGE(AA713:AT713)</f>
        <v>16.615007780627497</v>
      </c>
      <c r="AV713" s="1089">
        <f>STDEV(AA713:AT713)</f>
        <v>15.470369480926545</v>
      </c>
    </row>
    <row r="714" spans="1:48" x14ac:dyDescent="0.2">
      <c r="A714" s="885" t="s">
        <v>3918</v>
      </c>
      <c r="B714" s="877" t="s">
        <v>3919</v>
      </c>
      <c r="C714" s="521">
        <v>0.31</v>
      </c>
      <c r="D714" s="627">
        <v>0.27</v>
      </c>
      <c r="E714" s="627">
        <v>0.23</v>
      </c>
      <c r="F714" s="521">
        <v>0.18</v>
      </c>
      <c r="G714" s="521">
        <v>0.14000000000000001</v>
      </c>
      <c r="H714" s="521">
        <v>0.1</v>
      </c>
      <c r="I714" s="521">
        <v>0.03</v>
      </c>
      <c r="J714" s="1026"/>
      <c r="K714" s="523">
        <v>0</v>
      </c>
      <c r="L714" s="523">
        <v>0</v>
      </c>
      <c r="M714" s="1026"/>
      <c r="N714" s="623">
        <v>0</v>
      </c>
      <c r="O714" s="531">
        <v>0</v>
      </c>
      <c r="P714" s="531">
        <v>0.15</v>
      </c>
      <c r="Q714" s="627">
        <v>0.2</v>
      </c>
      <c r="R714" s="627">
        <v>0.19996</v>
      </c>
      <c r="S714" s="627">
        <v>0.18</v>
      </c>
      <c r="T714" s="627">
        <v>0.15004000000000001</v>
      </c>
      <c r="U714" s="627">
        <v>2.998E-2</v>
      </c>
      <c r="V714" s="531">
        <v>0</v>
      </c>
      <c r="W714" s="531">
        <v>0</v>
      </c>
      <c r="X714" s="531">
        <v>0</v>
      </c>
      <c r="Y714" s="627">
        <v>0.2296</v>
      </c>
      <c r="Z714" s="624">
        <f>SUM(C714:Y714)</f>
        <v>2.3995799999999998</v>
      </c>
      <c r="AA714" s="1086">
        <f>IF(ISERROR((C714/D714-1)*100),"n/a",(C714/D714-1)*100)</f>
        <v>14.814814814814813</v>
      </c>
      <c r="AB714" s="1086">
        <f>IF(ISERROR((D714/E714-1)*100),"n/a",(D714/E714-1)*100)</f>
        <v>17.391304347826097</v>
      </c>
      <c r="AC714" s="1096">
        <f>IF(ISERROR((E714/F714-1)*100),"n/a",(E714/F714-1)*100)</f>
        <v>27.777777777777789</v>
      </c>
      <c r="AD714" s="1096">
        <f>IF(ISERROR((F714/G714-1)*100),"n/a",(F714/G714-1)*100)</f>
        <v>28.571428571428559</v>
      </c>
      <c r="AE714" s="1096">
        <f>IF(ISERROR((G714/H714-1)*100),"n/a",(G714/H714-1)*100)</f>
        <v>40.000000000000014</v>
      </c>
      <c r="AF714" s="1096">
        <f>IF(ISERROR((H714/I714-1)*100),"n/a",(H714/I714-1)*100)</f>
        <v>233.33333333333334</v>
      </c>
      <c r="AG714" s="1096" t="str">
        <f>IF(ISERROR((I714/K714-1)*100),"n/a",(I714/K714-1)*100)</f>
        <v>n/a</v>
      </c>
      <c r="AH714" s="1096" t="str">
        <f>IF(ISERROR((K714/L714-1)*100),"n/a",(K714/L714-1)*100)</f>
        <v>n/a</v>
      </c>
      <c r="AI714" s="755" t="str">
        <f>IF(ISERROR((L714/N714-1)*100),"n/a",(L714/N714-1)*100)</f>
        <v>n/a</v>
      </c>
      <c r="AJ714" s="1097" t="str">
        <f>IF(ISERROR((N714/O714-1)*100),"n/a",(N714/O714-1)*100)</f>
        <v>n/a</v>
      </c>
      <c r="AK714" s="755">
        <f>IF(ISERROR((O714/P714-1)*100),"n/a",(O714/P714-1)*100)</f>
        <v>-100</v>
      </c>
      <c r="AL714" s="755">
        <f>IF(ISERROR((P714/Q714-1)*100),"n/a",(P714/Q714-1)*100)</f>
        <v>-25.000000000000011</v>
      </c>
      <c r="AM714" s="755">
        <f>IF(ISERROR((Q714/R714-1)*100),"n/a",(Q714/R714-1)*100)</f>
        <v>2.000400080015563E-2</v>
      </c>
      <c r="AN714" s="755">
        <f>IF(ISERROR((R714/S714-1)*100),"n/a",(R714/S714-1)*100)</f>
        <v>11.088888888888881</v>
      </c>
      <c r="AO714" s="755">
        <f>IF(ISERROR((S714/T714-1)*100),"n/a",(S714/T714-1)*100)</f>
        <v>19.968008531058381</v>
      </c>
      <c r="AP714" s="755">
        <f>IF(ISERROR((T714/U714-1)*100),"n/a",(T714/U714-1)*100)</f>
        <v>400.46697798532358</v>
      </c>
      <c r="AQ714" s="755" t="str">
        <f>IF(ISERROR((U714/V714-1)*100),"n/a",(U714/V714-1)*100)</f>
        <v>n/a</v>
      </c>
      <c r="AR714" s="755" t="str">
        <f>IF(ISERROR((V714/W714-1)*100),"n/a",(V714/W714-1)*100)</f>
        <v>n/a</v>
      </c>
      <c r="AS714" s="755" t="str">
        <f>IF(ISERROR((W714/X714-1)*100),"n/a",(W714/X714-1)*100)</f>
        <v>n/a</v>
      </c>
      <c r="AT714" s="755">
        <f>IF(ISERROR((X714/Y714-1)*100),"n/a",(X714/Y714-1)*100)</f>
        <v>-100</v>
      </c>
      <c r="AU714" s="1088">
        <f>AVERAGE(AA714:AT714)</f>
        <v>43.725579865480888</v>
      </c>
      <c r="AV714" s="1089">
        <f>STDEV(AA714:AT714)</f>
        <v>133.79703392550269</v>
      </c>
    </row>
    <row r="715" spans="1:48" x14ac:dyDescent="0.2">
      <c r="A715" s="877" t="s">
        <v>1752</v>
      </c>
      <c r="B715" s="877" t="s">
        <v>1753</v>
      </c>
      <c r="C715" s="521">
        <v>3.84</v>
      </c>
      <c r="D715" s="627">
        <v>3.64</v>
      </c>
      <c r="E715" s="627">
        <v>3.32</v>
      </c>
      <c r="F715" s="521">
        <v>3.12</v>
      </c>
      <c r="G715" s="521">
        <v>2.92</v>
      </c>
      <c r="H715" s="521">
        <v>2.68</v>
      </c>
      <c r="I715" s="521">
        <v>2.48</v>
      </c>
      <c r="J715" s="1026"/>
      <c r="K715" s="521">
        <v>2.2799999999999998</v>
      </c>
      <c r="L715" s="521">
        <v>2.08</v>
      </c>
      <c r="M715" s="1026"/>
      <c r="N715" s="627">
        <v>1.88</v>
      </c>
      <c r="O715" s="623">
        <v>1.8</v>
      </c>
      <c r="P715" s="627">
        <v>1.8</v>
      </c>
      <c r="Q715" s="627">
        <v>1.68</v>
      </c>
      <c r="R715" s="627">
        <v>1.52</v>
      </c>
      <c r="S715" s="627">
        <v>1.32</v>
      </c>
      <c r="T715" s="627">
        <v>1.1200000000000001</v>
      </c>
      <c r="U715" s="627">
        <v>0.92</v>
      </c>
      <c r="V715" s="623">
        <v>0.76</v>
      </c>
      <c r="W715" s="627">
        <v>0.76</v>
      </c>
      <c r="X715" s="627">
        <v>0.68</v>
      </c>
      <c r="Y715" s="627">
        <v>0.3</v>
      </c>
      <c r="Z715" s="624">
        <f>SUM(C715:Y715)</f>
        <v>40.900000000000006</v>
      </c>
      <c r="AA715" s="1086">
        <f>IF(ISERROR((C715/D715-1)*100),"n/a",(C715/D715-1)*100)</f>
        <v>5.4945054945054972</v>
      </c>
      <c r="AB715" s="1086">
        <f>IF(ISERROR((D715/E715-1)*100),"n/a",(D715/E715-1)*100)</f>
        <v>9.6385542168674796</v>
      </c>
      <c r="AC715" s="1096">
        <f>IF(ISERROR((E715/F715-1)*100),"n/a",(E715/F715-1)*100)</f>
        <v>6.4102564102564097</v>
      </c>
      <c r="AD715" s="1096">
        <f>IF(ISERROR((F715/G715-1)*100),"n/a",(F715/G715-1)*100)</f>
        <v>6.8493150684931559</v>
      </c>
      <c r="AE715" s="1096">
        <f>IF(ISERROR((G715/H715-1)*100),"n/a",(G715/H715-1)*100)</f>
        <v>8.9552238805969964</v>
      </c>
      <c r="AF715" s="1096">
        <f>IF(ISERROR((H715/I715-1)*100),"n/a",(H715/I715-1)*100)</f>
        <v>8.064516129032274</v>
      </c>
      <c r="AG715" s="1096">
        <f>IF(ISERROR((I715/K715-1)*100),"n/a",(I715/K715-1)*100)</f>
        <v>8.7719298245614077</v>
      </c>
      <c r="AH715" s="1096">
        <f>IF(ISERROR((K715/L715-1)*100),"n/a",(K715/L715-1)*100)</f>
        <v>9.6153846153846025</v>
      </c>
      <c r="AI715" s="755">
        <f>IF(ISERROR((L715/N715-1)*100),"n/a",(L715/N715-1)*100)</f>
        <v>10.638297872340431</v>
      </c>
      <c r="AJ715" s="1097">
        <f>IF(ISERROR((N715/O715-1)*100),"n/a",(N715/O715-1)*100)</f>
        <v>4.4444444444444287</v>
      </c>
      <c r="AK715" s="755">
        <f>IF(ISERROR((O715/P715-1)*100),"n/a",(O715/P715-1)*100)</f>
        <v>0</v>
      </c>
      <c r="AL715" s="755">
        <f>IF(ISERROR((P715/Q715-1)*100),"n/a",(P715/Q715-1)*100)</f>
        <v>7.1428571428571397</v>
      </c>
      <c r="AM715" s="755">
        <f>IF(ISERROR((Q715/R715-1)*100),"n/a",(Q715/R715-1)*100)</f>
        <v>10.526315789473673</v>
      </c>
      <c r="AN715" s="755">
        <f>IF(ISERROR((R715/S715-1)*100),"n/a",(R715/S715-1)*100)</f>
        <v>15.151515151515138</v>
      </c>
      <c r="AO715" s="755">
        <f>IF(ISERROR((S715/T715-1)*100),"n/a",(S715/T715-1)*100)</f>
        <v>17.857142857142861</v>
      </c>
      <c r="AP715" s="755">
        <f>IF(ISERROR((T715/U715-1)*100),"n/a",(T715/U715-1)*100)</f>
        <v>21.739130434782616</v>
      </c>
      <c r="AQ715" s="755">
        <f>IF(ISERROR((U715/V715-1)*100),"n/a",(U715/V715-1)*100)</f>
        <v>21.052631578947366</v>
      </c>
      <c r="AR715" s="755">
        <f>IF(ISERROR((V715/W715-1)*100),"n/a",(V715/W715-1)*100)</f>
        <v>0</v>
      </c>
      <c r="AS715" s="755">
        <f>IF(ISERROR((W715/X715-1)*100),"n/a",(W715/X715-1)*100)</f>
        <v>11.764705882352944</v>
      </c>
      <c r="AT715" s="755">
        <f>IF(ISERROR((X715/Y715-1)*100),"n/a",(X715/Y715-1)*100)</f>
        <v>126.6666666666667</v>
      </c>
      <c r="AU715" s="1088">
        <f>AVERAGE(AA715:AT715)</f>
        <v>15.539169673011056</v>
      </c>
      <c r="AV715" s="1089">
        <f>STDEV(AA715:AT715)</f>
        <v>26.791855369878409</v>
      </c>
    </row>
    <row r="716" spans="1:48" x14ac:dyDescent="0.2">
      <c r="A716" s="885" t="s">
        <v>1740</v>
      </c>
      <c r="B716" s="877" t="s">
        <v>1741</v>
      </c>
      <c r="C716" s="521">
        <v>1.53</v>
      </c>
      <c r="D716" s="627">
        <v>1.27</v>
      </c>
      <c r="E716" s="627">
        <v>1.1400000000000001</v>
      </c>
      <c r="F716" s="521">
        <v>1.0449999999999999</v>
      </c>
      <c r="G716" s="521">
        <v>1</v>
      </c>
      <c r="H716" s="521">
        <v>0.95</v>
      </c>
      <c r="I716" s="521">
        <v>0.85</v>
      </c>
      <c r="J716" s="1026"/>
      <c r="K716" s="521">
        <v>0.71</v>
      </c>
      <c r="L716" s="521">
        <v>0.42499999999999999</v>
      </c>
      <c r="M716" s="1026"/>
      <c r="N716" s="623">
        <v>0.2</v>
      </c>
      <c r="O716" s="623">
        <v>0.57499999999999996</v>
      </c>
      <c r="P716" s="627">
        <v>1.7</v>
      </c>
      <c r="Q716" s="627">
        <v>1.6</v>
      </c>
      <c r="R716" s="627">
        <v>1.32</v>
      </c>
      <c r="S716" s="627">
        <v>1.2</v>
      </c>
      <c r="T716" s="627">
        <v>0.96</v>
      </c>
      <c r="U716" s="627">
        <v>0.81</v>
      </c>
      <c r="V716" s="627">
        <v>0.76249999999999996</v>
      </c>
      <c r="W716" s="627">
        <v>0.73250000000000004</v>
      </c>
      <c r="X716" s="627">
        <v>0.66415000000000002</v>
      </c>
      <c r="Y716" s="627">
        <v>0.60079000000000005</v>
      </c>
      <c r="Z716" s="624">
        <f>SUM(C716:Y716)</f>
        <v>20.044939999999997</v>
      </c>
      <c r="AA716" s="1086">
        <f>IF(ISERROR((C716/D716-1)*100),"n/a",(C716/D716-1)*100)</f>
        <v>20.472440944881896</v>
      </c>
      <c r="AB716" s="1086">
        <f>IF(ISERROR((D716/E716-1)*100),"n/a",(D716/E716-1)*100)</f>
        <v>11.403508771929815</v>
      </c>
      <c r="AC716" s="1096">
        <f>IF(ISERROR((E716/F716-1)*100),"n/a",(E716/F716-1)*100)</f>
        <v>9.0909090909091042</v>
      </c>
      <c r="AD716" s="1096">
        <f>IF(ISERROR((F716/G716-1)*100),"n/a",(F716/G716-1)*100)</f>
        <v>4.4999999999999929</v>
      </c>
      <c r="AE716" s="1096">
        <f>IF(ISERROR((G716/H716-1)*100),"n/a",(G716/H716-1)*100)</f>
        <v>5.2631578947368363</v>
      </c>
      <c r="AF716" s="1096">
        <f>IF(ISERROR((H716/I716-1)*100),"n/a",(H716/I716-1)*100)</f>
        <v>11.764705882352944</v>
      </c>
      <c r="AG716" s="1096">
        <f>IF(ISERROR((I716/K716-1)*100),"n/a",(I716/K716-1)*100)</f>
        <v>19.718309859154925</v>
      </c>
      <c r="AH716" s="1096">
        <f>IF(ISERROR((K716/L716-1)*100),"n/a",(K716/L716-1)*100)</f>
        <v>67.058823529411768</v>
      </c>
      <c r="AI716" s="755">
        <f>IF(ISERROR((L716/N716-1)*100),"n/a",(L716/N716-1)*100)</f>
        <v>112.5</v>
      </c>
      <c r="AJ716" s="1097">
        <f>IF(ISERROR((N716/O716-1)*100),"n/a",(N716/O716-1)*100)</f>
        <v>-65.217391304347828</v>
      </c>
      <c r="AK716" s="755">
        <f>IF(ISERROR((O716/P716-1)*100),"n/a",(O716/P716-1)*100)</f>
        <v>-66.176470588235304</v>
      </c>
      <c r="AL716" s="755">
        <f>IF(ISERROR((P716/Q716-1)*100),"n/a",(P716/Q716-1)*100)</f>
        <v>6.25</v>
      </c>
      <c r="AM716" s="755">
        <f>IF(ISERROR((Q716/R716-1)*100),"n/a",(Q716/R716-1)*100)</f>
        <v>21.212121212121215</v>
      </c>
      <c r="AN716" s="755">
        <f>IF(ISERROR((R716/S716-1)*100),"n/a",(R716/S716-1)*100)</f>
        <v>10.000000000000009</v>
      </c>
      <c r="AO716" s="755">
        <f>IF(ISERROR((S716/T716-1)*100),"n/a",(S716/T716-1)*100)</f>
        <v>25</v>
      </c>
      <c r="AP716" s="755">
        <f>IF(ISERROR((T716/U716-1)*100),"n/a",(T716/U716-1)*100)</f>
        <v>18.518518518518512</v>
      </c>
      <c r="AQ716" s="755">
        <f>IF(ISERROR((U716/V716-1)*100),"n/a",(U716/V716-1)*100)</f>
        <v>6.2295081967213228</v>
      </c>
      <c r="AR716" s="755">
        <f>IF(ISERROR((V716/W716-1)*100),"n/a",(V716/W716-1)*100)</f>
        <v>4.0955631399317349</v>
      </c>
      <c r="AS716" s="755">
        <f>IF(ISERROR((W716/X716-1)*100),"n/a",(W716/X716-1)*100)</f>
        <v>10.291349845667398</v>
      </c>
      <c r="AT716" s="755">
        <f>IF(ISERROR((X716/Y716-1)*100),"n/a",(X716/Y716-1)*100)</f>
        <v>10.546114282860897</v>
      </c>
      <c r="AU716" s="1088">
        <f>AVERAGE(AA716:AT716)</f>
        <v>12.126058463830761</v>
      </c>
      <c r="AV716" s="1089">
        <f>STDEV(AA716:AT716)</f>
        <v>36.907840141342412</v>
      </c>
    </row>
    <row r="717" spans="1:48" x14ac:dyDescent="0.2">
      <c r="A717" s="885" t="s">
        <v>1760</v>
      </c>
      <c r="B717" s="877" t="s">
        <v>1761</v>
      </c>
      <c r="C717" s="521">
        <v>1.1399999999999999</v>
      </c>
      <c r="D717" s="627">
        <v>0.92</v>
      </c>
      <c r="E717" s="627">
        <v>0.77000000000000013</v>
      </c>
      <c r="F717" s="521">
        <v>0.66</v>
      </c>
      <c r="G717" s="521">
        <v>0.6</v>
      </c>
      <c r="H717" s="521">
        <v>0.48</v>
      </c>
      <c r="I717" s="521">
        <v>0.4</v>
      </c>
      <c r="J717" s="1026"/>
      <c r="K717" s="521">
        <v>0.36</v>
      </c>
      <c r="L717" s="521">
        <v>0.32</v>
      </c>
      <c r="M717" s="1026"/>
      <c r="N717" s="623">
        <v>0</v>
      </c>
      <c r="O717" s="623">
        <v>0</v>
      </c>
      <c r="P717" s="623">
        <v>0</v>
      </c>
      <c r="Q717" s="623">
        <v>0</v>
      </c>
      <c r="R717" s="623">
        <v>0</v>
      </c>
      <c r="S717" s="623">
        <v>0</v>
      </c>
      <c r="T717" s="623">
        <v>0</v>
      </c>
      <c r="U717" s="623">
        <v>0</v>
      </c>
      <c r="V717" s="623">
        <v>0</v>
      </c>
      <c r="W717" s="623">
        <v>0</v>
      </c>
      <c r="X717" s="623">
        <v>0</v>
      </c>
      <c r="Y717" s="623">
        <v>0</v>
      </c>
      <c r="Z717" s="624">
        <f>SUM(C717:Y717)</f>
        <v>5.6500000000000012</v>
      </c>
      <c r="AA717" s="1086">
        <f>IF(ISERROR((C717/D717-1)*100),"n/a",(C717/D717-1)*100)</f>
        <v>23.913043478260843</v>
      </c>
      <c r="AB717" s="1086">
        <f>IF(ISERROR((D717/E717-1)*100),"n/a",(D717/E717-1)*100)</f>
        <v>19.480519480519476</v>
      </c>
      <c r="AC717" s="1096">
        <f>IF(ISERROR((E717/F717-1)*100),"n/a",(E717/F717-1)*100)</f>
        <v>16.666666666666675</v>
      </c>
      <c r="AD717" s="1096">
        <f>IF(ISERROR((F717/G717-1)*100),"n/a",(F717/G717-1)*100)</f>
        <v>10.000000000000009</v>
      </c>
      <c r="AE717" s="1096">
        <f>IF(ISERROR((G717/H717-1)*100),"n/a",(G717/H717-1)*100)</f>
        <v>25</v>
      </c>
      <c r="AF717" s="1096">
        <f>IF(ISERROR((H717/I717-1)*100),"n/a",(H717/I717-1)*100)</f>
        <v>19.999999999999996</v>
      </c>
      <c r="AG717" s="1096">
        <f>IF(ISERROR((I717/K717-1)*100),"n/a",(I717/K717-1)*100)</f>
        <v>11.111111111111116</v>
      </c>
      <c r="AH717" s="1096">
        <f>IF(ISERROR((K717/L717-1)*100),"n/a",(K717/L717-1)*100)</f>
        <v>12.5</v>
      </c>
      <c r="AI717" s="755" t="str">
        <f>IF(ISERROR((L717/N717-1)*100),"n/a",(L717/N717-1)*100)</f>
        <v>n/a</v>
      </c>
      <c r="AJ717" s="1097" t="str">
        <f>IF(ISERROR((N717/O717-1)*100),"n/a",(N717/O717-1)*100)</f>
        <v>n/a</v>
      </c>
      <c r="AK717" s="755" t="str">
        <f>IF(ISERROR((O717/P717-1)*100),"n/a",(O717/P717-1)*100)</f>
        <v>n/a</v>
      </c>
      <c r="AL717" s="755" t="str">
        <f>IF(ISERROR((P717/Q717-1)*100),"n/a",(P717/Q717-1)*100)</f>
        <v>n/a</v>
      </c>
      <c r="AM717" s="755" t="str">
        <f>IF(ISERROR((Q717/R717-1)*100),"n/a",(Q717/R717-1)*100)</f>
        <v>n/a</v>
      </c>
      <c r="AN717" s="755" t="str">
        <f>IF(ISERROR((R717/S717-1)*100),"n/a",(R717/S717-1)*100)</f>
        <v>n/a</v>
      </c>
      <c r="AO717" s="755" t="str">
        <f>IF(ISERROR((S717/T717-1)*100),"n/a",(S717/T717-1)*100)</f>
        <v>n/a</v>
      </c>
      <c r="AP717" s="755" t="str">
        <f>IF(ISERROR((T717/U717-1)*100),"n/a",(T717/U717-1)*100)</f>
        <v>n/a</v>
      </c>
      <c r="AQ717" s="755" t="str">
        <f>IF(ISERROR((U717/V717-1)*100),"n/a",(U717/V717-1)*100)</f>
        <v>n/a</v>
      </c>
      <c r="AR717" s="755" t="str">
        <f>IF(ISERROR((V717/W717-1)*100),"n/a",(V717/W717-1)*100)</f>
        <v>n/a</v>
      </c>
      <c r="AS717" s="755" t="str">
        <f>IF(ISERROR((W717/X717-1)*100),"n/a",(W717/X717-1)*100)</f>
        <v>n/a</v>
      </c>
      <c r="AT717" s="755" t="str">
        <f>IF(ISERROR((X717/Y717-1)*100),"n/a",(X717/Y717-1)*100)</f>
        <v>n/a</v>
      </c>
      <c r="AU717" s="1088">
        <f>AVERAGE(AA717:AT717)</f>
        <v>17.333917592069767</v>
      </c>
      <c r="AV717" s="1089">
        <f>STDEV(AA717:AT717)</f>
        <v>5.733252166291475</v>
      </c>
    </row>
    <row r="718" spans="1:48" x14ac:dyDescent="0.2">
      <c r="A718" s="894" t="s">
        <v>4037</v>
      </c>
      <c r="B718" s="877" t="s">
        <v>4038</v>
      </c>
      <c r="C718" s="521">
        <v>1.48</v>
      </c>
      <c r="D718" s="627">
        <v>1.46</v>
      </c>
      <c r="E718" s="627">
        <v>1.44</v>
      </c>
      <c r="F718" s="521">
        <v>1.42</v>
      </c>
      <c r="G718" s="521">
        <v>1.4</v>
      </c>
      <c r="H718" s="578">
        <v>1.38</v>
      </c>
      <c r="I718" s="578">
        <v>1.38</v>
      </c>
      <c r="J718" s="1026"/>
      <c r="K718" s="523">
        <v>1.38</v>
      </c>
      <c r="L718" s="523">
        <v>1.38</v>
      </c>
      <c r="M718" s="1026"/>
      <c r="N718" s="623">
        <v>1.38</v>
      </c>
      <c r="O718" s="623">
        <v>1.38</v>
      </c>
      <c r="P718" s="623">
        <v>1.38</v>
      </c>
      <c r="Q718" s="623">
        <v>1.38</v>
      </c>
      <c r="R718" s="623">
        <v>1.38</v>
      </c>
      <c r="S718" s="623">
        <v>1.38</v>
      </c>
      <c r="T718" s="623">
        <v>1.38</v>
      </c>
      <c r="U718" s="623">
        <v>1.38</v>
      </c>
      <c r="V718" s="623">
        <v>1.38</v>
      </c>
      <c r="W718" s="623">
        <v>1.38</v>
      </c>
      <c r="X718" s="623">
        <v>1.38</v>
      </c>
      <c r="Y718" s="623">
        <v>1.38</v>
      </c>
      <c r="Z718" s="624">
        <f>SUM(C718:Y718)</f>
        <v>29.279999999999983</v>
      </c>
      <c r="AA718" s="1086">
        <f>IF(ISERROR((C718/D718-1)*100),"n/a",(C718/D718-1)*100)</f>
        <v>1.3698630136986356</v>
      </c>
      <c r="AB718" s="1086">
        <f>IF(ISERROR((D718/E718-1)*100),"n/a",(D718/E718-1)*100)</f>
        <v>1.388888888888884</v>
      </c>
      <c r="AC718" s="1096">
        <f>IF(ISERROR((E718/F718-1)*100),"n/a",(E718/F718-1)*100)</f>
        <v>1.4084507042253502</v>
      </c>
      <c r="AD718" s="1096">
        <f>IF(ISERROR((F718/G718-1)*100),"n/a",(F718/G718-1)*100)</f>
        <v>1.4285714285714235</v>
      </c>
      <c r="AE718" s="1096">
        <f>IF(ISERROR((G718/H718-1)*100),"n/a",(G718/H718-1)*100)</f>
        <v>1.449275362318847</v>
      </c>
      <c r="AF718" s="1096">
        <f>IF(ISERROR((H718/I718-1)*100),"n/a",(H718/I718-1)*100)</f>
        <v>0</v>
      </c>
      <c r="AG718" s="1096">
        <f>IF(ISERROR((I718/K718-1)*100),"n/a",(I718/K718-1)*100)</f>
        <v>0</v>
      </c>
      <c r="AH718" s="1096">
        <f>IF(ISERROR((K718/L718-1)*100),"n/a",(K718/L718-1)*100)</f>
        <v>0</v>
      </c>
      <c r="AI718" s="755">
        <f>IF(ISERROR((L718/N718-1)*100),"n/a",(L718/N718-1)*100)</f>
        <v>0</v>
      </c>
      <c r="AJ718" s="1097">
        <f>IF(ISERROR((N718/O718-1)*100),"n/a",(N718/O718-1)*100)</f>
        <v>0</v>
      </c>
      <c r="AK718" s="755">
        <f>IF(ISERROR((O718/P718-1)*100),"n/a",(O718/P718-1)*100)</f>
        <v>0</v>
      </c>
      <c r="AL718" s="755">
        <f>IF(ISERROR((P718/Q718-1)*100),"n/a",(P718/Q718-1)*100)</f>
        <v>0</v>
      </c>
      <c r="AM718" s="755">
        <f>IF(ISERROR((Q718/R718-1)*100),"n/a",(Q718/R718-1)*100)</f>
        <v>0</v>
      </c>
      <c r="AN718" s="755">
        <f>IF(ISERROR((R718/S718-1)*100),"n/a",(R718/S718-1)*100)</f>
        <v>0</v>
      </c>
      <c r="AO718" s="755">
        <f>IF(ISERROR((S718/T718-1)*100),"n/a",(S718/T718-1)*100)</f>
        <v>0</v>
      </c>
      <c r="AP718" s="755">
        <f>IF(ISERROR((T718/U718-1)*100),"n/a",(T718/U718-1)*100)</f>
        <v>0</v>
      </c>
      <c r="AQ718" s="755">
        <f>IF(ISERROR((U718/V718-1)*100),"n/a",(U718/V718-1)*100)</f>
        <v>0</v>
      </c>
      <c r="AR718" s="755">
        <f>IF(ISERROR((V718/W718-1)*100),"n/a",(V718/W718-1)*100)</f>
        <v>0</v>
      </c>
      <c r="AS718" s="755">
        <f>IF(ISERROR((W718/X718-1)*100),"n/a",(W718/X718-1)*100)</f>
        <v>0</v>
      </c>
      <c r="AT718" s="755">
        <f>IF(ISERROR((X718/Y718-1)*100),"n/a",(X718/Y718-1)*100)</f>
        <v>0</v>
      </c>
      <c r="AU718" s="1088">
        <f>AVERAGE(AA718:AT718)</f>
        <v>0.35225246988515702</v>
      </c>
      <c r="AV718" s="1089">
        <f>STDEV(AA718:AT718)</f>
        <v>0.62613474923376411</v>
      </c>
    </row>
    <row r="719" spans="1:48" x14ac:dyDescent="0.2">
      <c r="A719" s="885" t="s">
        <v>836</v>
      </c>
      <c r="B719" s="877" t="s">
        <v>837</v>
      </c>
      <c r="C719" s="521">
        <v>1.1000000000000001</v>
      </c>
      <c r="D719" s="627">
        <v>1.08</v>
      </c>
      <c r="E719" s="627">
        <v>1.06</v>
      </c>
      <c r="F719" s="521">
        <v>1.0449999999999999</v>
      </c>
      <c r="G719" s="521">
        <v>1.0249999999999999</v>
      </c>
      <c r="H719" s="521">
        <v>1.0049999999999999</v>
      </c>
      <c r="I719" s="521">
        <v>0.98499999999999999</v>
      </c>
      <c r="J719" s="1026"/>
      <c r="K719" s="521">
        <v>0.96499999999999997</v>
      </c>
      <c r="L719" s="521">
        <v>0.94499999999999995</v>
      </c>
      <c r="M719" s="1026"/>
      <c r="N719" s="623">
        <v>0.94</v>
      </c>
      <c r="O719" s="627">
        <v>0.92500000000000004</v>
      </c>
      <c r="P719" s="627">
        <v>0.90500000000000003</v>
      </c>
      <c r="Q719" s="627">
        <v>0.88500000000000001</v>
      </c>
      <c r="R719" s="627">
        <v>0.78</v>
      </c>
      <c r="S719" s="627">
        <v>0.63</v>
      </c>
      <c r="T719" s="627">
        <v>0.45</v>
      </c>
      <c r="U719" s="623">
        <v>0</v>
      </c>
      <c r="V719" s="623">
        <v>0</v>
      </c>
      <c r="W719" s="623">
        <v>0</v>
      </c>
      <c r="X719" s="623">
        <v>0</v>
      </c>
      <c r="Y719" s="623">
        <v>0</v>
      </c>
      <c r="Z719" s="624">
        <f>SUM(C719:Y719)</f>
        <v>14.725</v>
      </c>
      <c r="AA719" s="1086">
        <f>IF(ISERROR((C719/D719-1)*100),"n/a",(C719/D719-1)*100)</f>
        <v>1.8518518518518601</v>
      </c>
      <c r="AB719" s="1086">
        <f>IF(ISERROR((D719/E719-1)*100),"n/a",(D719/E719-1)*100)</f>
        <v>1.8867924528301883</v>
      </c>
      <c r="AC719" s="1096">
        <f>IF(ISERROR((E719/F719-1)*100),"n/a",(E719/F719-1)*100)</f>
        <v>1.4354066985646119</v>
      </c>
      <c r="AD719" s="1096">
        <f>IF(ISERROR((F719/G719-1)*100),"n/a",(F719/G719-1)*100)</f>
        <v>1.9512195121951237</v>
      </c>
      <c r="AE719" s="1096">
        <f>IF(ISERROR((G719/H719-1)*100),"n/a",(G719/H719-1)*100)</f>
        <v>1.990049751243772</v>
      </c>
      <c r="AF719" s="1096">
        <f>IF(ISERROR((H719/I719-1)*100),"n/a",(H719/I719-1)*100)</f>
        <v>2.0304568527918621</v>
      </c>
      <c r="AG719" s="1096">
        <f>IF(ISERROR((I719/K719-1)*100),"n/a",(I719/K719-1)*100)</f>
        <v>2.0725388601036343</v>
      </c>
      <c r="AH719" s="1096">
        <f>IF(ISERROR((K719/L719-1)*100),"n/a",(K719/L719-1)*100)</f>
        <v>2.1164021164021163</v>
      </c>
      <c r="AI719" s="755">
        <f>IF(ISERROR((L719/N719-1)*100),"n/a",(L719/N719-1)*100)</f>
        <v>0.53191489361701372</v>
      </c>
      <c r="AJ719" s="1097">
        <f>IF(ISERROR((N719/O719-1)*100),"n/a",(N719/O719-1)*100)</f>
        <v>1.6216216216216051</v>
      </c>
      <c r="AK719" s="755">
        <f>IF(ISERROR((O719/P719-1)*100),"n/a",(O719/P719-1)*100)</f>
        <v>2.2099447513812098</v>
      </c>
      <c r="AL719" s="755">
        <f>IF(ISERROR((P719/Q719-1)*100),"n/a",(P719/Q719-1)*100)</f>
        <v>2.2598870056497189</v>
      </c>
      <c r="AM719" s="755">
        <f>IF(ISERROR((Q719/R719-1)*100),"n/a",(Q719/R719-1)*100)</f>
        <v>13.461538461538458</v>
      </c>
      <c r="AN719" s="755">
        <f>IF(ISERROR((R719/S719-1)*100),"n/a",(R719/S719-1)*100)</f>
        <v>23.809523809523814</v>
      </c>
      <c r="AO719" s="755">
        <f>IF(ISERROR((S719/T719-1)*100),"n/a",(S719/T719-1)*100)</f>
        <v>39.999999999999993</v>
      </c>
      <c r="AP719" s="755" t="str">
        <f>IF(ISERROR((T719/U719-1)*100),"n/a",(T719/U719-1)*100)</f>
        <v>n/a</v>
      </c>
      <c r="AQ719" s="755" t="str">
        <f>IF(ISERROR((U719/V719-1)*100),"n/a",(U719/V719-1)*100)</f>
        <v>n/a</v>
      </c>
      <c r="AR719" s="755" t="str">
        <f>IF(ISERROR((V719/W719-1)*100),"n/a",(V719/W719-1)*100)</f>
        <v>n/a</v>
      </c>
      <c r="AS719" s="755" t="str">
        <f>IF(ISERROR((W719/X719-1)*100),"n/a",(W719/X719-1)*100)</f>
        <v>n/a</v>
      </c>
      <c r="AT719" s="755" t="str">
        <f>IF(ISERROR((X719/Y719-1)*100),"n/a",(X719/Y719-1)*100)</f>
        <v>n/a</v>
      </c>
      <c r="AU719" s="1088">
        <f>AVERAGE(AA719:AT719)</f>
        <v>6.6152765759543319</v>
      </c>
      <c r="AV719" s="1089">
        <f>STDEV(AA719:AT719)</f>
        <v>11.130063321816978</v>
      </c>
    </row>
    <row r="720" spans="1:48" x14ac:dyDescent="0.2">
      <c r="A720" s="877" t="s">
        <v>370</v>
      </c>
      <c r="B720" s="877" t="s">
        <v>371</v>
      </c>
      <c r="C720" s="521">
        <v>3.02</v>
      </c>
      <c r="D720" s="627">
        <v>2.6</v>
      </c>
      <c r="E720" s="627">
        <v>2.16</v>
      </c>
      <c r="F720" s="521">
        <v>2.12</v>
      </c>
      <c r="G720" s="521">
        <v>2.08</v>
      </c>
      <c r="H720" s="521">
        <v>2.04</v>
      </c>
      <c r="I720" s="521">
        <v>2</v>
      </c>
      <c r="J720" s="1026"/>
      <c r="K720" s="521">
        <v>1.96</v>
      </c>
      <c r="L720" s="521">
        <v>1.92</v>
      </c>
      <c r="M720" s="1026"/>
      <c r="N720" s="627">
        <v>1.88</v>
      </c>
      <c r="O720" s="627">
        <v>1.84</v>
      </c>
      <c r="P720" s="627">
        <v>1.8</v>
      </c>
      <c r="Q720" s="627">
        <v>1.76</v>
      </c>
      <c r="R720" s="627">
        <v>1.72</v>
      </c>
      <c r="S720" s="627">
        <v>1.68</v>
      </c>
      <c r="T720" s="627">
        <v>1.56</v>
      </c>
      <c r="U720" s="627">
        <v>1.44</v>
      </c>
      <c r="V720" s="627">
        <v>1.36</v>
      </c>
      <c r="W720" s="627">
        <v>1.28</v>
      </c>
      <c r="X720" s="627">
        <v>1.24</v>
      </c>
      <c r="Y720" s="627">
        <v>1.2</v>
      </c>
      <c r="Z720" s="624">
        <f>SUM(C720:Y720)</f>
        <v>38.660000000000004</v>
      </c>
      <c r="AA720" s="1086">
        <f>IF(ISERROR((C720/D720-1)*100),"n/a",(C720/D720-1)*100)</f>
        <v>16.153846153846139</v>
      </c>
      <c r="AB720" s="1086">
        <f>IF(ISERROR((D720/E720-1)*100),"n/a",(D720/E720-1)*100)</f>
        <v>20.370370370370374</v>
      </c>
      <c r="AC720" s="1096">
        <f>IF(ISERROR((E720/F720-1)*100),"n/a",(E720/F720-1)*100)</f>
        <v>1.8867924528301883</v>
      </c>
      <c r="AD720" s="1096">
        <f>IF(ISERROR((F720/G720-1)*100),"n/a",(F720/G720-1)*100)</f>
        <v>1.9230769230769162</v>
      </c>
      <c r="AE720" s="1096">
        <f>IF(ISERROR((G720/H720-1)*100),"n/a",(G720/H720-1)*100)</f>
        <v>1.9607843137254832</v>
      </c>
      <c r="AF720" s="1096">
        <f>IF(ISERROR((H720/I720-1)*100),"n/a",(H720/I720-1)*100)</f>
        <v>2.0000000000000018</v>
      </c>
      <c r="AG720" s="1096">
        <f>IF(ISERROR((I720/K720-1)*100),"n/a",(I720/K720-1)*100)</f>
        <v>2.0408163265306145</v>
      </c>
      <c r="AH720" s="1096">
        <f>IF(ISERROR((K720/L720-1)*100),"n/a",(K720/L720-1)*100)</f>
        <v>2.0833333333333259</v>
      </c>
      <c r="AI720" s="755">
        <f>IF(ISERROR((L720/N720-1)*100),"n/a",(L720/N720-1)*100)</f>
        <v>2.1276595744680771</v>
      </c>
      <c r="AJ720" s="1097">
        <f>IF(ISERROR((N720/O720-1)*100),"n/a",(N720/O720-1)*100)</f>
        <v>2.1739130434782483</v>
      </c>
      <c r="AK720" s="755">
        <f>IF(ISERROR((O720/P720-1)*100),"n/a",(O720/P720-1)*100)</f>
        <v>2.2222222222222143</v>
      </c>
      <c r="AL720" s="755">
        <f>IF(ISERROR((P720/Q720-1)*100),"n/a",(P720/Q720-1)*100)</f>
        <v>2.2727272727272707</v>
      </c>
      <c r="AM720" s="755">
        <f>IF(ISERROR((Q720/R720-1)*100),"n/a",(Q720/R720-1)*100)</f>
        <v>2.3255813953488413</v>
      </c>
      <c r="AN720" s="755">
        <f>IF(ISERROR((R720/S720-1)*100),"n/a",(R720/S720-1)*100)</f>
        <v>2.3809523809523725</v>
      </c>
      <c r="AO720" s="755">
        <f>IF(ISERROR((S720/T720-1)*100),"n/a",(S720/T720-1)*100)</f>
        <v>7.6923076923076872</v>
      </c>
      <c r="AP720" s="755">
        <f>IF(ISERROR((T720/U720-1)*100),"n/a",(T720/U720-1)*100)</f>
        <v>8.3333333333333481</v>
      </c>
      <c r="AQ720" s="755">
        <f>IF(ISERROR((U720/V720-1)*100),"n/a",(U720/V720-1)*100)</f>
        <v>5.8823529411764497</v>
      </c>
      <c r="AR720" s="755">
        <f>IF(ISERROR((V720/W720-1)*100),"n/a",(V720/W720-1)*100)</f>
        <v>6.25</v>
      </c>
      <c r="AS720" s="755">
        <f>IF(ISERROR((W720/X720-1)*100),"n/a",(W720/X720-1)*100)</f>
        <v>3.2258064516129004</v>
      </c>
      <c r="AT720" s="755">
        <f>IF(ISERROR((X720/Y720-1)*100),"n/a",(X720/Y720-1)*100)</f>
        <v>3.3333333333333437</v>
      </c>
      <c r="AU720" s="1088">
        <f>AVERAGE(AA720:AT720)</f>
        <v>4.8319604757336894</v>
      </c>
      <c r="AV720" s="1089">
        <f>STDEV(AA720:AT720)</f>
        <v>5.0616265447429498</v>
      </c>
    </row>
    <row r="721" spans="1:48" x14ac:dyDescent="0.2">
      <c r="A721" s="877" t="s">
        <v>842</v>
      </c>
      <c r="B721" s="877" t="s">
        <v>843</v>
      </c>
      <c r="C721" s="521">
        <v>1.05</v>
      </c>
      <c r="D721" s="627">
        <v>0.88</v>
      </c>
      <c r="E721" s="627">
        <v>0.69</v>
      </c>
      <c r="F721" s="521">
        <v>0.58499999999999996</v>
      </c>
      <c r="G721" s="521">
        <v>0.5</v>
      </c>
      <c r="H721" s="521">
        <v>0.42</v>
      </c>
      <c r="I721" s="521">
        <v>0.34749999999999998</v>
      </c>
      <c r="J721" s="1026"/>
      <c r="K721" s="521">
        <v>0.2475</v>
      </c>
      <c r="L721" s="521">
        <v>0.16750000000000001</v>
      </c>
      <c r="M721" s="1026"/>
      <c r="N721" s="627">
        <v>0.13125000000000001</v>
      </c>
      <c r="O721" s="627">
        <v>0.11</v>
      </c>
      <c r="P721" s="627">
        <v>5.2499999999999998E-2</v>
      </c>
      <c r="Q721" s="623">
        <v>0</v>
      </c>
      <c r="R721" s="623">
        <v>0</v>
      </c>
      <c r="S721" s="623">
        <v>0</v>
      </c>
      <c r="T721" s="623">
        <v>0</v>
      </c>
      <c r="U721" s="623">
        <v>0</v>
      </c>
      <c r="V721" s="623">
        <v>0</v>
      </c>
      <c r="W721" s="623">
        <v>0</v>
      </c>
      <c r="X721" s="623">
        <v>0</v>
      </c>
      <c r="Y721" s="623">
        <v>0</v>
      </c>
      <c r="Z721" s="624">
        <f>SUM(C721:Y721)</f>
        <v>5.1812500000000004</v>
      </c>
      <c r="AA721" s="1086">
        <f>IF(ISERROR((C721/D721-1)*100),"n/a",(C721/D721-1)*100)</f>
        <v>19.318181818181813</v>
      </c>
      <c r="AB721" s="1086">
        <f>IF(ISERROR((D721/E721-1)*100),"n/a",(D721/E721-1)*100)</f>
        <v>27.536231884057983</v>
      </c>
      <c r="AC721" s="1096">
        <f>IF(ISERROR((E721/F721-1)*100),"n/a",(E721/F721-1)*100)</f>
        <v>17.948717948717952</v>
      </c>
      <c r="AD721" s="1096">
        <f>IF(ISERROR((F721/G721-1)*100),"n/a",(F721/G721-1)*100)</f>
        <v>16.999999999999993</v>
      </c>
      <c r="AE721" s="1096">
        <f>IF(ISERROR((G721/H721-1)*100),"n/a",(G721/H721-1)*100)</f>
        <v>19.047619047619047</v>
      </c>
      <c r="AF721" s="1096">
        <f>IF(ISERROR((H721/I721-1)*100),"n/a",(H721/I721-1)*100)</f>
        <v>20.863309352517987</v>
      </c>
      <c r="AG721" s="1096">
        <f>IF(ISERROR((I721/K721-1)*100),"n/a",(I721/K721-1)*100)</f>
        <v>40.404040404040401</v>
      </c>
      <c r="AH721" s="1096">
        <f>IF(ISERROR((K721/L721-1)*100),"n/a",(K721/L721-1)*100)</f>
        <v>47.761194029850728</v>
      </c>
      <c r="AI721" s="755">
        <f>IF(ISERROR((L721/N721-1)*100),"n/a",(L721/N721-1)*100)</f>
        <v>27.619047619047631</v>
      </c>
      <c r="AJ721" s="1097">
        <f>IF(ISERROR((N721/O721-1)*100),"n/a",(N721/O721-1)*100)</f>
        <v>19.318181818181813</v>
      </c>
      <c r="AK721" s="755">
        <f>IF(ISERROR((O721/P721-1)*100),"n/a",(O721/P721-1)*100)</f>
        <v>109.52380952380953</v>
      </c>
      <c r="AL721" s="755" t="str">
        <f>IF(ISERROR((P721/Q721-1)*100),"n/a",(P721/Q721-1)*100)</f>
        <v>n/a</v>
      </c>
      <c r="AM721" s="755" t="str">
        <f>IF(ISERROR((Q721/R721-1)*100),"n/a",(Q721/R721-1)*100)</f>
        <v>n/a</v>
      </c>
      <c r="AN721" s="755" t="str">
        <f>IF(ISERROR((R721/S721-1)*100),"n/a",(R721/S721-1)*100)</f>
        <v>n/a</v>
      </c>
      <c r="AO721" s="755" t="str">
        <f>IF(ISERROR((S721/T721-1)*100),"n/a",(S721/T721-1)*100)</f>
        <v>n/a</v>
      </c>
      <c r="AP721" s="755" t="str">
        <f>IF(ISERROR((T721/U721-1)*100),"n/a",(T721/U721-1)*100)</f>
        <v>n/a</v>
      </c>
      <c r="AQ721" s="755" t="str">
        <f>IF(ISERROR((U721/V721-1)*100),"n/a",(U721/V721-1)*100)</f>
        <v>n/a</v>
      </c>
      <c r="AR721" s="755" t="str">
        <f>IF(ISERROR((V721/W721-1)*100),"n/a",(V721/W721-1)*100)</f>
        <v>n/a</v>
      </c>
      <c r="AS721" s="755" t="str">
        <f>IF(ISERROR((W721/X721-1)*100),"n/a",(W721/X721-1)*100)</f>
        <v>n/a</v>
      </c>
      <c r="AT721" s="755" t="str">
        <f>IF(ISERROR((X721/Y721-1)*100),"n/a",(X721/Y721-1)*100)</f>
        <v>n/a</v>
      </c>
      <c r="AU721" s="1088">
        <f>AVERAGE(AA721:AT721)</f>
        <v>33.303666676911348</v>
      </c>
      <c r="AV721" s="1089">
        <f>STDEV(AA721:AT721)</f>
        <v>27.1758950784373</v>
      </c>
    </row>
    <row r="722" spans="1:48" x14ac:dyDescent="0.2">
      <c r="A722" s="885" t="s">
        <v>1822</v>
      </c>
      <c r="B722" s="877" t="s">
        <v>1823</v>
      </c>
      <c r="C722" s="521">
        <v>1.8</v>
      </c>
      <c r="D722" s="627">
        <v>1.6</v>
      </c>
      <c r="E722" s="627">
        <v>1.4</v>
      </c>
      <c r="F722" s="521">
        <v>1.2</v>
      </c>
      <c r="G722" s="521">
        <v>0.75</v>
      </c>
      <c r="H722" s="521">
        <v>0.25</v>
      </c>
      <c r="I722" s="521">
        <v>0</v>
      </c>
      <c r="J722" s="1026"/>
      <c r="K722" s="521">
        <v>0</v>
      </c>
      <c r="L722" s="523">
        <v>0</v>
      </c>
      <c r="M722" s="1026"/>
      <c r="N722" s="523">
        <v>0</v>
      </c>
      <c r="O722" s="1019">
        <v>0</v>
      </c>
      <c r="P722" s="623">
        <v>0</v>
      </c>
      <c r="Q722" s="623">
        <v>0</v>
      </c>
      <c r="R722" s="623">
        <v>0</v>
      </c>
      <c r="S722" s="623">
        <v>0</v>
      </c>
      <c r="T722" s="623">
        <v>0</v>
      </c>
      <c r="U722" s="623">
        <v>0</v>
      </c>
      <c r="V722" s="623">
        <v>0</v>
      </c>
      <c r="W722" s="623">
        <v>0</v>
      </c>
      <c r="X722" s="623">
        <v>0</v>
      </c>
      <c r="Y722" s="623">
        <v>0</v>
      </c>
      <c r="Z722" s="624">
        <f>SUM(C722:Y722)</f>
        <v>7.0000000000000009</v>
      </c>
      <c r="AA722" s="1086">
        <f>IF(ISERROR((C722/D722-1)*100),"n/a",(C722/D722-1)*100)</f>
        <v>12.5</v>
      </c>
      <c r="AB722" s="1086">
        <f>IF(ISERROR((D722/E722-1)*100),"n/a",(D722/E722-1)*100)</f>
        <v>14.285714285714302</v>
      </c>
      <c r="AC722" s="1096">
        <f>IF(ISERROR((E722/F722-1)*100),"n/a",(E722/F722-1)*100)</f>
        <v>16.666666666666675</v>
      </c>
      <c r="AD722" s="1096">
        <f>IF(ISERROR((F722/G722-1)*100),"n/a",(F722/G722-1)*100)</f>
        <v>59.999999999999986</v>
      </c>
      <c r="AE722" s="1096">
        <f>IF(ISERROR((G722/H722-1)*100),"n/a",(G722/H722-1)*100)</f>
        <v>200</v>
      </c>
      <c r="AF722" s="1096" t="str">
        <f>IF(ISERROR((H722/I722-1)*100),"n/a",(H722/I722-1)*100)</f>
        <v>n/a</v>
      </c>
      <c r="AG722" s="1096" t="str">
        <f>IF(ISERROR((I722/K722-1)*100),"n/a",(I722/K722-1)*100)</f>
        <v>n/a</v>
      </c>
      <c r="AH722" s="1096" t="str">
        <f>IF(ISERROR((K722/L722-1)*100),"n/a",(K722/L722-1)*100)</f>
        <v>n/a</v>
      </c>
      <c r="AI722" s="755" t="str">
        <f>IF(ISERROR((L722/N722-1)*100),"n/a",(L722/N722-1)*100)</f>
        <v>n/a</v>
      </c>
      <c r="AJ722" s="1097" t="str">
        <f>IF(ISERROR((N722/O722-1)*100),"n/a",(N722/O722-1)*100)</f>
        <v>n/a</v>
      </c>
      <c r="AK722" s="755" t="str">
        <f>IF(ISERROR((O722/P722-1)*100),"n/a",(O722/P722-1)*100)</f>
        <v>n/a</v>
      </c>
      <c r="AL722" s="755" t="str">
        <f>IF(ISERROR((P722/Q722-1)*100),"n/a",(P722/Q722-1)*100)</f>
        <v>n/a</v>
      </c>
      <c r="AM722" s="755" t="str">
        <f>IF(ISERROR((Q722/R722-1)*100),"n/a",(Q722/R722-1)*100)</f>
        <v>n/a</v>
      </c>
      <c r="AN722" s="755" t="str">
        <f>IF(ISERROR((R722/S722-1)*100),"n/a",(R722/S722-1)*100)</f>
        <v>n/a</v>
      </c>
      <c r="AO722" s="755" t="str">
        <f>IF(ISERROR((S722/T722-1)*100),"n/a",(S722/T722-1)*100)</f>
        <v>n/a</v>
      </c>
      <c r="AP722" s="755" t="str">
        <f>IF(ISERROR((T722/U722-1)*100),"n/a",(T722/U722-1)*100)</f>
        <v>n/a</v>
      </c>
      <c r="AQ722" s="755" t="str">
        <f>IF(ISERROR((U722/V722-1)*100),"n/a",(U722/V722-1)*100)</f>
        <v>n/a</v>
      </c>
      <c r="AR722" s="755" t="str">
        <f>IF(ISERROR((V722/W722-1)*100),"n/a",(V722/W722-1)*100)</f>
        <v>n/a</v>
      </c>
      <c r="AS722" s="755" t="str">
        <f>IF(ISERROR((W722/X722-1)*100),"n/a",(W722/X722-1)*100)</f>
        <v>n/a</v>
      </c>
      <c r="AT722" s="755" t="str">
        <f>IF(ISERROR((X722/Y722-1)*100),"n/a",(X722/Y722-1)*100)</f>
        <v>n/a</v>
      </c>
      <c r="AU722" s="1088">
        <f>AVERAGE(AA722:AT722)</f>
        <v>60.69047619047619</v>
      </c>
      <c r="AV722" s="1089">
        <f>STDEV(AA722:AT722)</f>
        <v>80.345254852568999</v>
      </c>
    </row>
    <row r="723" spans="1:48" x14ac:dyDescent="0.2">
      <c r="A723" s="877" t="s">
        <v>4142</v>
      </c>
      <c r="B723" s="877" t="s">
        <v>4143</v>
      </c>
      <c r="C723" s="521">
        <v>0.79</v>
      </c>
      <c r="D723" s="627">
        <v>0.75</v>
      </c>
      <c r="E723" s="1012">
        <v>0.71000000000000008</v>
      </c>
      <c r="F723" s="1012">
        <v>0.67</v>
      </c>
      <c r="G723" s="1012">
        <v>0.62</v>
      </c>
      <c r="H723" s="1053">
        <v>0.6</v>
      </c>
      <c r="I723" s="1053">
        <v>0.6</v>
      </c>
      <c r="J723" s="1053"/>
      <c r="K723" s="1053">
        <v>0.6</v>
      </c>
      <c r="L723" s="1012">
        <v>0.8</v>
      </c>
      <c r="M723" s="1012"/>
      <c r="N723" s="1053">
        <v>0.4</v>
      </c>
      <c r="O723" s="1053">
        <v>1.1000000000000001</v>
      </c>
      <c r="P723" s="1012">
        <v>1.4</v>
      </c>
      <c r="Q723" s="1012">
        <v>1.2</v>
      </c>
      <c r="R723" s="1012">
        <v>1.05</v>
      </c>
      <c r="S723" s="1012">
        <v>1</v>
      </c>
      <c r="T723" s="1012">
        <v>1</v>
      </c>
      <c r="U723" s="1012">
        <v>1</v>
      </c>
      <c r="V723" s="1012">
        <v>1</v>
      </c>
      <c r="W723" s="1012">
        <v>1</v>
      </c>
      <c r="X723" s="1012">
        <v>1</v>
      </c>
      <c r="Y723" s="1012">
        <v>1</v>
      </c>
      <c r="Z723" s="624">
        <f>SUM(C723:Y723)</f>
        <v>18.29</v>
      </c>
      <c r="AA723" s="1086">
        <f>IF(ISERROR((C723/D723-1)*100),"n/a",(C723/D723-1)*100)</f>
        <v>5.3333333333333455</v>
      </c>
      <c r="AB723" s="1086">
        <f>IF(ISERROR((D723/E723-1)*100),"n/a",(D723/E723-1)*100)</f>
        <v>5.6338028169014009</v>
      </c>
      <c r="AC723" s="1096">
        <f>IF(ISERROR((E723/F723-1)*100),"n/a",(E723/F723-1)*100)</f>
        <v>5.9701492537313383</v>
      </c>
      <c r="AD723" s="1096">
        <f>IF(ISERROR((F723/G723-1)*100),"n/a",(F723/G723-1)*100)</f>
        <v>8.064516129032274</v>
      </c>
      <c r="AE723" s="1096">
        <f>IF(ISERROR((G723/H723-1)*100),"n/a",(G723/H723-1)*100)</f>
        <v>3.3333333333333437</v>
      </c>
      <c r="AF723" s="1096">
        <f>IF(ISERROR((H723/I723-1)*100),"n/a",(H723/I723-1)*100)</f>
        <v>0</v>
      </c>
      <c r="AG723" s="1096">
        <f>IF(ISERROR((I723/K723-1)*100),"n/a",(I723/K723-1)*100)</f>
        <v>0</v>
      </c>
      <c r="AH723" s="1096">
        <f>IF(ISERROR((K723/L723-1)*100),"n/a",(K723/L723-1)*100)</f>
        <v>-25.000000000000011</v>
      </c>
      <c r="AI723" s="755">
        <f>IF(ISERROR((L723/N723-1)*100),"n/a",(L723/N723-1)*100)</f>
        <v>100</v>
      </c>
      <c r="AJ723" s="1097">
        <f>IF(ISERROR((N723/O723-1)*100),"n/a",(N723/O723-1)*100)</f>
        <v>-63.636363636363633</v>
      </c>
      <c r="AK723" s="755">
        <f>IF(ISERROR((O723/P723-1)*100),"n/a",(O723/P723-1)*100)</f>
        <v>-21.42857142857142</v>
      </c>
      <c r="AL723" s="755">
        <f>IF(ISERROR((P723/Q723-1)*100),"n/a",(P723/Q723-1)*100)</f>
        <v>16.666666666666675</v>
      </c>
      <c r="AM723" s="755">
        <f>IF(ISERROR((Q723/R723-1)*100),"n/a",(Q723/R723-1)*100)</f>
        <v>14.285714285714279</v>
      </c>
      <c r="AN723" s="755">
        <f>IF(ISERROR((R723/S723-1)*100),"n/a",(R723/S723-1)*100)</f>
        <v>5.0000000000000044</v>
      </c>
      <c r="AO723" s="755">
        <f>IF(ISERROR((S723/T723-1)*100),"n/a",(S723/T723-1)*100)</f>
        <v>0</v>
      </c>
      <c r="AP723" s="755">
        <f>IF(ISERROR((T723/U723-1)*100),"n/a",(T723/U723-1)*100)</f>
        <v>0</v>
      </c>
      <c r="AQ723" s="755">
        <f>IF(ISERROR((U723/V723-1)*100),"n/a",(U723/V723-1)*100)</f>
        <v>0</v>
      </c>
      <c r="AR723" s="755">
        <f>IF(ISERROR((V723/W723-1)*100),"n/a",(V723/W723-1)*100)</f>
        <v>0</v>
      </c>
      <c r="AS723" s="755">
        <f>IF(ISERROR((W723/X723-1)*100),"n/a",(W723/X723-1)*100)</f>
        <v>0</v>
      </c>
      <c r="AT723" s="755">
        <f>IF(ISERROR((X723/Y723-1)*100),"n/a",(X723/Y723-1)*100)</f>
        <v>0</v>
      </c>
      <c r="AU723" s="1088">
        <f>AVERAGE(AA723:AT723)</f>
        <v>2.7111290376888797</v>
      </c>
      <c r="AV723" s="1089">
        <f>STDEV(AA723:AT723)</f>
        <v>28.71419953137276</v>
      </c>
    </row>
    <row r="724" spans="1:48" x14ac:dyDescent="0.2">
      <c r="A724" s="877" t="s">
        <v>376</v>
      </c>
      <c r="B724" s="877" t="s">
        <v>377</v>
      </c>
      <c r="C724" s="521">
        <v>1.9</v>
      </c>
      <c r="D724" s="627">
        <v>1.7788235294117647</v>
      </c>
      <c r="E724" s="627">
        <v>1.6188235294117648</v>
      </c>
      <c r="F724" s="521">
        <v>1.44</v>
      </c>
      <c r="G724" s="521">
        <v>1.2517647058823531</v>
      </c>
      <c r="H724" s="521">
        <v>1.0423529411764705</v>
      </c>
      <c r="I724" s="521">
        <v>0.86117647058823532</v>
      </c>
      <c r="J724" s="1026">
        <v>0</v>
      </c>
      <c r="K724" s="521">
        <v>0.71294117647058819</v>
      </c>
      <c r="L724" s="521">
        <v>0.61411764705882355</v>
      </c>
      <c r="M724" s="1026">
        <v>0</v>
      </c>
      <c r="N724" s="627">
        <v>0.57176470588235295</v>
      </c>
      <c r="O724" s="627">
        <v>0.55764705882352938</v>
      </c>
      <c r="P724" s="627">
        <v>0.54823529411764704</v>
      </c>
      <c r="Q724" s="627">
        <v>0.52470588235294113</v>
      </c>
      <c r="R724" s="627">
        <v>0.45647058823529413</v>
      </c>
      <c r="S724" s="627">
        <v>0.25882352941176473</v>
      </c>
      <c r="T724" s="627">
        <v>0.24705882352941178</v>
      </c>
      <c r="U724" s="627">
        <v>0.23764705882352941</v>
      </c>
      <c r="V724" s="627">
        <v>0.22823529411764706</v>
      </c>
      <c r="W724" s="627">
        <v>0.21882352941176472</v>
      </c>
      <c r="X724" s="627">
        <v>0.20941176470588235</v>
      </c>
      <c r="Y724" s="627">
        <v>0.19999999999999998</v>
      </c>
      <c r="Z724" s="624">
        <f>SUM(C724:Y724)</f>
        <v>15.47882352941177</v>
      </c>
      <c r="AA724" s="1086">
        <f>IF(ISERROR((C724/D724-1)*100),"n/a",(C724/D724-1)*100)</f>
        <v>6.8121693121693028</v>
      </c>
      <c r="AB724" s="1086">
        <f>IF(ISERROR((D724/E724-1)*100),"n/a",(D724/E724-1)*100)</f>
        <v>9.8837209302325526</v>
      </c>
      <c r="AC724" s="1096">
        <f>IF(ISERROR((E724/F724-1)*100),"n/a",(E724/F724-1)*100)</f>
        <v>12.418300653594772</v>
      </c>
      <c r="AD724" s="1096">
        <f>IF(ISERROR((F724/G724-1)*100),"n/a",(F724/G724-1)*100)</f>
        <v>15.037593984962383</v>
      </c>
      <c r="AE724" s="1096">
        <f>IF(ISERROR((G724/H724-1)*100),"n/a",(G724/H724-1)*100)</f>
        <v>20.090293453724641</v>
      </c>
      <c r="AF724" s="1096">
        <f>IF(ISERROR((H724/I724-1)*100),"n/a",(H724/I724-1)*100)</f>
        <v>21.038251366120207</v>
      </c>
      <c r="AG724" s="1096">
        <f>IF(ISERROR((I724/K724-1)*100),"n/a",(I724/K724-1)*100)</f>
        <v>20.792079207920811</v>
      </c>
      <c r="AH724" s="1096">
        <f>IF(ISERROR((K724/L724-1)*100),"n/a",(K724/L724-1)*100)</f>
        <v>16.091954022988485</v>
      </c>
      <c r="AI724" s="755">
        <f>IF(ISERROR((L724/N724-1)*100),"n/a",(L724/N724-1)*100)</f>
        <v>7.4074074074074181</v>
      </c>
      <c r="AJ724" s="1097">
        <f>IF(ISERROR((N724/O724-1)*100),"n/a",(N724/O724-1)*100)</f>
        <v>2.5316455696202667</v>
      </c>
      <c r="AK724" s="755">
        <f>IF(ISERROR((O724/P724-1)*100),"n/a",(O724/P724-1)*100)</f>
        <v>1.716738197424883</v>
      </c>
      <c r="AL724" s="755">
        <f>IF(ISERROR((P724/Q724-1)*100),"n/a",(P724/Q724-1)*100)</f>
        <v>4.484304932735439</v>
      </c>
      <c r="AM724" s="755">
        <f>IF(ISERROR((Q724/R724-1)*100),"n/a",(Q724/R724-1)*100)</f>
        <v>14.948453608247414</v>
      </c>
      <c r="AN724" s="755">
        <f>IF(ISERROR((R724/S724-1)*100),"n/a",(R724/S724-1)*100)</f>
        <v>76.363636363636346</v>
      </c>
      <c r="AO724" s="755">
        <f>IF(ISERROR((S724/T724-1)*100),"n/a",(S724/T724-1)*100)</f>
        <v>4.7619047619047672</v>
      </c>
      <c r="AP724" s="755">
        <f>IF(ISERROR((T724/U724-1)*100),"n/a",(T724/U724-1)*100)</f>
        <v>3.9603960396039639</v>
      </c>
      <c r="AQ724" s="755">
        <f>IF(ISERROR((U724/V724-1)*100),"n/a",(U724/V724-1)*100)</f>
        <v>4.1237113402061709</v>
      </c>
      <c r="AR724" s="755">
        <f>IF(ISERROR((V724/W724-1)*100),"n/a",(V724/W724-1)*100)</f>
        <v>4.3010752688172005</v>
      </c>
      <c r="AS724" s="755">
        <f>IF(ISERROR((W724/X724-1)*100),"n/a",(W724/X724-1)*100)</f>
        <v>4.4943820224719211</v>
      </c>
      <c r="AT724" s="755">
        <f>IF(ISERROR((X724/Y724-1)*100),"n/a",(X724/Y724-1)*100)</f>
        <v>4.705882352941182</v>
      </c>
      <c r="AU724" s="1088">
        <f>AVERAGE(AA724:AT724)</f>
        <v>12.798195039836505</v>
      </c>
      <c r="AV724" s="1089">
        <f>STDEV(AA724:AT724)</f>
        <v>16.289254412021545</v>
      </c>
    </row>
    <row r="725" spans="1:48" x14ac:dyDescent="0.2">
      <c r="A725" s="877" t="s">
        <v>1764</v>
      </c>
      <c r="B725" s="877" t="s">
        <v>1765</v>
      </c>
      <c r="C725" s="521">
        <v>3.6</v>
      </c>
      <c r="D725" s="627">
        <v>3.2</v>
      </c>
      <c r="E725" s="627">
        <v>2.8</v>
      </c>
      <c r="F725" s="521">
        <v>2.4</v>
      </c>
      <c r="G725" s="521">
        <v>1.7</v>
      </c>
      <c r="H725" s="521">
        <v>1.05</v>
      </c>
      <c r="I725" s="521">
        <v>0.83282</v>
      </c>
      <c r="J725" s="1026"/>
      <c r="K725" s="521">
        <v>0.59414</v>
      </c>
      <c r="L725" s="521">
        <v>0.27421000000000001</v>
      </c>
      <c r="M725" s="1026"/>
      <c r="N725" s="623">
        <v>0.18279999999999999</v>
      </c>
      <c r="O725" s="627">
        <v>0.54844000000000004</v>
      </c>
      <c r="P725" s="627">
        <v>0.52102000000000004</v>
      </c>
      <c r="Q725" s="627">
        <v>0.43875999999999998</v>
      </c>
      <c r="R725" s="627">
        <v>0.27422999999999997</v>
      </c>
      <c r="S725" s="627">
        <v>0.17366000000000001</v>
      </c>
      <c r="T725" s="627">
        <v>0.13253999999999999</v>
      </c>
      <c r="U725" s="627">
        <v>9.597E-2</v>
      </c>
      <c r="V725" s="627">
        <v>9.1399999999999995E-2</v>
      </c>
      <c r="W725" s="627">
        <v>7.7689999999999995E-2</v>
      </c>
      <c r="X725" s="623">
        <v>7.3120000000000004E-2</v>
      </c>
      <c r="Y725" s="623">
        <v>7.3120000000000004E-2</v>
      </c>
      <c r="Z725" s="624">
        <f>SUM(C725:Y725)</f>
        <v>19.13392</v>
      </c>
      <c r="AA725" s="1086">
        <f>IF(ISERROR((C725/D725-1)*100),"n/a",(C725/D725-1)*100)</f>
        <v>12.5</v>
      </c>
      <c r="AB725" s="1086">
        <f>IF(ISERROR((D725/E725-1)*100),"n/a",(D725/E725-1)*100)</f>
        <v>14.285714285714302</v>
      </c>
      <c r="AC725" s="1096">
        <f>IF(ISERROR((E725/F725-1)*100),"n/a",(E725/F725-1)*100)</f>
        <v>16.666666666666675</v>
      </c>
      <c r="AD725" s="1096">
        <f>IF(ISERROR((F725/G725-1)*100),"n/a",(F725/G725-1)*100)</f>
        <v>41.176470588235304</v>
      </c>
      <c r="AE725" s="1096">
        <f>IF(ISERROR((G725/H725-1)*100),"n/a",(G725/H725-1)*100)</f>
        <v>61.904761904761884</v>
      </c>
      <c r="AF725" s="1096">
        <f>IF(ISERROR((H725/I725-1)*100),"n/a",(H725/I725-1)*100)</f>
        <v>26.077663840926025</v>
      </c>
      <c r="AG725" s="1096">
        <f>IF(ISERROR((I725/K725-1)*100),"n/a",(I725/K725-1)*100)</f>
        <v>40.172349951189943</v>
      </c>
      <c r="AH725" s="1096">
        <f>IF(ISERROR((K725/L725-1)*100),"n/a",(K725/L725-1)*100)</f>
        <v>116.67335254002404</v>
      </c>
      <c r="AI725" s="755">
        <f>IF(ISERROR((L725/N725-1)*100),"n/a",(L725/N725-1)*100)</f>
        <v>50.005470459518619</v>
      </c>
      <c r="AJ725" s="1097">
        <f>IF(ISERROR((N725/O725-1)*100),"n/a",(N725/O725-1)*100)</f>
        <v>-66.66909780468238</v>
      </c>
      <c r="AK725" s="755">
        <f>IF(ISERROR((O725/P725-1)*100),"n/a",(O725/P725-1)*100)</f>
        <v>5.2627538290276776</v>
      </c>
      <c r="AL725" s="755">
        <f>IF(ISERROR((P725/Q725-1)*100),"n/a",(P725/Q725-1)*100)</f>
        <v>18.748290637250452</v>
      </c>
      <c r="AM725" s="755">
        <f>IF(ISERROR((Q725/R725-1)*100),"n/a",(Q725/R725-1)*100)</f>
        <v>59.997082740765052</v>
      </c>
      <c r="AN725" s="755">
        <f>IF(ISERROR((R725/S725-1)*100),"n/a",(R725/S725-1)*100)</f>
        <v>57.912011977427127</v>
      </c>
      <c r="AO725" s="755">
        <f>IF(ISERROR((S725/T725-1)*100),"n/a",(S725/T725-1)*100)</f>
        <v>31.024596348272237</v>
      </c>
      <c r="AP725" s="755">
        <f>IF(ISERROR((T725/U725-1)*100),"n/a",(T725/U725-1)*100)</f>
        <v>38.105658018130661</v>
      </c>
      <c r="AQ725" s="755">
        <f>IF(ISERROR((U725/V725-1)*100),"n/a",(U725/V725-1)*100)</f>
        <v>5.0000000000000044</v>
      </c>
      <c r="AR725" s="755">
        <f>IF(ISERROR((V725/W725-1)*100),"n/a",(V725/W725-1)*100)</f>
        <v>17.647058823529417</v>
      </c>
      <c r="AS725" s="755">
        <f>IF(ISERROR((W725/X725-1)*100),"n/a",(W725/X725-1)*100)</f>
        <v>6.2499999999999778</v>
      </c>
      <c r="AT725" s="755">
        <f>IF(ISERROR((X725/Y725-1)*100),"n/a",(X725/Y725-1)*100)</f>
        <v>0</v>
      </c>
      <c r="AU725" s="1088">
        <f>AVERAGE(AA725:AT725)</f>
        <v>27.637040240337853</v>
      </c>
      <c r="AV725" s="1089">
        <f>STDEV(AA725:AT725)</f>
        <v>35.440263996020974</v>
      </c>
    </row>
    <row r="726" spans="1:48" x14ac:dyDescent="0.2">
      <c r="A726" s="877" t="s">
        <v>2948</v>
      </c>
      <c r="B726" s="877" t="s">
        <v>2949</v>
      </c>
      <c r="C726" s="521">
        <v>1.24</v>
      </c>
      <c r="D726" s="627">
        <v>1.1200000000000001</v>
      </c>
      <c r="E726" s="627">
        <v>1</v>
      </c>
      <c r="F726" s="521">
        <v>0.8</v>
      </c>
      <c r="G726" s="521">
        <v>0.4</v>
      </c>
      <c r="H726" s="521">
        <v>0.22</v>
      </c>
      <c r="I726" s="578">
        <v>0.04</v>
      </c>
      <c r="J726" s="1026"/>
      <c r="K726" s="523">
        <v>0.04</v>
      </c>
      <c r="L726" s="523">
        <v>0.76</v>
      </c>
      <c r="M726" s="1026"/>
      <c r="N726" s="531">
        <v>1</v>
      </c>
      <c r="O726" s="531">
        <v>1.48</v>
      </c>
      <c r="P726" s="627">
        <v>1.96</v>
      </c>
      <c r="Q726" s="627">
        <v>1.84</v>
      </c>
      <c r="R726" s="627">
        <v>1.48</v>
      </c>
      <c r="S726" s="627">
        <v>1.1599999999999999</v>
      </c>
      <c r="T726" s="627">
        <v>1.04</v>
      </c>
      <c r="U726" s="627">
        <v>0.98</v>
      </c>
      <c r="V726" s="627">
        <v>0.94</v>
      </c>
      <c r="W726" s="627">
        <v>0.9</v>
      </c>
      <c r="X726" s="627">
        <v>0.84</v>
      </c>
      <c r="Y726" s="627">
        <v>0.78</v>
      </c>
      <c r="Z726" s="624">
        <f>SUM(C726:Y726)</f>
        <v>20.02</v>
      </c>
      <c r="AA726" s="1086">
        <f>IF(ISERROR((C726/D726-1)*100),"n/a",(C726/D726-1)*100)</f>
        <v>10.714285714285698</v>
      </c>
      <c r="AB726" s="1086">
        <f>IF(ISERROR((D726/E726-1)*100),"n/a",(D726/E726-1)*100)</f>
        <v>12.000000000000011</v>
      </c>
      <c r="AC726" s="1096">
        <f>IF(ISERROR((E726/F726-1)*100),"n/a",(E726/F726-1)*100)</f>
        <v>25</v>
      </c>
      <c r="AD726" s="1096">
        <f>IF(ISERROR((F726/G726-1)*100),"n/a",(F726/G726-1)*100)</f>
        <v>100</v>
      </c>
      <c r="AE726" s="1096">
        <f>IF(ISERROR((G726/H726-1)*100),"n/a",(G726/H726-1)*100)</f>
        <v>81.818181818181841</v>
      </c>
      <c r="AF726" s="1096">
        <f>IF(ISERROR((H726/I726-1)*100),"n/a",(H726/I726-1)*100)</f>
        <v>450</v>
      </c>
      <c r="AG726" s="1096">
        <f>IF(ISERROR((I726/K726-1)*100),"n/a",(I726/K726-1)*100)</f>
        <v>0</v>
      </c>
      <c r="AH726" s="1096">
        <f>IF(ISERROR((K726/L726-1)*100),"n/a",(K726/L726-1)*100)</f>
        <v>-94.736842105263165</v>
      </c>
      <c r="AI726" s="755">
        <f>IF(ISERROR((L726/N726-1)*100),"n/a",(L726/N726-1)*100)</f>
        <v>-24</v>
      </c>
      <c r="AJ726" s="1097">
        <f>IF(ISERROR((N726/O726-1)*100),"n/a",(N726/O726-1)*100)</f>
        <v>-32.432432432432435</v>
      </c>
      <c r="AK726" s="755">
        <f>IF(ISERROR((O726/P726-1)*100),"n/a",(O726/P726-1)*100)</f>
        <v>-24.489795918367353</v>
      </c>
      <c r="AL726" s="755">
        <f>IF(ISERROR((P726/Q726-1)*100),"n/a",(P726/Q726-1)*100)</f>
        <v>6.5217391304347672</v>
      </c>
      <c r="AM726" s="755">
        <f>IF(ISERROR((Q726/R726-1)*100),"n/a",(Q726/R726-1)*100)</f>
        <v>24.324324324324319</v>
      </c>
      <c r="AN726" s="755">
        <f>IF(ISERROR((R726/S726-1)*100),"n/a",(R726/S726-1)*100)</f>
        <v>27.586206896551737</v>
      </c>
      <c r="AO726" s="755">
        <f>IF(ISERROR((S726/T726-1)*100),"n/a",(S726/T726-1)*100)</f>
        <v>11.538461538461519</v>
      </c>
      <c r="AP726" s="755">
        <f>IF(ISERROR((T726/U726-1)*100),"n/a",(T726/U726-1)*100)</f>
        <v>6.1224489795918435</v>
      </c>
      <c r="AQ726" s="755">
        <f>IF(ISERROR((U726/V726-1)*100),"n/a",(U726/V726-1)*100)</f>
        <v>4.2553191489361764</v>
      </c>
      <c r="AR726" s="755">
        <f>IF(ISERROR((V726/W726-1)*100),"n/a",(V726/W726-1)*100)</f>
        <v>4.4444444444444287</v>
      </c>
      <c r="AS726" s="755">
        <f>IF(ISERROR((W726/X726-1)*100),"n/a",(W726/X726-1)*100)</f>
        <v>7.1428571428571397</v>
      </c>
      <c r="AT726" s="755">
        <f>IF(ISERROR((X726/Y726-1)*100),"n/a",(X726/Y726-1)*100)</f>
        <v>7.6923076923076872</v>
      </c>
      <c r="AU726" s="1088">
        <f>AVERAGE(AA726:AT726)</f>
        <v>30.175075318715717</v>
      </c>
      <c r="AV726" s="1089">
        <f>STDEV(AA726:AT726)</f>
        <v>106.32221814886442</v>
      </c>
    </row>
    <row r="727" spans="1:48" x14ac:dyDescent="0.2">
      <c r="A727" s="885" t="s">
        <v>844</v>
      </c>
      <c r="B727" s="877" t="s">
        <v>845</v>
      </c>
      <c r="C727" s="521">
        <v>0.34</v>
      </c>
      <c r="D727" s="627">
        <v>0.3</v>
      </c>
      <c r="E727" s="627">
        <v>0.26</v>
      </c>
      <c r="F727" s="521">
        <v>0.23</v>
      </c>
      <c r="G727" s="521">
        <v>0.21</v>
      </c>
      <c r="H727" s="521">
        <v>0.19</v>
      </c>
      <c r="I727" s="521">
        <v>0.17</v>
      </c>
      <c r="J727" s="1026"/>
      <c r="K727" s="521">
        <v>0.15</v>
      </c>
      <c r="L727" s="521">
        <v>0.13</v>
      </c>
      <c r="M727" s="1026"/>
      <c r="N727" s="627">
        <v>0.11</v>
      </c>
      <c r="O727" s="627">
        <v>9.5000000000000001E-2</v>
      </c>
      <c r="P727" s="627">
        <v>8.5000000000000006E-2</v>
      </c>
      <c r="Q727" s="627">
        <v>7.4999999999999997E-2</v>
      </c>
      <c r="R727" s="627">
        <v>6.5000000000000002E-2</v>
      </c>
      <c r="S727" s="627">
        <v>5.5E-2</v>
      </c>
      <c r="T727" s="627">
        <v>4.4999999999999998E-2</v>
      </c>
      <c r="U727" s="623">
        <v>0.04</v>
      </c>
      <c r="V727" s="623">
        <v>0.04</v>
      </c>
      <c r="W727" s="627">
        <v>0.04</v>
      </c>
      <c r="X727" s="627">
        <v>3.875E-2</v>
      </c>
      <c r="Y727" s="627">
        <v>3.5000000000000003E-2</v>
      </c>
      <c r="Z727" s="624">
        <f>SUM(C727:Y727)</f>
        <v>2.7037500000000003</v>
      </c>
      <c r="AA727" s="1086">
        <f>IF(ISERROR((C727/D727-1)*100),"n/a",(C727/D727-1)*100)</f>
        <v>13.333333333333353</v>
      </c>
      <c r="AB727" s="1086">
        <f>IF(ISERROR((D727/E727-1)*100),"n/a",(D727/E727-1)*100)</f>
        <v>15.384615384615374</v>
      </c>
      <c r="AC727" s="1096">
        <f>IF(ISERROR((E727/F727-1)*100),"n/a",(E727/F727-1)*100)</f>
        <v>13.043478260869556</v>
      </c>
      <c r="AD727" s="1096">
        <f>IF(ISERROR((F727/G727-1)*100),"n/a",(F727/G727-1)*100)</f>
        <v>9.5238095238095344</v>
      </c>
      <c r="AE727" s="1096">
        <f>IF(ISERROR((G727/H727-1)*100),"n/a",(G727/H727-1)*100)</f>
        <v>10.526315789473673</v>
      </c>
      <c r="AF727" s="1096">
        <f>IF(ISERROR((H727/I727-1)*100),"n/a",(H727/I727-1)*100)</f>
        <v>11.764705882352944</v>
      </c>
      <c r="AG727" s="1096">
        <f>IF(ISERROR((I727/K727-1)*100),"n/a",(I727/K727-1)*100)</f>
        <v>13.333333333333353</v>
      </c>
      <c r="AH727" s="1096">
        <f>IF(ISERROR((K727/L727-1)*100),"n/a",(K727/L727-1)*100)</f>
        <v>15.384615384615374</v>
      </c>
      <c r="AI727" s="755">
        <f>IF(ISERROR((L727/N727-1)*100),"n/a",(L727/N727-1)*100)</f>
        <v>18.181818181818187</v>
      </c>
      <c r="AJ727" s="1097">
        <f>IF(ISERROR((N727/O727-1)*100),"n/a",(N727/O727-1)*100)</f>
        <v>15.789473684210531</v>
      </c>
      <c r="AK727" s="755">
        <f>IF(ISERROR((O727/P727-1)*100),"n/a",(O727/P727-1)*100)</f>
        <v>11.764705882352944</v>
      </c>
      <c r="AL727" s="755">
        <f>IF(ISERROR((P727/Q727-1)*100),"n/a",(P727/Q727-1)*100)</f>
        <v>13.333333333333353</v>
      </c>
      <c r="AM727" s="755">
        <f>IF(ISERROR((Q727/R727-1)*100),"n/a",(Q727/R727-1)*100)</f>
        <v>15.384615384615374</v>
      </c>
      <c r="AN727" s="755">
        <f>IF(ISERROR((R727/S727-1)*100),"n/a",(R727/S727-1)*100)</f>
        <v>18.181818181818187</v>
      </c>
      <c r="AO727" s="755">
        <f>IF(ISERROR((S727/T727-1)*100),"n/a",(S727/T727-1)*100)</f>
        <v>22.222222222222232</v>
      </c>
      <c r="AP727" s="755">
        <f>IF(ISERROR((T727/U727-1)*100),"n/a",(T727/U727-1)*100)</f>
        <v>12.5</v>
      </c>
      <c r="AQ727" s="755">
        <f>IF(ISERROR((U727/V727-1)*100),"n/a",(U727/V727-1)*100)</f>
        <v>0</v>
      </c>
      <c r="AR727" s="755">
        <f>IF(ISERROR((V727/W727-1)*100),"n/a",(V727/W727-1)*100)</f>
        <v>0</v>
      </c>
      <c r="AS727" s="755">
        <f>IF(ISERROR((W727/X727-1)*100),"n/a",(W727/X727-1)*100)</f>
        <v>3.2258064516129004</v>
      </c>
      <c r="AT727" s="755">
        <f>IF(ISERROR((X727/Y727-1)*100),"n/a",(X727/Y727-1)*100)</f>
        <v>10.714285714285698</v>
      </c>
      <c r="AU727" s="1088">
        <f>AVERAGE(AA727:AT727)</f>
        <v>12.179614296433629</v>
      </c>
      <c r="AV727" s="1089">
        <f>STDEV(AA727:AT727)</f>
        <v>5.6695448297725388</v>
      </c>
    </row>
    <row r="728" spans="1:48" x14ac:dyDescent="0.2">
      <c r="A728" s="885" t="s">
        <v>840</v>
      </c>
      <c r="B728" s="877" t="s">
        <v>841</v>
      </c>
      <c r="C728" s="521">
        <v>2.4224999999999999</v>
      </c>
      <c r="D728" s="627">
        <v>2.3725000000000001</v>
      </c>
      <c r="E728" s="627">
        <v>2.3224999999999998</v>
      </c>
      <c r="F728" s="521">
        <v>2.2725</v>
      </c>
      <c r="G728" s="521">
        <v>2.2149999999999999</v>
      </c>
      <c r="H728" s="521">
        <v>2.14</v>
      </c>
      <c r="I728" s="521">
        <v>2.0750000000000002</v>
      </c>
      <c r="J728" s="1026"/>
      <c r="K728" s="521">
        <v>2.0150000000000001</v>
      </c>
      <c r="L728" s="521">
        <v>1.9624999999999999</v>
      </c>
      <c r="M728" s="1026"/>
      <c r="N728" s="627">
        <v>1.9125000000000001</v>
      </c>
      <c r="O728" s="627">
        <v>1.855</v>
      </c>
      <c r="P728" s="627">
        <v>1.75</v>
      </c>
      <c r="Q728" s="627">
        <v>1.645</v>
      </c>
      <c r="R728" s="623">
        <v>1.62</v>
      </c>
      <c r="S728" s="627">
        <v>1.6</v>
      </c>
      <c r="T728" s="623">
        <v>1.54</v>
      </c>
      <c r="U728" s="623">
        <v>1.54</v>
      </c>
      <c r="V728" s="623">
        <v>1.54</v>
      </c>
      <c r="W728" s="623">
        <v>1.54</v>
      </c>
      <c r="X728" s="623">
        <v>1.54</v>
      </c>
      <c r="Y728" s="623">
        <v>1.54</v>
      </c>
      <c r="Z728" s="624">
        <f>SUM(C728:Y728)</f>
        <v>39.42</v>
      </c>
      <c r="AA728" s="1086">
        <f>IF(ISERROR((C728/D728-1)*100),"n/a",(C728/D728-1)*100)</f>
        <v>2.1074815595363505</v>
      </c>
      <c r="AB728" s="1086">
        <f>IF(ISERROR((D728/E728-1)*100),"n/a",(D728/E728-1)*100)</f>
        <v>2.1528525296017342</v>
      </c>
      <c r="AC728" s="1096">
        <f>IF(ISERROR((E728/F728-1)*100),"n/a",(E728/F728-1)*100)</f>
        <v>2.2002200220021972</v>
      </c>
      <c r="AD728" s="1096">
        <f>IF(ISERROR((F728/G728-1)*100),"n/a",(F728/G728-1)*100)</f>
        <v>2.5959367945823875</v>
      </c>
      <c r="AE728" s="1096">
        <f>IF(ISERROR((G728/H728-1)*100),"n/a",(G728/H728-1)*100)</f>
        <v>3.5046728971962482</v>
      </c>
      <c r="AF728" s="1096">
        <f>IF(ISERROR((H728/I728-1)*100),"n/a",(H728/I728-1)*100)</f>
        <v>3.1325301204819356</v>
      </c>
      <c r="AG728" s="1096">
        <f>IF(ISERROR((I728/K728-1)*100),"n/a",(I728/K728-1)*100)</f>
        <v>2.977667493796532</v>
      </c>
      <c r="AH728" s="1096">
        <f>IF(ISERROR((K728/L728-1)*100),"n/a",(K728/L728-1)*100)</f>
        <v>2.6751592356688114</v>
      </c>
      <c r="AI728" s="755">
        <f>IF(ISERROR((L728/N728-1)*100),"n/a",(L728/N728-1)*100)</f>
        <v>2.614379084967311</v>
      </c>
      <c r="AJ728" s="1097">
        <f>IF(ISERROR((N728/O728-1)*100),"n/a",(N728/O728-1)*100)</f>
        <v>3.0997304582210283</v>
      </c>
      <c r="AK728" s="755">
        <f>IF(ISERROR((O728/P728-1)*100),"n/a",(O728/P728-1)*100)</f>
        <v>6.0000000000000053</v>
      </c>
      <c r="AL728" s="755">
        <f>IF(ISERROR((P728/Q728-1)*100),"n/a",(P728/Q728-1)*100)</f>
        <v>6.3829787234042534</v>
      </c>
      <c r="AM728" s="755">
        <f>IF(ISERROR((Q728/R728-1)*100),"n/a",(Q728/R728-1)*100)</f>
        <v>1.5432098765431945</v>
      </c>
      <c r="AN728" s="755">
        <f>IF(ISERROR((R728/S728-1)*100),"n/a",(R728/S728-1)*100)</f>
        <v>1.2499999999999956</v>
      </c>
      <c r="AO728" s="755">
        <f>IF(ISERROR((S728/T728-1)*100),"n/a",(S728/T728-1)*100)</f>
        <v>3.8961038961039085</v>
      </c>
      <c r="AP728" s="755">
        <f>IF(ISERROR((T728/U728-1)*100),"n/a",(T728/U728-1)*100)</f>
        <v>0</v>
      </c>
      <c r="AQ728" s="755">
        <f>IF(ISERROR((U728/V728-1)*100),"n/a",(U728/V728-1)*100)</f>
        <v>0</v>
      </c>
      <c r="AR728" s="755">
        <f>IF(ISERROR((V728/W728-1)*100),"n/a",(V728/W728-1)*100)</f>
        <v>0</v>
      </c>
      <c r="AS728" s="755">
        <f>IF(ISERROR((W728/X728-1)*100),"n/a",(W728/X728-1)*100)</f>
        <v>0</v>
      </c>
      <c r="AT728" s="755">
        <f>IF(ISERROR((X728/Y728-1)*100),"n/a",(X728/Y728-1)*100)</f>
        <v>0</v>
      </c>
      <c r="AU728" s="1088">
        <f>AVERAGE(AA728:AT728)</f>
        <v>2.3066461346052947</v>
      </c>
      <c r="AV728" s="1089">
        <f>STDEV(AA728:AT728)</f>
        <v>1.84493025142764</v>
      </c>
    </row>
    <row r="729" spans="1:48" x14ac:dyDescent="0.2">
      <c r="A729" s="877" t="s">
        <v>387</v>
      </c>
      <c r="B729" s="877" t="s">
        <v>388</v>
      </c>
      <c r="C729" s="521">
        <v>1.63</v>
      </c>
      <c r="D729" s="627">
        <v>1.6</v>
      </c>
      <c r="E729" s="627">
        <v>1.5699999999999998</v>
      </c>
      <c r="F729" s="523">
        <v>1.56</v>
      </c>
      <c r="G729" s="521">
        <v>1.53</v>
      </c>
      <c r="H729" s="523">
        <v>1.52</v>
      </c>
      <c r="I729" s="521">
        <v>1.49</v>
      </c>
      <c r="J729" s="1026"/>
      <c r="K729" s="523">
        <v>1.48</v>
      </c>
      <c r="L729" s="521">
        <v>1.45</v>
      </c>
      <c r="M729" s="1026"/>
      <c r="N729" s="627">
        <v>1.44</v>
      </c>
      <c r="O729" s="627">
        <v>1.41</v>
      </c>
      <c r="P729" s="627">
        <v>1.39</v>
      </c>
      <c r="Q729" s="623">
        <v>1.36</v>
      </c>
      <c r="R729" s="627">
        <v>1.3</v>
      </c>
      <c r="S729" s="627">
        <v>1.22</v>
      </c>
      <c r="T729" s="627">
        <v>1.1000000000000001</v>
      </c>
      <c r="U729" s="627">
        <v>1</v>
      </c>
      <c r="V729" s="627">
        <v>0.9</v>
      </c>
      <c r="W729" s="627">
        <v>0.82</v>
      </c>
      <c r="X729" s="627">
        <v>0.74</v>
      </c>
      <c r="Y729" s="627">
        <v>0.66</v>
      </c>
      <c r="Z729" s="624">
        <f>SUM(C729:Y729)</f>
        <v>27.169999999999998</v>
      </c>
      <c r="AA729" s="1086">
        <f>IF(ISERROR((C729/D729-1)*100),"n/a",(C729/D729-1)*100)</f>
        <v>1.8749999999999822</v>
      </c>
      <c r="AB729" s="1086">
        <f>IF(ISERROR((D729/E729-1)*100),"n/a",(D729/E729-1)*100)</f>
        <v>1.9108280254777288</v>
      </c>
      <c r="AC729" s="1096">
        <f>IF(ISERROR((E729/F729-1)*100),"n/a",(E729/F729-1)*100)</f>
        <v>0.64102564102561654</v>
      </c>
      <c r="AD729" s="1096">
        <f>IF(ISERROR((F729/G729-1)*100),"n/a",(F729/G729-1)*100)</f>
        <v>1.9607843137254832</v>
      </c>
      <c r="AE729" s="1096">
        <f>IF(ISERROR((G729/H729-1)*100),"n/a",(G729/H729-1)*100)</f>
        <v>0.65789473684210176</v>
      </c>
      <c r="AF729" s="1096">
        <f>IF(ISERROR((H729/I729-1)*100),"n/a",(H729/I729-1)*100)</f>
        <v>2.0134228187919545</v>
      </c>
      <c r="AG729" s="1096">
        <f>IF(ISERROR((I729/K729-1)*100),"n/a",(I729/K729-1)*100)</f>
        <v>0.67567567567567988</v>
      </c>
      <c r="AH729" s="1096">
        <f>IF(ISERROR((K729/L729-1)*100),"n/a",(K729/L729-1)*100)</f>
        <v>2.0689655172413834</v>
      </c>
      <c r="AI729" s="755">
        <f>IF(ISERROR((L729/N729-1)*100),"n/a",(L729/N729-1)*100)</f>
        <v>0.69444444444444198</v>
      </c>
      <c r="AJ729" s="1097">
        <f>IF(ISERROR((N729/O729-1)*100),"n/a",(N729/O729-1)*100)</f>
        <v>2.1276595744680771</v>
      </c>
      <c r="AK729" s="755">
        <f>IF(ISERROR((O729/P729-1)*100),"n/a",(O729/P729-1)*100)</f>
        <v>1.4388489208633004</v>
      </c>
      <c r="AL729" s="755">
        <f>IF(ISERROR((P729/Q729-1)*100),"n/a",(P729/Q729-1)*100)</f>
        <v>2.2058823529411686</v>
      </c>
      <c r="AM729" s="755">
        <f>IF(ISERROR((Q729/R729-1)*100),"n/a",(Q729/R729-1)*100)</f>
        <v>4.6153846153846212</v>
      </c>
      <c r="AN729" s="755">
        <f>IF(ISERROR((R729/S729-1)*100),"n/a",(R729/S729-1)*100)</f>
        <v>6.5573770491803351</v>
      </c>
      <c r="AO729" s="755">
        <f>IF(ISERROR((S729/T729-1)*100),"n/a",(S729/T729-1)*100)</f>
        <v>10.909090909090891</v>
      </c>
      <c r="AP729" s="755">
        <f>IF(ISERROR((T729/U729-1)*100),"n/a",(T729/U729-1)*100)</f>
        <v>10.000000000000009</v>
      </c>
      <c r="AQ729" s="755">
        <f>IF(ISERROR((U729/V729-1)*100),"n/a",(U729/V729-1)*100)</f>
        <v>11.111111111111116</v>
      </c>
      <c r="AR729" s="755">
        <f>IF(ISERROR((V729/W729-1)*100),"n/a",(V729/W729-1)*100)</f>
        <v>9.7560975609756184</v>
      </c>
      <c r="AS729" s="755">
        <f>IF(ISERROR((W729/X729-1)*100),"n/a",(W729/X729-1)*100)</f>
        <v>10.810810810810811</v>
      </c>
      <c r="AT729" s="755">
        <f>IF(ISERROR((X729/Y729-1)*100),"n/a",(X729/Y729-1)*100)</f>
        <v>12.12121212121211</v>
      </c>
      <c r="AU729" s="1088">
        <f>AVERAGE(AA729:AT729)</f>
        <v>4.7075758099631209</v>
      </c>
      <c r="AV729" s="1089">
        <f>STDEV(AA729:AT729)</f>
        <v>4.3232005614022722</v>
      </c>
    </row>
    <row r="730" spans="1:48" x14ac:dyDescent="0.2">
      <c r="A730" s="877" t="s">
        <v>1773</v>
      </c>
      <c r="B730" s="877" t="s">
        <v>1774</v>
      </c>
      <c r="C730" s="521">
        <v>0.82</v>
      </c>
      <c r="D730" s="627">
        <v>0.7</v>
      </c>
      <c r="E730" s="627">
        <v>0.6</v>
      </c>
      <c r="F730" s="521">
        <v>0.56000000000000005</v>
      </c>
      <c r="G730" s="521">
        <v>0.52</v>
      </c>
      <c r="H730" s="521">
        <v>0.42</v>
      </c>
      <c r="I730" s="521">
        <v>0.36</v>
      </c>
      <c r="J730" s="1026"/>
      <c r="K730" s="521">
        <v>0.32</v>
      </c>
      <c r="L730" s="521">
        <v>0.24</v>
      </c>
      <c r="M730" s="1026"/>
      <c r="N730" s="623">
        <v>0.2</v>
      </c>
      <c r="O730" s="623">
        <v>0.2</v>
      </c>
      <c r="P730" s="627">
        <v>0.84</v>
      </c>
      <c r="Q730" s="627">
        <v>0.83</v>
      </c>
      <c r="R730" s="627">
        <v>0.81</v>
      </c>
      <c r="S730" s="627">
        <v>0.77272999999999992</v>
      </c>
      <c r="T730" s="627">
        <v>0.74546000000000001</v>
      </c>
      <c r="U730" s="627">
        <v>0.70924000000000009</v>
      </c>
      <c r="V730" s="627">
        <v>0.67344000000000004</v>
      </c>
      <c r="W730" s="627">
        <v>0.64066000000000001</v>
      </c>
      <c r="X730" s="627">
        <v>0.60850000000000004</v>
      </c>
      <c r="Y730" s="627">
        <v>0.55769000000000002</v>
      </c>
      <c r="Z730" s="624">
        <f>SUM(C730:Y730)</f>
        <v>12.127719999999997</v>
      </c>
      <c r="AA730" s="1086">
        <f>IF(ISERROR((C730/D730-1)*100),"n/a",(C730/D730-1)*100)</f>
        <v>17.142857142857149</v>
      </c>
      <c r="AB730" s="1086">
        <f>IF(ISERROR((D730/E730-1)*100),"n/a",(D730/E730-1)*100)</f>
        <v>16.666666666666675</v>
      </c>
      <c r="AC730" s="1096">
        <f>IF(ISERROR((E730/F730-1)*100),"n/a",(E730/F730-1)*100)</f>
        <v>7.1428571428571397</v>
      </c>
      <c r="AD730" s="1096">
        <f>IF(ISERROR((F730/G730-1)*100),"n/a",(F730/G730-1)*100)</f>
        <v>7.6923076923077094</v>
      </c>
      <c r="AE730" s="1096">
        <f>IF(ISERROR((G730/H730-1)*100),"n/a",(G730/H730-1)*100)</f>
        <v>23.809523809523814</v>
      </c>
      <c r="AF730" s="1096">
        <f>IF(ISERROR((H730/I730-1)*100),"n/a",(H730/I730-1)*100)</f>
        <v>16.666666666666675</v>
      </c>
      <c r="AG730" s="1096">
        <f>IF(ISERROR((I730/K730-1)*100),"n/a",(I730/K730-1)*100)</f>
        <v>12.5</v>
      </c>
      <c r="AH730" s="1096">
        <f>IF(ISERROR((K730/L730-1)*100),"n/a",(K730/L730-1)*100)</f>
        <v>33.33333333333335</v>
      </c>
      <c r="AI730" s="755">
        <f>IF(ISERROR((L730/N730-1)*100),"n/a",(L730/N730-1)*100)</f>
        <v>19.999999999999996</v>
      </c>
      <c r="AJ730" s="1097">
        <f>IF(ISERROR((N730/O730-1)*100),"n/a",(N730/O730-1)*100)</f>
        <v>0</v>
      </c>
      <c r="AK730" s="755">
        <f>IF(ISERROR((O730/P730-1)*100),"n/a",(O730/P730-1)*100)</f>
        <v>-76.19047619047619</v>
      </c>
      <c r="AL730" s="755">
        <f>IF(ISERROR((P730/Q730-1)*100),"n/a",(P730/Q730-1)*100)</f>
        <v>1.2048192771084265</v>
      </c>
      <c r="AM730" s="755">
        <f>IF(ISERROR((Q730/R730-1)*100),"n/a",(Q730/R730-1)*100)</f>
        <v>2.4691358024691246</v>
      </c>
      <c r="AN730" s="755">
        <f>IF(ISERROR((R730/S730-1)*100),"n/a",(R730/S730-1)*100)</f>
        <v>4.8231594476725537</v>
      </c>
      <c r="AO730" s="755">
        <f>IF(ISERROR((S730/T730-1)*100),"n/a",(S730/T730-1)*100)</f>
        <v>3.6581439648002423</v>
      </c>
      <c r="AP730" s="755">
        <f>IF(ISERROR((T730/U730-1)*100),"n/a",(T730/U730-1)*100)</f>
        <v>5.1068749647509959</v>
      </c>
      <c r="AQ730" s="755">
        <f>IF(ISERROR((U730/V730-1)*100),"n/a",(U730/V730-1)*100)</f>
        <v>5.3159895462105089</v>
      </c>
      <c r="AR730" s="755">
        <f>IF(ISERROR((V730/W730-1)*100),"n/a",(V730/W730-1)*100)</f>
        <v>5.1165985077888498</v>
      </c>
      <c r="AS730" s="755">
        <f>IF(ISERROR((W730/X730-1)*100),"n/a",(W730/X730-1)*100)</f>
        <v>5.2851273623664596</v>
      </c>
      <c r="AT730" s="755">
        <f>IF(ISERROR((X730/Y730-1)*100),"n/a",(X730/Y730-1)*100)</f>
        <v>9.1107963205365081</v>
      </c>
      <c r="AU730" s="1088">
        <f>AVERAGE(AA730:AT730)</f>
        <v>6.0427190728719991</v>
      </c>
      <c r="AV730" s="1089">
        <f>STDEV(AA730:AT730)</f>
        <v>21.156349074508064</v>
      </c>
    </row>
    <row r="731" spans="1:48" x14ac:dyDescent="0.2">
      <c r="A731" s="885" t="s">
        <v>1775</v>
      </c>
      <c r="B731" s="877" t="s">
        <v>1776</v>
      </c>
      <c r="C731" s="521">
        <v>1.96</v>
      </c>
      <c r="D731" s="627">
        <v>1.68</v>
      </c>
      <c r="E731" s="627">
        <v>1.54</v>
      </c>
      <c r="F731" s="521">
        <v>1.46</v>
      </c>
      <c r="G731" s="521">
        <v>1.34</v>
      </c>
      <c r="H731" s="521">
        <v>1.17</v>
      </c>
      <c r="I731" s="521">
        <v>1</v>
      </c>
      <c r="J731" s="1026"/>
      <c r="K731" s="521">
        <v>0.92</v>
      </c>
      <c r="L731" s="521">
        <v>0.87</v>
      </c>
      <c r="M731" s="1026"/>
      <c r="N731" s="623">
        <v>0.84</v>
      </c>
      <c r="O731" s="627">
        <v>0.84</v>
      </c>
      <c r="P731" s="627">
        <v>0.82</v>
      </c>
      <c r="Q731" s="627">
        <v>0.79</v>
      </c>
      <c r="R731" s="627">
        <v>0.75</v>
      </c>
      <c r="S731" s="627">
        <v>0.71</v>
      </c>
      <c r="T731" s="627">
        <v>0.67</v>
      </c>
      <c r="U731" s="627">
        <v>0.6</v>
      </c>
      <c r="V731" s="627">
        <v>0.55000000000000004</v>
      </c>
      <c r="W731" s="627">
        <v>0.51</v>
      </c>
      <c r="X731" s="627">
        <v>0.47</v>
      </c>
      <c r="Y731" s="627">
        <v>0.43</v>
      </c>
      <c r="Z731" s="624">
        <f>SUM(C731:Y731)</f>
        <v>19.920000000000002</v>
      </c>
      <c r="AA731" s="1086">
        <f>IF(ISERROR((C731/D731-1)*100),"n/a",(C731/D731-1)*100)</f>
        <v>16.666666666666675</v>
      </c>
      <c r="AB731" s="1086">
        <f>IF(ISERROR((D731/E731-1)*100),"n/a",(D731/E731-1)*100)</f>
        <v>9.0909090909090828</v>
      </c>
      <c r="AC731" s="1096">
        <f>IF(ISERROR((E731/F731-1)*100),"n/a",(E731/F731-1)*100)</f>
        <v>5.4794520547945202</v>
      </c>
      <c r="AD731" s="1096">
        <f>IF(ISERROR((F731/G731-1)*100),"n/a",(F731/G731-1)*100)</f>
        <v>8.9552238805969964</v>
      </c>
      <c r="AE731" s="1096">
        <f>IF(ISERROR((G731/H731-1)*100),"n/a",(G731/H731-1)*100)</f>
        <v>14.529914529914546</v>
      </c>
      <c r="AF731" s="1096">
        <f>IF(ISERROR((H731/I731-1)*100),"n/a",(H731/I731-1)*100)</f>
        <v>16.999999999999993</v>
      </c>
      <c r="AG731" s="1096">
        <f>IF(ISERROR((I731/K731-1)*100),"n/a",(I731/K731-1)*100)</f>
        <v>8.6956521739130377</v>
      </c>
      <c r="AH731" s="1096">
        <f>IF(ISERROR((K731/L731-1)*100),"n/a",(K731/L731-1)*100)</f>
        <v>5.7471264367816133</v>
      </c>
      <c r="AI731" s="755">
        <f>IF(ISERROR((L731/N731-1)*100),"n/a",(L731/N731-1)*100)</f>
        <v>3.5714285714285809</v>
      </c>
      <c r="AJ731" s="1097">
        <f>IF(ISERROR((N731/O731-1)*100),"n/a",(N731/O731-1)*100)</f>
        <v>0</v>
      </c>
      <c r="AK731" s="755">
        <f>IF(ISERROR((O731/P731-1)*100),"n/a",(O731/P731-1)*100)</f>
        <v>2.4390243902439046</v>
      </c>
      <c r="AL731" s="755">
        <f>IF(ISERROR((P731/Q731-1)*100),"n/a",(P731/Q731-1)*100)</f>
        <v>3.7974683544303778</v>
      </c>
      <c r="AM731" s="755">
        <f>IF(ISERROR((Q731/R731-1)*100),"n/a",(Q731/R731-1)*100)</f>
        <v>5.3333333333333455</v>
      </c>
      <c r="AN731" s="755">
        <f>IF(ISERROR((R731/S731-1)*100),"n/a",(R731/S731-1)*100)</f>
        <v>5.6338028169014231</v>
      </c>
      <c r="AO731" s="755">
        <f>IF(ISERROR((S731/T731-1)*100),"n/a",(S731/T731-1)*100)</f>
        <v>5.9701492537313383</v>
      </c>
      <c r="AP731" s="755">
        <f>IF(ISERROR((T731/U731-1)*100),"n/a",(T731/U731-1)*100)</f>
        <v>11.66666666666667</v>
      </c>
      <c r="AQ731" s="755">
        <f>IF(ISERROR((U731/V731-1)*100),"n/a",(U731/V731-1)*100)</f>
        <v>9.0909090909090828</v>
      </c>
      <c r="AR731" s="755">
        <f>IF(ISERROR((V731/W731-1)*100),"n/a",(V731/W731-1)*100)</f>
        <v>7.8431372549019773</v>
      </c>
      <c r="AS731" s="755">
        <f>IF(ISERROR((W731/X731-1)*100),"n/a",(W731/X731-1)*100)</f>
        <v>8.5106382978723527</v>
      </c>
      <c r="AT731" s="755">
        <f>IF(ISERROR((X731/Y731-1)*100),"n/a",(X731/Y731-1)*100)</f>
        <v>9.302325581395344</v>
      </c>
      <c r="AU731" s="1088">
        <f>AVERAGE(AA731:AT731)</f>
        <v>7.9661914222695431</v>
      </c>
      <c r="AV731" s="1089">
        <f>STDEV(AA731:AT731)</f>
        <v>4.4626361132485144</v>
      </c>
    </row>
    <row r="732" spans="1:48" x14ac:dyDescent="0.2">
      <c r="A732" s="885" t="s">
        <v>383</v>
      </c>
      <c r="B732" s="877" t="s">
        <v>384</v>
      </c>
      <c r="C732" s="521">
        <v>1.7949999999999999</v>
      </c>
      <c r="D732" s="627">
        <v>1.68</v>
      </c>
      <c r="E732" s="627">
        <v>1.55</v>
      </c>
      <c r="F732" s="521">
        <v>1.47</v>
      </c>
      <c r="G732" s="521">
        <v>1.395</v>
      </c>
      <c r="H732" s="521">
        <v>1.3049999999999999</v>
      </c>
      <c r="I732" s="521">
        <v>1.18</v>
      </c>
      <c r="J732" s="1026"/>
      <c r="K732" s="521">
        <v>1</v>
      </c>
      <c r="L732" s="521">
        <v>0.8</v>
      </c>
      <c r="M732" s="1026"/>
      <c r="N732" s="627">
        <v>0.625</v>
      </c>
      <c r="O732" s="627">
        <v>0.5</v>
      </c>
      <c r="P732" s="627">
        <v>0.41499999999999998</v>
      </c>
      <c r="Q732" s="627">
        <v>0.34499999999999997</v>
      </c>
      <c r="R732" s="627">
        <v>0.28499999999999998</v>
      </c>
      <c r="S732" s="627">
        <v>0.23499999999999999</v>
      </c>
      <c r="T732" s="627">
        <v>0.19125</v>
      </c>
      <c r="U732" s="627">
        <v>0.16125</v>
      </c>
      <c r="V732" s="627">
        <v>0.14624999999999999</v>
      </c>
      <c r="W732" s="627">
        <v>0.14124999999999999</v>
      </c>
      <c r="X732" s="627">
        <v>0.13625000000000001</v>
      </c>
      <c r="Y732" s="627">
        <v>0.13125000000000001</v>
      </c>
      <c r="Z732" s="624">
        <f>SUM(C732:Y732)</f>
        <v>15.487499999999999</v>
      </c>
      <c r="AA732" s="1086">
        <f>IF(ISERROR((C732/D732-1)*100),"n/a",(C732/D732-1)*100)</f>
        <v>6.8452380952380931</v>
      </c>
      <c r="AB732" s="1086">
        <f>IF(ISERROR((D732/E732-1)*100),"n/a",(D732/E732-1)*100)</f>
        <v>8.3870967741935374</v>
      </c>
      <c r="AC732" s="1096">
        <f>IF(ISERROR((E732/F732-1)*100),"n/a",(E732/F732-1)*100)</f>
        <v>5.4421768707483054</v>
      </c>
      <c r="AD732" s="1096">
        <f>IF(ISERROR((F732/G732-1)*100),"n/a",(F732/G732-1)*100)</f>
        <v>5.3763440860215006</v>
      </c>
      <c r="AE732" s="1096">
        <f>IF(ISERROR((G732/H732-1)*100),"n/a",(G732/H732-1)*100)</f>
        <v>6.8965517241379448</v>
      </c>
      <c r="AF732" s="1096">
        <f>IF(ISERROR((H732/I732-1)*100),"n/a",(H732/I732-1)*100)</f>
        <v>10.593220338983045</v>
      </c>
      <c r="AG732" s="1096">
        <f>IF(ISERROR((I732/K732-1)*100),"n/a",(I732/K732-1)*100)</f>
        <v>17.999999999999993</v>
      </c>
      <c r="AH732" s="1096">
        <f>IF(ISERROR((K732/L732-1)*100),"n/a",(K732/L732-1)*100)</f>
        <v>25</v>
      </c>
      <c r="AI732" s="755">
        <f>IF(ISERROR((L732/N732-1)*100),"n/a",(L732/N732-1)*100)</f>
        <v>28.000000000000004</v>
      </c>
      <c r="AJ732" s="1097">
        <f>IF(ISERROR((N732/O732-1)*100),"n/a",(N732/O732-1)*100)</f>
        <v>25</v>
      </c>
      <c r="AK732" s="755">
        <f>IF(ISERROR((O732/P732-1)*100),"n/a",(O732/P732-1)*100)</f>
        <v>20.481927710843383</v>
      </c>
      <c r="AL732" s="755">
        <f>IF(ISERROR((P732/Q732-1)*100),"n/a",(P732/Q732-1)*100)</f>
        <v>20.289855072463769</v>
      </c>
      <c r="AM732" s="755">
        <f>IF(ISERROR((Q732/R732-1)*100),"n/a",(Q732/R732-1)*100)</f>
        <v>21.052631578947366</v>
      </c>
      <c r="AN732" s="755">
        <f>IF(ISERROR((R732/S732-1)*100),"n/a",(R732/S732-1)*100)</f>
        <v>21.276595744680836</v>
      </c>
      <c r="AO732" s="755">
        <f>IF(ISERROR((S732/T732-1)*100),"n/a",(S732/T732-1)*100)</f>
        <v>22.875816993464039</v>
      </c>
      <c r="AP732" s="755">
        <f>IF(ISERROR((T732/U732-1)*100),"n/a",(T732/U732-1)*100)</f>
        <v>18.604651162790688</v>
      </c>
      <c r="AQ732" s="755">
        <f>IF(ISERROR((U732/V732-1)*100),"n/a",(U732/V732-1)*100)</f>
        <v>10.256410256410264</v>
      </c>
      <c r="AR732" s="755">
        <f>IF(ISERROR((V732/W732-1)*100),"n/a",(V732/W732-1)*100)</f>
        <v>3.539823008849563</v>
      </c>
      <c r="AS732" s="755">
        <f>IF(ISERROR((W732/X732-1)*100),"n/a",(W732/X732-1)*100)</f>
        <v>3.6697247706421798</v>
      </c>
      <c r="AT732" s="755">
        <f>IF(ISERROR((X732/Y732-1)*100),"n/a",(X732/Y732-1)*100)</f>
        <v>3.8095238095238182</v>
      </c>
      <c r="AU732" s="1088">
        <f>AVERAGE(AA732:AT732)</f>
        <v>14.269879399896917</v>
      </c>
      <c r="AV732" s="1089">
        <f>STDEV(AA732:AT732)</f>
        <v>8.4702163183652512</v>
      </c>
    </row>
    <row r="733" spans="1:48" x14ac:dyDescent="0.2">
      <c r="A733" s="877" t="s">
        <v>1783</v>
      </c>
      <c r="B733" s="877" t="s">
        <v>1784</v>
      </c>
      <c r="C733" s="521">
        <v>1.53</v>
      </c>
      <c r="D733" s="627">
        <v>1.25</v>
      </c>
      <c r="E733" s="627">
        <v>1.03</v>
      </c>
      <c r="F733" s="521">
        <v>0.98</v>
      </c>
      <c r="G733" s="521">
        <v>0.89</v>
      </c>
      <c r="H733" s="521">
        <v>0.75</v>
      </c>
      <c r="I733" s="521">
        <v>0.55000000000000004</v>
      </c>
      <c r="J733" s="1026"/>
      <c r="K733" s="521">
        <v>0.35</v>
      </c>
      <c r="L733" s="521">
        <v>0.16</v>
      </c>
      <c r="M733" s="1026"/>
      <c r="N733" s="623">
        <v>0.04</v>
      </c>
      <c r="O733" s="623">
        <v>0.04</v>
      </c>
      <c r="P733" s="627">
        <v>1.2</v>
      </c>
      <c r="Q733" s="627">
        <v>1.17</v>
      </c>
      <c r="R733" s="627">
        <v>1.06</v>
      </c>
      <c r="S733" s="627">
        <v>0.98</v>
      </c>
      <c r="T733" s="627">
        <v>0.9</v>
      </c>
      <c r="U733" s="627">
        <v>0.82</v>
      </c>
      <c r="V733" s="627">
        <v>0.74</v>
      </c>
      <c r="W733" s="627">
        <v>0.67</v>
      </c>
      <c r="X733" s="627">
        <v>0.62</v>
      </c>
      <c r="Y733" s="627">
        <v>0.47</v>
      </c>
      <c r="Z733" s="624">
        <f>SUM(C733:Y733)</f>
        <v>16.2</v>
      </c>
      <c r="AA733" s="1086">
        <f>IF(ISERROR((C733/D733-1)*100),"n/a",(C733/D733-1)*100)</f>
        <v>22.4</v>
      </c>
      <c r="AB733" s="1086">
        <f>IF(ISERROR((D733/E733-1)*100),"n/a",(D733/E733-1)*100)</f>
        <v>21.359223300970864</v>
      </c>
      <c r="AC733" s="1096">
        <f>IF(ISERROR((E733/F733-1)*100),"n/a",(E733/F733-1)*100)</f>
        <v>5.1020408163265252</v>
      </c>
      <c r="AD733" s="1096">
        <f>IF(ISERROR((F733/G733-1)*100),"n/a",(F733/G733-1)*100)</f>
        <v>10.1123595505618</v>
      </c>
      <c r="AE733" s="1096">
        <f>IF(ISERROR((G733/H733-1)*100),"n/a",(G733/H733-1)*100)</f>
        <v>18.666666666666675</v>
      </c>
      <c r="AF733" s="1096">
        <f>IF(ISERROR((H733/I733-1)*100),"n/a",(H733/I733-1)*100)</f>
        <v>36.363636363636353</v>
      </c>
      <c r="AG733" s="1096">
        <f>IF(ISERROR((I733/K733-1)*100),"n/a",(I733/K733-1)*100)</f>
        <v>57.14285714285716</v>
      </c>
      <c r="AH733" s="1096">
        <f>IF(ISERROR((K733/L733-1)*100),"n/a",(K733/L733-1)*100)</f>
        <v>118.75</v>
      </c>
      <c r="AI733" s="755">
        <f>IF(ISERROR((L733/N733-1)*100),"n/a",(L733/N733-1)*100)</f>
        <v>300</v>
      </c>
      <c r="AJ733" s="1097">
        <f>IF(ISERROR((N733/O733-1)*100),"n/a",(N733/O733-1)*100)</f>
        <v>0</v>
      </c>
      <c r="AK733" s="755">
        <f>IF(ISERROR((O733/P733-1)*100),"n/a",(O733/P733-1)*100)</f>
        <v>-96.666666666666671</v>
      </c>
      <c r="AL733" s="755">
        <f>IF(ISERROR((P733/Q733-1)*100),"n/a",(P733/Q733-1)*100)</f>
        <v>2.5641025641025772</v>
      </c>
      <c r="AM733" s="755">
        <f>IF(ISERROR((Q733/R733-1)*100),"n/a",(Q733/R733-1)*100)</f>
        <v>10.377358490566024</v>
      </c>
      <c r="AN733" s="755">
        <f>IF(ISERROR((R733/S733-1)*100),"n/a",(R733/S733-1)*100)</f>
        <v>8.163265306122458</v>
      </c>
      <c r="AO733" s="755">
        <f>IF(ISERROR((S733/T733-1)*100),"n/a",(S733/T733-1)*100)</f>
        <v>8.8888888888888786</v>
      </c>
      <c r="AP733" s="755">
        <f>IF(ISERROR((T733/U733-1)*100),"n/a",(T733/U733-1)*100)</f>
        <v>9.7560975609756184</v>
      </c>
      <c r="AQ733" s="755">
        <f>IF(ISERROR((U733/V733-1)*100),"n/a",(U733/V733-1)*100)</f>
        <v>10.810810810810811</v>
      </c>
      <c r="AR733" s="755">
        <f>IF(ISERROR((V733/W733-1)*100),"n/a",(V733/W733-1)*100)</f>
        <v>10.447761194029837</v>
      </c>
      <c r="AS733" s="755">
        <f>IF(ISERROR((W733/X733-1)*100),"n/a",(W733/X733-1)*100)</f>
        <v>8.064516129032274</v>
      </c>
      <c r="AT733" s="755">
        <f>IF(ISERROR((X733/Y733-1)*100),"n/a",(X733/Y733-1)*100)</f>
        <v>31.914893617021288</v>
      </c>
      <c r="AU733" s="1088">
        <f>AVERAGE(AA733:AT733)</f>
        <v>29.710890586795131</v>
      </c>
      <c r="AV733" s="1089">
        <f>STDEV(AA733:AT733)</f>
        <v>73.798559857649934</v>
      </c>
    </row>
    <row r="734" spans="1:48" x14ac:dyDescent="0.2">
      <c r="A734" s="885" t="s">
        <v>1777</v>
      </c>
      <c r="B734" s="877" t="s">
        <v>1778</v>
      </c>
      <c r="C734" s="521">
        <v>0.66500000000000004</v>
      </c>
      <c r="D734" s="627">
        <v>0.57999999999999996</v>
      </c>
      <c r="E734" s="627">
        <v>0.5</v>
      </c>
      <c r="F734" s="521">
        <v>0.41</v>
      </c>
      <c r="G734" s="521">
        <v>0.35666666666666669</v>
      </c>
      <c r="H734" s="521">
        <v>0.31666666666666665</v>
      </c>
      <c r="I734" s="521">
        <v>0.27666666666666667</v>
      </c>
      <c r="J734" s="1026"/>
      <c r="K734" s="521">
        <v>0.24666666666666667</v>
      </c>
      <c r="L734" s="521">
        <v>0.21</v>
      </c>
      <c r="M734" s="1026"/>
      <c r="N734" s="627">
        <v>5.0219999999999994E-2</v>
      </c>
      <c r="O734" s="623">
        <v>0</v>
      </c>
      <c r="P734" s="623">
        <v>0</v>
      </c>
      <c r="Q734" s="623">
        <v>0</v>
      </c>
      <c r="R734" s="623">
        <v>0</v>
      </c>
      <c r="S734" s="623">
        <v>0</v>
      </c>
      <c r="T734" s="623">
        <v>0</v>
      </c>
      <c r="U734" s="623">
        <v>0</v>
      </c>
      <c r="V734" s="623">
        <v>0</v>
      </c>
      <c r="W734" s="623">
        <v>0</v>
      </c>
      <c r="X734" s="623">
        <v>0</v>
      </c>
      <c r="Y734" s="623">
        <v>0</v>
      </c>
      <c r="Z734" s="624">
        <f>SUM(C734:Y734)</f>
        <v>3.6118866666666665</v>
      </c>
      <c r="AA734" s="1086">
        <f>IF(ISERROR((C734/D734-1)*100),"n/a",(C734/D734-1)*100)</f>
        <v>14.655172413793128</v>
      </c>
      <c r="AB734" s="1086">
        <f>IF(ISERROR((D734/E734-1)*100),"n/a",(D734/E734-1)*100)</f>
        <v>15.999999999999993</v>
      </c>
      <c r="AC734" s="1096">
        <f>IF(ISERROR((E734/F734-1)*100),"n/a",(E734/F734-1)*100)</f>
        <v>21.95121951219512</v>
      </c>
      <c r="AD734" s="1096">
        <f>IF(ISERROR((F734/G734-1)*100),"n/a",(F734/G734-1)*100)</f>
        <v>14.953271028037364</v>
      </c>
      <c r="AE734" s="1096">
        <f>IF(ISERROR((G734/H734-1)*100),"n/a",(G734/H734-1)*100)</f>
        <v>12.631578947368439</v>
      </c>
      <c r="AF734" s="1096">
        <f>IF(ISERROR((H734/I734-1)*100),"n/a",(H734/I734-1)*100)</f>
        <v>14.457831325301207</v>
      </c>
      <c r="AG734" s="1096">
        <f>IF(ISERROR((I734/K734-1)*100),"n/a",(I734/K734-1)*100)</f>
        <v>12.162162162162172</v>
      </c>
      <c r="AH734" s="1096">
        <f>IF(ISERROR((K734/L734-1)*100),"n/a",(K734/L734-1)*100)</f>
        <v>17.460317460317466</v>
      </c>
      <c r="AI734" s="755">
        <f>IF(ISERROR((L734/N734-1)*100),"n/a",(L734/N734-1)*100)</f>
        <v>318.16009557945046</v>
      </c>
      <c r="AJ734" s="1097" t="str">
        <f>IF(ISERROR((N734/O734-1)*100),"n/a",(N734/O734-1)*100)</f>
        <v>n/a</v>
      </c>
      <c r="AK734" s="755" t="str">
        <f>IF(ISERROR((O734/P734-1)*100),"n/a",(O734/P734-1)*100)</f>
        <v>n/a</v>
      </c>
      <c r="AL734" s="755" t="str">
        <f>IF(ISERROR((P734/Q734-1)*100),"n/a",(P734/Q734-1)*100)</f>
        <v>n/a</v>
      </c>
      <c r="AM734" s="755" t="str">
        <f>IF(ISERROR((Q734/R734-1)*100),"n/a",(Q734/R734-1)*100)</f>
        <v>n/a</v>
      </c>
      <c r="AN734" s="755" t="str">
        <f>IF(ISERROR((R734/S734-1)*100),"n/a",(R734/S734-1)*100)</f>
        <v>n/a</v>
      </c>
      <c r="AO734" s="755" t="str">
        <f>IF(ISERROR((S734/T734-1)*100),"n/a",(S734/T734-1)*100)</f>
        <v>n/a</v>
      </c>
      <c r="AP734" s="755" t="str">
        <f>IF(ISERROR((T734/U734-1)*100),"n/a",(T734/U734-1)*100)</f>
        <v>n/a</v>
      </c>
      <c r="AQ734" s="755" t="str">
        <f>IF(ISERROR((U734/V734-1)*100),"n/a",(U734/V734-1)*100)</f>
        <v>n/a</v>
      </c>
      <c r="AR734" s="755" t="str">
        <f>IF(ISERROR((V734/W734-1)*100),"n/a",(V734/W734-1)*100)</f>
        <v>n/a</v>
      </c>
      <c r="AS734" s="755" t="str">
        <f>IF(ISERROR((W734/X734-1)*100),"n/a",(W734/X734-1)*100)</f>
        <v>n/a</v>
      </c>
      <c r="AT734" s="755" t="str">
        <f>IF(ISERROR((X734/Y734-1)*100),"n/a",(X734/Y734-1)*100)</f>
        <v>n/a</v>
      </c>
      <c r="AU734" s="1088">
        <f>AVERAGE(AA734:AT734)</f>
        <v>49.159072047625038</v>
      </c>
      <c r="AV734" s="1089">
        <f>STDEV(AA734:AT734)</f>
        <v>100.91699195159698</v>
      </c>
    </row>
    <row r="735" spans="1:48" x14ac:dyDescent="0.2">
      <c r="A735" s="877" t="s">
        <v>1781</v>
      </c>
      <c r="B735" s="877" t="s">
        <v>1782</v>
      </c>
      <c r="C735" s="521">
        <v>2.44</v>
      </c>
      <c r="D735" s="627">
        <v>2.16</v>
      </c>
      <c r="E735" s="627">
        <v>1.96</v>
      </c>
      <c r="F735" s="521">
        <v>1.68</v>
      </c>
      <c r="G735" s="521">
        <v>1.52</v>
      </c>
      <c r="H735" s="521">
        <v>1.36</v>
      </c>
      <c r="I735" s="521">
        <v>1.24</v>
      </c>
      <c r="J735" s="1026"/>
      <c r="K735" s="521">
        <v>1.1599999999999999</v>
      </c>
      <c r="L735" s="523">
        <v>1.08</v>
      </c>
      <c r="M735" s="1026"/>
      <c r="N735" s="627">
        <v>1.02</v>
      </c>
      <c r="O735" s="623">
        <v>1</v>
      </c>
      <c r="P735" s="623">
        <v>1</v>
      </c>
      <c r="Q735" s="627">
        <v>1</v>
      </c>
      <c r="R735" s="623">
        <v>0.88</v>
      </c>
      <c r="S735" s="627">
        <v>0.86</v>
      </c>
      <c r="T735" s="623">
        <v>0.8</v>
      </c>
      <c r="U735" s="623">
        <v>0.8</v>
      </c>
      <c r="V735" s="623">
        <v>0.94</v>
      </c>
      <c r="W735" s="623">
        <v>1.1299999999999999</v>
      </c>
      <c r="X735" s="623">
        <v>1.28</v>
      </c>
      <c r="Y735" s="623">
        <v>1.28</v>
      </c>
      <c r="Z735" s="624">
        <f>SUM(C735:Y735)</f>
        <v>26.59</v>
      </c>
      <c r="AA735" s="1086">
        <f>IF(ISERROR((C735/D735-1)*100),"n/a",(C735/D735-1)*100)</f>
        <v>12.962962962962955</v>
      </c>
      <c r="AB735" s="1086">
        <f>IF(ISERROR((D735/E735-1)*100),"n/a",(D735/E735-1)*100)</f>
        <v>10.204081632653072</v>
      </c>
      <c r="AC735" s="1096">
        <f>IF(ISERROR((E735/F735-1)*100),"n/a",(E735/F735-1)*100)</f>
        <v>16.666666666666675</v>
      </c>
      <c r="AD735" s="1096">
        <f>IF(ISERROR((F735/G735-1)*100),"n/a",(F735/G735-1)*100)</f>
        <v>10.526315789473673</v>
      </c>
      <c r="AE735" s="1096">
        <f>IF(ISERROR((G735/H735-1)*100),"n/a",(G735/H735-1)*100)</f>
        <v>11.764705882352944</v>
      </c>
      <c r="AF735" s="1096">
        <f>IF(ISERROR((H735/I735-1)*100),"n/a",(H735/I735-1)*100)</f>
        <v>9.6774193548387224</v>
      </c>
      <c r="AG735" s="1096">
        <f>IF(ISERROR((I735/K735-1)*100),"n/a",(I735/K735-1)*100)</f>
        <v>6.8965517241379448</v>
      </c>
      <c r="AH735" s="1096">
        <f>IF(ISERROR((K735/L735-1)*100),"n/a",(K735/L735-1)*100)</f>
        <v>7.4074074074073959</v>
      </c>
      <c r="AI735" s="755">
        <f>IF(ISERROR((L735/N735-1)*100),"n/a",(L735/N735-1)*100)</f>
        <v>5.8823529411764719</v>
      </c>
      <c r="AJ735" s="1097">
        <f>IF(ISERROR((N735/O735-1)*100),"n/a",(N735/O735-1)*100)</f>
        <v>2.0000000000000018</v>
      </c>
      <c r="AK735" s="755">
        <f>IF(ISERROR((O735/P735-1)*100),"n/a",(O735/P735-1)*100)</f>
        <v>0</v>
      </c>
      <c r="AL735" s="755">
        <f>IF(ISERROR((P735/Q735-1)*100),"n/a",(P735/Q735-1)*100)</f>
        <v>0</v>
      </c>
      <c r="AM735" s="755">
        <f>IF(ISERROR((Q735/R735-1)*100),"n/a",(Q735/R735-1)*100)</f>
        <v>13.636363636363647</v>
      </c>
      <c r="AN735" s="755">
        <f>IF(ISERROR((R735/S735-1)*100),"n/a",(R735/S735-1)*100)</f>
        <v>2.3255813953488413</v>
      </c>
      <c r="AO735" s="755">
        <f>IF(ISERROR((S735/T735-1)*100),"n/a",(S735/T735-1)*100)</f>
        <v>7.4999999999999956</v>
      </c>
      <c r="AP735" s="755">
        <f>IF(ISERROR((T735/U735-1)*100),"n/a",(T735/U735-1)*100)</f>
        <v>0</v>
      </c>
      <c r="AQ735" s="755">
        <f>IF(ISERROR((U735/V735-1)*100),"n/a",(U735/V735-1)*100)</f>
        <v>-14.893617021276583</v>
      </c>
      <c r="AR735" s="755">
        <f>IF(ISERROR((V735/W735-1)*100),"n/a",(V735/W735-1)*100)</f>
        <v>-16.814159292035392</v>
      </c>
      <c r="AS735" s="755">
        <f>IF(ISERROR((W735/X735-1)*100),"n/a",(W735/X735-1)*100)</f>
        <v>-11.718750000000011</v>
      </c>
      <c r="AT735" s="755">
        <f>IF(ISERROR((X735/Y735-1)*100),"n/a",(X735/Y735-1)*100)</f>
        <v>0</v>
      </c>
      <c r="AU735" s="1088">
        <f>AVERAGE(AA735:AT735)</f>
        <v>3.7011941540035189</v>
      </c>
      <c r="AV735" s="1089">
        <f>STDEV(AA735:AT735)</f>
        <v>9.3170319132323272</v>
      </c>
    </row>
    <row r="736" spans="1:48" x14ac:dyDescent="0.2">
      <c r="A736" s="894" t="s">
        <v>4034</v>
      </c>
      <c r="B736" s="877" t="s">
        <v>4033</v>
      </c>
      <c r="C736" s="521">
        <v>1.02</v>
      </c>
      <c r="D736" s="627">
        <v>0.94</v>
      </c>
      <c r="E736" s="627">
        <v>0.82</v>
      </c>
      <c r="F736" s="578">
        <v>0.8</v>
      </c>
      <c r="G736" s="521">
        <v>0.76500000000000001</v>
      </c>
      <c r="H736" s="578">
        <v>0.76</v>
      </c>
      <c r="I736" s="521">
        <v>0.745</v>
      </c>
      <c r="J736" s="1026"/>
      <c r="K736" s="521">
        <v>0.65500000000000003</v>
      </c>
      <c r="L736" s="521">
        <v>0.56999999999999995</v>
      </c>
      <c r="M736" s="1026"/>
      <c r="N736" s="623">
        <v>0.5</v>
      </c>
      <c r="O736" s="623">
        <v>0.5</v>
      </c>
      <c r="P736" s="623">
        <v>0.5</v>
      </c>
      <c r="Q736" s="627">
        <v>0.25</v>
      </c>
      <c r="R736" s="531">
        <v>0</v>
      </c>
      <c r="S736" s="531">
        <v>0</v>
      </c>
      <c r="T736" s="531">
        <v>0</v>
      </c>
      <c r="U736" s="531">
        <v>0</v>
      </c>
      <c r="V736" s="531">
        <v>0</v>
      </c>
      <c r="W736" s="531">
        <v>0</v>
      </c>
      <c r="X736" s="623">
        <v>0</v>
      </c>
      <c r="Y736" s="623">
        <v>0</v>
      </c>
      <c r="Z736" s="624">
        <f>SUM(C736:Y736)</f>
        <v>8.8249999999999993</v>
      </c>
      <c r="AA736" s="1086">
        <f>IF(ISERROR((C736/D736-1)*100),"n/a",(C736/D736-1)*100)</f>
        <v>8.5106382978723527</v>
      </c>
      <c r="AB736" s="1086">
        <f>IF(ISERROR((D736/E736-1)*100),"n/a",(D736/E736-1)*100)</f>
        <v>14.634146341463406</v>
      </c>
      <c r="AC736" s="1096">
        <f>IF(ISERROR((E736/F736-1)*100),"n/a",(E736/F736-1)*100)</f>
        <v>2.4999999999999911</v>
      </c>
      <c r="AD736" s="1096">
        <f>IF(ISERROR((F736/G736-1)*100),"n/a",(F736/G736-1)*100)</f>
        <v>4.5751633986928164</v>
      </c>
      <c r="AE736" s="1096">
        <f>IF(ISERROR((G736/H736-1)*100),"n/a",(G736/H736-1)*100)</f>
        <v>0.65789473684210176</v>
      </c>
      <c r="AF736" s="1096">
        <f>IF(ISERROR((H736/I736-1)*100),"n/a",(H736/I736-1)*100)</f>
        <v>2.0134228187919545</v>
      </c>
      <c r="AG736" s="1096">
        <f>IF(ISERROR((I736/K736-1)*100),"n/a",(I736/K736-1)*100)</f>
        <v>13.740458015267176</v>
      </c>
      <c r="AH736" s="1096">
        <f>IF(ISERROR((K736/L736-1)*100),"n/a",(K736/L736-1)*100)</f>
        <v>14.91228070175441</v>
      </c>
      <c r="AI736" s="755">
        <f>IF(ISERROR((L736/N736-1)*100),"n/a",(L736/N736-1)*100)</f>
        <v>13.999999999999989</v>
      </c>
      <c r="AJ736" s="1097">
        <f>IF(ISERROR((N736/O736-1)*100),"n/a",(N736/O736-1)*100)</f>
        <v>0</v>
      </c>
      <c r="AK736" s="755">
        <f>IF(ISERROR((O736/P736-1)*100),"n/a",(O736/P736-1)*100)</f>
        <v>0</v>
      </c>
      <c r="AL736" s="755">
        <f>IF(ISERROR((P736/Q736-1)*100),"n/a",(P736/Q736-1)*100)</f>
        <v>100</v>
      </c>
      <c r="AM736" s="755" t="str">
        <f>IF(ISERROR((Q736/R736-1)*100),"n/a",(Q736/R736-1)*100)</f>
        <v>n/a</v>
      </c>
      <c r="AN736" s="755" t="str">
        <f>IF(ISERROR((R736/S736-1)*100),"n/a",(R736/S736-1)*100)</f>
        <v>n/a</v>
      </c>
      <c r="AO736" s="755" t="str">
        <f>IF(ISERROR((S736/T736-1)*100),"n/a",(S736/T736-1)*100)</f>
        <v>n/a</v>
      </c>
      <c r="AP736" s="755" t="str">
        <f>IF(ISERROR((T736/U736-1)*100),"n/a",(T736/U736-1)*100)</f>
        <v>n/a</v>
      </c>
      <c r="AQ736" s="755" t="str">
        <f>IF(ISERROR((U736/V736-1)*100),"n/a",(U736/V736-1)*100)</f>
        <v>n/a</v>
      </c>
      <c r="AR736" s="755" t="str">
        <f>IF(ISERROR((V736/W736-1)*100),"n/a",(V736/W736-1)*100)</f>
        <v>n/a</v>
      </c>
      <c r="AS736" s="755" t="str">
        <f>IF(ISERROR((W736/X736-1)*100),"n/a",(W736/X736-1)*100)</f>
        <v>n/a</v>
      </c>
      <c r="AT736" s="755" t="str">
        <f>IF(ISERROR((X736/Y736-1)*100),"n/a",(X736/Y736-1)*100)</f>
        <v>n/a</v>
      </c>
      <c r="AU736" s="1088">
        <f>AVERAGE(AA736:AT736)</f>
        <v>14.628667025890351</v>
      </c>
      <c r="AV736" s="1089">
        <f>STDEV(AA736:AT736)</f>
        <v>27.563908442978786</v>
      </c>
    </row>
    <row r="737" spans="1:48" x14ac:dyDescent="0.2">
      <c r="A737" s="885" t="s">
        <v>851</v>
      </c>
      <c r="B737" s="877" t="s">
        <v>852</v>
      </c>
      <c r="C737" s="521">
        <v>2.36</v>
      </c>
      <c r="D737" s="627">
        <v>2.21</v>
      </c>
      <c r="E737" s="627">
        <v>2.08</v>
      </c>
      <c r="F737" s="521">
        <v>1.98</v>
      </c>
      <c r="G737" s="521">
        <v>1.7428805999999999</v>
      </c>
      <c r="H737" s="521">
        <v>1.56</v>
      </c>
      <c r="I737" s="521">
        <v>1.4450000000000001</v>
      </c>
      <c r="J737" s="1026"/>
      <c r="K737" s="521">
        <v>1.2</v>
      </c>
      <c r="L737" s="521">
        <v>1.04</v>
      </c>
      <c r="M737" s="1026"/>
      <c r="N737" s="627">
        <v>0.8</v>
      </c>
      <c r="O737" s="627">
        <v>0.67500000000000004</v>
      </c>
      <c r="P737" s="627">
        <v>0.54</v>
      </c>
      <c r="Q737" s="627">
        <v>0.5</v>
      </c>
      <c r="R737" s="627">
        <v>0.46</v>
      </c>
      <c r="S737" s="627">
        <v>0.44</v>
      </c>
      <c r="T737" s="627">
        <v>0.41499999999999998</v>
      </c>
      <c r="U737" s="623">
        <v>0.4</v>
      </c>
      <c r="V737" s="623">
        <v>0.4</v>
      </c>
      <c r="W737" s="623">
        <v>0.4</v>
      </c>
      <c r="X737" s="623">
        <v>0.68500000000000005</v>
      </c>
      <c r="Y737" s="623">
        <v>0.78</v>
      </c>
      <c r="Z737" s="624">
        <f>SUM(C737:Y737)</f>
        <v>22.112880599999997</v>
      </c>
      <c r="AA737" s="1086">
        <f>IF(ISERROR((C737/D737-1)*100),"n/a",(C737/D737-1)*100)</f>
        <v>6.7873303167420795</v>
      </c>
      <c r="AB737" s="1086">
        <f>IF(ISERROR((D737/E737-1)*100),"n/a",(D737/E737-1)*100)</f>
        <v>6.25</v>
      </c>
      <c r="AC737" s="1096">
        <f>IF(ISERROR((E737/F737-1)*100),"n/a",(E737/F737-1)*100)</f>
        <v>5.0505050505050608</v>
      </c>
      <c r="AD737" s="1096">
        <f>IF(ISERROR((F737/G737-1)*100),"n/a",(F737/G737-1)*100)</f>
        <v>13.605028365110039</v>
      </c>
      <c r="AE737" s="1096">
        <f>IF(ISERROR((G737/H737-1)*100),"n/a",(G737/H737-1)*100)</f>
        <v>11.723115384615369</v>
      </c>
      <c r="AF737" s="1096">
        <f>IF(ISERROR((H737/I737-1)*100),"n/a",(H737/I737-1)*100)</f>
        <v>7.9584775086505077</v>
      </c>
      <c r="AG737" s="1096">
        <f>IF(ISERROR((I737/K737-1)*100),"n/a",(I737/K737-1)*100)</f>
        <v>20.416666666666682</v>
      </c>
      <c r="AH737" s="1096">
        <f>IF(ISERROR((K737/L737-1)*100),"n/a",(K737/L737-1)*100)</f>
        <v>15.384615384615374</v>
      </c>
      <c r="AI737" s="755">
        <f>IF(ISERROR((L737/N737-1)*100),"n/a",(L737/N737-1)*100)</f>
        <v>30.000000000000004</v>
      </c>
      <c r="AJ737" s="1097">
        <f>IF(ISERROR((N737/O737-1)*100),"n/a",(N737/O737-1)*100)</f>
        <v>18.518518518518512</v>
      </c>
      <c r="AK737" s="755">
        <f>IF(ISERROR((O737/P737-1)*100),"n/a",(O737/P737-1)*100)</f>
        <v>25</v>
      </c>
      <c r="AL737" s="755">
        <f>IF(ISERROR((P737/Q737-1)*100),"n/a",(P737/Q737-1)*100)</f>
        <v>8.0000000000000071</v>
      </c>
      <c r="AM737" s="755">
        <f>IF(ISERROR((Q737/R737-1)*100),"n/a",(Q737/R737-1)*100)</f>
        <v>8.6956521739130377</v>
      </c>
      <c r="AN737" s="755">
        <f>IF(ISERROR((R737/S737-1)*100),"n/a",(R737/S737-1)*100)</f>
        <v>4.5454545454545414</v>
      </c>
      <c r="AO737" s="755">
        <f>IF(ISERROR((S737/T737-1)*100),"n/a",(S737/T737-1)*100)</f>
        <v>6.024096385542177</v>
      </c>
      <c r="AP737" s="755">
        <f>IF(ISERROR((T737/U737-1)*100),"n/a",(T737/U737-1)*100)</f>
        <v>3.7499999999999867</v>
      </c>
      <c r="AQ737" s="755">
        <f>IF(ISERROR((U737/V737-1)*100),"n/a",(U737/V737-1)*100)</f>
        <v>0</v>
      </c>
      <c r="AR737" s="755">
        <f>IF(ISERROR((V737/W737-1)*100),"n/a",(V737/W737-1)*100)</f>
        <v>0</v>
      </c>
      <c r="AS737" s="755">
        <f>IF(ISERROR((W737/X737-1)*100),"n/a",(W737/X737-1)*100)</f>
        <v>-41.605839416058402</v>
      </c>
      <c r="AT737" s="755">
        <f>IF(ISERROR((X737/Y737-1)*100),"n/a",(X737/Y737-1)*100)</f>
        <v>-12.179487179487181</v>
      </c>
      <c r="AU737" s="1088">
        <f>AVERAGE(AA737:AT737)</f>
        <v>6.8962066852393891</v>
      </c>
      <c r="AV737" s="1089">
        <f>STDEV(AA737:AT737)</f>
        <v>14.791224203797379</v>
      </c>
    </row>
    <row r="738" spans="1:48" x14ac:dyDescent="0.2">
      <c r="A738" s="488" t="s">
        <v>4555</v>
      </c>
      <c r="B738" s="603" t="s">
        <v>4523</v>
      </c>
      <c r="C738" s="1012">
        <v>0.36</v>
      </c>
      <c r="D738" s="1012">
        <v>0.32</v>
      </c>
      <c r="E738" s="1012">
        <v>0.26</v>
      </c>
      <c r="F738" s="1012">
        <v>0.24</v>
      </c>
      <c r="G738" s="1012">
        <v>0.21000000000000002</v>
      </c>
      <c r="H738" s="1053">
        <v>0.2</v>
      </c>
      <c r="I738" s="1053">
        <v>0.2</v>
      </c>
      <c r="J738" s="1053"/>
      <c r="K738" s="1053">
        <v>0.2</v>
      </c>
      <c r="L738" s="1053">
        <v>0.2</v>
      </c>
      <c r="M738" s="1053"/>
      <c r="N738" s="1053">
        <v>0.2</v>
      </c>
      <c r="O738" s="1053">
        <v>0.2</v>
      </c>
      <c r="P738" s="1012">
        <v>0.2</v>
      </c>
      <c r="Q738" s="1012">
        <v>0.19</v>
      </c>
      <c r="R738" s="1012">
        <v>0.17</v>
      </c>
      <c r="S738" s="1012">
        <v>0.15000000000000002</v>
      </c>
      <c r="T738" s="1012">
        <v>0.12</v>
      </c>
      <c r="U738" s="1012">
        <v>9.5000000000000001E-2</v>
      </c>
      <c r="V738" s="1053">
        <v>8.4999999999999992E-2</v>
      </c>
      <c r="W738" s="1053">
        <v>0.1</v>
      </c>
      <c r="X738" s="1053">
        <v>0.1</v>
      </c>
      <c r="Y738" s="1053">
        <v>0.1</v>
      </c>
      <c r="Z738" s="624">
        <f>SUM(C738:Y738)</f>
        <v>3.9000000000000008</v>
      </c>
      <c r="AA738" s="1086">
        <f>IF(ISERROR((C738/D738-1)*100),"n/a",(C738/D738-1)*100)</f>
        <v>12.5</v>
      </c>
      <c r="AB738" s="1086">
        <f>IF(ISERROR((D738/E738-1)*100),"n/a",(D738/E738-1)*100)</f>
        <v>23.076923076923084</v>
      </c>
      <c r="AC738" s="1096">
        <f>IF(ISERROR((E738/F738-1)*100),"n/a",(E738/F738-1)*100)</f>
        <v>8.3333333333333481</v>
      </c>
      <c r="AD738" s="1096">
        <f>IF(ISERROR((F738/G738-1)*100),"n/a",(F738/G738-1)*100)</f>
        <v>14.285714285714279</v>
      </c>
      <c r="AE738" s="1096">
        <f>IF(ISERROR((G738/H738-1)*100),"n/a",(G738/H738-1)*100)</f>
        <v>5.0000000000000044</v>
      </c>
      <c r="AF738" s="1096">
        <f>IF(ISERROR((H738/I738-1)*100),"n/a",(H738/I738-1)*100)</f>
        <v>0</v>
      </c>
      <c r="AG738" s="1096">
        <f>IF(ISERROR((I738/K738-1)*100),"n/a",(I738/K738-1)*100)</f>
        <v>0</v>
      </c>
      <c r="AH738" s="1096">
        <f>IF(ISERROR((K738/L738-1)*100),"n/a",(K738/L738-1)*100)</f>
        <v>0</v>
      </c>
      <c r="AI738" s="755">
        <f>IF(ISERROR((L738/N738-1)*100),"n/a",(L738/N738-1)*100)</f>
        <v>0</v>
      </c>
      <c r="AJ738" s="1097">
        <f>IF(ISERROR((N738/O738-1)*100),"n/a",(N738/O738-1)*100)</f>
        <v>0</v>
      </c>
      <c r="AK738" s="755">
        <f>IF(ISERROR((O738/P738-1)*100),"n/a",(O738/P738-1)*100)</f>
        <v>0</v>
      </c>
      <c r="AL738" s="755">
        <f>IF(ISERROR((P738/Q738-1)*100),"n/a",(P738/Q738-1)*100)</f>
        <v>5.2631578947368363</v>
      </c>
      <c r="AM738" s="755">
        <f>IF(ISERROR((Q738/R738-1)*100),"n/a",(Q738/R738-1)*100)</f>
        <v>11.764705882352944</v>
      </c>
      <c r="AN738" s="755">
        <f>IF(ISERROR((R738/S738-1)*100),"n/a",(R738/S738-1)*100)</f>
        <v>13.33333333333333</v>
      </c>
      <c r="AO738" s="755">
        <f>IF(ISERROR((S738/T738-1)*100),"n/a",(S738/T738-1)*100)</f>
        <v>25.000000000000021</v>
      </c>
      <c r="AP738" s="755">
        <f>IF(ISERROR((T738/U738-1)*100),"n/a",(T738/U738-1)*100)</f>
        <v>26.315789473684205</v>
      </c>
      <c r="AQ738" s="755">
        <f>IF(ISERROR((U738/V738-1)*100),"n/a",(U738/V738-1)*100)</f>
        <v>11.764705882352944</v>
      </c>
      <c r="AR738" s="755">
        <f>IF(ISERROR((V738/W738-1)*100),"n/a",(V738/W738-1)*100)</f>
        <v>-15.000000000000014</v>
      </c>
      <c r="AS738" s="755">
        <f>IF(ISERROR((W738/X738-1)*100),"n/a",(W738/X738-1)*100)</f>
        <v>0</v>
      </c>
      <c r="AT738" s="755">
        <f>IF(ISERROR((X738/Y738-1)*100),"n/a",(X738/Y738-1)*100)</f>
        <v>0</v>
      </c>
      <c r="AU738" s="1088">
        <f>AVERAGE(AA738:AT738)</f>
        <v>7.0818831581215473</v>
      </c>
      <c r="AV738" s="1089">
        <f>STDEV(AA738:AT738)</f>
        <v>10.283034233533808</v>
      </c>
    </row>
    <row r="739" spans="1:48" x14ac:dyDescent="0.2">
      <c r="A739" s="877" t="s">
        <v>389</v>
      </c>
      <c r="B739" s="877" t="s">
        <v>390</v>
      </c>
      <c r="C739" s="521">
        <v>0.94</v>
      </c>
      <c r="D739" s="627">
        <v>0.9</v>
      </c>
      <c r="E739" s="627">
        <v>0.87</v>
      </c>
      <c r="F739" s="521">
        <v>0.83</v>
      </c>
      <c r="G739" s="521">
        <v>0.79</v>
      </c>
      <c r="H739" s="521">
        <v>0.75</v>
      </c>
      <c r="I739" s="521">
        <v>0.7</v>
      </c>
      <c r="J739" s="1026" t="s">
        <v>90</v>
      </c>
      <c r="K739" s="521">
        <v>0.66</v>
      </c>
      <c r="L739" s="523">
        <v>0.64</v>
      </c>
      <c r="M739" s="1026"/>
      <c r="N739" s="627">
        <v>0.62</v>
      </c>
      <c r="O739" s="627">
        <v>0.57999999999999996</v>
      </c>
      <c r="P739" s="627">
        <v>0.5</v>
      </c>
      <c r="Q739" s="627">
        <v>0.4</v>
      </c>
      <c r="R739" s="627">
        <v>0.34</v>
      </c>
      <c r="S739" s="627">
        <v>0.25</v>
      </c>
      <c r="T739" s="627">
        <v>0.21</v>
      </c>
      <c r="U739" s="627">
        <v>0.18</v>
      </c>
      <c r="V739" s="627">
        <v>0.16667000000000001</v>
      </c>
      <c r="W739" s="627">
        <v>0.15332999999999999</v>
      </c>
      <c r="X739" s="627">
        <v>0.14000000000000001</v>
      </c>
      <c r="Y739" s="627">
        <v>0.12667</v>
      </c>
      <c r="Z739" s="624">
        <f>SUM(C739:Y739)</f>
        <v>10.746670000000002</v>
      </c>
      <c r="AA739" s="1086">
        <f>IF(ISERROR((C739/D739-1)*100),"n/a",(C739/D739-1)*100)</f>
        <v>4.4444444444444287</v>
      </c>
      <c r="AB739" s="1086">
        <f>IF(ISERROR((D739/E739-1)*100),"n/a",(D739/E739-1)*100)</f>
        <v>3.4482758620689724</v>
      </c>
      <c r="AC739" s="1096">
        <f>IF(ISERROR((E739/F739-1)*100),"n/a",(E739/F739-1)*100)</f>
        <v>4.8192771084337505</v>
      </c>
      <c r="AD739" s="1096">
        <f>IF(ISERROR((F739/G739-1)*100),"n/a",(F739/G739-1)*100)</f>
        <v>5.0632911392404889</v>
      </c>
      <c r="AE739" s="1096">
        <f>IF(ISERROR((G739/H739-1)*100),"n/a",(G739/H739-1)*100)</f>
        <v>5.3333333333333455</v>
      </c>
      <c r="AF739" s="1096">
        <f>IF(ISERROR((H739/I739-1)*100),"n/a",(H739/I739-1)*100)</f>
        <v>7.1428571428571397</v>
      </c>
      <c r="AG739" s="1096">
        <f>IF(ISERROR((I739/K739-1)*100),"n/a",(I739/K739-1)*100)</f>
        <v>6.0606060606060552</v>
      </c>
      <c r="AH739" s="1096">
        <f>IF(ISERROR((K739/L739-1)*100),"n/a",(K739/L739-1)*100)</f>
        <v>3.125</v>
      </c>
      <c r="AI739" s="755">
        <f>IF(ISERROR((L739/N739-1)*100),"n/a",(L739/N739-1)*100)</f>
        <v>3.2258064516129004</v>
      </c>
      <c r="AJ739" s="1097">
        <f>IF(ISERROR((N739/O739-1)*100),"n/a",(N739/O739-1)*100)</f>
        <v>6.8965517241379448</v>
      </c>
      <c r="AK739" s="755">
        <f>IF(ISERROR((O739/P739-1)*100),"n/a",(O739/P739-1)*100)</f>
        <v>15.999999999999993</v>
      </c>
      <c r="AL739" s="755">
        <f>IF(ISERROR((P739/Q739-1)*100),"n/a",(P739/Q739-1)*100)</f>
        <v>25</v>
      </c>
      <c r="AM739" s="755">
        <f>IF(ISERROR((Q739/R739-1)*100),"n/a",(Q739/R739-1)*100)</f>
        <v>17.647058823529417</v>
      </c>
      <c r="AN739" s="755">
        <f>IF(ISERROR((R739/S739-1)*100),"n/a",(R739/S739-1)*100)</f>
        <v>36.000000000000007</v>
      </c>
      <c r="AO739" s="755">
        <f>IF(ISERROR((S739/T739-1)*100),"n/a",(S739/T739-1)*100)</f>
        <v>19.047619047619047</v>
      </c>
      <c r="AP739" s="755">
        <f>IF(ISERROR((T739/U739-1)*100),"n/a",(T739/U739-1)*100)</f>
        <v>16.666666666666675</v>
      </c>
      <c r="AQ739" s="755">
        <f>IF(ISERROR((U739/V739-1)*100),"n/a",(U739/V739-1)*100)</f>
        <v>7.9978400431991226</v>
      </c>
      <c r="AR739" s="755">
        <f>IF(ISERROR((V739/W739-1)*100),"n/a",(V739/W739-1)*100)</f>
        <v>8.7001891345464202</v>
      </c>
      <c r="AS739" s="755">
        <f>IF(ISERROR((W739/X739-1)*100),"n/a",(W739/X739-1)*100)</f>
        <v>9.5214285714285474</v>
      </c>
      <c r="AT739" s="755">
        <f>IF(ISERROR((X739/Y739-1)*100),"n/a",(X739/Y739-1)*100)</f>
        <v>10.523407278755826</v>
      </c>
      <c r="AU739" s="1088">
        <f>AVERAGE(AA739:AT739)</f>
        <v>10.833182641624003</v>
      </c>
      <c r="AV739" s="1089">
        <f>STDEV(AA739:AT739)</f>
        <v>8.545067794689972</v>
      </c>
    </row>
    <row r="740" spans="1:48" x14ac:dyDescent="0.2">
      <c r="A740" s="885" t="s">
        <v>1787</v>
      </c>
      <c r="B740" s="877" t="s">
        <v>1788</v>
      </c>
      <c r="C740" s="521">
        <v>1.92</v>
      </c>
      <c r="D740" s="627">
        <v>1.64</v>
      </c>
      <c r="E740" s="627">
        <v>1.54</v>
      </c>
      <c r="F740" s="521">
        <v>1.5149999999999999</v>
      </c>
      <c r="G740" s="521">
        <v>1.4750000000000001</v>
      </c>
      <c r="H740" s="521">
        <v>1.35</v>
      </c>
      <c r="I740" s="521">
        <v>1.1499999999999999</v>
      </c>
      <c r="J740" s="1026"/>
      <c r="K740" s="521">
        <v>0.88</v>
      </c>
      <c r="L740" s="521">
        <v>0.48</v>
      </c>
      <c r="M740" s="1026"/>
      <c r="N740" s="623">
        <v>0.2</v>
      </c>
      <c r="O740" s="623">
        <v>0.49</v>
      </c>
      <c r="P740" s="627">
        <v>1.3</v>
      </c>
      <c r="Q740" s="627">
        <v>1.18</v>
      </c>
      <c r="R740" s="627">
        <v>1.08</v>
      </c>
      <c r="S740" s="627">
        <v>1</v>
      </c>
      <c r="T740" s="627">
        <v>0.93</v>
      </c>
      <c r="U740" s="627">
        <v>0.75</v>
      </c>
      <c r="V740" s="627">
        <v>0.55000000000000004</v>
      </c>
      <c r="W740" s="627">
        <v>0.5</v>
      </c>
      <c r="X740" s="627">
        <v>0.45</v>
      </c>
      <c r="Y740" s="627">
        <v>0.39250000000000002</v>
      </c>
      <c r="Z740" s="624">
        <f>SUM(C740:Y740)</f>
        <v>20.772500000000001</v>
      </c>
      <c r="AA740" s="1086">
        <f>IF(ISERROR((C740/D740-1)*100),"n/a",(C740/D740-1)*100)</f>
        <v>17.073170731707311</v>
      </c>
      <c r="AB740" s="1086">
        <f>IF(ISERROR((D740/E740-1)*100),"n/a",(D740/E740-1)*100)</f>
        <v>6.4935064935064846</v>
      </c>
      <c r="AC740" s="1096">
        <f>IF(ISERROR((E740/F740-1)*100),"n/a",(E740/F740-1)*100)</f>
        <v>1.650165016501659</v>
      </c>
      <c r="AD740" s="1096">
        <f>IF(ISERROR((F740/G740-1)*100),"n/a",(F740/G740-1)*100)</f>
        <v>2.7118644067796405</v>
      </c>
      <c r="AE740" s="1096">
        <f>IF(ISERROR((G740/H740-1)*100),"n/a",(G740/H740-1)*100)</f>
        <v>9.259259259259256</v>
      </c>
      <c r="AF740" s="1096">
        <f>IF(ISERROR((H740/I740-1)*100),"n/a",(H740/I740-1)*100)</f>
        <v>17.391304347826097</v>
      </c>
      <c r="AG740" s="1096">
        <f>IF(ISERROR((I740/K740-1)*100),"n/a",(I740/K740-1)*100)</f>
        <v>30.681818181818166</v>
      </c>
      <c r="AH740" s="1096">
        <f>IF(ISERROR((K740/L740-1)*100),"n/a",(K740/L740-1)*100)</f>
        <v>83.333333333333343</v>
      </c>
      <c r="AI740" s="755">
        <f>IF(ISERROR((L740/N740-1)*100),"n/a",(L740/N740-1)*100)</f>
        <v>140</v>
      </c>
      <c r="AJ740" s="1097">
        <f>IF(ISERROR((N740/O740-1)*100),"n/a",(N740/O740-1)*100)</f>
        <v>-59.183673469387756</v>
      </c>
      <c r="AK740" s="755">
        <f>IF(ISERROR((O740/P740-1)*100),"n/a",(O740/P740-1)*100)</f>
        <v>-62.307692307692307</v>
      </c>
      <c r="AL740" s="755">
        <f>IF(ISERROR((P740/Q740-1)*100),"n/a",(P740/Q740-1)*100)</f>
        <v>10.169491525423746</v>
      </c>
      <c r="AM740" s="755">
        <f>IF(ISERROR((Q740/R740-1)*100),"n/a",(Q740/R740-1)*100)</f>
        <v>9.259259259259256</v>
      </c>
      <c r="AN740" s="755">
        <f>IF(ISERROR((R740/S740-1)*100),"n/a",(R740/S740-1)*100)</f>
        <v>8.0000000000000071</v>
      </c>
      <c r="AO740" s="755">
        <f>IF(ISERROR((S740/T740-1)*100),"n/a",(S740/T740-1)*100)</f>
        <v>7.5268817204301008</v>
      </c>
      <c r="AP740" s="755">
        <f>IF(ISERROR((T740/U740-1)*100),"n/a",(T740/U740-1)*100)</f>
        <v>24</v>
      </c>
      <c r="AQ740" s="755">
        <f>IF(ISERROR((U740/V740-1)*100),"n/a",(U740/V740-1)*100)</f>
        <v>36.363636363636353</v>
      </c>
      <c r="AR740" s="755">
        <f>IF(ISERROR((V740/W740-1)*100),"n/a",(V740/W740-1)*100)</f>
        <v>10.000000000000009</v>
      </c>
      <c r="AS740" s="755">
        <f>IF(ISERROR((W740/X740-1)*100),"n/a",(W740/X740-1)*100)</f>
        <v>11.111111111111116</v>
      </c>
      <c r="AT740" s="755">
        <f>IF(ISERROR((X740/Y740-1)*100),"n/a",(X740/Y740-1)*100)</f>
        <v>14.649681528662416</v>
      </c>
      <c r="AU740" s="1088">
        <f>AVERAGE(AA740:AT740)</f>
        <v>15.909155875108747</v>
      </c>
      <c r="AV740" s="1089">
        <f>STDEV(AA740:AT740)</f>
        <v>41.79326759477118</v>
      </c>
    </row>
    <row r="741" spans="1:48" x14ac:dyDescent="0.2">
      <c r="A741" s="877" t="s">
        <v>1802</v>
      </c>
      <c r="B741" s="877" t="s">
        <v>1803</v>
      </c>
      <c r="C741" s="521">
        <v>4.75</v>
      </c>
      <c r="D741" s="627">
        <v>4.55</v>
      </c>
      <c r="E741" s="627">
        <v>4.3000000000000007</v>
      </c>
      <c r="F741" s="521">
        <v>3.9</v>
      </c>
      <c r="G741" s="521">
        <v>3.45</v>
      </c>
      <c r="H741" s="521">
        <v>2.875</v>
      </c>
      <c r="I741" s="521">
        <v>2.375</v>
      </c>
      <c r="J741" s="1026"/>
      <c r="K741" s="523">
        <v>2</v>
      </c>
      <c r="L741" s="521">
        <v>1.93</v>
      </c>
      <c r="M741" s="1026"/>
      <c r="N741" s="623">
        <v>1.72</v>
      </c>
      <c r="O741" s="623">
        <v>1.72</v>
      </c>
      <c r="P741" s="623">
        <v>1.72</v>
      </c>
      <c r="Q741" s="623">
        <v>1.72</v>
      </c>
      <c r="R741" s="623">
        <v>1.72</v>
      </c>
      <c r="S741" s="623">
        <v>1.72</v>
      </c>
      <c r="T741" s="627">
        <v>1.72</v>
      </c>
      <c r="U741" s="623">
        <v>1.36</v>
      </c>
      <c r="V741" s="623">
        <v>1.36</v>
      </c>
      <c r="W741" s="623">
        <v>1.36</v>
      </c>
      <c r="X741" s="623">
        <v>1.36</v>
      </c>
      <c r="Y741" s="623">
        <v>1.36</v>
      </c>
      <c r="Z741" s="624">
        <f>SUM(C741:Y741)</f>
        <v>48.969999999999992</v>
      </c>
      <c r="AA741" s="1086">
        <f>IF(ISERROR((C741/D741-1)*100),"n/a",(C741/D741-1)*100)</f>
        <v>4.3956043956044022</v>
      </c>
      <c r="AB741" s="1086">
        <f>IF(ISERROR((D741/E741-1)*100),"n/a",(D741/E741-1)*100)</f>
        <v>5.8139534883720811</v>
      </c>
      <c r="AC741" s="1096">
        <f>IF(ISERROR((E741/F741-1)*100),"n/a",(E741/F741-1)*100)</f>
        <v>10.256410256410287</v>
      </c>
      <c r="AD741" s="1096">
        <f>IF(ISERROR((F741/G741-1)*100),"n/a",(F741/G741-1)*100)</f>
        <v>13.043478260869556</v>
      </c>
      <c r="AE741" s="1096">
        <f>IF(ISERROR((G741/H741-1)*100),"n/a",(G741/H741-1)*100)</f>
        <v>19.999999999999996</v>
      </c>
      <c r="AF741" s="1096">
        <f>IF(ISERROR((H741/I741-1)*100),"n/a",(H741/I741-1)*100)</f>
        <v>21.052631578947366</v>
      </c>
      <c r="AG741" s="1096">
        <f>IF(ISERROR((I741/K741-1)*100),"n/a",(I741/K741-1)*100)</f>
        <v>18.75</v>
      </c>
      <c r="AH741" s="1096">
        <f>IF(ISERROR((K741/L741-1)*100),"n/a",(K741/L741-1)*100)</f>
        <v>3.62694300518136</v>
      </c>
      <c r="AI741" s="755">
        <f>IF(ISERROR((L741/N741-1)*100),"n/a",(L741/N741-1)*100)</f>
        <v>12.209302325581394</v>
      </c>
      <c r="AJ741" s="1097">
        <f>IF(ISERROR((N741/O741-1)*100),"n/a",(N741/O741-1)*100)</f>
        <v>0</v>
      </c>
      <c r="AK741" s="755">
        <f>IF(ISERROR((O741/P741-1)*100),"n/a",(O741/P741-1)*100)</f>
        <v>0</v>
      </c>
      <c r="AL741" s="755">
        <f>IF(ISERROR((P741/Q741-1)*100),"n/a",(P741/Q741-1)*100)</f>
        <v>0</v>
      </c>
      <c r="AM741" s="755">
        <f>IF(ISERROR((Q741/R741-1)*100),"n/a",(Q741/R741-1)*100)</f>
        <v>0</v>
      </c>
      <c r="AN741" s="755">
        <f>IF(ISERROR((R741/S741-1)*100),"n/a",(R741/S741-1)*100)</f>
        <v>0</v>
      </c>
      <c r="AO741" s="755">
        <f>IF(ISERROR((S741/T741-1)*100),"n/a",(S741/T741-1)*100)</f>
        <v>0</v>
      </c>
      <c r="AP741" s="755">
        <f>IF(ISERROR((T741/U741-1)*100),"n/a",(T741/U741-1)*100)</f>
        <v>26.470588235294112</v>
      </c>
      <c r="AQ741" s="755">
        <f>IF(ISERROR((U741/V741-1)*100),"n/a",(U741/V741-1)*100)</f>
        <v>0</v>
      </c>
      <c r="AR741" s="755">
        <f>IF(ISERROR((V741/W741-1)*100),"n/a",(V741/W741-1)*100)</f>
        <v>0</v>
      </c>
      <c r="AS741" s="755">
        <f>IF(ISERROR((W741/X741-1)*100),"n/a",(W741/X741-1)*100)</f>
        <v>0</v>
      </c>
      <c r="AT741" s="755">
        <f>IF(ISERROR((X741/Y741-1)*100),"n/a",(X741/Y741-1)*100)</f>
        <v>0</v>
      </c>
      <c r="AU741" s="1088">
        <f>AVERAGE(AA741:AT741)</f>
        <v>6.7809455773130285</v>
      </c>
      <c r="AV741" s="1089">
        <f>STDEV(AA741:AT741)</f>
        <v>8.7854989013572116</v>
      </c>
    </row>
    <row r="742" spans="1:48" x14ac:dyDescent="0.2">
      <c r="A742" s="885" t="s">
        <v>857</v>
      </c>
      <c r="B742" s="877" t="s">
        <v>858</v>
      </c>
      <c r="C742" s="521">
        <v>1.0249999999999999</v>
      </c>
      <c r="D742" s="627">
        <v>0.92</v>
      </c>
      <c r="E742" s="627">
        <v>0.80119999999999991</v>
      </c>
      <c r="F742" s="521">
        <v>0.74419999999999997</v>
      </c>
      <c r="G742" s="521">
        <v>0.69300000000000006</v>
      </c>
      <c r="H742" s="521">
        <v>0.58200000000000007</v>
      </c>
      <c r="I742" s="521">
        <v>0.41249999999999998</v>
      </c>
      <c r="J742" s="1026"/>
      <c r="K742" s="521">
        <v>0.26124999999999998</v>
      </c>
      <c r="L742" s="521">
        <v>0.13724999999999998</v>
      </c>
      <c r="M742" s="1026"/>
      <c r="N742" s="627">
        <v>0.121</v>
      </c>
      <c r="O742" s="627">
        <v>0.11</v>
      </c>
      <c r="P742" s="627">
        <v>0.10249999999999999</v>
      </c>
      <c r="Q742" s="627">
        <v>0.09</v>
      </c>
      <c r="R742" s="627">
        <v>6.7500000000000004E-2</v>
      </c>
      <c r="S742" s="627">
        <v>4.8500000000000001E-2</v>
      </c>
      <c r="T742" s="627">
        <v>0.01</v>
      </c>
      <c r="U742" s="623">
        <v>0</v>
      </c>
      <c r="V742" s="623">
        <v>0</v>
      </c>
      <c r="W742" s="623">
        <v>0</v>
      </c>
      <c r="X742" s="623">
        <v>0</v>
      </c>
      <c r="Y742" s="623">
        <v>0</v>
      </c>
      <c r="Z742" s="624">
        <f>SUM(C742:Y742)</f>
        <v>6.1258999999999997</v>
      </c>
      <c r="AA742" s="1086">
        <f>IF(ISERROR((C742/D742-1)*100),"n/a",(C742/D742-1)*100)</f>
        <v>11.413043478260864</v>
      </c>
      <c r="AB742" s="1086">
        <f>IF(ISERROR((D742/E742-1)*100),"n/a",(D742/E742-1)*100)</f>
        <v>14.827758362456333</v>
      </c>
      <c r="AC742" s="1096">
        <f>IF(ISERROR((E742/F742-1)*100),"n/a",(E742/F742-1)*100)</f>
        <v>7.6592313894114472</v>
      </c>
      <c r="AD742" s="1096">
        <f>IF(ISERROR((F742/G742-1)*100),"n/a",(F742/G742-1)*100)</f>
        <v>7.388167388167366</v>
      </c>
      <c r="AE742" s="1096">
        <f>IF(ISERROR((G742/H742-1)*100),"n/a",(G742/H742-1)*100)</f>
        <v>19.072164948453608</v>
      </c>
      <c r="AF742" s="1096">
        <f>IF(ISERROR((H742/I742-1)*100),"n/a",(H742/I742-1)*100)</f>
        <v>41.090909090909108</v>
      </c>
      <c r="AG742" s="1096">
        <f>IF(ISERROR((I742/K742-1)*100),"n/a",(I742/K742-1)*100)</f>
        <v>57.894736842105267</v>
      </c>
      <c r="AH742" s="1096">
        <f>IF(ISERROR((K742/L742-1)*100),"n/a",(K742/L742-1)*100)</f>
        <v>90.34608378870675</v>
      </c>
      <c r="AI742" s="755">
        <f>IF(ISERROR((L742/N742-1)*100),"n/a",(L742/N742-1)*100)</f>
        <v>13.429752066115697</v>
      </c>
      <c r="AJ742" s="1097">
        <f>IF(ISERROR((N742/O742-1)*100),"n/a",(N742/O742-1)*100)</f>
        <v>9.9999999999999858</v>
      </c>
      <c r="AK742" s="755">
        <f>IF(ISERROR((O742/P742-1)*100),"n/a",(O742/P742-1)*100)</f>
        <v>7.3170731707317138</v>
      </c>
      <c r="AL742" s="755">
        <f>IF(ISERROR((P742/Q742-1)*100),"n/a",(P742/Q742-1)*100)</f>
        <v>13.888888888888884</v>
      </c>
      <c r="AM742" s="755">
        <f>IF(ISERROR((Q742/R742-1)*100),"n/a",(Q742/R742-1)*100)</f>
        <v>33.333333333333329</v>
      </c>
      <c r="AN742" s="755">
        <f>IF(ISERROR((R742/S742-1)*100),"n/a",(R742/S742-1)*100)</f>
        <v>39.175257731958759</v>
      </c>
      <c r="AO742" s="755">
        <f>IF(ISERROR((S742/T742-1)*100),"n/a",(S742/T742-1)*100)</f>
        <v>384.99999999999994</v>
      </c>
      <c r="AP742" s="755" t="str">
        <f>IF(ISERROR((T742/U742-1)*100),"n/a",(T742/U742-1)*100)</f>
        <v>n/a</v>
      </c>
      <c r="AQ742" s="755" t="str">
        <f>IF(ISERROR((U742/V742-1)*100),"n/a",(U742/V742-1)*100)</f>
        <v>n/a</v>
      </c>
      <c r="AR742" s="755" t="str">
        <f>IF(ISERROR((V742/W742-1)*100),"n/a",(V742/W742-1)*100)</f>
        <v>n/a</v>
      </c>
      <c r="AS742" s="755" t="str">
        <f>IF(ISERROR((W742/X742-1)*100),"n/a",(W742/X742-1)*100)</f>
        <v>n/a</v>
      </c>
      <c r="AT742" s="755" t="str">
        <f>IF(ISERROR((X742/Y742-1)*100),"n/a",(X742/Y742-1)*100)</f>
        <v>n/a</v>
      </c>
      <c r="AU742" s="1088">
        <f>AVERAGE(AA742:AT742)</f>
        <v>50.122426698633262</v>
      </c>
      <c r="AV742" s="1089">
        <f>STDEV(AA742:AT742)</f>
        <v>95.522450842729995</v>
      </c>
    </row>
    <row r="743" spans="1:48" x14ac:dyDescent="0.2">
      <c r="A743" s="885" t="s">
        <v>3924</v>
      </c>
      <c r="B743" s="877" t="s">
        <v>3925</v>
      </c>
      <c r="C743" s="521">
        <v>1.8005</v>
      </c>
      <c r="D743" s="627">
        <v>1.6133999999999999</v>
      </c>
      <c r="E743" s="627">
        <v>1.4404999999999999</v>
      </c>
      <c r="F743" s="521">
        <v>1.286</v>
      </c>
      <c r="G743" s="521">
        <v>1.1483000000000001</v>
      </c>
      <c r="H743" s="521">
        <v>0.1704</v>
      </c>
      <c r="I743" s="578">
        <v>0</v>
      </c>
      <c r="J743" s="1026"/>
      <c r="K743" s="523">
        <v>0</v>
      </c>
      <c r="L743" s="578">
        <v>0</v>
      </c>
      <c r="M743" s="1026"/>
      <c r="N743" s="531">
        <v>0</v>
      </c>
      <c r="O743" s="531">
        <v>0</v>
      </c>
      <c r="P743" s="623">
        <v>0</v>
      </c>
      <c r="Q743" s="623">
        <v>0</v>
      </c>
      <c r="R743" s="623">
        <v>0</v>
      </c>
      <c r="S743" s="623">
        <v>0</v>
      </c>
      <c r="T743" s="623">
        <v>0</v>
      </c>
      <c r="U743" s="623">
        <v>0</v>
      </c>
      <c r="V743" s="623">
        <v>0</v>
      </c>
      <c r="W743" s="623">
        <v>0</v>
      </c>
      <c r="X743" s="623">
        <v>0</v>
      </c>
      <c r="Y743" s="623">
        <v>0</v>
      </c>
      <c r="Z743" s="624">
        <f>SUM(C743:Y743)</f>
        <v>7.4590999999999994</v>
      </c>
      <c r="AA743" s="1086">
        <f>IF(ISERROR((C743/D743-1)*100),"n/a",(C743/D743-1)*100)</f>
        <v>11.596628238502538</v>
      </c>
      <c r="AB743" s="1086">
        <f>IF(ISERROR((D743/E743-1)*100),"n/a",(D743/E743-1)*100)</f>
        <v>12.002776813606397</v>
      </c>
      <c r="AC743" s="1096">
        <f>IF(ISERROR((E743/F743-1)*100),"n/a",(E743/F743-1)*100)</f>
        <v>12.013996889580092</v>
      </c>
      <c r="AD743" s="1096">
        <f>IF(ISERROR((F743/G743-1)*100),"n/a",(F743/G743-1)*100)</f>
        <v>11.991639815379251</v>
      </c>
      <c r="AE743" s="1096">
        <f>IF(ISERROR((G743/H743-1)*100),"n/a",(G743/H743-1)*100)</f>
        <v>573.88497652582168</v>
      </c>
      <c r="AF743" s="1096" t="str">
        <f>IF(ISERROR((H743/I743-1)*100),"n/a",(H743/I743-1)*100)</f>
        <v>n/a</v>
      </c>
      <c r="AG743" s="1096" t="str">
        <f>IF(ISERROR((I743/K743-1)*100),"n/a",(I743/K743-1)*100)</f>
        <v>n/a</v>
      </c>
      <c r="AH743" s="1096" t="str">
        <f>IF(ISERROR((K743/L743-1)*100),"n/a",(K743/L743-1)*100)</f>
        <v>n/a</v>
      </c>
      <c r="AI743" s="755" t="str">
        <f>IF(ISERROR((L743/N743-1)*100),"n/a",(L743/N743-1)*100)</f>
        <v>n/a</v>
      </c>
      <c r="AJ743" s="1097" t="str">
        <f>IF(ISERROR((N743/O743-1)*100),"n/a",(N743/O743-1)*100)</f>
        <v>n/a</v>
      </c>
      <c r="AK743" s="755" t="str">
        <f>IF(ISERROR((O743/P743-1)*100),"n/a",(O743/P743-1)*100)</f>
        <v>n/a</v>
      </c>
      <c r="AL743" s="755" t="str">
        <f>IF(ISERROR((P743/Q743-1)*100),"n/a",(P743/Q743-1)*100)</f>
        <v>n/a</v>
      </c>
      <c r="AM743" s="755" t="str">
        <f>IF(ISERROR((Q743/R743-1)*100),"n/a",(Q743/R743-1)*100)</f>
        <v>n/a</v>
      </c>
      <c r="AN743" s="755" t="str">
        <f>IF(ISERROR((R743/S743-1)*100),"n/a",(R743/S743-1)*100)</f>
        <v>n/a</v>
      </c>
      <c r="AO743" s="755" t="str">
        <f>IF(ISERROR((S743/T743-1)*100),"n/a",(S743/T743-1)*100)</f>
        <v>n/a</v>
      </c>
      <c r="AP743" s="755" t="str">
        <f>IF(ISERROR((T743/U743-1)*100),"n/a",(T743/U743-1)*100)</f>
        <v>n/a</v>
      </c>
      <c r="AQ743" s="755" t="str">
        <f>IF(ISERROR((U743/V743-1)*100),"n/a",(U743/V743-1)*100)</f>
        <v>n/a</v>
      </c>
      <c r="AR743" s="755" t="str">
        <f>IF(ISERROR((V743/W743-1)*100),"n/a",(V743/W743-1)*100)</f>
        <v>n/a</v>
      </c>
      <c r="AS743" s="755" t="str">
        <f>IF(ISERROR((W743/X743-1)*100),"n/a",(W743/X743-1)*100)</f>
        <v>n/a</v>
      </c>
      <c r="AT743" s="755" t="str">
        <f>IF(ISERROR((X743/Y743-1)*100),"n/a",(X743/Y743-1)*100)</f>
        <v>n/a</v>
      </c>
      <c r="AU743" s="1088">
        <f>AVERAGE(AA743:AT743)</f>
        <v>124.298003656578</v>
      </c>
      <c r="AV743" s="1089">
        <f>STDEV(AA743:AT743)</f>
        <v>251.32681994837591</v>
      </c>
    </row>
    <row r="744" spans="1:48" x14ac:dyDescent="0.2">
      <c r="A744" s="895" t="s">
        <v>1807</v>
      </c>
      <c r="B744" s="877" t="s">
        <v>1808</v>
      </c>
      <c r="C744" s="521">
        <v>2.5499999999999998</v>
      </c>
      <c r="D744" s="627">
        <v>2.33</v>
      </c>
      <c r="E744" s="627">
        <v>2.0700000000000003</v>
      </c>
      <c r="F744" s="521">
        <v>1.75</v>
      </c>
      <c r="G744" s="521">
        <v>1.23</v>
      </c>
      <c r="H744" s="521">
        <v>1.18</v>
      </c>
      <c r="I744" s="521">
        <v>1.1100000000000001</v>
      </c>
      <c r="J744" s="1026"/>
      <c r="K744" s="521">
        <v>1.07</v>
      </c>
      <c r="L744" s="523">
        <v>1.04</v>
      </c>
      <c r="M744" s="1026"/>
      <c r="N744" s="623">
        <v>1.04</v>
      </c>
      <c r="O744" s="623">
        <v>1.04</v>
      </c>
      <c r="P744" s="627">
        <v>1.03</v>
      </c>
      <c r="Q744" s="627">
        <v>0.98499999999999999</v>
      </c>
      <c r="R744" s="627">
        <v>0.92</v>
      </c>
      <c r="S744" s="627">
        <v>0.83250000000000002</v>
      </c>
      <c r="T744" s="627">
        <v>0.7</v>
      </c>
      <c r="U744" s="627">
        <v>0.41249999999999998</v>
      </c>
      <c r="V744" s="623">
        <v>0</v>
      </c>
      <c r="W744" s="623">
        <v>0</v>
      </c>
      <c r="X744" s="623">
        <v>0</v>
      </c>
      <c r="Y744" s="623">
        <v>0</v>
      </c>
      <c r="Z744" s="624">
        <f>SUM(C744:Y744)</f>
        <v>21.29</v>
      </c>
      <c r="AA744" s="1086">
        <f>IF(ISERROR((C744/D744-1)*100),"n/a",(C744/D744-1)*100)</f>
        <v>9.4420600858368999</v>
      </c>
      <c r="AB744" s="1086">
        <f>IF(ISERROR((D744/E744-1)*100),"n/a",(D744/E744-1)*100)</f>
        <v>12.56038647342994</v>
      </c>
      <c r="AC744" s="1096">
        <f>IF(ISERROR((E744/F744-1)*100),"n/a",(E744/F744-1)*100)</f>
        <v>18.285714285714306</v>
      </c>
      <c r="AD744" s="1096">
        <f>IF(ISERROR((F744/G744-1)*100),"n/a",(F744/G744-1)*100)</f>
        <v>42.276422764227647</v>
      </c>
      <c r="AE744" s="1096">
        <f>IF(ISERROR((G744/H744-1)*100),"n/a",(G744/H744-1)*100)</f>
        <v>4.2372881355932313</v>
      </c>
      <c r="AF744" s="1096">
        <f>IF(ISERROR((H744/I744-1)*100),"n/a",(H744/I744-1)*100)</f>
        <v>6.3063063063062863</v>
      </c>
      <c r="AG744" s="1096">
        <f>IF(ISERROR((I744/K744-1)*100),"n/a",(I744/K744-1)*100)</f>
        <v>3.7383177570093462</v>
      </c>
      <c r="AH744" s="1096">
        <f>IF(ISERROR((K744/L744-1)*100),"n/a",(K744/L744-1)*100)</f>
        <v>2.8846153846153966</v>
      </c>
      <c r="AI744" s="755">
        <f>IF(ISERROR((L744/N744-1)*100),"n/a",(L744/N744-1)*100)</f>
        <v>0</v>
      </c>
      <c r="AJ744" s="1097">
        <f>IF(ISERROR((N744/O744-1)*100),"n/a",(N744/O744-1)*100)</f>
        <v>0</v>
      </c>
      <c r="AK744" s="755">
        <f>IF(ISERROR((O744/P744-1)*100),"n/a",(O744/P744-1)*100)</f>
        <v>0.97087378640776656</v>
      </c>
      <c r="AL744" s="755">
        <f>IF(ISERROR((P744/Q744-1)*100),"n/a",(P744/Q744-1)*100)</f>
        <v>4.5685279187817285</v>
      </c>
      <c r="AM744" s="755">
        <f>IF(ISERROR((Q744/R744-1)*100),"n/a",(Q744/R744-1)*100)</f>
        <v>7.0652173913043459</v>
      </c>
      <c r="AN744" s="755">
        <f>IF(ISERROR((R744/S744-1)*100),"n/a",(R744/S744-1)*100)</f>
        <v>10.510510510510507</v>
      </c>
      <c r="AO744" s="755">
        <f>IF(ISERROR((S744/T744-1)*100),"n/a",(S744/T744-1)*100)</f>
        <v>18.928571428571427</v>
      </c>
      <c r="AP744" s="755">
        <f>IF(ISERROR((T744/U744-1)*100),"n/a",(T744/U744-1)*100)</f>
        <v>69.696969696969703</v>
      </c>
      <c r="AQ744" s="755" t="str">
        <f>IF(ISERROR((U744/V744-1)*100),"n/a",(U744/V744-1)*100)</f>
        <v>n/a</v>
      </c>
      <c r="AR744" s="755" t="str">
        <f>IF(ISERROR((V744/W744-1)*100),"n/a",(V744/W744-1)*100)</f>
        <v>n/a</v>
      </c>
      <c r="AS744" s="755" t="str">
        <f>IF(ISERROR((W744/X744-1)*100),"n/a",(W744/X744-1)*100)</f>
        <v>n/a</v>
      </c>
      <c r="AT744" s="755" t="str">
        <f>IF(ISERROR((X744/Y744-1)*100),"n/a",(X744/Y744-1)*100)</f>
        <v>n/a</v>
      </c>
      <c r="AU744" s="1088">
        <f>AVERAGE(AA744:AT744)</f>
        <v>13.216986370329906</v>
      </c>
      <c r="AV744" s="1089">
        <f>STDEV(AA744:AT744)</f>
        <v>18.351639571312258</v>
      </c>
    </row>
    <row r="745" spans="1:48" x14ac:dyDescent="0.2">
      <c r="A745" s="885" t="s">
        <v>763</v>
      </c>
      <c r="B745" s="877" t="s">
        <v>850</v>
      </c>
      <c r="C745" s="521">
        <v>2.0499999999999998</v>
      </c>
      <c r="D745" s="627">
        <v>1.86</v>
      </c>
      <c r="E745" s="627">
        <v>1.7</v>
      </c>
      <c r="F745" s="521">
        <v>1.64</v>
      </c>
      <c r="G745" s="521">
        <v>1.54</v>
      </c>
      <c r="H745" s="521">
        <v>1.5</v>
      </c>
      <c r="I745" s="521">
        <v>1.46</v>
      </c>
      <c r="J745" s="1026"/>
      <c r="K745" s="521">
        <v>1.42</v>
      </c>
      <c r="L745" s="521">
        <v>1.36</v>
      </c>
      <c r="M745" s="1026"/>
      <c r="N745" s="627">
        <v>1.26</v>
      </c>
      <c r="O745" s="627">
        <v>1.1599999999999999</v>
      </c>
      <c r="P745" s="627">
        <v>1.08</v>
      </c>
      <c r="Q745" s="627">
        <v>0.96</v>
      </c>
      <c r="R745" s="627">
        <v>0.88</v>
      </c>
      <c r="S745" s="627">
        <v>0.8</v>
      </c>
      <c r="T745" s="627">
        <v>0.75</v>
      </c>
      <c r="U745" s="623">
        <v>0.01</v>
      </c>
      <c r="V745" s="623">
        <v>0.01</v>
      </c>
      <c r="W745" s="623">
        <v>0.01</v>
      </c>
      <c r="X745" s="623">
        <v>0.01</v>
      </c>
      <c r="Y745" s="623">
        <v>0.01</v>
      </c>
      <c r="Z745" s="624">
        <f>SUM(C745:Y745)</f>
        <v>21.47000000000001</v>
      </c>
      <c r="AA745" s="1086">
        <f>IF(ISERROR((C745/D745-1)*100),"n/a",(C745/D745-1)*100)</f>
        <v>10.215053763440851</v>
      </c>
      <c r="AB745" s="1086">
        <f>IF(ISERROR((D745/E745-1)*100),"n/a",(D745/E745-1)*100)</f>
        <v>9.4117647058823639</v>
      </c>
      <c r="AC745" s="1096">
        <f>IF(ISERROR((E745/F745-1)*100),"n/a",(E745/F745-1)*100)</f>
        <v>3.6585365853658569</v>
      </c>
      <c r="AD745" s="1096">
        <f>IF(ISERROR((F745/G745-1)*100),"n/a",(F745/G745-1)*100)</f>
        <v>6.4935064935064846</v>
      </c>
      <c r="AE745" s="1096">
        <f>IF(ISERROR((G745/H745-1)*100),"n/a",(G745/H745-1)*100)</f>
        <v>2.6666666666666616</v>
      </c>
      <c r="AF745" s="1096">
        <f>IF(ISERROR((H745/I745-1)*100),"n/a",(H745/I745-1)*100)</f>
        <v>2.7397260273972712</v>
      </c>
      <c r="AG745" s="1096">
        <f>IF(ISERROR((I745/K745-1)*100),"n/a",(I745/K745-1)*100)</f>
        <v>2.8169014084507005</v>
      </c>
      <c r="AH745" s="1096">
        <f>IF(ISERROR((K745/L745-1)*100),"n/a",(K745/L745-1)*100)</f>
        <v>4.4117647058823373</v>
      </c>
      <c r="AI745" s="755">
        <f>IF(ISERROR((L745/N745-1)*100),"n/a",(L745/N745-1)*100)</f>
        <v>7.9365079365079527</v>
      </c>
      <c r="AJ745" s="1097">
        <f>IF(ISERROR((N745/O745-1)*100),"n/a",(N745/O745-1)*100)</f>
        <v>8.6206896551724199</v>
      </c>
      <c r="AK745" s="755">
        <f>IF(ISERROR((O745/P745-1)*100),"n/a",(O745/P745-1)*100)</f>
        <v>7.4074074074073959</v>
      </c>
      <c r="AL745" s="755">
        <f>IF(ISERROR((P745/Q745-1)*100),"n/a",(P745/Q745-1)*100)</f>
        <v>12.500000000000021</v>
      </c>
      <c r="AM745" s="755">
        <f>IF(ISERROR((Q745/R745-1)*100),"n/a",(Q745/R745-1)*100)</f>
        <v>9.0909090909090828</v>
      </c>
      <c r="AN745" s="755">
        <f>IF(ISERROR((R745/S745-1)*100),"n/a",(R745/S745-1)*100)</f>
        <v>9.9999999999999858</v>
      </c>
      <c r="AO745" s="755">
        <f>IF(ISERROR((S745/T745-1)*100),"n/a",(S745/T745-1)*100)</f>
        <v>6.6666666666666652</v>
      </c>
      <c r="AP745" s="755">
        <f>IF(ISERROR((T745/U745-1)*100),"n/a",(T745/U745-1)*100)</f>
        <v>7400</v>
      </c>
      <c r="AQ745" s="755">
        <f>IF(ISERROR((U745/V745-1)*100),"n/a",(U745/V745-1)*100)</f>
        <v>0</v>
      </c>
      <c r="AR745" s="755">
        <f>IF(ISERROR((V745/W745-1)*100),"n/a",(V745/W745-1)*100)</f>
        <v>0</v>
      </c>
      <c r="AS745" s="755">
        <f>IF(ISERROR((W745/X745-1)*100),"n/a",(W745/X745-1)*100)</f>
        <v>0</v>
      </c>
      <c r="AT745" s="755">
        <f>IF(ISERROR((X745/Y745-1)*100),"n/a",(X745/Y745-1)*100)</f>
        <v>0</v>
      </c>
      <c r="AU745" s="1088">
        <f>AVERAGE(AA745:AT745)</f>
        <v>375.23180505566279</v>
      </c>
      <c r="AV745" s="1089">
        <f>STDEV(AA745:AT745)</f>
        <v>1653.4634759174096</v>
      </c>
    </row>
    <row r="746" spans="1:48" x14ac:dyDescent="0.2">
      <c r="A746" s="877" t="s">
        <v>1804</v>
      </c>
      <c r="B746" s="877" t="s">
        <v>1805</v>
      </c>
      <c r="C746" s="521">
        <v>0.4</v>
      </c>
      <c r="D746" s="627">
        <v>0.32</v>
      </c>
      <c r="E746" s="627">
        <v>0.31</v>
      </c>
      <c r="F746" s="521">
        <v>0.28000000000000003</v>
      </c>
      <c r="G746" s="521">
        <v>0.27</v>
      </c>
      <c r="H746" s="521">
        <v>0.26</v>
      </c>
      <c r="I746" s="521">
        <v>0.25</v>
      </c>
      <c r="J746" s="1026"/>
      <c r="K746" s="521">
        <v>0.2</v>
      </c>
      <c r="L746" s="521">
        <v>0.15</v>
      </c>
      <c r="M746" s="1026"/>
      <c r="N746" s="623">
        <v>0</v>
      </c>
      <c r="O746" s="623">
        <v>0</v>
      </c>
      <c r="P746" s="623">
        <v>0</v>
      </c>
      <c r="Q746" s="623">
        <v>0</v>
      </c>
      <c r="R746" s="623">
        <v>0</v>
      </c>
      <c r="S746" s="623">
        <v>0</v>
      </c>
      <c r="T746" s="623">
        <v>0</v>
      </c>
      <c r="U746" s="623">
        <v>0</v>
      </c>
      <c r="V746" s="623">
        <v>0</v>
      </c>
      <c r="W746" s="623">
        <v>0</v>
      </c>
      <c r="X746" s="623">
        <v>0</v>
      </c>
      <c r="Y746" s="623">
        <v>0</v>
      </c>
      <c r="Z746" s="624">
        <f>SUM(C746:Y746)</f>
        <v>2.44</v>
      </c>
      <c r="AA746" s="1086">
        <f>IF(ISERROR((C746/D746-1)*100),"n/a",(C746/D746-1)*100)</f>
        <v>25</v>
      </c>
      <c r="AB746" s="1086">
        <f>IF(ISERROR((D746/E746-1)*100),"n/a",(D746/E746-1)*100)</f>
        <v>3.2258064516129004</v>
      </c>
      <c r="AC746" s="1096">
        <f>IF(ISERROR((E746/F746-1)*100),"n/a",(E746/F746-1)*100)</f>
        <v>10.714285714285698</v>
      </c>
      <c r="AD746" s="1096">
        <f>IF(ISERROR((F746/G746-1)*100),"n/a",(F746/G746-1)*100)</f>
        <v>3.7037037037036979</v>
      </c>
      <c r="AE746" s="1096">
        <f>IF(ISERROR((G746/H746-1)*100),"n/a",(G746/H746-1)*100)</f>
        <v>3.8461538461538547</v>
      </c>
      <c r="AF746" s="1096">
        <f>IF(ISERROR((H746/I746-1)*100),"n/a",(H746/I746-1)*100)</f>
        <v>4.0000000000000036</v>
      </c>
      <c r="AG746" s="1096">
        <f>IF(ISERROR((I746/K746-1)*100),"n/a",(I746/K746-1)*100)</f>
        <v>25</v>
      </c>
      <c r="AH746" s="1096">
        <f>IF(ISERROR((K746/L746-1)*100),"n/a",(K746/L746-1)*100)</f>
        <v>33.33333333333335</v>
      </c>
      <c r="AI746" s="755" t="str">
        <f>IF(ISERROR((L746/N746-1)*100),"n/a",(L746/N746-1)*100)</f>
        <v>n/a</v>
      </c>
      <c r="AJ746" s="1097" t="str">
        <f>IF(ISERROR((N746/O746-1)*100),"n/a",(N746/O746-1)*100)</f>
        <v>n/a</v>
      </c>
      <c r="AK746" s="755" t="str">
        <f>IF(ISERROR((O746/P746-1)*100),"n/a",(O746/P746-1)*100)</f>
        <v>n/a</v>
      </c>
      <c r="AL746" s="755" t="str">
        <f>IF(ISERROR((P746/Q746-1)*100),"n/a",(P746/Q746-1)*100)</f>
        <v>n/a</v>
      </c>
      <c r="AM746" s="755" t="str">
        <f>IF(ISERROR((Q746/R746-1)*100),"n/a",(Q746/R746-1)*100)</f>
        <v>n/a</v>
      </c>
      <c r="AN746" s="755" t="str">
        <f>IF(ISERROR((R746/S746-1)*100),"n/a",(R746/S746-1)*100)</f>
        <v>n/a</v>
      </c>
      <c r="AO746" s="755" t="str">
        <f>IF(ISERROR((S746/T746-1)*100),"n/a",(S746/T746-1)*100)</f>
        <v>n/a</v>
      </c>
      <c r="AP746" s="755" t="str">
        <f>IF(ISERROR((T746/U746-1)*100),"n/a",(T746/U746-1)*100)</f>
        <v>n/a</v>
      </c>
      <c r="AQ746" s="755" t="str">
        <f>IF(ISERROR((U746/V746-1)*100),"n/a",(U746/V746-1)*100)</f>
        <v>n/a</v>
      </c>
      <c r="AR746" s="755" t="str">
        <f>IF(ISERROR((V746/W746-1)*100),"n/a",(V746/W746-1)*100)</f>
        <v>n/a</v>
      </c>
      <c r="AS746" s="755" t="str">
        <f>IF(ISERROR((W746/X746-1)*100),"n/a",(W746/X746-1)*100)</f>
        <v>n/a</v>
      </c>
      <c r="AT746" s="755" t="str">
        <f>IF(ISERROR((X746/Y746-1)*100),"n/a",(X746/Y746-1)*100)</f>
        <v>n/a</v>
      </c>
      <c r="AU746" s="1088">
        <f>AVERAGE(AA746:AT746)</f>
        <v>13.602910381136187</v>
      </c>
      <c r="AV746" s="1089">
        <f>STDEV(AA746:AT746)</f>
        <v>12.250421628761876</v>
      </c>
    </row>
    <row r="747" spans="1:48" x14ac:dyDescent="0.2">
      <c r="A747" s="717" t="s">
        <v>3789</v>
      </c>
      <c r="B747" s="13" t="s">
        <v>3790</v>
      </c>
      <c r="C747" s="1073">
        <v>0.35</v>
      </c>
      <c r="D747" s="627">
        <v>0.31</v>
      </c>
      <c r="E747" s="13">
        <v>0.27</v>
      </c>
      <c r="F747" s="13">
        <v>0.22</v>
      </c>
      <c r="G747" s="13">
        <v>0.19</v>
      </c>
      <c r="H747" s="13">
        <v>0.04</v>
      </c>
      <c r="I747" s="523">
        <v>0</v>
      </c>
      <c r="J747" s="13"/>
      <c r="K747" s="523">
        <v>0</v>
      </c>
      <c r="L747" s="523">
        <v>0</v>
      </c>
      <c r="M747" s="877"/>
      <c r="N747" s="623">
        <v>0</v>
      </c>
      <c r="O747" s="623">
        <v>0</v>
      </c>
      <c r="P747" s="623">
        <v>0</v>
      </c>
      <c r="Q747" s="623">
        <v>0</v>
      </c>
      <c r="R747" s="623">
        <v>0</v>
      </c>
      <c r="S747" s="623">
        <v>0</v>
      </c>
      <c r="T747" s="623">
        <v>0</v>
      </c>
      <c r="U747" s="623">
        <v>0</v>
      </c>
      <c r="V747" s="623">
        <v>0</v>
      </c>
      <c r="W747" s="623">
        <v>0</v>
      </c>
      <c r="X747" s="623">
        <v>0</v>
      </c>
      <c r="Y747" s="623">
        <v>0</v>
      </c>
      <c r="Z747" s="624">
        <f>SUM(C747:Y747)</f>
        <v>1.38</v>
      </c>
      <c r="AA747" s="1086">
        <f>IF(ISERROR((C747/D747-1)*100),"n/a",(C747/D747-1)*100)</f>
        <v>12.903225806451601</v>
      </c>
      <c r="AB747" s="1086">
        <f>IF(ISERROR((D747/E747-1)*100),"n/a",(D747/E747-1)*100)</f>
        <v>14.814814814814813</v>
      </c>
      <c r="AC747" s="1096">
        <f>IF(ISERROR((E747/F747-1)*100),"n/a",(E747/F747-1)*100)</f>
        <v>22.72727272727273</v>
      </c>
      <c r="AD747" s="1096">
        <f>IF(ISERROR((F747/G747-1)*100),"n/a",(F747/G747-1)*100)</f>
        <v>15.789473684210531</v>
      </c>
      <c r="AE747" s="1096">
        <f>IF(ISERROR((G747/H747-1)*100),"n/a",(G747/H747-1)*100)</f>
        <v>375</v>
      </c>
      <c r="AF747" s="1096" t="str">
        <f>IF(ISERROR((H747/I747-1)*100),"n/a",(H747/I747-1)*100)</f>
        <v>n/a</v>
      </c>
      <c r="AG747" s="1096" t="str">
        <f>IF(ISERROR((I747/K747-1)*100),"n/a",(I747/K747-1)*100)</f>
        <v>n/a</v>
      </c>
      <c r="AH747" s="1096" t="str">
        <f>IF(ISERROR((K747/L747-1)*100),"n/a",(K747/L747-1)*100)</f>
        <v>n/a</v>
      </c>
      <c r="AI747" s="755" t="str">
        <f>IF(ISERROR((L747/N747-1)*100),"n/a",(L747/N747-1)*100)</f>
        <v>n/a</v>
      </c>
      <c r="AJ747" s="1097" t="str">
        <f>IF(ISERROR((N747/O747-1)*100),"n/a",(N747/O747-1)*100)</f>
        <v>n/a</v>
      </c>
      <c r="AK747" s="755" t="str">
        <f>IF(ISERROR((O747/P747-1)*100),"n/a",(O747/P747-1)*100)</f>
        <v>n/a</v>
      </c>
      <c r="AL747" s="755" t="str">
        <f>IF(ISERROR((P747/Q747-1)*100),"n/a",(P747/Q747-1)*100)</f>
        <v>n/a</v>
      </c>
      <c r="AM747" s="755" t="str">
        <f>IF(ISERROR((Q747/R747-1)*100),"n/a",(Q747/R747-1)*100)</f>
        <v>n/a</v>
      </c>
      <c r="AN747" s="755" t="str">
        <f>IF(ISERROR((R747/S747-1)*100),"n/a",(R747/S747-1)*100)</f>
        <v>n/a</v>
      </c>
      <c r="AO747" s="755" t="str">
        <f>IF(ISERROR((S747/T747-1)*100),"n/a",(S747/T747-1)*100)</f>
        <v>n/a</v>
      </c>
      <c r="AP747" s="755" t="str">
        <f>IF(ISERROR((T747/U747-1)*100),"n/a",(T747/U747-1)*100)</f>
        <v>n/a</v>
      </c>
      <c r="AQ747" s="755" t="str">
        <f>IF(ISERROR((U747/V747-1)*100),"n/a",(U747/V747-1)*100)</f>
        <v>n/a</v>
      </c>
      <c r="AR747" s="755" t="str">
        <f>IF(ISERROR((V747/W747-1)*100),"n/a",(V747/W747-1)*100)</f>
        <v>n/a</v>
      </c>
      <c r="AS747" s="755" t="str">
        <f>IF(ISERROR((W747/X747-1)*100),"n/a",(W747/X747-1)*100)</f>
        <v>n/a</v>
      </c>
      <c r="AT747" s="755" t="str">
        <f>IF(ISERROR((X747/Y747-1)*100),"n/a",(X747/Y747-1)*100)</f>
        <v>n/a</v>
      </c>
      <c r="AU747" s="1088">
        <f>AVERAGE(AA747:AT747)</f>
        <v>88.246957406549939</v>
      </c>
      <c r="AV747" s="1089">
        <f>STDEV(AA747:AT747)</f>
        <v>160.34274299253968</v>
      </c>
    </row>
    <row r="748" spans="1:48" x14ac:dyDescent="0.2">
      <c r="A748" s="877" t="s">
        <v>4048</v>
      </c>
      <c r="B748" s="877" t="s">
        <v>382</v>
      </c>
      <c r="C748" s="521">
        <v>2.11</v>
      </c>
      <c r="D748" s="627">
        <v>2.0699999999999998</v>
      </c>
      <c r="E748" s="627">
        <v>2.0300000000000002</v>
      </c>
      <c r="F748" s="521">
        <v>1.99</v>
      </c>
      <c r="G748" s="521">
        <v>1.95</v>
      </c>
      <c r="H748" s="521">
        <v>1.91</v>
      </c>
      <c r="I748" s="521">
        <v>1.8075000000000001</v>
      </c>
      <c r="J748" s="1026"/>
      <c r="K748" s="521">
        <v>1.5575000000000001</v>
      </c>
      <c r="L748" s="521">
        <v>1.3975</v>
      </c>
      <c r="M748" s="1026"/>
      <c r="N748" s="627">
        <v>1.18</v>
      </c>
      <c r="O748" s="627">
        <v>1.0549999999999999</v>
      </c>
      <c r="P748" s="627">
        <v>0.9325</v>
      </c>
      <c r="Q748" s="627">
        <v>0.82750000000000001</v>
      </c>
      <c r="R748" s="627">
        <v>0.65249999999999997</v>
      </c>
      <c r="S748" s="627">
        <v>0.57999999999999996</v>
      </c>
      <c r="T748" s="627">
        <v>0.48</v>
      </c>
      <c r="U748" s="627">
        <v>0.34499999999999997</v>
      </c>
      <c r="V748" s="627">
        <v>0.29499999999999998</v>
      </c>
      <c r="W748" s="627">
        <v>0.27</v>
      </c>
      <c r="X748" s="627">
        <v>0.23</v>
      </c>
      <c r="Y748" s="627">
        <v>0.2</v>
      </c>
      <c r="Z748" s="624">
        <f>SUM(C748:Y748)</f>
        <v>23.87</v>
      </c>
      <c r="AA748" s="1086">
        <f>IF(ISERROR((C748/D748-1)*100),"n/a",(C748/D748-1)*100)</f>
        <v>1.9323671497584627</v>
      </c>
      <c r="AB748" s="1086">
        <f>IF(ISERROR((D748/E748-1)*100),"n/a",(D748/E748-1)*100)</f>
        <v>1.97044334975367</v>
      </c>
      <c r="AC748" s="1096">
        <f>IF(ISERROR((E748/F748-1)*100),"n/a",(E748/F748-1)*100)</f>
        <v>2.0100502512562901</v>
      </c>
      <c r="AD748" s="1096">
        <f>IF(ISERROR((F748/G748-1)*100),"n/a",(F748/G748-1)*100)</f>
        <v>2.051282051282044</v>
      </c>
      <c r="AE748" s="1096">
        <f>IF(ISERROR((G748/H748-1)*100),"n/a",(G748/H748-1)*100)</f>
        <v>2.0942408376963373</v>
      </c>
      <c r="AF748" s="1096">
        <f>IF(ISERROR((H748/I748-1)*100),"n/a",(H748/I748-1)*100)</f>
        <v>5.6708160442600075</v>
      </c>
      <c r="AG748" s="1096">
        <f>IF(ISERROR((I748/K748-1)*100),"n/a",(I748/K748-1)*100)</f>
        <v>16.0513643659711</v>
      </c>
      <c r="AH748" s="1096">
        <f>IF(ISERROR((K748/L748-1)*100),"n/a",(K748/L748-1)*100)</f>
        <v>11.449016100178898</v>
      </c>
      <c r="AI748" s="755">
        <f>IF(ISERROR((L748/N748-1)*100),"n/a",(L748/N748-1)*100)</f>
        <v>18.432203389830516</v>
      </c>
      <c r="AJ748" s="1097">
        <f>IF(ISERROR((N748/O748-1)*100),"n/a",(N748/O748-1)*100)</f>
        <v>11.848341232227488</v>
      </c>
      <c r="AK748" s="755">
        <f>IF(ISERROR((O748/P748-1)*100),"n/a",(O748/P748-1)*100)</f>
        <v>13.136729222520094</v>
      </c>
      <c r="AL748" s="755">
        <f>IF(ISERROR((P748/Q748-1)*100),"n/a",(P748/Q748-1)*100)</f>
        <v>12.688821752265866</v>
      </c>
      <c r="AM748" s="755">
        <f>IF(ISERROR((Q748/R748-1)*100),"n/a",(Q748/R748-1)*100)</f>
        <v>26.819923371647512</v>
      </c>
      <c r="AN748" s="755">
        <f>IF(ISERROR((R748/S748-1)*100),"n/a",(R748/S748-1)*100)</f>
        <v>12.5</v>
      </c>
      <c r="AO748" s="755">
        <f>IF(ISERROR((S748/T748-1)*100),"n/a",(S748/T748-1)*100)</f>
        <v>20.833333333333325</v>
      </c>
      <c r="AP748" s="755">
        <f>IF(ISERROR((T748/U748-1)*100),"n/a",(T748/U748-1)*100)</f>
        <v>39.130434782608688</v>
      </c>
      <c r="AQ748" s="755">
        <f>IF(ISERROR((U748/V748-1)*100),"n/a",(U748/V748-1)*100)</f>
        <v>16.949152542372879</v>
      </c>
      <c r="AR748" s="755">
        <f>IF(ISERROR((V748/W748-1)*100),"n/a",(V748/W748-1)*100)</f>
        <v>9.259259259259256</v>
      </c>
      <c r="AS748" s="755">
        <f>IF(ISERROR((W748/X748-1)*100),"n/a",(W748/X748-1)*100)</f>
        <v>17.391304347826097</v>
      </c>
      <c r="AT748" s="755">
        <f>IF(ISERROR((X748/Y748-1)*100),"n/a",(X748/Y748-1)*100)</f>
        <v>14.999999999999991</v>
      </c>
      <c r="AU748" s="1088">
        <f>AVERAGE(AA748:AT748)</f>
        <v>12.860954169202424</v>
      </c>
      <c r="AV748" s="1089">
        <f>STDEV(AA748:AT748)</f>
        <v>9.4256186518606775</v>
      </c>
    </row>
    <row r="749" spans="1:48" x14ac:dyDescent="0.2">
      <c r="A749" s="894" t="s">
        <v>1811</v>
      </c>
      <c r="B749" s="877" t="s">
        <v>1812</v>
      </c>
      <c r="C749" s="521">
        <v>0.9</v>
      </c>
      <c r="D749" s="627">
        <v>0.88</v>
      </c>
      <c r="E749" s="627">
        <v>0.82000000000000006</v>
      </c>
      <c r="F749" s="521">
        <v>0.78</v>
      </c>
      <c r="G749" s="521">
        <v>0.74</v>
      </c>
      <c r="H749" s="521">
        <v>0.66</v>
      </c>
      <c r="I749" s="521">
        <v>0.56000000000000005</v>
      </c>
      <c r="J749" s="1026"/>
      <c r="K749" s="521">
        <v>0.5</v>
      </c>
      <c r="L749" s="521">
        <v>0.44</v>
      </c>
      <c r="M749" s="1026"/>
      <c r="N749" s="623">
        <v>0.4</v>
      </c>
      <c r="O749" s="623">
        <v>0.47</v>
      </c>
      <c r="P749" s="623">
        <v>0.68</v>
      </c>
      <c r="Q749" s="623">
        <v>0.68</v>
      </c>
      <c r="R749" s="623">
        <v>0.68</v>
      </c>
      <c r="S749" s="627">
        <v>0.68</v>
      </c>
      <c r="T749" s="623">
        <v>0.64</v>
      </c>
      <c r="U749" s="623">
        <v>0.64</v>
      </c>
      <c r="V749" s="623">
        <v>0.64</v>
      </c>
      <c r="W749" s="627">
        <v>0.64</v>
      </c>
      <c r="X749" s="627">
        <v>0.63</v>
      </c>
      <c r="Y749" s="627">
        <v>0.59</v>
      </c>
      <c r="Z749" s="624">
        <f>SUM(C749:Y749)</f>
        <v>13.650000000000002</v>
      </c>
      <c r="AA749" s="1086">
        <f>IF(ISERROR((C749/D749-1)*100),"n/a",(C749/D749-1)*100)</f>
        <v>2.2727272727272707</v>
      </c>
      <c r="AB749" s="1086">
        <f>IF(ISERROR((D749/E749-1)*100),"n/a",(D749/E749-1)*100)</f>
        <v>7.3170731707316916</v>
      </c>
      <c r="AC749" s="1096">
        <f>IF(ISERROR((E749/F749-1)*100),"n/a",(E749/F749-1)*100)</f>
        <v>5.1282051282051322</v>
      </c>
      <c r="AD749" s="1096">
        <f>IF(ISERROR((F749/G749-1)*100),"n/a",(F749/G749-1)*100)</f>
        <v>5.4054054054054168</v>
      </c>
      <c r="AE749" s="1096">
        <f>IF(ISERROR((G749/H749-1)*100),"n/a",(G749/H749-1)*100)</f>
        <v>12.12121212121211</v>
      </c>
      <c r="AF749" s="1096">
        <f>IF(ISERROR((H749/I749-1)*100),"n/a",(H749/I749-1)*100)</f>
        <v>17.857142857142861</v>
      </c>
      <c r="AG749" s="1096">
        <f>IF(ISERROR((I749/K749-1)*100),"n/a",(I749/K749-1)*100)</f>
        <v>12.000000000000011</v>
      </c>
      <c r="AH749" s="1096">
        <f>IF(ISERROR((K749/L749-1)*100),"n/a",(K749/L749-1)*100)</f>
        <v>13.636363636363647</v>
      </c>
      <c r="AI749" s="755">
        <f>IF(ISERROR((L749/N749-1)*100),"n/a",(L749/N749-1)*100)</f>
        <v>9.9999999999999858</v>
      </c>
      <c r="AJ749" s="1097">
        <f>IF(ISERROR((N749/O749-1)*100),"n/a",(N749/O749-1)*100)</f>
        <v>-14.893617021276583</v>
      </c>
      <c r="AK749" s="755">
        <f>IF(ISERROR((O749/P749-1)*100),"n/a",(O749/P749-1)*100)</f>
        <v>-30.882352941176482</v>
      </c>
      <c r="AL749" s="755">
        <f>IF(ISERROR((P749/Q749-1)*100),"n/a",(P749/Q749-1)*100)</f>
        <v>0</v>
      </c>
      <c r="AM749" s="755">
        <f>IF(ISERROR((Q749/R749-1)*100),"n/a",(Q749/R749-1)*100)</f>
        <v>0</v>
      </c>
      <c r="AN749" s="755">
        <f>IF(ISERROR((R749/S749-1)*100),"n/a",(R749/S749-1)*100)</f>
        <v>0</v>
      </c>
      <c r="AO749" s="755">
        <f>IF(ISERROR((S749/T749-1)*100),"n/a",(S749/T749-1)*100)</f>
        <v>6.25</v>
      </c>
      <c r="AP749" s="755">
        <f>IF(ISERROR((T749/U749-1)*100),"n/a",(T749/U749-1)*100)</f>
        <v>0</v>
      </c>
      <c r="AQ749" s="755">
        <f>IF(ISERROR((U749/V749-1)*100),"n/a",(U749/V749-1)*100)</f>
        <v>0</v>
      </c>
      <c r="AR749" s="755">
        <f>IF(ISERROR((V749/W749-1)*100),"n/a",(V749/W749-1)*100)</f>
        <v>0</v>
      </c>
      <c r="AS749" s="755">
        <f>IF(ISERROR((W749/X749-1)*100),"n/a",(W749/X749-1)*100)</f>
        <v>1.5873015873015817</v>
      </c>
      <c r="AT749" s="755">
        <f>IF(ISERROR((X749/Y749-1)*100),"n/a",(X749/Y749-1)*100)</f>
        <v>6.7796610169491567</v>
      </c>
      <c r="AU749" s="1088">
        <f>AVERAGE(AA749:AT749)</f>
        <v>2.7289561116792909</v>
      </c>
      <c r="AV749" s="1089">
        <f>STDEV(AA749:AT749)</f>
        <v>10.573339968775862</v>
      </c>
    </row>
    <row r="750" spans="1:48" x14ac:dyDescent="0.2">
      <c r="A750" s="885" t="s">
        <v>846</v>
      </c>
      <c r="B750" s="877" t="s">
        <v>847</v>
      </c>
      <c r="C750" s="521">
        <v>4.1319999999999997</v>
      </c>
      <c r="D750" s="627">
        <v>4.07</v>
      </c>
      <c r="E750" s="627">
        <v>4.0199999999999996</v>
      </c>
      <c r="F750" s="521">
        <v>3.94</v>
      </c>
      <c r="G750" s="521">
        <v>3.8269999999999995</v>
      </c>
      <c r="H750" s="521">
        <v>3.6150000000000002</v>
      </c>
      <c r="I750" s="521">
        <v>3.18</v>
      </c>
      <c r="J750" s="1026"/>
      <c r="K750" s="521">
        <v>2.3450000000000002</v>
      </c>
      <c r="L750" s="521">
        <v>2.1320000000000001</v>
      </c>
      <c r="M750" s="1026"/>
      <c r="N750" s="627">
        <v>2.02</v>
      </c>
      <c r="O750" s="627">
        <v>1.988</v>
      </c>
      <c r="P750" s="627">
        <v>1.9379999999999999</v>
      </c>
      <c r="Q750" s="627">
        <v>1.859</v>
      </c>
      <c r="R750" s="627">
        <v>1.8120000000000001</v>
      </c>
      <c r="S750" s="627">
        <v>1.78</v>
      </c>
      <c r="T750" s="627">
        <v>1.7489999999999999</v>
      </c>
      <c r="U750" s="627">
        <v>1.73</v>
      </c>
      <c r="V750" s="627">
        <v>1.714</v>
      </c>
      <c r="W750" s="627">
        <v>1.696</v>
      </c>
      <c r="X750" s="627">
        <v>1.6850000000000001</v>
      </c>
      <c r="Y750" s="627">
        <v>1.665</v>
      </c>
      <c r="Z750" s="624">
        <f>SUM(C750:Y750)</f>
        <v>52.896999999999998</v>
      </c>
      <c r="AA750" s="1086">
        <f>IF(ISERROR((C750/D750-1)*100),"n/a",(C750/D750-1)*100)</f>
        <v>1.5233415233415037</v>
      </c>
      <c r="AB750" s="1086">
        <f>IF(ISERROR((D750/E750-1)*100),"n/a",(D750/E750-1)*100)</f>
        <v>1.2437810945273853</v>
      </c>
      <c r="AC750" s="1096">
        <f>IF(ISERROR((E750/F750-1)*100),"n/a",(E750/F750-1)*100)</f>
        <v>2.0304568527918621</v>
      </c>
      <c r="AD750" s="1096">
        <f>IF(ISERROR((F750/G750-1)*100),"n/a",(F750/G750-1)*100)</f>
        <v>2.9527044682519099</v>
      </c>
      <c r="AE750" s="1096">
        <f>IF(ISERROR((G750/H750-1)*100),"n/a",(G750/H750-1)*100)</f>
        <v>5.86445366528352</v>
      </c>
      <c r="AF750" s="1096">
        <f>IF(ISERROR((H750/I750-1)*100),"n/a",(H750/I750-1)*100)</f>
        <v>13.67924528301887</v>
      </c>
      <c r="AG750" s="1096">
        <f>IF(ISERROR((I750/K750-1)*100),"n/a",(I750/K750-1)*100)</f>
        <v>35.607675906183367</v>
      </c>
      <c r="AH750" s="1096">
        <f>IF(ISERROR((K750/L750-1)*100),"n/a",(K750/L750-1)*100)</f>
        <v>9.9906191369605999</v>
      </c>
      <c r="AI750" s="755">
        <f>IF(ISERROR((L750/N750-1)*100),"n/a",(L750/N750-1)*100)</f>
        <v>5.5445544554455495</v>
      </c>
      <c r="AJ750" s="1097">
        <f>IF(ISERROR((N750/O750-1)*100),"n/a",(N750/O750-1)*100)</f>
        <v>1.6096579476861272</v>
      </c>
      <c r="AK750" s="755">
        <f>IF(ISERROR((O750/P750-1)*100),"n/a",(O750/P750-1)*100)</f>
        <v>2.5799793601651189</v>
      </c>
      <c r="AL750" s="755">
        <f>IF(ISERROR((P750/Q750-1)*100),"n/a",(P750/Q750-1)*100)</f>
        <v>4.2495965572888705</v>
      </c>
      <c r="AM750" s="755">
        <f>IF(ISERROR((Q750/R750-1)*100),"n/a",(Q750/R750-1)*100)</f>
        <v>2.5938189845474469</v>
      </c>
      <c r="AN750" s="755">
        <f>IF(ISERROR((R750/S750-1)*100),"n/a",(R750/S750-1)*100)</f>
        <v>1.7977528089887729</v>
      </c>
      <c r="AO750" s="755">
        <f>IF(ISERROR((S750/T750-1)*100),"n/a",(S750/T750-1)*100)</f>
        <v>1.7724413950829021</v>
      </c>
      <c r="AP750" s="755">
        <f>IF(ISERROR((T750/U750-1)*100),"n/a",(T750/U750-1)*100)</f>
        <v>1.0982658959537428</v>
      </c>
      <c r="AQ750" s="755">
        <f>IF(ISERROR((U750/V750-1)*100),"n/a",(U750/V750-1)*100)</f>
        <v>0.9334889148191472</v>
      </c>
      <c r="AR750" s="755">
        <f>IF(ISERROR((V750/W750-1)*100),"n/a",(V750/W750-1)*100)</f>
        <v>1.0613207547169878</v>
      </c>
      <c r="AS750" s="755">
        <f>IF(ISERROR((W750/X750-1)*100),"n/a",(W750/X750-1)*100)</f>
        <v>0.65281899109792541</v>
      </c>
      <c r="AT750" s="755">
        <f>IF(ISERROR((X750/Y750-1)*100),"n/a",(X750/Y750-1)*100)</f>
        <v>1.2012012012011963</v>
      </c>
      <c r="AU750" s="1088">
        <f>AVERAGE(AA750:AT750)</f>
        <v>4.899358759867642</v>
      </c>
      <c r="AV750" s="1089">
        <f>STDEV(AA750:AT750)</f>
        <v>7.9541115911428815</v>
      </c>
    </row>
    <row r="751" spans="1:48" x14ac:dyDescent="0.2">
      <c r="A751" s="877" t="s">
        <v>848</v>
      </c>
      <c r="B751" s="877" t="s">
        <v>849</v>
      </c>
      <c r="C751" s="521">
        <v>0.43</v>
      </c>
      <c r="D751" s="627">
        <v>0.39333333333333331</v>
      </c>
      <c r="E751" s="627">
        <v>0.3666666666666667</v>
      </c>
      <c r="F751" s="521">
        <v>0.34</v>
      </c>
      <c r="G751" s="521">
        <v>0.3133333333333333</v>
      </c>
      <c r="H751" s="521">
        <v>0.28666666666666668</v>
      </c>
      <c r="I751" s="521">
        <v>0.25333333333333335</v>
      </c>
      <c r="J751" s="1026">
        <v>0</v>
      </c>
      <c r="K751" s="521">
        <v>0.22666666666666668</v>
      </c>
      <c r="L751" s="521">
        <v>0.19999999999999998</v>
      </c>
      <c r="M751" s="1026">
        <v>0</v>
      </c>
      <c r="N751" s="627">
        <v>0.18000000000000002</v>
      </c>
      <c r="O751" s="623">
        <v>0.16</v>
      </c>
      <c r="P751" s="627">
        <v>0.15333333333333335</v>
      </c>
      <c r="Q751" s="627">
        <v>0.13333333333333333</v>
      </c>
      <c r="R751" s="627">
        <v>0.10666666666666667</v>
      </c>
      <c r="S751" s="627">
        <v>8.8880000000000001E-2</v>
      </c>
      <c r="T751" s="627">
        <v>8.2959999999999992E-2</v>
      </c>
      <c r="U751" s="627">
        <v>8.0986666666666665E-2</v>
      </c>
      <c r="V751" s="627">
        <v>6.9800000000000015E-2</v>
      </c>
      <c r="W751" s="623">
        <v>6.8479999999999999E-2</v>
      </c>
      <c r="X751" s="623">
        <v>6.8479999999999999E-2</v>
      </c>
      <c r="Y751" s="627">
        <v>6.8479999999999999E-2</v>
      </c>
      <c r="Z751" s="624">
        <f>SUM(C751:Y751)</f>
        <v>4.0713999999999997</v>
      </c>
      <c r="AA751" s="1086">
        <f>IF(ISERROR((C751/D751-1)*100),"n/a",(C751/D751-1)*100)</f>
        <v>9.322033898305083</v>
      </c>
      <c r="AB751" s="1086">
        <f>IF(ISERROR((D751/E751-1)*100),"n/a",(D751/E751-1)*100)</f>
        <v>7.2727272727272529</v>
      </c>
      <c r="AC751" s="1096">
        <f>IF(ISERROR((E751/F751-1)*100),"n/a",(E751/F751-1)*100)</f>
        <v>7.8431372549019551</v>
      </c>
      <c r="AD751" s="1096">
        <f>IF(ISERROR((F751/G751-1)*100),"n/a",(F751/G751-1)*100)</f>
        <v>8.5106382978723527</v>
      </c>
      <c r="AE751" s="1096">
        <f>IF(ISERROR((G751/H751-1)*100),"n/a",(G751/H751-1)*100)</f>
        <v>9.302325581395321</v>
      </c>
      <c r="AF751" s="1096">
        <f>IF(ISERROR((H751/I751-1)*100),"n/a",(H751/I751-1)*100)</f>
        <v>13.157894736842103</v>
      </c>
      <c r="AG751" s="1096">
        <f>IF(ISERROR((I751/K751-1)*100),"n/a",(I751/K751-1)*100)</f>
        <v>11.764705882352944</v>
      </c>
      <c r="AH751" s="1096">
        <f>IF(ISERROR((K751/L751-1)*100),"n/a",(K751/L751-1)*100)</f>
        <v>13.333333333333353</v>
      </c>
      <c r="AI751" s="755">
        <f>IF(ISERROR((L751/N751-1)*100),"n/a",(L751/N751-1)*100)</f>
        <v>11.111111111111093</v>
      </c>
      <c r="AJ751" s="1097">
        <f>IF(ISERROR((N751/O751-1)*100),"n/a",(N751/O751-1)*100)</f>
        <v>12.5</v>
      </c>
      <c r="AK751" s="755">
        <f>IF(ISERROR((O751/P751-1)*100),"n/a",(O751/P751-1)*100)</f>
        <v>4.3478260869565188</v>
      </c>
      <c r="AL751" s="755">
        <f>IF(ISERROR((P751/Q751-1)*100),"n/a",(P751/Q751-1)*100)</f>
        <v>15.000000000000014</v>
      </c>
      <c r="AM751" s="755">
        <f>IF(ISERROR((Q751/R751-1)*100),"n/a",(Q751/R751-1)*100)</f>
        <v>25</v>
      </c>
      <c r="AN751" s="755">
        <f>IF(ISERROR((R751/S751-1)*100),"n/a",(R751/S751-1)*100)</f>
        <v>20.012001200120011</v>
      </c>
      <c r="AO751" s="755">
        <f>IF(ISERROR((S751/T751-1)*100),"n/a",(S751/T751-1)*100)</f>
        <v>7.1359691417550719</v>
      </c>
      <c r="AP751" s="755">
        <f>IF(ISERROR((T751/U751-1)*100),"n/a",(T751/U751-1)*100)</f>
        <v>2.4366150806717002</v>
      </c>
      <c r="AQ751" s="755">
        <f>IF(ISERROR((U751/V751-1)*100),"n/a",(U751/V751-1)*100)</f>
        <v>16.026743075453641</v>
      </c>
      <c r="AR751" s="755">
        <f>IF(ISERROR((V751/W751-1)*100),"n/a",(V751/W751-1)*100)</f>
        <v>1.9275700934579643</v>
      </c>
      <c r="AS751" s="755">
        <f>IF(ISERROR((W751/X751-1)*100),"n/a",(W751/X751-1)*100)</f>
        <v>0</v>
      </c>
      <c r="AT751" s="755">
        <f>IF(ISERROR((X751/Y751-1)*100),"n/a",(X751/Y751-1)*100)</f>
        <v>0</v>
      </c>
      <c r="AU751" s="1088">
        <f>AVERAGE(AA751:AT751)</f>
        <v>9.8002316023628211</v>
      </c>
      <c r="AV751" s="1089">
        <f>STDEV(AA751:AT751)</f>
        <v>6.4694388228968895</v>
      </c>
    </row>
    <row r="752" spans="1:48" x14ac:dyDescent="0.2">
      <c r="A752" s="877" t="s">
        <v>1791</v>
      </c>
      <c r="B752" s="877" t="s">
        <v>1792</v>
      </c>
      <c r="C752" s="521">
        <v>1.22</v>
      </c>
      <c r="D752" s="627">
        <v>1.1299999999999999</v>
      </c>
      <c r="E752" s="627">
        <v>1.02</v>
      </c>
      <c r="F752" s="521">
        <v>0.95</v>
      </c>
      <c r="G752" s="521">
        <v>0.91</v>
      </c>
      <c r="H752" s="521">
        <v>0.86</v>
      </c>
      <c r="I752" s="521">
        <v>0.76</v>
      </c>
      <c r="J752" s="1026"/>
      <c r="K752" s="521">
        <v>0.68</v>
      </c>
      <c r="L752" s="521">
        <v>0.6</v>
      </c>
      <c r="M752" s="1026"/>
      <c r="N752" s="623">
        <v>0.56000000000000005</v>
      </c>
      <c r="O752" s="623">
        <v>0.98</v>
      </c>
      <c r="P752" s="627">
        <v>1.115</v>
      </c>
      <c r="Q752" s="627">
        <v>1.0900000000000001</v>
      </c>
      <c r="R752" s="627">
        <v>1.0549999999999999</v>
      </c>
      <c r="S752" s="627">
        <v>1.03</v>
      </c>
      <c r="T752" s="627">
        <v>0.99</v>
      </c>
      <c r="U752" s="627">
        <v>0.95499999999999996</v>
      </c>
      <c r="V752" s="627">
        <v>0.93</v>
      </c>
      <c r="W752" s="627">
        <v>0.91500000000000004</v>
      </c>
      <c r="X752" s="627">
        <v>0.89</v>
      </c>
      <c r="Y752" s="627">
        <v>0.87</v>
      </c>
      <c r="Z752" s="624">
        <f>SUM(C752:Y752)</f>
        <v>19.510000000000002</v>
      </c>
      <c r="AA752" s="1086">
        <f>IF(ISERROR((C752/D752-1)*100),"n/a",(C752/D752-1)*100)</f>
        <v>7.9646017699115168</v>
      </c>
      <c r="AB752" s="1086">
        <f>IF(ISERROR((D752/E752-1)*100),"n/a",(D752/E752-1)*100)</f>
        <v>10.784313725490179</v>
      </c>
      <c r="AC752" s="1096">
        <f>IF(ISERROR((E752/F752-1)*100),"n/a",(E752/F752-1)*100)</f>
        <v>7.3684210526315796</v>
      </c>
      <c r="AD752" s="1096">
        <f>IF(ISERROR((F752/G752-1)*100),"n/a",(F752/G752-1)*100)</f>
        <v>4.39560439560438</v>
      </c>
      <c r="AE752" s="1096">
        <f>IF(ISERROR((G752/H752-1)*100),"n/a",(G752/H752-1)*100)</f>
        <v>5.8139534883721034</v>
      </c>
      <c r="AF752" s="1096">
        <f>IF(ISERROR((H752/I752-1)*100),"n/a",(H752/I752-1)*100)</f>
        <v>13.157894736842103</v>
      </c>
      <c r="AG752" s="1096">
        <f>IF(ISERROR((I752/K752-1)*100),"n/a",(I752/K752-1)*100)</f>
        <v>11.764705882352944</v>
      </c>
      <c r="AH752" s="1096">
        <f>IF(ISERROR((K752/L752-1)*100),"n/a",(K752/L752-1)*100)</f>
        <v>13.333333333333353</v>
      </c>
      <c r="AI752" s="755">
        <f>IF(ISERROR((L752/N752-1)*100),"n/a",(L752/N752-1)*100)</f>
        <v>7.1428571428571397</v>
      </c>
      <c r="AJ752" s="1097">
        <f>IF(ISERROR((N752/O752-1)*100),"n/a",(N752/O752-1)*100)</f>
        <v>-42.857142857142847</v>
      </c>
      <c r="AK752" s="755">
        <f>IF(ISERROR((O752/P752-1)*100),"n/a",(O752/P752-1)*100)</f>
        <v>-12.107623318385652</v>
      </c>
      <c r="AL752" s="755">
        <f>IF(ISERROR((P752/Q752-1)*100),"n/a",(P752/Q752-1)*100)</f>
        <v>2.2935779816513735</v>
      </c>
      <c r="AM752" s="755">
        <f>IF(ISERROR((Q752/R752-1)*100),"n/a",(Q752/R752-1)*100)</f>
        <v>3.3175355450237198</v>
      </c>
      <c r="AN752" s="755">
        <f>IF(ISERROR((R752/S752-1)*100),"n/a",(R752/S752-1)*100)</f>
        <v>2.4271844660194164</v>
      </c>
      <c r="AO752" s="755">
        <f>IF(ISERROR((S752/T752-1)*100),"n/a",(S752/T752-1)*100)</f>
        <v>4.0404040404040442</v>
      </c>
      <c r="AP752" s="755">
        <f>IF(ISERROR((T752/U752-1)*100),"n/a",(T752/U752-1)*100)</f>
        <v>3.6649214659685958</v>
      </c>
      <c r="AQ752" s="755">
        <f>IF(ISERROR((U752/V752-1)*100),"n/a",(U752/V752-1)*100)</f>
        <v>2.6881720430107503</v>
      </c>
      <c r="AR752" s="755">
        <f>IF(ISERROR((V752/W752-1)*100),"n/a",(V752/W752-1)*100)</f>
        <v>1.6393442622950838</v>
      </c>
      <c r="AS752" s="755">
        <f>IF(ISERROR((W752/X752-1)*100),"n/a",(W752/X752-1)*100)</f>
        <v>2.8089887640449396</v>
      </c>
      <c r="AT752" s="755">
        <f>IF(ISERROR((X752/Y752-1)*100),"n/a",(X752/Y752-1)*100)</f>
        <v>2.2988505747126409</v>
      </c>
      <c r="AU752" s="1088">
        <f>AVERAGE(AA752:AT752)</f>
        <v>2.5969949247498683</v>
      </c>
      <c r="AV752" s="1089">
        <f>STDEV(AA752:AT752)</f>
        <v>12.032707016485643</v>
      </c>
    </row>
    <row r="753" spans="1:48" x14ac:dyDescent="0.2">
      <c r="A753" s="877" t="s">
        <v>3002</v>
      </c>
      <c r="B753" s="877" t="s">
        <v>3003</v>
      </c>
      <c r="C753" s="521">
        <v>0.47</v>
      </c>
      <c r="D753" s="627">
        <v>0.42</v>
      </c>
      <c r="E753" s="627">
        <v>0.3</v>
      </c>
      <c r="F753" s="521">
        <v>0.25</v>
      </c>
      <c r="G753" s="521">
        <v>0.21</v>
      </c>
      <c r="H753" s="521">
        <v>0.17</v>
      </c>
      <c r="I753" s="578">
        <v>0.16</v>
      </c>
      <c r="J753" s="1026"/>
      <c r="K753" s="523">
        <v>0.16</v>
      </c>
      <c r="L753" s="523">
        <v>0.16</v>
      </c>
      <c r="M753" s="1026"/>
      <c r="N753" s="623">
        <v>0.16</v>
      </c>
      <c r="O753" s="627">
        <v>0.16</v>
      </c>
      <c r="P753" s="627">
        <v>0.14000000000000001</v>
      </c>
      <c r="Q753" s="627">
        <v>0.12666666666666668</v>
      </c>
      <c r="R753" s="627">
        <v>0.10333333333333333</v>
      </c>
      <c r="S753" s="627">
        <v>9.0000000000000011E-2</v>
      </c>
      <c r="T753" s="627">
        <v>7.6666666666666675E-2</v>
      </c>
      <c r="U753" s="627">
        <v>6.6666666666666666E-2</v>
      </c>
      <c r="V753" s="627">
        <v>6.3333333333333339E-2</v>
      </c>
      <c r="W753" s="627">
        <v>5.3333333333333337E-2</v>
      </c>
      <c r="X753" s="627">
        <v>4.9999999999999996E-2</v>
      </c>
      <c r="Y753" s="627">
        <v>0.04</v>
      </c>
      <c r="Z753" s="624">
        <f>SUM(C753:Y753)</f>
        <v>3.43</v>
      </c>
      <c r="AA753" s="1086">
        <f>IF(ISERROR((C753/D753-1)*100),"n/a",(C753/D753-1)*100)</f>
        <v>11.904761904761907</v>
      </c>
      <c r="AB753" s="1086">
        <f>IF(ISERROR((D753/E753-1)*100),"n/a",(D753/E753-1)*100)</f>
        <v>39.999999999999993</v>
      </c>
      <c r="AC753" s="1096">
        <f>IF(ISERROR((E753/F753-1)*100),"n/a",(E753/F753-1)*100)</f>
        <v>19.999999999999996</v>
      </c>
      <c r="AD753" s="1096">
        <f>IF(ISERROR((F753/G753-1)*100),"n/a",(F753/G753-1)*100)</f>
        <v>19.047619047619047</v>
      </c>
      <c r="AE753" s="1096">
        <f>IF(ISERROR((G753/H753-1)*100),"n/a",(G753/H753-1)*100)</f>
        <v>23.529411764705866</v>
      </c>
      <c r="AF753" s="1096">
        <f>IF(ISERROR((H753/I753-1)*100),"n/a",(H753/I753-1)*100)</f>
        <v>6.25</v>
      </c>
      <c r="AG753" s="1096">
        <f>IF(ISERROR((I753/K753-1)*100),"n/a",(I753/K753-1)*100)</f>
        <v>0</v>
      </c>
      <c r="AH753" s="1096">
        <f>IF(ISERROR((K753/L753-1)*100),"n/a",(K753/L753-1)*100)</f>
        <v>0</v>
      </c>
      <c r="AI753" s="755">
        <f>IF(ISERROR((L753/N753-1)*100),"n/a",(L753/N753-1)*100)</f>
        <v>0</v>
      </c>
      <c r="AJ753" s="1097">
        <f>IF(ISERROR((N753/O753-1)*100),"n/a",(N753/O753-1)*100)</f>
        <v>0</v>
      </c>
      <c r="AK753" s="755">
        <f>IF(ISERROR((O753/P753-1)*100),"n/a",(O753/P753-1)*100)</f>
        <v>14.285714285714279</v>
      </c>
      <c r="AL753" s="755">
        <f>IF(ISERROR((P753/Q753-1)*100),"n/a",(P753/Q753-1)*100)</f>
        <v>10.526315789473696</v>
      </c>
      <c r="AM753" s="755">
        <f>IF(ISERROR((Q753/R753-1)*100),"n/a",(Q753/R753-1)*100)</f>
        <v>22.580645161290324</v>
      </c>
      <c r="AN753" s="755">
        <f>IF(ISERROR((R753/S753-1)*100),"n/a",(R753/S753-1)*100)</f>
        <v>14.814814814814792</v>
      </c>
      <c r="AO753" s="755">
        <f>IF(ISERROR((S753/T753-1)*100),"n/a",(S753/T753-1)*100)</f>
        <v>17.391304347826097</v>
      </c>
      <c r="AP753" s="755">
        <f>IF(ISERROR((T753/U753-1)*100),"n/a",(T753/U753-1)*100)</f>
        <v>15.000000000000014</v>
      </c>
      <c r="AQ753" s="755">
        <f>IF(ISERROR((U753/V753-1)*100),"n/a",(U753/V753-1)*100)</f>
        <v>5.2631578947368363</v>
      </c>
      <c r="AR753" s="755">
        <f>IF(ISERROR((V753/W753-1)*100),"n/a",(V753/W753-1)*100)</f>
        <v>18.75</v>
      </c>
      <c r="AS753" s="755">
        <f>IF(ISERROR((W753/X753-1)*100),"n/a",(W753/X753-1)*100)</f>
        <v>6.6666666666666874</v>
      </c>
      <c r="AT753" s="755">
        <f>IF(ISERROR((X753/Y753-1)*100),"n/a",(X753/Y753-1)*100)</f>
        <v>24.999999999999979</v>
      </c>
      <c r="AU753" s="1088">
        <f>AVERAGE(AA753:AT753)</f>
        <v>13.550520583880475</v>
      </c>
      <c r="AV753" s="1089">
        <f>STDEV(AA753:AT753)</f>
        <v>10.375358399745528</v>
      </c>
    </row>
    <row r="754" spans="1:48" x14ac:dyDescent="0.2">
      <c r="A754" s="877" t="s">
        <v>861</v>
      </c>
      <c r="B754" s="877" t="s">
        <v>862</v>
      </c>
      <c r="C754" s="521">
        <v>1.87</v>
      </c>
      <c r="D754" s="627">
        <v>1.68</v>
      </c>
      <c r="E754" s="627">
        <v>1.54</v>
      </c>
      <c r="F754" s="521">
        <v>1.46</v>
      </c>
      <c r="G754" s="521">
        <v>1.38</v>
      </c>
      <c r="H754" s="521">
        <v>1.3</v>
      </c>
      <c r="I754" s="521">
        <v>1.1499999999999999</v>
      </c>
      <c r="J754" s="1026"/>
      <c r="K754" s="521">
        <v>0.88</v>
      </c>
      <c r="L754" s="521">
        <v>0.66</v>
      </c>
      <c r="M754" s="1026"/>
      <c r="N754" s="627">
        <v>0.55000000000000004</v>
      </c>
      <c r="O754" s="627">
        <v>0.48</v>
      </c>
      <c r="P754" s="627">
        <v>0.47499999999999998</v>
      </c>
      <c r="Q754" s="627">
        <v>0.44500000000000001</v>
      </c>
      <c r="R754" s="627">
        <v>0.3</v>
      </c>
      <c r="S754" s="623">
        <v>0</v>
      </c>
      <c r="T754" s="623">
        <v>0</v>
      </c>
      <c r="U754" s="623">
        <v>0</v>
      </c>
      <c r="V754" s="623">
        <v>0</v>
      </c>
      <c r="W754" s="623">
        <v>0</v>
      </c>
      <c r="X754" s="623">
        <v>0</v>
      </c>
      <c r="Y754" s="623">
        <v>0</v>
      </c>
      <c r="Z754" s="624">
        <f>SUM(C754:Y754)</f>
        <v>14.170000000000003</v>
      </c>
      <c r="AA754" s="1086">
        <f>IF(ISERROR((C754/D754-1)*100),"n/a",(C754/D754-1)*100)</f>
        <v>11.309523809523814</v>
      </c>
      <c r="AB754" s="1086">
        <f>IF(ISERROR((D754/E754-1)*100),"n/a",(D754/E754-1)*100)</f>
        <v>9.0909090909090828</v>
      </c>
      <c r="AC754" s="1096">
        <f>IF(ISERROR((E754/F754-1)*100),"n/a",(E754/F754-1)*100)</f>
        <v>5.4794520547945202</v>
      </c>
      <c r="AD754" s="1096">
        <f>IF(ISERROR((F754/G754-1)*100),"n/a",(F754/G754-1)*100)</f>
        <v>5.7971014492753659</v>
      </c>
      <c r="AE754" s="1096">
        <f>IF(ISERROR((G754/H754-1)*100),"n/a",(G754/H754-1)*100)</f>
        <v>6.153846153846132</v>
      </c>
      <c r="AF754" s="1096">
        <f>IF(ISERROR((H754/I754-1)*100),"n/a",(H754/I754-1)*100)</f>
        <v>13.043478260869579</v>
      </c>
      <c r="AG754" s="1096">
        <f>IF(ISERROR((I754/K754-1)*100),"n/a",(I754/K754-1)*100)</f>
        <v>30.681818181818166</v>
      </c>
      <c r="AH754" s="1096">
        <f>IF(ISERROR((K754/L754-1)*100),"n/a",(K754/L754-1)*100)</f>
        <v>33.333333333333329</v>
      </c>
      <c r="AI754" s="755">
        <f>IF(ISERROR((L754/N754-1)*100),"n/a",(L754/N754-1)*100)</f>
        <v>19.999999999999996</v>
      </c>
      <c r="AJ754" s="1097">
        <f>IF(ISERROR((N754/O754-1)*100),"n/a",(N754/O754-1)*100)</f>
        <v>14.583333333333348</v>
      </c>
      <c r="AK754" s="755">
        <f>IF(ISERROR((O754/P754-1)*100),"n/a",(O754/P754-1)*100)</f>
        <v>1.0526315789473717</v>
      </c>
      <c r="AL754" s="755">
        <f>IF(ISERROR((P754/Q754-1)*100),"n/a",(P754/Q754-1)*100)</f>
        <v>6.7415730337078594</v>
      </c>
      <c r="AM754" s="755">
        <f>IF(ISERROR((Q754/R754-1)*100),"n/a",(Q754/R754-1)*100)</f>
        <v>48.333333333333343</v>
      </c>
      <c r="AN754" s="755" t="str">
        <f>IF(ISERROR((R754/S754-1)*100),"n/a",(R754/S754-1)*100)</f>
        <v>n/a</v>
      </c>
      <c r="AO754" s="755" t="str">
        <f>IF(ISERROR((S754/T754-1)*100),"n/a",(S754/T754-1)*100)</f>
        <v>n/a</v>
      </c>
      <c r="AP754" s="755" t="str">
        <f>IF(ISERROR((T754/U754-1)*100),"n/a",(T754/U754-1)*100)</f>
        <v>n/a</v>
      </c>
      <c r="AQ754" s="755" t="str">
        <f>IF(ISERROR((U754/V754-1)*100),"n/a",(U754/V754-1)*100)</f>
        <v>n/a</v>
      </c>
      <c r="AR754" s="755" t="str">
        <f>IF(ISERROR((V754/W754-1)*100),"n/a",(V754/W754-1)*100)</f>
        <v>n/a</v>
      </c>
      <c r="AS754" s="755" t="str">
        <f>IF(ISERROR((W754/X754-1)*100),"n/a",(W754/X754-1)*100)</f>
        <v>n/a</v>
      </c>
      <c r="AT754" s="755" t="str">
        <f>IF(ISERROR((X754/Y754-1)*100),"n/a",(X754/Y754-1)*100)</f>
        <v>n/a</v>
      </c>
      <c r="AU754" s="1088">
        <f>AVERAGE(AA754:AT754)</f>
        <v>15.815410277976298</v>
      </c>
      <c r="AV754" s="1089">
        <f>STDEV(AA754:AT754)</f>
        <v>13.779078028102015</v>
      </c>
    </row>
    <row r="755" spans="1:48" x14ac:dyDescent="0.2">
      <c r="A755" s="885" t="s">
        <v>2964</v>
      </c>
      <c r="B755" s="877" t="s">
        <v>2965</v>
      </c>
      <c r="C755" s="521">
        <v>6.4</v>
      </c>
      <c r="D755" s="627">
        <v>5.6</v>
      </c>
      <c r="E755" s="627">
        <v>4.5999999999999996</v>
      </c>
      <c r="F755" s="521">
        <v>3.8</v>
      </c>
      <c r="G755" s="521">
        <v>2.8</v>
      </c>
      <c r="H755" s="521">
        <v>2</v>
      </c>
      <c r="I755" s="578">
        <v>1.1499999999999999</v>
      </c>
      <c r="J755" s="1026"/>
      <c r="K755" s="521">
        <v>2.48</v>
      </c>
      <c r="L755" s="521">
        <v>2.23</v>
      </c>
      <c r="M755" s="1026"/>
      <c r="N755" s="627">
        <v>2.12</v>
      </c>
      <c r="O755" s="627">
        <v>1.89</v>
      </c>
      <c r="P755" s="627">
        <v>1.75</v>
      </c>
      <c r="Q755" s="627">
        <v>1.31</v>
      </c>
      <c r="R755" s="627">
        <v>0.95</v>
      </c>
      <c r="S755" s="627">
        <v>0.62</v>
      </c>
      <c r="T755" s="627">
        <v>0.38</v>
      </c>
      <c r="U755" s="627">
        <v>0.2</v>
      </c>
      <c r="V755" s="627">
        <v>0.115</v>
      </c>
      <c r="W755" s="623">
        <v>0.1</v>
      </c>
      <c r="X755" s="623">
        <v>0.1</v>
      </c>
      <c r="Y755" s="627">
        <v>0.1</v>
      </c>
      <c r="Z755" s="624">
        <f>SUM(C755:Y755)</f>
        <v>40.695000000000014</v>
      </c>
      <c r="AA755" s="1086">
        <f>IF(ISERROR((C755/D755-1)*100),"n/a",(C755/D755-1)*100)</f>
        <v>14.285714285714302</v>
      </c>
      <c r="AB755" s="1086">
        <f>IF(ISERROR((D755/E755-1)*100),"n/a",(D755/E755-1)*100)</f>
        <v>21.739130434782616</v>
      </c>
      <c r="AC755" s="1096">
        <f>IF(ISERROR((E755/F755-1)*100),"n/a",(E755/F755-1)*100)</f>
        <v>21.052631578947366</v>
      </c>
      <c r="AD755" s="1096">
        <f>IF(ISERROR((F755/G755-1)*100),"n/a",(F755/G755-1)*100)</f>
        <v>35.714285714285722</v>
      </c>
      <c r="AE755" s="1096">
        <f>IF(ISERROR((G755/H755-1)*100),"n/a",(G755/H755-1)*100)</f>
        <v>39.999999999999993</v>
      </c>
      <c r="AF755" s="1096">
        <f>IF(ISERROR((H755/I755-1)*100),"n/a",(H755/I755-1)*100)</f>
        <v>73.913043478260889</v>
      </c>
      <c r="AG755" s="1096">
        <f>IF(ISERROR((I755/K755-1)*100),"n/a",(I755/K755-1)*100)</f>
        <v>-53.629032258064527</v>
      </c>
      <c r="AH755" s="1096">
        <f>IF(ISERROR((K755/L755-1)*100),"n/a",(K755/L755-1)*100)</f>
        <v>11.210762331838575</v>
      </c>
      <c r="AI755" s="755">
        <f>IF(ISERROR((L755/N755-1)*100),"n/a",(L755/N755-1)*100)</f>
        <v>5.1886792452830122</v>
      </c>
      <c r="AJ755" s="1097">
        <f>IF(ISERROR((N755/O755-1)*100),"n/a",(N755/O755-1)*100)</f>
        <v>12.169312169312185</v>
      </c>
      <c r="AK755" s="755">
        <f>IF(ISERROR((O755/P755-1)*100),"n/a",(O755/P755-1)*100)</f>
        <v>7.9999999999999849</v>
      </c>
      <c r="AL755" s="755">
        <f>IF(ISERROR((P755/Q755-1)*100),"n/a",(P755/Q755-1)*100)</f>
        <v>33.587786259541971</v>
      </c>
      <c r="AM755" s="755">
        <f>IF(ISERROR((Q755/R755-1)*100),"n/a",(Q755/R755-1)*100)</f>
        <v>37.894736842105267</v>
      </c>
      <c r="AN755" s="755">
        <f>IF(ISERROR((R755/S755-1)*100),"n/a",(R755/S755-1)*100)</f>
        <v>53.225806451612897</v>
      </c>
      <c r="AO755" s="755">
        <f>IF(ISERROR((S755/T755-1)*100),"n/a",(S755/T755-1)*100)</f>
        <v>63.157894736842103</v>
      </c>
      <c r="AP755" s="755">
        <f>IF(ISERROR((T755/U755-1)*100),"n/a",(T755/U755-1)*100)</f>
        <v>89.999999999999986</v>
      </c>
      <c r="AQ755" s="755">
        <f>IF(ISERROR((U755/V755-1)*100),"n/a",(U755/V755-1)*100)</f>
        <v>73.91304347826086</v>
      </c>
      <c r="AR755" s="755">
        <f>IF(ISERROR((V755/W755-1)*100),"n/a",(V755/W755-1)*100)</f>
        <v>14.999999999999991</v>
      </c>
      <c r="AS755" s="755">
        <f>IF(ISERROR((W755/X755-1)*100),"n/a",(W755/X755-1)*100)</f>
        <v>0</v>
      </c>
      <c r="AT755" s="755">
        <f>IF(ISERROR((X755/Y755-1)*100),"n/a",(X755/Y755-1)*100)</f>
        <v>0</v>
      </c>
      <c r="AU755" s="1088">
        <f>AVERAGE(AA755:AT755)</f>
        <v>27.821189737436164</v>
      </c>
      <c r="AV755" s="1089">
        <f>STDEV(AA755:AT755)</f>
        <v>32.76159850837076</v>
      </c>
    </row>
    <row r="756" spans="1:48" x14ac:dyDescent="0.2">
      <c r="A756" s="885" t="s">
        <v>385</v>
      </c>
      <c r="B756" s="877" t="s">
        <v>386</v>
      </c>
      <c r="C756" s="521">
        <v>0.61</v>
      </c>
      <c r="D756" s="627">
        <v>0.56999999999999995</v>
      </c>
      <c r="E756" s="627">
        <v>0.53</v>
      </c>
      <c r="F756" s="521">
        <v>0.49</v>
      </c>
      <c r="G756" s="521">
        <v>0.45</v>
      </c>
      <c r="H756" s="521">
        <v>0.41</v>
      </c>
      <c r="I756" s="521">
        <v>0.38500000000000001</v>
      </c>
      <c r="J756" s="1026"/>
      <c r="K756" s="521">
        <v>0.36499999999999999</v>
      </c>
      <c r="L756" s="521">
        <v>0.34499999999999997</v>
      </c>
      <c r="M756" s="1026"/>
      <c r="N756" s="627">
        <v>0.32500000000000001</v>
      </c>
      <c r="O756" s="627">
        <v>0.30499999999999999</v>
      </c>
      <c r="P756" s="627">
        <v>0.28499999999999998</v>
      </c>
      <c r="Q756" s="627">
        <v>0.26500000000000001</v>
      </c>
      <c r="R756" s="627">
        <v>0.245</v>
      </c>
      <c r="S756" s="627">
        <v>0.22500000000000001</v>
      </c>
      <c r="T756" s="627">
        <v>0.21249999999999999</v>
      </c>
      <c r="U756" s="627">
        <v>0.20250000000000001</v>
      </c>
      <c r="V756" s="623">
        <v>0.19</v>
      </c>
      <c r="W756" s="627">
        <v>0.1825</v>
      </c>
      <c r="X756" s="627">
        <v>0.17249999999999999</v>
      </c>
      <c r="Y756" s="627">
        <v>0.16250000000000001</v>
      </c>
      <c r="Z756" s="624">
        <f>SUM(C756:Y756)</f>
        <v>6.9275000000000002</v>
      </c>
      <c r="AA756" s="1086">
        <f>IF(ISERROR((C756/D756-1)*100),"n/a",(C756/D756-1)*100)</f>
        <v>7.0175438596491224</v>
      </c>
      <c r="AB756" s="1086">
        <f>IF(ISERROR((D756/E756-1)*100),"n/a",(D756/E756-1)*100)</f>
        <v>7.5471698113207308</v>
      </c>
      <c r="AC756" s="1096">
        <f>IF(ISERROR((E756/F756-1)*100),"n/a",(E756/F756-1)*100)</f>
        <v>8.163265306122458</v>
      </c>
      <c r="AD756" s="1096">
        <f>IF(ISERROR((F756/G756-1)*100),"n/a",(F756/G756-1)*100)</f>
        <v>8.8888888888888786</v>
      </c>
      <c r="AE756" s="1096">
        <f>IF(ISERROR((G756/H756-1)*100),"n/a",(G756/H756-1)*100)</f>
        <v>9.7560975609756184</v>
      </c>
      <c r="AF756" s="1096">
        <f>IF(ISERROR((H756/I756-1)*100),"n/a",(H756/I756-1)*100)</f>
        <v>6.4935064935064846</v>
      </c>
      <c r="AG756" s="1096">
        <f>IF(ISERROR((I756/K756-1)*100),"n/a",(I756/K756-1)*100)</f>
        <v>5.4794520547945202</v>
      </c>
      <c r="AH756" s="1096">
        <f>IF(ISERROR((K756/L756-1)*100),"n/a",(K756/L756-1)*100)</f>
        <v>5.7971014492753659</v>
      </c>
      <c r="AI756" s="755">
        <f>IF(ISERROR((L756/N756-1)*100),"n/a",(L756/N756-1)*100)</f>
        <v>6.153846153846132</v>
      </c>
      <c r="AJ756" s="1097">
        <f>IF(ISERROR((N756/O756-1)*100),"n/a",(N756/O756-1)*100)</f>
        <v>6.5573770491803351</v>
      </c>
      <c r="AK756" s="755">
        <f>IF(ISERROR((O756/P756-1)*100),"n/a",(O756/P756-1)*100)</f>
        <v>7.0175438596491224</v>
      </c>
      <c r="AL756" s="755">
        <f>IF(ISERROR((P756/Q756-1)*100),"n/a",(P756/Q756-1)*100)</f>
        <v>7.5471698113207308</v>
      </c>
      <c r="AM756" s="755">
        <f>IF(ISERROR((Q756/R756-1)*100),"n/a",(Q756/R756-1)*100)</f>
        <v>8.163265306122458</v>
      </c>
      <c r="AN756" s="755">
        <f>IF(ISERROR((R756/S756-1)*100),"n/a",(R756/S756-1)*100)</f>
        <v>8.8888888888888786</v>
      </c>
      <c r="AO756" s="755">
        <f>IF(ISERROR((S756/T756-1)*100),"n/a",(S756/T756-1)*100)</f>
        <v>5.8823529411764719</v>
      </c>
      <c r="AP756" s="755">
        <f>IF(ISERROR((T756/U756-1)*100),"n/a",(T756/U756-1)*100)</f>
        <v>4.9382716049382713</v>
      </c>
      <c r="AQ756" s="755">
        <f>IF(ISERROR((U756/V756-1)*100),"n/a",(U756/V756-1)*100)</f>
        <v>6.578947368421062</v>
      </c>
      <c r="AR756" s="755">
        <f>IF(ISERROR((V756/W756-1)*100),"n/a",(V756/W756-1)*100)</f>
        <v>4.1095890410958846</v>
      </c>
      <c r="AS756" s="755">
        <f>IF(ISERROR((W756/X756-1)*100),"n/a",(W756/X756-1)*100)</f>
        <v>5.7971014492753659</v>
      </c>
      <c r="AT756" s="755">
        <f>IF(ISERROR((X756/Y756-1)*100),"n/a",(X756/Y756-1)*100)</f>
        <v>6.153846153846132</v>
      </c>
      <c r="AU756" s="1088">
        <f>AVERAGE(AA756:AT756)</f>
        <v>6.8465612526147028</v>
      </c>
      <c r="AV756" s="1089">
        <f>STDEV(AA756:AT756)</f>
        <v>1.4269733121702237</v>
      </c>
    </row>
    <row r="757" spans="1:48" x14ac:dyDescent="0.2">
      <c r="A757" s="877" t="s">
        <v>1793</v>
      </c>
      <c r="B757" s="877" t="s">
        <v>1794</v>
      </c>
      <c r="C757" s="521">
        <v>0.83</v>
      </c>
      <c r="D757" s="627">
        <v>0.78</v>
      </c>
      <c r="E757" s="627">
        <v>0.71000000000000008</v>
      </c>
      <c r="F757" s="521">
        <v>0.67</v>
      </c>
      <c r="G757" s="521">
        <v>0.62</v>
      </c>
      <c r="H757" s="521">
        <v>0.49</v>
      </c>
      <c r="I757" s="521">
        <v>0.42</v>
      </c>
      <c r="J757" s="1026"/>
      <c r="K757" s="521">
        <v>0.36</v>
      </c>
      <c r="L757" s="521">
        <v>0.22</v>
      </c>
      <c r="M757" s="1026"/>
      <c r="N757" s="623">
        <v>0.05</v>
      </c>
      <c r="O757" s="623">
        <v>0.09</v>
      </c>
      <c r="P757" s="623">
        <v>0.64</v>
      </c>
      <c r="Q757" s="623">
        <v>0.64</v>
      </c>
      <c r="R757" s="623">
        <v>0.64</v>
      </c>
      <c r="S757" s="627">
        <v>0.64</v>
      </c>
      <c r="T757" s="627">
        <v>0.62475999999999998</v>
      </c>
      <c r="U757" s="627">
        <v>0.60951999999999995</v>
      </c>
      <c r="V757" s="627">
        <v>0.6</v>
      </c>
      <c r="W757" s="627">
        <v>0.14285999999999999</v>
      </c>
      <c r="X757" s="623">
        <v>0</v>
      </c>
      <c r="Y757" s="623">
        <v>0</v>
      </c>
      <c r="Z757" s="624">
        <f>SUM(C757:Y757)</f>
        <v>9.7771399999999975</v>
      </c>
      <c r="AA757" s="1086">
        <f>IF(ISERROR((C757/D757-1)*100),"n/a",(C757/D757-1)*100)</f>
        <v>6.4102564102564097</v>
      </c>
      <c r="AB757" s="1086">
        <f>IF(ISERROR((D757/E757-1)*100),"n/a",(D757/E757-1)*100)</f>
        <v>9.8591549295774517</v>
      </c>
      <c r="AC757" s="1096">
        <f>IF(ISERROR((E757/F757-1)*100),"n/a",(E757/F757-1)*100)</f>
        <v>5.9701492537313383</v>
      </c>
      <c r="AD757" s="1096">
        <f>IF(ISERROR((F757/G757-1)*100),"n/a",(F757/G757-1)*100)</f>
        <v>8.064516129032274</v>
      </c>
      <c r="AE757" s="1096">
        <f>IF(ISERROR((G757/H757-1)*100),"n/a",(G757/H757-1)*100)</f>
        <v>26.530612244897966</v>
      </c>
      <c r="AF757" s="1096">
        <f>IF(ISERROR((H757/I757-1)*100),"n/a",(H757/I757-1)*100)</f>
        <v>16.666666666666675</v>
      </c>
      <c r="AG757" s="1096">
        <f>IF(ISERROR((I757/K757-1)*100),"n/a",(I757/K757-1)*100)</f>
        <v>16.666666666666675</v>
      </c>
      <c r="AH757" s="1096">
        <f>IF(ISERROR((K757/L757-1)*100),"n/a",(K757/L757-1)*100)</f>
        <v>63.636363636363626</v>
      </c>
      <c r="AI757" s="755">
        <f>IF(ISERROR((L757/N757-1)*100),"n/a",(L757/N757-1)*100)</f>
        <v>339.99999999999994</v>
      </c>
      <c r="AJ757" s="1097">
        <f>IF(ISERROR((N757/O757-1)*100),"n/a",(N757/O757-1)*100)</f>
        <v>-44.444444444444443</v>
      </c>
      <c r="AK757" s="755">
        <f>IF(ISERROR((O757/P757-1)*100),"n/a",(O757/P757-1)*100)</f>
        <v>-85.9375</v>
      </c>
      <c r="AL757" s="755">
        <f>IF(ISERROR((P757/Q757-1)*100),"n/a",(P757/Q757-1)*100)</f>
        <v>0</v>
      </c>
      <c r="AM757" s="755">
        <f>IF(ISERROR((Q757/R757-1)*100),"n/a",(Q757/R757-1)*100)</f>
        <v>0</v>
      </c>
      <c r="AN757" s="755">
        <f>IF(ISERROR((R757/S757-1)*100),"n/a",(R757/S757-1)*100)</f>
        <v>0</v>
      </c>
      <c r="AO757" s="755">
        <f>IF(ISERROR((S757/T757-1)*100),"n/a",(S757/T757-1)*100)</f>
        <v>2.4393367052948367</v>
      </c>
      <c r="AP757" s="755">
        <f>IF(ISERROR((T757/U757-1)*100),"n/a",(T757/U757-1)*100)</f>
        <v>2.5003281270508104</v>
      </c>
      <c r="AQ757" s="755">
        <f>IF(ISERROR((U757/V757-1)*100),"n/a",(U757/V757-1)*100)</f>
        <v>1.5866666666666696</v>
      </c>
      <c r="AR757" s="755">
        <f>IF(ISERROR((V757/W757-1)*100),"n/a",(V757/W757-1)*100)</f>
        <v>319.99160016799664</v>
      </c>
      <c r="AS757" s="755" t="str">
        <f>IF(ISERROR((W757/X757-1)*100),"n/a",(W757/X757-1)*100)</f>
        <v>n/a</v>
      </c>
      <c r="AT757" s="755" t="str">
        <f>IF(ISERROR((X757/Y757-1)*100),"n/a",(X757/Y757-1)*100)</f>
        <v>n/a</v>
      </c>
      <c r="AU757" s="1088">
        <f>AVERAGE(AA757:AT757)</f>
        <v>38.330020731097605</v>
      </c>
      <c r="AV757" s="1089">
        <f>STDEV(AA757:AT757)</f>
        <v>110.20634832239328</v>
      </c>
    </row>
    <row r="758" spans="1:48" x14ac:dyDescent="0.2">
      <c r="A758" s="885" t="s">
        <v>1768</v>
      </c>
      <c r="B758" s="877" t="s">
        <v>1769</v>
      </c>
      <c r="C758" s="521">
        <v>7</v>
      </c>
      <c r="D758" s="627">
        <v>4.5999999999999996</v>
      </c>
      <c r="E758" s="627">
        <v>3.36</v>
      </c>
      <c r="F758" s="521">
        <v>3</v>
      </c>
      <c r="G758" s="521">
        <v>2.72</v>
      </c>
      <c r="H758" s="521">
        <v>2.4</v>
      </c>
      <c r="I758" s="521">
        <v>1.6</v>
      </c>
      <c r="J758" s="1026"/>
      <c r="K758" s="521">
        <v>0.4</v>
      </c>
      <c r="L758" s="523">
        <v>0</v>
      </c>
      <c r="M758" s="1026"/>
      <c r="N758" s="623">
        <v>0</v>
      </c>
      <c r="O758" s="623">
        <v>0</v>
      </c>
      <c r="P758" s="623">
        <v>0</v>
      </c>
      <c r="Q758" s="623">
        <v>0</v>
      </c>
      <c r="R758" s="623">
        <v>0</v>
      </c>
      <c r="S758" s="623">
        <v>0</v>
      </c>
      <c r="T758" s="623">
        <v>0</v>
      </c>
      <c r="U758" s="623">
        <v>0</v>
      </c>
      <c r="V758" s="623">
        <v>0</v>
      </c>
      <c r="W758" s="623">
        <v>0</v>
      </c>
      <c r="X758" s="623">
        <v>0</v>
      </c>
      <c r="Y758" s="623">
        <v>0</v>
      </c>
      <c r="Z758" s="624">
        <f>SUM(C758:Y758)</f>
        <v>25.08</v>
      </c>
      <c r="AA758" s="1086">
        <f>IF(ISERROR((C758/D758-1)*100),"n/a",(C758/D758-1)*100)</f>
        <v>52.173913043478272</v>
      </c>
      <c r="AB758" s="1086">
        <f>IF(ISERROR((D758/E758-1)*100),"n/a",(D758/E758-1)*100)</f>
        <v>36.904761904761905</v>
      </c>
      <c r="AC758" s="1096">
        <f>IF(ISERROR((E758/F758-1)*100),"n/a",(E758/F758-1)*100)</f>
        <v>11.999999999999989</v>
      </c>
      <c r="AD758" s="1096">
        <f>IF(ISERROR((F758/G758-1)*100),"n/a",(F758/G758-1)*100)</f>
        <v>10.294117647058808</v>
      </c>
      <c r="AE758" s="1096">
        <f>IF(ISERROR((G758/H758-1)*100),"n/a",(G758/H758-1)*100)</f>
        <v>13.333333333333353</v>
      </c>
      <c r="AF758" s="1096">
        <f>IF(ISERROR((H758/I758-1)*100),"n/a",(H758/I758-1)*100)</f>
        <v>49.999999999999979</v>
      </c>
      <c r="AG758" s="1096">
        <f>IF(ISERROR((I758/K758-1)*100),"n/a",(I758/K758-1)*100)</f>
        <v>300</v>
      </c>
      <c r="AH758" s="1096" t="str">
        <f>IF(ISERROR((K758/L758-1)*100),"n/a",(K758/L758-1)*100)</f>
        <v>n/a</v>
      </c>
      <c r="AI758" s="755" t="str">
        <f>IF(ISERROR((L758/N758-1)*100),"n/a",(L758/N758-1)*100)</f>
        <v>n/a</v>
      </c>
      <c r="AJ758" s="1097" t="str">
        <f>IF(ISERROR((N758/O758-1)*100),"n/a",(N758/O758-1)*100)</f>
        <v>n/a</v>
      </c>
      <c r="AK758" s="755" t="str">
        <f>IF(ISERROR((O758/P758-1)*100),"n/a",(O758/P758-1)*100)</f>
        <v>n/a</v>
      </c>
      <c r="AL758" s="755" t="str">
        <f>IF(ISERROR((P758/Q758-1)*100),"n/a",(P758/Q758-1)*100)</f>
        <v>n/a</v>
      </c>
      <c r="AM758" s="755" t="str">
        <f>IF(ISERROR((Q758/R758-1)*100),"n/a",(Q758/R758-1)*100)</f>
        <v>n/a</v>
      </c>
      <c r="AN758" s="755" t="str">
        <f>IF(ISERROR((R758/S758-1)*100),"n/a",(R758/S758-1)*100)</f>
        <v>n/a</v>
      </c>
      <c r="AO758" s="755" t="str">
        <f>IF(ISERROR((S758/T758-1)*100),"n/a",(S758/T758-1)*100)</f>
        <v>n/a</v>
      </c>
      <c r="AP758" s="755" t="str">
        <f>IF(ISERROR((T758/U758-1)*100),"n/a",(T758/U758-1)*100)</f>
        <v>n/a</v>
      </c>
      <c r="AQ758" s="755" t="str">
        <f>IF(ISERROR((U758/V758-1)*100),"n/a",(U758/V758-1)*100)</f>
        <v>n/a</v>
      </c>
      <c r="AR758" s="755" t="str">
        <f>IF(ISERROR((V758/W758-1)*100),"n/a",(V758/W758-1)*100)</f>
        <v>n/a</v>
      </c>
      <c r="AS758" s="755" t="str">
        <f>IF(ISERROR((W758/X758-1)*100),"n/a",(W758/X758-1)*100)</f>
        <v>n/a</v>
      </c>
      <c r="AT758" s="755" t="str">
        <f>IF(ISERROR((X758/Y758-1)*100),"n/a",(X758/Y758-1)*100)</f>
        <v>n/a</v>
      </c>
      <c r="AU758" s="1088">
        <f>AVERAGE(AA758:AT758)</f>
        <v>67.815160846947478</v>
      </c>
      <c r="AV758" s="1089">
        <f>STDEV(AA758:AT758)</f>
        <v>103.93872634437348</v>
      </c>
    </row>
    <row r="759" spans="1:48" x14ac:dyDescent="0.2">
      <c r="A759" s="885" t="s">
        <v>3926</v>
      </c>
      <c r="B759" s="877" t="s">
        <v>3927</v>
      </c>
      <c r="C759" s="521">
        <v>1</v>
      </c>
      <c r="D759" s="627">
        <v>0.76</v>
      </c>
      <c r="E759" s="627">
        <v>0.56000000000000005</v>
      </c>
      <c r="F759" s="521">
        <v>0.48</v>
      </c>
      <c r="G759" s="521">
        <v>0.44</v>
      </c>
      <c r="H759" s="521">
        <v>0.4</v>
      </c>
      <c r="I759" s="578">
        <v>0.18</v>
      </c>
      <c r="J759" s="1026"/>
      <c r="K759" s="523">
        <v>0.18</v>
      </c>
      <c r="L759" s="523">
        <v>0.18</v>
      </c>
      <c r="M759" s="1026"/>
      <c r="N759" s="623">
        <v>0.18</v>
      </c>
      <c r="O759" s="623">
        <v>0.27</v>
      </c>
      <c r="P759" s="627">
        <v>0.36</v>
      </c>
      <c r="Q759" s="627">
        <v>0.32</v>
      </c>
      <c r="R759" s="627">
        <v>0.28000000000000003</v>
      </c>
      <c r="S759" s="627">
        <v>0.24</v>
      </c>
      <c r="T759" s="627">
        <v>0.2</v>
      </c>
      <c r="U759" s="627">
        <v>0.16</v>
      </c>
      <c r="V759" s="627">
        <v>0.12</v>
      </c>
      <c r="W759" s="627">
        <v>9.3340000000000006E-2</v>
      </c>
      <c r="X759" s="627">
        <v>0.05</v>
      </c>
      <c r="Y759" s="531">
        <v>0</v>
      </c>
      <c r="Z759" s="624">
        <f>SUM(C759:Y759)</f>
        <v>6.4533400000000007</v>
      </c>
      <c r="AA759" s="1086">
        <f>IF(ISERROR((C759/D759-1)*100),"n/a",(C759/D759-1)*100)</f>
        <v>31.578947368421062</v>
      </c>
      <c r="AB759" s="1086">
        <f>IF(ISERROR((D759/E759-1)*100),"n/a",(D759/E759-1)*100)</f>
        <v>35.714285714285701</v>
      </c>
      <c r="AC759" s="1096">
        <f>IF(ISERROR((E759/F759-1)*100),"n/a",(E759/F759-1)*100)</f>
        <v>16.666666666666675</v>
      </c>
      <c r="AD759" s="1096">
        <f>IF(ISERROR((F759/G759-1)*100),"n/a",(F759/G759-1)*100)</f>
        <v>9.0909090909090828</v>
      </c>
      <c r="AE759" s="1096">
        <f>IF(ISERROR((G759/H759-1)*100),"n/a",(G759/H759-1)*100)</f>
        <v>9.9999999999999858</v>
      </c>
      <c r="AF759" s="1096">
        <f>IF(ISERROR((H759/I759-1)*100),"n/a",(H759/I759-1)*100)</f>
        <v>122.22222222222223</v>
      </c>
      <c r="AG759" s="1096">
        <f>IF(ISERROR((I759/K759-1)*100),"n/a",(I759/K759-1)*100)</f>
        <v>0</v>
      </c>
      <c r="AH759" s="1096">
        <f>IF(ISERROR((K759/L759-1)*100),"n/a",(K759/L759-1)*100)</f>
        <v>0</v>
      </c>
      <c r="AI759" s="755">
        <f>IF(ISERROR((L759/N759-1)*100),"n/a",(L759/N759-1)*100)</f>
        <v>0</v>
      </c>
      <c r="AJ759" s="1097">
        <f>IF(ISERROR((N759/O759-1)*100),"n/a",(N759/O759-1)*100)</f>
        <v>-33.333333333333336</v>
      </c>
      <c r="AK759" s="755">
        <f>IF(ISERROR((O759/P759-1)*100),"n/a",(O759/P759-1)*100)</f>
        <v>-24.999999999999989</v>
      </c>
      <c r="AL759" s="755">
        <f>IF(ISERROR((P759/Q759-1)*100),"n/a",(P759/Q759-1)*100)</f>
        <v>12.5</v>
      </c>
      <c r="AM759" s="755">
        <f>IF(ISERROR((Q759/R759-1)*100),"n/a",(Q759/R759-1)*100)</f>
        <v>14.285714285714279</v>
      </c>
      <c r="AN759" s="755">
        <f>IF(ISERROR((R759/S759-1)*100),"n/a",(R759/S759-1)*100)</f>
        <v>16.666666666666675</v>
      </c>
      <c r="AO759" s="755">
        <f>IF(ISERROR((S759/T759-1)*100),"n/a",(S759/T759-1)*100)</f>
        <v>19.999999999999996</v>
      </c>
      <c r="AP759" s="755">
        <f>IF(ISERROR((T759/U759-1)*100),"n/a",(T759/U759-1)*100)</f>
        <v>25</v>
      </c>
      <c r="AQ759" s="755">
        <f>IF(ISERROR((U759/V759-1)*100),"n/a",(U759/V759-1)*100)</f>
        <v>33.33333333333335</v>
      </c>
      <c r="AR759" s="755">
        <f>IF(ISERROR((V759/W759-1)*100),"n/a",(V759/W759-1)*100)</f>
        <v>28.562245553888999</v>
      </c>
      <c r="AS759" s="755">
        <f>IF(ISERROR((W759/X759-1)*100),"n/a",(W759/X759-1)*100)</f>
        <v>86.68</v>
      </c>
      <c r="AT759" s="755" t="str">
        <f>IF(ISERROR((X759/Y759-1)*100),"n/a",(X759/Y759-1)*100)</f>
        <v>n/a</v>
      </c>
      <c r="AU759" s="1088">
        <f>AVERAGE(AA759:AT759)</f>
        <v>21.261455661514457</v>
      </c>
      <c r="AV759" s="1089">
        <f>STDEV(AA759:AT759)</f>
        <v>34.898304316847799</v>
      </c>
    </row>
    <row r="760" spans="1:48" x14ac:dyDescent="0.2">
      <c r="A760" s="885" t="s">
        <v>4590</v>
      </c>
      <c r="B760" s="877" t="s">
        <v>4589</v>
      </c>
      <c r="C760" s="521">
        <v>0.90659999999999996</v>
      </c>
      <c r="D760" s="627">
        <v>0.84799999999999998</v>
      </c>
      <c r="E760" s="627">
        <v>0.79200000000000004</v>
      </c>
      <c r="F760" s="521">
        <v>0.73859999999999992</v>
      </c>
      <c r="G760" s="521">
        <v>0.68599999999999994</v>
      </c>
      <c r="H760" s="521">
        <v>0.63400000000000012</v>
      </c>
      <c r="I760" s="521">
        <v>0.58399999999999996</v>
      </c>
      <c r="J760" s="1026"/>
      <c r="K760" s="521">
        <v>0.53600000000000003</v>
      </c>
      <c r="L760" s="521">
        <v>0.504</v>
      </c>
      <c r="M760" s="1026"/>
      <c r="N760" s="627">
        <v>0.47199999999999998</v>
      </c>
      <c r="O760" s="627">
        <v>0.44</v>
      </c>
      <c r="P760" s="627">
        <v>0.40800000000000003</v>
      </c>
      <c r="Q760" s="627">
        <v>0.38400000000000001</v>
      </c>
      <c r="R760" s="627">
        <v>0.35504000000000002</v>
      </c>
      <c r="S760" s="627">
        <v>0.31952000000000003</v>
      </c>
      <c r="T760" s="627">
        <v>0.29399999999999998</v>
      </c>
      <c r="U760" s="627">
        <v>0.27360000000000001</v>
      </c>
      <c r="V760" s="627">
        <v>0.25800000000000001</v>
      </c>
      <c r="W760" s="627">
        <v>0.24216000000000004</v>
      </c>
      <c r="X760" s="627">
        <v>0.22544</v>
      </c>
      <c r="Y760" s="627">
        <v>0.20432000000000003</v>
      </c>
      <c r="Z760" s="624">
        <f>SUM(C760:Y760)</f>
        <v>10.10528</v>
      </c>
      <c r="AA760" s="1086">
        <f>IF(ISERROR((C760/D760-1)*100),"n/a",(C760/D760-1)*100)</f>
        <v>6.9103773584905603</v>
      </c>
      <c r="AB760" s="1086">
        <f>IF(ISERROR((D760/E760-1)*100),"n/a",(D760/E760-1)*100)</f>
        <v>7.0707070707070718</v>
      </c>
      <c r="AC760" s="1096">
        <f>IF(ISERROR((E760/F760-1)*100),"n/a",(E760/F760-1)*100)</f>
        <v>7.2298943948009953</v>
      </c>
      <c r="AD760" s="1096">
        <f>IF(ISERROR((F760/G760-1)*100),"n/a",(F760/G760-1)*100)</f>
        <v>7.6676384839650114</v>
      </c>
      <c r="AE760" s="1096">
        <f>IF(ISERROR((G760/H760-1)*100),"n/a",(G760/H760-1)*100)</f>
        <v>8.2018927444794656</v>
      </c>
      <c r="AF760" s="1096">
        <f>IF(ISERROR((H760/I760-1)*100),"n/a",(H760/I760-1)*100)</f>
        <v>8.5616438356164615</v>
      </c>
      <c r="AG760" s="1096">
        <f>IF(ISERROR((I760/K760-1)*100),"n/a",(I760/K760-1)*100)</f>
        <v>8.9552238805969964</v>
      </c>
      <c r="AH760" s="1096">
        <f>IF(ISERROR((K760/L760-1)*100),"n/a",(K760/L760-1)*100)</f>
        <v>6.3492063492063489</v>
      </c>
      <c r="AI760" s="755">
        <f>IF(ISERROR((L760/N760-1)*100),"n/a",(L760/N760-1)*100)</f>
        <v>6.7796610169491567</v>
      </c>
      <c r="AJ760" s="1097">
        <f>IF(ISERROR((N760/O760-1)*100),"n/a",(N760/O760-1)*100)</f>
        <v>7.2727272727272751</v>
      </c>
      <c r="AK760" s="755">
        <f>IF(ISERROR((O760/P760-1)*100),"n/a",(O760/P760-1)*100)</f>
        <v>7.8431372549019551</v>
      </c>
      <c r="AL760" s="755">
        <f>IF(ISERROR((P760/Q760-1)*100),"n/a",(P760/Q760-1)*100)</f>
        <v>6.25</v>
      </c>
      <c r="AM760" s="755">
        <f>IF(ISERROR((Q760/R760-1)*100),"n/a",(Q760/R760-1)*100)</f>
        <v>8.1568273997296039</v>
      </c>
      <c r="AN760" s="755">
        <f>IF(ISERROR((R760/S760-1)*100),"n/a",(R760/S760-1)*100)</f>
        <v>11.116675012518783</v>
      </c>
      <c r="AO760" s="755">
        <f>IF(ISERROR((S760/T760-1)*100),"n/a",(S760/T760-1)*100)</f>
        <v>8.6802721088435462</v>
      </c>
      <c r="AP760" s="755">
        <f>IF(ISERROR((T760/U760-1)*100),"n/a",(T760/U760-1)*100)</f>
        <v>7.4561403508771829</v>
      </c>
      <c r="AQ760" s="755">
        <f>IF(ISERROR((U760/V760-1)*100),"n/a",(U760/V760-1)*100)</f>
        <v>6.0465116279069697</v>
      </c>
      <c r="AR760" s="755">
        <f>IF(ISERROR((V760/W760-1)*100),"n/a",(V760/W760-1)*100)</f>
        <v>6.5411298315163346</v>
      </c>
      <c r="AS760" s="755">
        <f>IF(ISERROR((W760/X760-1)*100),"n/a",(W760/X760-1)*100)</f>
        <v>7.4166075230660322</v>
      </c>
      <c r="AT760" s="755">
        <f>IF(ISERROR((X760/Y760-1)*100),"n/a",(X760/Y760-1)*100)</f>
        <v>10.33672670321064</v>
      </c>
      <c r="AU760" s="1088">
        <f>AVERAGE(AA760:AT760)</f>
        <v>7.7421500110055206</v>
      </c>
      <c r="AV760" s="1089">
        <f>STDEV(AA760:AT760)</f>
        <v>1.3132034317183376</v>
      </c>
    </row>
    <row r="761" spans="1:48" x14ac:dyDescent="0.2">
      <c r="A761" s="885" t="s">
        <v>1779</v>
      </c>
      <c r="B761" s="877" t="s">
        <v>1780</v>
      </c>
      <c r="C761" s="521">
        <v>0.9</v>
      </c>
      <c r="D761" s="627">
        <v>0.82</v>
      </c>
      <c r="E761" s="627">
        <v>0.75</v>
      </c>
      <c r="F761" s="521">
        <v>0.71</v>
      </c>
      <c r="G761" s="521">
        <v>0.66</v>
      </c>
      <c r="H761" s="521">
        <v>0.57999999999999996</v>
      </c>
      <c r="I761" s="521">
        <v>0.5</v>
      </c>
      <c r="J761" s="1026"/>
      <c r="K761" s="523">
        <v>0.44</v>
      </c>
      <c r="L761" s="523">
        <v>0.44</v>
      </c>
      <c r="M761" s="1026"/>
      <c r="N761" s="623">
        <v>0.44</v>
      </c>
      <c r="O761" s="623">
        <v>0.44</v>
      </c>
      <c r="P761" s="627">
        <v>0.44</v>
      </c>
      <c r="Q761" s="627">
        <v>0.4</v>
      </c>
      <c r="R761" s="627">
        <v>0.36</v>
      </c>
      <c r="S761" s="627">
        <v>0.32</v>
      </c>
      <c r="T761" s="627">
        <v>0.28000000000000003</v>
      </c>
      <c r="U761" s="623">
        <v>0.24</v>
      </c>
      <c r="V761" s="623">
        <v>0.24</v>
      </c>
      <c r="W761" s="623">
        <v>0.24</v>
      </c>
      <c r="X761" s="623">
        <v>0.26800000000000002</v>
      </c>
      <c r="Y761" s="623">
        <v>0.35199999999999998</v>
      </c>
      <c r="Z761" s="624">
        <f>SUM(C761:Y761)</f>
        <v>9.8200000000000038</v>
      </c>
      <c r="AA761" s="1086">
        <f>IF(ISERROR((C761/D761-1)*100),"n/a",(C761/D761-1)*100)</f>
        <v>9.7560975609756184</v>
      </c>
      <c r="AB761" s="1086">
        <f>IF(ISERROR((D761/E761-1)*100),"n/a",(D761/E761-1)*100)</f>
        <v>9.3333333333333268</v>
      </c>
      <c r="AC761" s="1096">
        <f>IF(ISERROR((E761/F761-1)*100),"n/a",(E761/F761-1)*100)</f>
        <v>5.6338028169014231</v>
      </c>
      <c r="AD761" s="1096">
        <f>IF(ISERROR((F761/G761-1)*100),"n/a",(F761/G761-1)*100)</f>
        <v>7.575757575757569</v>
      </c>
      <c r="AE761" s="1096">
        <f>IF(ISERROR((G761/H761-1)*100),"n/a",(G761/H761-1)*100)</f>
        <v>13.793103448275868</v>
      </c>
      <c r="AF761" s="1096">
        <f>IF(ISERROR((H761/I761-1)*100),"n/a",(H761/I761-1)*100)</f>
        <v>15.999999999999993</v>
      </c>
      <c r="AG761" s="1096">
        <f>IF(ISERROR((I761/K761-1)*100),"n/a",(I761/K761-1)*100)</f>
        <v>13.636363636363647</v>
      </c>
      <c r="AH761" s="1096">
        <f>IF(ISERROR((K761/L761-1)*100),"n/a",(K761/L761-1)*100)</f>
        <v>0</v>
      </c>
      <c r="AI761" s="755">
        <f>IF(ISERROR((L761/N761-1)*100),"n/a",(L761/N761-1)*100)</f>
        <v>0</v>
      </c>
      <c r="AJ761" s="1097">
        <f>IF(ISERROR((N761/O761-1)*100),"n/a",(N761/O761-1)*100)</f>
        <v>0</v>
      </c>
      <c r="AK761" s="755">
        <f>IF(ISERROR((O761/P761-1)*100),"n/a",(O761/P761-1)*100)</f>
        <v>0</v>
      </c>
      <c r="AL761" s="755">
        <f>IF(ISERROR((P761/Q761-1)*100),"n/a",(P761/Q761-1)*100)</f>
        <v>9.9999999999999858</v>
      </c>
      <c r="AM761" s="755">
        <f>IF(ISERROR((Q761/R761-1)*100),"n/a",(Q761/R761-1)*100)</f>
        <v>11.111111111111116</v>
      </c>
      <c r="AN761" s="755">
        <f>IF(ISERROR((R761/S761-1)*100),"n/a",(R761/S761-1)*100)</f>
        <v>12.5</v>
      </c>
      <c r="AO761" s="755">
        <f>IF(ISERROR((S761/T761-1)*100),"n/a",(S761/T761-1)*100)</f>
        <v>14.285714285714279</v>
      </c>
      <c r="AP761" s="755">
        <f>IF(ISERROR((T761/U761-1)*100),"n/a",(T761/U761-1)*100)</f>
        <v>16.666666666666675</v>
      </c>
      <c r="AQ761" s="755">
        <f>IF(ISERROR((U761/V761-1)*100),"n/a",(U761/V761-1)*100)</f>
        <v>0</v>
      </c>
      <c r="AR761" s="755">
        <f>IF(ISERROR((V761/W761-1)*100),"n/a",(V761/W761-1)*100)</f>
        <v>0</v>
      </c>
      <c r="AS761" s="755">
        <f>IF(ISERROR((W761/X761-1)*100),"n/a",(W761/X761-1)*100)</f>
        <v>-10.447761194029859</v>
      </c>
      <c r="AT761" s="755">
        <f>IF(ISERROR((X761/Y761-1)*100),"n/a",(X761/Y761-1)*100)</f>
        <v>-23.863636363636353</v>
      </c>
      <c r="AU761" s="1088">
        <f>AVERAGE(AA761:AT761)</f>
        <v>5.299027643871665</v>
      </c>
      <c r="AV761" s="1089">
        <f>STDEV(AA761:AT761)</f>
        <v>9.9531155643850049</v>
      </c>
    </row>
    <row r="762" spans="1:48" x14ac:dyDescent="0.2">
      <c r="A762" s="603" t="s">
        <v>2977</v>
      </c>
      <c r="B762" s="603" t="s">
        <v>2978</v>
      </c>
      <c r="C762" s="1074">
        <v>0.8</v>
      </c>
      <c r="D762" s="1012">
        <v>0.76</v>
      </c>
      <c r="E762" s="1012">
        <v>0.7</v>
      </c>
      <c r="F762" s="1012">
        <v>0.64</v>
      </c>
      <c r="G762" s="1012">
        <v>0.62</v>
      </c>
      <c r="H762" s="1053">
        <v>0.5</v>
      </c>
      <c r="I762" s="1012">
        <v>0.5</v>
      </c>
      <c r="J762" s="1012"/>
      <c r="K762" s="1012">
        <v>0.42499999999999999</v>
      </c>
      <c r="L762" s="1012">
        <v>0.31</v>
      </c>
      <c r="M762" s="1012"/>
      <c r="N762" s="1012">
        <v>0.25</v>
      </c>
      <c r="O762" s="1012">
        <v>0.06</v>
      </c>
      <c r="P762" s="1053">
        <v>0.04</v>
      </c>
      <c r="Q762" s="1012">
        <v>0.04</v>
      </c>
      <c r="R762" s="1012">
        <v>0.01</v>
      </c>
      <c r="S762" s="623">
        <v>0</v>
      </c>
      <c r="T762" s="623">
        <v>0</v>
      </c>
      <c r="U762" s="623">
        <v>0</v>
      </c>
      <c r="V762" s="623">
        <v>0</v>
      </c>
      <c r="W762" s="623">
        <v>0</v>
      </c>
      <c r="X762" s="623">
        <v>0</v>
      </c>
      <c r="Y762" s="623">
        <v>0</v>
      </c>
      <c r="Z762" s="624">
        <f>SUM(C762:Y762)</f>
        <v>5.6549999999999985</v>
      </c>
      <c r="AA762" s="1086">
        <f>IF(ISERROR((C762/D762-1)*100),"n/a",(C762/D762-1)*100)</f>
        <v>5.2631578947368363</v>
      </c>
      <c r="AB762" s="1086">
        <f>IF(ISERROR((D762/E762-1)*100),"n/a",(D762/E762-1)*100)</f>
        <v>8.5714285714285854</v>
      </c>
      <c r="AC762" s="1096">
        <f>IF(ISERROR((E762/F762-1)*100),"n/a",(E762/F762-1)*100)</f>
        <v>9.375</v>
      </c>
      <c r="AD762" s="1096">
        <f>IF(ISERROR((F762/G762-1)*100),"n/a",(F762/G762-1)*100)</f>
        <v>3.2258064516129004</v>
      </c>
      <c r="AE762" s="1096">
        <f>IF(ISERROR((G762/H762-1)*100),"n/a",(G762/H762-1)*100)</f>
        <v>24</v>
      </c>
      <c r="AF762" s="1096">
        <f>IF(ISERROR((H762/I762-1)*100),"n/a",(H762/I762-1)*100)</f>
        <v>0</v>
      </c>
      <c r="AG762" s="1096">
        <f>IF(ISERROR((I762/K762-1)*100),"n/a",(I762/K762-1)*100)</f>
        <v>17.647058823529417</v>
      </c>
      <c r="AH762" s="1096">
        <f>IF(ISERROR((K762/L762-1)*100),"n/a",(K762/L762-1)*100)</f>
        <v>37.096774193548377</v>
      </c>
      <c r="AI762" s="755">
        <f>IF(ISERROR((L762/N762-1)*100),"n/a",(L762/N762-1)*100)</f>
        <v>24</v>
      </c>
      <c r="AJ762" s="1097">
        <f>IF(ISERROR((N762/O762-1)*100),"n/a",(N762/O762-1)*100)</f>
        <v>316.66666666666669</v>
      </c>
      <c r="AK762" s="755">
        <f>IF(ISERROR((O762/P762-1)*100),"n/a",(O762/P762-1)*100)</f>
        <v>50</v>
      </c>
      <c r="AL762" s="755">
        <f>IF(ISERROR((P762/Q762-1)*100),"n/a",(P762/Q762-1)*100)</f>
        <v>0</v>
      </c>
      <c r="AM762" s="755">
        <f>IF(ISERROR((Q762/R762-1)*100),"n/a",(Q762/R762-1)*100)</f>
        <v>300</v>
      </c>
      <c r="AN762" s="755" t="str">
        <f>IF(ISERROR((R762/S762-1)*100),"n/a",(R762/S762-1)*100)</f>
        <v>n/a</v>
      </c>
      <c r="AO762" s="755" t="str">
        <f>IF(ISERROR((S762/T762-1)*100),"n/a",(S762/T762-1)*100)</f>
        <v>n/a</v>
      </c>
      <c r="AP762" s="755" t="str">
        <f>IF(ISERROR((T762/U762-1)*100),"n/a",(T762/U762-1)*100)</f>
        <v>n/a</v>
      </c>
      <c r="AQ762" s="755" t="str">
        <f>IF(ISERROR((U762/V762-1)*100),"n/a",(U762/V762-1)*100)</f>
        <v>n/a</v>
      </c>
      <c r="AR762" s="755" t="str">
        <f>IF(ISERROR((V762/W762-1)*100),"n/a",(V762/W762-1)*100)</f>
        <v>n/a</v>
      </c>
      <c r="AS762" s="755" t="str">
        <f>IF(ISERROR((W762/X762-1)*100),"n/a",(W762/X762-1)*100)</f>
        <v>n/a</v>
      </c>
      <c r="AT762" s="755" t="str">
        <f>IF(ISERROR((X762/Y762-1)*100),"n/a",(X762/Y762-1)*100)</f>
        <v>n/a</v>
      </c>
      <c r="AU762" s="1088">
        <f>AVERAGE(AA762:AT762)</f>
        <v>61.218914815501755</v>
      </c>
      <c r="AV762" s="1089">
        <f>STDEV(AA762:AT762)</f>
        <v>110.71585699591159</v>
      </c>
    </row>
    <row r="763" spans="1:48" x14ac:dyDescent="0.2">
      <c r="A763" s="894" t="s">
        <v>4261</v>
      </c>
      <c r="B763" s="877" t="s">
        <v>4260</v>
      </c>
      <c r="C763" s="521">
        <v>1.8</v>
      </c>
      <c r="D763" s="627">
        <v>1.89</v>
      </c>
      <c r="E763" s="627">
        <v>2.3199999999999998</v>
      </c>
      <c r="F763" s="521">
        <v>2</v>
      </c>
      <c r="G763" s="521">
        <v>1.68</v>
      </c>
      <c r="H763" s="521">
        <v>1.4</v>
      </c>
      <c r="I763" s="521">
        <v>1.1599999999999999</v>
      </c>
      <c r="J763" s="1026"/>
      <c r="K763" s="521">
        <v>0.92</v>
      </c>
      <c r="L763" s="521">
        <v>0.6</v>
      </c>
      <c r="M763" s="1026"/>
      <c r="N763" s="627">
        <v>0.48</v>
      </c>
      <c r="O763" s="623">
        <v>0.16</v>
      </c>
      <c r="P763" s="627">
        <v>0.16</v>
      </c>
      <c r="Q763" s="623">
        <v>0.08</v>
      </c>
      <c r="R763" s="623">
        <v>0</v>
      </c>
      <c r="S763" s="623">
        <v>0</v>
      </c>
      <c r="T763" s="623">
        <v>0</v>
      </c>
      <c r="U763" s="623">
        <v>0</v>
      </c>
      <c r="V763" s="623">
        <v>0</v>
      </c>
      <c r="W763" s="623">
        <v>0</v>
      </c>
      <c r="X763" s="623">
        <v>0</v>
      </c>
      <c r="Y763" s="623">
        <v>0</v>
      </c>
      <c r="Z763" s="624">
        <f>SUM(C763:Y763)</f>
        <v>14.65</v>
      </c>
      <c r="AA763" s="1086">
        <f>IF(ISERROR((C763/D763-1)*100),"n/a",(C763/D763-1)*100)</f>
        <v>-4.7619047619047556</v>
      </c>
      <c r="AB763" s="1086">
        <f>IF(ISERROR((D763/E763-1)*100),"n/a",(D763/E763-1)*100)</f>
        <v>-18.534482758620683</v>
      </c>
      <c r="AC763" s="1096">
        <f>IF(ISERROR((E763/F763-1)*100),"n/a",(E763/F763-1)*100)</f>
        <v>15.999999999999993</v>
      </c>
      <c r="AD763" s="1096">
        <f>IF(ISERROR((F763/G763-1)*100),"n/a",(F763/G763-1)*100)</f>
        <v>19.047619047619047</v>
      </c>
      <c r="AE763" s="1096">
        <f>IF(ISERROR((G763/H763-1)*100),"n/a",(G763/H763-1)*100)</f>
        <v>19.999999999999996</v>
      </c>
      <c r="AF763" s="1096">
        <f>IF(ISERROR((H763/I763-1)*100),"n/a",(H763/I763-1)*100)</f>
        <v>20.68965517241379</v>
      </c>
      <c r="AG763" s="1096">
        <f>IF(ISERROR((I763/K763-1)*100),"n/a",(I763/K763-1)*100)</f>
        <v>26.086956521739111</v>
      </c>
      <c r="AH763" s="1096">
        <f>IF(ISERROR((K763/L763-1)*100),"n/a",(K763/L763-1)*100)</f>
        <v>53.333333333333343</v>
      </c>
      <c r="AI763" s="755">
        <f>IF(ISERROR((L763/N763-1)*100),"n/a",(L763/N763-1)*100)</f>
        <v>25</v>
      </c>
      <c r="AJ763" s="1097">
        <f>IF(ISERROR((N763/O763-1)*100),"n/a",(N763/O763-1)*100)</f>
        <v>200</v>
      </c>
      <c r="AK763" s="755">
        <f>IF(ISERROR((O763/P763-1)*100),"n/a",(O763/P763-1)*100)</f>
        <v>0</v>
      </c>
      <c r="AL763" s="755">
        <f>IF(ISERROR((P763/Q763-1)*100),"n/a",(P763/Q763-1)*100)</f>
        <v>100</v>
      </c>
      <c r="AM763" s="755" t="str">
        <f>IF(ISERROR((Q763/R763-1)*100),"n/a",(Q763/R763-1)*100)</f>
        <v>n/a</v>
      </c>
      <c r="AN763" s="755" t="str">
        <f>IF(ISERROR((R763/S763-1)*100),"n/a",(R763/S763-1)*100)</f>
        <v>n/a</v>
      </c>
      <c r="AO763" s="755" t="str">
        <f>IF(ISERROR((S763/T763-1)*100),"n/a",(S763/T763-1)*100)</f>
        <v>n/a</v>
      </c>
      <c r="AP763" s="755" t="str">
        <f>IF(ISERROR((T763/U763-1)*100),"n/a",(T763/U763-1)*100)</f>
        <v>n/a</v>
      </c>
      <c r="AQ763" s="755" t="str">
        <f>IF(ISERROR((U763/V763-1)*100),"n/a",(U763/V763-1)*100)</f>
        <v>n/a</v>
      </c>
      <c r="AR763" s="755" t="str">
        <f>IF(ISERROR((V763/W763-1)*100),"n/a",(V763/W763-1)*100)</f>
        <v>n/a</v>
      </c>
      <c r="AS763" s="755" t="str">
        <f>IF(ISERROR((W763/X763-1)*100),"n/a",(W763/X763-1)*100)</f>
        <v>n/a</v>
      </c>
      <c r="AT763" s="755" t="str">
        <f>IF(ISERROR((X763/Y763-1)*100),"n/a",(X763/Y763-1)*100)</f>
        <v>n/a</v>
      </c>
      <c r="AU763" s="1088">
        <f>AVERAGE(AA763:AT763)</f>
        <v>38.071764712881652</v>
      </c>
      <c r="AV763" s="1089">
        <f>STDEV(AA763:AT763)</f>
        <v>59.214202024516638</v>
      </c>
    </row>
    <row r="764" spans="1:48" x14ac:dyDescent="0.2">
      <c r="A764" s="877" t="s">
        <v>863</v>
      </c>
      <c r="B764" s="877" t="s">
        <v>864</v>
      </c>
      <c r="C764" s="521">
        <v>1.595</v>
      </c>
      <c r="D764" s="627">
        <v>1.5</v>
      </c>
      <c r="E764" s="627">
        <v>1.4200000000000002</v>
      </c>
      <c r="F764" s="521">
        <v>1.34</v>
      </c>
      <c r="G764" s="521">
        <v>1.26</v>
      </c>
      <c r="H764" s="521">
        <v>1.18</v>
      </c>
      <c r="I764" s="521">
        <v>1.1000000000000001</v>
      </c>
      <c r="J764" s="1026"/>
      <c r="K764" s="521">
        <v>1.06</v>
      </c>
      <c r="L764" s="521">
        <v>1.0249999999999999</v>
      </c>
      <c r="M764" s="1026"/>
      <c r="N764" s="627">
        <v>0.995</v>
      </c>
      <c r="O764" s="627">
        <v>0.96499999999999997</v>
      </c>
      <c r="P764" s="627">
        <v>0.93500000000000005</v>
      </c>
      <c r="Q764" s="627">
        <v>0.90500000000000003</v>
      </c>
      <c r="R764" s="627">
        <v>0.875</v>
      </c>
      <c r="S764" s="627">
        <v>0.84499999999999997</v>
      </c>
      <c r="T764" s="627">
        <v>0.79</v>
      </c>
      <c r="U764" s="623">
        <v>0.75</v>
      </c>
      <c r="V764" s="623">
        <v>1.3125</v>
      </c>
      <c r="W764" s="627">
        <v>1.5</v>
      </c>
      <c r="X764" s="623">
        <v>1.3105</v>
      </c>
      <c r="Y764" s="627">
        <v>1.44</v>
      </c>
      <c r="Z764" s="624">
        <f>SUM(C764:Y764)</f>
        <v>24.103000000000002</v>
      </c>
      <c r="AA764" s="1086">
        <f>IF(ISERROR((C764/D764-1)*100),"n/a",(C764/D764-1)*100)</f>
        <v>6.3333333333333242</v>
      </c>
      <c r="AB764" s="1086">
        <f>IF(ISERROR((D764/E764-1)*100),"n/a",(D764/E764-1)*100)</f>
        <v>5.6338028169014009</v>
      </c>
      <c r="AC764" s="1096">
        <f>IF(ISERROR((E764/F764-1)*100),"n/a",(E764/F764-1)*100)</f>
        <v>5.9701492537313383</v>
      </c>
      <c r="AD764" s="1096">
        <f>IF(ISERROR((F764/G764-1)*100),"n/a",(F764/G764-1)*100)</f>
        <v>6.3492063492063489</v>
      </c>
      <c r="AE764" s="1096">
        <f>IF(ISERROR((G764/H764-1)*100),"n/a",(G764/H764-1)*100)</f>
        <v>6.7796610169491567</v>
      </c>
      <c r="AF764" s="1096">
        <f>IF(ISERROR((H764/I764-1)*100),"n/a",(H764/I764-1)*100)</f>
        <v>7.2727272727272529</v>
      </c>
      <c r="AG764" s="1096">
        <f>IF(ISERROR((I764/K764-1)*100),"n/a",(I764/K764-1)*100)</f>
        <v>3.7735849056603765</v>
      </c>
      <c r="AH764" s="1096">
        <f>IF(ISERROR((K764/L764-1)*100),"n/a",(K764/L764-1)*100)</f>
        <v>3.4146341463414887</v>
      </c>
      <c r="AI764" s="755">
        <f>IF(ISERROR((L764/N764-1)*100),"n/a",(L764/N764-1)*100)</f>
        <v>3.015075376884413</v>
      </c>
      <c r="AJ764" s="1097">
        <f>IF(ISERROR((N764/O764-1)*100),"n/a",(N764/O764-1)*100)</f>
        <v>3.1088082901554515</v>
      </c>
      <c r="AK764" s="755">
        <f>IF(ISERROR((O764/P764-1)*100),"n/a",(O764/P764-1)*100)</f>
        <v>3.2085561497326109</v>
      </c>
      <c r="AL764" s="755">
        <f>IF(ISERROR((P764/Q764-1)*100),"n/a",(P764/Q764-1)*100)</f>
        <v>3.3149171270718369</v>
      </c>
      <c r="AM764" s="755">
        <f>IF(ISERROR((Q764/R764-1)*100),"n/a",(Q764/R764-1)*100)</f>
        <v>3.4285714285714253</v>
      </c>
      <c r="AN764" s="755">
        <f>IF(ISERROR((R764/S764-1)*100),"n/a",(R764/S764-1)*100)</f>
        <v>3.5502958579881616</v>
      </c>
      <c r="AO764" s="755">
        <f>IF(ISERROR((S764/T764-1)*100),"n/a",(S764/T764-1)*100)</f>
        <v>6.9620253164556889</v>
      </c>
      <c r="AP764" s="755">
        <f>IF(ISERROR((T764/U764-1)*100),"n/a",(T764/U764-1)*100)</f>
        <v>5.3333333333333455</v>
      </c>
      <c r="AQ764" s="755">
        <f>IF(ISERROR((U764/V764-1)*100),"n/a",(U764/V764-1)*100)</f>
        <v>-42.857142857142861</v>
      </c>
      <c r="AR764" s="755">
        <f>IF(ISERROR((V764/W764-1)*100),"n/a",(V764/W764-1)*100)</f>
        <v>-12.5</v>
      </c>
      <c r="AS764" s="755">
        <f>IF(ISERROR((W764/X764-1)*100),"n/a",(W764/X764-1)*100)</f>
        <v>14.460129721480342</v>
      </c>
      <c r="AT764" s="755">
        <f>IF(ISERROR((X764/Y764-1)*100),"n/a",(X764/Y764-1)*100)</f>
        <v>-8.9930555555555518</v>
      </c>
      <c r="AU764" s="1088">
        <f>AVERAGE(AA764:AT764)</f>
        <v>1.3779306641912779</v>
      </c>
      <c r="AV764" s="1089">
        <f>STDEV(AA764:AT764)</f>
        <v>11.829615020691987</v>
      </c>
    </row>
    <row r="765" spans="1:48" x14ac:dyDescent="0.2">
      <c r="A765" s="877" t="s">
        <v>865</v>
      </c>
      <c r="B765" s="877" t="s">
        <v>866</v>
      </c>
      <c r="C765" s="521">
        <v>1.47</v>
      </c>
      <c r="D765" s="627">
        <v>1.43</v>
      </c>
      <c r="E765" s="627">
        <v>1.38</v>
      </c>
      <c r="F765" s="521">
        <v>1.3</v>
      </c>
      <c r="G765" s="521">
        <v>1.22</v>
      </c>
      <c r="H765" s="521">
        <v>1.08</v>
      </c>
      <c r="I765" s="521">
        <v>0.97</v>
      </c>
      <c r="J765" s="1026"/>
      <c r="K765" s="521">
        <v>0.85</v>
      </c>
      <c r="L765" s="521">
        <v>0.73</v>
      </c>
      <c r="M765" s="1026"/>
      <c r="N765" s="623">
        <v>0.64</v>
      </c>
      <c r="O765" s="627">
        <v>0.57999999999999996</v>
      </c>
      <c r="P765" s="627">
        <v>0.54</v>
      </c>
      <c r="Q765" s="627">
        <v>0.45</v>
      </c>
      <c r="R765" s="627">
        <v>0.34</v>
      </c>
      <c r="S765" s="627">
        <v>0.26</v>
      </c>
      <c r="T765" s="627">
        <v>0.15</v>
      </c>
      <c r="U765" s="623">
        <v>0</v>
      </c>
      <c r="V765" s="623">
        <v>0</v>
      </c>
      <c r="W765" s="623">
        <v>0</v>
      </c>
      <c r="X765" s="623">
        <v>0</v>
      </c>
      <c r="Y765" s="623">
        <v>0</v>
      </c>
      <c r="Z765" s="624">
        <f>SUM(C765:Y765)</f>
        <v>13.39</v>
      </c>
      <c r="AA765" s="1086">
        <f>IF(ISERROR((C765/D765-1)*100),"n/a",(C765/D765-1)*100)</f>
        <v>2.7972027972027913</v>
      </c>
      <c r="AB765" s="1086">
        <f>IF(ISERROR((D765/E765-1)*100),"n/a",(D765/E765-1)*100)</f>
        <v>3.6231884057970953</v>
      </c>
      <c r="AC765" s="1096">
        <f>IF(ISERROR((E765/F765-1)*100),"n/a",(E765/F765-1)*100)</f>
        <v>6.153846153846132</v>
      </c>
      <c r="AD765" s="1096">
        <f>IF(ISERROR((F765/G765-1)*100),"n/a",(F765/G765-1)*100)</f>
        <v>6.5573770491803351</v>
      </c>
      <c r="AE765" s="1096">
        <f>IF(ISERROR((G765/H765-1)*100),"n/a",(G765/H765-1)*100)</f>
        <v>12.962962962962955</v>
      </c>
      <c r="AF765" s="1096">
        <f>IF(ISERROR((H765/I765-1)*100),"n/a",(H765/I765-1)*100)</f>
        <v>11.340206185567014</v>
      </c>
      <c r="AG765" s="1096">
        <f>IF(ISERROR((I765/K765-1)*100),"n/a",(I765/K765-1)*100)</f>
        <v>14.117647058823524</v>
      </c>
      <c r="AH765" s="1096">
        <f>IF(ISERROR((K765/L765-1)*100),"n/a",(K765/L765-1)*100)</f>
        <v>16.43835616438356</v>
      </c>
      <c r="AI765" s="755">
        <f>IF(ISERROR((L765/N765-1)*100),"n/a",(L765/N765-1)*100)</f>
        <v>14.0625</v>
      </c>
      <c r="AJ765" s="1097">
        <f>IF(ISERROR((N765/O765-1)*100),"n/a",(N765/O765-1)*100)</f>
        <v>10.344827586206918</v>
      </c>
      <c r="AK765" s="755">
        <f>IF(ISERROR((O765/P765-1)*100),"n/a",(O765/P765-1)*100)</f>
        <v>7.4074074074073959</v>
      </c>
      <c r="AL765" s="755">
        <f>IF(ISERROR((P765/Q765-1)*100),"n/a",(P765/Q765-1)*100)</f>
        <v>19.999999999999996</v>
      </c>
      <c r="AM765" s="755">
        <f>IF(ISERROR((Q765/R765-1)*100),"n/a",(Q765/R765-1)*100)</f>
        <v>32.352941176470587</v>
      </c>
      <c r="AN765" s="755">
        <f>IF(ISERROR((R765/S765-1)*100),"n/a",(R765/S765-1)*100)</f>
        <v>30.76923076923077</v>
      </c>
      <c r="AO765" s="755">
        <f>IF(ISERROR((S765/T765-1)*100),"n/a",(S765/T765-1)*100)</f>
        <v>73.333333333333343</v>
      </c>
      <c r="AP765" s="755" t="str">
        <f>IF(ISERROR((T765/U765-1)*100),"n/a",(T765/U765-1)*100)</f>
        <v>n/a</v>
      </c>
      <c r="AQ765" s="755" t="str">
        <f>IF(ISERROR((U765/V765-1)*100),"n/a",(U765/V765-1)*100)</f>
        <v>n/a</v>
      </c>
      <c r="AR765" s="755" t="str">
        <f>IF(ISERROR((V765/W765-1)*100),"n/a",(V765/W765-1)*100)</f>
        <v>n/a</v>
      </c>
      <c r="AS765" s="755" t="str">
        <f>IF(ISERROR((W765/X765-1)*100),"n/a",(W765/X765-1)*100)</f>
        <v>n/a</v>
      </c>
      <c r="AT765" s="755" t="str">
        <f>IF(ISERROR((X765/Y765-1)*100),"n/a",(X765/Y765-1)*100)</f>
        <v>n/a</v>
      </c>
      <c r="AU765" s="1088">
        <f>AVERAGE(AA765:AT765)</f>
        <v>17.484068470027491</v>
      </c>
      <c r="AV765" s="1089">
        <f>STDEV(AA765:AT765)</f>
        <v>17.75522556517317</v>
      </c>
    </row>
    <row r="766" spans="1:48" x14ac:dyDescent="0.2">
      <c r="A766" s="877" t="s">
        <v>224</v>
      </c>
      <c r="B766" s="877" t="s">
        <v>225</v>
      </c>
      <c r="C766" s="521">
        <v>3.43</v>
      </c>
      <c r="D766" s="627">
        <v>3.23</v>
      </c>
      <c r="E766" s="627">
        <v>3.06</v>
      </c>
      <c r="F766" s="521">
        <v>2.98</v>
      </c>
      <c r="G766" s="521">
        <v>2.88</v>
      </c>
      <c r="H766" s="521">
        <v>2.7</v>
      </c>
      <c r="I766" s="521">
        <v>2.46</v>
      </c>
      <c r="J766" s="1026"/>
      <c r="K766" s="521">
        <v>2.1800000000000002</v>
      </c>
      <c r="L766" s="521">
        <v>1.85</v>
      </c>
      <c r="M766" s="1026"/>
      <c r="N766" s="627">
        <v>1.74</v>
      </c>
      <c r="O766" s="627">
        <v>1.66</v>
      </c>
      <c r="P766" s="627">
        <v>1.55</v>
      </c>
      <c r="Q766" s="627">
        <v>1.37</v>
      </c>
      <c r="R766" s="627">
        <v>1.28</v>
      </c>
      <c r="S766" s="627">
        <v>1.1399999999999999</v>
      </c>
      <c r="T766" s="627">
        <v>1.06</v>
      </c>
      <c r="U766" s="627">
        <v>0.98</v>
      </c>
      <c r="V766" s="623">
        <v>0.92</v>
      </c>
      <c r="W766" s="627">
        <v>0.91</v>
      </c>
      <c r="X766" s="623">
        <v>0.88</v>
      </c>
      <c r="Y766" s="627">
        <v>0.83499999999999996</v>
      </c>
      <c r="Z766" s="624">
        <f>SUM(C766:Y766)</f>
        <v>39.095000000000006</v>
      </c>
      <c r="AA766" s="1086">
        <f>IF(ISERROR((C766/D766-1)*100),"n/a",(C766/D766-1)*100)</f>
        <v>6.1919504643962897</v>
      </c>
      <c r="AB766" s="1086">
        <f>IF(ISERROR((D766/E766-1)*100),"n/a",(D766/E766-1)*100)</f>
        <v>5.555555555555558</v>
      </c>
      <c r="AC766" s="1096">
        <f>IF(ISERROR((E766/F766-1)*100),"n/a",(E766/F766-1)*100)</f>
        <v>2.6845637583892579</v>
      </c>
      <c r="AD766" s="1096">
        <f>IF(ISERROR((F766/G766-1)*100),"n/a",(F766/G766-1)*100)</f>
        <v>3.4722222222222321</v>
      </c>
      <c r="AE766" s="1096">
        <f>IF(ISERROR((G766/H766-1)*100),"n/a",(G766/H766-1)*100)</f>
        <v>6.6666666666666652</v>
      </c>
      <c r="AF766" s="1096">
        <f>IF(ISERROR((H766/I766-1)*100),"n/a",(H766/I766-1)*100)</f>
        <v>9.7560975609756184</v>
      </c>
      <c r="AG766" s="1096">
        <f>IF(ISERROR((I766/K766-1)*100),"n/a",(I766/K766-1)*100)</f>
        <v>12.844036697247695</v>
      </c>
      <c r="AH766" s="1096">
        <f>IF(ISERROR((K766/L766-1)*100),"n/a",(K766/L766-1)*100)</f>
        <v>17.837837837837832</v>
      </c>
      <c r="AI766" s="755">
        <f>IF(ISERROR((L766/N766-1)*100),"n/a",(L766/N766-1)*100)</f>
        <v>6.321839080459779</v>
      </c>
      <c r="AJ766" s="1097">
        <f>IF(ISERROR((N766/O766-1)*100),"n/a",(N766/O766-1)*100)</f>
        <v>4.8192771084337505</v>
      </c>
      <c r="AK766" s="755">
        <f>IF(ISERROR((O766/P766-1)*100),"n/a",(O766/P766-1)*100)</f>
        <v>7.0967741935483719</v>
      </c>
      <c r="AL766" s="755">
        <f>IF(ISERROR((P766/Q766-1)*100),"n/a",(P766/Q766-1)*100)</f>
        <v>13.138686131386844</v>
      </c>
      <c r="AM766" s="755">
        <f>IF(ISERROR((Q766/R766-1)*100),"n/a",(Q766/R766-1)*100)</f>
        <v>7.03125</v>
      </c>
      <c r="AN766" s="755">
        <f>IF(ISERROR((R766/S766-1)*100),"n/a",(R766/S766-1)*100)</f>
        <v>12.28070175438598</v>
      </c>
      <c r="AO766" s="755">
        <f>IF(ISERROR((S766/T766-1)*100),"n/a",(S766/T766-1)*100)</f>
        <v>7.5471698113207308</v>
      </c>
      <c r="AP766" s="755">
        <f>IF(ISERROR((T766/U766-1)*100),"n/a",(T766/U766-1)*100)</f>
        <v>8.163265306122458</v>
      </c>
      <c r="AQ766" s="755">
        <f>IF(ISERROR((U766/V766-1)*100),"n/a",(U766/V766-1)*100)</f>
        <v>6.5217391304347672</v>
      </c>
      <c r="AR766" s="755">
        <f>IF(ISERROR((V766/W766-1)*100),"n/a",(V766/W766-1)*100)</f>
        <v>1.098901098901095</v>
      </c>
      <c r="AS766" s="755">
        <f>IF(ISERROR((W766/X766-1)*100),"n/a",(W766/X766-1)*100)</f>
        <v>3.4090909090909172</v>
      </c>
      <c r="AT766" s="755">
        <f>IF(ISERROR((X766/Y766-1)*100),"n/a",(X766/Y766-1)*100)</f>
        <v>5.3892215568862367</v>
      </c>
      <c r="AU766" s="1088">
        <f>AVERAGE(AA766:AT766)</f>
        <v>7.391342342213103</v>
      </c>
      <c r="AV766" s="1089">
        <f>STDEV(AA766:AT766)</f>
        <v>4.059114920400102</v>
      </c>
    </row>
    <row r="767" spans="1:48" x14ac:dyDescent="0.2">
      <c r="A767" s="885" t="s">
        <v>1111</v>
      </c>
      <c r="B767" s="877" t="s">
        <v>1112</v>
      </c>
      <c r="C767" s="521">
        <v>0.375</v>
      </c>
      <c r="D767" s="531">
        <v>0.35</v>
      </c>
      <c r="E767" s="627">
        <v>0.33999999999999997</v>
      </c>
      <c r="F767" s="521">
        <v>0.30499999999999999</v>
      </c>
      <c r="G767" s="521">
        <v>0.28375</v>
      </c>
      <c r="H767" s="521">
        <v>0.26124999999999998</v>
      </c>
      <c r="I767" s="521">
        <v>0.24249999999999999</v>
      </c>
      <c r="J767" s="1026"/>
      <c r="K767" s="521">
        <v>0.22</v>
      </c>
      <c r="L767" s="523">
        <v>0.2</v>
      </c>
      <c r="M767" s="1026"/>
      <c r="N767" s="623">
        <v>0.2</v>
      </c>
      <c r="O767" s="627">
        <v>0.2</v>
      </c>
      <c r="P767" s="627">
        <v>0.18</v>
      </c>
      <c r="Q767" s="623">
        <v>0.16</v>
      </c>
      <c r="R767" s="627">
        <v>0.245</v>
      </c>
      <c r="S767" s="627">
        <v>0.24</v>
      </c>
      <c r="T767" s="627">
        <v>0.21</v>
      </c>
      <c r="U767" s="623">
        <v>0.184</v>
      </c>
      <c r="V767" s="623">
        <v>0.20669999999999999</v>
      </c>
      <c r="W767" s="627">
        <v>0.27479999999999999</v>
      </c>
      <c r="X767" s="627">
        <v>0.25</v>
      </c>
      <c r="Y767" s="627">
        <v>0.2248</v>
      </c>
      <c r="Z767" s="624">
        <f>SUM(C767:Y767)</f>
        <v>5.1528000000000009</v>
      </c>
      <c r="AA767" s="1086">
        <f>IF(ISERROR((C767/D767-1)*100),"n/a",(C767/D767-1)*100)</f>
        <v>7.1428571428571397</v>
      </c>
      <c r="AB767" s="1086">
        <f>IF(ISERROR((D767/E767-1)*100),"n/a",(D767/E767-1)*100)</f>
        <v>2.941176470588247</v>
      </c>
      <c r="AC767" s="1096">
        <f>IF(ISERROR((E767/F767-1)*100),"n/a",(E767/F767-1)*100)</f>
        <v>11.475409836065564</v>
      </c>
      <c r="AD767" s="1096">
        <f>IF(ISERROR((F767/G767-1)*100),"n/a",(F767/G767-1)*100)</f>
        <v>7.4889867841409608</v>
      </c>
      <c r="AE767" s="1096">
        <f>IF(ISERROR((G767/H767-1)*100),"n/a",(G767/H767-1)*100)</f>
        <v>8.6124401913875595</v>
      </c>
      <c r="AF767" s="1096">
        <f>IF(ISERROR((H767/I767-1)*100),"n/a",(H767/I767-1)*100)</f>
        <v>7.7319587628865927</v>
      </c>
      <c r="AG767" s="1096">
        <f>IF(ISERROR((I767/K767-1)*100),"n/a",(I767/K767-1)*100)</f>
        <v>10.22727272727273</v>
      </c>
      <c r="AH767" s="1096">
        <f>IF(ISERROR((K767/L767-1)*100),"n/a",(K767/L767-1)*100)</f>
        <v>9.9999999999999858</v>
      </c>
      <c r="AI767" s="755">
        <f>IF(ISERROR((L767/N767-1)*100),"n/a",(L767/N767-1)*100)</f>
        <v>0</v>
      </c>
      <c r="AJ767" s="1097">
        <f>IF(ISERROR((N767/O767-1)*100),"n/a",(N767/O767-1)*100)</f>
        <v>0</v>
      </c>
      <c r="AK767" s="755">
        <f>IF(ISERROR((O767/P767-1)*100),"n/a",(O767/P767-1)*100)</f>
        <v>11.111111111111116</v>
      </c>
      <c r="AL767" s="755">
        <f>IF(ISERROR((P767/Q767-1)*100),"n/a",(P767/Q767-1)*100)</f>
        <v>12.5</v>
      </c>
      <c r="AM767" s="755">
        <f>IF(ISERROR((Q767/R767-1)*100),"n/a",(Q767/R767-1)*100)</f>
        <v>-34.6938775510204</v>
      </c>
      <c r="AN767" s="755">
        <f>IF(ISERROR((R767/S767-1)*100),"n/a",(R767/S767-1)*100)</f>
        <v>2.0833333333333259</v>
      </c>
      <c r="AO767" s="755">
        <f>IF(ISERROR((S767/T767-1)*100),"n/a",(S767/T767-1)*100)</f>
        <v>14.285714285714279</v>
      </c>
      <c r="AP767" s="755">
        <f>IF(ISERROR((T767/U767-1)*100),"n/a",(T767/U767-1)*100)</f>
        <v>14.130434782608692</v>
      </c>
      <c r="AQ767" s="755">
        <f>IF(ISERROR((U767/V767-1)*100),"n/a",(U767/V767-1)*100)</f>
        <v>-10.982099661344947</v>
      </c>
      <c r="AR767" s="755">
        <f>IF(ISERROR((V767/W767-1)*100),"n/a",(V767/W767-1)*100)</f>
        <v>-24.781659388646283</v>
      </c>
      <c r="AS767" s="755">
        <f>IF(ISERROR((W767/X767-1)*100),"n/a",(W767/X767-1)*100)</f>
        <v>9.9199999999999946</v>
      </c>
      <c r="AT767" s="755">
        <f>IF(ISERROR((X767/Y767-1)*100),"n/a",(X767/Y767-1)*100)</f>
        <v>11.209964412811392</v>
      </c>
      <c r="AU767" s="1088">
        <f>AVERAGE(AA767:AT767)</f>
        <v>3.5201511619882977</v>
      </c>
      <c r="AV767" s="1089">
        <f>STDEV(AA767:AT767)</f>
        <v>12.954243160316498</v>
      </c>
    </row>
    <row r="768" spans="1:48" x14ac:dyDescent="0.2">
      <c r="A768" s="894" t="s">
        <v>1818</v>
      </c>
      <c r="B768" s="877" t="s">
        <v>1819</v>
      </c>
      <c r="C768" s="521">
        <v>0.96</v>
      </c>
      <c r="D768" s="627">
        <v>0.84</v>
      </c>
      <c r="E768" s="627">
        <v>0.72</v>
      </c>
      <c r="F768" s="521">
        <v>0.61960000000000004</v>
      </c>
      <c r="G768" s="521">
        <v>0.56320000000000003</v>
      </c>
      <c r="H768" s="521">
        <v>0.51200000000000001</v>
      </c>
      <c r="I768" s="521">
        <v>0.46400000000000002</v>
      </c>
      <c r="J768" s="1026"/>
      <c r="K768" s="521">
        <v>0.40400000000000003</v>
      </c>
      <c r="L768" s="521">
        <v>0.10100000000000001</v>
      </c>
      <c r="M768" s="1026"/>
      <c r="N768" s="623">
        <v>0</v>
      </c>
      <c r="O768" s="623">
        <v>0</v>
      </c>
      <c r="P768" s="623">
        <v>0</v>
      </c>
      <c r="Q768" s="623">
        <v>0</v>
      </c>
      <c r="R768" s="623">
        <v>0</v>
      </c>
      <c r="S768" s="623">
        <v>0</v>
      </c>
      <c r="T768" s="623">
        <v>0</v>
      </c>
      <c r="U768" s="623">
        <v>0</v>
      </c>
      <c r="V768" s="623">
        <v>0</v>
      </c>
      <c r="W768" s="623">
        <v>0</v>
      </c>
      <c r="X768" s="623">
        <v>0</v>
      </c>
      <c r="Y768" s="623">
        <v>0</v>
      </c>
      <c r="Z768" s="624">
        <f>SUM(C768:Y768)</f>
        <v>5.1838000000000006</v>
      </c>
      <c r="AA768" s="1086">
        <f>IF(ISERROR((C768/D768-1)*100),"n/a",(C768/D768-1)*100)</f>
        <v>14.285714285714279</v>
      </c>
      <c r="AB768" s="1086">
        <f>IF(ISERROR((D768/E768-1)*100),"n/a",(D768/E768-1)*100)</f>
        <v>16.666666666666675</v>
      </c>
      <c r="AC768" s="1096">
        <f>IF(ISERROR((E768/F768-1)*100),"n/a",(E768/F768-1)*100)</f>
        <v>16.204002582311162</v>
      </c>
      <c r="AD768" s="1096">
        <f>IF(ISERROR((F768/G768-1)*100),"n/a",(F768/G768-1)*100)</f>
        <v>10.014204545454541</v>
      </c>
      <c r="AE768" s="1096">
        <f>IF(ISERROR((G768/H768-1)*100),"n/a",(G768/H768-1)*100)</f>
        <v>10.000000000000009</v>
      </c>
      <c r="AF768" s="1096">
        <f>IF(ISERROR((H768/I768-1)*100),"n/a",(H768/I768-1)*100)</f>
        <v>10.344827586206895</v>
      </c>
      <c r="AG768" s="1096">
        <f>IF(ISERROR((I768/K768-1)*100),"n/a",(I768/K768-1)*100)</f>
        <v>14.851485148514843</v>
      </c>
      <c r="AH768" s="1096">
        <f>IF(ISERROR((K768/L768-1)*100),"n/a",(K768/L768-1)*100)</f>
        <v>300</v>
      </c>
      <c r="AI768" s="755" t="str">
        <f>IF(ISERROR((L768/N768-1)*100),"n/a",(L768/N768-1)*100)</f>
        <v>n/a</v>
      </c>
      <c r="AJ768" s="1097" t="str">
        <f>IF(ISERROR((N768/O768-1)*100),"n/a",(N768/O768-1)*100)</f>
        <v>n/a</v>
      </c>
      <c r="AK768" s="755" t="str">
        <f>IF(ISERROR((O768/P768-1)*100),"n/a",(O768/P768-1)*100)</f>
        <v>n/a</v>
      </c>
      <c r="AL768" s="755" t="str">
        <f>IF(ISERROR((P768/Q768-1)*100),"n/a",(P768/Q768-1)*100)</f>
        <v>n/a</v>
      </c>
      <c r="AM768" s="755" t="str">
        <f>IF(ISERROR((Q768/R768-1)*100),"n/a",(Q768/R768-1)*100)</f>
        <v>n/a</v>
      </c>
      <c r="AN768" s="755" t="str">
        <f>IF(ISERROR((R768/S768-1)*100),"n/a",(R768/S768-1)*100)</f>
        <v>n/a</v>
      </c>
      <c r="AO768" s="755" t="str">
        <f>IF(ISERROR((S768/T768-1)*100),"n/a",(S768/T768-1)*100)</f>
        <v>n/a</v>
      </c>
      <c r="AP768" s="755" t="str">
        <f>IF(ISERROR((T768/U768-1)*100),"n/a",(T768/U768-1)*100)</f>
        <v>n/a</v>
      </c>
      <c r="AQ768" s="755" t="str">
        <f>IF(ISERROR((U768/V768-1)*100),"n/a",(U768/V768-1)*100)</f>
        <v>n/a</v>
      </c>
      <c r="AR768" s="755" t="str">
        <f>IF(ISERROR((V768/W768-1)*100),"n/a",(V768/W768-1)*100)</f>
        <v>n/a</v>
      </c>
      <c r="AS768" s="755" t="str">
        <f>IF(ISERROR((W768/X768-1)*100),"n/a",(W768/X768-1)*100)</f>
        <v>n/a</v>
      </c>
      <c r="AT768" s="755" t="str">
        <f>IF(ISERROR((X768/Y768-1)*100),"n/a",(X768/Y768-1)*100)</f>
        <v>n/a</v>
      </c>
      <c r="AU768" s="1088">
        <f>AVERAGE(AA768:AT768)</f>
        <v>49.045862601858552</v>
      </c>
      <c r="AV768" s="1089">
        <f>STDEV(AA768:AT768)</f>
        <v>101.43845591210071</v>
      </c>
    </row>
    <row r="769" spans="1:48" x14ac:dyDescent="0.2">
      <c r="A769" s="885" t="s">
        <v>867</v>
      </c>
      <c r="B769" s="877" t="s">
        <v>868</v>
      </c>
      <c r="C769" s="521">
        <v>0.69320000000000004</v>
      </c>
      <c r="D769" s="627">
        <v>0.66639999999999999</v>
      </c>
      <c r="E769" s="627">
        <v>0.64080000000000004</v>
      </c>
      <c r="F769" s="521">
        <v>0.622</v>
      </c>
      <c r="G769" s="521">
        <v>0.59799999999999998</v>
      </c>
      <c r="H769" s="521">
        <v>0.57240000000000002</v>
      </c>
      <c r="I769" s="521">
        <v>0.55320000000000003</v>
      </c>
      <c r="J769" s="1026"/>
      <c r="K769" s="521">
        <v>0.53439999999999999</v>
      </c>
      <c r="L769" s="521">
        <v>0.52400000000000002</v>
      </c>
      <c r="M769" s="521"/>
      <c r="N769" s="627">
        <v>0.51200000000000001</v>
      </c>
      <c r="O769" s="627">
        <v>0.504</v>
      </c>
      <c r="P769" s="627">
        <v>0.48399999999999999</v>
      </c>
      <c r="Q769" s="627">
        <v>0.47199999999999998</v>
      </c>
      <c r="R769" s="627">
        <v>0.44800000000000001</v>
      </c>
      <c r="S769" s="627">
        <v>0.41599999999999998</v>
      </c>
      <c r="T769" s="627">
        <v>0.38667000000000001</v>
      </c>
      <c r="U769" s="627">
        <v>0.36</v>
      </c>
      <c r="V769" s="627">
        <v>0.34666999999999998</v>
      </c>
      <c r="W769" s="627">
        <v>0.33333000000000002</v>
      </c>
      <c r="X769" s="627">
        <v>0.32</v>
      </c>
      <c r="Y769" s="627">
        <v>0.30667</v>
      </c>
      <c r="Z769" s="624">
        <f>SUM(C769:Y769)</f>
        <v>10.29374</v>
      </c>
      <c r="AA769" s="1086">
        <f>IF(ISERROR((C769/D769-1)*100),"n/a",(C769/D769-1)*100)</f>
        <v>4.0216086434573972</v>
      </c>
      <c r="AB769" s="1086">
        <f>IF(ISERROR((D769/E769-1)*100),"n/a",(D769/E769-1)*100)</f>
        <v>3.995006242197241</v>
      </c>
      <c r="AC769" s="1096">
        <f>IF(ISERROR((E769/F769-1)*100),"n/a",(E769/F769-1)*100)</f>
        <v>3.0225080385852143</v>
      </c>
      <c r="AD769" s="1096">
        <f>IF(ISERROR((F769/G769-1)*100),"n/a",(F769/G769-1)*100)</f>
        <v>4.013377926421402</v>
      </c>
      <c r="AE769" s="1096">
        <f>IF(ISERROR((G769/H769-1)*100),"n/a",(G769/H769-1)*100)</f>
        <v>4.4723969252270956</v>
      </c>
      <c r="AF769" s="1096">
        <f>IF(ISERROR((H769/I769-1)*100),"n/a",(H769/I769-1)*100)</f>
        <v>3.4707158351410028</v>
      </c>
      <c r="AG769" s="1096">
        <f>IF(ISERROR((I769/K769-1)*100),"n/a",(I769/K769-1)*100)</f>
        <v>3.5179640718562943</v>
      </c>
      <c r="AH769" s="1096">
        <f>IF(ISERROR((K769/L769-1)*100),"n/a",(K769/L769-1)*100)</f>
        <v>1.984732824427482</v>
      </c>
      <c r="AI769" s="755">
        <f>IF(ISERROR((L769/N769-1)*100),"n/a",(L769/N769-1)*100)</f>
        <v>2.34375</v>
      </c>
      <c r="AJ769" s="1097">
        <f>IF(ISERROR((N769/O769-1)*100),"n/a",(N769/O769-1)*100)</f>
        <v>1.5873015873015817</v>
      </c>
      <c r="AK769" s="755">
        <f>IF(ISERROR((O769/P769-1)*100),"n/a",(O769/P769-1)*100)</f>
        <v>4.1322314049586861</v>
      </c>
      <c r="AL769" s="755">
        <f>IF(ISERROR((P769/Q769-1)*100),"n/a",(P769/Q769-1)*100)</f>
        <v>2.5423728813559254</v>
      </c>
      <c r="AM769" s="755">
        <f>IF(ISERROR((Q769/R769-1)*100),"n/a",(Q769/R769-1)*100)</f>
        <v>5.3571428571428603</v>
      </c>
      <c r="AN769" s="755">
        <f>IF(ISERROR((R769/S769-1)*100),"n/a",(R769/S769-1)*100)</f>
        <v>7.6923076923077094</v>
      </c>
      <c r="AO769" s="755">
        <f>IF(ISERROR((S769/T769-1)*100),"n/a",(S769/T769-1)*100)</f>
        <v>7.5852794372462284</v>
      </c>
      <c r="AP769" s="755">
        <f>IF(ISERROR((T769/U769-1)*100),"n/a",(T769/U769-1)*100)</f>
        <v>7.4083333333333501</v>
      </c>
      <c r="AQ769" s="755">
        <f>IF(ISERROR((U769/V769-1)*100),"n/a",(U769/V769-1)*100)</f>
        <v>3.8451553350448586</v>
      </c>
      <c r="AR769" s="755">
        <f>IF(ISERROR((V769/W769-1)*100),"n/a",(V769/W769-1)*100)</f>
        <v>4.0020400204001882</v>
      </c>
      <c r="AS769" s="755">
        <f>IF(ISERROR((W769/X769-1)*100),"n/a",(W769/X769-1)*100)</f>
        <v>4.165624999999995</v>
      </c>
      <c r="AT769" s="755">
        <f>IF(ISERROR((X769/Y769-1)*100),"n/a",(X769/Y769-1)*100)</f>
        <v>4.3466918837838708</v>
      </c>
      <c r="AU769" s="1088">
        <f>AVERAGE(AA769:AT769)</f>
        <v>4.1753270970094194</v>
      </c>
      <c r="AV769" s="1089">
        <f>STDEV(AA769:AT769)</f>
        <v>1.7162124107263617</v>
      </c>
    </row>
    <row r="770" spans="1:48" x14ac:dyDescent="0.2">
      <c r="A770" s="895" t="s">
        <v>1828</v>
      </c>
      <c r="B770" s="877" t="s">
        <v>1829</v>
      </c>
      <c r="C770" s="521">
        <v>1.28</v>
      </c>
      <c r="D770" s="627">
        <v>1.04</v>
      </c>
      <c r="E770" s="627">
        <v>0.44</v>
      </c>
      <c r="F770" s="521">
        <v>0.28000000000000003</v>
      </c>
      <c r="G770" s="521">
        <v>0.22</v>
      </c>
      <c r="H770" s="523">
        <v>0.16</v>
      </c>
      <c r="I770" s="521">
        <v>0.13</v>
      </c>
      <c r="J770" s="1026"/>
      <c r="K770" s="523">
        <v>0.04</v>
      </c>
      <c r="L770" s="523">
        <v>0.04</v>
      </c>
      <c r="M770" s="1026"/>
      <c r="N770" s="623">
        <v>0.04</v>
      </c>
      <c r="O770" s="623">
        <v>0.1</v>
      </c>
      <c r="P770" s="623">
        <v>1.61</v>
      </c>
      <c r="Q770" s="627">
        <v>1.68</v>
      </c>
      <c r="R770" s="627">
        <v>1.47</v>
      </c>
      <c r="S770" s="623">
        <v>1.44</v>
      </c>
      <c r="T770" s="627">
        <v>1.26</v>
      </c>
      <c r="U770" s="627">
        <v>1.04</v>
      </c>
      <c r="V770" s="623">
        <v>0.8</v>
      </c>
      <c r="W770" s="627">
        <v>0.8</v>
      </c>
      <c r="X770" s="627">
        <v>0.745</v>
      </c>
      <c r="Y770" s="627">
        <v>0.57499999999999996</v>
      </c>
      <c r="Z770" s="624">
        <f>SUM(C770:Y770)</f>
        <v>15.19</v>
      </c>
      <c r="AA770" s="1086">
        <f>IF(ISERROR((C770/D770-1)*100),"n/a",(C770/D770-1)*100)</f>
        <v>23.076923076923084</v>
      </c>
      <c r="AB770" s="1086">
        <f>IF(ISERROR((D770/E770-1)*100),"n/a",(D770/E770-1)*100)</f>
        <v>136.36363636363637</v>
      </c>
      <c r="AC770" s="1096">
        <f>IF(ISERROR((E770/F770-1)*100),"n/a",(E770/F770-1)*100)</f>
        <v>57.142857142857139</v>
      </c>
      <c r="AD770" s="1096">
        <f>IF(ISERROR((F770/G770-1)*100),"n/a",(F770/G770-1)*100)</f>
        <v>27.272727272727295</v>
      </c>
      <c r="AE770" s="1096">
        <f>IF(ISERROR((G770/H770-1)*100),"n/a",(G770/H770-1)*100)</f>
        <v>37.5</v>
      </c>
      <c r="AF770" s="1096">
        <f>IF(ISERROR((H770/I770-1)*100),"n/a",(H770/I770-1)*100)</f>
        <v>23.076923076923084</v>
      </c>
      <c r="AG770" s="1096">
        <f>IF(ISERROR((I770/K770-1)*100),"n/a",(I770/K770-1)*100)</f>
        <v>225</v>
      </c>
      <c r="AH770" s="1096">
        <f>IF(ISERROR((K770/L770-1)*100),"n/a",(K770/L770-1)*100)</f>
        <v>0</v>
      </c>
      <c r="AI770" s="755">
        <f>IF(ISERROR((L770/N770-1)*100),"n/a",(L770/N770-1)*100)</f>
        <v>0</v>
      </c>
      <c r="AJ770" s="1097">
        <f>IF(ISERROR((N770/O770-1)*100),"n/a",(N770/O770-1)*100)</f>
        <v>-60.000000000000007</v>
      </c>
      <c r="AK770" s="755">
        <f>IF(ISERROR((O770/P770-1)*100),"n/a",(O770/P770-1)*100)</f>
        <v>-93.788819875776397</v>
      </c>
      <c r="AL770" s="755">
        <f>IF(ISERROR((P770/Q770-1)*100),"n/a",(P770/Q770-1)*100)</f>
        <v>-4.1666666666666519</v>
      </c>
      <c r="AM770" s="755">
        <f>IF(ISERROR((Q770/R770-1)*100),"n/a",(Q770/R770-1)*100)</f>
        <v>14.285714285714279</v>
      </c>
      <c r="AN770" s="755">
        <f>IF(ISERROR((R770/S770-1)*100),"n/a",(R770/S770-1)*100)</f>
        <v>2.0833333333333259</v>
      </c>
      <c r="AO770" s="755">
        <f>IF(ISERROR((S770/T770-1)*100),"n/a",(S770/T770-1)*100)</f>
        <v>14.285714285714279</v>
      </c>
      <c r="AP770" s="755">
        <f>IF(ISERROR((T770/U770-1)*100),"n/a",(T770/U770-1)*100)</f>
        <v>21.153846153846146</v>
      </c>
      <c r="AQ770" s="755">
        <f>IF(ISERROR((U770/V770-1)*100),"n/a",(U770/V770-1)*100)</f>
        <v>30.000000000000004</v>
      </c>
      <c r="AR770" s="755">
        <f>IF(ISERROR((V770/W770-1)*100),"n/a",(V770/W770-1)*100)</f>
        <v>0</v>
      </c>
      <c r="AS770" s="755">
        <f>IF(ISERROR((W770/X770-1)*100),"n/a",(W770/X770-1)*100)</f>
        <v>7.3825503355704702</v>
      </c>
      <c r="AT770" s="755">
        <f>IF(ISERROR((X770/Y770-1)*100),"n/a",(X770/Y770-1)*100)</f>
        <v>29.565217391304355</v>
      </c>
      <c r="AU770" s="1088">
        <f>AVERAGE(AA770:AT770)</f>
        <v>24.511697808805341</v>
      </c>
      <c r="AV770" s="1089">
        <f>STDEV(AA770:AT770)</f>
        <v>64.394474260111451</v>
      </c>
    </row>
    <row r="771" spans="1:48" x14ac:dyDescent="0.2">
      <c r="A771" s="894" t="s">
        <v>1830</v>
      </c>
      <c r="B771" s="877" t="s">
        <v>1831</v>
      </c>
      <c r="C771" s="521">
        <v>0.65600000000000003</v>
      </c>
      <c r="D771" s="627">
        <v>0.504</v>
      </c>
      <c r="E771" s="627">
        <v>0.42</v>
      </c>
      <c r="F771" s="521">
        <v>0.38</v>
      </c>
      <c r="G771" s="521">
        <v>0.33200000000000002</v>
      </c>
      <c r="H771" s="521">
        <v>0.28799999999999998</v>
      </c>
      <c r="I771" s="521">
        <v>0.13</v>
      </c>
      <c r="J771" s="1026"/>
      <c r="K771" s="523">
        <v>0</v>
      </c>
      <c r="L771" s="523">
        <v>0</v>
      </c>
      <c r="M771" s="1026"/>
      <c r="N771" s="623">
        <v>0</v>
      </c>
      <c r="O771" s="623">
        <v>0</v>
      </c>
      <c r="P771" s="623">
        <v>0</v>
      </c>
      <c r="Q771" s="623">
        <v>0</v>
      </c>
      <c r="R771" s="623">
        <v>0</v>
      </c>
      <c r="S771" s="623">
        <v>0</v>
      </c>
      <c r="T771" s="623">
        <v>0</v>
      </c>
      <c r="U771" s="623">
        <v>0</v>
      </c>
      <c r="V771" s="623">
        <v>0</v>
      </c>
      <c r="W771" s="623">
        <v>0</v>
      </c>
      <c r="X771" s="623">
        <v>0</v>
      </c>
      <c r="Y771" s="623">
        <v>0</v>
      </c>
      <c r="Z771" s="624">
        <f>SUM(C771:Y771)</f>
        <v>2.7099999999999995</v>
      </c>
      <c r="AA771" s="1086">
        <f>IF(ISERROR((C771/D771-1)*100),"n/a",(C771/D771-1)*100)</f>
        <v>30.158730158730162</v>
      </c>
      <c r="AB771" s="1086">
        <f>IF(ISERROR((D771/E771-1)*100),"n/a",(D771/E771-1)*100)</f>
        <v>19.999999999999996</v>
      </c>
      <c r="AC771" s="1096">
        <f>IF(ISERROR((E771/F771-1)*100),"n/a",(E771/F771-1)*100)</f>
        <v>10.526315789473673</v>
      </c>
      <c r="AD771" s="1096">
        <f>IF(ISERROR((F771/G771-1)*100),"n/a",(F771/G771-1)*100)</f>
        <v>14.457831325301207</v>
      </c>
      <c r="AE771" s="1096">
        <f>IF(ISERROR((G771/H771-1)*100),"n/a",(G771/H771-1)*100)</f>
        <v>15.277777777777789</v>
      </c>
      <c r="AF771" s="1096">
        <f>IF(ISERROR((H771/I771-1)*100),"n/a",(H771/I771-1)*100)</f>
        <v>121.5384615384615</v>
      </c>
      <c r="AG771" s="1096" t="str">
        <f>IF(ISERROR((I771/K771-1)*100),"n/a",(I771/K771-1)*100)</f>
        <v>n/a</v>
      </c>
      <c r="AH771" s="1096" t="str">
        <f>IF(ISERROR((K771/L771-1)*100),"n/a",(K771/L771-1)*100)</f>
        <v>n/a</v>
      </c>
      <c r="AI771" s="755" t="str">
        <f>IF(ISERROR((L771/N771-1)*100),"n/a",(L771/N771-1)*100)</f>
        <v>n/a</v>
      </c>
      <c r="AJ771" s="1097" t="str">
        <f>IF(ISERROR((N771/O771-1)*100),"n/a",(N771/O771-1)*100)</f>
        <v>n/a</v>
      </c>
      <c r="AK771" s="755" t="str">
        <f>IF(ISERROR((O771/P771-1)*100),"n/a",(O771/P771-1)*100)</f>
        <v>n/a</v>
      </c>
      <c r="AL771" s="755" t="str">
        <f>IF(ISERROR((P771/Q771-1)*100),"n/a",(P771/Q771-1)*100)</f>
        <v>n/a</v>
      </c>
      <c r="AM771" s="755" t="str">
        <f>IF(ISERROR((Q771/R771-1)*100),"n/a",(Q771/R771-1)*100)</f>
        <v>n/a</v>
      </c>
      <c r="AN771" s="755" t="str">
        <f>IF(ISERROR((R771/S771-1)*100),"n/a",(R771/S771-1)*100)</f>
        <v>n/a</v>
      </c>
      <c r="AO771" s="755" t="str">
        <f>IF(ISERROR((S771/T771-1)*100),"n/a",(S771/T771-1)*100)</f>
        <v>n/a</v>
      </c>
      <c r="AP771" s="755" t="str">
        <f>IF(ISERROR((T771/U771-1)*100),"n/a",(T771/U771-1)*100)</f>
        <v>n/a</v>
      </c>
      <c r="AQ771" s="755" t="str">
        <f>IF(ISERROR((U771/V771-1)*100),"n/a",(U771/V771-1)*100)</f>
        <v>n/a</v>
      </c>
      <c r="AR771" s="755" t="str">
        <f>IF(ISERROR((V771/W771-1)*100),"n/a",(V771/W771-1)*100)</f>
        <v>n/a</v>
      </c>
      <c r="AS771" s="755" t="str">
        <f>IF(ISERROR((W771/X771-1)*100),"n/a",(W771/X771-1)*100)</f>
        <v>n/a</v>
      </c>
      <c r="AT771" s="755" t="str">
        <f>IF(ISERROR((X771/Y771-1)*100),"n/a",(X771/Y771-1)*100)</f>
        <v>n/a</v>
      </c>
      <c r="AU771" s="1088">
        <f>AVERAGE(AA771:AT771)</f>
        <v>35.326519431624057</v>
      </c>
      <c r="AV771" s="1089">
        <f>STDEV(AA771:AT771)</f>
        <v>42.770577483974797</v>
      </c>
    </row>
    <row r="774" spans="1:48" x14ac:dyDescent="0.2">
      <c r="D774" s="1075"/>
      <c r="E774" s="1075"/>
      <c r="F774" s="1075"/>
      <c r="G774" s="1075"/>
      <c r="H774" s="1075"/>
      <c r="I774" s="1075"/>
      <c r="J774" s="1075"/>
      <c r="K774" s="1075"/>
      <c r="L774" s="1075"/>
      <c r="M774" s="1075"/>
      <c r="N774" s="1075"/>
      <c r="O774" s="1075"/>
      <c r="P774" s="1075"/>
      <c r="Q774" s="1075"/>
      <c r="R774" s="1075"/>
      <c r="S774" s="1075"/>
      <c r="T774" s="1075"/>
      <c r="U774" s="1075"/>
      <c r="V774" s="1075"/>
      <c r="W774" s="1075"/>
      <c r="X774" s="1075"/>
      <c r="Y774" s="1075"/>
    </row>
  </sheetData>
  <sheetProtection selectLockedCells="1" selectUnlockedCells="1"/>
  <conditionalFormatting sqref="A406 A428 A466 A493 A542 A562 A583 A617:A618 A613:A615">
    <cfRule type="cellIs" dxfId="3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54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818"/>
    <col min="43" max="43" width="7.85546875" style="818" customWidth="1"/>
    <col min="44" max="50" width="6.28515625" style="810" customWidth="1"/>
  </cols>
  <sheetData>
    <row r="1" spans="1:59" x14ac:dyDescent="0.2">
      <c r="A1" s="132" t="s">
        <v>1834</v>
      </c>
      <c r="B1" s="133"/>
    </row>
    <row r="2" spans="1:59" ht="76.5" x14ac:dyDescent="0.2">
      <c r="A2" s="589" t="s">
        <v>4167</v>
      </c>
      <c r="B2" s="134"/>
    </row>
    <row r="3" spans="1:59" s="645" customFormat="1" ht="12.75" customHeight="1" x14ac:dyDescent="0.2">
      <c r="A3" s="801"/>
      <c r="B3" s="802"/>
      <c r="C3" s="30"/>
      <c r="D3" s="802"/>
      <c r="E3" s="803"/>
      <c r="F3" s="803"/>
      <c r="G3" s="802"/>
      <c r="H3" s="802"/>
      <c r="I3" s="802"/>
      <c r="J3" s="802"/>
      <c r="K3" s="13"/>
      <c r="L3" s="804"/>
      <c r="M3" s="800"/>
      <c r="N3" s="13"/>
      <c r="O3" s="208"/>
      <c r="P3" s="836"/>
      <c r="Q3" s="836"/>
      <c r="R3" s="13"/>
      <c r="S3" s="583" t="s">
        <v>4408</v>
      </c>
      <c r="T3" s="585"/>
      <c r="U3" s="585"/>
      <c r="V3" s="12"/>
      <c r="W3" s="12"/>
      <c r="Y3" s="13"/>
      <c r="Z3" s="805"/>
      <c r="AA3" s="13"/>
      <c r="AB3" s="13"/>
      <c r="AC3" s="581"/>
      <c r="AD3" s="581"/>
      <c r="AE3" s="581"/>
      <c r="AF3" s="581"/>
      <c r="AG3" s="581"/>
      <c r="AH3" s="581"/>
      <c r="AI3" s="581"/>
      <c r="AJ3" s="581"/>
      <c r="AK3" s="581"/>
      <c r="AM3" s="584"/>
      <c r="AN3" s="584"/>
      <c r="AO3" s="819"/>
      <c r="AP3" s="820"/>
      <c r="AQ3" s="821"/>
      <c r="AR3" s="225" t="s">
        <v>5</v>
      </c>
      <c r="AS3" s="811"/>
      <c r="AU3" s="811"/>
      <c r="AV3" s="812"/>
      <c r="AW3" s="1212" t="s">
        <v>19</v>
      </c>
      <c r="AX3" s="1212"/>
      <c r="AY3" s="13"/>
      <c r="AZ3" s="1208" t="s">
        <v>20</v>
      </c>
      <c r="BA3" s="1209"/>
      <c r="BB3" s="1209"/>
      <c r="BC3" s="1210"/>
    </row>
    <row r="4" spans="1:59" s="551" customFormat="1" ht="12.75" customHeight="1" x14ac:dyDescent="0.2">
      <c r="A4" s="629" t="s">
        <v>21</v>
      </c>
      <c r="B4" s="517" t="s">
        <v>22</v>
      </c>
      <c r="C4" s="564"/>
      <c r="D4" s="629"/>
      <c r="E4" s="709" t="s">
        <v>23</v>
      </c>
      <c r="F4" s="709" t="s">
        <v>24</v>
      </c>
      <c r="G4" s="708" t="s">
        <v>25</v>
      </c>
      <c r="H4" s="564"/>
      <c r="I4" s="710">
        <f>'All CCC'!I5</f>
        <v>44012</v>
      </c>
      <c r="J4" s="517" t="s">
        <v>26</v>
      </c>
      <c r="K4" s="517" t="s">
        <v>4203</v>
      </c>
      <c r="L4" s="611" t="s">
        <v>4160</v>
      </c>
      <c r="M4" s="564"/>
      <c r="N4" s="629" t="s">
        <v>28</v>
      </c>
      <c r="O4" s="517" t="s">
        <v>4204</v>
      </c>
      <c r="P4" s="1207" t="s">
        <v>4208</v>
      </c>
      <c r="Q4" s="1207"/>
      <c r="R4" s="517" t="s">
        <v>27</v>
      </c>
      <c r="S4" s="660" t="s">
        <v>42</v>
      </c>
      <c r="T4" s="660" t="s">
        <v>42</v>
      </c>
      <c r="U4" s="660" t="s">
        <v>42</v>
      </c>
      <c r="V4" s="660" t="s">
        <v>42</v>
      </c>
      <c r="W4" s="660" t="s">
        <v>41</v>
      </c>
      <c r="X4" s="660" t="s">
        <v>36</v>
      </c>
      <c r="Y4" s="711" t="s">
        <v>29</v>
      </c>
      <c r="Z4" s="517" t="s">
        <v>30</v>
      </c>
      <c r="AA4" s="517" t="s">
        <v>32</v>
      </c>
      <c r="AB4" s="517" t="s">
        <v>33</v>
      </c>
      <c r="AC4" s="695" t="s">
        <v>32</v>
      </c>
      <c r="AD4" s="695"/>
      <c r="AE4" s="695" t="s">
        <v>32</v>
      </c>
      <c r="AF4" s="695" t="s">
        <v>35</v>
      </c>
      <c r="AG4" s="695" t="s">
        <v>32</v>
      </c>
      <c r="AH4" s="695" t="s">
        <v>32</v>
      </c>
      <c r="AI4" s="695" t="s">
        <v>4183</v>
      </c>
      <c r="AJ4" s="695" t="s">
        <v>36</v>
      </c>
      <c r="AK4" s="695" t="s">
        <v>4184</v>
      </c>
      <c r="AL4" s="695" t="s">
        <v>38</v>
      </c>
      <c r="AM4" s="695" t="s">
        <v>39</v>
      </c>
      <c r="AN4" s="695" t="s">
        <v>40</v>
      </c>
      <c r="AO4" s="640" t="s">
        <v>47</v>
      </c>
      <c r="AP4" s="640" t="s">
        <v>48</v>
      </c>
      <c r="AQ4" s="755" t="s">
        <v>31</v>
      </c>
      <c r="AR4" s="813" t="s">
        <v>49</v>
      </c>
      <c r="AS4" s="814"/>
      <c r="AT4" s="815"/>
      <c r="AU4" s="815"/>
      <c r="AV4" s="815"/>
      <c r="AW4" s="1211" t="s">
        <v>50</v>
      </c>
      <c r="AX4" s="1211"/>
      <c r="AY4" s="712" t="s">
        <v>51</v>
      </c>
      <c r="AZ4" s="764" t="s">
        <v>52</v>
      </c>
      <c r="BA4" s="713" t="s">
        <v>52</v>
      </c>
      <c r="BB4" s="713" t="s">
        <v>53</v>
      </c>
      <c r="BC4" s="765" t="s">
        <v>54</v>
      </c>
      <c r="BD4" s="616"/>
      <c r="BE4" s="564" t="s">
        <v>4273</v>
      </c>
      <c r="BF4" s="564" t="s">
        <v>4275</v>
      </c>
      <c r="BG4" s="635" t="s">
        <v>32</v>
      </c>
    </row>
    <row r="5" spans="1:59" s="604" customFormat="1" ht="12.75" customHeight="1" thickBot="1" x14ac:dyDescent="0.25">
      <c r="A5" s="643" t="s">
        <v>55</v>
      </c>
      <c r="B5" s="653" t="s">
        <v>56</v>
      </c>
      <c r="C5" s="653" t="s">
        <v>95</v>
      </c>
      <c r="D5" s="653" t="s">
        <v>57</v>
      </c>
      <c r="E5" s="806" t="s">
        <v>58</v>
      </c>
      <c r="F5" s="806" t="s">
        <v>59</v>
      </c>
      <c r="G5" s="601" t="s">
        <v>60</v>
      </c>
      <c r="H5" s="601" t="s">
        <v>61</v>
      </c>
      <c r="I5" s="653" t="s">
        <v>62</v>
      </c>
      <c r="J5" s="653" t="s">
        <v>63</v>
      </c>
      <c r="K5" s="653" t="s">
        <v>71</v>
      </c>
      <c r="L5" s="651" t="s">
        <v>4161</v>
      </c>
      <c r="M5" s="601" t="s">
        <v>4205</v>
      </c>
      <c r="N5" s="807" t="s">
        <v>69</v>
      </c>
      <c r="O5" s="653" t="s">
        <v>72</v>
      </c>
      <c r="P5" s="837" t="s">
        <v>67</v>
      </c>
      <c r="Q5" s="837" t="s">
        <v>68</v>
      </c>
      <c r="R5" s="653" t="s">
        <v>66</v>
      </c>
      <c r="S5" s="725" t="s">
        <v>87</v>
      </c>
      <c r="T5" s="725" t="s">
        <v>88</v>
      </c>
      <c r="U5" s="725" t="s">
        <v>51</v>
      </c>
      <c r="V5" s="725" t="s">
        <v>89</v>
      </c>
      <c r="W5" s="725" t="s">
        <v>86</v>
      </c>
      <c r="X5" s="725" t="s">
        <v>85</v>
      </c>
      <c r="Y5" s="643" t="s">
        <v>1851</v>
      </c>
      <c r="Z5" s="653" t="s">
        <v>72</v>
      </c>
      <c r="AA5" s="653" t="s">
        <v>74</v>
      </c>
      <c r="AB5" s="653" t="s">
        <v>75</v>
      </c>
      <c r="AC5" s="696" t="s">
        <v>76</v>
      </c>
      <c r="AD5" s="696" t="s">
        <v>34</v>
      </c>
      <c r="AE5" s="696" t="s">
        <v>77</v>
      </c>
      <c r="AF5" s="696" t="s">
        <v>78</v>
      </c>
      <c r="AG5" s="696" t="s">
        <v>79</v>
      </c>
      <c r="AH5" s="696" t="s">
        <v>80</v>
      </c>
      <c r="AI5" s="696" t="s">
        <v>80</v>
      </c>
      <c r="AJ5" s="696" t="s">
        <v>80</v>
      </c>
      <c r="AK5" s="696" t="s">
        <v>80</v>
      </c>
      <c r="AL5" s="696" t="s">
        <v>82</v>
      </c>
      <c r="AM5" s="696" t="s">
        <v>83</v>
      </c>
      <c r="AN5" s="696" t="s">
        <v>84</v>
      </c>
      <c r="AO5" s="822" t="s">
        <v>96</v>
      </c>
      <c r="AP5" s="822" t="s">
        <v>97</v>
      </c>
      <c r="AQ5" s="823" t="s">
        <v>73</v>
      </c>
      <c r="AR5" s="817">
        <v>2019</v>
      </c>
      <c r="AS5" s="817">
        <v>2020</v>
      </c>
      <c r="AT5" s="817">
        <v>2021</v>
      </c>
      <c r="AU5" s="817">
        <v>2022</v>
      </c>
      <c r="AV5" s="817">
        <v>2023</v>
      </c>
      <c r="AW5" s="816" t="s">
        <v>98</v>
      </c>
      <c r="AX5" s="816" t="s">
        <v>99</v>
      </c>
      <c r="AY5" s="808" t="s">
        <v>100</v>
      </c>
      <c r="AZ5" s="824" t="s">
        <v>101</v>
      </c>
      <c r="BA5" s="809" t="s">
        <v>102</v>
      </c>
      <c r="BB5" s="809" t="s">
        <v>103</v>
      </c>
      <c r="BC5" s="825" t="s">
        <v>103</v>
      </c>
      <c r="BD5" s="911" t="s">
        <v>4271</v>
      </c>
      <c r="BE5" s="723" t="s">
        <v>4274</v>
      </c>
      <c r="BF5" s="723" t="s">
        <v>4276</v>
      </c>
      <c r="BG5" s="828" t="s">
        <v>4393</v>
      </c>
    </row>
    <row r="6" spans="1:59" ht="11.25" customHeight="1" x14ac:dyDescent="0.2">
      <c r="A6" s="587" t="str">
        <f>IF($B6="","",INDEX('All CCC'!A$7:A$866,MATCH(WatchList!$B6,'All CCC'!$B$7:$B$866,0)))</f>
        <v>3M Company</v>
      </c>
      <c r="B6" s="36" t="s">
        <v>110</v>
      </c>
      <c r="C6" s="903" t="str">
        <f>IF($B6="","",INDEX('All CCC'!C$7:C$866,MATCH(WatchList!$B6,'All CCC'!$B$7:$B$866,0)))</f>
        <v>Industrials</v>
      </c>
      <c r="D6" s="903" t="str">
        <f>IF($B6="","",INDEX('All CCC'!D$7:D$866,MATCH(WatchList!$B6,'All CCC'!$B$7:$B$866,0)))</f>
        <v>Industrial Conglomerates</v>
      </c>
      <c r="E6" s="903">
        <f>IF($B6="","",INDEX('All CCC'!E$7:E$866,MATCH(WatchList!$B6,'All CCC'!$B$7:$B$866,0)))</f>
        <v>62</v>
      </c>
      <c r="F6" s="903">
        <f>IF($B6="","",INDEX('All CCC'!F$7:F$866,MATCH(WatchList!$B6,'All CCC'!$B$7:$B$866,0)))</f>
        <v>8</v>
      </c>
      <c r="G6" s="903" t="str">
        <f>IF($B6="","",INDEX('All CCC'!G$7:G$866,MATCH(WatchList!$B6,'All CCC'!$B$7:$B$866,0)))</f>
        <v>N</v>
      </c>
      <c r="H6" s="903" t="str">
        <f>IF($B6="","",INDEX('All CCC'!H$7:H$866,MATCH(WatchList!$B6,'All CCC'!$B$7:$B$866,0)))</f>
        <v>N</v>
      </c>
      <c r="I6" s="903">
        <f>IF($B6="","",INDEX('All CCC'!I$7:I$866,MATCH(WatchList!$B6,'All CCC'!$B$7:$B$866,0)))</f>
        <v>155.99</v>
      </c>
      <c r="J6" s="903">
        <f>IF($B6="","",INDEX('All CCC'!J$7:J$866,MATCH(WatchList!$B6,'All CCC'!$B$7:$B$866,0)))</f>
        <v>3.7694724020770556</v>
      </c>
      <c r="K6" s="903">
        <f>IF($B6="","",INDEX('All CCC'!K$7:K$866,MATCH(WatchList!$B6,'All CCC'!$B$7:$B$866,0)))</f>
        <v>1.47</v>
      </c>
      <c r="L6" s="903">
        <f>IF($B6="","",INDEX('All CCC'!L$7:L$866,MATCH(WatchList!$B6,'All CCC'!$B$7:$B$866,0)))</f>
        <v>4</v>
      </c>
      <c r="M6" s="903">
        <f>IF($B6="","",INDEX('All CCC'!M$7:M$866,MATCH(WatchList!$B6,'All CCC'!$B$7:$B$866,0)))</f>
        <v>5.88</v>
      </c>
      <c r="N6" s="903" t="str">
        <f>IF($B6="","",INDEX('All CCC'!N$7:N$866,MATCH(WatchList!$B6,'All CCC'!$B$7:$B$866,0)))</f>
        <v>C12</v>
      </c>
      <c r="O6" s="903">
        <f>IF($B6="","",INDEX('All CCC'!O$7:O$866,MATCH(WatchList!$B6,'All CCC'!$B$7:$B$866,0)))</f>
        <v>1.44</v>
      </c>
      <c r="P6" s="904">
        <f>IF($B6="","",INDEX('All CCC'!P$7:P$866,MATCH(WatchList!$B6,'All CCC'!$B$7:$B$866,0)))</f>
        <v>43874</v>
      </c>
      <c r="Q6" s="904">
        <f>IF($B6="","",INDEX('All CCC'!Q$7:Q$866,MATCH(WatchList!$B6,'All CCC'!$B$7:$B$866,0)))</f>
        <v>43902</v>
      </c>
      <c r="R6" s="903">
        <f>IF($B6="","",INDEX('All CCC'!R$7:R$866,MATCH(WatchList!$B6,'All CCC'!$B$7:$B$866,0)))</f>
        <v>2.0833333333333353</v>
      </c>
      <c r="S6" s="903">
        <f>IF($B6="","",INDEX('All CCC'!S$7:S$866,MATCH(WatchList!$B6,'All CCC'!$B$7:$B$866,0)))</f>
        <v>5.8823529411764497</v>
      </c>
      <c r="T6" s="903">
        <f>IF($B6="","",INDEX('All CCC'!T$7:T$866,MATCH(WatchList!$B6,'All CCC'!$B$7:$B$866,0)))</f>
        <v>9.0636022289195104</v>
      </c>
      <c r="U6" s="903">
        <f>IF($B6="","",INDEX('All CCC'!U$7:U$866,MATCH(WatchList!$B6,'All CCC'!$B$7:$B$866,0)))</f>
        <v>10.98883056567086</v>
      </c>
      <c r="V6" s="903">
        <f>IF($B6="","",INDEX('All CCC'!V$7:V$866,MATCH(WatchList!$B6,'All CCC'!$B$7:$B$866,0)))</f>
        <v>10.937718880294355</v>
      </c>
      <c r="W6" s="903">
        <f>IF($B6="","",INDEX('All CCC'!W$7:W$866,MATCH(WatchList!$B6,'All CCC'!$B$7:$B$866,0)))</f>
        <v>1.0046729748621157</v>
      </c>
      <c r="X6" s="903">
        <f>IF($B6="","",INDEX('All CCC'!X$7:X$866,MATCH(WatchList!$B6,'All CCC'!$B$7:$B$866,0)))</f>
        <v>12.20981173963429</v>
      </c>
      <c r="Y6" s="903">
        <f>IF($B6="","",INDEX('All CCC'!Y$7:Y$866,MATCH(WatchList!$B6,'All CCC'!$B$7:$B$866,0)))</f>
        <v>0</v>
      </c>
      <c r="Z6" s="903">
        <f>IF($B6="","",INDEX('All CCC'!Z$7:Z$866,MATCH(WatchList!$B6,'All CCC'!$B$7:$B$866,0)))</f>
        <v>69.014084507042256</v>
      </c>
      <c r="AA6" s="903">
        <f>IF($B6="","",INDEX('All CCC'!AA$7:AA$866,MATCH(WatchList!$B6,'All CCC'!$B$7:$B$866,0)))</f>
        <v>18.308685446009392</v>
      </c>
      <c r="AB6" s="903">
        <f>IF($B6="","",INDEX('All CCC'!AB$7:AB$866,MATCH(WatchList!$B6,'All CCC'!$B$7:$B$866,0)))</f>
        <v>12</v>
      </c>
      <c r="AC6" s="903">
        <f>IF($B6="","",INDEX('All CCC'!AC$7:AC$866,MATCH(WatchList!$B6,'All CCC'!$B$7:$B$866,0)))</f>
        <v>8.52</v>
      </c>
      <c r="AD6" s="903">
        <f>IF($B6="","",INDEX('All CCC'!AD$7:AD$866,MATCH(WatchList!$B6,'All CCC'!$B$7:$B$866,0)))</f>
        <v>12.95</v>
      </c>
      <c r="AE6" s="903">
        <f>IF($B6="","",INDEX('All CCC'!AE$7:AE$866,MATCH(WatchList!$B6,'All CCC'!$B$7:$B$866,0)))</f>
        <v>2.81</v>
      </c>
      <c r="AF6" s="903">
        <f>IF($B6="","",INDEX('All CCC'!AF$7:AF$866,MATCH(WatchList!$B6,'All CCC'!$B$7:$B$866,0)))</f>
        <v>8.84</v>
      </c>
      <c r="AG6" s="903">
        <f>IF($B6="","",INDEX('All CCC'!AG$7:AG$866,MATCH(WatchList!$B6,'All CCC'!$B$7:$B$866,0)))</f>
        <v>48.5</v>
      </c>
      <c r="AH6" s="903">
        <f>IF($B6="","",INDEX('All CCC'!AH$7:AH$866,MATCH(WatchList!$B6,'All CCC'!$B$7:$B$866,0)))</f>
        <v>-14.899999999999999</v>
      </c>
      <c r="AI6" s="903">
        <f>IF($B6="","",INDEX('All CCC'!AI$7:AI$866,MATCH(WatchList!$B6,'All CCC'!$B$7:$B$866,0)))</f>
        <v>10.08</v>
      </c>
      <c r="AJ6" s="903">
        <f>IF($B6="","",INDEX('All CCC'!AJ$7:AJ$866,MATCH(WatchList!$B6,'All CCC'!$B$7:$B$866,0)))</f>
        <v>0.89999999999999991</v>
      </c>
      <c r="AK6" s="903">
        <f>IF($B6="","",INDEX('All CCC'!AK$7:AK$866,MATCH(WatchList!$B6,'All CCC'!$B$7:$B$866,0)))</f>
        <v>1.41</v>
      </c>
      <c r="AL6" s="903">
        <f>IF($B6="","",INDEX('All CCC'!AL$7:AL$866,MATCH(WatchList!$B6,'All CCC'!$B$7:$B$866,0)))</f>
        <v>90740</v>
      </c>
      <c r="AM6" s="903">
        <f>IF($B6="","",INDEX('All CCC'!AM$7:AM$866,MATCH(WatchList!$B6,'All CCC'!$B$7:$B$866,0)))</f>
        <v>0.1</v>
      </c>
      <c r="AN6" s="903">
        <f>IF($B6="","",INDEX('All CCC'!AN$7:AN$866,MATCH(WatchList!$B6,'All CCC'!$B$7:$B$866,0)))</f>
        <v>2.2200000000000002</v>
      </c>
      <c r="AO6" s="903">
        <f>IF($B6="","",INDEX('All CCC'!AO$7:AO$866,MATCH(WatchList!$B6,'All CCC'!$B$7:$B$866,0)))</f>
        <v>-3.5503824782614757</v>
      </c>
      <c r="AP6" s="903">
        <f>IF($B6="","",INDEX('All CCC'!AP$7:AP$866,MATCH(WatchList!$B6,'All CCC'!$B$7:$B$866,0)))</f>
        <v>14.758302967747916</v>
      </c>
      <c r="AQ6" s="903">
        <f>IF($B6="","",INDEX('All CCC'!AQ$7:AQ$866,MATCH(WatchList!$B6,'All CCC'!$B$7:$B$866,0)))</f>
        <v>168.20289114584131</v>
      </c>
      <c r="AR6" s="903">
        <f>IF($B6="","",INDEX('All CCC'!AR$7:AR$866,MATCH(WatchList!$B6,'All CCC'!$B$7:$B$866,0)))</f>
        <v>5.8175999999999997</v>
      </c>
      <c r="AS6" s="903">
        <f>IF($B6="","",INDEX('All CCC'!AS$7:AS$866,MATCH(WatchList!$B6,'All CCC'!$B$7:$B$866,0)))</f>
        <v>6.3993599999999997</v>
      </c>
      <c r="AT6" s="903">
        <f>IF($B6="","",INDEX('All CCC'!AT$7:AT$866,MATCH(WatchList!$B6,'All CCC'!$B$7:$B$866,0)))</f>
        <v>6.4895909759999997</v>
      </c>
      <c r="AU6" s="903">
        <f>IF($B6="","",INDEX('All CCC'!AU$7:AU$866,MATCH(WatchList!$B6,'All CCC'!$B$7:$B$866,0)))</f>
        <v>6.5810942087615993</v>
      </c>
      <c r="AV6" s="903">
        <f>IF($B6="","",INDEX('All CCC'!AV$7:AV$866,MATCH(WatchList!$B6,'All CCC'!$B$7:$B$866,0)))</f>
        <v>6.6738876371051381</v>
      </c>
      <c r="AW6" s="903">
        <f>IF($B6="","",INDEX('All CCC'!AW$7:AW$866,MATCH(WatchList!$B6,'All CCC'!$B$7:$B$866,0)))</f>
        <v>31.961532821866736</v>
      </c>
      <c r="AX6" s="903">
        <f>IF($B6="","",INDEX('All CCC'!AX$7:AX$866,MATCH(WatchList!$B6,'All CCC'!$B$7:$B$866,0)))</f>
        <v>20.489475493215419</v>
      </c>
      <c r="AY6" s="903">
        <f>IF($B6="","",INDEX('All CCC'!AY$7:AY$866,MATCH(WatchList!$B6,'All CCC'!$B$7:$B$866,0)))</f>
        <v>0.99</v>
      </c>
      <c r="AZ6" s="903">
        <f>IF($B6="","",INDEX('All CCC'!AZ$7:AZ$866,MATCH(WatchList!$B6,'All CCC'!$B$7:$B$866,0)))</f>
        <v>36.79</v>
      </c>
      <c r="BA6" s="903">
        <f>IF($B6="","",INDEX('All CCC'!BA$7:BA$866,MATCH(WatchList!$B6,'All CCC'!$B$7:$B$866,0)))</f>
        <v>-16.900000000000002</v>
      </c>
      <c r="BB6" s="903">
        <f>IF($B6="","",INDEX('All CCC'!BB$7:BB$866,MATCH(WatchList!$B6,'All CCC'!$B$7:$B$866,0)))</f>
        <v>2.3800000000000003</v>
      </c>
      <c r="BC6" s="903">
        <f>IF($B6="","",INDEX('All CCC'!BC$7:BC$866,MATCH(WatchList!$B6,'All CCC'!$B$7:$B$866,0)))</f>
        <v>-1.9300000000000002</v>
      </c>
      <c r="BD6" s="903">
        <f>IF($B6="","",INDEX('All CCC'!BD$7:BD$866,MATCH(WatchList!$B6,'All CCC'!$B$7:$B$866,0)))</f>
        <v>0</v>
      </c>
      <c r="BE6" s="903">
        <f>IF($B6="","",INDEX('All CCC'!BE$7:BE$866,MATCH(WatchList!$B6,'All CCC'!$B$7:$B$866,0)))</f>
        <v>1959</v>
      </c>
      <c r="BF6" s="903">
        <f>IF($B6="","",INDEX('All CCC'!BF$7:BF$866,MATCH(WatchList!$B6,'All CCC'!$B$7:$B$866,0)))</f>
        <v>7</v>
      </c>
      <c r="BG6" s="903">
        <f>IF($B6="","",INDEX('All CCC'!BG$7:BG$866,MATCH(WatchList!$B6,'All CCC'!$B$7:$B$866,0)))</f>
        <v>11.5</v>
      </c>
    </row>
    <row r="7" spans="1:59" ht="11.25" customHeight="1" x14ac:dyDescent="0.2">
      <c r="A7" s="587" t="str">
        <f>IF($B7="","",INDEX('All CCC'!A$7:A$866,MATCH(WatchList!$B7,'All CCC'!$B$7:$B$866,0)))</f>
        <v/>
      </c>
      <c r="B7" s="36"/>
      <c r="C7" s="903" t="str">
        <f>IF($B7="","",INDEX('All CCC'!C$7:C$866,MATCH(WatchList!$B7,'All CCC'!$B$7:$B$866,0)))</f>
        <v/>
      </c>
      <c r="D7" s="903" t="str">
        <f>IF($B7="","",INDEX('All CCC'!D$7:D$866,MATCH(WatchList!$B7,'All CCC'!$B$7:$B$866,0)))</f>
        <v/>
      </c>
      <c r="E7" s="903" t="str">
        <f>IF($B7="","",INDEX('All CCC'!E$7:E$866,MATCH(WatchList!$B7,'All CCC'!$B$7:$B$866,0)))</f>
        <v/>
      </c>
      <c r="F7" s="903" t="str">
        <f>IF($B7="","",INDEX('All CCC'!F$7:F$866,MATCH(WatchList!$B7,'All CCC'!$B$7:$B$866,0)))</f>
        <v/>
      </c>
      <c r="G7" s="903" t="str">
        <f>IF($B7="","",INDEX('All CCC'!G$7:G$866,MATCH(WatchList!$B7,'All CCC'!$B$7:$B$866,0)))</f>
        <v/>
      </c>
      <c r="H7" s="903" t="str">
        <f>IF($B7="","",INDEX('All CCC'!H$7:H$866,MATCH(WatchList!$B7,'All CCC'!$B$7:$B$866,0)))</f>
        <v/>
      </c>
      <c r="I7" s="903" t="str">
        <f>IF($B7="","",INDEX('All CCC'!I$7:I$866,MATCH(WatchList!$B7,'All CCC'!$B$7:$B$866,0)))</f>
        <v/>
      </c>
      <c r="J7" s="903" t="str">
        <f>IF($B7="","",INDEX('All CCC'!J$7:J$866,MATCH(WatchList!$B7,'All CCC'!$B$7:$B$866,0)))</f>
        <v/>
      </c>
      <c r="K7" s="903" t="str">
        <f>IF($B7="","",INDEX('All CCC'!K$7:K$866,MATCH(WatchList!$B7,'All CCC'!$B$7:$B$866,0)))</f>
        <v/>
      </c>
      <c r="L7" s="903" t="str">
        <f>IF($B7="","",INDEX('All CCC'!L$7:L$866,MATCH(WatchList!$B7,'All CCC'!$B$7:$B$866,0)))</f>
        <v/>
      </c>
      <c r="M7" s="903" t="str">
        <f>IF($B7="","",INDEX('All CCC'!M$7:M$866,MATCH(WatchList!$B7,'All CCC'!$B$7:$B$866,0)))</f>
        <v/>
      </c>
      <c r="N7" s="903" t="str">
        <f>IF($B7="","",INDEX('All CCC'!N$7:N$866,MATCH(WatchList!$B7,'All CCC'!$B$7:$B$866,0)))</f>
        <v/>
      </c>
      <c r="O7" s="903" t="str">
        <f>IF($B7="","",INDEX('All CCC'!O$7:O$866,MATCH(WatchList!$B7,'All CCC'!$B$7:$B$866,0)))</f>
        <v/>
      </c>
      <c r="P7" s="904" t="str">
        <f>IF($B7="","",INDEX('All CCC'!P$7:P$866,MATCH(WatchList!$B7,'All CCC'!$B$7:$B$866,0)))</f>
        <v/>
      </c>
      <c r="Q7" s="904" t="str">
        <f>IF($B7="","",INDEX('All CCC'!Q$7:Q$866,MATCH(WatchList!$B7,'All CCC'!$B$7:$B$866,0)))</f>
        <v/>
      </c>
      <c r="R7" s="903" t="str">
        <f>IF($B7="","",INDEX('All CCC'!R$7:R$866,MATCH(WatchList!$B7,'All CCC'!$B$7:$B$866,0)))</f>
        <v/>
      </c>
      <c r="S7" s="903" t="str">
        <f>IF($B7="","",INDEX('All CCC'!S$7:S$866,MATCH(WatchList!$B7,'All CCC'!$B$7:$B$866,0)))</f>
        <v/>
      </c>
      <c r="T7" s="903" t="str">
        <f>IF($B7="","",INDEX('All CCC'!T$7:T$866,MATCH(WatchList!$B7,'All CCC'!$B$7:$B$866,0)))</f>
        <v/>
      </c>
      <c r="U7" s="903" t="str">
        <f>IF($B7="","",INDEX('All CCC'!U$7:U$866,MATCH(WatchList!$B7,'All CCC'!$B$7:$B$866,0)))</f>
        <v/>
      </c>
      <c r="V7" s="903" t="str">
        <f>IF($B7="","",INDEX('All CCC'!V$7:V$866,MATCH(WatchList!$B7,'All CCC'!$B$7:$B$866,0)))</f>
        <v/>
      </c>
      <c r="W7" s="903" t="str">
        <f>IF($B7="","",INDEX('All CCC'!W$7:W$866,MATCH(WatchList!$B7,'All CCC'!$B$7:$B$866,0)))</f>
        <v/>
      </c>
      <c r="X7" s="903" t="str">
        <f>IF($B7="","",INDEX('All CCC'!X$7:X$866,MATCH(WatchList!$B7,'All CCC'!$B$7:$B$866,0)))</f>
        <v/>
      </c>
      <c r="Y7" s="903" t="str">
        <f>IF($B7="","",INDEX('All CCC'!Y$7:Y$866,MATCH(WatchList!$B7,'All CCC'!$B$7:$B$866,0)))</f>
        <v/>
      </c>
      <c r="Z7" s="903" t="str">
        <f>IF($B7="","",INDEX('All CCC'!Z$7:Z$866,MATCH(WatchList!$B7,'All CCC'!$B$7:$B$866,0)))</f>
        <v/>
      </c>
      <c r="AA7" s="903" t="str">
        <f>IF($B7="","",INDEX('All CCC'!AA$7:AA$866,MATCH(WatchList!$B7,'All CCC'!$B$7:$B$866,0)))</f>
        <v/>
      </c>
      <c r="AB7" s="903" t="str">
        <f>IF($B7="","",INDEX('All CCC'!AB$7:AB$866,MATCH(WatchList!$B7,'All CCC'!$B$7:$B$866,0)))</f>
        <v/>
      </c>
      <c r="AC7" s="903" t="str">
        <f>IF($B7="","",INDEX('All CCC'!AC$7:AC$866,MATCH(WatchList!$B7,'All CCC'!$B$7:$B$866,0)))</f>
        <v/>
      </c>
      <c r="AD7" s="903" t="str">
        <f>IF($B7="","",INDEX('All CCC'!AD$7:AD$866,MATCH(WatchList!$B7,'All CCC'!$B$7:$B$866,0)))</f>
        <v/>
      </c>
      <c r="AE7" s="903" t="str">
        <f>IF($B7="","",INDEX('All CCC'!AE$7:AE$866,MATCH(WatchList!$B7,'All CCC'!$B$7:$B$866,0)))</f>
        <v/>
      </c>
      <c r="AF7" s="903" t="str">
        <f>IF($B7="","",INDEX('All CCC'!AF$7:AF$866,MATCH(WatchList!$B7,'All CCC'!$B$7:$B$866,0)))</f>
        <v/>
      </c>
      <c r="AG7" s="903" t="str">
        <f>IF($B7="","",INDEX('All CCC'!AG$7:AG$866,MATCH(WatchList!$B7,'All CCC'!$B$7:$B$866,0)))</f>
        <v/>
      </c>
      <c r="AH7" s="903" t="str">
        <f>IF($B7="","",INDEX('All CCC'!AH$7:AH$866,MATCH(WatchList!$B7,'All CCC'!$B$7:$B$866,0)))</f>
        <v/>
      </c>
      <c r="AI7" s="903" t="str">
        <f>IF($B7="","",INDEX('All CCC'!AI$7:AI$866,MATCH(WatchList!$B7,'All CCC'!$B$7:$B$866,0)))</f>
        <v/>
      </c>
      <c r="AJ7" s="903" t="str">
        <f>IF($B7="","",INDEX('All CCC'!AJ$7:AJ$866,MATCH(WatchList!$B7,'All CCC'!$B$7:$B$866,0)))</f>
        <v/>
      </c>
      <c r="AK7" s="903" t="str">
        <f>IF($B7="","",INDEX('All CCC'!AK$7:AK$866,MATCH(WatchList!$B7,'All CCC'!$B$7:$B$866,0)))</f>
        <v/>
      </c>
      <c r="AL7" s="903" t="str">
        <f>IF($B7="","",INDEX('All CCC'!AL$7:AL$866,MATCH(WatchList!$B7,'All CCC'!$B$7:$B$866,0)))</f>
        <v/>
      </c>
      <c r="AM7" s="903" t="str">
        <f>IF($B7="","",INDEX('All CCC'!AM$7:AM$866,MATCH(WatchList!$B7,'All CCC'!$B$7:$B$866,0)))</f>
        <v/>
      </c>
      <c r="AN7" s="903" t="str">
        <f>IF($B7="","",INDEX('All CCC'!AN$7:AN$866,MATCH(WatchList!$B7,'All CCC'!$B$7:$B$866,0)))</f>
        <v/>
      </c>
      <c r="AO7" s="903" t="str">
        <f>IF($B7="","",INDEX('All CCC'!AO$7:AO$866,MATCH(WatchList!$B7,'All CCC'!$B$7:$B$866,0)))</f>
        <v/>
      </c>
      <c r="AP7" s="903" t="str">
        <f>IF($B7="","",INDEX('All CCC'!AP$7:AP$866,MATCH(WatchList!$B7,'All CCC'!$B$7:$B$866,0)))</f>
        <v/>
      </c>
      <c r="AQ7" s="903" t="str">
        <f>IF($B7="","",INDEX('All CCC'!AQ$7:AQ$866,MATCH(WatchList!$B7,'All CCC'!$B$7:$B$866,0)))</f>
        <v/>
      </c>
      <c r="AR7" s="903" t="str">
        <f>IF($B7="","",INDEX('All CCC'!AR$7:AR$866,MATCH(WatchList!$B7,'All CCC'!$B$7:$B$866,0)))</f>
        <v/>
      </c>
      <c r="AS7" s="903" t="str">
        <f>IF($B7="","",INDEX('All CCC'!AS$7:AS$866,MATCH(WatchList!$B7,'All CCC'!$B$7:$B$866,0)))</f>
        <v/>
      </c>
      <c r="AT7" s="903" t="str">
        <f>IF($B7="","",INDEX('All CCC'!AT$7:AT$866,MATCH(WatchList!$B7,'All CCC'!$B$7:$B$866,0)))</f>
        <v/>
      </c>
      <c r="AU7" s="903" t="str">
        <f>IF($B7="","",INDEX('All CCC'!AU$7:AU$866,MATCH(WatchList!$B7,'All CCC'!$B$7:$B$866,0)))</f>
        <v/>
      </c>
      <c r="AV7" s="903" t="str">
        <f>IF($B7="","",INDEX('All CCC'!AV$7:AV$866,MATCH(WatchList!$B7,'All CCC'!$B$7:$B$866,0)))</f>
        <v/>
      </c>
      <c r="AW7" s="903" t="str">
        <f>IF($B7="","",INDEX('All CCC'!AW$7:AW$866,MATCH(WatchList!$B7,'All CCC'!$B$7:$B$866,0)))</f>
        <v/>
      </c>
      <c r="AX7" s="903" t="str">
        <f>IF($B7="","",INDEX('All CCC'!AX$7:AX$866,MATCH(WatchList!$B7,'All CCC'!$B$7:$B$866,0)))</f>
        <v/>
      </c>
      <c r="AY7" s="903" t="str">
        <f>IF($B7="","",INDEX('All CCC'!AY$7:AY$866,MATCH(WatchList!$B7,'All CCC'!$B$7:$B$866,0)))</f>
        <v/>
      </c>
      <c r="AZ7" s="903" t="str">
        <f>IF($B7="","",INDEX('All CCC'!AZ$7:AZ$866,MATCH(WatchList!$B7,'All CCC'!$B$7:$B$866,0)))</f>
        <v/>
      </c>
      <c r="BA7" s="903" t="str">
        <f>IF($B7="","",INDEX('All CCC'!BA$7:BA$866,MATCH(WatchList!$B7,'All CCC'!$B$7:$B$866,0)))</f>
        <v/>
      </c>
      <c r="BB7" s="903" t="str">
        <f>IF($B7="","",INDEX('All CCC'!BB$7:BB$866,MATCH(WatchList!$B7,'All CCC'!$B$7:$B$866,0)))</f>
        <v/>
      </c>
      <c r="BC7" s="903" t="str">
        <f>IF($B7="","",INDEX('All CCC'!BC$7:BC$866,MATCH(WatchList!$B7,'All CCC'!$B$7:$B$866,0)))</f>
        <v/>
      </c>
      <c r="BD7" s="903" t="str">
        <f>IF($B7="","",INDEX('All CCC'!BD$7:BD$866,MATCH(WatchList!$B7,'All CCC'!$B$7:$B$866,0)))</f>
        <v/>
      </c>
      <c r="BE7" s="903" t="str">
        <f>IF($B7="","",INDEX('All CCC'!BE$7:BE$866,MATCH(WatchList!$B7,'All CCC'!$B$7:$B$866,0)))</f>
        <v/>
      </c>
      <c r="BF7" s="903" t="str">
        <f>IF($B7="","",INDEX('All CCC'!BF$7:BF$866,MATCH(WatchList!$B7,'All CCC'!$B$7:$B$866,0)))</f>
        <v/>
      </c>
      <c r="BG7" s="903" t="str">
        <f>IF($B7="","",INDEX('All CCC'!BG$7:BG$866,MATCH(WatchList!$B7,'All CCC'!$B$7:$B$866,0)))</f>
        <v/>
      </c>
    </row>
    <row r="8" spans="1:59" s="878" customFormat="1" ht="11.25" customHeight="1" x14ac:dyDescent="0.2">
      <c r="A8" s="587" t="str">
        <f>IF($B8="","",INDEX('All CCC'!A$7:A$866,MATCH(WatchList!$B8,'All CCC'!$B$7:$B$866,0)))</f>
        <v/>
      </c>
      <c r="B8" s="36"/>
      <c r="C8" s="903" t="str">
        <f>IF($B8="","",INDEX('All CCC'!C$7:C$866,MATCH(WatchList!$B8,'All CCC'!$B$7:$B$866,0)))</f>
        <v/>
      </c>
      <c r="D8" s="903" t="str">
        <f>IF($B8="","",INDEX('All CCC'!D$7:D$866,MATCH(WatchList!$B8,'All CCC'!$B$7:$B$866,0)))</f>
        <v/>
      </c>
      <c r="E8" s="903" t="str">
        <f>IF($B8="","",INDEX('All CCC'!E$7:E$866,MATCH(WatchList!$B8,'All CCC'!$B$7:$B$866,0)))</f>
        <v/>
      </c>
      <c r="F8" s="903" t="str">
        <f>IF($B8="","",INDEX('All CCC'!F$7:F$866,MATCH(WatchList!$B8,'All CCC'!$B$7:$B$866,0)))</f>
        <v/>
      </c>
      <c r="G8" s="903" t="str">
        <f>IF($B8="","",INDEX('All CCC'!G$7:G$866,MATCH(WatchList!$B8,'All CCC'!$B$7:$B$866,0)))</f>
        <v/>
      </c>
      <c r="H8" s="903" t="str">
        <f>IF($B8="","",INDEX('All CCC'!H$7:H$866,MATCH(WatchList!$B8,'All CCC'!$B$7:$B$866,0)))</f>
        <v/>
      </c>
      <c r="I8" s="903" t="str">
        <f>IF($B8="","",INDEX('All CCC'!I$7:I$866,MATCH(WatchList!$B8,'All CCC'!$B$7:$B$866,0)))</f>
        <v/>
      </c>
      <c r="J8" s="903" t="str">
        <f>IF($B8="","",INDEX('All CCC'!J$7:J$866,MATCH(WatchList!$B8,'All CCC'!$B$7:$B$866,0)))</f>
        <v/>
      </c>
      <c r="K8" s="903" t="str">
        <f>IF($B8="","",INDEX('All CCC'!K$7:K$866,MATCH(WatchList!$B8,'All CCC'!$B$7:$B$866,0)))</f>
        <v/>
      </c>
      <c r="L8" s="903" t="str">
        <f>IF($B8="","",INDEX('All CCC'!L$7:L$866,MATCH(WatchList!$B8,'All CCC'!$B$7:$B$866,0)))</f>
        <v/>
      </c>
      <c r="M8" s="903" t="str">
        <f>IF($B8="","",INDEX('All CCC'!M$7:M$866,MATCH(WatchList!$B8,'All CCC'!$B$7:$B$866,0)))</f>
        <v/>
      </c>
      <c r="N8" s="903" t="str">
        <f>IF($B8="","",INDEX('All CCC'!N$7:N$866,MATCH(WatchList!$B8,'All CCC'!$B$7:$B$866,0)))</f>
        <v/>
      </c>
      <c r="O8" s="903" t="str">
        <f>IF($B8="","",INDEX('All CCC'!O$7:O$866,MATCH(WatchList!$B8,'All CCC'!$B$7:$B$866,0)))</f>
        <v/>
      </c>
      <c r="P8" s="904" t="str">
        <f>IF($B8="","",INDEX('All CCC'!P$7:P$866,MATCH(WatchList!$B8,'All CCC'!$B$7:$B$866,0)))</f>
        <v/>
      </c>
      <c r="Q8" s="904" t="str">
        <f>IF($B8="","",INDEX('All CCC'!Q$7:Q$866,MATCH(WatchList!$B8,'All CCC'!$B$7:$B$866,0)))</f>
        <v/>
      </c>
      <c r="R8" s="903" t="str">
        <f>IF($B8="","",INDEX('All CCC'!R$7:R$866,MATCH(WatchList!$B8,'All CCC'!$B$7:$B$866,0)))</f>
        <v/>
      </c>
      <c r="S8" s="903" t="str">
        <f>IF($B8="","",INDEX('All CCC'!S$7:S$866,MATCH(WatchList!$B8,'All CCC'!$B$7:$B$866,0)))</f>
        <v/>
      </c>
      <c r="T8" s="903" t="str">
        <f>IF($B8="","",INDEX('All CCC'!T$7:T$866,MATCH(WatchList!$B8,'All CCC'!$B$7:$B$866,0)))</f>
        <v/>
      </c>
      <c r="U8" s="903" t="str">
        <f>IF($B8="","",INDEX('All CCC'!U$7:U$866,MATCH(WatchList!$B8,'All CCC'!$B$7:$B$866,0)))</f>
        <v/>
      </c>
      <c r="V8" s="903" t="str">
        <f>IF($B8="","",INDEX('All CCC'!V$7:V$866,MATCH(WatchList!$B8,'All CCC'!$B$7:$B$866,0)))</f>
        <v/>
      </c>
      <c r="W8" s="903" t="str">
        <f>IF($B8="","",INDEX('All CCC'!W$7:W$866,MATCH(WatchList!$B8,'All CCC'!$B$7:$B$866,0)))</f>
        <v/>
      </c>
      <c r="X8" s="903" t="str">
        <f>IF($B8="","",INDEX('All CCC'!X$7:X$866,MATCH(WatchList!$B8,'All CCC'!$B$7:$B$866,0)))</f>
        <v/>
      </c>
      <c r="Y8" s="903" t="str">
        <f>IF($B8="","",INDEX('All CCC'!Y$7:Y$866,MATCH(WatchList!$B8,'All CCC'!$B$7:$B$866,0)))</f>
        <v/>
      </c>
      <c r="Z8" s="903" t="str">
        <f>IF($B8="","",INDEX('All CCC'!Z$7:Z$866,MATCH(WatchList!$B8,'All CCC'!$B$7:$B$866,0)))</f>
        <v/>
      </c>
      <c r="AA8" s="903" t="str">
        <f>IF($B8="","",INDEX('All CCC'!AA$7:AA$866,MATCH(WatchList!$B8,'All CCC'!$B$7:$B$866,0)))</f>
        <v/>
      </c>
      <c r="AB8" s="903" t="str">
        <f>IF($B8="","",INDEX('All CCC'!AB$7:AB$866,MATCH(WatchList!$B8,'All CCC'!$B$7:$B$866,0)))</f>
        <v/>
      </c>
      <c r="AC8" s="903" t="str">
        <f>IF($B8="","",INDEX('All CCC'!AC$7:AC$866,MATCH(WatchList!$B8,'All CCC'!$B$7:$B$866,0)))</f>
        <v/>
      </c>
      <c r="AD8" s="903" t="str">
        <f>IF($B8="","",INDEX('All CCC'!AD$7:AD$866,MATCH(WatchList!$B8,'All CCC'!$B$7:$B$866,0)))</f>
        <v/>
      </c>
      <c r="AE8" s="903" t="str">
        <f>IF($B8="","",INDEX('All CCC'!AE$7:AE$866,MATCH(WatchList!$B8,'All CCC'!$B$7:$B$866,0)))</f>
        <v/>
      </c>
      <c r="AF8" s="903" t="str">
        <f>IF($B8="","",INDEX('All CCC'!AF$7:AF$866,MATCH(WatchList!$B8,'All CCC'!$B$7:$B$866,0)))</f>
        <v/>
      </c>
      <c r="AG8" s="903" t="str">
        <f>IF($B8="","",INDEX('All CCC'!AG$7:AG$866,MATCH(WatchList!$B8,'All CCC'!$B$7:$B$866,0)))</f>
        <v/>
      </c>
      <c r="AH8" s="903" t="str">
        <f>IF($B8="","",INDEX('All CCC'!AH$7:AH$866,MATCH(WatchList!$B8,'All CCC'!$B$7:$B$866,0)))</f>
        <v/>
      </c>
      <c r="AI8" s="903" t="str">
        <f>IF($B8="","",INDEX('All CCC'!AI$7:AI$866,MATCH(WatchList!$B8,'All CCC'!$B$7:$B$866,0)))</f>
        <v/>
      </c>
      <c r="AJ8" s="903" t="str">
        <f>IF($B8="","",INDEX('All CCC'!AJ$7:AJ$866,MATCH(WatchList!$B8,'All CCC'!$B$7:$B$866,0)))</f>
        <v/>
      </c>
      <c r="AK8" s="903" t="str">
        <f>IF($B8="","",INDEX('All CCC'!AK$7:AK$866,MATCH(WatchList!$B8,'All CCC'!$B$7:$B$866,0)))</f>
        <v/>
      </c>
      <c r="AL8" s="903" t="str">
        <f>IF($B8="","",INDEX('All CCC'!AL$7:AL$866,MATCH(WatchList!$B8,'All CCC'!$B$7:$B$866,0)))</f>
        <v/>
      </c>
      <c r="AM8" s="903" t="str">
        <f>IF($B8="","",INDEX('All CCC'!AM$7:AM$866,MATCH(WatchList!$B8,'All CCC'!$B$7:$B$866,0)))</f>
        <v/>
      </c>
      <c r="AN8" s="903" t="str">
        <f>IF($B8="","",INDEX('All CCC'!AN$7:AN$866,MATCH(WatchList!$B8,'All CCC'!$B$7:$B$866,0)))</f>
        <v/>
      </c>
      <c r="AO8" s="903" t="str">
        <f>IF($B8="","",INDEX('All CCC'!AO$7:AO$866,MATCH(WatchList!$B8,'All CCC'!$B$7:$B$866,0)))</f>
        <v/>
      </c>
      <c r="AP8" s="903" t="str">
        <f>IF($B8="","",INDEX('All CCC'!AP$7:AP$866,MATCH(WatchList!$B8,'All CCC'!$B$7:$B$866,0)))</f>
        <v/>
      </c>
      <c r="AQ8" s="903" t="str">
        <f>IF($B8="","",INDEX('All CCC'!AQ$7:AQ$866,MATCH(WatchList!$B8,'All CCC'!$B$7:$B$866,0)))</f>
        <v/>
      </c>
      <c r="AR8" s="903" t="str">
        <f>IF($B8="","",INDEX('All CCC'!AR$7:AR$866,MATCH(WatchList!$B8,'All CCC'!$B$7:$B$866,0)))</f>
        <v/>
      </c>
      <c r="AS8" s="903" t="str">
        <f>IF($B8="","",INDEX('All CCC'!AS$7:AS$866,MATCH(WatchList!$B8,'All CCC'!$B$7:$B$866,0)))</f>
        <v/>
      </c>
      <c r="AT8" s="903" t="str">
        <f>IF($B8="","",INDEX('All CCC'!AT$7:AT$866,MATCH(WatchList!$B8,'All CCC'!$B$7:$B$866,0)))</f>
        <v/>
      </c>
      <c r="AU8" s="903" t="str">
        <f>IF($B8="","",INDEX('All CCC'!AU$7:AU$866,MATCH(WatchList!$B8,'All CCC'!$B$7:$B$866,0)))</f>
        <v/>
      </c>
      <c r="AV8" s="903" t="str">
        <f>IF($B8="","",INDEX('All CCC'!AV$7:AV$866,MATCH(WatchList!$B8,'All CCC'!$B$7:$B$866,0)))</f>
        <v/>
      </c>
      <c r="AW8" s="903" t="str">
        <f>IF($B8="","",INDEX('All CCC'!AW$7:AW$866,MATCH(WatchList!$B8,'All CCC'!$B$7:$B$866,0)))</f>
        <v/>
      </c>
      <c r="AX8" s="903" t="str">
        <f>IF($B8="","",INDEX('All CCC'!AX$7:AX$866,MATCH(WatchList!$B8,'All CCC'!$B$7:$B$866,0)))</f>
        <v/>
      </c>
      <c r="AY8" s="903" t="str">
        <f>IF($B8="","",INDEX('All CCC'!AY$7:AY$866,MATCH(WatchList!$B8,'All CCC'!$B$7:$B$866,0)))</f>
        <v/>
      </c>
      <c r="AZ8" s="903" t="str">
        <f>IF($B8="","",INDEX('All CCC'!AZ$7:AZ$866,MATCH(WatchList!$B8,'All CCC'!$B$7:$B$866,0)))</f>
        <v/>
      </c>
      <c r="BA8" s="903" t="str">
        <f>IF($B8="","",INDEX('All CCC'!BA$7:BA$866,MATCH(WatchList!$B8,'All CCC'!$B$7:$B$866,0)))</f>
        <v/>
      </c>
      <c r="BB8" s="903" t="str">
        <f>IF($B8="","",INDEX('All CCC'!BB$7:BB$866,MATCH(WatchList!$B8,'All CCC'!$B$7:$B$866,0)))</f>
        <v/>
      </c>
      <c r="BC8" s="903" t="str">
        <f>IF($B8="","",INDEX('All CCC'!BC$7:BC$866,MATCH(WatchList!$B8,'All CCC'!$B$7:$B$866,0)))</f>
        <v/>
      </c>
      <c r="BD8" s="903" t="str">
        <f>IF($B8="","",INDEX('All CCC'!BD$7:BD$866,MATCH(WatchList!$B8,'All CCC'!$B$7:$B$866,0)))</f>
        <v/>
      </c>
      <c r="BE8" s="903" t="str">
        <f>IF($B8="","",INDEX('All CCC'!BE$7:BE$866,MATCH(WatchList!$B8,'All CCC'!$B$7:$B$866,0)))</f>
        <v/>
      </c>
      <c r="BF8" s="903" t="str">
        <f>IF($B8="","",INDEX('All CCC'!BF$7:BF$866,MATCH(WatchList!$B8,'All CCC'!$B$7:$B$866,0)))</f>
        <v/>
      </c>
      <c r="BG8" s="903" t="str">
        <f>IF($B8="","",INDEX('All CCC'!BG$7:BG$866,MATCH(WatchList!$B8,'All CCC'!$B$7:$B$866,0)))</f>
        <v/>
      </c>
    </row>
    <row r="9" spans="1:59" ht="11.25" customHeight="1" x14ac:dyDescent="0.2">
      <c r="A9" s="587" t="str">
        <f>IF($B9="","",INDEX('All CCC'!A$7:A$866,MATCH(WatchList!$B9,'All CCC'!$B$7:$B$866,0)))</f>
        <v/>
      </c>
      <c r="B9" s="36"/>
      <c r="C9" s="903" t="str">
        <f>IF($B9="","",INDEX('All CCC'!C$7:C$866,MATCH(WatchList!$B9,'All CCC'!$B$7:$B$866,0)))</f>
        <v/>
      </c>
      <c r="D9" s="903" t="str">
        <f>IF($B9="","",INDEX('All CCC'!D$7:D$866,MATCH(WatchList!$B9,'All CCC'!$B$7:$B$866,0)))</f>
        <v/>
      </c>
      <c r="E9" s="903" t="str">
        <f>IF($B9="","",INDEX('All CCC'!E$7:E$866,MATCH(WatchList!$B9,'All CCC'!$B$7:$B$866,0)))</f>
        <v/>
      </c>
      <c r="F9" s="903" t="str">
        <f>IF($B9="","",INDEX('All CCC'!F$7:F$866,MATCH(WatchList!$B9,'All CCC'!$B$7:$B$866,0)))</f>
        <v/>
      </c>
      <c r="G9" s="903" t="str">
        <f>IF($B9="","",INDEX('All CCC'!G$7:G$866,MATCH(WatchList!$B9,'All CCC'!$B$7:$B$866,0)))</f>
        <v/>
      </c>
      <c r="H9" s="903" t="str">
        <f>IF($B9="","",INDEX('All CCC'!H$7:H$866,MATCH(WatchList!$B9,'All CCC'!$B$7:$B$866,0)))</f>
        <v/>
      </c>
      <c r="I9" s="903" t="str">
        <f>IF($B9="","",INDEX('All CCC'!I$7:I$866,MATCH(WatchList!$B9,'All CCC'!$B$7:$B$866,0)))</f>
        <v/>
      </c>
      <c r="J9" s="903" t="str">
        <f>IF($B9="","",INDEX('All CCC'!J$7:J$866,MATCH(WatchList!$B9,'All CCC'!$B$7:$B$866,0)))</f>
        <v/>
      </c>
      <c r="K9" s="903" t="str">
        <f>IF($B9="","",INDEX('All CCC'!K$7:K$866,MATCH(WatchList!$B9,'All CCC'!$B$7:$B$866,0)))</f>
        <v/>
      </c>
      <c r="L9" s="903" t="str">
        <f>IF($B9="","",INDEX('All CCC'!L$7:L$866,MATCH(WatchList!$B9,'All CCC'!$B$7:$B$866,0)))</f>
        <v/>
      </c>
      <c r="M9" s="903" t="str">
        <f>IF($B9="","",INDEX('All CCC'!M$7:M$866,MATCH(WatchList!$B9,'All CCC'!$B$7:$B$866,0)))</f>
        <v/>
      </c>
      <c r="N9" s="903" t="str">
        <f>IF($B9="","",INDEX('All CCC'!N$7:N$866,MATCH(WatchList!$B9,'All CCC'!$B$7:$B$866,0)))</f>
        <v/>
      </c>
      <c r="O9" s="903" t="str">
        <f>IF($B9="","",INDEX('All CCC'!O$7:O$866,MATCH(WatchList!$B9,'All CCC'!$B$7:$B$866,0)))</f>
        <v/>
      </c>
      <c r="P9" s="904" t="str">
        <f>IF($B9="","",INDEX('All CCC'!P$7:P$866,MATCH(WatchList!$B9,'All CCC'!$B$7:$B$866,0)))</f>
        <v/>
      </c>
      <c r="Q9" s="904" t="str">
        <f>IF($B9="","",INDEX('All CCC'!Q$7:Q$866,MATCH(WatchList!$B9,'All CCC'!$B$7:$B$866,0)))</f>
        <v/>
      </c>
      <c r="R9" s="903" t="str">
        <f>IF($B9="","",INDEX('All CCC'!R$7:R$866,MATCH(WatchList!$B9,'All CCC'!$B$7:$B$866,0)))</f>
        <v/>
      </c>
      <c r="S9" s="903" t="str">
        <f>IF($B9="","",INDEX('All CCC'!S$7:S$866,MATCH(WatchList!$B9,'All CCC'!$B$7:$B$866,0)))</f>
        <v/>
      </c>
      <c r="T9" s="903" t="str">
        <f>IF($B9="","",INDEX('All CCC'!T$7:T$866,MATCH(WatchList!$B9,'All CCC'!$B$7:$B$866,0)))</f>
        <v/>
      </c>
      <c r="U9" s="903" t="str">
        <f>IF($B9="","",INDEX('All CCC'!U$7:U$866,MATCH(WatchList!$B9,'All CCC'!$B$7:$B$866,0)))</f>
        <v/>
      </c>
      <c r="V9" s="903" t="str">
        <f>IF($B9="","",INDEX('All CCC'!V$7:V$866,MATCH(WatchList!$B9,'All CCC'!$B$7:$B$866,0)))</f>
        <v/>
      </c>
      <c r="W9" s="903" t="str">
        <f>IF($B9="","",INDEX('All CCC'!W$7:W$866,MATCH(WatchList!$B9,'All CCC'!$B$7:$B$866,0)))</f>
        <v/>
      </c>
      <c r="X9" s="903" t="str">
        <f>IF($B9="","",INDEX('All CCC'!X$7:X$866,MATCH(WatchList!$B9,'All CCC'!$B$7:$B$866,0)))</f>
        <v/>
      </c>
      <c r="Y9" s="903" t="str">
        <f>IF($B9="","",INDEX('All CCC'!Y$7:Y$866,MATCH(WatchList!$B9,'All CCC'!$B$7:$B$866,0)))</f>
        <v/>
      </c>
      <c r="Z9" s="903" t="str">
        <f>IF($B9="","",INDEX('All CCC'!Z$7:Z$866,MATCH(WatchList!$B9,'All CCC'!$B$7:$B$866,0)))</f>
        <v/>
      </c>
      <c r="AA9" s="903" t="str">
        <f>IF($B9="","",INDEX('All CCC'!AA$7:AA$866,MATCH(WatchList!$B9,'All CCC'!$B$7:$B$866,0)))</f>
        <v/>
      </c>
      <c r="AB9" s="903" t="str">
        <f>IF($B9="","",INDEX('All CCC'!AB$7:AB$866,MATCH(WatchList!$B9,'All CCC'!$B$7:$B$866,0)))</f>
        <v/>
      </c>
      <c r="AC9" s="903" t="str">
        <f>IF($B9="","",INDEX('All CCC'!AC$7:AC$866,MATCH(WatchList!$B9,'All CCC'!$B$7:$B$866,0)))</f>
        <v/>
      </c>
      <c r="AD9" s="903" t="str">
        <f>IF($B9="","",INDEX('All CCC'!AD$7:AD$866,MATCH(WatchList!$B9,'All CCC'!$B$7:$B$866,0)))</f>
        <v/>
      </c>
      <c r="AE9" s="903" t="str">
        <f>IF($B9="","",INDEX('All CCC'!AE$7:AE$866,MATCH(WatchList!$B9,'All CCC'!$B$7:$B$866,0)))</f>
        <v/>
      </c>
      <c r="AF9" s="903" t="str">
        <f>IF($B9="","",INDEX('All CCC'!AF$7:AF$866,MATCH(WatchList!$B9,'All CCC'!$B$7:$B$866,0)))</f>
        <v/>
      </c>
      <c r="AG9" s="903" t="str">
        <f>IF($B9="","",INDEX('All CCC'!AG$7:AG$866,MATCH(WatchList!$B9,'All CCC'!$B$7:$B$866,0)))</f>
        <v/>
      </c>
      <c r="AH9" s="903" t="str">
        <f>IF($B9="","",INDEX('All CCC'!AH$7:AH$866,MATCH(WatchList!$B9,'All CCC'!$B$7:$B$866,0)))</f>
        <v/>
      </c>
      <c r="AI9" s="903" t="str">
        <f>IF($B9="","",INDEX('All CCC'!AI$7:AI$866,MATCH(WatchList!$B9,'All CCC'!$B$7:$B$866,0)))</f>
        <v/>
      </c>
      <c r="AJ9" s="903" t="str">
        <f>IF($B9="","",INDEX('All CCC'!AJ$7:AJ$866,MATCH(WatchList!$B9,'All CCC'!$B$7:$B$866,0)))</f>
        <v/>
      </c>
      <c r="AK9" s="903" t="str">
        <f>IF($B9="","",INDEX('All CCC'!AK$7:AK$866,MATCH(WatchList!$B9,'All CCC'!$B$7:$B$866,0)))</f>
        <v/>
      </c>
      <c r="AL9" s="903" t="str">
        <f>IF($B9="","",INDEX('All CCC'!AL$7:AL$866,MATCH(WatchList!$B9,'All CCC'!$B$7:$B$866,0)))</f>
        <v/>
      </c>
      <c r="AM9" s="903" t="str">
        <f>IF($B9="","",INDEX('All CCC'!AM$7:AM$866,MATCH(WatchList!$B9,'All CCC'!$B$7:$B$866,0)))</f>
        <v/>
      </c>
      <c r="AN9" s="903" t="str">
        <f>IF($B9="","",INDEX('All CCC'!AN$7:AN$866,MATCH(WatchList!$B9,'All CCC'!$B$7:$B$866,0)))</f>
        <v/>
      </c>
      <c r="AO9" s="903" t="str">
        <f>IF($B9="","",INDEX('All CCC'!AO$7:AO$866,MATCH(WatchList!$B9,'All CCC'!$B$7:$B$866,0)))</f>
        <v/>
      </c>
      <c r="AP9" s="903" t="str">
        <f>IF($B9="","",INDEX('All CCC'!AP$7:AP$866,MATCH(WatchList!$B9,'All CCC'!$B$7:$B$866,0)))</f>
        <v/>
      </c>
      <c r="AQ9" s="903" t="str">
        <f>IF($B9="","",INDEX('All CCC'!AQ$7:AQ$866,MATCH(WatchList!$B9,'All CCC'!$B$7:$B$866,0)))</f>
        <v/>
      </c>
      <c r="AR9" s="903" t="str">
        <f>IF($B9="","",INDEX('All CCC'!AR$7:AR$866,MATCH(WatchList!$B9,'All CCC'!$B$7:$B$866,0)))</f>
        <v/>
      </c>
      <c r="AS9" s="903" t="str">
        <f>IF($B9="","",INDEX('All CCC'!AS$7:AS$866,MATCH(WatchList!$B9,'All CCC'!$B$7:$B$866,0)))</f>
        <v/>
      </c>
      <c r="AT9" s="903" t="str">
        <f>IF($B9="","",INDEX('All CCC'!AT$7:AT$866,MATCH(WatchList!$B9,'All CCC'!$B$7:$B$866,0)))</f>
        <v/>
      </c>
      <c r="AU9" s="903" t="str">
        <f>IF($B9="","",INDEX('All CCC'!AU$7:AU$866,MATCH(WatchList!$B9,'All CCC'!$B$7:$B$866,0)))</f>
        <v/>
      </c>
      <c r="AV9" s="903" t="str">
        <f>IF($B9="","",INDEX('All CCC'!AV$7:AV$866,MATCH(WatchList!$B9,'All CCC'!$B$7:$B$866,0)))</f>
        <v/>
      </c>
      <c r="AW9" s="903" t="str">
        <f>IF($B9="","",INDEX('All CCC'!AW$7:AW$866,MATCH(WatchList!$B9,'All CCC'!$B$7:$B$866,0)))</f>
        <v/>
      </c>
      <c r="AX9" s="903" t="str">
        <f>IF($B9="","",INDEX('All CCC'!AX$7:AX$866,MATCH(WatchList!$B9,'All CCC'!$B$7:$B$866,0)))</f>
        <v/>
      </c>
      <c r="AY9" s="903" t="str">
        <f>IF($B9="","",INDEX('All CCC'!AY$7:AY$866,MATCH(WatchList!$B9,'All CCC'!$B$7:$B$866,0)))</f>
        <v/>
      </c>
      <c r="AZ9" s="903" t="str">
        <f>IF($B9="","",INDEX('All CCC'!AZ$7:AZ$866,MATCH(WatchList!$B9,'All CCC'!$B$7:$B$866,0)))</f>
        <v/>
      </c>
      <c r="BA9" s="903" t="str">
        <f>IF($B9="","",INDEX('All CCC'!BA$7:BA$866,MATCH(WatchList!$B9,'All CCC'!$B$7:$B$866,0)))</f>
        <v/>
      </c>
      <c r="BB9" s="903" t="str">
        <f>IF($B9="","",INDEX('All CCC'!BB$7:BB$866,MATCH(WatchList!$B9,'All CCC'!$B$7:$B$866,0)))</f>
        <v/>
      </c>
      <c r="BC9" s="903" t="str">
        <f>IF($B9="","",INDEX('All CCC'!BC$7:BC$866,MATCH(WatchList!$B9,'All CCC'!$B$7:$B$866,0)))</f>
        <v/>
      </c>
      <c r="BD9" s="903" t="str">
        <f>IF($B9="","",INDEX('All CCC'!BD$7:BD$866,MATCH(WatchList!$B9,'All CCC'!$B$7:$B$866,0)))</f>
        <v/>
      </c>
      <c r="BE9" s="903" t="str">
        <f>IF($B9="","",INDEX('All CCC'!BE$7:BE$866,MATCH(WatchList!$B9,'All CCC'!$B$7:$B$866,0)))</f>
        <v/>
      </c>
      <c r="BF9" s="903" t="str">
        <f>IF($B9="","",INDEX('All CCC'!BF$7:BF$866,MATCH(WatchList!$B9,'All CCC'!$B$7:$B$866,0)))</f>
        <v/>
      </c>
      <c r="BG9" s="903" t="str">
        <f>IF($B9="","",INDEX('All CCC'!BG$7:BG$866,MATCH(WatchList!$B9,'All CCC'!$B$7:$B$866,0)))</f>
        <v/>
      </c>
    </row>
    <row r="10" spans="1:59" ht="11.25" customHeight="1" x14ac:dyDescent="0.2">
      <c r="A10" s="587" t="str">
        <f>IF($B10="","",INDEX('All CCC'!A$7:A$866,MATCH(WatchList!$B10,'All CCC'!$B$7:$B$866,0)))</f>
        <v/>
      </c>
      <c r="B10" s="36"/>
      <c r="C10" s="903" t="str">
        <f>IF($B10="","",INDEX('All CCC'!C$7:C$866,MATCH(WatchList!$B10,'All CCC'!$B$7:$B$866,0)))</f>
        <v/>
      </c>
      <c r="D10" s="903" t="str">
        <f>IF($B10="","",INDEX('All CCC'!D$7:D$866,MATCH(WatchList!$B10,'All CCC'!$B$7:$B$866,0)))</f>
        <v/>
      </c>
      <c r="E10" s="903" t="str">
        <f>IF($B10="","",INDEX('All CCC'!E$7:E$866,MATCH(WatchList!$B10,'All CCC'!$B$7:$B$866,0)))</f>
        <v/>
      </c>
      <c r="F10" s="903" t="str">
        <f>IF($B10="","",INDEX('All CCC'!F$7:F$866,MATCH(WatchList!$B10,'All CCC'!$B$7:$B$866,0)))</f>
        <v/>
      </c>
      <c r="G10" s="903" t="str">
        <f>IF($B10="","",INDEX('All CCC'!G$7:G$866,MATCH(WatchList!$B10,'All CCC'!$B$7:$B$866,0)))</f>
        <v/>
      </c>
      <c r="H10" s="903" t="str">
        <f>IF($B10="","",INDEX('All CCC'!H$7:H$866,MATCH(WatchList!$B10,'All CCC'!$B$7:$B$866,0)))</f>
        <v/>
      </c>
      <c r="I10" s="903" t="str">
        <f>IF($B10="","",INDEX('All CCC'!I$7:I$866,MATCH(WatchList!$B10,'All CCC'!$B$7:$B$866,0)))</f>
        <v/>
      </c>
      <c r="J10" s="903" t="str">
        <f>IF($B10="","",INDEX('All CCC'!J$7:J$866,MATCH(WatchList!$B10,'All CCC'!$B$7:$B$866,0)))</f>
        <v/>
      </c>
      <c r="K10" s="903" t="str">
        <f>IF($B10="","",INDEX('All CCC'!K$7:K$866,MATCH(WatchList!$B10,'All CCC'!$B$7:$B$866,0)))</f>
        <v/>
      </c>
      <c r="L10" s="903" t="str">
        <f>IF($B10="","",INDEX('All CCC'!L$7:L$866,MATCH(WatchList!$B10,'All CCC'!$B$7:$B$866,0)))</f>
        <v/>
      </c>
      <c r="M10" s="903" t="str">
        <f>IF($B10="","",INDEX('All CCC'!M$7:M$866,MATCH(WatchList!$B10,'All CCC'!$B$7:$B$866,0)))</f>
        <v/>
      </c>
      <c r="N10" s="903" t="str">
        <f>IF($B10="","",INDEX('All CCC'!N$7:N$866,MATCH(WatchList!$B10,'All CCC'!$B$7:$B$866,0)))</f>
        <v/>
      </c>
      <c r="O10" s="903" t="str">
        <f>IF($B10="","",INDEX('All CCC'!O$7:O$866,MATCH(WatchList!$B10,'All CCC'!$B$7:$B$866,0)))</f>
        <v/>
      </c>
      <c r="P10" s="904" t="str">
        <f>IF($B10="","",INDEX('All CCC'!P$7:P$866,MATCH(WatchList!$B10,'All CCC'!$B$7:$B$866,0)))</f>
        <v/>
      </c>
      <c r="Q10" s="904" t="str">
        <f>IF($B10="","",INDEX('All CCC'!Q$7:Q$866,MATCH(WatchList!$B10,'All CCC'!$B$7:$B$866,0)))</f>
        <v/>
      </c>
      <c r="R10" s="903" t="str">
        <f>IF($B10="","",INDEX('All CCC'!R$7:R$866,MATCH(WatchList!$B10,'All CCC'!$B$7:$B$866,0)))</f>
        <v/>
      </c>
      <c r="S10" s="903" t="str">
        <f>IF($B10="","",INDEX('All CCC'!S$7:S$866,MATCH(WatchList!$B10,'All CCC'!$B$7:$B$866,0)))</f>
        <v/>
      </c>
      <c r="T10" s="903" t="str">
        <f>IF($B10="","",INDEX('All CCC'!T$7:T$866,MATCH(WatchList!$B10,'All CCC'!$B$7:$B$866,0)))</f>
        <v/>
      </c>
      <c r="U10" s="903" t="str">
        <f>IF($B10="","",INDEX('All CCC'!U$7:U$866,MATCH(WatchList!$B10,'All CCC'!$B$7:$B$866,0)))</f>
        <v/>
      </c>
      <c r="V10" s="903" t="str">
        <f>IF($B10="","",INDEX('All CCC'!V$7:V$866,MATCH(WatchList!$B10,'All CCC'!$B$7:$B$866,0)))</f>
        <v/>
      </c>
      <c r="W10" s="903" t="str">
        <f>IF($B10="","",INDEX('All CCC'!W$7:W$866,MATCH(WatchList!$B10,'All CCC'!$B$7:$B$866,0)))</f>
        <v/>
      </c>
      <c r="X10" s="903" t="str">
        <f>IF($B10="","",INDEX('All CCC'!X$7:X$866,MATCH(WatchList!$B10,'All CCC'!$B$7:$B$866,0)))</f>
        <v/>
      </c>
      <c r="Y10" s="903" t="str">
        <f>IF($B10="","",INDEX('All CCC'!Y$7:Y$866,MATCH(WatchList!$B10,'All CCC'!$B$7:$B$866,0)))</f>
        <v/>
      </c>
      <c r="Z10" s="903" t="str">
        <f>IF($B10="","",INDEX('All CCC'!Z$7:Z$866,MATCH(WatchList!$B10,'All CCC'!$B$7:$B$866,0)))</f>
        <v/>
      </c>
      <c r="AA10" s="903" t="str">
        <f>IF($B10="","",INDEX('All CCC'!AA$7:AA$866,MATCH(WatchList!$B10,'All CCC'!$B$7:$B$866,0)))</f>
        <v/>
      </c>
      <c r="AB10" s="903" t="str">
        <f>IF($B10="","",INDEX('All CCC'!AB$7:AB$866,MATCH(WatchList!$B10,'All CCC'!$B$7:$B$866,0)))</f>
        <v/>
      </c>
      <c r="AC10" s="903" t="str">
        <f>IF($B10="","",INDEX('All CCC'!AC$7:AC$866,MATCH(WatchList!$B10,'All CCC'!$B$7:$B$866,0)))</f>
        <v/>
      </c>
      <c r="AD10" s="903" t="str">
        <f>IF($B10="","",INDEX('All CCC'!AD$7:AD$866,MATCH(WatchList!$B10,'All CCC'!$B$7:$B$866,0)))</f>
        <v/>
      </c>
      <c r="AE10" s="903" t="str">
        <f>IF($B10="","",INDEX('All CCC'!AE$7:AE$866,MATCH(WatchList!$B10,'All CCC'!$B$7:$B$866,0)))</f>
        <v/>
      </c>
      <c r="AF10" s="903" t="str">
        <f>IF($B10="","",INDEX('All CCC'!AF$7:AF$866,MATCH(WatchList!$B10,'All CCC'!$B$7:$B$866,0)))</f>
        <v/>
      </c>
      <c r="AG10" s="903" t="str">
        <f>IF($B10="","",INDEX('All CCC'!AG$7:AG$866,MATCH(WatchList!$B10,'All CCC'!$B$7:$B$866,0)))</f>
        <v/>
      </c>
      <c r="AH10" s="903" t="str">
        <f>IF($B10="","",INDEX('All CCC'!AH$7:AH$866,MATCH(WatchList!$B10,'All CCC'!$B$7:$B$866,0)))</f>
        <v/>
      </c>
      <c r="AI10" s="903" t="str">
        <f>IF($B10="","",INDEX('All CCC'!AI$7:AI$866,MATCH(WatchList!$B10,'All CCC'!$B$7:$B$866,0)))</f>
        <v/>
      </c>
      <c r="AJ10" s="903" t="str">
        <f>IF($B10="","",INDEX('All CCC'!AJ$7:AJ$866,MATCH(WatchList!$B10,'All CCC'!$B$7:$B$866,0)))</f>
        <v/>
      </c>
      <c r="AK10" s="903" t="str">
        <f>IF($B10="","",INDEX('All CCC'!AK$7:AK$866,MATCH(WatchList!$B10,'All CCC'!$B$7:$B$866,0)))</f>
        <v/>
      </c>
      <c r="AL10" s="903" t="str">
        <f>IF($B10="","",INDEX('All CCC'!AL$7:AL$866,MATCH(WatchList!$B10,'All CCC'!$B$7:$B$866,0)))</f>
        <v/>
      </c>
      <c r="AM10" s="903" t="str">
        <f>IF($B10="","",INDEX('All CCC'!AM$7:AM$866,MATCH(WatchList!$B10,'All CCC'!$B$7:$B$866,0)))</f>
        <v/>
      </c>
      <c r="AN10" s="903" t="str">
        <f>IF($B10="","",INDEX('All CCC'!AN$7:AN$866,MATCH(WatchList!$B10,'All CCC'!$B$7:$B$866,0)))</f>
        <v/>
      </c>
      <c r="AO10" s="903" t="str">
        <f>IF($B10="","",INDEX('All CCC'!AO$7:AO$866,MATCH(WatchList!$B10,'All CCC'!$B$7:$B$866,0)))</f>
        <v/>
      </c>
      <c r="AP10" s="903" t="str">
        <f>IF($B10="","",INDEX('All CCC'!AP$7:AP$866,MATCH(WatchList!$B10,'All CCC'!$B$7:$B$866,0)))</f>
        <v/>
      </c>
      <c r="AQ10" s="903" t="str">
        <f>IF($B10="","",INDEX('All CCC'!AQ$7:AQ$866,MATCH(WatchList!$B10,'All CCC'!$B$7:$B$866,0)))</f>
        <v/>
      </c>
      <c r="AR10" s="903" t="str">
        <f>IF($B10="","",INDEX('All CCC'!AR$7:AR$866,MATCH(WatchList!$B10,'All CCC'!$B$7:$B$866,0)))</f>
        <v/>
      </c>
      <c r="AS10" s="903" t="str">
        <f>IF($B10="","",INDEX('All CCC'!AS$7:AS$866,MATCH(WatchList!$B10,'All CCC'!$B$7:$B$866,0)))</f>
        <v/>
      </c>
      <c r="AT10" s="903" t="str">
        <f>IF($B10="","",INDEX('All CCC'!AT$7:AT$866,MATCH(WatchList!$B10,'All CCC'!$B$7:$B$866,0)))</f>
        <v/>
      </c>
      <c r="AU10" s="903" t="str">
        <f>IF($B10="","",INDEX('All CCC'!AU$7:AU$866,MATCH(WatchList!$B10,'All CCC'!$B$7:$B$866,0)))</f>
        <v/>
      </c>
      <c r="AV10" s="903" t="str">
        <f>IF($B10="","",INDEX('All CCC'!AV$7:AV$866,MATCH(WatchList!$B10,'All CCC'!$B$7:$B$866,0)))</f>
        <v/>
      </c>
      <c r="AW10" s="903" t="str">
        <f>IF($B10="","",INDEX('All CCC'!AW$7:AW$866,MATCH(WatchList!$B10,'All CCC'!$B$7:$B$866,0)))</f>
        <v/>
      </c>
      <c r="AX10" s="903" t="str">
        <f>IF($B10="","",INDEX('All CCC'!AX$7:AX$866,MATCH(WatchList!$B10,'All CCC'!$B$7:$B$866,0)))</f>
        <v/>
      </c>
      <c r="AY10" s="903" t="str">
        <f>IF($B10="","",INDEX('All CCC'!AY$7:AY$866,MATCH(WatchList!$B10,'All CCC'!$B$7:$B$866,0)))</f>
        <v/>
      </c>
      <c r="AZ10" s="903" t="str">
        <f>IF($B10="","",INDEX('All CCC'!AZ$7:AZ$866,MATCH(WatchList!$B10,'All CCC'!$B$7:$B$866,0)))</f>
        <v/>
      </c>
      <c r="BA10" s="903" t="str">
        <f>IF($B10="","",INDEX('All CCC'!BA$7:BA$866,MATCH(WatchList!$B10,'All CCC'!$B$7:$B$866,0)))</f>
        <v/>
      </c>
      <c r="BB10" s="903" t="str">
        <f>IF($B10="","",INDEX('All CCC'!BB$7:BB$866,MATCH(WatchList!$B10,'All CCC'!$B$7:$B$866,0)))</f>
        <v/>
      </c>
      <c r="BC10" s="903" t="str">
        <f>IF($B10="","",INDEX('All CCC'!BC$7:BC$866,MATCH(WatchList!$B10,'All CCC'!$B$7:$B$866,0)))</f>
        <v/>
      </c>
      <c r="BD10" s="903" t="str">
        <f>IF($B10="","",INDEX('All CCC'!BD$7:BD$866,MATCH(WatchList!$B10,'All CCC'!$B$7:$B$866,0)))</f>
        <v/>
      </c>
      <c r="BE10" s="903" t="str">
        <f>IF($B10="","",INDEX('All CCC'!BE$7:BE$866,MATCH(WatchList!$B10,'All CCC'!$B$7:$B$866,0)))</f>
        <v/>
      </c>
      <c r="BF10" s="903" t="str">
        <f>IF($B10="","",INDEX('All CCC'!BF$7:BF$866,MATCH(WatchList!$B10,'All CCC'!$B$7:$B$866,0)))</f>
        <v/>
      </c>
      <c r="BG10" s="903" t="str">
        <f>IF($B10="","",INDEX('All CCC'!BG$7:BG$866,MATCH(WatchList!$B10,'All CCC'!$B$7:$B$866,0)))</f>
        <v/>
      </c>
    </row>
    <row r="11" spans="1:59" ht="11.25" customHeight="1" x14ac:dyDescent="0.2">
      <c r="A11" s="587" t="str">
        <f>IF($B11="","",INDEX('All CCC'!A$7:A$866,MATCH(WatchList!$B11,'All CCC'!$B$7:$B$866,0)))</f>
        <v/>
      </c>
      <c r="B11" s="36"/>
      <c r="C11" s="903" t="str">
        <f>IF($B11="","",INDEX('All CCC'!C$7:C$866,MATCH(WatchList!$B11,'All CCC'!$B$7:$B$866,0)))</f>
        <v/>
      </c>
      <c r="D11" s="903" t="str">
        <f>IF($B11="","",INDEX('All CCC'!D$7:D$866,MATCH(WatchList!$B11,'All CCC'!$B$7:$B$866,0)))</f>
        <v/>
      </c>
      <c r="E11" s="903" t="str">
        <f>IF($B11="","",INDEX('All CCC'!E$7:E$866,MATCH(WatchList!$B11,'All CCC'!$B$7:$B$866,0)))</f>
        <v/>
      </c>
      <c r="F11" s="903" t="str">
        <f>IF($B11="","",INDEX('All CCC'!F$7:F$866,MATCH(WatchList!$B11,'All CCC'!$B$7:$B$866,0)))</f>
        <v/>
      </c>
      <c r="G11" s="903" t="str">
        <f>IF($B11="","",INDEX('All CCC'!G$7:G$866,MATCH(WatchList!$B11,'All CCC'!$B$7:$B$866,0)))</f>
        <v/>
      </c>
      <c r="H11" s="903" t="str">
        <f>IF($B11="","",INDEX('All CCC'!H$7:H$866,MATCH(WatchList!$B11,'All CCC'!$B$7:$B$866,0)))</f>
        <v/>
      </c>
      <c r="I11" s="903" t="str">
        <f>IF($B11="","",INDEX('All CCC'!I$7:I$866,MATCH(WatchList!$B11,'All CCC'!$B$7:$B$866,0)))</f>
        <v/>
      </c>
      <c r="J11" s="903" t="str">
        <f>IF($B11="","",INDEX('All CCC'!J$7:J$866,MATCH(WatchList!$B11,'All CCC'!$B$7:$B$866,0)))</f>
        <v/>
      </c>
      <c r="K11" s="903" t="str">
        <f>IF($B11="","",INDEX('All CCC'!K$7:K$866,MATCH(WatchList!$B11,'All CCC'!$B$7:$B$866,0)))</f>
        <v/>
      </c>
      <c r="L11" s="903" t="str">
        <f>IF($B11="","",INDEX('All CCC'!L$7:L$866,MATCH(WatchList!$B11,'All CCC'!$B$7:$B$866,0)))</f>
        <v/>
      </c>
      <c r="M11" s="903" t="str">
        <f>IF($B11="","",INDEX('All CCC'!M$7:M$866,MATCH(WatchList!$B11,'All CCC'!$B$7:$B$866,0)))</f>
        <v/>
      </c>
      <c r="N11" s="903" t="str">
        <f>IF($B11="","",INDEX('All CCC'!N$7:N$866,MATCH(WatchList!$B11,'All CCC'!$B$7:$B$866,0)))</f>
        <v/>
      </c>
      <c r="O11" s="903" t="str">
        <f>IF($B11="","",INDEX('All CCC'!O$7:O$866,MATCH(WatchList!$B11,'All CCC'!$B$7:$B$866,0)))</f>
        <v/>
      </c>
      <c r="P11" s="904" t="str">
        <f>IF($B11="","",INDEX('All CCC'!P$7:P$866,MATCH(WatchList!$B11,'All CCC'!$B$7:$B$866,0)))</f>
        <v/>
      </c>
      <c r="Q11" s="904" t="str">
        <f>IF($B11="","",INDEX('All CCC'!Q$7:Q$866,MATCH(WatchList!$B11,'All CCC'!$B$7:$B$866,0)))</f>
        <v/>
      </c>
      <c r="R11" s="903" t="str">
        <f>IF($B11="","",INDEX('All CCC'!R$7:R$866,MATCH(WatchList!$B11,'All CCC'!$B$7:$B$866,0)))</f>
        <v/>
      </c>
      <c r="S11" s="903" t="str">
        <f>IF($B11="","",INDEX('All CCC'!S$7:S$866,MATCH(WatchList!$B11,'All CCC'!$B$7:$B$866,0)))</f>
        <v/>
      </c>
      <c r="T11" s="903" t="str">
        <f>IF($B11="","",INDEX('All CCC'!T$7:T$866,MATCH(WatchList!$B11,'All CCC'!$B$7:$B$866,0)))</f>
        <v/>
      </c>
      <c r="U11" s="903" t="str">
        <f>IF($B11="","",INDEX('All CCC'!U$7:U$866,MATCH(WatchList!$B11,'All CCC'!$B$7:$B$866,0)))</f>
        <v/>
      </c>
      <c r="V11" s="903" t="str">
        <f>IF($B11="","",INDEX('All CCC'!V$7:V$866,MATCH(WatchList!$B11,'All CCC'!$B$7:$B$866,0)))</f>
        <v/>
      </c>
      <c r="W11" s="903" t="str">
        <f>IF($B11="","",INDEX('All CCC'!W$7:W$866,MATCH(WatchList!$B11,'All CCC'!$B$7:$B$866,0)))</f>
        <v/>
      </c>
      <c r="X11" s="903" t="str">
        <f>IF($B11="","",INDEX('All CCC'!X$7:X$866,MATCH(WatchList!$B11,'All CCC'!$B$7:$B$866,0)))</f>
        <v/>
      </c>
      <c r="Y11" s="903" t="str">
        <f>IF($B11="","",INDEX('All CCC'!Y$7:Y$866,MATCH(WatchList!$B11,'All CCC'!$B$7:$B$866,0)))</f>
        <v/>
      </c>
      <c r="Z11" s="903" t="str">
        <f>IF($B11="","",INDEX('All CCC'!Z$7:Z$866,MATCH(WatchList!$B11,'All CCC'!$B$7:$B$866,0)))</f>
        <v/>
      </c>
      <c r="AA11" s="903" t="str">
        <f>IF($B11="","",INDEX('All CCC'!AA$7:AA$866,MATCH(WatchList!$B11,'All CCC'!$B$7:$B$866,0)))</f>
        <v/>
      </c>
      <c r="AB11" s="903" t="str">
        <f>IF($B11="","",INDEX('All CCC'!AB$7:AB$866,MATCH(WatchList!$B11,'All CCC'!$B$7:$B$866,0)))</f>
        <v/>
      </c>
      <c r="AC11" s="903" t="str">
        <f>IF($B11="","",INDEX('All CCC'!AC$7:AC$866,MATCH(WatchList!$B11,'All CCC'!$B$7:$B$866,0)))</f>
        <v/>
      </c>
      <c r="AD11" s="903" t="str">
        <f>IF($B11="","",INDEX('All CCC'!AD$7:AD$866,MATCH(WatchList!$B11,'All CCC'!$B$7:$B$866,0)))</f>
        <v/>
      </c>
      <c r="AE11" s="903" t="str">
        <f>IF($B11="","",INDEX('All CCC'!AE$7:AE$866,MATCH(WatchList!$B11,'All CCC'!$B$7:$B$866,0)))</f>
        <v/>
      </c>
      <c r="AF11" s="903" t="str">
        <f>IF($B11="","",INDEX('All CCC'!AF$7:AF$866,MATCH(WatchList!$B11,'All CCC'!$B$7:$B$866,0)))</f>
        <v/>
      </c>
      <c r="AG11" s="903" t="str">
        <f>IF($B11="","",INDEX('All CCC'!AG$7:AG$866,MATCH(WatchList!$B11,'All CCC'!$B$7:$B$866,0)))</f>
        <v/>
      </c>
      <c r="AH11" s="903" t="str">
        <f>IF($B11="","",INDEX('All CCC'!AH$7:AH$866,MATCH(WatchList!$B11,'All CCC'!$B$7:$B$866,0)))</f>
        <v/>
      </c>
      <c r="AI11" s="903" t="str">
        <f>IF($B11="","",INDEX('All CCC'!AI$7:AI$866,MATCH(WatchList!$B11,'All CCC'!$B$7:$B$866,0)))</f>
        <v/>
      </c>
      <c r="AJ11" s="903" t="str">
        <f>IF($B11="","",INDEX('All CCC'!AJ$7:AJ$866,MATCH(WatchList!$B11,'All CCC'!$B$7:$B$866,0)))</f>
        <v/>
      </c>
      <c r="AK11" s="903" t="str">
        <f>IF($B11="","",INDEX('All CCC'!AK$7:AK$866,MATCH(WatchList!$B11,'All CCC'!$B$7:$B$866,0)))</f>
        <v/>
      </c>
      <c r="AL11" s="903" t="str">
        <f>IF($B11="","",INDEX('All CCC'!AL$7:AL$866,MATCH(WatchList!$B11,'All CCC'!$B$7:$B$866,0)))</f>
        <v/>
      </c>
      <c r="AM11" s="903" t="str">
        <f>IF($B11="","",INDEX('All CCC'!AM$7:AM$866,MATCH(WatchList!$B11,'All CCC'!$B$7:$B$866,0)))</f>
        <v/>
      </c>
      <c r="AN11" s="903" t="str">
        <f>IF($B11="","",INDEX('All CCC'!AN$7:AN$866,MATCH(WatchList!$B11,'All CCC'!$B$7:$B$866,0)))</f>
        <v/>
      </c>
      <c r="AO11" s="903" t="str">
        <f>IF($B11="","",INDEX('All CCC'!AO$7:AO$866,MATCH(WatchList!$B11,'All CCC'!$B$7:$B$866,0)))</f>
        <v/>
      </c>
      <c r="AP11" s="903" t="str">
        <f>IF($B11="","",INDEX('All CCC'!AP$7:AP$866,MATCH(WatchList!$B11,'All CCC'!$B$7:$B$866,0)))</f>
        <v/>
      </c>
      <c r="AQ11" s="903" t="str">
        <f>IF($B11="","",INDEX('All CCC'!AQ$7:AQ$866,MATCH(WatchList!$B11,'All CCC'!$B$7:$B$866,0)))</f>
        <v/>
      </c>
      <c r="AR11" s="903" t="str">
        <f>IF($B11="","",INDEX('All CCC'!AR$7:AR$866,MATCH(WatchList!$B11,'All CCC'!$B$7:$B$866,0)))</f>
        <v/>
      </c>
      <c r="AS11" s="903" t="str">
        <f>IF($B11="","",INDEX('All CCC'!AS$7:AS$866,MATCH(WatchList!$B11,'All CCC'!$B$7:$B$866,0)))</f>
        <v/>
      </c>
      <c r="AT11" s="903" t="str">
        <f>IF($B11="","",INDEX('All CCC'!AT$7:AT$866,MATCH(WatchList!$B11,'All CCC'!$B$7:$B$866,0)))</f>
        <v/>
      </c>
      <c r="AU11" s="903" t="str">
        <f>IF($B11="","",INDEX('All CCC'!AU$7:AU$866,MATCH(WatchList!$B11,'All CCC'!$B$7:$B$866,0)))</f>
        <v/>
      </c>
      <c r="AV11" s="903" t="str">
        <f>IF($B11="","",INDEX('All CCC'!AV$7:AV$866,MATCH(WatchList!$B11,'All CCC'!$B$7:$B$866,0)))</f>
        <v/>
      </c>
      <c r="AW11" s="903" t="str">
        <f>IF($B11="","",INDEX('All CCC'!AW$7:AW$866,MATCH(WatchList!$B11,'All CCC'!$B$7:$B$866,0)))</f>
        <v/>
      </c>
      <c r="AX11" s="903" t="str">
        <f>IF($B11="","",INDEX('All CCC'!AX$7:AX$866,MATCH(WatchList!$B11,'All CCC'!$B$7:$B$866,0)))</f>
        <v/>
      </c>
      <c r="AY11" s="903" t="str">
        <f>IF($B11="","",INDEX('All CCC'!AY$7:AY$866,MATCH(WatchList!$B11,'All CCC'!$B$7:$B$866,0)))</f>
        <v/>
      </c>
      <c r="AZ11" s="903" t="str">
        <f>IF($B11="","",INDEX('All CCC'!AZ$7:AZ$866,MATCH(WatchList!$B11,'All CCC'!$B$7:$B$866,0)))</f>
        <v/>
      </c>
      <c r="BA11" s="903" t="str">
        <f>IF($B11="","",INDEX('All CCC'!BA$7:BA$866,MATCH(WatchList!$B11,'All CCC'!$B$7:$B$866,0)))</f>
        <v/>
      </c>
      <c r="BB11" s="903" t="str">
        <f>IF($B11="","",INDEX('All CCC'!BB$7:BB$866,MATCH(WatchList!$B11,'All CCC'!$B$7:$B$866,0)))</f>
        <v/>
      </c>
      <c r="BC11" s="903" t="str">
        <f>IF($B11="","",INDEX('All CCC'!BC$7:BC$866,MATCH(WatchList!$B11,'All CCC'!$B$7:$B$866,0)))</f>
        <v/>
      </c>
      <c r="BD11" s="903" t="str">
        <f>IF($B11="","",INDEX('All CCC'!BD$7:BD$866,MATCH(WatchList!$B11,'All CCC'!$B$7:$B$866,0)))</f>
        <v/>
      </c>
      <c r="BE11" s="903" t="str">
        <f>IF($B11="","",INDEX('All CCC'!BE$7:BE$866,MATCH(WatchList!$B11,'All CCC'!$B$7:$B$866,0)))</f>
        <v/>
      </c>
      <c r="BF11" s="903" t="str">
        <f>IF($B11="","",INDEX('All CCC'!BF$7:BF$866,MATCH(WatchList!$B11,'All CCC'!$B$7:$B$866,0)))</f>
        <v/>
      </c>
      <c r="BG11" s="903" t="str">
        <f>IF($B11="","",INDEX('All CCC'!BG$7:BG$866,MATCH(WatchList!$B11,'All CCC'!$B$7:$B$866,0)))</f>
        <v/>
      </c>
    </row>
    <row r="12" spans="1:59" ht="11.25" customHeight="1" x14ac:dyDescent="0.2">
      <c r="A12" s="587" t="str">
        <f>IF($B12="","",INDEX('All CCC'!A$7:A$866,MATCH(WatchList!$B12,'All CCC'!$B$7:$B$866,0)))</f>
        <v/>
      </c>
      <c r="B12" s="36"/>
      <c r="C12" s="903" t="str">
        <f>IF($B12="","",INDEX('All CCC'!C$7:C$866,MATCH(WatchList!$B12,'All CCC'!$B$7:$B$866,0)))</f>
        <v/>
      </c>
      <c r="D12" s="903" t="str">
        <f>IF($B12="","",INDEX('All CCC'!D$7:D$866,MATCH(WatchList!$B12,'All CCC'!$B$7:$B$866,0)))</f>
        <v/>
      </c>
      <c r="E12" s="903" t="str">
        <f>IF($B12="","",INDEX('All CCC'!E$7:E$866,MATCH(WatchList!$B12,'All CCC'!$B$7:$B$866,0)))</f>
        <v/>
      </c>
      <c r="F12" s="903" t="str">
        <f>IF($B12="","",INDEX('All CCC'!F$7:F$866,MATCH(WatchList!$B12,'All CCC'!$B$7:$B$866,0)))</f>
        <v/>
      </c>
      <c r="G12" s="903" t="str">
        <f>IF($B12="","",INDEX('All CCC'!G$7:G$866,MATCH(WatchList!$B12,'All CCC'!$B$7:$B$866,0)))</f>
        <v/>
      </c>
      <c r="H12" s="903" t="str">
        <f>IF($B12="","",INDEX('All CCC'!H$7:H$866,MATCH(WatchList!$B12,'All CCC'!$B$7:$B$866,0)))</f>
        <v/>
      </c>
      <c r="I12" s="903" t="str">
        <f>IF($B12="","",INDEX('All CCC'!I$7:I$866,MATCH(WatchList!$B12,'All CCC'!$B$7:$B$866,0)))</f>
        <v/>
      </c>
      <c r="J12" s="903" t="str">
        <f>IF($B12="","",INDEX('All CCC'!J$7:J$866,MATCH(WatchList!$B12,'All CCC'!$B$7:$B$866,0)))</f>
        <v/>
      </c>
      <c r="K12" s="903" t="str">
        <f>IF($B12="","",INDEX('All CCC'!K$7:K$866,MATCH(WatchList!$B12,'All CCC'!$B$7:$B$866,0)))</f>
        <v/>
      </c>
      <c r="L12" s="903" t="str">
        <f>IF($B12="","",INDEX('All CCC'!L$7:L$866,MATCH(WatchList!$B12,'All CCC'!$B$7:$B$866,0)))</f>
        <v/>
      </c>
      <c r="M12" s="903" t="str">
        <f>IF($B12="","",INDEX('All CCC'!M$7:M$866,MATCH(WatchList!$B12,'All CCC'!$B$7:$B$866,0)))</f>
        <v/>
      </c>
      <c r="N12" s="903" t="str">
        <f>IF($B12="","",INDEX('All CCC'!N$7:N$866,MATCH(WatchList!$B12,'All CCC'!$B$7:$B$866,0)))</f>
        <v/>
      </c>
      <c r="O12" s="903" t="str">
        <f>IF($B12="","",INDEX('All CCC'!O$7:O$866,MATCH(WatchList!$B12,'All CCC'!$B$7:$B$866,0)))</f>
        <v/>
      </c>
      <c r="P12" s="904" t="str">
        <f>IF($B12="","",INDEX('All CCC'!P$7:P$866,MATCH(WatchList!$B12,'All CCC'!$B$7:$B$866,0)))</f>
        <v/>
      </c>
      <c r="Q12" s="904" t="str">
        <f>IF($B12="","",INDEX('All CCC'!Q$7:Q$866,MATCH(WatchList!$B12,'All CCC'!$B$7:$B$866,0)))</f>
        <v/>
      </c>
      <c r="R12" s="903" t="str">
        <f>IF($B12="","",INDEX('All CCC'!R$7:R$866,MATCH(WatchList!$B12,'All CCC'!$B$7:$B$866,0)))</f>
        <v/>
      </c>
      <c r="S12" s="903" t="str">
        <f>IF($B12="","",INDEX('All CCC'!S$7:S$866,MATCH(WatchList!$B12,'All CCC'!$B$7:$B$866,0)))</f>
        <v/>
      </c>
      <c r="T12" s="903" t="str">
        <f>IF($B12="","",INDEX('All CCC'!T$7:T$866,MATCH(WatchList!$B12,'All CCC'!$B$7:$B$866,0)))</f>
        <v/>
      </c>
      <c r="U12" s="903" t="str">
        <f>IF($B12="","",INDEX('All CCC'!U$7:U$866,MATCH(WatchList!$B12,'All CCC'!$B$7:$B$866,0)))</f>
        <v/>
      </c>
      <c r="V12" s="903" t="str">
        <f>IF($B12="","",INDEX('All CCC'!V$7:V$866,MATCH(WatchList!$B12,'All CCC'!$B$7:$B$866,0)))</f>
        <v/>
      </c>
      <c r="W12" s="903" t="str">
        <f>IF($B12="","",INDEX('All CCC'!W$7:W$866,MATCH(WatchList!$B12,'All CCC'!$B$7:$B$866,0)))</f>
        <v/>
      </c>
      <c r="X12" s="903" t="str">
        <f>IF($B12="","",INDEX('All CCC'!X$7:X$866,MATCH(WatchList!$B12,'All CCC'!$B$7:$B$866,0)))</f>
        <v/>
      </c>
      <c r="Y12" s="903" t="str">
        <f>IF($B12="","",INDEX('All CCC'!Y$7:Y$866,MATCH(WatchList!$B12,'All CCC'!$B$7:$B$866,0)))</f>
        <v/>
      </c>
      <c r="Z12" s="903" t="str">
        <f>IF($B12="","",INDEX('All CCC'!Z$7:Z$866,MATCH(WatchList!$B12,'All CCC'!$B$7:$B$866,0)))</f>
        <v/>
      </c>
      <c r="AA12" s="903" t="str">
        <f>IF($B12="","",INDEX('All CCC'!AA$7:AA$866,MATCH(WatchList!$B12,'All CCC'!$B$7:$B$866,0)))</f>
        <v/>
      </c>
      <c r="AB12" s="903" t="str">
        <f>IF($B12="","",INDEX('All CCC'!AB$7:AB$866,MATCH(WatchList!$B12,'All CCC'!$B$7:$B$866,0)))</f>
        <v/>
      </c>
      <c r="AC12" s="903" t="str">
        <f>IF($B12="","",INDEX('All CCC'!AC$7:AC$866,MATCH(WatchList!$B12,'All CCC'!$B$7:$B$866,0)))</f>
        <v/>
      </c>
      <c r="AD12" s="903" t="str">
        <f>IF($B12="","",INDEX('All CCC'!AD$7:AD$866,MATCH(WatchList!$B12,'All CCC'!$B$7:$B$866,0)))</f>
        <v/>
      </c>
      <c r="AE12" s="903" t="str">
        <f>IF($B12="","",INDEX('All CCC'!AE$7:AE$866,MATCH(WatchList!$B12,'All CCC'!$B$7:$B$866,0)))</f>
        <v/>
      </c>
      <c r="AF12" s="903" t="str">
        <f>IF($B12="","",INDEX('All CCC'!AF$7:AF$866,MATCH(WatchList!$B12,'All CCC'!$B$7:$B$866,0)))</f>
        <v/>
      </c>
      <c r="AG12" s="903" t="str">
        <f>IF($B12="","",INDEX('All CCC'!AG$7:AG$866,MATCH(WatchList!$B12,'All CCC'!$B$7:$B$866,0)))</f>
        <v/>
      </c>
      <c r="AH12" s="903" t="str">
        <f>IF($B12="","",INDEX('All CCC'!AH$7:AH$866,MATCH(WatchList!$B12,'All CCC'!$B$7:$B$866,0)))</f>
        <v/>
      </c>
      <c r="AI12" s="903" t="str">
        <f>IF($B12="","",INDEX('All CCC'!AI$7:AI$866,MATCH(WatchList!$B12,'All CCC'!$B$7:$B$866,0)))</f>
        <v/>
      </c>
      <c r="AJ12" s="903" t="str">
        <f>IF($B12="","",INDEX('All CCC'!AJ$7:AJ$866,MATCH(WatchList!$B12,'All CCC'!$B$7:$B$866,0)))</f>
        <v/>
      </c>
      <c r="AK12" s="903" t="str">
        <f>IF($B12="","",INDEX('All CCC'!AK$7:AK$866,MATCH(WatchList!$B12,'All CCC'!$B$7:$B$866,0)))</f>
        <v/>
      </c>
      <c r="AL12" s="903" t="str">
        <f>IF($B12="","",INDEX('All CCC'!AL$7:AL$866,MATCH(WatchList!$B12,'All CCC'!$B$7:$B$866,0)))</f>
        <v/>
      </c>
      <c r="AM12" s="903" t="str">
        <f>IF($B12="","",INDEX('All CCC'!AM$7:AM$866,MATCH(WatchList!$B12,'All CCC'!$B$7:$B$866,0)))</f>
        <v/>
      </c>
      <c r="AN12" s="903" t="str">
        <f>IF($B12="","",INDEX('All CCC'!AN$7:AN$866,MATCH(WatchList!$B12,'All CCC'!$B$7:$B$866,0)))</f>
        <v/>
      </c>
      <c r="AO12" s="903" t="str">
        <f>IF($B12="","",INDEX('All CCC'!AO$7:AO$866,MATCH(WatchList!$B12,'All CCC'!$B$7:$B$866,0)))</f>
        <v/>
      </c>
      <c r="AP12" s="903" t="str">
        <f>IF($B12="","",INDEX('All CCC'!AP$7:AP$866,MATCH(WatchList!$B12,'All CCC'!$B$7:$B$866,0)))</f>
        <v/>
      </c>
      <c r="AQ12" s="903" t="str">
        <f>IF($B12="","",INDEX('All CCC'!AQ$7:AQ$866,MATCH(WatchList!$B12,'All CCC'!$B$7:$B$866,0)))</f>
        <v/>
      </c>
      <c r="AR12" s="903" t="str">
        <f>IF($B12="","",INDEX('All CCC'!AR$7:AR$866,MATCH(WatchList!$B12,'All CCC'!$B$7:$B$866,0)))</f>
        <v/>
      </c>
      <c r="AS12" s="903" t="str">
        <f>IF($B12="","",INDEX('All CCC'!AS$7:AS$866,MATCH(WatchList!$B12,'All CCC'!$B$7:$B$866,0)))</f>
        <v/>
      </c>
      <c r="AT12" s="903" t="str">
        <f>IF($B12="","",INDEX('All CCC'!AT$7:AT$866,MATCH(WatchList!$B12,'All CCC'!$B$7:$B$866,0)))</f>
        <v/>
      </c>
      <c r="AU12" s="903" t="str">
        <f>IF($B12="","",INDEX('All CCC'!AU$7:AU$866,MATCH(WatchList!$B12,'All CCC'!$B$7:$B$866,0)))</f>
        <v/>
      </c>
      <c r="AV12" s="903" t="str">
        <f>IF($B12="","",INDEX('All CCC'!AV$7:AV$866,MATCH(WatchList!$B12,'All CCC'!$B$7:$B$866,0)))</f>
        <v/>
      </c>
      <c r="AW12" s="903" t="str">
        <f>IF($B12="","",INDEX('All CCC'!AW$7:AW$866,MATCH(WatchList!$B12,'All CCC'!$B$7:$B$866,0)))</f>
        <v/>
      </c>
      <c r="AX12" s="903" t="str">
        <f>IF($B12="","",INDEX('All CCC'!AX$7:AX$866,MATCH(WatchList!$B12,'All CCC'!$B$7:$B$866,0)))</f>
        <v/>
      </c>
      <c r="AY12" s="903" t="str">
        <f>IF($B12="","",INDEX('All CCC'!AY$7:AY$866,MATCH(WatchList!$B12,'All CCC'!$B$7:$B$866,0)))</f>
        <v/>
      </c>
      <c r="AZ12" s="903" t="str">
        <f>IF($B12="","",INDEX('All CCC'!AZ$7:AZ$866,MATCH(WatchList!$B12,'All CCC'!$B$7:$B$866,0)))</f>
        <v/>
      </c>
      <c r="BA12" s="903" t="str">
        <f>IF($B12="","",INDEX('All CCC'!BA$7:BA$866,MATCH(WatchList!$B12,'All CCC'!$B$7:$B$866,0)))</f>
        <v/>
      </c>
      <c r="BB12" s="903" t="str">
        <f>IF($B12="","",INDEX('All CCC'!BB$7:BB$866,MATCH(WatchList!$B12,'All CCC'!$B$7:$B$866,0)))</f>
        <v/>
      </c>
      <c r="BC12" s="903" t="str">
        <f>IF($B12="","",INDEX('All CCC'!BC$7:BC$866,MATCH(WatchList!$B12,'All CCC'!$B$7:$B$866,0)))</f>
        <v/>
      </c>
      <c r="BD12" s="903" t="str">
        <f>IF($B12="","",INDEX('All CCC'!BD$7:BD$866,MATCH(WatchList!$B12,'All CCC'!$B$7:$B$866,0)))</f>
        <v/>
      </c>
      <c r="BE12" s="903" t="str">
        <f>IF($B12="","",INDEX('All CCC'!BE$7:BE$866,MATCH(WatchList!$B12,'All CCC'!$B$7:$B$866,0)))</f>
        <v/>
      </c>
      <c r="BF12" s="903" t="str">
        <f>IF($B12="","",INDEX('All CCC'!BF$7:BF$866,MATCH(WatchList!$B12,'All CCC'!$B$7:$B$866,0)))</f>
        <v/>
      </c>
      <c r="BG12" s="903" t="str">
        <f>IF($B12="","",INDEX('All CCC'!BG$7:BG$866,MATCH(WatchList!$B12,'All CCC'!$B$7:$B$866,0)))</f>
        <v/>
      </c>
    </row>
    <row r="13" spans="1:59" ht="11.25" customHeight="1" x14ac:dyDescent="0.2">
      <c r="A13" s="587" t="str">
        <f>IF($B13="","",INDEX('All CCC'!A$7:A$866,MATCH(WatchList!$B13,'All CCC'!$B$7:$B$866,0)))</f>
        <v/>
      </c>
      <c r="B13" s="36"/>
      <c r="C13" s="903" t="str">
        <f>IF($B13="","",INDEX('All CCC'!C$7:C$866,MATCH(WatchList!$B13,'All CCC'!$B$7:$B$866,0)))</f>
        <v/>
      </c>
      <c r="D13" s="903" t="str">
        <f>IF($B13="","",INDEX('All CCC'!D$7:D$866,MATCH(WatchList!$B13,'All CCC'!$B$7:$B$866,0)))</f>
        <v/>
      </c>
      <c r="E13" s="903" t="str">
        <f>IF($B13="","",INDEX('All CCC'!E$7:E$866,MATCH(WatchList!$B13,'All CCC'!$B$7:$B$866,0)))</f>
        <v/>
      </c>
      <c r="F13" s="903" t="str">
        <f>IF($B13="","",INDEX('All CCC'!F$7:F$866,MATCH(WatchList!$B13,'All CCC'!$B$7:$B$866,0)))</f>
        <v/>
      </c>
      <c r="G13" s="903" t="str">
        <f>IF($B13="","",INDEX('All CCC'!G$7:G$866,MATCH(WatchList!$B13,'All CCC'!$B$7:$B$866,0)))</f>
        <v/>
      </c>
      <c r="H13" s="903" t="str">
        <f>IF($B13="","",INDEX('All CCC'!H$7:H$866,MATCH(WatchList!$B13,'All CCC'!$B$7:$B$866,0)))</f>
        <v/>
      </c>
      <c r="I13" s="903" t="str">
        <f>IF($B13="","",INDEX('All CCC'!I$7:I$866,MATCH(WatchList!$B13,'All CCC'!$B$7:$B$866,0)))</f>
        <v/>
      </c>
      <c r="J13" s="903" t="str">
        <f>IF($B13="","",INDEX('All CCC'!J$7:J$866,MATCH(WatchList!$B13,'All CCC'!$B$7:$B$866,0)))</f>
        <v/>
      </c>
      <c r="K13" s="903" t="str">
        <f>IF($B13="","",INDEX('All CCC'!K$7:K$866,MATCH(WatchList!$B13,'All CCC'!$B$7:$B$866,0)))</f>
        <v/>
      </c>
      <c r="L13" s="903" t="str">
        <f>IF($B13="","",INDEX('All CCC'!L$7:L$866,MATCH(WatchList!$B13,'All CCC'!$B$7:$B$866,0)))</f>
        <v/>
      </c>
      <c r="M13" s="903" t="str">
        <f>IF($B13="","",INDEX('All CCC'!M$7:M$866,MATCH(WatchList!$B13,'All CCC'!$B$7:$B$866,0)))</f>
        <v/>
      </c>
      <c r="N13" s="903" t="str">
        <f>IF($B13="","",INDEX('All CCC'!N$7:N$866,MATCH(WatchList!$B13,'All CCC'!$B$7:$B$866,0)))</f>
        <v/>
      </c>
      <c r="O13" s="903" t="str">
        <f>IF($B13="","",INDEX('All CCC'!O$7:O$866,MATCH(WatchList!$B13,'All CCC'!$B$7:$B$866,0)))</f>
        <v/>
      </c>
      <c r="P13" s="904" t="str">
        <f>IF($B13="","",INDEX('All CCC'!P$7:P$866,MATCH(WatchList!$B13,'All CCC'!$B$7:$B$866,0)))</f>
        <v/>
      </c>
      <c r="Q13" s="904" t="str">
        <f>IF($B13="","",INDEX('All CCC'!Q$7:Q$866,MATCH(WatchList!$B13,'All CCC'!$B$7:$B$866,0)))</f>
        <v/>
      </c>
      <c r="R13" s="903" t="str">
        <f>IF($B13="","",INDEX('All CCC'!R$7:R$866,MATCH(WatchList!$B13,'All CCC'!$B$7:$B$866,0)))</f>
        <v/>
      </c>
      <c r="S13" s="903" t="str">
        <f>IF($B13="","",INDEX('All CCC'!S$7:S$866,MATCH(WatchList!$B13,'All CCC'!$B$7:$B$866,0)))</f>
        <v/>
      </c>
      <c r="T13" s="903" t="str">
        <f>IF($B13="","",INDEX('All CCC'!T$7:T$866,MATCH(WatchList!$B13,'All CCC'!$B$7:$B$866,0)))</f>
        <v/>
      </c>
      <c r="U13" s="903" t="str">
        <f>IF($B13="","",INDEX('All CCC'!U$7:U$866,MATCH(WatchList!$B13,'All CCC'!$B$7:$B$866,0)))</f>
        <v/>
      </c>
      <c r="V13" s="903" t="str">
        <f>IF($B13="","",INDEX('All CCC'!V$7:V$866,MATCH(WatchList!$B13,'All CCC'!$B$7:$B$866,0)))</f>
        <v/>
      </c>
      <c r="W13" s="903" t="str">
        <f>IF($B13="","",INDEX('All CCC'!W$7:W$866,MATCH(WatchList!$B13,'All CCC'!$B$7:$B$866,0)))</f>
        <v/>
      </c>
      <c r="X13" s="903" t="str">
        <f>IF($B13="","",INDEX('All CCC'!X$7:X$866,MATCH(WatchList!$B13,'All CCC'!$B$7:$B$866,0)))</f>
        <v/>
      </c>
      <c r="Y13" s="903" t="str">
        <f>IF($B13="","",INDEX('All CCC'!Y$7:Y$866,MATCH(WatchList!$B13,'All CCC'!$B$7:$B$866,0)))</f>
        <v/>
      </c>
      <c r="Z13" s="903" t="str">
        <f>IF($B13="","",INDEX('All CCC'!Z$7:Z$866,MATCH(WatchList!$B13,'All CCC'!$B$7:$B$866,0)))</f>
        <v/>
      </c>
      <c r="AA13" s="903" t="str">
        <f>IF($B13="","",INDEX('All CCC'!AA$7:AA$866,MATCH(WatchList!$B13,'All CCC'!$B$7:$B$866,0)))</f>
        <v/>
      </c>
      <c r="AB13" s="903" t="str">
        <f>IF($B13="","",INDEX('All CCC'!AB$7:AB$866,MATCH(WatchList!$B13,'All CCC'!$B$7:$B$866,0)))</f>
        <v/>
      </c>
      <c r="AC13" s="903" t="str">
        <f>IF($B13="","",INDEX('All CCC'!AC$7:AC$866,MATCH(WatchList!$B13,'All CCC'!$B$7:$B$866,0)))</f>
        <v/>
      </c>
      <c r="AD13" s="903" t="str">
        <f>IF($B13="","",INDEX('All CCC'!AD$7:AD$866,MATCH(WatchList!$B13,'All CCC'!$B$7:$B$866,0)))</f>
        <v/>
      </c>
      <c r="AE13" s="903" t="str">
        <f>IF($B13="","",INDEX('All CCC'!AE$7:AE$866,MATCH(WatchList!$B13,'All CCC'!$B$7:$B$866,0)))</f>
        <v/>
      </c>
      <c r="AF13" s="903" t="str">
        <f>IF($B13="","",INDEX('All CCC'!AF$7:AF$866,MATCH(WatchList!$B13,'All CCC'!$B$7:$B$866,0)))</f>
        <v/>
      </c>
      <c r="AG13" s="903" t="str">
        <f>IF($B13="","",INDEX('All CCC'!AG$7:AG$866,MATCH(WatchList!$B13,'All CCC'!$B$7:$B$866,0)))</f>
        <v/>
      </c>
      <c r="AH13" s="903" t="str">
        <f>IF($B13="","",INDEX('All CCC'!AH$7:AH$866,MATCH(WatchList!$B13,'All CCC'!$B$7:$B$866,0)))</f>
        <v/>
      </c>
      <c r="AI13" s="903" t="str">
        <f>IF($B13="","",INDEX('All CCC'!AI$7:AI$866,MATCH(WatchList!$B13,'All CCC'!$B$7:$B$866,0)))</f>
        <v/>
      </c>
      <c r="AJ13" s="903" t="str">
        <f>IF($B13="","",INDEX('All CCC'!AJ$7:AJ$866,MATCH(WatchList!$B13,'All CCC'!$B$7:$B$866,0)))</f>
        <v/>
      </c>
      <c r="AK13" s="903" t="str">
        <f>IF($B13="","",INDEX('All CCC'!AK$7:AK$866,MATCH(WatchList!$B13,'All CCC'!$B$7:$B$866,0)))</f>
        <v/>
      </c>
      <c r="AL13" s="903" t="str">
        <f>IF($B13="","",INDEX('All CCC'!AL$7:AL$866,MATCH(WatchList!$B13,'All CCC'!$B$7:$B$866,0)))</f>
        <v/>
      </c>
      <c r="AM13" s="903" t="str">
        <f>IF($B13="","",INDEX('All CCC'!AM$7:AM$866,MATCH(WatchList!$B13,'All CCC'!$B$7:$B$866,0)))</f>
        <v/>
      </c>
      <c r="AN13" s="903" t="str">
        <f>IF($B13="","",INDEX('All CCC'!AN$7:AN$866,MATCH(WatchList!$B13,'All CCC'!$B$7:$B$866,0)))</f>
        <v/>
      </c>
      <c r="AO13" s="903" t="str">
        <f>IF($B13="","",INDEX('All CCC'!AO$7:AO$866,MATCH(WatchList!$B13,'All CCC'!$B$7:$B$866,0)))</f>
        <v/>
      </c>
      <c r="AP13" s="903" t="str">
        <f>IF($B13="","",INDEX('All CCC'!AP$7:AP$866,MATCH(WatchList!$B13,'All CCC'!$B$7:$B$866,0)))</f>
        <v/>
      </c>
      <c r="AQ13" s="903" t="str">
        <f>IF($B13="","",INDEX('All CCC'!AQ$7:AQ$866,MATCH(WatchList!$B13,'All CCC'!$B$7:$B$866,0)))</f>
        <v/>
      </c>
      <c r="AR13" s="903" t="str">
        <f>IF($B13="","",INDEX('All CCC'!AR$7:AR$866,MATCH(WatchList!$B13,'All CCC'!$B$7:$B$866,0)))</f>
        <v/>
      </c>
      <c r="AS13" s="903" t="str">
        <f>IF($B13="","",INDEX('All CCC'!AS$7:AS$866,MATCH(WatchList!$B13,'All CCC'!$B$7:$B$866,0)))</f>
        <v/>
      </c>
      <c r="AT13" s="903" t="str">
        <f>IF($B13="","",INDEX('All CCC'!AT$7:AT$866,MATCH(WatchList!$B13,'All CCC'!$B$7:$B$866,0)))</f>
        <v/>
      </c>
      <c r="AU13" s="903" t="str">
        <f>IF($B13="","",INDEX('All CCC'!AU$7:AU$866,MATCH(WatchList!$B13,'All CCC'!$B$7:$B$866,0)))</f>
        <v/>
      </c>
      <c r="AV13" s="903" t="str">
        <f>IF($B13="","",INDEX('All CCC'!AV$7:AV$866,MATCH(WatchList!$B13,'All CCC'!$B$7:$B$866,0)))</f>
        <v/>
      </c>
      <c r="AW13" s="903" t="str">
        <f>IF($B13="","",INDEX('All CCC'!AW$7:AW$866,MATCH(WatchList!$B13,'All CCC'!$B$7:$B$866,0)))</f>
        <v/>
      </c>
      <c r="AX13" s="903" t="str">
        <f>IF($B13="","",INDEX('All CCC'!AX$7:AX$866,MATCH(WatchList!$B13,'All CCC'!$B$7:$B$866,0)))</f>
        <v/>
      </c>
      <c r="AY13" s="903" t="str">
        <f>IF($B13="","",INDEX('All CCC'!AY$7:AY$866,MATCH(WatchList!$B13,'All CCC'!$B$7:$B$866,0)))</f>
        <v/>
      </c>
      <c r="AZ13" s="903" t="str">
        <f>IF($B13="","",INDEX('All CCC'!AZ$7:AZ$866,MATCH(WatchList!$B13,'All CCC'!$B$7:$B$866,0)))</f>
        <v/>
      </c>
      <c r="BA13" s="903" t="str">
        <f>IF($B13="","",INDEX('All CCC'!BA$7:BA$866,MATCH(WatchList!$B13,'All CCC'!$B$7:$B$866,0)))</f>
        <v/>
      </c>
      <c r="BB13" s="903" t="str">
        <f>IF($B13="","",INDEX('All CCC'!BB$7:BB$866,MATCH(WatchList!$B13,'All CCC'!$B$7:$B$866,0)))</f>
        <v/>
      </c>
      <c r="BC13" s="903" t="str">
        <f>IF($B13="","",INDEX('All CCC'!BC$7:BC$866,MATCH(WatchList!$B13,'All CCC'!$B$7:$B$866,0)))</f>
        <v/>
      </c>
      <c r="BD13" s="903" t="str">
        <f>IF($B13="","",INDEX('All CCC'!BD$7:BD$866,MATCH(WatchList!$B13,'All CCC'!$B$7:$B$866,0)))</f>
        <v/>
      </c>
      <c r="BE13" s="903" t="str">
        <f>IF($B13="","",INDEX('All CCC'!BE$7:BE$866,MATCH(WatchList!$B13,'All CCC'!$B$7:$B$866,0)))</f>
        <v/>
      </c>
      <c r="BF13" s="903" t="str">
        <f>IF($B13="","",INDEX('All CCC'!BF$7:BF$866,MATCH(WatchList!$B13,'All CCC'!$B$7:$B$866,0)))</f>
        <v/>
      </c>
      <c r="BG13" s="903" t="str">
        <f>IF($B13="","",INDEX('All CCC'!BG$7:BG$866,MATCH(WatchList!$B13,'All CCC'!$B$7:$B$866,0)))</f>
        <v/>
      </c>
    </row>
    <row r="14" spans="1:59" ht="11.25" customHeight="1" x14ac:dyDescent="0.2">
      <c r="A14" s="587" t="str">
        <f>IF($B14="","",INDEX('All CCC'!A$7:A$866,MATCH(WatchList!$B14,'All CCC'!$B$7:$B$866,0)))</f>
        <v/>
      </c>
      <c r="B14" s="36"/>
      <c r="C14" s="903" t="str">
        <f>IF($B14="","",INDEX('All CCC'!C$7:C$866,MATCH(WatchList!$B14,'All CCC'!$B$7:$B$866,0)))</f>
        <v/>
      </c>
      <c r="D14" s="903" t="str">
        <f>IF($B14="","",INDEX('All CCC'!D$7:D$866,MATCH(WatchList!$B14,'All CCC'!$B$7:$B$866,0)))</f>
        <v/>
      </c>
      <c r="E14" s="903" t="str">
        <f>IF($B14="","",INDEX('All CCC'!E$7:E$866,MATCH(WatchList!$B14,'All CCC'!$B$7:$B$866,0)))</f>
        <v/>
      </c>
      <c r="F14" s="903" t="str">
        <f>IF($B14="","",INDEX('All CCC'!F$7:F$866,MATCH(WatchList!$B14,'All CCC'!$B$7:$B$866,0)))</f>
        <v/>
      </c>
      <c r="G14" s="903" t="str">
        <f>IF($B14="","",INDEX('All CCC'!G$7:G$866,MATCH(WatchList!$B14,'All CCC'!$B$7:$B$866,0)))</f>
        <v/>
      </c>
      <c r="H14" s="903" t="str">
        <f>IF($B14="","",INDEX('All CCC'!H$7:H$866,MATCH(WatchList!$B14,'All CCC'!$B$7:$B$866,0)))</f>
        <v/>
      </c>
      <c r="I14" s="903" t="str">
        <f>IF($B14="","",INDEX('All CCC'!I$7:I$866,MATCH(WatchList!$B14,'All CCC'!$B$7:$B$866,0)))</f>
        <v/>
      </c>
      <c r="J14" s="903" t="str">
        <f>IF($B14="","",INDEX('All CCC'!J$7:J$866,MATCH(WatchList!$B14,'All CCC'!$B$7:$B$866,0)))</f>
        <v/>
      </c>
      <c r="K14" s="903" t="str">
        <f>IF($B14="","",INDEX('All CCC'!K$7:K$866,MATCH(WatchList!$B14,'All CCC'!$B$7:$B$866,0)))</f>
        <v/>
      </c>
      <c r="L14" s="903" t="str">
        <f>IF($B14="","",INDEX('All CCC'!L$7:L$866,MATCH(WatchList!$B14,'All CCC'!$B$7:$B$866,0)))</f>
        <v/>
      </c>
      <c r="M14" s="903" t="str">
        <f>IF($B14="","",INDEX('All CCC'!M$7:M$866,MATCH(WatchList!$B14,'All CCC'!$B$7:$B$866,0)))</f>
        <v/>
      </c>
      <c r="N14" s="903" t="str">
        <f>IF($B14="","",INDEX('All CCC'!N$7:N$866,MATCH(WatchList!$B14,'All CCC'!$B$7:$B$866,0)))</f>
        <v/>
      </c>
      <c r="O14" s="903" t="str">
        <f>IF($B14="","",INDEX('All CCC'!O$7:O$866,MATCH(WatchList!$B14,'All CCC'!$B$7:$B$866,0)))</f>
        <v/>
      </c>
      <c r="P14" s="904" t="str">
        <f>IF($B14="","",INDEX('All CCC'!P$7:P$866,MATCH(WatchList!$B14,'All CCC'!$B$7:$B$866,0)))</f>
        <v/>
      </c>
      <c r="Q14" s="904" t="str">
        <f>IF($B14="","",INDEX('All CCC'!Q$7:Q$866,MATCH(WatchList!$B14,'All CCC'!$B$7:$B$866,0)))</f>
        <v/>
      </c>
      <c r="R14" s="903" t="str">
        <f>IF($B14="","",INDEX('All CCC'!R$7:R$866,MATCH(WatchList!$B14,'All CCC'!$B$7:$B$866,0)))</f>
        <v/>
      </c>
      <c r="S14" s="903" t="str">
        <f>IF($B14="","",INDEX('All CCC'!S$7:S$866,MATCH(WatchList!$B14,'All CCC'!$B$7:$B$866,0)))</f>
        <v/>
      </c>
      <c r="T14" s="903" t="str">
        <f>IF($B14="","",INDEX('All CCC'!T$7:T$866,MATCH(WatchList!$B14,'All CCC'!$B$7:$B$866,0)))</f>
        <v/>
      </c>
      <c r="U14" s="903" t="str">
        <f>IF($B14="","",INDEX('All CCC'!U$7:U$866,MATCH(WatchList!$B14,'All CCC'!$B$7:$B$866,0)))</f>
        <v/>
      </c>
      <c r="V14" s="903" t="str">
        <f>IF($B14="","",INDEX('All CCC'!V$7:V$866,MATCH(WatchList!$B14,'All CCC'!$B$7:$B$866,0)))</f>
        <v/>
      </c>
      <c r="W14" s="903" t="str">
        <f>IF($B14="","",INDEX('All CCC'!W$7:W$866,MATCH(WatchList!$B14,'All CCC'!$B$7:$B$866,0)))</f>
        <v/>
      </c>
      <c r="X14" s="903" t="str">
        <f>IF($B14="","",INDEX('All CCC'!X$7:X$866,MATCH(WatchList!$B14,'All CCC'!$B$7:$B$866,0)))</f>
        <v/>
      </c>
      <c r="Y14" s="903" t="str">
        <f>IF($B14="","",INDEX('All CCC'!Y$7:Y$866,MATCH(WatchList!$B14,'All CCC'!$B$7:$B$866,0)))</f>
        <v/>
      </c>
      <c r="Z14" s="903" t="str">
        <f>IF($B14="","",INDEX('All CCC'!Z$7:Z$866,MATCH(WatchList!$B14,'All CCC'!$B$7:$B$866,0)))</f>
        <v/>
      </c>
      <c r="AA14" s="903" t="str">
        <f>IF($B14="","",INDEX('All CCC'!AA$7:AA$866,MATCH(WatchList!$B14,'All CCC'!$B$7:$B$866,0)))</f>
        <v/>
      </c>
      <c r="AB14" s="903" t="str">
        <f>IF($B14="","",INDEX('All CCC'!AB$7:AB$866,MATCH(WatchList!$B14,'All CCC'!$B$7:$B$866,0)))</f>
        <v/>
      </c>
      <c r="AC14" s="903" t="str">
        <f>IF($B14="","",INDEX('All CCC'!AC$7:AC$866,MATCH(WatchList!$B14,'All CCC'!$B$7:$B$866,0)))</f>
        <v/>
      </c>
      <c r="AD14" s="903" t="str">
        <f>IF($B14="","",INDEX('All CCC'!AD$7:AD$866,MATCH(WatchList!$B14,'All CCC'!$B$7:$B$866,0)))</f>
        <v/>
      </c>
      <c r="AE14" s="903" t="str">
        <f>IF($B14="","",INDEX('All CCC'!AE$7:AE$866,MATCH(WatchList!$B14,'All CCC'!$B$7:$B$866,0)))</f>
        <v/>
      </c>
      <c r="AF14" s="903" t="str">
        <f>IF($B14="","",INDEX('All CCC'!AF$7:AF$866,MATCH(WatchList!$B14,'All CCC'!$B$7:$B$866,0)))</f>
        <v/>
      </c>
      <c r="AG14" s="903" t="str">
        <f>IF($B14="","",INDEX('All CCC'!AG$7:AG$866,MATCH(WatchList!$B14,'All CCC'!$B$7:$B$866,0)))</f>
        <v/>
      </c>
      <c r="AH14" s="903" t="str">
        <f>IF($B14="","",INDEX('All CCC'!AH$7:AH$866,MATCH(WatchList!$B14,'All CCC'!$B$7:$B$866,0)))</f>
        <v/>
      </c>
      <c r="AI14" s="903" t="str">
        <f>IF($B14="","",INDEX('All CCC'!AI$7:AI$866,MATCH(WatchList!$B14,'All CCC'!$B$7:$B$866,0)))</f>
        <v/>
      </c>
      <c r="AJ14" s="903" t="str">
        <f>IF($B14="","",INDEX('All CCC'!AJ$7:AJ$866,MATCH(WatchList!$B14,'All CCC'!$B$7:$B$866,0)))</f>
        <v/>
      </c>
      <c r="AK14" s="903" t="str">
        <f>IF($B14="","",INDEX('All CCC'!AK$7:AK$866,MATCH(WatchList!$B14,'All CCC'!$B$7:$B$866,0)))</f>
        <v/>
      </c>
      <c r="AL14" s="903" t="str">
        <f>IF($B14="","",INDEX('All CCC'!AL$7:AL$866,MATCH(WatchList!$B14,'All CCC'!$B$7:$B$866,0)))</f>
        <v/>
      </c>
      <c r="AM14" s="903" t="str">
        <f>IF($B14="","",INDEX('All CCC'!AM$7:AM$866,MATCH(WatchList!$B14,'All CCC'!$B$7:$B$866,0)))</f>
        <v/>
      </c>
      <c r="AN14" s="903" t="str">
        <f>IF($B14="","",INDEX('All CCC'!AN$7:AN$866,MATCH(WatchList!$B14,'All CCC'!$B$7:$B$866,0)))</f>
        <v/>
      </c>
      <c r="AO14" s="903" t="str">
        <f>IF($B14="","",INDEX('All CCC'!AO$7:AO$866,MATCH(WatchList!$B14,'All CCC'!$B$7:$B$866,0)))</f>
        <v/>
      </c>
      <c r="AP14" s="903" t="str">
        <f>IF($B14="","",INDEX('All CCC'!AP$7:AP$866,MATCH(WatchList!$B14,'All CCC'!$B$7:$B$866,0)))</f>
        <v/>
      </c>
      <c r="AQ14" s="903" t="str">
        <f>IF($B14="","",INDEX('All CCC'!AQ$7:AQ$866,MATCH(WatchList!$B14,'All CCC'!$B$7:$B$866,0)))</f>
        <v/>
      </c>
      <c r="AR14" s="903" t="str">
        <f>IF($B14="","",INDEX('All CCC'!AR$7:AR$866,MATCH(WatchList!$B14,'All CCC'!$B$7:$B$866,0)))</f>
        <v/>
      </c>
      <c r="AS14" s="903" t="str">
        <f>IF($B14="","",INDEX('All CCC'!AS$7:AS$866,MATCH(WatchList!$B14,'All CCC'!$B$7:$B$866,0)))</f>
        <v/>
      </c>
      <c r="AT14" s="903" t="str">
        <f>IF($B14="","",INDEX('All CCC'!AT$7:AT$866,MATCH(WatchList!$B14,'All CCC'!$B$7:$B$866,0)))</f>
        <v/>
      </c>
      <c r="AU14" s="903" t="str">
        <f>IF($B14="","",INDEX('All CCC'!AU$7:AU$866,MATCH(WatchList!$B14,'All CCC'!$B$7:$B$866,0)))</f>
        <v/>
      </c>
      <c r="AV14" s="903" t="str">
        <f>IF($B14="","",INDEX('All CCC'!AV$7:AV$866,MATCH(WatchList!$B14,'All CCC'!$B$7:$B$866,0)))</f>
        <v/>
      </c>
      <c r="AW14" s="903" t="str">
        <f>IF($B14="","",INDEX('All CCC'!AW$7:AW$866,MATCH(WatchList!$B14,'All CCC'!$B$7:$B$866,0)))</f>
        <v/>
      </c>
      <c r="AX14" s="903" t="str">
        <f>IF($B14="","",INDEX('All CCC'!AX$7:AX$866,MATCH(WatchList!$B14,'All CCC'!$B$7:$B$866,0)))</f>
        <v/>
      </c>
      <c r="AY14" s="903" t="str">
        <f>IF($B14="","",INDEX('All CCC'!AY$7:AY$866,MATCH(WatchList!$B14,'All CCC'!$B$7:$B$866,0)))</f>
        <v/>
      </c>
      <c r="AZ14" s="903" t="str">
        <f>IF($B14="","",INDEX('All CCC'!AZ$7:AZ$866,MATCH(WatchList!$B14,'All CCC'!$B$7:$B$866,0)))</f>
        <v/>
      </c>
      <c r="BA14" s="903" t="str">
        <f>IF($B14="","",INDEX('All CCC'!BA$7:BA$866,MATCH(WatchList!$B14,'All CCC'!$B$7:$B$866,0)))</f>
        <v/>
      </c>
      <c r="BB14" s="903" t="str">
        <f>IF($B14="","",INDEX('All CCC'!BB$7:BB$866,MATCH(WatchList!$B14,'All CCC'!$B$7:$B$866,0)))</f>
        <v/>
      </c>
      <c r="BC14" s="903" t="str">
        <f>IF($B14="","",INDEX('All CCC'!BC$7:BC$866,MATCH(WatchList!$B14,'All CCC'!$B$7:$B$866,0)))</f>
        <v/>
      </c>
      <c r="BD14" s="903" t="str">
        <f>IF($B14="","",INDEX('All CCC'!BD$7:BD$866,MATCH(WatchList!$B14,'All CCC'!$B$7:$B$866,0)))</f>
        <v/>
      </c>
      <c r="BE14" s="903" t="str">
        <f>IF($B14="","",INDEX('All CCC'!BE$7:BE$866,MATCH(WatchList!$B14,'All CCC'!$B$7:$B$866,0)))</f>
        <v/>
      </c>
      <c r="BF14" s="903" t="str">
        <f>IF($B14="","",INDEX('All CCC'!BF$7:BF$866,MATCH(WatchList!$B14,'All CCC'!$B$7:$B$866,0)))</f>
        <v/>
      </c>
      <c r="BG14" s="903" t="str">
        <f>IF($B14="","",INDEX('All CCC'!BG$7:BG$866,MATCH(WatchList!$B14,'All CCC'!$B$7:$B$866,0)))</f>
        <v/>
      </c>
    </row>
    <row r="15" spans="1:59" ht="11.25" customHeight="1" x14ac:dyDescent="0.2">
      <c r="A15" s="587" t="str">
        <f>IF($B15="","",INDEX('All CCC'!A$7:A$866,MATCH(WatchList!$B15,'All CCC'!$B$7:$B$866,0)))</f>
        <v/>
      </c>
      <c r="B15" s="36"/>
      <c r="C15" s="903" t="str">
        <f>IF($B15="","",INDEX('All CCC'!C$7:C$866,MATCH(WatchList!$B15,'All CCC'!$B$7:$B$866,0)))</f>
        <v/>
      </c>
      <c r="D15" s="903" t="str">
        <f>IF($B15="","",INDEX('All CCC'!D$7:D$866,MATCH(WatchList!$B15,'All CCC'!$B$7:$B$866,0)))</f>
        <v/>
      </c>
      <c r="E15" s="903" t="str">
        <f>IF($B15="","",INDEX('All CCC'!E$7:E$866,MATCH(WatchList!$B15,'All CCC'!$B$7:$B$866,0)))</f>
        <v/>
      </c>
      <c r="F15" s="903" t="str">
        <f>IF($B15="","",INDEX('All CCC'!F$7:F$866,MATCH(WatchList!$B15,'All CCC'!$B$7:$B$866,0)))</f>
        <v/>
      </c>
      <c r="G15" s="903" t="str">
        <f>IF($B15="","",INDEX('All CCC'!G$7:G$866,MATCH(WatchList!$B15,'All CCC'!$B$7:$B$866,0)))</f>
        <v/>
      </c>
      <c r="H15" s="903" t="str">
        <f>IF($B15="","",INDEX('All CCC'!H$7:H$866,MATCH(WatchList!$B15,'All CCC'!$B$7:$B$866,0)))</f>
        <v/>
      </c>
      <c r="I15" s="903" t="str">
        <f>IF($B15="","",INDEX('All CCC'!I$7:I$866,MATCH(WatchList!$B15,'All CCC'!$B$7:$B$866,0)))</f>
        <v/>
      </c>
      <c r="J15" s="903" t="str">
        <f>IF($B15="","",INDEX('All CCC'!J$7:J$866,MATCH(WatchList!$B15,'All CCC'!$B$7:$B$866,0)))</f>
        <v/>
      </c>
      <c r="K15" s="903" t="str">
        <f>IF($B15="","",INDEX('All CCC'!K$7:K$866,MATCH(WatchList!$B15,'All CCC'!$B$7:$B$866,0)))</f>
        <v/>
      </c>
      <c r="L15" s="903" t="str">
        <f>IF($B15="","",INDEX('All CCC'!L$7:L$866,MATCH(WatchList!$B15,'All CCC'!$B$7:$B$866,0)))</f>
        <v/>
      </c>
      <c r="M15" s="903" t="str">
        <f>IF($B15="","",INDEX('All CCC'!M$7:M$866,MATCH(WatchList!$B15,'All CCC'!$B$7:$B$866,0)))</f>
        <v/>
      </c>
      <c r="N15" s="903" t="str">
        <f>IF($B15="","",INDEX('All CCC'!N$7:N$866,MATCH(WatchList!$B15,'All CCC'!$B$7:$B$866,0)))</f>
        <v/>
      </c>
      <c r="O15" s="903" t="str">
        <f>IF($B15="","",INDEX('All CCC'!O$7:O$866,MATCH(WatchList!$B15,'All CCC'!$B$7:$B$866,0)))</f>
        <v/>
      </c>
      <c r="P15" s="904" t="str">
        <f>IF($B15="","",INDEX('All CCC'!P$7:P$866,MATCH(WatchList!$B15,'All CCC'!$B$7:$B$866,0)))</f>
        <v/>
      </c>
      <c r="Q15" s="904" t="str">
        <f>IF($B15="","",INDEX('All CCC'!Q$7:Q$866,MATCH(WatchList!$B15,'All CCC'!$B$7:$B$866,0)))</f>
        <v/>
      </c>
      <c r="R15" s="903" t="str">
        <f>IF($B15="","",INDEX('All CCC'!R$7:R$866,MATCH(WatchList!$B15,'All CCC'!$B$7:$B$866,0)))</f>
        <v/>
      </c>
      <c r="S15" s="903" t="str">
        <f>IF($B15="","",INDEX('All CCC'!S$7:S$866,MATCH(WatchList!$B15,'All CCC'!$B$7:$B$866,0)))</f>
        <v/>
      </c>
      <c r="T15" s="903" t="str">
        <f>IF($B15="","",INDEX('All CCC'!T$7:T$866,MATCH(WatchList!$B15,'All CCC'!$B$7:$B$866,0)))</f>
        <v/>
      </c>
      <c r="U15" s="903" t="str">
        <f>IF($B15="","",INDEX('All CCC'!U$7:U$866,MATCH(WatchList!$B15,'All CCC'!$B$7:$B$866,0)))</f>
        <v/>
      </c>
      <c r="V15" s="903" t="str">
        <f>IF($B15="","",INDEX('All CCC'!V$7:V$866,MATCH(WatchList!$B15,'All CCC'!$B$7:$B$866,0)))</f>
        <v/>
      </c>
      <c r="W15" s="903" t="str">
        <f>IF($B15="","",INDEX('All CCC'!W$7:W$866,MATCH(WatchList!$B15,'All CCC'!$B$7:$B$866,0)))</f>
        <v/>
      </c>
      <c r="X15" s="903" t="str">
        <f>IF($B15="","",INDEX('All CCC'!X$7:X$866,MATCH(WatchList!$B15,'All CCC'!$B$7:$B$866,0)))</f>
        <v/>
      </c>
      <c r="Y15" s="903" t="str">
        <f>IF($B15="","",INDEX('All CCC'!Y$7:Y$866,MATCH(WatchList!$B15,'All CCC'!$B$7:$B$866,0)))</f>
        <v/>
      </c>
      <c r="Z15" s="903" t="str">
        <f>IF($B15="","",INDEX('All CCC'!Z$7:Z$866,MATCH(WatchList!$B15,'All CCC'!$B$7:$B$866,0)))</f>
        <v/>
      </c>
      <c r="AA15" s="903" t="str">
        <f>IF($B15="","",INDEX('All CCC'!AA$7:AA$866,MATCH(WatchList!$B15,'All CCC'!$B$7:$B$866,0)))</f>
        <v/>
      </c>
      <c r="AB15" s="903" t="str">
        <f>IF($B15="","",INDEX('All CCC'!AB$7:AB$866,MATCH(WatchList!$B15,'All CCC'!$B$7:$B$866,0)))</f>
        <v/>
      </c>
      <c r="AC15" s="903" t="str">
        <f>IF($B15="","",INDEX('All CCC'!AC$7:AC$866,MATCH(WatchList!$B15,'All CCC'!$B$7:$B$866,0)))</f>
        <v/>
      </c>
      <c r="AD15" s="903" t="str">
        <f>IF($B15="","",INDEX('All CCC'!AD$7:AD$866,MATCH(WatchList!$B15,'All CCC'!$B$7:$B$866,0)))</f>
        <v/>
      </c>
      <c r="AE15" s="903" t="str">
        <f>IF($B15="","",INDEX('All CCC'!AE$7:AE$866,MATCH(WatchList!$B15,'All CCC'!$B$7:$B$866,0)))</f>
        <v/>
      </c>
      <c r="AF15" s="903" t="str">
        <f>IF($B15="","",INDEX('All CCC'!AF$7:AF$866,MATCH(WatchList!$B15,'All CCC'!$B$7:$B$866,0)))</f>
        <v/>
      </c>
      <c r="AG15" s="903" t="str">
        <f>IF($B15="","",INDEX('All CCC'!AG$7:AG$866,MATCH(WatchList!$B15,'All CCC'!$B$7:$B$866,0)))</f>
        <v/>
      </c>
      <c r="AH15" s="903" t="str">
        <f>IF($B15="","",INDEX('All CCC'!AH$7:AH$866,MATCH(WatchList!$B15,'All CCC'!$B$7:$B$866,0)))</f>
        <v/>
      </c>
      <c r="AI15" s="903" t="str">
        <f>IF($B15="","",INDEX('All CCC'!AI$7:AI$866,MATCH(WatchList!$B15,'All CCC'!$B$7:$B$866,0)))</f>
        <v/>
      </c>
      <c r="AJ15" s="903" t="str">
        <f>IF($B15="","",INDEX('All CCC'!AJ$7:AJ$866,MATCH(WatchList!$B15,'All CCC'!$B$7:$B$866,0)))</f>
        <v/>
      </c>
      <c r="AK15" s="903" t="str">
        <f>IF($B15="","",INDEX('All CCC'!AK$7:AK$866,MATCH(WatchList!$B15,'All CCC'!$B$7:$B$866,0)))</f>
        <v/>
      </c>
      <c r="AL15" s="903" t="str">
        <f>IF($B15="","",INDEX('All CCC'!AL$7:AL$866,MATCH(WatchList!$B15,'All CCC'!$B$7:$B$866,0)))</f>
        <v/>
      </c>
      <c r="AM15" s="903" t="str">
        <f>IF($B15="","",INDEX('All CCC'!AM$7:AM$866,MATCH(WatchList!$B15,'All CCC'!$B$7:$B$866,0)))</f>
        <v/>
      </c>
      <c r="AN15" s="903" t="str">
        <f>IF($B15="","",INDEX('All CCC'!AN$7:AN$866,MATCH(WatchList!$B15,'All CCC'!$B$7:$B$866,0)))</f>
        <v/>
      </c>
      <c r="AO15" s="903" t="str">
        <f>IF($B15="","",INDEX('All CCC'!AO$7:AO$866,MATCH(WatchList!$B15,'All CCC'!$B$7:$B$866,0)))</f>
        <v/>
      </c>
      <c r="AP15" s="903" t="str">
        <f>IF($B15="","",INDEX('All CCC'!AP$7:AP$866,MATCH(WatchList!$B15,'All CCC'!$B$7:$B$866,0)))</f>
        <v/>
      </c>
      <c r="AQ15" s="903" t="str">
        <f>IF($B15="","",INDEX('All CCC'!AQ$7:AQ$866,MATCH(WatchList!$B15,'All CCC'!$B$7:$B$866,0)))</f>
        <v/>
      </c>
      <c r="AR15" s="903" t="str">
        <f>IF($B15="","",INDEX('All CCC'!AR$7:AR$866,MATCH(WatchList!$B15,'All CCC'!$B$7:$B$866,0)))</f>
        <v/>
      </c>
      <c r="AS15" s="903" t="str">
        <f>IF($B15="","",INDEX('All CCC'!AS$7:AS$866,MATCH(WatchList!$B15,'All CCC'!$B$7:$B$866,0)))</f>
        <v/>
      </c>
      <c r="AT15" s="903" t="str">
        <f>IF($B15="","",INDEX('All CCC'!AT$7:AT$866,MATCH(WatchList!$B15,'All CCC'!$B$7:$B$866,0)))</f>
        <v/>
      </c>
      <c r="AU15" s="903" t="str">
        <f>IF($B15="","",INDEX('All CCC'!AU$7:AU$866,MATCH(WatchList!$B15,'All CCC'!$B$7:$B$866,0)))</f>
        <v/>
      </c>
      <c r="AV15" s="903" t="str">
        <f>IF($B15="","",INDEX('All CCC'!AV$7:AV$866,MATCH(WatchList!$B15,'All CCC'!$B$7:$B$866,0)))</f>
        <v/>
      </c>
      <c r="AW15" s="903" t="str">
        <f>IF($B15="","",INDEX('All CCC'!AW$7:AW$866,MATCH(WatchList!$B15,'All CCC'!$B$7:$B$866,0)))</f>
        <v/>
      </c>
      <c r="AX15" s="903" t="str">
        <f>IF($B15="","",INDEX('All CCC'!AX$7:AX$866,MATCH(WatchList!$B15,'All CCC'!$B$7:$B$866,0)))</f>
        <v/>
      </c>
      <c r="AY15" s="903" t="str">
        <f>IF($B15="","",INDEX('All CCC'!AY$7:AY$866,MATCH(WatchList!$B15,'All CCC'!$B$7:$B$866,0)))</f>
        <v/>
      </c>
      <c r="AZ15" s="903" t="str">
        <f>IF($B15="","",INDEX('All CCC'!AZ$7:AZ$866,MATCH(WatchList!$B15,'All CCC'!$B$7:$B$866,0)))</f>
        <v/>
      </c>
      <c r="BA15" s="903" t="str">
        <f>IF($B15="","",INDEX('All CCC'!BA$7:BA$866,MATCH(WatchList!$B15,'All CCC'!$B$7:$B$866,0)))</f>
        <v/>
      </c>
      <c r="BB15" s="903" t="str">
        <f>IF($B15="","",INDEX('All CCC'!BB$7:BB$866,MATCH(WatchList!$B15,'All CCC'!$B$7:$B$866,0)))</f>
        <v/>
      </c>
      <c r="BC15" s="903" t="str">
        <f>IF($B15="","",INDEX('All CCC'!BC$7:BC$866,MATCH(WatchList!$B15,'All CCC'!$B$7:$B$866,0)))</f>
        <v/>
      </c>
      <c r="BD15" s="903" t="str">
        <f>IF($B15="","",INDEX('All CCC'!BD$7:BD$866,MATCH(WatchList!$B15,'All CCC'!$B$7:$B$866,0)))</f>
        <v/>
      </c>
      <c r="BE15" s="903" t="str">
        <f>IF($B15="","",INDEX('All CCC'!BE$7:BE$866,MATCH(WatchList!$B15,'All CCC'!$B$7:$B$866,0)))</f>
        <v/>
      </c>
      <c r="BF15" s="903" t="str">
        <f>IF($B15="","",INDEX('All CCC'!BF$7:BF$866,MATCH(WatchList!$B15,'All CCC'!$B$7:$B$866,0)))</f>
        <v/>
      </c>
      <c r="BG15" s="903" t="str">
        <f>IF($B15="","",INDEX('All CCC'!BG$7:BG$866,MATCH(WatchList!$B15,'All CCC'!$B$7:$B$866,0)))</f>
        <v/>
      </c>
    </row>
    <row r="16" spans="1:59" ht="11.25" customHeight="1" x14ac:dyDescent="0.2">
      <c r="A16" s="587" t="str">
        <f>IF($B16="","",INDEX('All CCC'!A$7:A$866,MATCH(WatchList!$B16,'All CCC'!$B$7:$B$866,0)))</f>
        <v/>
      </c>
      <c r="B16" s="36"/>
      <c r="C16" s="903" t="str">
        <f>IF($B16="","",INDEX('All CCC'!C$7:C$866,MATCH(WatchList!$B16,'All CCC'!$B$7:$B$866,0)))</f>
        <v/>
      </c>
      <c r="D16" s="903" t="str">
        <f>IF($B16="","",INDEX('All CCC'!D$7:D$866,MATCH(WatchList!$B16,'All CCC'!$B$7:$B$866,0)))</f>
        <v/>
      </c>
      <c r="E16" s="903" t="str">
        <f>IF($B16="","",INDEX('All CCC'!E$7:E$866,MATCH(WatchList!$B16,'All CCC'!$B$7:$B$866,0)))</f>
        <v/>
      </c>
      <c r="F16" s="903" t="str">
        <f>IF($B16="","",INDEX('All CCC'!F$7:F$866,MATCH(WatchList!$B16,'All CCC'!$B$7:$B$866,0)))</f>
        <v/>
      </c>
      <c r="G16" s="903" t="str">
        <f>IF($B16="","",INDEX('All CCC'!G$7:G$866,MATCH(WatchList!$B16,'All CCC'!$B$7:$B$866,0)))</f>
        <v/>
      </c>
      <c r="H16" s="903" t="str">
        <f>IF($B16="","",INDEX('All CCC'!H$7:H$866,MATCH(WatchList!$B16,'All CCC'!$B$7:$B$866,0)))</f>
        <v/>
      </c>
      <c r="I16" s="903" t="str">
        <f>IF($B16="","",INDEX('All CCC'!I$7:I$866,MATCH(WatchList!$B16,'All CCC'!$B$7:$B$866,0)))</f>
        <v/>
      </c>
      <c r="J16" s="903" t="str">
        <f>IF($B16="","",INDEX('All CCC'!J$7:J$866,MATCH(WatchList!$B16,'All CCC'!$B$7:$B$866,0)))</f>
        <v/>
      </c>
      <c r="K16" s="903" t="str">
        <f>IF($B16="","",INDEX('All CCC'!K$7:K$866,MATCH(WatchList!$B16,'All CCC'!$B$7:$B$866,0)))</f>
        <v/>
      </c>
      <c r="L16" s="903" t="str">
        <f>IF($B16="","",INDEX('All CCC'!L$7:L$866,MATCH(WatchList!$B16,'All CCC'!$B$7:$B$866,0)))</f>
        <v/>
      </c>
      <c r="M16" s="903" t="str">
        <f>IF($B16="","",INDEX('All CCC'!M$7:M$866,MATCH(WatchList!$B16,'All CCC'!$B$7:$B$866,0)))</f>
        <v/>
      </c>
      <c r="N16" s="903" t="str">
        <f>IF($B16="","",INDEX('All CCC'!N$7:N$866,MATCH(WatchList!$B16,'All CCC'!$B$7:$B$866,0)))</f>
        <v/>
      </c>
      <c r="O16" s="903" t="str">
        <f>IF($B16="","",INDEX('All CCC'!O$7:O$866,MATCH(WatchList!$B16,'All CCC'!$B$7:$B$866,0)))</f>
        <v/>
      </c>
      <c r="P16" s="904" t="str">
        <f>IF($B16="","",INDEX('All CCC'!P$7:P$866,MATCH(WatchList!$B16,'All CCC'!$B$7:$B$866,0)))</f>
        <v/>
      </c>
      <c r="Q16" s="904" t="str">
        <f>IF($B16="","",INDEX('All CCC'!Q$7:Q$866,MATCH(WatchList!$B16,'All CCC'!$B$7:$B$866,0)))</f>
        <v/>
      </c>
      <c r="R16" s="903" t="str">
        <f>IF($B16="","",INDEX('All CCC'!R$7:R$866,MATCH(WatchList!$B16,'All CCC'!$B$7:$B$866,0)))</f>
        <v/>
      </c>
      <c r="S16" s="903" t="str">
        <f>IF($B16="","",INDEX('All CCC'!S$7:S$866,MATCH(WatchList!$B16,'All CCC'!$B$7:$B$866,0)))</f>
        <v/>
      </c>
      <c r="T16" s="903" t="str">
        <f>IF($B16="","",INDEX('All CCC'!T$7:T$866,MATCH(WatchList!$B16,'All CCC'!$B$7:$B$866,0)))</f>
        <v/>
      </c>
      <c r="U16" s="903" t="str">
        <f>IF($B16="","",INDEX('All CCC'!U$7:U$866,MATCH(WatchList!$B16,'All CCC'!$B$7:$B$866,0)))</f>
        <v/>
      </c>
      <c r="V16" s="903" t="str">
        <f>IF($B16="","",INDEX('All CCC'!V$7:V$866,MATCH(WatchList!$B16,'All CCC'!$B$7:$B$866,0)))</f>
        <v/>
      </c>
      <c r="W16" s="903" t="str">
        <f>IF($B16="","",INDEX('All CCC'!W$7:W$866,MATCH(WatchList!$B16,'All CCC'!$B$7:$B$866,0)))</f>
        <v/>
      </c>
      <c r="X16" s="903" t="str">
        <f>IF($B16="","",INDEX('All CCC'!X$7:X$866,MATCH(WatchList!$B16,'All CCC'!$B$7:$B$866,0)))</f>
        <v/>
      </c>
      <c r="Y16" s="903" t="str">
        <f>IF($B16="","",INDEX('All CCC'!Y$7:Y$866,MATCH(WatchList!$B16,'All CCC'!$B$7:$B$866,0)))</f>
        <v/>
      </c>
      <c r="Z16" s="903" t="str">
        <f>IF($B16="","",INDEX('All CCC'!Z$7:Z$866,MATCH(WatchList!$B16,'All CCC'!$B$7:$B$866,0)))</f>
        <v/>
      </c>
      <c r="AA16" s="903" t="str">
        <f>IF($B16="","",INDEX('All CCC'!AA$7:AA$866,MATCH(WatchList!$B16,'All CCC'!$B$7:$B$866,0)))</f>
        <v/>
      </c>
      <c r="AB16" s="903" t="str">
        <f>IF($B16="","",INDEX('All CCC'!AB$7:AB$866,MATCH(WatchList!$B16,'All CCC'!$B$7:$B$866,0)))</f>
        <v/>
      </c>
      <c r="AC16" s="903" t="str">
        <f>IF($B16="","",INDEX('All CCC'!AC$7:AC$866,MATCH(WatchList!$B16,'All CCC'!$B$7:$B$866,0)))</f>
        <v/>
      </c>
      <c r="AD16" s="903" t="str">
        <f>IF($B16="","",INDEX('All CCC'!AD$7:AD$866,MATCH(WatchList!$B16,'All CCC'!$B$7:$B$866,0)))</f>
        <v/>
      </c>
      <c r="AE16" s="903" t="str">
        <f>IF($B16="","",INDEX('All CCC'!AE$7:AE$866,MATCH(WatchList!$B16,'All CCC'!$B$7:$B$866,0)))</f>
        <v/>
      </c>
      <c r="AF16" s="903" t="str">
        <f>IF($B16="","",INDEX('All CCC'!AF$7:AF$866,MATCH(WatchList!$B16,'All CCC'!$B$7:$B$866,0)))</f>
        <v/>
      </c>
      <c r="AG16" s="903" t="str">
        <f>IF($B16="","",INDEX('All CCC'!AG$7:AG$866,MATCH(WatchList!$B16,'All CCC'!$B$7:$B$866,0)))</f>
        <v/>
      </c>
      <c r="AH16" s="903" t="str">
        <f>IF($B16="","",INDEX('All CCC'!AH$7:AH$866,MATCH(WatchList!$B16,'All CCC'!$B$7:$B$866,0)))</f>
        <v/>
      </c>
      <c r="AI16" s="903" t="str">
        <f>IF($B16="","",INDEX('All CCC'!AI$7:AI$866,MATCH(WatchList!$B16,'All CCC'!$B$7:$B$866,0)))</f>
        <v/>
      </c>
      <c r="AJ16" s="903" t="str">
        <f>IF($B16="","",INDEX('All CCC'!AJ$7:AJ$866,MATCH(WatchList!$B16,'All CCC'!$B$7:$B$866,0)))</f>
        <v/>
      </c>
      <c r="AK16" s="903" t="str">
        <f>IF($B16="","",INDEX('All CCC'!AK$7:AK$866,MATCH(WatchList!$B16,'All CCC'!$B$7:$B$866,0)))</f>
        <v/>
      </c>
      <c r="AL16" s="903" t="str">
        <f>IF($B16="","",INDEX('All CCC'!AL$7:AL$866,MATCH(WatchList!$B16,'All CCC'!$B$7:$B$866,0)))</f>
        <v/>
      </c>
      <c r="AM16" s="903" t="str">
        <f>IF($B16="","",INDEX('All CCC'!AM$7:AM$866,MATCH(WatchList!$B16,'All CCC'!$B$7:$B$866,0)))</f>
        <v/>
      </c>
      <c r="AN16" s="903" t="str">
        <f>IF($B16="","",INDEX('All CCC'!AN$7:AN$866,MATCH(WatchList!$B16,'All CCC'!$B$7:$B$866,0)))</f>
        <v/>
      </c>
      <c r="AO16" s="903" t="str">
        <f>IF($B16="","",INDEX('All CCC'!AO$7:AO$866,MATCH(WatchList!$B16,'All CCC'!$B$7:$B$866,0)))</f>
        <v/>
      </c>
      <c r="AP16" s="903" t="str">
        <f>IF($B16="","",INDEX('All CCC'!AP$7:AP$866,MATCH(WatchList!$B16,'All CCC'!$B$7:$B$866,0)))</f>
        <v/>
      </c>
      <c r="AQ16" s="903" t="str">
        <f>IF($B16="","",INDEX('All CCC'!AQ$7:AQ$866,MATCH(WatchList!$B16,'All CCC'!$B$7:$B$866,0)))</f>
        <v/>
      </c>
      <c r="AR16" s="903" t="str">
        <f>IF($B16="","",INDEX('All CCC'!AR$7:AR$866,MATCH(WatchList!$B16,'All CCC'!$B$7:$B$866,0)))</f>
        <v/>
      </c>
      <c r="AS16" s="903" t="str">
        <f>IF($B16="","",INDEX('All CCC'!AS$7:AS$866,MATCH(WatchList!$B16,'All CCC'!$B$7:$B$866,0)))</f>
        <v/>
      </c>
      <c r="AT16" s="903" t="str">
        <f>IF($B16="","",INDEX('All CCC'!AT$7:AT$866,MATCH(WatchList!$B16,'All CCC'!$B$7:$B$866,0)))</f>
        <v/>
      </c>
      <c r="AU16" s="903" t="str">
        <f>IF($B16="","",INDEX('All CCC'!AU$7:AU$866,MATCH(WatchList!$B16,'All CCC'!$B$7:$B$866,0)))</f>
        <v/>
      </c>
      <c r="AV16" s="903" t="str">
        <f>IF($B16="","",INDEX('All CCC'!AV$7:AV$866,MATCH(WatchList!$B16,'All CCC'!$B$7:$B$866,0)))</f>
        <v/>
      </c>
      <c r="AW16" s="903" t="str">
        <f>IF($B16="","",INDEX('All CCC'!AW$7:AW$866,MATCH(WatchList!$B16,'All CCC'!$B$7:$B$866,0)))</f>
        <v/>
      </c>
      <c r="AX16" s="903" t="str">
        <f>IF($B16="","",INDEX('All CCC'!AX$7:AX$866,MATCH(WatchList!$B16,'All CCC'!$B$7:$B$866,0)))</f>
        <v/>
      </c>
      <c r="AY16" s="903" t="str">
        <f>IF($B16="","",INDEX('All CCC'!AY$7:AY$866,MATCH(WatchList!$B16,'All CCC'!$B$7:$B$866,0)))</f>
        <v/>
      </c>
      <c r="AZ16" s="903" t="str">
        <f>IF($B16="","",INDEX('All CCC'!AZ$7:AZ$866,MATCH(WatchList!$B16,'All CCC'!$B$7:$B$866,0)))</f>
        <v/>
      </c>
      <c r="BA16" s="903" t="str">
        <f>IF($B16="","",INDEX('All CCC'!BA$7:BA$866,MATCH(WatchList!$B16,'All CCC'!$B$7:$B$866,0)))</f>
        <v/>
      </c>
      <c r="BB16" s="903" t="str">
        <f>IF($B16="","",INDEX('All CCC'!BB$7:BB$866,MATCH(WatchList!$B16,'All CCC'!$B$7:$B$866,0)))</f>
        <v/>
      </c>
      <c r="BC16" s="903" t="str">
        <f>IF($B16="","",INDEX('All CCC'!BC$7:BC$866,MATCH(WatchList!$B16,'All CCC'!$B$7:$B$866,0)))</f>
        <v/>
      </c>
      <c r="BD16" s="903" t="str">
        <f>IF($B16="","",INDEX('All CCC'!BD$7:BD$866,MATCH(WatchList!$B16,'All CCC'!$B$7:$B$866,0)))</f>
        <v/>
      </c>
      <c r="BE16" s="903" t="str">
        <f>IF($B16="","",INDEX('All CCC'!BE$7:BE$866,MATCH(WatchList!$B16,'All CCC'!$B$7:$B$866,0)))</f>
        <v/>
      </c>
      <c r="BF16" s="903" t="str">
        <f>IF($B16="","",INDEX('All CCC'!BF$7:BF$866,MATCH(WatchList!$B16,'All CCC'!$B$7:$B$866,0)))</f>
        <v/>
      </c>
      <c r="BG16" s="903" t="str">
        <f>IF($B16="","",INDEX('All CCC'!BG$7:BG$866,MATCH(WatchList!$B16,'All CCC'!$B$7:$B$866,0)))</f>
        <v/>
      </c>
    </row>
    <row r="17" spans="1:59" ht="11.25" customHeight="1" x14ac:dyDescent="0.2">
      <c r="A17" s="587" t="str">
        <f>IF($B17="","",INDEX('All CCC'!A$7:A$866,MATCH(WatchList!$B17,'All CCC'!$B$7:$B$866,0)))</f>
        <v/>
      </c>
      <c r="B17" s="36"/>
      <c r="C17" s="903" t="str">
        <f>IF($B17="","",INDEX('All CCC'!C$7:C$866,MATCH(WatchList!$B17,'All CCC'!$B$7:$B$866,0)))</f>
        <v/>
      </c>
      <c r="D17" s="903" t="str">
        <f>IF($B17="","",INDEX('All CCC'!D$7:D$866,MATCH(WatchList!$B17,'All CCC'!$B$7:$B$866,0)))</f>
        <v/>
      </c>
      <c r="E17" s="903" t="str">
        <f>IF($B17="","",INDEX('All CCC'!E$7:E$866,MATCH(WatchList!$B17,'All CCC'!$B$7:$B$866,0)))</f>
        <v/>
      </c>
      <c r="F17" s="903" t="str">
        <f>IF($B17="","",INDEX('All CCC'!F$7:F$866,MATCH(WatchList!$B17,'All CCC'!$B$7:$B$866,0)))</f>
        <v/>
      </c>
      <c r="G17" s="903" t="str">
        <f>IF($B17="","",INDEX('All CCC'!G$7:G$866,MATCH(WatchList!$B17,'All CCC'!$B$7:$B$866,0)))</f>
        <v/>
      </c>
      <c r="H17" s="903" t="str">
        <f>IF($B17="","",INDEX('All CCC'!H$7:H$866,MATCH(WatchList!$B17,'All CCC'!$B$7:$B$866,0)))</f>
        <v/>
      </c>
      <c r="I17" s="903" t="str">
        <f>IF($B17="","",INDEX('All CCC'!I$7:I$866,MATCH(WatchList!$B17,'All CCC'!$B$7:$B$866,0)))</f>
        <v/>
      </c>
      <c r="J17" s="903" t="str">
        <f>IF($B17="","",INDEX('All CCC'!J$7:J$866,MATCH(WatchList!$B17,'All CCC'!$B$7:$B$866,0)))</f>
        <v/>
      </c>
      <c r="K17" s="903" t="str">
        <f>IF($B17="","",INDEX('All CCC'!K$7:K$866,MATCH(WatchList!$B17,'All CCC'!$B$7:$B$866,0)))</f>
        <v/>
      </c>
      <c r="L17" s="903" t="str">
        <f>IF($B17="","",INDEX('All CCC'!L$7:L$866,MATCH(WatchList!$B17,'All CCC'!$B$7:$B$866,0)))</f>
        <v/>
      </c>
      <c r="M17" s="903" t="str">
        <f>IF($B17="","",INDEX('All CCC'!M$7:M$866,MATCH(WatchList!$B17,'All CCC'!$B$7:$B$866,0)))</f>
        <v/>
      </c>
      <c r="N17" s="903" t="str">
        <f>IF($B17="","",INDEX('All CCC'!N$7:N$866,MATCH(WatchList!$B17,'All CCC'!$B$7:$B$866,0)))</f>
        <v/>
      </c>
      <c r="O17" s="903" t="str">
        <f>IF($B17="","",INDEX('All CCC'!O$7:O$866,MATCH(WatchList!$B17,'All CCC'!$B$7:$B$866,0)))</f>
        <v/>
      </c>
      <c r="P17" s="904" t="str">
        <f>IF($B17="","",INDEX('All CCC'!P$7:P$866,MATCH(WatchList!$B17,'All CCC'!$B$7:$B$866,0)))</f>
        <v/>
      </c>
      <c r="Q17" s="904" t="str">
        <f>IF($B17="","",INDEX('All CCC'!Q$7:Q$866,MATCH(WatchList!$B17,'All CCC'!$B$7:$B$866,0)))</f>
        <v/>
      </c>
      <c r="R17" s="903" t="str">
        <f>IF($B17="","",INDEX('All CCC'!R$7:R$866,MATCH(WatchList!$B17,'All CCC'!$B$7:$B$866,0)))</f>
        <v/>
      </c>
      <c r="S17" s="903" t="str">
        <f>IF($B17="","",INDEX('All CCC'!S$7:S$866,MATCH(WatchList!$B17,'All CCC'!$B$7:$B$866,0)))</f>
        <v/>
      </c>
      <c r="T17" s="903" t="str">
        <f>IF($B17="","",INDEX('All CCC'!T$7:T$866,MATCH(WatchList!$B17,'All CCC'!$B$7:$B$866,0)))</f>
        <v/>
      </c>
      <c r="U17" s="903" t="str">
        <f>IF($B17="","",INDEX('All CCC'!U$7:U$866,MATCH(WatchList!$B17,'All CCC'!$B$7:$B$866,0)))</f>
        <v/>
      </c>
      <c r="V17" s="903" t="str">
        <f>IF($B17="","",INDEX('All CCC'!V$7:V$866,MATCH(WatchList!$B17,'All CCC'!$B$7:$B$866,0)))</f>
        <v/>
      </c>
      <c r="W17" s="903" t="str">
        <f>IF($B17="","",INDEX('All CCC'!W$7:W$866,MATCH(WatchList!$B17,'All CCC'!$B$7:$B$866,0)))</f>
        <v/>
      </c>
      <c r="X17" s="903" t="str">
        <f>IF($B17="","",INDEX('All CCC'!X$7:X$866,MATCH(WatchList!$B17,'All CCC'!$B$7:$B$866,0)))</f>
        <v/>
      </c>
      <c r="Y17" s="903" t="str">
        <f>IF($B17="","",INDEX('All CCC'!Y$7:Y$866,MATCH(WatchList!$B17,'All CCC'!$B$7:$B$866,0)))</f>
        <v/>
      </c>
      <c r="Z17" s="903" t="str">
        <f>IF($B17="","",INDEX('All CCC'!Z$7:Z$866,MATCH(WatchList!$B17,'All CCC'!$B$7:$B$866,0)))</f>
        <v/>
      </c>
      <c r="AA17" s="903" t="str">
        <f>IF($B17="","",INDEX('All CCC'!AA$7:AA$866,MATCH(WatchList!$B17,'All CCC'!$B$7:$B$866,0)))</f>
        <v/>
      </c>
      <c r="AB17" s="903" t="str">
        <f>IF($B17="","",INDEX('All CCC'!AB$7:AB$866,MATCH(WatchList!$B17,'All CCC'!$B$7:$B$866,0)))</f>
        <v/>
      </c>
      <c r="AC17" s="903" t="str">
        <f>IF($B17="","",INDEX('All CCC'!AC$7:AC$866,MATCH(WatchList!$B17,'All CCC'!$B$7:$B$866,0)))</f>
        <v/>
      </c>
      <c r="AD17" s="903" t="str">
        <f>IF($B17="","",INDEX('All CCC'!AD$7:AD$866,MATCH(WatchList!$B17,'All CCC'!$B$7:$B$866,0)))</f>
        <v/>
      </c>
      <c r="AE17" s="903" t="str">
        <f>IF($B17="","",INDEX('All CCC'!AE$7:AE$866,MATCH(WatchList!$B17,'All CCC'!$B$7:$B$866,0)))</f>
        <v/>
      </c>
      <c r="AF17" s="903" t="str">
        <f>IF($B17="","",INDEX('All CCC'!AF$7:AF$866,MATCH(WatchList!$B17,'All CCC'!$B$7:$B$866,0)))</f>
        <v/>
      </c>
      <c r="AG17" s="903" t="str">
        <f>IF($B17="","",INDEX('All CCC'!AG$7:AG$866,MATCH(WatchList!$B17,'All CCC'!$B$7:$B$866,0)))</f>
        <v/>
      </c>
      <c r="AH17" s="903" t="str">
        <f>IF($B17="","",INDEX('All CCC'!AH$7:AH$866,MATCH(WatchList!$B17,'All CCC'!$B$7:$B$866,0)))</f>
        <v/>
      </c>
      <c r="AI17" s="903" t="str">
        <f>IF($B17="","",INDEX('All CCC'!AI$7:AI$866,MATCH(WatchList!$B17,'All CCC'!$B$7:$B$866,0)))</f>
        <v/>
      </c>
      <c r="AJ17" s="903" t="str">
        <f>IF($B17="","",INDEX('All CCC'!AJ$7:AJ$866,MATCH(WatchList!$B17,'All CCC'!$B$7:$B$866,0)))</f>
        <v/>
      </c>
      <c r="AK17" s="903" t="str">
        <f>IF($B17="","",INDEX('All CCC'!AK$7:AK$866,MATCH(WatchList!$B17,'All CCC'!$B$7:$B$866,0)))</f>
        <v/>
      </c>
      <c r="AL17" s="903" t="str">
        <f>IF($B17="","",INDEX('All CCC'!AL$7:AL$866,MATCH(WatchList!$B17,'All CCC'!$B$7:$B$866,0)))</f>
        <v/>
      </c>
      <c r="AM17" s="903" t="str">
        <f>IF($B17="","",INDEX('All CCC'!AM$7:AM$866,MATCH(WatchList!$B17,'All CCC'!$B$7:$B$866,0)))</f>
        <v/>
      </c>
      <c r="AN17" s="903" t="str">
        <f>IF($B17="","",INDEX('All CCC'!AN$7:AN$866,MATCH(WatchList!$B17,'All CCC'!$B$7:$B$866,0)))</f>
        <v/>
      </c>
      <c r="AO17" s="903" t="str">
        <f>IF($B17="","",INDEX('All CCC'!AO$7:AO$866,MATCH(WatchList!$B17,'All CCC'!$B$7:$B$866,0)))</f>
        <v/>
      </c>
      <c r="AP17" s="903" t="str">
        <f>IF($B17="","",INDEX('All CCC'!AP$7:AP$866,MATCH(WatchList!$B17,'All CCC'!$B$7:$B$866,0)))</f>
        <v/>
      </c>
      <c r="AQ17" s="903" t="str">
        <f>IF($B17="","",INDEX('All CCC'!AQ$7:AQ$866,MATCH(WatchList!$B17,'All CCC'!$B$7:$B$866,0)))</f>
        <v/>
      </c>
      <c r="AR17" s="903" t="str">
        <f>IF($B17="","",INDEX('All CCC'!AR$7:AR$866,MATCH(WatchList!$B17,'All CCC'!$B$7:$B$866,0)))</f>
        <v/>
      </c>
      <c r="AS17" s="903" t="str">
        <f>IF($B17="","",INDEX('All CCC'!AS$7:AS$866,MATCH(WatchList!$B17,'All CCC'!$B$7:$B$866,0)))</f>
        <v/>
      </c>
      <c r="AT17" s="903" t="str">
        <f>IF($B17="","",INDEX('All CCC'!AT$7:AT$866,MATCH(WatchList!$B17,'All CCC'!$B$7:$B$866,0)))</f>
        <v/>
      </c>
      <c r="AU17" s="903" t="str">
        <f>IF($B17="","",INDEX('All CCC'!AU$7:AU$866,MATCH(WatchList!$B17,'All CCC'!$B$7:$B$866,0)))</f>
        <v/>
      </c>
      <c r="AV17" s="903" t="str">
        <f>IF($B17="","",INDEX('All CCC'!AV$7:AV$866,MATCH(WatchList!$B17,'All CCC'!$B$7:$B$866,0)))</f>
        <v/>
      </c>
      <c r="AW17" s="903" t="str">
        <f>IF($B17="","",INDEX('All CCC'!AW$7:AW$866,MATCH(WatchList!$B17,'All CCC'!$B$7:$B$866,0)))</f>
        <v/>
      </c>
      <c r="AX17" s="903" t="str">
        <f>IF($B17="","",INDEX('All CCC'!AX$7:AX$866,MATCH(WatchList!$B17,'All CCC'!$B$7:$B$866,0)))</f>
        <v/>
      </c>
      <c r="AY17" s="903" t="str">
        <f>IF($B17="","",INDEX('All CCC'!AY$7:AY$866,MATCH(WatchList!$B17,'All CCC'!$B$7:$B$866,0)))</f>
        <v/>
      </c>
      <c r="AZ17" s="903" t="str">
        <f>IF($B17="","",INDEX('All CCC'!AZ$7:AZ$866,MATCH(WatchList!$B17,'All CCC'!$B$7:$B$866,0)))</f>
        <v/>
      </c>
      <c r="BA17" s="903" t="str">
        <f>IF($B17="","",INDEX('All CCC'!BA$7:BA$866,MATCH(WatchList!$B17,'All CCC'!$B$7:$B$866,0)))</f>
        <v/>
      </c>
      <c r="BB17" s="903" t="str">
        <f>IF($B17="","",INDEX('All CCC'!BB$7:BB$866,MATCH(WatchList!$B17,'All CCC'!$B$7:$B$866,0)))</f>
        <v/>
      </c>
      <c r="BC17" s="903" t="str">
        <f>IF($B17="","",INDEX('All CCC'!BC$7:BC$866,MATCH(WatchList!$B17,'All CCC'!$B$7:$B$866,0)))</f>
        <v/>
      </c>
      <c r="BD17" s="903" t="str">
        <f>IF($B17="","",INDEX('All CCC'!BD$7:BD$866,MATCH(WatchList!$B17,'All CCC'!$B$7:$B$866,0)))</f>
        <v/>
      </c>
      <c r="BE17" s="903" t="str">
        <f>IF($B17="","",INDEX('All CCC'!BE$7:BE$866,MATCH(WatchList!$B17,'All CCC'!$B$7:$B$866,0)))</f>
        <v/>
      </c>
      <c r="BF17" s="903" t="str">
        <f>IF($B17="","",INDEX('All CCC'!BF$7:BF$866,MATCH(WatchList!$B17,'All CCC'!$B$7:$B$866,0)))</f>
        <v/>
      </c>
      <c r="BG17" s="903" t="str">
        <f>IF($B17="","",INDEX('All CCC'!BG$7:BG$866,MATCH(WatchList!$B17,'All CCC'!$B$7:$B$866,0)))</f>
        <v/>
      </c>
    </row>
    <row r="18" spans="1:59" ht="11.25" customHeight="1" x14ac:dyDescent="0.2">
      <c r="A18" s="587" t="str">
        <f>IF($B18="","",INDEX('All CCC'!A$7:A$866,MATCH(WatchList!$B18,'All CCC'!$B$7:$B$866,0)))</f>
        <v/>
      </c>
      <c r="B18" s="36"/>
      <c r="C18" s="903" t="str">
        <f>IF($B18="","",INDEX('All CCC'!C$7:C$866,MATCH(WatchList!$B18,'All CCC'!$B$7:$B$866,0)))</f>
        <v/>
      </c>
      <c r="D18" s="903" t="str">
        <f>IF($B18="","",INDEX('All CCC'!D$7:D$866,MATCH(WatchList!$B18,'All CCC'!$B$7:$B$866,0)))</f>
        <v/>
      </c>
      <c r="E18" s="903" t="str">
        <f>IF($B18="","",INDEX('All CCC'!E$7:E$866,MATCH(WatchList!$B18,'All CCC'!$B$7:$B$866,0)))</f>
        <v/>
      </c>
      <c r="F18" s="903" t="str">
        <f>IF($B18="","",INDEX('All CCC'!F$7:F$866,MATCH(WatchList!$B18,'All CCC'!$B$7:$B$866,0)))</f>
        <v/>
      </c>
      <c r="G18" s="903" t="str">
        <f>IF($B18="","",INDEX('All CCC'!G$7:G$866,MATCH(WatchList!$B18,'All CCC'!$B$7:$B$866,0)))</f>
        <v/>
      </c>
      <c r="H18" s="903" t="str">
        <f>IF($B18="","",INDEX('All CCC'!H$7:H$866,MATCH(WatchList!$B18,'All CCC'!$B$7:$B$866,0)))</f>
        <v/>
      </c>
      <c r="I18" s="903" t="str">
        <f>IF($B18="","",INDEX('All CCC'!I$7:I$866,MATCH(WatchList!$B18,'All CCC'!$B$7:$B$866,0)))</f>
        <v/>
      </c>
      <c r="J18" s="903" t="str">
        <f>IF($B18="","",INDEX('All CCC'!J$7:J$866,MATCH(WatchList!$B18,'All CCC'!$B$7:$B$866,0)))</f>
        <v/>
      </c>
      <c r="K18" s="903" t="str">
        <f>IF($B18="","",INDEX('All CCC'!K$7:K$866,MATCH(WatchList!$B18,'All CCC'!$B$7:$B$866,0)))</f>
        <v/>
      </c>
      <c r="L18" s="903" t="str">
        <f>IF($B18="","",INDEX('All CCC'!L$7:L$866,MATCH(WatchList!$B18,'All CCC'!$B$7:$B$866,0)))</f>
        <v/>
      </c>
      <c r="M18" s="903" t="str">
        <f>IF($B18="","",INDEX('All CCC'!M$7:M$866,MATCH(WatchList!$B18,'All CCC'!$B$7:$B$866,0)))</f>
        <v/>
      </c>
      <c r="N18" s="903" t="str">
        <f>IF($B18="","",INDEX('All CCC'!N$7:N$866,MATCH(WatchList!$B18,'All CCC'!$B$7:$B$866,0)))</f>
        <v/>
      </c>
      <c r="O18" s="903" t="str">
        <f>IF($B18="","",INDEX('All CCC'!O$7:O$866,MATCH(WatchList!$B18,'All CCC'!$B$7:$B$866,0)))</f>
        <v/>
      </c>
      <c r="P18" s="904" t="str">
        <f>IF($B18="","",INDEX('All CCC'!P$7:P$866,MATCH(WatchList!$B18,'All CCC'!$B$7:$B$866,0)))</f>
        <v/>
      </c>
      <c r="Q18" s="904" t="str">
        <f>IF($B18="","",INDEX('All CCC'!Q$7:Q$866,MATCH(WatchList!$B18,'All CCC'!$B$7:$B$866,0)))</f>
        <v/>
      </c>
      <c r="R18" s="903" t="str">
        <f>IF($B18="","",INDEX('All CCC'!R$7:R$866,MATCH(WatchList!$B18,'All CCC'!$B$7:$B$866,0)))</f>
        <v/>
      </c>
      <c r="S18" s="903" t="str">
        <f>IF($B18="","",INDEX('All CCC'!S$7:S$866,MATCH(WatchList!$B18,'All CCC'!$B$7:$B$866,0)))</f>
        <v/>
      </c>
      <c r="T18" s="903" t="str">
        <f>IF($B18="","",INDEX('All CCC'!T$7:T$866,MATCH(WatchList!$B18,'All CCC'!$B$7:$B$866,0)))</f>
        <v/>
      </c>
      <c r="U18" s="903" t="str">
        <f>IF($B18="","",INDEX('All CCC'!U$7:U$866,MATCH(WatchList!$B18,'All CCC'!$B$7:$B$866,0)))</f>
        <v/>
      </c>
      <c r="V18" s="903" t="str">
        <f>IF($B18="","",INDEX('All CCC'!V$7:V$866,MATCH(WatchList!$B18,'All CCC'!$B$7:$B$866,0)))</f>
        <v/>
      </c>
      <c r="W18" s="903" t="str">
        <f>IF($B18="","",INDEX('All CCC'!W$7:W$866,MATCH(WatchList!$B18,'All CCC'!$B$7:$B$866,0)))</f>
        <v/>
      </c>
      <c r="X18" s="903" t="str">
        <f>IF($B18="","",INDEX('All CCC'!X$7:X$866,MATCH(WatchList!$B18,'All CCC'!$B$7:$B$866,0)))</f>
        <v/>
      </c>
      <c r="Y18" s="903" t="str">
        <f>IF($B18="","",INDEX('All CCC'!Y$7:Y$866,MATCH(WatchList!$B18,'All CCC'!$B$7:$B$866,0)))</f>
        <v/>
      </c>
      <c r="Z18" s="903" t="str">
        <f>IF($B18="","",INDEX('All CCC'!Z$7:Z$866,MATCH(WatchList!$B18,'All CCC'!$B$7:$B$866,0)))</f>
        <v/>
      </c>
      <c r="AA18" s="903" t="str">
        <f>IF($B18="","",INDEX('All CCC'!AA$7:AA$866,MATCH(WatchList!$B18,'All CCC'!$B$7:$B$866,0)))</f>
        <v/>
      </c>
      <c r="AB18" s="903" t="str">
        <f>IF($B18="","",INDEX('All CCC'!AB$7:AB$866,MATCH(WatchList!$B18,'All CCC'!$B$7:$B$866,0)))</f>
        <v/>
      </c>
      <c r="AC18" s="903" t="str">
        <f>IF($B18="","",INDEX('All CCC'!AC$7:AC$866,MATCH(WatchList!$B18,'All CCC'!$B$7:$B$866,0)))</f>
        <v/>
      </c>
      <c r="AD18" s="903" t="str">
        <f>IF($B18="","",INDEX('All CCC'!AD$7:AD$866,MATCH(WatchList!$B18,'All CCC'!$B$7:$B$866,0)))</f>
        <v/>
      </c>
      <c r="AE18" s="903" t="str">
        <f>IF($B18="","",INDEX('All CCC'!AE$7:AE$866,MATCH(WatchList!$B18,'All CCC'!$B$7:$B$866,0)))</f>
        <v/>
      </c>
      <c r="AF18" s="903" t="str">
        <f>IF($B18="","",INDEX('All CCC'!AF$7:AF$866,MATCH(WatchList!$B18,'All CCC'!$B$7:$B$866,0)))</f>
        <v/>
      </c>
      <c r="AG18" s="903" t="str">
        <f>IF($B18="","",INDEX('All CCC'!AG$7:AG$866,MATCH(WatchList!$B18,'All CCC'!$B$7:$B$866,0)))</f>
        <v/>
      </c>
      <c r="AH18" s="903" t="str">
        <f>IF($B18="","",INDEX('All CCC'!AH$7:AH$866,MATCH(WatchList!$B18,'All CCC'!$B$7:$B$866,0)))</f>
        <v/>
      </c>
      <c r="AI18" s="903" t="str">
        <f>IF($B18="","",INDEX('All CCC'!AI$7:AI$866,MATCH(WatchList!$B18,'All CCC'!$B$7:$B$866,0)))</f>
        <v/>
      </c>
      <c r="AJ18" s="903" t="str">
        <f>IF($B18="","",INDEX('All CCC'!AJ$7:AJ$866,MATCH(WatchList!$B18,'All CCC'!$B$7:$B$866,0)))</f>
        <v/>
      </c>
      <c r="AK18" s="903" t="str">
        <f>IF($B18="","",INDEX('All CCC'!AK$7:AK$866,MATCH(WatchList!$B18,'All CCC'!$B$7:$B$866,0)))</f>
        <v/>
      </c>
      <c r="AL18" s="903" t="str">
        <f>IF($B18="","",INDEX('All CCC'!AL$7:AL$866,MATCH(WatchList!$B18,'All CCC'!$B$7:$B$866,0)))</f>
        <v/>
      </c>
      <c r="AM18" s="903" t="str">
        <f>IF($B18="","",INDEX('All CCC'!AM$7:AM$866,MATCH(WatchList!$B18,'All CCC'!$B$7:$B$866,0)))</f>
        <v/>
      </c>
      <c r="AN18" s="903" t="str">
        <f>IF($B18="","",INDEX('All CCC'!AN$7:AN$866,MATCH(WatchList!$B18,'All CCC'!$B$7:$B$866,0)))</f>
        <v/>
      </c>
      <c r="AO18" s="903" t="str">
        <f>IF($B18="","",INDEX('All CCC'!AO$7:AO$866,MATCH(WatchList!$B18,'All CCC'!$B$7:$B$866,0)))</f>
        <v/>
      </c>
      <c r="AP18" s="903" t="str">
        <f>IF($B18="","",INDEX('All CCC'!AP$7:AP$866,MATCH(WatchList!$B18,'All CCC'!$B$7:$B$866,0)))</f>
        <v/>
      </c>
      <c r="AQ18" s="903" t="str">
        <f>IF($B18="","",INDEX('All CCC'!AQ$7:AQ$866,MATCH(WatchList!$B18,'All CCC'!$B$7:$B$866,0)))</f>
        <v/>
      </c>
      <c r="AR18" s="903" t="str">
        <f>IF($B18="","",INDEX('All CCC'!AR$7:AR$866,MATCH(WatchList!$B18,'All CCC'!$B$7:$B$866,0)))</f>
        <v/>
      </c>
      <c r="AS18" s="903" t="str">
        <f>IF($B18="","",INDEX('All CCC'!AS$7:AS$866,MATCH(WatchList!$B18,'All CCC'!$B$7:$B$866,0)))</f>
        <v/>
      </c>
      <c r="AT18" s="903" t="str">
        <f>IF($B18="","",INDEX('All CCC'!AT$7:AT$866,MATCH(WatchList!$B18,'All CCC'!$B$7:$B$866,0)))</f>
        <v/>
      </c>
      <c r="AU18" s="903" t="str">
        <f>IF($B18="","",INDEX('All CCC'!AU$7:AU$866,MATCH(WatchList!$B18,'All CCC'!$B$7:$B$866,0)))</f>
        <v/>
      </c>
      <c r="AV18" s="903" t="str">
        <f>IF($B18="","",INDEX('All CCC'!AV$7:AV$866,MATCH(WatchList!$B18,'All CCC'!$B$7:$B$866,0)))</f>
        <v/>
      </c>
      <c r="AW18" s="903" t="str">
        <f>IF($B18="","",INDEX('All CCC'!AW$7:AW$866,MATCH(WatchList!$B18,'All CCC'!$B$7:$B$866,0)))</f>
        <v/>
      </c>
      <c r="AX18" s="903" t="str">
        <f>IF($B18="","",INDEX('All CCC'!AX$7:AX$866,MATCH(WatchList!$B18,'All CCC'!$B$7:$B$866,0)))</f>
        <v/>
      </c>
      <c r="AY18" s="903" t="str">
        <f>IF($B18="","",INDEX('All CCC'!AY$7:AY$866,MATCH(WatchList!$B18,'All CCC'!$B$7:$B$866,0)))</f>
        <v/>
      </c>
      <c r="AZ18" s="903" t="str">
        <f>IF($B18="","",INDEX('All CCC'!AZ$7:AZ$866,MATCH(WatchList!$B18,'All CCC'!$B$7:$B$866,0)))</f>
        <v/>
      </c>
      <c r="BA18" s="903" t="str">
        <f>IF($B18="","",INDEX('All CCC'!BA$7:BA$866,MATCH(WatchList!$B18,'All CCC'!$B$7:$B$866,0)))</f>
        <v/>
      </c>
      <c r="BB18" s="903" t="str">
        <f>IF($B18="","",INDEX('All CCC'!BB$7:BB$866,MATCH(WatchList!$B18,'All CCC'!$B$7:$B$866,0)))</f>
        <v/>
      </c>
      <c r="BC18" s="903" t="str">
        <f>IF($B18="","",INDEX('All CCC'!BC$7:BC$866,MATCH(WatchList!$B18,'All CCC'!$B$7:$B$866,0)))</f>
        <v/>
      </c>
      <c r="BD18" s="903" t="str">
        <f>IF($B18="","",INDEX('All CCC'!BD$7:BD$866,MATCH(WatchList!$B18,'All CCC'!$B$7:$B$866,0)))</f>
        <v/>
      </c>
      <c r="BE18" s="903" t="str">
        <f>IF($B18="","",INDEX('All CCC'!BE$7:BE$866,MATCH(WatchList!$B18,'All CCC'!$B$7:$B$866,0)))</f>
        <v/>
      </c>
      <c r="BF18" s="903" t="str">
        <f>IF($B18="","",INDEX('All CCC'!BF$7:BF$866,MATCH(WatchList!$B18,'All CCC'!$B$7:$B$866,0)))</f>
        <v/>
      </c>
      <c r="BG18" s="903" t="str">
        <f>IF($B18="","",INDEX('All CCC'!BG$7:BG$866,MATCH(WatchList!$B18,'All CCC'!$B$7:$B$866,0)))</f>
        <v/>
      </c>
    </row>
    <row r="19" spans="1:59" ht="11.25" customHeight="1" x14ac:dyDescent="0.2">
      <c r="A19" s="587" t="str">
        <f>IF($B19="","",INDEX('All CCC'!A$7:A$866,MATCH(WatchList!$B19,'All CCC'!$B$7:$B$866,0)))</f>
        <v/>
      </c>
      <c r="B19" s="36"/>
      <c r="C19" s="903" t="str">
        <f>IF($B19="","",INDEX('All CCC'!C$7:C$866,MATCH(WatchList!$B19,'All CCC'!$B$7:$B$866,0)))</f>
        <v/>
      </c>
      <c r="D19" s="903" t="str">
        <f>IF($B19="","",INDEX('All CCC'!D$7:D$866,MATCH(WatchList!$B19,'All CCC'!$B$7:$B$866,0)))</f>
        <v/>
      </c>
      <c r="E19" s="903" t="str">
        <f>IF($B19="","",INDEX('All CCC'!E$7:E$866,MATCH(WatchList!$B19,'All CCC'!$B$7:$B$866,0)))</f>
        <v/>
      </c>
      <c r="F19" s="903" t="str">
        <f>IF($B19="","",INDEX('All CCC'!F$7:F$866,MATCH(WatchList!$B19,'All CCC'!$B$7:$B$866,0)))</f>
        <v/>
      </c>
      <c r="G19" s="903" t="str">
        <f>IF($B19="","",INDEX('All CCC'!G$7:G$866,MATCH(WatchList!$B19,'All CCC'!$B$7:$B$866,0)))</f>
        <v/>
      </c>
      <c r="H19" s="903" t="str">
        <f>IF($B19="","",INDEX('All CCC'!H$7:H$866,MATCH(WatchList!$B19,'All CCC'!$B$7:$B$866,0)))</f>
        <v/>
      </c>
      <c r="I19" s="903" t="str">
        <f>IF($B19="","",INDEX('All CCC'!I$7:I$866,MATCH(WatchList!$B19,'All CCC'!$B$7:$B$866,0)))</f>
        <v/>
      </c>
      <c r="J19" s="903" t="str">
        <f>IF($B19="","",INDEX('All CCC'!J$7:J$866,MATCH(WatchList!$B19,'All CCC'!$B$7:$B$866,0)))</f>
        <v/>
      </c>
      <c r="K19" s="903" t="str">
        <f>IF($B19="","",INDEX('All CCC'!K$7:K$866,MATCH(WatchList!$B19,'All CCC'!$B$7:$B$866,0)))</f>
        <v/>
      </c>
      <c r="L19" s="903" t="str">
        <f>IF($B19="","",INDEX('All CCC'!L$7:L$866,MATCH(WatchList!$B19,'All CCC'!$B$7:$B$866,0)))</f>
        <v/>
      </c>
      <c r="M19" s="903" t="str">
        <f>IF($B19="","",INDEX('All CCC'!M$7:M$866,MATCH(WatchList!$B19,'All CCC'!$B$7:$B$866,0)))</f>
        <v/>
      </c>
      <c r="N19" s="903" t="str">
        <f>IF($B19="","",INDEX('All CCC'!N$7:N$866,MATCH(WatchList!$B19,'All CCC'!$B$7:$B$866,0)))</f>
        <v/>
      </c>
      <c r="O19" s="903" t="str">
        <f>IF($B19="","",INDEX('All CCC'!O$7:O$866,MATCH(WatchList!$B19,'All CCC'!$B$7:$B$866,0)))</f>
        <v/>
      </c>
      <c r="P19" s="904" t="str">
        <f>IF($B19="","",INDEX('All CCC'!P$7:P$866,MATCH(WatchList!$B19,'All CCC'!$B$7:$B$866,0)))</f>
        <v/>
      </c>
      <c r="Q19" s="904" t="str">
        <f>IF($B19="","",INDEX('All CCC'!Q$7:Q$866,MATCH(WatchList!$B19,'All CCC'!$B$7:$B$866,0)))</f>
        <v/>
      </c>
      <c r="R19" s="903" t="str">
        <f>IF($B19="","",INDEX('All CCC'!R$7:R$866,MATCH(WatchList!$B19,'All CCC'!$B$7:$B$866,0)))</f>
        <v/>
      </c>
      <c r="S19" s="903" t="str">
        <f>IF($B19="","",INDEX('All CCC'!S$7:S$866,MATCH(WatchList!$B19,'All CCC'!$B$7:$B$866,0)))</f>
        <v/>
      </c>
      <c r="T19" s="903" t="str">
        <f>IF($B19="","",INDEX('All CCC'!T$7:T$866,MATCH(WatchList!$B19,'All CCC'!$B$7:$B$866,0)))</f>
        <v/>
      </c>
      <c r="U19" s="903" t="str">
        <f>IF($B19="","",INDEX('All CCC'!U$7:U$866,MATCH(WatchList!$B19,'All CCC'!$B$7:$B$866,0)))</f>
        <v/>
      </c>
      <c r="V19" s="903" t="str">
        <f>IF($B19="","",INDEX('All CCC'!V$7:V$866,MATCH(WatchList!$B19,'All CCC'!$B$7:$B$866,0)))</f>
        <v/>
      </c>
      <c r="W19" s="903" t="str">
        <f>IF($B19="","",INDEX('All CCC'!W$7:W$866,MATCH(WatchList!$B19,'All CCC'!$B$7:$B$866,0)))</f>
        <v/>
      </c>
      <c r="X19" s="903" t="str">
        <f>IF($B19="","",INDEX('All CCC'!X$7:X$866,MATCH(WatchList!$B19,'All CCC'!$B$7:$B$866,0)))</f>
        <v/>
      </c>
      <c r="Y19" s="903" t="str">
        <f>IF($B19="","",INDEX('All CCC'!Y$7:Y$866,MATCH(WatchList!$B19,'All CCC'!$B$7:$B$866,0)))</f>
        <v/>
      </c>
      <c r="Z19" s="903" t="str">
        <f>IF($B19="","",INDEX('All CCC'!Z$7:Z$866,MATCH(WatchList!$B19,'All CCC'!$B$7:$B$866,0)))</f>
        <v/>
      </c>
      <c r="AA19" s="903" t="str">
        <f>IF($B19="","",INDEX('All CCC'!AA$7:AA$866,MATCH(WatchList!$B19,'All CCC'!$B$7:$B$866,0)))</f>
        <v/>
      </c>
      <c r="AB19" s="903" t="str">
        <f>IF($B19="","",INDEX('All CCC'!AB$7:AB$866,MATCH(WatchList!$B19,'All CCC'!$B$7:$B$866,0)))</f>
        <v/>
      </c>
      <c r="AC19" s="903" t="str">
        <f>IF($B19="","",INDEX('All CCC'!AC$7:AC$866,MATCH(WatchList!$B19,'All CCC'!$B$7:$B$866,0)))</f>
        <v/>
      </c>
      <c r="AD19" s="903" t="str">
        <f>IF($B19="","",INDEX('All CCC'!AD$7:AD$866,MATCH(WatchList!$B19,'All CCC'!$B$7:$B$866,0)))</f>
        <v/>
      </c>
      <c r="AE19" s="903" t="str">
        <f>IF($B19="","",INDEX('All CCC'!AE$7:AE$866,MATCH(WatchList!$B19,'All CCC'!$B$7:$B$866,0)))</f>
        <v/>
      </c>
      <c r="AF19" s="903" t="str">
        <f>IF($B19="","",INDEX('All CCC'!AF$7:AF$866,MATCH(WatchList!$B19,'All CCC'!$B$7:$B$866,0)))</f>
        <v/>
      </c>
      <c r="AG19" s="903" t="str">
        <f>IF($B19="","",INDEX('All CCC'!AG$7:AG$866,MATCH(WatchList!$B19,'All CCC'!$B$7:$B$866,0)))</f>
        <v/>
      </c>
      <c r="AH19" s="903" t="str">
        <f>IF($B19="","",INDEX('All CCC'!AH$7:AH$866,MATCH(WatchList!$B19,'All CCC'!$B$7:$B$866,0)))</f>
        <v/>
      </c>
      <c r="AI19" s="903" t="str">
        <f>IF($B19="","",INDEX('All CCC'!AI$7:AI$866,MATCH(WatchList!$B19,'All CCC'!$B$7:$B$866,0)))</f>
        <v/>
      </c>
      <c r="AJ19" s="903" t="str">
        <f>IF($B19="","",INDEX('All CCC'!AJ$7:AJ$866,MATCH(WatchList!$B19,'All CCC'!$B$7:$B$866,0)))</f>
        <v/>
      </c>
      <c r="AK19" s="903" t="str">
        <f>IF($B19="","",INDEX('All CCC'!AK$7:AK$866,MATCH(WatchList!$B19,'All CCC'!$B$7:$B$866,0)))</f>
        <v/>
      </c>
      <c r="AL19" s="903" t="str">
        <f>IF($B19="","",INDEX('All CCC'!AL$7:AL$866,MATCH(WatchList!$B19,'All CCC'!$B$7:$B$866,0)))</f>
        <v/>
      </c>
      <c r="AM19" s="903" t="str">
        <f>IF($B19="","",INDEX('All CCC'!AM$7:AM$866,MATCH(WatchList!$B19,'All CCC'!$B$7:$B$866,0)))</f>
        <v/>
      </c>
      <c r="AN19" s="903" t="str">
        <f>IF($B19="","",INDEX('All CCC'!AN$7:AN$866,MATCH(WatchList!$B19,'All CCC'!$B$7:$B$866,0)))</f>
        <v/>
      </c>
      <c r="AO19" s="903" t="str">
        <f>IF($B19="","",INDEX('All CCC'!AO$7:AO$866,MATCH(WatchList!$B19,'All CCC'!$B$7:$B$866,0)))</f>
        <v/>
      </c>
      <c r="AP19" s="903" t="str">
        <f>IF($B19="","",INDEX('All CCC'!AP$7:AP$866,MATCH(WatchList!$B19,'All CCC'!$B$7:$B$866,0)))</f>
        <v/>
      </c>
      <c r="AQ19" s="903" t="str">
        <f>IF($B19="","",INDEX('All CCC'!AQ$7:AQ$866,MATCH(WatchList!$B19,'All CCC'!$B$7:$B$866,0)))</f>
        <v/>
      </c>
      <c r="AR19" s="903" t="str">
        <f>IF($B19="","",INDEX('All CCC'!AR$7:AR$866,MATCH(WatchList!$B19,'All CCC'!$B$7:$B$866,0)))</f>
        <v/>
      </c>
      <c r="AS19" s="903" t="str">
        <f>IF($B19="","",INDEX('All CCC'!AS$7:AS$866,MATCH(WatchList!$B19,'All CCC'!$B$7:$B$866,0)))</f>
        <v/>
      </c>
      <c r="AT19" s="903" t="str">
        <f>IF($B19="","",INDEX('All CCC'!AT$7:AT$866,MATCH(WatchList!$B19,'All CCC'!$B$7:$B$866,0)))</f>
        <v/>
      </c>
      <c r="AU19" s="903" t="str">
        <f>IF($B19="","",INDEX('All CCC'!AU$7:AU$866,MATCH(WatchList!$B19,'All CCC'!$B$7:$B$866,0)))</f>
        <v/>
      </c>
      <c r="AV19" s="903" t="str">
        <f>IF($B19="","",INDEX('All CCC'!AV$7:AV$866,MATCH(WatchList!$B19,'All CCC'!$B$7:$B$866,0)))</f>
        <v/>
      </c>
      <c r="AW19" s="903" t="str">
        <f>IF($B19="","",INDEX('All CCC'!AW$7:AW$866,MATCH(WatchList!$B19,'All CCC'!$B$7:$B$866,0)))</f>
        <v/>
      </c>
      <c r="AX19" s="903" t="str">
        <f>IF($B19="","",INDEX('All CCC'!AX$7:AX$866,MATCH(WatchList!$B19,'All CCC'!$B$7:$B$866,0)))</f>
        <v/>
      </c>
      <c r="AY19" s="903" t="str">
        <f>IF($B19="","",INDEX('All CCC'!AY$7:AY$866,MATCH(WatchList!$B19,'All CCC'!$B$7:$B$866,0)))</f>
        <v/>
      </c>
      <c r="AZ19" s="903" t="str">
        <f>IF($B19="","",INDEX('All CCC'!AZ$7:AZ$866,MATCH(WatchList!$B19,'All CCC'!$B$7:$B$866,0)))</f>
        <v/>
      </c>
      <c r="BA19" s="903" t="str">
        <f>IF($B19="","",INDEX('All CCC'!BA$7:BA$866,MATCH(WatchList!$B19,'All CCC'!$B$7:$B$866,0)))</f>
        <v/>
      </c>
      <c r="BB19" s="903" t="str">
        <f>IF($B19="","",INDEX('All CCC'!BB$7:BB$866,MATCH(WatchList!$B19,'All CCC'!$B$7:$B$866,0)))</f>
        <v/>
      </c>
      <c r="BC19" s="903" t="str">
        <f>IF($B19="","",INDEX('All CCC'!BC$7:BC$866,MATCH(WatchList!$B19,'All CCC'!$B$7:$B$866,0)))</f>
        <v/>
      </c>
      <c r="BD19" s="903" t="str">
        <f>IF($B19="","",INDEX('All CCC'!BD$7:BD$866,MATCH(WatchList!$B19,'All CCC'!$B$7:$B$866,0)))</f>
        <v/>
      </c>
      <c r="BE19" s="903" t="str">
        <f>IF($B19="","",INDEX('All CCC'!BE$7:BE$866,MATCH(WatchList!$B19,'All CCC'!$B$7:$B$866,0)))</f>
        <v/>
      </c>
      <c r="BF19" s="903" t="str">
        <f>IF($B19="","",INDEX('All CCC'!BF$7:BF$866,MATCH(WatchList!$B19,'All CCC'!$B$7:$B$866,0)))</f>
        <v/>
      </c>
      <c r="BG19" s="903" t="str">
        <f>IF($B19="","",INDEX('All CCC'!BG$7:BG$866,MATCH(WatchList!$B19,'All CCC'!$B$7:$B$866,0)))</f>
        <v/>
      </c>
    </row>
    <row r="20" spans="1:59" ht="11.25" customHeight="1" x14ac:dyDescent="0.2">
      <c r="A20" s="587" t="str">
        <f>IF($B20="","",INDEX('All CCC'!A$7:A$866,MATCH(WatchList!$B20,'All CCC'!$B$7:$B$866,0)))</f>
        <v/>
      </c>
      <c r="B20" s="36"/>
      <c r="C20" s="903" t="str">
        <f>IF($B20="","",INDEX('All CCC'!C$7:C$866,MATCH(WatchList!$B20,'All CCC'!$B$7:$B$866,0)))</f>
        <v/>
      </c>
      <c r="D20" s="903" t="str">
        <f>IF($B20="","",INDEX('All CCC'!D$7:D$866,MATCH(WatchList!$B20,'All CCC'!$B$7:$B$866,0)))</f>
        <v/>
      </c>
      <c r="E20" s="903" t="str">
        <f>IF($B20="","",INDEX('All CCC'!E$7:E$866,MATCH(WatchList!$B20,'All CCC'!$B$7:$B$866,0)))</f>
        <v/>
      </c>
      <c r="F20" s="903" t="str">
        <f>IF($B20="","",INDEX('All CCC'!F$7:F$866,MATCH(WatchList!$B20,'All CCC'!$B$7:$B$866,0)))</f>
        <v/>
      </c>
      <c r="G20" s="903" t="str">
        <f>IF($B20="","",INDEX('All CCC'!G$7:G$866,MATCH(WatchList!$B20,'All CCC'!$B$7:$B$866,0)))</f>
        <v/>
      </c>
      <c r="H20" s="903" t="str">
        <f>IF($B20="","",INDEX('All CCC'!H$7:H$866,MATCH(WatchList!$B20,'All CCC'!$B$7:$B$866,0)))</f>
        <v/>
      </c>
      <c r="I20" s="903" t="str">
        <f>IF($B20="","",INDEX('All CCC'!I$7:I$866,MATCH(WatchList!$B20,'All CCC'!$B$7:$B$866,0)))</f>
        <v/>
      </c>
      <c r="J20" s="903" t="str">
        <f>IF($B20="","",INDEX('All CCC'!J$7:J$866,MATCH(WatchList!$B20,'All CCC'!$B$7:$B$866,0)))</f>
        <v/>
      </c>
      <c r="K20" s="903" t="str">
        <f>IF($B20="","",INDEX('All CCC'!K$7:K$866,MATCH(WatchList!$B20,'All CCC'!$B$7:$B$866,0)))</f>
        <v/>
      </c>
      <c r="L20" s="903" t="str">
        <f>IF($B20="","",INDEX('All CCC'!L$7:L$866,MATCH(WatchList!$B20,'All CCC'!$B$7:$B$866,0)))</f>
        <v/>
      </c>
      <c r="M20" s="903" t="str">
        <f>IF($B20="","",INDEX('All CCC'!M$7:M$866,MATCH(WatchList!$B20,'All CCC'!$B$7:$B$866,0)))</f>
        <v/>
      </c>
      <c r="N20" s="903" t="str">
        <f>IF($B20="","",INDEX('All CCC'!N$7:N$866,MATCH(WatchList!$B20,'All CCC'!$B$7:$B$866,0)))</f>
        <v/>
      </c>
      <c r="O20" s="903" t="str">
        <f>IF($B20="","",INDEX('All CCC'!O$7:O$866,MATCH(WatchList!$B20,'All CCC'!$B$7:$B$866,0)))</f>
        <v/>
      </c>
      <c r="P20" s="904" t="str">
        <f>IF($B20="","",INDEX('All CCC'!P$7:P$866,MATCH(WatchList!$B20,'All CCC'!$B$7:$B$866,0)))</f>
        <v/>
      </c>
      <c r="Q20" s="904" t="str">
        <f>IF($B20="","",INDEX('All CCC'!Q$7:Q$866,MATCH(WatchList!$B20,'All CCC'!$B$7:$B$866,0)))</f>
        <v/>
      </c>
      <c r="R20" s="903" t="str">
        <f>IF($B20="","",INDEX('All CCC'!R$7:R$866,MATCH(WatchList!$B20,'All CCC'!$B$7:$B$866,0)))</f>
        <v/>
      </c>
      <c r="S20" s="903" t="str">
        <f>IF($B20="","",INDEX('All CCC'!S$7:S$866,MATCH(WatchList!$B20,'All CCC'!$B$7:$B$866,0)))</f>
        <v/>
      </c>
      <c r="T20" s="903" t="str">
        <f>IF($B20="","",INDEX('All CCC'!T$7:T$866,MATCH(WatchList!$B20,'All CCC'!$B$7:$B$866,0)))</f>
        <v/>
      </c>
      <c r="U20" s="903" t="str">
        <f>IF($B20="","",INDEX('All CCC'!U$7:U$866,MATCH(WatchList!$B20,'All CCC'!$B$7:$B$866,0)))</f>
        <v/>
      </c>
      <c r="V20" s="903" t="str">
        <f>IF($B20="","",INDEX('All CCC'!V$7:V$866,MATCH(WatchList!$B20,'All CCC'!$B$7:$B$866,0)))</f>
        <v/>
      </c>
      <c r="W20" s="903" t="str">
        <f>IF($B20="","",INDEX('All CCC'!W$7:W$866,MATCH(WatchList!$B20,'All CCC'!$B$7:$B$866,0)))</f>
        <v/>
      </c>
      <c r="X20" s="903" t="str">
        <f>IF($B20="","",INDEX('All CCC'!X$7:X$866,MATCH(WatchList!$B20,'All CCC'!$B$7:$B$866,0)))</f>
        <v/>
      </c>
      <c r="Y20" s="903" t="str">
        <f>IF($B20="","",INDEX('All CCC'!Y$7:Y$866,MATCH(WatchList!$B20,'All CCC'!$B$7:$B$866,0)))</f>
        <v/>
      </c>
      <c r="Z20" s="903" t="str">
        <f>IF($B20="","",INDEX('All CCC'!Z$7:Z$866,MATCH(WatchList!$B20,'All CCC'!$B$7:$B$866,0)))</f>
        <v/>
      </c>
      <c r="AA20" s="903" t="str">
        <f>IF($B20="","",INDEX('All CCC'!AA$7:AA$866,MATCH(WatchList!$B20,'All CCC'!$B$7:$B$866,0)))</f>
        <v/>
      </c>
      <c r="AB20" s="903" t="str">
        <f>IF($B20="","",INDEX('All CCC'!AB$7:AB$866,MATCH(WatchList!$B20,'All CCC'!$B$7:$B$866,0)))</f>
        <v/>
      </c>
      <c r="AC20" s="903" t="str">
        <f>IF($B20="","",INDEX('All CCC'!AC$7:AC$866,MATCH(WatchList!$B20,'All CCC'!$B$7:$B$866,0)))</f>
        <v/>
      </c>
      <c r="AD20" s="903" t="str">
        <f>IF($B20="","",INDEX('All CCC'!AD$7:AD$866,MATCH(WatchList!$B20,'All CCC'!$B$7:$B$866,0)))</f>
        <v/>
      </c>
      <c r="AE20" s="903" t="str">
        <f>IF($B20="","",INDEX('All CCC'!AE$7:AE$866,MATCH(WatchList!$B20,'All CCC'!$B$7:$B$866,0)))</f>
        <v/>
      </c>
      <c r="AF20" s="903" t="str">
        <f>IF($B20="","",INDEX('All CCC'!AF$7:AF$866,MATCH(WatchList!$B20,'All CCC'!$B$7:$B$866,0)))</f>
        <v/>
      </c>
      <c r="AG20" s="903" t="str">
        <f>IF($B20="","",INDEX('All CCC'!AG$7:AG$866,MATCH(WatchList!$B20,'All CCC'!$B$7:$B$866,0)))</f>
        <v/>
      </c>
      <c r="AH20" s="903" t="str">
        <f>IF($B20="","",INDEX('All CCC'!AH$7:AH$866,MATCH(WatchList!$B20,'All CCC'!$B$7:$B$866,0)))</f>
        <v/>
      </c>
      <c r="AI20" s="903" t="str">
        <f>IF($B20="","",INDEX('All CCC'!AI$7:AI$866,MATCH(WatchList!$B20,'All CCC'!$B$7:$B$866,0)))</f>
        <v/>
      </c>
      <c r="AJ20" s="903" t="str">
        <f>IF($B20="","",INDEX('All CCC'!AJ$7:AJ$866,MATCH(WatchList!$B20,'All CCC'!$B$7:$B$866,0)))</f>
        <v/>
      </c>
      <c r="AK20" s="903" t="str">
        <f>IF($B20="","",INDEX('All CCC'!AK$7:AK$866,MATCH(WatchList!$B20,'All CCC'!$B$7:$B$866,0)))</f>
        <v/>
      </c>
      <c r="AL20" s="903" t="str">
        <f>IF($B20="","",INDEX('All CCC'!AL$7:AL$866,MATCH(WatchList!$B20,'All CCC'!$B$7:$B$866,0)))</f>
        <v/>
      </c>
      <c r="AM20" s="903" t="str">
        <f>IF($B20="","",INDEX('All CCC'!AM$7:AM$866,MATCH(WatchList!$B20,'All CCC'!$B$7:$B$866,0)))</f>
        <v/>
      </c>
      <c r="AN20" s="903" t="str">
        <f>IF($B20="","",INDEX('All CCC'!AN$7:AN$866,MATCH(WatchList!$B20,'All CCC'!$B$7:$B$866,0)))</f>
        <v/>
      </c>
      <c r="AO20" s="903" t="str">
        <f>IF($B20="","",INDEX('All CCC'!AO$7:AO$866,MATCH(WatchList!$B20,'All CCC'!$B$7:$B$866,0)))</f>
        <v/>
      </c>
      <c r="AP20" s="903" t="str">
        <f>IF($B20="","",INDEX('All CCC'!AP$7:AP$866,MATCH(WatchList!$B20,'All CCC'!$B$7:$B$866,0)))</f>
        <v/>
      </c>
      <c r="AQ20" s="903" t="str">
        <f>IF($B20="","",INDEX('All CCC'!AQ$7:AQ$866,MATCH(WatchList!$B20,'All CCC'!$B$7:$B$866,0)))</f>
        <v/>
      </c>
      <c r="AR20" s="903" t="str">
        <f>IF($B20="","",INDEX('All CCC'!AR$7:AR$866,MATCH(WatchList!$B20,'All CCC'!$B$7:$B$866,0)))</f>
        <v/>
      </c>
      <c r="AS20" s="903" t="str">
        <f>IF($B20="","",INDEX('All CCC'!AS$7:AS$866,MATCH(WatchList!$B20,'All CCC'!$B$7:$B$866,0)))</f>
        <v/>
      </c>
      <c r="AT20" s="903" t="str">
        <f>IF($B20="","",INDEX('All CCC'!AT$7:AT$866,MATCH(WatchList!$B20,'All CCC'!$B$7:$B$866,0)))</f>
        <v/>
      </c>
      <c r="AU20" s="903" t="str">
        <f>IF($B20="","",INDEX('All CCC'!AU$7:AU$866,MATCH(WatchList!$B20,'All CCC'!$B$7:$B$866,0)))</f>
        <v/>
      </c>
      <c r="AV20" s="903" t="str">
        <f>IF($B20="","",INDEX('All CCC'!AV$7:AV$866,MATCH(WatchList!$B20,'All CCC'!$B$7:$B$866,0)))</f>
        <v/>
      </c>
      <c r="AW20" s="903" t="str">
        <f>IF($B20="","",INDEX('All CCC'!AW$7:AW$866,MATCH(WatchList!$B20,'All CCC'!$B$7:$B$866,0)))</f>
        <v/>
      </c>
      <c r="AX20" s="903" t="str">
        <f>IF($B20="","",INDEX('All CCC'!AX$7:AX$866,MATCH(WatchList!$B20,'All CCC'!$B$7:$B$866,0)))</f>
        <v/>
      </c>
      <c r="AY20" s="903" t="str">
        <f>IF($B20="","",INDEX('All CCC'!AY$7:AY$866,MATCH(WatchList!$B20,'All CCC'!$B$7:$B$866,0)))</f>
        <v/>
      </c>
      <c r="AZ20" s="903" t="str">
        <f>IF($B20="","",INDEX('All CCC'!AZ$7:AZ$866,MATCH(WatchList!$B20,'All CCC'!$B$7:$B$866,0)))</f>
        <v/>
      </c>
      <c r="BA20" s="903" t="str">
        <f>IF($B20="","",INDEX('All CCC'!BA$7:BA$866,MATCH(WatchList!$B20,'All CCC'!$B$7:$B$866,0)))</f>
        <v/>
      </c>
      <c r="BB20" s="903" t="str">
        <f>IF($B20="","",INDEX('All CCC'!BB$7:BB$866,MATCH(WatchList!$B20,'All CCC'!$B$7:$B$866,0)))</f>
        <v/>
      </c>
      <c r="BC20" s="903" t="str">
        <f>IF($B20="","",INDEX('All CCC'!BC$7:BC$866,MATCH(WatchList!$B20,'All CCC'!$B$7:$B$866,0)))</f>
        <v/>
      </c>
      <c r="BD20" s="903" t="str">
        <f>IF($B20="","",INDEX('All CCC'!BD$7:BD$866,MATCH(WatchList!$B20,'All CCC'!$B$7:$B$866,0)))</f>
        <v/>
      </c>
      <c r="BE20" s="903" t="str">
        <f>IF($B20="","",INDEX('All CCC'!BE$7:BE$866,MATCH(WatchList!$B20,'All CCC'!$B$7:$B$866,0)))</f>
        <v/>
      </c>
      <c r="BF20" s="903" t="str">
        <f>IF($B20="","",INDEX('All CCC'!BF$7:BF$866,MATCH(WatchList!$B20,'All CCC'!$B$7:$B$866,0)))</f>
        <v/>
      </c>
      <c r="BG20" s="903" t="str">
        <f>IF($B20="","",INDEX('All CCC'!BG$7:BG$866,MATCH(WatchList!$B20,'All CCC'!$B$7:$B$866,0)))</f>
        <v/>
      </c>
    </row>
    <row r="21" spans="1:59" ht="11.45" customHeight="1" x14ac:dyDescent="0.2">
      <c r="A21" s="587" t="str">
        <f>IF($B21="","",INDEX('All CCC'!A$7:A$866,MATCH(WatchList!$B21,'All CCC'!$B$7:$B$866,0)))</f>
        <v/>
      </c>
      <c r="B21" s="36"/>
      <c r="C21" s="903" t="str">
        <f>IF($B21="","",INDEX('All CCC'!C$7:C$866,MATCH(WatchList!$B21,'All CCC'!$B$7:$B$866,0)))</f>
        <v/>
      </c>
      <c r="D21" s="903" t="str">
        <f>IF($B21="","",INDEX('All CCC'!D$7:D$866,MATCH(WatchList!$B21,'All CCC'!$B$7:$B$866,0)))</f>
        <v/>
      </c>
      <c r="E21" s="903" t="str">
        <f>IF($B21="","",INDEX('All CCC'!E$7:E$866,MATCH(WatchList!$B21,'All CCC'!$B$7:$B$866,0)))</f>
        <v/>
      </c>
      <c r="F21" s="903" t="str">
        <f>IF($B21="","",INDEX('All CCC'!F$7:F$866,MATCH(WatchList!$B21,'All CCC'!$B$7:$B$866,0)))</f>
        <v/>
      </c>
      <c r="G21" s="903" t="str">
        <f>IF($B21="","",INDEX('All CCC'!G$7:G$866,MATCH(WatchList!$B21,'All CCC'!$B$7:$B$866,0)))</f>
        <v/>
      </c>
      <c r="H21" s="903" t="str">
        <f>IF($B21="","",INDEX('All CCC'!H$7:H$866,MATCH(WatchList!$B21,'All CCC'!$B$7:$B$866,0)))</f>
        <v/>
      </c>
      <c r="I21" s="903" t="str">
        <f>IF($B21="","",INDEX('All CCC'!I$7:I$866,MATCH(WatchList!$B21,'All CCC'!$B$7:$B$866,0)))</f>
        <v/>
      </c>
      <c r="J21" s="903" t="str">
        <f>IF($B21="","",INDEX('All CCC'!J$7:J$866,MATCH(WatchList!$B21,'All CCC'!$B$7:$B$866,0)))</f>
        <v/>
      </c>
      <c r="K21" s="903" t="str">
        <f>IF($B21="","",INDEX('All CCC'!K$7:K$866,MATCH(WatchList!$B21,'All CCC'!$B$7:$B$866,0)))</f>
        <v/>
      </c>
      <c r="L21" s="903" t="str">
        <f>IF($B21="","",INDEX('All CCC'!L$7:L$866,MATCH(WatchList!$B21,'All CCC'!$B$7:$B$866,0)))</f>
        <v/>
      </c>
      <c r="M21" s="903" t="str">
        <f>IF($B21="","",INDEX('All CCC'!M$7:M$866,MATCH(WatchList!$B21,'All CCC'!$B$7:$B$866,0)))</f>
        <v/>
      </c>
      <c r="N21" s="903" t="str">
        <f>IF($B21="","",INDEX('All CCC'!N$7:N$866,MATCH(WatchList!$B21,'All CCC'!$B$7:$B$866,0)))</f>
        <v/>
      </c>
      <c r="O21" s="903" t="str">
        <f>IF($B21="","",INDEX('All CCC'!O$7:O$866,MATCH(WatchList!$B21,'All CCC'!$B$7:$B$866,0)))</f>
        <v/>
      </c>
      <c r="P21" s="904" t="str">
        <f>IF($B21="","",INDEX('All CCC'!P$7:P$866,MATCH(WatchList!$B21,'All CCC'!$B$7:$B$866,0)))</f>
        <v/>
      </c>
      <c r="Q21" s="904" t="str">
        <f>IF($B21="","",INDEX('All CCC'!Q$7:Q$866,MATCH(WatchList!$B21,'All CCC'!$B$7:$B$866,0)))</f>
        <v/>
      </c>
      <c r="R21" s="903" t="str">
        <f>IF($B21="","",INDEX('All CCC'!R$7:R$866,MATCH(WatchList!$B21,'All CCC'!$B$7:$B$866,0)))</f>
        <v/>
      </c>
      <c r="S21" s="903" t="str">
        <f>IF($B21="","",INDEX('All CCC'!S$7:S$866,MATCH(WatchList!$B21,'All CCC'!$B$7:$B$866,0)))</f>
        <v/>
      </c>
      <c r="T21" s="903" t="str">
        <f>IF($B21="","",INDEX('All CCC'!T$7:T$866,MATCH(WatchList!$B21,'All CCC'!$B$7:$B$866,0)))</f>
        <v/>
      </c>
      <c r="U21" s="903" t="str">
        <f>IF($B21="","",INDEX('All CCC'!U$7:U$866,MATCH(WatchList!$B21,'All CCC'!$B$7:$B$866,0)))</f>
        <v/>
      </c>
      <c r="V21" s="903" t="str">
        <f>IF($B21="","",INDEX('All CCC'!V$7:V$866,MATCH(WatchList!$B21,'All CCC'!$B$7:$B$866,0)))</f>
        <v/>
      </c>
      <c r="W21" s="903" t="str">
        <f>IF($B21="","",INDEX('All CCC'!W$7:W$866,MATCH(WatchList!$B21,'All CCC'!$B$7:$B$866,0)))</f>
        <v/>
      </c>
      <c r="X21" s="903" t="str">
        <f>IF($B21="","",INDEX('All CCC'!X$7:X$866,MATCH(WatchList!$B21,'All CCC'!$B$7:$B$866,0)))</f>
        <v/>
      </c>
      <c r="Y21" s="903" t="str">
        <f>IF($B21="","",INDEX('All CCC'!Y$7:Y$866,MATCH(WatchList!$B21,'All CCC'!$B$7:$B$866,0)))</f>
        <v/>
      </c>
      <c r="Z21" s="903" t="str">
        <f>IF($B21="","",INDEX('All CCC'!Z$7:Z$866,MATCH(WatchList!$B21,'All CCC'!$B$7:$B$866,0)))</f>
        <v/>
      </c>
      <c r="AA21" s="903" t="str">
        <f>IF($B21="","",INDEX('All CCC'!AA$7:AA$866,MATCH(WatchList!$B21,'All CCC'!$B$7:$B$866,0)))</f>
        <v/>
      </c>
      <c r="AB21" s="903" t="str">
        <f>IF($B21="","",INDEX('All CCC'!AB$7:AB$866,MATCH(WatchList!$B21,'All CCC'!$B$7:$B$866,0)))</f>
        <v/>
      </c>
      <c r="AC21" s="903" t="str">
        <f>IF($B21="","",INDEX('All CCC'!AC$7:AC$866,MATCH(WatchList!$B21,'All CCC'!$B$7:$B$866,0)))</f>
        <v/>
      </c>
      <c r="AD21" s="903" t="str">
        <f>IF($B21="","",INDEX('All CCC'!AD$7:AD$866,MATCH(WatchList!$B21,'All CCC'!$B$7:$B$866,0)))</f>
        <v/>
      </c>
      <c r="AE21" s="903" t="str">
        <f>IF($B21="","",INDEX('All CCC'!AE$7:AE$866,MATCH(WatchList!$B21,'All CCC'!$B$7:$B$866,0)))</f>
        <v/>
      </c>
      <c r="AF21" s="903" t="str">
        <f>IF($B21="","",INDEX('All CCC'!AF$7:AF$866,MATCH(WatchList!$B21,'All CCC'!$B$7:$B$866,0)))</f>
        <v/>
      </c>
      <c r="AG21" s="903" t="str">
        <f>IF($B21="","",INDEX('All CCC'!AG$7:AG$866,MATCH(WatchList!$B21,'All CCC'!$B$7:$B$866,0)))</f>
        <v/>
      </c>
      <c r="AH21" s="903" t="str">
        <f>IF($B21="","",INDEX('All CCC'!AH$7:AH$866,MATCH(WatchList!$B21,'All CCC'!$B$7:$B$866,0)))</f>
        <v/>
      </c>
      <c r="AI21" s="903" t="str">
        <f>IF($B21="","",INDEX('All CCC'!AI$7:AI$866,MATCH(WatchList!$B21,'All CCC'!$B$7:$B$866,0)))</f>
        <v/>
      </c>
      <c r="AJ21" s="903" t="str">
        <f>IF($B21="","",INDEX('All CCC'!AJ$7:AJ$866,MATCH(WatchList!$B21,'All CCC'!$B$7:$B$866,0)))</f>
        <v/>
      </c>
      <c r="AK21" s="903" t="str">
        <f>IF($B21="","",INDEX('All CCC'!AK$7:AK$866,MATCH(WatchList!$B21,'All CCC'!$B$7:$B$866,0)))</f>
        <v/>
      </c>
      <c r="AL21" s="903" t="str">
        <f>IF($B21="","",INDEX('All CCC'!AL$7:AL$866,MATCH(WatchList!$B21,'All CCC'!$B$7:$B$866,0)))</f>
        <v/>
      </c>
      <c r="AM21" s="903" t="str">
        <f>IF($B21="","",INDEX('All CCC'!AM$7:AM$866,MATCH(WatchList!$B21,'All CCC'!$B$7:$B$866,0)))</f>
        <v/>
      </c>
      <c r="AN21" s="903" t="str">
        <f>IF($B21="","",INDEX('All CCC'!AN$7:AN$866,MATCH(WatchList!$B21,'All CCC'!$B$7:$B$866,0)))</f>
        <v/>
      </c>
      <c r="AO21" s="903" t="str">
        <f>IF($B21="","",INDEX('All CCC'!AO$7:AO$866,MATCH(WatchList!$B21,'All CCC'!$B$7:$B$866,0)))</f>
        <v/>
      </c>
      <c r="AP21" s="903" t="str">
        <f>IF($B21="","",INDEX('All CCC'!AP$7:AP$866,MATCH(WatchList!$B21,'All CCC'!$B$7:$B$866,0)))</f>
        <v/>
      </c>
      <c r="AQ21" s="903" t="str">
        <f>IF($B21="","",INDEX('All CCC'!AQ$7:AQ$866,MATCH(WatchList!$B21,'All CCC'!$B$7:$B$866,0)))</f>
        <v/>
      </c>
      <c r="AR21" s="903" t="str">
        <f>IF($B21="","",INDEX('All CCC'!AR$7:AR$866,MATCH(WatchList!$B21,'All CCC'!$B$7:$B$866,0)))</f>
        <v/>
      </c>
      <c r="AS21" s="903" t="str">
        <f>IF($B21="","",INDEX('All CCC'!AS$7:AS$866,MATCH(WatchList!$B21,'All CCC'!$B$7:$B$866,0)))</f>
        <v/>
      </c>
      <c r="AT21" s="903" t="str">
        <f>IF($B21="","",INDEX('All CCC'!AT$7:AT$866,MATCH(WatchList!$B21,'All CCC'!$B$7:$B$866,0)))</f>
        <v/>
      </c>
      <c r="AU21" s="903" t="str">
        <f>IF($B21="","",INDEX('All CCC'!AU$7:AU$866,MATCH(WatchList!$B21,'All CCC'!$B$7:$B$866,0)))</f>
        <v/>
      </c>
      <c r="AV21" s="903" t="str">
        <f>IF($B21="","",INDEX('All CCC'!AV$7:AV$866,MATCH(WatchList!$B21,'All CCC'!$B$7:$B$866,0)))</f>
        <v/>
      </c>
      <c r="AW21" s="903" t="str">
        <f>IF($B21="","",INDEX('All CCC'!AW$7:AW$866,MATCH(WatchList!$B21,'All CCC'!$B$7:$B$866,0)))</f>
        <v/>
      </c>
      <c r="AX21" s="903" t="str">
        <f>IF($B21="","",INDEX('All CCC'!AX$7:AX$866,MATCH(WatchList!$B21,'All CCC'!$B$7:$B$866,0)))</f>
        <v/>
      </c>
      <c r="AY21" s="903" t="str">
        <f>IF($B21="","",INDEX('All CCC'!AY$7:AY$866,MATCH(WatchList!$B21,'All CCC'!$B$7:$B$866,0)))</f>
        <v/>
      </c>
      <c r="AZ21" s="903" t="str">
        <f>IF($B21="","",INDEX('All CCC'!AZ$7:AZ$866,MATCH(WatchList!$B21,'All CCC'!$B$7:$B$866,0)))</f>
        <v/>
      </c>
      <c r="BA21" s="903" t="str">
        <f>IF($B21="","",INDEX('All CCC'!BA$7:BA$866,MATCH(WatchList!$B21,'All CCC'!$B$7:$B$866,0)))</f>
        <v/>
      </c>
      <c r="BB21" s="903" t="str">
        <f>IF($B21="","",INDEX('All CCC'!BB$7:BB$866,MATCH(WatchList!$B21,'All CCC'!$B$7:$B$866,0)))</f>
        <v/>
      </c>
      <c r="BC21" s="903" t="str">
        <f>IF($B21="","",INDEX('All CCC'!BC$7:BC$866,MATCH(WatchList!$B21,'All CCC'!$B$7:$B$866,0)))</f>
        <v/>
      </c>
      <c r="BD21" s="903" t="str">
        <f>IF($B21="","",INDEX('All CCC'!BD$7:BD$866,MATCH(WatchList!$B21,'All CCC'!$B$7:$B$866,0)))</f>
        <v/>
      </c>
      <c r="BE21" s="903" t="str">
        <f>IF($B21="","",INDEX('All CCC'!BE$7:BE$866,MATCH(WatchList!$B21,'All CCC'!$B$7:$B$866,0)))</f>
        <v/>
      </c>
      <c r="BF21" s="903" t="str">
        <f>IF($B21="","",INDEX('All CCC'!BF$7:BF$866,MATCH(WatchList!$B21,'All CCC'!$B$7:$B$866,0)))</f>
        <v/>
      </c>
      <c r="BG21" s="903" t="str">
        <f>IF($B21="","",INDEX('All CCC'!BG$7:BG$866,MATCH(WatchList!$B21,'All CCC'!$B$7:$B$866,0)))</f>
        <v/>
      </c>
    </row>
    <row r="22" spans="1:59" x14ac:dyDescent="0.2">
      <c r="A22" s="587" t="str">
        <f>IF($B22="","",INDEX('All CCC'!A$7:A$866,MATCH(WatchList!$B22,'All CCC'!$B$7:$B$866,0)))</f>
        <v/>
      </c>
      <c r="B22" s="36"/>
      <c r="C22" s="903" t="str">
        <f>IF($B22="","",INDEX('All CCC'!C$7:C$866,MATCH(WatchList!$B22,'All CCC'!$B$7:$B$866,0)))</f>
        <v/>
      </c>
      <c r="D22" s="903" t="str">
        <f>IF($B22="","",INDEX('All CCC'!D$7:D$866,MATCH(WatchList!$B22,'All CCC'!$B$7:$B$866,0)))</f>
        <v/>
      </c>
      <c r="E22" s="903" t="str">
        <f>IF($B22="","",INDEX('All CCC'!E$7:E$866,MATCH(WatchList!$B22,'All CCC'!$B$7:$B$866,0)))</f>
        <v/>
      </c>
      <c r="F22" s="903" t="str">
        <f>IF($B22="","",INDEX('All CCC'!F$7:F$866,MATCH(WatchList!$B22,'All CCC'!$B$7:$B$866,0)))</f>
        <v/>
      </c>
      <c r="G22" s="903" t="str">
        <f>IF($B22="","",INDEX('All CCC'!G$7:G$866,MATCH(WatchList!$B22,'All CCC'!$B$7:$B$866,0)))</f>
        <v/>
      </c>
      <c r="H22" s="903" t="str">
        <f>IF($B22="","",INDEX('All CCC'!H$7:H$866,MATCH(WatchList!$B22,'All CCC'!$B$7:$B$866,0)))</f>
        <v/>
      </c>
      <c r="I22" s="903" t="str">
        <f>IF($B22="","",INDEX('All CCC'!I$7:I$866,MATCH(WatchList!$B22,'All CCC'!$B$7:$B$866,0)))</f>
        <v/>
      </c>
      <c r="J22" s="903" t="str">
        <f>IF($B22="","",INDEX('All CCC'!J$7:J$866,MATCH(WatchList!$B22,'All CCC'!$B$7:$B$866,0)))</f>
        <v/>
      </c>
      <c r="K22" s="903" t="str">
        <f>IF($B22="","",INDEX('All CCC'!K$7:K$866,MATCH(WatchList!$B22,'All CCC'!$B$7:$B$866,0)))</f>
        <v/>
      </c>
      <c r="L22" s="903" t="str">
        <f>IF($B22="","",INDEX('All CCC'!L$7:L$866,MATCH(WatchList!$B22,'All CCC'!$B$7:$B$866,0)))</f>
        <v/>
      </c>
      <c r="M22" s="903" t="str">
        <f>IF($B22="","",INDEX('All CCC'!M$7:M$866,MATCH(WatchList!$B22,'All CCC'!$B$7:$B$866,0)))</f>
        <v/>
      </c>
      <c r="N22" s="903" t="str">
        <f>IF($B22="","",INDEX('All CCC'!N$7:N$866,MATCH(WatchList!$B22,'All CCC'!$B$7:$B$866,0)))</f>
        <v/>
      </c>
      <c r="O22" s="903" t="str">
        <f>IF($B22="","",INDEX('All CCC'!O$7:O$866,MATCH(WatchList!$B22,'All CCC'!$B$7:$B$866,0)))</f>
        <v/>
      </c>
      <c r="P22" s="904" t="str">
        <f>IF($B22="","",INDEX('All CCC'!P$7:P$866,MATCH(WatchList!$B22,'All CCC'!$B$7:$B$866,0)))</f>
        <v/>
      </c>
      <c r="Q22" s="904" t="str">
        <f>IF($B22="","",INDEX('All CCC'!Q$7:Q$866,MATCH(WatchList!$B22,'All CCC'!$B$7:$B$866,0)))</f>
        <v/>
      </c>
      <c r="R22" s="903" t="str">
        <f>IF($B22="","",INDEX('All CCC'!R$7:R$866,MATCH(WatchList!$B22,'All CCC'!$B$7:$B$866,0)))</f>
        <v/>
      </c>
      <c r="S22" s="903" t="str">
        <f>IF($B22="","",INDEX('All CCC'!S$7:S$866,MATCH(WatchList!$B22,'All CCC'!$B$7:$B$866,0)))</f>
        <v/>
      </c>
      <c r="T22" s="903" t="str">
        <f>IF($B22="","",INDEX('All CCC'!T$7:T$866,MATCH(WatchList!$B22,'All CCC'!$B$7:$B$866,0)))</f>
        <v/>
      </c>
      <c r="U22" s="903" t="str">
        <f>IF($B22="","",INDEX('All CCC'!U$7:U$866,MATCH(WatchList!$B22,'All CCC'!$B$7:$B$866,0)))</f>
        <v/>
      </c>
      <c r="V22" s="903" t="str">
        <f>IF($B22="","",INDEX('All CCC'!V$7:V$866,MATCH(WatchList!$B22,'All CCC'!$B$7:$B$866,0)))</f>
        <v/>
      </c>
      <c r="W22" s="903" t="str">
        <f>IF($B22="","",INDEX('All CCC'!W$7:W$866,MATCH(WatchList!$B22,'All CCC'!$B$7:$B$866,0)))</f>
        <v/>
      </c>
      <c r="X22" s="903" t="str">
        <f>IF($B22="","",INDEX('All CCC'!X$7:X$866,MATCH(WatchList!$B22,'All CCC'!$B$7:$B$866,0)))</f>
        <v/>
      </c>
      <c r="Y22" s="903" t="str">
        <f>IF($B22="","",INDEX('All CCC'!Y$7:Y$866,MATCH(WatchList!$B22,'All CCC'!$B$7:$B$866,0)))</f>
        <v/>
      </c>
      <c r="Z22" s="903" t="str">
        <f>IF($B22="","",INDEX('All CCC'!Z$7:Z$866,MATCH(WatchList!$B22,'All CCC'!$B$7:$B$866,0)))</f>
        <v/>
      </c>
      <c r="AA22" s="903" t="str">
        <f>IF($B22="","",INDEX('All CCC'!AA$7:AA$866,MATCH(WatchList!$B22,'All CCC'!$B$7:$B$866,0)))</f>
        <v/>
      </c>
      <c r="AB22" s="903" t="str">
        <f>IF($B22="","",INDEX('All CCC'!AB$7:AB$866,MATCH(WatchList!$B22,'All CCC'!$B$7:$B$866,0)))</f>
        <v/>
      </c>
      <c r="AC22" s="903" t="str">
        <f>IF($B22="","",INDEX('All CCC'!AC$7:AC$866,MATCH(WatchList!$B22,'All CCC'!$B$7:$B$866,0)))</f>
        <v/>
      </c>
      <c r="AD22" s="903" t="str">
        <f>IF($B22="","",INDEX('All CCC'!AD$7:AD$866,MATCH(WatchList!$B22,'All CCC'!$B$7:$B$866,0)))</f>
        <v/>
      </c>
      <c r="AE22" s="903" t="str">
        <f>IF($B22="","",INDEX('All CCC'!AE$7:AE$866,MATCH(WatchList!$B22,'All CCC'!$B$7:$B$866,0)))</f>
        <v/>
      </c>
      <c r="AF22" s="903" t="str">
        <f>IF($B22="","",INDEX('All CCC'!AF$7:AF$866,MATCH(WatchList!$B22,'All CCC'!$B$7:$B$866,0)))</f>
        <v/>
      </c>
      <c r="AG22" s="903" t="str">
        <f>IF($B22="","",INDEX('All CCC'!AG$7:AG$866,MATCH(WatchList!$B22,'All CCC'!$B$7:$B$866,0)))</f>
        <v/>
      </c>
      <c r="AH22" s="903" t="str">
        <f>IF($B22="","",INDEX('All CCC'!AH$7:AH$866,MATCH(WatchList!$B22,'All CCC'!$B$7:$B$866,0)))</f>
        <v/>
      </c>
      <c r="AI22" s="903" t="str">
        <f>IF($B22="","",INDEX('All CCC'!AI$7:AI$866,MATCH(WatchList!$B22,'All CCC'!$B$7:$B$866,0)))</f>
        <v/>
      </c>
      <c r="AJ22" s="903" t="str">
        <f>IF($B22="","",INDEX('All CCC'!AJ$7:AJ$866,MATCH(WatchList!$B22,'All CCC'!$B$7:$B$866,0)))</f>
        <v/>
      </c>
      <c r="AK22" s="903" t="str">
        <f>IF($B22="","",INDEX('All CCC'!AK$7:AK$866,MATCH(WatchList!$B22,'All CCC'!$B$7:$B$866,0)))</f>
        <v/>
      </c>
      <c r="AL22" s="903" t="str">
        <f>IF($B22="","",INDEX('All CCC'!AL$7:AL$866,MATCH(WatchList!$B22,'All CCC'!$B$7:$B$866,0)))</f>
        <v/>
      </c>
      <c r="AM22" s="903" t="str">
        <f>IF($B22="","",INDEX('All CCC'!AM$7:AM$866,MATCH(WatchList!$B22,'All CCC'!$B$7:$B$866,0)))</f>
        <v/>
      </c>
      <c r="AN22" s="903" t="str">
        <f>IF($B22="","",INDEX('All CCC'!AN$7:AN$866,MATCH(WatchList!$B22,'All CCC'!$B$7:$B$866,0)))</f>
        <v/>
      </c>
      <c r="AO22" s="903" t="str">
        <f>IF($B22="","",INDEX('All CCC'!AO$7:AO$866,MATCH(WatchList!$B22,'All CCC'!$B$7:$B$866,0)))</f>
        <v/>
      </c>
      <c r="AP22" s="903" t="str">
        <f>IF($B22="","",INDEX('All CCC'!AP$7:AP$866,MATCH(WatchList!$B22,'All CCC'!$B$7:$B$866,0)))</f>
        <v/>
      </c>
      <c r="AQ22" s="903" t="str">
        <f>IF($B22="","",INDEX('All CCC'!AQ$7:AQ$866,MATCH(WatchList!$B22,'All CCC'!$B$7:$B$866,0)))</f>
        <v/>
      </c>
      <c r="AR22" s="903" t="str">
        <f>IF($B22="","",INDEX('All CCC'!AR$7:AR$866,MATCH(WatchList!$B22,'All CCC'!$B$7:$B$866,0)))</f>
        <v/>
      </c>
      <c r="AS22" s="903" t="str">
        <f>IF($B22="","",INDEX('All CCC'!AS$7:AS$866,MATCH(WatchList!$B22,'All CCC'!$B$7:$B$866,0)))</f>
        <v/>
      </c>
      <c r="AT22" s="903" t="str">
        <f>IF($B22="","",INDEX('All CCC'!AT$7:AT$866,MATCH(WatchList!$B22,'All CCC'!$B$7:$B$866,0)))</f>
        <v/>
      </c>
      <c r="AU22" s="903" t="str">
        <f>IF($B22="","",INDEX('All CCC'!AU$7:AU$866,MATCH(WatchList!$B22,'All CCC'!$B$7:$B$866,0)))</f>
        <v/>
      </c>
      <c r="AV22" s="903" t="str">
        <f>IF($B22="","",INDEX('All CCC'!AV$7:AV$866,MATCH(WatchList!$B22,'All CCC'!$B$7:$B$866,0)))</f>
        <v/>
      </c>
      <c r="AW22" s="903" t="str">
        <f>IF($B22="","",INDEX('All CCC'!AW$7:AW$866,MATCH(WatchList!$B22,'All CCC'!$B$7:$B$866,0)))</f>
        <v/>
      </c>
      <c r="AX22" s="903" t="str">
        <f>IF($B22="","",INDEX('All CCC'!AX$7:AX$866,MATCH(WatchList!$B22,'All CCC'!$B$7:$B$866,0)))</f>
        <v/>
      </c>
      <c r="AY22" s="903" t="str">
        <f>IF($B22="","",INDEX('All CCC'!AY$7:AY$866,MATCH(WatchList!$B22,'All CCC'!$B$7:$B$866,0)))</f>
        <v/>
      </c>
      <c r="AZ22" s="903" t="str">
        <f>IF($B22="","",INDEX('All CCC'!AZ$7:AZ$866,MATCH(WatchList!$B22,'All CCC'!$B$7:$B$866,0)))</f>
        <v/>
      </c>
      <c r="BA22" s="903" t="str">
        <f>IF($B22="","",INDEX('All CCC'!BA$7:BA$866,MATCH(WatchList!$B22,'All CCC'!$B$7:$B$866,0)))</f>
        <v/>
      </c>
      <c r="BB22" s="903" t="str">
        <f>IF($B22="","",INDEX('All CCC'!BB$7:BB$866,MATCH(WatchList!$B22,'All CCC'!$B$7:$B$866,0)))</f>
        <v/>
      </c>
      <c r="BC22" s="903" t="str">
        <f>IF($B22="","",INDEX('All CCC'!BC$7:BC$866,MATCH(WatchList!$B22,'All CCC'!$B$7:$B$866,0)))</f>
        <v/>
      </c>
      <c r="BD22" s="903" t="str">
        <f>IF($B22="","",INDEX('All CCC'!BD$7:BD$866,MATCH(WatchList!$B22,'All CCC'!$B$7:$B$866,0)))</f>
        <v/>
      </c>
      <c r="BE22" s="903" t="str">
        <f>IF($B22="","",INDEX('All CCC'!BE$7:BE$866,MATCH(WatchList!$B22,'All CCC'!$B$7:$B$866,0)))</f>
        <v/>
      </c>
      <c r="BF22" s="903" t="str">
        <f>IF($B22="","",INDEX('All CCC'!BF$7:BF$866,MATCH(WatchList!$B22,'All CCC'!$B$7:$B$866,0)))</f>
        <v/>
      </c>
      <c r="BG22" s="903" t="str">
        <f>IF($B22="","",INDEX('All CCC'!BG$7:BG$866,MATCH(WatchList!$B22,'All CCC'!$B$7:$B$866,0)))</f>
        <v/>
      </c>
    </row>
    <row r="23" spans="1:59" x14ac:dyDescent="0.2">
      <c r="A23" s="587" t="str">
        <f>IF($B23="","",INDEX('All CCC'!A$7:A$866,MATCH(WatchList!$B23,'All CCC'!$B$7:$B$866,0)))</f>
        <v/>
      </c>
      <c r="B23" s="36"/>
      <c r="C23" s="903" t="str">
        <f>IF($B23="","",INDEX('All CCC'!C$7:C$866,MATCH(WatchList!$B23,'All CCC'!$B$7:$B$866,0)))</f>
        <v/>
      </c>
      <c r="D23" s="903" t="str">
        <f>IF($B23="","",INDEX('All CCC'!D$7:D$866,MATCH(WatchList!$B23,'All CCC'!$B$7:$B$866,0)))</f>
        <v/>
      </c>
      <c r="E23" s="903" t="str">
        <f>IF($B23="","",INDEX('All CCC'!E$7:E$866,MATCH(WatchList!$B23,'All CCC'!$B$7:$B$866,0)))</f>
        <v/>
      </c>
      <c r="F23" s="903" t="str">
        <f>IF($B23="","",INDEX('All CCC'!F$7:F$866,MATCH(WatchList!$B23,'All CCC'!$B$7:$B$866,0)))</f>
        <v/>
      </c>
      <c r="G23" s="903" t="str">
        <f>IF($B23="","",INDEX('All CCC'!G$7:G$866,MATCH(WatchList!$B23,'All CCC'!$B$7:$B$866,0)))</f>
        <v/>
      </c>
      <c r="H23" s="903" t="str">
        <f>IF($B23="","",INDEX('All CCC'!H$7:H$866,MATCH(WatchList!$B23,'All CCC'!$B$7:$B$866,0)))</f>
        <v/>
      </c>
      <c r="I23" s="903" t="str">
        <f>IF($B23="","",INDEX('All CCC'!I$7:I$866,MATCH(WatchList!$B23,'All CCC'!$B$7:$B$866,0)))</f>
        <v/>
      </c>
      <c r="J23" s="903" t="str">
        <f>IF($B23="","",INDEX('All CCC'!J$7:J$866,MATCH(WatchList!$B23,'All CCC'!$B$7:$B$866,0)))</f>
        <v/>
      </c>
      <c r="K23" s="903" t="str">
        <f>IF($B23="","",INDEX('All CCC'!K$7:K$866,MATCH(WatchList!$B23,'All CCC'!$B$7:$B$866,0)))</f>
        <v/>
      </c>
      <c r="L23" s="903" t="str">
        <f>IF($B23="","",INDEX('All CCC'!L$7:L$866,MATCH(WatchList!$B23,'All CCC'!$B$7:$B$866,0)))</f>
        <v/>
      </c>
      <c r="M23" s="903" t="str">
        <f>IF($B23="","",INDEX('All CCC'!M$7:M$866,MATCH(WatchList!$B23,'All CCC'!$B$7:$B$866,0)))</f>
        <v/>
      </c>
      <c r="N23" s="903" t="str">
        <f>IF($B23="","",INDEX('All CCC'!N$7:N$866,MATCH(WatchList!$B23,'All CCC'!$B$7:$B$866,0)))</f>
        <v/>
      </c>
      <c r="O23" s="903" t="str">
        <f>IF($B23="","",INDEX('All CCC'!O$7:O$866,MATCH(WatchList!$B23,'All CCC'!$B$7:$B$866,0)))</f>
        <v/>
      </c>
      <c r="P23" s="904" t="str">
        <f>IF($B23="","",INDEX('All CCC'!P$7:P$866,MATCH(WatchList!$B23,'All CCC'!$B$7:$B$866,0)))</f>
        <v/>
      </c>
      <c r="Q23" s="904" t="str">
        <f>IF($B23="","",INDEX('All CCC'!Q$7:Q$866,MATCH(WatchList!$B23,'All CCC'!$B$7:$B$866,0)))</f>
        <v/>
      </c>
      <c r="R23" s="903" t="str">
        <f>IF($B23="","",INDEX('All CCC'!R$7:R$866,MATCH(WatchList!$B23,'All CCC'!$B$7:$B$866,0)))</f>
        <v/>
      </c>
      <c r="S23" s="903" t="str">
        <f>IF($B23="","",INDEX('All CCC'!S$7:S$866,MATCH(WatchList!$B23,'All CCC'!$B$7:$B$866,0)))</f>
        <v/>
      </c>
      <c r="T23" s="903" t="str">
        <f>IF($B23="","",INDEX('All CCC'!T$7:T$866,MATCH(WatchList!$B23,'All CCC'!$B$7:$B$866,0)))</f>
        <v/>
      </c>
      <c r="U23" s="903" t="str">
        <f>IF($B23="","",INDEX('All CCC'!U$7:U$866,MATCH(WatchList!$B23,'All CCC'!$B$7:$B$866,0)))</f>
        <v/>
      </c>
      <c r="V23" s="903" t="str">
        <f>IF($B23="","",INDEX('All CCC'!V$7:V$866,MATCH(WatchList!$B23,'All CCC'!$B$7:$B$866,0)))</f>
        <v/>
      </c>
      <c r="W23" s="903" t="str">
        <f>IF($B23="","",INDEX('All CCC'!W$7:W$866,MATCH(WatchList!$B23,'All CCC'!$B$7:$B$866,0)))</f>
        <v/>
      </c>
      <c r="X23" s="903" t="str">
        <f>IF($B23="","",INDEX('All CCC'!X$7:X$866,MATCH(WatchList!$B23,'All CCC'!$B$7:$B$866,0)))</f>
        <v/>
      </c>
      <c r="Y23" s="903" t="str">
        <f>IF($B23="","",INDEX('All CCC'!Y$7:Y$866,MATCH(WatchList!$B23,'All CCC'!$B$7:$B$866,0)))</f>
        <v/>
      </c>
      <c r="Z23" s="903" t="str">
        <f>IF($B23="","",INDEX('All CCC'!Z$7:Z$866,MATCH(WatchList!$B23,'All CCC'!$B$7:$B$866,0)))</f>
        <v/>
      </c>
      <c r="AA23" s="903" t="str">
        <f>IF($B23="","",INDEX('All CCC'!AA$7:AA$866,MATCH(WatchList!$B23,'All CCC'!$B$7:$B$866,0)))</f>
        <v/>
      </c>
      <c r="AB23" s="903" t="str">
        <f>IF($B23="","",INDEX('All CCC'!AB$7:AB$866,MATCH(WatchList!$B23,'All CCC'!$B$7:$B$866,0)))</f>
        <v/>
      </c>
      <c r="AC23" s="903" t="str">
        <f>IF($B23="","",INDEX('All CCC'!AC$7:AC$866,MATCH(WatchList!$B23,'All CCC'!$B$7:$B$866,0)))</f>
        <v/>
      </c>
      <c r="AD23" s="903" t="str">
        <f>IF($B23="","",INDEX('All CCC'!AD$7:AD$866,MATCH(WatchList!$B23,'All CCC'!$B$7:$B$866,0)))</f>
        <v/>
      </c>
      <c r="AE23" s="903" t="str">
        <f>IF($B23="","",INDEX('All CCC'!AE$7:AE$866,MATCH(WatchList!$B23,'All CCC'!$B$7:$B$866,0)))</f>
        <v/>
      </c>
      <c r="AF23" s="903" t="str">
        <f>IF($B23="","",INDEX('All CCC'!AF$7:AF$866,MATCH(WatchList!$B23,'All CCC'!$B$7:$B$866,0)))</f>
        <v/>
      </c>
      <c r="AG23" s="903" t="str">
        <f>IF($B23="","",INDEX('All CCC'!AG$7:AG$866,MATCH(WatchList!$B23,'All CCC'!$B$7:$B$866,0)))</f>
        <v/>
      </c>
      <c r="AH23" s="903" t="str">
        <f>IF($B23="","",INDEX('All CCC'!AH$7:AH$866,MATCH(WatchList!$B23,'All CCC'!$B$7:$B$866,0)))</f>
        <v/>
      </c>
      <c r="AI23" s="903" t="str">
        <f>IF($B23="","",INDEX('All CCC'!AI$7:AI$866,MATCH(WatchList!$B23,'All CCC'!$B$7:$B$866,0)))</f>
        <v/>
      </c>
      <c r="AJ23" s="903" t="str">
        <f>IF($B23="","",INDEX('All CCC'!AJ$7:AJ$866,MATCH(WatchList!$B23,'All CCC'!$B$7:$B$866,0)))</f>
        <v/>
      </c>
      <c r="AK23" s="903" t="str">
        <f>IF($B23="","",INDEX('All CCC'!AK$7:AK$866,MATCH(WatchList!$B23,'All CCC'!$B$7:$B$866,0)))</f>
        <v/>
      </c>
      <c r="AL23" s="903" t="str">
        <f>IF($B23="","",INDEX('All CCC'!AL$7:AL$866,MATCH(WatchList!$B23,'All CCC'!$B$7:$B$866,0)))</f>
        <v/>
      </c>
      <c r="AM23" s="903" t="str">
        <f>IF($B23="","",INDEX('All CCC'!AM$7:AM$866,MATCH(WatchList!$B23,'All CCC'!$B$7:$B$866,0)))</f>
        <v/>
      </c>
      <c r="AN23" s="903" t="str">
        <f>IF($B23="","",INDEX('All CCC'!AN$7:AN$866,MATCH(WatchList!$B23,'All CCC'!$B$7:$B$866,0)))</f>
        <v/>
      </c>
      <c r="AO23" s="903" t="str">
        <f>IF($B23="","",INDEX('All CCC'!AO$7:AO$866,MATCH(WatchList!$B23,'All CCC'!$B$7:$B$866,0)))</f>
        <v/>
      </c>
      <c r="AP23" s="903" t="str">
        <f>IF($B23="","",INDEX('All CCC'!AP$7:AP$866,MATCH(WatchList!$B23,'All CCC'!$B$7:$B$866,0)))</f>
        <v/>
      </c>
      <c r="AQ23" s="903" t="str">
        <f>IF($B23="","",INDEX('All CCC'!AQ$7:AQ$866,MATCH(WatchList!$B23,'All CCC'!$B$7:$B$866,0)))</f>
        <v/>
      </c>
      <c r="AR23" s="903" t="str">
        <f>IF($B23="","",INDEX('All CCC'!AR$7:AR$866,MATCH(WatchList!$B23,'All CCC'!$B$7:$B$866,0)))</f>
        <v/>
      </c>
      <c r="AS23" s="903" t="str">
        <f>IF($B23="","",INDEX('All CCC'!AS$7:AS$866,MATCH(WatchList!$B23,'All CCC'!$B$7:$B$866,0)))</f>
        <v/>
      </c>
      <c r="AT23" s="903" t="str">
        <f>IF($B23="","",INDEX('All CCC'!AT$7:AT$866,MATCH(WatchList!$B23,'All CCC'!$B$7:$B$866,0)))</f>
        <v/>
      </c>
      <c r="AU23" s="903" t="str">
        <f>IF($B23="","",INDEX('All CCC'!AU$7:AU$866,MATCH(WatchList!$B23,'All CCC'!$B$7:$B$866,0)))</f>
        <v/>
      </c>
      <c r="AV23" s="903" t="str">
        <f>IF($B23="","",INDEX('All CCC'!AV$7:AV$866,MATCH(WatchList!$B23,'All CCC'!$B$7:$B$866,0)))</f>
        <v/>
      </c>
      <c r="AW23" s="903" t="str">
        <f>IF($B23="","",INDEX('All CCC'!AW$7:AW$866,MATCH(WatchList!$B23,'All CCC'!$B$7:$B$866,0)))</f>
        <v/>
      </c>
      <c r="AX23" s="903" t="str">
        <f>IF($B23="","",INDEX('All CCC'!AX$7:AX$866,MATCH(WatchList!$B23,'All CCC'!$B$7:$B$866,0)))</f>
        <v/>
      </c>
      <c r="AY23" s="903" t="str">
        <f>IF($B23="","",INDEX('All CCC'!AY$7:AY$866,MATCH(WatchList!$B23,'All CCC'!$B$7:$B$866,0)))</f>
        <v/>
      </c>
      <c r="AZ23" s="903" t="str">
        <f>IF($B23="","",INDEX('All CCC'!AZ$7:AZ$866,MATCH(WatchList!$B23,'All CCC'!$B$7:$B$866,0)))</f>
        <v/>
      </c>
      <c r="BA23" s="903" t="str">
        <f>IF($B23="","",INDEX('All CCC'!BA$7:BA$866,MATCH(WatchList!$B23,'All CCC'!$B$7:$B$866,0)))</f>
        <v/>
      </c>
      <c r="BB23" s="903" t="str">
        <f>IF($B23="","",INDEX('All CCC'!BB$7:BB$866,MATCH(WatchList!$B23,'All CCC'!$B$7:$B$866,0)))</f>
        <v/>
      </c>
      <c r="BC23" s="903" t="str">
        <f>IF($B23="","",INDEX('All CCC'!BC$7:BC$866,MATCH(WatchList!$B23,'All CCC'!$B$7:$B$866,0)))</f>
        <v/>
      </c>
      <c r="BD23" s="903" t="str">
        <f>IF($B23="","",INDEX('All CCC'!BD$7:BD$866,MATCH(WatchList!$B23,'All CCC'!$B$7:$B$866,0)))</f>
        <v/>
      </c>
      <c r="BE23" s="903" t="str">
        <f>IF($B23="","",INDEX('All CCC'!BE$7:BE$866,MATCH(WatchList!$B23,'All CCC'!$B$7:$B$866,0)))</f>
        <v/>
      </c>
      <c r="BF23" s="903" t="str">
        <f>IF($B23="","",INDEX('All CCC'!BF$7:BF$866,MATCH(WatchList!$B23,'All CCC'!$B$7:$B$866,0)))</f>
        <v/>
      </c>
      <c r="BG23" s="903" t="str">
        <f>IF($B23="","",INDEX('All CCC'!BG$7:BG$866,MATCH(WatchList!$B23,'All CCC'!$B$7:$B$866,0)))</f>
        <v/>
      </c>
    </row>
    <row r="24" spans="1:59" x14ac:dyDescent="0.2">
      <c r="A24" s="587" t="str">
        <f>IF($B24="","",INDEX('All CCC'!A$7:A$866,MATCH(WatchList!$B24,'All CCC'!$B$7:$B$866,0)))</f>
        <v/>
      </c>
      <c r="B24" s="36"/>
      <c r="C24" s="903" t="str">
        <f>IF($B24="","",INDEX('All CCC'!C$7:C$866,MATCH(WatchList!$B24,'All CCC'!$B$7:$B$866,0)))</f>
        <v/>
      </c>
      <c r="D24" s="903" t="str">
        <f>IF($B24="","",INDEX('All CCC'!D$7:D$866,MATCH(WatchList!$B24,'All CCC'!$B$7:$B$866,0)))</f>
        <v/>
      </c>
      <c r="E24" s="903" t="str">
        <f>IF($B24="","",INDEX('All CCC'!E$7:E$866,MATCH(WatchList!$B24,'All CCC'!$B$7:$B$866,0)))</f>
        <v/>
      </c>
      <c r="F24" s="903" t="str">
        <f>IF($B24="","",INDEX('All CCC'!F$7:F$866,MATCH(WatchList!$B24,'All CCC'!$B$7:$B$866,0)))</f>
        <v/>
      </c>
      <c r="G24" s="903" t="str">
        <f>IF($B24="","",INDEX('All CCC'!G$7:G$866,MATCH(WatchList!$B24,'All CCC'!$B$7:$B$866,0)))</f>
        <v/>
      </c>
      <c r="H24" s="903" t="str">
        <f>IF($B24="","",INDEX('All CCC'!H$7:H$866,MATCH(WatchList!$B24,'All CCC'!$B$7:$B$866,0)))</f>
        <v/>
      </c>
      <c r="I24" s="903" t="str">
        <f>IF($B24="","",INDEX('All CCC'!I$7:I$866,MATCH(WatchList!$B24,'All CCC'!$B$7:$B$866,0)))</f>
        <v/>
      </c>
      <c r="J24" s="903" t="str">
        <f>IF($B24="","",INDEX('All CCC'!J$7:J$866,MATCH(WatchList!$B24,'All CCC'!$B$7:$B$866,0)))</f>
        <v/>
      </c>
      <c r="K24" s="903" t="str">
        <f>IF($B24="","",INDEX('All CCC'!K$7:K$866,MATCH(WatchList!$B24,'All CCC'!$B$7:$B$866,0)))</f>
        <v/>
      </c>
      <c r="L24" s="903" t="str">
        <f>IF($B24="","",INDEX('All CCC'!L$7:L$866,MATCH(WatchList!$B24,'All CCC'!$B$7:$B$866,0)))</f>
        <v/>
      </c>
      <c r="M24" s="903" t="str">
        <f>IF($B24="","",INDEX('All CCC'!M$7:M$866,MATCH(WatchList!$B24,'All CCC'!$B$7:$B$866,0)))</f>
        <v/>
      </c>
      <c r="N24" s="903" t="str">
        <f>IF($B24="","",INDEX('All CCC'!N$7:N$866,MATCH(WatchList!$B24,'All CCC'!$B$7:$B$866,0)))</f>
        <v/>
      </c>
      <c r="O24" s="903" t="str">
        <f>IF($B24="","",INDEX('All CCC'!O$7:O$866,MATCH(WatchList!$B24,'All CCC'!$B$7:$B$866,0)))</f>
        <v/>
      </c>
      <c r="P24" s="904" t="str">
        <f>IF($B24="","",INDEX('All CCC'!P$7:P$866,MATCH(WatchList!$B24,'All CCC'!$B$7:$B$866,0)))</f>
        <v/>
      </c>
      <c r="Q24" s="904" t="str">
        <f>IF($B24="","",INDEX('All CCC'!Q$7:Q$866,MATCH(WatchList!$B24,'All CCC'!$B$7:$B$866,0)))</f>
        <v/>
      </c>
      <c r="R24" s="903" t="str">
        <f>IF($B24="","",INDEX('All CCC'!R$7:R$866,MATCH(WatchList!$B24,'All CCC'!$B$7:$B$866,0)))</f>
        <v/>
      </c>
      <c r="S24" s="903" t="str">
        <f>IF($B24="","",INDEX('All CCC'!S$7:S$866,MATCH(WatchList!$B24,'All CCC'!$B$7:$B$866,0)))</f>
        <v/>
      </c>
      <c r="T24" s="903" t="str">
        <f>IF($B24="","",INDEX('All CCC'!T$7:T$866,MATCH(WatchList!$B24,'All CCC'!$B$7:$B$866,0)))</f>
        <v/>
      </c>
      <c r="U24" s="903" t="str">
        <f>IF($B24="","",INDEX('All CCC'!U$7:U$866,MATCH(WatchList!$B24,'All CCC'!$B$7:$B$866,0)))</f>
        <v/>
      </c>
      <c r="V24" s="903" t="str">
        <f>IF($B24="","",INDEX('All CCC'!V$7:V$866,MATCH(WatchList!$B24,'All CCC'!$B$7:$B$866,0)))</f>
        <v/>
      </c>
      <c r="W24" s="903" t="str">
        <f>IF($B24="","",INDEX('All CCC'!W$7:W$866,MATCH(WatchList!$B24,'All CCC'!$B$7:$B$866,0)))</f>
        <v/>
      </c>
      <c r="X24" s="903" t="str">
        <f>IF($B24="","",INDEX('All CCC'!X$7:X$866,MATCH(WatchList!$B24,'All CCC'!$B$7:$B$866,0)))</f>
        <v/>
      </c>
      <c r="Y24" s="903" t="str">
        <f>IF($B24="","",INDEX('All CCC'!Y$7:Y$866,MATCH(WatchList!$B24,'All CCC'!$B$7:$B$866,0)))</f>
        <v/>
      </c>
      <c r="Z24" s="903" t="str">
        <f>IF($B24="","",INDEX('All CCC'!Z$7:Z$866,MATCH(WatchList!$B24,'All CCC'!$B$7:$B$866,0)))</f>
        <v/>
      </c>
      <c r="AA24" s="903" t="str">
        <f>IF($B24="","",INDEX('All CCC'!AA$7:AA$866,MATCH(WatchList!$B24,'All CCC'!$B$7:$B$866,0)))</f>
        <v/>
      </c>
      <c r="AB24" s="903" t="str">
        <f>IF($B24="","",INDEX('All CCC'!AB$7:AB$866,MATCH(WatchList!$B24,'All CCC'!$B$7:$B$866,0)))</f>
        <v/>
      </c>
      <c r="AC24" s="903" t="str">
        <f>IF($B24="","",INDEX('All CCC'!AC$7:AC$866,MATCH(WatchList!$B24,'All CCC'!$B$7:$B$866,0)))</f>
        <v/>
      </c>
      <c r="AD24" s="903" t="str">
        <f>IF($B24="","",INDEX('All CCC'!AD$7:AD$866,MATCH(WatchList!$B24,'All CCC'!$B$7:$B$866,0)))</f>
        <v/>
      </c>
      <c r="AE24" s="903" t="str">
        <f>IF($B24="","",INDEX('All CCC'!AE$7:AE$866,MATCH(WatchList!$B24,'All CCC'!$B$7:$B$866,0)))</f>
        <v/>
      </c>
      <c r="AF24" s="903" t="str">
        <f>IF($B24="","",INDEX('All CCC'!AF$7:AF$866,MATCH(WatchList!$B24,'All CCC'!$B$7:$B$866,0)))</f>
        <v/>
      </c>
      <c r="AG24" s="903" t="str">
        <f>IF($B24="","",INDEX('All CCC'!AG$7:AG$866,MATCH(WatchList!$B24,'All CCC'!$B$7:$B$866,0)))</f>
        <v/>
      </c>
      <c r="AH24" s="903" t="str">
        <f>IF($B24="","",INDEX('All CCC'!AH$7:AH$866,MATCH(WatchList!$B24,'All CCC'!$B$7:$B$866,0)))</f>
        <v/>
      </c>
      <c r="AI24" s="903" t="str">
        <f>IF($B24="","",INDEX('All CCC'!AI$7:AI$866,MATCH(WatchList!$B24,'All CCC'!$B$7:$B$866,0)))</f>
        <v/>
      </c>
      <c r="AJ24" s="903" t="str">
        <f>IF($B24="","",INDEX('All CCC'!AJ$7:AJ$866,MATCH(WatchList!$B24,'All CCC'!$B$7:$B$866,0)))</f>
        <v/>
      </c>
      <c r="AK24" s="903" t="str">
        <f>IF($B24="","",INDEX('All CCC'!AK$7:AK$866,MATCH(WatchList!$B24,'All CCC'!$B$7:$B$866,0)))</f>
        <v/>
      </c>
      <c r="AL24" s="903" t="str">
        <f>IF($B24="","",INDEX('All CCC'!AL$7:AL$866,MATCH(WatchList!$B24,'All CCC'!$B$7:$B$866,0)))</f>
        <v/>
      </c>
      <c r="AM24" s="903" t="str">
        <f>IF($B24="","",INDEX('All CCC'!AM$7:AM$866,MATCH(WatchList!$B24,'All CCC'!$B$7:$B$866,0)))</f>
        <v/>
      </c>
      <c r="AN24" s="903" t="str">
        <f>IF($B24="","",INDEX('All CCC'!AN$7:AN$866,MATCH(WatchList!$B24,'All CCC'!$B$7:$B$866,0)))</f>
        <v/>
      </c>
      <c r="AO24" s="903" t="str">
        <f>IF($B24="","",INDEX('All CCC'!AO$7:AO$866,MATCH(WatchList!$B24,'All CCC'!$B$7:$B$866,0)))</f>
        <v/>
      </c>
      <c r="AP24" s="903" t="str">
        <f>IF($B24="","",INDEX('All CCC'!AP$7:AP$866,MATCH(WatchList!$B24,'All CCC'!$B$7:$B$866,0)))</f>
        <v/>
      </c>
      <c r="AQ24" s="903" t="str">
        <f>IF($B24="","",INDEX('All CCC'!AQ$7:AQ$866,MATCH(WatchList!$B24,'All CCC'!$B$7:$B$866,0)))</f>
        <v/>
      </c>
      <c r="AR24" s="903" t="str">
        <f>IF($B24="","",INDEX('All CCC'!AR$7:AR$866,MATCH(WatchList!$B24,'All CCC'!$B$7:$B$866,0)))</f>
        <v/>
      </c>
      <c r="AS24" s="903" t="str">
        <f>IF($B24="","",INDEX('All CCC'!AS$7:AS$866,MATCH(WatchList!$B24,'All CCC'!$B$7:$B$866,0)))</f>
        <v/>
      </c>
      <c r="AT24" s="903" t="str">
        <f>IF($B24="","",INDEX('All CCC'!AT$7:AT$866,MATCH(WatchList!$B24,'All CCC'!$B$7:$B$866,0)))</f>
        <v/>
      </c>
      <c r="AU24" s="903" t="str">
        <f>IF($B24="","",INDEX('All CCC'!AU$7:AU$866,MATCH(WatchList!$B24,'All CCC'!$B$7:$B$866,0)))</f>
        <v/>
      </c>
      <c r="AV24" s="903" t="str">
        <f>IF($B24="","",INDEX('All CCC'!AV$7:AV$866,MATCH(WatchList!$B24,'All CCC'!$B$7:$B$866,0)))</f>
        <v/>
      </c>
      <c r="AW24" s="903" t="str">
        <f>IF($B24="","",INDEX('All CCC'!AW$7:AW$866,MATCH(WatchList!$B24,'All CCC'!$B$7:$B$866,0)))</f>
        <v/>
      </c>
      <c r="AX24" s="903" t="str">
        <f>IF($B24="","",INDEX('All CCC'!AX$7:AX$866,MATCH(WatchList!$B24,'All CCC'!$B$7:$B$866,0)))</f>
        <v/>
      </c>
      <c r="AY24" s="903" t="str">
        <f>IF($B24="","",INDEX('All CCC'!AY$7:AY$866,MATCH(WatchList!$B24,'All CCC'!$B$7:$B$866,0)))</f>
        <v/>
      </c>
      <c r="AZ24" s="903" t="str">
        <f>IF($B24="","",INDEX('All CCC'!AZ$7:AZ$866,MATCH(WatchList!$B24,'All CCC'!$B$7:$B$866,0)))</f>
        <v/>
      </c>
      <c r="BA24" s="903" t="str">
        <f>IF($B24="","",INDEX('All CCC'!BA$7:BA$866,MATCH(WatchList!$B24,'All CCC'!$B$7:$B$866,0)))</f>
        <v/>
      </c>
      <c r="BB24" s="903" t="str">
        <f>IF($B24="","",INDEX('All CCC'!BB$7:BB$866,MATCH(WatchList!$B24,'All CCC'!$B$7:$B$866,0)))</f>
        <v/>
      </c>
      <c r="BC24" s="903" t="str">
        <f>IF($B24="","",INDEX('All CCC'!BC$7:BC$866,MATCH(WatchList!$B24,'All CCC'!$B$7:$B$866,0)))</f>
        <v/>
      </c>
      <c r="BD24" s="903" t="str">
        <f>IF($B24="","",INDEX('All CCC'!BD$7:BD$866,MATCH(WatchList!$B24,'All CCC'!$B$7:$B$866,0)))</f>
        <v/>
      </c>
      <c r="BE24" s="903" t="str">
        <f>IF($B24="","",INDEX('All CCC'!BE$7:BE$866,MATCH(WatchList!$B24,'All CCC'!$B$7:$B$866,0)))</f>
        <v/>
      </c>
      <c r="BF24" s="903" t="str">
        <f>IF($B24="","",INDEX('All CCC'!BF$7:BF$866,MATCH(WatchList!$B24,'All CCC'!$B$7:$B$866,0)))</f>
        <v/>
      </c>
      <c r="BG24" s="903" t="str">
        <f>IF($B24="","",INDEX('All CCC'!BG$7:BG$866,MATCH(WatchList!$B24,'All CCC'!$B$7:$B$866,0)))</f>
        <v/>
      </c>
    </row>
    <row r="25" spans="1:59" x14ac:dyDescent="0.2">
      <c r="A25" s="587" t="str">
        <f>IF($B25="","",INDEX('All CCC'!A$7:A$866,MATCH(WatchList!$B25,'All CCC'!$B$7:$B$866,0)))</f>
        <v/>
      </c>
      <c r="B25" s="36"/>
      <c r="C25" s="903" t="str">
        <f>IF($B25="","",INDEX('All CCC'!C$7:C$866,MATCH(WatchList!$B25,'All CCC'!$B$7:$B$866,0)))</f>
        <v/>
      </c>
      <c r="D25" s="903" t="str">
        <f>IF($B25="","",INDEX('All CCC'!D$7:D$866,MATCH(WatchList!$B25,'All CCC'!$B$7:$B$866,0)))</f>
        <v/>
      </c>
      <c r="E25" s="903" t="str">
        <f>IF($B25="","",INDEX('All CCC'!E$7:E$866,MATCH(WatchList!$B25,'All CCC'!$B$7:$B$866,0)))</f>
        <v/>
      </c>
      <c r="F25" s="903" t="str">
        <f>IF($B25="","",INDEX('All CCC'!F$7:F$866,MATCH(WatchList!$B25,'All CCC'!$B$7:$B$866,0)))</f>
        <v/>
      </c>
      <c r="G25" s="903" t="str">
        <f>IF($B25="","",INDEX('All CCC'!G$7:G$866,MATCH(WatchList!$B25,'All CCC'!$B$7:$B$866,0)))</f>
        <v/>
      </c>
      <c r="H25" s="903" t="str">
        <f>IF($B25="","",INDEX('All CCC'!H$7:H$866,MATCH(WatchList!$B25,'All CCC'!$B$7:$B$866,0)))</f>
        <v/>
      </c>
      <c r="I25" s="903" t="str">
        <f>IF($B25="","",INDEX('All CCC'!I$7:I$866,MATCH(WatchList!$B25,'All CCC'!$B$7:$B$866,0)))</f>
        <v/>
      </c>
      <c r="J25" s="903" t="str">
        <f>IF($B25="","",INDEX('All CCC'!J$7:J$866,MATCH(WatchList!$B25,'All CCC'!$B$7:$B$866,0)))</f>
        <v/>
      </c>
      <c r="K25" s="903" t="str">
        <f>IF($B25="","",INDEX('All CCC'!K$7:K$866,MATCH(WatchList!$B25,'All CCC'!$B$7:$B$866,0)))</f>
        <v/>
      </c>
      <c r="L25" s="903" t="str">
        <f>IF($B25="","",INDEX('All CCC'!L$7:L$866,MATCH(WatchList!$B25,'All CCC'!$B$7:$B$866,0)))</f>
        <v/>
      </c>
      <c r="M25" s="903" t="str">
        <f>IF($B25="","",INDEX('All CCC'!M$7:M$866,MATCH(WatchList!$B25,'All CCC'!$B$7:$B$866,0)))</f>
        <v/>
      </c>
      <c r="N25" s="903" t="str">
        <f>IF($B25="","",INDEX('All CCC'!N$7:N$866,MATCH(WatchList!$B25,'All CCC'!$B$7:$B$866,0)))</f>
        <v/>
      </c>
      <c r="O25" s="903" t="str">
        <f>IF($B25="","",INDEX('All CCC'!O$7:O$866,MATCH(WatchList!$B25,'All CCC'!$B$7:$B$866,0)))</f>
        <v/>
      </c>
      <c r="P25" s="904" t="str">
        <f>IF($B25="","",INDEX('All CCC'!P$7:P$866,MATCH(WatchList!$B25,'All CCC'!$B$7:$B$866,0)))</f>
        <v/>
      </c>
      <c r="Q25" s="904" t="str">
        <f>IF($B25="","",INDEX('All CCC'!Q$7:Q$866,MATCH(WatchList!$B25,'All CCC'!$B$7:$B$866,0)))</f>
        <v/>
      </c>
      <c r="R25" s="903" t="str">
        <f>IF($B25="","",INDEX('All CCC'!R$7:R$866,MATCH(WatchList!$B25,'All CCC'!$B$7:$B$866,0)))</f>
        <v/>
      </c>
      <c r="S25" s="903" t="str">
        <f>IF($B25="","",INDEX('All CCC'!S$7:S$866,MATCH(WatchList!$B25,'All CCC'!$B$7:$B$866,0)))</f>
        <v/>
      </c>
      <c r="T25" s="903" t="str">
        <f>IF($B25="","",INDEX('All CCC'!T$7:T$866,MATCH(WatchList!$B25,'All CCC'!$B$7:$B$866,0)))</f>
        <v/>
      </c>
      <c r="U25" s="903" t="str">
        <f>IF($B25="","",INDEX('All CCC'!U$7:U$866,MATCH(WatchList!$B25,'All CCC'!$B$7:$B$866,0)))</f>
        <v/>
      </c>
      <c r="V25" s="903" t="str">
        <f>IF($B25="","",INDEX('All CCC'!V$7:V$866,MATCH(WatchList!$B25,'All CCC'!$B$7:$B$866,0)))</f>
        <v/>
      </c>
      <c r="W25" s="903" t="str">
        <f>IF($B25="","",INDEX('All CCC'!W$7:W$866,MATCH(WatchList!$B25,'All CCC'!$B$7:$B$866,0)))</f>
        <v/>
      </c>
      <c r="X25" s="903" t="str">
        <f>IF($B25="","",INDEX('All CCC'!X$7:X$866,MATCH(WatchList!$B25,'All CCC'!$B$7:$B$866,0)))</f>
        <v/>
      </c>
      <c r="Y25" s="903" t="str">
        <f>IF($B25="","",INDEX('All CCC'!Y$7:Y$866,MATCH(WatchList!$B25,'All CCC'!$B$7:$B$866,0)))</f>
        <v/>
      </c>
      <c r="Z25" s="903" t="str">
        <f>IF($B25="","",INDEX('All CCC'!Z$7:Z$866,MATCH(WatchList!$B25,'All CCC'!$B$7:$B$866,0)))</f>
        <v/>
      </c>
      <c r="AA25" s="903" t="str">
        <f>IF($B25="","",INDEX('All CCC'!AA$7:AA$866,MATCH(WatchList!$B25,'All CCC'!$B$7:$B$866,0)))</f>
        <v/>
      </c>
      <c r="AB25" s="903" t="str">
        <f>IF($B25="","",INDEX('All CCC'!AB$7:AB$866,MATCH(WatchList!$B25,'All CCC'!$B$7:$B$866,0)))</f>
        <v/>
      </c>
      <c r="AC25" s="903" t="str">
        <f>IF($B25="","",INDEX('All CCC'!AC$7:AC$866,MATCH(WatchList!$B25,'All CCC'!$B$7:$B$866,0)))</f>
        <v/>
      </c>
      <c r="AD25" s="903" t="str">
        <f>IF($B25="","",INDEX('All CCC'!AD$7:AD$866,MATCH(WatchList!$B25,'All CCC'!$B$7:$B$866,0)))</f>
        <v/>
      </c>
      <c r="AE25" s="903" t="str">
        <f>IF($B25="","",INDEX('All CCC'!AE$7:AE$866,MATCH(WatchList!$B25,'All CCC'!$B$7:$B$866,0)))</f>
        <v/>
      </c>
      <c r="AF25" s="903" t="str">
        <f>IF($B25="","",INDEX('All CCC'!AF$7:AF$866,MATCH(WatchList!$B25,'All CCC'!$B$7:$B$866,0)))</f>
        <v/>
      </c>
      <c r="AG25" s="903" t="str">
        <f>IF($B25="","",INDEX('All CCC'!AG$7:AG$866,MATCH(WatchList!$B25,'All CCC'!$B$7:$B$866,0)))</f>
        <v/>
      </c>
      <c r="AH25" s="903" t="str">
        <f>IF($B25="","",INDEX('All CCC'!AH$7:AH$866,MATCH(WatchList!$B25,'All CCC'!$B$7:$B$866,0)))</f>
        <v/>
      </c>
      <c r="AI25" s="903" t="str">
        <f>IF($B25="","",INDEX('All CCC'!AI$7:AI$866,MATCH(WatchList!$B25,'All CCC'!$B$7:$B$866,0)))</f>
        <v/>
      </c>
      <c r="AJ25" s="903" t="str">
        <f>IF($B25="","",INDEX('All CCC'!AJ$7:AJ$866,MATCH(WatchList!$B25,'All CCC'!$B$7:$B$866,0)))</f>
        <v/>
      </c>
      <c r="AK25" s="903" t="str">
        <f>IF($B25="","",INDEX('All CCC'!AK$7:AK$866,MATCH(WatchList!$B25,'All CCC'!$B$7:$B$866,0)))</f>
        <v/>
      </c>
      <c r="AL25" s="903" t="str">
        <f>IF($B25="","",INDEX('All CCC'!AL$7:AL$866,MATCH(WatchList!$B25,'All CCC'!$B$7:$B$866,0)))</f>
        <v/>
      </c>
      <c r="AM25" s="903" t="str">
        <f>IF($B25="","",INDEX('All CCC'!AM$7:AM$866,MATCH(WatchList!$B25,'All CCC'!$B$7:$B$866,0)))</f>
        <v/>
      </c>
      <c r="AN25" s="903" t="str">
        <f>IF($B25="","",INDEX('All CCC'!AN$7:AN$866,MATCH(WatchList!$B25,'All CCC'!$B$7:$B$866,0)))</f>
        <v/>
      </c>
      <c r="AO25" s="903" t="str">
        <f>IF($B25="","",INDEX('All CCC'!AO$7:AO$866,MATCH(WatchList!$B25,'All CCC'!$B$7:$B$866,0)))</f>
        <v/>
      </c>
      <c r="AP25" s="903" t="str">
        <f>IF($B25="","",INDEX('All CCC'!AP$7:AP$866,MATCH(WatchList!$B25,'All CCC'!$B$7:$B$866,0)))</f>
        <v/>
      </c>
      <c r="AQ25" s="903" t="str">
        <f>IF($B25="","",INDEX('All CCC'!AQ$7:AQ$866,MATCH(WatchList!$B25,'All CCC'!$B$7:$B$866,0)))</f>
        <v/>
      </c>
      <c r="AR25" s="903" t="str">
        <f>IF($B25="","",INDEX('All CCC'!AR$7:AR$866,MATCH(WatchList!$B25,'All CCC'!$B$7:$B$866,0)))</f>
        <v/>
      </c>
      <c r="AS25" s="903" t="str">
        <f>IF($B25="","",INDEX('All CCC'!AS$7:AS$866,MATCH(WatchList!$B25,'All CCC'!$B$7:$B$866,0)))</f>
        <v/>
      </c>
      <c r="AT25" s="903" t="str">
        <f>IF($B25="","",INDEX('All CCC'!AT$7:AT$866,MATCH(WatchList!$B25,'All CCC'!$B$7:$B$866,0)))</f>
        <v/>
      </c>
      <c r="AU25" s="903" t="str">
        <f>IF($B25="","",INDEX('All CCC'!AU$7:AU$866,MATCH(WatchList!$B25,'All CCC'!$B$7:$B$866,0)))</f>
        <v/>
      </c>
      <c r="AV25" s="903" t="str">
        <f>IF($B25="","",INDEX('All CCC'!AV$7:AV$866,MATCH(WatchList!$B25,'All CCC'!$B$7:$B$866,0)))</f>
        <v/>
      </c>
      <c r="AW25" s="903" t="str">
        <f>IF($B25="","",INDEX('All CCC'!AW$7:AW$866,MATCH(WatchList!$B25,'All CCC'!$B$7:$B$866,0)))</f>
        <v/>
      </c>
      <c r="AX25" s="903" t="str">
        <f>IF($B25="","",INDEX('All CCC'!AX$7:AX$866,MATCH(WatchList!$B25,'All CCC'!$B$7:$B$866,0)))</f>
        <v/>
      </c>
      <c r="AY25" s="903" t="str">
        <f>IF($B25="","",INDEX('All CCC'!AY$7:AY$866,MATCH(WatchList!$B25,'All CCC'!$B$7:$B$866,0)))</f>
        <v/>
      </c>
      <c r="AZ25" s="903" t="str">
        <f>IF($B25="","",INDEX('All CCC'!AZ$7:AZ$866,MATCH(WatchList!$B25,'All CCC'!$B$7:$B$866,0)))</f>
        <v/>
      </c>
      <c r="BA25" s="903" t="str">
        <f>IF($B25="","",INDEX('All CCC'!BA$7:BA$866,MATCH(WatchList!$B25,'All CCC'!$B$7:$B$866,0)))</f>
        <v/>
      </c>
      <c r="BB25" s="903" t="str">
        <f>IF($B25="","",INDEX('All CCC'!BB$7:BB$866,MATCH(WatchList!$B25,'All CCC'!$B$7:$B$866,0)))</f>
        <v/>
      </c>
      <c r="BC25" s="903" t="str">
        <f>IF($B25="","",INDEX('All CCC'!BC$7:BC$866,MATCH(WatchList!$B25,'All CCC'!$B$7:$B$866,0)))</f>
        <v/>
      </c>
      <c r="BD25" s="903" t="str">
        <f>IF($B25="","",INDEX('All CCC'!BD$7:BD$866,MATCH(WatchList!$B25,'All CCC'!$B$7:$B$866,0)))</f>
        <v/>
      </c>
      <c r="BE25" s="903" t="str">
        <f>IF($B25="","",INDEX('All CCC'!BE$7:BE$866,MATCH(WatchList!$B25,'All CCC'!$B$7:$B$866,0)))</f>
        <v/>
      </c>
      <c r="BF25" s="903" t="str">
        <f>IF($B25="","",INDEX('All CCC'!BF$7:BF$866,MATCH(WatchList!$B25,'All CCC'!$B$7:$B$866,0)))</f>
        <v/>
      </c>
      <c r="BG25" s="903" t="str">
        <f>IF($B25="","",INDEX('All CCC'!BG$7:BG$866,MATCH(WatchList!$B25,'All CCC'!$B$7:$B$866,0)))</f>
        <v/>
      </c>
    </row>
    <row r="26" spans="1:59" x14ac:dyDescent="0.2">
      <c r="A26" s="587" t="str">
        <f>IF($B26="","",INDEX('All CCC'!A$7:A$866,MATCH(WatchList!$B26,'All CCC'!$B$7:$B$866,0)))</f>
        <v/>
      </c>
      <c r="B26" s="36"/>
      <c r="C26" s="903" t="str">
        <f>IF($B26="","",INDEX('All CCC'!C$7:C$866,MATCH(WatchList!$B26,'All CCC'!$B$7:$B$866,0)))</f>
        <v/>
      </c>
      <c r="D26" s="903" t="str">
        <f>IF($B26="","",INDEX('All CCC'!D$7:D$866,MATCH(WatchList!$B26,'All CCC'!$B$7:$B$866,0)))</f>
        <v/>
      </c>
      <c r="E26" s="903" t="str">
        <f>IF($B26="","",INDEX('All CCC'!E$7:E$866,MATCH(WatchList!$B26,'All CCC'!$B$7:$B$866,0)))</f>
        <v/>
      </c>
      <c r="F26" s="903" t="str">
        <f>IF($B26="","",INDEX('All CCC'!F$7:F$866,MATCH(WatchList!$B26,'All CCC'!$B$7:$B$866,0)))</f>
        <v/>
      </c>
      <c r="G26" s="903" t="str">
        <f>IF($B26="","",INDEX('All CCC'!G$7:G$866,MATCH(WatchList!$B26,'All CCC'!$B$7:$B$866,0)))</f>
        <v/>
      </c>
      <c r="H26" s="903" t="str">
        <f>IF($B26="","",INDEX('All CCC'!H$7:H$866,MATCH(WatchList!$B26,'All CCC'!$B$7:$B$866,0)))</f>
        <v/>
      </c>
      <c r="I26" s="903" t="str">
        <f>IF($B26="","",INDEX('All CCC'!I$7:I$866,MATCH(WatchList!$B26,'All CCC'!$B$7:$B$866,0)))</f>
        <v/>
      </c>
      <c r="J26" s="903" t="str">
        <f>IF($B26="","",INDEX('All CCC'!J$7:J$866,MATCH(WatchList!$B26,'All CCC'!$B$7:$B$866,0)))</f>
        <v/>
      </c>
      <c r="K26" s="903" t="str">
        <f>IF($B26="","",INDEX('All CCC'!K$7:K$866,MATCH(WatchList!$B26,'All CCC'!$B$7:$B$866,0)))</f>
        <v/>
      </c>
      <c r="L26" s="903" t="str">
        <f>IF($B26="","",INDEX('All CCC'!L$7:L$866,MATCH(WatchList!$B26,'All CCC'!$B$7:$B$866,0)))</f>
        <v/>
      </c>
      <c r="M26" s="903" t="str">
        <f>IF($B26="","",INDEX('All CCC'!M$7:M$866,MATCH(WatchList!$B26,'All CCC'!$B$7:$B$866,0)))</f>
        <v/>
      </c>
      <c r="N26" s="903" t="str">
        <f>IF($B26="","",INDEX('All CCC'!N$7:N$866,MATCH(WatchList!$B26,'All CCC'!$B$7:$B$866,0)))</f>
        <v/>
      </c>
      <c r="O26" s="903" t="str">
        <f>IF($B26="","",INDEX('All CCC'!O$7:O$866,MATCH(WatchList!$B26,'All CCC'!$B$7:$B$866,0)))</f>
        <v/>
      </c>
      <c r="P26" s="904" t="str">
        <f>IF($B26="","",INDEX('All CCC'!P$7:P$866,MATCH(WatchList!$B26,'All CCC'!$B$7:$B$866,0)))</f>
        <v/>
      </c>
      <c r="Q26" s="904" t="str">
        <f>IF($B26="","",INDEX('All CCC'!Q$7:Q$866,MATCH(WatchList!$B26,'All CCC'!$B$7:$B$866,0)))</f>
        <v/>
      </c>
      <c r="R26" s="903" t="str">
        <f>IF($B26="","",INDEX('All CCC'!R$7:R$866,MATCH(WatchList!$B26,'All CCC'!$B$7:$B$866,0)))</f>
        <v/>
      </c>
      <c r="S26" s="903" t="str">
        <f>IF($B26="","",INDEX('All CCC'!S$7:S$866,MATCH(WatchList!$B26,'All CCC'!$B$7:$B$866,0)))</f>
        <v/>
      </c>
      <c r="T26" s="903" t="str">
        <f>IF($B26="","",INDEX('All CCC'!T$7:T$866,MATCH(WatchList!$B26,'All CCC'!$B$7:$B$866,0)))</f>
        <v/>
      </c>
      <c r="U26" s="903" t="str">
        <f>IF($B26="","",INDEX('All CCC'!U$7:U$866,MATCH(WatchList!$B26,'All CCC'!$B$7:$B$866,0)))</f>
        <v/>
      </c>
      <c r="V26" s="903" t="str">
        <f>IF($B26="","",INDEX('All CCC'!V$7:V$866,MATCH(WatchList!$B26,'All CCC'!$B$7:$B$866,0)))</f>
        <v/>
      </c>
      <c r="W26" s="903" t="str">
        <f>IF($B26="","",INDEX('All CCC'!W$7:W$866,MATCH(WatchList!$B26,'All CCC'!$B$7:$B$866,0)))</f>
        <v/>
      </c>
      <c r="X26" s="903" t="str">
        <f>IF($B26="","",INDEX('All CCC'!X$7:X$866,MATCH(WatchList!$B26,'All CCC'!$B$7:$B$866,0)))</f>
        <v/>
      </c>
      <c r="Y26" s="903" t="str">
        <f>IF($B26="","",INDEX('All CCC'!Y$7:Y$866,MATCH(WatchList!$B26,'All CCC'!$B$7:$B$866,0)))</f>
        <v/>
      </c>
      <c r="Z26" s="903" t="str">
        <f>IF($B26="","",INDEX('All CCC'!Z$7:Z$866,MATCH(WatchList!$B26,'All CCC'!$B$7:$B$866,0)))</f>
        <v/>
      </c>
      <c r="AA26" s="903" t="str">
        <f>IF($B26="","",INDEX('All CCC'!AA$7:AA$866,MATCH(WatchList!$B26,'All CCC'!$B$7:$B$866,0)))</f>
        <v/>
      </c>
      <c r="AB26" s="903" t="str">
        <f>IF($B26="","",INDEX('All CCC'!AB$7:AB$866,MATCH(WatchList!$B26,'All CCC'!$B$7:$B$866,0)))</f>
        <v/>
      </c>
      <c r="AC26" s="903" t="str">
        <f>IF($B26="","",INDEX('All CCC'!AC$7:AC$866,MATCH(WatchList!$B26,'All CCC'!$B$7:$B$866,0)))</f>
        <v/>
      </c>
      <c r="AD26" s="903" t="str">
        <f>IF($B26="","",INDEX('All CCC'!AD$7:AD$866,MATCH(WatchList!$B26,'All CCC'!$B$7:$B$866,0)))</f>
        <v/>
      </c>
      <c r="AE26" s="903" t="str">
        <f>IF($B26="","",INDEX('All CCC'!AE$7:AE$866,MATCH(WatchList!$B26,'All CCC'!$B$7:$B$866,0)))</f>
        <v/>
      </c>
      <c r="AF26" s="903" t="str">
        <f>IF($B26="","",INDEX('All CCC'!AF$7:AF$866,MATCH(WatchList!$B26,'All CCC'!$B$7:$B$866,0)))</f>
        <v/>
      </c>
      <c r="AG26" s="903" t="str">
        <f>IF($B26="","",INDEX('All CCC'!AG$7:AG$866,MATCH(WatchList!$B26,'All CCC'!$B$7:$B$866,0)))</f>
        <v/>
      </c>
      <c r="AH26" s="903" t="str">
        <f>IF($B26="","",INDEX('All CCC'!AH$7:AH$866,MATCH(WatchList!$B26,'All CCC'!$B$7:$B$866,0)))</f>
        <v/>
      </c>
      <c r="AI26" s="903" t="str">
        <f>IF($B26="","",INDEX('All CCC'!AI$7:AI$866,MATCH(WatchList!$B26,'All CCC'!$B$7:$B$866,0)))</f>
        <v/>
      </c>
      <c r="AJ26" s="903" t="str">
        <f>IF($B26="","",INDEX('All CCC'!AJ$7:AJ$866,MATCH(WatchList!$B26,'All CCC'!$B$7:$B$866,0)))</f>
        <v/>
      </c>
      <c r="AK26" s="903" t="str">
        <f>IF($B26="","",INDEX('All CCC'!AK$7:AK$866,MATCH(WatchList!$B26,'All CCC'!$B$7:$B$866,0)))</f>
        <v/>
      </c>
      <c r="AL26" s="903" t="str">
        <f>IF($B26="","",INDEX('All CCC'!AL$7:AL$866,MATCH(WatchList!$B26,'All CCC'!$B$7:$B$866,0)))</f>
        <v/>
      </c>
      <c r="AM26" s="903" t="str">
        <f>IF($B26="","",INDEX('All CCC'!AM$7:AM$866,MATCH(WatchList!$B26,'All CCC'!$B$7:$B$866,0)))</f>
        <v/>
      </c>
      <c r="AN26" s="903" t="str">
        <f>IF($B26="","",INDEX('All CCC'!AN$7:AN$866,MATCH(WatchList!$B26,'All CCC'!$B$7:$B$866,0)))</f>
        <v/>
      </c>
      <c r="AO26" s="903" t="str">
        <f>IF($B26="","",INDEX('All CCC'!AO$7:AO$866,MATCH(WatchList!$B26,'All CCC'!$B$7:$B$866,0)))</f>
        <v/>
      </c>
      <c r="AP26" s="903" t="str">
        <f>IF($B26="","",INDEX('All CCC'!AP$7:AP$866,MATCH(WatchList!$B26,'All CCC'!$B$7:$B$866,0)))</f>
        <v/>
      </c>
      <c r="AQ26" s="903" t="str">
        <f>IF($B26="","",INDEX('All CCC'!AQ$7:AQ$866,MATCH(WatchList!$B26,'All CCC'!$B$7:$B$866,0)))</f>
        <v/>
      </c>
      <c r="AR26" s="903" t="str">
        <f>IF($B26="","",INDEX('All CCC'!AR$7:AR$866,MATCH(WatchList!$B26,'All CCC'!$B$7:$B$866,0)))</f>
        <v/>
      </c>
      <c r="AS26" s="903" t="str">
        <f>IF($B26="","",INDEX('All CCC'!AS$7:AS$866,MATCH(WatchList!$B26,'All CCC'!$B$7:$B$866,0)))</f>
        <v/>
      </c>
      <c r="AT26" s="903" t="str">
        <f>IF($B26="","",INDEX('All CCC'!AT$7:AT$866,MATCH(WatchList!$B26,'All CCC'!$B$7:$B$866,0)))</f>
        <v/>
      </c>
      <c r="AU26" s="903" t="str">
        <f>IF($B26="","",INDEX('All CCC'!AU$7:AU$866,MATCH(WatchList!$B26,'All CCC'!$B$7:$B$866,0)))</f>
        <v/>
      </c>
      <c r="AV26" s="903" t="str">
        <f>IF($B26="","",INDEX('All CCC'!AV$7:AV$866,MATCH(WatchList!$B26,'All CCC'!$B$7:$B$866,0)))</f>
        <v/>
      </c>
      <c r="AW26" s="903" t="str">
        <f>IF($B26="","",INDEX('All CCC'!AW$7:AW$866,MATCH(WatchList!$B26,'All CCC'!$B$7:$B$866,0)))</f>
        <v/>
      </c>
      <c r="AX26" s="903" t="str">
        <f>IF($B26="","",INDEX('All CCC'!AX$7:AX$866,MATCH(WatchList!$B26,'All CCC'!$B$7:$B$866,0)))</f>
        <v/>
      </c>
      <c r="AY26" s="903" t="str">
        <f>IF($B26="","",INDEX('All CCC'!AY$7:AY$866,MATCH(WatchList!$B26,'All CCC'!$B$7:$B$866,0)))</f>
        <v/>
      </c>
      <c r="AZ26" s="903" t="str">
        <f>IF($B26="","",INDEX('All CCC'!AZ$7:AZ$866,MATCH(WatchList!$B26,'All CCC'!$B$7:$B$866,0)))</f>
        <v/>
      </c>
      <c r="BA26" s="903" t="str">
        <f>IF($B26="","",INDEX('All CCC'!BA$7:BA$866,MATCH(WatchList!$B26,'All CCC'!$B$7:$B$866,0)))</f>
        <v/>
      </c>
      <c r="BB26" s="903" t="str">
        <f>IF($B26="","",INDEX('All CCC'!BB$7:BB$866,MATCH(WatchList!$B26,'All CCC'!$B$7:$B$866,0)))</f>
        <v/>
      </c>
      <c r="BC26" s="903" t="str">
        <f>IF($B26="","",INDEX('All CCC'!BC$7:BC$866,MATCH(WatchList!$B26,'All CCC'!$B$7:$B$866,0)))</f>
        <v/>
      </c>
      <c r="BD26" s="903" t="str">
        <f>IF($B26="","",INDEX('All CCC'!BD$7:BD$866,MATCH(WatchList!$B26,'All CCC'!$B$7:$B$866,0)))</f>
        <v/>
      </c>
      <c r="BE26" s="903" t="str">
        <f>IF($B26="","",INDEX('All CCC'!BE$7:BE$866,MATCH(WatchList!$B26,'All CCC'!$B$7:$B$866,0)))</f>
        <v/>
      </c>
      <c r="BF26" s="903" t="str">
        <f>IF($B26="","",INDEX('All CCC'!BF$7:BF$866,MATCH(WatchList!$B26,'All CCC'!$B$7:$B$866,0)))</f>
        <v/>
      </c>
      <c r="BG26" s="903" t="str">
        <f>IF($B26="","",INDEX('All CCC'!BG$7:BG$866,MATCH(WatchList!$B26,'All CCC'!$B$7:$B$866,0)))</f>
        <v/>
      </c>
    </row>
    <row r="27" spans="1:59" x14ac:dyDescent="0.2">
      <c r="A27" s="587" t="str">
        <f>IF($B27="","",INDEX('All CCC'!A$7:A$866,MATCH(WatchList!$B27,'All CCC'!$B$7:$B$866,0)))</f>
        <v/>
      </c>
      <c r="B27" s="36"/>
      <c r="C27" s="903" t="str">
        <f>IF($B27="","",INDEX('All CCC'!C$7:C$866,MATCH(WatchList!$B27,'All CCC'!$B$7:$B$866,0)))</f>
        <v/>
      </c>
      <c r="D27" s="903" t="str">
        <f>IF($B27="","",INDEX('All CCC'!D$7:D$866,MATCH(WatchList!$B27,'All CCC'!$B$7:$B$866,0)))</f>
        <v/>
      </c>
      <c r="E27" s="903" t="str">
        <f>IF($B27="","",INDEX('All CCC'!E$7:E$866,MATCH(WatchList!$B27,'All CCC'!$B$7:$B$866,0)))</f>
        <v/>
      </c>
      <c r="F27" s="903" t="str">
        <f>IF($B27="","",INDEX('All CCC'!F$7:F$866,MATCH(WatchList!$B27,'All CCC'!$B$7:$B$866,0)))</f>
        <v/>
      </c>
      <c r="G27" s="903" t="str">
        <f>IF($B27="","",INDEX('All CCC'!G$7:G$866,MATCH(WatchList!$B27,'All CCC'!$B$7:$B$866,0)))</f>
        <v/>
      </c>
      <c r="H27" s="903" t="str">
        <f>IF($B27="","",INDEX('All CCC'!H$7:H$866,MATCH(WatchList!$B27,'All CCC'!$B$7:$B$866,0)))</f>
        <v/>
      </c>
      <c r="I27" s="903" t="str">
        <f>IF($B27="","",INDEX('All CCC'!I$7:I$866,MATCH(WatchList!$B27,'All CCC'!$B$7:$B$866,0)))</f>
        <v/>
      </c>
      <c r="J27" s="903" t="str">
        <f>IF($B27="","",INDEX('All CCC'!J$7:J$866,MATCH(WatchList!$B27,'All CCC'!$B$7:$B$866,0)))</f>
        <v/>
      </c>
      <c r="K27" s="903" t="str">
        <f>IF($B27="","",INDEX('All CCC'!K$7:K$866,MATCH(WatchList!$B27,'All CCC'!$B$7:$B$866,0)))</f>
        <v/>
      </c>
      <c r="L27" s="903" t="str">
        <f>IF($B27="","",INDEX('All CCC'!L$7:L$866,MATCH(WatchList!$B27,'All CCC'!$B$7:$B$866,0)))</f>
        <v/>
      </c>
      <c r="M27" s="903" t="str">
        <f>IF($B27="","",INDEX('All CCC'!M$7:M$866,MATCH(WatchList!$B27,'All CCC'!$B$7:$B$866,0)))</f>
        <v/>
      </c>
      <c r="N27" s="903" t="str">
        <f>IF($B27="","",INDEX('All CCC'!N$7:N$866,MATCH(WatchList!$B27,'All CCC'!$B$7:$B$866,0)))</f>
        <v/>
      </c>
      <c r="O27" s="903" t="str">
        <f>IF($B27="","",INDEX('All CCC'!O$7:O$866,MATCH(WatchList!$B27,'All CCC'!$B$7:$B$866,0)))</f>
        <v/>
      </c>
      <c r="P27" s="904" t="str">
        <f>IF($B27="","",INDEX('All CCC'!P$7:P$866,MATCH(WatchList!$B27,'All CCC'!$B$7:$B$866,0)))</f>
        <v/>
      </c>
      <c r="Q27" s="904" t="str">
        <f>IF($B27="","",INDEX('All CCC'!Q$7:Q$866,MATCH(WatchList!$B27,'All CCC'!$B$7:$B$866,0)))</f>
        <v/>
      </c>
      <c r="R27" s="903" t="str">
        <f>IF($B27="","",INDEX('All CCC'!R$7:R$866,MATCH(WatchList!$B27,'All CCC'!$B$7:$B$866,0)))</f>
        <v/>
      </c>
      <c r="S27" s="903" t="str">
        <f>IF($B27="","",INDEX('All CCC'!S$7:S$866,MATCH(WatchList!$B27,'All CCC'!$B$7:$B$866,0)))</f>
        <v/>
      </c>
      <c r="T27" s="903" t="str">
        <f>IF($B27="","",INDEX('All CCC'!T$7:T$866,MATCH(WatchList!$B27,'All CCC'!$B$7:$B$866,0)))</f>
        <v/>
      </c>
      <c r="U27" s="903" t="str">
        <f>IF($B27="","",INDEX('All CCC'!U$7:U$866,MATCH(WatchList!$B27,'All CCC'!$B$7:$B$866,0)))</f>
        <v/>
      </c>
      <c r="V27" s="903" t="str">
        <f>IF($B27="","",INDEX('All CCC'!V$7:V$866,MATCH(WatchList!$B27,'All CCC'!$B$7:$B$866,0)))</f>
        <v/>
      </c>
      <c r="W27" s="903" t="str">
        <f>IF($B27="","",INDEX('All CCC'!W$7:W$866,MATCH(WatchList!$B27,'All CCC'!$B$7:$B$866,0)))</f>
        <v/>
      </c>
      <c r="X27" s="903" t="str">
        <f>IF($B27="","",INDEX('All CCC'!X$7:X$866,MATCH(WatchList!$B27,'All CCC'!$B$7:$B$866,0)))</f>
        <v/>
      </c>
      <c r="Y27" s="903" t="str">
        <f>IF($B27="","",INDEX('All CCC'!Y$7:Y$866,MATCH(WatchList!$B27,'All CCC'!$B$7:$B$866,0)))</f>
        <v/>
      </c>
      <c r="Z27" s="903" t="str">
        <f>IF($B27="","",INDEX('All CCC'!Z$7:Z$866,MATCH(WatchList!$B27,'All CCC'!$B$7:$B$866,0)))</f>
        <v/>
      </c>
      <c r="AA27" s="903" t="str">
        <f>IF($B27="","",INDEX('All CCC'!AA$7:AA$866,MATCH(WatchList!$B27,'All CCC'!$B$7:$B$866,0)))</f>
        <v/>
      </c>
      <c r="AB27" s="903" t="str">
        <f>IF($B27="","",INDEX('All CCC'!AB$7:AB$866,MATCH(WatchList!$B27,'All CCC'!$B$7:$B$866,0)))</f>
        <v/>
      </c>
      <c r="AC27" s="903" t="str">
        <f>IF($B27="","",INDEX('All CCC'!AC$7:AC$866,MATCH(WatchList!$B27,'All CCC'!$B$7:$B$866,0)))</f>
        <v/>
      </c>
      <c r="AD27" s="903" t="str">
        <f>IF($B27="","",INDEX('All CCC'!AD$7:AD$866,MATCH(WatchList!$B27,'All CCC'!$B$7:$B$866,0)))</f>
        <v/>
      </c>
      <c r="AE27" s="903" t="str">
        <f>IF($B27="","",INDEX('All CCC'!AE$7:AE$866,MATCH(WatchList!$B27,'All CCC'!$B$7:$B$866,0)))</f>
        <v/>
      </c>
      <c r="AF27" s="903" t="str">
        <f>IF($B27="","",INDEX('All CCC'!AF$7:AF$866,MATCH(WatchList!$B27,'All CCC'!$B$7:$B$866,0)))</f>
        <v/>
      </c>
      <c r="AG27" s="903" t="str">
        <f>IF($B27="","",INDEX('All CCC'!AG$7:AG$866,MATCH(WatchList!$B27,'All CCC'!$B$7:$B$866,0)))</f>
        <v/>
      </c>
      <c r="AH27" s="903" t="str">
        <f>IF($B27="","",INDEX('All CCC'!AH$7:AH$866,MATCH(WatchList!$B27,'All CCC'!$B$7:$B$866,0)))</f>
        <v/>
      </c>
      <c r="AI27" s="903" t="str">
        <f>IF($B27="","",INDEX('All CCC'!AI$7:AI$866,MATCH(WatchList!$B27,'All CCC'!$B$7:$B$866,0)))</f>
        <v/>
      </c>
      <c r="AJ27" s="903" t="str">
        <f>IF($B27="","",INDEX('All CCC'!AJ$7:AJ$866,MATCH(WatchList!$B27,'All CCC'!$B$7:$B$866,0)))</f>
        <v/>
      </c>
      <c r="AK27" s="903" t="str">
        <f>IF($B27="","",INDEX('All CCC'!AK$7:AK$866,MATCH(WatchList!$B27,'All CCC'!$B$7:$B$866,0)))</f>
        <v/>
      </c>
      <c r="AL27" s="903" t="str">
        <f>IF($B27="","",INDEX('All CCC'!AL$7:AL$866,MATCH(WatchList!$B27,'All CCC'!$B$7:$B$866,0)))</f>
        <v/>
      </c>
      <c r="AM27" s="903" t="str">
        <f>IF($B27="","",INDEX('All CCC'!AM$7:AM$866,MATCH(WatchList!$B27,'All CCC'!$B$7:$B$866,0)))</f>
        <v/>
      </c>
      <c r="AN27" s="903" t="str">
        <f>IF($B27="","",INDEX('All CCC'!AN$7:AN$866,MATCH(WatchList!$B27,'All CCC'!$B$7:$B$866,0)))</f>
        <v/>
      </c>
      <c r="AO27" s="903" t="str">
        <f>IF($B27="","",INDEX('All CCC'!AO$7:AO$866,MATCH(WatchList!$B27,'All CCC'!$B$7:$B$866,0)))</f>
        <v/>
      </c>
      <c r="AP27" s="903" t="str">
        <f>IF($B27="","",INDEX('All CCC'!AP$7:AP$866,MATCH(WatchList!$B27,'All CCC'!$B$7:$B$866,0)))</f>
        <v/>
      </c>
      <c r="AQ27" s="903" t="str">
        <f>IF($B27="","",INDEX('All CCC'!AQ$7:AQ$866,MATCH(WatchList!$B27,'All CCC'!$B$7:$B$866,0)))</f>
        <v/>
      </c>
      <c r="AR27" s="903" t="str">
        <f>IF($B27="","",INDEX('All CCC'!AR$7:AR$866,MATCH(WatchList!$B27,'All CCC'!$B$7:$B$866,0)))</f>
        <v/>
      </c>
      <c r="AS27" s="903" t="str">
        <f>IF($B27="","",INDEX('All CCC'!AS$7:AS$866,MATCH(WatchList!$B27,'All CCC'!$B$7:$B$866,0)))</f>
        <v/>
      </c>
      <c r="AT27" s="903" t="str">
        <f>IF($B27="","",INDEX('All CCC'!AT$7:AT$866,MATCH(WatchList!$B27,'All CCC'!$B$7:$B$866,0)))</f>
        <v/>
      </c>
      <c r="AU27" s="903" t="str">
        <f>IF($B27="","",INDEX('All CCC'!AU$7:AU$866,MATCH(WatchList!$B27,'All CCC'!$B$7:$B$866,0)))</f>
        <v/>
      </c>
      <c r="AV27" s="903" t="str">
        <f>IF($B27="","",INDEX('All CCC'!AV$7:AV$866,MATCH(WatchList!$B27,'All CCC'!$B$7:$B$866,0)))</f>
        <v/>
      </c>
      <c r="AW27" s="903" t="str">
        <f>IF($B27="","",INDEX('All CCC'!AW$7:AW$866,MATCH(WatchList!$B27,'All CCC'!$B$7:$B$866,0)))</f>
        <v/>
      </c>
      <c r="AX27" s="903" t="str">
        <f>IF($B27="","",INDEX('All CCC'!AX$7:AX$866,MATCH(WatchList!$B27,'All CCC'!$B$7:$B$866,0)))</f>
        <v/>
      </c>
      <c r="AY27" s="903" t="str">
        <f>IF($B27="","",INDEX('All CCC'!AY$7:AY$866,MATCH(WatchList!$B27,'All CCC'!$B$7:$B$866,0)))</f>
        <v/>
      </c>
      <c r="AZ27" s="903" t="str">
        <f>IF($B27="","",INDEX('All CCC'!AZ$7:AZ$866,MATCH(WatchList!$B27,'All CCC'!$B$7:$B$866,0)))</f>
        <v/>
      </c>
      <c r="BA27" s="903" t="str">
        <f>IF($B27="","",INDEX('All CCC'!BA$7:BA$866,MATCH(WatchList!$B27,'All CCC'!$B$7:$B$866,0)))</f>
        <v/>
      </c>
      <c r="BB27" s="903" t="str">
        <f>IF($B27="","",INDEX('All CCC'!BB$7:BB$866,MATCH(WatchList!$B27,'All CCC'!$B$7:$B$866,0)))</f>
        <v/>
      </c>
      <c r="BC27" s="903" t="str">
        <f>IF($B27="","",INDEX('All CCC'!BC$7:BC$866,MATCH(WatchList!$B27,'All CCC'!$B$7:$B$866,0)))</f>
        <v/>
      </c>
      <c r="BD27" s="903" t="str">
        <f>IF($B27="","",INDEX('All CCC'!BD$7:BD$866,MATCH(WatchList!$B27,'All CCC'!$B$7:$B$866,0)))</f>
        <v/>
      </c>
      <c r="BE27" s="903" t="str">
        <f>IF($B27="","",INDEX('All CCC'!BE$7:BE$866,MATCH(WatchList!$B27,'All CCC'!$B$7:$B$866,0)))</f>
        <v/>
      </c>
      <c r="BF27" s="903" t="str">
        <f>IF($B27="","",INDEX('All CCC'!BF$7:BF$866,MATCH(WatchList!$B27,'All CCC'!$B$7:$B$866,0)))</f>
        <v/>
      </c>
      <c r="BG27" s="903" t="str">
        <f>IF($B27="","",INDEX('All CCC'!BG$7:BG$866,MATCH(WatchList!$B27,'All CCC'!$B$7:$B$866,0)))</f>
        <v/>
      </c>
    </row>
    <row r="28" spans="1:59" x14ac:dyDescent="0.2">
      <c r="A28" s="587" t="str">
        <f>IF($B28="","",INDEX('All CCC'!A$7:A$866,MATCH(WatchList!$B28,'All CCC'!$B$7:$B$866,0)))</f>
        <v/>
      </c>
      <c r="B28" s="36"/>
      <c r="C28" s="903" t="str">
        <f>IF($B28="","",INDEX('All CCC'!C$7:C$866,MATCH(WatchList!$B28,'All CCC'!$B$7:$B$866,0)))</f>
        <v/>
      </c>
      <c r="D28" s="903" t="str">
        <f>IF($B28="","",INDEX('All CCC'!D$7:D$866,MATCH(WatchList!$B28,'All CCC'!$B$7:$B$866,0)))</f>
        <v/>
      </c>
      <c r="E28" s="903" t="str">
        <f>IF($B28="","",INDEX('All CCC'!E$7:E$866,MATCH(WatchList!$B28,'All CCC'!$B$7:$B$866,0)))</f>
        <v/>
      </c>
      <c r="F28" s="903" t="str">
        <f>IF($B28="","",INDEX('All CCC'!F$7:F$866,MATCH(WatchList!$B28,'All CCC'!$B$7:$B$866,0)))</f>
        <v/>
      </c>
      <c r="G28" s="903" t="str">
        <f>IF($B28="","",INDEX('All CCC'!G$7:G$866,MATCH(WatchList!$B28,'All CCC'!$B$7:$B$866,0)))</f>
        <v/>
      </c>
      <c r="H28" s="903" t="str">
        <f>IF($B28="","",INDEX('All CCC'!H$7:H$866,MATCH(WatchList!$B28,'All CCC'!$B$7:$B$866,0)))</f>
        <v/>
      </c>
      <c r="I28" s="903" t="str">
        <f>IF($B28="","",INDEX('All CCC'!I$7:I$866,MATCH(WatchList!$B28,'All CCC'!$B$7:$B$866,0)))</f>
        <v/>
      </c>
      <c r="J28" s="903" t="str">
        <f>IF($B28="","",INDEX('All CCC'!J$7:J$866,MATCH(WatchList!$B28,'All CCC'!$B$7:$B$866,0)))</f>
        <v/>
      </c>
      <c r="K28" s="903" t="str">
        <f>IF($B28="","",INDEX('All CCC'!K$7:K$866,MATCH(WatchList!$B28,'All CCC'!$B$7:$B$866,0)))</f>
        <v/>
      </c>
      <c r="L28" s="903" t="str">
        <f>IF($B28="","",INDEX('All CCC'!L$7:L$866,MATCH(WatchList!$B28,'All CCC'!$B$7:$B$866,0)))</f>
        <v/>
      </c>
      <c r="M28" s="903" t="str">
        <f>IF($B28="","",INDEX('All CCC'!M$7:M$866,MATCH(WatchList!$B28,'All CCC'!$B$7:$B$866,0)))</f>
        <v/>
      </c>
      <c r="N28" s="903" t="str">
        <f>IF($B28="","",INDEX('All CCC'!N$7:N$866,MATCH(WatchList!$B28,'All CCC'!$B$7:$B$866,0)))</f>
        <v/>
      </c>
      <c r="O28" s="903" t="str">
        <f>IF($B28="","",INDEX('All CCC'!O$7:O$866,MATCH(WatchList!$B28,'All CCC'!$B$7:$B$866,0)))</f>
        <v/>
      </c>
      <c r="P28" s="904" t="str">
        <f>IF($B28="","",INDEX('All CCC'!P$7:P$866,MATCH(WatchList!$B28,'All CCC'!$B$7:$B$866,0)))</f>
        <v/>
      </c>
      <c r="Q28" s="904" t="str">
        <f>IF($B28="","",INDEX('All CCC'!Q$7:Q$866,MATCH(WatchList!$B28,'All CCC'!$B$7:$B$866,0)))</f>
        <v/>
      </c>
      <c r="R28" s="903" t="str">
        <f>IF($B28="","",INDEX('All CCC'!R$7:R$866,MATCH(WatchList!$B28,'All CCC'!$B$7:$B$866,0)))</f>
        <v/>
      </c>
      <c r="S28" s="903" t="str">
        <f>IF($B28="","",INDEX('All CCC'!S$7:S$866,MATCH(WatchList!$B28,'All CCC'!$B$7:$B$866,0)))</f>
        <v/>
      </c>
      <c r="T28" s="903" t="str">
        <f>IF($B28="","",INDEX('All CCC'!T$7:T$866,MATCH(WatchList!$B28,'All CCC'!$B$7:$B$866,0)))</f>
        <v/>
      </c>
      <c r="U28" s="903" t="str">
        <f>IF($B28="","",INDEX('All CCC'!U$7:U$866,MATCH(WatchList!$B28,'All CCC'!$B$7:$B$866,0)))</f>
        <v/>
      </c>
      <c r="V28" s="903" t="str">
        <f>IF($B28="","",INDEX('All CCC'!V$7:V$866,MATCH(WatchList!$B28,'All CCC'!$B$7:$B$866,0)))</f>
        <v/>
      </c>
      <c r="W28" s="903" t="str">
        <f>IF($B28="","",INDEX('All CCC'!W$7:W$866,MATCH(WatchList!$B28,'All CCC'!$B$7:$B$866,0)))</f>
        <v/>
      </c>
      <c r="X28" s="903" t="str">
        <f>IF($B28="","",INDEX('All CCC'!X$7:X$866,MATCH(WatchList!$B28,'All CCC'!$B$7:$B$866,0)))</f>
        <v/>
      </c>
      <c r="Y28" s="903" t="str">
        <f>IF($B28="","",INDEX('All CCC'!Y$7:Y$866,MATCH(WatchList!$B28,'All CCC'!$B$7:$B$866,0)))</f>
        <v/>
      </c>
      <c r="Z28" s="903" t="str">
        <f>IF($B28="","",INDEX('All CCC'!Z$7:Z$866,MATCH(WatchList!$B28,'All CCC'!$B$7:$B$866,0)))</f>
        <v/>
      </c>
      <c r="AA28" s="903" t="str">
        <f>IF($B28="","",INDEX('All CCC'!AA$7:AA$866,MATCH(WatchList!$B28,'All CCC'!$B$7:$B$866,0)))</f>
        <v/>
      </c>
      <c r="AB28" s="903" t="str">
        <f>IF($B28="","",INDEX('All CCC'!AB$7:AB$866,MATCH(WatchList!$B28,'All CCC'!$B$7:$B$866,0)))</f>
        <v/>
      </c>
      <c r="AC28" s="903" t="str">
        <f>IF($B28="","",INDEX('All CCC'!AC$7:AC$866,MATCH(WatchList!$B28,'All CCC'!$B$7:$B$866,0)))</f>
        <v/>
      </c>
      <c r="AD28" s="903" t="str">
        <f>IF($B28="","",INDEX('All CCC'!AD$7:AD$866,MATCH(WatchList!$B28,'All CCC'!$B$7:$B$866,0)))</f>
        <v/>
      </c>
      <c r="AE28" s="903" t="str">
        <f>IF($B28="","",INDEX('All CCC'!AE$7:AE$866,MATCH(WatchList!$B28,'All CCC'!$B$7:$B$866,0)))</f>
        <v/>
      </c>
      <c r="AF28" s="903" t="str">
        <f>IF($B28="","",INDEX('All CCC'!AF$7:AF$866,MATCH(WatchList!$B28,'All CCC'!$B$7:$B$866,0)))</f>
        <v/>
      </c>
      <c r="AG28" s="903" t="str">
        <f>IF($B28="","",INDEX('All CCC'!AG$7:AG$866,MATCH(WatchList!$B28,'All CCC'!$B$7:$B$866,0)))</f>
        <v/>
      </c>
      <c r="AH28" s="903" t="str">
        <f>IF($B28="","",INDEX('All CCC'!AH$7:AH$866,MATCH(WatchList!$B28,'All CCC'!$B$7:$B$866,0)))</f>
        <v/>
      </c>
      <c r="AI28" s="903" t="str">
        <f>IF($B28="","",INDEX('All CCC'!AI$7:AI$866,MATCH(WatchList!$B28,'All CCC'!$B$7:$B$866,0)))</f>
        <v/>
      </c>
      <c r="AJ28" s="903" t="str">
        <f>IF($B28="","",INDEX('All CCC'!AJ$7:AJ$866,MATCH(WatchList!$B28,'All CCC'!$B$7:$B$866,0)))</f>
        <v/>
      </c>
      <c r="AK28" s="903" t="str">
        <f>IF($B28="","",INDEX('All CCC'!AK$7:AK$866,MATCH(WatchList!$B28,'All CCC'!$B$7:$B$866,0)))</f>
        <v/>
      </c>
      <c r="AL28" s="903" t="str">
        <f>IF($B28="","",INDEX('All CCC'!AL$7:AL$866,MATCH(WatchList!$B28,'All CCC'!$B$7:$B$866,0)))</f>
        <v/>
      </c>
      <c r="AM28" s="903" t="str">
        <f>IF($B28="","",INDEX('All CCC'!AM$7:AM$866,MATCH(WatchList!$B28,'All CCC'!$B$7:$B$866,0)))</f>
        <v/>
      </c>
      <c r="AN28" s="903" t="str">
        <f>IF($B28="","",INDEX('All CCC'!AN$7:AN$866,MATCH(WatchList!$B28,'All CCC'!$B$7:$B$866,0)))</f>
        <v/>
      </c>
      <c r="AO28" s="903" t="str">
        <f>IF($B28="","",INDEX('All CCC'!AO$7:AO$866,MATCH(WatchList!$B28,'All CCC'!$B$7:$B$866,0)))</f>
        <v/>
      </c>
      <c r="AP28" s="903" t="str">
        <f>IF($B28="","",INDEX('All CCC'!AP$7:AP$866,MATCH(WatchList!$B28,'All CCC'!$B$7:$B$866,0)))</f>
        <v/>
      </c>
      <c r="AQ28" s="903" t="str">
        <f>IF($B28="","",INDEX('All CCC'!AQ$7:AQ$866,MATCH(WatchList!$B28,'All CCC'!$B$7:$B$866,0)))</f>
        <v/>
      </c>
      <c r="AR28" s="903" t="str">
        <f>IF($B28="","",INDEX('All CCC'!AR$7:AR$866,MATCH(WatchList!$B28,'All CCC'!$B$7:$B$866,0)))</f>
        <v/>
      </c>
      <c r="AS28" s="903" t="str">
        <f>IF($B28="","",INDEX('All CCC'!AS$7:AS$866,MATCH(WatchList!$B28,'All CCC'!$B$7:$B$866,0)))</f>
        <v/>
      </c>
      <c r="AT28" s="903" t="str">
        <f>IF($B28="","",INDEX('All CCC'!AT$7:AT$866,MATCH(WatchList!$B28,'All CCC'!$B$7:$B$866,0)))</f>
        <v/>
      </c>
      <c r="AU28" s="903" t="str">
        <f>IF($B28="","",INDEX('All CCC'!AU$7:AU$866,MATCH(WatchList!$B28,'All CCC'!$B$7:$B$866,0)))</f>
        <v/>
      </c>
      <c r="AV28" s="903" t="str">
        <f>IF($B28="","",INDEX('All CCC'!AV$7:AV$866,MATCH(WatchList!$B28,'All CCC'!$B$7:$B$866,0)))</f>
        <v/>
      </c>
      <c r="AW28" s="903" t="str">
        <f>IF($B28="","",INDEX('All CCC'!AW$7:AW$866,MATCH(WatchList!$B28,'All CCC'!$B$7:$B$866,0)))</f>
        <v/>
      </c>
      <c r="AX28" s="903" t="str">
        <f>IF($B28="","",INDEX('All CCC'!AX$7:AX$866,MATCH(WatchList!$B28,'All CCC'!$B$7:$B$866,0)))</f>
        <v/>
      </c>
      <c r="AY28" s="903" t="str">
        <f>IF($B28="","",INDEX('All CCC'!AY$7:AY$866,MATCH(WatchList!$B28,'All CCC'!$B$7:$B$866,0)))</f>
        <v/>
      </c>
      <c r="AZ28" s="903" t="str">
        <f>IF($B28="","",INDEX('All CCC'!AZ$7:AZ$866,MATCH(WatchList!$B28,'All CCC'!$B$7:$B$866,0)))</f>
        <v/>
      </c>
      <c r="BA28" s="903" t="str">
        <f>IF($B28="","",INDEX('All CCC'!BA$7:BA$866,MATCH(WatchList!$B28,'All CCC'!$B$7:$B$866,0)))</f>
        <v/>
      </c>
      <c r="BB28" s="903" t="str">
        <f>IF($B28="","",INDEX('All CCC'!BB$7:BB$866,MATCH(WatchList!$B28,'All CCC'!$B$7:$B$866,0)))</f>
        <v/>
      </c>
      <c r="BC28" s="903" t="str">
        <f>IF($B28="","",INDEX('All CCC'!BC$7:BC$866,MATCH(WatchList!$B28,'All CCC'!$B$7:$B$866,0)))</f>
        <v/>
      </c>
      <c r="BD28" s="903" t="str">
        <f>IF($B28="","",INDEX('All CCC'!BD$7:BD$866,MATCH(WatchList!$B28,'All CCC'!$B$7:$B$866,0)))</f>
        <v/>
      </c>
      <c r="BE28" s="903" t="str">
        <f>IF($B28="","",INDEX('All CCC'!BE$7:BE$866,MATCH(WatchList!$B28,'All CCC'!$B$7:$B$866,0)))</f>
        <v/>
      </c>
      <c r="BF28" s="903" t="str">
        <f>IF($B28="","",INDEX('All CCC'!BF$7:BF$866,MATCH(WatchList!$B28,'All CCC'!$B$7:$B$866,0)))</f>
        <v/>
      </c>
      <c r="BG28" s="903" t="str">
        <f>IF($B28="","",INDEX('All CCC'!BG$7:BG$866,MATCH(WatchList!$B28,'All CCC'!$B$7:$B$866,0)))</f>
        <v/>
      </c>
    </row>
    <row r="29" spans="1:59" x14ac:dyDescent="0.2">
      <c r="A29" s="587" t="str">
        <f>IF($B29="","",INDEX('All CCC'!A$7:A$866,MATCH(WatchList!$B29,'All CCC'!$B$7:$B$866,0)))</f>
        <v/>
      </c>
      <c r="B29" s="36"/>
      <c r="C29" s="903" t="str">
        <f>IF($B29="","",INDEX('All CCC'!C$7:C$866,MATCH(WatchList!$B29,'All CCC'!$B$7:$B$866,0)))</f>
        <v/>
      </c>
      <c r="D29" s="903" t="str">
        <f>IF($B29="","",INDEX('All CCC'!D$7:D$866,MATCH(WatchList!$B29,'All CCC'!$B$7:$B$866,0)))</f>
        <v/>
      </c>
      <c r="E29" s="903" t="str">
        <f>IF($B29="","",INDEX('All CCC'!E$7:E$866,MATCH(WatchList!$B29,'All CCC'!$B$7:$B$866,0)))</f>
        <v/>
      </c>
      <c r="F29" s="903" t="str">
        <f>IF($B29="","",INDEX('All CCC'!F$7:F$866,MATCH(WatchList!$B29,'All CCC'!$B$7:$B$866,0)))</f>
        <v/>
      </c>
      <c r="G29" s="903" t="str">
        <f>IF($B29="","",INDEX('All CCC'!G$7:G$866,MATCH(WatchList!$B29,'All CCC'!$B$7:$B$866,0)))</f>
        <v/>
      </c>
      <c r="H29" s="903" t="str">
        <f>IF($B29="","",INDEX('All CCC'!H$7:H$866,MATCH(WatchList!$B29,'All CCC'!$B$7:$B$866,0)))</f>
        <v/>
      </c>
      <c r="I29" s="903" t="str">
        <f>IF($B29="","",INDEX('All CCC'!I$7:I$866,MATCH(WatchList!$B29,'All CCC'!$B$7:$B$866,0)))</f>
        <v/>
      </c>
      <c r="J29" s="903" t="str">
        <f>IF($B29="","",INDEX('All CCC'!J$7:J$866,MATCH(WatchList!$B29,'All CCC'!$B$7:$B$866,0)))</f>
        <v/>
      </c>
      <c r="K29" s="903" t="str">
        <f>IF($B29="","",INDEX('All CCC'!K$7:K$866,MATCH(WatchList!$B29,'All CCC'!$B$7:$B$866,0)))</f>
        <v/>
      </c>
      <c r="L29" s="903" t="str">
        <f>IF($B29="","",INDEX('All CCC'!L$7:L$866,MATCH(WatchList!$B29,'All CCC'!$B$7:$B$866,0)))</f>
        <v/>
      </c>
      <c r="M29" s="903" t="str">
        <f>IF($B29="","",INDEX('All CCC'!M$7:M$866,MATCH(WatchList!$B29,'All CCC'!$B$7:$B$866,0)))</f>
        <v/>
      </c>
      <c r="N29" s="903" t="str">
        <f>IF($B29="","",INDEX('All CCC'!N$7:N$866,MATCH(WatchList!$B29,'All CCC'!$B$7:$B$866,0)))</f>
        <v/>
      </c>
      <c r="O29" s="903" t="str">
        <f>IF($B29="","",INDEX('All CCC'!O$7:O$866,MATCH(WatchList!$B29,'All CCC'!$B$7:$B$866,0)))</f>
        <v/>
      </c>
      <c r="P29" s="904" t="str">
        <f>IF($B29="","",INDEX('All CCC'!P$7:P$866,MATCH(WatchList!$B29,'All CCC'!$B$7:$B$866,0)))</f>
        <v/>
      </c>
      <c r="Q29" s="904" t="str">
        <f>IF($B29="","",INDEX('All CCC'!Q$7:Q$866,MATCH(WatchList!$B29,'All CCC'!$B$7:$B$866,0)))</f>
        <v/>
      </c>
      <c r="R29" s="903" t="str">
        <f>IF($B29="","",INDEX('All CCC'!R$7:R$866,MATCH(WatchList!$B29,'All CCC'!$B$7:$B$866,0)))</f>
        <v/>
      </c>
      <c r="S29" s="903" t="str">
        <f>IF($B29="","",INDEX('All CCC'!S$7:S$866,MATCH(WatchList!$B29,'All CCC'!$B$7:$B$866,0)))</f>
        <v/>
      </c>
      <c r="T29" s="903" t="str">
        <f>IF($B29="","",INDEX('All CCC'!T$7:T$866,MATCH(WatchList!$B29,'All CCC'!$B$7:$B$866,0)))</f>
        <v/>
      </c>
      <c r="U29" s="903" t="str">
        <f>IF($B29="","",INDEX('All CCC'!U$7:U$866,MATCH(WatchList!$B29,'All CCC'!$B$7:$B$866,0)))</f>
        <v/>
      </c>
      <c r="V29" s="903" t="str">
        <f>IF($B29="","",INDEX('All CCC'!V$7:V$866,MATCH(WatchList!$B29,'All CCC'!$B$7:$B$866,0)))</f>
        <v/>
      </c>
      <c r="W29" s="903" t="str">
        <f>IF($B29="","",INDEX('All CCC'!W$7:W$866,MATCH(WatchList!$B29,'All CCC'!$B$7:$B$866,0)))</f>
        <v/>
      </c>
      <c r="X29" s="903" t="str">
        <f>IF($B29="","",INDEX('All CCC'!X$7:X$866,MATCH(WatchList!$B29,'All CCC'!$B$7:$B$866,0)))</f>
        <v/>
      </c>
      <c r="Y29" s="903" t="str">
        <f>IF($B29="","",INDEX('All CCC'!Y$7:Y$866,MATCH(WatchList!$B29,'All CCC'!$B$7:$B$866,0)))</f>
        <v/>
      </c>
      <c r="Z29" s="903" t="str">
        <f>IF($B29="","",INDEX('All CCC'!Z$7:Z$866,MATCH(WatchList!$B29,'All CCC'!$B$7:$B$866,0)))</f>
        <v/>
      </c>
      <c r="AA29" s="903" t="str">
        <f>IF($B29="","",INDEX('All CCC'!AA$7:AA$866,MATCH(WatchList!$B29,'All CCC'!$B$7:$B$866,0)))</f>
        <v/>
      </c>
      <c r="AB29" s="903" t="str">
        <f>IF($B29="","",INDEX('All CCC'!AB$7:AB$866,MATCH(WatchList!$B29,'All CCC'!$B$7:$B$866,0)))</f>
        <v/>
      </c>
      <c r="AC29" s="903" t="str">
        <f>IF($B29="","",INDEX('All CCC'!AC$7:AC$866,MATCH(WatchList!$B29,'All CCC'!$B$7:$B$866,0)))</f>
        <v/>
      </c>
      <c r="AD29" s="903" t="str">
        <f>IF($B29="","",INDEX('All CCC'!AD$7:AD$866,MATCH(WatchList!$B29,'All CCC'!$B$7:$B$866,0)))</f>
        <v/>
      </c>
      <c r="AE29" s="903" t="str">
        <f>IF($B29="","",INDEX('All CCC'!AE$7:AE$866,MATCH(WatchList!$B29,'All CCC'!$B$7:$B$866,0)))</f>
        <v/>
      </c>
      <c r="AF29" s="903" t="str">
        <f>IF($B29="","",INDEX('All CCC'!AF$7:AF$866,MATCH(WatchList!$B29,'All CCC'!$B$7:$B$866,0)))</f>
        <v/>
      </c>
      <c r="AG29" s="903" t="str">
        <f>IF($B29="","",INDEX('All CCC'!AG$7:AG$866,MATCH(WatchList!$B29,'All CCC'!$B$7:$B$866,0)))</f>
        <v/>
      </c>
      <c r="AH29" s="903" t="str">
        <f>IF($B29="","",INDEX('All CCC'!AH$7:AH$866,MATCH(WatchList!$B29,'All CCC'!$B$7:$B$866,0)))</f>
        <v/>
      </c>
      <c r="AI29" s="903" t="str">
        <f>IF($B29="","",INDEX('All CCC'!AI$7:AI$866,MATCH(WatchList!$B29,'All CCC'!$B$7:$B$866,0)))</f>
        <v/>
      </c>
      <c r="AJ29" s="903" t="str">
        <f>IF($B29="","",INDEX('All CCC'!AJ$7:AJ$866,MATCH(WatchList!$B29,'All CCC'!$B$7:$B$866,0)))</f>
        <v/>
      </c>
      <c r="AK29" s="903" t="str">
        <f>IF($B29="","",INDEX('All CCC'!AK$7:AK$866,MATCH(WatchList!$B29,'All CCC'!$B$7:$B$866,0)))</f>
        <v/>
      </c>
      <c r="AL29" s="903" t="str">
        <f>IF($B29="","",INDEX('All CCC'!AL$7:AL$866,MATCH(WatchList!$B29,'All CCC'!$B$7:$B$866,0)))</f>
        <v/>
      </c>
      <c r="AM29" s="903" t="str">
        <f>IF($B29="","",INDEX('All CCC'!AM$7:AM$866,MATCH(WatchList!$B29,'All CCC'!$B$7:$B$866,0)))</f>
        <v/>
      </c>
      <c r="AN29" s="903" t="str">
        <f>IF($B29="","",INDEX('All CCC'!AN$7:AN$866,MATCH(WatchList!$B29,'All CCC'!$B$7:$B$866,0)))</f>
        <v/>
      </c>
      <c r="AO29" s="903" t="str">
        <f>IF($B29="","",INDEX('All CCC'!AO$7:AO$866,MATCH(WatchList!$B29,'All CCC'!$B$7:$B$866,0)))</f>
        <v/>
      </c>
      <c r="AP29" s="903" t="str">
        <f>IF($B29="","",INDEX('All CCC'!AP$7:AP$866,MATCH(WatchList!$B29,'All CCC'!$B$7:$B$866,0)))</f>
        <v/>
      </c>
      <c r="AQ29" s="903" t="str">
        <f>IF($B29="","",INDEX('All CCC'!AQ$7:AQ$866,MATCH(WatchList!$B29,'All CCC'!$B$7:$B$866,0)))</f>
        <v/>
      </c>
      <c r="AR29" s="903" t="str">
        <f>IF($B29="","",INDEX('All CCC'!AR$7:AR$866,MATCH(WatchList!$B29,'All CCC'!$B$7:$B$866,0)))</f>
        <v/>
      </c>
      <c r="AS29" s="903" t="str">
        <f>IF($B29="","",INDEX('All CCC'!AS$7:AS$866,MATCH(WatchList!$B29,'All CCC'!$B$7:$B$866,0)))</f>
        <v/>
      </c>
      <c r="AT29" s="903" t="str">
        <f>IF($B29="","",INDEX('All CCC'!AT$7:AT$866,MATCH(WatchList!$B29,'All CCC'!$B$7:$B$866,0)))</f>
        <v/>
      </c>
      <c r="AU29" s="903" t="str">
        <f>IF($B29="","",INDEX('All CCC'!AU$7:AU$866,MATCH(WatchList!$B29,'All CCC'!$B$7:$B$866,0)))</f>
        <v/>
      </c>
      <c r="AV29" s="903" t="str">
        <f>IF($B29="","",INDEX('All CCC'!AV$7:AV$866,MATCH(WatchList!$B29,'All CCC'!$B$7:$B$866,0)))</f>
        <v/>
      </c>
      <c r="AW29" s="903" t="str">
        <f>IF($B29="","",INDEX('All CCC'!AW$7:AW$866,MATCH(WatchList!$B29,'All CCC'!$B$7:$B$866,0)))</f>
        <v/>
      </c>
      <c r="AX29" s="903" t="str">
        <f>IF($B29="","",INDEX('All CCC'!AX$7:AX$866,MATCH(WatchList!$B29,'All CCC'!$B$7:$B$866,0)))</f>
        <v/>
      </c>
      <c r="AY29" s="903" t="str">
        <f>IF($B29="","",INDEX('All CCC'!AY$7:AY$866,MATCH(WatchList!$B29,'All CCC'!$B$7:$B$866,0)))</f>
        <v/>
      </c>
      <c r="AZ29" s="903" t="str">
        <f>IF($B29="","",INDEX('All CCC'!AZ$7:AZ$866,MATCH(WatchList!$B29,'All CCC'!$B$7:$B$866,0)))</f>
        <v/>
      </c>
      <c r="BA29" s="903" t="str">
        <f>IF($B29="","",INDEX('All CCC'!BA$7:BA$866,MATCH(WatchList!$B29,'All CCC'!$B$7:$B$866,0)))</f>
        <v/>
      </c>
      <c r="BB29" s="903" t="str">
        <f>IF($B29="","",INDEX('All CCC'!BB$7:BB$866,MATCH(WatchList!$B29,'All CCC'!$B$7:$B$866,0)))</f>
        <v/>
      </c>
      <c r="BC29" s="903" t="str">
        <f>IF($B29="","",INDEX('All CCC'!BC$7:BC$866,MATCH(WatchList!$B29,'All CCC'!$B$7:$B$866,0)))</f>
        <v/>
      </c>
      <c r="BD29" s="903" t="str">
        <f>IF($B29="","",INDEX('All CCC'!BD$7:BD$866,MATCH(WatchList!$B29,'All CCC'!$B$7:$B$866,0)))</f>
        <v/>
      </c>
      <c r="BE29" s="903" t="str">
        <f>IF($B29="","",INDEX('All CCC'!BE$7:BE$866,MATCH(WatchList!$B29,'All CCC'!$B$7:$B$866,0)))</f>
        <v/>
      </c>
      <c r="BF29" s="903" t="str">
        <f>IF($B29="","",INDEX('All CCC'!BF$7:BF$866,MATCH(WatchList!$B29,'All CCC'!$B$7:$B$866,0)))</f>
        <v/>
      </c>
      <c r="BG29" s="903" t="str">
        <f>IF($B29="","",INDEX('All CCC'!BG$7:BG$866,MATCH(WatchList!$B29,'All CCC'!$B$7:$B$866,0)))</f>
        <v/>
      </c>
    </row>
    <row r="30" spans="1:59" x14ac:dyDescent="0.2">
      <c r="A30" s="587" t="str">
        <f>IF($B30="","",INDEX('All CCC'!A$7:A$866,MATCH(WatchList!$B30,'All CCC'!$B$7:$B$866,0)))</f>
        <v/>
      </c>
      <c r="B30" s="36"/>
      <c r="C30" s="903" t="str">
        <f>IF($B30="","",INDEX('All CCC'!C$7:C$866,MATCH(WatchList!$B30,'All CCC'!$B$7:$B$866,0)))</f>
        <v/>
      </c>
      <c r="D30" s="903" t="str">
        <f>IF($B30="","",INDEX('All CCC'!D$7:D$866,MATCH(WatchList!$B30,'All CCC'!$B$7:$B$866,0)))</f>
        <v/>
      </c>
      <c r="E30" s="903" t="str">
        <f>IF($B30="","",INDEX('All CCC'!E$7:E$866,MATCH(WatchList!$B30,'All CCC'!$B$7:$B$866,0)))</f>
        <v/>
      </c>
      <c r="F30" s="903" t="str">
        <f>IF($B30="","",INDEX('All CCC'!F$7:F$866,MATCH(WatchList!$B30,'All CCC'!$B$7:$B$866,0)))</f>
        <v/>
      </c>
      <c r="G30" s="903" t="str">
        <f>IF($B30="","",INDEX('All CCC'!G$7:G$866,MATCH(WatchList!$B30,'All CCC'!$B$7:$B$866,0)))</f>
        <v/>
      </c>
      <c r="H30" s="903" t="str">
        <f>IF($B30="","",INDEX('All CCC'!H$7:H$866,MATCH(WatchList!$B30,'All CCC'!$B$7:$B$866,0)))</f>
        <v/>
      </c>
      <c r="I30" s="903" t="str">
        <f>IF($B30="","",INDEX('All CCC'!I$7:I$866,MATCH(WatchList!$B30,'All CCC'!$B$7:$B$866,0)))</f>
        <v/>
      </c>
      <c r="J30" s="903" t="str">
        <f>IF($B30="","",INDEX('All CCC'!J$7:J$866,MATCH(WatchList!$B30,'All CCC'!$B$7:$B$866,0)))</f>
        <v/>
      </c>
      <c r="K30" s="903" t="str">
        <f>IF($B30="","",INDEX('All CCC'!K$7:K$866,MATCH(WatchList!$B30,'All CCC'!$B$7:$B$866,0)))</f>
        <v/>
      </c>
      <c r="L30" s="903" t="str">
        <f>IF($B30="","",INDEX('All CCC'!L$7:L$866,MATCH(WatchList!$B30,'All CCC'!$B$7:$B$866,0)))</f>
        <v/>
      </c>
      <c r="M30" s="903" t="str">
        <f>IF($B30="","",INDEX('All CCC'!M$7:M$866,MATCH(WatchList!$B30,'All CCC'!$B$7:$B$866,0)))</f>
        <v/>
      </c>
      <c r="N30" s="903" t="str">
        <f>IF($B30="","",INDEX('All CCC'!N$7:N$866,MATCH(WatchList!$B30,'All CCC'!$B$7:$B$866,0)))</f>
        <v/>
      </c>
      <c r="O30" s="903" t="str">
        <f>IF($B30="","",INDEX('All CCC'!O$7:O$866,MATCH(WatchList!$B30,'All CCC'!$B$7:$B$866,0)))</f>
        <v/>
      </c>
      <c r="P30" s="904" t="str">
        <f>IF($B30="","",INDEX('All CCC'!P$7:P$866,MATCH(WatchList!$B30,'All CCC'!$B$7:$B$866,0)))</f>
        <v/>
      </c>
      <c r="Q30" s="904" t="str">
        <f>IF($B30="","",INDEX('All CCC'!Q$7:Q$866,MATCH(WatchList!$B30,'All CCC'!$B$7:$B$866,0)))</f>
        <v/>
      </c>
      <c r="R30" s="903" t="str">
        <f>IF($B30="","",INDEX('All CCC'!R$7:R$866,MATCH(WatchList!$B30,'All CCC'!$B$7:$B$866,0)))</f>
        <v/>
      </c>
      <c r="S30" s="903" t="str">
        <f>IF($B30="","",INDEX('All CCC'!S$7:S$866,MATCH(WatchList!$B30,'All CCC'!$B$7:$B$866,0)))</f>
        <v/>
      </c>
      <c r="T30" s="903" t="str">
        <f>IF($B30="","",INDEX('All CCC'!T$7:T$866,MATCH(WatchList!$B30,'All CCC'!$B$7:$B$866,0)))</f>
        <v/>
      </c>
      <c r="U30" s="903" t="str">
        <f>IF($B30="","",INDEX('All CCC'!U$7:U$866,MATCH(WatchList!$B30,'All CCC'!$B$7:$B$866,0)))</f>
        <v/>
      </c>
      <c r="V30" s="903" t="str">
        <f>IF($B30="","",INDEX('All CCC'!V$7:V$866,MATCH(WatchList!$B30,'All CCC'!$B$7:$B$866,0)))</f>
        <v/>
      </c>
      <c r="W30" s="903" t="str">
        <f>IF($B30="","",INDEX('All CCC'!W$7:W$866,MATCH(WatchList!$B30,'All CCC'!$B$7:$B$866,0)))</f>
        <v/>
      </c>
      <c r="X30" s="903" t="str">
        <f>IF($B30="","",INDEX('All CCC'!X$7:X$866,MATCH(WatchList!$B30,'All CCC'!$B$7:$B$866,0)))</f>
        <v/>
      </c>
      <c r="Y30" s="903" t="str">
        <f>IF($B30="","",INDEX('All CCC'!Y$7:Y$866,MATCH(WatchList!$B30,'All CCC'!$B$7:$B$866,0)))</f>
        <v/>
      </c>
      <c r="Z30" s="903" t="str">
        <f>IF($B30="","",INDEX('All CCC'!Z$7:Z$866,MATCH(WatchList!$B30,'All CCC'!$B$7:$B$866,0)))</f>
        <v/>
      </c>
      <c r="AA30" s="903" t="str">
        <f>IF($B30="","",INDEX('All CCC'!AA$7:AA$866,MATCH(WatchList!$B30,'All CCC'!$B$7:$B$866,0)))</f>
        <v/>
      </c>
      <c r="AB30" s="903" t="str">
        <f>IF($B30="","",INDEX('All CCC'!AB$7:AB$866,MATCH(WatchList!$B30,'All CCC'!$B$7:$B$866,0)))</f>
        <v/>
      </c>
      <c r="AC30" s="903" t="str">
        <f>IF($B30="","",INDEX('All CCC'!AC$7:AC$866,MATCH(WatchList!$B30,'All CCC'!$B$7:$B$866,0)))</f>
        <v/>
      </c>
      <c r="AD30" s="903" t="str">
        <f>IF($B30="","",INDEX('All CCC'!AD$7:AD$866,MATCH(WatchList!$B30,'All CCC'!$B$7:$B$866,0)))</f>
        <v/>
      </c>
      <c r="AE30" s="903" t="str">
        <f>IF($B30="","",INDEX('All CCC'!AE$7:AE$866,MATCH(WatchList!$B30,'All CCC'!$B$7:$B$866,0)))</f>
        <v/>
      </c>
      <c r="AF30" s="903" t="str">
        <f>IF($B30="","",INDEX('All CCC'!AF$7:AF$866,MATCH(WatchList!$B30,'All CCC'!$B$7:$B$866,0)))</f>
        <v/>
      </c>
      <c r="AG30" s="903" t="str">
        <f>IF($B30="","",INDEX('All CCC'!AG$7:AG$866,MATCH(WatchList!$B30,'All CCC'!$B$7:$B$866,0)))</f>
        <v/>
      </c>
      <c r="AH30" s="903" t="str">
        <f>IF($B30="","",INDEX('All CCC'!AH$7:AH$866,MATCH(WatchList!$B30,'All CCC'!$B$7:$B$866,0)))</f>
        <v/>
      </c>
      <c r="AI30" s="903" t="str">
        <f>IF($B30="","",INDEX('All CCC'!AI$7:AI$866,MATCH(WatchList!$B30,'All CCC'!$B$7:$B$866,0)))</f>
        <v/>
      </c>
      <c r="AJ30" s="903" t="str">
        <f>IF($B30="","",INDEX('All CCC'!AJ$7:AJ$866,MATCH(WatchList!$B30,'All CCC'!$B$7:$B$866,0)))</f>
        <v/>
      </c>
      <c r="AK30" s="903" t="str">
        <f>IF($B30="","",INDEX('All CCC'!AK$7:AK$866,MATCH(WatchList!$B30,'All CCC'!$B$7:$B$866,0)))</f>
        <v/>
      </c>
      <c r="AL30" s="903" t="str">
        <f>IF($B30="","",INDEX('All CCC'!AL$7:AL$866,MATCH(WatchList!$B30,'All CCC'!$B$7:$B$866,0)))</f>
        <v/>
      </c>
      <c r="AM30" s="903" t="str">
        <f>IF($B30="","",INDEX('All CCC'!AM$7:AM$866,MATCH(WatchList!$B30,'All CCC'!$B$7:$B$866,0)))</f>
        <v/>
      </c>
      <c r="AN30" s="903" t="str">
        <f>IF($B30="","",INDEX('All CCC'!AN$7:AN$866,MATCH(WatchList!$B30,'All CCC'!$B$7:$B$866,0)))</f>
        <v/>
      </c>
      <c r="AO30" s="903" t="str">
        <f>IF($B30="","",INDEX('All CCC'!AO$7:AO$866,MATCH(WatchList!$B30,'All CCC'!$B$7:$B$866,0)))</f>
        <v/>
      </c>
      <c r="AP30" s="903" t="str">
        <f>IF($B30="","",INDEX('All CCC'!AP$7:AP$866,MATCH(WatchList!$B30,'All CCC'!$B$7:$B$866,0)))</f>
        <v/>
      </c>
      <c r="AQ30" s="903" t="str">
        <f>IF($B30="","",INDEX('All CCC'!AQ$7:AQ$866,MATCH(WatchList!$B30,'All CCC'!$B$7:$B$866,0)))</f>
        <v/>
      </c>
      <c r="AR30" s="903" t="str">
        <f>IF($B30="","",INDEX('All CCC'!AR$7:AR$866,MATCH(WatchList!$B30,'All CCC'!$B$7:$B$866,0)))</f>
        <v/>
      </c>
      <c r="AS30" s="903" t="str">
        <f>IF($B30="","",INDEX('All CCC'!AS$7:AS$866,MATCH(WatchList!$B30,'All CCC'!$B$7:$B$866,0)))</f>
        <v/>
      </c>
      <c r="AT30" s="903" t="str">
        <f>IF($B30="","",INDEX('All CCC'!AT$7:AT$866,MATCH(WatchList!$B30,'All CCC'!$B$7:$B$866,0)))</f>
        <v/>
      </c>
      <c r="AU30" s="903" t="str">
        <f>IF($B30="","",INDEX('All CCC'!AU$7:AU$866,MATCH(WatchList!$B30,'All CCC'!$B$7:$B$866,0)))</f>
        <v/>
      </c>
      <c r="AV30" s="903" t="str">
        <f>IF($B30="","",INDEX('All CCC'!AV$7:AV$866,MATCH(WatchList!$B30,'All CCC'!$B$7:$B$866,0)))</f>
        <v/>
      </c>
      <c r="AW30" s="903" t="str">
        <f>IF($B30="","",INDEX('All CCC'!AW$7:AW$866,MATCH(WatchList!$B30,'All CCC'!$B$7:$B$866,0)))</f>
        <v/>
      </c>
      <c r="AX30" s="903" t="str">
        <f>IF($B30="","",INDEX('All CCC'!AX$7:AX$866,MATCH(WatchList!$B30,'All CCC'!$B$7:$B$866,0)))</f>
        <v/>
      </c>
      <c r="AY30" s="903" t="str">
        <f>IF($B30="","",INDEX('All CCC'!AY$7:AY$866,MATCH(WatchList!$B30,'All CCC'!$B$7:$B$866,0)))</f>
        <v/>
      </c>
      <c r="AZ30" s="903" t="str">
        <f>IF($B30="","",INDEX('All CCC'!AZ$7:AZ$866,MATCH(WatchList!$B30,'All CCC'!$B$7:$B$866,0)))</f>
        <v/>
      </c>
      <c r="BA30" s="903" t="str">
        <f>IF($B30="","",INDEX('All CCC'!BA$7:BA$866,MATCH(WatchList!$B30,'All CCC'!$B$7:$B$866,0)))</f>
        <v/>
      </c>
      <c r="BB30" s="903" t="str">
        <f>IF($B30="","",INDEX('All CCC'!BB$7:BB$866,MATCH(WatchList!$B30,'All CCC'!$B$7:$B$866,0)))</f>
        <v/>
      </c>
      <c r="BC30" s="903" t="str">
        <f>IF($B30="","",INDEX('All CCC'!BC$7:BC$866,MATCH(WatchList!$B30,'All CCC'!$B$7:$B$866,0)))</f>
        <v/>
      </c>
      <c r="BD30" s="903" t="str">
        <f>IF($B30="","",INDEX('All CCC'!BD$7:BD$866,MATCH(WatchList!$B30,'All CCC'!$B$7:$B$866,0)))</f>
        <v/>
      </c>
      <c r="BE30" s="903" t="str">
        <f>IF($B30="","",INDEX('All CCC'!BE$7:BE$866,MATCH(WatchList!$B30,'All CCC'!$B$7:$B$866,0)))</f>
        <v/>
      </c>
      <c r="BF30" s="903" t="str">
        <f>IF($B30="","",INDEX('All CCC'!BF$7:BF$866,MATCH(WatchList!$B30,'All CCC'!$B$7:$B$866,0)))</f>
        <v/>
      </c>
      <c r="BG30" s="903" t="str">
        <f>IF($B30="","",INDEX('All CCC'!BG$7:BG$866,MATCH(WatchList!$B30,'All CCC'!$B$7:$B$866,0)))</f>
        <v/>
      </c>
    </row>
    <row r="31" spans="1:59" x14ac:dyDescent="0.2">
      <c r="A31" s="587" t="str">
        <f>IF($B31="","",INDEX('All CCC'!A$7:A$866,MATCH(WatchList!$B31,'All CCC'!$B$7:$B$866,0)))</f>
        <v/>
      </c>
      <c r="B31" s="36"/>
      <c r="C31" s="903" t="str">
        <f>IF($B31="","",INDEX('All CCC'!C$7:C$866,MATCH(WatchList!$B31,'All CCC'!$B$7:$B$866,0)))</f>
        <v/>
      </c>
      <c r="D31" s="903" t="str">
        <f>IF($B31="","",INDEX('All CCC'!D$7:D$866,MATCH(WatchList!$B31,'All CCC'!$B$7:$B$866,0)))</f>
        <v/>
      </c>
      <c r="E31" s="903" t="str">
        <f>IF($B31="","",INDEX('All CCC'!E$7:E$866,MATCH(WatchList!$B31,'All CCC'!$B$7:$B$866,0)))</f>
        <v/>
      </c>
      <c r="F31" s="903" t="str">
        <f>IF($B31="","",INDEX('All CCC'!F$7:F$866,MATCH(WatchList!$B31,'All CCC'!$B$7:$B$866,0)))</f>
        <v/>
      </c>
      <c r="G31" s="903" t="str">
        <f>IF($B31="","",INDEX('All CCC'!G$7:G$866,MATCH(WatchList!$B31,'All CCC'!$B$7:$B$866,0)))</f>
        <v/>
      </c>
      <c r="H31" s="903" t="str">
        <f>IF($B31="","",INDEX('All CCC'!H$7:H$866,MATCH(WatchList!$B31,'All CCC'!$B$7:$B$866,0)))</f>
        <v/>
      </c>
      <c r="I31" s="903" t="str">
        <f>IF($B31="","",INDEX('All CCC'!I$7:I$866,MATCH(WatchList!$B31,'All CCC'!$B$7:$B$866,0)))</f>
        <v/>
      </c>
      <c r="J31" s="903" t="str">
        <f>IF($B31="","",INDEX('All CCC'!J$7:J$866,MATCH(WatchList!$B31,'All CCC'!$B$7:$B$866,0)))</f>
        <v/>
      </c>
      <c r="K31" s="903" t="str">
        <f>IF($B31="","",INDEX('All CCC'!K$7:K$866,MATCH(WatchList!$B31,'All CCC'!$B$7:$B$866,0)))</f>
        <v/>
      </c>
      <c r="L31" s="903" t="str">
        <f>IF($B31="","",INDEX('All CCC'!L$7:L$866,MATCH(WatchList!$B31,'All CCC'!$B$7:$B$866,0)))</f>
        <v/>
      </c>
      <c r="M31" s="903" t="str">
        <f>IF($B31="","",INDEX('All CCC'!M$7:M$866,MATCH(WatchList!$B31,'All CCC'!$B$7:$B$866,0)))</f>
        <v/>
      </c>
      <c r="N31" s="903" t="str">
        <f>IF($B31="","",INDEX('All CCC'!N$7:N$866,MATCH(WatchList!$B31,'All CCC'!$B$7:$B$866,0)))</f>
        <v/>
      </c>
      <c r="O31" s="903" t="str">
        <f>IF($B31="","",INDEX('All CCC'!O$7:O$866,MATCH(WatchList!$B31,'All CCC'!$B$7:$B$866,0)))</f>
        <v/>
      </c>
      <c r="P31" s="904" t="str">
        <f>IF($B31="","",INDEX('All CCC'!P$7:P$866,MATCH(WatchList!$B31,'All CCC'!$B$7:$B$866,0)))</f>
        <v/>
      </c>
      <c r="Q31" s="904" t="str">
        <f>IF($B31="","",INDEX('All CCC'!Q$7:Q$866,MATCH(WatchList!$B31,'All CCC'!$B$7:$B$866,0)))</f>
        <v/>
      </c>
      <c r="R31" s="903" t="str">
        <f>IF($B31="","",INDEX('All CCC'!R$7:R$866,MATCH(WatchList!$B31,'All CCC'!$B$7:$B$866,0)))</f>
        <v/>
      </c>
      <c r="S31" s="903" t="str">
        <f>IF($B31="","",INDEX('All CCC'!S$7:S$866,MATCH(WatchList!$B31,'All CCC'!$B$7:$B$866,0)))</f>
        <v/>
      </c>
      <c r="T31" s="903" t="str">
        <f>IF($B31="","",INDEX('All CCC'!T$7:T$866,MATCH(WatchList!$B31,'All CCC'!$B$7:$B$866,0)))</f>
        <v/>
      </c>
      <c r="U31" s="903" t="str">
        <f>IF($B31="","",INDEX('All CCC'!U$7:U$866,MATCH(WatchList!$B31,'All CCC'!$B$7:$B$866,0)))</f>
        <v/>
      </c>
      <c r="V31" s="903" t="str">
        <f>IF($B31="","",INDEX('All CCC'!V$7:V$866,MATCH(WatchList!$B31,'All CCC'!$B$7:$B$866,0)))</f>
        <v/>
      </c>
      <c r="W31" s="903" t="str">
        <f>IF($B31="","",INDEX('All CCC'!W$7:W$866,MATCH(WatchList!$B31,'All CCC'!$B$7:$B$866,0)))</f>
        <v/>
      </c>
      <c r="X31" s="903" t="str">
        <f>IF($B31="","",INDEX('All CCC'!X$7:X$866,MATCH(WatchList!$B31,'All CCC'!$B$7:$B$866,0)))</f>
        <v/>
      </c>
      <c r="Y31" s="903" t="str">
        <f>IF($B31="","",INDEX('All CCC'!Y$7:Y$866,MATCH(WatchList!$B31,'All CCC'!$B$7:$B$866,0)))</f>
        <v/>
      </c>
      <c r="Z31" s="903" t="str">
        <f>IF($B31="","",INDEX('All CCC'!Z$7:Z$866,MATCH(WatchList!$B31,'All CCC'!$B$7:$B$866,0)))</f>
        <v/>
      </c>
      <c r="AA31" s="903" t="str">
        <f>IF($B31="","",INDEX('All CCC'!AA$7:AA$866,MATCH(WatchList!$B31,'All CCC'!$B$7:$B$866,0)))</f>
        <v/>
      </c>
      <c r="AB31" s="903" t="str">
        <f>IF($B31="","",INDEX('All CCC'!AB$7:AB$866,MATCH(WatchList!$B31,'All CCC'!$B$7:$B$866,0)))</f>
        <v/>
      </c>
      <c r="AC31" s="903" t="str">
        <f>IF($B31="","",INDEX('All CCC'!AC$7:AC$866,MATCH(WatchList!$B31,'All CCC'!$B$7:$B$866,0)))</f>
        <v/>
      </c>
      <c r="AD31" s="903" t="str">
        <f>IF($B31="","",INDEX('All CCC'!AD$7:AD$866,MATCH(WatchList!$B31,'All CCC'!$B$7:$B$866,0)))</f>
        <v/>
      </c>
      <c r="AE31" s="903" t="str">
        <f>IF($B31="","",INDEX('All CCC'!AE$7:AE$866,MATCH(WatchList!$B31,'All CCC'!$B$7:$B$866,0)))</f>
        <v/>
      </c>
      <c r="AF31" s="903" t="str">
        <f>IF($B31="","",INDEX('All CCC'!AF$7:AF$866,MATCH(WatchList!$B31,'All CCC'!$B$7:$B$866,0)))</f>
        <v/>
      </c>
      <c r="AG31" s="903" t="str">
        <f>IF($B31="","",INDEX('All CCC'!AG$7:AG$866,MATCH(WatchList!$B31,'All CCC'!$B$7:$B$866,0)))</f>
        <v/>
      </c>
      <c r="AH31" s="903" t="str">
        <f>IF($B31="","",INDEX('All CCC'!AH$7:AH$866,MATCH(WatchList!$B31,'All CCC'!$B$7:$B$866,0)))</f>
        <v/>
      </c>
      <c r="AI31" s="903" t="str">
        <f>IF($B31="","",INDEX('All CCC'!AI$7:AI$866,MATCH(WatchList!$B31,'All CCC'!$B$7:$B$866,0)))</f>
        <v/>
      </c>
      <c r="AJ31" s="903" t="str">
        <f>IF($B31="","",INDEX('All CCC'!AJ$7:AJ$866,MATCH(WatchList!$B31,'All CCC'!$B$7:$B$866,0)))</f>
        <v/>
      </c>
      <c r="AK31" s="903" t="str">
        <f>IF($B31="","",INDEX('All CCC'!AK$7:AK$866,MATCH(WatchList!$B31,'All CCC'!$B$7:$B$866,0)))</f>
        <v/>
      </c>
      <c r="AL31" s="903" t="str">
        <f>IF($B31="","",INDEX('All CCC'!AL$7:AL$866,MATCH(WatchList!$B31,'All CCC'!$B$7:$B$866,0)))</f>
        <v/>
      </c>
      <c r="AM31" s="903" t="str">
        <f>IF($B31="","",INDEX('All CCC'!AM$7:AM$866,MATCH(WatchList!$B31,'All CCC'!$B$7:$B$866,0)))</f>
        <v/>
      </c>
      <c r="AN31" s="903" t="str">
        <f>IF($B31="","",INDEX('All CCC'!AN$7:AN$866,MATCH(WatchList!$B31,'All CCC'!$B$7:$B$866,0)))</f>
        <v/>
      </c>
      <c r="AO31" s="903" t="str">
        <f>IF($B31="","",INDEX('All CCC'!AO$7:AO$866,MATCH(WatchList!$B31,'All CCC'!$B$7:$B$866,0)))</f>
        <v/>
      </c>
      <c r="AP31" s="903" t="str">
        <f>IF($B31="","",INDEX('All CCC'!AP$7:AP$866,MATCH(WatchList!$B31,'All CCC'!$B$7:$B$866,0)))</f>
        <v/>
      </c>
      <c r="AQ31" s="903" t="str">
        <f>IF($B31="","",INDEX('All CCC'!AQ$7:AQ$866,MATCH(WatchList!$B31,'All CCC'!$B$7:$B$866,0)))</f>
        <v/>
      </c>
      <c r="AR31" s="903" t="str">
        <f>IF($B31="","",INDEX('All CCC'!AR$7:AR$866,MATCH(WatchList!$B31,'All CCC'!$B$7:$B$866,0)))</f>
        <v/>
      </c>
      <c r="AS31" s="903" t="str">
        <f>IF($B31="","",INDEX('All CCC'!AS$7:AS$866,MATCH(WatchList!$B31,'All CCC'!$B$7:$B$866,0)))</f>
        <v/>
      </c>
      <c r="AT31" s="903" t="str">
        <f>IF($B31="","",INDEX('All CCC'!AT$7:AT$866,MATCH(WatchList!$B31,'All CCC'!$B$7:$B$866,0)))</f>
        <v/>
      </c>
      <c r="AU31" s="903" t="str">
        <f>IF($B31="","",INDEX('All CCC'!AU$7:AU$866,MATCH(WatchList!$B31,'All CCC'!$B$7:$B$866,0)))</f>
        <v/>
      </c>
      <c r="AV31" s="903" t="str">
        <f>IF($B31="","",INDEX('All CCC'!AV$7:AV$866,MATCH(WatchList!$B31,'All CCC'!$B$7:$B$866,0)))</f>
        <v/>
      </c>
      <c r="AW31" s="903" t="str">
        <f>IF($B31="","",INDEX('All CCC'!AW$7:AW$866,MATCH(WatchList!$B31,'All CCC'!$B$7:$B$866,0)))</f>
        <v/>
      </c>
      <c r="AX31" s="903" t="str">
        <f>IF($B31="","",INDEX('All CCC'!AX$7:AX$866,MATCH(WatchList!$B31,'All CCC'!$B$7:$B$866,0)))</f>
        <v/>
      </c>
      <c r="AY31" s="903" t="str">
        <f>IF($B31="","",INDEX('All CCC'!AY$7:AY$866,MATCH(WatchList!$B31,'All CCC'!$B$7:$B$866,0)))</f>
        <v/>
      </c>
      <c r="AZ31" s="903" t="str">
        <f>IF($B31="","",INDEX('All CCC'!AZ$7:AZ$866,MATCH(WatchList!$B31,'All CCC'!$B$7:$B$866,0)))</f>
        <v/>
      </c>
      <c r="BA31" s="903" t="str">
        <f>IF($B31="","",INDEX('All CCC'!BA$7:BA$866,MATCH(WatchList!$B31,'All CCC'!$B$7:$B$866,0)))</f>
        <v/>
      </c>
      <c r="BB31" s="903" t="str">
        <f>IF($B31="","",INDEX('All CCC'!BB$7:BB$866,MATCH(WatchList!$B31,'All CCC'!$B$7:$B$866,0)))</f>
        <v/>
      </c>
      <c r="BC31" s="903" t="str">
        <f>IF($B31="","",INDEX('All CCC'!BC$7:BC$866,MATCH(WatchList!$B31,'All CCC'!$B$7:$B$866,0)))</f>
        <v/>
      </c>
      <c r="BD31" s="903" t="str">
        <f>IF($B31="","",INDEX('All CCC'!BD$7:BD$866,MATCH(WatchList!$B31,'All CCC'!$B$7:$B$866,0)))</f>
        <v/>
      </c>
      <c r="BE31" s="903" t="str">
        <f>IF($B31="","",INDEX('All CCC'!BE$7:BE$866,MATCH(WatchList!$B31,'All CCC'!$B$7:$B$866,0)))</f>
        <v/>
      </c>
      <c r="BF31" s="903" t="str">
        <f>IF($B31="","",INDEX('All CCC'!BF$7:BF$866,MATCH(WatchList!$B31,'All CCC'!$B$7:$B$866,0)))</f>
        <v/>
      </c>
      <c r="BG31" s="903" t="str">
        <f>IF($B31="","",INDEX('All CCC'!BG$7:BG$866,MATCH(WatchList!$B31,'All CCC'!$B$7:$B$866,0)))</f>
        <v/>
      </c>
    </row>
    <row r="32" spans="1:59" x14ac:dyDescent="0.2">
      <c r="A32" s="587" t="str">
        <f>IF($B32="","",INDEX('All CCC'!A$7:A$866,MATCH(WatchList!$B32,'All CCC'!$B$7:$B$866,0)))</f>
        <v/>
      </c>
      <c r="B32" s="36"/>
      <c r="C32" s="903" t="str">
        <f>IF($B32="","",INDEX('All CCC'!C$7:C$866,MATCH(WatchList!$B32,'All CCC'!$B$7:$B$866,0)))</f>
        <v/>
      </c>
      <c r="D32" s="903" t="str">
        <f>IF($B32="","",INDEX('All CCC'!D$7:D$866,MATCH(WatchList!$B32,'All CCC'!$B$7:$B$866,0)))</f>
        <v/>
      </c>
      <c r="E32" s="903" t="str">
        <f>IF($B32="","",INDEX('All CCC'!E$7:E$866,MATCH(WatchList!$B32,'All CCC'!$B$7:$B$866,0)))</f>
        <v/>
      </c>
      <c r="F32" s="903" t="str">
        <f>IF($B32="","",INDEX('All CCC'!F$7:F$866,MATCH(WatchList!$B32,'All CCC'!$B$7:$B$866,0)))</f>
        <v/>
      </c>
      <c r="G32" s="903" t="str">
        <f>IF($B32="","",INDEX('All CCC'!G$7:G$866,MATCH(WatchList!$B32,'All CCC'!$B$7:$B$866,0)))</f>
        <v/>
      </c>
      <c r="H32" s="903" t="str">
        <f>IF($B32="","",INDEX('All CCC'!H$7:H$866,MATCH(WatchList!$B32,'All CCC'!$B$7:$B$866,0)))</f>
        <v/>
      </c>
      <c r="I32" s="903" t="str">
        <f>IF($B32="","",INDEX('All CCC'!I$7:I$866,MATCH(WatchList!$B32,'All CCC'!$B$7:$B$866,0)))</f>
        <v/>
      </c>
      <c r="J32" s="903" t="str">
        <f>IF($B32="","",INDEX('All CCC'!J$7:J$866,MATCH(WatchList!$B32,'All CCC'!$B$7:$B$866,0)))</f>
        <v/>
      </c>
      <c r="K32" s="903" t="str">
        <f>IF($B32="","",INDEX('All CCC'!K$7:K$866,MATCH(WatchList!$B32,'All CCC'!$B$7:$B$866,0)))</f>
        <v/>
      </c>
      <c r="L32" s="903" t="str">
        <f>IF($B32="","",INDEX('All CCC'!L$7:L$866,MATCH(WatchList!$B32,'All CCC'!$B$7:$B$866,0)))</f>
        <v/>
      </c>
      <c r="M32" s="903" t="str">
        <f>IF($B32="","",INDEX('All CCC'!M$7:M$866,MATCH(WatchList!$B32,'All CCC'!$B$7:$B$866,0)))</f>
        <v/>
      </c>
      <c r="N32" s="903" t="str">
        <f>IF($B32="","",INDEX('All CCC'!N$7:N$866,MATCH(WatchList!$B32,'All CCC'!$B$7:$B$866,0)))</f>
        <v/>
      </c>
      <c r="O32" s="903" t="str">
        <f>IF($B32="","",INDEX('All CCC'!O$7:O$866,MATCH(WatchList!$B32,'All CCC'!$B$7:$B$866,0)))</f>
        <v/>
      </c>
      <c r="P32" s="904" t="str">
        <f>IF($B32="","",INDEX('All CCC'!P$7:P$866,MATCH(WatchList!$B32,'All CCC'!$B$7:$B$866,0)))</f>
        <v/>
      </c>
      <c r="Q32" s="904" t="str">
        <f>IF($B32="","",INDEX('All CCC'!Q$7:Q$866,MATCH(WatchList!$B32,'All CCC'!$B$7:$B$866,0)))</f>
        <v/>
      </c>
      <c r="R32" s="903" t="str">
        <f>IF($B32="","",INDEX('All CCC'!R$7:R$866,MATCH(WatchList!$B32,'All CCC'!$B$7:$B$866,0)))</f>
        <v/>
      </c>
      <c r="S32" s="903" t="str">
        <f>IF($B32="","",INDEX('All CCC'!S$7:S$866,MATCH(WatchList!$B32,'All CCC'!$B$7:$B$866,0)))</f>
        <v/>
      </c>
      <c r="T32" s="903" t="str">
        <f>IF($B32="","",INDEX('All CCC'!T$7:T$866,MATCH(WatchList!$B32,'All CCC'!$B$7:$B$866,0)))</f>
        <v/>
      </c>
      <c r="U32" s="903" t="str">
        <f>IF($B32="","",INDEX('All CCC'!U$7:U$866,MATCH(WatchList!$B32,'All CCC'!$B$7:$B$866,0)))</f>
        <v/>
      </c>
      <c r="V32" s="903" t="str">
        <f>IF($B32="","",INDEX('All CCC'!V$7:V$866,MATCH(WatchList!$B32,'All CCC'!$B$7:$B$866,0)))</f>
        <v/>
      </c>
      <c r="W32" s="903" t="str">
        <f>IF($B32="","",INDEX('All CCC'!W$7:W$866,MATCH(WatchList!$B32,'All CCC'!$B$7:$B$866,0)))</f>
        <v/>
      </c>
      <c r="X32" s="903" t="str">
        <f>IF($B32="","",INDEX('All CCC'!X$7:X$866,MATCH(WatchList!$B32,'All CCC'!$B$7:$B$866,0)))</f>
        <v/>
      </c>
      <c r="Y32" s="903" t="str">
        <f>IF($B32="","",INDEX('All CCC'!Y$7:Y$866,MATCH(WatchList!$B32,'All CCC'!$B$7:$B$866,0)))</f>
        <v/>
      </c>
      <c r="Z32" s="903" t="str">
        <f>IF($B32="","",INDEX('All CCC'!Z$7:Z$866,MATCH(WatchList!$B32,'All CCC'!$B$7:$B$866,0)))</f>
        <v/>
      </c>
      <c r="AA32" s="903" t="str">
        <f>IF($B32="","",INDEX('All CCC'!AA$7:AA$866,MATCH(WatchList!$B32,'All CCC'!$B$7:$B$866,0)))</f>
        <v/>
      </c>
      <c r="AB32" s="903" t="str">
        <f>IF($B32="","",INDEX('All CCC'!AB$7:AB$866,MATCH(WatchList!$B32,'All CCC'!$B$7:$B$866,0)))</f>
        <v/>
      </c>
      <c r="AC32" s="903" t="str">
        <f>IF($B32="","",INDEX('All CCC'!AC$7:AC$866,MATCH(WatchList!$B32,'All CCC'!$B$7:$B$866,0)))</f>
        <v/>
      </c>
      <c r="AD32" s="903" t="str">
        <f>IF($B32="","",INDEX('All CCC'!AD$7:AD$866,MATCH(WatchList!$B32,'All CCC'!$B$7:$B$866,0)))</f>
        <v/>
      </c>
      <c r="AE32" s="903" t="str">
        <f>IF($B32="","",INDEX('All CCC'!AE$7:AE$866,MATCH(WatchList!$B32,'All CCC'!$B$7:$B$866,0)))</f>
        <v/>
      </c>
      <c r="AF32" s="903" t="str">
        <f>IF($B32="","",INDEX('All CCC'!AF$7:AF$866,MATCH(WatchList!$B32,'All CCC'!$B$7:$B$866,0)))</f>
        <v/>
      </c>
      <c r="AG32" s="903" t="str">
        <f>IF($B32="","",INDEX('All CCC'!AG$7:AG$866,MATCH(WatchList!$B32,'All CCC'!$B$7:$B$866,0)))</f>
        <v/>
      </c>
      <c r="AH32" s="903" t="str">
        <f>IF($B32="","",INDEX('All CCC'!AH$7:AH$866,MATCH(WatchList!$B32,'All CCC'!$B$7:$B$866,0)))</f>
        <v/>
      </c>
      <c r="AI32" s="903" t="str">
        <f>IF($B32="","",INDEX('All CCC'!AI$7:AI$866,MATCH(WatchList!$B32,'All CCC'!$B$7:$B$866,0)))</f>
        <v/>
      </c>
      <c r="AJ32" s="903" t="str">
        <f>IF($B32="","",INDEX('All CCC'!AJ$7:AJ$866,MATCH(WatchList!$B32,'All CCC'!$B$7:$B$866,0)))</f>
        <v/>
      </c>
      <c r="AK32" s="903" t="str">
        <f>IF($B32="","",INDEX('All CCC'!AK$7:AK$866,MATCH(WatchList!$B32,'All CCC'!$B$7:$B$866,0)))</f>
        <v/>
      </c>
      <c r="AL32" s="903" t="str">
        <f>IF($B32="","",INDEX('All CCC'!AL$7:AL$866,MATCH(WatchList!$B32,'All CCC'!$B$7:$B$866,0)))</f>
        <v/>
      </c>
      <c r="AM32" s="903" t="str">
        <f>IF($B32="","",INDEX('All CCC'!AM$7:AM$866,MATCH(WatchList!$B32,'All CCC'!$B$7:$B$866,0)))</f>
        <v/>
      </c>
      <c r="AN32" s="903" t="str">
        <f>IF($B32="","",INDEX('All CCC'!AN$7:AN$866,MATCH(WatchList!$B32,'All CCC'!$B$7:$B$866,0)))</f>
        <v/>
      </c>
      <c r="AO32" s="903" t="str">
        <f>IF($B32="","",INDEX('All CCC'!AO$7:AO$866,MATCH(WatchList!$B32,'All CCC'!$B$7:$B$866,0)))</f>
        <v/>
      </c>
      <c r="AP32" s="903" t="str">
        <f>IF($B32="","",INDEX('All CCC'!AP$7:AP$866,MATCH(WatchList!$B32,'All CCC'!$B$7:$B$866,0)))</f>
        <v/>
      </c>
      <c r="AQ32" s="903" t="str">
        <f>IF($B32="","",INDEX('All CCC'!AQ$7:AQ$866,MATCH(WatchList!$B32,'All CCC'!$B$7:$B$866,0)))</f>
        <v/>
      </c>
      <c r="AR32" s="903" t="str">
        <f>IF($B32="","",INDEX('All CCC'!AR$7:AR$866,MATCH(WatchList!$B32,'All CCC'!$B$7:$B$866,0)))</f>
        <v/>
      </c>
      <c r="AS32" s="903" t="str">
        <f>IF($B32="","",INDEX('All CCC'!AS$7:AS$866,MATCH(WatchList!$B32,'All CCC'!$B$7:$B$866,0)))</f>
        <v/>
      </c>
      <c r="AT32" s="903" t="str">
        <f>IF($B32="","",INDEX('All CCC'!AT$7:AT$866,MATCH(WatchList!$B32,'All CCC'!$B$7:$B$866,0)))</f>
        <v/>
      </c>
      <c r="AU32" s="903" t="str">
        <f>IF($B32="","",INDEX('All CCC'!AU$7:AU$866,MATCH(WatchList!$B32,'All CCC'!$B$7:$B$866,0)))</f>
        <v/>
      </c>
      <c r="AV32" s="903" t="str">
        <f>IF($B32="","",INDEX('All CCC'!AV$7:AV$866,MATCH(WatchList!$B32,'All CCC'!$B$7:$B$866,0)))</f>
        <v/>
      </c>
      <c r="AW32" s="903" t="str">
        <f>IF($B32="","",INDEX('All CCC'!AW$7:AW$866,MATCH(WatchList!$B32,'All CCC'!$B$7:$B$866,0)))</f>
        <v/>
      </c>
      <c r="AX32" s="903" t="str">
        <f>IF($B32="","",INDEX('All CCC'!AX$7:AX$866,MATCH(WatchList!$B32,'All CCC'!$B$7:$B$866,0)))</f>
        <v/>
      </c>
      <c r="AY32" s="903" t="str">
        <f>IF($B32="","",INDEX('All CCC'!AY$7:AY$866,MATCH(WatchList!$B32,'All CCC'!$B$7:$B$866,0)))</f>
        <v/>
      </c>
      <c r="AZ32" s="903" t="str">
        <f>IF($B32="","",INDEX('All CCC'!AZ$7:AZ$866,MATCH(WatchList!$B32,'All CCC'!$B$7:$B$866,0)))</f>
        <v/>
      </c>
      <c r="BA32" s="903" t="str">
        <f>IF($B32="","",INDEX('All CCC'!BA$7:BA$866,MATCH(WatchList!$B32,'All CCC'!$B$7:$B$866,0)))</f>
        <v/>
      </c>
      <c r="BB32" s="903" t="str">
        <f>IF($B32="","",INDEX('All CCC'!BB$7:BB$866,MATCH(WatchList!$B32,'All CCC'!$B$7:$B$866,0)))</f>
        <v/>
      </c>
      <c r="BC32" s="903" t="str">
        <f>IF($B32="","",INDEX('All CCC'!BC$7:BC$866,MATCH(WatchList!$B32,'All CCC'!$B$7:$B$866,0)))</f>
        <v/>
      </c>
      <c r="BD32" s="903" t="str">
        <f>IF($B32="","",INDEX('All CCC'!BD$7:BD$866,MATCH(WatchList!$B32,'All CCC'!$B$7:$B$866,0)))</f>
        <v/>
      </c>
      <c r="BE32" s="903" t="str">
        <f>IF($B32="","",INDEX('All CCC'!BE$7:BE$866,MATCH(WatchList!$B32,'All CCC'!$B$7:$B$866,0)))</f>
        <v/>
      </c>
      <c r="BF32" s="903" t="str">
        <f>IF($B32="","",INDEX('All CCC'!BF$7:BF$866,MATCH(WatchList!$B32,'All CCC'!$B$7:$B$866,0)))</f>
        <v/>
      </c>
      <c r="BG32" s="903" t="str">
        <f>IF($B32="","",INDEX('All CCC'!BG$7:BG$866,MATCH(WatchList!$B32,'All CCC'!$B$7:$B$866,0)))</f>
        <v/>
      </c>
    </row>
    <row r="33" spans="1:59" x14ac:dyDescent="0.2">
      <c r="A33" s="587" t="str">
        <f>IF($B33="","",INDEX('All CCC'!A$7:A$866,MATCH(WatchList!$B33,'All CCC'!$B$7:$B$866,0)))</f>
        <v/>
      </c>
      <c r="B33" s="36"/>
      <c r="C33" s="903" t="str">
        <f>IF($B33="","",INDEX('All CCC'!C$7:C$866,MATCH(WatchList!$B33,'All CCC'!$B$7:$B$866,0)))</f>
        <v/>
      </c>
      <c r="D33" s="903" t="str">
        <f>IF($B33="","",INDEX('All CCC'!D$7:D$866,MATCH(WatchList!$B33,'All CCC'!$B$7:$B$866,0)))</f>
        <v/>
      </c>
      <c r="E33" s="903" t="str">
        <f>IF($B33="","",INDEX('All CCC'!E$7:E$866,MATCH(WatchList!$B33,'All CCC'!$B$7:$B$866,0)))</f>
        <v/>
      </c>
      <c r="F33" s="903" t="str">
        <f>IF($B33="","",INDEX('All CCC'!F$7:F$866,MATCH(WatchList!$B33,'All CCC'!$B$7:$B$866,0)))</f>
        <v/>
      </c>
      <c r="G33" s="903" t="str">
        <f>IF($B33="","",INDEX('All CCC'!G$7:G$866,MATCH(WatchList!$B33,'All CCC'!$B$7:$B$866,0)))</f>
        <v/>
      </c>
      <c r="H33" s="903" t="str">
        <f>IF($B33="","",INDEX('All CCC'!H$7:H$866,MATCH(WatchList!$B33,'All CCC'!$B$7:$B$866,0)))</f>
        <v/>
      </c>
      <c r="I33" s="903" t="str">
        <f>IF($B33="","",INDEX('All CCC'!I$7:I$866,MATCH(WatchList!$B33,'All CCC'!$B$7:$B$866,0)))</f>
        <v/>
      </c>
      <c r="J33" s="903" t="str">
        <f>IF($B33="","",INDEX('All CCC'!J$7:J$866,MATCH(WatchList!$B33,'All CCC'!$B$7:$B$866,0)))</f>
        <v/>
      </c>
      <c r="K33" s="903" t="str">
        <f>IF($B33="","",INDEX('All CCC'!K$7:K$866,MATCH(WatchList!$B33,'All CCC'!$B$7:$B$866,0)))</f>
        <v/>
      </c>
      <c r="L33" s="903" t="str">
        <f>IF($B33="","",INDEX('All CCC'!L$7:L$866,MATCH(WatchList!$B33,'All CCC'!$B$7:$B$866,0)))</f>
        <v/>
      </c>
      <c r="M33" s="903" t="str">
        <f>IF($B33="","",INDEX('All CCC'!M$7:M$866,MATCH(WatchList!$B33,'All CCC'!$B$7:$B$866,0)))</f>
        <v/>
      </c>
      <c r="N33" s="903" t="str">
        <f>IF($B33="","",INDEX('All CCC'!N$7:N$866,MATCH(WatchList!$B33,'All CCC'!$B$7:$B$866,0)))</f>
        <v/>
      </c>
      <c r="O33" s="903" t="str">
        <f>IF($B33="","",INDEX('All CCC'!O$7:O$866,MATCH(WatchList!$B33,'All CCC'!$B$7:$B$866,0)))</f>
        <v/>
      </c>
      <c r="P33" s="904" t="str">
        <f>IF($B33="","",INDEX('All CCC'!P$7:P$866,MATCH(WatchList!$B33,'All CCC'!$B$7:$B$866,0)))</f>
        <v/>
      </c>
      <c r="Q33" s="904" t="str">
        <f>IF($B33="","",INDEX('All CCC'!Q$7:Q$866,MATCH(WatchList!$B33,'All CCC'!$B$7:$B$866,0)))</f>
        <v/>
      </c>
      <c r="R33" s="903" t="str">
        <f>IF($B33="","",INDEX('All CCC'!R$7:R$866,MATCH(WatchList!$B33,'All CCC'!$B$7:$B$866,0)))</f>
        <v/>
      </c>
      <c r="S33" s="903" t="str">
        <f>IF($B33="","",INDEX('All CCC'!S$7:S$866,MATCH(WatchList!$B33,'All CCC'!$B$7:$B$866,0)))</f>
        <v/>
      </c>
      <c r="T33" s="903" t="str">
        <f>IF($B33="","",INDEX('All CCC'!T$7:T$866,MATCH(WatchList!$B33,'All CCC'!$B$7:$B$866,0)))</f>
        <v/>
      </c>
      <c r="U33" s="903" t="str">
        <f>IF($B33="","",INDEX('All CCC'!U$7:U$866,MATCH(WatchList!$B33,'All CCC'!$B$7:$B$866,0)))</f>
        <v/>
      </c>
      <c r="V33" s="903" t="str">
        <f>IF($B33="","",INDEX('All CCC'!V$7:V$866,MATCH(WatchList!$B33,'All CCC'!$B$7:$B$866,0)))</f>
        <v/>
      </c>
      <c r="W33" s="903" t="str">
        <f>IF($B33="","",INDEX('All CCC'!W$7:W$866,MATCH(WatchList!$B33,'All CCC'!$B$7:$B$866,0)))</f>
        <v/>
      </c>
      <c r="X33" s="903" t="str">
        <f>IF($B33="","",INDEX('All CCC'!X$7:X$866,MATCH(WatchList!$B33,'All CCC'!$B$7:$B$866,0)))</f>
        <v/>
      </c>
      <c r="Y33" s="903" t="str">
        <f>IF($B33="","",INDEX('All CCC'!Y$7:Y$866,MATCH(WatchList!$B33,'All CCC'!$B$7:$B$866,0)))</f>
        <v/>
      </c>
      <c r="Z33" s="903" t="str">
        <f>IF($B33="","",INDEX('All CCC'!Z$7:Z$866,MATCH(WatchList!$B33,'All CCC'!$B$7:$B$866,0)))</f>
        <v/>
      </c>
      <c r="AA33" s="903" t="str">
        <f>IF($B33="","",INDEX('All CCC'!AA$7:AA$866,MATCH(WatchList!$B33,'All CCC'!$B$7:$B$866,0)))</f>
        <v/>
      </c>
      <c r="AB33" s="903" t="str">
        <f>IF($B33="","",INDEX('All CCC'!AB$7:AB$866,MATCH(WatchList!$B33,'All CCC'!$B$7:$B$866,0)))</f>
        <v/>
      </c>
      <c r="AC33" s="903" t="str">
        <f>IF($B33="","",INDEX('All CCC'!AC$7:AC$866,MATCH(WatchList!$B33,'All CCC'!$B$7:$B$866,0)))</f>
        <v/>
      </c>
      <c r="AD33" s="903" t="str">
        <f>IF($B33="","",INDEX('All CCC'!AD$7:AD$866,MATCH(WatchList!$B33,'All CCC'!$B$7:$B$866,0)))</f>
        <v/>
      </c>
      <c r="AE33" s="903" t="str">
        <f>IF($B33="","",INDEX('All CCC'!AE$7:AE$866,MATCH(WatchList!$B33,'All CCC'!$B$7:$B$866,0)))</f>
        <v/>
      </c>
      <c r="AF33" s="903" t="str">
        <f>IF($B33="","",INDEX('All CCC'!AF$7:AF$866,MATCH(WatchList!$B33,'All CCC'!$B$7:$B$866,0)))</f>
        <v/>
      </c>
      <c r="AG33" s="903" t="str">
        <f>IF($B33="","",INDEX('All CCC'!AG$7:AG$866,MATCH(WatchList!$B33,'All CCC'!$B$7:$B$866,0)))</f>
        <v/>
      </c>
      <c r="AH33" s="903" t="str">
        <f>IF($B33="","",INDEX('All CCC'!AH$7:AH$866,MATCH(WatchList!$B33,'All CCC'!$B$7:$B$866,0)))</f>
        <v/>
      </c>
      <c r="AI33" s="903" t="str">
        <f>IF($B33="","",INDEX('All CCC'!AI$7:AI$866,MATCH(WatchList!$B33,'All CCC'!$B$7:$B$866,0)))</f>
        <v/>
      </c>
      <c r="AJ33" s="903" t="str">
        <f>IF($B33="","",INDEX('All CCC'!AJ$7:AJ$866,MATCH(WatchList!$B33,'All CCC'!$B$7:$B$866,0)))</f>
        <v/>
      </c>
      <c r="AK33" s="903" t="str">
        <f>IF($B33="","",INDEX('All CCC'!AK$7:AK$866,MATCH(WatchList!$B33,'All CCC'!$B$7:$B$866,0)))</f>
        <v/>
      </c>
      <c r="AL33" s="903" t="str">
        <f>IF($B33="","",INDEX('All CCC'!AL$7:AL$866,MATCH(WatchList!$B33,'All CCC'!$B$7:$B$866,0)))</f>
        <v/>
      </c>
      <c r="AM33" s="903" t="str">
        <f>IF($B33="","",INDEX('All CCC'!AM$7:AM$866,MATCH(WatchList!$B33,'All CCC'!$B$7:$B$866,0)))</f>
        <v/>
      </c>
      <c r="AN33" s="903" t="str">
        <f>IF($B33="","",INDEX('All CCC'!AN$7:AN$866,MATCH(WatchList!$B33,'All CCC'!$B$7:$B$866,0)))</f>
        <v/>
      </c>
      <c r="AO33" s="903" t="str">
        <f>IF($B33="","",INDEX('All CCC'!AO$7:AO$866,MATCH(WatchList!$B33,'All CCC'!$B$7:$B$866,0)))</f>
        <v/>
      </c>
      <c r="AP33" s="903" t="str">
        <f>IF($B33="","",INDEX('All CCC'!AP$7:AP$866,MATCH(WatchList!$B33,'All CCC'!$B$7:$B$866,0)))</f>
        <v/>
      </c>
      <c r="AQ33" s="903" t="str">
        <f>IF($B33="","",INDEX('All CCC'!AQ$7:AQ$866,MATCH(WatchList!$B33,'All CCC'!$B$7:$B$866,0)))</f>
        <v/>
      </c>
      <c r="AR33" s="903" t="str">
        <f>IF($B33="","",INDEX('All CCC'!AR$7:AR$866,MATCH(WatchList!$B33,'All CCC'!$B$7:$B$866,0)))</f>
        <v/>
      </c>
      <c r="AS33" s="903" t="str">
        <f>IF($B33="","",INDEX('All CCC'!AS$7:AS$866,MATCH(WatchList!$B33,'All CCC'!$B$7:$B$866,0)))</f>
        <v/>
      </c>
      <c r="AT33" s="903" t="str">
        <f>IF($B33="","",INDEX('All CCC'!AT$7:AT$866,MATCH(WatchList!$B33,'All CCC'!$B$7:$B$866,0)))</f>
        <v/>
      </c>
      <c r="AU33" s="903" t="str">
        <f>IF($B33="","",INDEX('All CCC'!AU$7:AU$866,MATCH(WatchList!$B33,'All CCC'!$B$7:$B$866,0)))</f>
        <v/>
      </c>
      <c r="AV33" s="903" t="str">
        <f>IF($B33="","",INDEX('All CCC'!AV$7:AV$866,MATCH(WatchList!$B33,'All CCC'!$B$7:$B$866,0)))</f>
        <v/>
      </c>
      <c r="AW33" s="903" t="str">
        <f>IF($B33="","",INDEX('All CCC'!AW$7:AW$866,MATCH(WatchList!$B33,'All CCC'!$B$7:$B$866,0)))</f>
        <v/>
      </c>
      <c r="AX33" s="903" t="str">
        <f>IF($B33="","",INDEX('All CCC'!AX$7:AX$866,MATCH(WatchList!$B33,'All CCC'!$B$7:$B$866,0)))</f>
        <v/>
      </c>
      <c r="AY33" s="903" t="str">
        <f>IF($B33="","",INDEX('All CCC'!AY$7:AY$866,MATCH(WatchList!$B33,'All CCC'!$B$7:$B$866,0)))</f>
        <v/>
      </c>
      <c r="AZ33" s="903" t="str">
        <f>IF($B33="","",INDEX('All CCC'!AZ$7:AZ$866,MATCH(WatchList!$B33,'All CCC'!$B$7:$B$866,0)))</f>
        <v/>
      </c>
      <c r="BA33" s="903" t="str">
        <f>IF($B33="","",INDEX('All CCC'!BA$7:BA$866,MATCH(WatchList!$B33,'All CCC'!$B$7:$B$866,0)))</f>
        <v/>
      </c>
      <c r="BB33" s="903" t="str">
        <f>IF($B33="","",INDEX('All CCC'!BB$7:BB$866,MATCH(WatchList!$B33,'All CCC'!$B$7:$B$866,0)))</f>
        <v/>
      </c>
      <c r="BC33" s="903" t="str">
        <f>IF($B33="","",INDEX('All CCC'!BC$7:BC$866,MATCH(WatchList!$B33,'All CCC'!$B$7:$B$866,0)))</f>
        <v/>
      </c>
      <c r="BD33" s="903" t="str">
        <f>IF($B33="","",INDEX('All CCC'!BD$7:BD$866,MATCH(WatchList!$B33,'All CCC'!$B$7:$B$866,0)))</f>
        <v/>
      </c>
      <c r="BE33" s="903" t="str">
        <f>IF($B33="","",INDEX('All CCC'!BE$7:BE$866,MATCH(WatchList!$B33,'All CCC'!$B$7:$B$866,0)))</f>
        <v/>
      </c>
      <c r="BF33" s="903" t="str">
        <f>IF($B33="","",INDEX('All CCC'!BF$7:BF$866,MATCH(WatchList!$B33,'All CCC'!$B$7:$B$866,0)))</f>
        <v/>
      </c>
      <c r="BG33" s="903" t="str">
        <f>IF($B33="","",INDEX('All CCC'!BG$7:BG$866,MATCH(WatchList!$B33,'All CCC'!$B$7:$B$866,0)))</f>
        <v/>
      </c>
    </row>
    <row r="34" spans="1:59" x14ac:dyDescent="0.2">
      <c r="A34" s="587" t="str">
        <f>IF($B34="","",INDEX('All CCC'!A$7:A$866,MATCH(WatchList!$B34,'All CCC'!$B$7:$B$866,0)))</f>
        <v/>
      </c>
      <c r="B34" s="36"/>
      <c r="C34" s="903" t="str">
        <f>IF($B34="","",INDEX('All CCC'!C$7:C$866,MATCH(WatchList!$B34,'All CCC'!$B$7:$B$866,0)))</f>
        <v/>
      </c>
      <c r="D34" s="903" t="str">
        <f>IF($B34="","",INDEX('All CCC'!D$7:D$866,MATCH(WatchList!$B34,'All CCC'!$B$7:$B$866,0)))</f>
        <v/>
      </c>
      <c r="E34" s="903" t="str">
        <f>IF($B34="","",INDEX('All CCC'!E$7:E$866,MATCH(WatchList!$B34,'All CCC'!$B$7:$B$866,0)))</f>
        <v/>
      </c>
      <c r="F34" s="903" t="str">
        <f>IF($B34="","",INDEX('All CCC'!F$7:F$866,MATCH(WatchList!$B34,'All CCC'!$B$7:$B$866,0)))</f>
        <v/>
      </c>
      <c r="G34" s="903" t="str">
        <f>IF($B34="","",INDEX('All CCC'!G$7:G$866,MATCH(WatchList!$B34,'All CCC'!$B$7:$B$866,0)))</f>
        <v/>
      </c>
      <c r="H34" s="903" t="str">
        <f>IF($B34="","",INDEX('All CCC'!H$7:H$866,MATCH(WatchList!$B34,'All CCC'!$B$7:$B$866,0)))</f>
        <v/>
      </c>
      <c r="I34" s="903" t="str">
        <f>IF($B34="","",INDEX('All CCC'!I$7:I$866,MATCH(WatchList!$B34,'All CCC'!$B$7:$B$866,0)))</f>
        <v/>
      </c>
      <c r="J34" s="903" t="str">
        <f>IF($B34="","",INDEX('All CCC'!J$7:J$866,MATCH(WatchList!$B34,'All CCC'!$B$7:$B$866,0)))</f>
        <v/>
      </c>
      <c r="K34" s="903" t="str">
        <f>IF($B34="","",INDEX('All CCC'!K$7:K$866,MATCH(WatchList!$B34,'All CCC'!$B$7:$B$866,0)))</f>
        <v/>
      </c>
      <c r="L34" s="903" t="str">
        <f>IF($B34="","",INDEX('All CCC'!L$7:L$866,MATCH(WatchList!$B34,'All CCC'!$B$7:$B$866,0)))</f>
        <v/>
      </c>
      <c r="M34" s="903" t="str">
        <f>IF($B34="","",INDEX('All CCC'!M$7:M$866,MATCH(WatchList!$B34,'All CCC'!$B$7:$B$866,0)))</f>
        <v/>
      </c>
      <c r="N34" s="903" t="str">
        <f>IF($B34="","",INDEX('All CCC'!N$7:N$866,MATCH(WatchList!$B34,'All CCC'!$B$7:$B$866,0)))</f>
        <v/>
      </c>
      <c r="O34" s="903" t="str">
        <f>IF($B34="","",INDEX('All CCC'!O$7:O$866,MATCH(WatchList!$B34,'All CCC'!$B$7:$B$866,0)))</f>
        <v/>
      </c>
      <c r="P34" s="904" t="str">
        <f>IF($B34="","",INDEX('All CCC'!P$7:P$866,MATCH(WatchList!$B34,'All CCC'!$B$7:$B$866,0)))</f>
        <v/>
      </c>
      <c r="Q34" s="904" t="str">
        <f>IF($B34="","",INDEX('All CCC'!Q$7:Q$866,MATCH(WatchList!$B34,'All CCC'!$B$7:$B$866,0)))</f>
        <v/>
      </c>
      <c r="R34" s="903" t="str">
        <f>IF($B34="","",INDEX('All CCC'!R$7:R$866,MATCH(WatchList!$B34,'All CCC'!$B$7:$B$866,0)))</f>
        <v/>
      </c>
      <c r="S34" s="903" t="str">
        <f>IF($B34="","",INDEX('All CCC'!S$7:S$866,MATCH(WatchList!$B34,'All CCC'!$B$7:$B$866,0)))</f>
        <v/>
      </c>
      <c r="T34" s="903" t="str">
        <f>IF($B34="","",INDEX('All CCC'!T$7:T$866,MATCH(WatchList!$B34,'All CCC'!$B$7:$B$866,0)))</f>
        <v/>
      </c>
      <c r="U34" s="903" t="str">
        <f>IF($B34="","",INDEX('All CCC'!U$7:U$866,MATCH(WatchList!$B34,'All CCC'!$B$7:$B$866,0)))</f>
        <v/>
      </c>
      <c r="V34" s="903" t="str">
        <f>IF($B34="","",INDEX('All CCC'!V$7:V$866,MATCH(WatchList!$B34,'All CCC'!$B$7:$B$866,0)))</f>
        <v/>
      </c>
      <c r="W34" s="903" t="str">
        <f>IF($B34="","",INDEX('All CCC'!W$7:W$866,MATCH(WatchList!$B34,'All CCC'!$B$7:$B$866,0)))</f>
        <v/>
      </c>
      <c r="X34" s="903" t="str">
        <f>IF($B34="","",INDEX('All CCC'!X$7:X$866,MATCH(WatchList!$B34,'All CCC'!$B$7:$B$866,0)))</f>
        <v/>
      </c>
      <c r="Y34" s="903" t="str">
        <f>IF($B34="","",INDEX('All CCC'!Y$7:Y$866,MATCH(WatchList!$B34,'All CCC'!$B$7:$B$866,0)))</f>
        <v/>
      </c>
      <c r="Z34" s="903" t="str">
        <f>IF($B34="","",INDEX('All CCC'!Z$7:Z$866,MATCH(WatchList!$B34,'All CCC'!$B$7:$B$866,0)))</f>
        <v/>
      </c>
      <c r="AA34" s="903" t="str">
        <f>IF($B34="","",INDEX('All CCC'!AA$7:AA$866,MATCH(WatchList!$B34,'All CCC'!$B$7:$B$866,0)))</f>
        <v/>
      </c>
      <c r="AB34" s="903" t="str">
        <f>IF($B34="","",INDEX('All CCC'!AB$7:AB$866,MATCH(WatchList!$B34,'All CCC'!$B$7:$B$866,0)))</f>
        <v/>
      </c>
      <c r="AC34" s="903" t="str">
        <f>IF($B34="","",INDEX('All CCC'!AC$7:AC$866,MATCH(WatchList!$B34,'All CCC'!$B$7:$B$866,0)))</f>
        <v/>
      </c>
      <c r="AD34" s="903" t="str">
        <f>IF($B34="","",INDEX('All CCC'!AD$7:AD$866,MATCH(WatchList!$B34,'All CCC'!$B$7:$B$866,0)))</f>
        <v/>
      </c>
      <c r="AE34" s="903" t="str">
        <f>IF($B34="","",INDEX('All CCC'!AE$7:AE$866,MATCH(WatchList!$B34,'All CCC'!$B$7:$B$866,0)))</f>
        <v/>
      </c>
      <c r="AF34" s="903" t="str">
        <f>IF($B34="","",INDEX('All CCC'!AF$7:AF$866,MATCH(WatchList!$B34,'All CCC'!$B$7:$B$866,0)))</f>
        <v/>
      </c>
      <c r="AG34" s="903" t="str">
        <f>IF($B34="","",INDEX('All CCC'!AG$7:AG$866,MATCH(WatchList!$B34,'All CCC'!$B$7:$B$866,0)))</f>
        <v/>
      </c>
      <c r="AH34" s="903" t="str">
        <f>IF($B34="","",INDEX('All CCC'!AH$7:AH$866,MATCH(WatchList!$B34,'All CCC'!$B$7:$B$866,0)))</f>
        <v/>
      </c>
      <c r="AI34" s="903" t="str">
        <f>IF($B34="","",INDEX('All CCC'!AI$7:AI$866,MATCH(WatchList!$B34,'All CCC'!$B$7:$B$866,0)))</f>
        <v/>
      </c>
      <c r="AJ34" s="903" t="str">
        <f>IF($B34="","",INDEX('All CCC'!AJ$7:AJ$866,MATCH(WatchList!$B34,'All CCC'!$B$7:$B$866,0)))</f>
        <v/>
      </c>
      <c r="AK34" s="903" t="str">
        <f>IF($B34="","",INDEX('All CCC'!AK$7:AK$866,MATCH(WatchList!$B34,'All CCC'!$B$7:$B$866,0)))</f>
        <v/>
      </c>
      <c r="AL34" s="903" t="str">
        <f>IF($B34="","",INDEX('All CCC'!AL$7:AL$866,MATCH(WatchList!$B34,'All CCC'!$B$7:$B$866,0)))</f>
        <v/>
      </c>
      <c r="AM34" s="903" t="str">
        <f>IF($B34="","",INDEX('All CCC'!AM$7:AM$866,MATCH(WatchList!$B34,'All CCC'!$B$7:$B$866,0)))</f>
        <v/>
      </c>
      <c r="AN34" s="903" t="str">
        <f>IF($B34="","",INDEX('All CCC'!AN$7:AN$866,MATCH(WatchList!$B34,'All CCC'!$B$7:$B$866,0)))</f>
        <v/>
      </c>
      <c r="AO34" s="903" t="str">
        <f>IF($B34="","",INDEX('All CCC'!AO$7:AO$866,MATCH(WatchList!$B34,'All CCC'!$B$7:$B$866,0)))</f>
        <v/>
      </c>
      <c r="AP34" s="903" t="str">
        <f>IF($B34="","",INDEX('All CCC'!AP$7:AP$866,MATCH(WatchList!$B34,'All CCC'!$B$7:$B$866,0)))</f>
        <v/>
      </c>
      <c r="AQ34" s="903" t="str">
        <f>IF($B34="","",INDEX('All CCC'!AQ$7:AQ$866,MATCH(WatchList!$B34,'All CCC'!$B$7:$B$866,0)))</f>
        <v/>
      </c>
      <c r="AR34" s="903" t="str">
        <f>IF($B34="","",INDEX('All CCC'!AR$7:AR$866,MATCH(WatchList!$B34,'All CCC'!$B$7:$B$866,0)))</f>
        <v/>
      </c>
      <c r="AS34" s="903" t="str">
        <f>IF($B34="","",INDEX('All CCC'!AS$7:AS$866,MATCH(WatchList!$B34,'All CCC'!$B$7:$B$866,0)))</f>
        <v/>
      </c>
      <c r="AT34" s="903" t="str">
        <f>IF($B34="","",INDEX('All CCC'!AT$7:AT$866,MATCH(WatchList!$B34,'All CCC'!$B$7:$B$866,0)))</f>
        <v/>
      </c>
      <c r="AU34" s="903" t="str">
        <f>IF($B34="","",INDEX('All CCC'!AU$7:AU$866,MATCH(WatchList!$B34,'All CCC'!$B$7:$B$866,0)))</f>
        <v/>
      </c>
      <c r="AV34" s="903" t="str">
        <f>IF($B34="","",INDEX('All CCC'!AV$7:AV$866,MATCH(WatchList!$B34,'All CCC'!$B$7:$B$866,0)))</f>
        <v/>
      </c>
      <c r="AW34" s="903" t="str">
        <f>IF($B34="","",INDEX('All CCC'!AW$7:AW$866,MATCH(WatchList!$B34,'All CCC'!$B$7:$B$866,0)))</f>
        <v/>
      </c>
      <c r="AX34" s="903" t="str">
        <f>IF($B34="","",INDEX('All CCC'!AX$7:AX$866,MATCH(WatchList!$B34,'All CCC'!$B$7:$B$866,0)))</f>
        <v/>
      </c>
      <c r="AY34" s="903" t="str">
        <f>IF($B34="","",INDEX('All CCC'!AY$7:AY$866,MATCH(WatchList!$B34,'All CCC'!$B$7:$B$866,0)))</f>
        <v/>
      </c>
      <c r="AZ34" s="903" t="str">
        <f>IF($B34="","",INDEX('All CCC'!AZ$7:AZ$866,MATCH(WatchList!$B34,'All CCC'!$B$7:$B$866,0)))</f>
        <v/>
      </c>
      <c r="BA34" s="903" t="str">
        <f>IF($B34="","",INDEX('All CCC'!BA$7:BA$866,MATCH(WatchList!$B34,'All CCC'!$B$7:$B$866,0)))</f>
        <v/>
      </c>
      <c r="BB34" s="903" t="str">
        <f>IF($B34="","",INDEX('All CCC'!BB$7:BB$866,MATCH(WatchList!$B34,'All CCC'!$B$7:$B$866,0)))</f>
        <v/>
      </c>
      <c r="BC34" s="903" t="str">
        <f>IF($B34="","",INDEX('All CCC'!BC$7:BC$866,MATCH(WatchList!$B34,'All CCC'!$B$7:$B$866,0)))</f>
        <v/>
      </c>
      <c r="BD34" s="903" t="str">
        <f>IF($B34="","",INDEX('All CCC'!BD$7:BD$866,MATCH(WatchList!$B34,'All CCC'!$B$7:$B$866,0)))</f>
        <v/>
      </c>
      <c r="BE34" s="903" t="str">
        <f>IF($B34="","",INDEX('All CCC'!BE$7:BE$866,MATCH(WatchList!$B34,'All CCC'!$B$7:$B$866,0)))</f>
        <v/>
      </c>
      <c r="BF34" s="903" t="str">
        <f>IF($B34="","",INDEX('All CCC'!BF$7:BF$866,MATCH(WatchList!$B34,'All CCC'!$B$7:$B$866,0)))</f>
        <v/>
      </c>
      <c r="BG34" s="903" t="str">
        <f>IF($B34="","",INDEX('All CCC'!BG$7:BG$866,MATCH(WatchList!$B34,'All CCC'!$B$7:$B$866,0)))</f>
        <v/>
      </c>
    </row>
    <row r="35" spans="1:59" x14ac:dyDescent="0.2">
      <c r="A35" s="587" t="str">
        <f>IF($B35="","",INDEX('All CCC'!A$7:A$866,MATCH(WatchList!$B35,'All CCC'!$B$7:$B$866,0)))</f>
        <v/>
      </c>
      <c r="B35" s="36"/>
      <c r="C35" s="903" t="str">
        <f>IF($B35="","",INDEX('All CCC'!C$7:C$866,MATCH(WatchList!$B35,'All CCC'!$B$7:$B$866,0)))</f>
        <v/>
      </c>
      <c r="D35" s="903" t="str">
        <f>IF($B35="","",INDEX('All CCC'!D$7:D$866,MATCH(WatchList!$B35,'All CCC'!$B$7:$B$866,0)))</f>
        <v/>
      </c>
      <c r="E35" s="903" t="str">
        <f>IF($B35="","",INDEX('All CCC'!E$7:E$866,MATCH(WatchList!$B35,'All CCC'!$B$7:$B$866,0)))</f>
        <v/>
      </c>
      <c r="F35" s="903" t="str">
        <f>IF($B35="","",INDEX('All CCC'!F$7:F$866,MATCH(WatchList!$B35,'All CCC'!$B$7:$B$866,0)))</f>
        <v/>
      </c>
      <c r="G35" s="903" t="str">
        <f>IF($B35="","",INDEX('All CCC'!G$7:G$866,MATCH(WatchList!$B35,'All CCC'!$B$7:$B$866,0)))</f>
        <v/>
      </c>
      <c r="H35" s="903" t="str">
        <f>IF($B35="","",INDEX('All CCC'!H$7:H$866,MATCH(WatchList!$B35,'All CCC'!$B$7:$B$866,0)))</f>
        <v/>
      </c>
      <c r="I35" s="903" t="str">
        <f>IF($B35="","",INDEX('All CCC'!I$7:I$866,MATCH(WatchList!$B35,'All CCC'!$B$7:$B$866,0)))</f>
        <v/>
      </c>
      <c r="J35" s="903" t="str">
        <f>IF($B35="","",INDEX('All CCC'!J$7:J$866,MATCH(WatchList!$B35,'All CCC'!$B$7:$B$866,0)))</f>
        <v/>
      </c>
      <c r="K35" s="903" t="str">
        <f>IF($B35="","",INDEX('All CCC'!K$7:K$866,MATCH(WatchList!$B35,'All CCC'!$B$7:$B$866,0)))</f>
        <v/>
      </c>
      <c r="L35" s="903" t="str">
        <f>IF($B35="","",INDEX('All CCC'!L$7:L$866,MATCH(WatchList!$B35,'All CCC'!$B$7:$B$866,0)))</f>
        <v/>
      </c>
      <c r="M35" s="903" t="str">
        <f>IF($B35="","",INDEX('All CCC'!M$7:M$866,MATCH(WatchList!$B35,'All CCC'!$B$7:$B$866,0)))</f>
        <v/>
      </c>
      <c r="N35" s="903" t="str">
        <f>IF($B35="","",INDEX('All CCC'!N$7:N$866,MATCH(WatchList!$B35,'All CCC'!$B$7:$B$866,0)))</f>
        <v/>
      </c>
      <c r="O35" s="903" t="str">
        <f>IF($B35="","",INDEX('All CCC'!O$7:O$866,MATCH(WatchList!$B35,'All CCC'!$B$7:$B$866,0)))</f>
        <v/>
      </c>
      <c r="P35" s="904" t="str">
        <f>IF($B35="","",INDEX('All CCC'!P$7:P$866,MATCH(WatchList!$B35,'All CCC'!$B$7:$B$866,0)))</f>
        <v/>
      </c>
      <c r="Q35" s="904" t="str">
        <f>IF($B35="","",INDEX('All CCC'!Q$7:Q$866,MATCH(WatchList!$B35,'All CCC'!$B$7:$B$866,0)))</f>
        <v/>
      </c>
      <c r="R35" s="903" t="str">
        <f>IF($B35="","",INDEX('All CCC'!R$7:R$866,MATCH(WatchList!$B35,'All CCC'!$B$7:$B$866,0)))</f>
        <v/>
      </c>
      <c r="S35" s="903" t="str">
        <f>IF($B35="","",INDEX('All CCC'!S$7:S$866,MATCH(WatchList!$B35,'All CCC'!$B$7:$B$866,0)))</f>
        <v/>
      </c>
      <c r="T35" s="903" t="str">
        <f>IF($B35="","",INDEX('All CCC'!T$7:T$866,MATCH(WatchList!$B35,'All CCC'!$B$7:$B$866,0)))</f>
        <v/>
      </c>
      <c r="U35" s="903" t="str">
        <f>IF($B35="","",INDEX('All CCC'!U$7:U$866,MATCH(WatchList!$B35,'All CCC'!$B$7:$B$866,0)))</f>
        <v/>
      </c>
      <c r="V35" s="903" t="str">
        <f>IF($B35="","",INDEX('All CCC'!V$7:V$866,MATCH(WatchList!$B35,'All CCC'!$B$7:$B$866,0)))</f>
        <v/>
      </c>
      <c r="W35" s="903" t="str">
        <f>IF($B35="","",INDEX('All CCC'!W$7:W$866,MATCH(WatchList!$B35,'All CCC'!$B$7:$B$866,0)))</f>
        <v/>
      </c>
      <c r="X35" s="903" t="str">
        <f>IF($B35="","",INDEX('All CCC'!X$7:X$866,MATCH(WatchList!$B35,'All CCC'!$B$7:$B$866,0)))</f>
        <v/>
      </c>
      <c r="Y35" s="903" t="str">
        <f>IF($B35="","",INDEX('All CCC'!Y$7:Y$866,MATCH(WatchList!$B35,'All CCC'!$B$7:$B$866,0)))</f>
        <v/>
      </c>
      <c r="Z35" s="903" t="str">
        <f>IF($B35="","",INDEX('All CCC'!Z$7:Z$866,MATCH(WatchList!$B35,'All CCC'!$B$7:$B$866,0)))</f>
        <v/>
      </c>
      <c r="AA35" s="903" t="str">
        <f>IF($B35="","",INDEX('All CCC'!AA$7:AA$866,MATCH(WatchList!$B35,'All CCC'!$B$7:$B$866,0)))</f>
        <v/>
      </c>
      <c r="AB35" s="903" t="str">
        <f>IF($B35="","",INDEX('All CCC'!AB$7:AB$866,MATCH(WatchList!$B35,'All CCC'!$B$7:$B$866,0)))</f>
        <v/>
      </c>
      <c r="AC35" s="903" t="str">
        <f>IF($B35="","",INDEX('All CCC'!AC$7:AC$866,MATCH(WatchList!$B35,'All CCC'!$B$7:$B$866,0)))</f>
        <v/>
      </c>
      <c r="AD35" s="903" t="str">
        <f>IF($B35="","",INDEX('All CCC'!AD$7:AD$866,MATCH(WatchList!$B35,'All CCC'!$B$7:$B$866,0)))</f>
        <v/>
      </c>
      <c r="AE35" s="903" t="str">
        <f>IF($B35="","",INDEX('All CCC'!AE$7:AE$866,MATCH(WatchList!$B35,'All CCC'!$B$7:$B$866,0)))</f>
        <v/>
      </c>
      <c r="AF35" s="903" t="str">
        <f>IF($B35="","",INDEX('All CCC'!AF$7:AF$866,MATCH(WatchList!$B35,'All CCC'!$B$7:$B$866,0)))</f>
        <v/>
      </c>
      <c r="AG35" s="903" t="str">
        <f>IF($B35="","",INDEX('All CCC'!AG$7:AG$866,MATCH(WatchList!$B35,'All CCC'!$B$7:$B$866,0)))</f>
        <v/>
      </c>
      <c r="AH35" s="903" t="str">
        <f>IF($B35="","",INDEX('All CCC'!AH$7:AH$866,MATCH(WatchList!$B35,'All CCC'!$B$7:$B$866,0)))</f>
        <v/>
      </c>
      <c r="AI35" s="903" t="str">
        <f>IF($B35="","",INDEX('All CCC'!AI$7:AI$866,MATCH(WatchList!$B35,'All CCC'!$B$7:$B$866,0)))</f>
        <v/>
      </c>
      <c r="AJ35" s="903" t="str">
        <f>IF($B35="","",INDEX('All CCC'!AJ$7:AJ$866,MATCH(WatchList!$B35,'All CCC'!$B$7:$B$866,0)))</f>
        <v/>
      </c>
      <c r="AK35" s="903" t="str">
        <f>IF($B35="","",INDEX('All CCC'!AK$7:AK$866,MATCH(WatchList!$B35,'All CCC'!$B$7:$B$866,0)))</f>
        <v/>
      </c>
      <c r="AL35" s="903" t="str">
        <f>IF($B35="","",INDEX('All CCC'!AL$7:AL$866,MATCH(WatchList!$B35,'All CCC'!$B$7:$B$866,0)))</f>
        <v/>
      </c>
      <c r="AM35" s="903" t="str">
        <f>IF($B35="","",INDEX('All CCC'!AM$7:AM$866,MATCH(WatchList!$B35,'All CCC'!$B$7:$B$866,0)))</f>
        <v/>
      </c>
      <c r="AN35" s="903" t="str">
        <f>IF($B35="","",INDEX('All CCC'!AN$7:AN$866,MATCH(WatchList!$B35,'All CCC'!$B$7:$B$866,0)))</f>
        <v/>
      </c>
      <c r="AO35" s="903" t="str">
        <f>IF($B35="","",INDEX('All CCC'!AO$7:AO$866,MATCH(WatchList!$B35,'All CCC'!$B$7:$B$866,0)))</f>
        <v/>
      </c>
      <c r="AP35" s="903" t="str">
        <f>IF($B35="","",INDEX('All CCC'!AP$7:AP$866,MATCH(WatchList!$B35,'All CCC'!$B$7:$B$866,0)))</f>
        <v/>
      </c>
      <c r="AQ35" s="903" t="str">
        <f>IF($B35="","",INDEX('All CCC'!AQ$7:AQ$866,MATCH(WatchList!$B35,'All CCC'!$B$7:$B$866,0)))</f>
        <v/>
      </c>
      <c r="AR35" s="903" t="str">
        <f>IF($B35="","",INDEX('All CCC'!AR$7:AR$866,MATCH(WatchList!$B35,'All CCC'!$B$7:$B$866,0)))</f>
        <v/>
      </c>
      <c r="AS35" s="903" t="str">
        <f>IF($B35="","",INDEX('All CCC'!AS$7:AS$866,MATCH(WatchList!$B35,'All CCC'!$B$7:$B$866,0)))</f>
        <v/>
      </c>
      <c r="AT35" s="903" t="str">
        <f>IF($B35="","",INDEX('All CCC'!AT$7:AT$866,MATCH(WatchList!$B35,'All CCC'!$B$7:$B$866,0)))</f>
        <v/>
      </c>
      <c r="AU35" s="903" t="str">
        <f>IF($B35="","",INDEX('All CCC'!AU$7:AU$866,MATCH(WatchList!$B35,'All CCC'!$B$7:$B$866,0)))</f>
        <v/>
      </c>
      <c r="AV35" s="903" t="str">
        <f>IF($B35="","",INDEX('All CCC'!AV$7:AV$866,MATCH(WatchList!$B35,'All CCC'!$B$7:$B$866,0)))</f>
        <v/>
      </c>
      <c r="AW35" s="903" t="str">
        <f>IF($B35="","",INDEX('All CCC'!AW$7:AW$866,MATCH(WatchList!$B35,'All CCC'!$B$7:$B$866,0)))</f>
        <v/>
      </c>
      <c r="AX35" s="903" t="str">
        <f>IF($B35="","",INDEX('All CCC'!AX$7:AX$866,MATCH(WatchList!$B35,'All CCC'!$B$7:$B$866,0)))</f>
        <v/>
      </c>
      <c r="AY35" s="903" t="str">
        <f>IF($B35="","",INDEX('All CCC'!AY$7:AY$866,MATCH(WatchList!$B35,'All CCC'!$B$7:$B$866,0)))</f>
        <v/>
      </c>
      <c r="AZ35" s="903" t="str">
        <f>IF($B35="","",INDEX('All CCC'!AZ$7:AZ$866,MATCH(WatchList!$B35,'All CCC'!$B$7:$B$866,0)))</f>
        <v/>
      </c>
      <c r="BA35" s="903" t="str">
        <f>IF($B35="","",INDEX('All CCC'!BA$7:BA$866,MATCH(WatchList!$B35,'All CCC'!$B$7:$B$866,0)))</f>
        <v/>
      </c>
      <c r="BB35" s="903" t="str">
        <f>IF($B35="","",INDEX('All CCC'!BB$7:BB$866,MATCH(WatchList!$B35,'All CCC'!$B$7:$B$866,0)))</f>
        <v/>
      </c>
      <c r="BC35" s="903" t="str">
        <f>IF($B35="","",INDEX('All CCC'!BC$7:BC$866,MATCH(WatchList!$B35,'All CCC'!$B$7:$B$866,0)))</f>
        <v/>
      </c>
      <c r="BD35" s="903" t="str">
        <f>IF($B35="","",INDEX('All CCC'!BD$7:BD$866,MATCH(WatchList!$B35,'All CCC'!$B$7:$B$866,0)))</f>
        <v/>
      </c>
      <c r="BE35" s="903" t="str">
        <f>IF($B35="","",INDEX('All CCC'!BE$7:BE$866,MATCH(WatchList!$B35,'All CCC'!$B$7:$B$866,0)))</f>
        <v/>
      </c>
      <c r="BF35" s="903" t="str">
        <f>IF($B35="","",INDEX('All CCC'!BF$7:BF$866,MATCH(WatchList!$B35,'All CCC'!$B$7:$B$866,0)))</f>
        <v/>
      </c>
      <c r="BG35" s="903" t="str">
        <f>IF($B35="","",INDEX('All CCC'!BG$7:BG$866,MATCH(WatchList!$B35,'All CCC'!$B$7:$B$866,0)))</f>
        <v/>
      </c>
    </row>
    <row r="36" spans="1:59" x14ac:dyDescent="0.2">
      <c r="A36" s="587" t="str">
        <f>IF($B36="","",INDEX('All CCC'!A$7:A$866,MATCH(WatchList!$B36,'All CCC'!$B$7:$B$866,0)))</f>
        <v/>
      </c>
      <c r="B36" s="36"/>
      <c r="C36" s="903" t="str">
        <f>IF($B36="","",INDEX('All CCC'!C$7:C$866,MATCH(WatchList!$B36,'All CCC'!$B$7:$B$866,0)))</f>
        <v/>
      </c>
      <c r="D36" s="903" t="str">
        <f>IF($B36="","",INDEX('All CCC'!D$7:D$866,MATCH(WatchList!$B36,'All CCC'!$B$7:$B$866,0)))</f>
        <v/>
      </c>
      <c r="E36" s="903" t="str">
        <f>IF($B36="","",INDEX('All CCC'!E$7:E$866,MATCH(WatchList!$B36,'All CCC'!$B$7:$B$866,0)))</f>
        <v/>
      </c>
      <c r="F36" s="903" t="str">
        <f>IF($B36="","",INDEX('All CCC'!F$7:F$866,MATCH(WatchList!$B36,'All CCC'!$B$7:$B$866,0)))</f>
        <v/>
      </c>
      <c r="G36" s="903" t="str">
        <f>IF($B36="","",INDEX('All CCC'!G$7:G$866,MATCH(WatchList!$B36,'All CCC'!$B$7:$B$866,0)))</f>
        <v/>
      </c>
      <c r="H36" s="903" t="str">
        <f>IF($B36="","",INDEX('All CCC'!H$7:H$866,MATCH(WatchList!$B36,'All CCC'!$B$7:$B$866,0)))</f>
        <v/>
      </c>
      <c r="I36" s="903" t="str">
        <f>IF($B36="","",INDEX('All CCC'!I$7:I$866,MATCH(WatchList!$B36,'All CCC'!$B$7:$B$866,0)))</f>
        <v/>
      </c>
      <c r="J36" s="903" t="str">
        <f>IF($B36="","",INDEX('All CCC'!J$7:J$866,MATCH(WatchList!$B36,'All CCC'!$B$7:$B$866,0)))</f>
        <v/>
      </c>
      <c r="K36" s="903" t="str">
        <f>IF($B36="","",INDEX('All CCC'!K$7:K$866,MATCH(WatchList!$B36,'All CCC'!$B$7:$B$866,0)))</f>
        <v/>
      </c>
      <c r="L36" s="903" t="str">
        <f>IF($B36="","",INDEX('All CCC'!L$7:L$866,MATCH(WatchList!$B36,'All CCC'!$B$7:$B$866,0)))</f>
        <v/>
      </c>
      <c r="M36" s="903" t="str">
        <f>IF($B36="","",INDEX('All CCC'!M$7:M$866,MATCH(WatchList!$B36,'All CCC'!$B$7:$B$866,0)))</f>
        <v/>
      </c>
      <c r="N36" s="903" t="str">
        <f>IF($B36="","",INDEX('All CCC'!N$7:N$866,MATCH(WatchList!$B36,'All CCC'!$B$7:$B$866,0)))</f>
        <v/>
      </c>
      <c r="O36" s="903" t="str">
        <f>IF($B36="","",INDEX('All CCC'!O$7:O$866,MATCH(WatchList!$B36,'All CCC'!$B$7:$B$866,0)))</f>
        <v/>
      </c>
      <c r="P36" s="904" t="str">
        <f>IF($B36="","",INDEX('All CCC'!P$7:P$866,MATCH(WatchList!$B36,'All CCC'!$B$7:$B$866,0)))</f>
        <v/>
      </c>
      <c r="Q36" s="904" t="str">
        <f>IF($B36="","",INDEX('All CCC'!Q$7:Q$866,MATCH(WatchList!$B36,'All CCC'!$B$7:$B$866,0)))</f>
        <v/>
      </c>
      <c r="R36" s="903" t="str">
        <f>IF($B36="","",INDEX('All CCC'!R$7:R$866,MATCH(WatchList!$B36,'All CCC'!$B$7:$B$866,0)))</f>
        <v/>
      </c>
      <c r="S36" s="903" t="str">
        <f>IF($B36="","",INDEX('All CCC'!S$7:S$866,MATCH(WatchList!$B36,'All CCC'!$B$7:$B$866,0)))</f>
        <v/>
      </c>
      <c r="T36" s="903" t="str">
        <f>IF($B36="","",INDEX('All CCC'!T$7:T$866,MATCH(WatchList!$B36,'All CCC'!$B$7:$B$866,0)))</f>
        <v/>
      </c>
      <c r="U36" s="903" t="str">
        <f>IF($B36="","",INDEX('All CCC'!U$7:U$866,MATCH(WatchList!$B36,'All CCC'!$B$7:$B$866,0)))</f>
        <v/>
      </c>
      <c r="V36" s="903" t="str">
        <f>IF($B36="","",INDEX('All CCC'!V$7:V$866,MATCH(WatchList!$B36,'All CCC'!$B$7:$B$866,0)))</f>
        <v/>
      </c>
      <c r="W36" s="903" t="str">
        <f>IF($B36="","",INDEX('All CCC'!W$7:W$866,MATCH(WatchList!$B36,'All CCC'!$B$7:$B$866,0)))</f>
        <v/>
      </c>
      <c r="X36" s="903" t="str">
        <f>IF($B36="","",INDEX('All CCC'!X$7:X$866,MATCH(WatchList!$B36,'All CCC'!$B$7:$B$866,0)))</f>
        <v/>
      </c>
      <c r="Y36" s="903" t="str">
        <f>IF($B36="","",INDEX('All CCC'!Y$7:Y$866,MATCH(WatchList!$B36,'All CCC'!$B$7:$B$866,0)))</f>
        <v/>
      </c>
      <c r="Z36" s="903" t="str">
        <f>IF($B36="","",INDEX('All CCC'!Z$7:Z$866,MATCH(WatchList!$B36,'All CCC'!$B$7:$B$866,0)))</f>
        <v/>
      </c>
      <c r="AA36" s="903" t="str">
        <f>IF($B36="","",INDEX('All CCC'!AA$7:AA$866,MATCH(WatchList!$B36,'All CCC'!$B$7:$B$866,0)))</f>
        <v/>
      </c>
      <c r="AB36" s="903" t="str">
        <f>IF($B36="","",INDEX('All CCC'!AB$7:AB$866,MATCH(WatchList!$B36,'All CCC'!$B$7:$B$866,0)))</f>
        <v/>
      </c>
      <c r="AC36" s="903" t="str">
        <f>IF($B36="","",INDEX('All CCC'!AC$7:AC$866,MATCH(WatchList!$B36,'All CCC'!$B$7:$B$866,0)))</f>
        <v/>
      </c>
      <c r="AD36" s="903" t="str">
        <f>IF($B36="","",INDEX('All CCC'!AD$7:AD$866,MATCH(WatchList!$B36,'All CCC'!$B$7:$B$866,0)))</f>
        <v/>
      </c>
      <c r="AE36" s="903" t="str">
        <f>IF($B36="","",INDEX('All CCC'!AE$7:AE$866,MATCH(WatchList!$B36,'All CCC'!$B$7:$B$866,0)))</f>
        <v/>
      </c>
      <c r="AF36" s="903" t="str">
        <f>IF($B36="","",INDEX('All CCC'!AF$7:AF$866,MATCH(WatchList!$B36,'All CCC'!$B$7:$B$866,0)))</f>
        <v/>
      </c>
      <c r="AG36" s="903" t="str">
        <f>IF($B36="","",INDEX('All CCC'!AG$7:AG$866,MATCH(WatchList!$B36,'All CCC'!$B$7:$B$866,0)))</f>
        <v/>
      </c>
      <c r="AH36" s="903" t="str">
        <f>IF($B36="","",INDEX('All CCC'!AH$7:AH$866,MATCH(WatchList!$B36,'All CCC'!$B$7:$B$866,0)))</f>
        <v/>
      </c>
      <c r="AI36" s="903" t="str">
        <f>IF($B36="","",INDEX('All CCC'!AI$7:AI$866,MATCH(WatchList!$B36,'All CCC'!$B$7:$B$866,0)))</f>
        <v/>
      </c>
      <c r="AJ36" s="903" t="str">
        <f>IF($B36="","",INDEX('All CCC'!AJ$7:AJ$866,MATCH(WatchList!$B36,'All CCC'!$B$7:$B$866,0)))</f>
        <v/>
      </c>
      <c r="AK36" s="903" t="str">
        <f>IF($B36="","",INDEX('All CCC'!AK$7:AK$866,MATCH(WatchList!$B36,'All CCC'!$B$7:$B$866,0)))</f>
        <v/>
      </c>
      <c r="AL36" s="903" t="str">
        <f>IF($B36="","",INDEX('All CCC'!AL$7:AL$866,MATCH(WatchList!$B36,'All CCC'!$B$7:$B$866,0)))</f>
        <v/>
      </c>
      <c r="AM36" s="903" t="str">
        <f>IF($B36="","",INDEX('All CCC'!AM$7:AM$866,MATCH(WatchList!$B36,'All CCC'!$B$7:$B$866,0)))</f>
        <v/>
      </c>
      <c r="AN36" s="903" t="str">
        <f>IF($B36="","",INDEX('All CCC'!AN$7:AN$866,MATCH(WatchList!$B36,'All CCC'!$B$7:$B$866,0)))</f>
        <v/>
      </c>
      <c r="AO36" s="903" t="str">
        <f>IF($B36="","",INDEX('All CCC'!AO$7:AO$866,MATCH(WatchList!$B36,'All CCC'!$B$7:$B$866,0)))</f>
        <v/>
      </c>
      <c r="AP36" s="903" t="str">
        <f>IF($B36="","",INDEX('All CCC'!AP$7:AP$866,MATCH(WatchList!$B36,'All CCC'!$B$7:$B$866,0)))</f>
        <v/>
      </c>
      <c r="AQ36" s="903" t="str">
        <f>IF($B36="","",INDEX('All CCC'!AQ$7:AQ$866,MATCH(WatchList!$B36,'All CCC'!$B$7:$B$866,0)))</f>
        <v/>
      </c>
      <c r="AR36" s="903" t="str">
        <f>IF($B36="","",INDEX('All CCC'!AR$7:AR$866,MATCH(WatchList!$B36,'All CCC'!$B$7:$B$866,0)))</f>
        <v/>
      </c>
      <c r="AS36" s="903" t="str">
        <f>IF($B36="","",INDEX('All CCC'!AS$7:AS$866,MATCH(WatchList!$B36,'All CCC'!$B$7:$B$866,0)))</f>
        <v/>
      </c>
      <c r="AT36" s="903" t="str">
        <f>IF($B36="","",INDEX('All CCC'!AT$7:AT$866,MATCH(WatchList!$B36,'All CCC'!$B$7:$B$866,0)))</f>
        <v/>
      </c>
      <c r="AU36" s="903" t="str">
        <f>IF($B36="","",INDEX('All CCC'!AU$7:AU$866,MATCH(WatchList!$B36,'All CCC'!$B$7:$B$866,0)))</f>
        <v/>
      </c>
      <c r="AV36" s="903" t="str">
        <f>IF($B36="","",INDEX('All CCC'!AV$7:AV$866,MATCH(WatchList!$B36,'All CCC'!$B$7:$B$866,0)))</f>
        <v/>
      </c>
      <c r="AW36" s="903" t="str">
        <f>IF($B36="","",INDEX('All CCC'!AW$7:AW$866,MATCH(WatchList!$B36,'All CCC'!$B$7:$B$866,0)))</f>
        <v/>
      </c>
      <c r="AX36" s="903" t="str">
        <f>IF($B36="","",INDEX('All CCC'!AX$7:AX$866,MATCH(WatchList!$B36,'All CCC'!$B$7:$B$866,0)))</f>
        <v/>
      </c>
      <c r="AY36" s="903" t="str">
        <f>IF($B36="","",INDEX('All CCC'!AY$7:AY$866,MATCH(WatchList!$B36,'All CCC'!$B$7:$B$866,0)))</f>
        <v/>
      </c>
      <c r="AZ36" s="903" t="str">
        <f>IF($B36="","",INDEX('All CCC'!AZ$7:AZ$866,MATCH(WatchList!$B36,'All CCC'!$B$7:$B$866,0)))</f>
        <v/>
      </c>
      <c r="BA36" s="903" t="str">
        <f>IF($B36="","",INDEX('All CCC'!BA$7:BA$866,MATCH(WatchList!$B36,'All CCC'!$B$7:$B$866,0)))</f>
        <v/>
      </c>
      <c r="BB36" s="903" t="str">
        <f>IF($B36="","",INDEX('All CCC'!BB$7:BB$866,MATCH(WatchList!$B36,'All CCC'!$B$7:$B$866,0)))</f>
        <v/>
      </c>
      <c r="BC36" s="903" t="str">
        <f>IF($B36="","",INDEX('All CCC'!BC$7:BC$866,MATCH(WatchList!$B36,'All CCC'!$B$7:$B$866,0)))</f>
        <v/>
      </c>
      <c r="BD36" s="903" t="str">
        <f>IF($B36="","",INDEX('All CCC'!BD$7:BD$866,MATCH(WatchList!$B36,'All CCC'!$B$7:$B$866,0)))</f>
        <v/>
      </c>
      <c r="BE36" s="903" t="str">
        <f>IF($B36="","",INDEX('All CCC'!BE$7:BE$866,MATCH(WatchList!$B36,'All CCC'!$B$7:$B$866,0)))</f>
        <v/>
      </c>
      <c r="BF36" s="903" t="str">
        <f>IF($B36="","",INDEX('All CCC'!BF$7:BF$866,MATCH(WatchList!$B36,'All CCC'!$B$7:$B$866,0)))</f>
        <v/>
      </c>
      <c r="BG36" s="903" t="str">
        <f>IF($B36="","",INDEX('All CCC'!BG$7:BG$866,MATCH(WatchList!$B36,'All CCC'!$B$7:$B$866,0)))</f>
        <v/>
      </c>
    </row>
    <row r="37" spans="1:59" x14ac:dyDescent="0.2">
      <c r="A37" s="587" t="str">
        <f>IF($B37="","",INDEX('All CCC'!A$7:A$866,MATCH(WatchList!$B37,'All CCC'!$B$7:$B$866,0)))</f>
        <v/>
      </c>
      <c r="B37" s="36"/>
      <c r="C37" s="903" t="str">
        <f>IF($B37="","",INDEX('All CCC'!C$7:C$866,MATCH(WatchList!$B37,'All CCC'!$B$7:$B$866,0)))</f>
        <v/>
      </c>
      <c r="D37" s="903" t="str">
        <f>IF($B37="","",INDEX('All CCC'!D$7:D$866,MATCH(WatchList!$B37,'All CCC'!$B$7:$B$866,0)))</f>
        <v/>
      </c>
      <c r="E37" s="903" t="str">
        <f>IF($B37="","",INDEX('All CCC'!E$7:E$866,MATCH(WatchList!$B37,'All CCC'!$B$7:$B$866,0)))</f>
        <v/>
      </c>
      <c r="F37" s="903" t="str">
        <f>IF($B37="","",INDEX('All CCC'!F$7:F$866,MATCH(WatchList!$B37,'All CCC'!$B$7:$B$866,0)))</f>
        <v/>
      </c>
      <c r="G37" s="903" t="str">
        <f>IF($B37="","",INDEX('All CCC'!G$7:G$866,MATCH(WatchList!$B37,'All CCC'!$B$7:$B$866,0)))</f>
        <v/>
      </c>
      <c r="H37" s="903" t="str">
        <f>IF($B37="","",INDEX('All CCC'!H$7:H$866,MATCH(WatchList!$B37,'All CCC'!$B$7:$B$866,0)))</f>
        <v/>
      </c>
      <c r="I37" s="903" t="str">
        <f>IF($B37="","",INDEX('All CCC'!I$7:I$866,MATCH(WatchList!$B37,'All CCC'!$B$7:$B$866,0)))</f>
        <v/>
      </c>
      <c r="J37" s="903" t="str">
        <f>IF($B37="","",INDEX('All CCC'!J$7:J$866,MATCH(WatchList!$B37,'All CCC'!$B$7:$B$866,0)))</f>
        <v/>
      </c>
      <c r="K37" s="903" t="str">
        <f>IF($B37="","",INDEX('All CCC'!K$7:K$866,MATCH(WatchList!$B37,'All CCC'!$B$7:$B$866,0)))</f>
        <v/>
      </c>
      <c r="L37" s="903" t="str">
        <f>IF($B37="","",INDEX('All CCC'!L$7:L$866,MATCH(WatchList!$B37,'All CCC'!$B$7:$B$866,0)))</f>
        <v/>
      </c>
      <c r="M37" s="903" t="str">
        <f>IF($B37="","",INDEX('All CCC'!M$7:M$866,MATCH(WatchList!$B37,'All CCC'!$B$7:$B$866,0)))</f>
        <v/>
      </c>
      <c r="N37" s="903" t="str">
        <f>IF($B37="","",INDEX('All CCC'!N$7:N$866,MATCH(WatchList!$B37,'All CCC'!$B$7:$B$866,0)))</f>
        <v/>
      </c>
      <c r="O37" s="903" t="str">
        <f>IF($B37="","",INDEX('All CCC'!O$7:O$866,MATCH(WatchList!$B37,'All CCC'!$B$7:$B$866,0)))</f>
        <v/>
      </c>
      <c r="P37" s="904" t="str">
        <f>IF($B37="","",INDEX('All CCC'!P$7:P$866,MATCH(WatchList!$B37,'All CCC'!$B$7:$B$866,0)))</f>
        <v/>
      </c>
      <c r="Q37" s="904" t="str">
        <f>IF($B37="","",INDEX('All CCC'!Q$7:Q$866,MATCH(WatchList!$B37,'All CCC'!$B$7:$B$866,0)))</f>
        <v/>
      </c>
      <c r="R37" s="903" t="str">
        <f>IF($B37="","",INDEX('All CCC'!R$7:R$866,MATCH(WatchList!$B37,'All CCC'!$B$7:$B$866,0)))</f>
        <v/>
      </c>
      <c r="S37" s="903" t="str">
        <f>IF($B37="","",INDEX('All CCC'!S$7:S$866,MATCH(WatchList!$B37,'All CCC'!$B$7:$B$866,0)))</f>
        <v/>
      </c>
      <c r="T37" s="903" t="str">
        <f>IF($B37="","",INDEX('All CCC'!T$7:T$866,MATCH(WatchList!$B37,'All CCC'!$B$7:$B$866,0)))</f>
        <v/>
      </c>
      <c r="U37" s="903" t="str">
        <f>IF($B37="","",INDEX('All CCC'!U$7:U$866,MATCH(WatchList!$B37,'All CCC'!$B$7:$B$866,0)))</f>
        <v/>
      </c>
      <c r="V37" s="903" t="str">
        <f>IF($B37="","",INDEX('All CCC'!V$7:V$866,MATCH(WatchList!$B37,'All CCC'!$B$7:$B$866,0)))</f>
        <v/>
      </c>
      <c r="W37" s="903" t="str">
        <f>IF($B37="","",INDEX('All CCC'!W$7:W$866,MATCH(WatchList!$B37,'All CCC'!$B$7:$B$866,0)))</f>
        <v/>
      </c>
      <c r="X37" s="903" t="str">
        <f>IF($B37="","",INDEX('All CCC'!X$7:X$866,MATCH(WatchList!$B37,'All CCC'!$B$7:$B$866,0)))</f>
        <v/>
      </c>
      <c r="Y37" s="903" t="str">
        <f>IF($B37="","",INDEX('All CCC'!Y$7:Y$866,MATCH(WatchList!$B37,'All CCC'!$B$7:$B$866,0)))</f>
        <v/>
      </c>
      <c r="Z37" s="903" t="str">
        <f>IF($B37="","",INDEX('All CCC'!Z$7:Z$866,MATCH(WatchList!$B37,'All CCC'!$B$7:$B$866,0)))</f>
        <v/>
      </c>
      <c r="AA37" s="903" t="str">
        <f>IF($B37="","",INDEX('All CCC'!AA$7:AA$866,MATCH(WatchList!$B37,'All CCC'!$B$7:$B$866,0)))</f>
        <v/>
      </c>
      <c r="AB37" s="903" t="str">
        <f>IF($B37="","",INDEX('All CCC'!AB$7:AB$866,MATCH(WatchList!$B37,'All CCC'!$B$7:$B$866,0)))</f>
        <v/>
      </c>
      <c r="AC37" s="903" t="str">
        <f>IF($B37="","",INDEX('All CCC'!AC$7:AC$866,MATCH(WatchList!$B37,'All CCC'!$B$7:$B$866,0)))</f>
        <v/>
      </c>
      <c r="AD37" s="903" t="str">
        <f>IF($B37="","",INDEX('All CCC'!AD$7:AD$866,MATCH(WatchList!$B37,'All CCC'!$B$7:$B$866,0)))</f>
        <v/>
      </c>
      <c r="AE37" s="903" t="str">
        <f>IF($B37="","",INDEX('All CCC'!AE$7:AE$866,MATCH(WatchList!$B37,'All CCC'!$B$7:$B$866,0)))</f>
        <v/>
      </c>
      <c r="AF37" s="903" t="str">
        <f>IF($B37="","",INDEX('All CCC'!AF$7:AF$866,MATCH(WatchList!$B37,'All CCC'!$B$7:$B$866,0)))</f>
        <v/>
      </c>
      <c r="AG37" s="903" t="str">
        <f>IF($B37="","",INDEX('All CCC'!AG$7:AG$866,MATCH(WatchList!$B37,'All CCC'!$B$7:$B$866,0)))</f>
        <v/>
      </c>
      <c r="AH37" s="903" t="str">
        <f>IF($B37="","",INDEX('All CCC'!AH$7:AH$866,MATCH(WatchList!$B37,'All CCC'!$B$7:$B$866,0)))</f>
        <v/>
      </c>
      <c r="AI37" s="903" t="str">
        <f>IF($B37="","",INDEX('All CCC'!AI$7:AI$866,MATCH(WatchList!$B37,'All CCC'!$B$7:$B$866,0)))</f>
        <v/>
      </c>
      <c r="AJ37" s="903" t="str">
        <f>IF($B37="","",INDEX('All CCC'!AJ$7:AJ$866,MATCH(WatchList!$B37,'All CCC'!$B$7:$B$866,0)))</f>
        <v/>
      </c>
      <c r="AK37" s="903" t="str">
        <f>IF($B37="","",INDEX('All CCC'!AK$7:AK$866,MATCH(WatchList!$B37,'All CCC'!$B$7:$B$866,0)))</f>
        <v/>
      </c>
      <c r="AL37" s="903" t="str">
        <f>IF($B37="","",INDEX('All CCC'!AL$7:AL$866,MATCH(WatchList!$B37,'All CCC'!$B$7:$B$866,0)))</f>
        <v/>
      </c>
      <c r="AM37" s="903" t="str">
        <f>IF($B37="","",INDEX('All CCC'!AM$7:AM$866,MATCH(WatchList!$B37,'All CCC'!$B$7:$B$866,0)))</f>
        <v/>
      </c>
      <c r="AN37" s="903" t="str">
        <f>IF($B37="","",INDEX('All CCC'!AN$7:AN$866,MATCH(WatchList!$B37,'All CCC'!$B$7:$B$866,0)))</f>
        <v/>
      </c>
      <c r="AO37" s="903" t="str">
        <f>IF($B37="","",INDEX('All CCC'!AO$7:AO$866,MATCH(WatchList!$B37,'All CCC'!$B$7:$B$866,0)))</f>
        <v/>
      </c>
      <c r="AP37" s="903" t="str">
        <f>IF($B37="","",INDEX('All CCC'!AP$7:AP$866,MATCH(WatchList!$B37,'All CCC'!$B$7:$B$866,0)))</f>
        <v/>
      </c>
      <c r="AQ37" s="903" t="str">
        <f>IF($B37="","",INDEX('All CCC'!AQ$7:AQ$866,MATCH(WatchList!$B37,'All CCC'!$B$7:$B$866,0)))</f>
        <v/>
      </c>
      <c r="AR37" s="903" t="str">
        <f>IF($B37="","",INDEX('All CCC'!AR$7:AR$866,MATCH(WatchList!$B37,'All CCC'!$B$7:$B$866,0)))</f>
        <v/>
      </c>
      <c r="AS37" s="903" t="str">
        <f>IF($B37="","",INDEX('All CCC'!AS$7:AS$866,MATCH(WatchList!$B37,'All CCC'!$B$7:$B$866,0)))</f>
        <v/>
      </c>
      <c r="AT37" s="903" t="str">
        <f>IF($B37="","",INDEX('All CCC'!AT$7:AT$866,MATCH(WatchList!$B37,'All CCC'!$B$7:$B$866,0)))</f>
        <v/>
      </c>
      <c r="AU37" s="903" t="str">
        <f>IF($B37="","",INDEX('All CCC'!AU$7:AU$866,MATCH(WatchList!$B37,'All CCC'!$B$7:$B$866,0)))</f>
        <v/>
      </c>
      <c r="AV37" s="903" t="str">
        <f>IF($B37="","",INDEX('All CCC'!AV$7:AV$866,MATCH(WatchList!$B37,'All CCC'!$B$7:$B$866,0)))</f>
        <v/>
      </c>
      <c r="AW37" s="903" t="str">
        <f>IF($B37="","",INDEX('All CCC'!AW$7:AW$866,MATCH(WatchList!$B37,'All CCC'!$B$7:$B$866,0)))</f>
        <v/>
      </c>
      <c r="AX37" s="903" t="str">
        <f>IF($B37="","",INDEX('All CCC'!AX$7:AX$866,MATCH(WatchList!$B37,'All CCC'!$B$7:$B$866,0)))</f>
        <v/>
      </c>
      <c r="AY37" s="903" t="str">
        <f>IF($B37="","",INDEX('All CCC'!AY$7:AY$866,MATCH(WatchList!$B37,'All CCC'!$B$7:$B$866,0)))</f>
        <v/>
      </c>
      <c r="AZ37" s="903" t="str">
        <f>IF($B37="","",INDEX('All CCC'!AZ$7:AZ$866,MATCH(WatchList!$B37,'All CCC'!$B$7:$B$866,0)))</f>
        <v/>
      </c>
      <c r="BA37" s="903" t="str">
        <f>IF($B37="","",INDEX('All CCC'!BA$7:BA$866,MATCH(WatchList!$B37,'All CCC'!$B$7:$B$866,0)))</f>
        <v/>
      </c>
      <c r="BB37" s="903" t="str">
        <f>IF($B37="","",INDEX('All CCC'!BB$7:BB$866,MATCH(WatchList!$B37,'All CCC'!$B$7:$B$866,0)))</f>
        <v/>
      </c>
      <c r="BC37" s="903" t="str">
        <f>IF($B37="","",INDEX('All CCC'!BC$7:BC$866,MATCH(WatchList!$B37,'All CCC'!$B$7:$B$866,0)))</f>
        <v/>
      </c>
      <c r="BD37" s="903" t="str">
        <f>IF($B37="","",INDEX('All CCC'!BD$7:BD$866,MATCH(WatchList!$B37,'All CCC'!$B$7:$B$866,0)))</f>
        <v/>
      </c>
      <c r="BE37" s="903" t="str">
        <f>IF($B37="","",INDEX('All CCC'!BE$7:BE$866,MATCH(WatchList!$B37,'All CCC'!$B$7:$B$866,0)))</f>
        <v/>
      </c>
      <c r="BF37" s="903" t="str">
        <f>IF($B37="","",INDEX('All CCC'!BF$7:BF$866,MATCH(WatchList!$B37,'All CCC'!$B$7:$B$866,0)))</f>
        <v/>
      </c>
      <c r="BG37" s="903" t="str">
        <f>IF($B37="","",INDEX('All CCC'!BG$7:BG$866,MATCH(WatchList!$B37,'All CCC'!$B$7:$B$866,0)))</f>
        <v/>
      </c>
    </row>
    <row r="38" spans="1:59" x14ac:dyDescent="0.2">
      <c r="A38" s="587" t="str">
        <f>IF($B38="","",INDEX('All CCC'!A$7:A$866,MATCH(WatchList!$B38,'All CCC'!$B$7:$B$866,0)))</f>
        <v/>
      </c>
      <c r="B38" s="36"/>
      <c r="C38" s="903" t="str">
        <f>IF($B38="","",INDEX('All CCC'!C$7:C$866,MATCH(WatchList!$B38,'All CCC'!$B$7:$B$866,0)))</f>
        <v/>
      </c>
      <c r="D38" s="903" t="str">
        <f>IF($B38="","",INDEX('All CCC'!D$7:D$866,MATCH(WatchList!$B38,'All CCC'!$B$7:$B$866,0)))</f>
        <v/>
      </c>
      <c r="E38" s="903" t="str">
        <f>IF($B38="","",INDEX('All CCC'!E$7:E$866,MATCH(WatchList!$B38,'All CCC'!$B$7:$B$866,0)))</f>
        <v/>
      </c>
      <c r="F38" s="903" t="str">
        <f>IF($B38="","",INDEX('All CCC'!F$7:F$866,MATCH(WatchList!$B38,'All CCC'!$B$7:$B$866,0)))</f>
        <v/>
      </c>
      <c r="G38" s="903" t="str">
        <f>IF($B38="","",INDEX('All CCC'!G$7:G$866,MATCH(WatchList!$B38,'All CCC'!$B$7:$B$866,0)))</f>
        <v/>
      </c>
      <c r="H38" s="903" t="str">
        <f>IF($B38="","",INDEX('All CCC'!H$7:H$866,MATCH(WatchList!$B38,'All CCC'!$B$7:$B$866,0)))</f>
        <v/>
      </c>
      <c r="I38" s="903" t="str">
        <f>IF($B38="","",INDEX('All CCC'!I$7:I$866,MATCH(WatchList!$B38,'All CCC'!$B$7:$B$866,0)))</f>
        <v/>
      </c>
      <c r="J38" s="903" t="str">
        <f>IF($B38="","",INDEX('All CCC'!J$7:J$866,MATCH(WatchList!$B38,'All CCC'!$B$7:$B$866,0)))</f>
        <v/>
      </c>
      <c r="K38" s="903" t="str">
        <f>IF($B38="","",INDEX('All CCC'!K$7:K$866,MATCH(WatchList!$B38,'All CCC'!$B$7:$B$866,0)))</f>
        <v/>
      </c>
      <c r="L38" s="903" t="str">
        <f>IF($B38="","",INDEX('All CCC'!L$7:L$866,MATCH(WatchList!$B38,'All CCC'!$B$7:$B$866,0)))</f>
        <v/>
      </c>
      <c r="M38" s="903" t="str">
        <f>IF($B38="","",INDEX('All CCC'!M$7:M$866,MATCH(WatchList!$B38,'All CCC'!$B$7:$B$866,0)))</f>
        <v/>
      </c>
      <c r="N38" s="903" t="str">
        <f>IF($B38="","",INDEX('All CCC'!N$7:N$866,MATCH(WatchList!$B38,'All CCC'!$B$7:$B$866,0)))</f>
        <v/>
      </c>
      <c r="O38" s="903" t="str">
        <f>IF($B38="","",INDEX('All CCC'!O$7:O$866,MATCH(WatchList!$B38,'All CCC'!$B$7:$B$866,0)))</f>
        <v/>
      </c>
      <c r="P38" s="904" t="str">
        <f>IF($B38="","",INDEX('All CCC'!P$7:P$866,MATCH(WatchList!$B38,'All CCC'!$B$7:$B$866,0)))</f>
        <v/>
      </c>
      <c r="Q38" s="904" t="str">
        <f>IF($B38="","",INDEX('All CCC'!Q$7:Q$866,MATCH(WatchList!$B38,'All CCC'!$B$7:$B$866,0)))</f>
        <v/>
      </c>
      <c r="R38" s="903" t="str">
        <f>IF($B38="","",INDEX('All CCC'!R$7:R$866,MATCH(WatchList!$B38,'All CCC'!$B$7:$B$866,0)))</f>
        <v/>
      </c>
      <c r="S38" s="903" t="str">
        <f>IF($B38="","",INDEX('All CCC'!S$7:S$866,MATCH(WatchList!$B38,'All CCC'!$B$7:$B$866,0)))</f>
        <v/>
      </c>
      <c r="T38" s="903" t="str">
        <f>IF($B38="","",INDEX('All CCC'!T$7:T$866,MATCH(WatchList!$B38,'All CCC'!$B$7:$B$866,0)))</f>
        <v/>
      </c>
      <c r="U38" s="903" t="str">
        <f>IF($B38="","",INDEX('All CCC'!U$7:U$866,MATCH(WatchList!$B38,'All CCC'!$B$7:$B$866,0)))</f>
        <v/>
      </c>
      <c r="V38" s="903" t="str">
        <f>IF($B38="","",INDEX('All CCC'!V$7:V$866,MATCH(WatchList!$B38,'All CCC'!$B$7:$B$866,0)))</f>
        <v/>
      </c>
      <c r="W38" s="903" t="str">
        <f>IF($B38="","",INDEX('All CCC'!W$7:W$866,MATCH(WatchList!$B38,'All CCC'!$B$7:$B$866,0)))</f>
        <v/>
      </c>
      <c r="X38" s="903" t="str">
        <f>IF($B38="","",INDEX('All CCC'!X$7:X$866,MATCH(WatchList!$B38,'All CCC'!$B$7:$B$866,0)))</f>
        <v/>
      </c>
      <c r="Y38" s="903" t="str">
        <f>IF($B38="","",INDEX('All CCC'!Y$7:Y$866,MATCH(WatchList!$B38,'All CCC'!$B$7:$B$866,0)))</f>
        <v/>
      </c>
      <c r="Z38" s="903" t="str">
        <f>IF($B38="","",INDEX('All CCC'!Z$7:Z$866,MATCH(WatchList!$B38,'All CCC'!$B$7:$B$866,0)))</f>
        <v/>
      </c>
      <c r="AA38" s="903" t="str">
        <f>IF($B38="","",INDEX('All CCC'!AA$7:AA$866,MATCH(WatchList!$B38,'All CCC'!$B$7:$B$866,0)))</f>
        <v/>
      </c>
      <c r="AB38" s="903" t="str">
        <f>IF($B38="","",INDEX('All CCC'!AB$7:AB$866,MATCH(WatchList!$B38,'All CCC'!$B$7:$B$866,0)))</f>
        <v/>
      </c>
      <c r="AC38" s="903" t="str">
        <f>IF($B38="","",INDEX('All CCC'!AC$7:AC$866,MATCH(WatchList!$B38,'All CCC'!$B$7:$B$866,0)))</f>
        <v/>
      </c>
      <c r="AD38" s="903" t="str">
        <f>IF($B38="","",INDEX('All CCC'!AD$7:AD$866,MATCH(WatchList!$B38,'All CCC'!$B$7:$B$866,0)))</f>
        <v/>
      </c>
      <c r="AE38" s="903" t="str">
        <f>IF($B38="","",INDEX('All CCC'!AE$7:AE$866,MATCH(WatchList!$B38,'All CCC'!$B$7:$B$866,0)))</f>
        <v/>
      </c>
      <c r="AF38" s="903" t="str">
        <f>IF($B38="","",INDEX('All CCC'!AF$7:AF$866,MATCH(WatchList!$B38,'All CCC'!$B$7:$B$866,0)))</f>
        <v/>
      </c>
      <c r="AG38" s="903" t="str">
        <f>IF($B38="","",INDEX('All CCC'!AG$7:AG$866,MATCH(WatchList!$B38,'All CCC'!$B$7:$B$866,0)))</f>
        <v/>
      </c>
      <c r="AH38" s="903" t="str">
        <f>IF($B38="","",INDEX('All CCC'!AH$7:AH$866,MATCH(WatchList!$B38,'All CCC'!$B$7:$B$866,0)))</f>
        <v/>
      </c>
      <c r="AI38" s="903" t="str">
        <f>IF($B38="","",INDEX('All CCC'!AI$7:AI$866,MATCH(WatchList!$B38,'All CCC'!$B$7:$B$866,0)))</f>
        <v/>
      </c>
      <c r="AJ38" s="903" t="str">
        <f>IF($B38="","",INDEX('All CCC'!AJ$7:AJ$866,MATCH(WatchList!$B38,'All CCC'!$B$7:$B$866,0)))</f>
        <v/>
      </c>
      <c r="AK38" s="903" t="str">
        <f>IF($B38="","",INDEX('All CCC'!AK$7:AK$866,MATCH(WatchList!$B38,'All CCC'!$B$7:$B$866,0)))</f>
        <v/>
      </c>
      <c r="AL38" s="903" t="str">
        <f>IF($B38="","",INDEX('All CCC'!AL$7:AL$866,MATCH(WatchList!$B38,'All CCC'!$B$7:$B$866,0)))</f>
        <v/>
      </c>
      <c r="AM38" s="903" t="str">
        <f>IF($B38="","",INDEX('All CCC'!AM$7:AM$866,MATCH(WatchList!$B38,'All CCC'!$B$7:$B$866,0)))</f>
        <v/>
      </c>
      <c r="AN38" s="903" t="str">
        <f>IF($B38="","",INDEX('All CCC'!AN$7:AN$866,MATCH(WatchList!$B38,'All CCC'!$B$7:$B$866,0)))</f>
        <v/>
      </c>
      <c r="AO38" s="903" t="str">
        <f>IF($B38="","",INDEX('All CCC'!AO$7:AO$866,MATCH(WatchList!$B38,'All CCC'!$B$7:$B$866,0)))</f>
        <v/>
      </c>
      <c r="AP38" s="903" t="str">
        <f>IF($B38="","",INDEX('All CCC'!AP$7:AP$866,MATCH(WatchList!$B38,'All CCC'!$B$7:$B$866,0)))</f>
        <v/>
      </c>
      <c r="AQ38" s="903" t="str">
        <f>IF($B38="","",INDEX('All CCC'!AQ$7:AQ$866,MATCH(WatchList!$B38,'All CCC'!$B$7:$B$866,0)))</f>
        <v/>
      </c>
      <c r="AR38" s="903" t="str">
        <f>IF($B38="","",INDEX('All CCC'!AR$7:AR$866,MATCH(WatchList!$B38,'All CCC'!$B$7:$B$866,0)))</f>
        <v/>
      </c>
      <c r="AS38" s="903" t="str">
        <f>IF($B38="","",INDEX('All CCC'!AS$7:AS$866,MATCH(WatchList!$B38,'All CCC'!$B$7:$B$866,0)))</f>
        <v/>
      </c>
      <c r="AT38" s="903" t="str">
        <f>IF($B38="","",INDEX('All CCC'!AT$7:AT$866,MATCH(WatchList!$B38,'All CCC'!$B$7:$B$866,0)))</f>
        <v/>
      </c>
      <c r="AU38" s="903" t="str">
        <f>IF($B38="","",INDEX('All CCC'!AU$7:AU$866,MATCH(WatchList!$B38,'All CCC'!$B$7:$B$866,0)))</f>
        <v/>
      </c>
      <c r="AV38" s="903" t="str">
        <f>IF($B38="","",INDEX('All CCC'!AV$7:AV$866,MATCH(WatchList!$B38,'All CCC'!$B$7:$B$866,0)))</f>
        <v/>
      </c>
      <c r="AW38" s="903" t="str">
        <f>IF($B38="","",INDEX('All CCC'!AW$7:AW$866,MATCH(WatchList!$B38,'All CCC'!$B$7:$B$866,0)))</f>
        <v/>
      </c>
      <c r="AX38" s="903" t="str">
        <f>IF($B38="","",INDEX('All CCC'!AX$7:AX$866,MATCH(WatchList!$B38,'All CCC'!$B$7:$B$866,0)))</f>
        <v/>
      </c>
      <c r="AY38" s="903" t="str">
        <f>IF($B38="","",INDEX('All CCC'!AY$7:AY$866,MATCH(WatchList!$B38,'All CCC'!$B$7:$B$866,0)))</f>
        <v/>
      </c>
      <c r="AZ38" s="903" t="str">
        <f>IF($B38="","",INDEX('All CCC'!AZ$7:AZ$866,MATCH(WatchList!$B38,'All CCC'!$B$7:$B$866,0)))</f>
        <v/>
      </c>
      <c r="BA38" s="903" t="str">
        <f>IF($B38="","",INDEX('All CCC'!BA$7:BA$866,MATCH(WatchList!$B38,'All CCC'!$B$7:$B$866,0)))</f>
        <v/>
      </c>
      <c r="BB38" s="903" t="str">
        <f>IF($B38="","",INDEX('All CCC'!BB$7:BB$866,MATCH(WatchList!$B38,'All CCC'!$B$7:$B$866,0)))</f>
        <v/>
      </c>
      <c r="BC38" s="903" t="str">
        <f>IF($B38="","",INDEX('All CCC'!BC$7:BC$866,MATCH(WatchList!$B38,'All CCC'!$B$7:$B$866,0)))</f>
        <v/>
      </c>
      <c r="BD38" s="903" t="str">
        <f>IF($B38="","",INDEX('All CCC'!BD$7:BD$866,MATCH(WatchList!$B38,'All CCC'!$B$7:$B$866,0)))</f>
        <v/>
      </c>
      <c r="BE38" s="903" t="str">
        <f>IF($B38="","",INDEX('All CCC'!BE$7:BE$866,MATCH(WatchList!$B38,'All CCC'!$B$7:$B$866,0)))</f>
        <v/>
      </c>
      <c r="BF38" s="903" t="str">
        <f>IF($B38="","",INDEX('All CCC'!BF$7:BF$866,MATCH(WatchList!$B38,'All CCC'!$B$7:$B$866,0)))</f>
        <v/>
      </c>
      <c r="BG38" s="903" t="str">
        <f>IF($B38="","",INDEX('All CCC'!BG$7:BG$866,MATCH(WatchList!$B38,'All CCC'!$B$7:$B$866,0)))</f>
        <v/>
      </c>
    </row>
    <row r="39" spans="1:59" x14ac:dyDescent="0.2">
      <c r="A39" s="587" t="str">
        <f>IF($B39="","",INDEX('All CCC'!A$7:A$866,MATCH(WatchList!$B39,'All CCC'!$B$7:$B$866,0)))</f>
        <v/>
      </c>
      <c r="B39" s="36"/>
      <c r="C39" s="903" t="str">
        <f>IF($B39="","",INDEX('All CCC'!C$7:C$866,MATCH(WatchList!$B39,'All CCC'!$B$7:$B$866,0)))</f>
        <v/>
      </c>
      <c r="D39" s="903" t="str">
        <f>IF($B39="","",INDEX('All CCC'!D$7:D$866,MATCH(WatchList!$B39,'All CCC'!$B$7:$B$866,0)))</f>
        <v/>
      </c>
      <c r="E39" s="903" t="str">
        <f>IF($B39="","",INDEX('All CCC'!E$7:E$866,MATCH(WatchList!$B39,'All CCC'!$B$7:$B$866,0)))</f>
        <v/>
      </c>
      <c r="F39" s="903" t="str">
        <f>IF($B39="","",INDEX('All CCC'!F$7:F$866,MATCH(WatchList!$B39,'All CCC'!$B$7:$B$866,0)))</f>
        <v/>
      </c>
      <c r="G39" s="903" t="str">
        <f>IF($B39="","",INDEX('All CCC'!G$7:G$866,MATCH(WatchList!$B39,'All CCC'!$B$7:$B$866,0)))</f>
        <v/>
      </c>
      <c r="H39" s="903" t="str">
        <f>IF($B39="","",INDEX('All CCC'!H$7:H$866,MATCH(WatchList!$B39,'All CCC'!$B$7:$B$866,0)))</f>
        <v/>
      </c>
      <c r="I39" s="903" t="str">
        <f>IF($B39="","",INDEX('All CCC'!I$7:I$866,MATCH(WatchList!$B39,'All CCC'!$B$7:$B$866,0)))</f>
        <v/>
      </c>
      <c r="J39" s="903" t="str">
        <f>IF($B39="","",INDEX('All CCC'!J$7:J$866,MATCH(WatchList!$B39,'All CCC'!$B$7:$B$866,0)))</f>
        <v/>
      </c>
      <c r="K39" s="903" t="str">
        <f>IF($B39="","",INDEX('All CCC'!K$7:K$866,MATCH(WatchList!$B39,'All CCC'!$B$7:$B$866,0)))</f>
        <v/>
      </c>
      <c r="L39" s="903" t="str">
        <f>IF($B39="","",INDEX('All CCC'!L$7:L$866,MATCH(WatchList!$B39,'All CCC'!$B$7:$B$866,0)))</f>
        <v/>
      </c>
      <c r="M39" s="903" t="str">
        <f>IF($B39="","",INDEX('All CCC'!M$7:M$866,MATCH(WatchList!$B39,'All CCC'!$B$7:$B$866,0)))</f>
        <v/>
      </c>
      <c r="N39" s="903" t="str">
        <f>IF($B39="","",INDEX('All CCC'!N$7:N$866,MATCH(WatchList!$B39,'All CCC'!$B$7:$B$866,0)))</f>
        <v/>
      </c>
      <c r="O39" s="903" t="str">
        <f>IF($B39="","",INDEX('All CCC'!O$7:O$866,MATCH(WatchList!$B39,'All CCC'!$B$7:$B$866,0)))</f>
        <v/>
      </c>
      <c r="P39" s="904" t="str">
        <f>IF($B39="","",INDEX('All CCC'!P$7:P$866,MATCH(WatchList!$B39,'All CCC'!$B$7:$B$866,0)))</f>
        <v/>
      </c>
      <c r="Q39" s="904" t="str">
        <f>IF($B39="","",INDEX('All CCC'!Q$7:Q$866,MATCH(WatchList!$B39,'All CCC'!$B$7:$B$866,0)))</f>
        <v/>
      </c>
      <c r="R39" s="903" t="str">
        <f>IF($B39="","",INDEX('All CCC'!R$7:R$866,MATCH(WatchList!$B39,'All CCC'!$B$7:$B$866,0)))</f>
        <v/>
      </c>
      <c r="S39" s="903" t="str">
        <f>IF($B39="","",INDEX('All CCC'!S$7:S$866,MATCH(WatchList!$B39,'All CCC'!$B$7:$B$866,0)))</f>
        <v/>
      </c>
      <c r="T39" s="903" t="str">
        <f>IF($B39="","",INDEX('All CCC'!T$7:T$866,MATCH(WatchList!$B39,'All CCC'!$B$7:$B$866,0)))</f>
        <v/>
      </c>
      <c r="U39" s="903" t="str">
        <f>IF($B39="","",INDEX('All CCC'!U$7:U$866,MATCH(WatchList!$B39,'All CCC'!$B$7:$B$866,0)))</f>
        <v/>
      </c>
      <c r="V39" s="903" t="str">
        <f>IF($B39="","",INDEX('All CCC'!V$7:V$866,MATCH(WatchList!$B39,'All CCC'!$B$7:$B$866,0)))</f>
        <v/>
      </c>
      <c r="W39" s="903" t="str">
        <f>IF($B39="","",INDEX('All CCC'!W$7:W$866,MATCH(WatchList!$B39,'All CCC'!$B$7:$B$866,0)))</f>
        <v/>
      </c>
      <c r="X39" s="903" t="str">
        <f>IF($B39="","",INDEX('All CCC'!X$7:X$866,MATCH(WatchList!$B39,'All CCC'!$B$7:$B$866,0)))</f>
        <v/>
      </c>
      <c r="Y39" s="903" t="str">
        <f>IF($B39="","",INDEX('All CCC'!Y$7:Y$866,MATCH(WatchList!$B39,'All CCC'!$B$7:$B$866,0)))</f>
        <v/>
      </c>
      <c r="Z39" s="903" t="str">
        <f>IF($B39="","",INDEX('All CCC'!Z$7:Z$866,MATCH(WatchList!$B39,'All CCC'!$B$7:$B$866,0)))</f>
        <v/>
      </c>
      <c r="AA39" s="903" t="str">
        <f>IF($B39="","",INDEX('All CCC'!AA$7:AA$866,MATCH(WatchList!$B39,'All CCC'!$B$7:$B$866,0)))</f>
        <v/>
      </c>
      <c r="AB39" s="903" t="str">
        <f>IF($B39="","",INDEX('All CCC'!AB$7:AB$866,MATCH(WatchList!$B39,'All CCC'!$B$7:$B$866,0)))</f>
        <v/>
      </c>
      <c r="AC39" s="903" t="str">
        <f>IF($B39="","",INDEX('All CCC'!AC$7:AC$866,MATCH(WatchList!$B39,'All CCC'!$B$7:$B$866,0)))</f>
        <v/>
      </c>
      <c r="AD39" s="903" t="str">
        <f>IF($B39="","",INDEX('All CCC'!AD$7:AD$866,MATCH(WatchList!$B39,'All CCC'!$B$7:$B$866,0)))</f>
        <v/>
      </c>
      <c r="AE39" s="903" t="str">
        <f>IF($B39="","",INDEX('All CCC'!AE$7:AE$866,MATCH(WatchList!$B39,'All CCC'!$B$7:$B$866,0)))</f>
        <v/>
      </c>
      <c r="AF39" s="903" t="str">
        <f>IF($B39="","",INDEX('All CCC'!AF$7:AF$866,MATCH(WatchList!$B39,'All CCC'!$B$7:$B$866,0)))</f>
        <v/>
      </c>
      <c r="AG39" s="903" t="str">
        <f>IF($B39="","",INDEX('All CCC'!AG$7:AG$866,MATCH(WatchList!$B39,'All CCC'!$B$7:$B$866,0)))</f>
        <v/>
      </c>
      <c r="AH39" s="903" t="str">
        <f>IF($B39="","",INDEX('All CCC'!AH$7:AH$866,MATCH(WatchList!$B39,'All CCC'!$B$7:$B$866,0)))</f>
        <v/>
      </c>
      <c r="AI39" s="903" t="str">
        <f>IF($B39="","",INDEX('All CCC'!AI$7:AI$866,MATCH(WatchList!$B39,'All CCC'!$B$7:$B$866,0)))</f>
        <v/>
      </c>
      <c r="AJ39" s="903" t="str">
        <f>IF($B39="","",INDEX('All CCC'!AJ$7:AJ$866,MATCH(WatchList!$B39,'All CCC'!$B$7:$B$866,0)))</f>
        <v/>
      </c>
      <c r="AK39" s="903" t="str">
        <f>IF($B39="","",INDEX('All CCC'!AK$7:AK$866,MATCH(WatchList!$B39,'All CCC'!$B$7:$B$866,0)))</f>
        <v/>
      </c>
      <c r="AL39" s="903" t="str">
        <f>IF($B39="","",INDEX('All CCC'!AL$7:AL$866,MATCH(WatchList!$B39,'All CCC'!$B$7:$B$866,0)))</f>
        <v/>
      </c>
      <c r="AM39" s="903" t="str">
        <f>IF($B39="","",INDEX('All CCC'!AM$7:AM$866,MATCH(WatchList!$B39,'All CCC'!$B$7:$B$866,0)))</f>
        <v/>
      </c>
      <c r="AN39" s="903" t="str">
        <f>IF($B39="","",INDEX('All CCC'!AN$7:AN$866,MATCH(WatchList!$B39,'All CCC'!$B$7:$B$866,0)))</f>
        <v/>
      </c>
      <c r="AO39" s="903" t="str">
        <f>IF($B39="","",INDEX('All CCC'!AO$7:AO$866,MATCH(WatchList!$B39,'All CCC'!$B$7:$B$866,0)))</f>
        <v/>
      </c>
      <c r="AP39" s="903" t="str">
        <f>IF($B39="","",INDEX('All CCC'!AP$7:AP$866,MATCH(WatchList!$B39,'All CCC'!$B$7:$B$866,0)))</f>
        <v/>
      </c>
      <c r="AQ39" s="903" t="str">
        <f>IF($B39="","",INDEX('All CCC'!AQ$7:AQ$866,MATCH(WatchList!$B39,'All CCC'!$B$7:$B$866,0)))</f>
        <v/>
      </c>
      <c r="AR39" s="903" t="str">
        <f>IF($B39="","",INDEX('All CCC'!AR$7:AR$866,MATCH(WatchList!$B39,'All CCC'!$B$7:$B$866,0)))</f>
        <v/>
      </c>
      <c r="AS39" s="903" t="str">
        <f>IF($B39="","",INDEX('All CCC'!AS$7:AS$866,MATCH(WatchList!$B39,'All CCC'!$B$7:$B$866,0)))</f>
        <v/>
      </c>
      <c r="AT39" s="903" t="str">
        <f>IF($B39="","",INDEX('All CCC'!AT$7:AT$866,MATCH(WatchList!$B39,'All CCC'!$B$7:$B$866,0)))</f>
        <v/>
      </c>
      <c r="AU39" s="903" t="str">
        <f>IF($B39="","",INDEX('All CCC'!AU$7:AU$866,MATCH(WatchList!$B39,'All CCC'!$B$7:$B$866,0)))</f>
        <v/>
      </c>
      <c r="AV39" s="903" t="str">
        <f>IF($B39="","",INDEX('All CCC'!AV$7:AV$866,MATCH(WatchList!$B39,'All CCC'!$B$7:$B$866,0)))</f>
        <v/>
      </c>
      <c r="AW39" s="903" t="str">
        <f>IF($B39="","",INDEX('All CCC'!AW$7:AW$866,MATCH(WatchList!$B39,'All CCC'!$B$7:$B$866,0)))</f>
        <v/>
      </c>
      <c r="AX39" s="903" t="str">
        <f>IF($B39="","",INDEX('All CCC'!AX$7:AX$866,MATCH(WatchList!$B39,'All CCC'!$B$7:$B$866,0)))</f>
        <v/>
      </c>
      <c r="AY39" s="903" t="str">
        <f>IF($B39="","",INDEX('All CCC'!AY$7:AY$866,MATCH(WatchList!$B39,'All CCC'!$B$7:$B$866,0)))</f>
        <v/>
      </c>
      <c r="AZ39" s="903" t="str">
        <f>IF($B39="","",INDEX('All CCC'!AZ$7:AZ$866,MATCH(WatchList!$B39,'All CCC'!$B$7:$B$866,0)))</f>
        <v/>
      </c>
      <c r="BA39" s="903" t="str">
        <f>IF($B39="","",INDEX('All CCC'!BA$7:BA$866,MATCH(WatchList!$B39,'All CCC'!$B$7:$B$866,0)))</f>
        <v/>
      </c>
      <c r="BB39" s="903" t="str">
        <f>IF($B39="","",INDEX('All CCC'!BB$7:BB$866,MATCH(WatchList!$B39,'All CCC'!$B$7:$B$866,0)))</f>
        <v/>
      </c>
      <c r="BC39" s="903" t="str">
        <f>IF($B39="","",INDEX('All CCC'!BC$7:BC$866,MATCH(WatchList!$B39,'All CCC'!$B$7:$B$866,0)))</f>
        <v/>
      </c>
      <c r="BD39" s="903" t="str">
        <f>IF($B39="","",INDEX('All CCC'!BD$7:BD$866,MATCH(WatchList!$B39,'All CCC'!$B$7:$B$866,0)))</f>
        <v/>
      </c>
      <c r="BE39" s="903" t="str">
        <f>IF($B39="","",INDEX('All CCC'!BE$7:BE$866,MATCH(WatchList!$B39,'All CCC'!$B$7:$B$866,0)))</f>
        <v/>
      </c>
      <c r="BF39" s="903" t="str">
        <f>IF($B39="","",INDEX('All CCC'!BF$7:BF$866,MATCH(WatchList!$B39,'All CCC'!$B$7:$B$866,0)))</f>
        <v/>
      </c>
      <c r="BG39" s="903" t="str">
        <f>IF($B39="","",INDEX('All CCC'!BG$7:BG$866,MATCH(WatchList!$B39,'All CCC'!$B$7:$B$866,0)))</f>
        <v/>
      </c>
    </row>
    <row r="40" spans="1:59" x14ac:dyDescent="0.2">
      <c r="A40" s="587" t="str">
        <f>IF($B40="","",INDEX('All CCC'!A$7:A$866,MATCH(WatchList!$B40,'All CCC'!$B$7:$B$866,0)))</f>
        <v/>
      </c>
      <c r="B40" s="36"/>
      <c r="C40" s="903" t="str">
        <f>IF($B40="","",INDEX('All CCC'!C$7:C$866,MATCH(WatchList!$B40,'All CCC'!$B$7:$B$866,0)))</f>
        <v/>
      </c>
      <c r="D40" s="903" t="str">
        <f>IF($B40="","",INDEX('All CCC'!D$7:D$866,MATCH(WatchList!$B40,'All CCC'!$B$7:$B$866,0)))</f>
        <v/>
      </c>
      <c r="E40" s="903" t="str">
        <f>IF($B40="","",INDEX('All CCC'!E$7:E$866,MATCH(WatchList!$B40,'All CCC'!$B$7:$B$866,0)))</f>
        <v/>
      </c>
      <c r="F40" s="903" t="str">
        <f>IF($B40="","",INDEX('All CCC'!F$7:F$866,MATCH(WatchList!$B40,'All CCC'!$B$7:$B$866,0)))</f>
        <v/>
      </c>
      <c r="G40" s="903" t="str">
        <f>IF($B40="","",INDEX('All CCC'!G$7:G$866,MATCH(WatchList!$B40,'All CCC'!$B$7:$B$866,0)))</f>
        <v/>
      </c>
      <c r="H40" s="903" t="str">
        <f>IF($B40="","",INDEX('All CCC'!H$7:H$866,MATCH(WatchList!$B40,'All CCC'!$B$7:$B$866,0)))</f>
        <v/>
      </c>
      <c r="I40" s="903" t="str">
        <f>IF($B40="","",INDEX('All CCC'!I$7:I$866,MATCH(WatchList!$B40,'All CCC'!$B$7:$B$866,0)))</f>
        <v/>
      </c>
      <c r="J40" s="903" t="str">
        <f>IF($B40="","",INDEX('All CCC'!J$7:J$866,MATCH(WatchList!$B40,'All CCC'!$B$7:$B$866,0)))</f>
        <v/>
      </c>
      <c r="K40" s="903" t="str">
        <f>IF($B40="","",INDEX('All CCC'!K$7:K$866,MATCH(WatchList!$B40,'All CCC'!$B$7:$B$866,0)))</f>
        <v/>
      </c>
      <c r="L40" s="903" t="str">
        <f>IF($B40="","",INDEX('All CCC'!L$7:L$866,MATCH(WatchList!$B40,'All CCC'!$B$7:$B$866,0)))</f>
        <v/>
      </c>
      <c r="M40" s="903" t="str">
        <f>IF($B40="","",INDEX('All CCC'!M$7:M$866,MATCH(WatchList!$B40,'All CCC'!$B$7:$B$866,0)))</f>
        <v/>
      </c>
      <c r="N40" s="903" t="str">
        <f>IF($B40="","",INDEX('All CCC'!N$7:N$866,MATCH(WatchList!$B40,'All CCC'!$B$7:$B$866,0)))</f>
        <v/>
      </c>
      <c r="O40" s="903" t="str">
        <f>IF($B40="","",INDEX('All CCC'!O$7:O$866,MATCH(WatchList!$B40,'All CCC'!$B$7:$B$866,0)))</f>
        <v/>
      </c>
      <c r="P40" s="904" t="str">
        <f>IF($B40="","",INDEX('All CCC'!P$7:P$866,MATCH(WatchList!$B40,'All CCC'!$B$7:$B$866,0)))</f>
        <v/>
      </c>
      <c r="Q40" s="904" t="str">
        <f>IF($B40="","",INDEX('All CCC'!Q$7:Q$866,MATCH(WatchList!$B40,'All CCC'!$B$7:$B$866,0)))</f>
        <v/>
      </c>
      <c r="R40" s="903" t="str">
        <f>IF($B40="","",INDEX('All CCC'!R$7:R$866,MATCH(WatchList!$B40,'All CCC'!$B$7:$B$866,0)))</f>
        <v/>
      </c>
      <c r="S40" s="903" t="str">
        <f>IF($B40="","",INDEX('All CCC'!S$7:S$866,MATCH(WatchList!$B40,'All CCC'!$B$7:$B$866,0)))</f>
        <v/>
      </c>
      <c r="T40" s="903" t="str">
        <f>IF($B40="","",INDEX('All CCC'!T$7:T$866,MATCH(WatchList!$B40,'All CCC'!$B$7:$B$866,0)))</f>
        <v/>
      </c>
      <c r="U40" s="903" t="str">
        <f>IF($B40="","",INDEX('All CCC'!U$7:U$866,MATCH(WatchList!$B40,'All CCC'!$B$7:$B$866,0)))</f>
        <v/>
      </c>
      <c r="V40" s="903" t="str">
        <f>IF($B40="","",INDEX('All CCC'!V$7:V$866,MATCH(WatchList!$B40,'All CCC'!$B$7:$B$866,0)))</f>
        <v/>
      </c>
      <c r="W40" s="903" t="str">
        <f>IF($B40="","",INDEX('All CCC'!W$7:W$866,MATCH(WatchList!$B40,'All CCC'!$B$7:$B$866,0)))</f>
        <v/>
      </c>
      <c r="X40" s="903" t="str">
        <f>IF($B40="","",INDEX('All CCC'!X$7:X$866,MATCH(WatchList!$B40,'All CCC'!$B$7:$B$866,0)))</f>
        <v/>
      </c>
      <c r="Y40" s="903" t="str">
        <f>IF($B40="","",INDEX('All CCC'!Y$7:Y$866,MATCH(WatchList!$B40,'All CCC'!$B$7:$B$866,0)))</f>
        <v/>
      </c>
      <c r="Z40" s="903" t="str">
        <f>IF($B40="","",INDEX('All CCC'!Z$7:Z$866,MATCH(WatchList!$B40,'All CCC'!$B$7:$B$866,0)))</f>
        <v/>
      </c>
      <c r="AA40" s="903" t="str">
        <f>IF($B40="","",INDEX('All CCC'!AA$7:AA$866,MATCH(WatchList!$B40,'All CCC'!$B$7:$B$866,0)))</f>
        <v/>
      </c>
      <c r="AB40" s="903" t="str">
        <f>IF($B40="","",INDEX('All CCC'!AB$7:AB$866,MATCH(WatchList!$B40,'All CCC'!$B$7:$B$866,0)))</f>
        <v/>
      </c>
      <c r="AC40" s="903" t="str">
        <f>IF($B40="","",INDEX('All CCC'!AC$7:AC$866,MATCH(WatchList!$B40,'All CCC'!$B$7:$B$866,0)))</f>
        <v/>
      </c>
      <c r="AD40" s="903" t="str">
        <f>IF($B40="","",INDEX('All CCC'!AD$7:AD$866,MATCH(WatchList!$B40,'All CCC'!$B$7:$B$866,0)))</f>
        <v/>
      </c>
      <c r="AE40" s="903" t="str">
        <f>IF($B40="","",INDEX('All CCC'!AE$7:AE$866,MATCH(WatchList!$B40,'All CCC'!$B$7:$B$866,0)))</f>
        <v/>
      </c>
      <c r="AF40" s="903" t="str">
        <f>IF($B40="","",INDEX('All CCC'!AF$7:AF$866,MATCH(WatchList!$B40,'All CCC'!$B$7:$B$866,0)))</f>
        <v/>
      </c>
      <c r="AG40" s="903" t="str">
        <f>IF($B40="","",INDEX('All CCC'!AG$7:AG$866,MATCH(WatchList!$B40,'All CCC'!$B$7:$B$866,0)))</f>
        <v/>
      </c>
      <c r="AH40" s="903" t="str">
        <f>IF($B40="","",INDEX('All CCC'!AH$7:AH$866,MATCH(WatchList!$B40,'All CCC'!$B$7:$B$866,0)))</f>
        <v/>
      </c>
      <c r="AI40" s="903" t="str">
        <f>IF($B40="","",INDEX('All CCC'!AI$7:AI$866,MATCH(WatchList!$B40,'All CCC'!$B$7:$B$866,0)))</f>
        <v/>
      </c>
      <c r="AJ40" s="903" t="str">
        <f>IF($B40="","",INDEX('All CCC'!AJ$7:AJ$866,MATCH(WatchList!$B40,'All CCC'!$B$7:$B$866,0)))</f>
        <v/>
      </c>
      <c r="AK40" s="903" t="str">
        <f>IF($B40="","",INDEX('All CCC'!AK$7:AK$866,MATCH(WatchList!$B40,'All CCC'!$B$7:$B$866,0)))</f>
        <v/>
      </c>
      <c r="AL40" s="903" t="str">
        <f>IF($B40="","",INDEX('All CCC'!AL$7:AL$866,MATCH(WatchList!$B40,'All CCC'!$B$7:$B$866,0)))</f>
        <v/>
      </c>
      <c r="AM40" s="903" t="str">
        <f>IF($B40="","",INDEX('All CCC'!AM$7:AM$866,MATCH(WatchList!$B40,'All CCC'!$B$7:$B$866,0)))</f>
        <v/>
      </c>
      <c r="AN40" s="903" t="str">
        <f>IF($B40="","",INDEX('All CCC'!AN$7:AN$866,MATCH(WatchList!$B40,'All CCC'!$B$7:$B$866,0)))</f>
        <v/>
      </c>
      <c r="AO40" s="903" t="str">
        <f>IF($B40="","",INDEX('All CCC'!AO$7:AO$866,MATCH(WatchList!$B40,'All CCC'!$B$7:$B$866,0)))</f>
        <v/>
      </c>
      <c r="AP40" s="903" t="str">
        <f>IF($B40="","",INDEX('All CCC'!AP$7:AP$866,MATCH(WatchList!$B40,'All CCC'!$B$7:$B$866,0)))</f>
        <v/>
      </c>
      <c r="AQ40" s="903" t="str">
        <f>IF($B40="","",INDEX('All CCC'!AQ$7:AQ$866,MATCH(WatchList!$B40,'All CCC'!$B$7:$B$866,0)))</f>
        <v/>
      </c>
      <c r="AR40" s="903" t="str">
        <f>IF($B40="","",INDEX('All CCC'!AR$7:AR$866,MATCH(WatchList!$B40,'All CCC'!$B$7:$B$866,0)))</f>
        <v/>
      </c>
      <c r="AS40" s="903" t="str">
        <f>IF($B40="","",INDEX('All CCC'!AS$7:AS$866,MATCH(WatchList!$B40,'All CCC'!$B$7:$B$866,0)))</f>
        <v/>
      </c>
      <c r="AT40" s="903" t="str">
        <f>IF($B40="","",INDEX('All CCC'!AT$7:AT$866,MATCH(WatchList!$B40,'All CCC'!$B$7:$B$866,0)))</f>
        <v/>
      </c>
      <c r="AU40" s="903" t="str">
        <f>IF($B40="","",INDEX('All CCC'!AU$7:AU$866,MATCH(WatchList!$B40,'All CCC'!$B$7:$B$866,0)))</f>
        <v/>
      </c>
      <c r="AV40" s="903" t="str">
        <f>IF($B40="","",INDEX('All CCC'!AV$7:AV$866,MATCH(WatchList!$B40,'All CCC'!$B$7:$B$866,0)))</f>
        <v/>
      </c>
      <c r="AW40" s="903" t="str">
        <f>IF($B40="","",INDEX('All CCC'!AW$7:AW$866,MATCH(WatchList!$B40,'All CCC'!$B$7:$B$866,0)))</f>
        <v/>
      </c>
      <c r="AX40" s="903" t="str">
        <f>IF($B40="","",INDEX('All CCC'!AX$7:AX$866,MATCH(WatchList!$B40,'All CCC'!$B$7:$B$866,0)))</f>
        <v/>
      </c>
      <c r="AY40" s="903" t="str">
        <f>IF($B40="","",INDEX('All CCC'!AY$7:AY$866,MATCH(WatchList!$B40,'All CCC'!$B$7:$B$866,0)))</f>
        <v/>
      </c>
      <c r="AZ40" s="903" t="str">
        <f>IF($B40="","",INDEX('All CCC'!AZ$7:AZ$866,MATCH(WatchList!$B40,'All CCC'!$B$7:$B$866,0)))</f>
        <v/>
      </c>
      <c r="BA40" s="903" t="str">
        <f>IF($B40="","",INDEX('All CCC'!BA$7:BA$866,MATCH(WatchList!$B40,'All CCC'!$B$7:$B$866,0)))</f>
        <v/>
      </c>
      <c r="BB40" s="903" t="str">
        <f>IF($B40="","",INDEX('All CCC'!BB$7:BB$866,MATCH(WatchList!$B40,'All CCC'!$B$7:$B$866,0)))</f>
        <v/>
      </c>
      <c r="BC40" s="903" t="str">
        <f>IF($B40="","",INDEX('All CCC'!BC$7:BC$866,MATCH(WatchList!$B40,'All CCC'!$B$7:$B$866,0)))</f>
        <v/>
      </c>
      <c r="BD40" s="903" t="str">
        <f>IF($B40="","",INDEX('All CCC'!BD$7:BD$866,MATCH(WatchList!$B40,'All CCC'!$B$7:$B$866,0)))</f>
        <v/>
      </c>
      <c r="BE40" s="903" t="str">
        <f>IF($B40="","",INDEX('All CCC'!BE$7:BE$866,MATCH(WatchList!$B40,'All CCC'!$B$7:$B$866,0)))</f>
        <v/>
      </c>
      <c r="BF40" s="903" t="str">
        <f>IF($B40="","",INDEX('All CCC'!BF$7:BF$866,MATCH(WatchList!$B40,'All CCC'!$B$7:$B$866,0)))</f>
        <v/>
      </c>
      <c r="BG40" s="903" t="str">
        <f>IF($B40="","",INDEX('All CCC'!BG$7:BG$866,MATCH(WatchList!$B40,'All CCC'!$B$7:$B$866,0)))</f>
        <v/>
      </c>
    </row>
    <row r="41" spans="1:59" x14ac:dyDescent="0.2">
      <c r="A41" s="587" t="str">
        <f>IF($B41="","",INDEX('All CCC'!A$7:A$866,MATCH(WatchList!$B41,'All CCC'!$B$7:$B$866,0)))</f>
        <v/>
      </c>
      <c r="B41" s="36"/>
      <c r="C41" s="903" t="str">
        <f>IF($B41="","",INDEX('All CCC'!C$7:C$866,MATCH(WatchList!$B41,'All CCC'!$B$7:$B$866,0)))</f>
        <v/>
      </c>
      <c r="D41" s="903" t="str">
        <f>IF($B41="","",INDEX('All CCC'!D$7:D$866,MATCH(WatchList!$B41,'All CCC'!$B$7:$B$866,0)))</f>
        <v/>
      </c>
      <c r="E41" s="903" t="str">
        <f>IF($B41="","",INDEX('All CCC'!E$7:E$866,MATCH(WatchList!$B41,'All CCC'!$B$7:$B$866,0)))</f>
        <v/>
      </c>
      <c r="F41" s="903" t="str">
        <f>IF($B41="","",INDEX('All CCC'!F$7:F$866,MATCH(WatchList!$B41,'All CCC'!$B$7:$B$866,0)))</f>
        <v/>
      </c>
      <c r="G41" s="903" t="str">
        <f>IF($B41="","",INDEX('All CCC'!G$7:G$866,MATCH(WatchList!$B41,'All CCC'!$B$7:$B$866,0)))</f>
        <v/>
      </c>
      <c r="H41" s="903" t="str">
        <f>IF($B41="","",INDEX('All CCC'!H$7:H$866,MATCH(WatchList!$B41,'All CCC'!$B$7:$B$866,0)))</f>
        <v/>
      </c>
      <c r="I41" s="903" t="str">
        <f>IF($B41="","",INDEX('All CCC'!I$7:I$866,MATCH(WatchList!$B41,'All CCC'!$B$7:$B$866,0)))</f>
        <v/>
      </c>
      <c r="J41" s="903" t="str">
        <f>IF($B41="","",INDEX('All CCC'!J$7:J$866,MATCH(WatchList!$B41,'All CCC'!$B$7:$B$866,0)))</f>
        <v/>
      </c>
      <c r="K41" s="903" t="str">
        <f>IF($B41="","",INDEX('All CCC'!K$7:K$866,MATCH(WatchList!$B41,'All CCC'!$B$7:$B$866,0)))</f>
        <v/>
      </c>
      <c r="L41" s="903" t="str">
        <f>IF($B41="","",INDEX('All CCC'!L$7:L$866,MATCH(WatchList!$B41,'All CCC'!$B$7:$B$866,0)))</f>
        <v/>
      </c>
      <c r="M41" s="903" t="str">
        <f>IF($B41="","",INDEX('All CCC'!M$7:M$866,MATCH(WatchList!$B41,'All CCC'!$B$7:$B$866,0)))</f>
        <v/>
      </c>
      <c r="N41" s="903" t="str">
        <f>IF($B41="","",INDEX('All CCC'!N$7:N$866,MATCH(WatchList!$B41,'All CCC'!$B$7:$B$866,0)))</f>
        <v/>
      </c>
      <c r="O41" s="903" t="str">
        <f>IF($B41="","",INDEX('All CCC'!O$7:O$866,MATCH(WatchList!$B41,'All CCC'!$B$7:$B$866,0)))</f>
        <v/>
      </c>
      <c r="P41" s="904" t="str">
        <f>IF($B41="","",INDEX('All CCC'!P$7:P$866,MATCH(WatchList!$B41,'All CCC'!$B$7:$B$866,0)))</f>
        <v/>
      </c>
      <c r="Q41" s="904" t="str">
        <f>IF($B41="","",INDEX('All CCC'!Q$7:Q$866,MATCH(WatchList!$B41,'All CCC'!$B$7:$B$866,0)))</f>
        <v/>
      </c>
      <c r="R41" s="903" t="str">
        <f>IF($B41="","",INDEX('All CCC'!R$7:R$866,MATCH(WatchList!$B41,'All CCC'!$B$7:$B$866,0)))</f>
        <v/>
      </c>
      <c r="S41" s="903" t="str">
        <f>IF($B41="","",INDEX('All CCC'!S$7:S$866,MATCH(WatchList!$B41,'All CCC'!$B$7:$B$866,0)))</f>
        <v/>
      </c>
      <c r="T41" s="903" t="str">
        <f>IF($B41="","",INDEX('All CCC'!T$7:T$866,MATCH(WatchList!$B41,'All CCC'!$B$7:$B$866,0)))</f>
        <v/>
      </c>
      <c r="U41" s="903" t="str">
        <f>IF($B41="","",INDEX('All CCC'!U$7:U$866,MATCH(WatchList!$B41,'All CCC'!$B$7:$B$866,0)))</f>
        <v/>
      </c>
      <c r="V41" s="903" t="str">
        <f>IF($B41="","",INDEX('All CCC'!V$7:V$866,MATCH(WatchList!$B41,'All CCC'!$B$7:$B$866,0)))</f>
        <v/>
      </c>
      <c r="W41" s="903" t="str">
        <f>IF($B41="","",INDEX('All CCC'!W$7:W$866,MATCH(WatchList!$B41,'All CCC'!$B$7:$B$866,0)))</f>
        <v/>
      </c>
      <c r="X41" s="903" t="str">
        <f>IF($B41="","",INDEX('All CCC'!X$7:X$866,MATCH(WatchList!$B41,'All CCC'!$B$7:$B$866,0)))</f>
        <v/>
      </c>
      <c r="Y41" s="903" t="str">
        <f>IF($B41="","",INDEX('All CCC'!Y$7:Y$866,MATCH(WatchList!$B41,'All CCC'!$B$7:$B$866,0)))</f>
        <v/>
      </c>
      <c r="Z41" s="903" t="str">
        <f>IF($B41="","",INDEX('All CCC'!Z$7:Z$866,MATCH(WatchList!$B41,'All CCC'!$B$7:$B$866,0)))</f>
        <v/>
      </c>
      <c r="AA41" s="903" t="str">
        <f>IF($B41="","",INDEX('All CCC'!AA$7:AA$866,MATCH(WatchList!$B41,'All CCC'!$B$7:$B$866,0)))</f>
        <v/>
      </c>
      <c r="AB41" s="903" t="str">
        <f>IF($B41="","",INDEX('All CCC'!AB$7:AB$866,MATCH(WatchList!$B41,'All CCC'!$B$7:$B$866,0)))</f>
        <v/>
      </c>
      <c r="AC41" s="903" t="str">
        <f>IF($B41="","",INDEX('All CCC'!AC$7:AC$866,MATCH(WatchList!$B41,'All CCC'!$B$7:$B$866,0)))</f>
        <v/>
      </c>
      <c r="AD41" s="903" t="str">
        <f>IF($B41="","",INDEX('All CCC'!AD$7:AD$866,MATCH(WatchList!$B41,'All CCC'!$B$7:$B$866,0)))</f>
        <v/>
      </c>
      <c r="AE41" s="903" t="str">
        <f>IF($B41="","",INDEX('All CCC'!AE$7:AE$866,MATCH(WatchList!$B41,'All CCC'!$B$7:$B$866,0)))</f>
        <v/>
      </c>
      <c r="AF41" s="903" t="str">
        <f>IF($B41="","",INDEX('All CCC'!AF$7:AF$866,MATCH(WatchList!$B41,'All CCC'!$B$7:$B$866,0)))</f>
        <v/>
      </c>
      <c r="AG41" s="903" t="str">
        <f>IF($B41="","",INDEX('All CCC'!AG$7:AG$866,MATCH(WatchList!$B41,'All CCC'!$B$7:$B$866,0)))</f>
        <v/>
      </c>
      <c r="AH41" s="903" t="str">
        <f>IF($B41="","",INDEX('All CCC'!AH$7:AH$866,MATCH(WatchList!$B41,'All CCC'!$B$7:$B$866,0)))</f>
        <v/>
      </c>
      <c r="AI41" s="903" t="str">
        <f>IF($B41="","",INDEX('All CCC'!AI$7:AI$866,MATCH(WatchList!$B41,'All CCC'!$B$7:$B$866,0)))</f>
        <v/>
      </c>
      <c r="AJ41" s="903" t="str">
        <f>IF($B41="","",INDEX('All CCC'!AJ$7:AJ$866,MATCH(WatchList!$B41,'All CCC'!$B$7:$B$866,0)))</f>
        <v/>
      </c>
      <c r="AK41" s="903" t="str">
        <f>IF($B41="","",INDEX('All CCC'!AK$7:AK$866,MATCH(WatchList!$B41,'All CCC'!$B$7:$B$866,0)))</f>
        <v/>
      </c>
      <c r="AL41" s="903" t="str">
        <f>IF($B41="","",INDEX('All CCC'!AL$7:AL$866,MATCH(WatchList!$B41,'All CCC'!$B$7:$B$866,0)))</f>
        <v/>
      </c>
      <c r="AM41" s="903" t="str">
        <f>IF($B41="","",INDEX('All CCC'!AM$7:AM$866,MATCH(WatchList!$B41,'All CCC'!$B$7:$B$866,0)))</f>
        <v/>
      </c>
      <c r="AN41" s="903" t="str">
        <f>IF($B41="","",INDEX('All CCC'!AN$7:AN$866,MATCH(WatchList!$B41,'All CCC'!$B$7:$B$866,0)))</f>
        <v/>
      </c>
      <c r="AO41" s="903" t="str">
        <f>IF($B41="","",INDEX('All CCC'!AO$7:AO$866,MATCH(WatchList!$B41,'All CCC'!$B$7:$B$866,0)))</f>
        <v/>
      </c>
      <c r="AP41" s="903" t="str">
        <f>IF($B41="","",INDEX('All CCC'!AP$7:AP$866,MATCH(WatchList!$B41,'All CCC'!$B$7:$B$866,0)))</f>
        <v/>
      </c>
      <c r="AQ41" s="903" t="str">
        <f>IF($B41="","",INDEX('All CCC'!AQ$7:AQ$866,MATCH(WatchList!$B41,'All CCC'!$B$7:$B$866,0)))</f>
        <v/>
      </c>
      <c r="AR41" s="903" t="str">
        <f>IF($B41="","",INDEX('All CCC'!AR$7:AR$866,MATCH(WatchList!$B41,'All CCC'!$B$7:$B$866,0)))</f>
        <v/>
      </c>
      <c r="AS41" s="903" t="str">
        <f>IF($B41="","",INDEX('All CCC'!AS$7:AS$866,MATCH(WatchList!$B41,'All CCC'!$B$7:$B$866,0)))</f>
        <v/>
      </c>
      <c r="AT41" s="903" t="str">
        <f>IF($B41="","",INDEX('All CCC'!AT$7:AT$866,MATCH(WatchList!$B41,'All CCC'!$B$7:$B$866,0)))</f>
        <v/>
      </c>
      <c r="AU41" s="903" t="str">
        <f>IF($B41="","",INDEX('All CCC'!AU$7:AU$866,MATCH(WatchList!$B41,'All CCC'!$B$7:$B$866,0)))</f>
        <v/>
      </c>
      <c r="AV41" s="903" t="str">
        <f>IF($B41="","",INDEX('All CCC'!AV$7:AV$866,MATCH(WatchList!$B41,'All CCC'!$B$7:$B$866,0)))</f>
        <v/>
      </c>
      <c r="AW41" s="903" t="str">
        <f>IF($B41="","",INDEX('All CCC'!AW$7:AW$866,MATCH(WatchList!$B41,'All CCC'!$B$7:$B$866,0)))</f>
        <v/>
      </c>
      <c r="AX41" s="903" t="str">
        <f>IF($B41="","",INDEX('All CCC'!AX$7:AX$866,MATCH(WatchList!$B41,'All CCC'!$B$7:$B$866,0)))</f>
        <v/>
      </c>
      <c r="AY41" s="903" t="str">
        <f>IF($B41="","",INDEX('All CCC'!AY$7:AY$866,MATCH(WatchList!$B41,'All CCC'!$B$7:$B$866,0)))</f>
        <v/>
      </c>
      <c r="AZ41" s="903" t="str">
        <f>IF($B41="","",INDEX('All CCC'!AZ$7:AZ$866,MATCH(WatchList!$B41,'All CCC'!$B$7:$B$866,0)))</f>
        <v/>
      </c>
      <c r="BA41" s="903" t="str">
        <f>IF($B41="","",INDEX('All CCC'!BA$7:BA$866,MATCH(WatchList!$B41,'All CCC'!$B$7:$B$866,0)))</f>
        <v/>
      </c>
      <c r="BB41" s="903" t="str">
        <f>IF($B41="","",INDEX('All CCC'!BB$7:BB$866,MATCH(WatchList!$B41,'All CCC'!$B$7:$B$866,0)))</f>
        <v/>
      </c>
      <c r="BC41" s="903" t="str">
        <f>IF($B41="","",INDEX('All CCC'!BC$7:BC$866,MATCH(WatchList!$B41,'All CCC'!$B$7:$B$866,0)))</f>
        <v/>
      </c>
      <c r="BD41" s="903" t="str">
        <f>IF($B41="","",INDEX('All CCC'!BD$7:BD$866,MATCH(WatchList!$B41,'All CCC'!$B$7:$B$866,0)))</f>
        <v/>
      </c>
      <c r="BE41" s="903" t="str">
        <f>IF($B41="","",INDEX('All CCC'!BE$7:BE$866,MATCH(WatchList!$B41,'All CCC'!$B$7:$B$866,0)))</f>
        <v/>
      </c>
      <c r="BF41" s="903" t="str">
        <f>IF($B41="","",INDEX('All CCC'!BF$7:BF$866,MATCH(WatchList!$B41,'All CCC'!$B$7:$B$866,0)))</f>
        <v/>
      </c>
      <c r="BG41" s="903" t="str">
        <f>IF($B41="","",INDEX('All CCC'!BG$7:BG$866,MATCH(WatchList!$B41,'All CCC'!$B$7:$B$866,0)))</f>
        <v/>
      </c>
    </row>
    <row r="42" spans="1:59" x14ac:dyDescent="0.2">
      <c r="A42" s="587" t="str">
        <f>IF($B42="","",INDEX('All CCC'!A$7:A$866,MATCH(WatchList!$B42,'All CCC'!$B$7:$B$866,0)))</f>
        <v/>
      </c>
      <c r="B42" s="36"/>
      <c r="C42" s="903" t="str">
        <f>IF($B42="","",INDEX('All CCC'!C$7:C$866,MATCH(WatchList!$B42,'All CCC'!$B$7:$B$866,0)))</f>
        <v/>
      </c>
      <c r="D42" s="903" t="str">
        <f>IF($B42="","",INDEX('All CCC'!D$7:D$866,MATCH(WatchList!$B42,'All CCC'!$B$7:$B$866,0)))</f>
        <v/>
      </c>
      <c r="E42" s="903" t="str">
        <f>IF($B42="","",INDEX('All CCC'!E$7:E$866,MATCH(WatchList!$B42,'All CCC'!$B$7:$B$866,0)))</f>
        <v/>
      </c>
      <c r="F42" s="903" t="str">
        <f>IF($B42="","",INDEX('All CCC'!F$7:F$866,MATCH(WatchList!$B42,'All CCC'!$B$7:$B$866,0)))</f>
        <v/>
      </c>
      <c r="G42" s="903" t="str">
        <f>IF($B42="","",INDEX('All CCC'!G$7:G$866,MATCH(WatchList!$B42,'All CCC'!$B$7:$B$866,0)))</f>
        <v/>
      </c>
      <c r="H42" s="903" t="str">
        <f>IF($B42="","",INDEX('All CCC'!H$7:H$866,MATCH(WatchList!$B42,'All CCC'!$B$7:$B$866,0)))</f>
        <v/>
      </c>
      <c r="I42" s="903" t="str">
        <f>IF($B42="","",INDEX('All CCC'!I$7:I$866,MATCH(WatchList!$B42,'All CCC'!$B$7:$B$866,0)))</f>
        <v/>
      </c>
      <c r="J42" s="903" t="str">
        <f>IF($B42="","",INDEX('All CCC'!J$7:J$866,MATCH(WatchList!$B42,'All CCC'!$B$7:$B$866,0)))</f>
        <v/>
      </c>
      <c r="K42" s="903" t="str">
        <f>IF($B42="","",INDEX('All CCC'!K$7:K$866,MATCH(WatchList!$B42,'All CCC'!$B$7:$B$866,0)))</f>
        <v/>
      </c>
      <c r="L42" s="903" t="str">
        <f>IF($B42="","",INDEX('All CCC'!L$7:L$866,MATCH(WatchList!$B42,'All CCC'!$B$7:$B$866,0)))</f>
        <v/>
      </c>
      <c r="M42" s="903" t="str">
        <f>IF($B42="","",INDEX('All CCC'!M$7:M$866,MATCH(WatchList!$B42,'All CCC'!$B$7:$B$866,0)))</f>
        <v/>
      </c>
      <c r="N42" s="903" t="str">
        <f>IF($B42="","",INDEX('All CCC'!N$7:N$866,MATCH(WatchList!$B42,'All CCC'!$B$7:$B$866,0)))</f>
        <v/>
      </c>
      <c r="O42" s="903" t="str">
        <f>IF($B42="","",INDEX('All CCC'!O$7:O$866,MATCH(WatchList!$B42,'All CCC'!$B$7:$B$866,0)))</f>
        <v/>
      </c>
      <c r="P42" s="904" t="str">
        <f>IF($B42="","",INDEX('All CCC'!P$7:P$866,MATCH(WatchList!$B42,'All CCC'!$B$7:$B$866,0)))</f>
        <v/>
      </c>
      <c r="Q42" s="904" t="str">
        <f>IF($B42="","",INDEX('All CCC'!Q$7:Q$866,MATCH(WatchList!$B42,'All CCC'!$B$7:$B$866,0)))</f>
        <v/>
      </c>
      <c r="R42" s="903" t="str">
        <f>IF($B42="","",INDEX('All CCC'!R$7:R$866,MATCH(WatchList!$B42,'All CCC'!$B$7:$B$866,0)))</f>
        <v/>
      </c>
      <c r="S42" s="903" t="str">
        <f>IF($B42="","",INDEX('All CCC'!S$7:S$866,MATCH(WatchList!$B42,'All CCC'!$B$7:$B$866,0)))</f>
        <v/>
      </c>
      <c r="T42" s="903" t="str">
        <f>IF($B42="","",INDEX('All CCC'!T$7:T$866,MATCH(WatchList!$B42,'All CCC'!$B$7:$B$866,0)))</f>
        <v/>
      </c>
      <c r="U42" s="903" t="str">
        <f>IF($B42="","",INDEX('All CCC'!U$7:U$866,MATCH(WatchList!$B42,'All CCC'!$B$7:$B$866,0)))</f>
        <v/>
      </c>
      <c r="V42" s="903" t="str">
        <f>IF($B42="","",INDEX('All CCC'!V$7:V$866,MATCH(WatchList!$B42,'All CCC'!$B$7:$B$866,0)))</f>
        <v/>
      </c>
      <c r="W42" s="903" t="str">
        <f>IF($B42="","",INDEX('All CCC'!W$7:W$866,MATCH(WatchList!$B42,'All CCC'!$B$7:$B$866,0)))</f>
        <v/>
      </c>
      <c r="X42" s="903" t="str">
        <f>IF($B42="","",INDEX('All CCC'!X$7:X$866,MATCH(WatchList!$B42,'All CCC'!$B$7:$B$866,0)))</f>
        <v/>
      </c>
      <c r="Y42" s="903" t="str">
        <f>IF($B42="","",INDEX('All CCC'!Y$7:Y$866,MATCH(WatchList!$B42,'All CCC'!$B$7:$B$866,0)))</f>
        <v/>
      </c>
      <c r="Z42" s="903" t="str">
        <f>IF($B42="","",INDEX('All CCC'!Z$7:Z$866,MATCH(WatchList!$B42,'All CCC'!$B$7:$B$866,0)))</f>
        <v/>
      </c>
      <c r="AA42" s="903" t="str">
        <f>IF($B42="","",INDEX('All CCC'!AA$7:AA$866,MATCH(WatchList!$B42,'All CCC'!$B$7:$B$866,0)))</f>
        <v/>
      </c>
      <c r="AB42" s="903" t="str">
        <f>IF($B42="","",INDEX('All CCC'!AB$7:AB$866,MATCH(WatchList!$B42,'All CCC'!$B$7:$B$866,0)))</f>
        <v/>
      </c>
      <c r="AC42" s="903" t="str">
        <f>IF($B42="","",INDEX('All CCC'!AC$7:AC$866,MATCH(WatchList!$B42,'All CCC'!$B$7:$B$866,0)))</f>
        <v/>
      </c>
      <c r="AD42" s="903" t="str">
        <f>IF($B42="","",INDEX('All CCC'!AD$7:AD$866,MATCH(WatchList!$B42,'All CCC'!$B$7:$B$866,0)))</f>
        <v/>
      </c>
      <c r="AE42" s="903" t="str">
        <f>IF($B42="","",INDEX('All CCC'!AE$7:AE$866,MATCH(WatchList!$B42,'All CCC'!$B$7:$B$866,0)))</f>
        <v/>
      </c>
      <c r="AF42" s="903" t="str">
        <f>IF($B42="","",INDEX('All CCC'!AF$7:AF$866,MATCH(WatchList!$B42,'All CCC'!$B$7:$B$866,0)))</f>
        <v/>
      </c>
      <c r="AG42" s="903" t="str">
        <f>IF($B42="","",INDEX('All CCC'!AG$7:AG$866,MATCH(WatchList!$B42,'All CCC'!$B$7:$B$866,0)))</f>
        <v/>
      </c>
      <c r="AH42" s="903" t="str">
        <f>IF($B42="","",INDEX('All CCC'!AH$7:AH$866,MATCH(WatchList!$B42,'All CCC'!$B$7:$B$866,0)))</f>
        <v/>
      </c>
      <c r="AI42" s="903" t="str">
        <f>IF($B42="","",INDEX('All CCC'!AI$7:AI$866,MATCH(WatchList!$B42,'All CCC'!$B$7:$B$866,0)))</f>
        <v/>
      </c>
      <c r="AJ42" s="903" t="str">
        <f>IF($B42="","",INDEX('All CCC'!AJ$7:AJ$866,MATCH(WatchList!$B42,'All CCC'!$B$7:$B$866,0)))</f>
        <v/>
      </c>
      <c r="AK42" s="903" t="str">
        <f>IF($B42="","",INDEX('All CCC'!AK$7:AK$866,MATCH(WatchList!$B42,'All CCC'!$B$7:$B$866,0)))</f>
        <v/>
      </c>
      <c r="AL42" s="903" t="str">
        <f>IF($B42="","",INDEX('All CCC'!AL$7:AL$866,MATCH(WatchList!$B42,'All CCC'!$B$7:$B$866,0)))</f>
        <v/>
      </c>
      <c r="AM42" s="903" t="str">
        <f>IF($B42="","",INDEX('All CCC'!AM$7:AM$866,MATCH(WatchList!$B42,'All CCC'!$B$7:$B$866,0)))</f>
        <v/>
      </c>
      <c r="AN42" s="903" t="str">
        <f>IF($B42="","",INDEX('All CCC'!AN$7:AN$866,MATCH(WatchList!$B42,'All CCC'!$B$7:$B$866,0)))</f>
        <v/>
      </c>
      <c r="AO42" s="903" t="str">
        <f>IF($B42="","",INDEX('All CCC'!AO$7:AO$866,MATCH(WatchList!$B42,'All CCC'!$B$7:$B$866,0)))</f>
        <v/>
      </c>
      <c r="AP42" s="903" t="str">
        <f>IF($B42="","",INDEX('All CCC'!AP$7:AP$866,MATCH(WatchList!$B42,'All CCC'!$B$7:$B$866,0)))</f>
        <v/>
      </c>
      <c r="AQ42" s="903" t="str">
        <f>IF($B42="","",INDEX('All CCC'!AQ$7:AQ$866,MATCH(WatchList!$B42,'All CCC'!$B$7:$B$866,0)))</f>
        <v/>
      </c>
      <c r="AR42" s="903" t="str">
        <f>IF($B42="","",INDEX('All CCC'!AR$7:AR$866,MATCH(WatchList!$B42,'All CCC'!$B$7:$B$866,0)))</f>
        <v/>
      </c>
      <c r="AS42" s="903" t="str">
        <f>IF($B42="","",INDEX('All CCC'!AS$7:AS$866,MATCH(WatchList!$B42,'All CCC'!$B$7:$B$866,0)))</f>
        <v/>
      </c>
      <c r="AT42" s="903" t="str">
        <f>IF($B42="","",INDEX('All CCC'!AT$7:AT$866,MATCH(WatchList!$B42,'All CCC'!$B$7:$B$866,0)))</f>
        <v/>
      </c>
      <c r="AU42" s="903" t="str">
        <f>IF($B42="","",INDEX('All CCC'!AU$7:AU$866,MATCH(WatchList!$B42,'All CCC'!$B$7:$B$866,0)))</f>
        <v/>
      </c>
      <c r="AV42" s="903" t="str">
        <f>IF($B42="","",INDEX('All CCC'!AV$7:AV$866,MATCH(WatchList!$B42,'All CCC'!$B$7:$B$866,0)))</f>
        <v/>
      </c>
      <c r="AW42" s="903" t="str">
        <f>IF($B42="","",INDEX('All CCC'!AW$7:AW$866,MATCH(WatchList!$B42,'All CCC'!$B$7:$B$866,0)))</f>
        <v/>
      </c>
      <c r="AX42" s="903" t="str">
        <f>IF($B42="","",INDEX('All CCC'!AX$7:AX$866,MATCH(WatchList!$B42,'All CCC'!$B$7:$B$866,0)))</f>
        <v/>
      </c>
      <c r="AY42" s="903" t="str">
        <f>IF($B42="","",INDEX('All CCC'!AY$7:AY$866,MATCH(WatchList!$B42,'All CCC'!$B$7:$B$866,0)))</f>
        <v/>
      </c>
      <c r="AZ42" s="903" t="str">
        <f>IF($B42="","",INDEX('All CCC'!AZ$7:AZ$866,MATCH(WatchList!$B42,'All CCC'!$B$7:$B$866,0)))</f>
        <v/>
      </c>
      <c r="BA42" s="903" t="str">
        <f>IF($B42="","",INDEX('All CCC'!BA$7:BA$866,MATCH(WatchList!$B42,'All CCC'!$B$7:$B$866,0)))</f>
        <v/>
      </c>
      <c r="BB42" s="903" t="str">
        <f>IF($B42="","",INDEX('All CCC'!BB$7:BB$866,MATCH(WatchList!$B42,'All CCC'!$B$7:$B$866,0)))</f>
        <v/>
      </c>
      <c r="BC42" s="903" t="str">
        <f>IF($B42="","",INDEX('All CCC'!BC$7:BC$866,MATCH(WatchList!$B42,'All CCC'!$B$7:$B$866,0)))</f>
        <v/>
      </c>
      <c r="BD42" s="903" t="str">
        <f>IF($B42="","",INDEX('All CCC'!BD$7:BD$866,MATCH(WatchList!$B42,'All CCC'!$B$7:$B$866,0)))</f>
        <v/>
      </c>
      <c r="BE42" s="903" t="str">
        <f>IF($B42="","",INDEX('All CCC'!BE$7:BE$866,MATCH(WatchList!$B42,'All CCC'!$B$7:$B$866,0)))</f>
        <v/>
      </c>
      <c r="BF42" s="903" t="str">
        <f>IF($B42="","",INDEX('All CCC'!BF$7:BF$866,MATCH(WatchList!$B42,'All CCC'!$B$7:$B$866,0)))</f>
        <v/>
      </c>
      <c r="BG42" s="903" t="str">
        <f>IF($B42="","",INDEX('All CCC'!BG$7:BG$866,MATCH(WatchList!$B42,'All CCC'!$B$7:$B$866,0)))</f>
        <v/>
      </c>
    </row>
    <row r="43" spans="1:59" x14ac:dyDescent="0.2">
      <c r="A43" s="587" t="str">
        <f>IF($B43="","",INDEX('All CCC'!A$7:A$866,MATCH(WatchList!$B43,'All CCC'!$B$7:$B$866,0)))</f>
        <v/>
      </c>
      <c r="B43" s="36"/>
      <c r="C43" s="903" t="str">
        <f>IF($B43="","",INDEX('All CCC'!C$7:C$866,MATCH(WatchList!$B43,'All CCC'!$B$7:$B$866,0)))</f>
        <v/>
      </c>
      <c r="D43" s="903" t="str">
        <f>IF($B43="","",INDEX('All CCC'!D$7:D$866,MATCH(WatchList!$B43,'All CCC'!$B$7:$B$866,0)))</f>
        <v/>
      </c>
      <c r="E43" s="903" t="str">
        <f>IF($B43="","",INDEX('All CCC'!E$7:E$866,MATCH(WatchList!$B43,'All CCC'!$B$7:$B$866,0)))</f>
        <v/>
      </c>
      <c r="F43" s="903" t="str">
        <f>IF($B43="","",INDEX('All CCC'!F$7:F$866,MATCH(WatchList!$B43,'All CCC'!$B$7:$B$866,0)))</f>
        <v/>
      </c>
      <c r="G43" s="903" t="str">
        <f>IF($B43="","",INDEX('All CCC'!G$7:G$866,MATCH(WatchList!$B43,'All CCC'!$B$7:$B$866,0)))</f>
        <v/>
      </c>
      <c r="H43" s="903" t="str">
        <f>IF($B43="","",INDEX('All CCC'!H$7:H$866,MATCH(WatchList!$B43,'All CCC'!$B$7:$B$866,0)))</f>
        <v/>
      </c>
      <c r="I43" s="903" t="str">
        <f>IF($B43="","",INDEX('All CCC'!I$7:I$866,MATCH(WatchList!$B43,'All CCC'!$B$7:$B$866,0)))</f>
        <v/>
      </c>
      <c r="J43" s="903" t="str">
        <f>IF($B43="","",INDEX('All CCC'!J$7:J$866,MATCH(WatchList!$B43,'All CCC'!$B$7:$B$866,0)))</f>
        <v/>
      </c>
      <c r="K43" s="903" t="str">
        <f>IF($B43="","",INDEX('All CCC'!K$7:K$866,MATCH(WatchList!$B43,'All CCC'!$B$7:$B$866,0)))</f>
        <v/>
      </c>
      <c r="L43" s="903" t="str">
        <f>IF($B43="","",INDEX('All CCC'!L$7:L$866,MATCH(WatchList!$B43,'All CCC'!$B$7:$B$866,0)))</f>
        <v/>
      </c>
      <c r="M43" s="903" t="str">
        <f>IF($B43="","",INDEX('All CCC'!M$7:M$866,MATCH(WatchList!$B43,'All CCC'!$B$7:$B$866,0)))</f>
        <v/>
      </c>
      <c r="N43" s="903" t="str">
        <f>IF($B43="","",INDEX('All CCC'!N$7:N$866,MATCH(WatchList!$B43,'All CCC'!$B$7:$B$866,0)))</f>
        <v/>
      </c>
      <c r="O43" s="903" t="str">
        <f>IF($B43="","",INDEX('All CCC'!O$7:O$866,MATCH(WatchList!$B43,'All CCC'!$B$7:$B$866,0)))</f>
        <v/>
      </c>
      <c r="P43" s="904" t="str">
        <f>IF($B43="","",INDEX('All CCC'!P$7:P$866,MATCH(WatchList!$B43,'All CCC'!$B$7:$B$866,0)))</f>
        <v/>
      </c>
      <c r="Q43" s="904" t="str">
        <f>IF($B43="","",INDEX('All CCC'!Q$7:Q$866,MATCH(WatchList!$B43,'All CCC'!$B$7:$B$866,0)))</f>
        <v/>
      </c>
      <c r="R43" s="903" t="str">
        <f>IF($B43="","",INDEX('All CCC'!R$7:R$866,MATCH(WatchList!$B43,'All CCC'!$B$7:$B$866,0)))</f>
        <v/>
      </c>
      <c r="S43" s="903" t="str">
        <f>IF($B43="","",INDEX('All CCC'!S$7:S$866,MATCH(WatchList!$B43,'All CCC'!$B$7:$B$866,0)))</f>
        <v/>
      </c>
      <c r="T43" s="903" t="str">
        <f>IF($B43="","",INDEX('All CCC'!T$7:T$866,MATCH(WatchList!$B43,'All CCC'!$B$7:$B$866,0)))</f>
        <v/>
      </c>
      <c r="U43" s="903" t="str">
        <f>IF($B43="","",INDEX('All CCC'!U$7:U$866,MATCH(WatchList!$B43,'All CCC'!$B$7:$B$866,0)))</f>
        <v/>
      </c>
      <c r="V43" s="903" t="str">
        <f>IF($B43="","",INDEX('All CCC'!V$7:V$866,MATCH(WatchList!$B43,'All CCC'!$B$7:$B$866,0)))</f>
        <v/>
      </c>
      <c r="W43" s="903" t="str">
        <f>IF($B43="","",INDEX('All CCC'!W$7:W$866,MATCH(WatchList!$B43,'All CCC'!$B$7:$B$866,0)))</f>
        <v/>
      </c>
      <c r="X43" s="903" t="str">
        <f>IF($B43="","",INDEX('All CCC'!X$7:X$866,MATCH(WatchList!$B43,'All CCC'!$B$7:$B$866,0)))</f>
        <v/>
      </c>
      <c r="Y43" s="903" t="str">
        <f>IF($B43="","",INDEX('All CCC'!Y$7:Y$866,MATCH(WatchList!$B43,'All CCC'!$B$7:$B$866,0)))</f>
        <v/>
      </c>
      <c r="Z43" s="903" t="str">
        <f>IF($B43="","",INDEX('All CCC'!Z$7:Z$866,MATCH(WatchList!$B43,'All CCC'!$B$7:$B$866,0)))</f>
        <v/>
      </c>
      <c r="AA43" s="903" t="str">
        <f>IF($B43="","",INDEX('All CCC'!AA$7:AA$866,MATCH(WatchList!$B43,'All CCC'!$B$7:$B$866,0)))</f>
        <v/>
      </c>
      <c r="AB43" s="903" t="str">
        <f>IF($B43="","",INDEX('All CCC'!AB$7:AB$866,MATCH(WatchList!$B43,'All CCC'!$B$7:$B$866,0)))</f>
        <v/>
      </c>
      <c r="AC43" s="903" t="str">
        <f>IF($B43="","",INDEX('All CCC'!AC$7:AC$866,MATCH(WatchList!$B43,'All CCC'!$B$7:$B$866,0)))</f>
        <v/>
      </c>
      <c r="AD43" s="903" t="str">
        <f>IF($B43="","",INDEX('All CCC'!AD$7:AD$866,MATCH(WatchList!$B43,'All CCC'!$B$7:$B$866,0)))</f>
        <v/>
      </c>
      <c r="AE43" s="903" t="str">
        <f>IF($B43="","",INDEX('All CCC'!AE$7:AE$866,MATCH(WatchList!$B43,'All CCC'!$B$7:$B$866,0)))</f>
        <v/>
      </c>
      <c r="AF43" s="903" t="str">
        <f>IF($B43="","",INDEX('All CCC'!AF$7:AF$866,MATCH(WatchList!$B43,'All CCC'!$B$7:$B$866,0)))</f>
        <v/>
      </c>
      <c r="AG43" s="903" t="str">
        <f>IF($B43="","",INDEX('All CCC'!AG$7:AG$866,MATCH(WatchList!$B43,'All CCC'!$B$7:$B$866,0)))</f>
        <v/>
      </c>
      <c r="AH43" s="903" t="str">
        <f>IF($B43="","",INDEX('All CCC'!AH$7:AH$866,MATCH(WatchList!$B43,'All CCC'!$B$7:$B$866,0)))</f>
        <v/>
      </c>
      <c r="AI43" s="903" t="str">
        <f>IF($B43="","",INDEX('All CCC'!AI$7:AI$866,MATCH(WatchList!$B43,'All CCC'!$B$7:$B$866,0)))</f>
        <v/>
      </c>
      <c r="AJ43" s="903" t="str">
        <f>IF($B43="","",INDEX('All CCC'!AJ$7:AJ$866,MATCH(WatchList!$B43,'All CCC'!$B$7:$B$866,0)))</f>
        <v/>
      </c>
      <c r="AK43" s="903" t="str">
        <f>IF($B43="","",INDEX('All CCC'!AK$7:AK$866,MATCH(WatchList!$B43,'All CCC'!$B$7:$B$866,0)))</f>
        <v/>
      </c>
      <c r="AL43" s="903" t="str">
        <f>IF($B43="","",INDEX('All CCC'!AL$7:AL$866,MATCH(WatchList!$B43,'All CCC'!$B$7:$B$866,0)))</f>
        <v/>
      </c>
      <c r="AM43" s="903" t="str">
        <f>IF($B43="","",INDEX('All CCC'!AM$7:AM$866,MATCH(WatchList!$B43,'All CCC'!$B$7:$B$866,0)))</f>
        <v/>
      </c>
      <c r="AN43" s="903" t="str">
        <f>IF($B43="","",INDEX('All CCC'!AN$7:AN$866,MATCH(WatchList!$B43,'All CCC'!$B$7:$B$866,0)))</f>
        <v/>
      </c>
      <c r="AO43" s="903" t="str">
        <f>IF($B43="","",INDEX('All CCC'!AO$7:AO$866,MATCH(WatchList!$B43,'All CCC'!$B$7:$B$866,0)))</f>
        <v/>
      </c>
      <c r="AP43" s="903" t="str">
        <f>IF($B43="","",INDEX('All CCC'!AP$7:AP$866,MATCH(WatchList!$B43,'All CCC'!$B$7:$B$866,0)))</f>
        <v/>
      </c>
      <c r="AQ43" s="903" t="str">
        <f>IF($B43="","",INDEX('All CCC'!AQ$7:AQ$866,MATCH(WatchList!$B43,'All CCC'!$B$7:$B$866,0)))</f>
        <v/>
      </c>
      <c r="AR43" s="903" t="str">
        <f>IF($B43="","",INDEX('All CCC'!AR$7:AR$866,MATCH(WatchList!$B43,'All CCC'!$B$7:$B$866,0)))</f>
        <v/>
      </c>
      <c r="AS43" s="903" t="str">
        <f>IF($B43="","",INDEX('All CCC'!AS$7:AS$866,MATCH(WatchList!$B43,'All CCC'!$B$7:$B$866,0)))</f>
        <v/>
      </c>
      <c r="AT43" s="903" t="str">
        <f>IF($B43="","",INDEX('All CCC'!AT$7:AT$866,MATCH(WatchList!$B43,'All CCC'!$B$7:$B$866,0)))</f>
        <v/>
      </c>
      <c r="AU43" s="903" t="str">
        <f>IF($B43="","",INDEX('All CCC'!AU$7:AU$866,MATCH(WatchList!$B43,'All CCC'!$B$7:$B$866,0)))</f>
        <v/>
      </c>
      <c r="AV43" s="903" t="str">
        <f>IF($B43="","",INDEX('All CCC'!AV$7:AV$866,MATCH(WatchList!$B43,'All CCC'!$B$7:$B$866,0)))</f>
        <v/>
      </c>
      <c r="AW43" s="903" t="str">
        <f>IF($B43="","",INDEX('All CCC'!AW$7:AW$866,MATCH(WatchList!$B43,'All CCC'!$B$7:$B$866,0)))</f>
        <v/>
      </c>
      <c r="AX43" s="903" t="str">
        <f>IF($B43="","",INDEX('All CCC'!AX$7:AX$866,MATCH(WatchList!$B43,'All CCC'!$B$7:$B$866,0)))</f>
        <v/>
      </c>
      <c r="AY43" s="903" t="str">
        <f>IF($B43="","",INDEX('All CCC'!AY$7:AY$866,MATCH(WatchList!$B43,'All CCC'!$B$7:$B$866,0)))</f>
        <v/>
      </c>
      <c r="AZ43" s="903" t="str">
        <f>IF($B43="","",INDEX('All CCC'!AZ$7:AZ$866,MATCH(WatchList!$B43,'All CCC'!$B$7:$B$866,0)))</f>
        <v/>
      </c>
      <c r="BA43" s="903" t="str">
        <f>IF($B43="","",INDEX('All CCC'!BA$7:BA$866,MATCH(WatchList!$B43,'All CCC'!$B$7:$B$866,0)))</f>
        <v/>
      </c>
      <c r="BB43" s="903" t="str">
        <f>IF($B43="","",INDEX('All CCC'!BB$7:BB$866,MATCH(WatchList!$B43,'All CCC'!$B$7:$B$866,0)))</f>
        <v/>
      </c>
      <c r="BC43" s="903" t="str">
        <f>IF($B43="","",INDEX('All CCC'!BC$7:BC$866,MATCH(WatchList!$B43,'All CCC'!$B$7:$B$866,0)))</f>
        <v/>
      </c>
      <c r="BD43" s="903" t="str">
        <f>IF($B43="","",INDEX('All CCC'!BD$7:BD$866,MATCH(WatchList!$B43,'All CCC'!$B$7:$B$866,0)))</f>
        <v/>
      </c>
      <c r="BE43" s="903" t="str">
        <f>IF($B43="","",INDEX('All CCC'!BE$7:BE$866,MATCH(WatchList!$B43,'All CCC'!$B$7:$B$866,0)))</f>
        <v/>
      </c>
      <c r="BF43" s="903" t="str">
        <f>IF($B43="","",INDEX('All CCC'!BF$7:BF$866,MATCH(WatchList!$B43,'All CCC'!$B$7:$B$866,0)))</f>
        <v/>
      </c>
      <c r="BG43" s="903" t="str">
        <f>IF($B43="","",INDEX('All CCC'!BG$7:BG$866,MATCH(WatchList!$B43,'All CCC'!$B$7:$B$866,0)))</f>
        <v/>
      </c>
    </row>
    <row r="44" spans="1:59" x14ac:dyDescent="0.2">
      <c r="A44" s="587" t="str">
        <f>IF($B44="","",INDEX('All CCC'!A$7:A$866,MATCH(WatchList!$B44,'All CCC'!$B$7:$B$866,0)))</f>
        <v/>
      </c>
      <c r="B44" s="36"/>
      <c r="C44" s="903" t="str">
        <f>IF($B44="","",INDEX('All CCC'!C$7:C$866,MATCH(WatchList!$B44,'All CCC'!$B$7:$B$866,0)))</f>
        <v/>
      </c>
      <c r="D44" s="903" t="str">
        <f>IF($B44="","",INDEX('All CCC'!D$7:D$866,MATCH(WatchList!$B44,'All CCC'!$B$7:$B$866,0)))</f>
        <v/>
      </c>
      <c r="E44" s="903" t="str">
        <f>IF($B44="","",INDEX('All CCC'!E$7:E$866,MATCH(WatchList!$B44,'All CCC'!$B$7:$B$866,0)))</f>
        <v/>
      </c>
      <c r="F44" s="903" t="str">
        <f>IF($B44="","",INDEX('All CCC'!F$7:F$866,MATCH(WatchList!$B44,'All CCC'!$B$7:$B$866,0)))</f>
        <v/>
      </c>
      <c r="G44" s="903" t="str">
        <f>IF($B44="","",INDEX('All CCC'!G$7:G$866,MATCH(WatchList!$B44,'All CCC'!$B$7:$B$866,0)))</f>
        <v/>
      </c>
      <c r="H44" s="903" t="str">
        <f>IF($B44="","",INDEX('All CCC'!H$7:H$866,MATCH(WatchList!$B44,'All CCC'!$B$7:$B$866,0)))</f>
        <v/>
      </c>
      <c r="I44" s="903" t="str">
        <f>IF($B44="","",INDEX('All CCC'!I$7:I$866,MATCH(WatchList!$B44,'All CCC'!$B$7:$B$866,0)))</f>
        <v/>
      </c>
      <c r="J44" s="903" t="str">
        <f>IF($B44="","",INDEX('All CCC'!J$7:J$866,MATCH(WatchList!$B44,'All CCC'!$B$7:$B$866,0)))</f>
        <v/>
      </c>
      <c r="K44" s="903" t="str">
        <f>IF($B44="","",INDEX('All CCC'!K$7:K$866,MATCH(WatchList!$B44,'All CCC'!$B$7:$B$866,0)))</f>
        <v/>
      </c>
      <c r="L44" s="903" t="str">
        <f>IF($B44="","",INDEX('All CCC'!L$7:L$866,MATCH(WatchList!$B44,'All CCC'!$B$7:$B$866,0)))</f>
        <v/>
      </c>
      <c r="M44" s="903" t="str">
        <f>IF($B44="","",INDEX('All CCC'!M$7:M$866,MATCH(WatchList!$B44,'All CCC'!$B$7:$B$866,0)))</f>
        <v/>
      </c>
      <c r="N44" s="903" t="str">
        <f>IF($B44="","",INDEX('All CCC'!N$7:N$866,MATCH(WatchList!$B44,'All CCC'!$B$7:$B$866,0)))</f>
        <v/>
      </c>
      <c r="O44" s="903" t="str">
        <f>IF($B44="","",INDEX('All CCC'!O$7:O$866,MATCH(WatchList!$B44,'All CCC'!$B$7:$B$866,0)))</f>
        <v/>
      </c>
      <c r="P44" s="904" t="str">
        <f>IF($B44="","",INDEX('All CCC'!P$7:P$866,MATCH(WatchList!$B44,'All CCC'!$B$7:$B$866,0)))</f>
        <v/>
      </c>
      <c r="Q44" s="904" t="str">
        <f>IF($B44="","",INDEX('All CCC'!Q$7:Q$866,MATCH(WatchList!$B44,'All CCC'!$B$7:$B$866,0)))</f>
        <v/>
      </c>
      <c r="R44" s="903" t="str">
        <f>IF($B44="","",INDEX('All CCC'!R$7:R$866,MATCH(WatchList!$B44,'All CCC'!$B$7:$B$866,0)))</f>
        <v/>
      </c>
      <c r="S44" s="903" t="str">
        <f>IF($B44="","",INDEX('All CCC'!S$7:S$866,MATCH(WatchList!$B44,'All CCC'!$B$7:$B$866,0)))</f>
        <v/>
      </c>
      <c r="T44" s="903" t="str">
        <f>IF($B44="","",INDEX('All CCC'!T$7:T$866,MATCH(WatchList!$B44,'All CCC'!$B$7:$B$866,0)))</f>
        <v/>
      </c>
      <c r="U44" s="903" t="str">
        <f>IF($B44="","",INDEX('All CCC'!U$7:U$866,MATCH(WatchList!$B44,'All CCC'!$B$7:$B$866,0)))</f>
        <v/>
      </c>
      <c r="V44" s="903" t="str">
        <f>IF($B44="","",INDEX('All CCC'!V$7:V$866,MATCH(WatchList!$B44,'All CCC'!$B$7:$B$866,0)))</f>
        <v/>
      </c>
      <c r="W44" s="903" t="str">
        <f>IF($B44="","",INDEX('All CCC'!W$7:W$866,MATCH(WatchList!$B44,'All CCC'!$B$7:$B$866,0)))</f>
        <v/>
      </c>
      <c r="X44" s="903" t="str">
        <f>IF($B44="","",INDEX('All CCC'!X$7:X$866,MATCH(WatchList!$B44,'All CCC'!$B$7:$B$866,0)))</f>
        <v/>
      </c>
      <c r="Y44" s="903" t="str">
        <f>IF($B44="","",INDEX('All CCC'!Y$7:Y$866,MATCH(WatchList!$B44,'All CCC'!$B$7:$B$866,0)))</f>
        <v/>
      </c>
      <c r="Z44" s="903" t="str">
        <f>IF($B44="","",INDEX('All CCC'!Z$7:Z$866,MATCH(WatchList!$B44,'All CCC'!$B$7:$B$866,0)))</f>
        <v/>
      </c>
      <c r="AA44" s="903" t="str">
        <f>IF($B44="","",INDEX('All CCC'!AA$7:AA$866,MATCH(WatchList!$B44,'All CCC'!$B$7:$B$866,0)))</f>
        <v/>
      </c>
      <c r="AB44" s="903" t="str">
        <f>IF($B44="","",INDEX('All CCC'!AB$7:AB$866,MATCH(WatchList!$B44,'All CCC'!$B$7:$B$866,0)))</f>
        <v/>
      </c>
      <c r="AC44" s="903" t="str">
        <f>IF($B44="","",INDEX('All CCC'!AC$7:AC$866,MATCH(WatchList!$B44,'All CCC'!$B$7:$B$866,0)))</f>
        <v/>
      </c>
      <c r="AD44" s="903" t="str">
        <f>IF($B44="","",INDEX('All CCC'!AD$7:AD$866,MATCH(WatchList!$B44,'All CCC'!$B$7:$B$866,0)))</f>
        <v/>
      </c>
      <c r="AE44" s="903" t="str">
        <f>IF($B44="","",INDEX('All CCC'!AE$7:AE$866,MATCH(WatchList!$B44,'All CCC'!$B$7:$B$866,0)))</f>
        <v/>
      </c>
      <c r="AF44" s="903" t="str">
        <f>IF($B44="","",INDEX('All CCC'!AF$7:AF$866,MATCH(WatchList!$B44,'All CCC'!$B$7:$B$866,0)))</f>
        <v/>
      </c>
      <c r="AG44" s="903" t="str">
        <f>IF($B44="","",INDEX('All CCC'!AG$7:AG$866,MATCH(WatchList!$B44,'All CCC'!$B$7:$B$866,0)))</f>
        <v/>
      </c>
      <c r="AH44" s="903" t="str">
        <f>IF($B44="","",INDEX('All CCC'!AH$7:AH$866,MATCH(WatchList!$B44,'All CCC'!$B$7:$B$866,0)))</f>
        <v/>
      </c>
      <c r="AI44" s="903" t="str">
        <f>IF($B44="","",INDEX('All CCC'!AI$7:AI$866,MATCH(WatchList!$B44,'All CCC'!$B$7:$B$866,0)))</f>
        <v/>
      </c>
      <c r="AJ44" s="903" t="str">
        <f>IF($B44="","",INDEX('All CCC'!AJ$7:AJ$866,MATCH(WatchList!$B44,'All CCC'!$B$7:$B$866,0)))</f>
        <v/>
      </c>
      <c r="AK44" s="903" t="str">
        <f>IF($B44="","",INDEX('All CCC'!AK$7:AK$866,MATCH(WatchList!$B44,'All CCC'!$B$7:$B$866,0)))</f>
        <v/>
      </c>
      <c r="AL44" s="903" t="str">
        <f>IF($B44="","",INDEX('All CCC'!AL$7:AL$866,MATCH(WatchList!$B44,'All CCC'!$B$7:$B$866,0)))</f>
        <v/>
      </c>
      <c r="AM44" s="903" t="str">
        <f>IF($B44="","",INDEX('All CCC'!AM$7:AM$866,MATCH(WatchList!$B44,'All CCC'!$B$7:$B$866,0)))</f>
        <v/>
      </c>
      <c r="AN44" s="903" t="str">
        <f>IF($B44="","",INDEX('All CCC'!AN$7:AN$866,MATCH(WatchList!$B44,'All CCC'!$B$7:$B$866,0)))</f>
        <v/>
      </c>
      <c r="AO44" s="903" t="str">
        <f>IF($B44="","",INDEX('All CCC'!AO$7:AO$866,MATCH(WatchList!$B44,'All CCC'!$B$7:$B$866,0)))</f>
        <v/>
      </c>
      <c r="AP44" s="903" t="str">
        <f>IF($B44="","",INDEX('All CCC'!AP$7:AP$866,MATCH(WatchList!$B44,'All CCC'!$B$7:$B$866,0)))</f>
        <v/>
      </c>
      <c r="AQ44" s="903" t="str">
        <f>IF($B44="","",INDEX('All CCC'!AQ$7:AQ$866,MATCH(WatchList!$B44,'All CCC'!$B$7:$B$866,0)))</f>
        <v/>
      </c>
      <c r="AR44" s="903" t="str">
        <f>IF($B44="","",INDEX('All CCC'!AR$7:AR$866,MATCH(WatchList!$B44,'All CCC'!$B$7:$B$866,0)))</f>
        <v/>
      </c>
      <c r="AS44" s="903" t="str">
        <f>IF($B44="","",INDEX('All CCC'!AS$7:AS$866,MATCH(WatchList!$B44,'All CCC'!$B$7:$B$866,0)))</f>
        <v/>
      </c>
      <c r="AT44" s="903" t="str">
        <f>IF($B44="","",INDEX('All CCC'!AT$7:AT$866,MATCH(WatchList!$B44,'All CCC'!$B$7:$B$866,0)))</f>
        <v/>
      </c>
      <c r="AU44" s="903" t="str">
        <f>IF($B44="","",INDEX('All CCC'!AU$7:AU$866,MATCH(WatchList!$B44,'All CCC'!$B$7:$B$866,0)))</f>
        <v/>
      </c>
      <c r="AV44" s="903" t="str">
        <f>IF($B44="","",INDEX('All CCC'!AV$7:AV$866,MATCH(WatchList!$B44,'All CCC'!$B$7:$B$866,0)))</f>
        <v/>
      </c>
      <c r="AW44" s="903" t="str">
        <f>IF($B44="","",INDEX('All CCC'!AW$7:AW$866,MATCH(WatchList!$B44,'All CCC'!$B$7:$B$866,0)))</f>
        <v/>
      </c>
      <c r="AX44" s="903" t="str">
        <f>IF($B44="","",INDEX('All CCC'!AX$7:AX$866,MATCH(WatchList!$B44,'All CCC'!$B$7:$B$866,0)))</f>
        <v/>
      </c>
      <c r="AY44" s="903" t="str">
        <f>IF($B44="","",INDEX('All CCC'!AY$7:AY$866,MATCH(WatchList!$B44,'All CCC'!$B$7:$B$866,0)))</f>
        <v/>
      </c>
      <c r="AZ44" s="903" t="str">
        <f>IF($B44="","",INDEX('All CCC'!AZ$7:AZ$866,MATCH(WatchList!$B44,'All CCC'!$B$7:$B$866,0)))</f>
        <v/>
      </c>
      <c r="BA44" s="903" t="str">
        <f>IF($B44="","",INDEX('All CCC'!BA$7:BA$866,MATCH(WatchList!$B44,'All CCC'!$B$7:$B$866,0)))</f>
        <v/>
      </c>
      <c r="BB44" s="903" t="str">
        <f>IF($B44="","",INDEX('All CCC'!BB$7:BB$866,MATCH(WatchList!$B44,'All CCC'!$B$7:$B$866,0)))</f>
        <v/>
      </c>
      <c r="BC44" s="903" t="str">
        <f>IF($B44="","",INDEX('All CCC'!BC$7:BC$866,MATCH(WatchList!$B44,'All CCC'!$B$7:$B$866,0)))</f>
        <v/>
      </c>
      <c r="BD44" s="903" t="str">
        <f>IF($B44="","",INDEX('All CCC'!BD$7:BD$866,MATCH(WatchList!$B44,'All CCC'!$B$7:$B$866,0)))</f>
        <v/>
      </c>
      <c r="BE44" s="903" t="str">
        <f>IF($B44="","",INDEX('All CCC'!BE$7:BE$866,MATCH(WatchList!$B44,'All CCC'!$B$7:$B$866,0)))</f>
        <v/>
      </c>
      <c r="BF44" s="903" t="str">
        <f>IF($B44="","",INDEX('All CCC'!BF$7:BF$866,MATCH(WatchList!$B44,'All CCC'!$B$7:$B$866,0)))</f>
        <v/>
      </c>
      <c r="BG44" s="903" t="str">
        <f>IF($B44="","",INDEX('All CCC'!BG$7:BG$866,MATCH(WatchList!$B44,'All CCC'!$B$7:$B$866,0)))</f>
        <v/>
      </c>
    </row>
    <row r="45" spans="1:59" x14ac:dyDescent="0.2">
      <c r="A45" s="587" t="str">
        <f>IF($B45="","",INDEX('All CCC'!A$7:A$866,MATCH(WatchList!$B45,'All CCC'!$B$7:$B$866,0)))</f>
        <v/>
      </c>
      <c r="B45" s="36"/>
      <c r="C45" s="903" t="str">
        <f>IF($B45="","",INDEX('All CCC'!C$7:C$866,MATCH(WatchList!$B45,'All CCC'!$B$7:$B$866,0)))</f>
        <v/>
      </c>
      <c r="D45" s="903" t="str">
        <f>IF($B45="","",INDEX('All CCC'!D$7:D$866,MATCH(WatchList!$B45,'All CCC'!$B$7:$B$866,0)))</f>
        <v/>
      </c>
      <c r="E45" s="903" t="str">
        <f>IF($B45="","",INDEX('All CCC'!E$7:E$866,MATCH(WatchList!$B45,'All CCC'!$B$7:$B$866,0)))</f>
        <v/>
      </c>
      <c r="F45" s="903" t="str">
        <f>IF($B45="","",INDEX('All CCC'!F$7:F$866,MATCH(WatchList!$B45,'All CCC'!$B$7:$B$866,0)))</f>
        <v/>
      </c>
      <c r="G45" s="903" t="str">
        <f>IF($B45="","",INDEX('All CCC'!G$7:G$866,MATCH(WatchList!$B45,'All CCC'!$B$7:$B$866,0)))</f>
        <v/>
      </c>
      <c r="H45" s="903" t="str">
        <f>IF($B45="","",INDEX('All CCC'!H$7:H$866,MATCH(WatchList!$B45,'All CCC'!$B$7:$B$866,0)))</f>
        <v/>
      </c>
      <c r="I45" s="903" t="str">
        <f>IF($B45="","",INDEX('All CCC'!I$7:I$866,MATCH(WatchList!$B45,'All CCC'!$B$7:$B$866,0)))</f>
        <v/>
      </c>
      <c r="J45" s="903" t="str">
        <f>IF($B45="","",INDEX('All CCC'!J$7:J$866,MATCH(WatchList!$B45,'All CCC'!$B$7:$B$866,0)))</f>
        <v/>
      </c>
      <c r="K45" s="903" t="str">
        <f>IF($B45="","",INDEX('All CCC'!K$7:K$866,MATCH(WatchList!$B45,'All CCC'!$B$7:$B$866,0)))</f>
        <v/>
      </c>
      <c r="L45" s="903" t="str">
        <f>IF($B45="","",INDEX('All CCC'!L$7:L$866,MATCH(WatchList!$B45,'All CCC'!$B$7:$B$866,0)))</f>
        <v/>
      </c>
      <c r="M45" s="903" t="str">
        <f>IF($B45="","",INDEX('All CCC'!M$7:M$866,MATCH(WatchList!$B45,'All CCC'!$B$7:$B$866,0)))</f>
        <v/>
      </c>
      <c r="N45" s="903" t="str">
        <f>IF($B45="","",INDEX('All CCC'!N$7:N$866,MATCH(WatchList!$B45,'All CCC'!$B$7:$B$866,0)))</f>
        <v/>
      </c>
      <c r="O45" s="903" t="str">
        <f>IF($B45="","",INDEX('All CCC'!O$7:O$866,MATCH(WatchList!$B45,'All CCC'!$B$7:$B$866,0)))</f>
        <v/>
      </c>
      <c r="P45" s="904" t="str">
        <f>IF($B45="","",INDEX('All CCC'!P$7:P$866,MATCH(WatchList!$B45,'All CCC'!$B$7:$B$866,0)))</f>
        <v/>
      </c>
      <c r="Q45" s="904" t="str">
        <f>IF($B45="","",INDEX('All CCC'!Q$7:Q$866,MATCH(WatchList!$B45,'All CCC'!$B$7:$B$866,0)))</f>
        <v/>
      </c>
      <c r="R45" s="903" t="str">
        <f>IF($B45="","",INDEX('All CCC'!R$7:R$866,MATCH(WatchList!$B45,'All CCC'!$B$7:$B$866,0)))</f>
        <v/>
      </c>
      <c r="S45" s="903" t="str">
        <f>IF($B45="","",INDEX('All CCC'!S$7:S$866,MATCH(WatchList!$B45,'All CCC'!$B$7:$B$866,0)))</f>
        <v/>
      </c>
      <c r="T45" s="903" t="str">
        <f>IF($B45="","",INDEX('All CCC'!T$7:T$866,MATCH(WatchList!$B45,'All CCC'!$B$7:$B$866,0)))</f>
        <v/>
      </c>
      <c r="U45" s="903" t="str">
        <f>IF($B45="","",INDEX('All CCC'!U$7:U$866,MATCH(WatchList!$B45,'All CCC'!$B$7:$B$866,0)))</f>
        <v/>
      </c>
      <c r="V45" s="903" t="str">
        <f>IF($B45="","",INDEX('All CCC'!V$7:V$866,MATCH(WatchList!$B45,'All CCC'!$B$7:$B$866,0)))</f>
        <v/>
      </c>
      <c r="W45" s="903" t="str">
        <f>IF($B45="","",INDEX('All CCC'!W$7:W$866,MATCH(WatchList!$B45,'All CCC'!$B$7:$B$866,0)))</f>
        <v/>
      </c>
      <c r="X45" s="903" t="str">
        <f>IF($B45="","",INDEX('All CCC'!X$7:X$866,MATCH(WatchList!$B45,'All CCC'!$B$7:$B$866,0)))</f>
        <v/>
      </c>
      <c r="Y45" s="903" t="str">
        <f>IF($B45="","",INDEX('All CCC'!Y$7:Y$866,MATCH(WatchList!$B45,'All CCC'!$B$7:$B$866,0)))</f>
        <v/>
      </c>
      <c r="Z45" s="903" t="str">
        <f>IF($B45="","",INDEX('All CCC'!Z$7:Z$866,MATCH(WatchList!$B45,'All CCC'!$B$7:$B$866,0)))</f>
        <v/>
      </c>
      <c r="AA45" s="903" t="str">
        <f>IF($B45="","",INDEX('All CCC'!AA$7:AA$866,MATCH(WatchList!$B45,'All CCC'!$B$7:$B$866,0)))</f>
        <v/>
      </c>
      <c r="AB45" s="903" t="str">
        <f>IF($B45="","",INDEX('All CCC'!AB$7:AB$866,MATCH(WatchList!$B45,'All CCC'!$B$7:$B$866,0)))</f>
        <v/>
      </c>
      <c r="AC45" s="903" t="str">
        <f>IF($B45="","",INDEX('All CCC'!AC$7:AC$866,MATCH(WatchList!$B45,'All CCC'!$B$7:$B$866,0)))</f>
        <v/>
      </c>
      <c r="AD45" s="903" t="str">
        <f>IF($B45="","",INDEX('All CCC'!AD$7:AD$866,MATCH(WatchList!$B45,'All CCC'!$B$7:$B$866,0)))</f>
        <v/>
      </c>
      <c r="AE45" s="903" t="str">
        <f>IF($B45="","",INDEX('All CCC'!AE$7:AE$866,MATCH(WatchList!$B45,'All CCC'!$B$7:$B$866,0)))</f>
        <v/>
      </c>
      <c r="AF45" s="903" t="str">
        <f>IF($B45="","",INDEX('All CCC'!AF$7:AF$866,MATCH(WatchList!$B45,'All CCC'!$B$7:$B$866,0)))</f>
        <v/>
      </c>
      <c r="AG45" s="903" t="str">
        <f>IF($B45="","",INDEX('All CCC'!AG$7:AG$866,MATCH(WatchList!$B45,'All CCC'!$B$7:$B$866,0)))</f>
        <v/>
      </c>
      <c r="AH45" s="903" t="str">
        <f>IF($B45="","",INDEX('All CCC'!AH$7:AH$866,MATCH(WatchList!$B45,'All CCC'!$B$7:$B$866,0)))</f>
        <v/>
      </c>
      <c r="AI45" s="903" t="str">
        <f>IF($B45="","",INDEX('All CCC'!AI$7:AI$866,MATCH(WatchList!$B45,'All CCC'!$B$7:$B$866,0)))</f>
        <v/>
      </c>
      <c r="AJ45" s="903" t="str">
        <f>IF($B45="","",INDEX('All CCC'!AJ$7:AJ$866,MATCH(WatchList!$B45,'All CCC'!$B$7:$B$866,0)))</f>
        <v/>
      </c>
      <c r="AK45" s="903" t="str">
        <f>IF($B45="","",INDEX('All CCC'!AK$7:AK$866,MATCH(WatchList!$B45,'All CCC'!$B$7:$B$866,0)))</f>
        <v/>
      </c>
      <c r="AL45" s="903" t="str">
        <f>IF($B45="","",INDEX('All CCC'!AL$7:AL$866,MATCH(WatchList!$B45,'All CCC'!$B$7:$B$866,0)))</f>
        <v/>
      </c>
      <c r="AM45" s="903" t="str">
        <f>IF($B45="","",INDEX('All CCC'!AM$7:AM$866,MATCH(WatchList!$B45,'All CCC'!$B$7:$B$866,0)))</f>
        <v/>
      </c>
      <c r="AN45" s="903" t="str">
        <f>IF($B45="","",INDEX('All CCC'!AN$7:AN$866,MATCH(WatchList!$B45,'All CCC'!$B$7:$B$866,0)))</f>
        <v/>
      </c>
      <c r="AO45" s="903" t="str">
        <f>IF($B45="","",INDEX('All CCC'!AO$7:AO$866,MATCH(WatchList!$B45,'All CCC'!$B$7:$B$866,0)))</f>
        <v/>
      </c>
      <c r="AP45" s="903" t="str">
        <f>IF($B45="","",INDEX('All CCC'!AP$7:AP$866,MATCH(WatchList!$B45,'All CCC'!$B$7:$B$866,0)))</f>
        <v/>
      </c>
      <c r="AQ45" s="903" t="str">
        <f>IF($B45="","",INDEX('All CCC'!AQ$7:AQ$866,MATCH(WatchList!$B45,'All CCC'!$B$7:$B$866,0)))</f>
        <v/>
      </c>
      <c r="AR45" s="903" t="str">
        <f>IF($B45="","",INDEX('All CCC'!AR$7:AR$866,MATCH(WatchList!$B45,'All CCC'!$B$7:$B$866,0)))</f>
        <v/>
      </c>
      <c r="AS45" s="903" t="str">
        <f>IF($B45="","",INDEX('All CCC'!AS$7:AS$866,MATCH(WatchList!$B45,'All CCC'!$B$7:$B$866,0)))</f>
        <v/>
      </c>
      <c r="AT45" s="903" t="str">
        <f>IF($B45="","",INDEX('All CCC'!AT$7:AT$866,MATCH(WatchList!$B45,'All CCC'!$B$7:$B$866,0)))</f>
        <v/>
      </c>
      <c r="AU45" s="903" t="str">
        <f>IF($B45="","",INDEX('All CCC'!AU$7:AU$866,MATCH(WatchList!$B45,'All CCC'!$B$7:$B$866,0)))</f>
        <v/>
      </c>
      <c r="AV45" s="903" t="str">
        <f>IF($B45="","",INDEX('All CCC'!AV$7:AV$866,MATCH(WatchList!$B45,'All CCC'!$B$7:$B$866,0)))</f>
        <v/>
      </c>
      <c r="AW45" s="903" t="str">
        <f>IF($B45="","",INDEX('All CCC'!AW$7:AW$866,MATCH(WatchList!$B45,'All CCC'!$B$7:$B$866,0)))</f>
        <v/>
      </c>
      <c r="AX45" s="903" t="str">
        <f>IF($B45="","",INDEX('All CCC'!AX$7:AX$866,MATCH(WatchList!$B45,'All CCC'!$B$7:$B$866,0)))</f>
        <v/>
      </c>
      <c r="AY45" s="903" t="str">
        <f>IF($B45="","",INDEX('All CCC'!AY$7:AY$866,MATCH(WatchList!$B45,'All CCC'!$B$7:$B$866,0)))</f>
        <v/>
      </c>
      <c r="AZ45" s="903" t="str">
        <f>IF($B45="","",INDEX('All CCC'!AZ$7:AZ$866,MATCH(WatchList!$B45,'All CCC'!$B$7:$B$866,0)))</f>
        <v/>
      </c>
      <c r="BA45" s="903" t="str">
        <f>IF($B45="","",INDEX('All CCC'!BA$7:BA$866,MATCH(WatchList!$B45,'All CCC'!$B$7:$B$866,0)))</f>
        <v/>
      </c>
      <c r="BB45" s="903" t="str">
        <f>IF($B45="","",INDEX('All CCC'!BB$7:BB$866,MATCH(WatchList!$B45,'All CCC'!$B$7:$B$866,0)))</f>
        <v/>
      </c>
      <c r="BC45" s="903" t="str">
        <f>IF($B45="","",INDEX('All CCC'!BC$7:BC$866,MATCH(WatchList!$B45,'All CCC'!$B$7:$B$866,0)))</f>
        <v/>
      </c>
      <c r="BD45" s="903" t="str">
        <f>IF($B45="","",INDEX('All CCC'!BD$7:BD$866,MATCH(WatchList!$B45,'All CCC'!$B$7:$B$866,0)))</f>
        <v/>
      </c>
      <c r="BE45" s="903" t="str">
        <f>IF($B45="","",INDEX('All CCC'!BE$7:BE$866,MATCH(WatchList!$B45,'All CCC'!$B$7:$B$866,0)))</f>
        <v/>
      </c>
      <c r="BF45" s="903" t="str">
        <f>IF($B45="","",INDEX('All CCC'!BF$7:BF$866,MATCH(WatchList!$B45,'All CCC'!$B$7:$B$866,0)))</f>
        <v/>
      </c>
      <c r="BG45" s="903" t="str">
        <f>IF($B45="","",INDEX('All CCC'!BG$7:BG$866,MATCH(WatchList!$B45,'All CCC'!$B$7:$B$866,0)))</f>
        <v/>
      </c>
    </row>
    <row r="46" spans="1:59" x14ac:dyDescent="0.2">
      <c r="A46" s="587" t="str">
        <f>IF($B46="","",INDEX('All CCC'!A$7:A$866,MATCH(WatchList!$B46,'All CCC'!$B$7:$B$866,0)))</f>
        <v/>
      </c>
      <c r="B46" s="36"/>
      <c r="C46" s="903" t="str">
        <f>IF($B46="","",INDEX('All CCC'!C$7:C$866,MATCH(WatchList!$B46,'All CCC'!$B$7:$B$866,0)))</f>
        <v/>
      </c>
      <c r="D46" s="903" t="str">
        <f>IF($B46="","",INDEX('All CCC'!D$7:D$866,MATCH(WatchList!$B46,'All CCC'!$B$7:$B$866,0)))</f>
        <v/>
      </c>
      <c r="E46" s="903" t="str">
        <f>IF($B46="","",INDEX('All CCC'!E$7:E$866,MATCH(WatchList!$B46,'All CCC'!$B$7:$B$866,0)))</f>
        <v/>
      </c>
      <c r="F46" s="903" t="str">
        <f>IF($B46="","",INDEX('All CCC'!F$7:F$866,MATCH(WatchList!$B46,'All CCC'!$B$7:$B$866,0)))</f>
        <v/>
      </c>
      <c r="G46" s="903" t="str">
        <f>IF($B46="","",INDEX('All CCC'!G$7:G$866,MATCH(WatchList!$B46,'All CCC'!$B$7:$B$866,0)))</f>
        <v/>
      </c>
      <c r="H46" s="903" t="str">
        <f>IF($B46="","",INDEX('All CCC'!H$7:H$866,MATCH(WatchList!$B46,'All CCC'!$B$7:$B$866,0)))</f>
        <v/>
      </c>
      <c r="I46" s="903" t="str">
        <f>IF($B46="","",INDEX('All CCC'!I$7:I$866,MATCH(WatchList!$B46,'All CCC'!$B$7:$B$866,0)))</f>
        <v/>
      </c>
      <c r="J46" s="903" t="str">
        <f>IF($B46="","",INDEX('All CCC'!J$7:J$866,MATCH(WatchList!$B46,'All CCC'!$B$7:$B$866,0)))</f>
        <v/>
      </c>
      <c r="K46" s="903" t="str">
        <f>IF($B46="","",INDEX('All CCC'!K$7:K$866,MATCH(WatchList!$B46,'All CCC'!$B$7:$B$866,0)))</f>
        <v/>
      </c>
      <c r="L46" s="903" t="str">
        <f>IF($B46="","",INDEX('All CCC'!L$7:L$866,MATCH(WatchList!$B46,'All CCC'!$B$7:$B$866,0)))</f>
        <v/>
      </c>
      <c r="M46" s="903" t="str">
        <f>IF($B46="","",INDEX('All CCC'!M$7:M$866,MATCH(WatchList!$B46,'All CCC'!$B$7:$B$866,0)))</f>
        <v/>
      </c>
      <c r="N46" s="903" t="str">
        <f>IF($B46="","",INDEX('All CCC'!N$7:N$866,MATCH(WatchList!$B46,'All CCC'!$B$7:$B$866,0)))</f>
        <v/>
      </c>
      <c r="O46" s="903" t="str">
        <f>IF($B46="","",INDEX('All CCC'!O$7:O$866,MATCH(WatchList!$B46,'All CCC'!$B$7:$B$866,0)))</f>
        <v/>
      </c>
      <c r="P46" s="904" t="str">
        <f>IF($B46="","",INDEX('All CCC'!P$7:P$866,MATCH(WatchList!$B46,'All CCC'!$B$7:$B$866,0)))</f>
        <v/>
      </c>
      <c r="Q46" s="904" t="str">
        <f>IF($B46="","",INDEX('All CCC'!Q$7:Q$866,MATCH(WatchList!$B46,'All CCC'!$B$7:$B$866,0)))</f>
        <v/>
      </c>
      <c r="R46" s="903" t="str">
        <f>IF($B46="","",INDEX('All CCC'!R$7:R$866,MATCH(WatchList!$B46,'All CCC'!$B$7:$B$866,0)))</f>
        <v/>
      </c>
      <c r="S46" s="903" t="str">
        <f>IF($B46="","",INDEX('All CCC'!S$7:S$866,MATCH(WatchList!$B46,'All CCC'!$B$7:$B$866,0)))</f>
        <v/>
      </c>
      <c r="T46" s="903" t="str">
        <f>IF($B46="","",INDEX('All CCC'!T$7:T$866,MATCH(WatchList!$B46,'All CCC'!$B$7:$B$866,0)))</f>
        <v/>
      </c>
      <c r="U46" s="903" t="str">
        <f>IF($B46="","",INDEX('All CCC'!U$7:U$866,MATCH(WatchList!$B46,'All CCC'!$B$7:$B$866,0)))</f>
        <v/>
      </c>
      <c r="V46" s="903" t="str">
        <f>IF($B46="","",INDEX('All CCC'!V$7:V$866,MATCH(WatchList!$B46,'All CCC'!$B$7:$B$866,0)))</f>
        <v/>
      </c>
      <c r="W46" s="903" t="str">
        <f>IF($B46="","",INDEX('All CCC'!W$7:W$866,MATCH(WatchList!$B46,'All CCC'!$B$7:$B$866,0)))</f>
        <v/>
      </c>
      <c r="X46" s="903" t="str">
        <f>IF($B46="","",INDEX('All CCC'!X$7:X$866,MATCH(WatchList!$B46,'All CCC'!$B$7:$B$866,0)))</f>
        <v/>
      </c>
      <c r="Y46" s="903" t="str">
        <f>IF($B46="","",INDEX('All CCC'!Y$7:Y$866,MATCH(WatchList!$B46,'All CCC'!$B$7:$B$866,0)))</f>
        <v/>
      </c>
      <c r="Z46" s="903" t="str">
        <f>IF($B46="","",INDEX('All CCC'!Z$7:Z$866,MATCH(WatchList!$B46,'All CCC'!$B$7:$B$866,0)))</f>
        <v/>
      </c>
      <c r="AA46" s="903" t="str">
        <f>IF($B46="","",INDEX('All CCC'!AA$7:AA$866,MATCH(WatchList!$B46,'All CCC'!$B$7:$B$866,0)))</f>
        <v/>
      </c>
      <c r="AB46" s="903" t="str">
        <f>IF($B46="","",INDEX('All CCC'!AB$7:AB$866,MATCH(WatchList!$B46,'All CCC'!$B$7:$B$866,0)))</f>
        <v/>
      </c>
      <c r="AC46" s="903" t="str">
        <f>IF($B46="","",INDEX('All CCC'!AC$7:AC$866,MATCH(WatchList!$B46,'All CCC'!$B$7:$B$866,0)))</f>
        <v/>
      </c>
      <c r="AD46" s="903" t="str">
        <f>IF($B46="","",INDEX('All CCC'!AD$7:AD$866,MATCH(WatchList!$B46,'All CCC'!$B$7:$B$866,0)))</f>
        <v/>
      </c>
      <c r="AE46" s="903" t="str">
        <f>IF($B46="","",INDEX('All CCC'!AE$7:AE$866,MATCH(WatchList!$B46,'All CCC'!$B$7:$B$866,0)))</f>
        <v/>
      </c>
      <c r="AF46" s="903" t="str">
        <f>IF($B46="","",INDEX('All CCC'!AF$7:AF$866,MATCH(WatchList!$B46,'All CCC'!$B$7:$B$866,0)))</f>
        <v/>
      </c>
      <c r="AG46" s="903" t="str">
        <f>IF($B46="","",INDEX('All CCC'!AG$7:AG$866,MATCH(WatchList!$B46,'All CCC'!$B$7:$B$866,0)))</f>
        <v/>
      </c>
      <c r="AH46" s="903" t="str">
        <f>IF($B46="","",INDEX('All CCC'!AH$7:AH$866,MATCH(WatchList!$B46,'All CCC'!$B$7:$B$866,0)))</f>
        <v/>
      </c>
      <c r="AI46" s="903" t="str">
        <f>IF($B46="","",INDEX('All CCC'!AI$7:AI$866,MATCH(WatchList!$B46,'All CCC'!$B$7:$B$866,0)))</f>
        <v/>
      </c>
      <c r="AJ46" s="903" t="str">
        <f>IF($B46="","",INDEX('All CCC'!AJ$7:AJ$866,MATCH(WatchList!$B46,'All CCC'!$B$7:$B$866,0)))</f>
        <v/>
      </c>
      <c r="AK46" s="903" t="str">
        <f>IF($B46="","",INDEX('All CCC'!AK$7:AK$866,MATCH(WatchList!$B46,'All CCC'!$B$7:$B$866,0)))</f>
        <v/>
      </c>
      <c r="AL46" s="903" t="str">
        <f>IF($B46="","",INDEX('All CCC'!AL$7:AL$866,MATCH(WatchList!$B46,'All CCC'!$B$7:$B$866,0)))</f>
        <v/>
      </c>
      <c r="AM46" s="903" t="str">
        <f>IF($B46="","",INDEX('All CCC'!AM$7:AM$866,MATCH(WatchList!$B46,'All CCC'!$B$7:$B$866,0)))</f>
        <v/>
      </c>
      <c r="AN46" s="903" t="str">
        <f>IF($B46="","",INDEX('All CCC'!AN$7:AN$866,MATCH(WatchList!$B46,'All CCC'!$B$7:$B$866,0)))</f>
        <v/>
      </c>
      <c r="AO46" s="903" t="str">
        <f>IF($B46="","",INDEX('All CCC'!AO$7:AO$866,MATCH(WatchList!$B46,'All CCC'!$B$7:$B$866,0)))</f>
        <v/>
      </c>
      <c r="AP46" s="903" t="str">
        <f>IF($B46="","",INDEX('All CCC'!AP$7:AP$866,MATCH(WatchList!$B46,'All CCC'!$B$7:$B$866,0)))</f>
        <v/>
      </c>
      <c r="AQ46" s="903" t="str">
        <f>IF($B46="","",INDEX('All CCC'!AQ$7:AQ$866,MATCH(WatchList!$B46,'All CCC'!$B$7:$B$866,0)))</f>
        <v/>
      </c>
      <c r="AR46" s="903" t="str">
        <f>IF($B46="","",INDEX('All CCC'!AR$7:AR$866,MATCH(WatchList!$B46,'All CCC'!$B$7:$B$866,0)))</f>
        <v/>
      </c>
      <c r="AS46" s="903" t="str">
        <f>IF($B46="","",INDEX('All CCC'!AS$7:AS$866,MATCH(WatchList!$B46,'All CCC'!$B$7:$B$866,0)))</f>
        <v/>
      </c>
      <c r="AT46" s="903" t="str">
        <f>IF($B46="","",INDEX('All CCC'!AT$7:AT$866,MATCH(WatchList!$B46,'All CCC'!$B$7:$B$866,0)))</f>
        <v/>
      </c>
      <c r="AU46" s="903" t="str">
        <f>IF($B46="","",INDEX('All CCC'!AU$7:AU$866,MATCH(WatchList!$B46,'All CCC'!$B$7:$B$866,0)))</f>
        <v/>
      </c>
      <c r="AV46" s="903" t="str">
        <f>IF($B46="","",INDEX('All CCC'!AV$7:AV$866,MATCH(WatchList!$B46,'All CCC'!$B$7:$B$866,0)))</f>
        <v/>
      </c>
      <c r="AW46" s="903" t="str">
        <f>IF($B46="","",INDEX('All CCC'!AW$7:AW$866,MATCH(WatchList!$B46,'All CCC'!$B$7:$B$866,0)))</f>
        <v/>
      </c>
      <c r="AX46" s="903" t="str">
        <f>IF($B46="","",INDEX('All CCC'!AX$7:AX$866,MATCH(WatchList!$B46,'All CCC'!$B$7:$B$866,0)))</f>
        <v/>
      </c>
      <c r="AY46" s="903" t="str">
        <f>IF($B46="","",INDEX('All CCC'!AY$7:AY$866,MATCH(WatchList!$B46,'All CCC'!$B$7:$B$866,0)))</f>
        <v/>
      </c>
      <c r="AZ46" s="903" t="str">
        <f>IF($B46="","",INDEX('All CCC'!AZ$7:AZ$866,MATCH(WatchList!$B46,'All CCC'!$B$7:$B$866,0)))</f>
        <v/>
      </c>
      <c r="BA46" s="903" t="str">
        <f>IF($B46="","",INDEX('All CCC'!BA$7:BA$866,MATCH(WatchList!$B46,'All CCC'!$B$7:$B$866,0)))</f>
        <v/>
      </c>
      <c r="BB46" s="903" t="str">
        <f>IF($B46="","",INDEX('All CCC'!BB$7:BB$866,MATCH(WatchList!$B46,'All CCC'!$B$7:$B$866,0)))</f>
        <v/>
      </c>
      <c r="BC46" s="903" t="str">
        <f>IF($B46="","",INDEX('All CCC'!BC$7:BC$866,MATCH(WatchList!$B46,'All CCC'!$B$7:$B$866,0)))</f>
        <v/>
      </c>
      <c r="BD46" s="903" t="str">
        <f>IF($B46="","",INDEX('All CCC'!BD$7:BD$866,MATCH(WatchList!$B46,'All CCC'!$B$7:$B$866,0)))</f>
        <v/>
      </c>
      <c r="BE46" s="903" t="str">
        <f>IF($B46="","",INDEX('All CCC'!BE$7:BE$866,MATCH(WatchList!$B46,'All CCC'!$B$7:$B$866,0)))</f>
        <v/>
      </c>
      <c r="BF46" s="903" t="str">
        <f>IF($B46="","",INDEX('All CCC'!BF$7:BF$866,MATCH(WatchList!$B46,'All CCC'!$B$7:$B$866,0)))</f>
        <v/>
      </c>
      <c r="BG46" s="903" t="str">
        <f>IF($B46="","",INDEX('All CCC'!BG$7:BG$866,MATCH(WatchList!$B46,'All CCC'!$B$7:$B$866,0)))</f>
        <v/>
      </c>
    </row>
    <row r="47" spans="1:59" x14ac:dyDescent="0.2">
      <c r="A47" s="587" t="str">
        <f>IF($B47="","",INDEX('All CCC'!A$7:A$866,MATCH(WatchList!$B47,'All CCC'!$B$7:$B$866,0)))</f>
        <v/>
      </c>
      <c r="B47" s="36"/>
      <c r="C47" s="903" t="str">
        <f>IF($B47="","",INDEX('All CCC'!C$7:C$866,MATCH(WatchList!$B47,'All CCC'!$B$7:$B$866,0)))</f>
        <v/>
      </c>
      <c r="D47" s="903" t="str">
        <f>IF($B47="","",INDEX('All CCC'!D$7:D$866,MATCH(WatchList!$B47,'All CCC'!$B$7:$B$866,0)))</f>
        <v/>
      </c>
      <c r="E47" s="903" t="str">
        <f>IF($B47="","",INDEX('All CCC'!E$7:E$866,MATCH(WatchList!$B47,'All CCC'!$B$7:$B$866,0)))</f>
        <v/>
      </c>
      <c r="F47" s="903" t="str">
        <f>IF($B47="","",INDEX('All CCC'!F$7:F$866,MATCH(WatchList!$B47,'All CCC'!$B$7:$B$866,0)))</f>
        <v/>
      </c>
      <c r="G47" s="903" t="str">
        <f>IF($B47="","",INDEX('All CCC'!G$7:G$866,MATCH(WatchList!$B47,'All CCC'!$B$7:$B$866,0)))</f>
        <v/>
      </c>
      <c r="H47" s="903" t="str">
        <f>IF($B47="","",INDEX('All CCC'!H$7:H$866,MATCH(WatchList!$B47,'All CCC'!$B$7:$B$866,0)))</f>
        <v/>
      </c>
      <c r="I47" s="903" t="str">
        <f>IF($B47="","",INDEX('All CCC'!I$7:I$866,MATCH(WatchList!$B47,'All CCC'!$B$7:$B$866,0)))</f>
        <v/>
      </c>
      <c r="J47" s="903" t="str">
        <f>IF($B47="","",INDEX('All CCC'!J$7:J$866,MATCH(WatchList!$B47,'All CCC'!$B$7:$B$866,0)))</f>
        <v/>
      </c>
      <c r="K47" s="903" t="str">
        <f>IF($B47="","",INDEX('All CCC'!K$7:K$866,MATCH(WatchList!$B47,'All CCC'!$B$7:$B$866,0)))</f>
        <v/>
      </c>
      <c r="L47" s="903" t="str">
        <f>IF($B47="","",INDEX('All CCC'!L$7:L$866,MATCH(WatchList!$B47,'All CCC'!$B$7:$B$866,0)))</f>
        <v/>
      </c>
      <c r="M47" s="903" t="str">
        <f>IF($B47="","",INDEX('All CCC'!M$7:M$866,MATCH(WatchList!$B47,'All CCC'!$B$7:$B$866,0)))</f>
        <v/>
      </c>
      <c r="N47" s="903" t="str">
        <f>IF($B47="","",INDEX('All CCC'!N$7:N$866,MATCH(WatchList!$B47,'All CCC'!$B$7:$B$866,0)))</f>
        <v/>
      </c>
      <c r="O47" s="903" t="str">
        <f>IF($B47="","",INDEX('All CCC'!O$7:O$866,MATCH(WatchList!$B47,'All CCC'!$B$7:$B$866,0)))</f>
        <v/>
      </c>
      <c r="P47" s="904" t="str">
        <f>IF($B47="","",INDEX('All CCC'!P$7:P$866,MATCH(WatchList!$B47,'All CCC'!$B$7:$B$866,0)))</f>
        <v/>
      </c>
      <c r="Q47" s="904" t="str">
        <f>IF($B47="","",INDEX('All CCC'!Q$7:Q$866,MATCH(WatchList!$B47,'All CCC'!$B$7:$B$866,0)))</f>
        <v/>
      </c>
      <c r="R47" s="903" t="str">
        <f>IF($B47="","",INDEX('All CCC'!R$7:R$866,MATCH(WatchList!$B47,'All CCC'!$B$7:$B$866,0)))</f>
        <v/>
      </c>
      <c r="S47" s="903" t="str">
        <f>IF($B47="","",INDEX('All CCC'!S$7:S$866,MATCH(WatchList!$B47,'All CCC'!$B$7:$B$866,0)))</f>
        <v/>
      </c>
      <c r="T47" s="903" t="str">
        <f>IF($B47="","",INDEX('All CCC'!T$7:T$866,MATCH(WatchList!$B47,'All CCC'!$B$7:$B$866,0)))</f>
        <v/>
      </c>
      <c r="U47" s="903" t="str">
        <f>IF($B47="","",INDEX('All CCC'!U$7:U$866,MATCH(WatchList!$B47,'All CCC'!$B$7:$B$866,0)))</f>
        <v/>
      </c>
      <c r="V47" s="903" t="str">
        <f>IF($B47="","",INDEX('All CCC'!V$7:V$866,MATCH(WatchList!$B47,'All CCC'!$B$7:$B$866,0)))</f>
        <v/>
      </c>
      <c r="W47" s="903" t="str">
        <f>IF($B47="","",INDEX('All CCC'!W$7:W$866,MATCH(WatchList!$B47,'All CCC'!$B$7:$B$866,0)))</f>
        <v/>
      </c>
      <c r="X47" s="903" t="str">
        <f>IF($B47="","",INDEX('All CCC'!X$7:X$866,MATCH(WatchList!$B47,'All CCC'!$B$7:$B$866,0)))</f>
        <v/>
      </c>
      <c r="Y47" s="903" t="str">
        <f>IF($B47="","",INDEX('All CCC'!Y$7:Y$866,MATCH(WatchList!$B47,'All CCC'!$B$7:$B$866,0)))</f>
        <v/>
      </c>
      <c r="Z47" s="903" t="str">
        <f>IF($B47="","",INDEX('All CCC'!Z$7:Z$866,MATCH(WatchList!$B47,'All CCC'!$B$7:$B$866,0)))</f>
        <v/>
      </c>
      <c r="AA47" s="903" t="str">
        <f>IF($B47="","",INDEX('All CCC'!AA$7:AA$866,MATCH(WatchList!$B47,'All CCC'!$B$7:$B$866,0)))</f>
        <v/>
      </c>
      <c r="AB47" s="903" t="str">
        <f>IF($B47="","",INDEX('All CCC'!AB$7:AB$866,MATCH(WatchList!$B47,'All CCC'!$B$7:$B$866,0)))</f>
        <v/>
      </c>
      <c r="AC47" s="903" t="str">
        <f>IF($B47="","",INDEX('All CCC'!AC$7:AC$866,MATCH(WatchList!$B47,'All CCC'!$B$7:$B$866,0)))</f>
        <v/>
      </c>
      <c r="AD47" s="903" t="str">
        <f>IF($B47="","",INDEX('All CCC'!AD$7:AD$866,MATCH(WatchList!$B47,'All CCC'!$B$7:$B$866,0)))</f>
        <v/>
      </c>
      <c r="AE47" s="903" t="str">
        <f>IF($B47="","",INDEX('All CCC'!AE$7:AE$866,MATCH(WatchList!$B47,'All CCC'!$B$7:$B$866,0)))</f>
        <v/>
      </c>
      <c r="AF47" s="903" t="str">
        <f>IF($B47="","",INDEX('All CCC'!AF$7:AF$866,MATCH(WatchList!$B47,'All CCC'!$B$7:$B$866,0)))</f>
        <v/>
      </c>
      <c r="AG47" s="903" t="str">
        <f>IF($B47="","",INDEX('All CCC'!AG$7:AG$866,MATCH(WatchList!$B47,'All CCC'!$B$7:$B$866,0)))</f>
        <v/>
      </c>
      <c r="AH47" s="903" t="str">
        <f>IF($B47="","",INDEX('All CCC'!AH$7:AH$866,MATCH(WatchList!$B47,'All CCC'!$B$7:$B$866,0)))</f>
        <v/>
      </c>
      <c r="AI47" s="903" t="str">
        <f>IF($B47="","",INDEX('All CCC'!AI$7:AI$866,MATCH(WatchList!$B47,'All CCC'!$B$7:$B$866,0)))</f>
        <v/>
      </c>
      <c r="AJ47" s="903" t="str">
        <f>IF($B47="","",INDEX('All CCC'!AJ$7:AJ$866,MATCH(WatchList!$B47,'All CCC'!$B$7:$B$866,0)))</f>
        <v/>
      </c>
      <c r="AK47" s="903" t="str">
        <f>IF($B47="","",INDEX('All CCC'!AK$7:AK$866,MATCH(WatchList!$B47,'All CCC'!$B$7:$B$866,0)))</f>
        <v/>
      </c>
      <c r="AL47" s="903" t="str">
        <f>IF($B47="","",INDEX('All CCC'!AL$7:AL$866,MATCH(WatchList!$B47,'All CCC'!$B$7:$B$866,0)))</f>
        <v/>
      </c>
      <c r="AM47" s="903" t="str">
        <f>IF($B47="","",INDEX('All CCC'!AM$7:AM$866,MATCH(WatchList!$B47,'All CCC'!$B$7:$B$866,0)))</f>
        <v/>
      </c>
      <c r="AN47" s="903" t="str">
        <f>IF($B47="","",INDEX('All CCC'!AN$7:AN$866,MATCH(WatchList!$B47,'All CCC'!$B$7:$B$866,0)))</f>
        <v/>
      </c>
      <c r="AO47" s="903" t="str">
        <f>IF($B47="","",INDEX('All CCC'!AO$7:AO$866,MATCH(WatchList!$B47,'All CCC'!$B$7:$B$866,0)))</f>
        <v/>
      </c>
      <c r="AP47" s="903" t="str">
        <f>IF($B47="","",INDEX('All CCC'!AP$7:AP$866,MATCH(WatchList!$B47,'All CCC'!$B$7:$B$866,0)))</f>
        <v/>
      </c>
      <c r="AQ47" s="903" t="str">
        <f>IF($B47="","",INDEX('All CCC'!AQ$7:AQ$866,MATCH(WatchList!$B47,'All CCC'!$B$7:$B$866,0)))</f>
        <v/>
      </c>
      <c r="AR47" s="903" t="str">
        <f>IF($B47="","",INDEX('All CCC'!AR$7:AR$866,MATCH(WatchList!$B47,'All CCC'!$B$7:$B$866,0)))</f>
        <v/>
      </c>
      <c r="AS47" s="903" t="str">
        <f>IF($B47="","",INDEX('All CCC'!AS$7:AS$866,MATCH(WatchList!$B47,'All CCC'!$B$7:$B$866,0)))</f>
        <v/>
      </c>
      <c r="AT47" s="903" t="str">
        <f>IF($B47="","",INDEX('All CCC'!AT$7:AT$866,MATCH(WatchList!$B47,'All CCC'!$B$7:$B$866,0)))</f>
        <v/>
      </c>
      <c r="AU47" s="903" t="str">
        <f>IF($B47="","",INDEX('All CCC'!AU$7:AU$866,MATCH(WatchList!$B47,'All CCC'!$B$7:$B$866,0)))</f>
        <v/>
      </c>
      <c r="AV47" s="903" t="str">
        <f>IF($B47="","",INDEX('All CCC'!AV$7:AV$866,MATCH(WatchList!$B47,'All CCC'!$B$7:$B$866,0)))</f>
        <v/>
      </c>
      <c r="AW47" s="903" t="str">
        <f>IF($B47="","",INDEX('All CCC'!AW$7:AW$866,MATCH(WatchList!$B47,'All CCC'!$B$7:$B$866,0)))</f>
        <v/>
      </c>
      <c r="AX47" s="903" t="str">
        <f>IF($B47="","",INDEX('All CCC'!AX$7:AX$866,MATCH(WatchList!$B47,'All CCC'!$B$7:$B$866,0)))</f>
        <v/>
      </c>
      <c r="AY47" s="903" t="str">
        <f>IF($B47="","",INDEX('All CCC'!AY$7:AY$866,MATCH(WatchList!$B47,'All CCC'!$B$7:$B$866,0)))</f>
        <v/>
      </c>
      <c r="AZ47" s="903" t="str">
        <f>IF($B47="","",INDEX('All CCC'!AZ$7:AZ$866,MATCH(WatchList!$B47,'All CCC'!$B$7:$B$866,0)))</f>
        <v/>
      </c>
      <c r="BA47" s="903" t="str">
        <f>IF($B47="","",INDEX('All CCC'!BA$7:BA$866,MATCH(WatchList!$B47,'All CCC'!$B$7:$B$866,0)))</f>
        <v/>
      </c>
      <c r="BB47" s="903" t="str">
        <f>IF($B47="","",INDEX('All CCC'!BB$7:BB$866,MATCH(WatchList!$B47,'All CCC'!$B$7:$B$866,0)))</f>
        <v/>
      </c>
      <c r="BC47" s="903" t="str">
        <f>IF($B47="","",INDEX('All CCC'!BC$7:BC$866,MATCH(WatchList!$B47,'All CCC'!$B$7:$B$866,0)))</f>
        <v/>
      </c>
      <c r="BD47" s="903" t="str">
        <f>IF($B47="","",INDEX('All CCC'!BD$7:BD$866,MATCH(WatchList!$B47,'All CCC'!$B$7:$B$866,0)))</f>
        <v/>
      </c>
      <c r="BE47" s="903" t="str">
        <f>IF($B47="","",INDEX('All CCC'!BE$7:BE$866,MATCH(WatchList!$B47,'All CCC'!$B$7:$B$866,0)))</f>
        <v/>
      </c>
      <c r="BF47" s="903" t="str">
        <f>IF($B47="","",INDEX('All CCC'!BF$7:BF$866,MATCH(WatchList!$B47,'All CCC'!$B$7:$B$866,0)))</f>
        <v/>
      </c>
      <c r="BG47" s="903" t="str">
        <f>IF($B47="","",INDEX('All CCC'!BG$7:BG$866,MATCH(WatchList!$B47,'All CCC'!$B$7:$B$866,0)))</f>
        <v/>
      </c>
    </row>
    <row r="48" spans="1:59" x14ac:dyDescent="0.2">
      <c r="A48" s="587" t="str">
        <f>IF($B48="","",INDEX('All CCC'!A$7:A$866,MATCH(WatchList!$B48,'All CCC'!$B$7:$B$866,0)))</f>
        <v/>
      </c>
      <c r="B48" s="36"/>
      <c r="C48" s="903" t="str">
        <f>IF($B48="","",INDEX('All CCC'!C$7:C$866,MATCH(WatchList!$B48,'All CCC'!$B$7:$B$866,0)))</f>
        <v/>
      </c>
      <c r="D48" s="903" t="str">
        <f>IF($B48="","",INDEX('All CCC'!D$7:D$866,MATCH(WatchList!$B48,'All CCC'!$B$7:$B$866,0)))</f>
        <v/>
      </c>
      <c r="E48" s="903" t="str">
        <f>IF($B48="","",INDEX('All CCC'!E$7:E$866,MATCH(WatchList!$B48,'All CCC'!$B$7:$B$866,0)))</f>
        <v/>
      </c>
      <c r="F48" s="903" t="str">
        <f>IF($B48="","",INDEX('All CCC'!F$7:F$866,MATCH(WatchList!$B48,'All CCC'!$B$7:$B$866,0)))</f>
        <v/>
      </c>
      <c r="G48" s="903" t="str">
        <f>IF($B48="","",INDEX('All CCC'!G$7:G$866,MATCH(WatchList!$B48,'All CCC'!$B$7:$B$866,0)))</f>
        <v/>
      </c>
      <c r="H48" s="903" t="str">
        <f>IF($B48="","",INDEX('All CCC'!H$7:H$866,MATCH(WatchList!$B48,'All CCC'!$B$7:$B$866,0)))</f>
        <v/>
      </c>
      <c r="I48" s="903" t="str">
        <f>IF($B48="","",INDEX('All CCC'!I$7:I$866,MATCH(WatchList!$B48,'All CCC'!$B$7:$B$866,0)))</f>
        <v/>
      </c>
      <c r="J48" s="903" t="str">
        <f>IF($B48="","",INDEX('All CCC'!J$7:J$866,MATCH(WatchList!$B48,'All CCC'!$B$7:$B$866,0)))</f>
        <v/>
      </c>
      <c r="K48" s="903" t="str">
        <f>IF($B48="","",INDEX('All CCC'!K$7:K$866,MATCH(WatchList!$B48,'All CCC'!$B$7:$B$866,0)))</f>
        <v/>
      </c>
      <c r="L48" s="903" t="str">
        <f>IF($B48="","",INDEX('All CCC'!L$7:L$866,MATCH(WatchList!$B48,'All CCC'!$B$7:$B$866,0)))</f>
        <v/>
      </c>
      <c r="M48" s="903" t="str">
        <f>IF($B48="","",INDEX('All CCC'!M$7:M$866,MATCH(WatchList!$B48,'All CCC'!$B$7:$B$866,0)))</f>
        <v/>
      </c>
      <c r="N48" s="903" t="str">
        <f>IF($B48="","",INDEX('All CCC'!N$7:N$866,MATCH(WatchList!$B48,'All CCC'!$B$7:$B$866,0)))</f>
        <v/>
      </c>
      <c r="O48" s="903" t="str">
        <f>IF($B48="","",INDEX('All CCC'!O$7:O$866,MATCH(WatchList!$B48,'All CCC'!$B$7:$B$866,0)))</f>
        <v/>
      </c>
      <c r="P48" s="904" t="str">
        <f>IF($B48="","",INDEX('All CCC'!P$7:P$866,MATCH(WatchList!$B48,'All CCC'!$B$7:$B$866,0)))</f>
        <v/>
      </c>
      <c r="Q48" s="904" t="str">
        <f>IF($B48="","",INDEX('All CCC'!Q$7:Q$866,MATCH(WatchList!$B48,'All CCC'!$B$7:$B$866,0)))</f>
        <v/>
      </c>
      <c r="R48" s="903" t="str">
        <f>IF($B48="","",INDEX('All CCC'!R$7:R$866,MATCH(WatchList!$B48,'All CCC'!$B$7:$B$866,0)))</f>
        <v/>
      </c>
      <c r="S48" s="903" t="str">
        <f>IF($B48="","",INDEX('All CCC'!S$7:S$866,MATCH(WatchList!$B48,'All CCC'!$B$7:$B$866,0)))</f>
        <v/>
      </c>
      <c r="T48" s="903" t="str">
        <f>IF($B48="","",INDEX('All CCC'!T$7:T$866,MATCH(WatchList!$B48,'All CCC'!$B$7:$B$866,0)))</f>
        <v/>
      </c>
      <c r="U48" s="903" t="str">
        <f>IF($B48="","",INDEX('All CCC'!U$7:U$866,MATCH(WatchList!$B48,'All CCC'!$B$7:$B$866,0)))</f>
        <v/>
      </c>
      <c r="V48" s="903" t="str">
        <f>IF($B48="","",INDEX('All CCC'!V$7:V$866,MATCH(WatchList!$B48,'All CCC'!$B$7:$B$866,0)))</f>
        <v/>
      </c>
      <c r="W48" s="903" t="str">
        <f>IF($B48="","",INDEX('All CCC'!W$7:W$866,MATCH(WatchList!$B48,'All CCC'!$B$7:$B$866,0)))</f>
        <v/>
      </c>
      <c r="X48" s="903" t="str">
        <f>IF($B48="","",INDEX('All CCC'!X$7:X$866,MATCH(WatchList!$B48,'All CCC'!$B$7:$B$866,0)))</f>
        <v/>
      </c>
      <c r="Y48" s="903" t="str">
        <f>IF($B48="","",INDEX('All CCC'!Y$7:Y$866,MATCH(WatchList!$B48,'All CCC'!$B$7:$B$866,0)))</f>
        <v/>
      </c>
      <c r="Z48" s="903" t="str">
        <f>IF($B48="","",INDEX('All CCC'!Z$7:Z$866,MATCH(WatchList!$B48,'All CCC'!$B$7:$B$866,0)))</f>
        <v/>
      </c>
      <c r="AA48" s="903" t="str">
        <f>IF($B48="","",INDEX('All CCC'!AA$7:AA$866,MATCH(WatchList!$B48,'All CCC'!$B$7:$B$866,0)))</f>
        <v/>
      </c>
      <c r="AB48" s="903" t="str">
        <f>IF($B48="","",INDEX('All CCC'!AB$7:AB$866,MATCH(WatchList!$B48,'All CCC'!$B$7:$B$866,0)))</f>
        <v/>
      </c>
      <c r="AC48" s="903" t="str">
        <f>IF($B48="","",INDEX('All CCC'!AC$7:AC$866,MATCH(WatchList!$B48,'All CCC'!$B$7:$B$866,0)))</f>
        <v/>
      </c>
      <c r="AD48" s="903" t="str">
        <f>IF($B48="","",INDEX('All CCC'!AD$7:AD$866,MATCH(WatchList!$B48,'All CCC'!$B$7:$B$866,0)))</f>
        <v/>
      </c>
      <c r="AE48" s="903" t="str">
        <f>IF($B48="","",INDEX('All CCC'!AE$7:AE$866,MATCH(WatchList!$B48,'All CCC'!$B$7:$B$866,0)))</f>
        <v/>
      </c>
      <c r="AF48" s="903" t="str">
        <f>IF($B48="","",INDEX('All CCC'!AF$7:AF$866,MATCH(WatchList!$B48,'All CCC'!$B$7:$B$866,0)))</f>
        <v/>
      </c>
      <c r="AG48" s="903" t="str">
        <f>IF($B48="","",INDEX('All CCC'!AG$7:AG$866,MATCH(WatchList!$B48,'All CCC'!$B$7:$B$866,0)))</f>
        <v/>
      </c>
      <c r="AH48" s="903" t="str">
        <f>IF($B48="","",INDEX('All CCC'!AH$7:AH$866,MATCH(WatchList!$B48,'All CCC'!$B$7:$B$866,0)))</f>
        <v/>
      </c>
      <c r="AI48" s="903" t="str">
        <f>IF($B48="","",INDEX('All CCC'!AI$7:AI$866,MATCH(WatchList!$B48,'All CCC'!$B$7:$B$866,0)))</f>
        <v/>
      </c>
      <c r="AJ48" s="903" t="str">
        <f>IF($B48="","",INDEX('All CCC'!AJ$7:AJ$866,MATCH(WatchList!$B48,'All CCC'!$B$7:$B$866,0)))</f>
        <v/>
      </c>
      <c r="AK48" s="903" t="str">
        <f>IF($B48="","",INDEX('All CCC'!AK$7:AK$866,MATCH(WatchList!$B48,'All CCC'!$B$7:$B$866,0)))</f>
        <v/>
      </c>
      <c r="AL48" s="903" t="str">
        <f>IF($B48="","",INDEX('All CCC'!AL$7:AL$866,MATCH(WatchList!$B48,'All CCC'!$B$7:$B$866,0)))</f>
        <v/>
      </c>
      <c r="AM48" s="903" t="str">
        <f>IF($B48="","",INDEX('All CCC'!AM$7:AM$866,MATCH(WatchList!$B48,'All CCC'!$B$7:$B$866,0)))</f>
        <v/>
      </c>
      <c r="AN48" s="903" t="str">
        <f>IF($B48="","",INDEX('All CCC'!AN$7:AN$866,MATCH(WatchList!$B48,'All CCC'!$B$7:$B$866,0)))</f>
        <v/>
      </c>
      <c r="AO48" s="903" t="str">
        <f>IF($B48="","",INDEX('All CCC'!AO$7:AO$866,MATCH(WatchList!$B48,'All CCC'!$B$7:$B$866,0)))</f>
        <v/>
      </c>
      <c r="AP48" s="903" t="str">
        <f>IF($B48="","",INDEX('All CCC'!AP$7:AP$866,MATCH(WatchList!$B48,'All CCC'!$B$7:$B$866,0)))</f>
        <v/>
      </c>
      <c r="AQ48" s="903" t="str">
        <f>IF($B48="","",INDEX('All CCC'!AQ$7:AQ$866,MATCH(WatchList!$B48,'All CCC'!$B$7:$B$866,0)))</f>
        <v/>
      </c>
      <c r="AR48" s="903" t="str">
        <f>IF($B48="","",INDEX('All CCC'!AR$7:AR$866,MATCH(WatchList!$B48,'All CCC'!$B$7:$B$866,0)))</f>
        <v/>
      </c>
      <c r="AS48" s="903" t="str">
        <f>IF($B48="","",INDEX('All CCC'!AS$7:AS$866,MATCH(WatchList!$B48,'All CCC'!$B$7:$B$866,0)))</f>
        <v/>
      </c>
      <c r="AT48" s="903" t="str">
        <f>IF($B48="","",INDEX('All CCC'!AT$7:AT$866,MATCH(WatchList!$B48,'All CCC'!$B$7:$B$866,0)))</f>
        <v/>
      </c>
      <c r="AU48" s="903" t="str">
        <f>IF($B48="","",INDEX('All CCC'!AU$7:AU$866,MATCH(WatchList!$B48,'All CCC'!$B$7:$B$866,0)))</f>
        <v/>
      </c>
      <c r="AV48" s="903" t="str">
        <f>IF($B48="","",INDEX('All CCC'!AV$7:AV$866,MATCH(WatchList!$B48,'All CCC'!$B$7:$B$866,0)))</f>
        <v/>
      </c>
      <c r="AW48" s="903" t="str">
        <f>IF($B48="","",INDEX('All CCC'!AW$7:AW$866,MATCH(WatchList!$B48,'All CCC'!$B$7:$B$866,0)))</f>
        <v/>
      </c>
      <c r="AX48" s="903" t="str">
        <f>IF($B48="","",INDEX('All CCC'!AX$7:AX$866,MATCH(WatchList!$B48,'All CCC'!$B$7:$B$866,0)))</f>
        <v/>
      </c>
      <c r="AY48" s="903" t="str">
        <f>IF($B48="","",INDEX('All CCC'!AY$7:AY$866,MATCH(WatchList!$B48,'All CCC'!$B$7:$B$866,0)))</f>
        <v/>
      </c>
      <c r="AZ48" s="903" t="str">
        <f>IF($B48="","",INDEX('All CCC'!AZ$7:AZ$866,MATCH(WatchList!$B48,'All CCC'!$B$7:$B$866,0)))</f>
        <v/>
      </c>
      <c r="BA48" s="903" t="str">
        <f>IF($B48="","",INDEX('All CCC'!BA$7:BA$866,MATCH(WatchList!$B48,'All CCC'!$B$7:$B$866,0)))</f>
        <v/>
      </c>
      <c r="BB48" s="903" t="str">
        <f>IF($B48="","",INDEX('All CCC'!BB$7:BB$866,MATCH(WatchList!$B48,'All CCC'!$B$7:$B$866,0)))</f>
        <v/>
      </c>
      <c r="BC48" s="903" t="str">
        <f>IF($B48="","",INDEX('All CCC'!BC$7:BC$866,MATCH(WatchList!$B48,'All CCC'!$B$7:$B$866,0)))</f>
        <v/>
      </c>
      <c r="BD48" s="903" t="str">
        <f>IF($B48="","",INDEX('All CCC'!BD$7:BD$866,MATCH(WatchList!$B48,'All CCC'!$B$7:$B$866,0)))</f>
        <v/>
      </c>
      <c r="BE48" s="903" t="str">
        <f>IF($B48="","",INDEX('All CCC'!BE$7:BE$866,MATCH(WatchList!$B48,'All CCC'!$B$7:$B$866,0)))</f>
        <v/>
      </c>
      <c r="BF48" s="903" t="str">
        <f>IF($B48="","",INDEX('All CCC'!BF$7:BF$866,MATCH(WatchList!$B48,'All CCC'!$B$7:$B$866,0)))</f>
        <v/>
      </c>
      <c r="BG48" s="903" t="str">
        <f>IF($B48="","",INDEX('All CCC'!BG$7:BG$866,MATCH(WatchList!$B48,'All CCC'!$B$7:$B$866,0)))</f>
        <v/>
      </c>
    </row>
    <row r="49" spans="1:59" x14ac:dyDescent="0.2">
      <c r="A49" s="587" t="str">
        <f>IF($B49="","",INDEX('All CCC'!A$7:A$866,MATCH(WatchList!$B49,'All CCC'!$B$7:$B$866,0)))</f>
        <v/>
      </c>
      <c r="B49" s="36"/>
      <c r="C49" s="903" t="str">
        <f>IF($B49="","",INDEX('All CCC'!C$7:C$866,MATCH(WatchList!$B49,'All CCC'!$B$7:$B$866,0)))</f>
        <v/>
      </c>
      <c r="D49" s="903" t="str">
        <f>IF($B49="","",INDEX('All CCC'!D$7:D$866,MATCH(WatchList!$B49,'All CCC'!$B$7:$B$866,0)))</f>
        <v/>
      </c>
      <c r="E49" s="903" t="str">
        <f>IF($B49="","",INDEX('All CCC'!E$7:E$866,MATCH(WatchList!$B49,'All CCC'!$B$7:$B$866,0)))</f>
        <v/>
      </c>
      <c r="F49" s="903" t="str">
        <f>IF($B49="","",INDEX('All CCC'!F$7:F$866,MATCH(WatchList!$B49,'All CCC'!$B$7:$B$866,0)))</f>
        <v/>
      </c>
      <c r="G49" s="903" t="str">
        <f>IF($B49="","",INDEX('All CCC'!G$7:G$866,MATCH(WatchList!$B49,'All CCC'!$B$7:$B$866,0)))</f>
        <v/>
      </c>
      <c r="H49" s="903" t="str">
        <f>IF($B49="","",INDEX('All CCC'!H$7:H$866,MATCH(WatchList!$B49,'All CCC'!$B$7:$B$866,0)))</f>
        <v/>
      </c>
      <c r="I49" s="903" t="str">
        <f>IF($B49="","",INDEX('All CCC'!I$7:I$866,MATCH(WatchList!$B49,'All CCC'!$B$7:$B$866,0)))</f>
        <v/>
      </c>
      <c r="J49" s="903" t="str">
        <f>IF($B49="","",INDEX('All CCC'!J$7:J$866,MATCH(WatchList!$B49,'All CCC'!$B$7:$B$866,0)))</f>
        <v/>
      </c>
      <c r="K49" s="903" t="str">
        <f>IF($B49="","",INDEX('All CCC'!K$7:K$866,MATCH(WatchList!$B49,'All CCC'!$B$7:$B$866,0)))</f>
        <v/>
      </c>
      <c r="L49" s="903" t="str">
        <f>IF($B49="","",INDEX('All CCC'!L$7:L$866,MATCH(WatchList!$B49,'All CCC'!$B$7:$B$866,0)))</f>
        <v/>
      </c>
      <c r="M49" s="903" t="str">
        <f>IF($B49="","",INDEX('All CCC'!M$7:M$866,MATCH(WatchList!$B49,'All CCC'!$B$7:$B$866,0)))</f>
        <v/>
      </c>
      <c r="N49" s="903" t="str">
        <f>IF($B49="","",INDEX('All CCC'!N$7:N$866,MATCH(WatchList!$B49,'All CCC'!$B$7:$B$866,0)))</f>
        <v/>
      </c>
      <c r="O49" s="903" t="str">
        <f>IF($B49="","",INDEX('All CCC'!O$7:O$866,MATCH(WatchList!$B49,'All CCC'!$B$7:$B$866,0)))</f>
        <v/>
      </c>
      <c r="P49" s="904" t="str">
        <f>IF($B49="","",INDEX('All CCC'!P$7:P$866,MATCH(WatchList!$B49,'All CCC'!$B$7:$B$866,0)))</f>
        <v/>
      </c>
      <c r="Q49" s="904" t="str">
        <f>IF($B49="","",INDEX('All CCC'!Q$7:Q$866,MATCH(WatchList!$B49,'All CCC'!$B$7:$B$866,0)))</f>
        <v/>
      </c>
      <c r="R49" s="903" t="str">
        <f>IF($B49="","",INDEX('All CCC'!R$7:R$866,MATCH(WatchList!$B49,'All CCC'!$B$7:$B$866,0)))</f>
        <v/>
      </c>
      <c r="S49" s="903" t="str">
        <f>IF($B49="","",INDEX('All CCC'!S$7:S$866,MATCH(WatchList!$B49,'All CCC'!$B$7:$B$866,0)))</f>
        <v/>
      </c>
      <c r="T49" s="903" t="str">
        <f>IF($B49="","",INDEX('All CCC'!T$7:T$866,MATCH(WatchList!$B49,'All CCC'!$B$7:$B$866,0)))</f>
        <v/>
      </c>
      <c r="U49" s="903" t="str">
        <f>IF($B49="","",INDEX('All CCC'!U$7:U$866,MATCH(WatchList!$B49,'All CCC'!$B$7:$B$866,0)))</f>
        <v/>
      </c>
      <c r="V49" s="903" t="str">
        <f>IF($B49="","",INDEX('All CCC'!V$7:V$866,MATCH(WatchList!$B49,'All CCC'!$B$7:$B$866,0)))</f>
        <v/>
      </c>
      <c r="W49" s="903" t="str">
        <f>IF($B49="","",INDEX('All CCC'!W$7:W$866,MATCH(WatchList!$B49,'All CCC'!$B$7:$B$866,0)))</f>
        <v/>
      </c>
      <c r="X49" s="903" t="str">
        <f>IF($B49="","",INDEX('All CCC'!X$7:X$866,MATCH(WatchList!$B49,'All CCC'!$B$7:$B$866,0)))</f>
        <v/>
      </c>
      <c r="Y49" s="903" t="str">
        <f>IF($B49="","",INDEX('All CCC'!Y$7:Y$866,MATCH(WatchList!$B49,'All CCC'!$B$7:$B$866,0)))</f>
        <v/>
      </c>
      <c r="Z49" s="903" t="str">
        <f>IF($B49="","",INDEX('All CCC'!Z$7:Z$866,MATCH(WatchList!$B49,'All CCC'!$B$7:$B$866,0)))</f>
        <v/>
      </c>
      <c r="AA49" s="903" t="str">
        <f>IF($B49="","",INDEX('All CCC'!AA$7:AA$866,MATCH(WatchList!$B49,'All CCC'!$B$7:$B$866,0)))</f>
        <v/>
      </c>
      <c r="AB49" s="903" t="str">
        <f>IF($B49="","",INDEX('All CCC'!AB$7:AB$866,MATCH(WatchList!$B49,'All CCC'!$B$7:$B$866,0)))</f>
        <v/>
      </c>
      <c r="AC49" s="903" t="str">
        <f>IF($B49="","",INDEX('All CCC'!AC$7:AC$866,MATCH(WatchList!$B49,'All CCC'!$B$7:$B$866,0)))</f>
        <v/>
      </c>
      <c r="AD49" s="903" t="str">
        <f>IF($B49="","",INDEX('All CCC'!AD$7:AD$866,MATCH(WatchList!$B49,'All CCC'!$B$7:$B$866,0)))</f>
        <v/>
      </c>
      <c r="AE49" s="903" t="str">
        <f>IF($B49="","",INDEX('All CCC'!AE$7:AE$866,MATCH(WatchList!$B49,'All CCC'!$B$7:$B$866,0)))</f>
        <v/>
      </c>
      <c r="AF49" s="903" t="str">
        <f>IF($B49="","",INDEX('All CCC'!AF$7:AF$866,MATCH(WatchList!$B49,'All CCC'!$B$7:$B$866,0)))</f>
        <v/>
      </c>
      <c r="AG49" s="903" t="str">
        <f>IF($B49="","",INDEX('All CCC'!AG$7:AG$866,MATCH(WatchList!$B49,'All CCC'!$B$7:$B$866,0)))</f>
        <v/>
      </c>
      <c r="AH49" s="903" t="str">
        <f>IF($B49="","",INDEX('All CCC'!AH$7:AH$866,MATCH(WatchList!$B49,'All CCC'!$B$7:$B$866,0)))</f>
        <v/>
      </c>
      <c r="AI49" s="903" t="str">
        <f>IF($B49="","",INDEX('All CCC'!AI$7:AI$866,MATCH(WatchList!$B49,'All CCC'!$B$7:$B$866,0)))</f>
        <v/>
      </c>
      <c r="AJ49" s="903" t="str">
        <f>IF($B49="","",INDEX('All CCC'!AJ$7:AJ$866,MATCH(WatchList!$B49,'All CCC'!$B$7:$B$866,0)))</f>
        <v/>
      </c>
      <c r="AK49" s="903" t="str">
        <f>IF($B49="","",INDEX('All CCC'!AK$7:AK$866,MATCH(WatchList!$B49,'All CCC'!$B$7:$B$866,0)))</f>
        <v/>
      </c>
      <c r="AL49" s="903" t="str">
        <f>IF($B49="","",INDEX('All CCC'!AL$7:AL$866,MATCH(WatchList!$B49,'All CCC'!$B$7:$B$866,0)))</f>
        <v/>
      </c>
      <c r="AM49" s="903" t="str">
        <f>IF($B49="","",INDEX('All CCC'!AM$7:AM$866,MATCH(WatchList!$B49,'All CCC'!$B$7:$B$866,0)))</f>
        <v/>
      </c>
      <c r="AN49" s="903" t="str">
        <f>IF($B49="","",INDEX('All CCC'!AN$7:AN$866,MATCH(WatchList!$B49,'All CCC'!$B$7:$B$866,0)))</f>
        <v/>
      </c>
      <c r="AO49" s="903" t="str">
        <f>IF($B49="","",INDEX('All CCC'!AO$7:AO$866,MATCH(WatchList!$B49,'All CCC'!$B$7:$B$866,0)))</f>
        <v/>
      </c>
      <c r="AP49" s="903" t="str">
        <f>IF($B49="","",INDEX('All CCC'!AP$7:AP$866,MATCH(WatchList!$B49,'All CCC'!$B$7:$B$866,0)))</f>
        <v/>
      </c>
      <c r="AQ49" s="903" t="str">
        <f>IF($B49="","",INDEX('All CCC'!AQ$7:AQ$866,MATCH(WatchList!$B49,'All CCC'!$B$7:$B$866,0)))</f>
        <v/>
      </c>
      <c r="AR49" s="903" t="str">
        <f>IF($B49="","",INDEX('All CCC'!AR$7:AR$866,MATCH(WatchList!$B49,'All CCC'!$B$7:$B$866,0)))</f>
        <v/>
      </c>
      <c r="AS49" s="903" t="str">
        <f>IF($B49="","",INDEX('All CCC'!AS$7:AS$866,MATCH(WatchList!$B49,'All CCC'!$B$7:$B$866,0)))</f>
        <v/>
      </c>
      <c r="AT49" s="903" t="str">
        <f>IF($B49="","",INDEX('All CCC'!AT$7:AT$866,MATCH(WatchList!$B49,'All CCC'!$B$7:$B$866,0)))</f>
        <v/>
      </c>
      <c r="AU49" s="903" t="str">
        <f>IF($B49="","",INDEX('All CCC'!AU$7:AU$866,MATCH(WatchList!$B49,'All CCC'!$B$7:$B$866,0)))</f>
        <v/>
      </c>
      <c r="AV49" s="903" t="str">
        <f>IF($B49="","",INDEX('All CCC'!AV$7:AV$866,MATCH(WatchList!$B49,'All CCC'!$B$7:$B$866,0)))</f>
        <v/>
      </c>
      <c r="AW49" s="903" t="str">
        <f>IF($B49="","",INDEX('All CCC'!AW$7:AW$866,MATCH(WatchList!$B49,'All CCC'!$B$7:$B$866,0)))</f>
        <v/>
      </c>
      <c r="AX49" s="903" t="str">
        <f>IF($B49="","",INDEX('All CCC'!AX$7:AX$866,MATCH(WatchList!$B49,'All CCC'!$B$7:$B$866,0)))</f>
        <v/>
      </c>
      <c r="AY49" s="903" t="str">
        <f>IF($B49="","",INDEX('All CCC'!AY$7:AY$866,MATCH(WatchList!$B49,'All CCC'!$B$7:$B$866,0)))</f>
        <v/>
      </c>
      <c r="AZ49" s="903" t="str">
        <f>IF($B49="","",INDEX('All CCC'!AZ$7:AZ$866,MATCH(WatchList!$B49,'All CCC'!$B$7:$B$866,0)))</f>
        <v/>
      </c>
      <c r="BA49" s="903" t="str">
        <f>IF($B49="","",INDEX('All CCC'!BA$7:BA$866,MATCH(WatchList!$B49,'All CCC'!$B$7:$B$866,0)))</f>
        <v/>
      </c>
      <c r="BB49" s="903" t="str">
        <f>IF($B49="","",INDEX('All CCC'!BB$7:BB$866,MATCH(WatchList!$B49,'All CCC'!$B$7:$B$866,0)))</f>
        <v/>
      </c>
      <c r="BC49" s="903" t="str">
        <f>IF($B49="","",INDEX('All CCC'!BC$7:BC$866,MATCH(WatchList!$B49,'All CCC'!$B$7:$B$866,0)))</f>
        <v/>
      </c>
      <c r="BD49" s="903" t="str">
        <f>IF($B49="","",INDEX('All CCC'!BD$7:BD$866,MATCH(WatchList!$B49,'All CCC'!$B$7:$B$866,0)))</f>
        <v/>
      </c>
      <c r="BE49" s="903" t="str">
        <f>IF($B49="","",INDEX('All CCC'!BE$7:BE$866,MATCH(WatchList!$B49,'All CCC'!$B$7:$B$866,0)))</f>
        <v/>
      </c>
      <c r="BF49" s="903" t="str">
        <f>IF($B49="","",INDEX('All CCC'!BF$7:BF$866,MATCH(WatchList!$B49,'All CCC'!$B$7:$B$866,0)))</f>
        <v/>
      </c>
      <c r="BG49" s="903" t="str">
        <f>IF($B49="","",INDEX('All CCC'!BG$7:BG$866,MATCH(WatchList!$B49,'All CCC'!$B$7:$B$866,0)))</f>
        <v/>
      </c>
    </row>
    <row r="50" spans="1:59" x14ac:dyDescent="0.2">
      <c r="A50" s="587" t="str">
        <f>IF($B50="","",INDEX('All CCC'!A$7:A$866,MATCH(WatchList!$B50,'All CCC'!$B$7:$B$866,0)))</f>
        <v/>
      </c>
      <c r="B50" s="36"/>
      <c r="C50" s="903" t="str">
        <f>IF($B50="","",INDEX('All CCC'!C$7:C$866,MATCH(WatchList!$B50,'All CCC'!$B$7:$B$866,0)))</f>
        <v/>
      </c>
      <c r="D50" s="903" t="str">
        <f>IF($B50="","",INDEX('All CCC'!D$7:D$866,MATCH(WatchList!$B50,'All CCC'!$B$7:$B$866,0)))</f>
        <v/>
      </c>
      <c r="E50" s="903" t="str">
        <f>IF($B50="","",INDEX('All CCC'!E$7:E$866,MATCH(WatchList!$B50,'All CCC'!$B$7:$B$866,0)))</f>
        <v/>
      </c>
      <c r="F50" s="903" t="str">
        <f>IF($B50="","",INDEX('All CCC'!F$7:F$866,MATCH(WatchList!$B50,'All CCC'!$B$7:$B$866,0)))</f>
        <v/>
      </c>
      <c r="G50" s="903" t="str">
        <f>IF($B50="","",INDEX('All CCC'!G$7:G$866,MATCH(WatchList!$B50,'All CCC'!$B$7:$B$866,0)))</f>
        <v/>
      </c>
      <c r="H50" s="903" t="str">
        <f>IF($B50="","",INDEX('All CCC'!H$7:H$866,MATCH(WatchList!$B50,'All CCC'!$B$7:$B$866,0)))</f>
        <v/>
      </c>
      <c r="I50" s="903" t="str">
        <f>IF($B50="","",INDEX('All CCC'!I$7:I$866,MATCH(WatchList!$B50,'All CCC'!$B$7:$B$866,0)))</f>
        <v/>
      </c>
      <c r="J50" s="903" t="str">
        <f>IF($B50="","",INDEX('All CCC'!J$7:J$866,MATCH(WatchList!$B50,'All CCC'!$B$7:$B$866,0)))</f>
        <v/>
      </c>
      <c r="K50" s="903" t="str">
        <f>IF($B50="","",INDEX('All CCC'!K$7:K$866,MATCH(WatchList!$B50,'All CCC'!$B$7:$B$866,0)))</f>
        <v/>
      </c>
      <c r="L50" s="903" t="str">
        <f>IF($B50="","",INDEX('All CCC'!L$7:L$866,MATCH(WatchList!$B50,'All CCC'!$B$7:$B$866,0)))</f>
        <v/>
      </c>
      <c r="M50" s="903" t="str">
        <f>IF($B50="","",INDEX('All CCC'!M$7:M$866,MATCH(WatchList!$B50,'All CCC'!$B$7:$B$866,0)))</f>
        <v/>
      </c>
      <c r="N50" s="903" t="str">
        <f>IF($B50="","",INDEX('All CCC'!N$7:N$866,MATCH(WatchList!$B50,'All CCC'!$B$7:$B$866,0)))</f>
        <v/>
      </c>
      <c r="O50" s="903" t="str">
        <f>IF($B50="","",INDEX('All CCC'!O$7:O$866,MATCH(WatchList!$B50,'All CCC'!$B$7:$B$866,0)))</f>
        <v/>
      </c>
      <c r="P50" s="904" t="str">
        <f>IF($B50="","",INDEX('All CCC'!P$7:P$866,MATCH(WatchList!$B50,'All CCC'!$B$7:$B$866,0)))</f>
        <v/>
      </c>
      <c r="Q50" s="904" t="str">
        <f>IF($B50="","",INDEX('All CCC'!Q$7:Q$866,MATCH(WatchList!$B50,'All CCC'!$B$7:$B$866,0)))</f>
        <v/>
      </c>
      <c r="R50" s="903" t="str">
        <f>IF($B50="","",INDEX('All CCC'!R$7:R$866,MATCH(WatchList!$B50,'All CCC'!$B$7:$B$866,0)))</f>
        <v/>
      </c>
      <c r="S50" s="903" t="str">
        <f>IF($B50="","",INDEX('All CCC'!S$7:S$866,MATCH(WatchList!$B50,'All CCC'!$B$7:$B$866,0)))</f>
        <v/>
      </c>
      <c r="T50" s="903" t="str">
        <f>IF($B50="","",INDEX('All CCC'!T$7:T$866,MATCH(WatchList!$B50,'All CCC'!$B$7:$B$866,0)))</f>
        <v/>
      </c>
      <c r="U50" s="903" t="str">
        <f>IF($B50="","",INDEX('All CCC'!U$7:U$866,MATCH(WatchList!$B50,'All CCC'!$B$7:$B$866,0)))</f>
        <v/>
      </c>
      <c r="V50" s="903" t="str">
        <f>IF($B50="","",INDEX('All CCC'!V$7:V$866,MATCH(WatchList!$B50,'All CCC'!$B$7:$B$866,0)))</f>
        <v/>
      </c>
      <c r="W50" s="903" t="str">
        <f>IF($B50="","",INDEX('All CCC'!W$7:W$866,MATCH(WatchList!$B50,'All CCC'!$B$7:$B$866,0)))</f>
        <v/>
      </c>
      <c r="X50" s="903" t="str">
        <f>IF($B50="","",INDEX('All CCC'!X$7:X$866,MATCH(WatchList!$B50,'All CCC'!$B$7:$B$866,0)))</f>
        <v/>
      </c>
      <c r="Y50" s="903" t="str">
        <f>IF($B50="","",INDEX('All CCC'!Y$7:Y$866,MATCH(WatchList!$B50,'All CCC'!$B$7:$B$866,0)))</f>
        <v/>
      </c>
      <c r="Z50" s="903" t="str">
        <f>IF($B50="","",INDEX('All CCC'!Z$7:Z$866,MATCH(WatchList!$B50,'All CCC'!$B$7:$B$866,0)))</f>
        <v/>
      </c>
      <c r="AA50" s="903" t="str">
        <f>IF($B50="","",INDEX('All CCC'!AA$7:AA$866,MATCH(WatchList!$B50,'All CCC'!$B$7:$B$866,0)))</f>
        <v/>
      </c>
      <c r="AB50" s="903" t="str">
        <f>IF($B50="","",INDEX('All CCC'!AB$7:AB$866,MATCH(WatchList!$B50,'All CCC'!$B$7:$B$866,0)))</f>
        <v/>
      </c>
      <c r="AC50" s="903" t="str">
        <f>IF($B50="","",INDEX('All CCC'!AC$7:AC$866,MATCH(WatchList!$B50,'All CCC'!$B$7:$B$866,0)))</f>
        <v/>
      </c>
      <c r="AD50" s="903" t="str">
        <f>IF($B50="","",INDEX('All CCC'!AD$7:AD$866,MATCH(WatchList!$B50,'All CCC'!$B$7:$B$866,0)))</f>
        <v/>
      </c>
      <c r="AE50" s="903" t="str">
        <f>IF($B50="","",INDEX('All CCC'!AE$7:AE$866,MATCH(WatchList!$B50,'All CCC'!$B$7:$B$866,0)))</f>
        <v/>
      </c>
      <c r="AF50" s="903" t="str">
        <f>IF($B50="","",INDEX('All CCC'!AF$7:AF$866,MATCH(WatchList!$B50,'All CCC'!$B$7:$B$866,0)))</f>
        <v/>
      </c>
      <c r="AG50" s="903" t="str">
        <f>IF($B50="","",INDEX('All CCC'!AG$7:AG$866,MATCH(WatchList!$B50,'All CCC'!$B$7:$B$866,0)))</f>
        <v/>
      </c>
      <c r="AH50" s="903" t="str">
        <f>IF($B50="","",INDEX('All CCC'!AH$7:AH$866,MATCH(WatchList!$B50,'All CCC'!$B$7:$B$866,0)))</f>
        <v/>
      </c>
      <c r="AI50" s="903" t="str">
        <f>IF($B50="","",INDEX('All CCC'!AI$7:AI$866,MATCH(WatchList!$B50,'All CCC'!$B$7:$B$866,0)))</f>
        <v/>
      </c>
      <c r="AJ50" s="903" t="str">
        <f>IF($B50="","",INDEX('All CCC'!AJ$7:AJ$866,MATCH(WatchList!$B50,'All CCC'!$B$7:$B$866,0)))</f>
        <v/>
      </c>
      <c r="AK50" s="903" t="str">
        <f>IF($B50="","",INDEX('All CCC'!AK$7:AK$866,MATCH(WatchList!$B50,'All CCC'!$B$7:$B$866,0)))</f>
        <v/>
      </c>
      <c r="AL50" s="903" t="str">
        <f>IF($B50="","",INDEX('All CCC'!AL$7:AL$866,MATCH(WatchList!$B50,'All CCC'!$B$7:$B$866,0)))</f>
        <v/>
      </c>
      <c r="AM50" s="903" t="str">
        <f>IF($B50="","",INDEX('All CCC'!AM$7:AM$866,MATCH(WatchList!$B50,'All CCC'!$B$7:$B$866,0)))</f>
        <v/>
      </c>
      <c r="AN50" s="903" t="str">
        <f>IF($B50="","",INDEX('All CCC'!AN$7:AN$866,MATCH(WatchList!$B50,'All CCC'!$B$7:$B$866,0)))</f>
        <v/>
      </c>
      <c r="AO50" s="903" t="str">
        <f>IF($B50="","",INDEX('All CCC'!AO$7:AO$866,MATCH(WatchList!$B50,'All CCC'!$B$7:$B$866,0)))</f>
        <v/>
      </c>
      <c r="AP50" s="903" t="str">
        <f>IF($B50="","",INDEX('All CCC'!AP$7:AP$866,MATCH(WatchList!$B50,'All CCC'!$B$7:$B$866,0)))</f>
        <v/>
      </c>
      <c r="AQ50" s="903" t="str">
        <f>IF($B50="","",INDEX('All CCC'!AQ$7:AQ$866,MATCH(WatchList!$B50,'All CCC'!$B$7:$B$866,0)))</f>
        <v/>
      </c>
      <c r="AR50" s="903" t="str">
        <f>IF($B50="","",INDEX('All CCC'!AR$7:AR$866,MATCH(WatchList!$B50,'All CCC'!$B$7:$B$866,0)))</f>
        <v/>
      </c>
      <c r="AS50" s="903" t="str">
        <f>IF($B50="","",INDEX('All CCC'!AS$7:AS$866,MATCH(WatchList!$B50,'All CCC'!$B$7:$B$866,0)))</f>
        <v/>
      </c>
      <c r="AT50" s="903" t="str">
        <f>IF($B50="","",INDEX('All CCC'!AT$7:AT$866,MATCH(WatchList!$B50,'All CCC'!$B$7:$B$866,0)))</f>
        <v/>
      </c>
      <c r="AU50" s="903" t="str">
        <f>IF($B50="","",INDEX('All CCC'!AU$7:AU$866,MATCH(WatchList!$B50,'All CCC'!$B$7:$B$866,0)))</f>
        <v/>
      </c>
      <c r="AV50" s="903" t="str">
        <f>IF($B50="","",INDEX('All CCC'!AV$7:AV$866,MATCH(WatchList!$B50,'All CCC'!$B$7:$B$866,0)))</f>
        <v/>
      </c>
      <c r="AW50" s="903" t="str">
        <f>IF($B50="","",INDEX('All CCC'!AW$7:AW$866,MATCH(WatchList!$B50,'All CCC'!$B$7:$B$866,0)))</f>
        <v/>
      </c>
      <c r="AX50" s="903" t="str">
        <f>IF($B50="","",INDEX('All CCC'!AX$7:AX$866,MATCH(WatchList!$B50,'All CCC'!$B$7:$B$866,0)))</f>
        <v/>
      </c>
      <c r="AY50" s="903" t="str">
        <f>IF($B50="","",INDEX('All CCC'!AY$7:AY$866,MATCH(WatchList!$B50,'All CCC'!$B$7:$B$866,0)))</f>
        <v/>
      </c>
      <c r="AZ50" s="903" t="str">
        <f>IF($B50="","",INDEX('All CCC'!AZ$7:AZ$866,MATCH(WatchList!$B50,'All CCC'!$B$7:$B$866,0)))</f>
        <v/>
      </c>
      <c r="BA50" s="903" t="str">
        <f>IF($B50="","",INDEX('All CCC'!BA$7:BA$866,MATCH(WatchList!$B50,'All CCC'!$B$7:$B$866,0)))</f>
        <v/>
      </c>
      <c r="BB50" s="903" t="str">
        <f>IF($B50="","",INDEX('All CCC'!BB$7:BB$866,MATCH(WatchList!$B50,'All CCC'!$B$7:$B$866,0)))</f>
        <v/>
      </c>
      <c r="BC50" s="903" t="str">
        <f>IF($B50="","",INDEX('All CCC'!BC$7:BC$866,MATCH(WatchList!$B50,'All CCC'!$B$7:$B$866,0)))</f>
        <v/>
      </c>
      <c r="BD50" s="903" t="str">
        <f>IF($B50="","",INDEX('All CCC'!BD$7:BD$866,MATCH(WatchList!$B50,'All CCC'!$B$7:$B$866,0)))</f>
        <v/>
      </c>
      <c r="BE50" s="903" t="str">
        <f>IF($B50="","",INDEX('All CCC'!BE$7:BE$866,MATCH(WatchList!$B50,'All CCC'!$B$7:$B$866,0)))</f>
        <v/>
      </c>
      <c r="BF50" s="903" t="str">
        <f>IF($B50="","",INDEX('All CCC'!BF$7:BF$866,MATCH(WatchList!$B50,'All CCC'!$B$7:$B$866,0)))</f>
        <v/>
      </c>
      <c r="BG50" s="903" t="str">
        <f>IF($B50="","",INDEX('All CCC'!BG$7:BG$866,MATCH(WatchList!$B50,'All CCC'!$B$7:$B$866,0)))</f>
        <v/>
      </c>
    </row>
    <row r="51" spans="1:59" x14ac:dyDescent="0.2">
      <c r="A51" s="587" t="str">
        <f>IF($B51="","",INDEX('All CCC'!A$7:A$866,MATCH(WatchList!$B51,'All CCC'!$B$7:$B$866,0)))</f>
        <v/>
      </c>
      <c r="B51" s="36"/>
      <c r="C51" s="903" t="str">
        <f>IF($B51="","",INDEX('All CCC'!C$7:C$866,MATCH(WatchList!$B51,'All CCC'!$B$7:$B$866,0)))</f>
        <v/>
      </c>
      <c r="D51" s="903" t="str">
        <f>IF($B51="","",INDEX('All CCC'!D$7:D$866,MATCH(WatchList!$B51,'All CCC'!$B$7:$B$866,0)))</f>
        <v/>
      </c>
      <c r="E51" s="903" t="str">
        <f>IF($B51="","",INDEX('All CCC'!E$7:E$866,MATCH(WatchList!$B51,'All CCC'!$B$7:$B$866,0)))</f>
        <v/>
      </c>
      <c r="F51" s="903" t="str">
        <f>IF($B51="","",INDEX('All CCC'!F$7:F$866,MATCH(WatchList!$B51,'All CCC'!$B$7:$B$866,0)))</f>
        <v/>
      </c>
      <c r="G51" s="903" t="str">
        <f>IF($B51="","",INDEX('All CCC'!G$7:G$866,MATCH(WatchList!$B51,'All CCC'!$B$7:$B$866,0)))</f>
        <v/>
      </c>
      <c r="H51" s="903" t="str">
        <f>IF($B51="","",INDEX('All CCC'!H$7:H$866,MATCH(WatchList!$B51,'All CCC'!$B$7:$B$866,0)))</f>
        <v/>
      </c>
      <c r="I51" s="903" t="str">
        <f>IF($B51="","",INDEX('All CCC'!I$7:I$866,MATCH(WatchList!$B51,'All CCC'!$B$7:$B$866,0)))</f>
        <v/>
      </c>
      <c r="J51" s="903" t="str">
        <f>IF($B51="","",INDEX('All CCC'!J$7:J$866,MATCH(WatchList!$B51,'All CCC'!$B$7:$B$866,0)))</f>
        <v/>
      </c>
      <c r="K51" s="903" t="str">
        <f>IF($B51="","",INDEX('All CCC'!K$7:K$866,MATCH(WatchList!$B51,'All CCC'!$B$7:$B$866,0)))</f>
        <v/>
      </c>
      <c r="L51" s="903" t="str">
        <f>IF($B51="","",INDEX('All CCC'!L$7:L$866,MATCH(WatchList!$B51,'All CCC'!$B$7:$B$866,0)))</f>
        <v/>
      </c>
      <c r="M51" s="903" t="str">
        <f>IF($B51="","",INDEX('All CCC'!M$7:M$866,MATCH(WatchList!$B51,'All CCC'!$B$7:$B$866,0)))</f>
        <v/>
      </c>
      <c r="N51" s="903" t="str">
        <f>IF($B51="","",INDEX('All CCC'!N$7:N$866,MATCH(WatchList!$B51,'All CCC'!$B$7:$B$866,0)))</f>
        <v/>
      </c>
      <c r="O51" s="903" t="str">
        <f>IF($B51="","",INDEX('All CCC'!O$7:O$866,MATCH(WatchList!$B51,'All CCC'!$B$7:$B$866,0)))</f>
        <v/>
      </c>
      <c r="P51" s="904" t="str">
        <f>IF($B51="","",INDEX('All CCC'!P$7:P$866,MATCH(WatchList!$B51,'All CCC'!$B$7:$B$866,0)))</f>
        <v/>
      </c>
      <c r="Q51" s="904" t="str">
        <f>IF($B51="","",INDEX('All CCC'!Q$7:Q$866,MATCH(WatchList!$B51,'All CCC'!$B$7:$B$866,0)))</f>
        <v/>
      </c>
      <c r="R51" s="903" t="str">
        <f>IF($B51="","",INDEX('All CCC'!R$7:R$866,MATCH(WatchList!$B51,'All CCC'!$B$7:$B$866,0)))</f>
        <v/>
      </c>
      <c r="S51" s="903" t="str">
        <f>IF($B51="","",INDEX('All CCC'!S$7:S$866,MATCH(WatchList!$B51,'All CCC'!$B$7:$B$866,0)))</f>
        <v/>
      </c>
      <c r="T51" s="903" t="str">
        <f>IF($B51="","",INDEX('All CCC'!T$7:T$866,MATCH(WatchList!$B51,'All CCC'!$B$7:$B$866,0)))</f>
        <v/>
      </c>
      <c r="U51" s="903" t="str">
        <f>IF($B51="","",INDEX('All CCC'!U$7:U$866,MATCH(WatchList!$B51,'All CCC'!$B$7:$B$866,0)))</f>
        <v/>
      </c>
      <c r="V51" s="903" t="str">
        <f>IF($B51="","",INDEX('All CCC'!V$7:V$866,MATCH(WatchList!$B51,'All CCC'!$B$7:$B$866,0)))</f>
        <v/>
      </c>
      <c r="W51" s="903" t="str">
        <f>IF($B51="","",INDEX('All CCC'!W$7:W$866,MATCH(WatchList!$B51,'All CCC'!$B$7:$B$866,0)))</f>
        <v/>
      </c>
      <c r="X51" s="903" t="str">
        <f>IF($B51="","",INDEX('All CCC'!X$7:X$866,MATCH(WatchList!$B51,'All CCC'!$B$7:$B$866,0)))</f>
        <v/>
      </c>
      <c r="Y51" s="903" t="str">
        <f>IF($B51="","",INDEX('All CCC'!Y$7:Y$866,MATCH(WatchList!$B51,'All CCC'!$B$7:$B$866,0)))</f>
        <v/>
      </c>
      <c r="Z51" s="903" t="str">
        <f>IF($B51="","",INDEX('All CCC'!Z$7:Z$866,MATCH(WatchList!$B51,'All CCC'!$B$7:$B$866,0)))</f>
        <v/>
      </c>
      <c r="AA51" s="903" t="str">
        <f>IF($B51="","",INDEX('All CCC'!AA$7:AA$866,MATCH(WatchList!$B51,'All CCC'!$B$7:$B$866,0)))</f>
        <v/>
      </c>
      <c r="AB51" s="903" t="str">
        <f>IF($B51="","",INDEX('All CCC'!AB$7:AB$866,MATCH(WatchList!$B51,'All CCC'!$B$7:$B$866,0)))</f>
        <v/>
      </c>
      <c r="AC51" s="903" t="str">
        <f>IF($B51="","",INDEX('All CCC'!AC$7:AC$866,MATCH(WatchList!$B51,'All CCC'!$B$7:$B$866,0)))</f>
        <v/>
      </c>
      <c r="AD51" s="903" t="str">
        <f>IF($B51="","",INDEX('All CCC'!AD$7:AD$866,MATCH(WatchList!$B51,'All CCC'!$B$7:$B$866,0)))</f>
        <v/>
      </c>
      <c r="AE51" s="903" t="str">
        <f>IF($B51="","",INDEX('All CCC'!AE$7:AE$866,MATCH(WatchList!$B51,'All CCC'!$B$7:$B$866,0)))</f>
        <v/>
      </c>
      <c r="AF51" s="903" t="str">
        <f>IF($B51="","",INDEX('All CCC'!AF$7:AF$866,MATCH(WatchList!$B51,'All CCC'!$B$7:$B$866,0)))</f>
        <v/>
      </c>
      <c r="AG51" s="903" t="str">
        <f>IF($B51="","",INDEX('All CCC'!AG$7:AG$866,MATCH(WatchList!$B51,'All CCC'!$B$7:$B$866,0)))</f>
        <v/>
      </c>
      <c r="AH51" s="903" t="str">
        <f>IF($B51="","",INDEX('All CCC'!AH$7:AH$866,MATCH(WatchList!$B51,'All CCC'!$B$7:$B$866,0)))</f>
        <v/>
      </c>
      <c r="AI51" s="903" t="str">
        <f>IF($B51="","",INDEX('All CCC'!AI$7:AI$866,MATCH(WatchList!$B51,'All CCC'!$B$7:$B$866,0)))</f>
        <v/>
      </c>
      <c r="AJ51" s="903" t="str">
        <f>IF($B51="","",INDEX('All CCC'!AJ$7:AJ$866,MATCH(WatchList!$B51,'All CCC'!$B$7:$B$866,0)))</f>
        <v/>
      </c>
      <c r="AK51" s="903" t="str">
        <f>IF($B51="","",INDEX('All CCC'!AK$7:AK$866,MATCH(WatchList!$B51,'All CCC'!$B$7:$B$866,0)))</f>
        <v/>
      </c>
      <c r="AL51" s="903" t="str">
        <f>IF($B51="","",INDEX('All CCC'!AL$7:AL$866,MATCH(WatchList!$B51,'All CCC'!$B$7:$B$866,0)))</f>
        <v/>
      </c>
      <c r="AM51" s="903" t="str">
        <f>IF($B51="","",INDEX('All CCC'!AM$7:AM$866,MATCH(WatchList!$B51,'All CCC'!$B$7:$B$866,0)))</f>
        <v/>
      </c>
      <c r="AN51" s="903" t="str">
        <f>IF($B51="","",INDEX('All CCC'!AN$7:AN$866,MATCH(WatchList!$B51,'All CCC'!$B$7:$B$866,0)))</f>
        <v/>
      </c>
      <c r="AO51" s="903" t="str">
        <f>IF($B51="","",INDEX('All CCC'!AO$7:AO$866,MATCH(WatchList!$B51,'All CCC'!$B$7:$B$866,0)))</f>
        <v/>
      </c>
      <c r="AP51" s="903" t="str">
        <f>IF($B51="","",INDEX('All CCC'!AP$7:AP$866,MATCH(WatchList!$B51,'All CCC'!$B$7:$B$866,0)))</f>
        <v/>
      </c>
      <c r="AQ51" s="903" t="str">
        <f>IF($B51="","",INDEX('All CCC'!AQ$7:AQ$866,MATCH(WatchList!$B51,'All CCC'!$B$7:$B$866,0)))</f>
        <v/>
      </c>
      <c r="AR51" s="903" t="str">
        <f>IF($B51="","",INDEX('All CCC'!AR$7:AR$866,MATCH(WatchList!$B51,'All CCC'!$B$7:$B$866,0)))</f>
        <v/>
      </c>
      <c r="AS51" s="903" t="str">
        <f>IF($B51="","",INDEX('All CCC'!AS$7:AS$866,MATCH(WatchList!$B51,'All CCC'!$B$7:$B$866,0)))</f>
        <v/>
      </c>
      <c r="AT51" s="903" t="str">
        <f>IF($B51="","",INDEX('All CCC'!AT$7:AT$866,MATCH(WatchList!$B51,'All CCC'!$B$7:$B$866,0)))</f>
        <v/>
      </c>
      <c r="AU51" s="903" t="str">
        <f>IF($B51="","",INDEX('All CCC'!AU$7:AU$866,MATCH(WatchList!$B51,'All CCC'!$B$7:$B$866,0)))</f>
        <v/>
      </c>
      <c r="AV51" s="903" t="str">
        <f>IF($B51="","",INDEX('All CCC'!AV$7:AV$866,MATCH(WatchList!$B51,'All CCC'!$B$7:$B$866,0)))</f>
        <v/>
      </c>
      <c r="AW51" s="903" t="str">
        <f>IF($B51="","",INDEX('All CCC'!AW$7:AW$866,MATCH(WatchList!$B51,'All CCC'!$B$7:$B$866,0)))</f>
        <v/>
      </c>
      <c r="AX51" s="903" t="str">
        <f>IF($B51="","",INDEX('All CCC'!AX$7:AX$866,MATCH(WatchList!$B51,'All CCC'!$B$7:$B$866,0)))</f>
        <v/>
      </c>
      <c r="AY51" s="903" t="str">
        <f>IF($B51="","",INDEX('All CCC'!AY$7:AY$866,MATCH(WatchList!$B51,'All CCC'!$B$7:$B$866,0)))</f>
        <v/>
      </c>
      <c r="AZ51" s="903" t="str">
        <f>IF($B51="","",INDEX('All CCC'!AZ$7:AZ$866,MATCH(WatchList!$B51,'All CCC'!$B$7:$B$866,0)))</f>
        <v/>
      </c>
      <c r="BA51" s="903" t="str">
        <f>IF($B51="","",INDEX('All CCC'!BA$7:BA$866,MATCH(WatchList!$B51,'All CCC'!$B$7:$B$866,0)))</f>
        <v/>
      </c>
      <c r="BB51" s="903" t="str">
        <f>IF($B51="","",INDEX('All CCC'!BB$7:BB$866,MATCH(WatchList!$B51,'All CCC'!$B$7:$B$866,0)))</f>
        <v/>
      </c>
      <c r="BC51" s="903" t="str">
        <f>IF($B51="","",INDEX('All CCC'!BC$7:BC$866,MATCH(WatchList!$B51,'All CCC'!$B$7:$B$866,0)))</f>
        <v/>
      </c>
      <c r="BD51" s="903" t="str">
        <f>IF($B51="","",INDEX('All CCC'!BD$7:BD$866,MATCH(WatchList!$B51,'All CCC'!$B$7:$B$866,0)))</f>
        <v/>
      </c>
      <c r="BE51" s="903" t="str">
        <f>IF($B51="","",INDEX('All CCC'!BE$7:BE$866,MATCH(WatchList!$B51,'All CCC'!$B$7:$B$866,0)))</f>
        <v/>
      </c>
      <c r="BF51" s="903" t="str">
        <f>IF($B51="","",INDEX('All CCC'!BF$7:BF$866,MATCH(WatchList!$B51,'All CCC'!$B$7:$B$866,0)))</f>
        <v/>
      </c>
      <c r="BG51" s="903" t="str">
        <f>IF($B51="","",INDEX('All CCC'!BG$7:BG$866,MATCH(WatchList!$B51,'All CCC'!$B$7:$B$866,0)))</f>
        <v/>
      </c>
    </row>
    <row r="52" spans="1:59" x14ac:dyDescent="0.2">
      <c r="A52" s="587" t="str">
        <f>IF($B52="","",INDEX('All CCC'!A$7:A$866,MATCH(WatchList!$B52,'All CCC'!$B$7:$B$866,0)))</f>
        <v/>
      </c>
      <c r="B52" s="36"/>
      <c r="C52" s="903" t="str">
        <f>IF($B52="","",INDEX('All CCC'!C$7:C$866,MATCH(WatchList!$B52,'All CCC'!$B$7:$B$866,0)))</f>
        <v/>
      </c>
      <c r="D52" s="903" t="str">
        <f>IF($B52="","",INDEX('All CCC'!D$7:D$866,MATCH(WatchList!$B52,'All CCC'!$B$7:$B$866,0)))</f>
        <v/>
      </c>
      <c r="E52" s="903" t="str">
        <f>IF($B52="","",INDEX('All CCC'!E$7:E$866,MATCH(WatchList!$B52,'All CCC'!$B$7:$B$866,0)))</f>
        <v/>
      </c>
      <c r="F52" s="903" t="str">
        <f>IF($B52="","",INDEX('All CCC'!F$7:F$866,MATCH(WatchList!$B52,'All CCC'!$B$7:$B$866,0)))</f>
        <v/>
      </c>
      <c r="G52" s="903" t="str">
        <f>IF($B52="","",INDEX('All CCC'!G$7:G$866,MATCH(WatchList!$B52,'All CCC'!$B$7:$B$866,0)))</f>
        <v/>
      </c>
      <c r="H52" s="903" t="str">
        <f>IF($B52="","",INDEX('All CCC'!H$7:H$866,MATCH(WatchList!$B52,'All CCC'!$B$7:$B$866,0)))</f>
        <v/>
      </c>
      <c r="I52" s="903" t="str">
        <f>IF($B52="","",INDEX('All CCC'!I$7:I$866,MATCH(WatchList!$B52,'All CCC'!$B$7:$B$866,0)))</f>
        <v/>
      </c>
      <c r="J52" s="903" t="str">
        <f>IF($B52="","",INDEX('All CCC'!J$7:J$866,MATCH(WatchList!$B52,'All CCC'!$B$7:$B$866,0)))</f>
        <v/>
      </c>
      <c r="K52" s="903" t="str">
        <f>IF($B52="","",INDEX('All CCC'!K$7:K$866,MATCH(WatchList!$B52,'All CCC'!$B$7:$B$866,0)))</f>
        <v/>
      </c>
      <c r="L52" s="903" t="str">
        <f>IF($B52="","",INDEX('All CCC'!L$7:L$866,MATCH(WatchList!$B52,'All CCC'!$B$7:$B$866,0)))</f>
        <v/>
      </c>
      <c r="M52" s="903" t="str">
        <f>IF($B52="","",INDEX('All CCC'!M$7:M$866,MATCH(WatchList!$B52,'All CCC'!$B$7:$B$866,0)))</f>
        <v/>
      </c>
      <c r="N52" s="903" t="str">
        <f>IF($B52="","",INDEX('All CCC'!N$7:N$866,MATCH(WatchList!$B52,'All CCC'!$B$7:$B$866,0)))</f>
        <v/>
      </c>
      <c r="O52" s="903" t="str">
        <f>IF($B52="","",INDEX('All CCC'!O$7:O$866,MATCH(WatchList!$B52,'All CCC'!$B$7:$B$866,0)))</f>
        <v/>
      </c>
      <c r="P52" s="904" t="str">
        <f>IF($B52="","",INDEX('All CCC'!P$7:P$866,MATCH(WatchList!$B52,'All CCC'!$B$7:$B$866,0)))</f>
        <v/>
      </c>
      <c r="Q52" s="904" t="str">
        <f>IF($B52="","",INDEX('All CCC'!Q$7:Q$866,MATCH(WatchList!$B52,'All CCC'!$B$7:$B$866,0)))</f>
        <v/>
      </c>
      <c r="R52" s="903" t="str">
        <f>IF($B52="","",INDEX('All CCC'!R$7:R$866,MATCH(WatchList!$B52,'All CCC'!$B$7:$B$866,0)))</f>
        <v/>
      </c>
      <c r="S52" s="903" t="str">
        <f>IF($B52="","",INDEX('All CCC'!S$7:S$866,MATCH(WatchList!$B52,'All CCC'!$B$7:$B$866,0)))</f>
        <v/>
      </c>
      <c r="T52" s="903" t="str">
        <f>IF($B52="","",INDEX('All CCC'!T$7:T$866,MATCH(WatchList!$B52,'All CCC'!$B$7:$B$866,0)))</f>
        <v/>
      </c>
      <c r="U52" s="903" t="str">
        <f>IF($B52="","",INDEX('All CCC'!U$7:U$866,MATCH(WatchList!$B52,'All CCC'!$B$7:$B$866,0)))</f>
        <v/>
      </c>
      <c r="V52" s="903" t="str">
        <f>IF($B52="","",INDEX('All CCC'!V$7:V$866,MATCH(WatchList!$B52,'All CCC'!$B$7:$B$866,0)))</f>
        <v/>
      </c>
      <c r="W52" s="903" t="str">
        <f>IF($B52="","",INDEX('All CCC'!W$7:W$866,MATCH(WatchList!$B52,'All CCC'!$B$7:$B$866,0)))</f>
        <v/>
      </c>
      <c r="X52" s="903" t="str">
        <f>IF($B52="","",INDEX('All CCC'!X$7:X$866,MATCH(WatchList!$B52,'All CCC'!$B$7:$B$866,0)))</f>
        <v/>
      </c>
      <c r="Y52" s="903" t="str">
        <f>IF($B52="","",INDEX('All CCC'!Y$7:Y$866,MATCH(WatchList!$B52,'All CCC'!$B$7:$B$866,0)))</f>
        <v/>
      </c>
      <c r="Z52" s="903" t="str">
        <f>IF($B52="","",INDEX('All CCC'!Z$7:Z$866,MATCH(WatchList!$B52,'All CCC'!$B$7:$B$866,0)))</f>
        <v/>
      </c>
      <c r="AA52" s="903" t="str">
        <f>IF($B52="","",INDEX('All CCC'!AA$7:AA$866,MATCH(WatchList!$B52,'All CCC'!$B$7:$B$866,0)))</f>
        <v/>
      </c>
      <c r="AB52" s="903" t="str">
        <f>IF($B52="","",INDEX('All CCC'!AB$7:AB$866,MATCH(WatchList!$B52,'All CCC'!$B$7:$B$866,0)))</f>
        <v/>
      </c>
      <c r="AC52" s="903" t="str">
        <f>IF($B52="","",INDEX('All CCC'!AC$7:AC$866,MATCH(WatchList!$B52,'All CCC'!$B$7:$B$866,0)))</f>
        <v/>
      </c>
      <c r="AD52" s="903" t="str">
        <f>IF($B52="","",INDEX('All CCC'!AD$7:AD$866,MATCH(WatchList!$B52,'All CCC'!$B$7:$B$866,0)))</f>
        <v/>
      </c>
      <c r="AE52" s="903" t="str">
        <f>IF($B52="","",INDEX('All CCC'!AE$7:AE$866,MATCH(WatchList!$B52,'All CCC'!$B$7:$B$866,0)))</f>
        <v/>
      </c>
      <c r="AF52" s="903" t="str">
        <f>IF($B52="","",INDEX('All CCC'!AF$7:AF$866,MATCH(WatchList!$B52,'All CCC'!$B$7:$B$866,0)))</f>
        <v/>
      </c>
      <c r="AG52" s="903" t="str">
        <f>IF($B52="","",INDEX('All CCC'!AG$7:AG$866,MATCH(WatchList!$B52,'All CCC'!$B$7:$B$866,0)))</f>
        <v/>
      </c>
      <c r="AH52" s="903" t="str">
        <f>IF($B52="","",INDEX('All CCC'!AH$7:AH$866,MATCH(WatchList!$B52,'All CCC'!$B$7:$B$866,0)))</f>
        <v/>
      </c>
      <c r="AI52" s="903" t="str">
        <f>IF($B52="","",INDEX('All CCC'!AI$7:AI$866,MATCH(WatchList!$B52,'All CCC'!$B$7:$B$866,0)))</f>
        <v/>
      </c>
      <c r="AJ52" s="903" t="str">
        <f>IF($B52="","",INDEX('All CCC'!AJ$7:AJ$866,MATCH(WatchList!$B52,'All CCC'!$B$7:$B$866,0)))</f>
        <v/>
      </c>
      <c r="AK52" s="903" t="str">
        <f>IF($B52="","",INDEX('All CCC'!AK$7:AK$866,MATCH(WatchList!$B52,'All CCC'!$B$7:$B$866,0)))</f>
        <v/>
      </c>
      <c r="AL52" s="903" t="str">
        <f>IF($B52="","",INDEX('All CCC'!AL$7:AL$866,MATCH(WatchList!$B52,'All CCC'!$B$7:$B$866,0)))</f>
        <v/>
      </c>
      <c r="AM52" s="903" t="str">
        <f>IF($B52="","",INDEX('All CCC'!AM$7:AM$866,MATCH(WatchList!$B52,'All CCC'!$B$7:$B$866,0)))</f>
        <v/>
      </c>
      <c r="AN52" s="903" t="str">
        <f>IF($B52="","",INDEX('All CCC'!AN$7:AN$866,MATCH(WatchList!$B52,'All CCC'!$B$7:$B$866,0)))</f>
        <v/>
      </c>
      <c r="AO52" s="903" t="str">
        <f>IF($B52="","",INDEX('All CCC'!AO$7:AO$866,MATCH(WatchList!$B52,'All CCC'!$B$7:$B$866,0)))</f>
        <v/>
      </c>
      <c r="AP52" s="903" t="str">
        <f>IF($B52="","",INDEX('All CCC'!AP$7:AP$866,MATCH(WatchList!$B52,'All CCC'!$B$7:$B$866,0)))</f>
        <v/>
      </c>
      <c r="AQ52" s="903" t="str">
        <f>IF($B52="","",INDEX('All CCC'!AQ$7:AQ$866,MATCH(WatchList!$B52,'All CCC'!$B$7:$B$866,0)))</f>
        <v/>
      </c>
      <c r="AR52" s="903" t="str">
        <f>IF($B52="","",INDEX('All CCC'!AR$7:AR$866,MATCH(WatchList!$B52,'All CCC'!$B$7:$B$866,0)))</f>
        <v/>
      </c>
      <c r="AS52" s="903" t="str">
        <f>IF($B52="","",INDEX('All CCC'!AS$7:AS$866,MATCH(WatchList!$B52,'All CCC'!$B$7:$B$866,0)))</f>
        <v/>
      </c>
      <c r="AT52" s="903" t="str">
        <f>IF($B52="","",INDEX('All CCC'!AT$7:AT$866,MATCH(WatchList!$B52,'All CCC'!$B$7:$B$866,0)))</f>
        <v/>
      </c>
      <c r="AU52" s="903" t="str">
        <f>IF($B52="","",INDEX('All CCC'!AU$7:AU$866,MATCH(WatchList!$B52,'All CCC'!$B$7:$B$866,0)))</f>
        <v/>
      </c>
      <c r="AV52" s="903" t="str">
        <f>IF($B52="","",INDEX('All CCC'!AV$7:AV$866,MATCH(WatchList!$B52,'All CCC'!$B$7:$B$866,0)))</f>
        <v/>
      </c>
      <c r="AW52" s="903" t="str">
        <f>IF($B52="","",INDEX('All CCC'!AW$7:AW$866,MATCH(WatchList!$B52,'All CCC'!$B$7:$B$866,0)))</f>
        <v/>
      </c>
      <c r="AX52" s="903" t="str">
        <f>IF($B52="","",INDEX('All CCC'!AX$7:AX$866,MATCH(WatchList!$B52,'All CCC'!$B$7:$B$866,0)))</f>
        <v/>
      </c>
      <c r="AY52" s="903" t="str">
        <f>IF($B52="","",INDEX('All CCC'!AY$7:AY$866,MATCH(WatchList!$B52,'All CCC'!$B$7:$B$866,0)))</f>
        <v/>
      </c>
      <c r="AZ52" s="903" t="str">
        <f>IF($B52="","",INDEX('All CCC'!AZ$7:AZ$866,MATCH(WatchList!$B52,'All CCC'!$B$7:$B$866,0)))</f>
        <v/>
      </c>
      <c r="BA52" s="903" t="str">
        <f>IF($B52="","",INDEX('All CCC'!BA$7:BA$866,MATCH(WatchList!$B52,'All CCC'!$B$7:$B$866,0)))</f>
        <v/>
      </c>
      <c r="BB52" s="903" t="str">
        <f>IF($B52="","",INDEX('All CCC'!BB$7:BB$866,MATCH(WatchList!$B52,'All CCC'!$B$7:$B$866,0)))</f>
        <v/>
      </c>
      <c r="BC52" s="903" t="str">
        <f>IF($B52="","",INDEX('All CCC'!BC$7:BC$866,MATCH(WatchList!$B52,'All CCC'!$B$7:$B$866,0)))</f>
        <v/>
      </c>
      <c r="BD52" s="903" t="str">
        <f>IF($B52="","",INDEX('All CCC'!BD$7:BD$866,MATCH(WatchList!$B52,'All CCC'!$B$7:$B$866,0)))</f>
        <v/>
      </c>
      <c r="BE52" s="903" t="str">
        <f>IF($B52="","",INDEX('All CCC'!BE$7:BE$866,MATCH(WatchList!$B52,'All CCC'!$B$7:$B$866,0)))</f>
        <v/>
      </c>
      <c r="BF52" s="903" t="str">
        <f>IF($B52="","",INDEX('All CCC'!BF$7:BF$866,MATCH(WatchList!$B52,'All CCC'!$B$7:$B$866,0)))</f>
        <v/>
      </c>
      <c r="BG52" s="903" t="str">
        <f>IF($B52="","",INDEX('All CCC'!BG$7:BG$866,MATCH(WatchList!$B52,'All CCC'!$B$7:$B$866,0)))</f>
        <v/>
      </c>
    </row>
    <row r="53" spans="1:59" x14ac:dyDescent="0.2">
      <c r="A53" s="587" t="str">
        <f>IF($B53="","",INDEX('All CCC'!A$7:A$866,MATCH(WatchList!$B53,'All CCC'!$B$7:$B$866,0)))</f>
        <v/>
      </c>
      <c r="B53" s="36"/>
      <c r="C53" s="903" t="str">
        <f>IF($B53="","",INDEX('All CCC'!C$7:C$866,MATCH(WatchList!$B53,'All CCC'!$B$7:$B$866,0)))</f>
        <v/>
      </c>
      <c r="D53" s="903" t="str">
        <f>IF($B53="","",INDEX('All CCC'!D$7:D$866,MATCH(WatchList!$B53,'All CCC'!$B$7:$B$866,0)))</f>
        <v/>
      </c>
      <c r="E53" s="903" t="str">
        <f>IF($B53="","",INDEX('All CCC'!E$7:E$866,MATCH(WatchList!$B53,'All CCC'!$B$7:$B$866,0)))</f>
        <v/>
      </c>
      <c r="F53" s="903" t="str">
        <f>IF($B53="","",INDEX('All CCC'!F$7:F$866,MATCH(WatchList!$B53,'All CCC'!$B$7:$B$866,0)))</f>
        <v/>
      </c>
      <c r="G53" s="903" t="str">
        <f>IF($B53="","",INDEX('All CCC'!G$7:G$866,MATCH(WatchList!$B53,'All CCC'!$B$7:$B$866,0)))</f>
        <v/>
      </c>
      <c r="H53" s="903" t="str">
        <f>IF($B53="","",INDEX('All CCC'!H$7:H$866,MATCH(WatchList!$B53,'All CCC'!$B$7:$B$866,0)))</f>
        <v/>
      </c>
      <c r="I53" s="903" t="str">
        <f>IF($B53="","",INDEX('All CCC'!I$7:I$866,MATCH(WatchList!$B53,'All CCC'!$B$7:$B$866,0)))</f>
        <v/>
      </c>
      <c r="J53" s="903" t="str">
        <f>IF($B53="","",INDEX('All CCC'!J$7:J$866,MATCH(WatchList!$B53,'All CCC'!$B$7:$B$866,0)))</f>
        <v/>
      </c>
      <c r="K53" s="903" t="str">
        <f>IF($B53="","",INDEX('All CCC'!K$7:K$866,MATCH(WatchList!$B53,'All CCC'!$B$7:$B$866,0)))</f>
        <v/>
      </c>
      <c r="L53" s="903" t="str">
        <f>IF($B53="","",INDEX('All CCC'!L$7:L$866,MATCH(WatchList!$B53,'All CCC'!$B$7:$B$866,0)))</f>
        <v/>
      </c>
      <c r="M53" s="903" t="str">
        <f>IF($B53="","",INDEX('All CCC'!M$7:M$866,MATCH(WatchList!$B53,'All CCC'!$B$7:$B$866,0)))</f>
        <v/>
      </c>
      <c r="N53" s="903" t="str">
        <f>IF($B53="","",INDEX('All CCC'!N$7:N$866,MATCH(WatchList!$B53,'All CCC'!$B$7:$B$866,0)))</f>
        <v/>
      </c>
      <c r="O53" s="903" t="str">
        <f>IF($B53="","",INDEX('All CCC'!O$7:O$866,MATCH(WatchList!$B53,'All CCC'!$B$7:$B$866,0)))</f>
        <v/>
      </c>
      <c r="P53" s="904" t="str">
        <f>IF($B53="","",INDEX('All CCC'!P$7:P$866,MATCH(WatchList!$B53,'All CCC'!$B$7:$B$866,0)))</f>
        <v/>
      </c>
      <c r="Q53" s="904" t="str">
        <f>IF($B53="","",INDEX('All CCC'!Q$7:Q$866,MATCH(WatchList!$B53,'All CCC'!$B$7:$B$866,0)))</f>
        <v/>
      </c>
      <c r="R53" s="903" t="str">
        <f>IF($B53="","",INDEX('All CCC'!R$7:R$866,MATCH(WatchList!$B53,'All CCC'!$B$7:$B$866,0)))</f>
        <v/>
      </c>
      <c r="S53" s="903" t="str">
        <f>IF($B53="","",INDEX('All CCC'!S$7:S$866,MATCH(WatchList!$B53,'All CCC'!$B$7:$B$866,0)))</f>
        <v/>
      </c>
      <c r="T53" s="903" t="str">
        <f>IF($B53="","",INDEX('All CCC'!T$7:T$866,MATCH(WatchList!$B53,'All CCC'!$B$7:$B$866,0)))</f>
        <v/>
      </c>
      <c r="U53" s="903" t="str">
        <f>IF($B53="","",INDEX('All CCC'!U$7:U$866,MATCH(WatchList!$B53,'All CCC'!$B$7:$B$866,0)))</f>
        <v/>
      </c>
      <c r="V53" s="903" t="str">
        <f>IF($B53="","",INDEX('All CCC'!V$7:V$866,MATCH(WatchList!$B53,'All CCC'!$B$7:$B$866,0)))</f>
        <v/>
      </c>
      <c r="W53" s="903" t="str">
        <f>IF($B53="","",INDEX('All CCC'!W$7:W$866,MATCH(WatchList!$B53,'All CCC'!$B$7:$B$866,0)))</f>
        <v/>
      </c>
      <c r="X53" s="903" t="str">
        <f>IF($B53="","",INDEX('All CCC'!X$7:X$866,MATCH(WatchList!$B53,'All CCC'!$B$7:$B$866,0)))</f>
        <v/>
      </c>
      <c r="Y53" s="903" t="str">
        <f>IF($B53="","",INDEX('All CCC'!Y$7:Y$866,MATCH(WatchList!$B53,'All CCC'!$B$7:$B$866,0)))</f>
        <v/>
      </c>
      <c r="Z53" s="903" t="str">
        <f>IF($B53="","",INDEX('All CCC'!Z$7:Z$866,MATCH(WatchList!$B53,'All CCC'!$B$7:$B$866,0)))</f>
        <v/>
      </c>
      <c r="AA53" s="903" t="str">
        <f>IF($B53="","",INDEX('All CCC'!AA$7:AA$866,MATCH(WatchList!$B53,'All CCC'!$B$7:$B$866,0)))</f>
        <v/>
      </c>
      <c r="AB53" s="903" t="str">
        <f>IF($B53="","",INDEX('All CCC'!AB$7:AB$866,MATCH(WatchList!$B53,'All CCC'!$B$7:$B$866,0)))</f>
        <v/>
      </c>
      <c r="AC53" s="903" t="str">
        <f>IF($B53="","",INDEX('All CCC'!AC$7:AC$866,MATCH(WatchList!$B53,'All CCC'!$B$7:$B$866,0)))</f>
        <v/>
      </c>
      <c r="AD53" s="903" t="str">
        <f>IF($B53="","",INDEX('All CCC'!AD$7:AD$866,MATCH(WatchList!$B53,'All CCC'!$B$7:$B$866,0)))</f>
        <v/>
      </c>
      <c r="AE53" s="903" t="str">
        <f>IF($B53="","",INDEX('All CCC'!AE$7:AE$866,MATCH(WatchList!$B53,'All CCC'!$B$7:$B$866,0)))</f>
        <v/>
      </c>
      <c r="AF53" s="903" t="str">
        <f>IF($B53="","",INDEX('All CCC'!AF$7:AF$866,MATCH(WatchList!$B53,'All CCC'!$B$7:$B$866,0)))</f>
        <v/>
      </c>
      <c r="AG53" s="903" t="str">
        <f>IF($B53="","",INDEX('All CCC'!AG$7:AG$866,MATCH(WatchList!$B53,'All CCC'!$B$7:$B$866,0)))</f>
        <v/>
      </c>
      <c r="AH53" s="903" t="str">
        <f>IF($B53="","",INDEX('All CCC'!AH$7:AH$866,MATCH(WatchList!$B53,'All CCC'!$B$7:$B$866,0)))</f>
        <v/>
      </c>
      <c r="AI53" s="903" t="str">
        <f>IF($B53="","",INDEX('All CCC'!AI$7:AI$866,MATCH(WatchList!$B53,'All CCC'!$B$7:$B$866,0)))</f>
        <v/>
      </c>
      <c r="AJ53" s="903" t="str">
        <f>IF($B53="","",INDEX('All CCC'!AJ$7:AJ$866,MATCH(WatchList!$B53,'All CCC'!$B$7:$B$866,0)))</f>
        <v/>
      </c>
      <c r="AK53" s="903" t="str">
        <f>IF($B53="","",INDEX('All CCC'!AK$7:AK$866,MATCH(WatchList!$B53,'All CCC'!$B$7:$B$866,0)))</f>
        <v/>
      </c>
      <c r="AL53" s="903" t="str">
        <f>IF($B53="","",INDEX('All CCC'!AL$7:AL$866,MATCH(WatchList!$B53,'All CCC'!$B$7:$B$866,0)))</f>
        <v/>
      </c>
      <c r="AM53" s="903" t="str">
        <f>IF($B53="","",INDEX('All CCC'!AM$7:AM$866,MATCH(WatchList!$B53,'All CCC'!$B$7:$B$866,0)))</f>
        <v/>
      </c>
      <c r="AN53" s="903" t="str">
        <f>IF($B53="","",INDEX('All CCC'!AN$7:AN$866,MATCH(WatchList!$B53,'All CCC'!$B$7:$B$866,0)))</f>
        <v/>
      </c>
      <c r="AO53" s="903" t="str">
        <f>IF($B53="","",INDEX('All CCC'!AO$7:AO$866,MATCH(WatchList!$B53,'All CCC'!$B$7:$B$866,0)))</f>
        <v/>
      </c>
      <c r="AP53" s="903" t="str">
        <f>IF($B53="","",INDEX('All CCC'!AP$7:AP$866,MATCH(WatchList!$B53,'All CCC'!$B$7:$B$866,0)))</f>
        <v/>
      </c>
      <c r="AQ53" s="903" t="str">
        <f>IF($B53="","",INDEX('All CCC'!AQ$7:AQ$866,MATCH(WatchList!$B53,'All CCC'!$B$7:$B$866,0)))</f>
        <v/>
      </c>
      <c r="AR53" s="903" t="str">
        <f>IF($B53="","",INDEX('All CCC'!AR$7:AR$866,MATCH(WatchList!$B53,'All CCC'!$B$7:$B$866,0)))</f>
        <v/>
      </c>
      <c r="AS53" s="903" t="str">
        <f>IF($B53="","",INDEX('All CCC'!AS$7:AS$866,MATCH(WatchList!$B53,'All CCC'!$B$7:$B$866,0)))</f>
        <v/>
      </c>
      <c r="AT53" s="903" t="str">
        <f>IF($B53="","",INDEX('All CCC'!AT$7:AT$866,MATCH(WatchList!$B53,'All CCC'!$B$7:$B$866,0)))</f>
        <v/>
      </c>
      <c r="AU53" s="903" t="str">
        <f>IF($B53="","",INDEX('All CCC'!AU$7:AU$866,MATCH(WatchList!$B53,'All CCC'!$B$7:$B$866,0)))</f>
        <v/>
      </c>
      <c r="AV53" s="903" t="str">
        <f>IF($B53="","",INDEX('All CCC'!AV$7:AV$866,MATCH(WatchList!$B53,'All CCC'!$B$7:$B$866,0)))</f>
        <v/>
      </c>
      <c r="AW53" s="903" t="str">
        <f>IF($B53="","",INDEX('All CCC'!AW$7:AW$866,MATCH(WatchList!$B53,'All CCC'!$B$7:$B$866,0)))</f>
        <v/>
      </c>
      <c r="AX53" s="903" t="str">
        <f>IF($B53="","",INDEX('All CCC'!AX$7:AX$866,MATCH(WatchList!$B53,'All CCC'!$B$7:$B$866,0)))</f>
        <v/>
      </c>
      <c r="AY53" s="903" t="str">
        <f>IF($B53="","",INDEX('All CCC'!AY$7:AY$866,MATCH(WatchList!$B53,'All CCC'!$B$7:$B$866,0)))</f>
        <v/>
      </c>
      <c r="AZ53" s="903" t="str">
        <f>IF($B53="","",INDEX('All CCC'!AZ$7:AZ$866,MATCH(WatchList!$B53,'All CCC'!$B$7:$B$866,0)))</f>
        <v/>
      </c>
      <c r="BA53" s="903" t="str">
        <f>IF($B53="","",INDEX('All CCC'!BA$7:BA$866,MATCH(WatchList!$B53,'All CCC'!$B$7:$B$866,0)))</f>
        <v/>
      </c>
      <c r="BB53" s="903" t="str">
        <f>IF($B53="","",INDEX('All CCC'!BB$7:BB$866,MATCH(WatchList!$B53,'All CCC'!$B$7:$B$866,0)))</f>
        <v/>
      </c>
      <c r="BC53" s="903" t="str">
        <f>IF($B53="","",INDEX('All CCC'!BC$7:BC$866,MATCH(WatchList!$B53,'All CCC'!$B$7:$B$866,0)))</f>
        <v/>
      </c>
      <c r="BD53" s="903" t="str">
        <f>IF($B53="","",INDEX('All CCC'!BD$7:BD$866,MATCH(WatchList!$B53,'All CCC'!$B$7:$B$866,0)))</f>
        <v/>
      </c>
      <c r="BE53" s="903" t="str">
        <f>IF($B53="","",INDEX('All CCC'!BE$7:BE$866,MATCH(WatchList!$B53,'All CCC'!$B$7:$B$866,0)))</f>
        <v/>
      </c>
      <c r="BF53" s="903" t="str">
        <f>IF($B53="","",INDEX('All CCC'!BF$7:BF$866,MATCH(WatchList!$B53,'All CCC'!$B$7:$B$866,0)))</f>
        <v/>
      </c>
      <c r="BG53" s="903" t="str">
        <f>IF($B53="","",INDEX('All CCC'!BG$7:BG$866,MATCH(WatchList!$B53,'All CCC'!$B$7:$B$866,0)))</f>
        <v/>
      </c>
    </row>
    <row r="54" spans="1:59" x14ac:dyDescent="0.2">
      <c r="A54" s="587" t="str">
        <f>IF($B54="","",INDEX('All CCC'!A$7:A$866,MATCH(WatchList!$B54,'All CCC'!$B$7:$B$866,0)))</f>
        <v/>
      </c>
      <c r="B54" s="36"/>
      <c r="C54" s="903" t="str">
        <f>IF($B54="","",INDEX('All CCC'!C$7:C$866,MATCH(WatchList!$B54,'All CCC'!$B$7:$B$866,0)))</f>
        <v/>
      </c>
      <c r="D54" s="903" t="str">
        <f>IF($B54="","",INDEX('All CCC'!D$7:D$866,MATCH(WatchList!$B54,'All CCC'!$B$7:$B$866,0)))</f>
        <v/>
      </c>
      <c r="E54" s="903" t="str">
        <f>IF($B54="","",INDEX('All CCC'!E$7:E$866,MATCH(WatchList!$B54,'All CCC'!$B$7:$B$866,0)))</f>
        <v/>
      </c>
      <c r="F54" s="903" t="str">
        <f>IF($B54="","",INDEX('All CCC'!F$7:F$866,MATCH(WatchList!$B54,'All CCC'!$B$7:$B$866,0)))</f>
        <v/>
      </c>
      <c r="G54" s="903" t="str">
        <f>IF($B54="","",INDEX('All CCC'!G$7:G$866,MATCH(WatchList!$B54,'All CCC'!$B$7:$B$866,0)))</f>
        <v/>
      </c>
      <c r="H54" s="903" t="str">
        <f>IF($B54="","",INDEX('All CCC'!H$7:H$866,MATCH(WatchList!$B54,'All CCC'!$B$7:$B$866,0)))</f>
        <v/>
      </c>
      <c r="I54" s="903" t="str">
        <f>IF($B54="","",INDEX('All CCC'!I$7:I$866,MATCH(WatchList!$B54,'All CCC'!$B$7:$B$866,0)))</f>
        <v/>
      </c>
      <c r="J54" s="903" t="str">
        <f>IF($B54="","",INDEX('All CCC'!J$7:J$866,MATCH(WatchList!$B54,'All CCC'!$B$7:$B$866,0)))</f>
        <v/>
      </c>
      <c r="K54" s="903" t="str">
        <f>IF($B54="","",INDEX('All CCC'!K$7:K$866,MATCH(WatchList!$B54,'All CCC'!$B$7:$B$866,0)))</f>
        <v/>
      </c>
      <c r="L54" s="903" t="str">
        <f>IF($B54="","",INDEX('All CCC'!L$7:L$866,MATCH(WatchList!$B54,'All CCC'!$B$7:$B$866,0)))</f>
        <v/>
      </c>
      <c r="M54" s="903" t="str">
        <f>IF($B54="","",INDEX('All CCC'!M$7:M$866,MATCH(WatchList!$B54,'All CCC'!$B$7:$B$866,0)))</f>
        <v/>
      </c>
      <c r="N54" s="903" t="str">
        <f>IF($B54="","",INDEX('All CCC'!N$7:N$866,MATCH(WatchList!$B54,'All CCC'!$B$7:$B$866,0)))</f>
        <v/>
      </c>
      <c r="O54" s="903" t="str">
        <f>IF($B54="","",INDEX('All CCC'!O$7:O$866,MATCH(WatchList!$B54,'All CCC'!$B$7:$B$866,0)))</f>
        <v/>
      </c>
      <c r="P54" s="904" t="str">
        <f>IF($B54="","",INDEX('All CCC'!P$7:P$866,MATCH(WatchList!$B54,'All CCC'!$B$7:$B$866,0)))</f>
        <v/>
      </c>
      <c r="Q54" s="904" t="str">
        <f>IF($B54="","",INDEX('All CCC'!Q$7:Q$866,MATCH(WatchList!$B54,'All CCC'!$B$7:$B$866,0)))</f>
        <v/>
      </c>
      <c r="R54" s="903" t="str">
        <f>IF($B54="","",INDEX('All CCC'!R$7:R$866,MATCH(WatchList!$B54,'All CCC'!$B$7:$B$866,0)))</f>
        <v/>
      </c>
      <c r="S54" s="903" t="str">
        <f>IF($B54="","",INDEX('All CCC'!S$7:S$866,MATCH(WatchList!$B54,'All CCC'!$B$7:$B$866,0)))</f>
        <v/>
      </c>
      <c r="T54" s="903" t="str">
        <f>IF($B54="","",INDEX('All CCC'!T$7:T$866,MATCH(WatchList!$B54,'All CCC'!$B$7:$B$866,0)))</f>
        <v/>
      </c>
      <c r="U54" s="903" t="str">
        <f>IF($B54="","",INDEX('All CCC'!U$7:U$866,MATCH(WatchList!$B54,'All CCC'!$B$7:$B$866,0)))</f>
        <v/>
      </c>
      <c r="V54" s="903" t="str">
        <f>IF($B54="","",INDEX('All CCC'!V$7:V$866,MATCH(WatchList!$B54,'All CCC'!$B$7:$B$866,0)))</f>
        <v/>
      </c>
      <c r="W54" s="903" t="str">
        <f>IF($B54="","",INDEX('All CCC'!W$7:W$866,MATCH(WatchList!$B54,'All CCC'!$B$7:$B$866,0)))</f>
        <v/>
      </c>
      <c r="X54" s="903" t="str">
        <f>IF($B54="","",INDEX('All CCC'!X$7:X$866,MATCH(WatchList!$B54,'All CCC'!$B$7:$B$866,0)))</f>
        <v/>
      </c>
      <c r="Y54" s="903" t="str">
        <f>IF($B54="","",INDEX('All CCC'!Y$7:Y$866,MATCH(WatchList!$B54,'All CCC'!$B$7:$B$866,0)))</f>
        <v/>
      </c>
      <c r="Z54" s="903" t="str">
        <f>IF($B54="","",INDEX('All CCC'!Z$7:Z$866,MATCH(WatchList!$B54,'All CCC'!$B$7:$B$866,0)))</f>
        <v/>
      </c>
      <c r="AA54" s="903" t="str">
        <f>IF($B54="","",INDEX('All CCC'!AA$7:AA$866,MATCH(WatchList!$B54,'All CCC'!$B$7:$B$866,0)))</f>
        <v/>
      </c>
      <c r="AB54" s="903" t="str">
        <f>IF($B54="","",INDEX('All CCC'!AB$7:AB$866,MATCH(WatchList!$B54,'All CCC'!$B$7:$B$866,0)))</f>
        <v/>
      </c>
      <c r="AC54" s="903" t="str">
        <f>IF($B54="","",INDEX('All CCC'!AC$7:AC$866,MATCH(WatchList!$B54,'All CCC'!$B$7:$B$866,0)))</f>
        <v/>
      </c>
      <c r="AD54" s="903" t="str">
        <f>IF($B54="","",INDEX('All CCC'!AD$7:AD$866,MATCH(WatchList!$B54,'All CCC'!$B$7:$B$866,0)))</f>
        <v/>
      </c>
      <c r="AE54" s="903" t="str">
        <f>IF($B54="","",INDEX('All CCC'!AE$7:AE$866,MATCH(WatchList!$B54,'All CCC'!$B$7:$B$866,0)))</f>
        <v/>
      </c>
      <c r="AF54" s="903" t="str">
        <f>IF($B54="","",INDEX('All CCC'!AF$7:AF$866,MATCH(WatchList!$B54,'All CCC'!$B$7:$B$866,0)))</f>
        <v/>
      </c>
      <c r="AG54" s="903" t="str">
        <f>IF($B54="","",INDEX('All CCC'!AG$7:AG$866,MATCH(WatchList!$B54,'All CCC'!$B$7:$B$866,0)))</f>
        <v/>
      </c>
      <c r="AH54" s="903" t="str">
        <f>IF($B54="","",INDEX('All CCC'!AH$7:AH$866,MATCH(WatchList!$B54,'All CCC'!$B$7:$B$866,0)))</f>
        <v/>
      </c>
      <c r="AI54" s="903" t="str">
        <f>IF($B54="","",INDEX('All CCC'!AI$7:AI$866,MATCH(WatchList!$B54,'All CCC'!$B$7:$B$866,0)))</f>
        <v/>
      </c>
      <c r="AJ54" s="903" t="str">
        <f>IF($B54="","",INDEX('All CCC'!AJ$7:AJ$866,MATCH(WatchList!$B54,'All CCC'!$B$7:$B$866,0)))</f>
        <v/>
      </c>
      <c r="AK54" s="903" t="str">
        <f>IF($B54="","",INDEX('All CCC'!AK$7:AK$866,MATCH(WatchList!$B54,'All CCC'!$B$7:$B$866,0)))</f>
        <v/>
      </c>
      <c r="AL54" s="903" t="str">
        <f>IF($B54="","",INDEX('All CCC'!AL$7:AL$866,MATCH(WatchList!$B54,'All CCC'!$B$7:$B$866,0)))</f>
        <v/>
      </c>
      <c r="AM54" s="903" t="str">
        <f>IF($B54="","",INDEX('All CCC'!AM$7:AM$866,MATCH(WatchList!$B54,'All CCC'!$B$7:$B$866,0)))</f>
        <v/>
      </c>
      <c r="AN54" s="903" t="str">
        <f>IF($B54="","",INDEX('All CCC'!AN$7:AN$866,MATCH(WatchList!$B54,'All CCC'!$B$7:$B$866,0)))</f>
        <v/>
      </c>
      <c r="AO54" s="903" t="str">
        <f>IF($B54="","",INDEX('All CCC'!AO$7:AO$866,MATCH(WatchList!$B54,'All CCC'!$B$7:$B$866,0)))</f>
        <v/>
      </c>
      <c r="AP54" s="903" t="str">
        <f>IF($B54="","",INDEX('All CCC'!AP$7:AP$866,MATCH(WatchList!$B54,'All CCC'!$B$7:$B$866,0)))</f>
        <v/>
      </c>
      <c r="AQ54" s="903" t="str">
        <f>IF($B54="","",INDEX('All CCC'!AQ$7:AQ$866,MATCH(WatchList!$B54,'All CCC'!$B$7:$B$866,0)))</f>
        <v/>
      </c>
      <c r="AR54" s="903" t="str">
        <f>IF($B54="","",INDEX('All CCC'!AR$7:AR$866,MATCH(WatchList!$B54,'All CCC'!$B$7:$B$866,0)))</f>
        <v/>
      </c>
      <c r="AS54" s="903" t="str">
        <f>IF($B54="","",INDEX('All CCC'!AS$7:AS$866,MATCH(WatchList!$B54,'All CCC'!$B$7:$B$866,0)))</f>
        <v/>
      </c>
      <c r="AT54" s="903" t="str">
        <f>IF($B54="","",INDEX('All CCC'!AT$7:AT$866,MATCH(WatchList!$B54,'All CCC'!$B$7:$B$866,0)))</f>
        <v/>
      </c>
      <c r="AU54" s="903" t="str">
        <f>IF($B54="","",INDEX('All CCC'!AU$7:AU$866,MATCH(WatchList!$B54,'All CCC'!$B$7:$B$866,0)))</f>
        <v/>
      </c>
      <c r="AV54" s="903" t="str">
        <f>IF($B54="","",INDEX('All CCC'!AV$7:AV$866,MATCH(WatchList!$B54,'All CCC'!$B$7:$B$866,0)))</f>
        <v/>
      </c>
      <c r="AW54" s="903" t="str">
        <f>IF($B54="","",INDEX('All CCC'!AW$7:AW$866,MATCH(WatchList!$B54,'All CCC'!$B$7:$B$866,0)))</f>
        <v/>
      </c>
      <c r="AX54" s="903" t="str">
        <f>IF($B54="","",INDEX('All CCC'!AX$7:AX$866,MATCH(WatchList!$B54,'All CCC'!$B$7:$B$866,0)))</f>
        <v/>
      </c>
      <c r="AY54" s="903" t="str">
        <f>IF($B54="","",INDEX('All CCC'!AY$7:AY$866,MATCH(WatchList!$B54,'All CCC'!$B$7:$B$866,0)))</f>
        <v/>
      </c>
      <c r="AZ54" s="903" t="str">
        <f>IF($B54="","",INDEX('All CCC'!AZ$7:AZ$866,MATCH(WatchList!$B54,'All CCC'!$B$7:$B$866,0)))</f>
        <v/>
      </c>
      <c r="BA54" s="903" t="str">
        <f>IF($B54="","",INDEX('All CCC'!BA$7:BA$866,MATCH(WatchList!$B54,'All CCC'!$B$7:$B$866,0)))</f>
        <v/>
      </c>
      <c r="BB54" s="903" t="str">
        <f>IF($B54="","",INDEX('All CCC'!BB$7:BB$866,MATCH(WatchList!$B54,'All CCC'!$B$7:$B$866,0)))</f>
        <v/>
      </c>
      <c r="BC54" s="903" t="str">
        <f>IF($B54="","",INDEX('All CCC'!BC$7:BC$866,MATCH(WatchList!$B54,'All CCC'!$B$7:$B$866,0)))</f>
        <v/>
      </c>
      <c r="BD54" s="903" t="str">
        <f>IF($B54="","",INDEX('All CCC'!BD$7:BD$866,MATCH(WatchList!$B54,'All CCC'!$B$7:$B$866,0)))</f>
        <v/>
      </c>
      <c r="BE54" s="903" t="str">
        <f>IF($B54="","",INDEX('All CCC'!BE$7:BE$866,MATCH(WatchList!$B54,'All CCC'!$B$7:$B$866,0)))</f>
        <v/>
      </c>
      <c r="BF54" s="903" t="str">
        <f>IF($B54="","",INDEX('All CCC'!BF$7:BF$866,MATCH(WatchList!$B54,'All CCC'!$B$7:$B$866,0)))</f>
        <v/>
      </c>
      <c r="BG54" s="903" t="str">
        <f>IF($B54="","",INDEX('All CCC'!BG$7:BG$866,MATCH(WatchList!$B54,'All CCC'!$B$7:$B$866,0)))</f>
        <v/>
      </c>
    </row>
    <row r="55" spans="1:59" s="642" customFormat="1" x14ac:dyDescent="0.2">
      <c r="A55" s="588" t="str">
        <f>IF($B55="","",INDEX('All CCC'!A$7:A$866,MATCH(WatchList!$B55,'All CCC'!$B$7:$B$866,0)))</f>
        <v/>
      </c>
      <c r="B55" s="608"/>
      <c r="C55" s="905" t="str">
        <f>IF($B55="","",INDEX('All CCC'!C$7:C$866,MATCH(WatchList!$B55,'All CCC'!$B$7:$B$866,0)))</f>
        <v/>
      </c>
      <c r="D55" s="905" t="str">
        <f>IF($B55="","",INDEX('All CCC'!D$7:D$866,MATCH(WatchList!$B55,'All CCC'!$B$7:$B$866,0)))</f>
        <v/>
      </c>
      <c r="E55" s="905" t="str">
        <f>IF($B55="","",INDEX('All CCC'!E$7:E$866,MATCH(WatchList!$B55,'All CCC'!$B$7:$B$866,0)))</f>
        <v/>
      </c>
      <c r="F55" s="905" t="str">
        <f>IF($B55="","",INDEX('All CCC'!F$7:F$866,MATCH(WatchList!$B55,'All CCC'!$B$7:$B$866,0)))</f>
        <v/>
      </c>
      <c r="G55" s="905" t="str">
        <f>IF($B55="","",INDEX('All CCC'!G$7:G$866,MATCH(WatchList!$B55,'All CCC'!$B$7:$B$866,0)))</f>
        <v/>
      </c>
      <c r="H55" s="905" t="str">
        <f>IF($B55="","",INDEX('All CCC'!H$7:H$866,MATCH(WatchList!$B55,'All CCC'!$B$7:$B$866,0)))</f>
        <v/>
      </c>
      <c r="I55" s="905" t="str">
        <f>IF($B55="","",INDEX('All CCC'!I$7:I$866,MATCH(WatchList!$B55,'All CCC'!$B$7:$B$866,0)))</f>
        <v/>
      </c>
      <c r="J55" s="905" t="str">
        <f>IF($B55="","",INDEX('All CCC'!J$7:J$866,MATCH(WatchList!$B55,'All CCC'!$B$7:$B$866,0)))</f>
        <v/>
      </c>
      <c r="K55" s="905" t="str">
        <f>IF($B55="","",INDEX('All CCC'!K$7:K$866,MATCH(WatchList!$B55,'All CCC'!$B$7:$B$866,0)))</f>
        <v/>
      </c>
      <c r="L55" s="905" t="str">
        <f>IF($B55="","",INDEX('All CCC'!L$7:L$866,MATCH(WatchList!$B55,'All CCC'!$B$7:$B$866,0)))</f>
        <v/>
      </c>
      <c r="M55" s="905" t="str">
        <f>IF($B55="","",INDEX('All CCC'!M$7:M$866,MATCH(WatchList!$B55,'All CCC'!$B$7:$B$866,0)))</f>
        <v/>
      </c>
      <c r="N55" s="905" t="str">
        <f>IF($B55="","",INDEX('All CCC'!N$7:N$866,MATCH(WatchList!$B55,'All CCC'!$B$7:$B$866,0)))</f>
        <v/>
      </c>
      <c r="O55" s="905" t="str">
        <f>IF($B55="","",INDEX('All CCC'!O$7:O$866,MATCH(WatchList!$B55,'All CCC'!$B$7:$B$866,0)))</f>
        <v/>
      </c>
      <c r="P55" s="906" t="str">
        <f>IF($B55="","",INDEX('All CCC'!P$7:P$866,MATCH(WatchList!$B55,'All CCC'!$B$7:$B$866,0)))</f>
        <v/>
      </c>
      <c r="Q55" s="906" t="str">
        <f>IF($B55="","",INDEX('All CCC'!Q$7:Q$866,MATCH(WatchList!$B55,'All CCC'!$B$7:$B$866,0)))</f>
        <v/>
      </c>
      <c r="R55" s="903" t="str">
        <f>IF($B55="","",INDEX('All CCC'!R$7:R$866,MATCH(WatchList!$B55,'All CCC'!$B$7:$B$866,0)))</f>
        <v/>
      </c>
      <c r="S55" s="903" t="str">
        <f>IF($B55="","",INDEX('All CCC'!S$7:S$866,MATCH(WatchList!$B55,'All CCC'!$B$7:$B$866,0)))</f>
        <v/>
      </c>
      <c r="T55" s="903" t="str">
        <f>IF($B55="","",INDEX('All CCC'!T$7:T$866,MATCH(WatchList!$B55,'All CCC'!$B$7:$B$866,0)))</f>
        <v/>
      </c>
      <c r="U55" s="903" t="str">
        <f>IF($B55="","",INDEX('All CCC'!U$7:U$866,MATCH(WatchList!$B55,'All CCC'!$B$7:$B$866,0)))</f>
        <v/>
      </c>
      <c r="V55" s="903" t="str">
        <f>IF($B55="","",INDEX('All CCC'!V$7:V$866,MATCH(WatchList!$B55,'All CCC'!$B$7:$B$866,0)))</f>
        <v/>
      </c>
      <c r="W55" s="903" t="str">
        <f>IF($B55="","",INDEX('All CCC'!W$7:W$866,MATCH(WatchList!$B55,'All CCC'!$B$7:$B$866,0)))</f>
        <v/>
      </c>
      <c r="X55" s="903" t="str">
        <f>IF($B55="","",INDEX('All CCC'!X$7:X$866,MATCH(WatchList!$B55,'All CCC'!$B$7:$B$866,0)))</f>
        <v/>
      </c>
      <c r="Y55" s="903" t="str">
        <f>IF($B55="","",INDEX('All CCC'!Y$7:Y$866,MATCH(WatchList!$B55,'All CCC'!$B$7:$B$866,0)))</f>
        <v/>
      </c>
      <c r="Z55" s="903" t="str">
        <f>IF($B55="","",INDEX('All CCC'!Z$7:Z$866,MATCH(WatchList!$B55,'All CCC'!$B$7:$B$866,0)))</f>
        <v/>
      </c>
      <c r="AA55" s="903" t="str">
        <f>IF($B55="","",INDEX('All CCC'!AA$7:AA$866,MATCH(WatchList!$B55,'All CCC'!$B$7:$B$866,0)))</f>
        <v/>
      </c>
      <c r="AB55" s="903" t="str">
        <f>IF($B55="","",INDEX('All CCC'!AB$7:AB$866,MATCH(WatchList!$B55,'All CCC'!$B$7:$B$866,0)))</f>
        <v/>
      </c>
      <c r="AC55" s="903" t="str">
        <f>IF($B55="","",INDEX('All CCC'!AC$7:AC$866,MATCH(WatchList!$B55,'All CCC'!$B$7:$B$866,0)))</f>
        <v/>
      </c>
      <c r="AD55" s="903" t="str">
        <f>IF($B55="","",INDEX('All CCC'!AD$7:AD$866,MATCH(WatchList!$B55,'All CCC'!$B$7:$B$866,0)))</f>
        <v/>
      </c>
      <c r="AE55" s="903" t="str">
        <f>IF($B55="","",INDEX('All CCC'!AE$7:AE$866,MATCH(WatchList!$B55,'All CCC'!$B$7:$B$866,0)))</f>
        <v/>
      </c>
      <c r="AF55" s="903" t="str">
        <f>IF($B55="","",INDEX('All CCC'!AF$7:AF$866,MATCH(WatchList!$B55,'All CCC'!$B$7:$B$866,0)))</f>
        <v/>
      </c>
      <c r="AG55" s="903" t="str">
        <f>IF($B55="","",INDEX('All CCC'!AG$7:AG$866,MATCH(WatchList!$B55,'All CCC'!$B$7:$B$866,0)))</f>
        <v/>
      </c>
      <c r="AH55" s="903" t="str">
        <f>IF($B55="","",INDEX('All CCC'!AH$7:AH$866,MATCH(WatchList!$B55,'All CCC'!$B$7:$B$866,0)))</f>
        <v/>
      </c>
      <c r="AI55" s="903" t="str">
        <f>IF($B55="","",INDEX('All CCC'!AI$7:AI$866,MATCH(WatchList!$B55,'All CCC'!$B$7:$B$866,0)))</f>
        <v/>
      </c>
      <c r="AJ55" s="903" t="str">
        <f>IF($B55="","",INDEX('All CCC'!AJ$7:AJ$866,MATCH(WatchList!$B55,'All CCC'!$B$7:$B$866,0)))</f>
        <v/>
      </c>
      <c r="AK55" s="903" t="str">
        <f>IF($B55="","",INDEX('All CCC'!AK$7:AK$866,MATCH(WatchList!$B55,'All CCC'!$B$7:$B$866,0)))</f>
        <v/>
      </c>
      <c r="AL55" s="903" t="str">
        <f>IF($B55="","",INDEX('All CCC'!AL$7:AL$866,MATCH(WatchList!$B55,'All CCC'!$B$7:$B$866,0)))</f>
        <v/>
      </c>
      <c r="AM55" s="903" t="str">
        <f>IF($B55="","",INDEX('All CCC'!AM$7:AM$866,MATCH(WatchList!$B55,'All CCC'!$B$7:$B$866,0)))</f>
        <v/>
      </c>
      <c r="AN55" s="903" t="str">
        <f>IF($B55="","",INDEX('All CCC'!AN$7:AN$866,MATCH(WatchList!$B55,'All CCC'!$B$7:$B$866,0)))</f>
        <v/>
      </c>
      <c r="AO55" s="903" t="str">
        <f>IF($B55="","",INDEX('All CCC'!AO$7:AO$866,MATCH(WatchList!$B55,'All CCC'!$B$7:$B$866,0)))</f>
        <v/>
      </c>
      <c r="AP55" s="903" t="str">
        <f>IF($B55="","",INDEX('All CCC'!AP$7:AP$866,MATCH(WatchList!$B55,'All CCC'!$B$7:$B$866,0)))</f>
        <v/>
      </c>
      <c r="AQ55" s="903" t="str">
        <f>IF($B55="","",INDEX('All CCC'!AQ$7:AQ$866,MATCH(WatchList!$B55,'All CCC'!$B$7:$B$866,0)))</f>
        <v/>
      </c>
      <c r="AR55" s="903" t="str">
        <f>IF($B55="","",INDEX('All CCC'!AR$7:AR$866,MATCH(WatchList!$B55,'All CCC'!$B$7:$B$866,0)))</f>
        <v/>
      </c>
      <c r="AS55" s="903" t="str">
        <f>IF($B55="","",INDEX('All CCC'!AS$7:AS$866,MATCH(WatchList!$B55,'All CCC'!$B$7:$B$866,0)))</f>
        <v/>
      </c>
      <c r="AT55" s="903" t="str">
        <f>IF($B55="","",INDEX('All CCC'!AT$7:AT$866,MATCH(WatchList!$B55,'All CCC'!$B$7:$B$866,0)))</f>
        <v/>
      </c>
      <c r="AU55" s="903" t="str">
        <f>IF($B55="","",INDEX('All CCC'!AU$7:AU$866,MATCH(WatchList!$B55,'All CCC'!$B$7:$B$866,0)))</f>
        <v/>
      </c>
      <c r="AV55" s="903" t="str">
        <f>IF($B55="","",INDEX('All CCC'!AV$7:AV$866,MATCH(WatchList!$B55,'All CCC'!$B$7:$B$866,0)))</f>
        <v/>
      </c>
      <c r="AW55" s="903" t="str">
        <f>IF($B55="","",INDEX('All CCC'!AW$7:AW$866,MATCH(WatchList!$B55,'All CCC'!$B$7:$B$866,0)))</f>
        <v/>
      </c>
      <c r="AX55" s="903" t="str">
        <f>IF($B55="","",INDEX('All CCC'!AX$7:AX$866,MATCH(WatchList!$B55,'All CCC'!$B$7:$B$866,0)))</f>
        <v/>
      </c>
      <c r="AY55" s="903" t="str">
        <f>IF($B55="","",INDEX('All CCC'!AY$7:AY$866,MATCH(WatchList!$B55,'All CCC'!$B$7:$B$866,0)))</f>
        <v/>
      </c>
      <c r="AZ55" s="903" t="str">
        <f>IF($B55="","",INDEX('All CCC'!AZ$7:AZ$866,MATCH(WatchList!$B55,'All CCC'!$B$7:$B$866,0)))</f>
        <v/>
      </c>
      <c r="BA55" s="903" t="str">
        <f>IF($B55="","",INDEX('All CCC'!BA$7:BA$866,MATCH(WatchList!$B55,'All CCC'!$B$7:$B$866,0)))</f>
        <v/>
      </c>
      <c r="BB55" s="903" t="str">
        <f>IF($B55="","",INDEX('All CCC'!BB$7:BB$866,MATCH(WatchList!$B55,'All CCC'!$B$7:$B$866,0)))</f>
        <v/>
      </c>
      <c r="BC55" s="903" t="str">
        <f>IF($B55="","",INDEX('All CCC'!BC$7:BC$866,MATCH(WatchList!$B55,'All CCC'!$B$7:$B$866,0)))</f>
        <v/>
      </c>
      <c r="BD55" s="903" t="str">
        <f>IF($B55="","",INDEX('All CCC'!BD$7:BD$866,MATCH(WatchList!$B55,'All CCC'!$B$7:$B$866,0)))</f>
        <v/>
      </c>
      <c r="BE55" s="903" t="str">
        <f>IF($B55="","",INDEX('All CCC'!BE$7:BE$866,MATCH(WatchList!$B55,'All CCC'!$B$7:$B$866,0)))</f>
        <v/>
      </c>
      <c r="BF55" s="903" t="str">
        <f>IF($B55="","",INDEX('All CCC'!BF$7:BF$866,MATCH(WatchList!$B55,'All CCC'!$B$7:$B$866,0)))</f>
        <v/>
      </c>
      <c r="BG55" s="903" t="str">
        <f>IF($B55="","",INDEX('All CCC'!BG$7:BG$866,MATCH(WatchList!$B55,'All CCC'!$B$7:$B$866,0)))</f>
        <v/>
      </c>
    </row>
    <row r="56" spans="1:59" x14ac:dyDescent="0.2">
      <c r="A56" t="s">
        <v>4192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7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4" x14ac:dyDescent="0.2">
      <c r="A1" s="136" t="s">
        <v>1836</v>
      </c>
      <c r="B1" s="107"/>
      <c r="C1" s="13"/>
      <c r="D1" s="13"/>
      <c r="E1" s="13"/>
      <c r="F1" s="156" t="s">
        <v>1837</v>
      </c>
      <c r="G1" s="13"/>
      <c r="H1" s="13"/>
      <c r="I1" s="13"/>
    </row>
    <row r="2" spans="1:14" ht="11.1" customHeight="1" x14ac:dyDescent="0.2">
      <c r="A2" s="137" t="s">
        <v>1838</v>
      </c>
      <c r="B2" s="13"/>
      <c r="C2" s="13"/>
      <c r="D2" s="13"/>
      <c r="E2" s="13"/>
      <c r="F2" s="156"/>
      <c r="G2" s="13"/>
      <c r="H2" s="13"/>
      <c r="I2" s="13"/>
    </row>
    <row r="3" spans="1:14" ht="11.1" customHeight="1" x14ac:dyDescent="0.2">
      <c r="A3" s="138" t="s">
        <v>1839</v>
      </c>
      <c r="B3" s="13"/>
      <c r="C3" s="13"/>
      <c r="D3" s="13"/>
      <c r="E3" s="13"/>
      <c r="F3" s="156"/>
      <c r="G3" s="13"/>
      <c r="H3" s="13"/>
      <c r="I3" s="13"/>
    </row>
    <row r="4" spans="1:14" ht="11.1" customHeight="1" x14ac:dyDescent="0.2">
      <c r="A4" s="139" t="s">
        <v>1840</v>
      </c>
      <c r="B4" s="107"/>
      <c r="C4" s="13"/>
      <c r="D4" s="13"/>
      <c r="E4" s="13"/>
      <c r="F4" s="156"/>
      <c r="G4" s="13"/>
      <c r="H4" s="13"/>
      <c r="I4" s="13"/>
    </row>
    <row r="5" spans="1:14" ht="11.1" customHeight="1" x14ac:dyDescent="0.2">
      <c r="A5" s="140" t="s">
        <v>1841</v>
      </c>
      <c r="B5" s="13"/>
      <c r="C5" s="13"/>
      <c r="D5" s="13"/>
      <c r="E5" s="13"/>
      <c r="F5" s="156"/>
      <c r="G5" s="13"/>
      <c r="H5" s="13"/>
      <c r="I5" s="13"/>
    </row>
    <row r="6" spans="1:14" x14ac:dyDescent="0.2">
      <c r="A6" s="34"/>
      <c r="B6" s="23"/>
      <c r="C6" s="62" t="s">
        <v>23</v>
      </c>
      <c r="D6" s="26" t="s">
        <v>1842</v>
      </c>
      <c r="E6" s="42" t="s">
        <v>1843</v>
      </c>
      <c r="F6" s="26" t="s">
        <v>1844</v>
      </c>
      <c r="G6" s="43" t="s">
        <v>1845</v>
      </c>
      <c r="H6" s="26"/>
      <c r="I6" s="35"/>
    </row>
    <row r="7" spans="1:14" x14ac:dyDescent="0.2">
      <c r="A7" s="88" t="s">
        <v>21</v>
      </c>
      <c r="B7" s="55" t="s">
        <v>56</v>
      </c>
      <c r="C7" s="76" t="s">
        <v>58</v>
      </c>
      <c r="D7" s="52" t="s">
        <v>1846</v>
      </c>
      <c r="E7" s="1178" t="s">
        <v>1847</v>
      </c>
      <c r="F7" s="52" t="s">
        <v>1848</v>
      </c>
      <c r="G7" s="48" t="s">
        <v>1849</v>
      </c>
      <c r="H7" s="52" t="s">
        <v>1850</v>
      </c>
      <c r="I7" s="81" t="s">
        <v>1851</v>
      </c>
    </row>
    <row r="8" spans="1:14" x14ac:dyDescent="0.2">
      <c r="A8" s="628" t="s">
        <v>434</v>
      </c>
      <c r="B8" s="499" t="s">
        <v>435</v>
      </c>
      <c r="C8" s="1055">
        <v>15</v>
      </c>
      <c r="D8" s="142">
        <v>44012</v>
      </c>
      <c r="E8" s="935" t="s">
        <v>1854</v>
      </c>
      <c r="F8" s="37"/>
      <c r="G8" s="37"/>
      <c r="H8" s="43"/>
      <c r="I8" s="1189"/>
      <c r="K8" s="860"/>
      <c r="N8" s="860"/>
    </row>
    <row r="9" spans="1:14" s="860" customFormat="1" x14ac:dyDescent="0.2">
      <c r="A9" s="942" t="s">
        <v>4035</v>
      </c>
      <c r="B9" s="795" t="s">
        <v>4036</v>
      </c>
      <c r="C9" s="769">
        <v>6</v>
      </c>
      <c r="D9" s="1125">
        <v>44012</v>
      </c>
      <c r="E9" s="935"/>
      <c r="F9" s="869"/>
      <c r="G9" s="869" t="s">
        <v>1854</v>
      </c>
      <c r="H9" s="864"/>
      <c r="I9" s="917" t="s">
        <v>4639</v>
      </c>
    </row>
    <row r="10" spans="1:14" s="860" customFormat="1" x14ac:dyDescent="0.2">
      <c r="A10" s="877" t="s">
        <v>1648</v>
      </c>
      <c r="B10" s="615" t="s">
        <v>1649</v>
      </c>
      <c r="C10" s="746">
        <v>10</v>
      </c>
      <c r="D10" s="1125">
        <v>44012</v>
      </c>
      <c r="E10" s="935" t="s">
        <v>1854</v>
      </c>
      <c r="F10" s="869"/>
      <c r="G10" s="869"/>
      <c r="H10" s="864"/>
      <c r="I10" s="917"/>
    </row>
    <row r="11" spans="1:14" s="860" customFormat="1" x14ac:dyDescent="0.2">
      <c r="A11" s="885" t="s">
        <v>1701</v>
      </c>
      <c r="B11" s="889" t="s">
        <v>1702</v>
      </c>
      <c r="C11" s="746">
        <v>10</v>
      </c>
      <c r="D11" s="1125">
        <v>44012</v>
      </c>
      <c r="E11" s="935" t="s">
        <v>1854</v>
      </c>
      <c r="F11" s="869"/>
      <c r="G11" s="869"/>
      <c r="H11" s="864"/>
      <c r="I11" s="917"/>
    </row>
    <row r="12" spans="1:14" s="860" customFormat="1" x14ac:dyDescent="0.2">
      <c r="A12" s="885" t="s">
        <v>834</v>
      </c>
      <c r="B12" s="889" t="s">
        <v>835</v>
      </c>
      <c r="C12" s="746">
        <v>26</v>
      </c>
      <c r="D12" s="1125">
        <v>44012</v>
      </c>
      <c r="E12" s="935" t="s">
        <v>1854</v>
      </c>
      <c r="F12" s="869"/>
      <c r="G12" s="869"/>
      <c r="H12" s="864"/>
      <c r="I12" s="917"/>
    </row>
    <row r="13" spans="1:14" s="860" customFormat="1" x14ac:dyDescent="0.2">
      <c r="A13" s="895" t="s">
        <v>4571</v>
      </c>
      <c r="B13" s="889" t="s">
        <v>4534</v>
      </c>
      <c r="C13" s="746">
        <v>5</v>
      </c>
      <c r="D13" s="1125">
        <v>44012</v>
      </c>
      <c r="E13" s="935" t="s">
        <v>1854</v>
      </c>
      <c r="F13" s="869"/>
      <c r="G13" s="869"/>
      <c r="H13" s="864"/>
      <c r="I13" s="917"/>
    </row>
    <row r="14" spans="1:14" s="860" customFormat="1" x14ac:dyDescent="0.2">
      <c r="A14" s="877" t="s">
        <v>1766</v>
      </c>
      <c r="B14" s="615" t="s">
        <v>1767</v>
      </c>
      <c r="C14" s="746">
        <v>9</v>
      </c>
      <c r="D14" s="1125">
        <v>44012</v>
      </c>
      <c r="E14" s="935" t="s">
        <v>1854</v>
      </c>
      <c r="F14" s="869"/>
      <c r="G14" s="869"/>
      <c r="H14" s="864"/>
      <c r="I14" s="917"/>
    </row>
    <row r="15" spans="1:14" s="860" customFormat="1" x14ac:dyDescent="0.2">
      <c r="A15" s="717" t="s">
        <v>3922</v>
      </c>
      <c r="B15" s="1024" t="s">
        <v>3923</v>
      </c>
      <c r="C15" s="746">
        <v>6</v>
      </c>
      <c r="D15" s="1125">
        <v>44012</v>
      </c>
      <c r="E15" s="935"/>
      <c r="F15" s="869"/>
      <c r="G15" s="869" t="s">
        <v>1854</v>
      </c>
      <c r="H15" s="864"/>
      <c r="I15" s="917" t="s">
        <v>4636</v>
      </c>
    </row>
    <row r="16" spans="1:14" s="860" customFormat="1" x14ac:dyDescent="0.2">
      <c r="A16" s="877" t="s">
        <v>944</v>
      </c>
      <c r="B16" s="615" t="s">
        <v>945</v>
      </c>
      <c r="C16" s="746">
        <v>8</v>
      </c>
      <c r="D16" s="1125">
        <v>43980</v>
      </c>
      <c r="E16" s="935" t="s">
        <v>1854</v>
      </c>
      <c r="F16" s="869"/>
      <c r="G16" s="869"/>
      <c r="H16" s="864"/>
      <c r="I16" s="917"/>
    </row>
    <row r="17" spans="1:9" s="860" customFormat="1" x14ac:dyDescent="0.2">
      <c r="A17" s="877" t="s">
        <v>4565</v>
      </c>
      <c r="B17" s="889" t="s">
        <v>4529</v>
      </c>
      <c r="C17" s="746">
        <v>5</v>
      </c>
      <c r="D17" s="1177">
        <v>43980</v>
      </c>
      <c r="E17" s="935" t="s">
        <v>1854</v>
      </c>
      <c r="F17" s="869"/>
      <c r="G17" s="869"/>
      <c r="H17" s="864"/>
      <c r="I17" s="917"/>
    </row>
    <row r="18" spans="1:9" s="860" customFormat="1" x14ac:dyDescent="0.2">
      <c r="A18" s="877" t="s">
        <v>1575</v>
      </c>
      <c r="B18" s="889" t="s">
        <v>1576</v>
      </c>
      <c r="C18" s="746">
        <v>9</v>
      </c>
      <c r="D18" s="1177">
        <v>43980</v>
      </c>
      <c r="E18" s="935" t="s">
        <v>1854</v>
      </c>
      <c r="F18" s="869"/>
      <c r="G18" s="869"/>
      <c r="H18" s="864"/>
      <c r="I18" s="1183"/>
    </row>
    <row r="19" spans="1:9" s="860" customFormat="1" x14ac:dyDescent="0.2">
      <c r="A19" s="877" t="s">
        <v>1007</v>
      </c>
      <c r="B19" s="889" t="s">
        <v>1008</v>
      </c>
      <c r="C19" s="746">
        <v>7</v>
      </c>
      <c r="D19" s="1177">
        <v>43980</v>
      </c>
      <c r="E19" s="935" t="s">
        <v>1854</v>
      </c>
      <c r="F19" s="869"/>
      <c r="G19" s="869"/>
      <c r="H19" s="864"/>
      <c r="I19" s="1183"/>
    </row>
    <row r="20" spans="1:9" s="860" customFormat="1" x14ac:dyDescent="0.2">
      <c r="A20" s="877" t="s">
        <v>1053</v>
      </c>
      <c r="B20" s="889" t="s">
        <v>1054</v>
      </c>
      <c r="C20" s="746">
        <v>8</v>
      </c>
      <c r="D20" s="1177">
        <v>43980</v>
      </c>
      <c r="E20" s="935" t="s">
        <v>1854</v>
      </c>
      <c r="F20" s="869"/>
      <c r="G20" s="869"/>
      <c r="H20" s="864"/>
      <c r="I20" s="1183"/>
    </row>
    <row r="21" spans="1:9" s="860" customFormat="1" x14ac:dyDescent="0.2">
      <c r="A21" s="877" t="s">
        <v>4218</v>
      </c>
      <c r="B21" s="889" t="s">
        <v>3952</v>
      </c>
      <c r="C21" s="746">
        <v>8</v>
      </c>
      <c r="D21" s="1177">
        <v>43980</v>
      </c>
      <c r="E21" s="935"/>
      <c r="F21" s="869"/>
      <c r="G21" s="869" t="s">
        <v>1854</v>
      </c>
      <c r="H21" s="864"/>
      <c r="I21" s="1179" t="s">
        <v>2040</v>
      </c>
    </row>
    <row r="22" spans="1:9" s="860" customFormat="1" x14ac:dyDescent="0.2">
      <c r="A22" s="877" t="s">
        <v>1059</v>
      </c>
      <c r="B22" s="889" t="s">
        <v>1060</v>
      </c>
      <c r="C22" s="746">
        <v>11</v>
      </c>
      <c r="D22" s="1177">
        <v>43980</v>
      </c>
      <c r="E22" s="935" t="s">
        <v>1854</v>
      </c>
      <c r="F22" s="869"/>
      <c r="G22" s="869"/>
      <c r="H22" s="864"/>
      <c r="I22" s="1179"/>
    </row>
    <row r="23" spans="1:9" s="860" customFormat="1" x14ac:dyDescent="0.2">
      <c r="A23" s="877" t="s">
        <v>1030</v>
      </c>
      <c r="B23" s="889" t="s">
        <v>1031</v>
      </c>
      <c r="C23" s="746">
        <v>11</v>
      </c>
      <c r="D23" s="1177">
        <v>43980</v>
      </c>
      <c r="E23" s="935" t="s">
        <v>1854</v>
      </c>
      <c r="F23" s="869"/>
      <c r="G23" s="869"/>
      <c r="H23" s="864"/>
      <c r="I23" s="1179"/>
    </row>
    <row r="24" spans="1:9" s="860" customFormat="1" x14ac:dyDescent="0.2">
      <c r="A24" s="877" t="s">
        <v>1032</v>
      </c>
      <c r="B24" s="889" t="s">
        <v>1033</v>
      </c>
      <c r="C24" s="746">
        <v>8</v>
      </c>
      <c r="D24" s="1177">
        <v>43980</v>
      </c>
      <c r="E24" s="935" t="s">
        <v>1854</v>
      </c>
      <c r="F24" s="869"/>
      <c r="G24" s="869"/>
      <c r="H24" s="864"/>
      <c r="I24" s="1183"/>
    </row>
    <row r="25" spans="1:9" s="860" customFormat="1" x14ac:dyDescent="0.2">
      <c r="A25" s="877" t="s">
        <v>1770</v>
      </c>
      <c r="B25" s="889" t="s">
        <v>1771</v>
      </c>
      <c r="C25" s="746">
        <v>9</v>
      </c>
      <c r="D25" s="1177">
        <v>43980</v>
      </c>
      <c r="E25" s="935" t="s">
        <v>1854</v>
      </c>
      <c r="F25" s="869"/>
      <c r="G25" s="869"/>
      <c r="H25" s="864"/>
      <c r="I25" s="1183"/>
    </row>
    <row r="26" spans="1:9" s="860" customFormat="1" x14ac:dyDescent="0.2">
      <c r="A26" s="877" t="s">
        <v>1145</v>
      </c>
      <c r="B26" s="889" t="s">
        <v>1146</v>
      </c>
      <c r="C26" s="746">
        <v>10</v>
      </c>
      <c r="D26" s="1177">
        <v>43980</v>
      </c>
      <c r="E26" s="935" t="s">
        <v>1854</v>
      </c>
      <c r="F26" s="869"/>
      <c r="G26" s="869"/>
      <c r="H26" s="864"/>
      <c r="I26" s="1183"/>
    </row>
    <row r="27" spans="1:9" s="860" customFormat="1" x14ac:dyDescent="0.2">
      <c r="A27" s="877" t="s">
        <v>1163</v>
      </c>
      <c r="B27" s="889" t="s">
        <v>1164</v>
      </c>
      <c r="C27" s="746">
        <v>8</v>
      </c>
      <c r="D27" s="1177">
        <v>43980</v>
      </c>
      <c r="E27" s="935" t="s">
        <v>1854</v>
      </c>
      <c r="F27" s="869"/>
      <c r="G27" s="869"/>
      <c r="H27" s="864"/>
      <c r="I27" s="1179"/>
    </row>
    <row r="28" spans="1:9" s="860" customFormat="1" x14ac:dyDescent="0.2">
      <c r="A28" s="877" t="s">
        <v>1216</v>
      </c>
      <c r="B28" s="889" t="s">
        <v>1217</v>
      </c>
      <c r="C28" s="746">
        <v>10</v>
      </c>
      <c r="D28" s="1177">
        <v>43980</v>
      </c>
      <c r="E28" s="935" t="s">
        <v>1854</v>
      </c>
      <c r="F28" s="869"/>
      <c r="G28" s="869"/>
      <c r="H28" s="864"/>
      <c r="I28" s="1183"/>
    </row>
    <row r="29" spans="1:9" s="860" customFormat="1" x14ac:dyDescent="0.2">
      <c r="A29" s="877" t="s">
        <v>1243</v>
      </c>
      <c r="B29" s="889" t="s">
        <v>1244</v>
      </c>
      <c r="C29" s="746">
        <v>10</v>
      </c>
      <c r="D29" s="1177">
        <v>43980</v>
      </c>
      <c r="E29" s="935" t="s">
        <v>1854</v>
      </c>
      <c r="F29" s="869"/>
      <c r="G29" s="869"/>
      <c r="H29" s="864"/>
      <c r="I29" s="1179"/>
    </row>
    <row r="30" spans="1:9" s="860" customFormat="1" x14ac:dyDescent="0.2">
      <c r="A30" s="877" t="s">
        <v>4381</v>
      </c>
      <c r="B30" s="889" t="s">
        <v>3830</v>
      </c>
      <c r="C30" s="746">
        <v>6</v>
      </c>
      <c r="D30" s="1177">
        <v>43980</v>
      </c>
      <c r="E30" s="935" t="s">
        <v>1854</v>
      </c>
      <c r="F30" s="869"/>
      <c r="G30" s="869"/>
      <c r="H30" s="864"/>
      <c r="I30" s="1183"/>
    </row>
    <row r="31" spans="1:9" s="860" customFormat="1" x14ac:dyDescent="0.2">
      <c r="A31" s="877" t="s">
        <v>1269</v>
      </c>
      <c r="B31" s="889" t="s">
        <v>1270</v>
      </c>
      <c r="C31" s="746">
        <v>10</v>
      </c>
      <c r="D31" s="1177">
        <v>43980</v>
      </c>
      <c r="E31" s="935" t="s">
        <v>1854</v>
      </c>
      <c r="F31" s="869"/>
      <c r="G31" s="869"/>
      <c r="H31" s="864"/>
      <c r="I31" s="1183"/>
    </row>
    <row r="32" spans="1:9" s="860" customFormat="1" x14ac:dyDescent="0.2">
      <c r="A32" s="877" t="s">
        <v>4095</v>
      </c>
      <c r="B32" s="889" t="s">
        <v>4096</v>
      </c>
      <c r="C32" s="746">
        <v>10</v>
      </c>
      <c r="D32" s="1177">
        <v>43980</v>
      </c>
      <c r="E32" s="935" t="s">
        <v>1854</v>
      </c>
      <c r="F32" s="869"/>
      <c r="G32" s="869"/>
      <c r="H32" s="864"/>
      <c r="I32" s="1183"/>
    </row>
    <row r="33" spans="1:9" s="860" customFormat="1" x14ac:dyDescent="0.2">
      <c r="A33" s="877" t="s">
        <v>1326</v>
      </c>
      <c r="B33" s="889" t="s">
        <v>1327</v>
      </c>
      <c r="C33" s="746">
        <v>11</v>
      </c>
      <c r="D33" s="1177">
        <v>43980</v>
      </c>
      <c r="E33" s="935" t="s">
        <v>1854</v>
      </c>
      <c r="F33" s="869"/>
      <c r="G33" s="869"/>
      <c r="H33" s="864"/>
      <c r="I33" s="917"/>
    </row>
    <row r="34" spans="1:9" s="860" customFormat="1" x14ac:dyDescent="0.2">
      <c r="A34" s="877" t="s">
        <v>4557</v>
      </c>
      <c r="B34" s="889" t="s">
        <v>3849</v>
      </c>
      <c r="C34" s="746">
        <v>5</v>
      </c>
      <c r="D34" s="1177">
        <v>43980</v>
      </c>
      <c r="E34" s="935" t="s">
        <v>1854</v>
      </c>
      <c r="F34" s="869"/>
      <c r="G34" s="869"/>
      <c r="H34" s="864"/>
      <c r="I34" s="871"/>
    </row>
    <row r="35" spans="1:9" s="860" customFormat="1" x14ac:dyDescent="0.2">
      <c r="A35" s="877" t="s">
        <v>3850</v>
      </c>
      <c r="B35" s="889" t="s">
        <v>3851</v>
      </c>
      <c r="C35" s="746">
        <v>7</v>
      </c>
      <c r="D35" s="1177">
        <v>43980</v>
      </c>
      <c r="E35" s="935" t="s">
        <v>1854</v>
      </c>
      <c r="F35" s="869"/>
      <c r="G35" s="869"/>
      <c r="H35" s="864"/>
      <c r="I35" s="871"/>
    </row>
    <row r="36" spans="1:9" s="860" customFormat="1" x14ac:dyDescent="0.2">
      <c r="A36" s="877" t="s">
        <v>688</v>
      </c>
      <c r="B36" s="889" t="s">
        <v>689</v>
      </c>
      <c r="C36" s="746">
        <v>20</v>
      </c>
      <c r="D36" s="1177">
        <v>43980</v>
      </c>
      <c r="E36" s="935" t="s">
        <v>1854</v>
      </c>
      <c r="F36" s="869"/>
      <c r="G36" s="869"/>
      <c r="H36" s="864"/>
      <c r="I36" s="871"/>
    </row>
    <row r="37" spans="1:9" s="860" customFormat="1" x14ac:dyDescent="0.2">
      <c r="A37" s="877" t="s">
        <v>4559</v>
      </c>
      <c r="B37" s="889" t="s">
        <v>4525</v>
      </c>
      <c r="C37" s="746">
        <v>6</v>
      </c>
      <c r="D37" s="1177">
        <v>43980</v>
      </c>
      <c r="E37" s="935" t="s">
        <v>1854</v>
      </c>
      <c r="F37" s="869"/>
      <c r="G37" s="869"/>
      <c r="H37" s="864"/>
      <c r="I37" s="871"/>
    </row>
    <row r="38" spans="1:9" s="860" customFormat="1" x14ac:dyDescent="0.2">
      <c r="A38" s="877" t="s">
        <v>1543</v>
      </c>
      <c r="B38" s="889" t="s">
        <v>1544</v>
      </c>
      <c r="C38" s="746">
        <v>10</v>
      </c>
      <c r="D38" s="1177">
        <v>43980</v>
      </c>
      <c r="E38" s="935" t="s">
        <v>1854</v>
      </c>
      <c r="F38" s="869"/>
      <c r="G38" s="869"/>
      <c r="H38" s="864"/>
      <c r="I38" s="871"/>
    </row>
    <row r="39" spans="1:9" s="860" customFormat="1" x14ac:dyDescent="0.2">
      <c r="A39" s="877" t="s">
        <v>3887</v>
      </c>
      <c r="B39" s="889" t="s">
        <v>3888</v>
      </c>
      <c r="C39" s="746">
        <v>6</v>
      </c>
      <c r="D39" s="1177">
        <v>43980</v>
      </c>
      <c r="E39" s="935" t="s">
        <v>1854</v>
      </c>
      <c r="F39" s="869"/>
      <c r="G39" s="869"/>
      <c r="H39" s="864"/>
      <c r="I39" s="871"/>
    </row>
    <row r="40" spans="1:9" s="860" customFormat="1" x14ac:dyDescent="0.2">
      <c r="A40" s="877" t="s">
        <v>3806</v>
      </c>
      <c r="B40" s="889" t="s">
        <v>3807</v>
      </c>
      <c r="C40" s="746">
        <v>6</v>
      </c>
      <c r="D40" s="1177">
        <v>43980</v>
      </c>
      <c r="E40" s="935" t="s">
        <v>1854</v>
      </c>
      <c r="F40" s="869"/>
      <c r="G40" s="869"/>
      <c r="H40" s="864"/>
      <c r="I40" s="917"/>
    </row>
    <row r="41" spans="1:9" s="860" customFormat="1" x14ac:dyDescent="0.2">
      <c r="A41" s="877" t="s">
        <v>1612</v>
      </c>
      <c r="B41" s="889" t="s">
        <v>1613</v>
      </c>
      <c r="C41" s="746">
        <v>9</v>
      </c>
      <c r="D41" s="1177">
        <v>43980</v>
      </c>
      <c r="E41" s="935" t="s">
        <v>1854</v>
      </c>
      <c r="F41" s="869"/>
      <c r="G41" s="869"/>
      <c r="H41" s="864"/>
      <c r="I41" s="871"/>
    </row>
    <row r="42" spans="1:9" s="860" customFormat="1" x14ac:dyDescent="0.2">
      <c r="A42" s="877" t="s">
        <v>774</v>
      </c>
      <c r="B42" s="889" t="s">
        <v>775</v>
      </c>
      <c r="C42" s="609">
        <v>26</v>
      </c>
      <c r="D42" s="1177">
        <v>43980</v>
      </c>
      <c r="E42" s="935" t="s">
        <v>1854</v>
      </c>
      <c r="F42" s="869"/>
      <c r="G42" s="869"/>
      <c r="H42" s="864"/>
      <c r="I42" s="871"/>
    </row>
    <row r="43" spans="1:9" s="860" customFormat="1" x14ac:dyDescent="0.2">
      <c r="A43" s="877" t="s">
        <v>805</v>
      </c>
      <c r="B43" s="889" t="s">
        <v>806</v>
      </c>
      <c r="C43" s="609">
        <v>27</v>
      </c>
      <c r="D43" s="1177">
        <v>43980</v>
      </c>
      <c r="E43" s="935" t="s">
        <v>1854</v>
      </c>
      <c r="F43" s="866"/>
      <c r="G43" s="869"/>
      <c r="H43" s="864"/>
      <c r="I43" s="871"/>
    </row>
    <row r="44" spans="1:9" s="860" customFormat="1" x14ac:dyDescent="0.2">
      <c r="A44" s="877" t="s">
        <v>1679</v>
      </c>
      <c r="B44" s="889" t="s">
        <v>1680</v>
      </c>
      <c r="C44" s="609">
        <v>11</v>
      </c>
      <c r="D44" s="1177">
        <v>43980</v>
      </c>
      <c r="E44" s="935" t="s">
        <v>1854</v>
      </c>
      <c r="F44" s="869"/>
      <c r="G44" s="869"/>
      <c r="H44" s="864"/>
      <c r="I44" s="917"/>
    </row>
    <row r="45" spans="1:9" s="860" customFormat="1" x14ac:dyDescent="0.2">
      <c r="A45" s="877" t="s">
        <v>3816</v>
      </c>
      <c r="B45" s="889" t="s">
        <v>3817</v>
      </c>
      <c r="C45" s="609">
        <v>6</v>
      </c>
      <c r="D45" s="1177">
        <v>43980</v>
      </c>
      <c r="E45" s="935" t="s">
        <v>1854</v>
      </c>
      <c r="F45" s="866"/>
      <c r="G45" s="869"/>
      <c r="H45" s="864"/>
      <c r="I45" s="871"/>
    </row>
    <row r="46" spans="1:9" s="860" customFormat="1" x14ac:dyDescent="0.2">
      <c r="A46" s="877" t="s">
        <v>815</v>
      </c>
      <c r="B46" s="889" t="s">
        <v>816</v>
      </c>
      <c r="C46" s="609">
        <v>18</v>
      </c>
      <c r="D46" s="1177">
        <v>43980</v>
      </c>
      <c r="E46" s="935" t="s">
        <v>1854</v>
      </c>
      <c r="F46" s="866"/>
      <c r="G46" s="869"/>
      <c r="H46" s="864"/>
      <c r="I46" s="917"/>
    </row>
    <row r="47" spans="1:9" s="860" customFormat="1" x14ac:dyDescent="0.2">
      <c r="A47" s="877" t="s">
        <v>822</v>
      </c>
      <c r="B47" s="889" t="s">
        <v>823</v>
      </c>
      <c r="C47" s="609">
        <v>23</v>
      </c>
      <c r="D47" s="1177">
        <v>43980</v>
      </c>
      <c r="E47" s="935" t="s">
        <v>1854</v>
      </c>
      <c r="F47" s="866"/>
      <c r="G47" s="869"/>
      <c r="H47" s="864"/>
      <c r="I47" s="871"/>
    </row>
    <row r="48" spans="1:9" s="860" customFormat="1" x14ac:dyDescent="0.2">
      <c r="A48" s="877" t="s">
        <v>1119</v>
      </c>
      <c r="B48" s="889" t="s">
        <v>1120</v>
      </c>
      <c r="C48" s="609">
        <v>10</v>
      </c>
      <c r="D48" s="1177">
        <v>43980</v>
      </c>
      <c r="E48" s="935" t="s">
        <v>1854</v>
      </c>
      <c r="F48" s="866"/>
      <c r="G48" s="869"/>
      <c r="H48" s="864"/>
      <c r="I48" s="871"/>
    </row>
    <row r="49" spans="1:9" s="860" customFormat="1" x14ac:dyDescent="0.2">
      <c r="A49" s="877" t="s">
        <v>1789</v>
      </c>
      <c r="B49" s="889" t="s">
        <v>1790</v>
      </c>
      <c r="C49" s="1069">
        <v>10</v>
      </c>
      <c r="D49" s="1177">
        <v>43980</v>
      </c>
      <c r="E49" s="935" t="s">
        <v>1854</v>
      </c>
      <c r="F49" s="866"/>
      <c r="G49" s="869"/>
      <c r="H49" s="864"/>
      <c r="I49" s="871"/>
    </row>
    <row r="50" spans="1:9" s="860" customFormat="1" x14ac:dyDescent="0.2">
      <c r="A50" s="877" t="s">
        <v>1798</v>
      </c>
      <c r="B50" s="889" t="s">
        <v>1799</v>
      </c>
      <c r="C50" s="746">
        <v>11</v>
      </c>
      <c r="D50" s="1177">
        <v>43980</v>
      </c>
      <c r="E50" s="935" t="s">
        <v>1854</v>
      </c>
      <c r="F50" s="866"/>
      <c r="G50" s="869"/>
      <c r="H50" s="864"/>
      <c r="I50" s="917"/>
    </row>
    <row r="51" spans="1:9" s="860" customFormat="1" x14ac:dyDescent="0.2">
      <c r="A51" s="877" t="s">
        <v>1800</v>
      </c>
      <c r="B51" s="889" t="s">
        <v>1801</v>
      </c>
      <c r="C51" s="1069">
        <v>9</v>
      </c>
      <c r="D51" s="1177">
        <v>43980</v>
      </c>
      <c r="E51" s="935" t="s">
        <v>1854</v>
      </c>
      <c r="F51" s="866"/>
      <c r="G51" s="869"/>
      <c r="H51" s="864"/>
      <c r="I51" s="871"/>
    </row>
    <row r="52" spans="1:9" s="860" customFormat="1" x14ac:dyDescent="0.2">
      <c r="A52" s="877" t="s">
        <v>901</v>
      </c>
      <c r="B52" s="889" t="s">
        <v>902</v>
      </c>
      <c r="C52" s="746">
        <v>9</v>
      </c>
      <c r="D52" s="1177">
        <v>43951</v>
      </c>
      <c r="E52" s="935" t="s">
        <v>1854</v>
      </c>
      <c r="F52" s="869"/>
      <c r="G52" s="869"/>
      <c r="H52" s="864"/>
      <c r="I52" s="1195"/>
    </row>
    <row r="53" spans="1:9" s="860" customFormat="1" x14ac:dyDescent="0.2">
      <c r="A53" s="877" t="s">
        <v>957</v>
      </c>
      <c r="B53" s="889" t="s">
        <v>958</v>
      </c>
      <c r="C53" s="746">
        <v>10</v>
      </c>
      <c r="D53" s="1177">
        <v>43951</v>
      </c>
      <c r="E53" s="935" t="s">
        <v>1854</v>
      </c>
      <c r="F53" s="869"/>
      <c r="G53" s="869"/>
      <c r="H53" s="864"/>
      <c r="I53" s="1183"/>
    </row>
    <row r="54" spans="1:9" s="860" customFormat="1" x14ac:dyDescent="0.2">
      <c r="A54" s="877" t="s">
        <v>886</v>
      </c>
      <c r="B54" s="889" t="s">
        <v>887</v>
      </c>
      <c r="C54" s="1069">
        <v>9</v>
      </c>
      <c r="D54" s="1177">
        <v>43951</v>
      </c>
      <c r="E54" s="935"/>
      <c r="F54" s="866"/>
      <c r="G54" s="869" t="s">
        <v>1854</v>
      </c>
      <c r="H54" s="864"/>
      <c r="I54" s="917" t="s">
        <v>4623</v>
      </c>
    </row>
    <row r="55" spans="1:9" s="860" customFormat="1" x14ac:dyDescent="0.2">
      <c r="A55" s="877" t="s">
        <v>987</v>
      </c>
      <c r="B55" s="889" t="s">
        <v>988</v>
      </c>
      <c r="C55" s="746">
        <v>9</v>
      </c>
      <c r="D55" s="1177">
        <v>43951</v>
      </c>
      <c r="E55" s="935" t="s">
        <v>1854</v>
      </c>
      <c r="F55" s="869"/>
      <c r="G55" s="869"/>
      <c r="H55" s="864"/>
      <c r="I55" s="1183"/>
    </row>
    <row r="56" spans="1:9" s="860" customFormat="1" x14ac:dyDescent="0.2">
      <c r="A56" s="877" t="s">
        <v>4536</v>
      </c>
      <c r="B56" s="889" t="s">
        <v>4127</v>
      </c>
      <c r="C56" s="746">
        <v>5</v>
      </c>
      <c r="D56" s="1177">
        <v>43951</v>
      </c>
      <c r="E56" s="935" t="s">
        <v>1854</v>
      </c>
      <c r="F56" s="869"/>
      <c r="G56" s="869"/>
      <c r="H56" s="864"/>
      <c r="I56" s="1183"/>
    </row>
    <row r="57" spans="1:9" s="860" customFormat="1" x14ac:dyDescent="0.2">
      <c r="A57" s="877" t="s">
        <v>499</v>
      </c>
      <c r="B57" s="889" t="s">
        <v>500</v>
      </c>
      <c r="C57" s="746">
        <v>15</v>
      </c>
      <c r="D57" s="1177">
        <v>43951</v>
      </c>
      <c r="E57" s="935" t="s">
        <v>1854</v>
      </c>
      <c r="F57" s="869"/>
      <c r="G57" s="869"/>
      <c r="H57" s="864"/>
      <c r="I57" s="1183"/>
    </row>
    <row r="58" spans="1:9" s="860" customFormat="1" x14ac:dyDescent="0.2">
      <c r="A58" s="877" t="s">
        <v>4562</v>
      </c>
      <c r="B58" s="889" t="s">
        <v>4527</v>
      </c>
      <c r="C58" s="746">
        <v>6</v>
      </c>
      <c r="D58" s="1177">
        <v>43951</v>
      </c>
      <c r="E58" s="935" t="s">
        <v>1854</v>
      </c>
      <c r="F58" s="869"/>
      <c r="G58" s="869"/>
      <c r="H58" s="864"/>
      <c r="I58" s="1183"/>
    </row>
    <row r="59" spans="1:9" s="860" customFormat="1" x14ac:dyDescent="0.2">
      <c r="A59" s="877" t="s">
        <v>515</v>
      </c>
      <c r="B59" s="889" t="s">
        <v>516</v>
      </c>
      <c r="C59" s="746">
        <v>15</v>
      </c>
      <c r="D59" s="1177">
        <v>43951</v>
      </c>
      <c r="E59" s="935" t="s">
        <v>1854</v>
      </c>
      <c r="F59" s="869"/>
      <c r="G59" s="869"/>
      <c r="H59" s="864"/>
      <c r="I59" s="1183"/>
    </row>
    <row r="60" spans="1:9" s="860" customFormat="1" x14ac:dyDescent="0.2">
      <c r="A60" s="877" t="s">
        <v>4157</v>
      </c>
      <c r="B60" s="889" t="s">
        <v>4158</v>
      </c>
      <c r="C60" s="746">
        <v>6</v>
      </c>
      <c r="D60" s="1177">
        <v>43951</v>
      </c>
      <c r="E60" s="935" t="s">
        <v>1854</v>
      </c>
      <c r="F60" s="869"/>
      <c r="G60" s="869"/>
      <c r="H60" s="864"/>
      <c r="I60" s="871"/>
    </row>
    <row r="61" spans="1:9" s="860" customFormat="1" x14ac:dyDescent="0.2">
      <c r="A61" s="877" t="s">
        <v>1127</v>
      </c>
      <c r="B61" s="889" t="s">
        <v>1128</v>
      </c>
      <c r="C61" s="746">
        <v>9</v>
      </c>
      <c r="D61" s="1177">
        <v>43951</v>
      </c>
      <c r="E61" s="935" t="s">
        <v>1854</v>
      </c>
      <c r="F61" s="869"/>
      <c r="G61" s="869"/>
      <c r="H61" s="864"/>
      <c r="I61" s="871"/>
    </row>
    <row r="62" spans="1:9" s="860" customFormat="1" x14ac:dyDescent="0.2">
      <c r="A62" s="877" t="s">
        <v>1153</v>
      </c>
      <c r="B62" s="889" t="s">
        <v>1154</v>
      </c>
      <c r="C62" s="746">
        <v>10</v>
      </c>
      <c r="D62" s="1177">
        <v>43951</v>
      </c>
      <c r="E62" s="935" t="s">
        <v>1854</v>
      </c>
      <c r="F62" s="869"/>
      <c r="G62" s="869"/>
      <c r="H62" s="864"/>
      <c r="I62" s="871"/>
    </row>
    <row r="63" spans="1:9" s="860" customFormat="1" x14ac:dyDescent="0.2">
      <c r="A63" s="877" t="s">
        <v>1042</v>
      </c>
      <c r="B63" s="889" t="s">
        <v>1043</v>
      </c>
      <c r="C63" s="746">
        <v>9</v>
      </c>
      <c r="D63" s="1177">
        <v>43951</v>
      </c>
      <c r="E63" s="935" t="s">
        <v>1854</v>
      </c>
      <c r="F63" s="869"/>
      <c r="G63" s="869"/>
      <c r="H63" s="864"/>
      <c r="I63" s="871"/>
    </row>
    <row r="64" spans="1:9" s="860" customFormat="1" x14ac:dyDescent="0.2">
      <c r="A64" s="877" t="s">
        <v>1255</v>
      </c>
      <c r="B64" s="889" t="s">
        <v>1256</v>
      </c>
      <c r="C64" s="746">
        <v>11</v>
      </c>
      <c r="D64" s="1177">
        <v>43951</v>
      </c>
      <c r="E64" s="935" t="s">
        <v>1854</v>
      </c>
      <c r="F64" s="869"/>
      <c r="G64" s="869"/>
      <c r="H64" s="864"/>
      <c r="I64" s="871"/>
    </row>
    <row r="65" spans="1:9" s="860" customFormat="1" x14ac:dyDescent="0.2">
      <c r="A65" s="877" t="s">
        <v>3996</v>
      </c>
      <c r="B65" s="889" t="s">
        <v>3997</v>
      </c>
      <c r="C65" s="746">
        <v>5</v>
      </c>
      <c r="D65" s="1177">
        <v>43951</v>
      </c>
      <c r="E65" s="935" t="s">
        <v>1854</v>
      </c>
      <c r="F65" s="869"/>
      <c r="G65" s="869"/>
      <c r="H65" s="864"/>
      <c r="I65" s="871"/>
    </row>
    <row r="66" spans="1:9" s="860" customFormat="1" x14ac:dyDescent="0.2">
      <c r="A66" s="877" t="s">
        <v>1251</v>
      </c>
      <c r="B66" s="889" t="s">
        <v>1252</v>
      </c>
      <c r="C66" s="746">
        <v>7</v>
      </c>
      <c r="D66" s="1177">
        <v>43951</v>
      </c>
      <c r="E66" s="935" t="s">
        <v>1854</v>
      </c>
      <c r="F66" s="869"/>
      <c r="G66" s="869"/>
      <c r="H66" s="864"/>
      <c r="I66" s="871"/>
    </row>
    <row r="67" spans="1:9" s="860" customFormat="1" x14ac:dyDescent="0.2">
      <c r="A67" s="877" t="s">
        <v>4154</v>
      </c>
      <c r="B67" s="889" t="s">
        <v>4153</v>
      </c>
      <c r="C67" s="746">
        <v>5</v>
      </c>
      <c r="D67" s="1177">
        <v>43951</v>
      </c>
      <c r="E67" s="935" t="s">
        <v>1854</v>
      </c>
      <c r="F67" s="869"/>
      <c r="G67" s="869"/>
      <c r="H67" s="864"/>
      <c r="I67" s="871"/>
    </row>
    <row r="68" spans="1:9" s="860" customFormat="1" x14ac:dyDescent="0.2">
      <c r="A68" s="877" t="s">
        <v>621</v>
      </c>
      <c r="B68" s="889" t="s">
        <v>622</v>
      </c>
      <c r="C68" s="609">
        <v>15</v>
      </c>
      <c r="D68" s="1177">
        <v>43951</v>
      </c>
      <c r="E68" s="935" t="s">
        <v>1854</v>
      </c>
      <c r="F68" s="869"/>
      <c r="G68" s="869"/>
      <c r="H68" s="864"/>
      <c r="I68" s="871"/>
    </row>
    <row r="69" spans="1:9" s="860" customFormat="1" x14ac:dyDescent="0.2">
      <c r="A69" s="877" t="s">
        <v>1265</v>
      </c>
      <c r="B69" s="889" t="s">
        <v>1266</v>
      </c>
      <c r="C69" s="609">
        <v>10</v>
      </c>
      <c r="D69" s="1177">
        <v>43951</v>
      </c>
      <c r="E69" s="935" t="s">
        <v>1854</v>
      </c>
      <c r="F69" s="866"/>
      <c r="G69" s="869"/>
      <c r="H69" s="864"/>
      <c r="I69" s="871"/>
    </row>
    <row r="70" spans="1:9" s="860" customFormat="1" x14ac:dyDescent="0.2">
      <c r="A70" s="877" t="s">
        <v>251</v>
      </c>
      <c r="B70" s="889" t="s">
        <v>252</v>
      </c>
      <c r="C70" s="609">
        <v>47</v>
      </c>
      <c r="D70" s="1177">
        <v>43951</v>
      </c>
      <c r="E70" s="935" t="s">
        <v>1854</v>
      </c>
      <c r="F70" s="869"/>
      <c r="G70" s="869"/>
      <c r="H70" s="864"/>
      <c r="I70" s="871"/>
    </row>
    <row r="71" spans="1:9" s="860" customFormat="1" x14ac:dyDescent="0.2">
      <c r="A71" s="877" t="s">
        <v>4551</v>
      </c>
      <c r="B71" s="889" t="s">
        <v>4519</v>
      </c>
      <c r="C71" s="609">
        <v>5</v>
      </c>
      <c r="D71" s="1177">
        <v>43951</v>
      </c>
      <c r="E71" s="935" t="s">
        <v>1854</v>
      </c>
      <c r="F71" s="866"/>
      <c r="G71" s="869"/>
      <c r="H71" s="864"/>
      <c r="I71" s="871"/>
    </row>
    <row r="72" spans="1:9" s="860" customFormat="1" x14ac:dyDescent="0.2">
      <c r="A72" s="877" t="s">
        <v>1340</v>
      </c>
      <c r="B72" s="889" t="s">
        <v>1341</v>
      </c>
      <c r="C72" s="609">
        <v>10</v>
      </c>
      <c r="D72" s="1177">
        <v>43951</v>
      </c>
      <c r="E72" s="935" t="s">
        <v>1854</v>
      </c>
      <c r="F72" s="866"/>
      <c r="G72" s="869"/>
      <c r="H72" s="864"/>
      <c r="I72" s="871"/>
    </row>
    <row r="73" spans="1:9" s="860" customFormat="1" x14ac:dyDescent="0.2">
      <c r="A73" s="877" t="s">
        <v>1381</v>
      </c>
      <c r="B73" s="889" t="s">
        <v>1382</v>
      </c>
      <c r="C73" s="609">
        <v>10</v>
      </c>
      <c r="D73" s="1177">
        <v>43951</v>
      </c>
      <c r="E73" s="935" t="s">
        <v>1854</v>
      </c>
      <c r="F73" s="866"/>
      <c r="G73" s="869"/>
      <c r="H73" s="864"/>
      <c r="I73" s="871"/>
    </row>
    <row r="74" spans="1:9" s="860" customFormat="1" x14ac:dyDescent="0.2">
      <c r="A74" s="877" t="s">
        <v>1393</v>
      </c>
      <c r="B74" s="889" t="s">
        <v>1394</v>
      </c>
      <c r="C74" s="609">
        <v>9</v>
      </c>
      <c r="D74" s="1177">
        <v>43951</v>
      </c>
      <c r="E74" s="935" t="s">
        <v>1854</v>
      </c>
      <c r="F74" s="866"/>
      <c r="G74" s="869"/>
      <c r="H74" s="864"/>
      <c r="I74" s="871"/>
    </row>
    <row r="75" spans="1:9" s="860" customFormat="1" x14ac:dyDescent="0.2">
      <c r="A75" s="877" t="s">
        <v>3865</v>
      </c>
      <c r="B75" s="889" t="s">
        <v>3866</v>
      </c>
      <c r="C75" s="1069">
        <v>7</v>
      </c>
      <c r="D75" s="1177">
        <v>43951</v>
      </c>
      <c r="E75" s="935" t="s">
        <v>1854</v>
      </c>
      <c r="F75" s="866"/>
      <c r="G75" s="869"/>
      <c r="H75" s="864"/>
      <c r="I75" s="871"/>
    </row>
    <row r="76" spans="1:9" s="860" customFormat="1" x14ac:dyDescent="0.2">
      <c r="A76" s="877" t="s">
        <v>3855</v>
      </c>
      <c r="B76" s="889" t="s">
        <v>3856</v>
      </c>
      <c r="C76" s="746">
        <v>7</v>
      </c>
      <c r="D76" s="1177">
        <v>43951</v>
      </c>
      <c r="E76" s="935" t="s">
        <v>1854</v>
      </c>
      <c r="F76" s="866"/>
      <c r="G76" s="869"/>
      <c r="H76" s="864"/>
      <c r="I76" s="871"/>
    </row>
    <row r="77" spans="1:9" s="860" customFormat="1" x14ac:dyDescent="0.2">
      <c r="A77" s="877" t="s">
        <v>675</v>
      </c>
      <c r="B77" s="889" t="s">
        <v>676</v>
      </c>
      <c r="C77" s="1069">
        <v>27</v>
      </c>
      <c r="D77" s="1177">
        <v>43951</v>
      </c>
      <c r="E77" s="935" t="s">
        <v>1854</v>
      </c>
      <c r="F77" s="866"/>
      <c r="G77" s="869"/>
      <c r="H77" s="864"/>
      <c r="I77" s="871"/>
    </row>
    <row r="78" spans="1:9" s="860" customFormat="1" x14ac:dyDescent="0.2">
      <c r="A78" s="877" t="s">
        <v>1462</v>
      </c>
      <c r="B78" s="889" t="s">
        <v>1463</v>
      </c>
      <c r="C78" s="1069">
        <v>9</v>
      </c>
      <c r="D78" s="1177">
        <v>43951</v>
      </c>
      <c r="E78" s="935" t="s">
        <v>1854</v>
      </c>
      <c r="F78" s="866"/>
      <c r="G78" s="869"/>
      <c r="H78" s="864"/>
      <c r="I78" s="871"/>
    </row>
    <row r="79" spans="1:9" s="860" customFormat="1" x14ac:dyDescent="0.2">
      <c r="A79" s="877" t="s">
        <v>3869</v>
      </c>
      <c r="B79" s="889" t="s">
        <v>3870</v>
      </c>
      <c r="C79" s="609">
        <v>6</v>
      </c>
      <c r="D79" s="1177">
        <v>43951</v>
      </c>
      <c r="E79" s="935"/>
      <c r="F79" s="866"/>
      <c r="G79" s="869" t="s">
        <v>1854</v>
      </c>
      <c r="H79" s="864"/>
      <c r="I79" s="917" t="s">
        <v>4630</v>
      </c>
    </row>
    <row r="80" spans="1:9" s="860" customFormat="1" x14ac:dyDescent="0.2">
      <c r="A80" s="877" t="s">
        <v>1281</v>
      </c>
      <c r="B80" s="889" t="s">
        <v>1282</v>
      </c>
      <c r="C80" s="609">
        <v>8</v>
      </c>
      <c r="D80" s="1177">
        <v>43951</v>
      </c>
      <c r="E80" s="935" t="s">
        <v>1854</v>
      </c>
      <c r="F80" s="866"/>
      <c r="G80" s="869"/>
      <c r="H80" s="864"/>
      <c r="I80" s="871"/>
    </row>
    <row r="81" spans="1:9" s="860" customFormat="1" x14ac:dyDescent="0.2">
      <c r="A81" s="877" t="s">
        <v>4013</v>
      </c>
      <c r="B81" s="889" t="s">
        <v>4014</v>
      </c>
      <c r="C81" s="609">
        <v>5</v>
      </c>
      <c r="D81" s="1177">
        <v>43951</v>
      </c>
      <c r="E81" s="935" t="s">
        <v>1854</v>
      </c>
      <c r="F81" s="866"/>
      <c r="G81" s="869"/>
      <c r="H81" s="864"/>
      <c r="I81" s="871"/>
    </row>
    <row r="82" spans="1:9" s="860" customFormat="1" x14ac:dyDescent="0.2">
      <c r="A82" s="877" t="s">
        <v>1762</v>
      </c>
      <c r="B82" s="889" t="s">
        <v>1763</v>
      </c>
      <c r="C82" s="609">
        <v>9</v>
      </c>
      <c r="D82" s="1177">
        <v>43951</v>
      </c>
      <c r="E82" s="935" t="s">
        <v>1854</v>
      </c>
      <c r="F82" s="866"/>
      <c r="G82" s="869"/>
      <c r="H82" s="864"/>
      <c r="I82" s="871"/>
    </row>
    <row r="83" spans="1:9" s="860" customFormat="1" x14ac:dyDescent="0.2">
      <c r="A83" s="877" t="s">
        <v>1608</v>
      </c>
      <c r="B83" s="889" t="s">
        <v>1609</v>
      </c>
      <c r="C83" s="1069">
        <v>11</v>
      </c>
      <c r="D83" s="1177">
        <v>43951</v>
      </c>
      <c r="E83" s="935" t="s">
        <v>1854</v>
      </c>
      <c r="F83" s="866"/>
      <c r="G83" s="869"/>
      <c r="H83" s="864"/>
      <c r="I83" s="871"/>
    </row>
    <row r="84" spans="1:9" s="860" customFormat="1" x14ac:dyDescent="0.2">
      <c r="A84" s="877" t="s">
        <v>770</v>
      </c>
      <c r="B84" s="889" t="s">
        <v>771</v>
      </c>
      <c r="C84" s="746">
        <v>18</v>
      </c>
      <c r="D84" s="1177">
        <v>43951</v>
      </c>
      <c r="E84" s="935" t="s">
        <v>1854</v>
      </c>
      <c r="F84" s="866"/>
      <c r="G84" s="869"/>
      <c r="H84" s="864"/>
      <c r="I84" s="871"/>
    </row>
    <row r="85" spans="1:9" s="860" customFormat="1" x14ac:dyDescent="0.2">
      <c r="A85" s="877" t="s">
        <v>749</v>
      </c>
      <c r="B85" s="889" t="s">
        <v>750</v>
      </c>
      <c r="C85" s="1069">
        <v>15</v>
      </c>
      <c r="D85" s="1177">
        <v>43951</v>
      </c>
      <c r="E85" s="935"/>
      <c r="F85" s="866"/>
      <c r="G85" s="869" t="s">
        <v>1854</v>
      </c>
      <c r="H85" s="864"/>
      <c r="I85" s="871" t="s">
        <v>4629</v>
      </c>
    </row>
    <row r="86" spans="1:9" s="860" customFormat="1" x14ac:dyDescent="0.2">
      <c r="A86" s="877" t="s">
        <v>1614</v>
      </c>
      <c r="B86" s="889" t="s">
        <v>1615</v>
      </c>
      <c r="C86" s="1069">
        <v>8</v>
      </c>
      <c r="D86" s="1177">
        <v>43951</v>
      </c>
      <c r="E86" s="935" t="s">
        <v>1854</v>
      </c>
      <c r="F86" s="866"/>
      <c r="G86" s="869"/>
      <c r="H86" s="864"/>
      <c r="I86" s="871"/>
    </row>
    <row r="87" spans="1:9" s="860" customFormat="1" x14ac:dyDescent="0.2">
      <c r="A87" s="877" t="s">
        <v>1670</v>
      </c>
      <c r="B87" s="889" t="s">
        <v>1671</v>
      </c>
      <c r="C87" s="609">
        <v>8</v>
      </c>
      <c r="D87" s="1177">
        <v>43951</v>
      </c>
      <c r="E87" s="935"/>
      <c r="F87" s="866"/>
      <c r="G87" s="869" t="s">
        <v>1854</v>
      </c>
      <c r="H87" s="864"/>
      <c r="I87" s="917" t="s">
        <v>4625</v>
      </c>
    </row>
    <row r="88" spans="1:9" s="860" customFormat="1" x14ac:dyDescent="0.2">
      <c r="A88" s="877" t="s">
        <v>4613</v>
      </c>
      <c r="B88" s="889" t="s">
        <v>4607</v>
      </c>
      <c r="C88" s="609">
        <v>5</v>
      </c>
      <c r="D88" s="1177">
        <v>43951</v>
      </c>
      <c r="E88" s="935" t="s">
        <v>1854</v>
      </c>
      <c r="F88" s="866"/>
      <c r="G88" s="869"/>
      <c r="H88" s="864"/>
      <c r="I88" s="871"/>
    </row>
    <row r="89" spans="1:9" s="860" customFormat="1" x14ac:dyDescent="0.2">
      <c r="A89" s="877" t="s">
        <v>1708</v>
      </c>
      <c r="B89" s="889" t="s">
        <v>1709</v>
      </c>
      <c r="C89" s="609">
        <v>8</v>
      </c>
      <c r="D89" s="1177">
        <v>43951</v>
      </c>
      <c r="E89" s="935" t="s">
        <v>1854</v>
      </c>
      <c r="F89" s="866"/>
      <c r="G89" s="869"/>
      <c r="H89" s="864"/>
      <c r="I89" s="871"/>
    </row>
    <row r="90" spans="1:9" s="860" customFormat="1" x14ac:dyDescent="0.2">
      <c r="A90" s="877" t="s">
        <v>4441</v>
      </c>
      <c r="B90" s="889" t="s">
        <v>4442</v>
      </c>
      <c r="C90" s="609">
        <v>5</v>
      </c>
      <c r="D90" s="1177">
        <v>43951</v>
      </c>
      <c r="E90" s="935"/>
      <c r="F90" s="866"/>
      <c r="G90" s="869" t="s">
        <v>1854</v>
      </c>
      <c r="H90" s="864"/>
      <c r="I90" s="917" t="s">
        <v>4624</v>
      </c>
    </row>
    <row r="91" spans="1:9" s="860" customFormat="1" x14ac:dyDescent="0.2">
      <c r="A91" s="877" t="s">
        <v>4051</v>
      </c>
      <c r="B91" s="889" t="s">
        <v>4052</v>
      </c>
      <c r="C91" s="1069">
        <v>6</v>
      </c>
      <c r="D91" s="1177">
        <v>43951</v>
      </c>
      <c r="E91" s="935" t="s">
        <v>1854</v>
      </c>
      <c r="F91" s="866"/>
      <c r="G91" s="869"/>
      <c r="H91" s="864"/>
      <c r="I91" s="871"/>
    </row>
    <row r="92" spans="1:9" s="860" customFormat="1" x14ac:dyDescent="0.2">
      <c r="A92" s="877" t="s">
        <v>4436</v>
      </c>
      <c r="B92" s="889" t="s">
        <v>856</v>
      </c>
      <c r="C92" s="746">
        <v>8</v>
      </c>
      <c r="D92" s="1177">
        <v>43951</v>
      </c>
      <c r="E92" s="935" t="s">
        <v>1854</v>
      </c>
      <c r="F92" s="866"/>
      <c r="G92" s="869"/>
      <c r="H92" s="864"/>
      <c r="I92" s="871"/>
    </row>
    <row r="93" spans="1:9" s="860" customFormat="1" x14ac:dyDescent="0.2">
      <c r="A93" s="877" t="s">
        <v>1809</v>
      </c>
      <c r="B93" s="889" t="s">
        <v>1810</v>
      </c>
      <c r="C93" s="1069">
        <v>10</v>
      </c>
      <c r="D93" s="1177">
        <v>43951</v>
      </c>
      <c r="E93" s="935" t="s">
        <v>1854</v>
      </c>
      <c r="F93" s="866"/>
      <c r="G93" s="869"/>
      <c r="H93" s="864"/>
      <c r="I93" s="871"/>
    </row>
    <row r="94" spans="1:9" s="860" customFormat="1" x14ac:dyDescent="0.2">
      <c r="A94" s="877" t="s">
        <v>4028</v>
      </c>
      <c r="B94" s="889" t="s">
        <v>4029</v>
      </c>
      <c r="C94" s="746">
        <v>6</v>
      </c>
      <c r="D94" s="1177">
        <v>43951</v>
      </c>
      <c r="E94" s="935" t="s">
        <v>1854</v>
      </c>
      <c r="F94" s="866"/>
      <c r="G94" s="869"/>
      <c r="H94" s="864"/>
      <c r="I94" s="871"/>
    </row>
    <row r="95" spans="1:9" s="860" customFormat="1" x14ac:dyDescent="0.2">
      <c r="A95" s="877" t="s">
        <v>888</v>
      </c>
      <c r="B95" s="889" t="s">
        <v>889</v>
      </c>
      <c r="C95" s="1069">
        <v>8</v>
      </c>
      <c r="D95" s="1177">
        <v>43921</v>
      </c>
      <c r="E95" s="935" t="s">
        <v>1854</v>
      </c>
      <c r="F95" s="866"/>
      <c r="G95" s="869"/>
      <c r="H95" s="864"/>
      <c r="I95" s="871"/>
    </row>
    <row r="96" spans="1:9" s="860" customFormat="1" x14ac:dyDescent="0.2">
      <c r="A96" s="877" t="s">
        <v>994</v>
      </c>
      <c r="B96" s="889" t="s">
        <v>995</v>
      </c>
      <c r="C96" s="609">
        <v>8</v>
      </c>
      <c r="D96" s="1125">
        <v>43921</v>
      </c>
      <c r="E96" s="930" t="s">
        <v>1854</v>
      </c>
      <c r="F96" s="866"/>
      <c r="G96" s="869"/>
      <c r="H96" s="864"/>
      <c r="I96" s="871"/>
    </row>
    <row r="97" spans="1:9" s="860" customFormat="1" x14ac:dyDescent="0.2">
      <c r="A97" s="877" t="s">
        <v>4097</v>
      </c>
      <c r="B97" s="889" t="s">
        <v>4098</v>
      </c>
      <c r="C97" s="609">
        <v>6</v>
      </c>
      <c r="D97" s="1125">
        <v>43921</v>
      </c>
      <c r="E97" s="930" t="s">
        <v>1854</v>
      </c>
      <c r="F97" s="866"/>
      <c r="G97" s="869"/>
      <c r="H97" s="864"/>
      <c r="I97" s="871"/>
    </row>
    <row r="98" spans="1:9" s="860" customFormat="1" x14ac:dyDescent="0.2">
      <c r="A98" s="877" t="s">
        <v>526</v>
      </c>
      <c r="B98" s="889" t="s">
        <v>527</v>
      </c>
      <c r="C98" s="609">
        <v>17</v>
      </c>
      <c r="D98" s="1125">
        <v>43921</v>
      </c>
      <c r="E98" s="930" t="s">
        <v>1854</v>
      </c>
      <c r="F98" s="866"/>
      <c r="G98" s="869"/>
      <c r="H98" s="864"/>
      <c r="I98" s="871"/>
    </row>
    <row r="99" spans="1:9" s="860" customFormat="1" x14ac:dyDescent="0.2">
      <c r="A99" s="877" t="s">
        <v>1109</v>
      </c>
      <c r="B99" s="889" t="s">
        <v>1110</v>
      </c>
      <c r="C99" s="609">
        <v>7</v>
      </c>
      <c r="D99" s="1125">
        <v>43921</v>
      </c>
      <c r="E99" s="930" t="s">
        <v>1854</v>
      </c>
      <c r="F99" s="866"/>
      <c r="G99" s="869"/>
      <c r="H99" s="864"/>
      <c r="I99" s="871"/>
    </row>
    <row r="100" spans="1:9" s="860" customFormat="1" x14ac:dyDescent="0.2">
      <c r="A100" s="877" t="s">
        <v>1147</v>
      </c>
      <c r="B100" s="889" t="s">
        <v>1148</v>
      </c>
      <c r="C100" s="1069">
        <v>8</v>
      </c>
      <c r="D100" s="1125">
        <v>43921</v>
      </c>
      <c r="E100" s="930" t="s">
        <v>1854</v>
      </c>
      <c r="F100" s="866"/>
      <c r="G100" s="869"/>
      <c r="H100" s="864"/>
      <c r="I100" s="871"/>
    </row>
    <row r="101" spans="1:9" s="860" customFormat="1" x14ac:dyDescent="0.2">
      <c r="A101" s="877" t="s">
        <v>1395</v>
      </c>
      <c r="B101" s="889" t="s">
        <v>1396</v>
      </c>
      <c r="C101" s="746">
        <v>10</v>
      </c>
      <c r="D101" s="1125">
        <v>43921</v>
      </c>
      <c r="E101" s="930" t="s">
        <v>1854</v>
      </c>
      <c r="F101" s="866"/>
      <c r="G101" s="869"/>
      <c r="H101" s="864"/>
      <c r="I101" s="871"/>
    </row>
    <row r="102" spans="1:9" s="860" customFormat="1" x14ac:dyDescent="0.2">
      <c r="A102" s="877" t="s">
        <v>1385</v>
      </c>
      <c r="B102" s="889" t="s">
        <v>1386</v>
      </c>
      <c r="C102" s="1069">
        <v>8</v>
      </c>
      <c r="D102" s="1125">
        <v>43921</v>
      </c>
      <c r="E102" s="930" t="s">
        <v>1854</v>
      </c>
      <c r="F102" s="866"/>
      <c r="G102" s="869"/>
      <c r="H102" s="864"/>
      <c r="I102" s="871"/>
    </row>
    <row r="103" spans="1:9" s="860" customFormat="1" x14ac:dyDescent="0.2">
      <c r="A103" s="877" t="s">
        <v>1424</v>
      </c>
      <c r="B103" s="889" t="s">
        <v>1425</v>
      </c>
      <c r="C103" s="1069">
        <v>10</v>
      </c>
      <c r="D103" s="1125">
        <v>43921</v>
      </c>
      <c r="E103" s="930" t="s">
        <v>1854</v>
      </c>
      <c r="F103" s="866"/>
      <c r="G103" s="869"/>
      <c r="H103" s="864"/>
      <c r="I103" s="871"/>
    </row>
    <row r="104" spans="1:9" s="860" customFormat="1" x14ac:dyDescent="0.2">
      <c r="A104" s="877" t="s">
        <v>1448</v>
      </c>
      <c r="B104" s="889" t="s">
        <v>1449</v>
      </c>
      <c r="C104" s="1069">
        <v>10</v>
      </c>
      <c r="D104" s="1125">
        <v>43921</v>
      </c>
      <c r="E104" s="930" t="s">
        <v>1854</v>
      </c>
      <c r="F104" s="866"/>
      <c r="G104" s="869"/>
      <c r="H104" s="864"/>
      <c r="I104" s="871"/>
    </row>
    <row r="105" spans="1:9" s="860" customFormat="1" x14ac:dyDescent="0.2">
      <c r="A105" s="877" t="s">
        <v>1525</v>
      </c>
      <c r="B105" s="889" t="s">
        <v>1526</v>
      </c>
      <c r="C105" s="1069">
        <v>9</v>
      </c>
      <c r="D105" s="1125">
        <v>43921</v>
      </c>
      <c r="E105" s="930" t="s">
        <v>1854</v>
      </c>
      <c r="F105" s="866"/>
      <c r="G105" s="869"/>
      <c r="H105" s="864"/>
      <c r="I105" s="871"/>
    </row>
    <row r="106" spans="1:9" s="860" customFormat="1" x14ac:dyDescent="0.2">
      <c r="A106" s="877" t="s">
        <v>715</v>
      </c>
      <c r="B106" s="889" t="s">
        <v>716</v>
      </c>
      <c r="C106" s="1069">
        <v>16</v>
      </c>
      <c r="D106" s="1125">
        <v>43921</v>
      </c>
      <c r="E106" s="930" t="s">
        <v>1854</v>
      </c>
      <c r="F106" s="866"/>
      <c r="G106" s="869"/>
      <c r="H106" s="864"/>
      <c r="I106" s="871"/>
    </row>
    <row r="107" spans="1:9" s="860" customFormat="1" x14ac:dyDescent="0.2">
      <c r="A107" s="877" t="s">
        <v>1616</v>
      </c>
      <c r="B107" s="889" t="s">
        <v>1617</v>
      </c>
      <c r="C107" s="1069">
        <v>8</v>
      </c>
      <c r="D107" s="1125">
        <v>43921</v>
      </c>
      <c r="E107" s="930" t="s">
        <v>1854</v>
      </c>
      <c r="F107" s="866"/>
      <c r="G107" s="869"/>
      <c r="H107" s="864"/>
      <c r="I107" s="871"/>
    </row>
    <row r="108" spans="1:9" s="860" customFormat="1" x14ac:dyDescent="0.2">
      <c r="A108" s="877" t="s">
        <v>1691</v>
      </c>
      <c r="B108" s="889" t="s">
        <v>1692</v>
      </c>
      <c r="C108" s="1069">
        <v>9</v>
      </c>
      <c r="D108" s="1125">
        <v>43921</v>
      </c>
      <c r="E108" s="930" t="s">
        <v>1854</v>
      </c>
      <c r="F108" s="866"/>
      <c r="G108" s="869"/>
      <c r="H108" s="864"/>
      <c r="I108" s="871"/>
    </row>
    <row r="109" spans="1:9" s="860" customFormat="1" x14ac:dyDescent="0.2">
      <c r="A109" s="877" t="s">
        <v>1644</v>
      </c>
      <c r="B109" s="889" t="s">
        <v>1645</v>
      </c>
      <c r="C109" s="1069">
        <v>9</v>
      </c>
      <c r="D109" s="1125">
        <v>43921</v>
      </c>
      <c r="E109" s="930" t="s">
        <v>1854</v>
      </c>
      <c r="F109" s="866"/>
      <c r="G109" s="869"/>
      <c r="H109" s="864"/>
      <c r="I109" s="871"/>
    </row>
    <row r="110" spans="1:9" s="860" customFormat="1" x14ac:dyDescent="0.2">
      <c r="A110" s="877" t="s">
        <v>3983</v>
      </c>
      <c r="B110" s="889" t="s">
        <v>3911</v>
      </c>
      <c r="C110" s="1069">
        <v>7</v>
      </c>
      <c r="D110" s="1125">
        <v>43921</v>
      </c>
      <c r="E110" s="930" t="s">
        <v>1854</v>
      </c>
      <c r="F110" s="866"/>
      <c r="G110" s="869"/>
      <c r="H110" s="864"/>
      <c r="I110" s="871"/>
    </row>
    <row r="111" spans="1:9" s="860" customFormat="1" x14ac:dyDescent="0.2">
      <c r="A111" s="877" t="s">
        <v>1658</v>
      </c>
      <c r="B111" s="889" t="s">
        <v>1659</v>
      </c>
      <c r="C111" s="1069">
        <v>9</v>
      </c>
      <c r="D111" s="1125">
        <v>43921</v>
      </c>
      <c r="E111" s="930" t="s">
        <v>1854</v>
      </c>
      <c r="F111" s="866"/>
      <c r="G111" s="869"/>
      <c r="H111" s="864"/>
      <c r="I111" s="871"/>
    </row>
    <row r="112" spans="1:9" s="860" customFormat="1" x14ac:dyDescent="0.2">
      <c r="A112" s="877" t="s">
        <v>4490</v>
      </c>
      <c r="B112" s="889" t="s">
        <v>4489</v>
      </c>
      <c r="C112" s="1069">
        <v>8</v>
      </c>
      <c r="D112" s="1125">
        <v>43921</v>
      </c>
      <c r="E112" s="930" t="s">
        <v>1854</v>
      </c>
      <c r="F112" s="866"/>
      <c r="G112" s="869"/>
      <c r="H112" s="864"/>
      <c r="I112" s="871"/>
    </row>
    <row r="113" spans="1:9" s="860" customFormat="1" x14ac:dyDescent="0.2">
      <c r="A113" s="877" t="s">
        <v>1714</v>
      </c>
      <c r="B113" s="889" t="s">
        <v>1715</v>
      </c>
      <c r="C113" s="1069">
        <v>9</v>
      </c>
      <c r="D113" s="1125">
        <v>43921</v>
      </c>
      <c r="E113" s="930" t="s">
        <v>1854</v>
      </c>
      <c r="F113" s="866"/>
      <c r="G113" s="869"/>
      <c r="H113" s="864"/>
      <c r="I113" s="871"/>
    </row>
    <row r="114" spans="1:9" s="860" customFormat="1" x14ac:dyDescent="0.2">
      <c r="A114" s="877" t="s">
        <v>169</v>
      </c>
      <c r="B114" s="889" t="s">
        <v>170</v>
      </c>
      <c r="C114" s="1069">
        <v>30</v>
      </c>
      <c r="D114" s="1125">
        <v>43921</v>
      </c>
      <c r="E114" s="930" t="s">
        <v>1854</v>
      </c>
      <c r="F114" s="866"/>
      <c r="G114" s="869"/>
      <c r="H114" s="864"/>
      <c r="I114" s="871"/>
    </row>
    <row r="115" spans="1:9" s="860" customFormat="1" x14ac:dyDescent="0.2">
      <c r="A115" s="877" t="s">
        <v>838</v>
      </c>
      <c r="B115" s="889" t="s">
        <v>839</v>
      </c>
      <c r="C115" s="1069">
        <v>20</v>
      </c>
      <c r="D115" s="1125">
        <v>43921</v>
      </c>
      <c r="E115" s="930" t="s">
        <v>1854</v>
      </c>
      <c r="F115" s="866"/>
      <c r="G115" s="869"/>
      <c r="H115" s="864"/>
      <c r="I115" s="871"/>
    </row>
    <row r="116" spans="1:9" s="860" customFormat="1" x14ac:dyDescent="0.2">
      <c r="A116" s="877" t="s">
        <v>4554</v>
      </c>
      <c r="B116" s="889" t="s">
        <v>4522</v>
      </c>
      <c r="C116" s="1069">
        <v>5</v>
      </c>
      <c r="D116" s="1125">
        <v>43889</v>
      </c>
      <c r="E116" s="930" t="s">
        <v>1854</v>
      </c>
      <c r="F116" s="866"/>
      <c r="G116" s="869"/>
      <c r="H116" s="864"/>
      <c r="I116" s="871"/>
    </row>
    <row r="117" spans="1:9" s="860" customFormat="1" x14ac:dyDescent="0.2">
      <c r="A117" s="877" t="s">
        <v>4507</v>
      </c>
      <c r="B117" s="889" t="s">
        <v>2292</v>
      </c>
      <c r="C117" s="1069">
        <v>6</v>
      </c>
      <c r="D117" s="1125">
        <v>43889</v>
      </c>
      <c r="E117" s="930" t="s">
        <v>1854</v>
      </c>
      <c r="F117" s="866"/>
      <c r="G117" s="869"/>
      <c r="H117" s="864"/>
      <c r="I117" s="871"/>
    </row>
    <row r="118" spans="1:9" s="860" customFormat="1" x14ac:dyDescent="0.2">
      <c r="A118" s="877" t="s">
        <v>3831</v>
      </c>
      <c r="B118" s="889" t="s">
        <v>3832</v>
      </c>
      <c r="C118" s="1069">
        <v>6</v>
      </c>
      <c r="D118" s="1125">
        <v>43889</v>
      </c>
      <c r="E118" s="930" t="s">
        <v>1854</v>
      </c>
      <c r="F118" s="866"/>
      <c r="G118" s="869"/>
      <c r="H118" s="864"/>
      <c r="I118" s="871"/>
    </row>
    <row r="119" spans="1:9" s="860" customFormat="1" x14ac:dyDescent="0.2">
      <c r="A119" s="877" t="s">
        <v>1440</v>
      </c>
      <c r="B119" s="889" t="s">
        <v>1441</v>
      </c>
      <c r="C119" s="1069">
        <v>7</v>
      </c>
      <c r="D119" s="1125">
        <v>43889</v>
      </c>
      <c r="E119" s="930" t="s">
        <v>1854</v>
      </c>
      <c r="F119" s="866"/>
      <c r="G119" s="869"/>
      <c r="H119" s="864"/>
      <c r="I119" s="871"/>
    </row>
    <row r="120" spans="1:9" s="860" customFormat="1" x14ac:dyDescent="0.2">
      <c r="A120" s="877" t="s">
        <v>1652</v>
      </c>
      <c r="B120" s="889" t="s">
        <v>1653</v>
      </c>
      <c r="C120" s="1069">
        <v>10</v>
      </c>
      <c r="D120" s="1125">
        <v>43889</v>
      </c>
      <c r="E120" s="930" t="s">
        <v>1854</v>
      </c>
      <c r="F120" s="866"/>
      <c r="G120" s="869"/>
      <c r="H120" s="864"/>
      <c r="I120" s="871"/>
    </row>
    <row r="121" spans="1:9" s="860" customFormat="1" x14ac:dyDescent="0.2">
      <c r="A121" s="877" t="s">
        <v>4006</v>
      </c>
      <c r="B121" s="889" t="s">
        <v>4007</v>
      </c>
      <c r="C121" s="1069">
        <v>6</v>
      </c>
      <c r="D121" s="1125">
        <v>43889</v>
      </c>
      <c r="E121" s="930"/>
      <c r="F121" s="866"/>
      <c r="G121" s="869" t="s">
        <v>1854</v>
      </c>
      <c r="H121" s="864"/>
      <c r="I121" s="871" t="s">
        <v>4603</v>
      </c>
    </row>
    <row r="122" spans="1:9" s="860" customFormat="1" x14ac:dyDescent="0.2">
      <c r="A122" s="877" t="s">
        <v>859</v>
      </c>
      <c r="B122" s="889" t="s">
        <v>860</v>
      </c>
      <c r="C122" s="1069">
        <v>17</v>
      </c>
      <c r="D122" s="1125">
        <v>43889</v>
      </c>
      <c r="E122" s="930" t="s">
        <v>1854</v>
      </c>
      <c r="F122" s="866"/>
      <c r="G122" s="869"/>
      <c r="H122" s="864"/>
      <c r="I122" s="871"/>
    </row>
    <row r="123" spans="1:9" s="860" customFormat="1" x14ac:dyDescent="0.2">
      <c r="A123" s="877" t="s">
        <v>1736</v>
      </c>
      <c r="B123" s="889" t="s">
        <v>1737</v>
      </c>
      <c r="C123" s="1069">
        <v>7</v>
      </c>
      <c r="D123" s="1125">
        <v>43861</v>
      </c>
      <c r="E123" s="930"/>
      <c r="F123" s="866"/>
      <c r="G123" s="869" t="s">
        <v>1854</v>
      </c>
      <c r="H123" s="864"/>
      <c r="I123" s="871" t="s">
        <v>4585</v>
      </c>
    </row>
    <row r="124" spans="1:9" s="860" customFormat="1" x14ac:dyDescent="0.2">
      <c r="A124" s="877" t="s">
        <v>3799</v>
      </c>
      <c r="B124" s="889" t="s">
        <v>3800</v>
      </c>
      <c r="C124" s="1069">
        <v>5</v>
      </c>
      <c r="D124" s="1125">
        <v>43830</v>
      </c>
      <c r="E124" s="930"/>
      <c r="F124" s="866" t="s">
        <v>1854</v>
      </c>
      <c r="G124" s="869"/>
      <c r="H124" s="864"/>
      <c r="I124" s="871"/>
    </row>
    <row r="125" spans="1:9" s="860" customFormat="1" x14ac:dyDescent="0.2">
      <c r="A125" s="909" t="s">
        <v>1212</v>
      </c>
      <c r="B125" s="877" t="s">
        <v>1213</v>
      </c>
      <c r="C125" s="1069">
        <v>8</v>
      </c>
      <c r="D125" s="1070">
        <v>43830</v>
      </c>
      <c r="E125" s="864"/>
      <c r="F125" s="866" t="s">
        <v>1854</v>
      </c>
      <c r="G125" s="869"/>
      <c r="H125" s="864"/>
      <c r="I125" s="871"/>
    </row>
    <row r="126" spans="1:9" s="860" customFormat="1" x14ac:dyDescent="0.2">
      <c r="A126" s="909" t="s">
        <v>1369</v>
      </c>
      <c r="B126" s="909" t="s">
        <v>1370</v>
      </c>
      <c r="C126" s="1068">
        <v>6</v>
      </c>
      <c r="D126" s="1070">
        <v>43830</v>
      </c>
      <c r="E126" s="864" t="s">
        <v>1854</v>
      </c>
      <c r="F126" s="866"/>
      <c r="G126" s="869"/>
      <c r="H126" s="864"/>
      <c r="I126" s="871"/>
    </row>
    <row r="127" spans="1:9" s="860" customFormat="1" x14ac:dyDescent="0.2">
      <c r="A127" s="909" t="s">
        <v>1377</v>
      </c>
      <c r="B127" s="909" t="s">
        <v>1378</v>
      </c>
      <c r="C127" s="1068">
        <v>5</v>
      </c>
      <c r="D127" s="1070">
        <v>43830</v>
      </c>
      <c r="E127" s="864"/>
      <c r="F127" s="866" t="s">
        <v>1854</v>
      </c>
      <c r="G127" s="869"/>
      <c r="H127" s="864"/>
      <c r="I127" s="871"/>
    </row>
    <row r="128" spans="1:9" s="860" customFormat="1" x14ac:dyDescent="0.2">
      <c r="A128" s="909" t="s">
        <v>1363</v>
      </c>
      <c r="B128" s="909" t="s">
        <v>1364</v>
      </c>
      <c r="C128" s="1068">
        <v>8</v>
      </c>
      <c r="D128" s="1070">
        <v>43830</v>
      </c>
      <c r="E128" s="864"/>
      <c r="F128" s="866" t="s">
        <v>1854</v>
      </c>
      <c r="G128" s="869"/>
      <c r="H128" s="864"/>
      <c r="I128" s="871"/>
    </row>
    <row r="129" spans="1:25" s="860" customFormat="1" x14ac:dyDescent="0.2">
      <c r="A129" s="909" t="s">
        <v>3871</v>
      </c>
      <c r="B129" s="909" t="s">
        <v>3872</v>
      </c>
      <c r="C129" s="1068">
        <v>5</v>
      </c>
      <c r="D129" s="1070">
        <v>43830</v>
      </c>
      <c r="E129" s="864"/>
      <c r="F129" s="866" t="s">
        <v>1854</v>
      </c>
      <c r="G129" s="869"/>
      <c r="H129" s="864"/>
      <c r="I129" s="871"/>
    </row>
    <row r="130" spans="1:25" x14ac:dyDescent="0.2">
      <c r="A130" s="909" t="s">
        <v>4083</v>
      </c>
      <c r="B130" s="909" t="s">
        <v>3873</v>
      </c>
      <c r="C130" s="1068">
        <v>5</v>
      </c>
      <c r="D130" s="1070">
        <v>43830</v>
      </c>
      <c r="E130" s="864" t="s">
        <v>1854</v>
      </c>
      <c r="F130" s="866"/>
      <c r="G130" s="869"/>
      <c r="H130" s="864"/>
      <c r="I130" s="871"/>
      <c r="J130" s="860"/>
      <c r="K130" s="860"/>
      <c r="L130" s="860"/>
      <c r="M130" s="860"/>
      <c r="N130" s="860"/>
      <c r="O130" s="860"/>
      <c r="P130" s="860"/>
      <c r="Q130" s="860"/>
      <c r="R130" s="860"/>
      <c r="S130" s="860"/>
      <c r="T130" s="860"/>
      <c r="U130" s="860"/>
      <c r="V130" s="860"/>
      <c r="W130" s="860"/>
      <c r="X130" s="860"/>
      <c r="Y130" s="860"/>
    </row>
    <row r="131" spans="1:25" s="860" customFormat="1" x14ac:dyDescent="0.2">
      <c r="A131" s="909" t="s">
        <v>3879</v>
      </c>
      <c r="B131" s="909" t="s">
        <v>3880</v>
      </c>
      <c r="C131" s="1068">
        <v>6</v>
      </c>
      <c r="D131" s="1070">
        <v>43830</v>
      </c>
      <c r="E131" s="864"/>
      <c r="F131" s="866"/>
      <c r="G131" s="869" t="s">
        <v>1854</v>
      </c>
      <c r="H131" s="864"/>
      <c r="I131" s="871" t="s">
        <v>4572</v>
      </c>
      <c r="L131" s="885"/>
      <c r="M131" s="877"/>
      <c r="X131"/>
      <c r="Y131"/>
    </row>
    <row r="132" spans="1:25" s="860" customFormat="1" x14ac:dyDescent="0.2">
      <c r="A132" s="909" t="s">
        <v>1699</v>
      </c>
      <c r="B132" s="909" t="s">
        <v>1700</v>
      </c>
      <c r="C132" s="1068">
        <v>9</v>
      </c>
      <c r="D132" s="1070">
        <v>43830</v>
      </c>
      <c r="E132" s="864"/>
      <c r="F132" s="866"/>
      <c r="G132" s="869" t="s">
        <v>1854</v>
      </c>
      <c r="H132" s="864"/>
      <c r="I132" s="871" t="s">
        <v>4513</v>
      </c>
    </row>
    <row r="133" spans="1:25" s="860" customFormat="1" x14ac:dyDescent="0.2">
      <c r="A133" s="909" t="s">
        <v>1785</v>
      </c>
      <c r="B133" s="909" t="s">
        <v>1786</v>
      </c>
      <c r="C133" s="1068">
        <v>8</v>
      </c>
      <c r="D133" s="1070">
        <v>43830</v>
      </c>
      <c r="E133" s="864"/>
      <c r="F133" s="866" t="s">
        <v>1854</v>
      </c>
      <c r="G133" s="869"/>
      <c r="H133" s="864"/>
      <c r="I133" s="871"/>
    </row>
    <row r="134" spans="1:25" s="860" customFormat="1" x14ac:dyDescent="0.2">
      <c r="A134" s="909" t="s">
        <v>3791</v>
      </c>
      <c r="B134" s="909" t="s">
        <v>3792</v>
      </c>
      <c r="C134" s="1068">
        <v>5</v>
      </c>
      <c r="D134" s="1070">
        <v>43798</v>
      </c>
      <c r="E134" s="864"/>
      <c r="F134" s="866" t="s">
        <v>1854</v>
      </c>
      <c r="G134" s="869"/>
      <c r="H134" s="864"/>
      <c r="I134" s="871"/>
    </row>
    <row r="135" spans="1:25" s="860" customFormat="1" x14ac:dyDescent="0.2">
      <c r="A135" s="909" t="s">
        <v>1001</v>
      </c>
      <c r="B135" s="909" t="s">
        <v>1002</v>
      </c>
      <c r="C135" s="1068">
        <v>6</v>
      </c>
      <c r="D135" s="1070">
        <v>43798</v>
      </c>
      <c r="E135" s="864"/>
      <c r="F135" s="866" t="s">
        <v>1854</v>
      </c>
      <c r="G135" s="869"/>
      <c r="H135" s="864"/>
      <c r="I135" s="871"/>
    </row>
    <row r="136" spans="1:25" s="860" customFormat="1" x14ac:dyDescent="0.2">
      <c r="A136" s="988" t="s">
        <v>999</v>
      </c>
      <c r="B136" s="909" t="s">
        <v>1000</v>
      </c>
      <c r="C136" s="1069">
        <v>6</v>
      </c>
      <c r="D136" s="1070">
        <v>43798</v>
      </c>
      <c r="E136" s="864"/>
      <c r="F136" s="866" t="s">
        <v>1854</v>
      </c>
      <c r="G136" s="869"/>
      <c r="H136" s="864"/>
      <c r="I136" s="871"/>
    </row>
    <row r="137" spans="1:25" s="860" customFormat="1" x14ac:dyDescent="0.2">
      <c r="A137" s="579" t="s">
        <v>4418</v>
      </c>
      <c r="B137" s="874" t="s">
        <v>3805</v>
      </c>
      <c r="C137" s="609">
        <v>5</v>
      </c>
      <c r="D137" s="873">
        <v>43798</v>
      </c>
      <c r="E137" s="868"/>
      <c r="F137" s="866" t="s">
        <v>1854</v>
      </c>
      <c r="G137" s="869"/>
      <c r="H137" s="864"/>
      <c r="I137" s="871"/>
    </row>
    <row r="138" spans="1:25" s="860" customFormat="1" x14ac:dyDescent="0.2">
      <c r="A138" s="876" t="s">
        <v>1065</v>
      </c>
      <c r="B138" s="874" t="s">
        <v>1066</v>
      </c>
      <c r="C138" s="609">
        <v>6</v>
      </c>
      <c r="D138" s="873">
        <v>43798</v>
      </c>
      <c r="E138" s="868"/>
      <c r="F138" s="866" t="s">
        <v>1854</v>
      </c>
      <c r="G138" s="869"/>
      <c r="H138" s="864"/>
      <c r="I138" s="871"/>
    </row>
    <row r="139" spans="1:25" s="860" customFormat="1" x14ac:dyDescent="0.2">
      <c r="A139" s="877" t="s">
        <v>1151</v>
      </c>
      <c r="B139" s="889" t="s">
        <v>1152</v>
      </c>
      <c r="C139" s="609">
        <v>9</v>
      </c>
      <c r="D139" s="873">
        <v>43798</v>
      </c>
      <c r="E139" s="868"/>
      <c r="F139" s="866" t="s">
        <v>1854</v>
      </c>
      <c r="G139" s="869"/>
      <c r="H139" s="864"/>
      <c r="I139" s="871"/>
      <c r="W139"/>
    </row>
    <row r="140" spans="1:25" s="860" customFormat="1" x14ac:dyDescent="0.2">
      <c r="A140" s="885" t="s">
        <v>4315</v>
      </c>
      <c r="B140" s="889" t="s">
        <v>4314</v>
      </c>
      <c r="C140" s="746">
        <v>13</v>
      </c>
      <c r="D140" s="873">
        <v>43798</v>
      </c>
      <c r="E140" s="868"/>
      <c r="F140" s="866" t="s">
        <v>1854</v>
      </c>
      <c r="G140" s="869"/>
      <c r="H140" s="864"/>
      <c r="I140" s="871"/>
    </row>
    <row r="141" spans="1:25" s="860" customFormat="1" x14ac:dyDescent="0.2">
      <c r="A141" s="894" t="s">
        <v>1143</v>
      </c>
      <c r="B141" s="889" t="s">
        <v>1144</v>
      </c>
      <c r="C141" s="609">
        <v>6</v>
      </c>
      <c r="D141" s="873">
        <v>43798</v>
      </c>
      <c r="E141" s="868"/>
      <c r="F141" s="866" t="s">
        <v>1854</v>
      </c>
      <c r="G141" s="869"/>
      <c r="H141" s="864"/>
      <c r="I141" s="871"/>
      <c r="V141"/>
    </row>
    <row r="142" spans="1:25" s="860" customFormat="1" x14ac:dyDescent="0.2">
      <c r="A142" s="885" t="s">
        <v>1261</v>
      </c>
      <c r="B142" s="615" t="s">
        <v>1262</v>
      </c>
      <c r="C142" s="746">
        <v>6</v>
      </c>
      <c r="D142" s="873">
        <v>43798</v>
      </c>
      <c r="E142" s="868"/>
      <c r="F142" s="866" t="s">
        <v>1854</v>
      </c>
      <c r="G142" s="869"/>
      <c r="H142" s="864"/>
      <c r="I142" s="871"/>
    </row>
    <row r="143" spans="1:25" s="860" customFormat="1" x14ac:dyDescent="0.2">
      <c r="A143" s="885" t="s">
        <v>3908</v>
      </c>
      <c r="B143" s="889" t="s">
        <v>3909</v>
      </c>
      <c r="C143" s="609">
        <v>5</v>
      </c>
      <c r="D143" s="873">
        <v>43798</v>
      </c>
      <c r="E143" s="868"/>
      <c r="F143" s="866" t="s">
        <v>1854</v>
      </c>
      <c r="G143" s="869"/>
      <c r="H143" s="864"/>
      <c r="I143" s="871"/>
    </row>
    <row r="144" spans="1:25" s="860" customFormat="1" x14ac:dyDescent="0.2">
      <c r="A144" s="885" t="s">
        <v>1350</v>
      </c>
      <c r="B144" s="889" t="s">
        <v>1351</v>
      </c>
      <c r="C144" s="609">
        <v>7</v>
      </c>
      <c r="D144" s="873">
        <v>43798</v>
      </c>
      <c r="E144" s="868"/>
      <c r="F144" s="866" t="s">
        <v>1854</v>
      </c>
      <c r="G144" s="869"/>
      <c r="H144" s="864"/>
      <c r="I144" s="871"/>
    </row>
    <row r="145" spans="1:21" s="860" customFormat="1" x14ac:dyDescent="0.2">
      <c r="A145" s="877" t="s">
        <v>1373</v>
      </c>
      <c r="B145" s="889" t="s">
        <v>1374</v>
      </c>
      <c r="C145" s="746">
        <v>8</v>
      </c>
      <c r="D145" s="873">
        <v>43798</v>
      </c>
      <c r="E145" s="868"/>
      <c r="F145" s="866" t="s">
        <v>1854</v>
      </c>
      <c r="G145" s="869"/>
      <c r="H145" s="864"/>
      <c r="I145" s="871"/>
    </row>
    <row r="146" spans="1:21" s="860" customFormat="1" x14ac:dyDescent="0.2">
      <c r="A146" s="877" t="s">
        <v>1397</v>
      </c>
      <c r="B146" s="889" t="s">
        <v>1398</v>
      </c>
      <c r="C146" s="746">
        <v>9</v>
      </c>
      <c r="D146" s="873">
        <v>43798</v>
      </c>
      <c r="E146" s="868"/>
      <c r="F146" s="866"/>
      <c r="G146" s="869" t="s">
        <v>1854</v>
      </c>
      <c r="H146" s="864"/>
      <c r="I146" s="871" t="s">
        <v>4494</v>
      </c>
      <c r="L146" s="885"/>
      <c r="M146" s="877"/>
    </row>
    <row r="147" spans="1:21" s="860" customFormat="1" x14ac:dyDescent="0.2">
      <c r="A147" s="895" t="s">
        <v>1498</v>
      </c>
      <c r="B147" s="889" t="s">
        <v>1499</v>
      </c>
      <c r="C147" s="746">
        <v>6</v>
      </c>
      <c r="D147" s="873">
        <v>43798</v>
      </c>
      <c r="E147" s="868" t="s">
        <v>1854</v>
      </c>
      <c r="F147" s="866"/>
      <c r="G147" s="869"/>
      <c r="H147" s="864"/>
      <c r="I147" s="871"/>
      <c r="L147" s="885"/>
      <c r="M147" s="877"/>
    </row>
    <row r="148" spans="1:21" s="860" customFormat="1" x14ac:dyDescent="0.2">
      <c r="A148" s="909" t="s">
        <v>1517</v>
      </c>
      <c r="B148" s="909" t="s">
        <v>1518</v>
      </c>
      <c r="C148" s="1068">
        <v>8</v>
      </c>
      <c r="D148" s="873">
        <v>43798</v>
      </c>
      <c r="E148" s="868"/>
      <c r="F148" s="866" t="s">
        <v>1854</v>
      </c>
      <c r="G148" s="869"/>
      <c r="H148" s="864"/>
      <c r="I148" s="871"/>
    </row>
    <row r="149" spans="1:21" s="860" customFormat="1" x14ac:dyDescent="0.2">
      <c r="A149" s="885" t="s">
        <v>1535</v>
      </c>
      <c r="B149" s="889" t="s">
        <v>1536</v>
      </c>
      <c r="C149" s="1069">
        <v>5</v>
      </c>
      <c r="D149" s="873">
        <v>43798</v>
      </c>
      <c r="E149" s="868"/>
      <c r="F149" s="866" t="s">
        <v>1854</v>
      </c>
      <c r="G149" s="869"/>
      <c r="H149" s="864"/>
      <c r="I149" s="871"/>
    </row>
    <row r="150" spans="1:21" s="860" customFormat="1" x14ac:dyDescent="0.2">
      <c r="A150" s="717" t="s">
        <v>4175</v>
      </c>
      <c r="B150" s="799" t="s">
        <v>2684</v>
      </c>
      <c r="C150" s="1069">
        <v>7</v>
      </c>
      <c r="D150" s="873">
        <v>43798</v>
      </c>
      <c r="E150" s="868"/>
      <c r="F150" s="866" t="s">
        <v>1854</v>
      </c>
      <c r="G150" s="869"/>
      <c r="H150" s="864"/>
      <c r="I150" s="871"/>
    </row>
    <row r="151" spans="1:21" s="860" customFormat="1" x14ac:dyDescent="0.2">
      <c r="A151" s="894" t="s">
        <v>1813</v>
      </c>
      <c r="B151" s="889" t="s">
        <v>3967</v>
      </c>
      <c r="C151" s="746">
        <v>9</v>
      </c>
      <c r="D151" s="873">
        <v>43798</v>
      </c>
      <c r="E151" s="868"/>
      <c r="F151" s="866" t="s">
        <v>1854</v>
      </c>
      <c r="G151" s="869"/>
      <c r="H151" s="864"/>
      <c r="I151" s="871"/>
    </row>
    <row r="152" spans="1:21" s="860" customFormat="1" x14ac:dyDescent="0.2">
      <c r="A152" s="877" t="s">
        <v>965</v>
      </c>
      <c r="B152" s="889" t="s">
        <v>966</v>
      </c>
      <c r="C152" s="746">
        <v>9</v>
      </c>
      <c r="D152" s="873">
        <v>43769</v>
      </c>
      <c r="E152" s="868"/>
      <c r="F152" s="866" t="s">
        <v>1854</v>
      </c>
      <c r="G152" s="869"/>
      <c r="H152" s="864"/>
      <c r="I152" s="871"/>
      <c r="U152"/>
    </row>
    <row r="153" spans="1:21" s="860" customFormat="1" x14ac:dyDescent="0.2">
      <c r="A153" s="877" t="s">
        <v>202</v>
      </c>
      <c r="B153" s="889" t="s">
        <v>203</v>
      </c>
      <c r="C153" s="746">
        <v>50</v>
      </c>
      <c r="D153" s="873">
        <v>43769</v>
      </c>
      <c r="E153" s="868"/>
      <c r="F153" s="866"/>
      <c r="G153" s="869" t="s">
        <v>1854</v>
      </c>
      <c r="H153" s="864"/>
      <c r="I153" s="871" t="s">
        <v>4488</v>
      </c>
    </row>
    <row r="154" spans="1:21" s="860" customFormat="1" x14ac:dyDescent="0.2">
      <c r="A154" s="877" t="s">
        <v>468</v>
      </c>
      <c r="B154" s="889" t="s">
        <v>469</v>
      </c>
      <c r="C154" s="746">
        <v>13</v>
      </c>
      <c r="D154" s="873">
        <v>43769</v>
      </c>
      <c r="E154" s="868"/>
      <c r="F154" s="866" t="s">
        <v>1854</v>
      </c>
      <c r="G154" s="869"/>
      <c r="H154" s="864"/>
      <c r="I154" s="871"/>
    </row>
    <row r="155" spans="1:21" s="860" customFormat="1" x14ac:dyDescent="0.2">
      <c r="A155" s="877" t="s">
        <v>633</v>
      </c>
      <c r="B155" s="889" t="s">
        <v>634</v>
      </c>
      <c r="C155" s="746">
        <v>14</v>
      </c>
      <c r="D155" s="873">
        <v>43769</v>
      </c>
      <c r="E155" s="868"/>
      <c r="F155" s="866"/>
      <c r="G155" s="869" t="s">
        <v>1854</v>
      </c>
      <c r="H155" s="864"/>
      <c r="I155" s="871" t="s">
        <v>4492</v>
      </c>
      <c r="L155" s="885"/>
      <c r="M155" s="877"/>
    </row>
    <row r="156" spans="1:21" s="860" customFormat="1" x14ac:dyDescent="0.2">
      <c r="A156" s="885" t="s">
        <v>1407</v>
      </c>
      <c r="B156" s="889" t="s">
        <v>1408</v>
      </c>
      <c r="C156" s="746">
        <v>6</v>
      </c>
      <c r="D156" s="873">
        <v>43769</v>
      </c>
      <c r="E156" s="868"/>
      <c r="F156" s="866" t="s">
        <v>1854</v>
      </c>
      <c r="G156" s="869"/>
      <c r="H156" s="864"/>
      <c r="I156" s="871"/>
    </row>
    <row r="157" spans="1:21" s="860" customFormat="1" x14ac:dyDescent="0.2">
      <c r="A157" s="877" t="s">
        <v>1581</v>
      </c>
      <c r="B157" s="889" t="s">
        <v>1582</v>
      </c>
      <c r="C157" s="1069">
        <v>8</v>
      </c>
      <c r="D157" s="129">
        <v>43769</v>
      </c>
      <c r="E157" s="868"/>
      <c r="F157" s="866" t="s">
        <v>1854</v>
      </c>
      <c r="G157" s="869"/>
      <c r="H157" s="864"/>
      <c r="I157" s="871"/>
    </row>
    <row r="158" spans="1:21" s="860" customFormat="1" x14ac:dyDescent="0.2">
      <c r="A158" s="492" t="s">
        <v>4130</v>
      </c>
      <c r="B158" s="874" t="s">
        <v>4131</v>
      </c>
      <c r="C158" s="609">
        <v>6</v>
      </c>
      <c r="D158" s="873">
        <v>43769</v>
      </c>
      <c r="E158" s="868"/>
      <c r="F158" s="866" t="s">
        <v>1854</v>
      </c>
      <c r="G158" s="869"/>
      <c r="H158" s="864"/>
      <c r="I158" s="871"/>
      <c r="T158"/>
    </row>
    <row r="159" spans="1:21" s="860" customFormat="1" x14ac:dyDescent="0.2">
      <c r="A159" s="492" t="s">
        <v>1533</v>
      </c>
      <c r="B159" s="874" t="s">
        <v>1534</v>
      </c>
      <c r="C159" s="609">
        <v>6</v>
      </c>
      <c r="D159" s="873">
        <v>43769</v>
      </c>
      <c r="E159" s="868"/>
      <c r="F159" s="866" t="s">
        <v>1854</v>
      </c>
      <c r="G159" s="869"/>
      <c r="H159" s="864"/>
      <c r="I159" s="871"/>
    </row>
    <row r="160" spans="1:21" s="860" customFormat="1" x14ac:dyDescent="0.2">
      <c r="A160" s="492" t="s">
        <v>1620</v>
      </c>
      <c r="B160" s="874" t="s">
        <v>1621</v>
      </c>
      <c r="C160" s="609">
        <v>8</v>
      </c>
      <c r="D160" s="873">
        <v>43769</v>
      </c>
      <c r="E160" s="868"/>
      <c r="F160" s="866" t="s">
        <v>1854</v>
      </c>
      <c r="G160" s="869"/>
      <c r="H160" s="864"/>
      <c r="I160" s="871"/>
      <c r="S160"/>
    </row>
    <row r="161" spans="1:18" s="860" customFormat="1" x14ac:dyDescent="0.2">
      <c r="A161" s="492" t="s">
        <v>1330</v>
      </c>
      <c r="B161" s="874" t="s">
        <v>1331</v>
      </c>
      <c r="C161" s="609">
        <v>9</v>
      </c>
      <c r="D161" s="873">
        <v>43769</v>
      </c>
      <c r="E161" s="868"/>
      <c r="F161" s="866" t="s">
        <v>1854</v>
      </c>
      <c r="G161" s="869"/>
      <c r="H161" s="864"/>
      <c r="I161" s="871"/>
    </row>
    <row r="162" spans="1:18" s="860" customFormat="1" x14ac:dyDescent="0.2">
      <c r="A162" s="492" t="s">
        <v>1476</v>
      </c>
      <c r="B162" s="874" t="s">
        <v>1477</v>
      </c>
      <c r="C162" s="609">
        <v>7</v>
      </c>
      <c r="D162" s="873">
        <v>43769</v>
      </c>
      <c r="E162" s="868"/>
      <c r="F162" s="866"/>
      <c r="G162" s="869" t="s">
        <v>1854</v>
      </c>
      <c r="H162" s="864"/>
      <c r="I162" s="871" t="s">
        <v>4491</v>
      </c>
    </row>
    <row r="163" spans="1:18" s="860" customFormat="1" x14ac:dyDescent="0.2">
      <c r="A163" s="492" t="s">
        <v>4476</v>
      </c>
      <c r="B163" s="874" t="s">
        <v>1797</v>
      </c>
      <c r="C163" s="609">
        <v>8</v>
      </c>
      <c r="D163" s="873">
        <v>43769</v>
      </c>
      <c r="E163" s="868"/>
      <c r="F163" s="866" t="s">
        <v>1854</v>
      </c>
      <c r="G163" s="869"/>
      <c r="H163" s="864"/>
      <c r="I163" s="871"/>
    </row>
    <row r="164" spans="1:18" s="860" customFormat="1" x14ac:dyDescent="0.2">
      <c r="A164" s="492" t="s">
        <v>896</v>
      </c>
      <c r="B164" s="874" t="s">
        <v>897</v>
      </c>
      <c r="C164" s="609">
        <v>7</v>
      </c>
      <c r="D164" s="873">
        <v>43738</v>
      </c>
      <c r="E164" s="868"/>
      <c r="F164" s="866" t="s">
        <v>1854</v>
      </c>
      <c r="G164" s="869"/>
      <c r="H164" s="864"/>
      <c r="I164" s="871"/>
      <c r="J164"/>
      <c r="M164"/>
      <c r="N164"/>
      <c r="O164"/>
      <c r="P164"/>
      <c r="Q164"/>
      <c r="R164"/>
    </row>
    <row r="165" spans="1:18" s="860" customFormat="1" x14ac:dyDescent="0.2">
      <c r="A165" s="492" t="s">
        <v>414</v>
      </c>
      <c r="B165" s="874" t="s">
        <v>415</v>
      </c>
      <c r="C165" s="609">
        <v>14</v>
      </c>
      <c r="D165" s="873">
        <v>43738</v>
      </c>
      <c r="E165" s="868"/>
      <c r="F165" s="866"/>
      <c r="G165" s="869" t="s">
        <v>1854</v>
      </c>
      <c r="H165" s="864"/>
      <c r="I165" s="871" t="s">
        <v>4482</v>
      </c>
    </row>
    <row r="166" spans="1:18" s="860" customFormat="1" x14ac:dyDescent="0.2">
      <c r="A166" s="492" t="s">
        <v>1139</v>
      </c>
      <c r="B166" s="874" t="s">
        <v>1140</v>
      </c>
      <c r="C166" s="609">
        <v>9</v>
      </c>
      <c r="D166" s="873">
        <v>43738</v>
      </c>
      <c r="E166" s="868"/>
      <c r="F166" s="866"/>
      <c r="G166" s="869" t="s">
        <v>1854</v>
      </c>
      <c r="H166" s="864"/>
      <c r="I166" s="871" t="s">
        <v>4481</v>
      </c>
    </row>
    <row r="167" spans="1:18" s="860" customFormat="1" x14ac:dyDescent="0.2">
      <c r="A167" s="492" t="s">
        <v>599</v>
      </c>
      <c r="B167" s="874" t="s">
        <v>600</v>
      </c>
      <c r="C167" s="609">
        <v>15</v>
      </c>
      <c r="D167" s="873">
        <v>43738</v>
      </c>
      <c r="E167" s="868"/>
      <c r="F167" s="866" t="s">
        <v>1854</v>
      </c>
      <c r="G167" s="869"/>
      <c r="H167" s="864"/>
      <c r="I167" s="871"/>
    </row>
    <row r="168" spans="1:18" s="860" customFormat="1" x14ac:dyDescent="0.2">
      <c r="A168" s="492" t="s">
        <v>1527</v>
      </c>
      <c r="B168" s="874" t="s">
        <v>1528</v>
      </c>
      <c r="C168" s="609">
        <v>6</v>
      </c>
      <c r="D168" s="873">
        <v>43738</v>
      </c>
      <c r="E168" s="868"/>
      <c r="F168" s="866" t="s">
        <v>1854</v>
      </c>
      <c r="G168" s="869"/>
      <c r="H168" s="864"/>
      <c r="I168" s="871"/>
    </row>
    <row r="169" spans="1:18" s="860" customFormat="1" x14ac:dyDescent="0.2">
      <c r="A169" s="492" t="s">
        <v>4392</v>
      </c>
      <c r="B169" s="874" t="s">
        <v>3848</v>
      </c>
      <c r="C169" s="609">
        <v>6</v>
      </c>
      <c r="D169" s="873">
        <v>43738</v>
      </c>
      <c r="E169" s="868"/>
      <c r="F169" s="866" t="s">
        <v>1854</v>
      </c>
      <c r="G169" s="869"/>
      <c r="H169" s="864"/>
      <c r="I169" s="871"/>
    </row>
    <row r="170" spans="1:18" s="860" customFormat="1" x14ac:dyDescent="0.2">
      <c r="A170" s="492" t="s">
        <v>1494</v>
      </c>
      <c r="B170" s="874" t="s">
        <v>1495</v>
      </c>
      <c r="C170" s="609">
        <v>6</v>
      </c>
      <c r="D170" s="873">
        <v>43738</v>
      </c>
      <c r="E170" s="868"/>
      <c r="F170" s="866" t="s">
        <v>1854</v>
      </c>
      <c r="G170" s="869"/>
      <c r="H170" s="864"/>
      <c r="I170" s="871"/>
    </row>
    <row r="171" spans="1:18" s="860" customFormat="1" x14ac:dyDescent="0.2">
      <c r="A171" s="492" t="s">
        <v>1537</v>
      </c>
      <c r="B171" s="874" t="s">
        <v>1538</v>
      </c>
      <c r="C171" s="609">
        <v>9</v>
      </c>
      <c r="D171" s="873">
        <v>43738</v>
      </c>
      <c r="E171" s="868"/>
      <c r="F171" s="866" t="s">
        <v>1854</v>
      </c>
      <c r="G171" s="869"/>
      <c r="H171" s="864"/>
      <c r="I171" s="871"/>
    </row>
    <row r="172" spans="1:18" s="860" customFormat="1" x14ac:dyDescent="0.2">
      <c r="A172" s="492" t="s">
        <v>1622</v>
      </c>
      <c r="B172" s="874" t="s">
        <v>1623</v>
      </c>
      <c r="C172" s="609">
        <v>6</v>
      </c>
      <c r="D172" s="873">
        <v>43738</v>
      </c>
      <c r="E172" s="868"/>
      <c r="F172" s="866" t="s">
        <v>1854</v>
      </c>
      <c r="G172" s="869"/>
      <c r="H172" s="864"/>
      <c r="I172" s="871"/>
    </row>
    <row r="173" spans="1:18" s="860" customFormat="1" x14ac:dyDescent="0.2">
      <c r="A173" s="492" t="s">
        <v>923</v>
      </c>
      <c r="B173" s="874" t="s">
        <v>924</v>
      </c>
      <c r="C173" s="609">
        <v>8</v>
      </c>
      <c r="D173" s="873">
        <v>43708</v>
      </c>
      <c r="E173" s="868"/>
      <c r="F173" s="866"/>
      <c r="G173" s="869" t="s">
        <v>1854</v>
      </c>
      <c r="H173" s="864"/>
      <c r="I173" s="871" t="s">
        <v>4468</v>
      </c>
    </row>
    <row r="174" spans="1:18" s="860" customFormat="1" x14ac:dyDescent="0.2">
      <c r="A174" s="492" t="s">
        <v>1365</v>
      </c>
      <c r="B174" s="874" t="s">
        <v>1366</v>
      </c>
      <c r="C174" s="609">
        <v>6</v>
      </c>
      <c r="D174" s="873">
        <v>43708</v>
      </c>
      <c r="E174" s="868" t="s">
        <v>1854</v>
      </c>
      <c r="F174" s="866"/>
      <c r="G174" s="869"/>
      <c r="H174" s="864"/>
      <c r="I174" s="871" t="s">
        <v>4473</v>
      </c>
    </row>
    <row r="175" spans="1:18" s="860" customFormat="1" x14ac:dyDescent="0.2">
      <c r="A175" s="492" t="s">
        <v>1375</v>
      </c>
      <c r="B175" s="874" t="s">
        <v>1376</v>
      </c>
      <c r="C175" s="609">
        <v>8</v>
      </c>
      <c r="D175" s="873">
        <v>43708</v>
      </c>
      <c r="E175" s="868" t="s">
        <v>1854</v>
      </c>
      <c r="F175" s="866"/>
      <c r="G175" s="869"/>
      <c r="H175" s="864"/>
      <c r="I175" s="871"/>
    </row>
    <row r="176" spans="1:18" s="860" customFormat="1" x14ac:dyDescent="0.2">
      <c r="A176" s="492" t="s">
        <v>651</v>
      </c>
      <c r="B176" s="874" t="s">
        <v>652</v>
      </c>
      <c r="C176" s="746">
        <v>16</v>
      </c>
      <c r="D176" s="873">
        <v>43677</v>
      </c>
      <c r="E176" s="868"/>
      <c r="F176" s="866"/>
      <c r="G176" s="869" t="s">
        <v>1854</v>
      </c>
      <c r="H176" s="864"/>
      <c r="I176" s="871" t="s">
        <v>4458</v>
      </c>
    </row>
    <row r="177" spans="1:25" s="860" customFormat="1" x14ac:dyDescent="0.2">
      <c r="A177" s="870" t="s">
        <v>154</v>
      </c>
      <c r="B177" s="861" t="s">
        <v>155</v>
      </c>
      <c r="C177" s="914">
        <v>36</v>
      </c>
      <c r="D177" s="873">
        <v>43644</v>
      </c>
      <c r="E177" s="868"/>
      <c r="F177" s="866"/>
      <c r="G177" s="869" t="s">
        <v>1854</v>
      </c>
      <c r="H177" s="864"/>
      <c r="I177" s="871" t="s">
        <v>4454</v>
      </c>
      <c r="K177" s="877"/>
      <c r="L177" s="877"/>
    </row>
    <row r="178" spans="1:25" s="860" customFormat="1" x14ac:dyDescent="0.2">
      <c r="A178" s="492" t="s">
        <v>1348</v>
      </c>
      <c r="B178" s="874" t="s">
        <v>1349</v>
      </c>
      <c r="C178" s="746">
        <v>9</v>
      </c>
      <c r="D178" s="873">
        <v>43616</v>
      </c>
      <c r="E178" s="868" t="s">
        <v>1854</v>
      </c>
      <c r="F178" s="866"/>
      <c r="G178" s="869"/>
      <c r="H178" s="864"/>
      <c r="I178" s="871"/>
    </row>
    <row r="179" spans="1:25" s="860" customFormat="1" x14ac:dyDescent="0.2">
      <c r="A179" s="876" t="s">
        <v>1218</v>
      </c>
      <c r="B179" s="874" t="s">
        <v>1219</v>
      </c>
      <c r="C179" s="612">
        <v>7</v>
      </c>
      <c r="D179" s="873">
        <v>43585</v>
      </c>
      <c r="E179" s="868" t="s">
        <v>1854</v>
      </c>
      <c r="F179" s="866"/>
      <c r="G179" s="869"/>
      <c r="H179" s="864"/>
      <c r="I179" s="871"/>
    </row>
    <row r="180" spans="1:25" s="860" customFormat="1" x14ac:dyDescent="0.2">
      <c r="A180" s="479" t="s">
        <v>4110</v>
      </c>
      <c r="B180" s="874" t="s">
        <v>4111</v>
      </c>
      <c r="C180" s="612">
        <v>7</v>
      </c>
      <c r="D180" s="873">
        <v>43585</v>
      </c>
      <c r="E180" s="868"/>
      <c r="F180" s="866"/>
      <c r="G180" s="869" t="s">
        <v>1854</v>
      </c>
      <c r="H180" s="864"/>
      <c r="I180" s="861" t="s">
        <v>4443</v>
      </c>
    </row>
    <row r="181" spans="1:25" s="860" customFormat="1" x14ac:dyDescent="0.2">
      <c r="A181" s="877" t="s">
        <v>1405</v>
      </c>
      <c r="B181" s="889" t="s">
        <v>1406</v>
      </c>
      <c r="C181" s="746">
        <v>9</v>
      </c>
      <c r="D181" s="873">
        <v>43555</v>
      </c>
      <c r="E181" s="868" t="s">
        <v>1854</v>
      </c>
      <c r="F181" s="866"/>
      <c r="G181" s="869"/>
      <c r="H181" s="864"/>
      <c r="I181" s="871"/>
    </row>
    <row r="182" spans="1:25" s="860" customFormat="1" x14ac:dyDescent="0.2">
      <c r="A182" s="885" t="s">
        <v>1456</v>
      </c>
      <c r="B182" s="889" t="s">
        <v>1457</v>
      </c>
      <c r="C182" s="746">
        <v>7</v>
      </c>
      <c r="D182" s="873">
        <v>43555</v>
      </c>
      <c r="E182" s="868"/>
      <c r="F182" s="866"/>
      <c r="G182" s="869" t="s">
        <v>1854</v>
      </c>
      <c r="H182" s="864"/>
      <c r="I182" s="871" t="s">
        <v>4438</v>
      </c>
    </row>
    <row r="183" spans="1:25" s="860" customFormat="1" x14ac:dyDescent="0.2">
      <c r="A183" s="885" t="s">
        <v>826</v>
      </c>
      <c r="B183" s="889" t="s">
        <v>827</v>
      </c>
      <c r="C183" s="609">
        <v>14</v>
      </c>
      <c r="D183" s="873">
        <v>43555</v>
      </c>
      <c r="E183" s="868"/>
      <c r="F183" s="866"/>
      <c r="G183" s="869" t="s">
        <v>1854</v>
      </c>
      <c r="H183" s="864"/>
      <c r="I183" s="871" t="s">
        <v>4437</v>
      </c>
    </row>
    <row r="184" spans="1:25" s="860" customFormat="1" x14ac:dyDescent="0.2">
      <c r="A184" s="13" t="s">
        <v>4259</v>
      </c>
      <c r="B184" s="607" t="s">
        <v>4258</v>
      </c>
      <c r="C184" s="197">
        <v>6</v>
      </c>
      <c r="D184" s="873">
        <v>43524</v>
      </c>
      <c r="E184" s="868" t="s">
        <v>1854</v>
      </c>
      <c r="F184" s="866"/>
      <c r="G184" s="869"/>
      <c r="H184" s="864"/>
      <c r="I184" s="861"/>
    </row>
    <row r="185" spans="1:25" s="860" customFormat="1" x14ac:dyDescent="0.2">
      <c r="A185" s="972" t="s">
        <v>1383</v>
      </c>
      <c r="B185" s="971" t="s">
        <v>1384</v>
      </c>
      <c r="C185" s="197">
        <v>6</v>
      </c>
      <c r="D185" s="873">
        <v>43524</v>
      </c>
      <c r="E185" s="868" t="s">
        <v>1854</v>
      </c>
      <c r="F185" s="866"/>
      <c r="G185" s="869"/>
      <c r="H185" s="864"/>
      <c r="I185" s="861"/>
    </row>
    <row r="186" spans="1:25" s="860" customFormat="1" x14ac:dyDescent="0.2">
      <c r="A186" s="972" t="s">
        <v>374</v>
      </c>
      <c r="B186" s="971" t="s">
        <v>375</v>
      </c>
      <c r="C186" s="931">
        <v>59</v>
      </c>
      <c r="D186" s="873">
        <v>43524</v>
      </c>
      <c r="E186" s="868"/>
      <c r="F186" s="866"/>
      <c r="G186" s="869" t="s">
        <v>1854</v>
      </c>
      <c r="H186" s="864"/>
      <c r="I186" s="861" t="s">
        <v>4425</v>
      </c>
    </row>
    <row r="187" spans="1:25" s="860" customFormat="1" x14ac:dyDescent="0.2">
      <c r="A187" s="13" t="s">
        <v>855</v>
      </c>
      <c r="B187" s="607" t="s">
        <v>856</v>
      </c>
      <c r="C187" s="197">
        <v>12</v>
      </c>
      <c r="D187" s="873">
        <v>43524</v>
      </c>
      <c r="E187" s="868"/>
      <c r="F187" s="866"/>
      <c r="G187" s="869" t="s">
        <v>1854</v>
      </c>
      <c r="H187" s="864"/>
      <c r="I187" s="861" t="s">
        <v>4424</v>
      </c>
    </row>
    <row r="188" spans="1:25" s="860" customFormat="1" x14ac:dyDescent="0.2">
      <c r="A188" s="877" t="s">
        <v>1020</v>
      </c>
      <c r="B188" s="889" t="s">
        <v>1021</v>
      </c>
      <c r="C188" s="746">
        <v>8</v>
      </c>
      <c r="D188" s="873">
        <v>43496</v>
      </c>
      <c r="E188" s="868"/>
      <c r="F188" s="866" t="s">
        <v>1854</v>
      </c>
      <c r="G188" s="869"/>
      <c r="H188" s="864"/>
      <c r="I188" s="85"/>
    </row>
    <row r="189" spans="1:25" s="860" customFormat="1" x14ac:dyDescent="0.2">
      <c r="A189" s="877" t="s">
        <v>1048</v>
      </c>
      <c r="B189" s="889" t="s">
        <v>1049</v>
      </c>
      <c r="C189" s="746">
        <v>7</v>
      </c>
      <c r="D189" s="873">
        <v>43496</v>
      </c>
      <c r="E189" s="868"/>
      <c r="F189" s="866" t="s">
        <v>1854</v>
      </c>
      <c r="G189" s="869"/>
      <c r="H189" s="864"/>
      <c r="I189" s="85"/>
    </row>
    <row r="190" spans="1:25" x14ac:dyDescent="0.2">
      <c r="A190" s="885" t="s">
        <v>547</v>
      </c>
      <c r="B190" s="889" t="s">
        <v>548</v>
      </c>
      <c r="C190" s="746">
        <v>12</v>
      </c>
      <c r="D190" s="873">
        <v>43496</v>
      </c>
      <c r="E190" s="868"/>
      <c r="F190" s="866"/>
      <c r="G190" s="869"/>
      <c r="H190" s="864" t="s">
        <v>1854</v>
      </c>
      <c r="I190" s="871" t="s">
        <v>4409</v>
      </c>
      <c r="J190" s="860"/>
      <c r="K190" s="860"/>
      <c r="L190" s="860"/>
      <c r="M190" s="860"/>
      <c r="N190" s="860"/>
      <c r="O190" s="860"/>
      <c r="P190" s="860"/>
      <c r="Q190" s="860"/>
      <c r="R190" s="860"/>
      <c r="S190" s="860"/>
      <c r="T190" s="860"/>
      <c r="U190" s="860"/>
      <c r="V190" s="860"/>
      <c r="W190" s="860"/>
      <c r="X190" s="860"/>
      <c r="Y190" s="860"/>
    </row>
    <row r="191" spans="1:25" x14ac:dyDescent="0.2">
      <c r="A191" s="885" t="s">
        <v>1257</v>
      </c>
      <c r="B191" s="889" t="s">
        <v>1258</v>
      </c>
      <c r="C191" s="609">
        <v>6</v>
      </c>
      <c r="D191" s="873">
        <v>43496</v>
      </c>
      <c r="E191" s="868"/>
      <c r="F191" s="866"/>
      <c r="G191" s="869" t="s">
        <v>1854</v>
      </c>
      <c r="H191" s="864"/>
      <c r="I191" s="871" t="s">
        <v>4420</v>
      </c>
      <c r="J191" s="860"/>
      <c r="K191" s="860"/>
      <c r="L191" s="860"/>
      <c r="M191" s="860"/>
      <c r="N191" s="860"/>
      <c r="O191" s="860"/>
      <c r="P191" s="860"/>
      <c r="Q191" s="860"/>
      <c r="R191" s="860"/>
      <c r="S191" s="860"/>
      <c r="T191" s="860"/>
      <c r="U191" s="860"/>
      <c r="V191" s="860"/>
      <c r="W191" s="860"/>
    </row>
    <row r="192" spans="1:25" x14ac:dyDescent="0.2">
      <c r="A192" s="877" t="s">
        <v>784</v>
      </c>
      <c r="B192" s="889" t="s">
        <v>785</v>
      </c>
      <c r="C192" s="609">
        <v>15</v>
      </c>
      <c r="D192" s="873">
        <v>43496</v>
      </c>
      <c r="E192" s="868"/>
      <c r="F192" s="866"/>
      <c r="G192" s="869" t="s">
        <v>1854</v>
      </c>
      <c r="H192" s="864"/>
      <c r="I192" s="871" t="s">
        <v>4410</v>
      </c>
      <c r="J192" s="860"/>
      <c r="K192" s="860"/>
      <c r="L192" s="860"/>
      <c r="M192" s="860"/>
      <c r="N192" s="860"/>
      <c r="O192" s="860"/>
      <c r="P192" s="860"/>
      <c r="Q192" s="860"/>
      <c r="R192" s="860"/>
      <c r="S192" s="860"/>
      <c r="T192" s="860"/>
      <c r="U192" s="860"/>
      <c r="V192" s="860"/>
      <c r="W192" s="860"/>
    </row>
    <row r="193" spans="1:25" s="860" customFormat="1" ht="13.5" thickBot="1" x14ac:dyDescent="0.25">
      <c r="A193" s="877" t="s">
        <v>3920</v>
      </c>
      <c r="B193" s="889" t="s">
        <v>3921</v>
      </c>
      <c r="C193" s="609">
        <v>5</v>
      </c>
      <c r="D193" s="873">
        <v>43496</v>
      </c>
      <c r="E193" s="868"/>
      <c r="F193" s="866"/>
      <c r="G193" s="869" t="s">
        <v>1854</v>
      </c>
      <c r="H193" s="864"/>
      <c r="I193" s="871" t="s">
        <v>4411</v>
      </c>
      <c r="X193"/>
      <c r="Y193"/>
    </row>
    <row r="194" spans="1:25" s="860" customFormat="1" x14ac:dyDescent="0.2">
      <c r="A194" s="885" t="s">
        <v>951</v>
      </c>
      <c r="B194" s="1046" t="s">
        <v>952</v>
      </c>
      <c r="C194" s="944">
        <v>6</v>
      </c>
      <c r="D194" s="873">
        <v>43465</v>
      </c>
      <c r="E194" s="868" t="s">
        <v>1854</v>
      </c>
      <c r="F194" s="866"/>
      <c r="G194" s="869"/>
      <c r="H194" s="864"/>
      <c r="I194" s="871" t="s">
        <v>4399</v>
      </c>
      <c r="K194" s="645"/>
      <c r="L194" s="645"/>
    </row>
    <row r="195" spans="1:25" s="860" customFormat="1" x14ac:dyDescent="0.2">
      <c r="A195" s="156" t="s">
        <v>797</v>
      </c>
      <c r="B195" s="607" t="s">
        <v>798</v>
      </c>
      <c r="C195" s="746">
        <v>12</v>
      </c>
      <c r="D195" s="873">
        <v>43465</v>
      </c>
      <c r="E195" s="868"/>
      <c r="F195" s="866"/>
      <c r="G195" s="869" t="s">
        <v>1854</v>
      </c>
      <c r="H195" s="864"/>
      <c r="I195" s="871" t="s">
        <v>2792</v>
      </c>
      <c r="K195" s="645"/>
      <c r="L195" s="645"/>
    </row>
    <row r="196" spans="1:25" s="860" customFormat="1" x14ac:dyDescent="0.2">
      <c r="A196" s="885" t="s">
        <v>1695</v>
      </c>
      <c r="B196" s="889" t="s">
        <v>1696</v>
      </c>
      <c r="C196" s="914">
        <v>7</v>
      </c>
      <c r="D196" s="873">
        <v>43465</v>
      </c>
      <c r="E196" s="868"/>
      <c r="F196" s="866" t="s">
        <v>1854</v>
      </c>
      <c r="G196" s="869"/>
      <c r="H196" s="864"/>
      <c r="I196" s="871"/>
    </row>
    <row r="197" spans="1:25" x14ac:dyDescent="0.2">
      <c r="A197" s="877" t="s">
        <v>477</v>
      </c>
      <c r="B197" s="889" t="s">
        <v>478</v>
      </c>
      <c r="C197" s="746">
        <v>22</v>
      </c>
      <c r="D197" s="873">
        <v>43434</v>
      </c>
      <c r="E197" s="868" t="s">
        <v>1854</v>
      </c>
      <c r="F197" s="866"/>
      <c r="G197" s="869"/>
      <c r="H197" s="864"/>
      <c r="I197" s="871"/>
      <c r="J197" s="860"/>
      <c r="K197" s="860"/>
      <c r="L197" s="860"/>
      <c r="M197" s="860"/>
      <c r="N197" s="860"/>
      <c r="O197" s="860"/>
      <c r="P197" s="860"/>
      <c r="Q197" s="860"/>
      <c r="R197" s="860"/>
      <c r="S197" s="860"/>
      <c r="T197" s="860"/>
      <c r="U197" s="860"/>
      <c r="V197" s="860"/>
      <c r="W197" s="860"/>
      <c r="X197" s="860"/>
      <c r="Y197" s="860"/>
    </row>
    <row r="198" spans="1:25" s="853" customFormat="1" x14ac:dyDescent="0.2">
      <c r="A198" s="885" t="s">
        <v>1038</v>
      </c>
      <c r="B198" s="889" t="s">
        <v>1039</v>
      </c>
      <c r="C198" s="746">
        <v>7</v>
      </c>
      <c r="D198" s="873">
        <v>43434</v>
      </c>
      <c r="E198" s="868"/>
      <c r="F198" s="866" t="s">
        <v>1854</v>
      </c>
      <c r="G198" s="869"/>
      <c r="H198" s="864"/>
      <c r="I198" s="871"/>
      <c r="J198" s="860"/>
      <c r="K198" s="860"/>
      <c r="L198" s="860"/>
      <c r="M198" s="860"/>
      <c r="N198" s="860"/>
      <c r="O198" s="860"/>
      <c r="P198" s="860"/>
      <c r="Q198" s="860"/>
      <c r="R198" s="860"/>
      <c r="S198" s="860"/>
      <c r="T198" s="860"/>
      <c r="U198" s="860"/>
      <c r="V198" s="860"/>
      <c r="W198" s="860"/>
      <c r="X198"/>
      <c r="Y198"/>
    </row>
    <row r="199" spans="1:25" s="856" customFormat="1" x14ac:dyDescent="0.2">
      <c r="A199" s="877" t="s">
        <v>1050</v>
      </c>
      <c r="B199" s="889" t="s">
        <v>1051</v>
      </c>
      <c r="C199" s="746">
        <v>8</v>
      </c>
      <c r="D199" s="873">
        <v>43434</v>
      </c>
      <c r="E199" s="868"/>
      <c r="F199" s="866" t="s">
        <v>1854</v>
      </c>
      <c r="G199" s="869"/>
      <c r="H199" s="864"/>
      <c r="I199" s="871"/>
      <c r="J199" s="860"/>
      <c r="K199" s="860"/>
      <c r="L199" s="860"/>
      <c r="M199" s="860"/>
      <c r="N199" s="860"/>
      <c r="O199" s="860"/>
      <c r="P199" s="860"/>
      <c r="Q199" s="860"/>
      <c r="R199" s="860"/>
      <c r="S199" s="860"/>
      <c r="T199" s="860"/>
      <c r="U199" s="860"/>
      <c r="V199" s="860"/>
      <c r="W199"/>
      <c r="X199" s="853"/>
      <c r="Y199" s="853"/>
    </row>
    <row r="200" spans="1:25" s="858" customFormat="1" x14ac:dyDescent="0.2">
      <c r="A200" s="885" t="s">
        <v>521</v>
      </c>
      <c r="B200" s="889" t="s">
        <v>522</v>
      </c>
      <c r="C200" s="746">
        <v>14</v>
      </c>
      <c r="D200" s="873">
        <v>43434</v>
      </c>
      <c r="E200" s="868"/>
      <c r="F200" s="866" t="s">
        <v>1854</v>
      </c>
      <c r="G200" s="869"/>
      <c r="H200" s="864"/>
      <c r="I200" s="871"/>
      <c r="J200" s="860"/>
      <c r="K200" s="860"/>
      <c r="L200" s="860"/>
      <c r="M200" s="860"/>
      <c r="N200" s="860"/>
      <c r="O200" s="860"/>
      <c r="P200" s="860"/>
      <c r="Q200" s="860"/>
      <c r="R200" s="860"/>
      <c r="S200" s="860"/>
      <c r="T200" s="860"/>
      <c r="U200" s="860"/>
      <c r="V200" s="860"/>
      <c r="W200"/>
      <c r="X200" s="856"/>
      <c r="Y200" s="856"/>
    </row>
    <row r="201" spans="1:25" s="855" customFormat="1" x14ac:dyDescent="0.2">
      <c r="A201" s="885" t="s">
        <v>1149</v>
      </c>
      <c r="B201" s="889" t="s">
        <v>1150</v>
      </c>
      <c r="C201" s="746">
        <v>8</v>
      </c>
      <c r="D201" s="873">
        <v>43434</v>
      </c>
      <c r="E201" s="868"/>
      <c r="F201" s="866" t="s">
        <v>1854</v>
      </c>
      <c r="G201" s="869"/>
      <c r="H201" s="864"/>
      <c r="I201" s="871"/>
      <c r="J201" s="860"/>
      <c r="K201" s="860"/>
      <c r="L201" s="860"/>
      <c r="M201" s="860"/>
      <c r="N201" s="860"/>
      <c r="O201" s="860"/>
      <c r="P201" s="860"/>
      <c r="Q201" s="860"/>
      <c r="R201" s="860"/>
      <c r="S201" s="860"/>
      <c r="T201" s="860"/>
      <c r="U201" s="860"/>
      <c r="V201"/>
      <c r="W201"/>
      <c r="X201" s="858"/>
      <c r="Y201" s="858"/>
    </row>
    <row r="202" spans="1:25" s="854" customFormat="1" x14ac:dyDescent="0.2">
      <c r="A202" s="768" t="s">
        <v>590</v>
      </c>
      <c r="B202" s="795" t="s">
        <v>591</v>
      </c>
      <c r="C202" s="769">
        <v>16</v>
      </c>
      <c r="D202" s="873">
        <v>43434</v>
      </c>
      <c r="E202" s="868"/>
      <c r="F202" s="866" t="s">
        <v>1854</v>
      </c>
      <c r="G202" s="869"/>
      <c r="H202" s="864"/>
      <c r="I202" s="871"/>
      <c r="J202" s="860"/>
      <c r="K202" s="860"/>
      <c r="L202" s="860"/>
      <c r="M202" s="860"/>
      <c r="N202" s="860"/>
      <c r="O202" s="860"/>
      <c r="P202" s="860"/>
      <c r="Q202" s="860"/>
      <c r="R202" s="860"/>
      <c r="S202" s="860"/>
      <c r="T202" s="860"/>
      <c r="U202" s="860"/>
      <c r="V202"/>
      <c r="W202" s="860"/>
      <c r="X202" s="855"/>
      <c r="Y202" s="855"/>
    </row>
    <row r="203" spans="1:25" s="860" customFormat="1" x14ac:dyDescent="0.2">
      <c r="A203" s="885" t="s">
        <v>1228</v>
      </c>
      <c r="B203" s="889" t="s">
        <v>1229</v>
      </c>
      <c r="C203" s="746">
        <v>6</v>
      </c>
      <c r="D203" s="873">
        <v>43434</v>
      </c>
      <c r="E203" s="868"/>
      <c r="F203" s="866" t="s">
        <v>1854</v>
      </c>
      <c r="G203" s="869"/>
      <c r="H203" s="864"/>
      <c r="I203" s="871"/>
      <c r="V203"/>
      <c r="X203" s="854"/>
      <c r="Y203" s="854"/>
    </row>
    <row r="204" spans="1:25" s="860" customFormat="1" x14ac:dyDescent="0.2">
      <c r="A204" s="877" t="s">
        <v>1419</v>
      </c>
      <c r="B204" s="889" t="s">
        <v>1420</v>
      </c>
      <c r="C204" s="746">
        <v>8</v>
      </c>
      <c r="D204" s="873">
        <v>43434</v>
      </c>
      <c r="E204" s="868"/>
      <c r="F204" s="866" t="s">
        <v>1854</v>
      </c>
      <c r="G204" s="869"/>
      <c r="H204" s="864"/>
      <c r="I204" s="871"/>
    </row>
    <row r="205" spans="1:25" s="860" customFormat="1" x14ac:dyDescent="0.2">
      <c r="A205" s="768" t="s">
        <v>1472</v>
      </c>
      <c r="B205" s="795" t="s">
        <v>1473</v>
      </c>
      <c r="C205" s="769">
        <v>8</v>
      </c>
      <c r="D205" s="873">
        <v>43434</v>
      </c>
      <c r="E205" s="868"/>
      <c r="F205" s="866" t="s">
        <v>1854</v>
      </c>
      <c r="G205" s="869"/>
      <c r="H205" s="864"/>
      <c r="I205" s="871"/>
    </row>
    <row r="206" spans="1:25" s="860" customFormat="1" x14ac:dyDescent="0.2">
      <c r="A206" s="768" t="s">
        <v>1512</v>
      </c>
      <c r="B206" s="795" t="s">
        <v>1513</v>
      </c>
      <c r="C206" s="746">
        <v>5</v>
      </c>
      <c r="D206" s="873">
        <v>43434</v>
      </c>
      <c r="E206" s="868"/>
      <c r="F206" s="866" t="s">
        <v>1854</v>
      </c>
      <c r="G206" s="869"/>
      <c r="H206" s="864"/>
      <c r="I206" s="871"/>
      <c r="W206"/>
    </row>
    <row r="207" spans="1:25" s="860" customFormat="1" x14ac:dyDescent="0.2">
      <c r="A207" s="885" t="s">
        <v>1559</v>
      </c>
      <c r="B207" s="889" t="s">
        <v>1560</v>
      </c>
      <c r="C207" s="746">
        <v>5</v>
      </c>
      <c r="D207" s="873">
        <v>43434</v>
      </c>
      <c r="E207" s="868"/>
      <c r="F207" s="866"/>
      <c r="G207" s="869" t="s">
        <v>1854</v>
      </c>
      <c r="H207" s="864"/>
      <c r="I207" s="871" t="s">
        <v>4382</v>
      </c>
      <c r="W207" s="853"/>
    </row>
    <row r="208" spans="1:25" s="860" customFormat="1" x14ac:dyDescent="0.2">
      <c r="A208" s="877" t="s">
        <v>1674</v>
      </c>
      <c r="B208" s="889" t="s">
        <v>1675</v>
      </c>
      <c r="C208" s="746">
        <v>5</v>
      </c>
      <c r="D208" s="873">
        <v>43434</v>
      </c>
      <c r="E208" s="868"/>
      <c r="F208" s="866" t="s">
        <v>1854</v>
      </c>
      <c r="G208" s="869"/>
      <c r="H208" s="864"/>
      <c r="I208" s="871"/>
      <c r="V208"/>
      <c r="W208" s="856"/>
    </row>
    <row r="209" spans="1:25" x14ac:dyDescent="0.2">
      <c r="A209" s="877" t="s">
        <v>853</v>
      </c>
      <c r="B209" s="889" t="s">
        <v>4100</v>
      </c>
      <c r="C209" s="746">
        <v>14</v>
      </c>
      <c r="D209" s="873">
        <v>43434</v>
      </c>
      <c r="E209" s="868"/>
      <c r="F209" s="866" t="s">
        <v>1854</v>
      </c>
      <c r="G209" s="869"/>
      <c r="H209" s="864"/>
      <c r="I209" s="871"/>
      <c r="J209" s="860"/>
      <c r="K209" s="860"/>
      <c r="L209" s="860"/>
      <c r="M209" s="860"/>
      <c r="N209" s="860"/>
      <c r="O209" s="860"/>
      <c r="P209" s="860"/>
      <c r="Q209" s="860"/>
      <c r="R209" s="860"/>
      <c r="S209" s="860"/>
      <c r="T209" s="860"/>
      <c r="U209" s="860"/>
      <c r="V209" s="853"/>
      <c r="W209" s="858"/>
      <c r="X209" s="860"/>
      <c r="Y209" s="860"/>
    </row>
    <row r="210" spans="1:25" x14ac:dyDescent="0.2">
      <c r="A210" s="885" t="s">
        <v>422</v>
      </c>
      <c r="B210" s="889" t="s">
        <v>423</v>
      </c>
      <c r="C210" s="746">
        <v>12</v>
      </c>
      <c r="D210" s="873">
        <v>43404</v>
      </c>
      <c r="E210" s="868" t="s">
        <v>1854</v>
      </c>
      <c r="F210" s="866"/>
      <c r="G210" s="869"/>
      <c r="H210" s="864"/>
      <c r="I210" s="871"/>
      <c r="J210" s="860"/>
      <c r="K210" s="877"/>
      <c r="L210" s="877"/>
      <c r="M210" s="860"/>
      <c r="N210" s="860"/>
      <c r="O210" s="860"/>
      <c r="P210" s="860"/>
      <c r="Q210" s="860"/>
      <c r="R210" s="860"/>
      <c r="S210" s="860"/>
      <c r="T210" s="860"/>
      <c r="U210" s="860"/>
      <c r="V210" s="856"/>
      <c r="W210" s="855"/>
    </row>
    <row r="211" spans="1:25" x14ac:dyDescent="0.2">
      <c r="A211" s="885" t="s">
        <v>921</v>
      </c>
      <c r="B211" s="889" t="s">
        <v>922</v>
      </c>
      <c r="C211" s="746">
        <v>6</v>
      </c>
      <c r="D211" s="873">
        <v>43404</v>
      </c>
      <c r="E211" s="868"/>
      <c r="F211" s="866"/>
      <c r="G211" s="869" t="s">
        <v>1854</v>
      </c>
      <c r="H211" s="864"/>
      <c r="I211" s="871" t="s">
        <v>4318</v>
      </c>
      <c r="J211" s="860"/>
      <c r="K211" s="860"/>
      <c r="L211" s="860"/>
      <c r="M211" s="860"/>
      <c r="N211" s="860"/>
      <c r="O211" s="860"/>
      <c r="P211" s="860"/>
      <c r="Q211" s="860"/>
      <c r="R211" s="860"/>
      <c r="S211" s="860"/>
      <c r="T211" s="860"/>
      <c r="U211" s="860"/>
      <c r="V211" s="858"/>
      <c r="W211" s="854"/>
    </row>
    <row r="212" spans="1:25" x14ac:dyDescent="0.2">
      <c r="A212" s="894" t="s">
        <v>939</v>
      </c>
      <c r="B212" s="889" t="s">
        <v>940</v>
      </c>
      <c r="C212" s="746">
        <v>5</v>
      </c>
      <c r="D212" s="873">
        <v>43404</v>
      </c>
      <c r="E212" s="868" t="s">
        <v>1854</v>
      </c>
      <c r="F212" s="917"/>
      <c r="G212" s="869"/>
      <c r="H212" s="864"/>
      <c r="I212" s="871"/>
      <c r="J212" s="860"/>
      <c r="K212" s="860"/>
      <c r="L212" s="860"/>
      <c r="M212" s="860"/>
      <c r="N212" s="860"/>
      <c r="O212" s="860"/>
      <c r="P212" s="860"/>
      <c r="Q212" s="860"/>
      <c r="R212" s="860"/>
      <c r="S212" s="860"/>
      <c r="T212" s="860"/>
      <c r="V212" s="855"/>
      <c r="W212" s="860"/>
    </row>
    <row r="213" spans="1:25" x14ac:dyDescent="0.2">
      <c r="A213" s="894" t="s">
        <v>968</v>
      </c>
      <c r="B213" s="889" t="s">
        <v>969</v>
      </c>
      <c r="C213" s="746">
        <v>6</v>
      </c>
      <c r="D213" s="873">
        <v>43404</v>
      </c>
      <c r="E213" s="868"/>
      <c r="F213" s="866" t="s">
        <v>1854</v>
      </c>
      <c r="G213" s="869"/>
      <c r="H213" s="864"/>
      <c r="I213" s="871" t="s">
        <v>4313</v>
      </c>
      <c r="J213" s="860"/>
      <c r="K213" s="860"/>
      <c r="L213" s="860"/>
      <c r="M213" s="860"/>
      <c r="N213" s="860"/>
      <c r="O213" s="860"/>
      <c r="P213" s="860"/>
      <c r="Q213" s="860"/>
      <c r="R213" s="860"/>
      <c r="S213" s="860"/>
      <c r="T213" s="860"/>
      <c r="V213" s="854"/>
      <c r="W213" s="860"/>
    </row>
    <row r="214" spans="1:25" x14ac:dyDescent="0.2">
      <c r="A214" s="885" t="s">
        <v>1003</v>
      </c>
      <c r="B214" s="889" t="s">
        <v>1004</v>
      </c>
      <c r="C214" s="746">
        <v>6</v>
      </c>
      <c r="D214" s="873">
        <v>43404</v>
      </c>
      <c r="E214" s="868"/>
      <c r="F214" s="866" t="s">
        <v>1854</v>
      </c>
      <c r="G214" s="869"/>
      <c r="H214" s="864"/>
      <c r="I214" s="871" t="s">
        <v>4313</v>
      </c>
      <c r="J214" s="860"/>
      <c r="K214" s="860"/>
      <c r="L214" s="860"/>
      <c r="M214" s="860"/>
      <c r="N214" s="860"/>
      <c r="O214" s="860"/>
      <c r="P214" s="860"/>
      <c r="Q214" s="860"/>
      <c r="R214" s="860"/>
      <c r="S214" s="860"/>
      <c r="T214" s="860"/>
      <c r="V214" s="860"/>
      <c r="W214" s="860"/>
    </row>
    <row r="215" spans="1:25" x14ac:dyDescent="0.2">
      <c r="A215" s="885" t="s">
        <v>1075</v>
      </c>
      <c r="B215" s="889" t="s">
        <v>1076</v>
      </c>
      <c r="C215" s="746">
        <v>7</v>
      </c>
      <c r="D215" s="873">
        <v>43404</v>
      </c>
      <c r="E215" s="868"/>
      <c r="F215" s="866"/>
      <c r="G215" s="869" t="s">
        <v>1854</v>
      </c>
      <c r="H215" s="864"/>
      <c r="I215" s="871" t="s">
        <v>4319</v>
      </c>
      <c r="J215" s="860"/>
      <c r="K215" s="860"/>
      <c r="L215" s="860"/>
      <c r="M215" s="860"/>
      <c r="N215" s="860"/>
      <c r="O215" s="860"/>
      <c r="P215" s="860"/>
      <c r="Q215" s="860"/>
      <c r="R215" s="860"/>
      <c r="S215" s="860"/>
      <c r="T215" s="860"/>
      <c r="U215" s="860"/>
      <c r="V215" s="860"/>
      <c r="W215" s="860"/>
    </row>
    <row r="216" spans="1:25" x14ac:dyDescent="0.2">
      <c r="A216" s="717" t="s">
        <v>4172</v>
      </c>
      <c r="B216" s="799" t="s">
        <v>4169</v>
      </c>
      <c r="C216" s="746">
        <v>5</v>
      </c>
      <c r="D216" s="873">
        <v>43404</v>
      </c>
      <c r="E216" s="868"/>
      <c r="F216" s="866"/>
      <c r="G216" s="869" t="s">
        <v>1854</v>
      </c>
      <c r="H216" s="864"/>
      <c r="I216" s="871" t="s">
        <v>4320</v>
      </c>
      <c r="J216" s="860"/>
      <c r="K216" s="860"/>
      <c r="L216" s="860"/>
      <c r="M216" s="860"/>
      <c r="N216" s="860"/>
      <c r="O216" s="860"/>
      <c r="P216" s="860"/>
      <c r="Q216" s="860"/>
      <c r="R216" s="860"/>
      <c r="S216" s="860"/>
      <c r="T216" s="860"/>
      <c r="U216" s="860"/>
      <c r="V216" s="860"/>
      <c r="W216" s="860"/>
    </row>
    <row r="217" spans="1:25" x14ac:dyDescent="0.2">
      <c r="A217" s="885" t="s">
        <v>1089</v>
      </c>
      <c r="B217" s="889" t="s">
        <v>1090</v>
      </c>
      <c r="C217" s="746">
        <v>7</v>
      </c>
      <c r="D217" s="873">
        <v>43404</v>
      </c>
      <c r="E217" s="868"/>
      <c r="F217" s="866"/>
      <c r="G217" s="869" t="s">
        <v>1854</v>
      </c>
      <c r="H217" s="864"/>
      <c r="I217" s="871" t="s">
        <v>4321</v>
      </c>
      <c r="J217" s="860"/>
      <c r="K217" s="860"/>
      <c r="L217" s="860"/>
      <c r="M217" s="860"/>
      <c r="N217" s="860"/>
      <c r="O217" s="860"/>
      <c r="P217" s="860"/>
      <c r="Q217" s="860"/>
      <c r="R217" s="860"/>
      <c r="S217" s="860"/>
      <c r="T217" s="860"/>
      <c r="U217" s="860"/>
      <c r="V217" s="860"/>
      <c r="W217" s="860"/>
    </row>
    <row r="218" spans="1:25" x14ac:dyDescent="0.2">
      <c r="A218" s="885" t="s">
        <v>534</v>
      </c>
      <c r="B218" s="889" t="s">
        <v>535</v>
      </c>
      <c r="C218" s="746">
        <v>14</v>
      </c>
      <c r="D218" s="873">
        <v>43404</v>
      </c>
      <c r="E218" s="868"/>
      <c r="F218" s="866" t="s">
        <v>1854</v>
      </c>
      <c r="G218" s="869"/>
      <c r="H218" s="864"/>
      <c r="I218" s="871" t="s">
        <v>4313</v>
      </c>
      <c r="J218" s="860"/>
      <c r="K218" s="860"/>
      <c r="L218" s="860"/>
      <c r="M218" s="860"/>
      <c r="N218" s="860"/>
      <c r="O218" s="860"/>
      <c r="P218" s="860"/>
      <c r="Q218" s="860"/>
      <c r="R218" s="860"/>
      <c r="S218" s="860"/>
      <c r="U218" s="860"/>
      <c r="V218" s="860"/>
    </row>
    <row r="219" spans="1:25" x14ac:dyDescent="0.2">
      <c r="A219" s="877" t="s">
        <v>1135</v>
      </c>
      <c r="B219" s="889" t="s">
        <v>1136</v>
      </c>
      <c r="C219" s="746">
        <v>7</v>
      </c>
      <c r="D219" s="873">
        <v>43404</v>
      </c>
      <c r="E219" s="868"/>
      <c r="F219" s="866"/>
      <c r="G219" s="869" t="s">
        <v>1854</v>
      </c>
      <c r="H219" s="864"/>
      <c r="I219" s="871" t="s">
        <v>1983</v>
      </c>
      <c r="J219" s="860"/>
      <c r="K219" s="860"/>
      <c r="L219" s="860"/>
      <c r="M219" s="860"/>
      <c r="N219" s="860"/>
      <c r="O219" s="860"/>
      <c r="P219" s="860"/>
      <c r="Q219" s="860"/>
      <c r="R219" s="860"/>
      <c r="S219" s="860"/>
      <c r="V219" s="860"/>
    </row>
    <row r="220" spans="1:25" x14ac:dyDescent="0.2">
      <c r="A220" s="885" t="s">
        <v>1155</v>
      </c>
      <c r="B220" s="889" t="s">
        <v>1156</v>
      </c>
      <c r="C220" s="746">
        <v>7</v>
      </c>
      <c r="D220" s="873">
        <v>43404</v>
      </c>
      <c r="E220" s="868"/>
      <c r="F220" s="866" t="s">
        <v>1854</v>
      </c>
      <c r="G220" s="869"/>
      <c r="H220" s="864"/>
      <c r="I220" s="871" t="s">
        <v>4313</v>
      </c>
      <c r="J220" s="860"/>
      <c r="K220" s="860"/>
      <c r="L220" s="860"/>
      <c r="M220" s="860"/>
      <c r="N220" s="860"/>
      <c r="O220" s="860"/>
      <c r="P220" s="860"/>
      <c r="Q220" s="860"/>
      <c r="R220" s="860"/>
      <c r="U220" s="853"/>
    </row>
    <row r="221" spans="1:25" x14ac:dyDescent="0.2">
      <c r="A221" s="877" t="s">
        <v>555</v>
      </c>
      <c r="B221" s="889" t="s">
        <v>556</v>
      </c>
      <c r="C221" s="746">
        <v>16</v>
      </c>
      <c r="D221" s="873">
        <v>43404</v>
      </c>
      <c r="E221" s="868"/>
      <c r="F221" s="866"/>
      <c r="G221" s="869" t="s">
        <v>1854</v>
      </c>
      <c r="H221" s="864"/>
      <c r="I221" s="871" t="s">
        <v>4316</v>
      </c>
      <c r="J221" s="860"/>
      <c r="K221" s="860"/>
      <c r="L221" s="860"/>
      <c r="M221" s="860"/>
      <c r="N221" s="860"/>
      <c r="O221" s="860"/>
      <c r="P221" s="860"/>
      <c r="Q221" s="860"/>
      <c r="R221" s="860"/>
      <c r="T221" s="860"/>
      <c r="U221" s="856"/>
    </row>
    <row r="222" spans="1:25" x14ac:dyDescent="0.2">
      <c r="A222" s="885" t="s">
        <v>3822</v>
      </c>
      <c r="B222" s="889" t="s">
        <v>3823</v>
      </c>
      <c r="C222" s="746">
        <v>5</v>
      </c>
      <c r="D222" s="873">
        <v>43404</v>
      </c>
      <c r="E222" s="868"/>
      <c r="F222" s="866"/>
      <c r="G222" s="869" t="s">
        <v>1854</v>
      </c>
      <c r="H222" s="864"/>
      <c r="I222" s="871" t="s">
        <v>4317</v>
      </c>
      <c r="J222" s="860"/>
      <c r="K222" s="860"/>
      <c r="L222" s="860"/>
      <c r="M222" s="860"/>
      <c r="N222" s="860"/>
      <c r="O222" s="860"/>
      <c r="P222" s="860"/>
      <c r="Q222" s="860"/>
      <c r="R222" s="860"/>
      <c r="T222" s="860"/>
      <c r="U222" s="858"/>
    </row>
    <row r="223" spans="1:25" x14ac:dyDescent="0.2">
      <c r="A223" s="885" t="s">
        <v>596</v>
      </c>
      <c r="B223" s="889" t="s">
        <v>597</v>
      </c>
      <c r="C223" s="609">
        <v>11</v>
      </c>
      <c r="D223" s="873">
        <v>43404</v>
      </c>
      <c r="E223" s="868"/>
      <c r="F223" s="866" t="s">
        <v>1854</v>
      </c>
      <c r="G223" s="869"/>
      <c r="H223" s="864"/>
      <c r="I223" s="871" t="s">
        <v>4313</v>
      </c>
      <c r="J223" s="860"/>
      <c r="K223" s="860"/>
      <c r="L223" s="860"/>
      <c r="M223" s="860"/>
      <c r="N223" s="860"/>
      <c r="O223" s="860"/>
      <c r="P223" s="860"/>
      <c r="Q223" s="860"/>
      <c r="R223" s="860"/>
      <c r="S223" s="860"/>
      <c r="T223" s="860"/>
      <c r="U223" s="855"/>
    </row>
    <row r="224" spans="1:25" x14ac:dyDescent="0.2">
      <c r="A224" s="885" t="s">
        <v>1178</v>
      </c>
      <c r="B224" s="889" t="s">
        <v>1179</v>
      </c>
      <c r="C224" s="609">
        <v>7</v>
      </c>
      <c r="D224" s="873">
        <v>43404</v>
      </c>
      <c r="E224" s="868"/>
      <c r="F224" s="866" t="s">
        <v>1854</v>
      </c>
      <c r="G224" s="869"/>
      <c r="H224" s="864"/>
      <c r="I224" s="871" t="s">
        <v>4313</v>
      </c>
      <c r="S224" s="860"/>
      <c r="T224" s="860"/>
      <c r="U224" s="854"/>
    </row>
    <row r="225" spans="1:21" x14ac:dyDescent="0.2">
      <c r="A225" s="885" t="s">
        <v>1734</v>
      </c>
      <c r="B225" s="890" t="s">
        <v>1735</v>
      </c>
      <c r="C225" s="746">
        <v>6</v>
      </c>
      <c r="D225" s="873">
        <v>43404</v>
      </c>
      <c r="E225" s="868"/>
      <c r="F225" s="866" t="s">
        <v>1854</v>
      </c>
      <c r="G225" s="869"/>
      <c r="H225" s="864"/>
      <c r="I225" s="871" t="s">
        <v>4313</v>
      </c>
      <c r="S225" s="860"/>
      <c r="U225" s="860"/>
    </row>
    <row r="226" spans="1:21" x14ac:dyDescent="0.2">
      <c r="A226" s="885" t="s">
        <v>1263</v>
      </c>
      <c r="B226" s="889" t="s">
        <v>1264</v>
      </c>
      <c r="C226" s="746">
        <v>5</v>
      </c>
      <c r="D226" s="873">
        <v>43404</v>
      </c>
      <c r="E226" s="868"/>
      <c r="F226" s="866" t="s">
        <v>1854</v>
      </c>
      <c r="G226" s="869"/>
      <c r="H226" s="864"/>
      <c r="I226" s="871" t="s">
        <v>4313</v>
      </c>
      <c r="S226" s="860"/>
      <c r="T226" s="853"/>
      <c r="U226" s="860"/>
    </row>
    <row r="227" spans="1:21" x14ac:dyDescent="0.2">
      <c r="A227" s="768" t="s">
        <v>1259</v>
      </c>
      <c r="B227" s="795" t="s">
        <v>1260</v>
      </c>
      <c r="C227" s="769">
        <v>5</v>
      </c>
      <c r="D227" s="873">
        <v>43404</v>
      </c>
      <c r="E227" s="868"/>
      <c r="F227" s="866" t="s">
        <v>1854</v>
      </c>
      <c r="G227" s="869"/>
      <c r="H227" s="864"/>
      <c r="I227" s="871" t="s">
        <v>4313</v>
      </c>
      <c r="J227" s="860"/>
      <c r="K227" s="860"/>
      <c r="L227" s="860"/>
      <c r="M227" s="860"/>
      <c r="N227" s="860"/>
      <c r="O227" s="860"/>
      <c r="P227" s="860"/>
      <c r="Q227" s="860"/>
      <c r="R227" s="860"/>
      <c r="T227" s="856"/>
      <c r="U227" s="860"/>
    </row>
    <row r="228" spans="1:21" x14ac:dyDescent="0.2">
      <c r="A228" s="658" t="s">
        <v>1430</v>
      </c>
      <c r="B228" s="795" t="s">
        <v>1431</v>
      </c>
      <c r="C228" s="769">
        <v>7</v>
      </c>
      <c r="D228" s="873">
        <v>43404</v>
      </c>
      <c r="E228" s="868"/>
      <c r="F228" s="866" t="s">
        <v>1854</v>
      </c>
      <c r="G228" s="869"/>
      <c r="H228" s="864"/>
      <c r="I228" s="871" t="s">
        <v>4313</v>
      </c>
      <c r="J228" s="860"/>
      <c r="K228" s="860"/>
      <c r="L228" s="860"/>
      <c r="M228" s="860"/>
      <c r="N228" s="860"/>
      <c r="O228" s="860"/>
      <c r="P228" s="860"/>
      <c r="Q228" s="860"/>
      <c r="R228" s="860"/>
      <c r="S228" s="853"/>
      <c r="T228" s="858"/>
      <c r="U228" s="860"/>
    </row>
    <row r="229" spans="1:21" x14ac:dyDescent="0.2">
      <c r="A229" s="885" t="s">
        <v>1488</v>
      </c>
      <c r="B229" s="889" t="s">
        <v>1489</v>
      </c>
      <c r="C229" s="746">
        <v>5</v>
      </c>
      <c r="D229" s="873">
        <v>43404</v>
      </c>
      <c r="E229" s="868"/>
      <c r="F229" s="866" t="s">
        <v>1854</v>
      </c>
      <c r="G229" s="869"/>
      <c r="H229" s="864"/>
      <c r="I229" s="871" t="s">
        <v>4313</v>
      </c>
      <c r="J229" s="860"/>
      <c r="K229" s="860"/>
      <c r="L229" s="860"/>
      <c r="M229" s="860"/>
      <c r="N229" s="860"/>
      <c r="O229" s="860"/>
      <c r="P229" s="860"/>
      <c r="Q229" s="860"/>
      <c r="R229" s="860"/>
      <c r="S229" s="856"/>
      <c r="T229" s="855"/>
      <c r="U229" s="860"/>
    </row>
    <row r="230" spans="1:21" x14ac:dyDescent="0.2">
      <c r="A230" s="877" t="s">
        <v>726</v>
      </c>
      <c r="B230" s="889" t="s">
        <v>727</v>
      </c>
      <c r="C230" s="746">
        <v>21</v>
      </c>
      <c r="D230" s="873">
        <v>43404</v>
      </c>
      <c r="E230" s="868" t="s">
        <v>1854</v>
      </c>
      <c r="F230" s="866"/>
      <c r="G230" s="869"/>
      <c r="H230" s="864"/>
      <c r="I230" s="453"/>
      <c r="J230" s="860"/>
      <c r="K230" s="860"/>
      <c r="L230" s="860"/>
      <c r="M230" s="860"/>
      <c r="N230" s="860"/>
      <c r="O230" s="860"/>
      <c r="P230" s="860"/>
      <c r="Q230" s="860"/>
      <c r="R230" s="860"/>
      <c r="S230" s="858"/>
      <c r="T230" s="854"/>
      <c r="U230" s="860"/>
    </row>
    <row r="231" spans="1:21" x14ac:dyDescent="0.2">
      <c r="A231" s="885" t="s">
        <v>1541</v>
      </c>
      <c r="B231" s="889" t="s">
        <v>1542</v>
      </c>
      <c r="C231" s="746">
        <v>5</v>
      </c>
      <c r="D231" s="873">
        <v>43404</v>
      </c>
      <c r="E231" s="868"/>
      <c r="F231" s="866" t="s">
        <v>1854</v>
      </c>
      <c r="G231" s="869"/>
      <c r="H231" s="864"/>
      <c r="I231" s="871" t="s">
        <v>4313</v>
      </c>
      <c r="K231" s="860"/>
      <c r="L231" s="860"/>
      <c r="S231" s="855"/>
      <c r="T231" s="860"/>
    </row>
    <row r="232" spans="1:21" x14ac:dyDescent="0.2">
      <c r="A232" s="768" t="s">
        <v>1588</v>
      </c>
      <c r="B232" s="795" t="s">
        <v>1589</v>
      </c>
      <c r="C232" s="769">
        <v>8</v>
      </c>
      <c r="D232" s="873">
        <v>43404</v>
      </c>
      <c r="E232" s="868"/>
      <c r="F232" s="866" t="s">
        <v>1854</v>
      </c>
      <c r="G232" s="869"/>
      <c r="H232" s="864"/>
      <c r="I232" s="871" t="s">
        <v>4313</v>
      </c>
      <c r="J232" s="853"/>
      <c r="K232" s="860"/>
      <c r="L232" s="860"/>
      <c r="M232" s="853"/>
      <c r="N232" s="853"/>
      <c r="O232" s="853"/>
      <c r="P232" s="853"/>
      <c r="Q232" s="853"/>
      <c r="R232" s="853"/>
      <c r="S232" s="854"/>
      <c r="T232" s="860"/>
    </row>
    <row r="233" spans="1:21" x14ac:dyDescent="0.2">
      <c r="A233" s="768" t="s">
        <v>1594</v>
      </c>
      <c r="B233" s="795" t="s">
        <v>1595</v>
      </c>
      <c r="C233" s="769">
        <v>5</v>
      </c>
      <c r="D233" s="873">
        <v>43404</v>
      </c>
      <c r="E233" s="868"/>
      <c r="F233" s="866" t="s">
        <v>1854</v>
      </c>
      <c r="G233" s="869"/>
      <c r="H233" s="864"/>
      <c r="I233" s="871" t="s">
        <v>4313</v>
      </c>
      <c r="J233" s="856"/>
      <c r="K233" s="856"/>
      <c r="L233" s="856"/>
      <c r="M233" s="856"/>
      <c r="N233" s="856"/>
      <c r="O233" s="856"/>
      <c r="P233" s="856"/>
      <c r="Q233" s="856"/>
      <c r="R233" s="856"/>
      <c r="S233" s="860"/>
      <c r="T233" s="860"/>
    </row>
    <row r="234" spans="1:21" x14ac:dyDescent="0.2">
      <c r="A234" s="885" t="s">
        <v>1634</v>
      </c>
      <c r="B234" s="889" t="s">
        <v>1635</v>
      </c>
      <c r="C234" s="746">
        <v>6</v>
      </c>
      <c r="D234" s="873">
        <v>43404</v>
      </c>
      <c r="E234" s="868"/>
      <c r="F234" s="866" t="s">
        <v>1854</v>
      </c>
      <c r="G234" s="869"/>
      <c r="H234" s="864"/>
      <c r="I234" s="871" t="s">
        <v>4313</v>
      </c>
      <c r="J234" s="858"/>
      <c r="K234" s="860"/>
      <c r="L234" s="860"/>
      <c r="M234" s="858"/>
      <c r="N234" s="858"/>
      <c r="O234" s="858"/>
      <c r="P234" s="858"/>
      <c r="Q234" s="858"/>
      <c r="R234" s="858"/>
      <c r="S234" s="860"/>
      <c r="T234" s="860"/>
    </row>
    <row r="235" spans="1:21" x14ac:dyDescent="0.2">
      <c r="A235" s="877" t="s">
        <v>1697</v>
      </c>
      <c r="B235" s="889" t="s">
        <v>1698</v>
      </c>
      <c r="C235" s="746">
        <v>6</v>
      </c>
      <c r="D235" s="873">
        <v>43404</v>
      </c>
      <c r="E235" s="868"/>
      <c r="F235" s="866" t="s">
        <v>1854</v>
      </c>
      <c r="G235" s="869"/>
      <c r="H235" s="864"/>
      <c r="I235" s="871" t="s">
        <v>4313</v>
      </c>
      <c r="J235" s="855"/>
      <c r="K235" s="855"/>
      <c r="L235" s="855"/>
      <c r="M235" s="855"/>
      <c r="N235" s="855"/>
      <c r="O235" s="855"/>
      <c r="P235" s="855"/>
      <c r="Q235" s="855"/>
      <c r="R235" s="855"/>
      <c r="S235" s="860"/>
      <c r="T235" s="860"/>
    </row>
    <row r="236" spans="1:21" x14ac:dyDescent="0.2">
      <c r="A236" s="885" t="s">
        <v>1748</v>
      </c>
      <c r="B236" s="889" t="s">
        <v>1749</v>
      </c>
      <c r="C236" s="746">
        <v>6</v>
      </c>
      <c r="D236" s="873">
        <v>43404</v>
      </c>
      <c r="E236" s="868"/>
      <c r="F236" s="866" t="s">
        <v>1854</v>
      </c>
      <c r="G236" s="869"/>
      <c r="H236" s="864"/>
      <c r="I236" s="871" t="s">
        <v>4313</v>
      </c>
      <c r="J236" s="854"/>
      <c r="K236" s="860"/>
      <c r="L236" s="854"/>
      <c r="M236" s="854"/>
      <c r="N236" s="854"/>
      <c r="O236" s="854"/>
      <c r="P236" s="854"/>
      <c r="Q236" s="854"/>
      <c r="R236" s="854"/>
      <c r="S236" s="860"/>
      <c r="T236" s="860"/>
    </row>
    <row r="237" spans="1:21" x14ac:dyDescent="0.2">
      <c r="A237" s="894" t="s">
        <v>1820</v>
      </c>
      <c r="B237" s="889" t="s">
        <v>1821</v>
      </c>
      <c r="C237" s="746">
        <v>6</v>
      </c>
      <c r="D237" s="873">
        <v>43404</v>
      </c>
      <c r="E237" s="868"/>
      <c r="F237" s="866" t="s">
        <v>1854</v>
      </c>
      <c r="G237" s="869"/>
      <c r="H237" s="864"/>
      <c r="I237" s="871" t="s">
        <v>4313</v>
      </c>
      <c r="J237" s="860"/>
      <c r="K237" s="860"/>
      <c r="L237" s="860"/>
      <c r="M237" s="860"/>
      <c r="N237" s="860"/>
      <c r="O237" s="860"/>
      <c r="P237" s="860"/>
      <c r="Q237" s="860"/>
      <c r="R237" s="860"/>
      <c r="S237" s="860"/>
    </row>
    <row r="238" spans="1:21" x14ac:dyDescent="0.2">
      <c r="A238" s="885" t="s">
        <v>1194</v>
      </c>
      <c r="B238" s="889" t="s">
        <v>1195</v>
      </c>
      <c r="C238" s="914">
        <v>5</v>
      </c>
      <c r="D238" s="873">
        <v>43371</v>
      </c>
      <c r="E238" s="868"/>
      <c r="F238" s="866"/>
      <c r="G238" s="869" t="s">
        <v>1854</v>
      </c>
      <c r="H238" s="864"/>
      <c r="I238" s="871" t="s">
        <v>4288</v>
      </c>
      <c r="J238" s="860"/>
      <c r="K238" s="860"/>
      <c r="L238" s="860"/>
      <c r="M238" s="860"/>
      <c r="N238" s="860"/>
      <c r="O238" s="860"/>
      <c r="P238" s="860"/>
      <c r="Q238" s="860"/>
      <c r="R238" s="860"/>
      <c r="S238" s="860"/>
    </row>
    <row r="239" spans="1:21" x14ac:dyDescent="0.2">
      <c r="A239" s="658" t="s">
        <v>1232</v>
      </c>
      <c r="B239" s="795" t="s">
        <v>1233</v>
      </c>
      <c r="C239" s="931">
        <v>8</v>
      </c>
      <c r="D239" s="873">
        <v>43371</v>
      </c>
      <c r="E239" s="866"/>
      <c r="F239" s="864"/>
      <c r="G239" s="930" t="s">
        <v>1854</v>
      </c>
      <c r="H239" s="864"/>
      <c r="I239" s="871" t="s">
        <v>4286</v>
      </c>
      <c r="J239" s="860"/>
      <c r="K239" s="860"/>
      <c r="L239" s="860"/>
      <c r="M239" s="860"/>
      <c r="N239" s="860"/>
      <c r="O239" s="860"/>
      <c r="P239" s="860"/>
      <c r="Q239" s="860"/>
      <c r="R239" s="860"/>
    </row>
    <row r="240" spans="1:21" x14ac:dyDescent="0.2">
      <c r="A240" s="1036" t="s">
        <v>4284</v>
      </c>
      <c r="B240" s="874" t="s">
        <v>1676</v>
      </c>
      <c r="C240" s="872">
        <v>5</v>
      </c>
      <c r="D240" s="873">
        <v>43371</v>
      </c>
      <c r="E240" s="868" t="s">
        <v>1854</v>
      </c>
      <c r="F240" s="866"/>
      <c r="G240" s="869"/>
      <c r="H240" s="864"/>
      <c r="I240" s="871" t="s">
        <v>4285</v>
      </c>
      <c r="J240" s="860"/>
      <c r="K240" s="860"/>
      <c r="L240" s="860"/>
      <c r="M240" s="860"/>
      <c r="N240" s="860"/>
      <c r="O240" s="860"/>
      <c r="P240" s="860"/>
      <c r="Q240" s="860"/>
      <c r="R240" s="860"/>
    </row>
    <row r="241" spans="1:18" x14ac:dyDescent="0.2">
      <c r="A241" s="479" t="s">
        <v>1816</v>
      </c>
      <c r="B241" s="874" t="s">
        <v>1817</v>
      </c>
      <c r="C241" s="872">
        <v>5</v>
      </c>
      <c r="D241" s="873">
        <v>43371</v>
      </c>
      <c r="E241" s="868"/>
      <c r="F241" s="866"/>
      <c r="G241" s="869" t="s">
        <v>1854</v>
      </c>
      <c r="H241" s="864"/>
      <c r="I241" s="871" t="s">
        <v>4287</v>
      </c>
      <c r="J241" s="860"/>
      <c r="K241" s="860"/>
      <c r="L241" s="860"/>
      <c r="M241" s="860"/>
      <c r="N241" s="860"/>
      <c r="O241" s="860"/>
      <c r="P241" s="860"/>
      <c r="Q241" s="860"/>
      <c r="R241" s="860"/>
    </row>
    <row r="242" spans="1:18" x14ac:dyDescent="0.2">
      <c r="A242" s="870" t="s">
        <v>4221</v>
      </c>
      <c r="B242" s="861" t="s">
        <v>4222</v>
      </c>
      <c r="C242" s="872">
        <v>5</v>
      </c>
      <c r="D242" s="873">
        <v>43343</v>
      </c>
      <c r="E242" s="868"/>
      <c r="F242" s="866"/>
      <c r="G242" s="869" t="s">
        <v>1854</v>
      </c>
      <c r="H242" s="864"/>
      <c r="I242" s="871" t="s">
        <v>4223</v>
      </c>
      <c r="J242" s="860"/>
      <c r="K242" s="860"/>
      <c r="L242" s="860"/>
      <c r="M242" s="860"/>
      <c r="N242" s="860"/>
      <c r="O242" s="860"/>
      <c r="P242" s="860"/>
      <c r="Q242" s="860"/>
      <c r="R242" s="860"/>
    </row>
    <row r="243" spans="1:18" x14ac:dyDescent="0.2">
      <c r="A243" s="156" t="s">
        <v>4224</v>
      </c>
      <c r="B243" s="918" t="s">
        <v>4225</v>
      </c>
      <c r="C243" s="872">
        <v>5</v>
      </c>
      <c r="D243" s="873">
        <v>43343</v>
      </c>
      <c r="E243" s="868"/>
      <c r="F243" s="866"/>
      <c r="G243" s="869" t="s">
        <v>1854</v>
      </c>
      <c r="H243" s="864"/>
      <c r="I243" s="871" t="s">
        <v>4226</v>
      </c>
    </row>
    <row r="244" spans="1:18" x14ac:dyDescent="0.2">
      <c r="A244" s="156" t="s">
        <v>4219</v>
      </c>
      <c r="B244" s="918" t="s">
        <v>4220</v>
      </c>
      <c r="C244" s="872">
        <v>9</v>
      </c>
      <c r="D244" s="873">
        <v>43343</v>
      </c>
      <c r="E244" s="868" t="s">
        <v>1854</v>
      </c>
      <c r="F244" s="866"/>
      <c r="G244" s="869"/>
      <c r="H244" s="864"/>
      <c r="I244" s="871"/>
      <c r="K244" s="860"/>
    </row>
    <row r="245" spans="1:18" x14ac:dyDescent="0.2">
      <c r="A245" s="877" t="s">
        <v>4228</v>
      </c>
      <c r="B245" s="918" t="s">
        <v>4227</v>
      </c>
      <c r="C245" s="872">
        <v>8</v>
      </c>
      <c r="D245" s="873">
        <v>43312</v>
      </c>
      <c r="E245" s="868"/>
      <c r="F245" s="866"/>
      <c r="G245" s="869" t="s">
        <v>1854</v>
      </c>
      <c r="H245" s="864"/>
      <c r="I245" s="871" t="s">
        <v>4229</v>
      </c>
    </row>
    <row r="246" spans="1:18" x14ac:dyDescent="0.2">
      <c r="A246" s="885" t="s">
        <v>4242</v>
      </c>
      <c r="B246" s="620" t="s">
        <v>4243</v>
      </c>
      <c r="C246" s="872">
        <v>11</v>
      </c>
      <c r="D246" s="873">
        <v>43312</v>
      </c>
      <c r="E246" s="868"/>
      <c r="F246" s="866"/>
      <c r="G246" s="869" t="s">
        <v>1854</v>
      </c>
      <c r="H246" s="864"/>
      <c r="I246" s="871" t="s">
        <v>4244</v>
      </c>
    </row>
    <row r="247" spans="1:18" x14ac:dyDescent="0.2">
      <c r="A247" s="492" t="s">
        <v>4230</v>
      </c>
      <c r="B247" s="620" t="s">
        <v>4231</v>
      </c>
      <c r="C247" s="872">
        <v>7</v>
      </c>
      <c r="D247" s="873">
        <v>43312</v>
      </c>
      <c r="E247" s="868"/>
      <c r="F247" s="866"/>
      <c r="G247" s="869" t="s">
        <v>1854</v>
      </c>
      <c r="H247" s="864"/>
      <c r="I247" s="871" t="s">
        <v>4232</v>
      </c>
      <c r="K247" s="877"/>
      <c r="L247" s="877"/>
    </row>
    <row r="248" spans="1:18" x14ac:dyDescent="0.2">
      <c r="A248" s="876" t="s">
        <v>4233</v>
      </c>
      <c r="B248" s="874" t="s">
        <v>4234</v>
      </c>
      <c r="C248" s="872">
        <v>15</v>
      </c>
      <c r="D248" s="873">
        <v>43312</v>
      </c>
      <c r="E248" s="868"/>
      <c r="F248" s="866"/>
      <c r="G248" s="869" t="s">
        <v>1854</v>
      </c>
      <c r="H248" s="864"/>
      <c r="I248" s="871" t="s">
        <v>4235</v>
      </c>
    </row>
    <row r="249" spans="1:18" x14ac:dyDescent="0.2">
      <c r="A249" s="478" t="s">
        <v>4239</v>
      </c>
      <c r="B249" s="859" t="s">
        <v>4240</v>
      </c>
      <c r="C249" s="872">
        <v>6</v>
      </c>
      <c r="D249" s="873">
        <v>43312</v>
      </c>
      <c r="E249" s="868"/>
      <c r="F249" s="866"/>
      <c r="G249" s="869" t="s">
        <v>1854</v>
      </c>
      <c r="H249" s="864"/>
      <c r="I249" s="871" t="s">
        <v>4241</v>
      </c>
    </row>
    <row r="250" spans="1:18" x14ac:dyDescent="0.2">
      <c r="A250" s="492" t="s">
        <v>4236</v>
      </c>
      <c r="B250" s="874" t="s">
        <v>4237</v>
      </c>
      <c r="C250" s="872">
        <v>43</v>
      </c>
      <c r="D250" s="873">
        <v>43312</v>
      </c>
      <c r="E250" s="868"/>
      <c r="F250" s="866"/>
      <c r="G250" s="869" t="s">
        <v>1854</v>
      </c>
      <c r="H250" s="864"/>
      <c r="I250" s="871" t="s">
        <v>4238</v>
      </c>
    </row>
    <row r="251" spans="1:18" x14ac:dyDescent="0.2">
      <c r="A251" s="871" t="s">
        <v>4253</v>
      </c>
      <c r="B251" s="865" t="s">
        <v>4254</v>
      </c>
      <c r="C251" s="872">
        <v>7</v>
      </c>
      <c r="D251" s="873">
        <v>43281</v>
      </c>
      <c r="E251" s="868"/>
      <c r="F251" s="866"/>
      <c r="G251" s="869" t="s">
        <v>1854</v>
      </c>
      <c r="H251" s="864"/>
      <c r="I251" s="871" t="s">
        <v>4256</v>
      </c>
      <c r="K251" s="860"/>
      <c r="L251" s="860"/>
    </row>
    <row r="252" spans="1:18" x14ac:dyDescent="0.2">
      <c r="A252" s="38" t="s">
        <v>4249</v>
      </c>
      <c r="B252" s="867" t="s">
        <v>4250</v>
      </c>
      <c r="C252" s="872">
        <v>17</v>
      </c>
      <c r="D252" s="873">
        <v>43281</v>
      </c>
      <c r="E252" s="868" t="s">
        <v>1854</v>
      </c>
      <c r="F252" s="866"/>
      <c r="G252" s="869"/>
      <c r="H252" s="864"/>
      <c r="I252" s="871"/>
    </row>
    <row r="253" spans="1:18" x14ac:dyDescent="0.2">
      <c r="A253" s="867" t="s">
        <v>4251</v>
      </c>
      <c r="B253" s="863" t="s">
        <v>4252</v>
      </c>
      <c r="C253" s="872">
        <v>13</v>
      </c>
      <c r="D253" s="873">
        <v>43281</v>
      </c>
      <c r="E253" s="868"/>
      <c r="F253" s="866"/>
      <c r="G253" s="869" t="s">
        <v>1854</v>
      </c>
      <c r="H253" s="864"/>
      <c r="I253" s="871" t="s">
        <v>4255</v>
      </c>
    </row>
    <row r="254" spans="1:18" x14ac:dyDescent="0.2">
      <c r="A254" s="876" t="s">
        <v>4245</v>
      </c>
      <c r="B254" s="874" t="s">
        <v>4246</v>
      </c>
      <c r="C254" s="872">
        <v>7</v>
      </c>
      <c r="D254" s="873">
        <v>43255</v>
      </c>
      <c r="E254" s="868"/>
      <c r="F254" s="866" t="s">
        <v>1854</v>
      </c>
      <c r="G254" s="869"/>
      <c r="H254" s="864"/>
      <c r="I254" s="871" t="s">
        <v>1862</v>
      </c>
    </row>
    <row r="255" spans="1:18" x14ac:dyDescent="0.2">
      <c r="A255" s="862" t="s">
        <v>807</v>
      </c>
      <c r="B255" s="65" t="s">
        <v>808</v>
      </c>
      <c r="C255" s="872">
        <v>18</v>
      </c>
      <c r="D255" s="873">
        <v>43255</v>
      </c>
      <c r="E255" s="868" t="s">
        <v>1854</v>
      </c>
      <c r="F255" s="866"/>
      <c r="G255" s="869"/>
      <c r="H255" s="864"/>
      <c r="I255" s="871"/>
    </row>
    <row r="256" spans="1:18" x14ac:dyDescent="0.2">
      <c r="A256" s="852" t="s">
        <v>4247</v>
      </c>
      <c r="B256" s="865" t="s">
        <v>4248</v>
      </c>
      <c r="C256" s="872">
        <v>5</v>
      </c>
      <c r="D256" s="873">
        <v>43255</v>
      </c>
      <c r="E256" s="868" t="s">
        <v>1854</v>
      </c>
      <c r="F256" s="866"/>
      <c r="G256" s="869"/>
      <c r="H256" s="864"/>
      <c r="I256" s="871"/>
    </row>
    <row r="257" spans="1:12" x14ac:dyDescent="0.2">
      <c r="A257" s="871" t="s">
        <v>1184</v>
      </c>
      <c r="B257" s="861" t="s">
        <v>1185</v>
      </c>
      <c r="C257" s="872">
        <v>5</v>
      </c>
      <c r="D257" s="873">
        <v>43220</v>
      </c>
      <c r="E257" s="868"/>
      <c r="F257" s="866"/>
      <c r="G257" s="869" t="s">
        <v>1854</v>
      </c>
      <c r="H257" s="864"/>
      <c r="I257" s="871" t="s">
        <v>4133</v>
      </c>
    </row>
    <row r="258" spans="1:12" x14ac:dyDescent="0.2">
      <c r="A258" s="870" t="s">
        <v>1436</v>
      </c>
      <c r="B258" s="861" t="s">
        <v>1437</v>
      </c>
      <c r="C258" s="872">
        <v>6</v>
      </c>
      <c r="D258" s="873">
        <v>43191</v>
      </c>
      <c r="E258" s="868"/>
      <c r="F258" s="866"/>
      <c r="G258" s="869" t="s">
        <v>1854</v>
      </c>
      <c r="H258" s="864"/>
      <c r="I258" s="871" t="s">
        <v>4123</v>
      </c>
    </row>
    <row r="259" spans="1:12" x14ac:dyDescent="0.2">
      <c r="A259" s="870" t="s">
        <v>627</v>
      </c>
      <c r="B259" s="861" t="s">
        <v>628</v>
      </c>
      <c r="C259" s="872">
        <v>13</v>
      </c>
      <c r="D259" s="873">
        <v>43168</v>
      </c>
      <c r="E259" s="868" t="s">
        <v>1854</v>
      </c>
      <c r="F259" s="866"/>
      <c r="G259" s="869"/>
      <c r="H259" s="864"/>
      <c r="I259" s="871"/>
    </row>
    <row r="260" spans="1:12" x14ac:dyDescent="0.2">
      <c r="A260" s="870" t="s">
        <v>1632</v>
      </c>
      <c r="B260" s="861" t="s">
        <v>1633</v>
      </c>
      <c r="C260" s="872">
        <v>7</v>
      </c>
      <c r="D260" s="873">
        <v>43165</v>
      </c>
      <c r="E260" s="868"/>
      <c r="F260" s="866"/>
      <c r="G260" s="869" t="s">
        <v>1854</v>
      </c>
      <c r="H260" s="864"/>
      <c r="I260" s="861" t="s">
        <v>4104</v>
      </c>
      <c r="K260" s="860"/>
      <c r="L260" s="860"/>
    </row>
    <row r="261" spans="1:12" x14ac:dyDescent="0.2">
      <c r="A261" s="88" t="s">
        <v>1428</v>
      </c>
      <c r="B261" s="867" t="s">
        <v>1429</v>
      </c>
      <c r="C261" s="146">
        <v>7</v>
      </c>
      <c r="D261" s="147">
        <v>43162</v>
      </c>
      <c r="E261" s="53" t="s">
        <v>1854</v>
      </c>
      <c r="F261" s="52"/>
      <c r="G261" s="55"/>
      <c r="H261" s="48"/>
      <c r="I261" s="867" t="s">
        <v>4103</v>
      </c>
      <c r="K261" s="860"/>
      <c r="L261" s="860"/>
    </row>
    <row r="262" spans="1:12" x14ac:dyDescent="0.2">
      <c r="A262" s="34" t="s">
        <v>681</v>
      </c>
      <c r="B262" s="862" t="s">
        <v>682</v>
      </c>
      <c r="C262" s="141">
        <v>15</v>
      </c>
      <c r="D262" s="142">
        <v>43102</v>
      </c>
      <c r="E262" s="42"/>
      <c r="F262" s="26"/>
      <c r="G262" s="37" t="s">
        <v>1854</v>
      </c>
      <c r="H262" s="37"/>
      <c r="I262" s="865" t="s">
        <v>3982</v>
      </c>
    </row>
    <row r="263" spans="1:12" x14ac:dyDescent="0.2">
      <c r="A263" s="36" t="s">
        <v>164</v>
      </c>
      <c r="B263" s="861" t="s">
        <v>165</v>
      </c>
      <c r="C263" s="872">
        <v>46</v>
      </c>
      <c r="D263" s="873">
        <v>43098</v>
      </c>
      <c r="E263" s="868"/>
      <c r="F263" s="866"/>
      <c r="G263" s="869" t="s">
        <v>1854</v>
      </c>
      <c r="H263" s="869"/>
      <c r="I263" s="87" t="s">
        <v>3965</v>
      </c>
    </row>
    <row r="264" spans="1:12" x14ac:dyDescent="0.2">
      <c r="A264" s="870" t="s">
        <v>1997</v>
      </c>
      <c r="B264" s="861" t="s">
        <v>1998</v>
      </c>
      <c r="C264" s="872">
        <v>11</v>
      </c>
      <c r="D264" s="873">
        <v>43067</v>
      </c>
      <c r="E264" s="868"/>
      <c r="F264" s="866" t="s">
        <v>1854</v>
      </c>
      <c r="G264" s="869"/>
      <c r="H264" s="869"/>
      <c r="I264" s="87" t="s">
        <v>1999</v>
      </c>
    </row>
    <row r="265" spans="1:12" x14ac:dyDescent="0.2">
      <c r="A265" s="466" t="s">
        <v>2526</v>
      </c>
      <c r="B265" s="467" t="s">
        <v>2527</v>
      </c>
      <c r="C265" s="872">
        <v>6</v>
      </c>
      <c r="D265" s="873">
        <v>43060</v>
      </c>
      <c r="E265" s="868"/>
      <c r="F265" s="866" t="s">
        <v>1854</v>
      </c>
      <c r="G265" s="869"/>
      <c r="H265" s="869"/>
      <c r="I265" s="87" t="s">
        <v>3995</v>
      </c>
      <c r="K265" s="860"/>
      <c r="L265" s="860"/>
    </row>
    <row r="266" spans="1:12" x14ac:dyDescent="0.2">
      <c r="A266" s="1039" t="s">
        <v>2316</v>
      </c>
      <c r="B266" s="867" t="s">
        <v>2317</v>
      </c>
      <c r="C266" s="146">
        <v>5</v>
      </c>
      <c r="D266" s="147">
        <v>43055</v>
      </c>
      <c r="E266" s="53"/>
      <c r="F266" s="52" t="s">
        <v>1854</v>
      </c>
      <c r="G266" s="55"/>
      <c r="H266" s="55"/>
      <c r="I266" s="865" t="s">
        <v>1862</v>
      </c>
    </row>
    <row r="267" spans="1:12" x14ac:dyDescent="0.2">
      <c r="A267" s="1041" t="s">
        <v>2809</v>
      </c>
      <c r="B267" s="994" t="s">
        <v>2810</v>
      </c>
      <c r="C267" s="141">
        <v>5</v>
      </c>
      <c r="D267" s="142">
        <v>43054</v>
      </c>
      <c r="E267" s="42"/>
      <c r="F267" s="26" t="s">
        <v>1854</v>
      </c>
      <c r="G267" s="37"/>
      <c r="H267" s="43"/>
      <c r="I267" s="862" t="s">
        <v>3995</v>
      </c>
    </row>
    <row r="268" spans="1:12" x14ac:dyDescent="0.2">
      <c r="A268" s="36" t="s">
        <v>2439</v>
      </c>
      <c r="B268" s="861" t="s">
        <v>2440</v>
      </c>
      <c r="C268" s="872">
        <v>6</v>
      </c>
      <c r="D268" s="873">
        <v>43049</v>
      </c>
      <c r="E268" s="868"/>
      <c r="F268" s="866" t="s">
        <v>1854</v>
      </c>
      <c r="G268" s="869"/>
      <c r="H268" s="864"/>
      <c r="I268" s="871" t="s">
        <v>1862</v>
      </c>
    </row>
    <row r="269" spans="1:12" x14ac:dyDescent="0.2">
      <c r="A269" s="36" t="s">
        <v>2625</v>
      </c>
      <c r="B269" s="861" t="s">
        <v>2626</v>
      </c>
      <c r="C269" s="872">
        <v>7</v>
      </c>
      <c r="D269" s="873">
        <v>43049</v>
      </c>
      <c r="E269" s="868"/>
      <c r="F269" s="866" t="s">
        <v>1854</v>
      </c>
      <c r="G269" s="869"/>
      <c r="H269" s="864"/>
      <c r="I269" s="871" t="s">
        <v>1862</v>
      </c>
    </row>
    <row r="270" spans="1:12" x14ac:dyDescent="0.2">
      <c r="A270" s="870" t="s">
        <v>2364</v>
      </c>
      <c r="B270" s="861" t="s">
        <v>2365</v>
      </c>
      <c r="C270" s="872">
        <v>6</v>
      </c>
      <c r="D270" s="873">
        <v>43048</v>
      </c>
      <c r="E270" s="868"/>
      <c r="F270" s="866" t="s">
        <v>1854</v>
      </c>
      <c r="G270" s="869"/>
      <c r="H270" s="864"/>
      <c r="I270" s="871" t="s">
        <v>1862</v>
      </c>
      <c r="K270" s="860"/>
      <c r="L270" s="860"/>
    </row>
    <row r="271" spans="1:12" x14ac:dyDescent="0.2">
      <c r="A271" s="38" t="s">
        <v>2678</v>
      </c>
      <c r="B271" s="867" t="s">
        <v>2679</v>
      </c>
      <c r="C271" s="146">
        <v>6</v>
      </c>
      <c r="D271" s="147">
        <v>43042</v>
      </c>
      <c r="E271" s="53"/>
      <c r="F271" s="52" t="s">
        <v>1854</v>
      </c>
      <c r="G271" s="55"/>
      <c r="H271" s="48"/>
      <c r="I271" s="867" t="s">
        <v>1862</v>
      </c>
    </row>
    <row r="272" spans="1:12" x14ac:dyDescent="0.2">
      <c r="A272" s="34" t="s">
        <v>2419</v>
      </c>
      <c r="B272" s="862" t="s">
        <v>2420</v>
      </c>
      <c r="C272" s="141">
        <v>6</v>
      </c>
      <c r="D272" s="142">
        <v>43040</v>
      </c>
      <c r="E272" s="42"/>
      <c r="F272" s="26" t="s">
        <v>1854</v>
      </c>
      <c r="G272" s="37"/>
      <c r="H272" s="37"/>
      <c r="I272" s="65" t="s">
        <v>1862</v>
      </c>
      <c r="K272" s="860"/>
      <c r="L272" s="860"/>
    </row>
    <row r="273" spans="1:12" x14ac:dyDescent="0.2">
      <c r="A273" s="36" t="s">
        <v>2633</v>
      </c>
      <c r="B273" s="861" t="s">
        <v>2634</v>
      </c>
      <c r="C273" s="872">
        <v>6</v>
      </c>
      <c r="D273" s="873">
        <v>43039</v>
      </c>
      <c r="E273" s="868"/>
      <c r="F273" s="866"/>
      <c r="G273" s="869" t="s">
        <v>1854</v>
      </c>
      <c r="H273" s="869"/>
      <c r="I273" s="871" t="s">
        <v>2635</v>
      </c>
    </row>
    <row r="274" spans="1:12" x14ac:dyDescent="0.2">
      <c r="A274" s="967" t="s">
        <v>1921</v>
      </c>
      <c r="B274" s="143" t="s">
        <v>1919</v>
      </c>
      <c r="C274" s="872">
        <v>7</v>
      </c>
      <c r="D274" s="873">
        <v>43038</v>
      </c>
      <c r="E274" s="868"/>
      <c r="F274" s="866"/>
      <c r="G274" s="869"/>
      <c r="H274" s="869" t="s">
        <v>1854</v>
      </c>
      <c r="I274" s="871"/>
      <c r="K274" s="860"/>
      <c r="L274" s="860"/>
    </row>
    <row r="275" spans="1:12" x14ac:dyDescent="0.2">
      <c r="A275" s="36" t="s">
        <v>2611</v>
      </c>
      <c r="B275" s="861" t="s">
        <v>2612</v>
      </c>
      <c r="C275" s="872">
        <v>5</v>
      </c>
      <c r="D275" s="873">
        <v>43035</v>
      </c>
      <c r="E275" s="868"/>
      <c r="F275" s="866" t="s">
        <v>1854</v>
      </c>
      <c r="G275" s="869"/>
      <c r="H275" s="869"/>
      <c r="I275" s="871" t="s">
        <v>1862</v>
      </c>
    </row>
    <row r="276" spans="1:12" x14ac:dyDescent="0.2">
      <c r="A276" s="38" t="s">
        <v>1860</v>
      </c>
      <c r="B276" s="867" t="s">
        <v>1861</v>
      </c>
      <c r="C276" s="146">
        <v>6</v>
      </c>
      <c r="D276" s="147">
        <v>43034</v>
      </c>
      <c r="E276" s="53"/>
      <c r="F276" s="52" t="s">
        <v>1854</v>
      </c>
      <c r="G276" s="55"/>
      <c r="H276" s="55"/>
      <c r="I276" s="102" t="s">
        <v>1862</v>
      </c>
    </row>
    <row r="277" spans="1:12" x14ac:dyDescent="0.2">
      <c r="A277" s="60" t="s">
        <v>2476</v>
      </c>
      <c r="B277" s="862" t="s">
        <v>2477</v>
      </c>
      <c r="C277" s="141">
        <v>6</v>
      </c>
      <c r="D277" s="142">
        <v>43034</v>
      </c>
      <c r="E277" s="42"/>
      <c r="F277" s="26" t="s">
        <v>1854</v>
      </c>
      <c r="G277" s="37"/>
      <c r="H277" s="37"/>
      <c r="I277" s="23" t="s">
        <v>1862</v>
      </c>
    </row>
    <row r="278" spans="1:12" x14ac:dyDescent="0.2">
      <c r="A278" s="466" t="s">
        <v>2230</v>
      </c>
      <c r="B278" s="467" t="s">
        <v>2231</v>
      </c>
      <c r="C278" s="872">
        <v>6</v>
      </c>
      <c r="D278" s="873">
        <v>43028</v>
      </c>
      <c r="E278" s="868"/>
      <c r="F278" s="866" t="s">
        <v>1854</v>
      </c>
      <c r="G278" s="869"/>
      <c r="H278" s="869"/>
      <c r="I278" s="87" t="s">
        <v>3995</v>
      </c>
    </row>
    <row r="279" spans="1:12" x14ac:dyDescent="0.2">
      <c r="A279" s="870" t="s">
        <v>2232</v>
      </c>
      <c r="B279" s="861" t="s">
        <v>2233</v>
      </c>
      <c r="C279" s="872">
        <v>6</v>
      </c>
      <c r="D279" s="873">
        <v>43028</v>
      </c>
      <c r="E279" s="868"/>
      <c r="F279" s="866" t="s">
        <v>1854</v>
      </c>
      <c r="G279" s="869"/>
      <c r="H279" s="869"/>
      <c r="I279" s="87" t="s">
        <v>1862</v>
      </c>
    </row>
    <row r="280" spans="1:12" x14ac:dyDescent="0.2">
      <c r="A280" s="36" t="s">
        <v>2314</v>
      </c>
      <c r="B280" s="861" t="s">
        <v>2315</v>
      </c>
      <c r="C280" s="872">
        <v>6</v>
      </c>
      <c r="D280" s="873">
        <v>43027</v>
      </c>
      <c r="E280" s="868"/>
      <c r="F280" s="866" t="s">
        <v>1854</v>
      </c>
      <c r="G280" s="869"/>
      <c r="H280" s="869"/>
      <c r="I280" s="87" t="s">
        <v>1862</v>
      </c>
    </row>
    <row r="281" spans="1:12" x14ac:dyDescent="0.2">
      <c r="A281" s="38" t="s">
        <v>1993</v>
      </c>
      <c r="B281" s="867" t="s">
        <v>1994</v>
      </c>
      <c r="C281" s="146">
        <v>5</v>
      </c>
      <c r="D281" s="147">
        <v>43026</v>
      </c>
      <c r="E281" s="53"/>
      <c r="F281" s="52" t="s">
        <v>1854</v>
      </c>
      <c r="G281" s="55"/>
      <c r="H281" s="55"/>
      <c r="I281" s="863" t="s">
        <v>1862</v>
      </c>
      <c r="K281" s="860"/>
      <c r="L281" s="860"/>
    </row>
    <row r="282" spans="1:12" x14ac:dyDescent="0.2">
      <c r="A282" s="34" t="s">
        <v>2846</v>
      </c>
      <c r="B282" s="862" t="s">
        <v>2847</v>
      </c>
      <c r="C282" s="141">
        <v>6</v>
      </c>
      <c r="D282" s="142">
        <v>43026</v>
      </c>
      <c r="E282" s="42"/>
      <c r="F282" s="26" t="s">
        <v>1854</v>
      </c>
      <c r="G282" s="37"/>
      <c r="H282" s="37"/>
      <c r="I282" s="23" t="s">
        <v>1862</v>
      </c>
    </row>
    <row r="283" spans="1:12" x14ac:dyDescent="0.2">
      <c r="A283" s="473" t="s">
        <v>2306</v>
      </c>
      <c r="B283" s="465" t="s">
        <v>2307</v>
      </c>
      <c r="C283" s="872">
        <v>14</v>
      </c>
      <c r="D283" s="873">
        <v>43020</v>
      </c>
      <c r="E283" s="868" t="s">
        <v>1854</v>
      </c>
      <c r="F283" s="866"/>
      <c r="G283" s="869"/>
      <c r="H283" s="869"/>
      <c r="I283" s="865" t="s">
        <v>3984</v>
      </c>
    </row>
    <row r="284" spans="1:12" x14ac:dyDescent="0.2">
      <c r="A284" s="36" t="s">
        <v>1987</v>
      </c>
      <c r="B284" s="861" t="s">
        <v>1988</v>
      </c>
      <c r="C284" s="872">
        <v>6</v>
      </c>
      <c r="D284" s="873">
        <v>43010</v>
      </c>
      <c r="E284" s="868" t="s">
        <v>1854</v>
      </c>
      <c r="F284" s="866"/>
      <c r="G284" s="869"/>
      <c r="H284" s="869"/>
      <c r="I284" s="87" t="s">
        <v>1989</v>
      </c>
    </row>
    <row r="285" spans="1:12" x14ac:dyDescent="0.2">
      <c r="A285" s="36" t="s">
        <v>2953</v>
      </c>
      <c r="B285" s="861" t="s">
        <v>2954</v>
      </c>
      <c r="C285" s="872">
        <v>6</v>
      </c>
      <c r="D285" s="873">
        <v>43010</v>
      </c>
      <c r="E285" s="868"/>
      <c r="F285" s="866" t="s">
        <v>1854</v>
      </c>
      <c r="G285" s="869"/>
      <c r="H285" s="869"/>
      <c r="I285" s="87" t="s">
        <v>2955</v>
      </c>
    </row>
    <row r="286" spans="1:12" x14ac:dyDescent="0.2">
      <c r="A286" s="38" t="s">
        <v>2888</v>
      </c>
      <c r="B286" s="867" t="s">
        <v>2889</v>
      </c>
      <c r="C286" s="146">
        <v>7</v>
      </c>
      <c r="D286" s="147">
        <v>43007</v>
      </c>
      <c r="E286" s="53"/>
      <c r="F286" s="52" t="s">
        <v>1854</v>
      </c>
      <c r="G286" s="55"/>
      <c r="H286" s="55"/>
      <c r="I286" s="863" t="s">
        <v>2890</v>
      </c>
    </row>
    <row r="287" spans="1:12" x14ac:dyDescent="0.2">
      <c r="A287" s="60" t="s">
        <v>2669</v>
      </c>
      <c r="B287" s="862" t="s">
        <v>2670</v>
      </c>
      <c r="C287" s="141">
        <v>5</v>
      </c>
      <c r="D287" s="142">
        <v>43005</v>
      </c>
      <c r="E287" s="42"/>
      <c r="F287" s="26" t="s">
        <v>1854</v>
      </c>
      <c r="G287" s="37"/>
      <c r="H287" s="37"/>
      <c r="I287" s="61" t="s">
        <v>1862</v>
      </c>
    </row>
    <row r="288" spans="1:12" x14ac:dyDescent="0.2">
      <c r="A288" s="870" t="s">
        <v>2169</v>
      </c>
      <c r="B288" s="861" t="s">
        <v>2170</v>
      </c>
      <c r="C288" s="872">
        <v>12</v>
      </c>
      <c r="D288" s="873">
        <v>42998</v>
      </c>
      <c r="E288" s="868"/>
      <c r="F288" s="866"/>
      <c r="G288" s="869" t="s">
        <v>1854</v>
      </c>
      <c r="H288" s="869"/>
      <c r="I288" s="87" t="s">
        <v>2171</v>
      </c>
    </row>
    <row r="289" spans="1:12" x14ac:dyDescent="0.2">
      <c r="A289" s="36" t="s">
        <v>2064</v>
      </c>
      <c r="B289" s="861" t="s">
        <v>2065</v>
      </c>
      <c r="C289" s="872">
        <v>7</v>
      </c>
      <c r="D289" s="873">
        <v>42996</v>
      </c>
      <c r="E289" s="868"/>
      <c r="F289" s="866" t="s">
        <v>1854</v>
      </c>
      <c r="G289" s="869"/>
      <c r="H289" s="869"/>
      <c r="I289" s="87" t="s">
        <v>1862</v>
      </c>
    </row>
    <row r="290" spans="1:12" x14ac:dyDescent="0.2">
      <c r="A290" s="870" t="s">
        <v>2179</v>
      </c>
      <c r="B290" s="861" t="s">
        <v>2180</v>
      </c>
      <c r="C290" s="872">
        <v>5</v>
      </c>
      <c r="D290" s="873">
        <v>42996</v>
      </c>
      <c r="E290" s="868"/>
      <c r="F290" s="866" t="s">
        <v>1854</v>
      </c>
      <c r="G290" s="869"/>
      <c r="H290" s="869"/>
      <c r="I290" s="865" t="s">
        <v>1862</v>
      </c>
    </row>
    <row r="291" spans="1:12" x14ac:dyDescent="0.2">
      <c r="A291" s="88" t="s">
        <v>1944</v>
      </c>
      <c r="B291" s="867" t="s">
        <v>1945</v>
      </c>
      <c r="C291" s="146">
        <v>19</v>
      </c>
      <c r="D291" s="147">
        <v>42993</v>
      </c>
      <c r="E291" s="53" t="s">
        <v>1854</v>
      </c>
      <c r="F291" s="52"/>
      <c r="G291" s="55"/>
      <c r="H291" s="55"/>
      <c r="I291" s="863"/>
    </row>
    <row r="292" spans="1:12" x14ac:dyDescent="0.2">
      <c r="A292" s="34" t="s">
        <v>2447</v>
      </c>
      <c r="B292" s="862" t="s">
        <v>2448</v>
      </c>
      <c r="C292" s="141">
        <v>7</v>
      </c>
      <c r="D292" s="142">
        <v>42993</v>
      </c>
      <c r="E292" s="42"/>
      <c r="F292" s="26" t="s">
        <v>1854</v>
      </c>
      <c r="G292" s="37"/>
      <c r="H292" s="37"/>
      <c r="I292" s="1050" t="s">
        <v>4129</v>
      </c>
    </row>
    <row r="293" spans="1:12" x14ac:dyDescent="0.2">
      <c r="A293" s="36" t="s">
        <v>2713</v>
      </c>
      <c r="B293" s="861" t="s">
        <v>2714</v>
      </c>
      <c r="C293" s="872">
        <v>7</v>
      </c>
      <c r="D293" s="873">
        <v>42993</v>
      </c>
      <c r="E293" s="868"/>
      <c r="F293" s="866" t="s">
        <v>1854</v>
      </c>
      <c r="G293" s="869"/>
      <c r="H293" s="869"/>
      <c r="I293" s="865" t="s">
        <v>1862</v>
      </c>
      <c r="K293" s="860"/>
      <c r="L293" s="860"/>
    </row>
    <row r="294" spans="1:12" x14ac:dyDescent="0.2">
      <c r="A294" s="870" t="s">
        <v>2195</v>
      </c>
      <c r="B294" s="861" t="s">
        <v>2196</v>
      </c>
      <c r="C294" s="872">
        <v>8</v>
      </c>
      <c r="D294" s="873">
        <v>42992</v>
      </c>
      <c r="E294" s="868"/>
      <c r="F294" s="866"/>
      <c r="G294" s="869" t="s">
        <v>1854</v>
      </c>
      <c r="H294" s="869"/>
      <c r="I294" s="87" t="s">
        <v>2197</v>
      </c>
    </row>
    <row r="295" spans="1:12" x14ac:dyDescent="0.2">
      <c r="A295" s="870" t="s">
        <v>2730</v>
      </c>
      <c r="B295" s="861" t="s">
        <v>2731</v>
      </c>
      <c r="C295" s="872">
        <v>6</v>
      </c>
      <c r="D295" s="873">
        <v>42983</v>
      </c>
      <c r="E295" s="868"/>
      <c r="F295" s="866" t="s">
        <v>1854</v>
      </c>
      <c r="G295" s="869"/>
      <c r="H295" s="869"/>
      <c r="I295" s="865" t="s">
        <v>1862</v>
      </c>
    </row>
    <row r="296" spans="1:12" x14ac:dyDescent="0.2">
      <c r="A296" s="1027" t="s">
        <v>2779</v>
      </c>
      <c r="B296" s="145" t="s">
        <v>2780</v>
      </c>
      <c r="C296" s="146">
        <v>11</v>
      </c>
      <c r="D296" s="147">
        <v>42983</v>
      </c>
      <c r="E296" s="53"/>
      <c r="F296" s="52"/>
      <c r="G296" s="55"/>
      <c r="H296" s="55" t="s">
        <v>1854</v>
      </c>
      <c r="I296" s="863"/>
      <c r="K296" s="860"/>
      <c r="L296" s="860"/>
    </row>
    <row r="297" spans="1:12" x14ac:dyDescent="0.2">
      <c r="A297" s="34" t="s">
        <v>1880</v>
      </c>
      <c r="B297" s="862" t="s">
        <v>1881</v>
      </c>
      <c r="C297" s="141">
        <v>6</v>
      </c>
      <c r="D297" s="142">
        <v>42978</v>
      </c>
      <c r="E297" s="42"/>
      <c r="F297" s="26" t="s">
        <v>1854</v>
      </c>
      <c r="G297" s="37"/>
      <c r="H297" s="37"/>
      <c r="I297" s="23" t="s">
        <v>1862</v>
      </c>
      <c r="K297" s="877"/>
      <c r="L297" s="877"/>
    </row>
    <row r="298" spans="1:12" x14ac:dyDescent="0.2">
      <c r="A298" s="36" t="s">
        <v>2184</v>
      </c>
      <c r="B298" s="861" t="s">
        <v>2185</v>
      </c>
      <c r="C298" s="872">
        <v>5</v>
      </c>
      <c r="D298" s="873">
        <v>42978</v>
      </c>
      <c r="E298" s="868"/>
      <c r="F298" s="866"/>
      <c r="G298" s="869" t="s">
        <v>1854</v>
      </c>
      <c r="H298" s="869"/>
      <c r="I298" s="865" t="s">
        <v>2186</v>
      </c>
      <c r="K298" s="860"/>
      <c r="L298" s="860"/>
    </row>
    <row r="299" spans="1:12" x14ac:dyDescent="0.2">
      <c r="A299" s="36" t="s">
        <v>2979</v>
      </c>
      <c r="B299" s="861" t="s">
        <v>2980</v>
      </c>
      <c r="C299" s="872">
        <v>7</v>
      </c>
      <c r="D299" s="873">
        <v>42975</v>
      </c>
      <c r="E299" s="868"/>
      <c r="F299" s="866"/>
      <c r="G299" s="869" t="s">
        <v>1854</v>
      </c>
      <c r="H299" s="869"/>
      <c r="I299" s="87" t="s">
        <v>2981</v>
      </c>
    </row>
    <row r="300" spans="1:12" x14ac:dyDescent="0.2">
      <c r="A300" s="1029" t="s">
        <v>2294</v>
      </c>
      <c r="B300" s="467" t="s">
        <v>2295</v>
      </c>
      <c r="C300" s="872">
        <v>12</v>
      </c>
      <c r="D300" s="873">
        <v>42957</v>
      </c>
      <c r="E300" s="868"/>
      <c r="F300" s="866" t="s">
        <v>1854</v>
      </c>
      <c r="G300" s="869"/>
      <c r="H300" s="869"/>
      <c r="I300" s="87" t="s">
        <v>3995</v>
      </c>
    </row>
    <row r="301" spans="1:12" x14ac:dyDescent="0.2">
      <c r="A301" s="88" t="s">
        <v>2520</v>
      </c>
      <c r="B301" s="867" t="s">
        <v>2521</v>
      </c>
      <c r="C301" s="146">
        <v>16</v>
      </c>
      <c r="D301" s="147">
        <v>42957</v>
      </c>
      <c r="E301" s="53"/>
      <c r="F301" s="52" t="s">
        <v>1854</v>
      </c>
      <c r="G301" s="55"/>
      <c r="H301" s="55"/>
      <c r="I301" s="863" t="s">
        <v>2522</v>
      </c>
    </row>
    <row r="302" spans="1:12" x14ac:dyDescent="0.2">
      <c r="A302" s="1040" t="s">
        <v>2397</v>
      </c>
      <c r="B302" s="171" t="s">
        <v>2398</v>
      </c>
      <c r="C302" s="141">
        <v>7</v>
      </c>
      <c r="D302" s="142">
        <v>42956</v>
      </c>
      <c r="E302" s="42"/>
      <c r="F302" s="26"/>
      <c r="G302" s="37"/>
      <c r="H302" s="37" t="s">
        <v>1854</v>
      </c>
      <c r="I302" s="862"/>
    </row>
    <row r="303" spans="1:12" x14ac:dyDescent="0.2">
      <c r="A303" s="36" t="s">
        <v>2455</v>
      </c>
      <c r="B303" s="861" t="s">
        <v>2456</v>
      </c>
      <c r="C303" s="872">
        <v>6</v>
      </c>
      <c r="D303" s="873">
        <v>42955</v>
      </c>
      <c r="E303" s="868"/>
      <c r="F303" s="866" t="s">
        <v>1854</v>
      </c>
      <c r="G303" s="869"/>
      <c r="H303" s="869"/>
      <c r="I303" s="861" t="s">
        <v>1862</v>
      </c>
    </row>
    <row r="304" spans="1:12" x14ac:dyDescent="0.2">
      <c r="A304" s="150" t="s">
        <v>2683</v>
      </c>
      <c r="B304" s="75" t="s">
        <v>2684</v>
      </c>
      <c r="C304" s="872">
        <v>6</v>
      </c>
      <c r="D304" s="873">
        <v>42955</v>
      </c>
      <c r="E304" s="868"/>
      <c r="F304" s="866" t="s">
        <v>1854</v>
      </c>
      <c r="G304" s="869"/>
      <c r="H304" s="869"/>
      <c r="I304" s="861" t="s">
        <v>2685</v>
      </c>
    </row>
    <row r="305" spans="1:12" x14ac:dyDescent="0.2">
      <c r="A305" s="36" t="s">
        <v>2532</v>
      </c>
      <c r="B305" s="861" t="s">
        <v>2531</v>
      </c>
      <c r="C305" s="872">
        <v>7</v>
      </c>
      <c r="D305" s="873">
        <v>42954</v>
      </c>
      <c r="E305" s="868"/>
      <c r="F305" s="866" t="s">
        <v>1854</v>
      </c>
      <c r="G305" s="869"/>
      <c r="H305" s="869"/>
      <c r="I305" s="861" t="s">
        <v>1862</v>
      </c>
    </row>
    <row r="306" spans="1:12" x14ac:dyDescent="0.2">
      <c r="A306" s="38" t="s">
        <v>2276</v>
      </c>
      <c r="B306" s="867" t="s">
        <v>2277</v>
      </c>
      <c r="C306" s="146">
        <v>6</v>
      </c>
      <c r="D306" s="147">
        <v>42951</v>
      </c>
      <c r="E306" s="53"/>
      <c r="F306" s="52" t="s">
        <v>1854</v>
      </c>
      <c r="G306" s="55"/>
      <c r="H306" s="55"/>
      <c r="I306" s="867" t="s">
        <v>1862</v>
      </c>
      <c r="K306" s="860"/>
      <c r="L306" s="860"/>
    </row>
    <row r="307" spans="1:12" x14ac:dyDescent="0.2">
      <c r="A307" s="1030" t="s">
        <v>2296</v>
      </c>
      <c r="B307" s="994" t="s">
        <v>2297</v>
      </c>
      <c r="C307" s="141">
        <v>7</v>
      </c>
      <c r="D307" s="142">
        <v>42951</v>
      </c>
      <c r="E307" s="42"/>
      <c r="F307" s="26" t="s">
        <v>1854</v>
      </c>
      <c r="G307" s="37"/>
      <c r="H307" s="37"/>
      <c r="I307" s="23" t="s">
        <v>3995</v>
      </c>
    </row>
    <row r="308" spans="1:12" x14ac:dyDescent="0.2">
      <c r="A308" s="36" t="s">
        <v>2758</v>
      </c>
      <c r="B308" s="861" t="s">
        <v>2759</v>
      </c>
      <c r="C308" s="872">
        <v>6</v>
      </c>
      <c r="D308" s="873">
        <v>42951</v>
      </c>
      <c r="E308" s="868"/>
      <c r="F308" s="866" t="s">
        <v>1854</v>
      </c>
      <c r="G308" s="869"/>
      <c r="H308" s="869"/>
      <c r="I308" s="865" t="s">
        <v>1862</v>
      </c>
    </row>
    <row r="309" spans="1:12" x14ac:dyDescent="0.2">
      <c r="A309" s="870" t="s">
        <v>2764</v>
      </c>
      <c r="B309" s="861" t="s">
        <v>2765</v>
      </c>
      <c r="C309" s="872">
        <v>6</v>
      </c>
      <c r="D309" s="873">
        <v>42951</v>
      </c>
      <c r="E309" s="868"/>
      <c r="F309" s="866" t="s">
        <v>1854</v>
      </c>
      <c r="G309" s="869"/>
      <c r="H309" s="869"/>
      <c r="I309" s="865" t="s">
        <v>1862</v>
      </c>
    </row>
    <row r="310" spans="1:12" x14ac:dyDescent="0.2">
      <c r="A310" s="870" t="s">
        <v>2972</v>
      </c>
      <c r="B310" s="861" t="s">
        <v>2973</v>
      </c>
      <c r="C310" s="872">
        <v>5</v>
      </c>
      <c r="D310" s="873">
        <v>42950</v>
      </c>
      <c r="E310" s="868"/>
      <c r="F310" s="866" t="s">
        <v>1854</v>
      </c>
      <c r="G310" s="869"/>
      <c r="H310" s="869"/>
      <c r="I310" s="865" t="s">
        <v>1862</v>
      </c>
    </row>
    <row r="311" spans="1:12" x14ac:dyDescent="0.2">
      <c r="A311" s="38" t="s">
        <v>2899</v>
      </c>
      <c r="B311" s="867" t="s">
        <v>2900</v>
      </c>
      <c r="C311" s="146">
        <v>6</v>
      </c>
      <c r="D311" s="147">
        <v>42949</v>
      </c>
      <c r="E311" s="53"/>
      <c r="F311" s="52" t="s">
        <v>1854</v>
      </c>
      <c r="G311" s="55"/>
      <c r="H311" s="55"/>
      <c r="I311" s="863" t="s">
        <v>1862</v>
      </c>
    </row>
    <row r="312" spans="1:12" x14ac:dyDescent="0.2">
      <c r="A312" s="60" t="s">
        <v>2724</v>
      </c>
      <c r="B312" s="862" t="s">
        <v>2725</v>
      </c>
      <c r="C312" s="141">
        <v>13</v>
      </c>
      <c r="D312" s="142">
        <v>42948</v>
      </c>
      <c r="E312" s="42"/>
      <c r="F312" s="26"/>
      <c r="G312" s="37" t="s">
        <v>1854</v>
      </c>
      <c r="H312" s="37"/>
      <c r="I312" s="862" t="s">
        <v>2726</v>
      </c>
      <c r="K312" s="860"/>
      <c r="L312" s="860"/>
    </row>
    <row r="313" spans="1:12" x14ac:dyDescent="0.2">
      <c r="A313" s="870" t="s">
        <v>1892</v>
      </c>
      <c r="B313" s="861" t="s">
        <v>1893</v>
      </c>
      <c r="C313" s="872">
        <v>11</v>
      </c>
      <c r="D313" s="873">
        <v>42916</v>
      </c>
      <c r="E313" s="868"/>
      <c r="F313" s="866"/>
      <c r="G313" s="869" t="s">
        <v>1854</v>
      </c>
      <c r="H313" s="869"/>
      <c r="I313" s="871" t="s">
        <v>1894</v>
      </c>
    </row>
    <row r="314" spans="1:12" x14ac:dyDescent="0.2">
      <c r="A314" s="870" t="s">
        <v>1873</v>
      </c>
      <c r="B314" s="861" t="s">
        <v>1874</v>
      </c>
      <c r="C314" s="872">
        <v>5</v>
      </c>
      <c r="D314" s="873">
        <v>42909</v>
      </c>
      <c r="E314" s="868"/>
      <c r="F314" s="866"/>
      <c r="G314" s="869" t="s">
        <v>1875</v>
      </c>
      <c r="H314" s="869"/>
      <c r="I314" s="871" t="s">
        <v>1876</v>
      </c>
    </row>
    <row r="315" spans="1:12" x14ac:dyDescent="0.2">
      <c r="A315" s="870" t="s">
        <v>2787</v>
      </c>
      <c r="B315" s="861" t="s">
        <v>2788</v>
      </c>
      <c r="C315" s="872">
        <v>18</v>
      </c>
      <c r="D315" s="873">
        <v>42902</v>
      </c>
      <c r="E315" s="868"/>
      <c r="F315" s="866"/>
      <c r="G315" s="869" t="s">
        <v>1854</v>
      </c>
      <c r="H315" s="869"/>
      <c r="I315" s="871" t="s">
        <v>2789</v>
      </c>
    </row>
    <row r="316" spans="1:12" x14ac:dyDescent="0.2">
      <c r="A316" s="88" t="s">
        <v>2491</v>
      </c>
      <c r="B316" s="867" t="s">
        <v>2492</v>
      </c>
      <c r="C316" s="146">
        <v>8</v>
      </c>
      <c r="D316" s="147">
        <v>42900</v>
      </c>
      <c r="E316" s="53"/>
      <c r="F316" s="52"/>
      <c r="G316" s="55" t="s">
        <v>1854</v>
      </c>
      <c r="H316" s="55"/>
      <c r="I316" s="102" t="s">
        <v>2493</v>
      </c>
    </row>
    <row r="317" spans="1:12" x14ac:dyDescent="0.2">
      <c r="A317" s="60" t="s">
        <v>2405</v>
      </c>
      <c r="B317" s="862" t="s">
        <v>2406</v>
      </c>
      <c r="C317" s="141">
        <v>6</v>
      </c>
      <c r="D317" s="142">
        <v>42887</v>
      </c>
      <c r="E317" s="42"/>
      <c r="F317" s="26"/>
      <c r="G317" s="37" t="s">
        <v>1854</v>
      </c>
      <c r="H317" s="26"/>
      <c r="I317" s="61" t="s">
        <v>2407</v>
      </c>
    </row>
    <row r="318" spans="1:12" x14ac:dyDescent="0.2">
      <c r="A318" s="870" t="s">
        <v>2937</v>
      </c>
      <c r="B318" s="861" t="s">
        <v>2938</v>
      </c>
      <c r="C318" s="872">
        <v>39</v>
      </c>
      <c r="D318" s="873">
        <v>42886</v>
      </c>
      <c r="E318" s="868"/>
      <c r="F318" s="866"/>
      <c r="G318" s="869" t="s">
        <v>1854</v>
      </c>
      <c r="H318" s="866"/>
      <c r="I318" s="87" t="s">
        <v>2939</v>
      </c>
    </row>
    <row r="319" spans="1:12" x14ac:dyDescent="0.2">
      <c r="A319" s="870" t="s">
        <v>2974</v>
      </c>
      <c r="B319" s="861" t="s">
        <v>2975</v>
      </c>
      <c r="C319" s="872">
        <v>5</v>
      </c>
      <c r="D319" s="873">
        <v>42886</v>
      </c>
      <c r="E319" s="868"/>
      <c r="F319" s="866"/>
      <c r="G319" s="869" t="s">
        <v>1854</v>
      </c>
      <c r="H319" s="866"/>
      <c r="I319" s="87" t="s">
        <v>2976</v>
      </c>
    </row>
    <row r="320" spans="1:12" x14ac:dyDescent="0.2">
      <c r="A320" s="156" t="s">
        <v>2796</v>
      </c>
      <c r="B320" s="861" t="s">
        <v>2797</v>
      </c>
      <c r="C320" s="70">
        <v>7</v>
      </c>
      <c r="D320" s="157">
        <v>42873</v>
      </c>
      <c r="E320" s="866" t="s">
        <v>1854</v>
      </c>
      <c r="F320" s="866"/>
      <c r="G320" s="866"/>
      <c r="H320" s="866"/>
      <c r="I320" s="861"/>
    </row>
    <row r="321" spans="1:12" x14ac:dyDescent="0.2">
      <c r="A321" s="88" t="s">
        <v>2106</v>
      </c>
      <c r="B321" s="867" t="s">
        <v>2107</v>
      </c>
      <c r="C321" s="146">
        <v>6</v>
      </c>
      <c r="D321" s="147">
        <v>42856</v>
      </c>
      <c r="E321" s="53"/>
      <c r="F321" s="52"/>
      <c r="G321" s="55" t="s">
        <v>1854</v>
      </c>
      <c r="H321" s="52"/>
      <c r="I321" s="91" t="s">
        <v>2108</v>
      </c>
    </row>
    <row r="322" spans="1:12" x14ac:dyDescent="0.2">
      <c r="A322" s="60" t="s">
        <v>2217</v>
      </c>
      <c r="B322" s="862" t="s">
        <v>2218</v>
      </c>
      <c r="C322" s="141">
        <v>10</v>
      </c>
      <c r="D322" s="142">
        <v>42853</v>
      </c>
      <c r="E322" s="42" t="s">
        <v>1854</v>
      </c>
      <c r="F322" s="26"/>
      <c r="G322" s="37"/>
      <c r="H322" s="37"/>
      <c r="I322" s="23"/>
    </row>
    <row r="323" spans="1:12" x14ac:dyDescent="0.2">
      <c r="A323" s="870" t="s">
        <v>2038</v>
      </c>
      <c r="B323" s="861" t="s">
        <v>2039</v>
      </c>
      <c r="C323" s="872">
        <v>8</v>
      </c>
      <c r="D323" s="873">
        <v>42849</v>
      </c>
      <c r="E323" s="868"/>
      <c r="F323" s="866"/>
      <c r="G323" s="869" t="s">
        <v>1854</v>
      </c>
      <c r="H323" s="869"/>
      <c r="I323" s="87" t="s">
        <v>2040</v>
      </c>
    </row>
    <row r="324" spans="1:12" x14ac:dyDescent="0.2">
      <c r="A324" s="870" t="s">
        <v>2766</v>
      </c>
      <c r="B324" s="861" t="s">
        <v>2767</v>
      </c>
      <c r="C324" s="872">
        <v>6</v>
      </c>
      <c r="D324" s="873">
        <v>42836</v>
      </c>
      <c r="E324" s="868" t="s">
        <v>1854</v>
      </c>
      <c r="F324" s="866"/>
      <c r="G324" s="869"/>
      <c r="H324" s="869"/>
      <c r="I324" s="865"/>
    </row>
    <row r="325" spans="1:12" x14ac:dyDescent="0.2">
      <c r="A325" s="870" t="s">
        <v>2045</v>
      </c>
      <c r="B325" s="861" t="s">
        <v>2046</v>
      </c>
      <c r="C325" s="872">
        <v>6</v>
      </c>
      <c r="D325" s="873">
        <v>42832</v>
      </c>
      <c r="E325" s="868"/>
      <c r="F325" s="866"/>
      <c r="G325" s="869" t="s">
        <v>1854</v>
      </c>
      <c r="H325" s="869"/>
      <c r="I325" s="87" t="s">
        <v>2047</v>
      </c>
    </row>
    <row r="326" spans="1:12" x14ac:dyDescent="0.2">
      <c r="A326" s="88" t="s">
        <v>2288</v>
      </c>
      <c r="B326" s="867" t="s">
        <v>2289</v>
      </c>
      <c r="C326" s="146">
        <v>11</v>
      </c>
      <c r="D326" s="147">
        <v>42828</v>
      </c>
      <c r="E326" s="53"/>
      <c r="F326" s="52"/>
      <c r="G326" s="55" t="s">
        <v>1854</v>
      </c>
      <c r="H326" s="55"/>
      <c r="I326" s="87" t="s">
        <v>2290</v>
      </c>
      <c r="K326" s="860"/>
      <c r="L326" s="860"/>
    </row>
    <row r="327" spans="1:12" x14ac:dyDescent="0.2">
      <c r="A327" s="60" t="s">
        <v>2219</v>
      </c>
      <c r="B327" s="862" t="s">
        <v>2220</v>
      </c>
      <c r="C327" s="141">
        <v>6</v>
      </c>
      <c r="D327" s="142">
        <v>42822</v>
      </c>
      <c r="E327" s="42"/>
      <c r="F327" s="26"/>
      <c r="G327" s="37" t="s">
        <v>1854</v>
      </c>
      <c r="H327" s="43"/>
      <c r="I327" s="65" t="s">
        <v>2221</v>
      </c>
    </row>
    <row r="328" spans="1:12" x14ac:dyDescent="0.2">
      <c r="A328" s="870" t="s">
        <v>2336</v>
      </c>
      <c r="B328" s="861" t="s">
        <v>2337</v>
      </c>
      <c r="C328" s="70">
        <v>6</v>
      </c>
      <c r="D328" s="873">
        <v>42804</v>
      </c>
      <c r="E328" s="868"/>
      <c r="F328" s="866"/>
      <c r="G328" s="869" t="s">
        <v>1854</v>
      </c>
      <c r="H328" s="864"/>
      <c r="I328" s="871" t="s">
        <v>2338</v>
      </c>
    </row>
    <row r="329" spans="1:12" x14ac:dyDescent="0.2">
      <c r="A329" s="870" t="s">
        <v>2458</v>
      </c>
      <c r="B329" s="861" t="s">
        <v>2459</v>
      </c>
      <c r="C329" s="70">
        <v>25</v>
      </c>
      <c r="D329" s="873">
        <v>42804</v>
      </c>
      <c r="E329" s="868"/>
      <c r="F329" s="866"/>
      <c r="G329" s="869" t="s">
        <v>1854</v>
      </c>
      <c r="H329" s="864"/>
      <c r="I329" s="871" t="s">
        <v>2460</v>
      </c>
    </row>
    <row r="330" spans="1:12" x14ac:dyDescent="0.2">
      <c r="A330" s="870" t="s">
        <v>2083</v>
      </c>
      <c r="B330" s="861" t="s">
        <v>2084</v>
      </c>
      <c r="C330" s="70">
        <v>33</v>
      </c>
      <c r="D330" s="873">
        <v>42795</v>
      </c>
      <c r="E330" s="868"/>
      <c r="F330" s="866"/>
      <c r="G330" s="869" t="s">
        <v>1854</v>
      </c>
      <c r="H330" s="864"/>
      <c r="I330" s="871" t="s">
        <v>2085</v>
      </c>
    </row>
    <row r="331" spans="1:12" x14ac:dyDescent="0.2">
      <c r="A331" s="88" t="s">
        <v>2790</v>
      </c>
      <c r="B331" s="867" t="s">
        <v>2791</v>
      </c>
      <c r="C331" s="76">
        <v>7</v>
      </c>
      <c r="D331" s="147">
        <v>42793</v>
      </c>
      <c r="E331" s="53"/>
      <c r="F331" s="52"/>
      <c r="G331" s="55" t="s">
        <v>1854</v>
      </c>
      <c r="H331" s="48"/>
      <c r="I331" s="867" t="s">
        <v>2792</v>
      </c>
    </row>
    <row r="332" spans="1:12" x14ac:dyDescent="0.2">
      <c r="A332" s="60" t="s">
        <v>2311</v>
      </c>
      <c r="B332" s="862" t="s">
        <v>2312</v>
      </c>
      <c r="C332" s="62">
        <v>5</v>
      </c>
      <c r="D332" s="142">
        <v>42782</v>
      </c>
      <c r="E332" s="42" t="s">
        <v>1854</v>
      </c>
      <c r="F332" s="26"/>
      <c r="G332" s="37"/>
      <c r="H332" s="37"/>
      <c r="I332" s="865" t="s">
        <v>2313</v>
      </c>
    </row>
    <row r="333" spans="1:12" x14ac:dyDescent="0.2">
      <c r="A333" s="870" t="s">
        <v>2676</v>
      </c>
      <c r="B333" s="861" t="s">
        <v>2677</v>
      </c>
      <c r="C333" s="70">
        <v>5</v>
      </c>
      <c r="D333" s="873">
        <v>42754</v>
      </c>
      <c r="E333" s="868" t="s">
        <v>1854</v>
      </c>
      <c r="F333" s="866"/>
      <c r="G333" s="869"/>
      <c r="H333" s="869"/>
      <c r="I333" s="87"/>
    </row>
    <row r="334" spans="1:12" x14ac:dyDescent="0.2">
      <c r="A334" s="870" t="s">
        <v>2102</v>
      </c>
      <c r="B334" s="861" t="s">
        <v>2103</v>
      </c>
      <c r="C334" s="70">
        <v>7</v>
      </c>
      <c r="D334" s="873">
        <v>42745</v>
      </c>
      <c r="E334" s="868"/>
      <c r="F334" s="866"/>
      <c r="G334" s="869" t="s">
        <v>1854</v>
      </c>
      <c r="H334" s="869"/>
      <c r="I334" s="87" t="s">
        <v>2104</v>
      </c>
    </row>
    <row r="335" spans="1:12" x14ac:dyDescent="0.2">
      <c r="A335" s="870" t="s">
        <v>2793</v>
      </c>
      <c r="B335" s="861" t="s">
        <v>2794</v>
      </c>
      <c r="C335" s="70">
        <v>6</v>
      </c>
      <c r="D335" s="873">
        <v>42739</v>
      </c>
      <c r="E335" s="868"/>
      <c r="F335" s="866"/>
      <c r="G335" s="869" t="s">
        <v>1854</v>
      </c>
      <c r="H335" s="869"/>
      <c r="I335" s="87" t="s">
        <v>2795</v>
      </c>
      <c r="K335" s="877"/>
      <c r="L335" s="877"/>
    </row>
    <row r="336" spans="1:12" x14ac:dyDescent="0.2">
      <c r="A336" s="907" t="s">
        <v>3004</v>
      </c>
      <c r="B336" s="469" t="s">
        <v>3005</v>
      </c>
      <c r="C336" s="76">
        <v>13</v>
      </c>
      <c r="D336" s="147">
        <v>42725</v>
      </c>
      <c r="E336" s="53"/>
      <c r="F336" s="52"/>
      <c r="G336" s="55"/>
      <c r="H336" s="55" t="s">
        <v>1854</v>
      </c>
      <c r="I336" s="91" t="s">
        <v>4030</v>
      </c>
      <c r="K336" s="860"/>
      <c r="L336" s="860"/>
    </row>
    <row r="337" spans="1:12" x14ac:dyDescent="0.2">
      <c r="A337" s="60" t="s">
        <v>2132</v>
      </c>
      <c r="B337" s="862" t="s">
        <v>2133</v>
      </c>
      <c r="C337" s="62">
        <v>5</v>
      </c>
      <c r="D337" s="142">
        <v>42712</v>
      </c>
      <c r="E337" s="42" t="s">
        <v>1854</v>
      </c>
      <c r="F337" s="26"/>
      <c r="G337" s="37"/>
      <c r="H337" s="37"/>
      <c r="I337" s="23"/>
    </row>
    <row r="338" spans="1:12" x14ac:dyDescent="0.2">
      <c r="A338" s="36" t="s">
        <v>2680</v>
      </c>
      <c r="B338" s="861" t="s">
        <v>2681</v>
      </c>
      <c r="C338" s="70">
        <v>6</v>
      </c>
      <c r="D338" s="873">
        <v>42705</v>
      </c>
      <c r="E338" s="868"/>
      <c r="F338" s="866"/>
      <c r="G338" s="869" t="s">
        <v>1854</v>
      </c>
      <c r="H338" s="869"/>
      <c r="I338" s="87" t="s">
        <v>2682</v>
      </c>
      <c r="K338" s="860"/>
      <c r="L338" s="860"/>
    </row>
    <row r="339" spans="1:12" x14ac:dyDescent="0.2">
      <c r="A339" s="870" t="s">
        <v>2268</v>
      </c>
      <c r="B339" s="861" t="s">
        <v>2269</v>
      </c>
      <c r="C339" s="70">
        <v>15</v>
      </c>
      <c r="D339" s="873">
        <v>42697</v>
      </c>
      <c r="E339" s="868"/>
      <c r="F339" s="866" t="s">
        <v>1854</v>
      </c>
      <c r="G339" s="869"/>
      <c r="H339" s="869"/>
      <c r="I339" s="87" t="s">
        <v>1855</v>
      </c>
      <c r="K339" s="860"/>
      <c r="L339" s="860"/>
    </row>
    <row r="340" spans="1:12" x14ac:dyDescent="0.2">
      <c r="A340" s="148" t="s">
        <v>2190</v>
      </c>
      <c r="B340" s="75" t="s">
        <v>2191</v>
      </c>
      <c r="C340" s="70">
        <v>5</v>
      </c>
      <c r="D340" s="873">
        <v>42696</v>
      </c>
      <c r="E340" s="868"/>
      <c r="F340" s="866" t="s">
        <v>1854</v>
      </c>
      <c r="G340" s="869"/>
      <c r="H340" s="869"/>
      <c r="I340" s="87" t="s">
        <v>4106</v>
      </c>
      <c r="K340" s="860"/>
      <c r="L340" s="860"/>
    </row>
    <row r="341" spans="1:12" x14ac:dyDescent="0.2">
      <c r="A341" s="88" t="s">
        <v>2584</v>
      </c>
      <c r="B341" s="867" t="s">
        <v>2585</v>
      </c>
      <c r="C341" s="76">
        <v>6</v>
      </c>
      <c r="D341" s="147">
        <v>42690</v>
      </c>
      <c r="E341" s="53"/>
      <c r="F341" s="52" t="s">
        <v>1854</v>
      </c>
      <c r="G341" s="55"/>
      <c r="H341" s="55"/>
      <c r="I341" s="91" t="s">
        <v>1855</v>
      </c>
    </row>
    <row r="342" spans="1:12" x14ac:dyDescent="0.2">
      <c r="A342" s="60" t="s">
        <v>2641</v>
      </c>
      <c r="B342" s="862" t="s">
        <v>2642</v>
      </c>
      <c r="C342" s="62">
        <v>10</v>
      </c>
      <c r="D342" s="142">
        <v>42690</v>
      </c>
      <c r="E342" s="42"/>
      <c r="F342" s="26" t="s">
        <v>1854</v>
      </c>
      <c r="G342" s="37"/>
      <c r="H342" s="37"/>
      <c r="I342" s="61" t="s">
        <v>1855</v>
      </c>
    </row>
    <row r="343" spans="1:12" x14ac:dyDescent="0.2">
      <c r="A343" s="870" t="s">
        <v>2143</v>
      </c>
      <c r="B343" s="861" t="s">
        <v>2144</v>
      </c>
      <c r="C343" s="70">
        <v>5</v>
      </c>
      <c r="D343" s="873">
        <v>42688</v>
      </c>
      <c r="E343" s="868"/>
      <c r="F343" s="866" t="s">
        <v>1854</v>
      </c>
      <c r="G343" s="869"/>
      <c r="H343" s="869"/>
      <c r="I343" s="87" t="s">
        <v>1855</v>
      </c>
    </row>
    <row r="344" spans="1:12" x14ac:dyDescent="0.2">
      <c r="A344" s="870" t="s">
        <v>2175</v>
      </c>
      <c r="B344" s="861" t="s">
        <v>2176</v>
      </c>
      <c r="C344" s="70">
        <v>10</v>
      </c>
      <c r="D344" s="873">
        <v>42688</v>
      </c>
      <c r="E344" s="868"/>
      <c r="F344" s="866" t="s">
        <v>1854</v>
      </c>
      <c r="G344" s="869"/>
      <c r="H344" s="869"/>
      <c r="I344" s="87" t="s">
        <v>1855</v>
      </c>
      <c r="K344" s="860"/>
      <c r="L344" s="860"/>
    </row>
    <row r="345" spans="1:12" x14ac:dyDescent="0.2">
      <c r="A345" s="148" t="s">
        <v>1964</v>
      </c>
      <c r="B345" s="75" t="s">
        <v>1965</v>
      </c>
      <c r="C345" s="70">
        <v>6</v>
      </c>
      <c r="D345" s="873">
        <v>42685</v>
      </c>
      <c r="E345" s="868"/>
      <c r="F345" s="866" t="s">
        <v>1854</v>
      </c>
      <c r="G345" s="869"/>
      <c r="H345" s="869"/>
      <c r="I345" s="87" t="s">
        <v>1966</v>
      </c>
    </row>
    <row r="346" spans="1:12" x14ac:dyDescent="0.2">
      <c r="A346" s="88" t="s">
        <v>2542</v>
      </c>
      <c r="B346" s="867" t="s">
        <v>2543</v>
      </c>
      <c r="C346" s="76">
        <v>12</v>
      </c>
      <c r="D346" s="147">
        <v>42684</v>
      </c>
      <c r="E346" s="53"/>
      <c r="F346" s="52"/>
      <c r="G346" s="55" t="s">
        <v>1854</v>
      </c>
      <c r="H346" s="55"/>
      <c r="I346" s="91" t="s">
        <v>2544</v>
      </c>
      <c r="K346" s="860"/>
      <c r="L346" s="860"/>
    </row>
    <row r="347" spans="1:12" x14ac:dyDescent="0.2">
      <c r="A347" s="60" t="s">
        <v>2572</v>
      </c>
      <c r="B347" s="862" t="s">
        <v>2573</v>
      </c>
      <c r="C347" s="62">
        <v>5</v>
      </c>
      <c r="D347" s="142">
        <v>42684</v>
      </c>
      <c r="E347" s="42"/>
      <c r="F347" s="26" t="s">
        <v>1854</v>
      </c>
      <c r="G347" s="37"/>
      <c r="H347" s="37"/>
      <c r="I347" s="61" t="s">
        <v>2574</v>
      </c>
    </row>
    <row r="348" spans="1:12" x14ac:dyDescent="0.2">
      <c r="A348" s="148" t="s">
        <v>2048</v>
      </c>
      <c r="B348" s="75" t="s">
        <v>2049</v>
      </c>
      <c r="C348" s="70">
        <v>5</v>
      </c>
      <c r="D348" s="873">
        <v>42682</v>
      </c>
      <c r="E348" s="868"/>
      <c r="F348" s="866" t="s">
        <v>1854</v>
      </c>
      <c r="G348" s="869"/>
      <c r="H348" s="869"/>
      <c r="I348" s="87" t="s">
        <v>2050</v>
      </c>
    </row>
    <row r="349" spans="1:12" x14ac:dyDescent="0.2">
      <c r="A349" s="870" t="s">
        <v>2372</v>
      </c>
      <c r="B349" s="861" t="s">
        <v>2373</v>
      </c>
      <c r="C349" s="70">
        <v>5</v>
      </c>
      <c r="D349" s="873">
        <v>42681</v>
      </c>
      <c r="E349" s="868"/>
      <c r="F349" s="866" t="s">
        <v>1854</v>
      </c>
      <c r="G349" s="869"/>
      <c r="H349" s="869"/>
      <c r="I349" s="871" t="s">
        <v>2374</v>
      </c>
    </row>
    <row r="350" spans="1:12" x14ac:dyDescent="0.2">
      <c r="A350" s="870" t="s">
        <v>2347</v>
      </c>
      <c r="B350" s="861" t="s">
        <v>2348</v>
      </c>
      <c r="C350" s="70">
        <v>31</v>
      </c>
      <c r="D350" s="873">
        <v>42678</v>
      </c>
      <c r="E350" s="868"/>
      <c r="F350" s="866"/>
      <c r="G350" s="869"/>
      <c r="H350" s="869" t="s">
        <v>1854</v>
      </c>
      <c r="I350" s="865" t="s">
        <v>2349</v>
      </c>
    </row>
    <row r="351" spans="1:12" x14ac:dyDescent="0.2">
      <c r="A351" s="1020" t="s">
        <v>1916</v>
      </c>
      <c r="B351" s="1028" t="s">
        <v>1917</v>
      </c>
      <c r="C351" s="76">
        <v>6</v>
      </c>
      <c r="D351" s="147">
        <v>42677</v>
      </c>
      <c r="E351" s="53"/>
      <c r="F351" s="52" t="s">
        <v>1854</v>
      </c>
      <c r="G351" s="55"/>
      <c r="H351" s="55"/>
      <c r="I351" s="91" t="s">
        <v>4047</v>
      </c>
    </row>
    <row r="352" spans="1:12" x14ac:dyDescent="0.2">
      <c r="A352" s="65" t="s">
        <v>2003</v>
      </c>
      <c r="B352" s="23" t="s">
        <v>2004</v>
      </c>
      <c r="C352" s="62">
        <v>5</v>
      </c>
      <c r="D352" s="142">
        <v>42676</v>
      </c>
      <c r="E352" s="42"/>
      <c r="F352" s="26" t="s">
        <v>1854</v>
      </c>
      <c r="G352" s="37"/>
      <c r="H352" s="37"/>
      <c r="I352" s="65" t="s">
        <v>1855</v>
      </c>
      <c r="K352" s="877"/>
      <c r="L352" s="877"/>
    </row>
    <row r="353" spans="1:13" x14ac:dyDescent="0.2">
      <c r="A353" s="871" t="s">
        <v>2453</v>
      </c>
      <c r="B353" s="13" t="s">
        <v>2454</v>
      </c>
      <c r="C353" s="70">
        <v>5</v>
      </c>
      <c r="D353" s="873">
        <v>42675</v>
      </c>
      <c r="E353" s="868"/>
      <c r="F353" s="866" t="s">
        <v>1854</v>
      </c>
      <c r="G353" s="869"/>
      <c r="H353" s="869"/>
      <c r="I353" s="871" t="s">
        <v>1855</v>
      </c>
    </row>
    <row r="354" spans="1:13" x14ac:dyDescent="0.2">
      <c r="A354" s="871" t="s">
        <v>2636</v>
      </c>
      <c r="B354" s="13" t="s">
        <v>2637</v>
      </c>
      <c r="C354" s="70">
        <v>5</v>
      </c>
      <c r="D354" s="873">
        <v>42675</v>
      </c>
      <c r="E354" s="868"/>
      <c r="F354" s="866" t="s">
        <v>1854</v>
      </c>
      <c r="G354" s="869"/>
      <c r="H354" s="869"/>
      <c r="I354" s="871" t="s">
        <v>1855</v>
      </c>
    </row>
    <row r="355" spans="1:13" x14ac:dyDescent="0.2">
      <c r="A355" s="871" t="s">
        <v>2752</v>
      </c>
      <c r="B355" s="865" t="s">
        <v>2753</v>
      </c>
      <c r="C355" s="70">
        <v>6</v>
      </c>
      <c r="D355" s="873">
        <v>42675</v>
      </c>
      <c r="E355" s="868"/>
      <c r="F355" s="866" t="s">
        <v>1854</v>
      </c>
      <c r="G355" s="869"/>
      <c r="H355" s="869"/>
      <c r="I355" s="871" t="s">
        <v>2754</v>
      </c>
    </row>
    <row r="356" spans="1:13" x14ac:dyDescent="0.2">
      <c r="A356" s="102" t="s">
        <v>1979</v>
      </c>
      <c r="B356" s="25" t="s">
        <v>1980</v>
      </c>
      <c r="C356" s="76">
        <v>8</v>
      </c>
      <c r="D356" s="147">
        <v>42674</v>
      </c>
      <c r="E356" s="53"/>
      <c r="F356" s="52" t="s">
        <v>1854</v>
      </c>
      <c r="G356" s="55"/>
      <c r="H356" s="55"/>
      <c r="I356" s="102" t="s">
        <v>1855</v>
      </c>
      <c r="L356" s="860"/>
      <c r="M356" s="860"/>
    </row>
    <row r="357" spans="1:13" x14ac:dyDescent="0.2">
      <c r="A357" s="65" t="s">
        <v>2390</v>
      </c>
      <c r="B357" s="23" t="s">
        <v>2391</v>
      </c>
      <c r="C357" s="62">
        <v>5</v>
      </c>
      <c r="D357" s="142">
        <v>42671</v>
      </c>
      <c r="E357" s="42"/>
      <c r="F357" s="26" t="s">
        <v>1854</v>
      </c>
      <c r="G357" s="37"/>
      <c r="H357" s="37"/>
      <c r="I357" s="61" t="s">
        <v>1855</v>
      </c>
      <c r="K357" s="860"/>
      <c r="L357" s="860"/>
    </row>
    <row r="358" spans="1:13" x14ac:dyDescent="0.2">
      <c r="A358" s="871" t="s">
        <v>2026</v>
      </c>
      <c r="B358" s="13" t="s">
        <v>2027</v>
      </c>
      <c r="C358" s="70">
        <v>6</v>
      </c>
      <c r="D358" s="873">
        <v>42670</v>
      </c>
      <c r="E358" s="868"/>
      <c r="F358" s="866" t="s">
        <v>1854</v>
      </c>
      <c r="G358" s="869"/>
      <c r="H358" s="869"/>
      <c r="I358" s="87" t="s">
        <v>1855</v>
      </c>
    </row>
    <row r="359" spans="1:13" x14ac:dyDescent="0.2">
      <c r="A359" s="871" t="s">
        <v>2162</v>
      </c>
      <c r="B359" s="865" t="s">
        <v>2163</v>
      </c>
      <c r="C359" s="70">
        <v>10</v>
      </c>
      <c r="D359" s="873">
        <v>42670</v>
      </c>
      <c r="E359" s="868"/>
      <c r="F359" s="866" t="s">
        <v>1854</v>
      </c>
      <c r="G359" s="869"/>
      <c r="H359" s="869"/>
      <c r="I359" s="87" t="s">
        <v>1855</v>
      </c>
    </row>
    <row r="360" spans="1:13" x14ac:dyDescent="0.2">
      <c r="A360" s="871" t="s">
        <v>2607</v>
      </c>
      <c r="B360" s="865" t="s">
        <v>2608</v>
      </c>
      <c r="C360" s="70">
        <v>5</v>
      </c>
      <c r="D360" s="873">
        <v>42670</v>
      </c>
      <c r="E360" s="868" t="s">
        <v>1854</v>
      </c>
      <c r="F360" s="866"/>
      <c r="G360" s="869"/>
      <c r="H360" s="869"/>
      <c r="I360" s="865"/>
    </row>
    <row r="361" spans="1:13" x14ac:dyDescent="0.2">
      <c r="A361" s="102" t="s">
        <v>2814</v>
      </c>
      <c r="B361" s="863" t="s">
        <v>2815</v>
      </c>
      <c r="C361" s="76">
        <v>11</v>
      </c>
      <c r="D361" s="147">
        <v>42670</v>
      </c>
      <c r="E361" s="53" t="s">
        <v>1854</v>
      </c>
      <c r="F361" s="52"/>
      <c r="G361" s="55"/>
      <c r="H361" s="55"/>
      <c r="I361" s="863"/>
      <c r="K361" s="860"/>
      <c r="L361" s="860"/>
    </row>
    <row r="362" spans="1:13" x14ac:dyDescent="0.2">
      <c r="A362" s="65" t="s">
        <v>2483</v>
      </c>
      <c r="B362" s="23" t="s">
        <v>2484</v>
      </c>
      <c r="C362" s="62">
        <v>5</v>
      </c>
      <c r="D362" s="142">
        <v>42669</v>
      </c>
      <c r="E362" s="42" t="s">
        <v>1854</v>
      </c>
      <c r="F362" s="26"/>
      <c r="G362" s="37"/>
      <c r="H362" s="37"/>
      <c r="I362" s="23"/>
    </row>
    <row r="363" spans="1:13" x14ac:dyDescent="0.2">
      <c r="A363" s="861" t="s">
        <v>2141</v>
      </c>
      <c r="B363" s="865" t="s">
        <v>2142</v>
      </c>
      <c r="C363" s="70">
        <v>11</v>
      </c>
      <c r="D363" s="873">
        <v>42668</v>
      </c>
      <c r="E363" s="868"/>
      <c r="F363" s="866" t="s">
        <v>1854</v>
      </c>
      <c r="G363" s="869"/>
      <c r="H363" s="869"/>
      <c r="I363" s="87" t="s">
        <v>1855</v>
      </c>
      <c r="K363" s="860"/>
      <c r="L363" s="860"/>
      <c r="M363" s="860"/>
    </row>
    <row r="364" spans="1:13" x14ac:dyDescent="0.2">
      <c r="A364" s="85" t="s">
        <v>2586</v>
      </c>
      <c r="B364" s="160" t="s">
        <v>2587</v>
      </c>
      <c r="C364" s="70">
        <v>14</v>
      </c>
      <c r="D364" s="873">
        <v>42668</v>
      </c>
      <c r="E364" s="868"/>
      <c r="F364" s="866" t="s">
        <v>1854</v>
      </c>
      <c r="G364" s="869"/>
      <c r="H364" s="869"/>
      <c r="I364" s="87" t="s">
        <v>4004</v>
      </c>
    </row>
    <row r="365" spans="1:13" x14ac:dyDescent="0.2">
      <c r="A365" s="871" t="s">
        <v>2648</v>
      </c>
      <c r="B365" s="865" t="s">
        <v>2649</v>
      </c>
      <c r="C365" s="70">
        <v>5</v>
      </c>
      <c r="D365" s="873">
        <v>42668</v>
      </c>
      <c r="E365" s="868"/>
      <c r="F365" s="866" t="s">
        <v>1854</v>
      </c>
      <c r="G365" s="869"/>
      <c r="H365" s="869"/>
      <c r="I365" s="87" t="s">
        <v>2650</v>
      </c>
    </row>
    <row r="366" spans="1:13" x14ac:dyDescent="0.2">
      <c r="A366" s="1037" t="s">
        <v>2986</v>
      </c>
      <c r="B366" s="916" t="s">
        <v>2987</v>
      </c>
      <c r="C366" s="76">
        <v>6</v>
      </c>
      <c r="D366" s="147">
        <v>42668</v>
      </c>
      <c r="E366" s="53"/>
      <c r="F366" s="52" t="s">
        <v>1854</v>
      </c>
      <c r="G366" s="55"/>
      <c r="H366" s="55"/>
      <c r="I366" s="91" t="s">
        <v>4145</v>
      </c>
    </row>
    <row r="367" spans="1:13" x14ac:dyDescent="0.2">
      <c r="A367" s="65" t="s">
        <v>1951</v>
      </c>
      <c r="B367" s="9" t="s">
        <v>1952</v>
      </c>
      <c r="C367" s="62">
        <v>5</v>
      </c>
      <c r="D367" s="142">
        <v>42662</v>
      </c>
      <c r="E367" s="42"/>
      <c r="F367" s="26" t="s">
        <v>1854</v>
      </c>
      <c r="G367" s="37"/>
      <c r="H367" s="37"/>
      <c r="I367" s="61" t="s">
        <v>1855</v>
      </c>
    </row>
    <row r="368" spans="1:13" x14ac:dyDescent="0.2">
      <c r="A368" s="871" t="s">
        <v>2201</v>
      </c>
      <c r="B368" s="13" t="s">
        <v>2202</v>
      </c>
      <c r="C368" s="70">
        <v>5</v>
      </c>
      <c r="D368" s="873">
        <v>42662</v>
      </c>
      <c r="E368" s="868"/>
      <c r="F368" s="866" t="s">
        <v>1854</v>
      </c>
      <c r="G368" s="869"/>
      <c r="H368" s="869"/>
      <c r="I368" s="87" t="s">
        <v>1855</v>
      </c>
    </row>
    <row r="369" spans="1:13" x14ac:dyDescent="0.2">
      <c r="A369" s="870" t="s">
        <v>2616</v>
      </c>
      <c r="B369" s="861" t="s">
        <v>2617</v>
      </c>
      <c r="C369" s="70">
        <v>10</v>
      </c>
      <c r="D369" s="873">
        <v>42662</v>
      </c>
      <c r="E369" s="868"/>
      <c r="F369" s="866" t="s">
        <v>1854</v>
      </c>
      <c r="G369" s="869"/>
      <c r="H369" s="869"/>
      <c r="I369" s="87" t="s">
        <v>2618</v>
      </c>
    </row>
    <row r="370" spans="1:13" x14ac:dyDescent="0.2">
      <c r="A370" s="871" t="s">
        <v>1852</v>
      </c>
      <c r="B370" s="13" t="s">
        <v>1853</v>
      </c>
      <c r="C370" s="70">
        <v>8</v>
      </c>
      <c r="D370" s="873">
        <v>42657</v>
      </c>
      <c r="E370" s="868"/>
      <c r="F370" s="866" t="s">
        <v>1854</v>
      </c>
      <c r="G370" s="869"/>
      <c r="H370" s="869"/>
      <c r="I370" s="87" t="s">
        <v>4070</v>
      </c>
    </row>
    <row r="371" spans="1:13" x14ac:dyDescent="0.2">
      <c r="A371" s="114" t="s">
        <v>2345</v>
      </c>
      <c r="B371" s="1045" t="s">
        <v>2346</v>
      </c>
      <c r="C371" s="76">
        <v>6</v>
      </c>
      <c r="D371" s="147">
        <v>42656</v>
      </c>
      <c r="E371" s="53"/>
      <c r="F371" s="52" t="s">
        <v>1854</v>
      </c>
      <c r="G371" s="55"/>
      <c r="H371" s="55"/>
      <c r="I371" s="91" t="s">
        <v>4090</v>
      </c>
    </row>
    <row r="372" spans="1:13" x14ac:dyDescent="0.2">
      <c r="A372" s="60" t="s">
        <v>2401</v>
      </c>
      <c r="B372" s="862" t="s">
        <v>2402</v>
      </c>
      <c r="C372" s="101">
        <v>12</v>
      </c>
      <c r="D372" s="142">
        <v>42655</v>
      </c>
      <c r="E372" s="42"/>
      <c r="F372" s="26"/>
      <c r="G372" s="37" t="s">
        <v>1854</v>
      </c>
      <c r="H372" s="37"/>
      <c r="I372" s="23" t="s">
        <v>2403</v>
      </c>
      <c r="K372" s="860"/>
      <c r="L372" s="860"/>
    </row>
    <row r="373" spans="1:13" x14ac:dyDescent="0.2">
      <c r="A373" s="870" t="s">
        <v>2128</v>
      </c>
      <c r="B373" s="861" t="s">
        <v>2129</v>
      </c>
      <c r="C373" s="99">
        <v>8</v>
      </c>
      <c r="D373" s="873">
        <v>42654</v>
      </c>
      <c r="E373" s="868"/>
      <c r="F373" s="866" t="s">
        <v>1854</v>
      </c>
      <c r="G373" s="869"/>
      <c r="H373" s="869"/>
      <c r="I373" s="871" t="s">
        <v>1855</v>
      </c>
    </row>
    <row r="374" spans="1:13" x14ac:dyDescent="0.2">
      <c r="A374" s="870" t="s">
        <v>2619</v>
      </c>
      <c r="B374" s="861" t="s">
        <v>2620</v>
      </c>
      <c r="C374" s="99">
        <v>8</v>
      </c>
      <c r="D374" s="873">
        <v>42653</v>
      </c>
      <c r="E374" s="868"/>
      <c r="F374" s="866" t="s">
        <v>1854</v>
      </c>
      <c r="G374" s="869"/>
      <c r="H374" s="869"/>
      <c r="I374" s="87" t="s">
        <v>1855</v>
      </c>
    </row>
    <row r="375" spans="1:13" x14ac:dyDescent="0.2">
      <c r="A375" s="870" t="s">
        <v>2502</v>
      </c>
      <c r="B375" s="861" t="s">
        <v>2503</v>
      </c>
      <c r="C375" s="99">
        <v>13</v>
      </c>
      <c r="D375" s="873">
        <v>42646</v>
      </c>
      <c r="E375" s="868"/>
      <c r="F375" s="866" t="s">
        <v>1854</v>
      </c>
      <c r="G375" s="869"/>
      <c r="H375" s="869"/>
      <c r="I375" s="871" t="s">
        <v>1855</v>
      </c>
    </row>
    <row r="376" spans="1:13" x14ac:dyDescent="0.2">
      <c r="A376" s="88" t="s">
        <v>2666</v>
      </c>
      <c r="B376" s="867" t="s">
        <v>2667</v>
      </c>
      <c r="C376" s="103">
        <v>38</v>
      </c>
      <c r="D376" s="147">
        <v>42646</v>
      </c>
      <c r="E376" s="53"/>
      <c r="F376" s="52"/>
      <c r="G376" s="55" t="s">
        <v>1854</v>
      </c>
      <c r="H376" s="55"/>
      <c r="I376" s="91" t="s">
        <v>2668</v>
      </c>
    </row>
    <row r="377" spans="1:13" x14ac:dyDescent="0.2">
      <c r="A377" s="968" t="s">
        <v>1868</v>
      </c>
      <c r="B377" s="96" t="s">
        <v>1869</v>
      </c>
      <c r="C377" s="62">
        <v>5</v>
      </c>
      <c r="D377" s="142">
        <v>42643</v>
      </c>
      <c r="E377" s="42"/>
      <c r="F377" s="26" t="s">
        <v>1854</v>
      </c>
      <c r="G377" s="37"/>
      <c r="H377" s="37"/>
      <c r="I377" s="61" t="s">
        <v>3985</v>
      </c>
    </row>
    <row r="378" spans="1:13" x14ac:dyDescent="0.2">
      <c r="A378" s="1029" t="s">
        <v>2242</v>
      </c>
      <c r="B378" s="467" t="s">
        <v>2243</v>
      </c>
      <c r="C378" s="99">
        <v>15</v>
      </c>
      <c r="D378" s="873">
        <v>42641</v>
      </c>
      <c r="E378" s="868"/>
      <c r="F378" s="866" t="s">
        <v>1854</v>
      </c>
      <c r="G378" s="869"/>
      <c r="H378" s="869"/>
      <c r="I378" s="87" t="s">
        <v>3957</v>
      </c>
      <c r="K378" s="860"/>
      <c r="L378" s="860"/>
    </row>
    <row r="379" spans="1:13" x14ac:dyDescent="0.2">
      <c r="A379" s="1029" t="s">
        <v>2281</v>
      </c>
      <c r="B379" s="75" t="s">
        <v>2282</v>
      </c>
      <c r="C379" s="99">
        <v>5</v>
      </c>
      <c r="D379" s="873">
        <v>42641</v>
      </c>
      <c r="E379" s="868"/>
      <c r="F379" s="866" t="s">
        <v>1854</v>
      </c>
      <c r="G379" s="869"/>
      <c r="H379" s="869"/>
      <c r="I379" s="87" t="s">
        <v>2262</v>
      </c>
    </row>
    <row r="380" spans="1:13" x14ac:dyDescent="0.2">
      <c r="A380" s="870" t="s">
        <v>2097</v>
      </c>
      <c r="B380" s="861" t="s">
        <v>2098</v>
      </c>
      <c r="C380" s="99">
        <v>9</v>
      </c>
      <c r="D380" s="873">
        <v>42635</v>
      </c>
      <c r="E380" s="868"/>
      <c r="F380" s="866"/>
      <c r="G380" s="869"/>
      <c r="H380" s="869" t="s">
        <v>1854</v>
      </c>
      <c r="I380" s="87" t="s">
        <v>2099</v>
      </c>
    </row>
    <row r="381" spans="1:13" x14ac:dyDescent="0.2">
      <c r="A381" s="88" t="s">
        <v>2136</v>
      </c>
      <c r="B381" s="867" t="s">
        <v>2137</v>
      </c>
      <c r="C381" s="103">
        <v>5</v>
      </c>
      <c r="D381" s="147">
        <v>42635</v>
      </c>
      <c r="E381" s="53"/>
      <c r="F381" s="52" t="s">
        <v>1854</v>
      </c>
      <c r="G381" s="55"/>
      <c r="H381" s="55"/>
      <c r="I381" s="91" t="s">
        <v>1855</v>
      </c>
    </row>
    <row r="382" spans="1:13" x14ac:dyDescent="0.2">
      <c r="A382" s="1041" t="s">
        <v>2966</v>
      </c>
      <c r="B382" s="994" t="s">
        <v>2967</v>
      </c>
      <c r="C382" s="101">
        <v>5</v>
      </c>
      <c r="D382" s="142">
        <v>42635</v>
      </c>
      <c r="E382" s="42"/>
      <c r="F382" s="26" t="s">
        <v>1854</v>
      </c>
      <c r="G382" s="37"/>
      <c r="H382" s="37"/>
      <c r="I382" s="61" t="s">
        <v>3957</v>
      </c>
      <c r="L382" s="860"/>
      <c r="M382" s="860"/>
    </row>
    <row r="383" spans="1:13" x14ac:dyDescent="0.2">
      <c r="A383" s="870" t="s">
        <v>2801</v>
      </c>
      <c r="B383" s="861" t="s">
        <v>2802</v>
      </c>
      <c r="C383" s="99">
        <v>7</v>
      </c>
      <c r="D383" s="873">
        <v>42634</v>
      </c>
      <c r="E383" s="868"/>
      <c r="F383" s="866"/>
      <c r="G383" s="869" t="s">
        <v>1854</v>
      </c>
      <c r="H383" s="869"/>
      <c r="I383" s="87" t="s">
        <v>2803</v>
      </c>
    </row>
    <row r="384" spans="1:13" x14ac:dyDescent="0.2">
      <c r="A384" s="870" t="s">
        <v>2942</v>
      </c>
      <c r="B384" s="861" t="s">
        <v>2943</v>
      </c>
      <c r="C384" s="99">
        <v>6</v>
      </c>
      <c r="D384" s="873">
        <v>42634</v>
      </c>
      <c r="E384" s="868" t="s">
        <v>1854</v>
      </c>
      <c r="F384" s="866"/>
      <c r="G384" s="869"/>
      <c r="H384" s="869"/>
      <c r="I384" s="87" t="s">
        <v>2944</v>
      </c>
    </row>
    <row r="385" spans="1:16" x14ac:dyDescent="0.2">
      <c r="A385" s="148" t="s">
        <v>2260</v>
      </c>
      <c r="B385" s="75" t="s">
        <v>2261</v>
      </c>
      <c r="C385" s="99">
        <v>5</v>
      </c>
      <c r="D385" s="873">
        <v>42633</v>
      </c>
      <c r="E385" s="868"/>
      <c r="F385" s="866" t="s">
        <v>1854</v>
      </c>
      <c r="G385" s="869"/>
      <c r="H385" s="869"/>
      <c r="I385" s="87" t="s">
        <v>2262</v>
      </c>
    </row>
    <row r="386" spans="1:16" x14ac:dyDescent="0.2">
      <c r="A386" s="88" t="s">
        <v>2000</v>
      </c>
      <c r="B386" s="867" t="s">
        <v>2001</v>
      </c>
      <c r="C386" s="103">
        <v>43</v>
      </c>
      <c r="D386" s="147">
        <v>42632</v>
      </c>
      <c r="E386" s="53">
        <v>43</v>
      </c>
      <c r="F386" s="52" t="s">
        <v>1854</v>
      </c>
      <c r="G386" s="55"/>
      <c r="H386" s="55"/>
      <c r="I386" s="91" t="s">
        <v>2002</v>
      </c>
    </row>
    <row r="387" spans="1:16" x14ac:dyDescent="0.2">
      <c r="A387" s="65" t="s">
        <v>2673</v>
      </c>
      <c r="B387" s="23" t="s">
        <v>2674</v>
      </c>
      <c r="C387" s="101">
        <v>14</v>
      </c>
      <c r="D387" s="142">
        <v>42630</v>
      </c>
      <c r="E387" s="42" t="s">
        <v>1854</v>
      </c>
      <c r="F387" s="26"/>
      <c r="G387" s="37"/>
      <c r="H387" s="37"/>
      <c r="I387" s="862" t="s">
        <v>2675</v>
      </c>
    </row>
    <row r="388" spans="1:16" x14ac:dyDescent="0.2">
      <c r="A388" s="871" t="s">
        <v>2704</v>
      </c>
      <c r="B388" s="865" t="s">
        <v>2705</v>
      </c>
      <c r="C388" s="99">
        <v>37</v>
      </c>
      <c r="D388" s="873">
        <v>42629</v>
      </c>
      <c r="E388" s="868"/>
      <c r="F388" s="866"/>
      <c r="G388" s="869" t="s">
        <v>1854</v>
      </c>
      <c r="H388" s="869"/>
      <c r="I388" s="871" t="s">
        <v>2706</v>
      </c>
    </row>
    <row r="389" spans="1:16" x14ac:dyDescent="0.2">
      <c r="A389" s="871" t="s">
        <v>1934</v>
      </c>
      <c r="B389" s="865" t="s">
        <v>1935</v>
      </c>
      <c r="C389" s="99">
        <v>5</v>
      </c>
      <c r="D389" s="873">
        <v>42628</v>
      </c>
      <c r="E389" s="868"/>
      <c r="F389" s="866" t="s">
        <v>1854</v>
      </c>
      <c r="G389" s="869"/>
      <c r="H389" s="869"/>
      <c r="I389" s="87" t="s">
        <v>1855</v>
      </c>
      <c r="K389" s="860"/>
      <c r="L389" s="860"/>
    </row>
    <row r="390" spans="1:16" x14ac:dyDescent="0.2">
      <c r="A390" s="871" t="s">
        <v>2370</v>
      </c>
      <c r="B390" s="865" t="s">
        <v>2371</v>
      </c>
      <c r="C390" s="99">
        <v>5</v>
      </c>
      <c r="D390" s="873">
        <v>42628</v>
      </c>
      <c r="E390" s="868"/>
      <c r="F390" s="866" t="s">
        <v>1854</v>
      </c>
      <c r="G390" s="869"/>
      <c r="H390" s="869"/>
      <c r="I390" s="87" t="s">
        <v>1855</v>
      </c>
    </row>
    <row r="391" spans="1:16" x14ac:dyDescent="0.2">
      <c r="A391" s="114" t="s">
        <v>2303</v>
      </c>
      <c r="B391" s="463" t="s">
        <v>2304</v>
      </c>
      <c r="C391" s="103">
        <v>5</v>
      </c>
      <c r="D391" s="147">
        <v>42622</v>
      </c>
      <c r="E391" s="53"/>
      <c r="F391" s="52" t="s">
        <v>1854</v>
      </c>
      <c r="G391" s="55"/>
      <c r="H391" s="55"/>
      <c r="I391" s="102" t="s">
        <v>2305</v>
      </c>
      <c r="K391" s="860"/>
      <c r="L391" s="860"/>
    </row>
    <row r="392" spans="1:16" x14ac:dyDescent="0.2">
      <c r="A392" s="65" t="s">
        <v>1931</v>
      </c>
      <c r="B392" s="9" t="s">
        <v>1932</v>
      </c>
      <c r="C392" s="62">
        <v>7</v>
      </c>
      <c r="D392" s="142">
        <v>42621</v>
      </c>
      <c r="E392" s="42"/>
      <c r="F392" s="26"/>
      <c r="G392" s="37" t="s">
        <v>1854</v>
      </c>
      <c r="H392" s="37"/>
      <c r="I392" s="61" t="s">
        <v>1933</v>
      </c>
      <c r="K392" s="860"/>
      <c r="L392" s="860"/>
    </row>
    <row r="393" spans="1:16" x14ac:dyDescent="0.2">
      <c r="A393" s="871" t="s">
        <v>1730</v>
      </c>
      <c r="B393" s="13" t="s">
        <v>1731</v>
      </c>
      <c r="C393" s="70">
        <v>5</v>
      </c>
      <c r="D393" s="873">
        <v>42621</v>
      </c>
      <c r="E393" s="163" t="s">
        <v>1854</v>
      </c>
      <c r="F393" s="866"/>
      <c r="G393" s="869"/>
      <c r="H393" s="869"/>
      <c r="I393" s="166" t="s">
        <v>2538</v>
      </c>
    </row>
    <row r="394" spans="1:16" x14ac:dyDescent="0.2">
      <c r="A394" s="870" t="s">
        <v>2686</v>
      </c>
      <c r="B394" s="861" t="s">
        <v>2687</v>
      </c>
      <c r="C394" s="70">
        <v>5</v>
      </c>
      <c r="D394" s="873">
        <v>42620</v>
      </c>
      <c r="E394" s="868"/>
      <c r="F394" s="866" t="s">
        <v>1854</v>
      </c>
      <c r="G394" s="869"/>
      <c r="H394" s="869"/>
      <c r="I394" s="87" t="s">
        <v>2688</v>
      </c>
    </row>
    <row r="395" spans="1:16" x14ac:dyDescent="0.2">
      <c r="A395" s="870" t="s">
        <v>2935</v>
      </c>
      <c r="B395" s="861" t="s">
        <v>2936</v>
      </c>
      <c r="C395" s="70">
        <v>14</v>
      </c>
      <c r="D395" s="873">
        <v>42620</v>
      </c>
      <c r="E395" s="868"/>
      <c r="F395" s="866" t="s">
        <v>1854</v>
      </c>
      <c r="G395" s="869"/>
      <c r="H395" s="869"/>
      <c r="I395" s="87" t="s">
        <v>1855</v>
      </c>
      <c r="K395" s="860"/>
      <c r="L395" s="860"/>
    </row>
    <row r="396" spans="1:16" x14ac:dyDescent="0.2">
      <c r="A396" s="102" t="s">
        <v>2043</v>
      </c>
      <c r="B396" s="25" t="s">
        <v>2044</v>
      </c>
      <c r="C396" s="76">
        <v>5</v>
      </c>
      <c r="D396" s="147">
        <v>42615</v>
      </c>
      <c r="E396" s="53"/>
      <c r="F396" s="52" t="s">
        <v>1854</v>
      </c>
      <c r="G396" s="55"/>
      <c r="H396" s="55"/>
      <c r="I396" s="91" t="s">
        <v>1855</v>
      </c>
    </row>
    <row r="397" spans="1:16" x14ac:dyDescent="0.2">
      <c r="A397" s="60" t="s">
        <v>2164</v>
      </c>
      <c r="B397" s="862" t="s">
        <v>2165</v>
      </c>
      <c r="C397" s="62">
        <v>12</v>
      </c>
      <c r="D397" s="142">
        <v>42615</v>
      </c>
      <c r="E397" s="42"/>
      <c r="F397" s="26" t="s">
        <v>1854</v>
      </c>
      <c r="G397" s="37"/>
      <c r="H397" s="37"/>
      <c r="I397" s="61" t="s">
        <v>1855</v>
      </c>
      <c r="K397" s="860"/>
      <c r="L397" s="860"/>
    </row>
    <row r="398" spans="1:16" x14ac:dyDescent="0.2">
      <c r="A398" s="148" t="s">
        <v>2263</v>
      </c>
      <c r="B398" s="75" t="s">
        <v>2264</v>
      </c>
      <c r="C398" s="70">
        <v>5</v>
      </c>
      <c r="D398" s="873">
        <v>42615</v>
      </c>
      <c r="E398" s="868"/>
      <c r="F398" s="866" t="s">
        <v>1854</v>
      </c>
      <c r="G398" s="869"/>
      <c r="H398" s="869"/>
      <c r="I398" s="87" t="s">
        <v>4090</v>
      </c>
    </row>
    <row r="399" spans="1:16" x14ac:dyDescent="0.2">
      <c r="A399" s="870" t="s">
        <v>2718</v>
      </c>
      <c r="B399" s="861" t="s">
        <v>2719</v>
      </c>
      <c r="C399" s="70">
        <v>29</v>
      </c>
      <c r="D399" s="873">
        <v>42615</v>
      </c>
      <c r="E399" s="868"/>
      <c r="F399" s="866" t="s">
        <v>1854</v>
      </c>
      <c r="G399" s="869"/>
      <c r="H399" s="869"/>
      <c r="I399" s="87" t="s">
        <v>1855</v>
      </c>
      <c r="K399" s="877"/>
      <c r="L399" s="877"/>
    </row>
    <row r="400" spans="1:16" x14ac:dyDescent="0.2">
      <c r="A400" s="870" t="s">
        <v>2804</v>
      </c>
      <c r="B400" s="861" t="s">
        <v>2805</v>
      </c>
      <c r="C400" s="70">
        <v>7</v>
      </c>
      <c r="D400" s="873">
        <v>42615</v>
      </c>
      <c r="E400" s="868"/>
      <c r="F400" s="866" t="s">
        <v>1854</v>
      </c>
      <c r="G400" s="869"/>
      <c r="H400" s="869"/>
      <c r="I400" s="87" t="s">
        <v>1855</v>
      </c>
      <c r="K400" s="877"/>
      <c r="L400" s="877"/>
      <c r="O400" s="885"/>
      <c r="P400" s="877"/>
    </row>
    <row r="401" spans="1:13" x14ac:dyDescent="0.2">
      <c r="A401" s="88" t="s">
        <v>2906</v>
      </c>
      <c r="B401" s="867" t="s">
        <v>2907</v>
      </c>
      <c r="C401" s="76">
        <v>6</v>
      </c>
      <c r="D401" s="147">
        <v>42615</v>
      </c>
      <c r="E401" s="53"/>
      <c r="F401" s="52" t="s">
        <v>1854</v>
      </c>
      <c r="G401" s="55"/>
      <c r="H401" s="55"/>
      <c r="I401" s="91" t="s">
        <v>1855</v>
      </c>
    </row>
    <row r="402" spans="1:13" x14ac:dyDescent="0.2">
      <c r="A402" s="60" t="s">
        <v>2908</v>
      </c>
      <c r="B402" s="862" t="s">
        <v>2909</v>
      </c>
      <c r="C402" s="62">
        <v>9</v>
      </c>
      <c r="D402" s="142">
        <v>42613</v>
      </c>
      <c r="E402" s="42"/>
      <c r="F402" s="26"/>
      <c r="G402" s="37" t="s">
        <v>1854</v>
      </c>
      <c r="H402" s="37"/>
      <c r="I402" s="65" t="s">
        <v>2910</v>
      </c>
    </row>
    <row r="403" spans="1:13" x14ac:dyDescent="0.2">
      <c r="A403" s="36" t="s">
        <v>2528</v>
      </c>
      <c r="B403" s="861" t="s">
        <v>2529</v>
      </c>
      <c r="C403" s="70">
        <v>19</v>
      </c>
      <c r="D403" s="873">
        <v>42585</v>
      </c>
      <c r="E403" s="868" t="s">
        <v>1854</v>
      </c>
      <c r="F403" s="866"/>
      <c r="G403" s="869"/>
      <c r="H403" s="869"/>
      <c r="I403" s="861"/>
    </row>
    <row r="404" spans="1:13" x14ac:dyDescent="0.2">
      <c r="A404" s="472" t="s">
        <v>2984</v>
      </c>
      <c r="B404" s="472" t="s">
        <v>2985</v>
      </c>
      <c r="C404" s="70">
        <v>12</v>
      </c>
      <c r="D404" s="873">
        <v>42585</v>
      </c>
      <c r="E404" s="868" t="s">
        <v>1854</v>
      </c>
      <c r="F404" s="866"/>
      <c r="G404" s="869"/>
      <c r="H404" s="869"/>
      <c r="I404" s="871" t="s">
        <v>4076</v>
      </c>
      <c r="K404" s="860"/>
      <c r="L404" s="860"/>
    </row>
    <row r="405" spans="1:13" x14ac:dyDescent="0.2">
      <c r="A405" s="870" t="s">
        <v>2494</v>
      </c>
      <c r="B405" s="36" t="s">
        <v>2495</v>
      </c>
      <c r="C405" s="70">
        <v>5</v>
      </c>
      <c r="D405" s="873">
        <v>42584</v>
      </c>
      <c r="E405" s="868" t="s">
        <v>1854</v>
      </c>
      <c r="F405" s="866"/>
      <c r="G405" s="869"/>
      <c r="H405" s="869"/>
      <c r="I405" s="861"/>
    </row>
    <row r="406" spans="1:13" x14ac:dyDescent="0.2">
      <c r="A406" s="1027" t="s">
        <v>2177</v>
      </c>
      <c r="B406" s="145" t="s">
        <v>2178</v>
      </c>
      <c r="C406" s="76">
        <v>6</v>
      </c>
      <c r="D406" s="147">
        <v>42583</v>
      </c>
      <c r="E406" s="53"/>
      <c r="F406" s="52"/>
      <c r="G406" s="55"/>
      <c r="H406" s="55" t="s">
        <v>1854</v>
      </c>
      <c r="I406" s="867"/>
    </row>
    <row r="407" spans="1:13" x14ac:dyDescent="0.2">
      <c r="A407" s="60" t="s">
        <v>2278</v>
      </c>
      <c r="B407" s="862" t="s">
        <v>2279</v>
      </c>
      <c r="C407" s="62">
        <v>5</v>
      </c>
      <c r="D407" s="142">
        <v>42552</v>
      </c>
      <c r="E407" s="42"/>
      <c r="F407" s="26"/>
      <c r="G407" s="37" t="s">
        <v>1854</v>
      </c>
      <c r="H407" s="26"/>
      <c r="I407" s="61" t="s">
        <v>2280</v>
      </c>
    </row>
    <row r="408" spans="1:13" x14ac:dyDescent="0.2">
      <c r="A408" s="870" t="s">
        <v>1870</v>
      </c>
      <c r="B408" s="861" t="s">
        <v>1871</v>
      </c>
      <c r="C408" s="70">
        <v>14</v>
      </c>
      <c r="D408" s="873">
        <v>42551</v>
      </c>
      <c r="E408" s="868"/>
      <c r="F408" s="866"/>
      <c r="G408" s="869" t="s">
        <v>1854</v>
      </c>
      <c r="H408" s="866"/>
      <c r="I408" s="87" t="s">
        <v>1872</v>
      </c>
      <c r="L408" s="860"/>
      <c r="M408" s="860"/>
    </row>
    <row r="409" spans="1:13" x14ac:dyDescent="0.2">
      <c r="A409" s="870" t="s">
        <v>2517</v>
      </c>
      <c r="B409" s="861" t="s">
        <v>2518</v>
      </c>
      <c r="C409" s="70">
        <v>6</v>
      </c>
      <c r="D409" s="873">
        <v>42545</v>
      </c>
      <c r="E409" s="868"/>
      <c r="F409" s="866"/>
      <c r="G409" s="869" t="s">
        <v>1854</v>
      </c>
      <c r="H409" s="866"/>
      <c r="I409" s="87" t="s">
        <v>2519</v>
      </c>
    </row>
    <row r="410" spans="1:13" x14ac:dyDescent="0.2">
      <c r="A410" s="870" t="s">
        <v>2154</v>
      </c>
      <c r="B410" s="861" t="s">
        <v>2155</v>
      </c>
      <c r="C410" s="70">
        <v>11</v>
      </c>
      <c r="D410" s="873">
        <v>42538</v>
      </c>
      <c r="E410" s="868" t="s">
        <v>1854</v>
      </c>
      <c r="F410" s="866"/>
      <c r="G410" s="869"/>
      <c r="H410" s="866"/>
      <c r="I410" s="87" t="s">
        <v>2156</v>
      </c>
    </row>
    <row r="411" spans="1:13" x14ac:dyDescent="0.2">
      <c r="A411" s="38" t="s">
        <v>1877</v>
      </c>
      <c r="B411" s="867" t="s">
        <v>1878</v>
      </c>
      <c r="C411" s="76">
        <v>13</v>
      </c>
      <c r="D411" s="147">
        <v>42513</v>
      </c>
      <c r="E411" s="53"/>
      <c r="F411" s="52"/>
      <c r="G411" s="55" t="s">
        <v>1854</v>
      </c>
      <c r="H411" s="52"/>
      <c r="I411" s="91" t="s">
        <v>1879</v>
      </c>
    </row>
    <row r="412" spans="1:13" x14ac:dyDescent="0.2">
      <c r="A412" s="60" t="s">
        <v>2901</v>
      </c>
      <c r="B412" s="862" t="s">
        <v>2902</v>
      </c>
      <c r="C412" s="62">
        <v>9</v>
      </c>
      <c r="D412" s="142">
        <v>42494</v>
      </c>
      <c r="E412" s="42" t="s">
        <v>1854</v>
      </c>
      <c r="F412" s="26"/>
      <c r="G412" s="37"/>
      <c r="H412" s="26"/>
      <c r="I412" s="23" t="s">
        <v>2903</v>
      </c>
      <c r="K412" s="860"/>
      <c r="L412" s="860"/>
    </row>
    <row r="413" spans="1:13" x14ac:dyDescent="0.2">
      <c r="A413" s="870" t="s">
        <v>1929</v>
      </c>
      <c r="B413" s="861" t="s">
        <v>1930</v>
      </c>
      <c r="C413" s="70">
        <v>9</v>
      </c>
      <c r="D413" s="873">
        <v>42493</v>
      </c>
      <c r="E413" s="868" t="s">
        <v>1854</v>
      </c>
      <c r="F413" s="866"/>
      <c r="G413" s="869"/>
      <c r="H413" s="866"/>
      <c r="I413" s="865"/>
    </row>
    <row r="414" spans="1:13" x14ac:dyDescent="0.2">
      <c r="A414" s="870" t="s">
        <v>1865</v>
      </c>
      <c r="B414" s="861" t="s">
        <v>1866</v>
      </c>
      <c r="C414" s="70">
        <v>5</v>
      </c>
      <c r="D414" s="873">
        <v>42489</v>
      </c>
      <c r="E414" s="868"/>
      <c r="F414" s="866"/>
      <c r="G414" s="869" t="s">
        <v>1854</v>
      </c>
      <c r="H414" s="866"/>
      <c r="I414" s="87" t="s">
        <v>1867</v>
      </c>
    </row>
    <row r="415" spans="1:13" x14ac:dyDescent="0.2">
      <c r="A415" s="993" t="s">
        <v>1888</v>
      </c>
      <c r="B415" s="93" t="s">
        <v>1889</v>
      </c>
      <c r="C415" s="70">
        <v>10</v>
      </c>
      <c r="D415" s="873">
        <v>42486</v>
      </c>
      <c r="E415" s="868" t="s">
        <v>1854</v>
      </c>
      <c r="F415" s="866"/>
      <c r="G415" s="869"/>
      <c r="H415" s="866"/>
      <c r="I415" s="865" t="s">
        <v>4031</v>
      </c>
      <c r="K415" s="860"/>
      <c r="L415" s="860"/>
      <c r="M415" s="860"/>
    </row>
    <row r="416" spans="1:13" x14ac:dyDescent="0.2">
      <c r="A416" s="1043" t="s">
        <v>1890</v>
      </c>
      <c r="B416" s="158" t="s">
        <v>1891</v>
      </c>
      <c r="C416" s="76">
        <v>13</v>
      </c>
      <c r="D416" s="147">
        <v>42486</v>
      </c>
      <c r="E416" s="53" t="s">
        <v>1854</v>
      </c>
      <c r="F416" s="52"/>
      <c r="G416" s="55"/>
      <c r="H416" s="52"/>
      <c r="I416" s="863" t="s">
        <v>4031</v>
      </c>
    </row>
    <row r="417" spans="1:13" x14ac:dyDescent="0.2">
      <c r="A417" s="60" t="s">
        <v>1911</v>
      </c>
      <c r="B417" s="862" t="s">
        <v>1912</v>
      </c>
      <c r="C417" s="62">
        <v>5</v>
      </c>
      <c r="D417" s="142">
        <v>42485</v>
      </c>
      <c r="E417" s="42" t="s">
        <v>1854</v>
      </c>
      <c r="F417" s="26"/>
      <c r="G417" s="37"/>
      <c r="H417" s="37"/>
      <c r="I417" s="23"/>
    </row>
    <row r="418" spans="1:13" x14ac:dyDescent="0.2">
      <c r="A418" s="870" t="s">
        <v>2350</v>
      </c>
      <c r="B418" s="861" t="s">
        <v>2351</v>
      </c>
      <c r="C418" s="70">
        <v>5</v>
      </c>
      <c r="D418" s="873">
        <v>42482</v>
      </c>
      <c r="E418" s="868"/>
      <c r="F418" s="866"/>
      <c r="G418" s="869" t="s">
        <v>1854</v>
      </c>
      <c r="H418" s="869"/>
      <c r="I418" s="87" t="s">
        <v>2352</v>
      </c>
    </row>
    <row r="419" spans="1:13" x14ac:dyDescent="0.2">
      <c r="A419" s="870" t="s">
        <v>2575</v>
      </c>
      <c r="B419" s="861" t="s">
        <v>2576</v>
      </c>
      <c r="C419" s="70">
        <v>5</v>
      </c>
      <c r="D419" s="873">
        <v>42481</v>
      </c>
      <c r="E419" s="868" t="s">
        <v>1854</v>
      </c>
      <c r="F419" s="866"/>
      <c r="G419" s="869"/>
      <c r="H419" s="869"/>
      <c r="I419" s="865"/>
    </row>
    <row r="420" spans="1:13" x14ac:dyDescent="0.2">
      <c r="A420" s="870" t="s">
        <v>2408</v>
      </c>
      <c r="B420" s="861" t="s">
        <v>2409</v>
      </c>
      <c r="C420" s="70">
        <v>6</v>
      </c>
      <c r="D420" s="873">
        <v>42480</v>
      </c>
      <c r="E420" s="868" t="s">
        <v>1854</v>
      </c>
      <c r="F420" s="866"/>
      <c r="G420" s="869"/>
      <c r="H420" s="869"/>
      <c r="I420" s="865"/>
    </row>
    <row r="421" spans="1:13" x14ac:dyDescent="0.2">
      <c r="A421" s="88" t="s">
        <v>2086</v>
      </c>
      <c r="B421" s="867" t="s">
        <v>2087</v>
      </c>
      <c r="C421" s="76">
        <v>6</v>
      </c>
      <c r="D421" s="147">
        <v>42473</v>
      </c>
      <c r="E421" s="53"/>
      <c r="F421" s="52"/>
      <c r="G421" s="55" t="s">
        <v>1875</v>
      </c>
      <c r="H421" s="55"/>
      <c r="I421" s="91" t="s">
        <v>2088</v>
      </c>
      <c r="K421" s="860"/>
      <c r="L421" s="860"/>
    </row>
    <row r="422" spans="1:13" x14ac:dyDescent="0.2">
      <c r="A422" s="60" t="s">
        <v>2545</v>
      </c>
      <c r="B422" s="862" t="s">
        <v>2546</v>
      </c>
      <c r="C422" s="62">
        <v>7</v>
      </c>
      <c r="D422" s="142">
        <v>42472</v>
      </c>
      <c r="E422" s="42" t="s">
        <v>1854</v>
      </c>
      <c r="F422" s="26"/>
      <c r="G422" s="37"/>
      <c r="H422" s="37"/>
      <c r="I422" s="23"/>
    </row>
    <row r="423" spans="1:13" x14ac:dyDescent="0.2">
      <c r="A423" s="870" t="s">
        <v>2645</v>
      </c>
      <c r="B423" s="861" t="s">
        <v>2646</v>
      </c>
      <c r="C423" s="70">
        <v>22</v>
      </c>
      <c r="D423" s="873">
        <v>42447</v>
      </c>
      <c r="E423" s="868"/>
      <c r="F423" s="866"/>
      <c r="G423" s="869" t="s">
        <v>1854</v>
      </c>
      <c r="H423" s="869"/>
      <c r="I423" s="87" t="s">
        <v>2647</v>
      </c>
    </row>
    <row r="424" spans="1:13" x14ac:dyDescent="0.2">
      <c r="A424" s="870" t="s">
        <v>2798</v>
      </c>
      <c r="B424" s="861" t="s">
        <v>2799</v>
      </c>
      <c r="C424" s="70">
        <v>17</v>
      </c>
      <c r="D424" s="873">
        <v>42436</v>
      </c>
      <c r="E424" s="868"/>
      <c r="F424" s="866"/>
      <c r="G424" s="869" t="s">
        <v>1854</v>
      </c>
      <c r="H424" s="869"/>
      <c r="I424" s="865" t="s">
        <v>2800</v>
      </c>
    </row>
    <row r="425" spans="1:13" x14ac:dyDescent="0.2">
      <c r="A425" s="870" t="s">
        <v>2781</v>
      </c>
      <c r="B425" s="861" t="s">
        <v>2782</v>
      </c>
      <c r="C425" s="70">
        <v>7</v>
      </c>
      <c r="D425" s="873">
        <v>42432</v>
      </c>
      <c r="E425" s="868"/>
      <c r="F425" s="866"/>
      <c r="G425" s="869" t="s">
        <v>1854</v>
      </c>
      <c r="H425" s="869"/>
      <c r="I425" s="87" t="s">
        <v>2783</v>
      </c>
    </row>
    <row r="426" spans="1:13" x14ac:dyDescent="0.2">
      <c r="A426" s="88" t="s">
        <v>2078</v>
      </c>
      <c r="B426" s="867" t="s">
        <v>2079</v>
      </c>
      <c r="C426" s="76">
        <v>6</v>
      </c>
      <c r="D426" s="147">
        <v>42423</v>
      </c>
      <c r="E426" s="53" t="s">
        <v>1854</v>
      </c>
      <c r="F426" s="52"/>
      <c r="G426" s="55"/>
      <c r="H426" s="55"/>
      <c r="I426" s="863"/>
      <c r="K426" s="877"/>
      <c r="L426" s="877"/>
    </row>
    <row r="427" spans="1:13" x14ac:dyDescent="0.2">
      <c r="A427" s="992" t="s">
        <v>1977</v>
      </c>
      <c r="B427" s="471" t="s">
        <v>1978</v>
      </c>
      <c r="C427" s="62">
        <v>13</v>
      </c>
      <c r="D427" s="142">
        <v>42422</v>
      </c>
      <c r="E427" s="42" t="s">
        <v>1854</v>
      </c>
      <c r="F427" s="26"/>
      <c r="G427" s="37"/>
      <c r="H427" s="37"/>
      <c r="I427" s="23" t="s">
        <v>4105</v>
      </c>
    </row>
    <row r="428" spans="1:13" x14ac:dyDescent="0.2">
      <c r="A428" s="473" t="s">
        <v>1975</v>
      </c>
      <c r="B428" s="465" t="s">
        <v>1976</v>
      </c>
      <c r="C428" s="70">
        <v>13</v>
      </c>
      <c r="D428" s="873">
        <v>42422</v>
      </c>
      <c r="E428" s="868" t="s">
        <v>1854</v>
      </c>
      <c r="F428" s="866"/>
      <c r="G428" s="869"/>
      <c r="H428" s="869"/>
      <c r="I428" s="865" t="s">
        <v>4105</v>
      </c>
    </row>
    <row r="429" spans="1:13" x14ac:dyDescent="0.2">
      <c r="A429" s="870" t="s">
        <v>2836</v>
      </c>
      <c r="B429" s="861" t="s">
        <v>2837</v>
      </c>
      <c r="C429" s="70">
        <v>14</v>
      </c>
      <c r="D429" s="873">
        <v>42422</v>
      </c>
      <c r="E429" s="868"/>
      <c r="F429" s="866"/>
      <c r="G429" s="869" t="s">
        <v>1854</v>
      </c>
      <c r="H429" s="869"/>
      <c r="I429" s="87" t="s">
        <v>2838</v>
      </c>
    </row>
    <row r="430" spans="1:13" x14ac:dyDescent="0.2">
      <c r="A430" s="870" t="s">
        <v>2848</v>
      </c>
      <c r="B430" s="861" t="s">
        <v>2849</v>
      </c>
      <c r="C430" s="70">
        <v>9</v>
      </c>
      <c r="D430" s="873">
        <v>42417</v>
      </c>
      <c r="E430" s="868"/>
      <c r="F430" s="866"/>
      <c r="G430" s="869" t="s">
        <v>1854</v>
      </c>
      <c r="H430" s="869"/>
      <c r="I430" s="87" t="s">
        <v>2850</v>
      </c>
    </row>
    <row r="431" spans="1:13" x14ac:dyDescent="0.2">
      <c r="A431" s="907" t="s">
        <v>2173</v>
      </c>
      <c r="B431" s="469" t="s">
        <v>2174</v>
      </c>
      <c r="C431" s="76">
        <v>5</v>
      </c>
      <c r="D431" s="147">
        <v>42416</v>
      </c>
      <c r="E431" s="53" t="s">
        <v>1854</v>
      </c>
      <c r="F431" s="52"/>
      <c r="G431" s="55"/>
      <c r="H431" s="55"/>
      <c r="I431" s="863" t="s">
        <v>4094</v>
      </c>
    </row>
    <row r="432" spans="1:13" x14ac:dyDescent="0.2">
      <c r="A432" s="60" t="s">
        <v>2833</v>
      </c>
      <c r="B432" s="862" t="s">
        <v>2834</v>
      </c>
      <c r="C432" s="62">
        <v>6</v>
      </c>
      <c r="D432" s="142">
        <v>42412</v>
      </c>
      <c r="E432" s="42"/>
      <c r="F432" s="26"/>
      <c r="G432" s="37" t="s">
        <v>1854</v>
      </c>
      <c r="H432" s="37"/>
      <c r="I432" s="23" t="s">
        <v>2835</v>
      </c>
      <c r="L432" s="860"/>
      <c r="M432" s="860"/>
    </row>
    <row r="433" spans="1:12" x14ac:dyDescent="0.2">
      <c r="A433" s="36" t="s">
        <v>2008</v>
      </c>
      <c r="B433" s="861" t="s">
        <v>2009</v>
      </c>
      <c r="C433" s="70">
        <v>5</v>
      </c>
      <c r="D433" s="873">
        <v>42409</v>
      </c>
      <c r="E433" s="868" t="s">
        <v>1854</v>
      </c>
      <c r="F433" s="866"/>
      <c r="G433" s="869"/>
      <c r="H433" s="869"/>
      <c r="I433" s="865" t="s">
        <v>2010</v>
      </c>
    </row>
    <row r="434" spans="1:12" x14ac:dyDescent="0.2">
      <c r="A434" s="473" t="s">
        <v>2115</v>
      </c>
      <c r="B434" s="465" t="s">
        <v>2116</v>
      </c>
      <c r="C434" s="70">
        <v>15</v>
      </c>
      <c r="D434" s="873">
        <v>42404</v>
      </c>
      <c r="E434" s="868" t="s">
        <v>1854</v>
      </c>
      <c r="F434" s="866"/>
      <c r="G434" s="869"/>
      <c r="H434" s="869"/>
      <c r="I434" s="865" t="s">
        <v>4031</v>
      </c>
    </row>
    <row r="435" spans="1:12" x14ac:dyDescent="0.2">
      <c r="A435" s="870" t="s">
        <v>2722</v>
      </c>
      <c r="B435" s="861" t="s">
        <v>2723</v>
      </c>
      <c r="C435" s="70">
        <v>6</v>
      </c>
      <c r="D435" s="873">
        <v>42401</v>
      </c>
      <c r="E435" s="868" t="s">
        <v>1854</v>
      </c>
      <c r="F435" s="866"/>
      <c r="G435" s="869"/>
      <c r="H435" s="869"/>
      <c r="I435" s="865"/>
    </row>
    <row r="436" spans="1:12" x14ac:dyDescent="0.2">
      <c r="A436" s="38" t="s">
        <v>2013</v>
      </c>
      <c r="B436" s="867" t="s">
        <v>2014</v>
      </c>
      <c r="C436" s="76">
        <v>6</v>
      </c>
      <c r="D436" s="147">
        <v>42398</v>
      </c>
      <c r="E436" s="53"/>
      <c r="F436" s="52"/>
      <c r="G436" s="55" t="s">
        <v>1854</v>
      </c>
      <c r="H436" s="55"/>
      <c r="I436" s="91" t="s">
        <v>2015</v>
      </c>
    </row>
    <row r="437" spans="1:12" x14ac:dyDescent="0.2">
      <c r="A437" s="60" t="s">
        <v>2309</v>
      </c>
      <c r="B437" s="862" t="s">
        <v>2310</v>
      </c>
      <c r="C437" s="62">
        <v>6</v>
      </c>
      <c r="D437" s="142">
        <v>42397</v>
      </c>
      <c r="E437" s="42" t="s">
        <v>1854</v>
      </c>
      <c r="F437" s="26"/>
      <c r="G437" s="37"/>
      <c r="H437" s="37"/>
      <c r="I437" s="23"/>
    </row>
    <row r="438" spans="1:12" x14ac:dyDescent="0.2">
      <c r="A438" s="870" t="s">
        <v>1981</v>
      </c>
      <c r="B438" s="861" t="s">
        <v>1982</v>
      </c>
      <c r="C438" s="70">
        <v>5</v>
      </c>
      <c r="D438" s="873">
        <v>42396</v>
      </c>
      <c r="E438" s="868"/>
      <c r="F438" s="866"/>
      <c r="G438" s="869" t="s">
        <v>1854</v>
      </c>
      <c r="H438" s="869"/>
      <c r="I438" s="865" t="s">
        <v>1983</v>
      </c>
    </row>
    <row r="439" spans="1:12" x14ac:dyDescent="0.2">
      <c r="A439" s="472" t="s">
        <v>2582</v>
      </c>
      <c r="B439" s="465" t="s">
        <v>2583</v>
      </c>
      <c r="C439" s="70">
        <v>5</v>
      </c>
      <c r="D439" s="873">
        <v>42395</v>
      </c>
      <c r="E439" s="868" t="s">
        <v>1854</v>
      </c>
      <c r="F439" s="866"/>
      <c r="G439" s="869"/>
      <c r="H439" s="869"/>
      <c r="I439" s="865" t="s">
        <v>4094</v>
      </c>
      <c r="K439" s="860"/>
      <c r="L439" s="860"/>
    </row>
    <row r="440" spans="1:12" x14ac:dyDescent="0.2">
      <c r="A440" s="870" t="s">
        <v>2148</v>
      </c>
      <c r="B440" s="861" t="s">
        <v>2149</v>
      </c>
      <c r="C440" s="70">
        <v>5</v>
      </c>
      <c r="D440" s="873">
        <v>42391</v>
      </c>
      <c r="E440" s="868" t="s">
        <v>1854</v>
      </c>
      <c r="F440" s="866"/>
      <c r="G440" s="869"/>
      <c r="H440" s="869"/>
      <c r="I440" s="865" t="s">
        <v>2150</v>
      </c>
      <c r="K440" s="860"/>
      <c r="L440" s="860"/>
    </row>
    <row r="441" spans="1:12" x14ac:dyDescent="0.2">
      <c r="A441" s="38" t="s">
        <v>2076</v>
      </c>
      <c r="B441" s="867" t="s">
        <v>505</v>
      </c>
      <c r="C441" s="76">
        <v>33</v>
      </c>
      <c r="D441" s="147">
        <v>42383</v>
      </c>
      <c r="E441" s="53"/>
      <c r="F441" s="52"/>
      <c r="G441" s="55" t="s">
        <v>1854</v>
      </c>
      <c r="H441" s="55"/>
      <c r="I441" s="863" t="s">
        <v>2077</v>
      </c>
    </row>
    <row r="442" spans="1:12" x14ac:dyDescent="0.2">
      <c r="A442" s="34" t="s">
        <v>1897</v>
      </c>
      <c r="B442" s="862" t="s">
        <v>1898</v>
      </c>
      <c r="C442" s="62">
        <v>9</v>
      </c>
      <c r="D442" s="142">
        <v>42366</v>
      </c>
      <c r="E442" s="42"/>
      <c r="F442" s="26"/>
      <c r="G442" s="37" t="s">
        <v>1854</v>
      </c>
      <c r="H442" s="37"/>
      <c r="I442" s="23" t="s">
        <v>1899</v>
      </c>
    </row>
    <row r="443" spans="1:12" x14ac:dyDescent="0.2">
      <c r="A443" s="870" t="s">
        <v>2860</v>
      </c>
      <c r="B443" s="861" t="s">
        <v>2861</v>
      </c>
      <c r="C443" s="70">
        <v>11</v>
      </c>
      <c r="D443" s="873">
        <v>42355</v>
      </c>
      <c r="E443" s="868" t="s">
        <v>1854</v>
      </c>
      <c r="F443" s="866"/>
      <c r="G443" s="869"/>
      <c r="H443" s="869"/>
      <c r="I443" s="865"/>
    </row>
    <row r="444" spans="1:12" x14ac:dyDescent="0.2">
      <c r="A444" s="870" t="s">
        <v>2862</v>
      </c>
      <c r="B444" s="861" t="s">
        <v>2863</v>
      </c>
      <c r="C444" s="70">
        <v>9</v>
      </c>
      <c r="D444" s="873">
        <v>42355</v>
      </c>
      <c r="E444" s="868" t="s">
        <v>1854</v>
      </c>
      <c r="F444" s="866"/>
      <c r="G444" s="869"/>
      <c r="H444" s="869"/>
      <c r="I444" s="865"/>
    </row>
    <row r="445" spans="1:12" x14ac:dyDescent="0.2">
      <c r="A445" s="36" t="s">
        <v>2760</v>
      </c>
      <c r="B445" s="861" t="s">
        <v>2761</v>
      </c>
      <c r="C445" s="70">
        <v>5</v>
      </c>
      <c r="D445" s="873">
        <v>42354</v>
      </c>
      <c r="E445" s="868"/>
      <c r="F445" s="866" t="s">
        <v>1854</v>
      </c>
      <c r="G445" s="869"/>
      <c r="H445" s="869"/>
      <c r="I445" s="865" t="s">
        <v>2002</v>
      </c>
    </row>
    <row r="446" spans="1:12" x14ac:dyDescent="0.2">
      <c r="A446" s="153" t="s">
        <v>2470</v>
      </c>
      <c r="B446" s="89" t="s">
        <v>2471</v>
      </c>
      <c r="C446" s="76">
        <v>13</v>
      </c>
      <c r="D446" s="147">
        <v>42352</v>
      </c>
      <c r="E446" s="53"/>
      <c r="F446" s="52" t="s">
        <v>1854</v>
      </c>
      <c r="G446" s="55"/>
      <c r="H446" s="55"/>
      <c r="I446" s="91" t="s">
        <v>2472</v>
      </c>
    </row>
    <row r="447" spans="1:12" x14ac:dyDescent="0.2">
      <c r="A447" s="60" t="s">
        <v>2885</v>
      </c>
      <c r="B447" s="862" t="s">
        <v>2886</v>
      </c>
      <c r="C447" s="62">
        <v>5</v>
      </c>
      <c r="D447" s="142">
        <v>42348</v>
      </c>
      <c r="E447" s="42"/>
      <c r="F447" s="26"/>
      <c r="G447" s="37" t="s">
        <v>1854</v>
      </c>
      <c r="H447" s="37"/>
      <c r="I447" s="65" t="s">
        <v>2887</v>
      </c>
    </row>
    <row r="448" spans="1:12" x14ac:dyDescent="0.2">
      <c r="A448" s="473" t="s">
        <v>2424</v>
      </c>
      <c r="B448" s="465" t="s">
        <v>2425</v>
      </c>
      <c r="C448" s="70">
        <v>5</v>
      </c>
      <c r="D448" s="873">
        <v>42346</v>
      </c>
      <c r="E448" s="868" t="s">
        <v>1854</v>
      </c>
      <c r="F448" s="866"/>
      <c r="G448" s="869"/>
      <c r="H448" s="869"/>
      <c r="I448" s="861" t="s">
        <v>4134</v>
      </c>
    </row>
    <row r="449" spans="1:9" x14ac:dyDescent="0.2">
      <c r="A449" s="870" t="s">
        <v>2710</v>
      </c>
      <c r="B449" s="861" t="s">
        <v>2711</v>
      </c>
      <c r="C449" s="70">
        <v>5</v>
      </c>
      <c r="D449" s="873">
        <v>42346</v>
      </c>
      <c r="E449" s="868" t="s">
        <v>1854</v>
      </c>
      <c r="F449" s="866"/>
      <c r="G449" s="869"/>
      <c r="H449" s="869"/>
      <c r="I449" s="871" t="s">
        <v>2712</v>
      </c>
    </row>
    <row r="450" spans="1:9" x14ac:dyDescent="0.2">
      <c r="A450" s="870" t="s">
        <v>2473</v>
      </c>
      <c r="B450" s="861" t="s">
        <v>2474</v>
      </c>
      <c r="C450" s="70">
        <v>5</v>
      </c>
      <c r="D450" s="873">
        <v>42342</v>
      </c>
      <c r="E450" s="868"/>
      <c r="F450" s="866"/>
      <c r="G450" s="869" t="s">
        <v>1854</v>
      </c>
      <c r="H450" s="869"/>
      <c r="I450" s="861" t="s">
        <v>2475</v>
      </c>
    </row>
    <row r="451" spans="1:9" x14ac:dyDescent="0.2">
      <c r="A451" s="88" t="s">
        <v>2773</v>
      </c>
      <c r="B451" s="867" t="s">
        <v>2774</v>
      </c>
      <c r="C451" s="76">
        <v>38</v>
      </c>
      <c r="D451" s="147">
        <v>42331</v>
      </c>
      <c r="E451" s="53"/>
      <c r="F451" s="52"/>
      <c r="G451" s="55" t="s">
        <v>1854</v>
      </c>
      <c r="H451" s="55"/>
      <c r="I451" s="867" t="s">
        <v>2775</v>
      </c>
    </row>
    <row r="452" spans="1:9" x14ac:dyDescent="0.2">
      <c r="A452" s="171" t="s">
        <v>2825</v>
      </c>
      <c r="B452" s="171" t="s">
        <v>2826</v>
      </c>
      <c r="C452" s="62">
        <v>9</v>
      </c>
      <c r="D452" s="142">
        <v>42325</v>
      </c>
      <c r="E452" s="42"/>
      <c r="F452" s="26"/>
      <c r="G452" s="37"/>
      <c r="H452" s="37" t="s">
        <v>1854</v>
      </c>
      <c r="I452" s="862"/>
    </row>
    <row r="453" spans="1:9" x14ac:dyDescent="0.2">
      <c r="A453" s="143" t="s">
        <v>2024</v>
      </c>
      <c r="B453" s="143" t="s">
        <v>2025</v>
      </c>
      <c r="C453" s="70">
        <v>7</v>
      </c>
      <c r="D453" s="873">
        <v>42320</v>
      </c>
      <c r="E453" s="868"/>
      <c r="F453" s="866"/>
      <c r="G453" s="869"/>
      <c r="H453" s="869" t="s">
        <v>1854</v>
      </c>
      <c r="I453" s="861"/>
    </row>
    <row r="454" spans="1:9" x14ac:dyDescent="0.2">
      <c r="A454" s="861" t="s">
        <v>2094</v>
      </c>
      <c r="B454" s="861" t="s">
        <v>2095</v>
      </c>
      <c r="C454" s="70">
        <v>6</v>
      </c>
      <c r="D454" s="873">
        <v>42320</v>
      </c>
      <c r="E454" s="868"/>
      <c r="F454" s="866" t="s">
        <v>1854</v>
      </c>
      <c r="G454" s="869"/>
      <c r="H454" s="869"/>
      <c r="I454" s="871" t="s">
        <v>2096</v>
      </c>
    </row>
    <row r="455" spans="1:9" x14ac:dyDescent="0.2">
      <c r="A455" s="871" t="s">
        <v>2841</v>
      </c>
      <c r="B455" s="861" t="s">
        <v>2842</v>
      </c>
      <c r="C455" s="70">
        <v>5</v>
      </c>
      <c r="D455" s="873">
        <v>42313</v>
      </c>
      <c r="E455" s="868" t="s">
        <v>1854</v>
      </c>
      <c r="F455" s="866"/>
      <c r="G455" s="869"/>
      <c r="H455" s="869"/>
      <c r="I455" s="861"/>
    </row>
    <row r="456" spans="1:9" x14ac:dyDescent="0.2">
      <c r="A456" s="102" t="s">
        <v>2982</v>
      </c>
      <c r="B456" s="867" t="s">
        <v>2983</v>
      </c>
      <c r="C456" s="76">
        <v>5</v>
      </c>
      <c r="D456" s="147">
        <v>42313</v>
      </c>
      <c r="E456" s="53" t="s">
        <v>1854</v>
      </c>
      <c r="F456" s="52"/>
      <c r="G456" s="55"/>
      <c r="H456" s="55"/>
      <c r="I456" s="867"/>
    </row>
    <row r="457" spans="1:9" x14ac:dyDescent="0.2">
      <c r="A457" s="65" t="s">
        <v>2880</v>
      </c>
      <c r="B457" s="862" t="s">
        <v>2881</v>
      </c>
      <c r="C457" s="62">
        <v>8</v>
      </c>
      <c r="D457" s="142">
        <v>42311</v>
      </c>
      <c r="E457" s="42" t="s">
        <v>1854</v>
      </c>
      <c r="F457" s="26"/>
      <c r="G457" s="37"/>
      <c r="H457" s="37"/>
      <c r="I457" s="862" t="s">
        <v>2054</v>
      </c>
    </row>
    <row r="458" spans="1:9" x14ac:dyDescent="0.2">
      <c r="A458" s="143" t="s">
        <v>1962</v>
      </c>
      <c r="B458" s="143" t="s">
        <v>1963</v>
      </c>
      <c r="C458" s="70">
        <v>5</v>
      </c>
      <c r="D458" s="873">
        <v>42307</v>
      </c>
      <c r="E458" s="868"/>
      <c r="F458" s="866"/>
      <c r="G458" s="869"/>
      <c r="H458" s="869" t="s">
        <v>1854</v>
      </c>
      <c r="I458" s="861"/>
    </row>
    <row r="459" spans="1:9" x14ac:dyDescent="0.2">
      <c r="A459" s="871" t="s">
        <v>2431</v>
      </c>
      <c r="B459" s="861" t="s">
        <v>2432</v>
      </c>
      <c r="C459" s="70">
        <v>5</v>
      </c>
      <c r="D459" s="873">
        <v>42306</v>
      </c>
      <c r="E459" s="868" t="s">
        <v>1854</v>
      </c>
      <c r="F459" s="866"/>
      <c r="G459" s="869"/>
      <c r="H459" s="869"/>
      <c r="I459" s="861" t="s">
        <v>2433</v>
      </c>
    </row>
    <row r="460" spans="1:9" x14ac:dyDescent="0.2">
      <c r="A460" s="861" t="s">
        <v>2468</v>
      </c>
      <c r="B460" s="861" t="s">
        <v>2469</v>
      </c>
      <c r="C460" s="70">
        <v>5</v>
      </c>
      <c r="D460" s="873">
        <v>42306</v>
      </c>
      <c r="E460" s="868" t="s">
        <v>1854</v>
      </c>
      <c r="F460" s="866"/>
      <c r="G460" s="869"/>
      <c r="H460" s="869"/>
      <c r="I460" s="861"/>
    </row>
    <row r="461" spans="1:9" x14ac:dyDescent="0.2">
      <c r="A461" s="996" t="s">
        <v>2877</v>
      </c>
      <c r="B461" s="145" t="s">
        <v>2878</v>
      </c>
      <c r="C461" s="76">
        <v>15</v>
      </c>
      <c r="D461" s="147">
        <v>42306</v>
      </c>
      <c r="E461" s="53"/>
      <c r="F461" s="52"/>
      <c r="G461" s="55"/>
      <c r="H461" s="55" t="s">
        <v>1854</v>
      </c>
      <c r="I461" s="867" t="s">
        <v>2879</v>
      </c>
    </row>
    <row r="462" spans="1:9" x14ac:dyDescent="0.2">
      <c r="A462" s="862" t="s">
        <v>2342</v>
      </c>
      <c r="B462" s="862" t="s">
        <v>2343</v>
      </c>
      <c r="C462" s="62">
        <v>18</v>
      </c>
      <c r="D462" s="142">
        <v>42304</v>
      </c>
      <c r="E462" s="42"/>
      <c r="F462" s="26"/>
      <c r="G462" s="37" t="s">
        <v>1854</v>
      </c>
      <c r="H462" s="37"/>
      <c r="I462" s="23" t="s">
        <v>2344</v>
      </c>
    </row>
    <row r="463" spans="1:9" x14ac:dyDescent="0.2">
      <c r="A463" s="467" t="s">
        <v>2621</v>
      </c>
      <c r="B463" s="467" t="s">
        <v>2622</v>
      </c>
      <c r="C463" s="70">
        <v>6</v>
      </c>
      <c r="D463" s="873">
        <v>42303</v>
      </c>
      <c r="E463" s="868"/>
      <c r="F463" s="866" t="s">
        <v>1854</v>
      </c>
      <c r="G463" s="869"/>
      <c r="H463" s="869"/>
      <c r="I463" s="87" t="s">
        <v>4032</v>
      </c>
    </row>
    <row r="464" spans="1:9" x14ac:dyDescent="0.2">
      <c r="A464" s="861" t="s">
        <v>2875</v>
      </c>
      <c r="B464" s="861" t="s">
        <v>2876</v>
      </c>
      <c r="C464" s="70">
        <v>6</v>
      </c>
      <c r="D464" s="873">
        <v>42303</v>
      </c>
      <c r="E464" s="868"/>
      <c r="F464" s="866" t="s">
        <v>1854</v>
      </c>
      <c r="G464" s="869"/>
      <c r="H464" s="869"/>
      <c r="I464" s="87" t="s">
        <v>1925</v>
      </c>
    </row>
    <row r="465" spans="1:16" x14ac:dyDescent="0.2">
      <c r="A465" s="871" t="s">
        <v>2028</v>
      </c>
      <c r="B465" s="861" t="s">
        <v>2029</v>
      </c>
      <c r="C465" s="70">
        <v>5</v>
      </c>
      <c r="D465" s="873">
        <v>42300</v>
      </c>
      <c r="E465" s="868"/>
      <c r="F465" s="866" t="s">
        <v>1854</v>
      </c>
      <c r="G465" s="869"/>
      <c r="H465" s="869"/>
      <c r="I465" s="87" t="s">
        <v>1925</v>
      </c>
      <c r="K465" s="860"/>
      <c r="L465" s="860"/>
    </row>
    <row r="466" spans="1:16" x14ac:dyDescent="0.2">
      <c r="A466" s="867" t="s">
        <v>2488</v>
      </c>
      <c r="B466" s="867" t="s">
        <v>2489</v>
      </c>
      <c r="C466" s="76">
        <v>5</v>
      </c>
      <c r="D466" s="147">
        <v>42292</v>
      </c>
      <c r="E466" s="53"/>
      <c r="F466" s="52" t="s">
        <v>1854</v>
      </c>
      <c r="G466" s="55"/>
      <c r="H466" s="55"/>
      <c r="I466" s="91" t="s">
        <v>2490</v>
      </c>
      <c r="K466" s="860"/>
      <c r="L466" s="860"/>
      <c r="O466" s="860"/>
      <c r="P466" s="860"/>
    </row>
    <row r="467" spans="1:16" x14ac:dyDescent="0.2">
      <c r="A467" s="862" t="s">
        <v>2366</v>
      </c>
      <c r="B467" s="862" t="s">
        <v>2367</v>
      </c>
      <c r="C467" s="62">
        <v>5</v>
      </c>
      <c r="D467" s="142">
        <v>42284</v>
      </c>
      <c r="E467" s="42"/>
      <c r="F467" s="26"/>
      <c r="G467" s="37" t="s">
        <v>1854</v>
      </c>
      <c r="H467" s="26"/>
      <c r="I467" s="23" t="s">
        <v>2368</v>
      </c>
    </row>
    <row r="468" spans="1:16" x14ac:dyDescent="0.2">
      <c r="A468" s="169" t="s">
        <v>2743</v>
      </c>
      <c r="B468" s="143" t="s">
        <v>2744</v>
      </c>
      <c r="C468" s="70">
        <v>5</v>
      </c>
      <c r="D468" s="873">
        <v>42279</v>
      </c>
      <c r="E468" s="868"/>
      <c r="F468" s="866"/>
      <c r="G468" s="869"/>
      <c r="H468" s="866" t="s">
        <v>1854</v>
      </c>
      <c r="I468" s="865"/>
    </row>
    <row r="469" spans="1:16" x14ac:dyDescent="0.2">
      <c r="A469" s="871" t="s">
        <v>2654</v>
      </c>
      <c r="B469" s="861" t="s">
        <v>2655</v>
      </c>
      <c r="C469" s="70">
        <v>5</v>
      </c>
      <c r="D469" s="873">
        <v>42268</v>
      </c>
      <c r="E469" s="868" t="s">
        <v>1854</v>
      </c>
      <c r="F469" s="866"/>
      <c r="G469" s="869"/>
      <c r="H469" s="866"/>
      <c r="I469" s="865"/>
    </row>
    <row r="470" spans="1:16" x14ac:dyDescent="0.2">
      <c r="A470" s="871" t="s">
        <v>2159</v>
      </c>
      <c r="B470" s="861" t="s">
        <v>2160</v>
      </c>
      <c r="C470" s="70">
        <v>10</v>
      </c>
      <c r="D470" s="873">
        <v>42264</v>
      </c>
      <c r="E470" s="868"/>
      <c r="F470" s="866" t="s">
        <v>1854</v>
      </c>
      <c r="G470" s="869"/>
      <c r="H470" s="866"/>
      <c r="I470" s="87" t="s">
        <v>2161</v>
      </c>
    </row>
    <row r="471" spans="1:16" x14ac:dyDescent="0.2">
      <c r="A471" s="867" t="s">
        <v>1923</v>
      </c>
      <c r="B471" s="867" t="s">
        <v>1924</v>
      </c>
      <c r="C471" s="76">
        <v>5</v>
      </c>
      <c r="D471" s="147">
        <v>42257</v>
      </c>
      <c r="E471" s="53"/>
      <c r="F471" s="52" t="s">
        <v>1854</v>
      </c>
      <c r="G471" s="55"/>
      <c r="H471" s="52"/>
      <c r="I471" s="91" t="s">
        <v>1925</v>
      </c>
      <c r="K471" s="860"/>
      <c r="L471" s="860"/>
    </row>
    <row r="472" spans="1:16" x14ac:dyDescent="0.2">
      <c r="A472" s="96" t="s">
        <v>2507</v>
      </c>
      <c r="B472" s="96" t="s">
        <v>2508</v>
      </c>
      <c r="C472" s="62">
        <v>12</v>
      </c>
      <c r="D472" s="142">
        <v>42249</v>
      </c>
      <c r="E472" s="42"/>
      <c r="F472" s="26" t="s">
        <v>1854</v>
      </c>
      <c r="G472" s="37"/>
      <c r="H472" s="26"/>
      <c r="I472" s="61" t="s">
        <v>2509</v>
      </c>
    </row>
    <row r="473" spans="1:16" x14ac:dyDescent="0.2">
      <c r="A473" s="871" t="s">
        <v>2533</v>
      </c>
      <c r="B473" s="861" t="s">
        <v>2534</v>
      </c>
      <c r="C473" s="70">
        <v>5</v>
      </c>
      <c r="D473" s="873">
        <v>42249</v>
      </c>
      <c r="E473" s="868"/>
      <c r="F473" s="866" t="s">
        <v>1854</v>
      </c>
      <c r="G473" s="869"/>
      <c r="H473" s="866"/>
      <c r="I473" s="87" t="s">
        <v>2535</v>
      </c>
    </row>
    <row r="474" spans="1:16" x14ac:dyDescent="0.2">
      <c r="A474" s="861" t="s">
        <v>2638</v>
      </c>
      <c r="B474" s="861" t="s">
        <v>2639</v>
      </c>
      <c r="C474" s="70">
        <v>10</v>
      </c>
      <c r="D474" s="873">
        <v>42248</v>
      </c>
      <c r="E474" s="868"/>
      <c r="F474" s="866"/>
      <c r="G474" s="869" t="s">
        <v>1854</v>
      </c>
      <c r="H474" s="866"/>
      <c r="I474" s="865" t="s">
        <v>2640</v>
      </c>
    </row>
    <row r="475" spans="1:16" x14ac:dyDescent="0.2">
      <c r="A475" s="143" t="s">
        <v>1863</v>
      </c>
      <c r="B475" s="143" t="s">
        <v>1864</v>
      </c>
      <c r="C475" s="70">
        <v>6</v>
      </c>
      <c r="D475" s="873">
        <v>42247</v>
      </c>
      <c r="E475" s="868"/>
      <c r="F475" s="866"/>
      <c r="G475" s="869"/>
      <c r="H475" s="866" t="s">
        <v>1854</v>
      </c>
      <c r="I475" s="865"/>
    </row>
    <row r="476" spans="1:16" x14ac:dyDescent="0.2">
      <c r="A476" s="145" t="s">
        <v>1949</v>
      </c>
      <c r="B476" s="145" t="s">
        <v>1950</v>
      </c>
      <c r="C476" s="76">
        <v>6</v>
      </c>
      <c r="D476" s="147">
        <v>42247</v>
      </c>
      <c r="E476" s="53"/>
      <c r="F476" s="52"/>
      <c r="G476" s="55"/>
      <c r="H476" s="52" t="s">
        <v>1854</v>
      </c>
      <c r="I476" s="863"/>
      <c r="K476" s="877"/>
      <c r="L476" s="877"/>
    </row>
    <row r="477" spans="1:16" x14ac:dyDescent="0.2">
      <c r="A477" s="171" t="s">
        <v>1960</v>
      </c>
      <c r="B477" s="171" t="s">
        <v>1961</v>
      </c>
      <c r="C477" s="62">
        <v>5</v>
      </c>
      <c r="D477" s="142">
        <v>42247</v>
      </c>
      <c r="E477" s="42"/>
      <c r="F477" s="26"/>
      <c r="G477" s="37"/>
      <c r="H477" s="37" t="s">
        <v>1854</v>
      </c>
      <c r="I477" s="862"/>
    </row>
    <row r="478" spans="1:16" x14ac:dyDescent="0.2">
      <c r="A478" s="861" t="s">
        <v>2283</v>
      </c>
      <c r="B478" s="861" t="s">
        <v>2284</v>
      </c>
      <c r="C478" s="70">
        <v>8</v>
      </c>
      <c r="D478" s="873">
        <v>42242</v>
      </c>
      <c r="E478" s="868"/>
      <c r="F478" s="866"/>
      <c r="G478" s="869" t="s">
        <v>1854</v>
      </c>
      <c r="H478" s="869"/>
      <c r="I478" s="861" t="s">
        <v>2285</v>
      </c>
      <c r="L478" s="860"/>
      <c r="M478" s="860"/>
    </row>
    <row r="479" spans="1:16" x14ac:dyDescent="0.2">
      <c r="A479" s="861" t="s">
        <v>2613</v>
      </c>
      <c r="B479" s="861" t="s">
        <v>2614</v>
      </c>
      <c r="C479" s="70">
        <v>5</v>
      </c>
      <c r="D479" s="873">
        <v>42234</v>
      </c>
      <c r="E479" s="868"/>
      <c r="F479" s="866"/>
      <c r="G479" s="869" t="s">
        <v>1854</v>
      </c>
      <c r="H479" s="869"/>
      <c r="I479" s="871" t="s">
        <v>2615</v>
      </c>
    </row>
    <row r="480" spans="1:16" x14ac:dyDescent="0.2">
      <c r="A480" s="143" t="s">
        <v>2870</v>
      </c>
      <c r="B480" s="143" t="s">
        <v>2871</v>
      </c>
      <c r="C480" s="70">
        <v>5</v>
      </c>
      <c r="D480" s="873">
        <v>42223</v>
      </c>
      <c r="E480" s="868"/>
      <c r="F480" s="866"/>
      <c r="G480" s="869"/>
      <c r="H480" s="869" t="s">
        <v>1854</v>
      </c>
      <c r="I480" s="861"/>
    </row>
    <row r="481" spans="1:13" x14ac:dyDescent="0.2">
      <c r="A481" s="996" t="s">
        <v>2033</v>
      </c>
      <c r="B481" s="145" t="s">
        <v>2034</v>
      </c>
      <c r="C481" s="76">
        <v>14</v>
      </c>
      <c r="D481" s="147">
        <v>42222</v>
      </c>
      <c r="E481" s="53"/>
      <c r="F481" s="52"/>
      <c r="G481" s="55"/>
      <c r="H481" s="55" t="s">
        <v>1854</v>
      </c>
      <c r="I481" s="867"/>
    </row>
    <row r="482" spans="1:13" x14ac:dyDescent="0.2">
      <c r="A482" s="171" t="s">
        <v>2011</v>
      </c>
      <c r="B482" s="171" t="s">
        <v>2012</v>
      </c>
      <c r="C482" s="62">
        <v>10</v>
      </c>
      <c r="D482" s="142">
        <v>42217</v>
      </c>
      <c r="E482" s="42"/>
      <c r="F482" s="26"/>
      <c r="G482" s="37"/>
      <c r="H482" s="37" t="s">
        <v>1854</v>
      </c>
      <c r="I482" s="61"/>
    </row>
    <row r="483" spans="1:13" x14ac:dyDescent="0.2">
      <c r="A483" s="861" t="s">
        <v>2249</v>
      </c>
      <c r="B483" s="861" t="s">
        <v>2250</v>
      </c>
      <c r="C483" s="70">
        <v>7</v>
      </c>
      <c r="D483" s="873">
        <v>42217</v>
      </c>
      <c r="E483" s="868"/>
      <c r="F483" s="866"/>
      <c r="G483" s="869" t="s">
        <v>1854</v>
      </c>
      <c r="H483" s="869"/>
      <c r="I483" s="87" t="s">
        <v>2251</v>
      </c>
    </row>
    <row r="484" spans="1:13" x14ac:dyDescent="0.2">
      <c r="A484" s="143" t="s">
        <v>2378</v>
      </c>
      <c r="B484" s="143" t="s">
        <v>2379</v>
      </c>
      <c r="C484" s="70">
        <v>22</v>
      </c>
      <c r="D484" s="873">
        <v>42217</v>
      </c>
      <c r="E484" s="868"/>
      <c r="F484" s="866"/>
      <c r="G484" s="869"/>
      <c r="H484" s="869" t="s">
        <v>1854</v>
      </c>
      <c r="I484" s="865" t="s">
        <v>2380</v>
      </c>
    </row>
    <row r="485" spans="1:13" x14ac:dyDescent="0.2">
      <c r="A485" s="871" t="s">
        <v>2523</v>
      </c>
      <c r="B485" s="861" t="s">
        <v>2524</v>
      </c>
      <c r="C485" s="70">
        <v>5</v>
      </c>
      <c r="D485" s="873">
        <v>42217</v>
      </c>
      <c r="E485" s="868"/>
      <c r="F485" s="866"/>
      <c r="G485" s="869" t="s">
        <v>1854</v>
      </c>
      <c r="H485" s="869"/>
      <c r="I485" s="865" t="s">
        <v>2525</v>
      </c>
      <c r="L485" s="860"/>
      <c r="M485" s="860"/>
    </row>
    <row r="486" spans="1:13" x14ac:dyDescent="0.2">
      <c r="A486" s="867" t="s">
        <v>2052</v>
      </c>
      <c r="B486" s="867" t="s">
        <v>2053</v>
      </c>
      <c r="C486" s="76">
        <v>6</v>
      </c>
      <c r="D486" s="147">
        <v>42215</v>
      </c>
      <c r="E486" s="53" t="s">
        <v>1854</v>
      </c>
      <c r="F486" s="52"/>
      <c r="G486" s="55"/>
      <c r="H486" s="55"/>
      <c r="I486" s="867" t="s">
        <v>2054</v>
      </c>
    </row>
    <row r="487" spans="1:13" x14ac:dyDescent="0.2">
      <c r="A487" s="862" t="s">
        <v>1967</v>
      </c>
      <c r="B487" s="862" t="s">
        <v>1968</v>
      </c>
      <c r="C487" s="62">
        <v>8</v>
      </c>
      <c r="D487" s="142">
        <v>42214</v>
      </c>
      <c r="E487" s="42"/>
      <c r="F487" s="26"/>
      <c r="G487" s="37"/>
      <c r="H487" s="37" t="s">
        <v>1854</v>
      </c>
      <c r="I487" s="61" t="s">
        <v>1969</v>
      </c>
    </row>
    <row r="488" spans="1:13" x14ac:dyDescent="0.2">
      <c r="A488" s="861" t="s">
        <v>2461</v>
      </c>
      <c r="B488" s="861" t="s">
        <v>2462</v>
      </c>
      <c r="C488" s="70">
        <v>8</v>
      </c>
      <c r="D488" s="873">
        <v>42167</v>
      </c>
      <c r="E488" s="868"/>
      <c r="F488" s="866"/>
      <c r="G488" s="869" t="s">
        <v>1854</v>
      </c>
      <c r="H488" s="869"/>
      <c r="I488" s="865" t="s">
        <v>2463</v>
      </c>
    </row>
    <row r="489" spans="1:13" x14ac:dyDescent="0.2">
      <c r="A489" s="169" t="s">
        <v>1936</v>
      </c>
      <c r="B489" s="143" t="s">
        <v>1937</v>
      </c>
      <c r="C489" s="70">
        <v>5</v>
      </c>
      <c r="D489" s="873">
        <v>42139</v>
      </c>
      <c r="E489" s="868"/>
      <c r="F489" s="866"/>
      <c r="G489" s="869"/>
      <c r="H489" s="869" t="s">
        <v>1854</v>
      </c>
      <c r="I489" s="865"/>
    </row>
    <row r="490" spans="1:13" x14ac:dyDescent="0.2">
      <c r="A490" s="169" t="s">
        <v>2868</v>
      </c>
      <c r="B490" s="143" t="s">
        <v>2869</v>
      </c>
      <c r="C490" s="70">
        <v>5</v>
      </c>
      <c r="D490" s="873">
        <v>42139</v>
      </c>
      <c r="E490" s="868"/>
      <c r="F490" s="866"/>
      <c r="G490" s="869"/>
      <c r="H490" s="869" t="s">
        <v>1854</v>
      </c>
      <c r="I490" s="865"/>
      <c r="K490" s="860"/>
      <c r="L490" s="860"/>
    </row>
    <row r="491" spans="1:13" x14ac:dyDescent="0.2">
      <c r="A491" s="996" t="s">
        <v>1856</v>
      </c>
      <c r="B491" s="145" t="s">
        <v>1857</v>
      </c>
      <c r="C491" s="76">
        <v>5</v>
      </c>
      <c r="D491" s="147">
        <v>42117</v>
      </c>
      <c r="E491" s="53"/>
      <c r="F491" s="52"/>
      <c r="G491" s="55"/>
      <c r="H491" s="55" t="s">
        <v>1854</v>
      </c>
      <c r="I491" s="91"/>
      <c r="K491" s="860"/>
      <c r="L491" s="860"/>
    </row>
    <row r="492" spans="1:13" x14ac:dyDescent="0.2">
      <c r="A492" s="171" t="s">
        <v>1883</v>
      </c>
      <c r="B492" s="171" t="s">
        <v>1884</v>
      </c>
      <c r="C492" s="62">
        <v>5</v>
      </c>
      <c r="D492" s="142">
        <v>42117</v>
      </c>
      <c r="E492" s="42"/>
      <c r="F492" s="26"/>
      <c r="G492" s="37"/>
      <c r="H492" s="37" t="s">
        <v>1854</v>
      </c>
      <c r="I492" s="23"/>
    </row>
    <row r="493" spans="1:13" x14ac:dyDescent="0.2">
      <c r="A493" s="169" t="s">
        <v>2567</v>
      </c>
      <c r="B493" s="143" t="s">
        <v>2568</v>
      </c>
      <c r="C493" s="70">
        <v>14</v>
      </c>
      <c r="D493" s="873">
        <v>42117</v>
      </c>
      <c r="E493" s="868"/>
      <c r="F493" s="866"/>
      <c r="G493" s="869"/>
      <c r="H493" s="869" t="s">
        <v>1854</v>
      </c>
      <c r="I493" s="865"/>
    </row>
    <row r="494" spans="1:13" x14ac:dyDescent="0.2">
      <c r="A494" s="143" t="s">
        <v>2593</v>
      </c>
      <c r="B494" s="143" t="s">
        <v>2594</v>
      </c>
      <c r="C494" s="70">
        <v>14</v>
      </c>
      <c r="D494" s="873">
        <v>42094</v>
      </c>
      <c r="E494" s="868"/>
      <c r="F494" s="866"/>
      <c r="G494" s="869"/>
      <c r="H494" s="869" t="s">
        <v>1854</v>
      </c>
      <c r="I494" s="865"/>
    </row>
    <row r="495" spans="1:13" x14ac:dyDescent="0.2">
      <c r="A495" s="871" t="s">
        <v>2035</v>
      </c>
      <c r="B495" s="861" t="s">
        <v>2036</v>
      </c>
      <c r="C495" s="70">
        <v>14</v>
      </c>
      <c r="D495" s="873">
        <v>42080</v>
      </c>
      <c r="E495" s="868" t="s">
        <v>1854</v>
      </c>
      <c r="F495" s="866"/>
      <c r="G495" s="869"/>
      <c r="H495" s="869"/>
      <c r="I495" s="87" t="s">
        <v>2037</v>
      </c>
    </row>
    <row r="496" spans="1:13" x14ac:dyDescent="0.2">
      <c r="A496" s="867" t="s">
        <v>2658</v>
      </c>
      <c r="B496" s="867" t="s">
        <v>2659</v>
      </c>
      <c r="C496" s="76">
        <v>6</v>
      </c>
      <c r="D496" s="147">
        <v>42074</v>
      </c>
      <c r="E496" s="53"/>
      <c r="F496" s="52"/>
      <c r="G496" s="55" t="s">
        <v>1854</v>
      </c>
      <c r="H496" s="55"/>
      <c r="I496" s="863" t="s">
        <v>2660</v>
      </c>
    </row>
    <row r="497" spans="1:16" x14ac:dyDescent="0.2">
      <c r="A497" s="862" t="s">
        <v>2951</v>
      </c>
      <c r="B497" s="862" t="s">
        <v>2952</v>
      </c>
      <c r="C497" s="62">
        <v>5</v>
      </c>
      <c r="D497" s="142">
        <v>42067</v>
      </c>
      <c r="E497" s="42" t="s">
        <v>1854</v>
      </c>
      <c r="F497" s="26"/>
      <c r="G497" s="37"/>
      <c r="H497" s="37"/>
      <c r="I497" s="23"/>
      <c r="K497" s="860"/>
      <c r="L497" s="860"/>
    </row>
    <row r="498" spans="1:16" x14ac:dyDescent="0.2">
      <c r="A498" s="861" t="s">
        <v>2234</v>
      </c>
      <c r="B498" s="861" t="s">
        <v>2235</v>
      </c>
      <c r="C498" s="70">
        <v>5</v>
      </c>
      <c r="D498" s="873">
        <v>42061</v>
      </c>
      <c r="E498" s="868" t="s">
        <v>1854</v>
      </c>
      <c r="F498" s="866"/>
      <c r="G498" s="869"/>
      <c r="H498" s="869"/>
      <c r="I498" s="865" t="s">
        <v>2054</v>
      </c>
      <c r="K498" s="860"/>
      <c r="L498" s="860"/>
      <c r="O498" s="860"/>
      <c r="P498" s="860"/>
    </row>
    <row r="499" spans="1:16" x14ac:dyDescent="0.2">
      <c r="A499" s="861" t="s">
        <v>2940</v>
      </c>
      <c r="B499" s="861" t="s">
        <v>2941</v>
      </c>
      <c r="C499" s="70">
        <v>7</v>
      </c>
      <c r="D499" s="873">
        <v>42052</v>
      </c>
      <c r="E499" s="868" t="s">
        <v>1854</v>
      </c>
      <c r="F499" s="866"/>
      <c r="G499" s="869"/>
      <c r="H499" s="869"/>
      <c r="I499" s="865" t="s">
        <v>2007</v>
      </c>
    </row>
    <row r="500" spans="1:16" x14ac:dyDescent="0.2">
      <c r="A500" s="465" t="s">
        <v>2123</v>
      </c>
      <c r="B500" s="465" t="s">
        <v>2124</v>
      </c>
      <c r="C500" s="70">
        <v>5</v>
      </c>
      <c r="D500" s="873">
        <v>42046</v>
      </c>
      <c r="E500" s="868" t="s">
        <v>1854</v>
      </c>
      <c r="F500" s="866"/>
      <c r="G500" s="869"/>
      <c r="H500" s="869"/>
      <c r="I500" s="865" t="s">
        <v>4099</v>
      </c>
    </row>
    <row r="501" spans="1:16" x14ac:dyDescent="0.2">
      <c r="A501" s="867" t="s">
        <v>2247</v>
      </c>
      <c r="B501" s="867" t="s">
        <v>2248</v>
      </c>
      <c r="C501" s="76">
        <v>8</v>
      </c>
      <c r="D501" s="147">
        <v>42037</v>
      </c>
      <c r="E501" s="53" t="s">
        <v>1854</v>
      </c>
      <c r="F501" s="52"/>
      <c r="G501" s="55"/>
      <c r="H501" s="55"/>
      <c r="I501" s="863" t="s">
        <v>2054</v>
      </c>
      <c r="L501" s="860"/>
      <c r="M501" s="860"/>
    </row>
    <row r="502" spans="1:16" x14ac:dyDescent="0.2">
      <c r="A502" s="862" t="s">
        <v>2254</v>
      </c>
      <c r="B502" s="862" t="s">
        <v>2255</v>
      </c>
      <c r="C502" s="62">
        <v>38</v>
      </c>
      <c r="D502" s="142">
        <v>42037</v>
      </c>
      <c r="E502" s="42"/>
      <c r="F502" s="26"/>
      <c r="G502" s="37" t="s">
        <v>1854</v>
      </c>
      <c r="H502" s="37"/>
      <c r="I502" s="23" t="s">
        <v>2256</v>
      </c>
    </row>
    <row r="503" spans="1:16" x14ac:dyDescent="0.2">
      <c r="A503" s="871" t="s">
        <v>2697</v>
      </c>
      <c r="B503" s="861" t="s">
        <v>2698</v>
      </c>
      <c r="C503" s="70">
        <v>5</v>
      </c>
      <c r="D503" s="873">
        <v>42037</v>
      </c>
      <c r="E503" s="868"/>
      <c r="F503" s="866"/>
      <c r="G503" s="869" t="s">
        <v>1854</v>
      </c>
      <c r="H503" s="869"/>
      <c r="I503" s="87" t="s">
        <v>2699</v>
      </c>
    </row>
    <row r="504" spans="1:16" x14ac:dyDescent="0.2">
      <c r="A504" s="861" t="s">
        <v>2755</v>
      </c>
      <c r="B504" s="861" t="s">
        <v>2756</v>
      </c>
      <c r="C504" s="70">
        <v>10</v>
      </c>
      <c r="D504" s="873">
        <v>42037</v>
      </c>
      <c r="E504" s="868"/>
      <c r="F504" s="866"/>
      <c r="G504" s="869" t="s">
        <v>1854</v>
      </c>
      <c r="H504" s="869"/>
      <c r="I504" s="87" t="s">
        <v>2757</v>
      </c>
    </row>
    <row r="505" spans="1:16" x14ac:dyDescent="0.2">
      <c r="A505" s="861" t="s">
        <v>2988</v>
      </c>
      <c r="B505" s="861" t="s">
        <v>2987</v>
      </c>
      <c r="C505" s="70">
        <v>10</v>
      </c>
      <c r="D505" s="873">
        <v>42037</v>
      </c>
      <c r="E505" s="868"/>
      <c r="F505" s="866"/>
      <c r="G505" s="869" t="s">
        <v>1854</v>
      </c>
      <c r="H505" s="869"/>
      <c r="I505" s="865" t="s">
        <v>2989</v>
      </c>
    </row>
    <row r="506" spans="1:16" x14ac:dyDescent="0.2">
      <c r="A506" s="867" t="s">
        <v>2138</v>
      </c>
      <c r="B506" s="867" t="s">
        <v>2139</v>
      </c>
      <c r="C506" s="76">
        <v>8</v>
      </c>
      <c r="D506" s="147">
        <v>42032</v>
      </c>
      <c r="E506" s="53"/>
      <c r="F506" s="52"/>
      <c r="G506" s="55" t="s">
        <v>1854</v>
      </c>
      <c r="H506" s="55"/>
      <c r="I506" s="863" t="s">
        <v>2140</v>
      </c>
      <c r="L506" s="860"/>
      <c r="M506" s="860"/>
    </row>
    <row r="507" spans="1:16" x14ac:dyDescent="0.2">
      <c r="A507" s="862" t="s">
        <v>2112</v>
      </c>
      <c r="B507" s="862" t="s">
        <v>2113</v>
      </c>
      <c r="C507" s="62">
        <v>6</v>
      </c>
      <c r="D507" s="142">
        <v>42008</v>
      </c>
      <c r="E507" s="42"/>
      <c r="F507" s="26" t="s">
        <v>1854</v>
      </c>
      <c r="G507" s="37"/>
      <c r="H507" s="37"/>
      <c r="I507" s="61" t="s">
        <v>2114</v>
      </c>
    </row>
    <row r="508" spans="1:16" x14ac:dyDescent="0.2">
      <c r="A508" s="861" t="s">
        <v>2005</v>
      </c>
      <c r="B508" s="861" t="s">
        <v>2006</v>
      </c>
      <c r="C508" s="70">
        <v>6</v>
      </c>
      <c r="D508" s="873">
        <v>42006</v>
      </c>
      <c r="E508" s="868" t="s">
        <v>1854</v>
      </c>
      <c r="F508" s="866"/>
      <c r="G508" s="869"/>
      <c r="H508" s="869"/>
      <c r="I508" s="865" t="s">
        <v>2007</v>
      </c>
    </row>
    <row r="509" spans="1:16" x14ac:dyDescent="0.2">
      <c r="A509" s="861" t="s">
        <v>2727</v>
      </c>
      <c r="B509" s="861" t="s">
        <v>2728</v>
      </c>
      <c r="C509" s="70">
        <v>6</v>
      </c>
      <c r="D509" s="873">
        <v>41985</v>
      </c>
      <c r="E509" s="868"/>
      <c r="F509" s="866" t="s">
        <v>1854</v>
      </c>
      <c r="G509" s="869"/>
      <c r="H509" s="869"/>
      <c r="I509" s="87" t="s">
        <v>2729</v>
      </c>
    </row>
    <row r="510" spans="1:16" x14ac:dyDescent="0.2">
      <c r="A510" s="861" t="s">
        <v>2882</v>
      </c>
      <c r="B510" s="861" t="s">
        <v>2883</v>
      </c>
      <c r="C510" s="70">
        <v>9</v>
      </c>
      <c r="D510" s="873">
        <v>41985</v>
      </c>
      <c r="E510" s="868"/>
      <c r="F510" s="866"/>
      <c r="G510" s="869" t="s">
        <v>1854</v>
      </c>
      <c r="H510" s="869"/>
      <c r="I510" s="865" t="s">
        <v>2884</v>
      </c>
    </row>
    <row r="511" spans="1:16" x14ac:dyDescent="0.2">
      <c r="A511" s="145" t="s">
        <v>2770</v>
      </c>
      <c r="B511" s="145" t="s">
        <v>2771</v>
      </c>
      <c r="C511" s="76">
        <v>11</v>
      </c>
      <c r="D511" s="147">
        <v>41984</v>
      </c>
      <c r="E511" s="53"/>
      <c r="F511" s="52"/>
      <c r="G511" s="55"/>
      <c r="H511" s="55" t="s">
        <v>1854</v>
      </c>
      <c r="I511" s="863"/>
    </row>
    <row r="512" spans="1:16" x14ac:dyDescent="0.2">
      <c r="A512" s="90" t="s">
        <v>2694</v>
      </c>
      <c r="B512" s="90" t="s">
        <v>2695</v>
      </c>
      <c r="C512" s="62">
        <v>5</v>
      </c>
      <c r="D512" s="142">
        <v>41981</v>
      </c>
      <c r="E512" s="1022" t="s">
        <v>1854</v>
      </c>
      <c r="F512" s="26"/>
      <c r="G512" s="37"/>
      <c r="H512" s="37"/>
      <c r="I512" s="954" t="s">
        <v>2696</v>
      </c>
    </row>
    <row r="513" spans="1:16" x14ac:dyDescent="0.2">
      <c r="A513" s="85" t="s">
        <v>2977</v>
      </c>
      <c r="B513" s="75" t="s">
        <v>2978</v>
      </c>
      <c r="C513" s="70">
        <v>5</v>
      </c>
      <c r="D513" s="873">
        <v>41978</v>
      </c>
      <c r="E513" s="868"/>
      <c r="F513" s="866" t="s">
        <v>1854</v>
      </c>
      <c r="G513" s="869"/>
      <c r="H513" s="869"/>
      <c r="I513" s="87" t="s">
        <v>2717</v>
      </c>
      <c r="K513" s="860"/>
      <c r="L513" s="860"/>
      <c r="M513" s="860"/>
    </row>
    <row r="514" spans="1:16" x14ac:dyDescent="0.2">
      <c r="A514" s="861" t="s">
        <v>2209</v>
      </c>
      <c r="B514" s="861" t="s">
        <v>2210</v>
      </c>
      <c r="C514" s="70">
        <v>6</v>
      </c>
      <c r="D514" s="873">
        <v>41969</v>
      </c>
      <c r="E514" s="868"/>
      <c r="F514" s="866"/>
      <c r="G514" s="869" t="s">
        <v>1854</v>
      </c>
      <c r="H514" s="869"/>
      <c r="I514" s="87" t="s">
        <v>2211</v>
      </c>
    </row>
    <row r="515" spans="1:16" x14ac:dyDescent="0.2">
      <c r="A515" s="861" t="s">
        <v>2422</v>
      </c>
      <c r="B515" s="861" t="s">
        <v>2423</v>
      </c>
      <c r="C515" s="70">
        <v>18</v>
      </c>
      <c r="D515" s="873">
        <v>41969</v>
      </c>
      <c r="E515" s="868"/>
      <c r="F515" s="866"/>
      <c r="G515" s="869" t="s">
        <v>1854</v>
      </c>
      <c r="H515" s="864"/>
      <c r="I515" s="871" t="s">
        <v>2211</v>
      </c>
    </row>
    <row r="516" spans="1:16" x14ac:dyDescent="0.2">
      <c r="A516" s="861" t="s">
        <v>2762</v>
      </c>
      <c r="B516" s="861" t="s">
        <v>2763</v>
      </c>
      <c r="C516" s="70">
        <v>5</v>
      </c>
      <c r="D516" s="873">
        <v>41969</v>
      </c>
      <c r="E516" s="868" t="s">
        <v>1854</v>
      </c>
      <c r="F516" s="866"/>
      <c r="G516" s="869"/>
      <c r="H516" s="869"/>
      <c r="I516" s="87"/>
      <c r="K516" s="860"/>
      <c r="L516" s="860"/>
    </row>
    <row r="517" spans="1:16" x14ac:dyDescent="0.2">
      <c r="A517" s="102" t="s">
        <v>2925</v>
      </c>
      <c r="B517" s="867" t="s">
        <v>2926</v>
      </c>
      <c r="C517" s="76">
        <v>5</v>
      </c>
      <c r="D517" s="147">
        <v>41967</v>
      </c>
      <c r="E517" s="53" t="s">
        <v>1854</v>
      </c>
      <c r="F517" s="52"/>
      <c r="G517" s="55"/>
      <c r="H517" s="55"/>
      <c r="I517" s="87"/>
      <c r="K517" s="860"/>
      <c r="L517" s="860"/>
      <c r="O517" s="860"/>
      <c r="P517" s="860"/>
    </row>
    <row r="518" spans="1:16" x14ac:dyDescent="0.2">
      <c r="A518" s="862" t="s">
        <v>2357</v>
      </c>
      <c r="B518" s="862" t="s">
        <v>2358</v>
      </c>
      <c r="C518" s="62">
        <v>6</v>
      </c>
      <c r="D518" s="142">
        <v>41949</v>
      </c>
      <c r="E518" s="42"/>
      <c r="F518" s="26" t="s">
        <v>1854</v>
      </c>
      <c r="G518" s="37"/>
      <c r="H518" s="43"/>
      <c r="I518" s="65" t="s">
        <v>2122</v>
      </c>
    </row>
    <row r="519" spans="1:16" x14ac:dyDescent="0.2">
      <c r="A519" s="861" t="s">
        <v>2602</v>
      </c>
      <c r="B519" s="861" t="s">
        <v>2603</v>
      </c>
      <c r="C519" s="70">
        <v>8</v>
      </c>
      <c r="D519" s="873">
        <v>41943</v>
      </c>
      <c r="E519" s="868"/>
      <c r="F519" s="866" t="s">
        <v>1854</v>
      </c>
      <c r="G519" s="869"/>
      <c r="H519" s="864"/>
      <c r="I519" s="871" t="s">
        <v>4059</v>
      </c>
      <c r="K519" s="877"/>
      <c r="L519" s="877"/>
    </row>
    <row r="520" spans="1:16" x14ac:dyDescent="0.2">
      <c r="A520" s="161" t="s">
        <v>2819</v>
      </c>
      <c r="B520" s="93" t="s">
        <v>2820</v>
      </c>
      <c r="C520" s="70">
        <v>5</v>
      </c>
      <c r="D520" s="873">
        <v>41941</v>
      </c>
      <c r="E520" s="868" t="s">
        <v>1854</v>
      </c>
      <c r="F520" s="866"/>
      <c r="G520" s="869"/>
      <c r="H520" s="864"/>
      <c r="I520" s="871" t="s">
        <v>2821</v>
      </c>
    </row>
    <row r="521" spans="1:16" x14ac:dyDescent="0.2">
      <c r="A521" s="867" t="s">
        <v>2562</v>
      </c>
      <c r="B521" s="867" t="s">
        <v>2563</v>
      </c>
      <c r="C521" s="76">
        <v>6</v>
      </c>
      <c r="D521" s="147">
        <v>41935</v>
      </c>
      <c r="E521" s="53"/>
      <c r="F521" s="52" t="s">
        <v>1854</v>
      </c>
      <c r="G521" s="55"/>
      <c r="H521" s="48"/>
      <c r="I521" s="102" t="s">
        <v>2122</v>
      </c>
    </row>
    <row r="522" spans="1:16" x14ac:dyDescent="0.2">
      <c r="A522" s="65" t="s">
        <v>2222</v>
      </c>
      <c r="B522" s="862" t="s">
        <v>2223</v>
      </c>
      <c r="C522" s="62">
        <v>32</v>
      </c>
      <c r="D522" s="142">
        <v>41933</v>
      </c>
      <c r="E522" s="42" t="s">
        <v>1854</v>
      </c>
      <c r="F522" s="26"/>
      <c r="G522" s="37"/>
      <c r="H522" s="37"/>
      <c r="I522" s="87" t="s">
        <v>2224</v>
      </c>
    </row>
    <row r="523" spans="1:16" x14ac:dyDescent="0.2">
      <c r="A523" s="861" t="s">
        <v>2181</v>
      </c>
      <c r="B523" s="861" t="s">
        <v>2182</v>
      </c>
      <c r="C523" s="70">
        <v>60</v>
      </c>
      <c r="D523" s="873">
        <v>41928</v>
      </c>
      <c r="E523" s="868"/>
      <c r="F523" s="866" t="s">
        <v>1854</v>
      </c>
      <c r="G523" s="869"/>
      <c r="H523" s="869"/>
      <c r="I523" s="87" t="s">
        <v>2183</v>
      </c>
    </row>
    <row r="524" spans="1:16" x14ac:dyDescent="0.2">
      <c r="A524" s="871" t="s">
        <v>2239</v>
      </c>
      <c r="B524" s="861" t="s">
        <v>2240</v>
      </c>
      <c r="C524" s="70">
        <v>6</v>
      </c>
      <c r="D524" s="873">
        <v>41928</v>
      </c>
      <c r="E524" s="868"/>
      <c r="F524" s="866"/>
      <c r="G524" s="869" t="s">
        <v>1854</v>
      </c>
      <c r="H524" s="869"/>
      <c r="I524" s="87" t="s">
        <v>2241</v>
      </c>
      <c r="K524" s="860"/>
      <c r="L524" s="860"/>
    </row>
    <row r="525" spans="1:16" x14ac:dyDescent="0.2">
      <c r="A525" s="861" t="s">
        <v>2768</v>
      </c>
      <c r="B525" s="861" t="s">
        <v>2769</v>
      </c>
      <c r="C525" s="70">
        <v>10</v>
      </c>
      <c r="D525" s="873">
        <v>41918</v>
      </c>
      <c r="E525" s="868"/>
      <c r="F525" s="866" t="s">
        <v>1854</v>
      </c>
      <c r="G525" s="869"/>
      <c r="H525" s="869"/>
      <c r="I525" s="87" t="s">
        <v>2122</v>
      </c>
      <c r="K525" s="645"/>
      <c r="L525" s="645"/>
    </row>
    <row r="526" spans="1:16" x14ac:dyDescent="0.2">
      <c r="A526" s="102" t="s">
        <v>2069</v>
      </c>
      <c r="B526" s="867" t="s">
        <v>2070</v>
      </c>
      <c r="C526" s="76">
        <v>8</v>
      </c>
      <c r="D526" s="147">
        <v>41904</v>
      </c>
      <c r="E526" s="53" t="s">
        <v>1854</v>
      </c>
      <c r="F526" s="52"/>
      <c r="G526" s="55"/>
      <c r="H526" s="55"/>
      <c r="I526" s="91"/>
    </row>
    <row r="527" spans="1:16" x14ac:dyDescent="0.2">
      <c r="A527" s="862" t="s">
        <v>2071</v>
      </c>
      <c r="B527" s="862" t="s">
        <v>2072</v>
      </c>
      <c r="C527" s="62">
        <v>5</v>
      </c>
      <c r="D527" s="142">
        <v>41904</v>
      </c>
      <c r="E527" s="42" t="s">
        <v>1854</v>
      </c>
      <c r="F527" s="26"/>
      <c r="G527" s="37"/>
      <c r="H527" s="37"/>
      <c r="I527" s="61"/>
    </row>
    <row r="528" spans="1:16" x14ac:dyDescent="0.2">
      <c r="A528" s="143" t="s">
        <v>1970</v>
      </c>
      <c r="B528" s="143" t="s">
        <v>1971</v>
      </c>
      <c r="C528" s="70">
        <v>5</v>
      </c>
      <c r="D528" s="873">
        <v>41898</v>
      </c>
      <c r="E528" s="868"/>
      <c r="F528" s="866"/>
      <c r="G528" s="869"/>
      <c r="H528" s="869" t="s">
        <v>1854</v>
      </c>
      <c r="I528" s="87"/>
      <c r="L528" s="860"/>
      <c r="M528" s="860"/>
    </row>
    <row r="529" spans="1:12" x14ac:dyDescent="0.2">
      <c r="A529" s="143" t="s">
        <v>2738</v>
      </c>
      <c r="B529" s="143" t="s">
        <v>2739</v>
      </c>
      <c r="C529" s="70">
        <v>9</v>
      </c>
      <c r="D529" s="873">
        <v>41898</v>
      </c>
      <c r="E529" s="868"/>
      <c r="F529" s="866"/>
      <c r="G529" s="869"/>
      <c r="H529" s="869" t="s">
        <v>1854</v>
      </c>
      <c r="I529" s="87"/>
    </row>
    <row r="530" spans="1:12" x14ac:dyDescent="0.2">
      <c r="A530" s="871" t="s">
        <v>2961</v>
      </c>
      <c r="B530" s="861" t="s">
        <v>2962</v>
      </c>
      <c r="C530" s="70">
        <v>11</v>
      </c>
      <c r="D530" s="873">
        <v>41898</v>
      </c>
      <c r="E530" s="868"/>
      <c r="F530" s="866"/>
      <c r="G530" s="869" t="s">
        <v>1854</v>
      </c>
      <c r="H530" s="869"/>
      <c r="I530" s="87" t="s">
        <v>2963</v>
      </c>
      <c r="K530" s="860"/>
      <c r="L530" s="860"/>
    </row>
    <row r="531" spans="1:12" x14ac:dyDescent="0.2">
      <c r="A531" s="89" t="s">
        <v>2395</v>
      </c>
      <c r="B531" s="89" t="s">
        <v>2396</v>
      </c>
      <c r="C531" s="76">
        <v>10</v>
      </c>
      <c r="D531" s="147">
        <v>41894</v>
      </c>
      <c r="E531" s="53"/>
      <c r="F531" s="52" t="s">
        <v>1854</v>
      </c>
      <c r="G531" s="55"/>
      <c r="H531" s="55"/>
      <c r="I531" s="91" t="s">
        <v>4021</v>
      </c>
      <c r="K531" s="860"/>
      <c r="L531" s="860"/>
    </row>
    <row r="532" spans="1:12" x14ac:dyDescent="0.2">
      <c r="A532" s="862" t="s">
        <v>2109</v>
      </c>
      <c r="B532" s="862" t="s">
        <v>2110</v>
      </c>
      <c r="C532" s="62">
        <v>11</v>
      </c>
      <c r="D532" s="142">
        <v>41885</v>
      </c>
      <c r="E532" s="42"/>
      <c r="F532" s="26" t="s">
        <v>1854</v>
      </c>
      <c r="G532" s="37"/>
      <c r="H532" s="37"/>
      <c r="I532" s="65" t="s">
        <v>2111</v>
      </c>
    </row>
    <row r="533" spans="1:12" x14ac:dyDescent="0.2">
      <c r="A533" s="871" t="s">
        <v>2929</v>
      </c>
      <c r="B533" s="861" t="s">
        <v>2930</v>
      </c>
      <c r="C533" s="70">
        <v>15</v>
      </c>
      <c r="D533" s="873">
        <v>41880</v>
      </c>
      <c r="E533" s="868"/>
      <c r="F533" s="866"/>
      <c r="G533" s="869" t="s">
        <v>1854</v>
      </c>
      <c r="H533" s="869"/>
      <c r="I533" s="871" t="s">
        <v>2931</v>
      </c>
    </row>
    <row r="534" spans="1:12" x14ac:dyDescent="0.2">
      <c r="A534" s="861" t="s">
        <v>2120</v>
      </c>
      <c r="B534" s="861" t="s">
        <v>2121</v>
      </c>
      <c r="C534" s="70">
        <v>7</v>
      </c>
      <c r="D534" s="873">
        <v>41853</v>
      </c>
      <c r="E534" s="868"/>
      <c r="F534" s="866" t="s">
        <v>1854</v>
      </c>
      <c r="G534" s="869"/>
      <c r="H534" s="869"/>
      <c r="I534" s="871" t="s">
        <v>2122</v>
      </c>
    </row>
    <row r="535" spans="1:12" x14ac:dyDescent="0.2">
      <c r="A535" s="113" t="s">
        <v>784</v>
      </c>
      <c r="B535" s="113" t="s">
        <v>785</v>
      </c>
      <c r="C535" s="70">
        <v>11</v>
      </c>
      <c r="D535" s="873">
        <v>41849</v>
      </c>
      <c r="E535" s="868"/>
      <c r="F535" s="866"/>
      <c r="G535" s="997" t="s">
        <v>1854</v>
      </c>
      <c r="H535" s="869"/>
      <c r="I535" s="79" t="s">
        <v>2772</v>
      </c>
      <c r="K535" s="860"/>
      <c r="L535" s="860"/>
    </row>
    <row r="536" spans="1:12" x14ac:dyDescent="0.2">
      <c r="A536" s="867" t="s">
        <v>2851</v>
      </c>
      <c r="B536" s="867" t="s">
        <v>2852</v>
      </c>
      <c r="C536" s="76">
        <v>12</v>
      </c>
      <c r="D536" s="147">
        <v>41791</v>
      </c>
      <c r="E536" s="53"/>
      <c r="F536" s="52"/>
      <c r="G536" s="55" t="s">
        <v>1854</v>
      </c>
      <c r="H536" s="55"/>
      <c r="I536" s="102" t="s">
        <v>2853</v>
      </c>
    </row>
    <row r="537" spans="1:12" x14ac:dyDescent="0.2">
      <c r="A537" s="90" t="s">
        <v>2922</v>
      </c>
      <c r="B537" s="90" t="s">
        <v>2923</v>
      </c>
      <c r="C537" s="62">
        <v>8</v>
      </c>
      <c r="D537" s="142">
        <v>41765</v>
      </c>
      <c r="E537" s="42"/>
      <c r="F537" s="474" t="s">
        <v>1854</v>
      </c>
      <c r="G537" s="37"/>
      <c r="H537" s="37"/>
      <c r="I537" s="1048" t="s">
        <v>2924</v>
      </c>
    </row>
    <row r="538" spans="1:12" x14ac:dyDescent="0.2">
      <c r="A538" s="861" t="s">
        <v>2707</v>
      </c>
      <c r="B538" s="861" t="s">
        <v>2708</v>
      </c>
      <c r="C538" s="70">
        <v>6</v>
      </c>
      <c r="D538" s="873">
        <v>41761</v>
      </c>
      <c r="E538" s="868"/>
      <c r="F538" s="866"/>
      <c r="G538" s="869" t="s">
        <v>1854</v>
      </c>
      <c r="H538" s="869"/>
      <c r="I538" s="87" t="s">
        <v>2709</v>
      </c>
    </row>
    <row r="539" spans="1:12" x14ac:dyDescent="0.2">
      <c r="A539" s="85" t="s">
        <v>2715</v>
      </c>
      <c r="B539" s="75" t="s">
        <v>2716</v>
      </c>
      <c r="C539" s="70">
        <v>7</v>
      </c>
      <c r="D539" s="873">
        <v>41751</v>
      </c>
      <c r="E539" s="868"/>
      <c r="F539" s="866" t="s">
        <v>1854</v>
      </c>
      <c r="G539" s="869"/>
      <c r="H539" s="869"/>
      <c r="I539" s="87" t="s">
        <v>2717</v>
      </c>
    </row>
    <row r="540" spans="1:12" x14ac:dyDescent="0.2">
      <c r="A540" s="861" t="s">
        <v>1995</v>
      </c>
      <c r="B540" s="861" t="s">
        <v>1996</v>
      </c>
      <c r="C540" s="70">
        <v>8</v>
      </c>
      <c r="D540" s="873">
        <v>41680</v>
      </c>
      <c r="E540" s="868" t="s">
        <v>1854</v>
      </c>
      <c r="F540" s="866"/>
      <c r="G540" s="869"/>
      <c r="H540" s="869"/>
      <c r="I540" s="87"/>
    </row>
    <row r="541" spans="1:12" x14ac:dyDescent="0.2">
      <c r="A541" s="867" t="s">
        <v>1913</v>
      </c>
      <c r="B541" s="867" t="s">
        <v>1914</v>
      </c>
      <c r="C541" s="76">
        <v>5</v>
      </c>
      <c r="D541" s="147">
        <v>41675</v>
      </c>
      <c r="E541" s="53"/>
      <c r="F541" s="52" t="s">
        <v>1854</v>
      </c>
      <c r="G541" s="55"/>
      <c r="H541" s="55"/>
      <c r="I541" s="863" t="s">
        <v>1915</v>
      </c>
    </row>
    <row r="542" spans="1:12" x14ac:dyDescent="0.2">
      <c r="A542" s="34" t="s">
        <v>2811</v>
      </c>
      <c r="B542" s="862" t="s">
        <v>2812</v>
      </c>
      <c r="C542" s="205">
        <v>5</v>
      </c>
      <c r="D542" s="172">
        <v>41631</v>
      </c>
      <c r="E542" s="43"/>
      <c r="F542" s="26"/>
      <c r="G542" s="43" t="s">
        <v>1854</v>
      </c>
      <c r="H542" s="26"/>
      <c r="I542" s="23" t="s">
        <v>2813</v>
      </c>
      <c r="K542" s="860"/>
      <c r="L542" s="860"/>
    </row>
    <row r="543" spans="1:12" x14ac:dyDescent="0.2">
      <c r="A543" s="36" t="s">
        <v>2604</v>
      </c>
      <c r="B543" s="861" t="s">
        <v>2605</v>
      </c>
      <c r="C543" s="197">
        <v>7</v>
      </c>
      <c r="D543" s="157">
        <v>41627</v>
      </c>
      <c r="E543" s="864"/>
      <c r="F543" s="866"/>
      <c r="G543" s="864" t="s">
        <v>1854</v>
      </c>
      <c r="H543" s="866"/>
      <c r="I543" s="865" t="s">
        <v>2606</v>
      </c>
    </row>
    <row r="544" spans="1:12" x14ac:dyDescent="0.2">
      <c r="A544" s="149" t="s">
        <v>2577</v>
      </c>
      <c r="B544" s="143" t="s">
        <v>2578</v>
      </c>
      <c r="C544" s="197">
        <v>11</v>
      </c>
      <c r="D544" s="157">
        <v>41618</v>
      </c>
      <c r="E544" s="864"/>
      <c r="F544" s="866"/>
      <c r="G544" s="864"/>
      <c r="H544" s="866" t="s">
        <v>1854</v>
      </c>
      <c r="I544" s="87"/>
    </row>
    <row r="545" spans="1:12" x14ac:dyDescent="0.2">
      <c r="A545" s="36" t="s">
        <v>2510</v>
      </c>
      <c r="B545" s="861" t="s">
        <v>2511</v>
      </c>
      <c r="C545" s="197">
        <v>10</v>
      </c>
      <c r="D545" s="157">
        <v>41617</v>
      </c>
      <c r="E545" s="864"/>
      <c r="F545" s="866"/>
      <c r="G545" s="864" t="s">
        <v>1854</v>
      </c>
      <c r="H545" s="866"/>
      <c r="I545" s="865" t="s">
        <v>2513</v>
      </c>
      <c r="K545" s="860"/>
      <c r="L545" s="860"/>
    </row>
    <row r="546" spans="1:12" x14ac:dyDescent="0.2">
      <c r="A546" s="1038" t="s">
        <v>2598</v>
      </c>
      <c r="B546" s="145" t="s">
        <v>2599</v>
      </c>
      <c r="C546" s="177">
        <v>11</v>
      </c>
      <c r="D546" s="173">
        <v>41607</v>
      </c>
      <c r="E546" s="48"/>
      <c r="F546" s="52"/>
      <c r="G546" s="48"/>
      <c r="H546" s="52" t="s">
        <v>1854</v>
      </c>
      <c r="I546" s="863"/>
    </row>
    <row r="547" spans="1:12" x14ac:dyDescent="0.2">
      <c r="A547" s="467" t="s">
        <v>2514</v>
      </c>
      <c r="B547" s="75" t="s">
        <v>2515</v>
      </c>
      <c r="C547" s="70">
        <v>5</v>
      </c>
      <c r="D547" s="873">
        <v>41592</v>
      </c>
      <c r="E547" s="868"/>
      <c r="F547" s="866" t="s">
        <v>1854</v>
      </c>
      <c r="G547" s="869"/>
      <c r="H547" s="869"/>
      <c r="I547" s="87" t="s">
        <v>2516</v>
      </c>
      <c r="K547" s="860"/>
      <c r="L547" s="860"/>
    </row>
    <row r="548" spans="1:12" x14ac:dyDescent="0.2">
      <c r="A548" s="861" t="s">
        <v>2022</v>
      </c>
      <c r="B548" s="861" t="s">
        <v>2023</v>
      </c>
      <c r="C548" s="70">
        <v>5</v>
      </c>
      <c r="D548" s="873">
        <v>41586</v>
      </c>
      <c r="E548" s="868"/>
      <c r="F548" s="866" t="s">
        <v>1854</v>
      </c>
      <c r="G548" s="869"/>
      <c r="H548" s="869"/>
      <c r="I548" s="87" t="s">
        <v>1986</v>
      </c>
    </row>
    <row r="549" spans="1:12" x14ac:dyDescent="0.2">
      <c r="A549" s="861" t="s">
        <v>2414</v>
      </c>
      <c r="B549" s="861" t="s">
        <v>2415</v>
      </c>
      <c r="C549" s="70">
        <v>22</v>
      </c>
      <c r="D549" s="873">
        <v>41578</v>
      </c>
      <c r="E549" s="868"/>
      <c r="F549" s="866" t="s">
        <v>1854</v>
      </c>
      <c r="G549" s="869"/>
      <c r="H549" s="869"/>
      <c r="I549" s="87" t="s">
        <v>1986</v>
      </c>
    </row>
    <row r="550" spans="1:12" x14ac:dyDescent="0.2">
      <c r="A550" s="75" t="s">
        <v>2539</v>
      </c>
      <c r="B550" s="75" t="s">
        <v>2540</v>
      </c>
      <c r="C550" s="70">
        <v>10</v>
      </c>
      <c r="D550" s="873">
        <v>41578</v>
      </c>
      <c r="E550" s="868"/>
      <c r="F550" s="866" t="s">
        <v>1854</v>
      </c>
      <c r="G550" s="869"/>
      <c r="H550" s="869"/>
      <c r="I550" s="87" t="s">
        <v>2541</v>
      </c>
    </row>
    <row r="551" spans="1:12" x14ac:dyDescent="0.2">
      <c r="A551" s="867" t="s">
        <v>2536</v>
      </c>
      <c r="B551" s="867" t="s">
        <v>2537</v>
      </c>
      <c r="C551" s="76">
        <v>6</v>
      </c>
      <c r="D551" s="147">
        <v>41578</v>
      </c>
      <c r="E551" s="53"/>
      <c r="F551" s="52" t="s">
        <v>1854</v>
      </c>
      <c r="G551" s="55"/>
      <c r="H551" s="55"/>
      <c r="I551" s="91" t="s">
        <v>4107</v>
      </c>
    </row>
    <row r="552" spans="1:12" x14ac:dyDescent="0.2">
      <c r="A552" s="862" t="s">
        <v>2600</v>
      </c>
      <c r="B552" s="862" t="s">
        <v>2601</v>
      </c>
      <c r="C552" s="62">
        <v>12</v>
      </c>
      <c r="D552" s="142">
        <v>41578</v>
      </c>
      <c r="E552" s="42"/>
      <c r="F552" s="26" t="s">
        <v>1854</v>
      </c>
      <c r="G552" s="37"/>
      <c r="H552" s="37"/>
      <c r="I552" s="61" t="s">
        <v>4060</v>
      </c>
    </row>
    <row r="553" spans="1:12" x14ac:dyDescent="0.2">
      <c r="A553" s="75" t="s">
        <v>2854</v>
      </c>
      <c r="B553" s="75" t="s">
        <v>2855</v>
      </c>
      <c r="C553" s="70">
        <v>6</v>
      </c>
      <c r="D553" s="873">
        <v>41577</v>
      </c>
      <c r="E553" s="868"/>
      <c r="F553" s="866" t="s">
        <v>1854</v>
      </c>
      <c r="G553" s="869"/>
      <c r="H553" s="869"/>
      <c r="I553" s="87" t="s">
        <v>2856</v>
      </c>
      <c r="K553" s="877"/>
      <c r="L553" s="877"/>
    </row>
    <row r="554" spans="1:12" x14ac:dyDescent="0.2">
      <c r="A554" s="871" t="s">
        <v>2559</v>
      </c>
      <c r="B554" s="861" t="s">
        <v>2560</v>
      </c>
      <c r="C554" s="70">
        <v>10</v>
      </c>
      <c r="D554" s="873">
        <v>41569</v>
      </c>
      <c r="E554" s="868"/>
      <c r="F554" s="866" t="s">
        <v>1854</v>
      </c>
      <c r="G554" s="869"/>
      <c r="H554" s="869"/>
      <c r="I554" s="87" t="s">
        <v>2561</v>
      </c>
      <c r="K554" s="860"/>
      <c r="L554" s="860"/>
    </row>
    <row r="555" spans="1:12" x14ac:dyDescent="0.2">
      <c r="A555" s="871" t="s">
        <v>2145</v>
      </c>
      <c r="B555" s="861" t="s">
        <v>2146</v>
      </c>
      <c r="C555" s="70">
        <v>6</v>
      </c>
      <c r="D555" s="873">
        <v>41554</v>
      </c>
      <c r="E555" s="868"/>
      <c r="F555" s="866"/>
      <c r="G555" s="869" t="s">
        <v>1854</v>
      </c>
      <c r="H555" s="869"/>
      <c r="I555" s="87" t="s">
        <v>2147</v>
      </c>
      <c r="K555" s="860"/>
      <c r="L555" s="860"/>
    </row>
    <row r="556" spans="1:12" x14ac:dyDescent="0.2">
      <c r="A556" s="867" t="s">
        <v>1984</v>
      </c>
      <c r="B556" s="867" t="s">
        <v>1985</v>
      </c>
      <c r="C556" s="76">
        <v>9</v>
      </c>
      <c r="D556" s="147">
        <v>41535</v>
      </c>
      <c r="E556" s="53"/>
      <c r="F556" s="52" t="s">
        <v>1854</v>
      </c>
      <c r="G556" s="55"/>
      <c r="H556" s="55"/>
      <c r="I556" s="91" t="s">
        <v>1986</v>
      </c>
    </row>
    <row r="557" spans="1:12" x14ac:dyDescent="0.2">
      <c r="A557" s="862" t="s">
        <v>2198</v>
      </c>
      <c r="B557" s="23" t="s">
        <v>2199</v>
      </c>
      <c r="C557" s="62">
        <v>5</v>
      </c>
      <c r="D557" s="142">
        <v>41534</v>
      </c>
      <c r="E557" s="42" t="s">
        <v>1854</v>
      </c>
      <c r="F557" s="26"/>
      <c r="G557" s="37"/>
      <c r="H557" s="37"/>
      <c r="I557" s="61" t="s">
        <v>2200</v>
      </c>
    </row>
    <row r="558" spans="1:12" x14ac:dyDescent="0.2">
      <c r="A558" s="861" t="s">
        <v>2416</v>
      </c>
      <c r="B558" s="865" t="s">
        <v>2417</v>
      </c>
      <c r="C558" s="70">
        <v>6</v>
      </c>
      <c r="D558" s="873">
        <v>41526</v>
      </c>
      <c r="E558" s="868"/>
      <c r="F558" s="866" t="s">
        <v>1854</v>
      </c>
      <c r="G558" s="869"/>
      <c r="H558" s="869"/>
      <c r="I558" s="87" t="s">
        <v>2418</v>
      </c>
    </row>
    <row r="559" spans="1:12" x14ac:dyDescent="0.2">
      <c r="A559" s="871" t="s">
        <v>2651</v>
      </c>
      <c r="B559" s="865" t="s">
        <v>2652</v>
      </c>
      <c r="C559" s="70">
        <v>6</v>
      </c>
      <c r="D559" s="873">
        <v>41521</v>
      </c>
      <c r="E559" s="868"/>
      <c r="F559" s="866" t="s">
        <v>1854</v>
      </c>
      <c r="G559" s="869"/>
      <c r="H559" s="869"/>
      <c r="I559" s="87" t="s">
        <v>2653</v>
      </c>
      <c r="K559" s="877"/>
      <c r="L559" s="877"/>
    </row>
    <row r="560" spans="1:12" x14ac:dyDescent="0.2">
      <c r="A560" s="861" t="s">
        <v>2504</v>
      </c>
      <c r="B560" s="865" t="s">
        <v>2505</v>
      </c>
      <c r="C560" s="70">
        <v>12</v>
      </c>
      <c r="D560" s="873">
        <v>41518</v>
      </c>
      <c r="E560" s="868"/>
      <c r="F560" s="866"/>
      <c r="G560" s="869" t="s">
        <v>1854</v>
      </c>
      <c r="H560" s="869"/>
      <c r="I560" s="865" t="s">
        <v>2506</v>
      </c>
    </row>
    <row r="561" spans="1:12" x14ac:dyDescent="0.2">
      <c r="A561" s="867" t="s">
        <v>2426</v>
      </c>
      <c r="B561" s="863" t="s">
        <v>2427</v>
      </c>
      <c r="C561" s="76">
        <v>5</v>
      </c>
      <c r="D561" s="147">
        <v>41495</v>
      </c>
      <c r="E561" s="53" t="s">
        <v>1854</v>
      </c>
      <c r="F561" s="52"/>
      <c r="G561" s="55"/>
      <c r="H561" s="55"/>
      <c r="I561" s="863"/>
    </row>
    <row r="562" spans="1:12" x14ac:dyDescent="0.2">
      <c r="A562" s="862" t="s">
        <v>1939</v>
      </c>
      <c r="B562" s="23" t="s">
        <v>1940</v>
      </c>
      <c r="C562" s="62">
        <v>9</v>
      </c>
      <c r="D562" s="142">
        <v>41488</v>
      </c>
      <c r="E562" s="42" t="s">
        <v>1854</v>
      </c>
      <c r="F562" s="26"/>
      <c r="G562" s="37"/>
      <c r="H562" s="37"/>
      <c r="I562" s="61"/>
      <c r="K562" s="860"/>
      <c r="L562" s="860"/>
    </row>
    <row r="563" spans="1:12" x14ac:dyDescent="0.2">
      <c r="A563" s="861" t="s">
        <v>2891</v>
      </c>
      <c r="B563" s="865" t="s">
        <v>2892</v>
      </c>
      <c r="C563" s="70">
        <v>6</v>
      </c>
      <c r="D563" s="873">
        <v>41452</v>
      </c>
      <c r="E563" s="868"/>
      <c r="F563" s="866"/>
      <c r="G563" s="869" t="s">
        <v>1854</v>
      </c>
      <c r="H563" s="869"/>
      <c r="I563" s="865" t="s">
        <v>2893</v>
      </c>
    </row>
    <row r="564" spans="1:12" x14ac:dyDescent="0.2">
      <c r="A564" s="871" t="s">
        <v>2553</v>
      </c>
      <c r="B564" s="865" t="s">
        <v>2554</v>
      </c>
      <c r="C564" s="70">
        <v>9</v>
      </c>
      <c r="D564" s="873">
        <v>41449</v>
      </c>
      <c r="E564" s="868"/>
      <c r="F564" s="866"/>
      <c r="G564" s="869"/>
      <c r="H564" s="869" t="s">
        <v>1854</v>
      </c>
      <c r="I564" s="87" t="s">
        <v>2555</v>
      </c>
      <c r="K564" s="860"/>
      <c r="L564" s="860"/>
    </row>
    <row r="565" spans="1:12" x14ac:dyDescent="0.2">
      <c r="A565" s="861" t="s">
        <v>2325</v>
      </c>
      <c r="B565" s="865" t="s">
        <v>2326</v>
      </c>
      <c r="C565" s="70">
        <v>9</v>
      </c>
      <c r="D565" s="873">
        <v>41432</v>
      </c>
      <c r="E565" s="868"/>
      <c r="F565" s="866"/>
      <c r="G565" s="869" t="s">
        <v>1854</v>
      </c>
      <c r="H565" s="869"/>
      <c r="I565" s="87" t="s">
        <v>2327</v>
      </c>
    </row>
    <row r="566" spans="1:12" x14ac:dyDescent="0.2">
      <c r="A566" s="867" t="s">
        <v>2784</v>
      </c>
      <c r="B566" s="863" t="s">
        <v>2785</v>
      </c>
      <c r="C566" s="76">
        <v>8</v>
      </c>
      <c r="D566" s="147">
        <v>41426</v>
      </c>
      <c r="E566" s="53"/>
      <c r="F566" s="52"/>
      <c r="G566" s="55" t="s">
        <v>1854</v>
      </c>
      <c r="H566" s="55"/>
      <c r="I566" s="863" t="s">
        <v>2786</v>
      </c>
      <c r="K566" s="860"/>
      <c r="L566" s="860"/>
    </row>
    <row r="567" spans="1:12" x14ac:dyDescent="0.2">
      <c r="A567" s="96" t="s">
        <v>2030</v>
      </c>
      <c r="B567" s="159" t="s">
        <v>2031</v>
      </c>
      <c r="C567" s="62">
        <v>8</v>
      </c>
      <c r="D567" s="142">
        <v>41418</v>
      </c>
      <c r="E567" s="42"/>
      <c r="F567" s="26" t="s">
        <v>1854</v>
      </c>
      <c r="G567" s="37"/>
      <c r="H567" s="37"/>
      <c r="I567" s="61" t="s">
        <v>2032</v>
      </c>
      <c r="K567" s="860"/>
      <c r="L567" s="860"/>
    </row>
    <row r="568" spans="1:12" x14ac:dyDescent="0.2">
      <c r="A568" s="861" t="s">
        <v>2444</v>
      </c>
      <c r="B568" s="865" t="s">
        <v>2445</v>
      </c>
      <c r="C568" s="70">
        <v>9</v>
      </c>
      <c r="D568" s="873">
        <v>41409</v>
      </c>
      <c r="E568" s="868"/>
      <c r="F568" s="866" t="s">
        <v>1854</v>
      </c>
      <c r="G568" s="869"/>
      <c r="H568" s="869"/>
      <c r="I568" s="87" t="s">
        <v>2446</v>
      </c>
      <c r="K568" s="860"/>
      <c r="L568" s="860"/>
    </row>
    <row r="569" spans="1:12" x14ac:dyDescent="0.2">
      <c r="A569" s="861" t="s">
        <v>1900</v>
      </c>
      <c r="B569" s="865" t="s">
        <v>1901</v>
      </c>
      <c r="C569" s="70">
        <v>12</v>
      </c>
      <c r="D569" s="873">
        <v>41395</v>
      </c>
      <c r="E569" s="868"/>
      <c r="F569" s="866"/>
      <c r="G569" s="869" t="s">
        <v>1854</v>
      </c>
      <c r="H569" s="869"/>
      <c r="I569" s="865" t="s">
        <v>1902</v>
      </c>
    </row>
    <row r="570" spans="1:12" x14ac:dyDescent="0.2">
      <c r="A570" s="861" t="s">
        <v>2671</v>
      </c>
      <c r="B570" s="865" t="s">
        <v>2672</v>
      </c>
      <c r="C570" s="70">
        <v>30</v>
      </c>
      <c r="D570" s="873">
        <v>41394</v>
      </c>
      <c r="E570" s="868" t="s">
        <v>1854</v>
      </c>
      <c r="F570" s="866"/>
      <c r="G570" s="869"/>
      <c r="H570" s="869"/>
      <c r="I570" s="865"/>
    </row>
    <row r="571" spans="1:12" x14ac:dyDescent="0.2">
      <c r="A571" s="867" t="s">
        <v>1504</v>
      </c>
      <c r="B571" s="863" t="s">
        <v>1505</v>
      </c>
      <c r="C571" s="76">
        <v>5</v>
      </c>
      <c r="D571" s="147">
        <v>41389</v>
      </c>
      <c r="E571" s="53"/>
      <c r="F571" s="52"/>
      <c r="G571" s="55"/>
      <c r="H571" s="55" t="s">
        <v>1854</v>
      </c>
      <c r="I571" s="91" t="s">
        <v>2589</v>
      </c>
    </row>
    <row r="572" spans="1:12" x14ac:dyDescent="0.2">
      <c r="A572" s="65" t="s">
        <v>2100</v>
      </c>
      <c r="B572" s="23" t="s">
        <v>2101</v>
      </c>
      <c r="C572" s="62">
        <v>9</v>
      </c>
      <c r="D572" s="142">
        <v>41381</v>
      </c>
      <c r="E572" s="42" t="s">
        <v>1854</v>
      </c>
      <c r="F572" s="26"/>
      <c r="G572" s="37"/>
      <c r="H572" s="37"/>
      <c r="I572" s="23"/>
    </row>
    <row r="573" spans="1:12" x14ac:dyDescent="0.2">
      <c r="A573" s="169" t="s">
        <v>2590</v>
      </c>
      <c r="B573" s="168" t="s">
        <v>2591</v>
      </c>
      <c r="C573" s="70">
        <v>12</v>
      </c>
      <c r="D573" s="873">
        <v>41370</v>
      </c>
      <c r="E573" s="868"/>
      <c r="F573" s="866"/>
      <c r="G573" s="869"/>
      <c r="H573" s="869" t="s">
        <v>1854</v>
      </c>
      <c r="I573" s="87" t="s">
        <v>2592</v>
      </c>
    </row>
    <row r="574" spans="1:12" x14ac:dyDescent="0.2">
      <c r="A574" s="861" t="s">
        <v>2244</v>
      </c>
      <c r="B574" s="865" t="s">
        <v>2245</v>
      </c>
      <c r="C574" s="70">
        <v>6</v>
      </c>
      <c r="D574" s="873">
        <v>41366</v>
      </c>
      <c r="E574" s="868"/>
      <c r="F574" s="866"/>
      <c r="G574" s="869" t="s">
        <v>1854</v>
      </c>
      <c r="H574" s="869"/>
      <c r="I574" s="865" t="s">
        <v>2246</v>
      </c>
      <c r="K574" s="860"/>
      <c r="L574" s="860"/>
    </row>
    <row r="575" spans="1:12" x14ac:dyDescent="0.2">
      <c r="A575" s="871" t="s">
        <v>1885</v>
      </c>
      <c r="B575" s="865" t="s">
        <v>1886</v>
      </c>
      <c r="C575" s="70">
        <v>7</v>
      </c>
      <c r="D575" s="873">
        <v>41341</v>
      </c>
      <c r="E575" s="868"/>
      <c r="F575" s="866"/>
      <c r="G575" s="869" t="s">
        <v>1854</v>
      </c>
      <c r="H575" s="869"/>
      <c r="I575" s="87" t="s">
        <v>1887</v>
      </c>
    </row>
    <row r="576" spans="1:12" x14ac:dyDescent="0.2">
      <c r="A576" s="102" t="s">
        <v>2732</v>
      </c>
      <c r="B576" s="863" t="s">
        <v>2733</v>
      </c>
      <c r="C576" s="76">
        <v>6</v>
      </c>
      <c r="D576" s="147">
        <v>41325</v>
      </c>
      <c r="E576" s="53"/>
      <c r="F576" s="52"/>
      <c r="G576" s="55" t="s">
        <v>1854</v>
      </c>
      <c r="H576" s="55"/>
      <c r="I576" s="91" t="s">
        <v>2734</v>
      </c>
    </row>
    <row r="577" spans="1:12" x14ac:dyDescent="0.2">
      <c r="A577" s="862" t="s">
        <v>581</v>
      </c>
      <c r="B577" s="23" t="s">
        <v>582</v>
      </c>
      <c r="C577" s="62">
        <v>13</v>
      </c>
      <c r="D577" s="142">
        <v>41290</v>
      </c>
      <c r="E577" s="1022" t="s">
        <v>1854</v>
      </c>
      <c r="F577" s="26"/>
      <c r="G577" s="37"/>
      <c r="H577" s="37"/>
      <c r="I577" s="954" t="s">
        <v>2257</v>
      </c>
    </row>
    <row r="578" spans="1:12" x14ac:dyDescent="0.2">
      <c r="A578" s="161" t="s">
        <v>2964</v>
      </c>
      <c r="B578" s="162" t="s">
        <v>2965</v>
      </c>
      <c r="C578" s="70">
        <v>11</v>
      </c>
      <c r="D578" s="873">
        <v>41285</v>
      </c>
      <c r="E578" s="868" t="s">
        <v>1854</v>
      </c>
      <c r="F578" s="866"/>
      <c r="G578" s="869"/>
      <c r="H578" s="869"/>
      <c r="I578" s="155" t="s">
        <v>4003</v>
      </c>
    </row>
    <row r="579" spans="1:12" x14ac:dyDescent="0.2">
      <c r="A579" s="861" t="s">
        <v>1858</v>
      </c>
      <c r="B579" s="865" t="s">
        <v>1859</v>
      </c>
      <c r="C579" s="70">
        <v>40</v>
      </c>
      <c r="D579" s="873">
        <v>41262</v>
      </c>
      <c r="E579" s="868"/>
      <c r="F579" s="866"/>
      <c r="G579" s="869"/>
      <c r="H579" s="869" t="s">
        <v>1854</v>
      </c>
      <c r="I579" s="1051" t="s">
        <v>3964</v>
      </c>
    </row>
    <row r="580" spans="1:12" x14ac:dyDescent="0.2">
      <c r="A580" s="169" t="s">
        <v>2207</v>
      </c>
      <c r="B580" s="168" t="s">
        <v>2208</v>
      </c>
      <c r="C580" s="70">
        <v>13</v>
      </c>
      <c r="D580" s="873">
        <v>41259</v>
      </c>
      <c r="E580" s="868"/>
      <c r="F580" s="866"/>
      <c r="G580" s="869"/>
      <c r="H580" s="869" t="s">
        <v>1854</v>
      </c>
      <c r="I580" s="865"/>
    </row>
    <row r="581" spans="1:12" x14ac:dyDescent="0.2">
      <c r="A581" s="102" t="s">
        <v>2496</v>
      </c>
      <c r="B581" s="863" t="s">
        <v>2497</v>
      </c>
      <c r="C581" s="76">
        <v>5</v>
      </c>
      <c r="D581" s="147">
        <v>41254</v>
      </c>
      <c r="E581" s="53"/>
      <c r="F581" s="52"/>
      <c r="G581" s="55" t="s">
        <v>1854</v>
      </c>
      <c r="H581" s="55"/>
      <c r="I581" s="863" t="s">
        <v>2498</v>
      </c>
      <c r="K581" s="860"/>
      <c r="L581" s="860"/>
    </row>
    <row r="582" spans="1:12" x14ac:dyDescent="0.2">
      <c r="A582" s="65" t="s">
        <v>1908</v>
      </c>
      <c r="B582" s="23" t="s">
        <v>1909</v>
      </c>
      <c r="C582" s="62">
        <v>8</v>
      </c>
      <c r="D582" s="142">
        <v>41250</v>
      </c>
      <c r="E582" s="42"/>
      <c r="F582" s="26" t="s">
        <v>1854</v>
      </c>
      <c r="G582" s="37"/>
      <c r="H582" s="37"/>
      <c r="I582" s="61" t="s">
        <v>1910</v>
      </c>
    </row>
    <row r="583" spans="1:12" x14ac:dyDescent="0.2">
      <c r="A583" s="143" t="s">
        <v>2913</v>
      </c>
      <c r="B583" s="168" t="s">
        <v>2914</v>
      </c>
      <c r="C583" s="70">
        <v>12</v>
      </c>
      <c r="D583" s="873">
        <v>41250</v>
      </c>
      <c r="E583" s="868"/>
      <c r="F583" s="866"/>
      <c r="G583" s="869"/>
      <c r="H583" s="869" t="s">
        <v>1854</v>
      </c>
      <c r="I583" s="87" t="s">
        <v>4144</v>
      </c>
    </row>
    <row r="584" spans="1:12" x14ac:dyDescent="0.2">
      <c r="A584" s="143" t="s">
        <v>2911</v>
      </c>
      <c r="B584" s="168" t="s">
        <v>2912</v>
      </c>
      <c r="C584" s="70">
        <v>12</v>
      </c>
      <c r="D584" s="873">
        <v>41250</v>
      </c>
      <c r="E584" s="868"/>
      <c r="F584" s="866"/>
      <c r="G584" s="869"/>
      <c r="H584" s="869" t="s">
        <v>1854</v>
      </c>
      <c r="I584" s="87" t="s">
        <v>4144</v>
      </c>
    </row>
    <row r="585" spans="1:12" x14ac:dyDescent="0.2">
      <c r="A585" s="465" t="s">
        <v>2320</v>
      </c>
      <c r="B585" s="1044" t="s">
        <v>2321</v>
      </c>
      <c r="C585" s="70">
        <v>8</v>
      </c>
      <c r="D585" s="873">
        <v>41247</v>
      </c>
      <c r="E585" s="868" t="s">
        <v>1854</v>
      </c>
      <c r="F585" s="866"/>
      <c r="G585" s="869"/>
      <c r="H585" s="869"/>
      <c r="I585" s="87" t="s">
        <v>4094</v>
      </c>
    </row>
    <row r="586" spans="1:12" x14ac:dyDescent="0.2">
      <c r="A586" s="867" t="s">
        <v>2843</v>
      </c>
      <c r="B586" s="863" t="s">
        <v>2844</v>
      </c>
      <c r="C586" s="76">
        <v>6</v>
      </c>
      <c r="D586" s="147">
        <v>41247</v>
      </c>
      <c r="E586" s="53"/>
      <c r="F586" s="52" t="s">
        <v>1854</v>
      </c>
      <c r="G586" s="55"/>
      <c r="H586" s="55"/>
      <c r="I586" s="91" t="s">
        <v>2845</v>
      </c>
      <c r="K586" s="860"/>
      <c r="L586" s="860"/>
    </row>
    <row r="587" spans="1:12" x14ac:dyDescent="0.2">
      <c r="A587" s="100" t="s">
        <v>2080</v>
      </c>
      <c r="B587" s="159" t="s">
        <v>2081</v>
      </c>
      <c r="C587" s="62">
        <v>11</v>
      </c>
      <c r="D587" s="142">
        <v>41243</v>
      </c>
      <c r="E587" s="42"/>
      <c r="F587" s="26" t="s">
        <v>1854</v>
      </c>
      <c r="G587" s="37"/>
      <c r="H587" s="37"/>
      <c r="I587" s="61" t="s">
        <v>2082</v>
      </c>
    </row>
    <row r="588" spans="1:12" x14ac:dyDescent="0.2">
      <c r="A588" s="861" t="s">
        <v>665</v>
      </c>
      <c r="B588" s="865" t="s">
        <v>666</v>
      </c>
      <c r="C588" s="70">
        <v>12</v>
      </c>
      <c r="D588" s="873">
        <v>41243</v>
      </c>
      <c r="E588" s="868"/>
      <c r="F588" s="866"/>
      <c r="G588" s="869"/>
      <c r="H588" s="997" t="s">
        <v>1854</v>
      </c>
      <c r="I588" s="152" t="s">
        <v>2464</v>
      </c>
    </row>
    <row r="589" spans="1:12" x14ac:dyDescent="0.2">
      <c r="A589" s="75" t="s">
        <v>2322</v>
      </c>
      <c r="B589" s="160" t="s">
        <v>2323</v>
      </c>
      <c r="C589" s="70">
        <v>6</v>
      </c>
      <c r="D589" s="873">
        <v>41241</v>
      </c>
      <c r="E589" s="868"/>
      <c r="F589" s="866" t="s">
        <v>1854</v>
      </c>
      <c r="G589" s="869"/>
      <c r="H589" s="869"/>
      <c r="I589" s="87" t="s">
        <v>2324</v>
      </c>
    </row>
    <row r="590" spans="1:12" x14ac:dyDescent="0.2">
      <c r="A590" s="75" t="s">
        <v>2265</v>
      </c>
      <c r="B590" s="160" t="s">
        <v>2266</v>
      </c>
      <c r="C590" s="70">
        <v>10</v>
      </c>
      <c r="D590" s="873">
        <v>41234</v>
      </c>
      <c r="E590" s="868"/>
      <c r="F590" s="866" t="s">
        <v>1854</v>
      </c>
      <c r="G590" s="869"/>
      <c r="H590" s="869"/>
      <c r="I590" s="87" t="s">
        <v>4075</v>
      </c>
    </row>
    <row r="591" spans="1:12" x14ac:dyDescent="0.2">
      <c r="A591" s="145" t="s">
        <v>2894</v>
      </c>
      <c r="B591" s="167" t="s">
        <v>2895</v>
      </c>
      <c r="C591" s="76">
        <v>6</v>
      </c>
      <c r="D591" s="147">
        <v>41229</v>
      </c>
      <c r="E591" s="53"/>
      <c r="F591" s="52"/>
      <c r="G591" s="55"/>
      <c r="H591" s="55" t="s">
        <v>1854</v>
      </c>
      <c r="I591" s="863"/>
    </row>
    <row r="592" spans="1:12" x14ac:dyDescent="0.2">
      <c r="A592" s="151" t="s">
        <v>2816</v>
      </c>
      <c r="B592" s="170" t="s">
        <v>2817</v>
      </c>
      <c r="C592" s="62">
        <v>8</v>
      </c>
      <c r="D592" s="142">
        <v>41222</v>
      </c>
      <c r="E592" s="42"/>
      <c r="F592" s="26" t="s">
        <v>1854</v>
      </c>
      <c r="G592" s="37"/>
      <c r="H592" s="37"/>
      <c r="I592" s="61" t="s">
        <v>2818</v>
      </c>
    </row>
    <row r="593" spans="1:12" x14ac:dyDescent="0.2">
      <c r="A593" s="871" t="s">
        <v>2428</v>
      </c>
      <c r="B593" s="865" t="s">
        <v>2429</v>
      </c>
      <c r="C593" s="70">
        <v>7</v>
      </c>
      <c r="D593" s="873">
        <v>41221</v>
      </c>
      <c r="E593" s="868"/>
      <c r="F593" s="866" t="s">
        <v>1854</v>
      </c>
      <c r="G593" s="869"/>
      <c r="H593" s="869"/>
      <c r="I593" s="87" t="s">
        <v>2430</v>
      </c>
    </row>
    <row r="594" spans="1:12" x14ac:dyDescent="0.2">
      <c r="A594" s="871" t="s">
        <v>2204</v>
      </c>
      <c r="B594" s="865" t="s">
        <v>2205</v>
      </c>
      <c r="C594" s="70">
        <v>6</v>
      </c>
      <c r="D594" s="873">
        <v>41218</v>
      </c>
      <c r="E594" s="868"/>
      <c r="F594" s="866" t="s">
        <v>1854</v>
      </c>
      <c r="G594" s="869"/>
      <c r="H594" s="869"/>
      <c r="I594" s="87" t="s">
        <v>2206</v>
      </c>
    </row>
    <row r="595" spans="1:12" x14ac:dyDescent="0.2">
      <c r="A595" s="871" t="s">
        <v>2822</v>
      </c>
      <c r="B595" s="865" t="s">
        <v>2823</v>
      </c>
      <c r="C595" s="70">
        <v>14</v>
      </c>
      <c r="D595" s="873">
        <v>41215</v>
      </c>
      <c r="E595" s="868"/>
      <c r="F595" s="866" t="s">
        <v>1854</v>
      </c>
      <c r="G595" s="869"/>
      <c r="H595" s="869"/>
      <c r="I595" s="87" t="s">
        <v>2824</v>
      </c>
    </row>
    <row r="596" spans="1:12" x14ac:dyDescent="0.2">
      <c r="A596" s="867" t="s">
        <v>1947</v>
      </c>
      <c r="B596" s="863" t="s">
        <v>1948</v>
      </c>
      <c r="C596" s="76">
        <v>22</v>
      </c>
      <c r="D596" s="147">
        <v>41214</v>
      </c>
      <c r="E596" s="53" t="s">
        <v>1854</v>
      </c>
      <c r="F596" s="52"/>
      <c r="G596" s="55"/>
      <c r="H596" s="55"/>
      <c r="I596" s="91"/>
    </row>
    <row r="597" spans="1:12" x14ac:dyDescent="0.2">
      <c r="A597" s="995" t="s">
        <v>2441</v>
      </c>
      <c r="B597" s="170" t="s">
        <v>2442</v>
      </c>
      <c r="C597" s="62">
        <v>6</v>
      </c>
      <c r="D597" s="142">
        <v>41209</v>
      </c>
      <c r="E597" s="42" t="s">
        <v>1854</v>
      </c>
      <c r="F597" s="26"/>
      <c r="G597" s="37"/>
      <c r="H597" s="37"/>
      <c r="I597" s="61" t="s">
        <v>4061</v>
      </c>
    </row>
    <row r="598" spans="1:12" x14ac:dyDescent="0.2">
      <c r="A598" s="861" t="s">
        <v>2920</v>
      </c>
      <c r="B598" s="865" t="s">
        <v>2921</v>
      </c>
      <c r="C598" s="70">
        <v>6</v>
      </c>
      <c r="D598" s="873">
        <v>41180</v>
      </c>
      <c r="E598" s="868" t="s">
        <v>1854</v>
      </c>
      <c r="F598" s="866"/>
      <c r="G598" s="869"/>
      <c r="H598" s="869"/>
      <c r="I598" s="865" t="s">
        <v>2377</v>
      </c>
      <c r="K598" s="860"/>
      <c r="L598" s="860"/>
    </row>
    <row r="599" spans="1:12" x14ac:dyDescent="0.2">
      <c r="A599" s="75" t="s">
        <v>1622</v>
      </c>
      <c r="B599" s="160" t="s">
        <v>1623</v>
      </c>
      <c r="C599" s="70">
        <v>9</v>
      </c>
      <c r="D599" s="873">
        <v>41172</v>
      </c>
      <c r="E599" s="868"/>
      <c r="F599" s="866" t="s">
        <v>1854</v>
      </c>
      <c r="G599" s="869"/>
      <c r="H599" s="869"/>
      <c r="I599" s="155" t="s">
        <v>2105</v>
      </c>
    </row>
    <row r="600" spans="1:12" x14ac:dyDescent="0.2">
      <c r="A600" s="861" t="s">
        <v>2661</v>
      </c>
      <c r="B600" s="865" t="s">
        <v>2662</v>
      </c>
      <c r="C600" s="70">
        <v>6</v>
      </c>
      <c r="D600" s="873">
        <v>41171</v>
      </c>
      <c r="E600" s="868"/>
      <c r="F600" s="866" t="s">
        <v>1854</v>
      </c>
      <c r="G600" s="869"/>
      <c r="H600" s="869"/>
      <c r="I600" s="87" t="s">
        <v>2430</v>
      </c>
      <c r="K600" s="860"/>
      <c r="L600" s="860"/>
    </row>
    <row r="601" spans="1:12" x14ac:dyDescent="0.2">
      <c r="A601" s="102" t="s">
        <v>2318</v>
      </c>
      <c r="B601" s="863" t="s">
        <v>2319</v>
      </c>
      <c r="C601" s="76">
        <v>7</v>
      </c>
      <c r="D601" s="147">
        <v>41152</v>
      </c>
      <c r="E601" s="53"/>
      <c r="F601" s="52" t="s">
        <v>1854</v>
      </c>
      <c r="G601" s="55"/>
      <c r="H601" s="55"/>
      <c r="I601" s="91" t="s">
        <v>1943</v>
      </c>
    </row>
    <row r="602" spans="1:12" x14ac:dyDescent="0.2">
      <c r="A602" s="995" t="s">
        <v>2091</v>
      </c>
      <c r="B602" s="170" t="s">
        <v>2092</v>
      </c>
      <c r="C602" s="62">
        <v>7</v>
      </c>
      <c r="D602" s="142">
        <v>41149</v>
      </c>
      <c r="E602" s="42" t="s">
        <v>1854</v>
      </c>
      <c r="F602" s="26"/>
      <c r="G602" s="37"/>
      <c r="H602" s="37"/>
      <c r="I602" s="61" t="s">
        <v>2093</v>
      </c>
    </row>
    <row r="603" spans="1:12" x14ac:dyDescent="0.2">
      <c r="A603" s="861" t="s">
        <v>1941</v>
      </c>
      <c r="B603" s="865" t="s">
        <v>1942</v>
      </c>
      <c r="C603" s="70">
        <v>7</v>
      </c>
      <c r="D603" s="873">
        <v>41142</v>
      </c>
      <c r="E603" s="868"/>
      <c r="F603" s="866" t="s">
        <v>1854</v>
      </c>
      <c r="G603" s="869"/>
      <c r="H603" s="869"/>
      <c r="I603" s="87" t="s">
        <v>1943</v>
      </c>
    </row>
    <row r="604" spans="1:12" x14ac:dyDescent="0.2">
      <c r="A604" s="871" t="s">
        <v>2434</v>
      </c>
      <c r="B604" s="865" t="s">
        <v>2435</v>
      </c>
      <c r="C604" s="70">
        <v>8</v>
      </c>
      <c r="D604" s="873">
        <v>41122</v>
      </c>
      <c r="E604" s="868" t="s">
        <v>1854</v>
      </c>
      <c r="F604" s="866"/>
      <c r="G604" s="869"/>
      <c r="H604" s="869"/>
      <c r="I604" s="87"/>
    </row>
    <row r="605" spans="1:12" x14ac:dyDescent="0.2">
      <c r="A605" s="861" t="s">
        <v>2896</v>
      </c>
      <c r="B605" s="865" t="s">
        <v>2897</v>
      </c>
      <c r="C605" s="70">
        <v>21</v>
      </c>
      <c r="D605" s="873">
        <v>41121</v>
      </c>
      <c r="E605" s="868"/>
      <c r="F605" s="866"/>
      <c r="G605" s="869" t="s">
        <v>1854</v>
      </c>
      <c r="H605" s="869"/>
      <c r="I605" s="87" t="s">
        <v>2898</v>
      </c>
      <c r="K605" s="860"/>
      <c r="L605" s="860"/>
    </row>
    <row r="606" spans="1:12" x14ac:dyDescent="0.2">
      <c r="A606" s="867" t="s">
        <v>2958</v>
      </c>
      <c r="B606" s="863" t="s">
        <v>2959</v>
      </c>
      <c r="C606" s="76">
        <v>39</v>
      </c>
      <c r="D606" s="147">
        <v>41116</v>
      </c>
      <c r="E606" s="53" t="s">
        <v>1854</v>
      </c>
      <c r="F606" s="52"/>
      <c r="G606" s="55"/>
      <c r="H606" s="55"/>
      <c r="I606" s="91"/>
    </row>
    <row r="607" spans="1:12" x14ac:dyDescent="0.2">
      <c r="A607" s="862" t="s">
        <v>2166</v>
      </c>
      <c r="B607" s="862" t="s">
        <v>2167</v>
      </c>
      <c r="C607" s="62">
        <v>11</v>
      </c>
      <c r="D607" s="142">
        <v>41060</v>
      </c>
      <c r="E607" s="42"/>
      <c r="F607" s="26"/>
      <c r="G607" s="37" t="s">
        <v>1854</v>
      </c>
      <c r="H607" s="37"/>
      <c r="I607" s="23" t="s">
        <v>2168</v>
      </c>
    </row>
    <row r="608" spans="1:12" x14ac:dyDescent="0.2">
      <c r="A608" s="871" t="s">
        <v>2215</v>
      </c>
      <c r="B608" s="861" t="s">
        <v>2216</v>
      </c>
      <c r="C608" s="70">
        <v>8</v>
      </c>
      <c r="D608" s="873">
        <v>41031</v>
      </c>
      <c r="E608" s="868" t="s">
        <v>1854</v>
      </c>
      <c r="F608" s="866"/>
      <c r="G608" s="869"/>
      <c r="H608" s="869"/>
      <c r="I608" s="87"/>
    </row>
    <row r="609" spans="1:12" x14ac:dyDescent="0.2">
      <c r="A609" s="861" t="s">
        <v>1926</v>
      </c>
      <c r="B609" s="861" t="s">
        <v>1927</v>
      </c>
      <c r="C609" s="70">
        <v>8</v>
      </c>
      <c r="D609" s="873">
        <v>41030</v>
      </c>
      <c r="E609" s="868" t="s">
        <v>1854</v>
      </c>
      <c r="F609" s="866"/>
      <c r="G609" s="869"/>
      <c r="H609" s="869"/>
      <c r="I609" s="865" t="s">
        <v>1928</v>
      </c>
    </row>
    <row r="610" spans="1:12" x14ac:dyDescent="0.2">
      <c r="A610" s="861" t="s">
        <v>2328</v>
      </c>
      <c r="B610" s="861" t="s">
        <v>2329</v>
      </c>
      <c r="C610" s="70">
        <v>25</v>
      </c>
      <c r="D610" s="873">
        <v>41030</v>
      </c>
      <c r="E610" s="868"/>
      <c r="F610" s="866"/>
      <c r="G610" s="869" t="s">
        <v>1854</v>
      </c>
      <c r="H610" s="869"/>
      <c r="I610" s="87" t="s">
        <v>2330</v>
      </c>
    </row>
    <row r="611" spans="1:12" x14ac:dyDescent="0.2">
      <c r="A611" s="867" t="s">
        <v>2385</v>
      </c>
      <c r="B611" s="867" t="s">
        <v>2386</v>
      </c>
      <c r="C611" s="76">
        <v>10</v>
      </c>
      <c r="D611" s="147">
        <v>41025</v>
      </c>
      <c r="E611" s="53" t="s">
        <v>1854</v>
      </c>
      <c r="F611" s="52"/>
      <c r="G611" s="55"/>
      <c r="H611" s="55"/>
      <c r="I611" s="91" t="s">
        <v>2387</v>
      </c>
    </row>
    <row r="612" spans="1:12" x14ac:dyDescent="0.2">
      <c r="A612" s="862" t="s">
        <v>2595</v>
      </c>
      <c r="B612" s="862" t="s">
        <v>2596</v>
      </c>
      <c r="C612" s="62">
        <v>14</v>
      </c>
      <c r="D612" s="142">
        <v>41008</v>
      </c>
      <c r="E612" s="42"/>
      <c r="F612" s="26"/>
      <c r="G612" s="37" t="s">
        <v>1854</v>
      </c>
      <c r="H612" s="37"/>
      <c r="I612" s="23" t="s">
        <v>2597</v>
      </c>
    </row>
    <row r="613" spans="1:12" x14ac:dyDescent="0.2">
      <c r="A613" s="161" t="s">
        <v>2066</v>
      </c>
      <c r="B613" s="93" t="s">
        <v>2067</v>
      </c>
      <c r="C613" s="70">
        <v>8</v>
      </c>
      <c r="D613" s="873">
        <v>40962</v>
      </c>
      <c r="E613" s="868" t="s">
        <v>1854</v>
      </c>
      <c r="F613" s="866"/>
      <c r="G613" s="869"/>
      <c r="H613" s="869"/>
      <c r="I613" s="87" t="s">
        <v>2068</v>
      </c>
    </row>
    <row r="614" spans="1:12" x14ac:dyDescent="0.2">
      <c r="A614" s="161" t="s">
        <v>2550</v>
      </c>
      <c r="B614" s="93" t="s">
        <v>2551</v>
      </c>
      <c r="C614" s="70">
        <v>8</v>
      </c>
      <c r="D614" s="873">
        <v>40960</v>
      </c>
      <c r="E614" s="868" t="s">
        <v>1854</v>
      </c>
      <c r="F614" s="866"/>
      <c r="G614" s="869"/>
      <c r="H614" s="869"/>
      <c r="I614" s="87" t="s">
        <v>2552</v>
      </c>
    </row>
    <row r="615" spans="1:12" x14ac:dyDescent="0.2">
      <c r="A615" s="465" t="s">
        <v>2579</v>
      </c>
      <c r="B615" s="93" t="s">
        <v>2580</v>
      </c>
      <c r="C615" s="70">
        <v>8</v>
      </c>
      <c r="D615" s="873">
        <v>40942</v>
      </c>
      <c r="E615" s="868" t="s">
        <v>1854</v>
      </c>
      <c r="F615" s="866"/>
      <c r="G615" s="869"/>
      <c r="H615" s="869"/>
      <c r="I615" s="87" t="s">
        <v>2581</v>
      </c>
      <c r="K615" s="860"/>
      <c r="L615" s="860"/>
    </row>
    <row r="616" spans="1:12" x14ac:dyDescent="0.2">
      <c r="A616" s="102" t="s">
        <v>2130</v>
      </c>
      <c r="B616" s="867" t="s">
        <v>2131</v>
      </c>
      <c r="C616" s="76">
        <v>13</v>
      </c>
      <c r="D616" s="147">
        <v>40920</v>
      </c>
      <c r="E616" s="53" t="s">
        <v>1854</v>
      </c>
      <c r="F616" s="52"/>
      <c r="G616" s="55"/>
      <c r="H616" s="55"/>
      <c r="I616" s="863"/>
      <c r="K616" s="860"/>
      <c r="L616" s="860"/>
    </row>
    <row r="617" spans="1:12" x14ac:dyDescent="0.2">
      <c r="A617" s="65" t="s">
        <v>2866</v>
      </c>
      <c r="B617" s="862" t="s">
        <v>2867</v>
      </c>
      <c r="C617" s="62">
        <v>9</v>
      </c>
      <c r="D617" s="142">
        <v>40892</v>
      </c>
      <c r="E617" s="42" t="s">
        <v>1854</v>
      </c>
      <c r="F617" s="26"/>
      <c r="G617" s="37"/>
      <c r="H617" s="37"/>
      <c r="I617" s="61"/>
    </row>
    <row r="618" spans="1:12" x14ac:dyDescent="0.2">
      <c r="A618" s="871" t="s">
        <v>2298</v>
      </c>
      <c r="B618" s="861" t="s">
        <v>2299</v>
      </c>
      <c r="C618" s="70">
        <v>5</v>
      </c>
      <c r="D618" s="873">
        <v>40879</v>
      </c>
      <c r="E618" s="868"/>
      <c r="F618" s="866" t="s">
        <v>1854</v>
      </c>
      <c r="G618" s="869"/>
      <c r="H618" s="869"/>
      <c r="I618" s="87" t="s">
        <v>2300</v>
      </c>
      <c r="K618" s="860"/>
      <c r="L618" s="860"/>
    </row>
    <row r="619" spans="1:12" x14ac:dyDescent="0.2">
      <c r="A619" s="861" t="s">
        <v>2388</v>
      </c>
      <c r="B619" s="861" t="s">
        <v>2389</v>
      </c>
      <c r="C619" s="70">
        <v>15</v>
      </c>
      <c r="D619" s="873">
        <v>40879</v>
      </c>
      <c r="E619" s="868" t="s">
        <v>1854</v>
      </c>
      <c r="F619" s="866"/>
      <c r="G619" s="869"/>
      <c r="H619" s="869"/>
      <c r="I619" s="865"/>
      <c r="K619" s="860"/>
      <c r="L619" s="860"/>
    </row>
    <row r="620" spans="1:12" x14ac:dyDescent="0.2">
      <c r="A620" s="861" t="s">
        <v>2187</v>
      </c>
      <c r="B620" s="861" t="s">
        <v>2188</v>
      </c>
      <c r="C620" s="70">
        <v>6</v>
      </c>
      <c r="D620" s="873">
        <v>40877</v>
      </c>
      <c r="E620" s="868"/>
      <c r="F620" s="866"/>
      <c r="G620" s="869" t="s">
        <v>1854</v>
      </c>
      <c r="H620" s="869"/>
      <c r="I620" s="87" t="s">
        <v>2189</v>
      </c>
    </row>
    <row r="621" spans="1:12" x14ac:dyDescent="0.2">
      <c r="A621" s="867" t="s">
        <v>2663</v>
      </c>
      <c r="B621" s="867" t="s">
        <v>2664</v>
      </c>
      <c r="C621" s="76">
        <v>6</v>
      </c>
      <c r="D621" s="147">
        <v>40877</v>
      </c>
      <c r="E621" s="53"/>
      <c r="F621" s="52"/>
      <c r="G621" s="55" t="s">
        <v>1854</v>
      </c>
      <c r="H621" s="55"/>
      <c r="I621" s="91" t="s">
        <v>2665</v>
      </c>
    </row>
    <row r="622" spans="1:12" x14ac:dyDescent="0.2">
      <c r="A622" s="65" t="s">
        <v>2055</v>
      </c>
      <c r="B622" s="861" t="s">
        <v>2056</v>
      </c>
      <c r="C622" s="70">
        <v>37</v>
      </c>
      <c r="D622" s="873">
        <v>40862</v>
      </c>
      <c r="E622" s="868"/>
      <c r="F622" s="866" t="s">
        <v>1854</v>
      </c>
      <c r="G622" s="869"/>
      <c r="H622" s="869"/>
      <c r="I622" s="87" t="s">
        <v>2057</v>
      </c>
      <c r="K622" s="860"/>
      <c r="L622" s="860"/>
    </row>
    <row r="623" spans="1:12" x14ac:dyDescent="0.2">
      <c r="A623" s="85" t="s">
        <v>2700</v>
      </c>
      <c r="B623" s="75" t="s">
        <v>34</v>
      </c>
      <c r="C623" s="70">
        <v>7</v>
      </c>
      <c r="D623" s="873">
        <v>40862</v>
      </c>
      <c r="E623" s="868"/>
      <c r="F623" s="866" t="s">
        <v>1854</v>
      </c>
      <c r="G623" s="869"/>
      <c r="H623" s="869"/>
      <c r="I623" s="155" t="s">
        <v>1922</v>
      </c>
      <c r="K623" s="877"/>
      <c r="L623" s="877"/>
    </row>
    <row r="624" spans="1:12" x14ac:dyDescent="0.2">
      <c r="A624" s="871" t="s">
        <v>2499</v>
      </c>
      <c r="B624" s="861" t="s">
        <v>2500</v>
      </c>
      <c r="C624" s="70">
        <v>19</v>
      </c>
      <c r="D624" s="873">
        <v>40857</v>
      </c>
      <c r="E624" s="868"/>
      <c r="F624" s="866" t="s">
        <v>1854</v>
      </c>
      <c r="G624" s="869"/>
      <c r="H624" s="869"/>
      <c r="I624" s="87" t="s">
        <v>2501</v>
      </c>
    </row>
    <row r="625" spans="1:12" x14ac:dyDescent="0.2">
      <c r="A625" s="861" t="s">
        <v>1346</v>
      </c>
      <c r="B625" s="861" t="s">
        <v>1347</v>
      </c>
      <c r="C625" s="70">
        <v>8</v>
      </c>
      <c r="D625" s="873">
        <v>40855</v>
      </c>
      <c r="E625" s="868"/>
      <c r="F625" s="866"/>
      <c r="G625" s="869"/>
      <c r="H625" s="869" t="s">
        <v>1854</v>
      </c>
      <c r="I625" s="155" t="s">
        <v>2404</v>
      </c>
    </row>
    <row r="626" spans="1:12" x14ac:dyDescent="0.2">
      <c r="A626" s="89" t="s">
        <v>1087</v>
      </c>
      <c r="B626" s="75" t="s">
        <v>1088</v>
      </c>
      <c r="C626" s="70">
        <v>6</v>
      </c>
      <c r="D626" s="873">
        <v>40850</v>
      </c>
      <c r="E626" s="868"/>
      <c r="F626" s="866" t="s">
        <v>1854</v>
      </c>
      <c r="G626" s="869"/>
      <c r="H626" s="869"/>
      <c r="I626" s="155" t="s">
        <v>2105</v>
      </c>
    </row>
    <row r="627" spans="1:12" x14ac:dyDescent="0.2">
      <c r="A627" s="995" t="s">
        <v>2623</v>
      </c>
      <c r="B627" s="170" t="s">
        <v>2624</v>
      </c>
      <c r="C627" s="62">
        <v>11</v>
      </c>
      <c r="D627" s="142">
        <v>40848</v>
      </c>
      <c r="E627" s="42" t="s">
        <v>1854</v>
      </c>
      <c r="F627" s="26"/>
      <c r="G627" s="37"/>
      <c r="H627" s="37"/>
      <c r="I627" s="61" t="s">
        <v>4135</v>
      </c>
    </row>
    <row r="628" spans="1:12" x14ac:dyDescent="0.2">
      <c r="A628" s="85" t="s">
        <v>2745</v>
      </c>
      <c r="B628" s="160" t="s">
        <v>2746</v>
      </c>
      <c r="C628" s="70">
        <v>5</v>
      </c>
      <c r="D628" s="873">
        <v>40844</v>
      </c>
      <c r="E628" s="868"/>
      <c r="F628" s="866" t="s">
        <v>1854</v>
      </c>
      <c r="G628" s="869"/>
      <c r="H628" s="869"/>
      <c r="I628" s="87" t="s">
        <v>2747</v>
      </c>
    </row>
    <row r="629" spans="1:12" x14ac:dyDescent="0.2">
      <c r="A629" s="85" t="s">
        <v>2748</v>
      </c>
      <c r="B629" s="155" t="s">
        <v>2749</v>
      </c>
      <c r="C629" s="70">
        <v>5</v>
      </c>
      <c r="D629" s="873">
        <v>40844</v>
      </c>
      <c r="E629" s="868"/>
      <c r="F629" s="866" t="s">
        <v>1854</v>
      </c>
      <c r="G629" s="869"/>
      <c r="H629" s="869"/>
      <c r="I629" s="87" t="s">
        <v>2747</v>
      </c>
    </row>
    <row r="630" spans="1:12" x14ac:dyDescent="0.2">
      <c r="A630" s="75" t="s">
        <v>1638</v>
      </c>
      <c r="B630" s="160" t="s">
        <v>1639</v>
      </c>
      <c r="C630" s="70">
        <v>14</v>
      </c>
      <c r="D630" s="873">
        <v>40836</v>
      </c>
      <c r="E630" s="868"/>
      <c r="F630" s="866" t="s">
        <v>1854</v>
      </c>
      <c r="G630" s="869"/>
      <c r="H630" s="869"/>
      <c r="I630" s="155" t="s">
        <v>2105</v>
      </c>
      <c r="K630" s="860"/>
      <c r="L630" s="860"/>
    </row>
    <row r="631" spans="1:12" x14ac:dyDescent="0.2">
      <c r="A631" s="89" t="s">
        <v>2334</v>
      </c>
      <c r="B631" s="463" t="s">
        <v>2335</v>
      </c>
      <c r="C631" s="76">
        <v>22</v>
      </c>
      <c r="D631" s="147">
        <v>40835</v>
      </c>
      <c r="E631" s="53"/>
      <c r="F631" s="52" t="s">
        <v>1854</v>
      </c>
      <c r="G631" s="55"/>
      <c r="H631" s="55"/>
      <c r="I631" s="91" t="s">
        <v>4009</v>
      </c>
    </row>
    <row r="632" spans="1:12" x14ac:dyDescent="0.2">
      <c r="A632" s="862" t="s">
        <v>2609</v>
      </c>
      <c r="B632" s="23" t="s">
        <v>2610</v>
      </c>
      <c r="C632" s="62">
        <v>15</v>
      </c>
      <c r="D632" s="142">
        <v>40834</v>
      </c>
      <c r="E632" s="42"/>
      <c r="F632" s="26" t="s">
        <v>1854</v>
      </c>
      <c r="G632" s="37"/>
      <c r="H632" s="37"/>
      <c r="I632" s="61" t="s">
        <v>2341</v>
      </c>
    </row>
    <row r="633" spans="1:12" x14ac:dyDescent="0.2">
      <c r="A633" s="85" t="s">
        <v>2927</v>
      </c>
      <c r="B633" s="160" t="s">
        <v>1757</v>
      </c>
      <c r="C633" s="70">
        <v>16</v>
      </c>
      <c r="D633" s="873">
        <v>40830</v>
      </c>
      <c r="E633" s="868"/>
      <c r="F633" s="866" t="s">
        <v>1854</v>
      </c>
      <c r="G633" s="869"/>
      <c r="H633" s="869"/>
      <c r="I633" s="87" t="s">
        <v>2928</v>
      </c>
    </row>
    <row r="634" spans="1:12" x14ac:dyDescent="0.2">
      <c r="A634" s="75" t="s">
        <v>2117</v>
      </c>
      <c r="B634" s="160" t="s">
        <v>2118</v>
      </c>
      <c r="C634" s="70">
        <v>13</v>
      </c>
      <c r="D634" s="873">
        <v>40826</v>
      </c>
      <c r="E634" s="868"/>
      <c r="F634" s="866" t="s">
        <v>1854</v>
      </c>
      <c r="G634" s="869"/>
      <c r="H634" s="869"/>
      <c r="I634" s="865" t="s">
        <v>2119</v>
      </c>
    </row>
    <row r="635" spans="1:12" x14ac:dyDescent="0.2">
      <c r="A635" s="861" t="s">
        <v>2339</v>
      </c>
      <c r="B635" s="865" t="s">
        <v>2340</v>
      </c>
      <c r="C635" s="70">
        <v>16</v>
      </c>
      <c r="D635" s="873">
        <v>40826</v>
      </c>
      <c r="E635" s="868"/>
      <c r="F635" s="866" t="s">
        <v>1854</v>
      </c>
      <c r="G635" s="869"/>
      <c r="H635" s="869"/>
      <c r="I635" s="865" t="s">
        <v>2341</v>
      </c>
    </row>
    <row r="636" spans="1:12" x14ac:dyDescent="0.2">
      <c r="A636" s="469" t="s">
        <v>1241</v>
      </c>
      <c r="B636" s="1021" t="s">
        <v>1242</v>
      </c>
      <c r="C636" s="76">
        <v>11</v>
      </c>
      <c r="D636" s="147">
        <v>40809</v>
      </c>
      <c r="E636" s="53" t="s">
        <v>1854</v>
      </c>
      <c r="F636" s="52"/>
      <c r="G636" s="55"/>
      <c r="H636" s="55"/>
      <c r="I636" s="154" t="s">
        <v>2105</v>
      </c>
    </row>
    <row r="637" spans="1:12" x14ac:dyDescent="0.2">
      <c r="A637" s="862" t="s">
        <v>2556</v>
      </c>
      <c r="B637" s="23" t="s">
        <v>2557</v>
      </c>
      <c r="C637" s="62">
        <v>6</v>
      </c>
      <c r="D637" s="142">
        <v>40807</v>
      </c>
      <c r="E637" s="42"/>
      <c r="F637" s="26"/>
      <c r="G637" s="37" t="s">
        <v>1854</v>
      </c>
      <c r="H637" s="37"/>
      <c r="I637" s="23" t="s">
        <v>2558</v>
      </c>
      <c r="K637" s="860"/>
      <c r="L637" s="860"/>
    </row>
    <row r="638" spans="1:12" x14ac:dyDescent="0.2">
      <c r="A638" s="871" t="s">
        <v>2192</v>
      </c>
      <c r="B638" s="865" t="s">
        <v>2193</v>
      </c>
      <c r="C638" s="70">
        <v>5</v>
      </c>
      <c r="D638" s="873">
        <v>40793</v>
      </c>
      <c r="E638" s="868"/>
      <c r="F638" s="866"/>
      <c r="G638" s="869" t="s">
        <v>1854</v>
      </c>
      <c r="H638" s="869"/>
      <c r="I638" s="87" t="s">
        <v>2194</v>
      </c>
      <c r="K638" s="860"/>
      <c r="L638" s="860"/>
    </row>
    <row r="639" spans="1:12" x14ac:dyDescent="0.2">
      <c r="A639" s="861" t="s">
        <v>1895</v>
      </c>
      <c r="B639" s="865" t="s">
        <v>1893</v>
      </c>
      <c r="C639" s="70">
        <v>5</v>
      </c>
      <c r="D639" s="873">
        <v>40773</v>
      </c>
      <c r="E639" s="868"/>
      <c r="F639" s="866"/>
      <c r="G639" s="869"/>
      <c r="H639" s="997" t="s">
        <v>1854</v>
      </c>
      <c r="I639" s="152" t="s">
        <v>1896</v>
      </c>
      <c r="K639" s="860"/>
      <c r="L639" s="860"/>
    </row>
    <row r="640" spans="1:12" x14ac:dyDescent="0.2">
      <c r="A640" s="871" t="s">
        <v>1972</v>
      </c>
      <c r="B640" s="865" t="s">
        <v>1973</v>
      </c>
      <c r="C640" s="70">
        <v>17</v>
      </c>
      <c r="D640" s="873">
        <v>40731</v>
      </c>
      <c r="E640" s="868"/>
      <c r="F640" s="866"/>
      <c r="G640" s="869" t="s">
        <v>1854</v>
      </c>
      <c r="H640" s="869"/>
      <c r="I640" s="87" t="s">
        <v>1974</v>
      </c>
    </row>
    <row r="641" spans="1:16" x14ac:dyDescent="0.2">
      <c r="A641" s="867" t="s">
        <v>2399</v>
      </c>
      <c r="B641" s="863" t="s">
        <v>2400</v>
      </c>
      <c r="C641" s="76">
        <v>39</v>
      </c>
      <c r="D641" s="147">
        <v>40724</v>
      </c>
      <c r="E641" s="53" t="s">
        <v>1854</v>
      </c>
      <c r="F641" s="52"/>
      <c r="G641" s="55"/>
      <c r="H641" s="55"/>
      <c r="I641" s="867"/>
    </row>
    <row r="642" spans="1:16" x14ac:dyDescent="0.2">
      <c r="A642" s="862" t="s">
        <v>2969</v>
      </c>
      <c r="B642" s="23" t="s">
        <v>2970</v>
      </c>
      <c r="C642" s="62">
        <v>39</v>
      </c>
      <c r="D642" s="142">
        <v>40718</v>
      </c>
      <c r="E642" s="42"/>
      <c r="F642" s="26"/>
      <c r="G642" s="37" t="s">
        <v>1854</v>
      </c>
      <c r="H642" s="37"/>
      <c r="I642" s="61" t="s">
        <v>2971</v>
      </c>
      <c r="K642" s="860"/>
      <c r="L642" s="860"/>
    </row>
    <row r="643" spans="1:16" x14ac:dyDescent="0.2">
      <c r="A643" s="861" t="s">
        <v>2375</v>
      </c>
      <c r="B643" s="865" t="s">
        <v>2376</v>
      </c>
      <c r="C643" s="70">
        <v>12</v>
      </c>
      <c r="D643" s="873">
        <v>40653</v>
      </c>
      <c r="E643" s="868" t="s">
        <v>1854</v>
      </c>
      <c r="F643" s="866"/>
      <c r="G643" s="869"/>
      <c r="H643" s="869"/>
      <c r="I643" s="865" t="s">
        <v>2377</v>
      </c>
      <c r="K643" s="860"/>
      <c r="L643" s="860"/>
    </row>
    <row r="644" spans="1:16" x14ac:dyDescent="0.2">
      <c r="A644" s="161" t="s">
        <v>2945</v>
      </c>
      <c r="B644" s="162" t="s">
        <v>2946</v>
      </c>
      <c r="C644" s="70">
        <v>8</v>
      </c>
      <c r="D644" s="873">
        <v>40620</v>
      </c>
      <c r="E644" s="868" t="s">
        <v>1854</v>
      </c>
      <c r="F644" s="866"/>
      <c r="G644" s="869"/>
      <c r="H644" s="869"/>
      <c r="I644" s="87" t="s">
        <v>2947</v>
      </c>
      <c r="K644" s="860"/>
      <c r="L644" s="860"/>
      <c r="O644" s="860"/>
      <c r="P644" s="860"/>
    </row>
    <row r="645" spans="1:16" x14ac:dyDescent="0.2">
      <c r="A645" s="93" t="s">
        <v>2353</v>
      </c>
      <c r="B645" s="162" t="s">
        <v>2354</v>
      </c>
      <c r="C645" s="70">
        <v>6</v>
      </c>
      <c r="D645" s="873">
        <v>40598</v>
      </c>
      <c r="E645" s="868" t="s">
        <v>1854</v>
      </c>
      <c r="F645" s="866"/>
      <c r="G645" s="869"/>
      <c r="H645" s="869"/>
      <c r="I645" s="87" t="s">
        <v>2355</v>
      </c>
      <c r="K645" s="860"/>
      <c r="L645" s="860"/>
    </row>
    <row r="646" spans="1:16" x14ac:dyDescent="0.2">
      <c r="A646" s="114" t="s">
        <v>1462</v>
      </c>
      <c r="B646" s="463" t="s">
        <v>1463</v>
      </c>
      <c r="C646" s="76">
        <v>7</v>
      </c>
      <c r="D646" s="147">
        <v>40506</v>
      </c>
      <c r="E646" s="53"/>
      <c r="F646" s="52" t="s">
        <v>1854</v>
      </c>
      <c r="G646" s="55"/>
      <c r="H646" s="55"/>
      <c r="I646" s="154" t="s">
        <v>1882</v>
      </c>
    </row>
    <row r="647" spans="1:16" x14ac:dyDescent="0.2">
      <c r="A647" s="862" t="s">
        <v>2411</v>
      </c>
      <c r="B647" s="23" t="s">
        <v>2412</v>
      </c>
      <c r="C647" s="62">
        <v>5</v>
      </c>
      <c r="D647" s="142">
        <v>40505</v>
      </c>
      <c r="E647" s="42"/>
      <c r="F647" s="26" t="s">
        <v>1854</v>
      </c>
      <c r="G647" s="37"/>
      <c r="H647" s="37"/>
      <c r="I647" s="61" t="s">
        <v>2413</v>
      </c>
    </row>
    <row r="648" spans="1:16" x14ac:dyDescent="0.2">
      <c r="A648" s="75" t="s">
        <v>1590</v>
      </c>
      <c r="B648" s="160" t="s">
        <v>1591</v>
      </c>
      <c r="C648" s="70">
        <v>14</v>
      </c>
      <c r="D648" s="873">
        <v>40505</v>
      </c>
      <c r="E648" s="868"/>
      <c r="F648" s="866" t="s">
        <v>1854</v>
      </c>
      <c r="G648" s="869"/>
      <c r="H648" s="869"/>
      <c r="I648" s="155" t="s">
        <v>1882</v>
      </c>
    </row>
    <row r="649" spans="1:16" x14ac:dyDescent="0.2">
      <c r="A649" s="75" t="s">
        <v>2151</v>
      </c>
      <c r="B649" s="160" t="s">
        <v>2152</v>
      </c>
      <c r="C649" s="70">
        <v>7</v>
      </c>
      <c r="D649" s="873">
        <v>40499</v>
      </c>
      <c r="E649" s="868"/>
      <c r="F649" s="866" t="s">
        <v>1854</v>
      </c>
      <c r="G649" s="869"/>
      <c r="H649" s="869"/>
      <c r="I649" s="87" t="s">
        <v>2153</v>
      </c>
      <c r="K649" s="860"/>
      <c r="L649" s="860"/>
      <c r="O649" s="860"/>
      <c r="P649" s="860"/>
    </row>
    <row r="650" spans="1:16" x14ac:dyDescent="0.2">
      <c r="A650" s="861" t="s">
        <v>2134</v>
      </c>
      <c r="B650" s="865" t="s">
        <v>2135</v>
      </c>
      <c r="C650" s="70">
        <v>15</v>
      </c>
      <c r="D650" s="873">
        <v>40497</v>
      </c>
      <c r="E650" s="868"/>
      <c r="F650" s="866" t="s">
        <v>1854</v>
      </c>
      <c r="G650" s="869"/>
      <c r="H650" s="869"/>
      <c r="I650" s="865" t="s">
        <v>1959</v>
      </c>
      <c r="K650" s="860"/>
      <c r="L650" s="860"/>
    </row>
    <row r="651" spans="1:16" x14ac:dyDescent="0.2">
      <c r="A651" s="102" t="s">
        <v>693</v>
      </c>
      <c r="B651" s="863" t="s">
        <v>694</v>
      </c>
      <c r="C651" s="76">
        <v>7</v>
      </c>
      <c r="D651" s="147">
        <v>40497</v>
      </c>
      <c r="E651" s="1047" t="s">
        <v>1854</v>
      </c>
      <c r="F651" s="52"/>
      <c r="G651" s="55"/>
      <c r="H651" s="55"/>
      <c r="I651" s="1052" t="s">
        <v>2538</v>
      </c>
    </row>
    <row r="652" spans="1:16" x14ac:dyDescent="0.2">
      <c r="A652" s="100" t="s">
        <v>2481</v>
      </c>
      <c r="B652" s="159" t="s">
        <v>2482</v>
      </c>
      <c r="C652" s="62">
        <v>16</v>
      </c>
      <c r="D652" s="142">
        <v>40493</v>
      </c>
      <c r="E652" s="42"/>
      <c r="F652" s="26" t="s">
        <v>1854</v>
      </c>
      <c r="G652" s="37"/>
      <c r="H652" s="43"/>
      <c r="I652" s="65" t="s">
        <v>4080</v>
      </c>
    </row>
    <row r="653" spans="1:16" x14ac:dyDescent="0.2">
      <c r="A653" s="861" t="s">
        <v>2915</v>
      </c>
      <c r="B653" s="865" t="s">
        <v>2916</v>
      </c>
      <c r="C653" s="70">
        <v>14</v>
      </c>
      <c r="D653" s="873">
        <v>40492</v>
      </c>
      <c r="E653" s="868"/>
      <c r="F653" s="866" t="s">
        <v>1854</v>
      </c>
      <c r="G653" s="869"/>
      <c r="H653" s="864"/>
      <c r="I653" s="871" t="s">
        <v>2917</v>
      </c>
    </row>
    <row r="654" spans="1:16" x14ac:dyDescent="0.2">
      <c r="A654" s="861" t="s">
        <v>2089</v>
      </c>
      <c r="B654" s="865" t="s">
        <v>2090</v>
      </c>
      <c r="C654" s="70">
        <v>18</v>
      </c>
      <c r="D654" s="873">
        <v>40491</v>
      </c>
      <c r="E654" s="868"/>
      <c r="F654" s="866" t="s">
        <v>1854</v>
      </c>
      <c r="G654" s="869"/>
      <c r="H654" s="864"/>
      <c r="I654" s="861" t="s">
        <v>1959</v>
      </c>
      <c r="K654" s="877"/>
      <c r="L654" s="877"/>
    </row>
    <row r="655" spans="1:16" x14ac:dyDescent="0.2">
      <c r="A655" s="75" t="s">
        <v>1571</v>
      </c>
      <c r="B655" s="160" t="s">
        <v>1572</v>
      </c>
      <c r="C655" s="70">
        <v>6</v>
      </c>
      <c r="D655" s="873">
        <v>40486</v>
      </c>
      <c r="E655" s="868"/>
      <c r="F655" s="866" t="s">
        <v>1854</v>
      </c>
      <c r="G655" s="869"/>
      <c r="H655" s="864"/>
      <c r="I655" s="85" t="s">
        <v>1882</v>
      </c>
    </row>
    <row r="656" spans="1:16" x14ac:dyDescent="0.2">
      <c r="A656" s="89" t="s">
        <v>2369</v>
      </c>
      <c r="B656" s="463" t="s">
        <v>1294</v>
      </c>
      <c r="C656" s="76">
        <v>5</v>
      </c>
      <c r="D656" s="147">
        <v>40480</v>
      </c>
      <c r="E656" s="53"/>
      <c r="F656" s="52" t="s">
        <v>1854</v>
      </c>
      <c r="G656" s="55"/>
      <c r="H656" s="48"/>
      <c r="I656" s="114" t="s">
        <v>1882</v>
      </c>
      <c r="K656" s="860"/>
      <c r="L656" s="860"/>
      <c r="O656" s="860"/>
      <c r="P656" s="860"/>
    </row>
    <row r="657" spans="1:12" x14ac:dyDescent="0.2">
      <c r="A657" s="96" t="s">
        <v>3002</v>
      </c>
      <c r="B657" s="159" t="s">
        <v>3003</v>
      </c>
      <c r="C657" s="62">
        <v>10</v>
      </c>
      <c r="D657" s="142">
        <v>40480</v>
      </c>
      <c r="E657" s="42"/>
      <c r="F657" s="26" t="s">
        <v>1854</v>
      </c>
      <c r="G657" s="37"/>
      <c r="H657" s="43"/>
      <c r="I657" s="100" t="s">
        <v>4003</v>
      </c>
    </row>
    <row r="658" spans="1:12" x14ac:dyDescent="0.2">
      <c r="A658" s="467" t="s">
        <v>2225</v>
      </c>
      <c r="B658" s="160" t="s">
        <v>556</v>
      </c>
      <c r="C658" s="70">
        <v>12</v>
      </c>
      <c r="D658" s="873">
        <v>40479</v>
      </c>
      <c r="E658" s="868"/>
      <c r="F658" s="866" t="s">
        <v>1854</v>
      </c>
      <c r="G658" s="869"/>
      <c r="H658" s="864"/>
      <c r="I658" s="871" t="s">
        <v>2226</v>
      </c>
    </row>
    <row r="659" spans="1:12" x14ac:dyDescent="0.2">
      <c r="A659" s="85" t="s">
        <v>2258</v>
      </c>
      <c r="B659" s="160" t="s">
        <v>2259</v>
      </c>
      <c r="C659" s="70">
        <v>13</v>
      </c>
      <c r="D659" s="873">
        <v>40479</v>
      </c>
      <c r="E659" s="868"/>
      <c r="F659" s="866" t="s">
        <v>1854</v>
      </c>
      <c r="G659" s="869"/>
      <c r="H659" s="864"/>
      <c r="I659" s="871" t="s">
        <v>4155</v>
      </c>
    </row>
    <row r="660" spans="1:12" x14ac:dyDescent="0.2">
      <c r="A660" s="75" t="s">
        <v>2473</v>
      </c>
      <c r="B660" s="160" t="s">
        <v>2474</v>
      </c>
      <c r="C660" s="70">
        <v>7</v>
      </c>
      <c r="D660" s="873">
        <v>40478</v>
      </c>
      <c r="E660" s="868"/>
      <c r="F660" s="866" t="s">
        <v>1854</v>
      </c>
      <c r="G660" s="869"/>
      <c r="H660" s="864"/>
      <c r="I660" s="85" t="s">
        <v>1882</v>
      </c>
      <c r="K660" s="860"/>
      <c r="L660" s="860"/>
    </row>
    <row r="661" spans="1:12" x14ac:dyDescent="0.2">
      <c r="A661" s="102" t="s">
        <v>2701</v>
      </c>
      <c r="B661" s="863" t="s">
        <v>2702</v>
      </c>
      <c r="C661" s="76">
        <v>7</v>
      </c>
      <c r="D661" s="147">
        <v>40478</v>
      </c>
      <c r="E661" s="53"/>
      <c r="F661" s="52" t="s">
        <v>1854</v>
      </c>
      <c r="G661" s="55"/>
      <c r="H661" s="48"/>
      <c r="I661" s="102" t="s">
        <v>2703</v>
      </c>
      <c r="K661" s="860"/>
      <c r="L661" s="860"/>
    </row>
    <row r="662" spans="1:12" x14ac:dyDescent="0.2">
      <c r="A662" s="96" t="s">
        <v>2483</v>
      </c>
      <c r="B662" s="159" t="s">
        <v>2484</v>
      </c>
      <c r="C662" s="62">
        <v>7</v>
      </c>
      <c r="D662" s="142">
        <v>40477</v>
      </c>
      <c r="E662" s="42"/>
      <c r="F662" s="26" t="s">
        <v>1854</v>
      </c>
      <c r="G662" s="37"/>
      <c r="H662" s="43"/>
      <c r="I662" s="100" t="s">
        <v>1882</v>
      </c>
    </row>
    <row r="663" spans="1:12" x14ac:dyDescent="0.2">
      <c r="A663" s="453" t="s">
        <v>2582</v>
      </c>
      <c r="B663" s="160" t="s">
        <v>2583</v>
      </c>
      <c r="C663" s="70">
        <v>7</v>
      </c>
      <c r="D663" s="873">
        <v>40477</v>
      </c>
      <c r="E663" s="868"/>
      <c r="F663" s="866" t="s">
        <v>1854</v>
      </c>
      <c r="G663" s="869"/>
      <c r="H663" s="864"/>
      <c r="I663" s="85" t="s">
        <v>1882</v>
      </c>
    </row>
    <row r="664" spans="1:12" x14ac:dyDescent="0.2">
      <c r="A664" s="861" t="s">
        <v>2058</v>
      </c>
      <c r="B664" s="865" t="s">
        <v>2059</v>
      </c>
      <c r="C664" s="70">
        <v>7</v>
      </c>
      <c r="D664" s="873">
        <v>40477</v>
      </c>
      <c r="E664" s="868"/>
      <c r="F664" s="866" t="s">
        <v>1854</v>
      </c>
      <c r="G664" s="869"/>
      <c r="H664" s="864"/>
      <c r="I664" s="861" t="s">
        <v>1959</v>
      </c>
    </row>
    <row r="665" spans="1:12" x14ac:dyDescent="0.2">
      <c r="A665" s="861" t="s">
        <v>2864</v>
      </c>
      <c r="B665" s="865" t="s">
        <v>2865</v>
      </c>
      <c r="C665" s="70">
        <v>31</v>
      </c>
      <c r="D665" s="873">
        <v>40477</v>
      </c>
      <c r="E665" s="868"/>
      <c r="F665" s="866" t="s">
        <v>1854</v>
      </c>
      <c r="G665" s="869"/>
      <c r="H665" s="864"/>
      <c r="I665" s="861" t="s">
        <v>1959</v>
      </c>
      <c r="K665" s="860"/>
      <c r="L665" s="860"/>
    </row>
    <row r="666" spans="1:12" x14ac:dyDescent="0.2">
      <c r="A666" s="89" t="s">
        <v>994</v>
      </c>
      <c r="B666" s="463" t="s">
        <v>995</v>
      </c>
      <c r="C666" s="76">
        <v>6</v>
      </c>
      <c r="D666" s="147">
        <v>40476</v>
      </c>
      <c r="E666" s="53"/>
      <c r="F666" s="52" t="s">
        <v>1854</v>
      </c>
      <c r="G666" s="55"/>
      <c r="H666" s="48"/>
      <c r="I666" s="114" t="s">
        <v>1922</v>
      </c>
    </row>
    <row r="667" spans="1:12" x14ac:dyDescent="0.2">
      <c r="A667" s="862" t="s">
        <v>1957</v>
      </c>
      <c r="B667" s="23" t="s">
        <v>1958</v>
      </c>
      <c r="C667" s="62">
        <v>30</v>
      </c>
      <c r="D667" s="142">
        <v>40476</v>
      </c>
      <c r="E667" s="42"/>
      <c r="F667" s="26" t="s">
        <v>1854</v>
      </c>
      <c r="G667" s="37"/>
      <c r="H667" s="43"/>
      <c r="I667" s="862" t="s">
        <v>1959</v>
      </c>
    </row>
    <row r="668" spans="1:12" x14ac:dyDescent="0.2">
      <c r="A668" s="75" t="s">
        <v>2735</v>
      </c>
      <c r="B668" s="160" t="s">
        <v>2736</v>
      </c>
      <c r="C668" s="70">
        <v>6</v>
      </c>
      <c r="D668" s="873">
        <v>40476</v>
      </c>
      <c r="E668" s="868"/>
      <c r="F668" s="866" t="s">
        <v>1854</v>
      </c>
      <c r="G668" s="869"/>
      <c r="H668" s="864"/>
      <c r="I668" s="871" t="s">
        <v>2737</v>
      </c>
    </row>
    <row r="669" spans="1:12" x14ac:dyDescent="0.2">
      <c r="A669" s="113" t="s">
        <v>1230</v>
      </c>
      <c r="B669" s="166" t="s">
        <v>2301</v>
      </c>
      <c r="C669" s="70">
        <v>5</v>
      </c>
      <c r="D669" s="873">
        <v>40473</v>
      </c>
      <c r="E669" s="868"/>
      <c r="F669" s="164" t="s">
        <v>1854</v>
      </c>
      <c r="G669" s="869"/>
      <c r="H669" s="864"/>
      <c r="I669" s="79" t="s">
        <v>2302</v>
      </c>
      <c r="K669" s="860"/>
      <c r="L669" s="860"/>
    </row>
    <row r="670" spans="1:12" x14ac:dyDescent="0.2">
      <c r="A670" s="75" t="s">
        <v>892</v>
      </c>
      <c r="B670" s="160" t="s">
        <v>893</v>
      </c>
      <c r="C670" s="70">
        <v>8</v>
      </c>
      <c r="D670" s="873">
        <v>40471</v>
      </c>
      <c r="E670" s="868"/>
      <c r="F670" s="866" t="s">
        <v>1854</v>
      </c>
      <c r="G670" s="869"/>
      <c r="H670" s="864"/>
      <c r="I670" s="85" t="s">
        <v>1882</v>
      </c>
    </row>
    <row r="671" spans="1:12" x14ac:dyDescent="0.2">
      <c r="A671" s="89" t="s">
        <v>2443</v>
      </c>
      <c r="B671" s="463" t="s">
        <v>1390</v>
      </c>
      <c r="C671" s="76">
        <v>13</v>
      </c>
      <c r="D671" s="147">
        <v>40471</v>
      </c>
      <c r="E671" s="53"/>
      <c r="F671" s="52" t="s">
        <v>1854</v>
      </c>
      <c r="G671" s="55"/>
      <c r="H671" s="48"/>
      <c r="I671" s="114" t="s">
        <v>1922</v>
      </c>
    </row>
    <row r="672" spans="1:12" x14ac:dyDescent="0.2">
      <c r="A672" s="96" t="s">
        <v>2212</v>
      </c>
      <c r="B672" s="159" t="s">
        <v>2213</v>
      </c>
      <c r="C672" s="62">
        <v>42</v>
      </c>
      <c r="D672" s="142">
        <v>40469</v>
      </c>
      <c r="E672" s="42"/>
      <c r="F672" s="26" t="s">
        <v>1854</v>
      </c>
      <c r="G672" s="37"/>
      <c r="H672" s="37"/>
      <c r="I672" s="61" t="s">
        <v>2214</v>
      </c>
      <c r="K672" s="860"/>
      <c r="L672" s="860"/>
    </row>
    <row r="673" spans="1:12" x14ac:dyDescent="0.2">
      <c r="A673" s="861" t="s">
        <v>2392</v>
      </c>
      <c r="B673" s="865" t="s">
        <v>2393</v>
      </c>
      <c r="C673" s="70">
        <v>51</v>
      </c>
      <c r="D673" s="873">
        <v>40465</v>
      </c>
      <c r="E673" s="868"/>
      <c r="F673" s="866" t="s">
        <v>1854</v>
      </c>
      <c r="G673" s="869"/>
      <c r="H673" s="869"/>
      <c r="I673" s="87" t="s">
        <v>2394</v>
      </c>
    </row>
    <row r="674" spans="1:12" x14ac:dyDescent="0.2">
      <c r="A674" s="861" t="s">
        <v>2125</v>
      </c>
      <c r="B674" s="865" t="s">
        <v>2126</v>
      </c>
      <c r="C674" s="70">
        <v>5</v>
      </c>
      <c r="D674" s="873">
        <v>40464</v>
      </c>
      <c r="E674" s="868"/>
      <c r="F674" s="866" t="s">
        <v>1854</v>
      </c>
      <c r="G674" s="869"/>
      <c r="H674" s="869"/>
      <c r="I674" s="87" t="s">
        <v>2127</v>
      </c>
    </row>
    <row r="675" spans="1:12" x14ac:dyDescent="0.2">
      <c r="A675" s="75" t="s">
        <v>1539</v>
      </c>
      <c r="B675" s="160" t="s">
        <v>1540</v>
      </c>
      <c r="C675" s="70">
        <v>20</v>
      </c>
      <c r="D675" s="873">
        <v>40464</v>
      </c>
      <c r="E675" s="868"/>
      <c r="F675" s="866" t="s">
        <v>1854</v>
      </c>
      <c r="G675" s="869"/>
      <c r="H675" s="869"/>
      <c r="I675" s="155" t="s">
        <v>1882</v>
      </c>
      <c r="K675" s="877"/>
      <c r="L675" s="877"/>
    </row>
    <row r="676" spans="1:12" x14ac:dyDescent="0.2">
      <c r="A676" s="867" t="s">
        <v>2041</v>
      </c>
      <c r="B676" s="863" t="s">
        <v>2042</v>
      </c>
      <c r="C676" s="76">
        <v>6</v>
      </c>
      <c r="D676" s="147">
        <v>40463</v>
      </c>
      <c r="E676" s="53"/>
      <c r="F676" s="52" t="s">
        <v>1854</v>
      </c>
      <c r="G676" s="55"/>
      <c r="H676" s="55"/>
      <c r="I676" s="863" t="s">
        <v>1959</v>
      </c>
      <c r="K676" s="877"/>
      <c r="L676" s="877"/>
    </row>
    <row r="677" spans="1:12" x14ac:dyDescent="0.2">
      <c r="A677" s="96" t="s">
        <v>1067</v>
      </c>
      <c r="B677" s="159" t="s">
        <v>1068</v>
      </c>
      <c r="C677" s="62">
        <v>7</v>
      </c>
      <c r="D677" s="142">
        <v>40458</v>
      </c>
      <c r="E677" s="42"/>
      <c r="F677" s="26" t="s">
        <v>1854</v>
      </c>
      <c r="G677" s="37"/>
      <c r="H677" s="37"/>
      <c r="I677" s="165" t="s">
        <v>1922</v>
      </c>
      <c r="K677" s="860"/>
      <c r="L677" s="860"/>
    </row>
    <row r="678" spans="1:12" x14ac:dyDescent="0.2">
      <c r="A678" s="467" t="s">
        <v>931</v>
      </c>
      <c r="B678" s="160" t="s">
        <v>932</v>
      </c>
      <c r="C678" s="70">
        <v>8</v>
      </c>
      <c r="D678" s="873">
        <v>40457</v>
      </c>
      <c r="E678" s="868"/>
      <c r="F678" s="866" t="s">
        <v>1854</v>
      </c>
      <c r="G678" s="869"/>
      <c r="H678" s="869"/>
      <c r="I678" s="155" t="s">
        <v>1922</v>
      </c>
      <c r="K678" s="877"/>
      <c r="L678" s="877"/>
    </row>
    <row r="679" spans="1:12" x14ac:dyDescent="0.2">
      <c r="A679" s="861" t="s">
        <v>2857</v>
      </c>
      <c r="B679" s="865" t="s">
        <v>2858</v>
      </c>
      <c r="C679" s="70">
        <v>7</v>
      </c>
      <c r="D679" s="873">
        <v>40456</v>
      </c>
      <c r="E679" s="868"/>
      <c r="F679" s="866" t="s">
        <v>1854</v>
      </c>
      <c r="G679" s="869"/>
      <c r="H679" s="869"/>
      <c r="I679" s="87" t="s">
        <v>2859</v>
      </c>
    </row>
    <row r="680" spans="1:12" x14ac:dyDescent="0.2">
      <c r="A680" s="871" t="s">
        <v>2510</v>
      </c>
      <c r="B680" s="865" t="s">
        <v>2511</v>
      </c>
      <c r="C680" s="70">
        <v>5</v>
      </c>
      <c r="D680" s="873">
        <v>40450</v>
      </c>
      <c r="E680" s="868"/>
      <c r="F680" s="164" t="s">
        <v>1854</v>
      </c>
      <c r="G680" s="869"/>
      <c r="H680" s="869"/>
      <c r="I680" s="152" t="s">
        <v>2512</v>
      </c>
    </row>
    <row r="681" spans="1:12" x14ac:dyDescent="0.2">
      <c r="A681" s="867" t="s">
        <v>2016</v>
      </c>
      <c r="B681" s="863" t="s">
        <v>2017</v>
      </c>
      <c r="C681" s="76">
        <v>5</v>
      </c>
      <c r="D681" s="147">
        <v>40444</v>
      </c>
      <c r="E681" s="53"/>
      <c r="F681" s="52"/>
      <c r="G681" s="55" t="s">
        <v>1854</v>
      </c>
      <c r="H681" s="55"/>
      <c r="I681" s="91" t="s">
        <v>2018</v>
      </c>
    </row>
    <row r="682" spans="1:12" x14ac:dyDescent="0.2">
      <c r="A682" s="100" t="s">
        <v>2073</v>
      </c>
      <c r="B682" s="159" t="s">
        <v>2074</v>
      </c>
      <c r="C682" s="62">
        <v>6</v>
      </c>
      <c r="D682" s="142">
        <v>40444</v>
      </c>
      <c r="E682" s="42"/>
      <c r="F682" s="26" t="s">
        <v>1854</v>
      </c>
      <c r="G682" s="37"/>
      <c r="H682" s="37"/>
      <c r="I682" s="61" t="s">
        <v>2075</v>
      </c>
    </row>
    <row r="683" spans="1:12" x14ac:dyDescent="0.2">
      <c r="A683" s="85" t="s">
        <v>2019</v>
      </c>
      <c r="B683" s="160" t="s">
        <v>2020</v>
      </c>
      <c r="C683" s="70">
        <v>7</v>
      </c>
      <c r="D683" s="873">
        <v>40442</v>
      </c>
      <c r="E683" s="868"/>
      <c r="F683" s="866" t="s">
        <v>1854</v>
      </c>
      <c r="G683" s="869"/>
      <c r="H683" s="869"/>
      <c r="I683" s="87" t="s">
        <v>2021</v>
      </c>
    </row>
    <row r="684" spans="1:12" x14ac:dyDescent="0.2">
      <c r="A684" s="871" t="s">
        <v>2564</v>
      </c>
      <c r="B684" s="865" t="s">
        <v>2565</v>
      </c>
      <c r="C684" s="70">
        <v>9</v>
      </c>
      <c r="D684" s="873">
        <v>40442</v>
      </c>
      <c r="E684" s="868"/>
      <c r="F684" s="866" t="s">
        <v>1854</v>
      </c>
      <c r="G684" s="869"/>
      <c r="H684" s="869"/>
      <c r="I684" s="87" t="s">
        <v>2566</v>
      </c>
    </row>
    <row r="685" spans="1:12" x14ac:dyDescent="0.2">
      <c r="A685" s="113" t="s">
        <v>2630</v>
      </c>
      <c r="B685" s="166" t="s">
        <v>2631</v>
      </c>
      <c r="C685" s="70">
        <v>5</v>
      </c>
      <c r="D685" s="873">
        <v>40442</v>
      </c>
      <c r="E685" s="868"/>
      <c r="F685" s="164" t="s">
        <v>1854</v>
      </c>
      <c r="G685" s="869"/>
      <c r="H685" s="869"/>
      <c r="I685" s="152" t="s">
        <v>2632</v>
      </c>
    </row>
    <row r="686" spans="1:12" x14ac:dyDescent="0.2">
      <c r="A686" s="102" t="s">
        <v>2689</v>
      </c>
      <c r="B686" s="863" t="s">
        <v>2690</v>
      </c>
      <c r="C686" s="76">
        <v>21</v>
      </c>
      <c r="D686" s="147">
        <v>40438</v>
      </c>
      <c r="E686" s="53"/>
      <c r="F686" s="52" t="s">
        <v>1854</v>
      </c>
      <c r="G686" s="55"/>
      <c r="H686" s="55"/>
      <c r="I686" s="91" t="s">
        <v>2691</v>
      </c>
    </row>
    <row r="687" spans="1:12" x14ac:dyDescent="0.2">
      <c r="A687" s="100" t="s">
        <v>2960</v>
      </c>
      <c r="B687" s="159" t="s">
        <v>1776</v>
      </c>
      <c r="C687" s="62">
        <v>16</v>
      </c>
      <c r="D687" s="142">
        <v>40438</v>
      </c>
      <c r="E687" s="42"/>
      <c r="F687" s="26" t="s">
        <v>1854</v>
      </c>
      <c r="G687" s="37"/>
      <c r="H687" s="37"/>
      <c r="I687" s="165" t="s">
        <v>1882</v>
      </c>
    </row>
    <row r="688" spans="1:12" x14ac:dyDescent="0.2">
      <c r="A688" s="85" t="s">
        <v>2381</v>
      </c>
      <c r="B688" s="160" t="s">
        <v>1320</v>
      </c>
      <c r="C688" s="70">
        <v>8</v>
      </c>
      <c r="D688" s="873">
        <v>40437</v>
      </c>
      <c r="E688" s="868"/>
      <c r="F688" s="866" t="s">
        <v>1854</v>
      </c>
      <c r="G688" s="869"/>
      <c r="H688" s="869"/>
      <c r="I688" s="155" t="s">
        <v>1882</v>
      </c>
    </row>
    <row r="689" spans="1:13" x14ac:dyDescent="0.2">
      <c r="A689" s="75" t="s">
        <v>1322</v>
      </c>
      <c r="B689" s="160" t="s">
        <v>1323</v>
      </c>
      <c r="C689" s="70">
        <v>6</v>
      </c>
      <c r="D689" s="873">
        <v>40436</v>
      </c>
      <c r="E689" s="868"/>
      <c r="F689" s="866" t="s">
        <v>1854</v>
      </c>
      <c r="G689" s="869"/>
      <c r="H689" s="869"/>
      <c r="I689" s="155" t="s">
        <v>1882</v>
      </c>
    </row>
    <row r="690" spans="1:13" x14ac:dyDescent="0.2">
      <c r="A690" s="861" t="s">
        <v>2236</v>
      </c>
      <c r="B690" s="865" t="s">
        <v>2237</v>
      </c>
      <c r="C690" s="70">
        <v>6</v>
      </c>
      <c r="D690" s="873">
        <v>40433</v>
      </c>
      <c r="E690" s="868"/>
      <c r="F690" s="866"/>
      <c r="G690" s="869" t="s">
        <v>1854</v>
      </c>
      <c r="H690" s="869"/>
      <c r="I690" s="87" t="s">
        <v>2238</v>
      </c>
    </row>
    <row r="691" spans="1:13" x14ac:dyDescent="0.2">
      <c r="A691" s="867" t="s">
        <v>1905</v>
      </c>
      <c r="B691" s="863" t="s">
        <v>1906</v>
      </c>
      <c r="C691" s="76">
        <v>7</v>
      </c>
      <c r="D691" s="147">
        <v>40431</v>
      </c>
      <c r="E691" s="53"/>
      <c r="F691" s="52" t="s">
        <v>1854</v>
      </c>
      <c r="G691" s="55"/>
      <c r="H691" s="55"/>
      <c r="I691" s="91" t="s">
        <v>1907</v>
      </c>
    </row>
    <row r="692" spans="1:13" x14ac:dyDescent="0.2">
      <c r="A692" s="96" t="s">
        <v>1880</v>
      </c>
      <c r="B692" s="159" t="s">
        <v>1881</v>
      </c>
      <c r="C692" s="62">
        <v>8</v>
      </c>
      <c r="D692" s="142">
        <v>40431</v>
      </c>
      <c r="E692" s="42"/>
      <c r="F692" s="26" t="s">
        <v>1854</v>
      </c>
      <c r="G692" s="37"/>
      <c r="H692" s="37"/>
      <c r="I692" s="165" t="s">
        <v>1882</v>
      </c>
      <c r="K692" s="860"/>
      <c r="L692" s="860"/>
    </row>
    <row r="693" spans="1:13" x14ac:dyDescent="0.2">
      <c r="A693" s="75" t="s">
        <v>2061</v>
      </c>
      <c r="B693" s="160" t="s">
        <v>2062</v>
      </c>
      <c r="C693" s="70">
        <v>7</v>
      </c>
      <c r="D693" s="873">
        <v>40431</v>
      </c>
      <c r="E693" s="868"/>
      <c r="F693" s="866" t="s">
        <v>1854</v>
      </c>
      <c r="G693" s="869"/>
      <c r="H693" s="869"/>
      <c r="I693" s="87" t="s">
        <v>2063</v>
      </c>
      <c r="K693" s="860"/>
      <c r="L693" s="860"/>
    </row>
    <row r="694" spans="1:13" x14ac:dyDescent="0.2">
      <c r="A694" s="75" t="s">
        <v>1216</v>
      </c>
      <c r="B694" s="160" t="s">
        <v>1217</v>
      </c>
      <c r="C694" s="70">
        <v>7</v>
      </c>
      <c r="D694" s="873">
        <v>40431</v>
      </c>
      <c r="E694" s="868"/>
      <c r="F694" s="866" t="s">
        <v>1854</v>
      </c>
      <c r="G694" s="869"/>
      <c r="H694" s="869"/>
      <c r="I694" s="155" t="s">
        <v>1882</v>
      </c>
    </row>
    <row r="695" spans="1:13" x14ac:dyDescent="0.2">
      <c r="A695" s="467" t="s">
        <v>1234</v>
      </c>
      <c r="B695" s="160" t="s">
        <v>1235</v>
      </c>
      <c r="C695" s="70">
        <v>7</v>
      </c>
      <c r="D695" s="873">
        <v>40431</v>
      </c>
      <c r="E695" s="868"/>
      <c r="F695" s="866" t="s">
        <v>1854</v>
      </c>
      <c r="G695" s="869"/>
      <c r="H695" s="869"/>
      <c r="I695" s="155" t="s">
        <v>1882</v>
      </c>
      <c r="K695" s="860"/>
      <c r="L695" s="860"/>
    </row>
    <row r="696" spans="1:13" x14ac:dyDescent="0.2">
      <c r="A696" s="114" t="s">
        <v>1990</v>
      </c>
      <c r="B696" s="463" t="s">
        <v>1991</v>
      </c>
      <c r="C696" s="76">
        <v>12</v>
      </c>
      <c r="D696" s="147">
        <v>40431</v>
      </c>
      <c r="E696" s="53"/>
      <c r="F696" s="52" t="s">
        <v>1854</v>
      </c>
      <c r="G696" s="55"/>
      <c r="H696" s="55"/>
      <c r="I696" s="91" t="s">
        <v>1992</v>
      </c>
      <c r="K696" s="860"/>
      <c r="L696" s="860"/>
    </row>
    <row r="697" spans="1:13" x14ac:dyDescent="0.2">
      <c r="A697" s="862" t="s">
        <v>2436</v>
      </c>
      <c r="B697" s="23" t="s">
        <v>2437</v>
      </c>
      <c r="C697" s="62">
        <v>8</v>
      </c>
      <c r="D697" s="142">
        <v>40431</v>
      </c>
      <c r="E697" s="42"/>
      <c r="F697" s="26" t="s">
        <v>1854</v>
      </c>
      <c r="G697" s="37"/>
      <c r="H697" s="37"/>
      <c r="I697" s="61" t="s">
        <v>2438</v>
      </c>
    </row>
    <row r="698" spans="1:13" x14ac:dyDescent="0.2">
      <c r="A698" s="75" t="s">
        <v>1730</v>
      </c>
      <c r="B698" s="160" t="s">
        <v>1731</v>
      </c>
      <c r="C698" s="70">
        <v>5</v>
      </c>
      <c r="D698" s="873">
        <v>40431</v>
      </c>
      <c r="E698" s="868"/>
      <c r="F698" s="866" t="s">
        <v>1854</v>
      </c>
      <c r="G698" s="869"/>
      <c r="H698" s="869"/>
      <c r="I698" s="155" t="s">
        <v>1882</v>
      </c>
    </row>
    <row r="699" spans="1:13" x14ac:dyDescent="0.2">
      <c r="A699" s="75" t="s">
        <v>2990</v>
      </c>
      <c r="B699" s="160" t="s">
        <v>2991</v>
      </c>
      <c r="C699" s="70">
        <v>7</v>
      </c>
      <c r="D699" s="873">
        <v>40431</v>
      </c>
      <c r="E699" s="868"/>
      <c r="F699" s="866" t="s">
        <v>1854</v>
      </c>
      <c r="G699" s="869"/>
      <c r="H699" s="869"/>
      <c r="I699" s="155" t="s">
        <v>2992</v>
      </c>
    </row>
    <row r="700" spans="1:13" x14ac:dyDescent="0.2">
      <c r="A700" s="85" t="s">
        <v>2996</v>
      </c>
      <c r="B700" s="160" t="s">
        <v>2997</v>
      </c>
      <c r="C700" s="70">
        <v>15</v>
      </c>
      <c r="D700" s="873">
        <v>40431</v>
      </c>
      <c r="E700" s="868"/>
      <c r="F700" s="866" t="s">
        <v>1854</v>
      </c>
      <c r="G700" s="869"/>
      <c r="H700" s="869"/>
      <c r="I700" s="87" t="s">
        <v>2998</v>
      </c>
    </row>
    <row r="701" spans="1:13" x14ac:dyDescent="0.2">
      <c r="A701" s="89" t="s">
        <v>2172</v>
      </c>
      <c r="B701" s="463" t="s">
        <v>1112</v>
      </c>
      <c r="C701" s="76">
        <v>7</v>
      </c>
      <c r="D701" s="147">
        <v>40431</v>
      </c>
      <c r="E701" s="53"/>
      <c r="F701" s="52" t="s">
        <v>1854</v>
      </c>
      <c r="G701" s="55"/>
      <c r="H701" s="55"/>
      <c r="I701" s="154" t="s">
        <v>1922</v>
      </c>
      <c r="L701" s="860"/>
      <c r="M701" s="860"/>
    </row>
    <row r="702" spans="1:13" x14ac:dyDescent="0.2">
      <c r="A702" s="151" t="s">
        <v>975</v>
      </c>
      <c r="B702" s="170" t="s">
        <v>976</v>
      </c>
      <c r="C702" s="62">
        <v>25</v>
      </c>
      <c r="D702" s="142">
        <v>40426</v>
      </c>
      <c r="E702" s="42"/>
      <c r="F702" s="26" t="s">
        <v>1854</v>
      </c>
      <c r="G702" s="37"/>
      <c r="H702" s="37"/>
      <c r="I702" s="61" t="s">
        <v>1953</v>
      </c>
    </row>
    <row r="703" spans="1:13" x14ac:dyDescent="0.2">
      <c r="A703" s="871" t="s">
        <v>2569</v>
      </c>
      <c r="B703" s="865" t="s">
        <v>2570</v>
      </c>
      <c r="C703" s="70">
        <v>5</v>
      </c>
      <c r="D703" s="873">
        <v>40422</v>
      </c>
      <c r="E703" s="868"/>
      <c r="F703" s="866"/>
      <c r="G703" s="869" t="s">
        <v>1854</v>
      </c>
      <c r="H703" s="869"/>
      <c r="I703" s="87" t="s">
        <v>2571</v>
      </c>
    </row>
    <row r="704" spans="1:13" x14ac:dyDescent="0.2">
      <c r="A704" s="861" t="s">
        <v>2643</v>
      </c>
      <c r="B704" s="865" t="s">
        <v>2644</v>
      </c>
      <c r="C704" s="70">
        <v>20</v>
      </c>
      <c r="D704" s="873">
        <v>40412</v>
      </c>
      <c r="E704" s="868"/>
      <c r="F704" s="866" t="s">
        <v>1854</v>
      </c>
      <c r="G704" s="869"/>
      <c r="H704" s="869"/>
      <c r="I704" s="865" t="s">
        <v>2451</v>
      </c>
    </row>
    <row r="705" spans="1:12" x14ac:dyDescent="0.2">
      <c r="A705" s="85" t="s">
        <v>1693</v>
      </c>
      <c r="B705" s="160" t="s">
        <v>1694</v>
      </c>
      <c r="C705" s="70">
        <v>13</v>
      </c>
      <c r="D705" s="873">
        <v>40407</v>
      </c>
      <c r="E705" s="868"/>
      <c r="F705" s="866" t="s">
        <v>1854</v>
      </c>
      <c r="G705" s="869"/>
      <c r="H705" s="869"/>
      <c r="I705" s="155" t="s">
        <v>2356</v>
      </c>
    </row>
    <row r="706" spans="1:12" x14ac:dyDescent="0.2">
      <c r="A706" s="102" t="s">
        <v>2382</v>
      </c>
      <c r="B706" s="863" t="s">
        <v>2383</v>
      </c>
      <c r="C706" s="76">
        <v>6</v>
      </c>
      <c r="D706" s="147">
        <v>40400</v>
      </c>
      <c r="E706" s="53"/>
      <c r="F706" s="52"/>
      <c r="G706" s="55" t="s">
        <v>1854</v>
      </c>
      <c r="H706" s="55"/>
      <c r="I706" s="91" t="s">
        <v>2384</v>
      </c>
    </row>
    <row r="707" spans="1:12" x14ac:dyDescent="0.2">
      <c r="A707" s="100" t="s">
        <v>2362</v>
      </c>
      <c r="B707" s="159" t="s">
        <v>2363</v>
      </c>
      <c r="C707" s="62">
        <v>16</v>
      </c>
      <c r="D707" s="142">
        <v>40395</v>
      </c>
      <c r="E707" s="42"/>
      <c r="F707" s="26" t="s">
        <v>1854</v>
      </c>
      <c r="G707" s="37"/>
      <c r="H707" s="37"/>
      <c r="I707" s="165" t="s">
        <v>1882</v>
      </c>
    </row>
    <row r="708" spans="1:12" x14ac:dyDescent="0.2">
      <c r="A708" s="85" t="s">
        <v>2267</v>
      </c>
      <c r="B708" s="160" t="s">
        <v>1197</v>
      </c>
      <c r="C708" s="70">
        <v>23</v>
      </c>
      <c r="D708" s="873">
        <v>40386</v>
      </c>
      <c r="E708" s="868"/>
      <c r="F708" s="866" t="s">
        <v>1854</v>
      </c>
      <c r="G708" s="869"/>
      <c r="H708" s="869"/>
      <c r="I708" s="155" t="s">
        <v>1882</v>
      </c>
    </row>
    <row r="709" spans="1:12" x14ac:dyDescent="0.2">
      <c r="A709" s="85" t="s">
        <v>946</v>
      </c>
      <c r="B709" s="160" t="s">
        <v>947</v>
      </c>
      <c r="C709" s="70">
        <v>23</v>
      </c>
      <c r="D709" s="873">
        <v>40382</v>
      </c>
      <c r="E709" s="868"/>
      <c r="F709" s="866" t="s">
        <v>1854</v>
      </c>
      <c r="G709" s="869"/>
      <c r="H709" s="869"/>
      <c r="I709" s="155" t="s">
        <v>1882</v>
      </c>
    </row>
    <row r="710" spans="1:12" x14ac:dyDescent="0.2">
      <c r="A710" s="75" t="s">
        <v>2203</v>
      </c>
      <c r="B710" s="160" t="s">
        <v>1130</v>
      </c>
      <c r="C710" s="70">
        <v>16</v>
      </c>
      <c r="D710" s="873">
        <v>40375</v>
      </c>
      <c r="E710" s="868"/>
      <c r="F710" s="866" t="s">
        <v>1854</v>
      </c>
      <c r="G710" s="869"/>
      <c r="H710" s="869"/>
      <c r="I710" s="155" t="s">
        <v>1922</v>
      </c>
    </row>
    <row r="711" spans="1:12" x14ac:dyDescent="0.2">
      <c r="A711" s="158" t="s">
        <v>2932</v>
      </c>
      <c r="B711" s="1021" t="s">
        <v>2933</v>
      </c>
      <c r="C711" s="76">
        <v>18</v>
      </c>
      <c r="D711" s="147">
        <v>40371</v>
      </c>
      <c r="E711" s="53" t="s">
        <v>1854</v>
      </c>
      <c r="F711" s="52"/>
      <c r="G711" s="55"/>
      <c r="H711" s="55"/>
      <c r="I711" s="91" t="s">
        <v>2934</v>
      </c>
      <c r="K711" s="860"/>
      <c r="L711" s="860"/>
    </row>
    <row r="712" spans="1:12" x14ac:dyDescent="0.2">
      <c r="A712" s="96" t="s">
        <v>2588</v>
      </c>
      <c r="B712" s="159" t="s">
        <v>1503</v>
      </c>
      <c r="C712" s="62">
        <v>22</v>
      </c>
      <c r="D712" s="142">
        <v>40147</v>
      </c>
      <c r="E712" s="42"/>
      <c r="F712" s="26" t="s">
        <v>1854</v>
      </c>
      <c r="G712" s="37"/>
      <c r="H712" s="37"/>
      <c r="I712" s="165" t="s">
        <v>1922</v>
      </c>
    </row>
    <row r="713" spans="1:12" x14ac:dyDescent="0.2">
      <c r="A713" s="75" t="s">
        <v>1287</v>
      </c>
      <c r="B713" s="160" t="s">
        <v>1288</v>
      </c>
      <c r="C713" s="70">
        <v>19</v>
      </c>
      <c r="D713" s="873">
        <v>40135</v>
      </c>
      <c r="E713" s="868"/>
      <c r="F713" s="866" t="s">
        <v>1854</v>
      </c>
      <c r="G713" s="869"/>
      <c r="H713" s="869"/>
      <c r="I713" s="155" t="s">
        <v>1882</v>
      </c>
    </row>
    <row r="714" spans="1:12" x14ac:dyDescent="0.2">
      <c r="A714" s="75" t="s">
        <v>2465</v>
      </c>
      <c r="B714" s="160" t="s">
        <v>2466</v>
      </c>
      <c r="C714" s="70">
        <v>27</v>
      </c>
      <c r="D714" s="873">
        <v>40134</v>
      </c>
      <c r="E714" s="868"/>
      <c r="F714" s="866" t="s">
        <v>1854</v>
      </c>
      <c r="G714" s="869"/>
      <c r="H714" s="869"/>
      <c r="I714" s="87" t="s">
        <v>2467</v>
      </c>
    </row>
    <row r="715" spans="1:12" x14ac:dyDescent="0.2">
      <c r="A715" s="861" t="s">
        <v>2449</v>
      </c>
      <c r="B715" s="865" t="s">
        <v>2450</v>
      </c>
      <c r="C715" s="70">
        <v>23</v>
      </c>
      <c r="D715" s="873">
        <v>40127</v>
      </c>
      <c r="E715" s="868"/>
      <c r="F715" s="866" t="s">
        <v>1854</v>
      </c>
      <c r="G715" s="869"/>
      <c r="H715" s="869"/>
      <c r="I715" s="865" t="s">
        <v>2451</v>
      </c>
    </row>
    <row r="716" spans="1:12" x14ac:dyDescent="0.2">
      <c r="A716" s="867" t="s">
        <v>2806</v>
      </c>
      <c r="B716" s="863" t="s">
        <v>2807</v>
      </c>
      <c r="C716" s="76">
        <v>16</v>
      </c>
      <c r="D716" s="147">
        <v>40123</v>
      </c>
      <c r="E716" s="53"/>
      <c r="F716" s="52" t="s">
        <v>1854</v>
      </c>
      <c r="G716" s="55"/>
      <c r="H716" s="55"/>
      <c r="I716" s="91" t="s">
        <v>2808</v>
      </c>
    </row>
    <row r="717" spans="1:12" x14ac:dyDescent="0.2">
      <c r="A717" s="96" t="s">
        <v>2627</v>
      </c>
      <c r="B717" s="96" t="s">
        <v>2628</v>
      </c>
      <c r="C717" s="62">
        <v>33</v>
      </c>
      <c r="D717" s="172">
        <v>40116</v>
      </c>
      <c r="E717" s="26"/>
      <c r="F717" s="26" t="s">
        <v>1854</v>
      </c>
      <c r="G717" s="26"/>
      <c r="H717" s="26"/>
      <c r="I717" s="65" t="s">
        <v>2629</v>
      </c>
      <c r="K717" s="860"/>
      <c r="L717" s="860"/>
    </row>
    <row r="718" spans="1:12" x14ac:dyDescent="0.2">
      <c r="A718" s="861" t="s">
        <v>2904</v>
      </c>
      <c r="B718" s="861" t="s">
        <v>2905</v>
      </c>
      <c r="C718" s="70">
        <v>25</v>
      </c>
      <c r="D718" s="157">
        <v>40116</v>
      </c>
      <c r="E718" s="866"/>
      <c r="F718" s="866" t="s">
        <v>1854</v>
      </c>
      <c r="G718" s="866"/>
      <c r="H718" s="866"/>
      <c r="I718" s="861" t="s">
        <v>2451</v>
      </c>
    </row>
    <row r="719" spans="1:12" x14ac:dyDescent="0.2">
      <c r="A719" s="861" t="s">
        <v>2273</v>
      </c>
      <c r="B719" s="861" t="s">
        <v>2274</v>
      </c>
      <c r="C719" s="70">
        <v>40</v>
      </c>
      <c r="D719" s="157">
        <v>40115</v>
      </c>
      <c r="E719" s="866"/>
      <c r="F719" s="866"/>
      <c r="G719" s="866" t="s">
        <v>1854</v>
      </c>
      <c r="H719" s="866"/>
      <c r="I719" s="871" t="s">
        <v>2275</v>
      </c>
      <c r="K719" s="860"/>
      <c r="L719" s="860"/>
    </row>
    <row r="720" spans="1:12" x14ac:dyDescent="0.2">
      <c r="A720" s="93" t="s">
        <v>2060</v>
      </c>
      <c r="B720" s="93" t="s">
        <v>1058</v>
      </c>
      <c r="C720" s="70">
        <v>34</v>
      </c>
      <c r="D720" s="157">
        <v>40112</v>
      </c>
      <c r="E720" s="866"/>
      <c r="F720" s="866" t="s">
        <v>1854</v>
      </c>
      <c r="G720" s="866"/>
      <c r="H720" s="866"/>
      <c r="I720" s="85" t="s">
        <v>1922</v>
      </c>
    </row>
    <row r="721" spans="1:25" x14ac:dyDescent="0.2">
      <c r="A721" s="867" t="s">
        <v>2872</v>
      </c>
      <c r="B721" s="867" t="s">
        <v>2873</v>
      </c>
      <c r="C721" s="76">
        <v>16</v>
      </c>
      <c r="D721" s="173">
        <v>40112</v>
      </c>
      <c r="E721" s="52"/>
      <c r="F721" s="52"/>
      <c r="G721" s="52" t="s">
        <v>1854</v>
      </c>
      <c r="H721" s="52"/>
      <c r="I721" s="102" t="s">
        <v>2874</v>
      </c>
    </row>
    <row r="722" spans="1:25" x14ac:dyDescent="0.2">
      <c r="A722" s="861" t="s">
        <v>2827</v>
      </c>
      <c r="B722" s="861" t="s">
        <v>2828</v>
      </c>
      <c r="C722" s="70">
        <v>35</v>
      </c>
      <c r="D722" s="157">
        <v>40106</v>
      </c>
      <c r="E722" s="866" t="s">
        <v>1854</v>
      </c>
      <c r="F722" s="866"/>
      <c r="G722" s="866"/>
      <c r="H722" s="866"/>
      <c r="I722" s="861" t="s">
        <v>2829</v>
      </c>
    </row>
    <row r="723" spans="1:25" x14ac:dyDescent="0.2">
      <c r="A723" s="75" t="s">
        <v>1283</v>
      </c>
      <c r="B723" s="75" t="s">
        <v>1284</v>
      </c>
      <c r="C723" s="70">
        <v>33</v>
      </c>
      <c r="D723" s="157">
        <v>40105</v>
      </c>
      <c r="E723" s="866"/>
      <c r="F723" s="866" t="s">
        <v>1854</v>
      </c>
      <c r="G723" s="866"/>
      <c r="H723" s="866"/>
      <c r="I723" s="85" t="s">
        <v>2356</v>
      </c>
    </row>
    <row r="724" spans="1:25" s="860" customFormat="1" x14ac:dyDescent="0.2">
      <c r="A724" s="75" t="s">
        <v>2308</v>
      </c>
      <c r="B724" s="75" t="s">
        <v>1246</v>
      </c>
      <c r="C724" s="70">
        <v>16</v>
      </c>
      <c r="D724" s="157">
        <v>40087</v>
      </c>
      <c r="E724" s="866"/>
      <c r="F724" s="866" t="s">
        <v>1854</v>
      </c>
      <c r="G724" s="866"/>
      <c r="H724" s="866"/>
      <c r="I724" s="85" t="s">
        <v>1922</v>
      </c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</row>
    <row r="725" spans="1:25" x14ac:dyDescent="0.2">
      <c r="A725" s="75" t="s">
        <v>2157</v>
      </c>
      <c r="B725" s="75" t="s">
        <v>2158</v>
      </c>
      <c r="C725" s="70">
        <v>15</v>
      </c>
      <c r="D725" s="157">
        <v>40085</v>
      </c>
      <c r="E725" s="866"/>
      <c r="F725" s="866" t="s">
        <v>1854</v>
      </c>
      <c r="G725" s="866"/>
      <c r="H725" s="866"/>
      <c r="I725" s="85" t="s">
        <v>4003</v>
      </c>
      <c r="K725" s="860"/>
      <c r="L725" s="860"/>
      <c r="X725" s="860"/>
      <c r="Y725" s="860"/>
    </row>
    <row r="726" spans="1:25" x14ac:dyDescent="0.2">
      <c r="A726" s="75" t="s">
        <v>2410</v>
      </c>
      <c r="B726" s="75" t="s">
        <v>1351</v>
      </c>
      <c r="C726" s="70">
        <v>33</v>
      </c>
      <c r="D726" s="157">
        <v>40085</v>
      </c>
      <c r="E726" s="866"/>
      <c r="F726" s="866" t="s">
        <v>1854</v>
      </c>
      <c r="G726" s="866"/>
      <c r="H726" s="866"/>
      <c r="I726" s="85" t="s">
        <v>1882</v>
      </c>
    </row>
    <row r="727" spans="1:25" x14ac:dyDescent="0.2">
      <c r="A727" s="471" t="s">
        <v>2421</v>
      </c>
      <c r="B727" s="151" t="s">
        <v>1374</v>
      </c>
      <c r="C727" s="62">
        <v>15</v>
      </c>
      <c r="D727" s="172">
        <v>40085</v>
      </c>
      <c r="E727" s="26" t="s">
        <v>1854</v>
      </c>
      <c r="F727" s="26"/>
      <c r="G727" s="26"/>
      <c r="H727" s="26"/>
      <c r="I727" s="100" t="s">
        <v>1882</v>
      </c>
    </row>
    <row r="728" spans="1:25" x14ac:dyDescent="0.2">
      <c r="A728" s="75" t="s">
        <v>2530</v>
      </c>
      <c r="B728" s="75" t="s">
        <v>2531</v>
      </c>
      <c r="C728" s="70">
        <v>30</v>
      </c>
      <c r="D728" s="157">
        <v>40085</v>
      </c>
      <c r="E728" s="866"/>
      <c r="F728" s="866" t="s">
        <v>1854</v>
      </c>
      <c r="G728" s="866"/>
      <c r="H728" s="866"/>
      <c r="I728" s="85" t="s">
        <v>2356</v>
      </c>
    </row>
    <row r="729" spans="1:25" x14ac:dyDescent="0.2">
      <c r="A729" s="861" t="s">
        <v>2918</v>
      </c>
      <c r="B729" s="861" t="s">
        <v>368</v>
      </c>
      <c r="C729" s="70">
        <v>35</v>
      </c>
      <c r="D729" s="157">
        <v>40085</v>
      </c>
      <c r="E729" s="866"/>
      <c r="F729" s="164" t="s">
        <v>1854</v>
      </c>
      <c r="G729" s="866"/>
      <c r="H729" s="866"/>
      <c r="I729" s="79" t="s">
        <v>2919</v>
      </c>
    </row>
    <row r="730" spans="1:25" x14ac:dyDescent="0.2">
      <c r="A730" s="93" t="s">
        <v>2750</v>
      </c>
      <c r="B730" s="93" t="s">
        <v>1619</v>
      </c>
      <c r="C730" s="70">
        <v>18</v>
      </c>
      <c r="D730" s="157">
        <v>40067</v>
      </c>
      <c r="E730" s="866" t="s">
        <v>1854</v>
      </c>
      <c r="F730" s="866"/>
      <c r="G730" s="866"/>
      <c r="H730" s="866"/>
      <c r="I730" s="871" t="s">
        <v>2751</v>
      </c>
    </row>
    <row r="731" spans="1:25" x14ac:dyDescent="0.2">
      <c r="A731" s="158" t="s">
        <v>2656</v>
      </c>
      <c r="B731" s="158" t="s">
        <v>2657</v>
      </c>
      <c r="C731" s="76">
        <v>43</v>
      </c>
      <c r="D731" s="173">
        <v>40054</v>
      </c>
      <c r="E731" s="52" t="s">
        <v>1854</v>
      </c>
      <c r="F731" s="52"/>
      <c r="G731" s="52"/>
      <c r="H731" s="52"/>
      <c r="I731" s="102" t="s">
        <v>4148</v>
      </c>
    </row>
    <row r="732" spans="1:25" x14ac:dyDescent="0.2">
      <c r="A732" s="151" t="s">
        <v>2968</v>
      </c>
      <c r="B732" s="151" t="s">
        <v>1792</v>
      </c>
      <c r="C732" s="62">
        <v>22</v>
      </c>
      <c r="D732" s="172">
        <v>40054</v>
      </c>
      <c r="E732" s="26" t="s">
        <v>1854</v>
      </c>
      <c r="F732" s="26"/>
      <c r="G732" s="26"/>
      <c r="H732" s="26"/>
      <c r="I732" s="100" t="s">
        <v>1882</v>
      </c>
    </row>
    <row r="733" spans="1:25" x14ac:dyDescent="0.2">
      <c r="A733" s="93" t="s">
        <v>1946</v>
      </c>
      <c r="B733" s="93" t="s">
        <v>962</v>
      </c>
      <c r="C733" s="70">
        <v>32</v>
      </c>
      <c r="D733" s="157">
        <v>40029</v>
      </c>
      <c r="E733" s="866" t="s">
        <v>1854</v>
      </c>
      <c r="F733" s="866"/>
      <c r="G733" s="866"/>
      <c r="H733" s="866"/>
      <c r="I733" s="85" t="s">
        <v>1882</v>
      </c>
      <c r="W733" s="860"/>
    </row>
    <row r="734" spans="1:25" x14ac:dyDescent="0.2">
      <c r="A734" s="93" t="s">
        <v>2948</v>
      </c>
      <c r="B734" s="93" t="s">
        <v>2949</v>
      </c>
      <c r="C734" s="70">
        <v>15</v>
      </c>
      <c r="D734" s="157">
        <v>39975</v>
      </c>
      <c r="E734" s="866" t="s">
        <v>1854</v>
      </c>
      <c r="F734" s="866"/>
      <c r="G734" s="866"/>
      <c r="H734" s="866"/>
      <c r="I734" s="871" t="s">
        <v>2950</v>
      </c>
    </row>
    <row r="735" spans="1:25" x14ac:dyDescent="0.2">
      <c r="A735" s="93" t="s">
        <v>1742</v>
      </c>
      <c r="B735" s="93" t="s">
        <v>1743</v>
      </c>
      <c r="C735" s="70">
        <v>32</v>
      </c>
      <c r="D735" s="157">
        <v>39959</v>
      </c>
      <c r="E735" s="866" t="s">
        <v>1854</v>
      </c>
      <c r="F735" s="866"/>
      <c r="G735" s="866"/>
      <c r="H735" s="866"/>
      <c r="I735" s="85" t="s">
        <v>1882</v>
      </c>
      <c r="V735" s="860"/>
    </row>
    <row r="736" spans="1:25" x14ac:dyDescent="0.2">
      <c r="A736" s="469" t="s">
        <v>990</v>
      </c>
      <c r="B736" s="158" t="s">
        <v>991</v>
      </c>
      <c r="C736" s="76">
        <v>37</v>
      </c>
      <c r="D736" s="173">
        <v>39944</v>
      </c>
      <c r="E736" s="52" t="s">
        <v>1854</v>
      </c>
      <c r="F736" s="52"/>
      <c r="G736" s="52"/>
      <c r="H736" s="52"/>
      <c r="I736" s="114" t="s">
        <v>1922</v>
      </c>
    </row>
    <row r="737" spans="1:25" x14ac:dyDescent="0.2">
      <c r="A737" s="151" t="s">
        <v>2452</v>
      </c>
      <c r="B737" s="151" t="s">
        <v>1400</v>
      </c>
      <c r="C737" s="62">
        <v>27</v>
      </c>
      <c r="D737" s="172">
        <v>39937</v>
      </c>
      <c r="E737" s="26" t="s">
        <v>1854</v>
      </c>
      <c r="F737" s="26"/>
      <c r="G737" s="26"/>
      <c r="H737" s="26"/>
      <c r="I737" s="100" t="s">
        <v>1882</v>
      </c>
    </row>
    <row r="738" spans="1:25" x14ac:dyDescent="0.2">
      <c r="A738" s="93" t="s">
        <v>2611</v>
      </c>
      <c r="B738" s="93" t="s">
        <v>2612</v>
      </c>
      <c r="C738" s="70">
        <v>26</v>
      </c>
      <c r="D738" s="157">
        <v>39930</v>
      </c>
      <c r="E738" s="866" t="s">
        <v>1854</v>
      </c>
      <c r="F738" s="866"/>
      <c r="G738" s="866"/>
      <c r="H738" s="866"/>
      <c r="I738" s="85" t="s">
        <v>1922</v>
      </c>
    </row>
    <row r="739" spans="1:25" x14ac:dyDescent="0.2">
      <c r="A739" s="93" t="s">
        <v>2547</v>
      </c>
      <c r="B739" s="93" t="s">
        <v>2548</v>
      </c>
      <c r="C739" s="70">
        <v>31</v>
      </c>
      <c r="D739" s="157">
        <v>39927</v>
      </c>
      <c r="E739" s="866" t="s">
        <v>1854</v>
      </c>
      <c r="F739" s="866"/>
      <c r="G739" s="866"/>
      <c r="H739" s="866"/>
      <c r="I739" s="871" t="s">
        <v>2549</v>
      </c>
    </row>
    <row r="740" spans="1:25" x14ac:dyDescent="0.2">
      <c r="A740" s="93" t="s">
        <v>953</v>
      </c>
      <c r="B740" s="93" t="s">
        <v>1938</v>
      </c>
      <c r="C740" s="70">
        <v>38</v>
      </c>
      <c r="D740" s="157">
        <v>39924</v>
      </c>
      <c r="E740" s="866" t="s">
        <v>1854</v>
      </c>
      <c r="F740" s="866"/>
      <c r="G740" s="866"/>
      <c r="H740" s="866"/>
      <c r="I740" s="85" t="s">
        <v>1922</v>
      </c>
    </row>
    <row r="741" spans="1:25" x14ac:dyDescent="0.2">
      <c r="A741" s="158" t="s">
        <v>2830</v>
      </c>
      <c r="B741" s="158" t="s">
        <v>2831</v>
      </c>
      <c r="C741" s="76">
        <v>26</v>
      </c>
      <c r="D741" s="173">
        <v>39918</v>
      </c>
      <c r="E741" s="52" t="s">
        <v>1854</v>
      </c>
      <c r="F741" s="52"/>
      <c r="G741" s="52"/>
      <c r="H741" s="52"/>
      <c r="I741" s="102" t="s">
        <v>2832</v>
      </c>
    </row>
    <row r="742" spans="1:25" x14ac:dyDescent="0.2">
      <c r="A742" s="151" t="s">
        <v>2485</v>
      </c>
      <c r="B742" s="151" t="s">
        <v>2486</v>
      </c>
      <c r="C742" s="62">
        <v>50</v>
      </c>
      <c r="D742" s="172">
        <v>39899</v>
      </c>
      <c r="E742" s="26" t="s">
        <v>1854</v>
      </c>
      <c r="F742" s="26"/>
      <c r="G742" s="26"/>
      <c r="H742" s="26"/>
      <c r="I742" s="65" t="s">
        <v>2487</v>
      </c>
    </row>
    <row r="743" spans="1:25" x14ac:dyDescent="0.2">
      <c r="A743" s="93" t="s">
        <v>2286</v>
      </c>
      <c r="B743" s="93" t="s">
        <v>2287</v>
      </c>
      <c r="C743" s="70">
        <v>32</v>
      </c>
      <c r="D743" s="157">
        <v>39889</v>
      </c>
      <c r="E743" s="866" t="s">
        <v>1854</v>
      </c>
      <c r="F743" s="866"/>
      <c r="G743" s="866"/>
      <c r="H743" s="866"/>
      <c r="I743" s="871" t="s">
        <v>4114</v>
      </c>
    </row>
    <row r="744" spans="1:25" x14ac:dyDescent="0.2">
      <c r="A744" s="861" t="s">
        <v>1042</v>
      </c>
      <c r="B744" s="861" t="s">
        <v>1043</v>
      </c>
      <c r="C744" s="70">
        <v>20</v>
      </c>
      <c r="D744" s="157">
        <v>39881</v>
      </c>
      <c r="E744" s="866" t="s">
        <v>1854</v>
      </c>
      <c r="F744" s="866"/>
      <c r="G744" s="866"/>
      <c r="H744" s="866"/>
      <c r="I744" s="871" t="s">
        <v>2051</v>
      </c>
      <c r="K744" s="860"/>
      <c r="L744" s="860"/>
    </row>
    <row r="745" spans="1:25" x14ac:dyDescent="0.2">
      <c r="A745" s="861" t="s">
        <v>2740</v>
      </c>
      <c r="B745" s="861" t="s">
        <v>2741</v>
      </c>
      <c r="C745" s="70">
        <v>31</v>
      </c>
      <c r="D745" s="157">
        <v>39881</v>
      </c>
      <c r="E745" s="866"/>
      <c r="F745" s="866"/>
      <c r="G745" s="866" t="s">
        <v>1854</v>
      </c>
      <c r="H745" s="866"/>
      <c r="I745" s="871" t="s">
        <v>2742</v>
      </c>
      <c r="L745" s="860"/>
      <c r="M745" s="860"/>
    </row>
    <row r="746" spans="1:25" x14ac:dyDescent="0.2">
      <c r="A746" s="158" t="s">
        <v>1787</v>
      </c>
      <c r="B746" s="158" t="s">
        <v>1788</v>
      </c>
      <c r="C746" s="76">
        <v>20</v>
      </c>
      <c r="D746" s="173">
        <v>39878</v>
      </c>
      <c r="E746" s="52" t="s">
        <v>1854</v>
      </c>
      <c r="F746" s="52"/>
      <c r="G746" s="52"/>
      <c r="H746" s="52"/>
      <c r="I746" s="114" t="s">
        <v>1882</v>
      </c>
      <c r="L746" s="860"/>
      <c r="M746" s="860"/>
      <c r="U746" s="860"/>
    </row>
    <row r="747" spans="1:25" x14ac:dyDescent="0.2">
      <c r="A747" s="151" t="s">
        <v>1740</v>
      </c>
      <c r="B747" s="151" t="s">
        <v>1741</v>
      </c>
      <c r="C747" s="62">
        <v>36</v>
      </c>
      <c r="D747" s="172">
        <v>39876</v>
      </c>
      <c r="E747" s="26" t="s">
        <v>1854</v>
      </c>
      <c r="F747" s="26"/>
      <c r="G747" s="26"/>
      <c r="H747" s="26"/>
      <c r="I747" s="100" t="s">
        <v>1882</v>
      </c>
      <c r="L747" s="860"/>
      <c r="M747" s="860"/>
    </row>
    <row r="748" spans="1:25" x14ac:dyDescent="0.2">
      <c r="A748" s="464" t="s">
        <v>2303</v>
      </c>
      <c r="B748" s="93" t="s">
        <v>2304</v>
      </c>
      <c r="C748" s="70">
        <v>32</v>
      </c>
      <c r="D748" s="157">
        <v>39871</v>
      </c>
      <c r="E748" s="866" t="s">
        <v>1854</v>
      </c>
      <c r="F748" s="866"/>
      <c r="G748" s="866"/>
      <c r="H748" s="866"/>
      <c r="I748" s="85" t="s">
        <v>1882</v>
      </c>
    </row>
    <row r="749" spans="1:25" x14ac:dyDescent="0.2">
      <c r="A749" s="465" t="s">
        <v>2291</v>
      </c>
      <c r="B749" s="93" t="s">
        <v>2292</v>
      </c>
      <c r="C749" s="70">
        <v>39</v>
      </c>
      <c r="D749" s="157">
        <v>39869</v>
      </c>
      <c r="E749" s="866" t="s">
        <v>1854</v>
      </c>
      <c r="F749" s="866"/>
      <c r="G749" s="866"/>
      <c r="H749" s="866"/>
      <c r="I749" s="871" t="s">
        <v>2293</v>
      </c>
    </row>
    <row r="750" spans="1:25" x14ac:dyDescent="0.2">
      <c r="A750" s="861" t="s">
        <v>2252</v>
      </c>
      <c r="B750" s="861" t="s">
        <v>2253</v>
      </c>
      <c r="C750" s="70">
        <v>35</v>
      </c>
      <c r="D750" s="157">
        <v>39862</v>
      </c>
      <c r="E750" s="866" t="s">
        <v>1854</v>
      </c>
      <c r="F750" s="866"/>
      <c r="G750" s="866"/>
      <c r="H750" s="866"/>
      <c r="I750" s="861"/>
    </row>
    <row r="751" spans="1:25" s="860" customFormat="1" x14ac:dyDescent="0.2">
      <c r="A751" s="158" t="s">
        <v>1687</v>
      </c>
      <c r="B751" s="158" t="s">
        <v>1688</v>
      </c>
      <c r="C751" s="76">
        <v>27</v>
      </c>
      <c r="D751" s="173">
        <v>39849</v>
      </c>
      <c r="E751" s="52" t="s">
        <v>1854</v>
      </c>
      <c r="F751" s="52"/>
      <c r="G751" s="52"/>
      <c r="H751" s="52"/>
      <c r="I751" s="114" t="s">
        <v>1882</v>
      </c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</row>
    <row r="752" spans="1:25" x14ac:dyDescent="0.2">
      <c r="A752" s="862" t="s">
        <v>2993</v>
      </c>
      <c r="B752" s="862" t="s">
        <v>2994</v>
      </c>
      <c r="C752" s="62">
        <v>27</v>
      </c>
      <c r="D752" s="172">
        <v>39849</v>
      </c>
      <c r="E752" s="26" t="s">
        <v>1854</v>
      </c>
      <c r="F752" s="26"/>
      <c r="G752" s="26"/>
      <c r="H752" s="26"/>
      <c r="I752" s="862" t="s">
        <v>2995</v>
      </c>
      <c r="T752" s="860"/>
      <c r="X752" s="860"/>
      <c r="Y752" s="860"/>
    </row>
    <row r="753" spans="1:23" x14ac:dyDescent="0.2">
      <c r="A753" s="93" t="s">
        <v>2956</v>
      </c>
      <c r="B753" s="93" t="s">
        <v>2957</v>
      </c>
      <c r="C753" s="70">
        <v>25</v>
      </c>
      <c r="D753" s="157">
        <v>39843</v>
      </c>
      <c r="E753" s="866" t="s">
        <v>1854</v>
      </c>
      <c r="F753" s="866"/>
      <c r="G753" s="866"/>
      <c r="H753" s="866"/>
      <c r="I753" s="85" t="s">
        <v>1882</v>
      </c>
    </row>
    <row r="754" spans="1:23" x14ac:dyDescent="0.2">
      <c r="A754" s="93" t="s">
        <v>1551</v>
      </c>
      <c r="B754" s="93" t="s">
        <v>1552</v>
      </c>
      <c r="C754" s="70">
        <v>41</v>
      </c>
      <c r="D754" s="157">
        <v>39839</v>
      </c>
      <c r="E754" s="866" t="s">
        <v>1854</v>
      </c>
      <c r="F754" s="866"/>
      <c r="G754" s="866"/>
      <c r="H754" s="866"/>
      <c r="I754" s="85" t="s">
        <v>1882</v>
      </c>
      <c r="S754" s="860"/>
    </row>
    <row r="755" spans="1:23" x14ac:dyDescent="0.2">
      <c r="A755" s="93" t="s">
        <v>1699</v>
      </c>
      <c r="B755" s="93" t="s">
        <v>1700</v>
      </c>
      <c r="C755" s="70">
        <v>22</v>
      </c>
      <c r="D755" s="157">
        <v>39835</v>
      </c>
      <c r="E755" s="866" t="s">
        <v>1854</v>
      </c>
      <c r="F755" s="866"/>
      <c r="G755" s="866"/>
      <c r="H755" s="866"/>
      <c r="I755" s="85" t="s">
        <v>1882</v>
      </c>
      <c r="K755" s="877"/>
      <c r="L755" s="877"/>
    </row>
    <row r="756" spans="1:23" x14ac:dyDescent="0.2">
      <c r="A756" s="867" t="s">
        <v>2478</v>
      </c>
      <c r="B756" s="867" t="s">
        <v>2479</v>
      </c>
      <c r="C756" s="76">
        <v>36</v>
      </c>
      <c r="D756" s="173">
        <v>39828</v>
      </c>
      <c r="E756" s="52" t="s">
        <v>1854</v>
      </c>
      <c r="F756" s="52"/>
      <c r="G756" s="52"/>
      <c r="H756" s="52"/>
      <c r="I756" s="867" t="s">
        <v>2480</v>
      </c>
    </row>
    <row r="757" spans="1:23" x14ac:dyDescent="0.2">
      <c r="A757" s="96" t="s">
        <v>2270</v>
      </c>
      <c r="B757" s="96" t="s">
        <v>2271</v>
      </c>
      <c r="C757" s="62">
        <v>24</v>
      </c>
      <c r="D757" s="172">
        <v>39772</v>
      </c>
      <c r="E757" s="26"/>
      <c r="F757" s="26" t="s">
        <v>1854</v>
      </c>
      <c r="G757" s="26"/>
      <c r="H757" s="26"/>
      <c r="I757" s="65" t="s">
        <v>2272</v>
      </c>
    </row>
    <row r="758" spans="1:23" x14ac:dyDescent="0.2">
      <c r="A758" s="871" t="s">
        <v>1918</v>
      </c>
      <c r="B758" s="861" t="s">
        <v>1919</v>
      </c>
      <c r="C758" s="70">
        <v>31</v>
      </c>
      <c r="D758" s="157">
        <v>39770</v>
      </c>
      <c r="E758" s="866"/>
      <c r="F758" s="866"/>
      <c r="G758" s="866" t="s">
        <v>1854</v>
      </c>
      <c r="H758" s="866"/>
      <c r="I758" s="871" t="s">
        <v>1920</v>
      </c>
      <c r="J758" s="860"/>
      <c r="K758" s="860"/>
      <c r="L758" s="860"/>
      <c r="M758" s="860"/>
      <c r="N758" s="860"/>
      <c r="O758" s="860"/>
      <c r="P758" s="860"/>
      <c r="Q758" s="860"/>
      <c r="R758" s="860"/>
    </row>
    <row r="759" spans="1:23" x14ac:dyDescent="0.2">
      <c r="A759" s="861" t="s">
        <v>2331</v>
      </c>
      <c r="B759" s="861" t="s">
        <v>2332</v>
      </c>
      <c r="C759" s="70">
        <v>27</v>
      </c>
      <c r="D759" s="157">
        <v>39769</v>
      </c>
      <c r="E759" s="866"/>
      <c r="F759" s="866" t="s">
        <v>1854</v>
      </c>
      <c r="G759" s="866"/>
      <c r="H759" s="866"/>
      <c r="I759" s="871" t="s">
        <v>2333</v>
      </c>
    </row>
    <row r="760" spans="1:23" x14ac:dyDescent="0.2">
      <c r="A760" s="93" t="s">
        <v>2457</v>
      </c>
      <c r="B760" s="93" t="s">
        <v>1412</v>
      </c>
      <c r="C760" s="70">
        <v>25</v>
      </c>
      <c r="D760" s="157">
        <v>39752</v>
      </c>
      <c r="E760" s="866" t="s">
        <v>1854</v>
      </c>
      <c r="F760" s="866"/>
      <c r="G760" s="866"/>
      <c r="H760" s="866"/>
      <c r="I760" s="85" t="s">
        <v>1882</v>
      </c>
      <c r="W760" s="860"/>
    </row>
    <row r="761" spans="1:23" x14ac:dyDescent="0.2">
      <c r="A761" s="867" t="s">
        <v>2227</v>
      </c>
      <c r="B761" s="867" t="s">
        <v>2228</v>
      </c>
      <c r="C761" s="76">
        <v>33</v>
      </c>
      <c r="D761" s="173">
        <v>39729</v>
      </c>
      <c r="E761" s="52"/>
      <c r="F761" s="52"/>
      <c r="G761" s="52" t="s">
        <v>1854</v>
      </c>
      <c r="H761" s="52"/>
      <c r="I761" s="102" t="s">
        <v>2229</v>
      </c>
    </row>
    <row r="762" spans="1:23" x14ac:dyDescent="0.2">
      <c r="A762" s="862" t="s">
        <v>2999</v>
      </c>
      <c r="B762" s="862" t="s">
        <v>3000</v>
      </c>
      <c r="C762" s="62">
        <v>28</v>
      </c>
      <c r="D762" s="172">
        <v>39729</v>
      </c>
      <c r="E762" s="26"/>
      <c r="F762" s="26"/>
      <c r="G762" s="26" t="s">
        <v>1854</v>
      </c>
      <c r="H762" s="26"/>
      <c r="I762" s="65" t="s">
        <v>3001</v>
      </c>
      <c r="V762" s="860"/>
    </row>
    <row r="763" spans="1:23" x14ac:dyDescent="0.2">
      <c r="A763" s="93" t="s">
        <v>1954</v>
      </c>
      <c r="B763" s="93" t="s">
        <v>1955</v>
      </c>
      <c r="C763" s="70">
        <v>30</v>
      </c>
      <c r="D763" s="157">
        <v>39727</v>
      </c>
      <c r="E763" s="866" t="s">
        <v>1854</v>
      </c>
      <c r="F763" s="866"/>
      <c r="G763" s="866"/>
      <c r="H763" s="866"/>
      <c r="I763" s="871" t="s">
        <v>1956</v>
      </c>
    </row>
    <row r="764" spans="1:23" x14ac:dyDescent="0.2">
      <c r="A764" s="465" t="s">
        <v>1085</v>
      </c>
      <c r="B764" s="93" t="s">
        <v>1086</v>
      </c>
      <c r="C764" s="70">
        <v>39</v>
      </c>
      <c r="D764" s="157">
        <v>39727</v>
      </c>
      <c r="E764" s="866" t="s">
        <v>1854</v>
      </c>
      <c r="F764" s="866"/>
      <c r="G764" s="866"/>
      <c r="H764" s="866"/>
      <c r="I764" s="85" t="s">
        <v>1882</v>
      </c>
    </row>
    <row r="765" spans="1:23" x14ac:dyDescent="0.2">
      <c r="A765" s="93" t="s">
        <v>2839</v>
      </c>
      <c r="B765" s="93" t="s">
        <v>2840</v>
      </c>
      <c r="C765" s="70">
        <v>30</v>
      </c>
      <c r="D765" s="157">
        <v>39701</v>
      </c>
      <c r="E765" s="866" t="s">
        <v>1854</v>
      </c>
      <c r="F765" s="866"/>
      <c r="G765" s="866"/>
      <c r="H765" s="866"/>
      <c r="I765" s="85" t="s">
        <v>4003</v>
      </c>
    </row>
    <row r="766" spans="1:23" x14ac:dyDescent="0.2">
      <c r="A766" s="158" t="s">
        <v>2720</v>
      </c>
      <c r="B766" s="158" t="s">
        <v>1599</v>
      </c>
      <c r="C766" s="76">
        <v>37</v>
      </c>
      <c r="D766" s="173">
        <v>39651</v>
      </c>
      <c r="E766" s="52" t="s">
        <v>1854</v>
      </c>
      <c r="F766" s="52"/>
      <c r="G766" s="52"/>
      <c r="H766" s="52"/>
      <c r="I766" s="102" t="s">
        <v>2721</v>
      </c>
    </row>
    <row r="767" spans="1:23" x14ac:dyDescent="0.2">
      <c r="A767" s="151" t="s">
        <v>2260</v>
      </c>
      <c r="B767" s="93" t="s">
        <v>2261</v>
      </c>
      <c r="C767" s="70">
        <v>34</v>
      </c>
      <c r="D767" s="157">
        <v>39617</v>
      </c>
      <c r="E767" s="866" t="s">
        <v>1854</v>
      </c>
      <c r="F767" s="866"/>
      <c r="G767" s="866"/>
      <c r="H767" s="866"/>
      <c r="I767" s="85" t="s">
        <v>1882</v>
      </c>
    </row>
    <row r="768" spans="1:23" x14ac:dyDescent="0.2">
      <c r="A768" s="93" t="s">
        <v>1371</v>
      </c>
      <c r="B768" s="93" t="s">
        <v>1372</v>
      </c>
      <c r="C768" s="70">
        <v>43</v>
      </c>
      <c r="D768" s="157">
        <v>39617</v>
      </c>
      <c r="E768" s="866" t="s">
        <v>1854</v>
      </c>
      <c r="F768" s="866"/>
      <c r="G768" s="866"/>
      <c r="H768" s="866"/>
      <c r="I768" s="85" t="s">
        <v>1882</v>
      </c>
      <c r="K768" s="860"/>
      <c r="L768" s="860"/>
    </row>
    <row r="769" spans="1:21" x14ac:dyDescent="0.2">
      <c r="A769" s="861" t="s">
        <v>2359</v>
      </c>
      <c r="B769" s="861" t="s">
        <v>2360</v>
      </c>
      <c r="C769" s="70">
        <v>35</v>
      </c>
      <c r="D769" s="157">
        <v>39538</v>
      </c>
      <c r="E769" s="866"/>
      <c r="F769" s="866"/>
      <c r="G769" s="866"/>
      <c r="H769" s="866" t="s">
        <v>1854</v>
      </c>
      <c r="I769" s="861" t="s">
        <v>2361</v>
      </c>
    </row>
    <row r="770" spans="1:21" x14ac:dyDescent="0.2">
      <c r="A770" s="93" t="s">
        <v>1385</v>
      </c>
      <c r="B770" s="93" t="s">
        <v>1386</v>
      </c>
      <c r="C770" s="70">
        <v>25</v>
      </c>
      <c r="D770" s="157">
        <v>39497</v>
      </c>
      <c r="E770" s="866" t="s">
        <v>1854</v>
      </c>
      <c r="F770" s="866"/>
      <c r="G770" s="866"/>
      <c r="H770" s="866"/>
      <c r="I770" s="85" t="s">
        <v>1922</v>
      </c>
    </row>
    <row r="771" spans="1:21" ht="6" customHeight="1" x14ac:dyDescent="0.2">
      <c r="A771" s="861" t="s">
        <v>1903</v>
      </c>
      <c r="B771" s="861" t="s">
        <v>125</v>
      </c>
      <c r="C771" s="70">
        <v>39</v>
      </c>
      <c r="D771" s="157">
        <v>39477</v>
      </c>
      <c r="E771" s="866"/>
      <c r="F771" s="866"/>
      <c r="G771" s="866"/>
      <c r="H771" s="164" t="s">
        <v>1854</v>
      </c>
      <c r="I771" s="79" t="s">
        <v>1904</v>
      </c>
    </row>
    <row r="772" spans="1:21" x14ac:dyDescent="0.2">
      <c r="A772" s="93" t="s">
        <v>2692</v>
      </c>
      <c r="B772" s="93" t="s">
        <v>2693</v>
      </c>
      <c r="C772" s="70">
        <v>36</v>
      </c>
      <c r="D772" s="157">
        <v>39477</v>
      </c>
      <c r="E772" s="866" t="s">
        <v>1854</v>
      </c>
      <c r="F772" s="866"/>
      <c r="G772" s="866"/>
      <c r="H772" s="866"/>
      <c r="I772" s="871" t="s">
        <v>4039</v>
      </c>
    </row>
    <row r="773" spans="1:21" x14ac:dyDescent="0.2">
      <c r="A773" s="1042" t="s">
        <v>2776</v>
      </c>
      <c r="B773" s="1042" t="s">
        <v>2777</v>
      </c>
      <c r="C773" s="76">
        <v>26</v>
      </c>
      <c r="D773" s="173">
        <v>39448</v>
      </c>
      <c r="E773" s="1023" t="s">
        <v>1854</v>
      </c>
      <c r="F773" s="52"/>
      <c r="G773" s="52"/>
      <c r="H773" s="52"/>
      <c r="I773" s="1049" t="s">
        <v>2778</v>
      </c>
      <c r="U773" s="860"/>
    </row>
    <row r="774" spans="1:21" x14ac:dyDescent="0.2">
      <c r="A774" s="907"/>
      <c r="B774" s="916"/>
      <c r="C774" s="177"/>
      <c r="D774" s="178"/>
      <c r="E774" s="48"/>
      <c r="F774" s="48"/>
      <c r="G774" s="48"/>
      <c r="H774" s="48"/>
      <c r="I774" s="91"/>
    </row>
    <row r="775" spans="1:21" x14ac:dyDescent="0.2">
      <c r="A775" s="33" t="s">
        <v>3006</v>
      </c>
      <c r="B775" s="46">
        <f>COUNTA(B8:B773)</f>
        <v>766</v>
      </c>
      <c r="C775" s="174"/>
      <c r="D775" s="175"/>
      <c r="E775" s="46">
        <f>COUNTA(E8:E773)</f>
        <v>261</v>
      </c>
      <c r="F775" s="46">
        <f>COUNTA(F8:F773)</f>
        <v>297</v>
      </c>
      <c r="G775" s="46">
        <f>COUNTA(G8:G773)</f>
        <v>164</v>
      </c>
      <c r="H775" s="46">
        <f>COUNTA(H8:H773)</f>
        <v>45</v>
      </c>
      <c r="I775" s="176" t="s">
        <v>3007</v>
      </c>
    </row>
    <row r="776" spans="1:21" x14ac:dyDescent="0.2">
      <c r="A776" s="88" t="s">
        <v>3008</v>
      </c>
      <c r="B776" s="48">
        <f>B775-5</f>
        <v>761</v>
      </c>
      <c r="C776" s="177"/>
      <c r="D776" s="178"/>
      <c r="E776" s="48">
        <f>E775-2</f>
        <v>259</v>
      </c>
      <c r="F776" s="48">
        <f>F775-3</f>
        <v>294</v>
      </c>
      <c r="G776" s="48">
        <f>G775</f>
        <v>164</v>
      </c>
      <c r="H776" s="48">
        <f>H775</f>
        <v>45</v>
      </c>
      <c r="I776" s="179" t="s">
        <v>3009</v>
      </c>
    </row>
    <row r="777" spans="1:21" x14ac:dyDescent="0.2">
      <c r="A777" s="88" t="s">
        <v>3010</v>
      </c>
      <c r="B777" s="48">
        <f>B776-9</f>
        <v>752</v>
      </c>
      <c r="C777" s="177"/>
      <c r="D777" s="178"/>
      <c r="E777" s="48">
        <f>E776-3</f>
        <v>256</v>
      </c>
      <c r="F777" s="48">
        <f>F776-2</f>
        <v>292</v>
      </c>
      <c r="G777" s="48">
        <f>G776-1</f>
        <v>163</v>
      </c>
      <c r="H777" s="48">
        <f>H776-3</f>
        <v>42</v>
      </c>
      <c r="I777" s="179" t="s">
        <v>3011</v>
      </c>
    </row>
    <row r="778" spans="1:21" x14ac:dyDescent="0.2">
      <c r="A778" s="38" t="s">
        <v>3012</v>
      </c>
      <c r="B778" s="180">
        <v>100</v>
      </c>
      <c r="C778" s="181"/>
      <c r="D778" s="135"/>
      <c r="E778" s="181">
        <f>E777/$B777*100</f>
        <v>34.042553191489361</v>
      </c>
      <c r="F778" s="181">
        <f>F777/$B777*100</f>
        <v>38.829787234042549</v>
      </c>
      <c r="G778" s="181">
        <f>G777/$B777*100</f>
        <v>21.675531914893618</v>
      </c>
      <c r="H778" s="181">
        <f>H777/$B777*100</f>
        <v>5.5851063829787231</v>
      </c>
      <c r="I778" s="39"/>
    </row>
    <row r="779" spans="1:21" x14ac:dyDescent="0.2">
      <c r="A779" s="38" t="s">
        <v>3013</v>
      </c>
      <c r="B779" s="25"/>
      <c r="C779" s="181">
        <f>AVERAGE(C8:C773)</f>
        <v>11.501305483028721</v>
      </c>
      <c r="D779" s="182">
        <f>AVERAGE(D8:D773)</f>
        <v>42347.382506527414</v>
      </c>
      <c r="E779" s="48"/>
      <c r="F779" s="48"/>
      <c r="G779" s="48"/>
      <c r="H779" s="48"/>
      <c r="I779" s="39"/>
      <c r="T779" s="860"/>
    </row>
    <row r="780" spans="1:21" x14ac:dyDescent="0.2">
      <c r="A780" s="156" t="s">
        <v>3014</v>
      </c>
      <c r="B780" s="107"/>
      <c r="C780" s="183"/>
      <c r="D780" s="130"/>
      <c r="E780" s="116"/>
      <c r="F780" s="116"/>
      <c r="G780" s="116"/>
      <c r="H780" s="116"/>
      <c r="I780" s="107"/>
    </row>
    <row r="781" spans="1:21" x14ac:dyDescent="0.2">
      <c r="A781" s="106"/>
      <c r="B781" s="107"/>
      <c r="C781" s="183"/>
      <c r="D781" s="130"/>
      <c r="E781" s="116"/>
      <c r="F781" s="116"/>
      <c r="G781" s="116"/>
      <c r="H781" s="116"/>
      <c r="I781" s="107"/>
      <c r="S781" s="860"/>
    </row>
    <row r="782" spans="1:21" x14ac:dyDescent="0.2">
      <c r="A782" s="184" t="s">
        <v>3015</v>
      </c>
      <c r="B782" s="21"/>
      <c r="C782" s="185" t="s">
        <v>23</v>
      </c>
      <c r="D782" s="186" t="s">
        <v>3016</v>
      </c>
      <c r="E782" s="45" t="s">
        <v>1847</v>
      </c>
      <c r="F782" s="44" t="s">
        <v>3017</v>
      </c>
      <c r="G782" s="47" t="s">
        <v>3018</v>
      </c>
      <c r="H782" s="47" t="s">
        <v>1850</v>
      </c>
      <c r="I782" s="187" t="s">
        <v>1851</v>
      </c>
    </row>
    <row r="783" spans="1:21" x14ac:dyDescent="0.2">
      <c r="A783" s="80" t="s">
        <v>3019</v>
      </c>
      <c r="B783" s="13"/>
      <c r="C783" s="144">
        <f>SUM(E783:H783)</f>
        <v>156</v>
      </c>
      <c r="D783" s="188">
        <f>C783/C787*100</f>
        <v>20.74468085106383</v>
      </c>
      <c r="E783" s="468">
        <v>61</v>
      </c>
      <c r="F783" s="189">
        <v>92</v>
      </c>
      <c r="G783" s="64">
        <v>0</v>
      </c>
      <c r="H783" s="470">
        <v>3</v>
      </c>
      <c r="I783" s="190" t="s">
        <v>3020</v>
      </c>
    </row>
    <row r="784" spans="1:21" x14ac:dyDescent="0.2">
      <c r="A784" s="80" t="s">
        <v>3021</v>
      </c>
      <c r="B784" s="13"/>
      <c r="C784" s="144">
        <f>SUM(E784:H784)</f>
        <v>30</v>
      </c>
      <c r="D784" s="188">
        <f>C784/C787*100</f>
        <v>3.9893617021276597</v>
      </c>
      <c r="E784" s="50" t="s">
        <v>3022</v>
      </c>
      <c r="F784" s="50" t="s">
        <v>3022</v>
      </c>
      <c r="G784" s="50" t="s">
        <v>3022</v>
      </c>
      <c r="H784" s="191">
        <v>30</v>
      </c>
      <c r="I784" s="192" t="s">
        <v>3023</v>
      </c>
    </row>
    <row r="785" spans="1:25" x14ac:dyDescent="0.2">
      <c r="A785" s="80" t="s">
        <v>3024</v>
      </c>
      <c r="B785" s="13"/>
      <c r="C785" s="144">
        <f>SUM(E785:H785)</f>
        <v>124</v>
      </c>
      <c r="D785" s="188">
        <f>C785/C787*100</f>
        <v>16.48936170212766</v>
      </c>
      <c r="E785" s="63">
        <v>3</v>
      </c>
      <c r="F785" s="50">
        <v>7</v>
      </c>
      <c r="G785" s="64">
        <v>112</v>
      </c>
      <c r="H785" s="64">
        <v>2</v>
      </c>
      <c r="I785" s="107"/>
      <c r="J785" s="860"/>
      <c r="K785" s="860"/>
      <c r="L785" s="860"/>
      <c r="M785" s="860"/>
      <c r="N785" s="860"/>
      <c r="O785" s="860"/>
      <c r="P785" s="860"/>
      <c r="Q785" s="860"/>
      <c r="R785" s="860"/>
    </row>
    <row r="786" spans="1:25" s="860" customFormat="1" x14ac:dyDescent="0.2">
      <c r="A786" s="80" t="s">
        <v>3025</v>
      </c>
      <c r="B786" s="13"/>
      <c r="C786" s="144">
        <f>C787-C783-C785-C784</f>
        <v>442</v>
      </c>
      <c r="D786" s="188">
        <f>D787-D783-D785-D784</f>
        <v>58.776595744680847</v>
      </c>
      <c r="E786" s="63">
        <f>E787-E783-E785</f>
        <v>192</v>
      </c>
      <c r="F786" s="50">
        <f>F787-F783-F785</f>
        <v>193</v>
      </c>
      <c r="G786" s="50" t="s">
        <v>3022</v>
      </c>
      <c r="H786" s="64">
        <f>H787-H783-H785-H784</f>
        <v>7</v>
      </c>
      <c r="I786" s="107"/>
      <c r="J786" s="609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</row>
    <row r="787" spans="1:25" x14ac:dyDescent="0.2">
      <c r="A787" s="33" t="s">
        <v>3006</v>
      </c>
      <c r="B787" s="21"/>
      <c r="C787" s="185">
        <f>B777</f>
        <v>752</v>
      </c>
      <c r="D787" s="193">
        <v>100</v>
      </c>
      <c r="E787" s="185">
        <f>E777</f>
        <v>256</v>
      </c>
      <c r="F787" s="194">
        <f>F777</f>
        <v>292</v>
      </c>
      <c r="G787" s="195">
        <f>G777</f>
        <v>163</v>
      </c>
      <c r="H787" s="195">
        <f>H777</f>
        <v>42</v>
      </c>
      <c r="I787" s="107"/>
      <c r="X787" s="860"/>
      <c r="Y787" s="860"/>
    </row>
    <row r="788" spans="1:25" x14ac:dyDescent="0.2">
      <c r="A788" s="106"/>
      <c r="B788" s="107"/>
      <c r="C788" s="183"/>
      <c r="D788" s="130"/>
      <c r="E788" s="116"/>
      <c r="F788" s="116"/>
      <c r="G788" s="116"/>
      <c r="H788" s="116"/>
      <c r="I788" s="107"/>
    </row>
    <row r="789" spans="1:25" x14ac:dyDescent="0.2">
      <c r="A789" s="184" t="s">
        <v>3026</v>
      </c>
      <c r="B789" s="22"/>
      <c r="C789" s="174" t="s">
        <v>23</v>
      </c>
      <c r="D789" s="186" t="s">
        <v>3016</v>
      </c>
      <c r="E789" s="44" t="s">
        <v>1847</v>
      </c>
      <c r="F789" s="47" t="s">
        <v>3017</v>
      </c>
      <c r="G789" s="47" t="s">
        <v>3018</v>
      </c>
      <c r="H789" s="47" t="s">
        <v>1850</v>
      </c>
      <c r="I789" s="176" t="s">
        <v>1851</v>
      </c>
      <c r="K789" s="970" t="s">
        <v>869</v>
      </c>
      <c r="L789" s="176" t="s">
        <v>392</v>
      </c>
      <c r="M789" s="176" t="s">
        <v>391</v>
      </c>
      <c r="N789" s="176" t="s">
        <v>3238</v>
      </c>
      <c r="O789" s="885" t="s">
        <v>4412</v>
      </c>
    </row>
    <row r="790" spans="1:25" x14ac:dyDescent="0.2">
      <c r="A790" s="939">
        <v>2008</v>
      </c>
      <c r="B790" s="9"/>
      <c r="C790" s="141">
        <f t="shared" ref="C790:C799" si="0">SUM(E790:H790)</f>
        <v>15</v>
      </c>
      <c r="D790" s="203">
        <f t="shared" ref="D790:D801" si="1">C790/C$802*100</f>
        <v>2.6501766784452299</v>
      </c>
      <c r="E790" s="26">
        <v>9</v>
      </c>
      <c r="F790" s="37">
        <v>2</v>
      </c>
      <c r="G790" s="37">
        <v>3</v>
      </c>
      <c r="H790" s="37">
        <v>1</v>
      </c>
      <c r="I790" s="106" t="s">
        <v>3027</v>
      </c>
      <c r="J790">
        <v>2008</v>
      </c>
      <c r="K790" s="933">
        <f t="shared" ref="K790:K801" si="2">COUNTIFS($D$8:$D$773,"&gt;=1/1/"&amp;$A790,$D$8:$D$773,"&lt;=12/31/"&amp;$A790,$C$8:$C$773,"&gt;=5",$C$8:$C$773,"&lt;10")</f>
        <v>0</v>
      </c>
      <c r="L790" s="933">
        <f t="shared" ref="L790:L801" si="3">COUNTIFS($D$8:$D$773,"&gt;=1/1/"&amp;$A790,$D$8:$D$773,"&lt;=12/31/"&amp;$A790,$C$8:$C$773,"&gt;=10",$C$8:$C$773,"&lt;25")</f>
        <v>1</v>
      </c>
      <c r="M790" s="933">
        <f t="shared" ref="M790:M801" si="4">COUNTIFS($D$8:$D$773,"&gt;=1/1/"&amp;$A790,$D$8:$D$773,"&lt;=12/31/"&amp;$A790,$C$8:$C$773,"&gt;=25")</f>
        <v>16</v>
      </c>
      <c r="N790" s="969">
        <f t="shared" ref="N790:N801" si="5">SUM(K790:M790)</f>
        <v>17</v>
      </c>
    </row>
    <row r="791" spans="1:25" x14ac:dyDescent="0.2">
      <c r="A791" s="940">
        <v>2009</v>
      </c>
      <c r="B791" s="13"/>
      <c r="C791" s="144">
        <f t="shared" si="0"/>
        <v>44</v>
      </c>
      <c r="D791" s="188">
        <f t="shared" si="1"/>
        <v>7.7738515901060072</v>
      </c>
      <c r="E791" s="50">
        <v>28</v>
      </c>
      <c r="F791" s="64">
        <v>13</v>
      </c>
      <c r="G791" s="64">
        <v>3</v>
      </c>
      <c r="H791" s="64">
        <v>0</v>
      </c>
      <c r="I791" s="106" t="s">
        <v>3027</v>
      </c>
      <c r="J791">
        <v>2009</v>
      </c>
      <c r="K791" s="933">
        <f t="shared" si="2"/>
        <v>0</v>
      </c>
      <c r="L791" s="933">
        <f t="shared" si="3"/>
        <v>14</v>
      </c>
      <c r="M791" s="933">
        <f t="shared" si="4"/>
        <v>31</v>
      </c>
      <c r="N791" s="969">
        <f t="shared" si="5"/>
        <v>45</v>
      </c>
    </row>
    <row r="792" spans="1:25" x14ac:dyDescent="0.2">
      <c r="A792" s="940">
        <v>2010</v>
      </c>
      <c r="B792" s="13"/>
      <c r="C792" s="144">
        <f t="shared" si="0"/>
        <v>62</v>
      </c>
      <c r="D792" s="188">
        <f t="shared" si="1"/>
        <v>10.954063604240282</v>
      </c>
      <c r="E792" s="50">
        <v>1</v>
      </c>
      <c r="F792" s="64">
        <v>57</v>
      </c>
      <c r="G792" s="64">
        <v>4</v>
      </c>
      <c r="H792" s="64">
        <v>0</v>
      </c>
      <c r="I792" s="106" t="s">
        <v>3028</v>
      </c>
      <c r="J792">
        <v>2010</v>
      </c>
      <c r="K792" s="933">
        <f t="shared" si="2"/>
        <v>40</v>
      </c>
      <c r="L792" s="933">
        <f t="shared" si="3"/>
        <v>21</v>
      </c>
      <c r="M792" s="933">
        <f t="shared" si="4"/>
        <v>5</v>
      </c>
      <c r="N792" s="969">
        <f t="shared" si="5"/>
        <v>66</v>
      </c>
    </row>
    <row r="793" spans="1:25" x14ac:dyDescent="0.2">
      <c r="A793" s="940">
        <v>2011</v>
      </c>
      <c r="B793" s="13"/>
      <c r="C793" s="144">
        <f t="shared" si="0"/>
        <v>28</v>
      </c>
      <c r="D793" s="188">
        <f t="shared" si="1"/>
        <v>4.946996466431095</v>
      </c>
      <c r="E793" s="50">
        <v>8</v>
      </c>
      <c r="F793" s="64">
        <v>13</v>
      </c>
      <c r="G793" s="64">
        <v>6</v>
      </c>
      <c r="H793" s="64">
        <v>1</v>
      </c>
      <c r="I793" s="107"/>
      <c r="J793">
        <v>2011</v>
      </c>
      <c r="K793" s="933">
        <f t="shared" si="2"/>
        <v>14</v>
      </c>
      <c r="L793" s="933">
        <f t="shared" si="3"/>
        <v>12</v>
      </c>
      <c r="M793" s="933">
        <f t="shared" si="4"/>
        <v>3</v>
      </c>
      <c r="N793" s="969">
        <f t="shared" si="5"/>
        <v>29</v>
      </c>
    </row>
    <row r="794" spans="1:25" x14ac:dyDescent="0.2">
      <c r="A794" s="940">
        <v>2012</v>
      </c>
      <c r="B794" s="13"/>
      <c r="C794" s="144">
        <f t="shared" si="0"/>
        <v>37</v>
      </c>
      <c r="D794" s="188">
        <f t="shared" si="1"/>
        <v>6.5371024734982335</v>
      </c>
      <c r="E794" s="50">
        <v>14</v>
      </c>
      <c r="F794" s="64">
        <v>13</v>
      </c>
      <c r="G794" s="64">
        <v>5</v>
      </c>
      <c r="H794" s="64">
        <v>5</v>
      </c>
      <c r="I794" s="107"/>
      <c r="J794">
        <v>2012</v>
      </c>
      <c r="K794" s="933">
        <f t="shared" si="2"/>
        <v>22</v>
      </c>
      <c r="L794" s="933">
        <f t="shared" si="3"/>
        <v>13</v>
      </c>
      <c r="M794" s="933">
        <f t="shared" si="4"/>
        <v>3</v>
      </c>
      <c r="N794" s="969">
        <f t="shared" si="5"/>
        <v>38</v>
      </c>
    </row>
    <row r="795" spans="1:25" x14ac:dyDescent="0.2">
      <c r="A795" s="940">
        <v>2013</v>
      </c>
      <c r="B795" s="13"/>
      <c r="C795" s="144">
        <f t="shared" si="0"/>
        <v>36</v>
      </c>
      <c r="D795" s="188">
        <f t="shared" si="1"/>
        <v>6.3604240282685502</v>
      </c>
      <c r="E795" s="50">
        <v>6</v>
      </c>
      <c r="F795" s="64">
        <v>13</v>
      </c>
      <c r="G795" s="64">
        <v>12</v>
      </c>
      <c r="H795" s="64">
        <v>5</v>
      </c>
      <c r="I795" s="107"/>
      <c r="J795">
        <v>2013</v>
      </c>
      <c r="K795" s="933">
        <f t="shared" si="2"/>
        <v>24</v>
      </c>
      <c r="L795" s="933">
        <f t="shared" si="3"/>
        <v>12</v>
      </c>
      <c r="M795" s="933">
        <f t="shared" si="4"/>
        <v>1</v>
      </c>
      <c r="N795" s="969">
        <f t="shared" si="5"/>
        <v>37</v>
      </c>
      <c r="W795" s="860"/>
    </row>
    <row r="796" spans="1:25" x14ac:dyDescent="0.2">
      <c r="A796" s="940">
        <v>2014</v>
      </c>
      <c r="B796" s="13"/>
      <c r="C796" s="144">
        <f t="shared" si="0"/>
        <v>30</v>
      </c>
      <c r="D796" s="188">
        <f t="shared" si="1"/>
        <v>5.3003533568904597</v>
      </c>
      <c r="E796" s="50">
        <v>7</v>
      </c>
      <c r="F796" s="64">
        <v>12</v>
      </c>
      <c r="G796" s="64">
        <v>8</v>
      </c>
      <c r="H796" s="64">
        <v>3</v>
      </c>
      <c r="I796" s="107"/>
      <c r="J796">
        <v>2014</v>
      </c>
      <c r="K796" s="933">
        <f t="shared" si="2"/>
        <v>22</v>
      </c>
      <c r="L796" s="933">
        <f t="shared" si="3"/>
        <v>9</v>
      </c>
      <c r="M796" s="933">
        <f t="shared" si="4"/>
        <v>2</v>
      </c>
      <c r="N796" s="969">
        <f t="shared" si="5"/>
        <v>33</v>
      </c>
    </row>
    <row r="797" spans="1:25" x14ac:dyDescent="0.2">
      <c r="A797" s="941">
        <v>2015</v>
      </c>
      <c r="B797" s="877"/>
      <c r="C797" s="612">
        <f t="shared" si="0"/>
        <v>67</v>
      </c>
      <c r="D797" s="188">
        <f t="shared" si="1"/>
        <v>11.837455830388691</v>
      </c>
      <c r="E797" s="50">
        <v>18</v>
      </c>
      <c r="F797" s="64">
        <v>12</v>
      </c>
      <c r="G797" s="64">
        <v>18</v>
      </c>
      <c r="H797" s="64">
        <v>19</v>
      </c>
      <c r="I797" s="107"/>
      <c r="J797">
        <v>2015</v>
      </c>
      <c r="K797" s="933">
        <f t="shared" si="2"/>
        <v>50</v>
      </c>
      <c r="L797" s="933">
        <f t="shared" si="3"/>
        <v>15</v>
      </c>
      <c r="M797" s="933">
        <f t="shared" si="4"/>
        <v>2</v>
      </c>
      <c r="N797" s="969">
        <f t="shared" si="5"/>
        <v>67</v>
      </c>
      <c r="V797" s="860"/>
    </row>
    <row r="798" spans="1:25" x14ac:dyDescent="0.2">
      <c r="A798" s="610">
        <v>2016</v>
      </c>
      <c r="B798" s="615"/>
      <c r="C798" s="936">
        <f t="shared" si="0"/>
        <v>105</v>
      </c>
      <c r="D798" s="188">
        <f t="shared" si="1"/>
        <v>18.551236749116608</v>
      </c>
      <c r="E798" s="868">
        <v>28</v>
      </c>
      <c r="F798" s="932">
        <v>49</v>
      </c>
      <c r="G798" s="932">
        <v>24</v>
      </c>
      <c r="H798" s="930">
        <v>4</v>
      </c>
      <c r="I798" s="107"/>
      <c r="J798">
        <v>2016</v>
      </c>
      <c r="K798" s="933">
        <f t="shared" si="2"/>
        <v>71</v>
      </c>
      <c r="L798" s="933">
        <f t="shared" si="3"/>
        <v>29</v>
      </c>
      <c r="M798" s="933">
        <f t="shared" si="4"/>
        <v>6</v>
      </c>
      <c r="N798" s="969">
        <f t="shared" si="5"/>
        <v>106</v>
      </c>
    </row>
    <row r="799" spans="1:25" x14ac:dyDescent="0.2">
      <c r="A799" s="610">
        <v>2017</v>
      </c>
      <c r="B799" s="615"/>
      <c r="C799" s="936">
        <f t="shared" si="0"/>
        <v>73</v>
      </c>
      <c r="D799" s="188">
        <f t="shared" si="1"/>
        <v>12.897526501766784</v>
      </c>
      <c r="E799" s="935">
        <f t="shared" ref="E799:H801" si="6">COUNTIFS($D$8:$D$773,"&gt;=1/1/"&amp;$A799,$D$8:$D$773,"&lt;=12/31/"&amp;$A799,E$8:E$773,"X")</f>
        <v>8</v>
      </c>
      <c r="F799" s="934">
        <f t="shared" si="6"/>
        <v>37</v>
      </c>
      <c r="G799" s="934">
        <f t="shared" si="6"/>
        <v>25</v>
      </c>
      <c r="H799" s="934">
        <f t="shared" si="6"/>
        <v>3</v>
      </c>
      <c r="I799" s="107"/>
      <c r="J799">
        <v>2017</v>
      </c>
      <c r="K799" s="933">
        <f t="shared" si="2"/>
        <v>57</v>
      </c>
      <c r="L799" s="933">
        <f t="shared" si="3"/>
        <v>12</v>
      </c>
      <c r="M799" s="933">
        <f t="shared" si="4"/>
        <v>4</v>
      </c>
      <c r="N799" s="969">
        <f t="shared" si="5"/>
        <v>73</v>
      </c>
    </row>
    <row r="800" spans="1:25" x14ac:dyDescent="0.2">
      <c r="A800" s="610">
        <v>2018</v>
      </c>
      <c r="B800" s="615"/>
      <c r="C800" s="937">
        <f>SUM(E800:H800)</f>
        <v>69</v>
      </c>
      <c r="D800" s="199">
        <f t="shared" si="1"/>
        <v>12.190812720848058</v>
      </c>
      <c r="E800" s="933">
        <f t="shared" si="6"/>
        <v>12</v>
      </c>
      <c r="F800" s="933">
        <f t="shared" si="6"/>
        <v>31</v>
      </c>
      <c r="G800" s="933">
        <f t="shared" si="6"/>
        <v>26</v>
      </c>
      <c r="H800" s="932">
        <f t="shared" si="6"/>
        <v>0</v>
      </c>
      <c r="I800" s="849"/>
      <c r="J800">
        <v>2018</v>
      </c>
      <c r="K800" s="932">
        <f t="shared" si="2"/>
        <v>51</v>
      </c>
      <c r="L800" s="932">
        <f t="shared" si="3"/>
        <v>17</v>
      </c>
      <c r="M800" s="932">
        <f t="shared" si="4"/>
        <v>1</v>
      </c>
      <c r="N800" s="969">
        <f t="shared" si="5"/>
        <v>69</v>
      </c>
    </row>
    <row r="801" spans="1:21" x14ac:dyDescent="0.2">
      <c r="A801" s="610">
        <v>2019</v>
      </c>
      <c r="B801" s="615"/>
      <c r="C801" s="937">
        <f>SUM(E801:H801)</f>
        <v>70</v>
      </c>
      <c r="D801" s="199">
        <f t="shared" si="1"/>
        <v>12.367491166077739</v>
      </c>
      <c r="E801" s="933">
        <f t="shared" si="6"/>
        <v>10</v>
      </c>
      <c r="F801" s="933">
        <f t="shared" si="6"/>
        <v>40</v>
      </c>
      <c r="G801" s="933">
        <f t="shared" si="6"/>
        <v>19</v>
      </c>
      <c r="H801" s="973">
        <f t="shared" si="6"/>
        <v>1</v>
      </c>
      <c r="I801" s="13"/>
      <c r="J801" s="860">
        <v>2019</v>
      </c>
      <c r="K801" s="973">
        <f t="shared" si="2"/>
        <v>57</v>
      </c>
      <c r="L801" s="973">
        <f t="shared" si="3"/>
        <v>10</v>
      </c>
      <c r="M801" s="973">
        <f t="shared" si="4"/>
        <v>3</v>
      </c>
      <c r="N801" s="974">
        <f t="shared" si="5"/>
        <v>70</v>
      </c>
      <c r="O801" s="860"/>
      <c r="P801" s="860"/>
      <c r="Q801" s="860"/>
      <c r="R801" s="860"/>
    </row>
    <row r="802" spans="1:21" x14ac:dyDescent="0.2">
      <c r="A802" s="586" t="s">
        <v>3006</v>
      </c>
      <c r="B802" s="615"/>
      <c r="C802" s="938">
        <f t="shared" ref="C802:H802" si="7">SUM(C790:C800)</f>
        <v>566</v>
      </c>
      <c r="D802" s="200">
        <f t="shared" si="7"/>
        <v>99.999999999999986</v>
      </c>
      <c r="E802" s="194">
        <f>SUM(E790:E800)</f>
        <v>139</v>
      </c>
      <c r="F802" s="194">
        <f t="shared" si="7"/>
        <v>252</v>
      </c>
      <c r="G802" s="185">
        <f t="shared" si="7"/>
        <v>134</v>
      </c>
      <c r="H802" s="76">
        <f t="shared" si="7"/>
        <v>41</v>
      </c>
      <c r="I802" s="107"/>
    </row>
    <row r="803" spans="1:21" x14ac:dyDescent="0.2">
      <c r="A803" s="586"/>
      <c r="B803" s="615"/>
      <c r="C803" s="609"/>
      <c r="D803" s="201"/>
      <c r="E803" s="197"/>
      <c r="F803" s="197"/>
      <c r="G803" s="197"/>
      <c r="H803" s="197"/>
      <c r="I803" s="107"/>
    </row>
    <row r="804" spans="1:21" x14ac:dyDescent="0.2">
      <c r="A804" s="614" t="s">
        <v>3029</v>
      </c>
      <c r="B804" s="615"/>
      <c r="C804" s="938" t="s">
        <v>23</v>
      </c>
      <c r="D804" s="202" t="s">
        <v>3016</v>
      </c>
      <c r="E804" s="45" t="s">
        <v>1847</v>
      </c>
      <c r="F804" s="44" t="s">
        <v>3017</v>
      </c>
      <c r="G804" s="47" t="s">
        <v>3018</v>
      </c>
      <c r="H804" s="47" t="s">
        <v>1850</v>
      </c>
      <c r="I804" s="107"/>
    </row>
    <row r="805" spans="1:21" x14ac:dyDescent="0.2">
      <c r="A805" s="610" t="s">
        <v>3030</v>
      </c>
      <c r="B805" s="615"/>
      <c r="C805" s="936">
        <f t="shared" ref="C805:C814" si="8">SUM(E805:H805)</f>
        <v>296</v>
      </c>
      <c r="D805" s="188">
        <f t="shared" ref="D805:D814" si="9">C805/C$815*100</f>
        <v>58.846918489065601</v>
      </c>
      <c r="E805" s="42">
        <v>63</v>
      </c>
      <c r="F805" s="26">
        <v>143</v>
      </c>
      <c r="G805" s="37">
        <v>67</v>
      </c>
      <c r="H805" s="37">
        <v>23</v>
      </c>
      <c r="I805" s="107"/>
    </row>
    <row r="806" spans="1:21" x14ac:dyDescent="0.2">
      <c r="A806" s="610" t="s">
        <v>3031</v>
      </c>
      <c r="B806" s="615"/>
      <c r="C806" s="936">
        <f t="shared" si="8"/>
        <v>84</v>
      </c>
      <c r="D806" s="188">
        <f t="shared" si="9"/>
        <v>16.699801192842941</v>
      </c>
      <c r="E806" s="63">
        <v>19</v>
      </c>
      <c r="F806" s="50">
        <v>33</v>
      </c>
      <c r="G806" s="64">
        <v>19</v>
      </c>
      <c r="H806" s="64">
        <v>13</v>
      </c>
      <c r="I806" s="107"/>
    </row>
    <row r="807" spans="1:21" x14ac:dyDescent="0.2">
      <c r="A807" s="610" t="s">
        <v>3032</v>
      </c>
      <c r="B807" s="615"/>
      <c r="C807" s="936">
        <f t="shared" si="8"/>
        <v>35</v>
      </c>
      <c r="D807" s="188">
        <f t="shared" si="9"/>
        <v>6.9582504970178931</v>
      </c>
      <c r="E807" s="63">
        <v>8</v>
      </c>
      <c r="F807" s="50">
        <v>18</v>
      </c>
      <c r="G807" s="64">
        <v>8</v>
      </c>
      <c r="H807" s="64">
        <v>1</v>
      </c>
      <c r="I807" s="107"/>
    </row>
    <row r="808" spans="1:21" x14ac:dyDescent="0.2">
      <c r="A808" s="610" t="s">
        <v>3033</v>
      </c>
      <c r="B808" s="615"/>
      <c r="C808" s="936">
        <f t="shared" si="8"/>
        <v>18</v>
      </c>
      <c r="D808" s="188">
        <f t="shared" si="9"/>
        <v>3.5785288270377733</v>
      </c>
      <c r="E808" s="63">
        <v>5</v>
      </c>
      <c r="F808" s="50">
        <v>10</v>
      </c>
      <c r="G808" s="64">
        <v>2</v>
      </c>
      <c r="H808" s="64">
        <v>1</v>
      </c>
      <c r="I808" s="107"/>
      <c r="U808" s="860"/>
    </row>
    <row r="809" spans="1:21" x14ac:dyDescent="0.2">
      <c r="A809" s="610" t="s">
        <v>3034</v>
      </c>
      <c r="B809" s="615"/>
      <c r="C809" s="936">
        <f t="shared" si="8"/>
        <v>16</v>
      </c>
      <c r="D809" s="188">
        <f t="shared" si="9"/>
        <v>3.180914512922465</v>
      </c>
      <c r="E809" s="63">
        <v>8</v>
      </c>
      <c r="F809" s="50">
        <v>5</v>
      </c>
      <c r="G809" s="64">
        <v>3</v>
      </c>
      <c r="H809" s="64">
        <v>0</v>
      </c>
      <c r="I809" s="107"/>
    </row>
    <row r="810" spans="1:21" x14ac:dyDescent="0.2">
      <c r="A810" s="610" t="s">
        <v>3035</v>
      </c>
      <c r="B810" s="615"/>
      <c r="C810" s="936">
        <f t="shared" si="8"/>
        <v>23</v>
      </c>
      <c r="D810" s="188">
        <f t="shared" si="9"/>
        <v>4.5725646123260439</v>
      </c>
      <c r="E810" s="63">
        <v>10</v>
      </c>
      <c r="F810" s="50">
        <v>7</v>
      </c>
      <c r="G810" s="64">
        <v>5</v>
      </c>
      <c r="H810" s="64">
        <v>1</v>
      </c>
      <c r="I810" s="107"/>
    </row>
    <row r="811" spans="1:21" x14ac:dyDescent="0.2">
      <c r="A811" s="610" t="s">
        <v>3036</v>
      </c>
      <c r="B811" s="615"/>
      <c r="C811" s="936">
        <f t="shared" si="8"/>
        <v>20</v>
      </c>
      <c r="D811" s="188">
        <f t="shared" si="9"/>
        <v>3.9761431411530817</v>
      </c>
      <c r="E811" s="63">
        <v>12</v>
      </c>
      <c r="F811" s="50">
        <v>1</v>
      </c>
      <c r="G811" s="64">
        <v>6</v>
      </c>
      <c r="H811" s="64">
        <v>1</v>
      </c>
      <c r="I811" s="107"/>
    </row>
    <row r="812" spans="1:21" x14ac:dyDescent="0.2">
      <c r="A812" s="610" t="s">
        <v>3037</v>
      </c>
      <c r="B812" s="615"/>
      <c r="C812" s="936">
        <f t="shared" si="8"/>
        <v>7</v>
      </c>
      <c r="D812" s="188">
        <f t="shared" si="9"/>
        <v>1.3916500994035785</v>
      </c>
      <c r="E812" s="63">
        <v>3</v>
      </c>
      <c r="F812" s="50">
        <v>2</v>
      </c>
      <c r="G812" s="64">
        <v>1</v>
      </c>
      <c r="H812" s="64">
        <v>1</v>
      </c>
      <c r="I812" s="107"/>
    </row>
    <row r="813" spans="1:21" x14ac:dyDescent="0.2">
      <c r="A813" s="610" t="s">
        <v>3038</v>
      </c>
      <c r="B813" s="615"/>
      <c r="C813" s="936">
        <f t="shared" si="8"/>
        <v>1</v>
      </c>
      <c r="D813" s="188">
        <f t="shared" si="9"/>
        <v>0.19880715705765406</v>
      </c>
      <c r="E813" s="63">
        <v>0</v>
      </c>
      <c r="F813" s="50">
        <v>0</v>
      </c>
      <c r="G813" s="64">
        <v>1</v>
      </c>
      <c r="H813" s="64">
        <v>0</v>
      </c>
      <c r="I813" s="107"/>
    </row>
    <row r="814" spans="1:21" x14ac:dyDescent="0.2">
      <c r="A814" s="613" t="s">
        <v>3039</v>
      </c>
      <c r="B814" s="618"/>
      <c r="C814" s="612">
        <f t="shared" si="8"/>
        <v>3</v>
      </c>
      <c r="D814" s="188">
        <f t="shared" si="9"/>
        <v>0.59642147117296218</v>
      </c>
      <c r="E814" s="53">
        <v>1</v>
      </c>
      <c r="F814" s="52">
        <v>2</v>
      </c>
      <c r="G814" s="55">
        <v>0</v>
      </c>
      <c r="H814" s="55">
        <v>0</v>
      </c>
      <c r="I814" s="107"/>
      <c r="T814" s="860"/>
    </row>
    <row r="815" spans="1:21" x14ac:dyDescent="0.2">
      <c r="A815" s="33" t="s">
        <v>3006</v>
      </c>
      <c r="B815" s="619"/>
      <c r="C815" s="194">
        <f t="shared" ref="C815:H815" si="10">SUM(C805:C814)</f>
        <v>503</v>
      </c>
      <c r="D815" s="200">
        <f t="shared" si="10"/>
        <v>100.00000000000001</v>
      </c>
      <c r="E815" s="185">
        <f t="shared" si="10"/>
        <v>129</v>
      </c>
      <c r="F815" s="194">
        <f t="shared" si="10"/>
        <v>221</v>
      </c>
      <c r="G815" s="195">
        <f t="shared" si="10"/>
        <v>112</v>
      </c>
      <c r="H815" s="195">
        <f t="shared" si="10"/>
        <v>41</v>
      </c>
      <c r="I815" s="107"/>
    </row>
    <row r="816" spans="1:21" x14ac:dyDescent="0.2">
      <c r="A816" s="184" t="s">
        <v>3040</v>
      </c>
      <c r="B816" s="21"/>
      <c r="C816" s="194" t="s">
        <v>23</v>
      </c>
      <c r="D816" s="202" t="s">
        <v>3016</v>
      </c>
      <c r="E816" s="45" t="s">
        <v>1847</v>
      </c>
      <c r="F816" s="44" t="s">
        <v>3017</v>
      </c>
      <c r="G816" s="47" t="s">
        <v>3018</v>
      </c>
      <c r="H816" s="47" t="s">
        <v>1850</v>
      </c>
      <c r="I816" s="107"/>
      <c r="S816" s="860"/>
    </row>
    <row r="817" spans="1:18" x14ac:dyDescent="0.2">
      <c r="A817" s="196" t="s">
        <v>869</v>
      </c>
      <c r="B817" s="9"/>
      <c r="C817" s="144">
        <f>C805</f>
        <v>296</v>
      </c>
      <c r="D817" s="203">
        <f>C817/C$820*100</f>
        <v>58.846918489065601</v>
      </c>
      <c r="E817" s="42">
        <f>E805</f>
        <v>63</v>
      </c>
      <c r="F817" s="42">
        <f>F805</f>
        <v>143</v>
      </c>
      <c r="G817" s="42">
        <f>G805</f>
        <v>67</v>
      </c>
      <c r="H817" s="26">
        <f>H805</f>
        <v>23</v>
      </c>
      <c r="I817" s="106" t="s">
        <v>3041</v>
      </c>
    </row>
    <row r="818" spans="1:18" x14ac:dyDescent="0.2">
      <c r="A818" s="198" t="s">
        <v>392</v>
      </c>
      <c r="B818" s="13"/>
      <c r="C818" s="144">
        <f>SUM(E806:H808)</f>
        <v>137</v>
      </c>
      <c r="D818" s="188">
        <f>C818/C$815*100</f>
        <v>27.236580516898606</v>
      </c>
      <c r="E818" s="63">
        <f>SUM(E806:E808)</f>
        <v>32</v>
      </c>
      <c r="F818" s="63">
        <f>SUM(F806:F808)</f>
        <v>61</v>
      </c>
      <c r="G818" s="63">
        <f>SUM(G806:G808)</f>
        <v>29</v>
      </c>
      <c r="H818" s="50">
        <f>SUM(H806:H808)</f>
        <v>15</v>
      </c>
      <c r="I818" s="106" t="s">
        <v>3042</v>
      </c>
    </row>
    <row r="819" spans="1:18" x14ac:dyDescent="0.2">
      <c r="A819" s="198" t="s">
        <v>391</v>
      </c>
      <c r="B819" s="13"/>
      <c r="C819" s="144">
        <f>SUM(E809:H814)</f>
        <v>70</v>
      </c>
      <c r="D819" s="199">
        <f>C819/C$815*100</f>
        <v>13.916500994035786</v>
      </c>
      <c r="E819" s="53">
        <f>SUM(E809:E814)</f>
        <v>34</v>
      </c>
      <c r="F819" s="53">
        <f>SUM(F809:F814)</f>
        <v>17</v>
      </c>
      <c r="G819" s="53">
        <f>SUM(G809:G814)</f>
        <v>16</v>
      </c>
      <c r="H819" s="52">
        <f>SUM(H809:H814)</f>
        <v>3</v>
      </c>
      <c r="I819" s="106" t="s">
        <v>3043</v>
      </c>
    </row>
    <row r="820" spans="1:18" x14ac:dyDescent="0.2">
      <c r="A820" s="33" t="s">
        <v>3006</v>
      </c>
      <c r="B820" s="21"/>
      <c r="C820" s="194">
        <f t="shared" ref="C820:H820" si="11">SUM(C817:C819)</f>
        <v>503</v>
      </c>
      <c r="D820" s="200">
        <f t="shared" si="11"/>
        <v>99.999999999999986</v>
      </c>
      <c r="E820" s="185">
        <f t="shared" si="11"/>
        <v>129</v>
      </c>
      <c r="F820" s="194">
        <f t="shared" si="11"/>
        <v>221</v>
      </c>
      <c r="G820" s="194">
        <f t="shared" si="11"/>
        <v>112</v>
      </c>
      <c r="H820" s="195">
        <f t="shared" si="11"/>
        <v>41</v>
      </c>
      <c r="I820" s="107"/>
      <c r="J820" s="860"/>
      <c r="K820" s="860"/>
      <c r="L820" s="860"/>
      <c r="M820" s="860"/>
      <c r="N820" s="860"/>
      <c r="O820" s="860"/>
      <c r="P820" s="860"/>
      <c r="Q820" s="860"/>
      <c r="R820" s="860"/>
    </row>
    <row r="821" spans="1:18" x14ac:dyDescent="0.2">
      <c r="A821" s="156"/>
      <c r="B821" s="13"/>
      <c r="C821" s="197"/>
      <c r="D821" s="201"/>
      <c r="E821" s="197"/>
      <c r="F821" s="197"/>
      <c r="G821" s="197"/>
      <c r="H821" s="197"/>
      <c r="I821" s="107"/>
    </row>
    <row r="822" spans="1:18" x14ac:dyDescent="0.2">
      <c r="A822" s="204" t="s">
        <v>3044</v>
      </c>
      <c r="B822" s="13"/>
      <c r="C822" s="197"/>
      <c r="D822" s="201"/>
      <c r="E822" s="197"/>
      <c r="F822" s="197"/>
      <c r="G822" s="197"/>
      <c r="H822" s="197"/>
      <c r="I822" s="107"/>
    </row>
    <row r="823" spans="1:18" x14ac:dyDescent="0.2">
      <c r="A823" s="34" t="s">
        <v>21</v>
      </c>
      <c r="B823" s="37" t="s">
        <v>22</v>
      </c>
      <c r="C823" s="141" t="s">
        <v>64</v>
      </c>
      <c r="D823" s="26" t="s">
        <v>1842</v>
      </c>
      <c r="E823" s="101" t="s">
        <v>65</v>
      </c>
      <c r="F823" s="141"/>
      <c r="G823" s="205"/>
      <c r="H823" s="205"/>
      <c r="I823" s="23"/>
    </row>
    <row r="824" spans="1:18" x14ac:dyDescent="0.2">
      <c r="A824" s="88" t="s">
        <v>55</v>
      </c>
      <c r="B824" s="55" t="s">
        <v>56</v>
      </c>
      <c r="C824" s="146" t="s">
        <v>58</v>
      </c>
      <c r="D824" s="52" t="s">
        <v>3045</v>
      </c>
      <c r="E824" s="103" t="s">
        <v>58</v>
      </c>
      <c r="F824" s="206" t="s">
        <v>3046</v>
      </c>
      <c r="G824" s="177"/>
      <c r="H824" s="177"/>
      <c r="I824" s="39"/>
    </row>
    <row r="825" spans="1:18" x14ac:dyDescent="0.2">
      <c r="A825" s="65" t="s">
        <v>395</v>
      </c>
      <c r="B825" s="35" t="s">
        <v>396</v>
      </c>
      <c r="C825" s="141">
        <v>7</v>
      </c>
      <c r="D825" s="126">
        <v>40856</v>
      </c>
      <c r="E825" s="101">
        <v>9</v>
      </c>
      <c r="F825" s="207" t="s">
        <v>3047</v>
      </c>
      <c r="G825" s="205"/>
      <c r="H825" s="205"/>
      <c r="I825" s="23"/>
    </row>
    <row r="826" spans="1:18" x14ac:dyDescent="0.2">
      <c r="A826" s="81" t="s">
        <v>397</v>
      </c>
      <c r="B826" s="24" t="s">
        <v>398</v>
      </c>
      <c r="C826" s="144">
        <v>6</v>
      </c>
      <c r="D826" s="128">
        <v>41091</v>
      </c>
      <c r="E826" s="99">
        <v>7</v>
      </c>
      <c r="F826" s="208" t="s">
        <v>3048</v>
      </c>
      <c r="G826" s="197"/>
      <c r="H826" s="197"/>
      <c r="I826" s="41"/>
    </row>
    <row r="827" spans="1:18" x14ac:dyDescent="0.2">
      <c r="A827" s="81" t="s">
        <v>1903</v>
      </c>
      <c r="B827" s="24" t="s">
        <v>125</v>
      </c>
      <c r="C827" s="144">
        <v>45</v>
      </c>
      <c r="D827" s="128">
        <v>41729</v>
      </c>
      <c r="E827" s="99">
        <v>44</v>
      </c>
      <c r="F827" s="156" t="s">
        <v>3049</v>
      </c>
      <c r="G827" s="197"/>
      <c r="H827" s="197"/>
      <c r="I827" s="41"/>
    </row>
    <row r="828" spans="1:18" ht="6" customHeight="1" x14ac:dyDescent="0.2">
      <c r="A828" s="81" t="s">
        <v>140</v>
      </c>
      <c r="B828" s="24" t="s">
        <v>141</v>
      </c>
      <c r="C828" s="144">
        <v>25</v>
      </c>
      <c r="D828" s="128">
        <v>41308</v>
      </c>
      <c r="E828" s="99">
        <v>29</v>
      </c>
      <c r="F828" s="208" t="s">
        <v>3050</v>
      </c>
      <c r="G828" s="197"/>
      <c r="H828" s="197"/>
      <c r="I828" s="41"/>
    </row>
    <row r="829" spans="1:18" x14ac:dyDescent="0.2">
      <c r="A829" s="102" t="s">
        <v>462</v>
      </c>
      <c r="B829" s="56" t="s">
        <v>463</v>
      </c>
      <c r="C829" s="146">
        <v>15</v>
      </c>
      <c r="D829" s="209">
        <v>43021</v>
      </c>
      <c r="E829" s="103">
        <v>14</v>
      </c>
      <c r="F829" s="210" t="s">
        <v>3047</v>
      </c>
      <c r="G829" s="177"/>
      <c r="H829" s="177"/>
      <c r="I829" s="39"/>
    </row>
    <row r="830" spans="1:18" x14ac:dyDescent="0.2">
      <c r="A830" s="81" t="s">
        <v>2000</v>
      </c>
      <c r="B830" s="24" t="s">
        <v>3051</v>
      </c>
      <c r="C830" s="144">
        <v>39</v>
      </c>
      <c r="D830" s="128">
        <v>41086</v>
      </c>
      <c r="E830" s="99">
        <v>40</v>
      </c>
      <c r="F830" s="156" t="s">
        <v>3052</v>
      </c>
      <c r="G830" s="197"/>
      <c r="H830" s="197"/>
      <c r="I830" s="41"/>
    </row>
    <row r="831" spans="1:18" x14ac:dyDescent="0.2">
      <c r="A831" s="36" t="s">
        <v>488</v>
      </c>
      <c r="B831" s="24" t="s">
        <v>489</v>
      </c>
      <c r="C831" s="144">
        <v>23</v>
      </c>
      <c r="D831" s="128">
        <v>41032</v>
      </c>
      <c r="E831" s="99">
        <v>16</v>
      </c>
      <c r="F831" s="208" t="s">
        <v>3048</v>
      </c>
      <c r="G831" s="197"/>
      <c r="H831" s="197"/>
      <c r="I831" s="41"/>
    </row>
    <row r="832" spans="1:18" x14ac:dyDescent="0.2">
      <c r="A832" s="81" t="s">
        <v>174</v>
      </c>
      <c r="B832" s="24" t="s">
        <v>175</v>
      </c>
      <c r="C832" s="144">
        <v>24</v>
      </c>
      <c r="D832" s="128">
        <v>42586</v>
      </c>
      <c r="E832" s="99">
        <v>25</v>
      </c>
      <c r="F832" s="156" t="s">
        <v>3053</v>
      </c>
      <c r="G832" s="197"/>
      <c r="H832" s="197"/>
      <c r="I832" s="41"/>
    </row>
    <row r="833" spans="1:25" x14ac:dyDescent="0.2">
      <c r="A833" s="81" t="s">
        <v>2076</v>
      </c>
      <c r="B833" s="24" t="s">
        <v>505</v>
      </c>
      <c r="C833" s="144">
        <v>49</v>
      </c>
      <c r="D833" s="128">
        <v>41701</v>
      </c>
      <c r="E833" s="99">
        <v>32</v>
      </c>
      <c r="F833" s="156" t="s">
        <v>3054</v>
      </c>
      <c r="G833" s="197"/>
      <c r="H833" s="197"/>
      <c r="I833" s="41"/>
    </row>
    <row r="834" spans="1:25" s="860" customFormat="1" x14ac:dyDescent="0.2">
      <c r="A834" s="81" t="s">
        <v>2083</v>
      </c>
      <c r="B834" s="24" t="s">
        <v>2084</v>
      </c>
      <c r="C834" s="144">
        <v>26</v>
      </c>
      <c r="D834" s="128">
        <v>40308</v>
      </c>
      <c r="E834" s="99">
        <v>45</v>
      </c>
      <c r="F834" s="156" t="s">
        <v>3055</v>
      </c>
      <c r="G834" s="197"/>
      <c r="H834" s="197"/>
      <c r="I834" s="41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</row>
    <row r="835" spans="1:25" s="860" customFormat="1" x14ac:dyDescent="0.2">
      <c r="A835" s="65" t="s">
        <v>2083</v>
      </c>
      <c r="B835" s="35" t="s">
        <v>2084</v>
      </c>
      <c r="C835" s="141">
        <v>48</v>
      </c>
      <c r="D835" s="126">
        <v>41548</v>
      </c>
      <c r="E835" s="101">
        <v>30</v>
      </c>
      <c r="F835" s="211" t="s">
        <v>3056</v>
      </c>
      <c r="G835" s="205"/>
      <c r="H835" s="205"/>
      <c r="I835" s="23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1:25" x14ac:dyDescent="0.2">
      <c r="A836" s="877" t="s">
        <v>485</v>
      </c>
      <c r="B836" s="889" t="s">
        <v>486</v>
      </c>
      <c r="C836" s="872">
        <v>21</v>
      </c>
      <c r="D836" s="128">
        <v>43496</v>
      </c>
      <c r="E836" s="99">
        <v>24</v>
      </c>
      <c r="F836" s="156" t="s">
        <v>3047</v>
      </c>
      <c r="G836" s="197"/>
      <c r="H836" s="197"/>
      <c r="I836" s="865"/>
      <c r="X836" s="860"/>
      <c r="Y836" s="860"/>
    </row>
    <row r="837" spans="1:25" x14ac:dyDescent="0.2">
      <c r="A837" s="80" t="s">
        <v>199</v>
      </c>
      <c r="B837" s="24" t="s">
        <v>200</v>
      </c>
      <c r="C837" s="144">
        <v>25</v>
      </c>
      <c r="D837" s="128">
        <v>41750</v>
      </c>
      <c r="E837" s="99">
        <v>42</v>
      </c>
      <c r="F837" s="156" t="s">
        <v>3049</v>
      </c>
      <c r="G837" s="197"/>
      <c r="H837" s="197"/>
      <c r="I837" s="41"/>
    </row>
    <row r="838" spans="1:25" x14ac:dyDescent="0.2">
      <c r="A838" s="80" t="s">
        <v>212</v>
      </c>
      <c r="B838" s="24" t="s">
        <v>213</v>
      </c>
      <c r="C838" s="144">
        <v>7</v>
      </c>
      <c r="D838" s="128">
        <v>40832</v>
      </c>
      <c r="E838" s="99">
        <v>24</v>
      </c>
      <c r="F838" s="208" t="s">
        <v>3047</v>
      </c>
      <c r="G838" s="197"/>
      <c r="H838" s="197"/>
      <c r="I838" s="41"/>
    </row>
    <row r="839" spans="1:25" x14ac:dyDescent="0.2">
      <c r="A839" s="81" t="s">
        <v>560</v>
      </c>
      <c r="B839" s="24" t="s">
        <v>561</v>
      </c>
      <c r="C839" s="144">
        <v>8</v>
      </c>
      <c r="D839" s="128">
        <v>41072</v>
      </c>
      <c r="E839" s="99">
        <v>18</v>
      </c>
      <c r="F839" s="208" t="s">
        <v>3047</v>
      </c>
      <c r="G839" s="197"/>
      <c r="H839" s="197"/>
      <c r="I839" s="41"/>
    </row>
    <row r="840" spans="1:25" s="860" customFormat="1" x14ac:dyDescent="0.2">
      <c r="A840" s="88" t="s">
        <v>227</v>
      </c>
      <c r="B840" s="56" t="s">
        <v>228</v>
      </c>
      <c r="C840" s="146">
        <v>17</v>
      </c>
      <c r="D840" s="209">
        <v>42194</v>
      </c>
      <c r="E840" s="103">
        <v>50</v>
      </c>
      <c r="F840" s="105" t="s">
        <v>3049</v>
      </c>
      <c r="G840" s="177"/>
      <c r="H840" s="177"/>
      <c r="I840" s="39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</row>
    <row r="841" spans="1:25" x14ac:dyDescent="0.2">
      <c r="A841" s="81" t="s">
        <v>232</v>
      </c>
      <c r="B841" s="24" t="s">
        <v>233</v>
      </c>
      <c r="C841" s="144">
        <v>25</v>
      </c>
      <c r="D841" s="128">
        <v>41780</v>
      </c>
      <c r="E841" s="99">
        <v>26</v>
      </c>
      <c r="F841" s="156" t="s">
        <v>3049</v>
      </c>
      <c r="G841" s="197"/>
      <c r="H841" s="197"/>
      <c r="I841" s="41"/>
      <c r="X841" s="860"/>
      <c r="Y841" s="860"/>
    </row>
    <row r="842" spans="1:25" x14ac:dyDescent="0.2">
      <c r="A842" s="81" t="s">
        <v>232</v>
      </c>
      <c r="B842" s="24" t="s">
        <v>233</v>
      </c>
      <c r="C842" s="144">
        <v>27</v>
      </c>
      <c r="D842" s="128">
        <v>42519</v>
      </c>
      <c r="E842" s="99">
        <v>28</v>
      </c>
      <c r="F842" s="156" t="s">
        <v>3049</v>
      </c>
      <c r="G842" s="197"/>
      <c r="H842" s="197"/>
      <c r="I842" s="41"/>
    </row>
    <row r="843" spans="1:25" x14ac:dyDescent="0.2">
      <c r="A843" s="81" t="s">
        <v>240</v>
      </c>
      <c r="B843" s="24" t="s">
        <v>241</v>
      </c>
      <c r="C843" s="144">
        <v>17</v>
      </c>
      <c r="D843" s="128">
        <v>40393</v>
      </c>
      <c r="E843" s="99">
        <v>19</v>
      </c>
      <c r="F843" s="156" t="s">
        <v>3057</v>
      </c>
      <c r="G843" s="197"/>
      <c r="H843" s="197"/>
      <c r="I843" s="41"/>
      <c r="W843" s="860"/>
    </row>
    <row r="844" spans="1:25" x14ac:dyDescent="0.2">
      <c r="A844" s="36" t="s">
        <v>246</v>
      </c>
      <c r="B844" s="24" t="s">
        <v>247</v>
      </c>
      <c r="C844" s="144">
        <v>35</v>
      </c>
      <c r="D844" s="128">
        <v>40308</v>
      </c>
      <c r="E844" s="99">
        <v>37</v>
      </c>
      <c r="F844" s="208" t="s">
        <v>3049</v>
      </c>
      <c r="G844" s="197"/>
      <c r="H844" s="197"/>
      <c r="I844" s="41"/>
      <c r="W844" s="860"/>
    </row>
    <row r="845" spans="1:25" x14ac:dyDescent="0.2">
      <c r="A845" s="81" t="s">
        <v>2325</v>
      </c>
      <c r="B845" s="24" t="s">
        <v>2326</v>
      </c>
      <c r="C845" s="144">
        <v>7</v>
      </c>
      <c r="D845" s="128">
        <v>40778</v>
      </c>
      <c r="E845" s="99">
        <v>8</v>
      </c>
      <c r="F845" s="156" t="s">
        <v>3055</v>
      </c>
      <c r="G845" s="197"/>
      <c r="H845" s="197"/>
      <c r="I845" s="41"/>
      <c r="V845" s="860"/>
    </row>
    <row r="846" spans="1:25" x14ac:dyDescent="0.2">
      <c r="A846" s="60" t="s">
        <v>1269</v>
      </c>
      <c r="B846" s="35" t="s">
        <v>1270</v>
      </c>
      <c r="C846" s="141">
        <v>7</v>
      </c>
      <c r="D846" s="126">
        <v>43160</v>
      </c>
      <c r="E846" s="101">
        <v>9</v>
      </c>
      <c r="F846" s="207" t="s">
        <v>3048</v>
      </c>
      <c r="G846" s="205"/>
      <c r="H846" s="205"/>
      <c r="I846" s="23"/>
      <c r="V846" s="860"/>
    </row>
    <row r="847" spans="1:25" x14ac:dyDescent="0.2">
      <c r="A847" s="81" t="s">
        <v>611</v>
      </c>
      <c r="B847" s="24" t="s">
        <v>612</v>
      </c>
      <c r="C847" s="144">
        <v>11</v>
      </c>
      <c r="D847" s="128">
        <v>42144</v>
      </c>
      <c r="E847" s="99">
        <v>14</v>
      </c>
      <c r="F847" s="156" t="s">
        <v>3048</v>
      </c>
      <c r="G847" s="197"/>
      <c r="H847" s="197"/>
      <c r="I847" s="41"/>
    </row>
    <row r="848" spans="1:25" x14ac:dyDescent="0.2">
      <c r="A848" s="81" t="s">
        <v>3058</v>
      </c>
      <c r="B848" s="24" t="s">
        <v>854</v>
      </c>
      <c r="C848" s="144">
        <v>7</v>
      </c>
      <c r="D848" s="128">
        <v>41794</v>
      </c>
      <c r="E848" s="99">
        <v>11</v>
      </c>
      <c r="F848" s="156" t="s">
        <v>3059</v>
      </c>
      <c r="G848" s="197"/>
      <c r="H848" s="197"/>
      <c r="I848" s="41"/>
    </row>
    <row r="849" spans="1:25" x14ac:dyDescent="0.2">
      <c r="A849" s="80" t="s">
        <v>618</v>
      </c>
      <c r="B849" s="24" t="s">
        <v>619</v>
      </c>
      <c r="C849" s="144">
        <v>17</v>
      </c>
      <c r="D849" s="128">
        <v>41074</v>
      </c>
      <c r="E849" s="99">
        <v>18</v>
      </c>
      <c r="F849" s="208" t="s">
        <v>3048</v>
      </c>
      <c r="G849" s="197"/>
      <c r="H849" s="197"/>
      <c r="I849" s="41"/>
      <c r="W849" s="860"/>
    </row>
    <row r="850" spans="1:25" x14ac:dyDescent="0.2">
      <c r="A850" s="102" t="s">
        <v>618</v>
      </c>
      <c r="B850" s="56" t="s">
        <v>619</v>
      </c>
      <c r="C850" s="146">
        <v>21</v>
      </c>
      <c r="D850" s="209">
        <v>41969</v>
      </c>
      <c r="E850" s="103">
        <v>7</v>
      </c>
      <c r="F850" s="105" t="s">
        <v>3060</v>
      </c>
      <c r="G850" s="177"/>
      <c r="H850" s="177"/>
      <c r="I850" s="39"/>
    </row>
    <row r="851" spans="1:25" x14ac:dyDescent="0.2">
      <c r="A851" s="36" t="s">
        <v>255</v>
      </c>
      <c r="B851" s="24" t="s">
        <v>256</v>
      </c>
      <c r="C851" s="144">
        <v>49</v>
      </c>
      <c r="D851" s="128">
        <v>41381</v>
      </c>
      <c r="E851" s="99">
        <v>38</v>
      </c>
      <c r="F851" s="208" t="s">
        <v>3050</v>
      </c>
      <c r="G851" s="197"/>
      <c r="H851" s="197"/>
      <c r="I851" s="41"/>
      <c r="V851" s="860"/>
    </row>
    <row r="852" spans="1:25" x14ac:dyDescent="0.2">
      <c r="A852" s="24" t="s">
        <v>637</v>
      </c>
      <c r="B852" s="24" t="s">
        <v>638</v>
      </c>
      <c r="C852" s="144">
        <v>13</v>
      </c>
      <c r="D852" s="128">
        <v>41142</v>
      </c>
      <c r="E852" s="99">
        <v>15</v>
      </c>
      <c r="F852" s="208" t="s">
        <v>3048</v>
      </c>
      <c r="G852" s="197"/>
      <c r="H852" s="197"/>
      <c r="I852" s="41"/>
    </row>
    <row r="853" spans="1:25" x14ac:dyDescent="0.2">
      <c r="A853" s="81" t="s">
        <v>257</v>
      </c>
      <c r="B853" s="24" t="s">
        <v>258</v>
      </c>
      <c r="C853" s="144">
        <v>24</v>
      </c>
      <c r="D853" s="128">
        <v>42416</v>
      </c>
      <c r="E853" s="99">
        <v>26</v>
      </c>
      <c r="F853" s="156" t="s">
        <v>3061</v>
      </c>
      <c r="G853" s="197"/>
      <c r="H853" s="197"/>
      <c r="I853" s="41"/>
    </row>
    <row r="854" spans="1:25" x14ac:dyDescent="0.2">
      <c r="A854" s="80" t="s">
        <v>2444</v>
      </c>
      <c r="B854" s="24" t="s">
        <v>2445</v>
      </c>
      <c r="C854" s="144">
        <v>10</v>
      </c>
      <c r="D854" s="128">
        <v>41409</v>
      </c>
      <c r="E854" s="99">
        <v>9</v>
      </c>
      <c r="F854" s="156" t="s">
        <v>3062</v>
      </c>
      <c r="G854" s="197"/>
      <c r="H854" s="197"/>
      <c r="I854" s="41"/>
    </row>
    <row r="855" spans="1:25" s="860" customFormat="1" x14ac:dyDescent="0.2">
      <c r="A855" s="24" t="s">
        <v>2470</v>
      </c>
      <c r="B855" s="24" t="s">
        <v>2471</v>
      </c>
      <c r="C855" s="144">
        <v>10</v>
      </c>
      <c r="D855" s="128">
        <v>41956</v>
      </c>
      <c r="E855" s="99">
        <v>13</v>
      </c>
      <c r="F855" s="156" t="s">
        <v>3055</v>
      </c>
      <c r="G855" s="197"/>
      <c r="H855" s="197"/>
      <c r="I855" s="41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</row>
    <row r="856" spans="1:25" x14ac:dyDescent="0.2">
      <c r="A856" s="65" t="s">
        <v>274</v>
      </c>
      <c r="B856" s="35" t="s">
        <v>275</v>
      </c>
      <c r="C856" s="141">
        <v>37</v>
      </c>
      <c r="D856" s="126">
        <v>41535</v>
      </c>
      <c r="E856" s="101">
        <v>38</v>
      </c>
      <c r="F856" s="211" t="s">
        <v>3063</v>
      </c>
      <c r="G856" s="205"/>
      <c r="H856" s="205"/>
      <c r="I856" s="23"/>
      <c r="U856" s="860"/>
      <c r="X856" s="860"/>
      <c r="Y856" s="860"/>
    </row>
    <row r="857" spans="1:25" x14ac:dyDescent="0.2">
      <c r="A857" s="81" t="s">
        <v>3064</v>
      </c>
      <c r="B857" s="24" t="s">
        <v>289</v>
      </c>
      <c r="C857" s="144">
        <v>37</v>
      </c>
      <c r="D857" s="128">
        <v>41628</v>
      </c>
      <c r="E857" s="99">
        <v>38</v>
      </c>
      <c r="F857" s="156" t="s">
        <v>3049</v>
      </c>
      <c r="G857" s="197"/>
      <c r="H857" s="197"/>
      <c r="I857" s="41"/>
      <c r="U857" s="860"/>
    </row>
    <row r="858" spans="1:25" x14ac:dyDescent="0.2">
      <c r="A858" s="81" t="s">
        <v>679</v>
      </c>
      <c r="B858" s="24" t="s">
        <v>680</v>
      </c>
      <c r="C858" s="144">
        <v>8</v>
      </c>
      <c r="D858" s="128">
        <v>41175</v>
      </c>
      <c r="E858" s="99">
        <v>10</v>
      </c>
      <c r="F858" s="208" t="s">
        <v>3061</v>
      </c>
      <c r="G858" s="197"/>
      <c r="H858" s="197"/>
      <c r="I858" s="41"/>
    </row>
    <row r="859" spans="1:25" x14ac:dyDescent="0.2">
      <c r="A859" s="81" t="s">
        <v>679</v>
      </c>
      <c r="B859" s="24" t="s">
        <v>680</v>
      </c>
      <c r="C859" s="144">
        <v>12</v>
      </c>
      <c r="D859" s="128">
        <v>42114</v>
      </c>
      <c r="E859" s="99">
        <v>12</v>
      </c>
      <c r="F859" s="156" t="s">
        <v>3061</v>
      </c>
      <c r="G859" s="197"/>
      <c r="H859" s="197"/>
      <c r="I859" s="41"/>
    </row>
    <row r="860" spans="1:25" s="860" customFormat="1" x14ac:dyDescent="0.2">
      <c r="A860" s="102" t="s">
        <v>701</v>
      </c>
      <c r="B860" s="56" t="s">
        <v>702</v>
      </c>
      <c r="C860" s="146">
        <v>11</v>
      </c>
      <c r="D860" s="209">
        <v>41599</v>
      </c>
      <c r="E860" s="103">
        <v>12</v>
      </c>
      <c r="F860" s="105" t="s">
        <v>3049</v>
      </c>
      <c r="G860" s="177"/>
      <c r="H860" s="177"/>
      <c r="I860" s="39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</row>
    <row r="861" spans="1:25" x14ac:dyDescent="0.2">
      <c r="A861" s="80" t="s">
        <v>310</v>
      </c>
      <c r="B861" s="24" t="s">
        <v>311</v>
      </c>
      <c r="C861" s="144">
        <v>58</v>
      </c>
      <c r="D861" s="128">
        <v>42116</v>
      </c>
      <c r="E861" s="99">
        <v>59</v>
      </c>
      <c r="F861" s="156" t="s">
        <v>3061</v>
      </c>
      <c r="G861" s="197"/>
      <c r="H861" s="197"/>
      <c r="I861" s="41"/>
      <c r="X861" s="860"/>
      <c r="Y861" s="860"/>
    </row>
    <row r="862" spans="1:25" x14ac:dyDescent="0.2">
      <c r="A862" s="81" t="s">
        <v>314</v>
      </c>
      <c r="B862" s="24" t="s">
        <v>315</v>
      </c>
      <c r="C862" s="144">
        <v>18</v>
      </c>
      <c r="D862" s="128">
        <v>40655</v>
      </c>
      <c r="E862" s="99">
        <v>19</v>
      </c>
      <c r="F862" s="208" t="s">
        <v>3047</v>
      </c>
      <c r="G862" s="197"/>
      <c r="H862" s="197"/>
      <c r="I862" s="41"/>
      <c r="T862" s="860"/>
      <c r="U862" s="860"/>
    </row>
    <row r="863" spans="1:25" x14ac:dyDescent="0.2">
      <c r="A863" s="81" t="s">
        <v>741</v>
      </c>
      <c r="B863" s="24" t="s">
        <v>742</v>
      </c>
      <c r="C863" s="144">
        <v>9</v>
      </c>
      <c r="D863" s="128">
        <v>41449</v>
      </c>
      <c r="E863" s="99">
        <v>20</v>
      </c>
      <c r="F863" s="208" t="s">
        <v>3049</v>
      </c>
      <c r="G863" s="197"/>
      <c r="H863" s="197"/>
      <c r="I863" s="41"/>
      <c r="T863" s="860"/>
    </row>
    <row r="864" spans="1:25" s="860" customFormat="1" x14ac:dyDescent="0.2">
      <c r="A864" s="80" t="s">
        <v>3065</v>
      </c>
      <c r="B864" s="24" t="s">
        <v>1639</v>
      </c>
      <c r="C864" s="144">
        <v>10</v>
      </c>
      <c r="D864" s="128">
        <v>40473</v>
      </c>
      <c r="E864" s="99">
        <v>14</v>
      </c>
      <c r="F864" s="156" t="s">
        <v>3055</v>
      </c>
      <c r="G864" s="197"/>
      <c r="H864" s="197"/>
      <c r="I864" s="41"/>
      <c r="J864"/>
      <c r="K864"/>
      <c r="L864"/>
      <c r="M864"/>
      <c r="N864"/>
      <c r="O864"/>
      <c r="P864"/>
      <c r="Q864"/>
      <c r="R864"/>
      <c r="T864"/>
      <c r="U864"/>
      <c r="V864"/>
      <c r="X864"/>
      <c r="Y864"/>
    </row>
    <row r="865" spans="1:25" x14ac:dyDescent="0.2">
      <c r="A865" s="24" t="s">
        <v>338</v>
      </c>
      <c r="B865" s="24" t="s">
        <v>339</v>
      </c>
      <c r="C865" s="144">
        <v>29</v>
      </c>
      <c r="D865" s="128">
        <v>41017</v>
      </c>
      <c r="E865" s="99">
        <v>30</v>
      </c>
      <c r="F865" s="208" t="s">
        <v>3049</v>
      </c>
      <c r="G865" s="197"/>
      <c r="H865" s="197"/>
      <c r="I865" s="41"/>
      <c r="S865" s="860"/>
      <c r="X865" s="860"/>
      <c r="Y865" s="860"/>
    </row>
    <row r="866" spans="1:25" x14ac:dyDescent="0.2">
      <c r="A866" s="65" t="s">
        <v>790</v>
      </c>
      <c r="B866" s="35" t="s">
        <v>791</v>
      </c>
      <c r="C866" s="141">
        <v>13</v>
      </c>
      <c r="D866" s="126">
        <v>42045</v>
      </c>
      <c r="E866" s="101">
        <v>14</v>
      </c>
      <c r="F866" s="211" t="s">
        <v>3066</v>
      </c>
      <c r="G866" s="205"/>
      <c r="H866" s="205"/>
      <c r="I866" s="23"/>
      <c r="V866" s="860"/>
    </row>
    <row r="867" spans="1:25" x14ac:dyDescent="0.2">
      <c r="A867" s="81" t="s">
        <v>3067</v>
      </c>
      <c r="B867" s="24" t="s">
        <v>350</v>
      </c>
      <c r="C867" s="144">
        <v>28</v>
      </c>
      <c r="D867" s="128">
        <v>42054</v>
      </c>
      <c r="E867" s="99">
        <v>29</v>
      </c>
      <c r="F867" s="156" t="s">
        <v>3049</v>
      </c>
      <c r="G867" s="197"/>
      <c r="H867" s="197"/>
      <c r="I867" s="41"/>
    </row>
    <row r="868" spans="1:25" x14ac:dyDescent="0.2">
      <c r="A868" s="81" t="s">
        <v>2866</v>
      </c>
      <c r="B868" s="24" t="s">
        <v>2867</v>
      </c>
      <c r="C868" s="144">
        <v>5</v>
      </c>
      <c r="D868" s="128">
        <v>40553</v>
      </c>
      <c r="E868" s="99">
        <v>8</v>
      </c>
      <c r="F868" s="156" t="s">
        <v>3068</v>
      </c>
      <c r="G868" s="197"/>
      <c r="H868" s="197"/>
      <c r="I868" s="41"/>
      <c r="J868" s="860"/>
      <c r="K868" s="860"/>
      <c r="L868" s="860"/>
      <c r="M868" s="860"/>
      <c r="N868" s="860"/>
      <c r="O868" s="860"/>
      <c r="P868" s="860"/>
      <c r="Q868" s="860"/>
      <c r="R868" s="860"/>
      <c r="T868" s="860"/>
    </row>
    <row r="869" spans="1:25" x14ac:dyDescent="0.2">
      <c r="A869" s="81" t="s">
        <v>812</v>
      </c>
      <c r="B869" s="24" t="s">
        <v>813</v>
      </c>
      <c r="C869" s="144">
        <v>9</v>
      </c>
      <c r="D869" s="128">
        <v>41614</v>
      </c>
      <c r="E869" s="99">
        <v>10</v>
      </c>
      <c r="F869" s="156" t="s">
        <v>3049</v>
      </c>
      <c r="G869" s="197"/>
      <c r="H869" s="197"/>
      <c r="I869" s="41"/>
      <c r="J869" s="860"/>
      <c r="K869" s="860"/>
      <c r="L869" s="860"/>
      <c r="M869" s="860"/>
      <c r="N869" s="860"/>
      <c r="O869" s="860"/>
      <c r="P869" s="860"/>
      <c r="Q869" s="860"/>
      <c r="R869" s="860"/>
      <c r="W869" s="860"/>
    </row>
    <row r="870" spans="1:25" x14ac:dyDescent="0.2">
      <c r="A870" s="102" t="s">
        <v>3069</v>
      </c>
      <c r="B870" s="56" t="s">
        <v>816</v>
      </c>
      <c r="C870" s="146">
        <v>9</v>
      </c>
      <c r="D870" s="209">
        <v>41075</v>
      </c>
      <c r="E870" s="103">
        <v>13</v>
      </c>
      <c r="F870" s="210" t="s">
        <v>3048</v>
      </c>
      <c r="G870" s="177"/>
      <c r="H870" s="177"/>
      <c r="I870" s="39"/>
      <c r="S870" s="860"/>
    </row>
    <row r="871" spans="1:25" x14ac:dyDescent="0.2">
      <c r="A871" s="81" t="s">
        <v>3069</v>
      </c>
      <c r="B871" s="24" t="s">
        <v>816</v>
      </c>
      <c r="C871" s="144">
        <v>15</v>
      </c>
      <c r="D871" s="128">
        <v>41782</v>
      </c>
      <c r="E871" s="99">
        <v>13</v>
      </c>
      <c r="F871" s="156" t="s">
        <v>3049</v>
      </c>
      <c r="G871" s="197"/>
      <c r="H871" s="197"/>
      <c r="I871" s="41"/>
      <c r="V871" s="860"/>
    </row>
    <row r="872" spans="1:25" x14ac:dyDescent="0.2">
      <c r="A872" s="80" t="s">
        <v>828</v>
      </c>
      <c r="B872" s="24" t="s">
        <v>829</v>
      </c>
      <c r="C872" s="144">
        <v>23</v>
      </c>
      <c r="D872" s="128">
        <v>40412</v>
      </c>
      <c r="E872" s="99">
        <v>6</v>
      </c>
      <c r="F872" s="208" t="s">
        <v>3070</v>
      </c>
      <c r="G872" s="197"/>
      <c r="H872" s="197"/>
      <c r="I872" s="41"/>
    </row>
    <row r="873" spans="1:25" x14ac:dyDescent="0.2">
      <c r="A873" s="80" t="s">
        <v>832</v>
      </c>
      <c r="B873" s="24" t="s">
        <v>833</v>
      </c>
      <c r="C873" s="144">
        <v>18</v>
      </c>
      <c r="D873" s="128">
        <v>41074</v>
      </c>
      <c r="E873" s="99">
        <v>19</v>
      </c>
      <c r="F873" s="208" t="s">
        <v>3048</v>
      </c>
      <c r="G873" s="197"/>
      <c r="H873" s="197"/>
      <c r="I873" s="41"/>
      <c r="W873" s="860"/>
    </row>
    <row r="874" spans="1:25" s="860" customFormat="1" x14ac:dyDescent="0.2">
      <c r="A874" s="81" t="s">
        <v>372</v>
      </c>
      <c r="B874" s="24" t="s">
        <v>373</v>
      </c>
      <c r="C874" s="144">
        <v>24</v>
      </c>
      <c r="D874" s="128">
        <v>41068</v>
      </c>
      <c r="E874" s="99">
        <v>26</v>
      </c>
      <c r="F874" s="208" t="s">
        <v>3048</v>
      </c>
      <c r="G874" s="197"/>
      <c r="H874" s="197"/>
      <c r="I874" s="41"/>
      <c r="S874"/>
      <c r="T874"/>
      <c r="U874"/>
      <c r="V874"/>
      <c r="W874"/>
      <c r="X874"/>
      <c r="Y874"/>
    </row>
    <row r="875" spans="1:25" x14ac:dyDescent="0.2">
      <c r="A875" s="80" t="s">
        <v>2937</v>
      </c>
      <c r="B875" s="24" t="s">
        <v>2938</v>
      </c>
      <c r="C875" s="144">
        <v>30</v>
      </c>
      <c r="D875" s="128">
        <v>40869</v>
      </c>
      <c r="E875" s="99">
        <v>33</v>
      </c>
      <c r="F875" s="208" t="s">
        <v>3049</v>
      </c>
      <c r="G875" s="197"/>
      <c r="H875" s="197"/>
      <c r="I875" s="41"/>
      <c r="V875" s="860"/>
      <c r="X875" s="860"/>
      <c r="Y875" s="860"/>
    </row>
    <row r="876" spans="1:25" x14ac:dyDescent="0.2">
      <c r="A876" s="88" t="s">
        <v>3071</v>
      </c>
      <c r="B876" s="56" t="s">
        <v>382</v>
      </c>
      <c r="C876" s="146">
        <v>40</v>
      </c>
      <c r="D876" s="209">
        <v>41690</v>
      </c>
      <c r="E876" s="103">
        <v>41</v>
      </c>
      <c r="F876" s="105" t="s">
        <v>3049</v>
      </c>
      <c r="G876" s="177"/>
      <c r="H876" s="177"/>
      <c r="I876" s="39"/>
    </row>
    <row r="877" spans="1:25" x14ac:dyDescent="0.2">
      <c r="A877" s="156" t="s">
        <v>3072</v>
      </c>
      <c r="B877" s="13"/>
      <c r="C877" s="197"/>
      <c r="D877" s="212"/>
      <c r="E877" s="197"/>
      <c r="F877" s="156"/>
      <c r="G877" s="197"/>
      <c r="H877" s="197"/>
      <c r="I877" s="13"/>
      <c r="U877" s="860"/>
    </row>
    <row r="878" spans="1:25" s="860" customFormat="1" x14ac:dyDescent="0.2">
      <c r="A878" s="156"/>
      <c r="B878" s="13"/>
      <c r="C878" s="197"/>
      <c r="D878" s="201"/>
      <c r="E878" s="197"/>
      <c r="F878" s="208"/>
      <c r="G878" s="197"/>
      <c r="H878" s="197"/>
      <c r="I878" s="107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</row>
    <row r="879" spans="1:25" x14ac:dyDescent="0.2">
      <c r="A879" s="204" t="s">
        <v>3073</v>
      </c>
      <c r="B879" s="13"/>
      <c r="C879" s="197"/>
      <c r="D879" s="201"/>
      <c r="E879" s="197"/>
      <c r="F879" s="208"/>
      <c r="G879" s="197"/>
      <c r="H879" s="197"/>
      <c r="I879" s="107"/>
      <c r="X879" s="860"/>
      <c r="Y879" s="860"/>
    </row>
    <row r="880" spans="1:25" x14ac:dyDescent="0.2">
      <c r="A880" s="35" t="s">
        <v>64</v>
      </c>
      <c r="B880" s="26" t="s">
        <v>64</v>
      </c>
      <c r="C880" s="62"/>
      <c r="D880" s="42" t="s">
        <v>1842</v>
      </c>
      <c r="E880" s="26" t="s">
        <v>65</v>
      </c>
      <c r="F880" s="213" t="s">
        <v>65</v>
      </c>
      <c r="G880" s="205"/>
      <c r="H880" s="205"/>
      <c r="I880" s="35"/>
    </row>
    <row r="881" spans="1:25" s="860" customFormat="1" x14ac:dyDescent="0.2">
      <c r="A881" s="102" t="s">
        <v>21</v>
      </c>
      <c r="B881" s="52" t="s">
        <v>56</v>
      </c>
      <c r="C881" s="76" t="s">
        <v>3074</v>
      </c>
      <c r="D881" s="53" t="s">
        <v>3045</v>
      </c>
      <c r="E881" s="57" t="s">
        <v>56</v>
      </c>
      <c r="F881" s="214" t="s">
        <v>21</v>
      </c>
      <c r="G881" s="177"/>
      <c r="H881" s="177"/>
      <c r="I881" s="56" t="s">
        <v>70</v>
      </c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</row>
    <row r="882" spans="1:25" x14ac:dyDescent="0.2">
      <c r="A882" s="65" t="s">
        <v>3075</v>
      </c>
      <c r="B882" s="35" t="s">
        <v>3076</v>
      </c>
      <c r="C882" s="26" t="s">
        <v>3074</v>
      </c>
      <c r="D882" s="125">
        <v>42037</v>
      </c>
      <c r="E882" s="95" t="s">
        <v>2987</v>
      </c>
      <c r="F882" s="60" t="s">
        <v>2986</v>
      </c>
      <c r="G882" s="43"/>
      <c r="H882" s="43"/>
      <c r="I882" s="35" t="s">
        <v>3077</v>
      </c>
      <c r="U882" s="860"/>
      <c r="X882" s="860"/>
      <c r="Y882" s="860"/>
    </row>
    <row r="883" spans="1:25" x14ac:dyDescent="0.2">
      <c r="A883" s="81" t="s">
        <v>3078</v>
      </c>
      <c r="B883" s="24" t="s">
        <v>3079</v>
      </c>
      <c r="C883" s="50"/>
      <c r="D883" s="127">
        <v>42383</v>
      </c>
      <c r="E883" s="112" t="s">
        <v>505</v>
      </c>
      <c r="F883" s="80" t="s">
        <v>504</v>
      </c>
      <c r="G883" s="40"/>
      <c r="H883" s="40"/>
      <c r="I883" s="24" t="s">
        <v>3080</v>
      </c>
      <c r="T883" s="860"/>
      <c r="W883" s="860"/>
    </row>
    <row r="884" spans="1:25" x14ac:dyDescent="0.2">
      <c r="A884" s="871" t="s">
        <v>824</v>
      </c>
      <c r="B884" s="861" t="s">
        <v>825</v>
      </c>
      <c r="C884" s="866"/>
      <c r="D884" s="127">
        <v>43685</v>
      </c>
      <c r="E884" s="112" t="s">
        <v>4471</v>
      </c>
      <c r="F884" s="870" t="s">
        <v>4474</v>
      </c>
      <c r="G884" s="864"/>
      <c r="H884" s="864"/>
      <c r="I884" s="861"/>
    </row>
    <row r="885" spans="1:25" x14ac:dyDescent="0.2">
      <c r="A885" s="871" t="s">
        <v>1057</v>
      </c>
      <c r="B885" s="861" t="s">
        <v>1058</v>
      </c>
      <c r="C885" s="866"/>
      <c r="D885" s="127">
        <v>43678</v>
      </c>
      <c r="E885" s="112" t="s">
        <v>4470</v>
      </c>
      <c r="F885" s="870" t="s">
        <v>4469</v>
      </c>
      <c r="G885" s="864"/>
      <c r="H885" s="864"/>
      <c r="I885" s="861" t="s">
        <v>3077</v>
      </c>
      <c r="S885" s="860"/>
      <c r="V885" s="860"/>
    </row>
    <row r="886" spans="1:25" x14ac:dyDescent="0.2">
      <c r="A886" s="81" t="s">
        <v>1870</v>
      </c>
      <c r="B886" s="24" t="s">
        <v>3081</v>
      </c>
      <c r="C886" s="50" t="s">
        <v>3074</v>
      </c>
      <c r="D886" s="127">
        <v>40893</v>
      </c>
      <c r="E886" s="112" t="s">
        <v>1871</v>
      </c>
      <c r="F886" s="80" t="s">
        <v>1870</v>
      </c>
      <c r="G886" s="40"/>
      <c r="H886" s="40"/>
      <c r="I886" s="24" t="s">
        <v>3049</v>
      </c>
      <c r="U886" s="860"/>
    </row>
    <row r="887" spans="1:25" x14ac:dyDescent="0.2">
      <c r="A887" s="112" t="s">
        <v>3082</v>
      </c>
      <c r="B887" s="24" t="s">
        <v>1945</v>
      </c>
      <c r="C887" s="50"/>
      <c r="D887" s="127">
        <v>42612</v>
      </c>
      <c r="E887" s="24" t="s">
        <v>1945</v>
      </c>
      <c r="F887" s="112" t="s">
        <v>1944</v>
      </c>
      <c r="G887" s="40"/>
      <c r="H887" s="40"/>
      <c r="I887" s="24" t="s">
        <v>3049</v>
      </c>
      <c r="W887" s="860"/>
    </row>
    <row r="888" spans="1:25" x14ac:dyDescent="0.2">
      <c r="A888" s="215" t="s">
        <v>3083</v>
      </c>
      <c r="B888" s="56" t="s">
        <v>949</v>
      </c>
      <c r="C888" s="52"/>
      <c r="D888" s="216">
        <v>42671</v>
      </c>
      <c r="E888" s="56" t="s">
        <v>949</v>
      </c>
      <c r="F888" s="215" t="s">
        <v>948</v>
      </c>
      <c r="G888" s="48"/>
      <c r="H888" s="48"/>
      <c r="I888" s="56" t="s">
        <v>3049</v>
      </c>
      <c r="T888" s="860"/>
    </row>
    <row r="889" spans="1:25" x14ac:dyDescent="0.2">
      <c r="A889" s="81" t="s">
        <v>3084</v>
      </c>
      <c r="B889" s="24" t="s">
        <v>1010</v>
      </c>
      <c r="C889" s="50"/>
      <c r="D889" s="127">
        <v>42398</v>
      </c>
      <c r="E889" s="112" t="s">
        <v>1010</v>
      </c>
      <c r="F889" s="81" t="s">
        <v>1009</v>
      </c>
      <c r="G889" s="40"/>
      <c r="H889" s="40"/>
      <c r="I889" s="81" t="s">
        <v>3085</v>
      </c>
      <c r="J889" s="860"/>
      <c r="K889" s="860"/>
      <c r="L889" s="860"/>
      <c r="M889" s="860"/>
      <c r="N889" s="860"/>
      <c r="O889" s="860"/>
      <c r="P889" s="860"/>
      <c r="Q889" s="860"/>
      <c r="R889" s="860"/>
      <c r="V889" s="860"/>
    </row>
    <row r="890" spans="1:25" x14ac:dyDescent="0.2">
      <c r="A890" s="871" t="s">
        <v>4514</v>
      </c>
      <c r="B890" s="861" t="s">
        <v>991</v>
      </c>
      <c r="C890" s="866"/>
      <c r="D890" s="127">
        <v>43808</v>
      </c>
      <c r="E890" s="112" t="s">
        <v>4512</v>
      </c>
      <c r="F890" s="871" t="s">
        <v>4511</v>
      </c>
      <c r="G890" s="864"/>
      <c r="H890" s="864"/>
      <c r="I890" s="871" t="s">
        <v>3077</v>
      </c>
      <c r="S890" s="860"/>
      <c r="W890" s="860"/>
    </row>
    <row r="891" spans="1:25" x14ac:dyDescent="0.2">
      <c r="A891" s="81" t="s">
        <v>458</v>
      </c>
      <c r="B891" s="24" t="s">
        <v>3086</v>
      </c>
      <c r="C891" s="50"/>
      <c r="D891" s="127">
        <v>42175</v>
      </c>
      <c r="E891" s="112" t="s">
        <v>459</v>
      </c>
      <c r="F891" s="81" t="s">
        <v>458</v>
      </c>
      <c r="G891" s="40"/>
      <c r="H891" s="40"/>
      <c r="I891" s="24" t="s">
        <v>3049</v>
      </c>
    </row>
    <row r="892" spans="1:25" x14ac:dyDescent="0.2">
      <c r="A892" s="80" t="s">
        <v>2000</v>
      </c>
      <c r="B892" s="24" t="s">
        <v>2001</v>
      </c>
      <c r="C892" s="50" t="s">
        <v>3074</v>
      </c>
      <c r="D892" s="127">
        <v>40982</v>
      </c>
      <c r="E892" s="112" t="s">
        <v>3051</v>
      </c>
      <c r="F892" s="80" t="s">
        <v>2000</v>
      </c>
      <c r="G892" s="40"/>
      <c r="H892" s="40"/>
      <c r="I892" s="24" t="s">
        <v>3087</v>
      </c>
      <c r="T892" s="860"/>
      <c r="V892" s="860"/>
    </row>
    <row r="893" spans="1:25" x14ac:dyDescent="0.2">
      <c r="A893" s="80" t="s">
        <v>1030</v>
      </c>
      <c r="B893" s="24" t="s">
        <v>3088</v>
      </c>
      <c r="C893" s="50"/>
      <c r="D893" s="127">
        <v>42709</v>
      </c>
      <c r="E893" s="24" t="s">
        <v>1031</v>
      </c>
      <c r="F893" s="80" t="s">
        <v>1030</v>
      </c>
      <c r="G893" s="40"/>
      <c r="H893" s="40"/>
      <c r="I893" s="24" t="s">
        <v>3049</v>
      </c>
    </row>
    <row r="894" spans="1:25" x14ac:dyDescent="0.2">
      <c r="A894" s="80" t="s">
        <v>3089</v>
      </c>
      <c r="B894" s="24" t="s">
        <v>2056</v>
      </c>
      <c r="C894" s="50" t="s">
        <v>3074</v>
      </c>
      <c r="D894" s="127">
        <v>39995</v>
      </c>
      <c r="E894" s="112" t="s">
        <v>2056</v>
      </c>
      <c r="F894" s="217" t="s">
        <v>2055</v>
      </c>
      <c r="G894" s="40"/>
      <c r="H894" s="40"/>
      <c r="I894" s="24" t="s">
        <v>3090</v>
      </c>
      <c r="J894" s="860"/>
      <c r="K894" s="860"/>
      <c r="L894" s="860"/>
      <c r="M894" s="860"/>
      <c r="N894" s="860"/>
      <c r="O894" s="860"/>
      <c r="P894" s="860"/>
      <c r="Q894" s="860"/>
      <c r="R894" s="860"/>
      <c r="S894" s="860"/>
    </row>
    <row r="895" spans="1:25" x14ac:dyDescent="0.2">
      <c r="A895" s="213" t="s">
        <v>3091</v>
      </c>
      <c r="B895" s="35" t="s">
        <v>2098</v>
      </c>
      <c r="C895" s="26" t="s">
        <v>3074</v>
      </c>
      <c r="D895" s="125">
        <v>42522</v>
      </c>
      <c r="E895" s="95" t="s">
        <v>2098</v>
      </c>
      <c r="F895" s="60" t="s">
        <v>2097</v>
      </c>
      <c r="G895" s="43"/>
      <c r="H895" s="43"/>
      <c r="I895" s="35" t="s">
        <v>3092</v>
      </c>
    </row>
    <row r="896" spans="1:25" x14ac:dyDescent="0.2">
      <c r="A896" s="80" t="s">
        <v>3093</v>
      </c>
      <c r="B896" s="24" t="s">
        <v>2103</v>
      </c>
      <c r="C896" s="50" t="s">
        <v>3074</v>
      </c>
      <c r="D896" s="127">
        <v>42132</v>
      </c>
      <c r="E896" s="112" t="s">
        <v>2103</v>
      </c>
      <c r="F896" s="80" t="s">
        <v>2102</v>
      </c>
      <c r="G896" s="40"/>
      <c r="H896" s="40"/>
      <c r="I896" s="24" t="s">
        <v>3049</v>
      </c>
      <c r="U896" s="860"/>
    </row>
    <row r="897" spans="1:25" x14ac:dyDescent="0.2">
      <c r="A897" s="36" t="s">
        <v>1103</v>
      </c>
      <c r="B897" s="24" t="s">
        <v>3094</v>
      </c>
      <c r="C897" s="50"/>
      <c r="D897" s="127">
        <v>42941</v>
      </c>
      <c r="E897" s="112" t="s">
        <v>1104</v>
      </c>
      <c r="F897" s="36" t="s">
        <v>1103</v>
      </c>
      <c r="G897" s="40"/>
      <c r="H897" s="40"/>
      <c r="I897" s="24" t="s">
        <v>3049</v>
      </c>
    </row>
    <row r="898" spans="1:25" s="860" customFormat="1" x14ac:dyDescent="0.2">
      <c r="A898" s="80" t="s">
        <v>3095</v>
      </c>
      <c r="B898" s="24" t="s">
        <v>535</v>
      </c>
      <c r="C898" s="50"/>
      <c r="D898" s="127">
        <v>41891</v>
      </c>
      <c r="E898" s="112" t="s">
        <v>535</v>
      </c>
      <c r="F898" s="80" t="s">
        <v>534</v>
      </c>
      <c r="G898" s="40"/>
      <c r="H898" s="40"/>
      <c r="I898" s="24" t="s">
        <v>3049</v>
      </c>
      <c r="S898"/>
      <c r="T898"/>
      <c r="U898"/>
      <c r="V898"/>
      <c r="W898"/>
      <c r="X898"/>
      <c r="Y898"/>
    </row>
    <row r="899" spans="1:25" x14ac:dyDescent="0.2">
      <c r="A899" s="102" t="s">
        <v>3096</v>
      </c>
      <c r="B899" s="56" t="s">
        <v>2176</v>
      </c>
      <c r="C899" s="52" t="s">
        <v>3074</v>
      </c>
      <c r="D899" s="216">
        <v>41950</v>
      </c>
      <c r="E899" s="215" t="s">
        <v>2176</v>
      </c>
      <c r="F899" s="88" t="s">
        <v>2175</v>
      </c>
      <c r="G899" s="48"/>
      <c r="H899" s="48"/>
      <c r="I899" s="56" t="s">
        <v>3049</v>
      </c>
      <c r="X899" s="860"/>
      <c r="Y899" s="860"/>
    </row>
    <row r="900" spans="1:25" s="860" customFormat="1" x14ac:dyDescent="0.2">
      <c r="A900" s="81" t="s">
        <v>3097</v>
      </c>
      <c r="B900" s="24" t="s">
        <v>540</v>
      </c>
      <c r="C900" s="50"/>
      <c r="D900" s="127">
        <v>42865</v>
      </c>
      <c r="E900" s="24" t="s">
        <v>540</v>
      </c>
      <c r="F900" s="112" t="s">
        <v>539</v>
      </c>
      <c r="G900" s="40"/>
      <c r="H900" s="40"/>
      <c r="I900" s="24" t="s">
        <v>3049</v>
      </c>
      <c r="J900"/>
      <c r="K900"/>
      <c r="L900"/>
      <c r="M900"/>
      <c r="N900"/>
      <c r="O900"/>
      <c r="P900"/>
      <c r="Q900"/>
      <c r="R900"/>
      <c r="S900"/>
      <c r="T900"/>
      <c r="V900"/>
      <c r="W900"/>
      <c r="X900"/>
      <c r="Y900"/>
    </row>
    <row r="901" spans="1:25" x14ac:dyDescent="0.2">
      <c r="A901" s="81" t="s">
        <v>3098</v>
      </c>
      <c r="B901" s="24" t="s">
        <v>3099</v>
      </c>
      <c r="C901" s="50" t="s">
        <v>3074</v>
      </c>
      <c r="D901" s="127">
        <v>42312</v>
      </c>
      <c r="E901" s="112" t="s">
        <v>1930</v>
      </c>
      <c r="F901" s="80" t="s">
        <v>1929</v>
      </c>
      <c r="G901" s="40"/>
      <c r="H901" s="40"/>
      <c r="I901" s="24" t="s">
        <v>3049</v>
      </c>
      <c r="X901" s="860"/>
      <c r="Y901" s="860"/>
    </row>
    <row r="902" spans="1:25" s="860" customFormat="1" x14ac:dyDescent="0.2">
      <c r="A902" s="871" t="s">
        <v>1192</v>
      </c>
      <c r="B902" s="861" t="s">
        <v>1193</v>
      </c>
      <c r="C902" s="866"/>
      <c r="D902" s="127">
        <v>44001</v>
      </c>
      <c r="E902" s="112" t="s">
        <v>4637</v>
      </c>
      <c r="F902" s="870" t="s">
        <v>4638</v>
      </c>
      <c r="G902" s="864"/>
      <c r="H902" s="864"/>
      <c r="I902" s="861" t="s">
        <v>3049</v>
      </c>
    </row>
    <row r="903" spans="1:25" s="860" customFormat="1" x14ac:dyDescent="0.2">
      <c r="A903" s="81" t="s">
        <v>3100</v>
      </c>
      <c r="B903" s="24" t="s">
        <v>3101</v>
      </c>
      <c r="C903" s="50"/>
      <c r="D903" s="127">
        <v>40352</v>
      </c>
      <c r="E903" s="112" t="s">
        <v>700</v>
      </c>
      <c r="F903" s="217" t="s">
        <v>699</v>
      </c>
      <c r="G903" s="40"/>
      <c r="H903" s="40"/>
      <c r="I903" s="24" t="s">
        <v>3049</v>
      </c>
      <c r="J903"/>
      <c r="K903"/>
      <c r="L903"/>
      <c r="M903"/>
      <c r="N903"/>
      <c r="O903"/>
      <c r="P903"/>
      <c r="Q903"/>
      <c r="R903"/>
      <c r="S903"/>
      <c r="U903"/>
      <c r="V903"/>
      <c r="W903"/>
      <c r="X903"/>
      <c r="Y903"/>
    </row>
    <row r="904" spans="1:25" s="860" customFormat="1" x14ac:dyDescent="0.2">
      <c r="A904" s="81" t="s">
        <v>2288</v>
      </c>
      <c r="B904" s="24" t="s">
        <v>3102</v>
      </c>
      <c r="C904" s="50" t="s">
        <v>3074</v>
      </c>
      <c r="D904" s="127">
        <v>41267</v>
      </c>
      <c r="E904" s="112" t="s">
        <v>2289</v>
      </c>
      <c r="F904" s="80" t="s">
        <v>2288</v>
      </c>
      <c r="G904" s="40"/>
      <c r="H904" s="40"/>
      <c r="I904" s="24" t="s">
        <v>3049</v>
      </c>
      <c r="J904"/>
      <c r="K904"/>
      <c r="L904"/>
      <c r="M904"/>
      <c r="N904"/>
      <c r="O904"/>
      <c r="P904"/>
      <c r="Q904"/>
      <c r="R904"/>
      <c r="S904"/>
      <c r="T904"/>
      <c r="V904"/>
      <c r="W904"/>
    </row>
    <row r="905" spans="1:25" x14ac:dyDescent="0.2">
      <c r="A905" s="112" t="s">
        <v>1230</v>
      </c>
      <c r="B905" s="24" t="s">
        <v>2301</v>
      </c>
      <c r="C905" s="50"/>
      <c r="D905" s="127">
        <v>42552</v>
      </c>
      <c r="E905" s="112" t="s">
        <v>1231</v>
      </c>
      <c r="F905" s="217" t="s">
        <v>1230</v>
      </c>
      <c r="G905" s="40"/>
      <c r="H905" s="40"/>
      <c r="I905" s="24" t="s">
        <v>3049</v>
      </c>
      <c r="S905" s="860"/>
      <c r="X905" s="860"/>
      <c r="Y905" s="860"/>
    </row>
    <row r="906" spans="1:25" x14ac:dyDescent="0.2">
      <c r="A906" s="112" t="s">
        <v>4295</v>
      </c>
      <c r="B906" s="861" t="s">
        <v>4254</v>
      </c>
      <c r="C906" s="866"/>
      <c r="D906" s="127">
        <v>43256</v>
      </c>
      <c r="E906" s="112" t="s">
        <v>4268</v>
      </c>
      <c r="F906" s="217" t="s">
        <v>4269</v>
      </c>
      <c r="G906" s="864"/>
      <c r="H906" s="864"/>
      <c r="I906" s="861" t="s">
        <v>4296</v>
      </c>
    </row>
    <row r="907" spans="1:25" x14ac:dyDescent="0.2">
      <c r="A907" s="65" t="s">
        <v>2320</v>
      </c>
      <c r="B907" s="35" t="s">
        <v>3103</v>
      </c>
      <c r="C907" s="26" t="s">
        <v>3074</v>
      </c>
      <c r="D907" s="125">
        <v>40982</v>
      </c>
      <c r="E907" s="95" t="s">
        <v>2321</v>
      </c>
      <c r="F907" s="60" t="s">
        <v>2320</v>
      </c>
      <c r="G907" s="43"/>
      <c r="H907" s="43"/>
      <c r="I907" s="35" t="s">
        <v>3087</v>
      </c>
      <c r="T907" s="860"/>
    </row>
    <row r="908" spans="1:25" x14ac:dyDescent="0.2">
      <c r="A908" s="81" t="s">
        <v>3058</v>
      </c>
      <c r="B908" s="24" t="s">
        <v>854</v>
      </c>
      <c r="C908" s="50"/>
      <c r="D908" s="127">
        <v>42291</v>
      </c>
      <c r="E908" s="112" t="s">
        <v>854</v>
      </c>
      <c r="F908" s="80" t="s">
        <v>853</v>
      </c>
      <c r="G908" s="40"/>
      <c r="H908" s="40"/>
      <c r="I908" s="24" t="s">
        <v>3049</v>
      </c>
      <c r="W908" s="860"/>
    </row>
    <row r="909" spans="1:25" x14ac:dyDescent="0.2">
      <c r="A909" s="81" t="s">
        <v>1273</v>
      </c>
      <c r="B909" s="24" t="s">
        <v>1274</v>
      </c>
      <c r="C909" s="50"/>
      <c r="D909" s="127">
        <v>43102</v>
      </c>
      <c r="E909" s="112" t="s">
        <v>4000</v>
      </c>
      <c r="F909" s="80" t="s">
        <v>4001</v>
      </c>
      <c r="G909" s="40"/>
      <c r="H909" s="40"/>
      <c r="I909" s="24" t="s">
        <v>3049</v>
      </c>
      <c r="J909" s="860"/>
      <c r="K909" s="860"/>
      <c r="L909" s="860"/>
      <c r="M909" s="860"/>
      <c r="N909" s="860"/>
      <c r="O909" s="860"/>
      <c r="P909" s="860"/>
      <c r="Q909" s="860"/>
      <c r="R909" s="860"/>
      <c r="S909" s="860"/>
    </row>
    <row r="910" spans="1:25" x14ac:dyDescent="0.2">
      <c r="A910" s="81" t="s">
        <v>3104</v>
      </c>
      <c r="B910" s="24" t="s">
        <v>1304</v>
      </c>
      <c r="C910" s="50"/>
      <c r="D910" s="127">
        <v>42310</v>
      </c>
      <c r="E910" s="112" t="s">
        <v>1304</v>
      </c>
      <c r="F910" s="80" t="s">
        <v>1303</v>
      </c>
      <c r="G910" s="40"/>
      <c r="H910" s="40"/>
      <c r="I910" s="24" t="s">
        <v>3049</v>
      </c>
      <c r="T910" s="860"/>
      <c r="V910" s="860"/>
      <c r="W910" s="860"/>
    </row>
    <row r="911" spans="1:25" x14ac:dyDescent="0.2">
      <c r="A911" s="871" t="s">
        <v>1301</v>
      </c>
      <c r="B911" s="861" t="s">
        <v>1302</v>
      </c>
      <c r="C911" s="866"/>
      <c r="D911" s="127">
        <v>43728</v>
      </c>
      <c r="E911" s="112" t="s">
        <v>4489</v>
      </c>
      <c r="F911" s="870" t="s">
        <v>4490</v>
      </c>
      <c r="G911" s="864"/>
      <c r="H911" s="864"/>
      <c r="I911" s="861" t="s">
        <v>3049</v>
      </c>
    </row>
    <row r="912" spans="1:25" x14ac:dyDescent="0.2">
      <c r="A912" s="102" t="s">
        <v>3105</v>
      </c>
      <c r="B912" s="56" t="s">
        <v>3106</v>
      </c>
      <c r="C912" s="52" t="s">
        <v>3074</v>
      </c>
      <c r="D912" s="216">
        <v>41767</v>
      </c>
      <c r="E912" s="215" t="s">
        <v>2240</v>
      </c>
      <c r="F912" s="88" t="s">
        <v>2239</v>
      </c>
      <c r="G912" s="48"/>
      <c r="H912" s="48"/>
      <c r="I912" s="56" t="s">
        <v>3049</v>
      </c>
      <c r="S912" s="860"/>
      <c r="V912" s="860"/>
      <c r="W912" s="860"/>
    </row>
    <row r="913" spans="1:25" x14ac:dyDescent="0.2">
      <c r="A913" s="81" t="s">
        <v>625</v>
      </c>
      <c r="B913" s="24" t="s">
        <v>3107</v>
      </c>
      <c r="C913" s="50"/>
      <c r="D913" s="127">
        <v>40980</v>
      </c>
      <c r="E913" s="112" t="s">
        <v>3108</v>
      </c>
      <c r="F913" s="80" t="s">
        <v>625</v>
      </c>
      <c r="G913" s="40"/>
      <c r="H913" s="40"/>
      <c r="I913" s="24" t="s">
        <v>3109</v>
      </c>
      <c r="J913" s="860"/>
      <c r="K913" s="860"/>
      <c r="L913" s="860"/>
      <c r="M913" s="860"/>
      <c r="N913" s="860"/>
      <c r="O913" s="860"/>
      <c r="P913" s="860"/>
      <c r="Q913" s="860"/>
      <c r="R913" s="860"/>
      <c r="W913" s="860"/>
    </row>
    <row r="914" spans="1:25" x14ac:dyDescent="0.2">
      <c r="A914" s="81" t="s">
        <v>625</v>
      </c>
      <c r="B914" s="24" t="s">
        <v>3110</v>
      </c>
      <c r="C914" s="50"/>
      <c r="D914" s="127">
        <v>42368</v>
      </c>
      <c r="E914" s="112" t="s">
        <v>626</v>
      </c>
      <c r="F914" s="81" t="s">
        <v>625</v>
      </c>
      <c r="G914" s="40"/>
      <c r="H914" s="40"/>
      <c r="I914" s="24" t="s">
        <v>3111</v>
      </c>
      <c r="V914" s="860"/>
    </row>
    <row r="915" spans="1:25" x14ac:dyDescent="0.2">
      <c r="A915" s="871" t="s">
        <v>4619</v>
      </c>
      <c r="B915" s="861" t="s">
        <v>1321</v>
      </c>
      <c r="C915" s="866"/>
      <c r="D915" s="127">
        <v>43921</v>
      </c>
      <c r="E915" s="112" t="s">
        <v>4618</v>
      </c>
      <c r="F915" s="870" t="s">
        <v>4617</v>
      </c>
      <c r="G915" s="864"/>
      <c r="H915" s="864"/>
      <c r="I915" s="867" t="s">
        <v>3049</v>
      </c>
      <c r="V915" s="860"/>
    </row>
    <row r="916" spans="1:25" x14ac:dyDescent="0.2">
      <c r="A916" s="112" t="s">
        <v>3112</v>
      </c>
      <c r="B916" s="24" t="s">
        <v>1351</v>
      </c>
      <c r="C916" s="50"/>
      <c r="D916" s="127">
        <v>42613</v>
      </c>
      <c r="E916" s="24" t="s">
        <v>1351</v>
      </c>
      <c r="F916" s="217" t="s">
        <v>1350</v>
      </c>
      <c r="G916" s="40"/>
      <c r="H916" s="40"/>
      <c r="I916" s="24" t="s">
        <v>3049</v>
      </c>
      <c r="J916" s="860"/>
      <c r="K916" s="860"/>
      <c r="L916" s="860"/>
      <c r="M916" s="860"/>
      <c r="N916" s="860"/>
      <c r="O916" s="860"/>
      <c r="P916" s="860"/>
      <c r="Q916" s="860"/>
      <c r="R916" s="860"/>
    </row>
    <row r="917" spans="1:25" x14ac:dyDescent="0.2">
      <c r="A917" s="81" t="s">
        <v>3113</v>
      </c>
      <c r="B917" s="24" t="s">
        <v>652</v>
      </c>
      <c r="C917" s="50"/>
      <c r="D917" s="127">
        <v>42768</v>
      </c>
      <c r="E917" s="24" t="s">
        <v>652</v>
      </c>
      <c r="F917" s="80" t="s">
        <v>651</v>
      </c>
      <c r="G917" s="40"/>
      <c r="H917" s="40"/>
      <c r="I917" s="24" t="s">
        <v>3049</v>
      </c>
    </row>
    <row r="918" spans="1:25" x14ac:dyDescent="0.2">
      <c r="A918" s="112" t="s">
        <v>3114</v>
      </c>
      <c r="B918" s="24" t="s">
        <v>3115</v>
      </c>
      <c r="C918" s="50"/>
      <c r="D918" s="127">
        <v>42492</v>
      </c>
      <c r="E918" s="112" t="s">
        <v>801</v>
      </c>
      <c r="F918" s="80" t="s">
        <v>800</v>
      </c>
      <c r="G918" s="40"/>
      <c r="H918" s="40"/>
      <c r="I918" s="24" t="s">
        <v>3049</v>
      </c>
    </row>
    <row r="919" spans="1:25" s="860" customFormat="1" x14ac:dyDescent="0.2">
      <c r="A919" s="65" t="s">
        <v>3116</v>
      </c>
      <c r="B919" s="35" t="s">
        <v>3117</v>
      </c>
      <c r="C919" s="26"/>
      <c r="D919" s="125">
        <v>41408</v>
      </c>
      <c r="E919" s="95" t="s">
        <v>3118</v>
      </c>
      <c r="F919" s="213" t="s">
        <v>3119</v>
      </c>
      <c r="G919" s="43"/>
      <c r="H919" s="43"/>
      <c r="I919" s="35" t="s">
        <v>3049</v>
      </c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</row>
    <row r="920" spans="1:25" x14ac:dyDescent="0.2">
      <c r="A920" s="112" t="s">
        <v>3119</v>
      </c>
      <c r="B920" s="24" t="s">
        <v>3118</v>
      </c>
      <c r="C920" s="50"/>
      <c r="D920" s="127">
        <v>42492</v>
      </c>
      <c r="E920" s="112" t="s">
        <v>329</v>
      </c>
      <c r="F920" s="80" t="s">
        <v>328</v>
      </c>
      <c r="G920" s="40"/>
      <c r="H920" s="40"/>
      <c r="I920" s="24" t="s">
        <v>3049</v>
      </c>
      <c r="X920" s="860"/>
      <c r="Y920" s="860"/>
    </row>
    <row r="921" spans="1:25" x14ac:dyDescent="0.2">
      <c r="A921" s="81" t="s">
        <v>2494</v>
      </c>
      <c r="B921" s="24" t="s">
        <v>3120</v>
      </c>
      <c r="C921" s="50" t="s">
        <v>3074</v>
      </c>
      <c r="D921" s="127">
        <v>42513</v>
      </c>
      <c r="E921" s="112" t="s">
        <v>2495</v>
      </c>
      <c r="F921" s="80" t="s">
        <v>2494</v>
      </c>
      <c r="G921" s="40"/>
      <c r="H921" s="40"/>
      <c r="I921" s="24" t="s">
        <v>3049</v>
      </c>
      <c r="U921" s="860"/>
    </row>
    <row r="922" spans="1:25" x14ac:dyDescent="0.2">
      <c r="A922" s="81" t="s">
        <v>3121</v>
      </c>
      <c r="B922" s="24" t="s">
        <v>282</v>
      </c>
      <c r="C922" s="50"/>
      <c r="D922" s="127">
        <v>42032</v>
      </c>
      <c r="E922" s="112" t="s">
        <v>282</v>
      </c>
      <c r="F922" s="81" t="s">
        <v>281</v>
      </c>
      <c r="G922" s="40"/>
      <c r="H922" s="40"/>
      <c r="I922" s="24" t="s">
        <v>3122</v>
      </c>
    </row>
    <row r="923" spans="1:25" x14ac:dyDescent="0.2">
      <c r="A923" s="102" t="s">
        <v>3123</v>
      </c>
      <c r="B923" s="56" t="s">
        <v>293</v>
      </c>
      <c r="C923" s="52"/>
      <c r="D923" s="216">
        <v>41736</v>
      </c>
      <c r="E923" s="215" t="s">
        <v>293</v>
      </c>
      <c r="F923" s="88" t="s">
        <v>292</v>
      </c>
      <c r="G923" s="48"/>
      <c r="H923" s="48"/>
      <c r="I923" s="56" t="s">
        <v>3049</v>
      </c>
      <c r="U923" s="860"/>
    </row>
    <row r="924" spans="1:25" x14ac:dyDescent="0.2">
      <c r="A924" s="24" t="s">
        <v>4138</v>
      </c>
      <c r="B924" s="24" t="s">
        <v>683</v>
      </c>
      <c r="C924" s="50"/>
      <c r="D924" s="127">
        <v>43209</v>
      </c>
      <c r="E924" s="112" t="s">
        <v>683</v>
      </c>
      <c r="F924" s="36" t="s">
        <v>4139</v>
      </c>
      <c r="G924" s="40"/>
      <c r="H924" s="40"/>
      <c r="I924" s="24" t="s">
        <v>3049</v>
      </c>
    </row>
    <row r="925" spans="1:25" x14ac:dyDescent="0.2">
      <c r="A925" s="36" t="s">
        <v>4380</v>
      </c>
      <c r="B925" s="861" t="s">
        <v>3874</v>
      </c>
      <c r="C925" s="866"/>
      <c r="D925" s="127">
        <v>43788</v>
      </c>
      <c r="E925" s="112" t="s">
        <v>2292</v>
      </c>
      <c r="F925" s="895" t="s">
        <v>4507</v>
      </c>
      <c r="G925" s="864"/>
      <c r="H925" s="864"/>
      <c r="I925" s="861" t="s">
        <v>3077</v>
      </c>
      <c r="U925" s="860"/>
    </row>
    <row r="926" spans="1:25" x14ac:dyDescent="0.2">
      <c r="A926" s="80" t="s">
        <v>2553</v>
      </c>
      <c r="B926" s="24" t="s">
        <v>2554</v>
      </c>
      <c r="C926" s="50"/>
      <c r="D926" s="127">
        <v>41423</v>
      </c>
      <c r="E926" s="112" t="s">
        <v>3124</v>
      </c>
      <c r="F926" s="80" t="s">
        <v>3125</v>
      </c>
      <c r="G926" s="40"/>
      <c r="H926" s="40"/>
      <c r="I926" s="24" t="s">
        <v>3126</v>
      </c>
      <c r="U926" s="860"/>
    </row>
    <row r="927" spans="1:25" x14ac:dyDescent="0.2">
      <c r="A927" s="217" t="s">
        <v>3127</v>
      </c>
      <c r="B927" s="24" t="s">
        <v>2573</v>
      </c>
      <c r="C927" s="50"/>
      <c r="D927" s="127">
        <v>42593</v>
      </c>
      <c r="E927" s="24" t="s">
        <v>2573</v>
      </c>
      <c r="F927" s="217" t="s">
        <v>2572</v>
      </c>
      <c r="G927" s="40"/>
      <c r="H927" s="40"/>
      <c r="I927" s="24" t="s">
        <v>3049</v>
      </c>
      <c r="T927" s="860"/>
    </row>
    <row r="928" spans="1:25" x14ac:dyDescent="0.2">
      <c r="A928" s="80" t="s">
        <v>3128</v>
      </c>
      <c r="B928" s="24" t="s">
        <v>3129</v>
      </c>
      <c r="C928" s="50"/>
      <c r="D928" s="127">
        <v>42054</v>
      </c>
      <c r="E928" s="112" t="s">
        <v>573</v>
      </c>
      <c r="F928" s="80" t="s">
        <v>572</v>
      </c>
      <c r="G928" s="40"/>
      <c r="H928" s="40"/>
      <c r="I928" s="24" t="s">
        <v>3049</v>
      </c>
      <c r="W928" s="860"/>
    </row>
    <row r="929" spans="1:25" x14ac:dyDescent="0.2">
      <c r="A929" s="870" t="s">
        <v>4293</v>
      </c>
      <c r="B929" s="861" t="s">
        <v>4071</v>
      </c>
      <c r="C929" s="866"/>
      <c r="D929" s="127">
        <v>43343</v>
      </c>
      <c r="E929" s="112" t="s">
        <v>4258</v>
      </c>
      <c r="F929" s="870" t="s">
        <v>4294</v>
      </c>
      <c r="G929" s="864"/>
      <c r="H929" s="864"/>
      <c r="I929" s="861" t="s">
        <v>3146</v>
      </c>
      <c r="K929" s="877"/>
      <c r="S929" s="860"/>
      <c r="T929" s="860"/>
    </row>
    <row r="930" spans="1:25" x14ac:dyDescent="0.2">
      <c r="A930" s="80" t="s">
        <v>3130</v>
      </c>
      <c r="B930" s="24" t="s">
        <v>313</v>
      </c>
      <c r="C930" s="50"/>
      <c r="D930" s="127">
        <v>41218</v>
      </c>
      <c r="E930" s="112" t="s">
        <v>313</v>
      </c>
      <c r="F930" s="80" t="s">
        <v>312</v>
      </c>
      <c r="G930" s="40"/>
      <c r="H930" s="40"/>
      <c r="I930" s="24" t="s">
        <v>3131</v>
      </c>
      <c r="V930" s="860"/>
    </row>
    <row r="931" spans="1:25" s="860" customFormat="1" x14ac:dyDescent="0.2">
      <c r="A931" s="60" t="s">
        <v>739</v>
      </c>
      <c r="B931" s="35" t="s">
        <v>3132</v>
      </c>
      <c r="C931" s="26"/>
      <c r="D931" s="125">
        <v>40905</v>
      </c>
      <c r="E931" s="95" t="s">
        <v>740</v>
      </c>
      <c r="F931" s="60" t="s">
        <v>739</v>
      </c>
      <c r="G931" s="43"/>
      <c r="H931" s="43"/>
      <c r="I931" s="35" t="s">
        <v>3049</v>
      </c>
      <c r="J931"/>
      <c r="K931"/>
      <c r="L931"/>
      <c r="M931"/>
      <c r="N931"/>
      <c r="O931"/>
      <c r="P931"/>
      <c r="Q931"/>
      <c r="R931"/>
      <c r="V931"/>
      <c r="W931"/>
      <c r="X931"/>
      <c r="Y931"/>
    </row>
    <row r="932" spans="1:25" x14ac:dyDescent="0.2">
      <c r="A932" s="870" t="s">
        <v>4388</v>
      </c>
      <c r="B932" s="861" t="s">
        <v>4387</v>
      </c>
      <c r="C932" s="866"/>
      <c r="D932" s="127">
        <v>43404</v>
      </c>
      <c r="E932" s="112" t="s">
        <v>4384</v>
      </c>
      <c r="F932" s="870" t="s">
        <v>4383</v>
      </c>
      <c r="G932" s="864"/>
      <c r="H932" s="864"/>
      <c r="I932" s="861" t="s">
        <v>3146</v>
      </c>
      <c r="T932" s="860"/>
      <c r="X932" s="860"/>
      <c r="Y932" s="860"/>
    </row>
    <row r="933" spans="1:25" x14ac:dyDescent="0.2">
      <c r="A933" s="80" t="s">
        <v>2704</v>
      </c>
      <c r="B933" s="24" t="s">
        <v>2705</v>
      </c>
      <c r="C933" s="50" t="s">
        <v>3074</v>
      </c>
      <c r="D933" s="127">
        <v>40358</v>
      </c>
      <c r="E933" s="112" t="s">
        <v>2705</v>
      </c>
      <c r="F933" s="217" t="s">
        <v>3133</v>
      </c>
      <c r="G933" s="40"/>
      <c r="H933" s="40"/>
      <c r="I933" s="24" t="s">
        <v>3134</v>
      </c>
      <c r="J933" s="860"/>
      <c r="K933" s="860"/>
      <c r="L933" s="860"/>
      <c r="M933" s="860"/>
      <c r="N933" s="860"/>
      <c r="O933" s="860"/>
      <c r="P933" s="860"/>
      <c r="Q933" s="860"/>
      <c r="R933" s="860"/>
      <c r="S933" s="860"/>
    </row>
    <row r="934" spans="1:25" x14ac:dyDescent="0.2">
      <c r="A934" s="870" t="s">
        <v>1606</v>
      </c>
      <c r="B934" s="861" t="s">
        <v>1607</v>
      </c>
      <c r="C934" s="866"/>
      <c r="D934" s="127">
        <v>43920</v>
      </c>
      <c r="E934" s="112" t="s">
        <v>4622</v>
      </c>
      <c r="F934" s="870" t="s">
        <v>1606</v>
      </c>
      <c r="G934" s="864"/>
      <c r="H934" s="864"/>
      <c r="I934" s="861" t="s">
        <v>3049</v>
      </c>
      <c r="J934" s="860"/>
      <c r="K934" s="860"/>
      <c r="L934" s="860"/>
      <c r="M934" s="860"/>
      <c r="N934" s="860"/>
      <c r="O934" s="860"/>
      <c r="P934" s="860"/>
      <c r="Q934" s="860"/>
      <c r="R934" s="860"/>
      <c r="S934" s="860"/>
      <c r="T934" s="860"/>
    </row>
    <row r="935" spans="1:25" x14ac:dyDescent="0.2">
      <c r="A935" s="80" t="s">
        <v>3135</v>
      </c>
      <c r="B935" s="24" t="s">
        <v>3136</v>
      </c>
      <c r="C935" s="50"/>
      <c r="D935" s="127">
        <v>42192</v>
      </c>
      <c r="E935" s="112" t="s">
        <v>1799</v>
      </c>
      <c r="F935" s="80" t="s">
        <v>3137</v>
      </c>
      <c r="G935" s="40"/>
      <c r="H935" s="40"/>
      <c r="I935" s="24" t="s">
        <v>3138</v>
      </c>
      <c r="S935" s="860"/>
    </row>
    <row r="936" spans="1:25" x14ac:dyDescent="0.2">
      <c r="A936" s="80" t="s">
        <v>3139</v>
      </c>
      <c r="B936" s="24" t="s">
        <v>3140</v>
      </c>
      <c r="C936" s="50"/>
      <c r="D936" s="127">
        <v>42361</v>
      </c>
      <c r="E936" s="112" t="s">
        <v>773</v>
      </c>
      <c r="F936" s="80" t="s">
        <v>772</v>
      </c>
      <c r="G936" s="40"/>
      <c r="H936" s="40"/>
      <c r="I936" s="24" t="s">
        <v>3049</v>
      </c>
      <c r="J936" s="860"/>
      <c r="K936" s="860"/>
      <c r="L936" s="860"/>
      <c r="M936" s="860"/>
      <c r="N936" s="860"/>
      <c r="O936" s="860"/>
      <c r="P936" s="860"/>
      <c r="Q936" s="860"/>
      <c r="R936" s="860"/>
    </row>
    <row r="937" spans="1:25" x14ac:dyDescent="0.2">
      <c r="A937" s="88" t="s">
        <v>3141</v>
      </c>
      <c r="B937" s="56" t="s">
        <v>1694</v>
      </c>
      <c r="C937" s="52"/>
      <c r="D937" s="216">
        <v>41962</v>
      </c>
      <c r="E937" s="215" t="s">
        <v>1694</v>
      </c>
      <c r="F937" s="88" t="s">
        <v>1693</v>
      </c>
      <c r="G937" s="48"/>
      <c r="H937" s="48"/>
      <c r="I937" s="56" t="s">
        <v>3049</v>
      </c>
    </row>
    <row r="938" spans="1:25" x14ac:dyDescent="0.2">
      <c r="A938" s="80" t="s">
        <v>784</v>
      </c>
      <c r="B938" s="24" t="s">
        <v>3142</v>
      </c>
      <c r="C938" s="50"/>
      <c r="D938" s="127">
        <v>41101</v>
      </c>
      <c r="E938" s="112" t="s">
        <v>785</v>
      </c>
      <c r="F938" s="80" t="s">
        <v>784</v>
      </c>
      <c r="G938" s="40"/>
      <c r="H938" s="40"/>
      <c r="I938" s="24" t="s">
        <v>3049</v>
      </c>
      <c r="J938" s="860"/>
      <c r="K938" s="860"/>
      <c r="L938" s="860"/>
      <c r="M938" s="860"/>
      <c r="N938" s="860"/>
      <c r="O938" s="860"/>
      <c r="P938" s="860"/>
      <c r="Q938" s="860"/>
      <c r="R938" s="860"/>
    </row>
    <row r="939" spans="1:25" x14ac:dyDescent="0.2">
      <c r="A939" s="112" t="s">
        <v>3143</v>
      </c>
      <c r="B939" s="24" t="s">
        <v>803</v>
      </c>
      <c r="C939" s="50"/>
      <c r="D939" s="127">
        <v>42593</v>
      </c>
      <c r="E939" s="24" t="s">
        <v>803</v>
      </c>
      <c r="F939" s="112" t="s">
        <v>802</v>
      </c>
      <c r="G939" s="40"/>
      <c r="H939" s="40"/>
      <c r="I939" s="24" t="s">
        <v>3049</v>
      </c>
      <c r="J939" s="860"/>
      <c r="K939" s="860"/>
      <c r="L939" s="860"/>
      <c r="M939" s="860"/>
      <c r="N939" s="860"/>
      <c r="O939" s="860"/>
      <c r="P939" s="860"/>
      <c r="Q939" s="860"/>
      <c r="R939" s="860"/>
    </row>
    <row r="940" spans="1:25" x14ac:dyDescent="0.2">
      <c r="A940" s="81" t="s">
        <v>3144</v>
      </c>
      <c r="B940" s="24" t="s">
        <v>3145</v>
      </c>
      <c r="C940" s="50"/>
      <c r="D940" s="127">
        <v>42857</v>
      </c>
      <c r="E940" s="112" t="s">
        <v>556</v>
      </c>
      <c r="F940" s="80" t="s">
        <v>555</v>
      </c>
      <c r="G940" s="40"/>
      <c r="H940" s="40"/>
      <c r="I940" s="24" t="s">
        <v>3146</v>
      </c>
      <c r="W940" s="860"/>
    </row>
    <row r="941" spans="1:25" x14ac:dyDescent="0.2">
      <c r="A941" s="80" t="s">
        <v>807</v>
      </c>
      <c r="B941" s="24" t="s">
        <v>3147</v>
      </c>
      <c r="C941" s="50"/>
      <c r="D941" s="127">
        <v>40893</v>
      </c>
      <c r="E941" s="112" t="s">
        <v>808</v>
      </c>
      <c r="F941" s="80" t="s">
        <v>807</v>
      </c>
      <c r="G941" s="40"/>
      <c r="H941" s="40"/>
      <c r="I941" s="24" t="s">
        <v>3049</v>
      </c>
    </row>
    <row r="942" spans="1:25" x14ac:dyDescent="0.2">
      <c r="A942" s="81" t="s">
        <v>3148</v>
      </c>
      <c r="B942" s="24" t="s">
        <v>1980</v>
      </c>
      <c r="C942" s="50" t="s">
        <v>3074</v>
      </c>
      <c r="D942" s="127">
        <v>42306</v>
      </c>
      <c r="E942" s="112" t="s">
        <v>1980</v>
      </c>
      <c r="F942" s="80" t="s">
        <v>1979</v>
      </c>
      <c r="G942" s="40"/>
      <c r="H942" s="40"/>
      <c r="I942" s="24" t="s">
        <v>3049</v>
      </c>
      <c r="V942" s="860"/>
    </row>
    <row r="943" spans="1:25" x14ac:dyDescent="0.2">
      <c r="A943" s="65" t="s">
        <v>3149</v>
      </c>
      <c r="B943" s="35" t="s">
        <v>3150</v>
      </c>
      <c r="C943" s="26"/>
      <c r="D943" s="125">
        <v>42948</v>
      </c>
      <c r="E943" s="95" t="s">
        <v>922</v>
      </c>
      <c r="F943" s="60" t="s">
        <v>921</v>
      </c>
      <c r="G943" s="43"/>
      <c r="H943" s="43"/>
      <c r="I943" s="35" t="s">
        <v>3077</v>
      </c>
      <c r="U943" s="860"/>
    </row>
    <row r="944" spans="1:25" x14ac:dyDescent="0.2">
      <c r="A944" s="81" t="s">
        <v>3151</v>
      </c>
      <c r="B944" s="24" t="s">
        <v>3152</v>
      </c>
      <c r="C944" s="50"/>
      <c r="D944" s="127">
        <v>42961</v>
      </c>
      <c r="E944" s="112" t="s">
        <v>924</v>
      </c>
      <c r="F944" s="80" t="s">
        <v>923</v>
      </c>
      <c r="G944" s="40"/>
      <c r="H944" s="40"/>
      <c r="I944" s="81" t="s">
        <v>3077</v>
      </c>
    </row>
    <row r="945" spans="1:20" x14ac:dyDescent="0.2">
      <c r="A945" s="81" t="s">
        <v>3153</v>
      </c>
      <c r="B945" s="24" t="s">
        <v>2930</v>
      </c>
      <c r="C945" s="50" t="s">
        <v>3074</v>
      </c>
      <c r="D945" s="127">
        <v>41124</v>
      </c>
      <c r="E945" s="112" t="s">
        <v>2930</v>
      </c>
      <c r="F945" s="81" t="s">
        <v>2929</v>
      </c>
      <c r="G945" s="40"/>
      <c r="H945" s="40"/>
      <c r="I945" s="24" t="s">
        <v>3049</v>
      </c>
    </row>
    <row r="946" spans="1:20" x14ac:dyDescent="0.2">
      <c r="A946" s="871" t="s">
        <v>832</v>
      </c>
      <c r="B946" s="861" t="s">
        <v>833</v>
      </c>
      <c r="C946" s="866"/>
      <c r="D946" s="127">
        <v>43924</v>
      </c>
      <c r="E946" s="112" t="s">
        <v>4626</v>
      </c>
      <c r="F946" s="870" t="s">
        <v>4627</v>
      </c>
      <c r="G946" s="864"/>
      <c r="H946" s="864"/>
      <c r="I946" s="871" t="s">
        <v>3077</v>
      </c>
      <c r="J946" s="860"/>
      <c r="K946" s="860"/>
      <c r="L946" s="860"/>
      <c r="M946" s="860"/>
      <c r="N946" s="860"/>
      <c r="O946" s="860"/>
      <c r="P946" s="860"/>
      <c r="Q946" s="860"/>
      <c r="R946" s="860"/>
      <c r="S946" s="860"/>
      <c r="T946" s="860"/>
    </row>
    <row r="947" spans="1:20" x14ac:dyDescent="0.2">
      <c r="A947" s="81" t="s">
        <v>3154</v>
      </c>
      <c r="B947" s="24" t="s">
        <v>847</v>
      </c>
      <c r="C947" s="50"/>
      <c r="D947" s="127">
        <v>41166</v>
      </c>
      <c r="E947" s="112" t="s">
        <v>847</v>
      </c>
      <c r="F947" s="80" t="s">
        <v>846</v>
      </c>
      <c r="G947" s="40"/>
      <c r="H947" s="40"/>
      <c r="I947" s="24" t="s">
        <v>3155</v>
      </c>
    </row>
    <row r="948" spans="1:20" x14ac:dyDescent="0.2">
      <c r="A948" s="102" t="s">
        <v>3156</v>
      </c>
      <c r="B948" s="56" t="s">
        <v>3157</v>
      </c>
      <c r="C948" s="52"/>
      <c r="D948" s="216">
        <v>42005</v>
      </c>
      <c r="E948" s="215" t="s">
        <v>384</v>
      </c>
      <c r="F948" s="102" t="s">
        <v>3158</v>
      </c>
      <c r="G948" s="48"/>
      <c r="H948" s="48"/>
      <c r="I948" s="102" t="s">
        <v>3077</v>
      </c>
    </row>
    <row r="949" spans="1:20" x14ac:dyDescent="0.2">
      <c r="A949" s="24" t="s">
        <v>381</v>
      </c>
      <c r="B949" s="24" t="s">
        <v>382</v>
      </c>
      <c r="C949" s="50"/>
      <c r="D949" s="127">
        <v>43132</v>
      </c>
      <c r="E949" s="112" t="s">
        <v>382</v>
      </c>
      <c r="F949" s="24" t="s">
        <v>4048</v>
      </c>
      <c r="G949" s="40"/>
      <c r="H949" s="40"/>
      <c r="I949" s="24" t="s">
        <v>3049</v>
      </c>
    </row>
    <row r="950" spans="1:20" x14ac:dyDescent="0.2">
      <c r="A950" s="81" t="s">
        <v>853</v>
      </c>
      <c r="B950" s="24" t="s">
        <v>854</v>
      </c>
      <c r="C950" s="50"/>
      <c r="D950" s="127">
        <v>43160</v>
      </c>
      <c r="E950" s="112" t="s">
        <v>4100</v>
      </c>
      <c r="F950" s="81" t="s">
        <v>853</v>
      </c>
      <c r="G950" s="40"/>
      <c r="H950" s="40"/>
      <c r="I950" s="24" t="s">
        <v>3049</v>
      </c>
    </row>
    <row r="951" spans="1:20" x14ac:dyDescent="0.2">
      <c r="A951" s="871" t="s">
        <v>4251</v>
      </c>
      <c r="B951" s="861" t="s">
        <v>4252</v>
      </c>
      <c r="C951" s="866"/>
      <c r="D951" s="127">
        <v>43256</v>
      </c>
      <c r="E951" s="112" t="s">
        <v>4268</v>
      </c>
      <c r="F951" s="870" t="s">
        <v>4269</v>
      </c>
      <c r="G951" s="864"/>
      <c r="H951" s="864"/>
      <c r="I951" s="861" t="s">
        <v>3146</v>
      </c>
    </row>
    <row r="952" spans="1:20" x14ac:dyDescent="0.2">
      <c r="A952" s="81" t="s">
        <v>3159</v>
      </c>
      <c r="B952" s="24" t="s">
        <v>852</v>
      </c>
      <c r="C952" s="50"/>
      <c r="D952" s="127">
        <v>42856</v>
      </c>
      <c r="E952" s="24" t="s">
        <v>852</v>
      </c>
      <c r="F952" s="80" t="s">
        <v>851</v>
      </c>
      <c r="G952" s="40"/>
      <c r="H952" s="40"/>
      <c r="I952" s="24" t="s">
        <v>3049</v>
      </c>
    </row>
    <row r="953" spans="1:20" x14ac:dyDescent="0.2">
      <c r="A953" s="867" t="s">
        <v>1795</v>
      </c>
      <c r="B953" s="867" t="s">
        <v>1796</v>
      </c>
      <c r="C953" s="866"/>
      <c r="D953" s="127">
        <v>43555</v>
      </c>
      <c r="E953" s="861" t="s">
        <v>856</v>
      </c>
      <c r="F953" s="870" t="s">
        <v>4436</v>
      </c>
      <c r="G953" s="864"/>
      <c r="H953" s="864"/>
      <c r="I953" s="861" t="s">
        <v>3146</v>
      </c>
    </row>
    <row r="954" spans="1:20" x14ac:dyDescent="0.2">
      <c r="A954" s="102" t="s">
        <v>1813</v>
      </c>
      <c r="B954" s="56" t="s">
        <v>1814</v>
      </c>
      <c r="C954" s="52"/>
      <c r="D954" s="216">
        <v>43070</v>
      </c>
      <c r="E954" s="215" t="s">
        <v>3967</v>
      </c>
      <c r="F954" s="88" t="s">
        <v>1813</v>
      </c>
      <c r="G954" s="48"/>
      <c r="H954" s="48"/>
      <c r="I954" s="56" t="s">
        <v>3049</v>
      </c>
    </row>
    <row r="955" spans="1:20" x14ac:dyDescent="0.2">
      <c r="A955" s="156" t="s">
        <v>4591</v>
      </c>
      <c r="B955" s="13" t="s">
        <v>132</v>
      </c>
      <c r="C955" s="864"/>
      <c r="D955" s="212">
        <v>43864</v>
      </c>
      <c r="E955" s="208" t="s">
        <v>4589</v>
      </c>
      <c r="F955" s="885" t="s">
        <v>4590</v>
      </c>
      <c r="G955" s="864"/>
      <c r="H955" s="864"/>
      <c r="I955" s="13" t="s">
        <v>4592</v>
      </c>
    </row>
    <row r="956" spans="1:20" x14ac:dyDescent="0.2">
      <c r="A956" s="156" t="s">
        <v>4292</v>
      </c>
      <c r="B956" s="13" t="s">
        <v>1815</v>
      </c>
      <c r="C956" s="864"/>
      <c r="D956" s="212">
        <v>43252</v>
      </c>
      <c r="E956" s="208" t="s">
        <v>4260</v>
      </c>
      <c r="F956" s="156" t="s">
        <v>4291</v>
      </c>
      <c r="G956" s="864"/>
      <c r="H956" s="864"/>
      <c r="I956" s="13" t="s">
        <v>3049</v>
      </c>
    </row>
    <row r="957" spans="1:20" x14ac:dyDescent="0.2">
      <c r="A957" s="156" t="s">
        <v>3160</v>
      </c>
      <c r="B957" s="13"/>
      <c r="C957" s="197"/>
      <c r="D957" s="201"/>
      <c r="E957" s="197"/>
      <c r="F957" s="208"/>
      <c r="G957" s="197"/>
      <c r="H957" s="197"/>
      <c r="I957" s="107"/>
    </row>
  </sheetData>
  <sheetProtection selectLockedCells="1" selectUnlockedCells="1"/>
  <conditionalFormatting sqref="A459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89"/>
  <sheetViews>
    <sheetView topLeftCell="S48" workbookViewId="0">
      <selection activeCell="T50" sqref="T50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27" width="8.28515625" customWidth="1"/>
    <col min="28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8" t="s">
        <v>3161</v>
      </c>
      <c r="B1" s="106"/>
      <c r="C1" s="13"/>
      <c r="D1" s="121"/>
      <c r="E1" s="121"/>
      <c r="F1" s="121"/>
      <c r="G1" s="121"/>
      <c r="AG1" s="219" t="s">
        <v>3162</v>
      </c>
      <c r="AH1" s="219"/>
      <c r="AI1" s="219"/>
      <c r="AJ1" s="219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3163</v>
      </c>
      <c r="C2" s="220" t="s">
        <v>3164</v>
      </c>
      <c r="D2" s="74"/>
      <c r="E2" s="74"/>
      <c r="F2" s="74"/>
      <c r="G2" s="74"/>
      <c r="H2" s="94" t="s">
        <v>3163</v>
      </c>
      <c r="I2" s="220" t="s">
        <v>3165</v>
      </c>
      <c r="J2" s="117"/>
      <c r="K2" s="117"/>
      <c r="L2" s="117"/>
      <c r="M2" s="117"/>
      <c r="N2" s="94" t="s">
        <v>3163</v>
      </c>
      <c r="O2" s="220" t="s">
        <v>3166</v>
      </c>
      <c r="P2" s="117"/>
      <c r="Q2" s="117"/>
      <c r="R2" s="117"/>
      <c r="AG2" s="32" t="s">
        <v>3167</v>
      </c>
      <c r="AH2" s="221" t="s">
        <v>3168</v>
      </c>
      <c r="AI2" s="59"/>
      <c r="AJ2" s="59"/>
      <c r="AK2" s="221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2" t="s">
        <v>3169</v>
      </c>
      <c r="B3" s="123" t="s">
        <v>1835</v>
      </c>
      <c r="C3" s="59" t="s">
        <v>58</v>
      </c>
      <c r="D3" s="223" t="s">
        <v>62</v>
      </c>
      <c r="E3" s="223" t="s">
        <v>63</v>
      </c>
      <c r="F3" s="224" t="s">
        <v>3170</v>
      </c>
      <c r="G3" s="225"/>
      <c r="H3" s="123" t="s">
        <v>1835</v>
      </c>
      <c r="I3" s="51" t="s">
        <v>58</v>
      </c>
      <c r="J3" s="223" t="s">
        <v>62</v>
      </c>
      <c r="K3" s="223" t="s">
        <v>63</v>
      </c>
      <c r="L3" s="224" t="s">
        <v>3170</v>
      </c>
      <c r="M3" s="117"/>
      <c r="N3" s="123" t="s">
        <v>1835</v>
      </c>
      <c r="O3" s="51" t="s">
        <v>58</v>
      </c>
      <c r="P3" s="223" t="s">
        <v>62</v>
      </c>
      <c r="Q3" s="223" t="s">
        <v>63</v>
      </c>
      <c r="R3" s="224" t="s">
        <v>3170</v>
      </c>
      <c r="AG3" s="54" t="s">
        <v>3171</v>
      </c>
      <c r="AH3" s="59">
        <v>2007</v>
      </c>
      <c r="AI3" s="222">
        <v>2008</v>
      </c>
      <c r="AJ3" s="222">
        <v>2009</v>
      </c>
      <c r="AK3" s="59" t="s">
        <v>3172</v>
      </c>
      <c r="AL3" s="59" t="s">
        <v>3173</v>
      </c>
      <c r="AM3" s="222" t="s">
        <v>92</v>
      </c>
      <c r="AN3" s="58" t="s">
        <v>17</v>
      </c>
      <c r="AO3" s="58" t="s">
        <v>3174</v>
      </c>
      <c r="AP3" s="58" t="s">
        <v>3175</v>
      </c>
      <c r="AQ3" s="58" t="s">
        <v>3176</v>
      </c>
      <c r="AR3" s="58">
        <v>2017</v>
      </c>
      <c r="AS3" s="58">
        <v>2018</v>
      </c>
    </row>
    <row r="4" spans="1:45" ht="11.25" customHeight="1" x14ac:dyDescent="0.2">
      <c r="A4" s="226" t="s">
        <v>3177</v>
      </c>
      <c r="B4" s="227">
        <v>139</v>
      </c>
      <c r="C4" s="228">
        <v>34.5</v>
      </c>
      <c r="D4" s="229"/>
      <c r="E4" s="229"/>
      <c r="F4" s="230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1">
        <v>0</v>
      </c>
      <c r="AI4" s="232">
        <v>0</v>
      </c>
      <c r="AJ4" s="233">
        <v>0</v>
      </c>
      <c r="AK4" s="231">
        <v>0</v>
      </c>
      <c r="AL4" s="234">
        <v>0</v>
      </c>
      <c r="AM4" s="235">
        <v>0</v>
      </c>
      <c r="AN4" s="236">
        <v>0</v>
      </c>
      <c r="AO4" s="237">
        <v>0</v>
      </c>
      <c r="AP4" s="238">
        <v>0</v>
      </c>
      <c r="AQ4" s="239">
        <v>0</v>
      </c>
      <c r="AR4" s="239">
        <v>0</v>
      </c>
      <c r="AS4" s="253"/>
    </row>
    <row r="5" spans="1:45" ht="11.25" customHeight="1" x14ac:dyDescent="0.2">
      <c r="A5" s="240" t="s">
        <v>3178</v>
      </c>
      <c r="B5" s="241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4">
        <v>0</v>
      </c>
      <c r="AI5" s="233">
        <v>0</v>
      </c>
      <c r="AJ5" s="233">
        <v>0</v>
      </c>
      <c r="AK5" s="234">
        <v>0</v>
      </c>
      <c r="AL5" s="234">
        <v>0</v>
      </c>
      <c r="AM5" s="236">
        <v>0</v>
      </c>
      <c r="AN5" s="236">
        <v>0</v>
      </c>
      <c r="AO5" s="237">
        <v>0</v>
      </c>
      <c r="AP5" s="235">
        <v>0</v>
      </c>
      <c r="AQ5" s="235">
        <v>0</v>
      </c>
      <c r="AR5" s="242">
        <v>1</v>
      </c>
      <c r="AS5" s="242"/>
    </row>
    <row r="6" spans="1:45" ht="11.25" customHeight="1" x14ac:dyDescent="0.2">
      <c r="A6" s="243" t="s">
        <v>3179</v>
      </c>
      <c r="B6" s="244">
        <v>136</v>
      </c>
      <c r="C6" s="67">
        <v>35.200000000000003</v>
      </c>
      <c r="D6" s="84">
        <v>43.72</v>
      </c>
      <c r="E6" s="84">
        <v>3.13</v>
      </c>
      <c r="F6" s="245">
        <v>10.15</v>
      </c>
      <c r="G6" s="74"/>
      <c r="H6" s="246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1">
        <v>0</v>
      </c>
      <c r="AI6" s="233">
        <v>0</v>
      </c>
      <c r="AJ6" s="232">
        <v>0</v>
      </c>
      <c r="AK6" s="234">
        <v>0</v>
      </c>
      <c r="AL6" s="231">
        <v>0</v>
      </c>
      <c r="AM6" s="236">
        <v>0</v>
      </c>
      <c r="AN6" s="236">
        <v>0</v>
      </c>
      <c r="AO6" s="247">
        <v>0</v>
      </c>
      <c r="AP6" s="235">
        <v>0</v>
      </c>
      <c r="AQ6" s="242">
        <v>1</v>
      </c>
      <c r="AR6" s="242">
        <v>2</v>
      </c>
      <c r="AS6" s="457"/>
    </row>
    <row r="7" spans="1:45" ht="11.25" customHeight="1" x14ac:dyDescent="0.2">
      <c r="A7" s="240" t="s">
        <v>3180</v>
      </c>
      <c r="B7" s="241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1">
        <v>0</v>
      </c>
      <c r="AI7" s="232">
        <v>0</v>
      </c>
      <c r="AJ7" s="232">
        <v>0</v>
      </c>
      <c r="AK7" s="231">
        <v>0</v>
      </c>
      <c r="AL7" s="231">
        <v>0</v>
      </c>
      <c r="AM7" s="236">
        <v>0</v>
      </c>
      <c r="AN7" s="235">
        <v>0</v>
      </c>
      <c r="AO7" s="247">
        <v>0</v>
      </c>
      <c r="AP7" s="248">
        <v>1</v>
      </c>
      <c r="AQ7" s="248">
        <v>2</v>
      </c>
      <c r="AR7" s="235">
        <v>4</v>
      </c>
      <c r="AS7" s="455"/>
    </row>
    <row r="8" spans="1:45" ht="11.25" customHeight="1" x14ac:dyDescent="0.2">
      <c r="A8" s="240" t="s">
        <v>3181</v>
      </c>
      <c r="B8" s="241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4">
        <v>0</v>
      </c>
      <c r="AI8" s="232">
        <v>0</v>
      </c>
      <c r="AJ8" s="233">
        <v>0</v>
      </c>
      <c r="AK8" s="231">
        <v>0</v>
      </c>
      <c r="AL8" s="231">
        <v>0</v>
      </c>
      <c r="AM8" s="235">
        <v>0</v>
      </c>
      <c r="AN8" s="247">
        <v>1</v>
      </c>
      <c r="AO8" s="16">
        <v>1</v>
      </c>
      <c r="AP8" s="248">
        <v>2</v>
      </c>
      <c r="AQ8" s="235">
        <v>4</v>
      </c>
      <c r="AR8" s="235">
        <v>0</v>
      </c>
      <c r="AS8" s="242"/>
    </row>
    <row r="9" spans="1:45" ht="11.25" customHeight="1" x14ac:dyDescent="0.2">
      <c r="A9" s="240" t="s">
        <v>3182</v>
      </c>
      <c r="B9" s="241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49">
        <v>59</v>
      </c>
      <c r="AH9" s="250">
        <v>0</v>
      </c>
      <c r="AI9" s="251">
        <v>0</v>
      </c>
      <c r="AJ9" s="251">
        <v>0</v>
      </c>
      <c r="AK9" s="252">
        <v>0</v>
      </c>
      <c r="AL9" s="250">
        <v>0</v>
      </c>
      <c r="AM9" s="239">
        <v>1</v>
      </c>
      <c r="AN9" s="3">
        <v>1</v>
      </c>
      <c r="AO9" s="3">
        <v>2</v>
      </c>
      <c r="AP9" s="239">
        <v>4</v>
      </c>
      <c r="AQ9" s="239">
        <v>0</v>
      </c>
      <c r="AR9" s="253">
        <v>1</v>
      </c>
      <c r="AS9" s="456"/>
    </row>
    <row r="10" spans="1:45" ht="11.25" customHeight="1" x14ac:dyDescent="0.2">
      <c r="A10" s="240" t="s">
        <v>3183</v>
      </c>
      <c r="B10" s="241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1">
        <v>0</v>
      </c>
      <c r="AI10" s="233">
        <v>0</v>
      </c>
      <c r="AJ10" s="233">
        <v>0</v>
      </c>
      <c r="AK10" s="234">
        <v>0</v>
      </c>
      <c r="AL10" s="234">
        <v>1</v>
      </c>
      <c r="AM10" s="248">
        <v>1</v>
      </c>
      <c r="AN10" s="16">
        <v>2</v>
      </c>
      <c r="AO10" s="247">
        <v>4</v>
      </c>
      <c r="AP10" s="235">
        <v>0</v>
      </c>
      <c r="AQ10" s="242">
        <v>1</v>
      </c>
      <c r="AR10" s="235">
        <v>1</v>
      </c>
      <c r="AS10" s="242"/>
    </row>
    <row r="11" spans="1:45" ht="11.25" customHeight="1" x14ac:dyDescent="0.2">
      <c r="A11" s="240" t="s">
        <v>3184</v>
      </c>
      <c r="B11" s="241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1">
        <v>0</v>
      </c>
      <c r="AI11" s="233">
        <v>0</v>
      </c>
      <c r="AJ11" s="232">
        <v>0</v>
      </c>
      <c r="AK11" s="234">
        <v>1</v>
      </c>
      <c r="AL11" s="20">
        <v>1</v>
      </c>
      <c r="AM11" s="248">
        <v>2</v>
      </c>
      <c r="AN11" s="247">
        <v>4</v>
      </c>
      <c r="AO11" s="247">
        <v>1</v>
      </c>
      <c r="AP11" s="248">
        <v>1</v>
      </c>
      <c r="AQ11" s="235">
        <v>1</v>
      </c>
      <c r="AR11" s="242">
        <v>1</v>
      </c>
      <c r="AS11" s="242"/>
    </row>
    <row r="12" spans="1:45" ht="11.25" customHeight="1" x14ac:dyDescent="0.2">
      <c r="A12" s="240" t="s">
        <v>3185</v>
      </c>
      <c r="B12" s="241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1">
        <v>0</v>
      </c>
      <c r="AI12" s="232">
        <v>0</v>
      </c>
      <c r="AJ12" s="232">
        <v>1</v>
      </c>
      <c r="AK12" s="20">
        <v>1</v>
      </c>
      <c r="AL12" s="20">
        <v>2</v>
      </c>
      <c r="AM12" s="235">
        <v>4</v>
      </c>
      <c r="AN12" s="247">
        <v>1</v>
      </c>
      <c r="AO12" s="16">
        <v>0</v>
      </c>
      <c r="AP12" s="235">
        <v>1</v>
      </c>
      <c r="AQ12" s="242">
        <v>1</v>
      </c>
      <c r="AR12" s="242">
        <v>0</v>
      </c>
      <c r="AS12" s="242"/>
    </row>
    <row r="13" spans="1:45" ht="11.25" customHeight="1" x14ac:dyDescent="0.2">
      <c r="A13" s="240" t="s">
        <v>3186</v>
      </c>
      <c r="B13" s="241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4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5">
        <v>55</v>
      </c>
      <c r="AH13" s="256">
        <v>0</v>
      </c>
      <c r="AI13" s="257">
        <v>1</v>
      </c>
      <c r="AJ13" s="258">
        <v>1</v>
      </c>
      <c r="AK13" s="255">
        <v>2</v>
      </c>
      <c r="AL13" s="256">
        <v>3</v>
      </c>
      <c r="AM13" s="259">
        <v>0</v>
      </c>
      <c r="AN13" s="260">
        <v>0</v>
      </c>
      <c r="AO13" s="261">
        <v>1</v>
      </c>
      <c r="AP13" s="262">
        <v>1</v>
      </c>
      <c r="AQ13" s="262">
        <v>0</v>
      </c>
      <c r="AR13" s="262">
        <v>4</v>
      </c>
      <c r="AS13" s="262"/>
    </row>
    <row r="14" spans="1:45" ht="11.25" customHeight="1" x14ac:dyDescent="0.2">
      <c r="A14" s="240" t="s">
        <v>3187</v>
      </c>
      <c r="B14" s="241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4">
        <v>3</v>
      </c>
      <c r="I14" s="263"/>
      <c r="J14" s="264"/>
      <c r="K14" s="12"/>
      <c r="L14" s="12"/>
      <c r="M14" s="117"/>
      <c r="N14" s="117"/>
      <c r="O14" s="117"/>
      <c r="P14" s="117"/>
      <c r="Q14" s="117"/>
      <c r="R14" s="117"/>
      <c r="AG14" s="249">
        <v>54</v>
      </c>
      <c r="AH14" s="250">
        <v>1</v>
      </c>
      <c r="AI14" s="265">
        <v>1</v>
      </c>
      <c r="AJ14" s="265">
        <v>2</v>
      </c>
      <c r="AK14" s="250">
        <v>4</v>
      </c>
      <c r="AL14" s="250">
        <v>1</v>
      </c>
      <c r="AM14" s="245">
        <v>1</v>
      </c>
      <c r="AN14" s="266">
        <v>1</v>
      </c>
      <c r="AO14" s="3">
        <v>1</v>
      </c>
      <c r="AP14" s="248">
        <v>0</v>
      </c>
      <c r="AQ14" s="248">
        <v>4</v>
      </c>
      <c r="AR14" s="248">
        <v>3</v>
      </c>
      <c r="AS14" s="248"/>
    </row>
    <row r="15" spans="1:45" ht="11.25" customHeight="1" x14ac:dyDescent="0.2">
      <c r="A15" s="240" t="s">
        <v>3188</v>
      </c>
      <c r="B15" s="241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4">
        <v>25</v>
      </c>
      <c r="I15" s="263" t="s">
        <v>3189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67">
        <v>2</v>
      </c>
      <c r="AJ15" s="232">
        <v>3</v>
      </c>
      <c r="AK15" s="234">
        <v>0</v>
      </c>
      <c r="AL15" s="20">
        <v>1</v>
      </c>
      <c r="AM15" s="235">
        <v>1</v>
      </c>
      <c r="AN15" s="16">
        <v>1</v>
      </c>
      <c r="AO15" s="16">
        <v>0</v>
      </c>
      <c r="AP15" s="248">
        <v>4</v>
      </c>
      <c r="AQ15" s="248">
        <v>2</v>
      </c>
      <c r="AR15" s="248">
        <v>0</v>
      </c>
      <c r="AS15" s="248"/>
    </row>
    <row r="16" spans="1:45" ht="11.25" customHeight="1" x14ac:dyDescent="0.2">
      <c r="A16" s="240" t="s">
        <v>3190</v>
      </c>
      <c r="B16" s="241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68">
        <v>25</v>
      </c>
      <c r="I16" s="12" t="s">
        <v>3191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2">
        <v>4</v>
      </c>
      <c r="AJ16" s="232">
        <v>1</v>
      </c>
      <c r="AK16" s="20">
        <v>1</v>
      </c>
      <c r="AL16" s="234">
        <v>1</v>
      </c>
      <c r="AM16" s="248">
        <v>1</v>
      </c>
      <c r="AN16" s="16">
        <v>0</v>
      </c>
      <c r="AO16" s="16">
        <v>4</v>
      </c>
      <c r="AP16" s="248">
        <v>2</v>
      </c>
      <c r="AQ16" s="248">
        <v>1</v>
      </c>
      <c r="AR16" s="248">
        <v>1</v>
      </c>
      <c r="AS16" s="248"/>
    </row>
    <row r="17" spans="1:45" ht="11.25" customHeight="1" x14ac:dyDescent="0.2">
      <c r="A17" s="269" t="s">
        <v>3192</v>
      </c>
      <c r="B17" s="270">
        <v>125</v>
      </c>
      <c r="C17" s="271">
        <v>36.1</v>
      </c>
      <c r="D17" s="272">
        <v>32.75</v>
      </c>
      <c r="E17" s="272">
        <v>4.57</v>
      </c>
      <c r="F17" s="272">
        <v>9.3000000000000007</v>
      </c>
      <c r="G17" s="74"/>
      <c r="H17" s="273">
        <v>28</v>
      </c>
      <c r="I17" s="274" t="s">
        <v>3193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4">
        <v>3</v>
      </c>
      <c r="AI17" s="232">
        <v>0</v>
      </c>
      <c r="AJ17" s="267">
        <v>2</v>
      </c>
      <c r="AK17" s="234">
        <v>1</v>
      </c>
      <c r="AL17" s="20">
        <v>1</v>
      </c>
      <c r="AM17" s="248">
        <v>0</v>
      </c>
      <c r="AN17" s="16">
        <v>4</v>
      </c>
      <c r="AO17" s="16">
        <v>2</v>
      </c>
      <c r="AP17" s="248">
        <v>1</v>
      </c>
      <c r="AQ17" s="248">
        <v>1</v>
      </c>
      <c r="AR17" s="248">
        <v>2</v>
      </c>
      <c r="AS17" s="248"/>
    </row>
    <row r="18" spans="1:45" ht="11.25" customHeight="1" x14ac:dyDescent="0.2">
      <c r="A18" s="269" t="s">
        <v>3194</v>
      </c>
      <c r="B18" s="270">
        <v>120</v>
      </c>
      <c r="C18" s="271">
        <v>36.4</v>
      </c>
      <c r="D18" s="272">
        <v>29.8</v>
      </c>
      <c r="E18" s="272">
        <v>4.93</v>
      </c>
      <c r="F18" s="272">
        <v>8.77</v>
      </c>
      <c r="G18" s="74"/>
      <c r="H18" s="275">
        <v>29</v>
      </c>
      <c r="I18" s="17" t="s">
        <v>3195</v>
      </c>
      <c r="J18" s="74"/>
      <c r="K18" s="74"/>
      <c r="L18" s="74"/>
      <c r="M18" s="117"/>
      <c r="N18" s="117"/>
      <c r="O18" s="117"/>
      <c r="P18" s="117"/>
      <c r="Q18" s="117"/>
      <c r="R18" s="117"/>
      <c r="AG18" s="255">
        <v>50</v>
      </c>
      <c r="AH18" s="256">
        <v>1</v>
      </c>
      <c r="AI18" s="258">
        <v>3</v>
      </c>
      <c r="AJ18" s="257">
        <v>1</v>
      </c>
      <c r="AK18" s="255">
        <v>1</v>
      </c>
      <c r="AL18" s="255">
        <v>0</v>
      </c>
      <c r="AM18" s="262">
        <v>4</v>
      </c>
      <c r="AN18" s="260">
        <v>2</v>
      </c>
      <c r="AO18" s="260">
        <v>0</v>
      </c>
      <c r="AP18" s="248">
        <v>1</v>
      </c>
      <c r="AQ18" s="248">
        <v>2</v>
      </c>
      <c r="AR18" s="248">
        <v>6</v>
      </c>
      <c r="AS18" s="248"/>
    </row>
    <row r="19" spans="1:45" ht="11.25" customHeight="1" x14ac:dyDescent="0.2">
      <c r="A19" s="269" t="s">
        <v>3196</v>
      </c>
      <c r="B19" s="270">
        <v>116</v>
      </c>
      <c r="C19" s="271">
        <v>36.4</v>
      </c>
      <c r="D19" s="272">
        <v>32.299999999999997</v>
      </c>
      <c r="E19" s="272">
        <v>4.3600000000000003</v>
      </c>
      <c r="F19" s="272">
        <v>8.74</v>
      </c>
      <c r="G19" s="74"/>
      <c r="H19" s="276">
        <v>27</v>
      </c>
      <c r="I19" s="17" t="s">
        <v>3197</v>
      </c>
      <c r="J19" s="74"/>
      <c r="K19" s="74"/>
      <c r="L19" s="74"/>
      <c r="M19" s="117"/>
      <c r="N19" s="117"/>
      <c r="O19" s="117"/>
      <c r="P19" s="117"/>
      <c r="Q19" s="117"/>
      <c r="R19" s="117"/>
      <c r="AG19" s="249">
        <v>49</v>
      </c>
      <c r="AH19" s="249">
        <v>3</v>
      </c>
      <c r="AI19" s="277">
        <v>1</v>
      </c>
      <c r="AJ19" s="265">
        <v>1</v>
      </c>
      <c r="AK19" s="249">
        <v>0</v>
      </c>
      <c r="AL19" s="249">
        <v>4</v>
      </c>
      <c r="AM19" s="245">
        <v>3</v>
      </c>
      <c r="AN19" s="3">
        <v>0</v>
      </c>
      <c r="AO19" s="3">
        <v>1</v>
      </c>
      <c r="AP19" s="245">
        <v>2</v>
      </c>
      <c r="AQ19" s="245">
        <v>6</v>
      </c>
      <c r="AR19" s="245">
        <v>1</v>
      </c>
      <c r="AS19" s="458"/>
    </row>
    <row r="20" spans="1:45" ht="11.25" customHeight="1" x14ac:dyDescent="0.2">
      <c r="A20" s="269" t="s">
        <v>3198</v>
      </c>
      <c r="B20" s="270">
        <v>112</v>
      </c>
      <c r="C20" s="271">
        <v>36.700000000000003</v>
      </c>
      <c r="D20" s="272">
        <v>35.82</v>
      </c>
      <c r="E20" s="272">
        <v>3.79</v>
      </c>
      <c r="F20" s="272">
        <v>8.6300000000000008</v>
      </c>
      <c r="G20" s="74"/>
      <c r="H20" s="276">
        <v>27</v>
      </c>
      <c r="I20" s="17" t="s">
        <v>3199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4">
        <v>1</v>
      </c>
      <c r="AI20" s="267">
        <v>1</v>
      </c>
      <c r="AJ20" s="267">
        <v>0</v>
      </c>
      <c r="AK20" s="20">
        <v>4</v>
      </c>
      <c r="AL20" s="20">
        <v>3</v>
      </c>
      <c r="AM20" s="248">
        <v>1</v>
      </c>
      <c r="AN20" s="16">
        <v>3</v>
      </c>
      <c r="AO20" s="16">
        <v>2</v>
      </c>
      <c r="AP20" s="248">
        <v>6</v>
      </c>
      <c r="AQ20" s="248">
        <v>1</v>
      </c>
      <c r="AR20" s="235">
        <v>4</v>
      </c>
      <c r="AS20" s="242"/>
    </row>
    <row r="21" spans="1:45" ht="11.25" customHeight="1" x14ac:dyDescent="0.2">
      <c r="A21" s="269" t="s">
        <v>3200</v>
      </c>
      <c r="B21" s="270">
        <v>109</v>
      </c>
      <c r="C21" s="271">
        <v>36.799999999999997</v>
      </c>
      <c r="D21" s="272">
        <v>36.520000000000003</v>
      </c>
      <c r="E21" s="272">
        <v>3.66</v>
      </c>
      <c r="F21" s="272">
        <v>8.68</v>
      </c>
      <c r="G21" s="74"/>
      <c r="H21" s="278">
        <v>70</v>
      </c>
      <c r="I21" s="279">
        <v>17.899999999999999</v>
      </c>
      <c r="J21" s="280"/>
      <c r="K21" s="280"/>
      <c r="L21" s="280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67">
        <v>0</v>
      </c>
      <c r="AJ21" s="267">
        <v>4</v>
      </c>
      <c r="AK21" s="20">
        <v>3</v>
      </c>
      <c r="AL21" s="20">
        <v>1</v>
      </c>
      <c r="AM21" s="248">
        <v>3</v>
      </c>
      <c r="AN21" s="16">
        <v>1</v>
      </c>
      <c r="AO21" s="16">
        <v>6</v>
      </c>
      <c r="AP21" s="248">
        <v>1</v>
      </c>
      <c r="AQ21" s="235">
        <v>4</v>
      </c>
      <c r="AR21" s="242">
        <v>3</v>
      </c>
      <c r="AS21" s="242"/>
    </row>
    <row r="22" spans="1:45" ht="11.25" customHeight="1" x14ac:dyDescent="0.2">
      <c r="A22" s="269" t="s">
        <v>3201</v>
      </c>
      <c r="B22" s="270">
        <v>109</v>
      </c>
      <c r="C22" s="271">
        <v>36.9</v>
      </c>
      <c r="D22" s="272">
        <v>36.799999999999997</v>
      </c>
      <c r="E22" s="272">
        <v>3.64</v>
      </c>
      <c r="F22" s="272">
        <v>8.35</v>
      </c>
      <c r="G22" s="74"/>
      <c r="H22" s="278">
        <v>69</v>
      </c>
      <c r="I22" s="279">
        <v>18</v>
      </c>
      <c r="J22" s="281">
        <v>31.68</v>
      </c>
      <c r="K22" s="282">
        <v>3.8</v>
      </c>
      <c r="L22" s="280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67">
        <v>4</v>
      </c>
      <c r="AJ22" s="267">
        <v>2</v>
      </c>
      <c r="AK22" s="20">
        <v>1</v>
      </c>
      <c r="AL22" s="20">
        <v>3</v>
      </c>
      <c r="AM22" s="248">
        <v>1</v>
      </c>
      <c r="AN22" s="16">
        <v>6</v>
      </c>
      <c r="AO22" s="16">
        <v>1</v>
      </c>
      <c r="AP22" s="235">
        <v>4</v>
      </c>
      <c r="AQ22" s="242">
        <v>3</v>
      </c>
      <c r="AR22" s="242">
        <v>7</v>
      </c>
      <c r="AS22" s="459"/>
    </row>
    <row r="23" spans="1:45" ht="11.25" customHeight="1" x14ac:dyDescent="0.2">
      <c r="A23" s="269" t="s">
        <v>3202</v>
      </c>
      <c r="B23" s="270">
        <v>109</v>
      </c>
      <c r="C23" s="271">
        <v>36.9</v>
      </c>
      <c r="D23" s="272">
        <v>39.5</v>
      </c>
      <c r="E23" s="272">
        <v>3.39</v>
      </c>
      <c r="F23" s="272">
        <v>8.3699999999999992</v>
      </c>
      <c r="G23" s="74"/>
      <c r="H23" s="283">
        <v>70</v>
      </c>
      <c r="I23" s="271">
        <v>18</v>
      </c>
      <c r="J23" s="284">
        <v>33.76</v>
      </c>
      <c r="K23" s="272">
        <v>3.5</v>
      </c>
      <c r="L23" s="280"/>
      <c r="M23" s="117"/>
      <c r="N23" s="117"/>
      <c r="O23" s="117"/>
      <c r="P23" s="117"/>
      <c r="Q23" s="117"/>
      <c r="R23" s="117"/>
      <c r="AG23" s="255">
        <v>45</v>
      </c>
      <c r="AH23" s="255">
        <v>5</v>
      </c>
      <c r="AI23" s="258">
        <v>3</v>
      </c>
      <c r="AJ23" s="258">
        <v>1</v>
      </c>
      <c r="AK23" s="255">
        <v>3</v>
      </c>
      <c r="AL23" s="255">
        <v>1</v>
      </c>
      <c r="AM23" s="262">
        <v>6</v>
      </c>
      <c r="AN23" s="260">
        <v>2</v>
      </c>
      <c r="AO23" s="261">
        <v>4</v>
      </c>
      <c r="AP23" s="262">
        <v>3</v>
      </c>
      <c r="AQ23" s="262">
        <v>8</v>
      </c>
      <c r="AR23" s="259">
        <v>7</v>
      </c>
      <c r="AS23" s="259"/>
    </row>
    <row r="24" spans="1:45" ht="11.25" customHeight="1" x14ac:dyDescent="0.2">
      <c r="A24" s="269" t="s">
        <v>3203</v>
      </c>
      <c r="B24" s="270">
        <v>107</v>
      </c>
      <c r="C24" s="271">
        <v>37</v>
      </c>
      <c r="D24" s="272">
        <v>40.630000000000003</v>
      </c>
      <c r="E24" s="272">
        <v>3.3</v>
      </c>
      <c r="F24" s="272">
        <v>7.79</v>
      </c>
      <c r="G24" s="74"/>
      <c r="H24" s="285">
        <v>70</v>
      </c>
      <c r="I24" s="228">
        <v>18.100000000000001</v>
      </c>
      <c r="J24" s="286">
        <v>34.49</v>
      </c>
      <c r="K24" s="230">
        <v>3.45</v>
      </c>
      <c r="L24" s="280"/>
      <c r="M24" s="117"/>
      <c r="N24" s="117"/>
      <c r="O24" s="117"/>
      <c r="P24" s="117"/>
      <c r="Q24" s="117"/>
      <c r="R24" s="117"/>
      <c r="AG24" s="249">
        <v>44</v>
      </c>
      <c r="AH24" s="249">
        <v>1</v>
      </c>
      <c r="AI24" s="265">
        <v>1</v>
      </c>
      <c r="AJ24" s="265">
        <v>3</v>
      </c>
      <c r="AK24" s="249">
        <v>1</v>
      </c>
      <c r="AL24" s="249">
        <v>6</v>
      </c>
      <c r="AM24" s="245">
        <v>2</v>
      </c>
      <c r="AN24" s="266">
        <v>3</v>
      </c>
      <c r="AO24" s="3">
        <v>3</v>
      </c>
      <c r="AP24" s="248">
        <v>8</v>
      </c>
      <c r="AQ24" s="235">
        <v>7</v>
      </c>
      <c r="AR24" s="235">
        <v>4</v>
      </c>
      <c r="AS24" s="235"/>
    </row>
    <row r="25" spans="1:45" ht="11.25" customHeight="1" x14ac:dyDescent="0.2">
      <c r="A25" s="269" t="s">
        <v>3204</v>
      </c>
      <c r="B25" s="270">
        <v>104</v>
      </c>
      <c r="C25" s="271">
        <v>37.1</v>
      </c>
      <c r="D25" s="272">
        <v>42.64</v>
      </c>
      <c r="E25" s="272">
        <v>3.22</v>
      </c>
      <c r="F25" s="272">
        <v>7.49</v>
      </c>
      <c r="G25" s="74"/>
      <c r="H25" s="283">
        <v>67</v>
      </c>
      <c r="I25" s="271">
        <v>18.3</v>
      </c>
      <c r="J25" s="284">
        <v>35.51</v>
      </c>
      <c r="K25" s="272">
        <v>3.44</v>
      </c>
      <c r="L25" s="280"/>
      <c r="M25" s="117"/>
      <c r="N25" s="117"/>
      <c r="O25" s="117"/>
      <c r="P25" s="117"/>
      <c r="Q25" s="117"/>
      <c r="R25" s="117"/>
      <c r="Z25" s="405" t="s">
        <v>3353</v>
      </c>
      <c r="AG25" s="20">
        <v>43</v>
      </c>
      <c r="AH25" s="20">
        <v>1</v>
      </c>
      <c r="AI25" s="267">
        <v>3</v>
      </c>
      <c r="AJ25" s="267">
        <v>1</v>
      </c>
      <c r="AK25" s="20">
        <v>6</v>
      </c>
      <c r="AL25" s="20">
        <v>2</v>
      </c>
      <c r="AM25" s="235">
        <v>3</v>
      </c>
      <c r="AN25" s="16">
        <v>3</v>
      </c>
      <c r="AO25" s="16">
        <v>10</v>
      </c>
      <c r="AP25" s="235">
        <v>8</v>
      </c>
      <c r="AQ25" s="235">
        <v>4</v>
      </c>
      <c r="AR25" s="235">
        <v>4</v>
      </c>
      <c r="AS25" s="242"/>
    </row>
    <row r="26" spans="1:45" ht="11.25" customHeight="1" x14ac:dyDescent="0.2">
      <c r="A26" s="269" t="s">
        <v>3205</v>
      </c>
      <c r="B26" s="270">
        <v>98</v>
      </c>
      <c r="C26" s="271">
        <v>37.4</v>
      </c>
      <c r="D26" s="272">
        <v>43.46</v>
      </c>
      <c r="E26" s="272">
        <v>3.21</v>
      </c>
      <c r="F26" s="272">
        <v>7.6</v>
      </c>
      <c r="G26" s="74"/>
      <c r="H26" s="285">
        <v>65</v>
      </c>
      <c r="I26" s="228">
        <v>18.399999999999999</v>
      </c>
      <c r="J26" s="286">
        <v>34.799999999999997</v>
      </c>
      <c r="K26" s="230">
        <v>3.5</v>
      </c>
      <c r="L26" s="280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67">
        <v>2</v>
      </c>
      <c r="AJ26" s="267">
        <v>7</v>
      </c>
      <c r="AK26" s="20">
        <v>2</v>
      </c>
      <c r="AL26" s="234">
        <v>3</v>
      </c>
      <c r="AM26" s="248">
        <v>3</v>
      </c>
      <c r="AN26" s="16">
        <v>8</v>
      </c>
      <c r="AO26" s="247">
        <v>6</v>
      </c>
      <c r="AP26" s="235">
        <v>4</v>
      </c>
      <c r="AQ26" s="235">
        <v>4</v>
      </c>
      <c r="AR26" s="242">
        <v>6</v>
      </c>
      <c r="AS26" s="242"/>
    </row>
    <row r="27" spans="1:45" ht="11.25" customHeight="1" x14ac:dyDescent="0.2">
      <c r="A27" s="269" t="s">
        <v>3206</v>
      </c>
      <c r="B27" s="270">
        <v>97</v>
      </c>
      <c r="C27" s="271">
        <v>37.6</v>
      </c>
      <c r="D27" s="272">
        <v>45.14</v>
      </c>
      <c r="E27" s="272">
        <v>3.11</v>
      </c>
      <c r="F27" s="272">
        <v>7.18</v>
      </c>
      <c r="G27" s="74"/>
      <c r="H27" s="283">
        <v>61</v>
      </c>
      <c r="I27" s="271">
        <v>18.399999999999999</v>
      </c>
      <c r="J27" s="284">
        <v>36.44</v>
      </c>
      <c r="K27" s="272">
        <v>3.43</v>
      </c>
      <c r="L27" s="280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67">
        <v>7</v>
      </c>
      <c r="AJ27" s="267">
        <v>1</v>
      </c>
      <c r="AK27" s="234">
        <v>3</v>
      </c>
      <c r="AL27" s="20">
        <v>3</v>
      </c>
      <c r="AM27" s="248">
        <v>9</v>
      </c>
      <c r="AN27" s="247">
        <v>7</v>
      </c>
      <c r="AO27" s="247">
        <v>3</v>
      </c>
      <c r="AP27" s="235">
        <v>4</v>
      </c>
      <c r="AQ27" s="242">
        <v>6</v>
      </c>
      <c r="AR27" s="242">
        <v>2</v>
      </c>
      <c r="AS27" s="242"/>
    </row>
    <row r="28" spans="1:45" ht="11.25" customHeight="1" x14ac:dyDescent="0.2">
      <c r="A28" s="269" t="s">
        <v>3207</v>
      </c>
      <c r="B28" s="270">
        <v>98</v>
      </c>
      <c r="C28" s="271">
        <v>37.700000000000003</v>
      </c>
      <c r="D28" s="272">
        <v>45.79</v>
      </c>
      <c r="E28" s="272">
        <v>3.05</v>
      </c>
      <c r="F28" s="272">
        <v>7.05</v>
      </c>
      <c r="G28" s="74"/>
      <c r="H28" s="285">
        <v>62</v>
      </c>
      <c r="I28" s="228">
        <v>18.399999999999999</v>
      </c>
      <c r="J28" s="286">
        <v>37.24</v>
      </c>
      <c r="K28" s="230">
        <v>3.33</v>
      </c>
      <c r="L28" s="280"/>
      <c r="M28" s="117"/>
      <c r="N28" s="117"/>
      <c r="O28" s="117"/>
      <c r="P28" s="117"/>
      <c r="Q28" s="117"/>
      <c r="R28" s="117"/>
      <c r="AG28" s="255">
        <v>40</v>
      </c>
      <c r="AH28" s="255">
        <v>6</v>
      </c>
      <c r="AI28" s="258">
        <v>3</v>
      </c>
      <c r="AJ28" s="257">
        <v>3</v>
      </c>
      <c r="AK28" s="255">
        <v>3</v>
      </c>
      <c r="AL28" s="255">
        <v>6</v>
      </c>
      <c r="AM28" s="259">
        <v>6</v>
      </c>
      <c r="AN28" s="261">
        <v>3</v>
      </c>
      <c r="AO28" s="261">
        <v>5</v>
      </c>
      <c r="AP28" s="248">
        <v>6</v>
      </c>
      <c r="AQ28" s="248">
        <v>2</v>
      </c>
      <c r="AR28" s="248">
        <v>2</v>
      </c>
      <c r="AS28" s="248"/>
    </row>
    <row r="29" spans="1:45" ht="11.25" customHeight="1" x14ac:dyDescent="0.2">
      <c r="A29" s="240" t="s">
        <v>3208</v>
      </c>
      <c r="B29" s="241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87">
        <v>65</v>
      </c>
      <c r="I29" s="109">
        <v>18.399999999999999</v>
      </c>
      <c r="J29" s="118">
        <v>36.520000000000003</v>
      </c>
      <c r="K29" s="110">
        <v>3.39</v>
      </c>
      <c r="L29" s="288"/>
      <c r="M29" s="117"/>
      <c r="N29" s="117"/>
      <c r="O29" s="117"/>
      <c r="P29" s="117"/>
      <c r="Q29" s="117"/>
      <c r="R29" s="117"/>
      <c r="AG29" s="249">
        <v>39</v>
      </c>
      <c r="AH29" s="249">
        <v>3</v>
      </c>
      <c r="AI29" s="277">
        <v>2</v>
      </c>
      <c r="AJ29" s="265">
        <v>3</v>
      </c>
      <c r="AK29" s="249">
        <v>9</v>
      </c>
      <c r="AL29" s="250">
        <v>11</v>
      </c>
      <c r="AM29" s="239">
        <v>3</v>
      </c>
      <c r="AN29" s="266">
        <v>6</v>
      </c>
      <c r="AO29" s="3">
        <v>6</v>
      </c>
      <c r="AP29" s="245">
        <v>2</v>
      </c>
      <c r="AQ29" s="245">
        <v>3</v>
      </c>
      <c r="AR29" s="245">
        <v>1</v>
      </c>
      <c r="AS29" s="458"/>
    </row>
    <row r="30" spans="1:45" ht="11.25" customHeight="1" x14ac:dyDescent="0.2">
      <c r="A30" s="240" t="s">
        <v>3209</v>
      </c>
      <c r="B30" s="241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89">
        <v>65</v>
      </c>
      <c r="I30" s="72">
        <v>18.600000000000001</v>
      </c>
      <c r="J30" s="74">
        <v>37.24</v>
      </c>
      <c r="K30" s="73">
        <v>3.35</v>
      </c>
      <c r="L30" s="288"/>
      <c r="M30" s="117"/>
      <c r="N30" s="264"/>
      <c r="O30" s="117"/>
      <c r="P30" s="117"/>
      <c r="Q30" s="117"/>
      <c r="R30" s="117"/>
      <c r="AG30" s="20">
        <v>38</v>
      </c>
      <c r="AH30" s="234">
        <v>4</v>
      </c>
      <c r="AI30" s="267">
        <v>5</v>
      </c>
      <c r="AJ30" s="267">
        <v>7</v>
      </c>
      <c r="AK30" s="234">
        <v>9</v>
      </c>
      <c r="AL30" s="234">
        <v>3</v>
      </c>
      <c r="AM30" s="235">
        <v>4</v>
      </c>
      <c r="AN30" s="16">
        <v>4</v>
      </c>
      <c r="AO30" s="16">
        <v>4</v>
      </c>
      <c r="AP30" s="248">
        <v>3</v>
      </c>
      <c r="AQ30" s="248">
        <v>1</v>
      </c>
      <c r="AR30" s="235">
        <v>1</v>
      </c>
      <c r="AS30" s="235"/>
    </row>
    <row r="31" spans="1:45" ht="11.25" customHeight="1" x14ac:dyDescent="0.2">
      <c r="A31" s="240" t="s">
        <v>3210</v>
      </c>
      <c r="B31" s="241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87">
        <v>81</v>
      </c>
      <c r="I31" s="109">
        <v>18.3</v>
      </c>
      <c r="J31" s="118">
        <v>40.340000000000003</v>
      </c>
      <c r="K31" s="110">
        <v>3.06</v>
      </c>
      <c r="L31" s="288"/>
      <c r="M31" s="263" t="s">
        <v>3211</v>
      </c>
      <c r="N31" s="264"/>
      <c r="O31" s="264"/>
      <c r="P31" s="117"/>
      <c r="Q31" s="117"/>
      <c r="R31" s="117"/>
      <c r="AG31" s="20">
        <v>37</v>
      </c>
      <c r="AH31" s="20">
        <v>9</v>
      </c>
      <c r="AI31" s="267">
        <v>10</v>
      </c>
      <c r="AJ31" s="232">
        <v>9</v>
      </c>
      <c r="AK31" s="234">
        <v>5</v>
      </c>
      <c r="AL31" s="234">
        <v>4</v>
      </c>
      <c r="AM31" s="248">
        <v>2</v>
      </c>
      <c r="AN31" s="16">
        <v>5</v>
      </c>
      <c r="AO31" s="16">
        <v>3</v>
      </c>
      <c r="AP31" s="248">
        <v>2</v>
      </c>
      <c r="AQ31" s="235">
        <v>1</v>
      </c>
      <c r="AR31" s="235">
        <v>2</v>
      </c>
      <c r="AS31" s="235"/>
    </row>
    <row r="32" spans="1:45" ht="11.25" customHeight="1" x14ac:dyDescent="0.2">
      <c r="A32" s="240" t="s">
        <v>3212</v>
      </c>
      <c r="B32" s="241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89">
        <v>82</v>
      </c>
      <c r="I32" s="72">
        <v>18.399999999999999</v>
      </c>
      <c r="J32" s="74">
        <v>43.21</v>
      </c>
      <c r="K32" s="73">
        <v>2.95</v>
      </c>
      <c r="L32" s="288"/>
      <c r="M32" s="17" t="s">
        <v>3213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2">
        <v>8</v>
      </c>
      <c r="AJ32" s="232">
        <v>3</v>
      </c>
      <c r="AK32" s="234">
        <v>4</v>
      </c>
      <c r="AL32" s="20">
        <v>4</v>
      </c>
      <c r="AM32" s="248">
        <v>8</v>
      </c>
      <c r="AN32" s="16">
        <v>3</v>
      </c>
      <c r="AO32" s="16">
        <v>2</v>
      </c>
      <c r="AP32" s="235">
        <v>2</v>
      </c>
      <c r="AQ32" s="235">
        <v>2</v>
      </c>
      <c r="AR32" s="235">
        <v>2</v>
      </c>
      <c r="AS32" s="242"/>
    </row>
    <row r="33" spans="1:45" ht="11.25" customHeight="1" x14ac:dyDescent="0.2">
      <c r="A33" s="240" t="s">
        <v>3214</v>
      </c>
      <c r="B33" s="241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87">
        <v>82</v>
      </c>
      <c r="I33" s="109">
        <v>18.399999999999999</v>
      </c>
      <c r="J33" s="118">
        <v>40.28</v>
      </c>
      <c r="K33" s="110">
        <v>3.14</v>
      </c>
      <c r="L33" s="288"/>
      <c r="M33" s="17" t="s">
        <v>3215</v>
      </c>
      <c r="N33" s="17"/>
      <c r="O33" s="17"/>
      <c r="P33" s="117"/>
      <c r="Q33" s="117"/>
      <c r="R33" s="117"/>
      <c r="AG33" s="255">
        <v>35</v>
      </c>
      <c r="AH33" s="256">
        <v>7</v>
      </c>
      <c r="AI33" s="257">
        <v>8</v>
      </c>
      <c r="AJ33" s="257">
        <v>6</v>
      </c>
      <c r="AK33" s="255">
        <v>4</v>
      </c>
      <c r="AL33" s="255">
        <v>6</v>
      </c>
      <c r="AM33" s="262">
        <v>3</v>
      </c>
      <c r="AN33" s="260">
        <v>2</v>
      </c>
      <c r="AO33" s="261">
        <v>2</v>
      </c>
      <c r="AP33" s="259">
        <v>2</v>
      </c>
      <c r="AQ33" s="259">
        <v>2</v>
      </c>
      <c r="AR33" s="290">
        <v>5</v>
      </c>
      <c r="AS33" s="290"/>
    </row>
    <row r="34" spans="1:45" ht="11.25" customHeight="1" x14ac:dyDescent="0.2">
      <c r="A34" s="240" t="s">
        <v>3216</v>
      </c>
      <c r="B34" s="241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89">
        <v>82</v>
      </c>
      <c r="I34" s="72">
        <v>18.399999999999999</v>
      </c>
      <c r="J34" s="74">
        <v>38.619999999999997</v>
      </c>
      <c r="K34" s="73">
        <v>3.28</v>
      </c>
      <c r="L34" s="288"/>
      <c r="M34" s="291" t="s">
        <v>3217</v>
      </c>
      <c r="N34" s="117"/>
      <c r="O34" s="117"/>
      <c r="P34" s="117"/>
      <c r="Q34" s="117"/>
      <c r="R34" s="117"/>
      <c r="AG34" s="249">
        <v>34</v>
      </c>
      <c r="AH34" s="250">
        <v>9</v>
      </c>
      <c r="AI34" s="277">
        <v>6</v>
      </c>
      <c r="AJ34" s="265">
        <v>4</v>
      </c>
      <c r="AK34" s="249">
        <v>6</v>
      </c>
      <c r="AL34" s="249">
        <v>3</v>
      </c>
      <c r="AM34" s="245">
        <v>2</v>
      </c>
      <c r="AN34" s="266">
        <v>2</v>
      </c>
      <c r="AO34" s="266">
        <v>2</v>
      </c>
      <c r="AP34" s="235">
        <v>2</v>
      </c>
      <c r="AQ34" s="242">
        <v>5</v>
      </c>
      <c r="AR34" s="242">
        <v>4</v>
      </c>
      <c r="AS34" s="242"/>
    </row>
    <row r="35" spans="1:45" ht="11.25" customHeight="1" x14ac:dyDescent="0.2">
      <c r="A35" s="240" t="s">
        <v>3218</v>
      </c>
      <c r="B35" s="292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49">
        <v>85</v>
      </c>
      <c r="I35" s="67">
        <v>18.3</v>
      </c>
      <c r="J35" s="69">
        <v>41.67</v>
      </c>
      <c r="K35" s="84">
        <v>2.98</v>
      </c>
      <c r="L35" s="68">
        <v>6.71</v>
      </c>
      <c r="M35" s="293" t="s">
        <v>3219</v>
      </c>
      <c r="N35" s="294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4">
        <v>9</v>
      </c>
      <c r="AI35" s="267">
        <v>7</v>
      </c>
      <c r="AJ35" s="267">
        <v>6</v>
      </c>
      <c r="AK35" s="20">
        <v>2</v>
      </c>
      <c r="AL35" s="20">
        <v>2</v>
      </c>
      <c r="AM35" s="235">
        <v>1</v>
      </c>
      <c r="AN35" s="247">
        <v>2</v>
      </c>
      <c r="AO35" s="247">
        <v>2</v>
      </c>
      <c r="AP35" s="248">
        <v>6</v>
      </c>
      <c r="AQ35" s="248">
        <v>5</v>
      </c>
      <c r="AR35" s="248">
        <v>0</v>
      </c>
      <c r="AS35" s="248"/>
    </row>
    <row r="36" spans="1:45" ht="11.25" customHeight="1" x14ac:dyDescent="0.2">
      <c r="A36" s="240" t="s">
        <v>3220</v>
      </c>
      <c r="B36" s="292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1">
        <v>139</v>
      </c>
      <c r="I36" s="109">
        <v>15.8</v>
      </c>
      <c r="J36" s="2">
        <v>38.119999999999997</v>
      </c>
      <c r="K36" s="292">
        <v>3.37</v>
      </c>
      <c r="L36" s="295">
        <v>6.36</v>
      </c>
      <c r="M36" s="293" t="s">
        <v>3221</v>
      </c>
      <c r="N36" s="294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67">
        <v>8</v>
      </c>
      <c r="AJ36" s="267">
        <v>2</v>
      </c>
      <c r="AK36" s="20">
        <v>2</v>
      </c>
      <c r="AL36" s="234">
        <v>1</v>
      </c>
      <c r="AM36" s="235">
        <v>3</v>
      </c>
      <c r="AN36" s="247">
        <v>2</v>
      </c>
      <c r="AO36" s="16">
        <v>6</v>
      </c>
      <c r="AP36" s="248">
        <v>5</v>
      </c>
      <c r="AQ36" s="248">
        <v>0</v>
      </c>
      <c r="AR36" s="248">
        <v>4</v>
      </c>
      <c r="AS36" s="248"/>
    </row>
    <row r="37" spans="1:45" ht="11.25" customHeight="1" x14ac:dyDescent="0.2">
      <c r="A37" s="240" t="s">
        <v>3222</v>
      </c>
      <c r="B37" s="292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5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87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67">
        <v>7</v>
      </c>
      <c r="AJ37" s="267">
        <v>3</v>
      </c>
      <c r="AK37" s="234">
        <v>1</v>
      </c>
      <c r="AL37" s="234">
        <v>3</v>
      </c>
      <c r="AM37" s="235">
        <v>2</v>
      </c>
      <c r="AN37" s="16">
        <v>6</v>
      </c>
      <c r="AO37" s="16">
        <v>5</v>
      </c>
      <c r="AP37" s="248">
        <v>0</v>
      </c>
      <c r="AQ37" s="248">
        <v>3</v>
      </c>
      <c r="AR37" s="248">
        <v>5</v>
      </c>
      <c r="AS37" s="248"/>
    </row>
    <row r="38" spans="1:45" ht="11.25" customHeight="1" x14ac:dyDescent="0.2">
      <c r="A38" s="240" t="s">
        <v>3223</v>
      </c>
      <c r="B38" s="292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5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89">
        <v>189</v>
      </c>
      <c r="O38" s="72">
        <v>6.8</v>
      </c>
      <c r="P38" s="74">
        <v>41.36</v>
      </c>
      <c r="Q38" s="73">
        <v>2.94</v>
      </c>
      <c r="R38" s="122"/>
      <c r="AG38" s="255">
        <v>30</v>
      </c>
      <c r="AH38" s="255">
        <v>7</v>
      </c>
      <c r="AI38" s="258">
        <v>4</v>
      </c>
      <c r="AJ38" s="257">
        <v>2</v>
      </c>
      <c r="AK38" s="256">
        <v>4</v>
      </c>
      <c r="AL38" s="256">
        <v>1</v>
      </c>
      <c r="AM38" s="262">
        <v>7</v>
      </c>
      <c r="AN38" s="260">
        <v>5</v>
      </c>
      <c r="AO38" s="260">
        <v>0</v>
      </c>
      <c r="AP38" s="248">
        <v>4</v>
      </c>
      <c r="AQ38" s="248">
        <v>6</v>
      </c>
      <c r="AR38" s="248">
        <v>4</v>
      </c>
      <c r="AS38" s="248"/>
    </row>
    <row r="39" spans="1:45" ht="11.25" customHeight="1" x14ac:dyDescent="0.2">
      <c r="A39" s="240" t="s">
        <v>3224</v>
      </c>
      <c r="B39" s="292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5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4">
        <v>192</v>
      </c>
      <c r="O39" s="67">
        <v>6.8</v>
      </c>
      <c r="P39" s="69">
        <v>41.73</v>
      </c>
      <c r="Q39" s="84">
        <v>3</v>
      </c>
      <c r="R39" s="68">
        <v>10.97</v>
      </c>
      <c r="AG39" s="249">
        <v>29</v>
      </c>
      <c r="AH39" s="249">
        <v>3</v>
      </c>
      <c r="AI39" s="277">
        <v>1</v>
      </c>
      <c r="AJ39" s="277">
        <v>3</v>
      </c>
      <c r="AK39" s="250">
        <v>2</v>
      </c>
      <c r="AL39" s="249">
        <v>7</v>
      </c>
      <c r="AM39" s="245">
        <v>3</v>
      </c>
      <c r="AN39" s="3">
        <v>0</v>
      </c>
      <c r="AO39" s="3">
        <v>4</v>
      </c>
      <c r="AP39" s="245">
        <v>7</v>
      </c>
      <c r="AQ39" s="245">
        <v>3</v>
      </c>
      <c r="AR39" s="245">
        <v>0</v>
      </c>
      <c r="AS39" s="458"/>
    </row>
    <row r="40" spans="1:45" ht="11.25" customHeight="1" x14ac:dyDescent="0.2">
      <c r="A40" s="240" t="s">
        <v>3225</v>
      </c>
      <c r="B40" s="292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5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87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4">
        <v>3</v>
      </c>
      <c r="AI40" s="232">
        <v>4</v>
      </c>
      <c r="AJ40" s="232">
        <v>2</v>
      </c>
      <c r="AK40" s="20">
        <v>6</v>
      </c>
      <c r="AL40" s="20">
        <v>4</v>
      </c>
      <c r="AM40" s="248">
        <v>0</v>
      </c>
      <c r="AN40" s="16">
        <v>4</v>
      </c>
      <c r="AO40" s="16">
        <v>6</v>
      </c>
      <c r="AP40" s="248">
        <v>3</v>
      </c>
      <c r="AQ40" s="248">
        <v>1</v>
      </c>
      <c r="AR40" s="235">
        <v>2</v>
      </c>
      <c r="AS40" s="235"/>
    </row>
    <row r="41" spans="1:45" ht="11.25" customHeight="1" x14ac:dyDescent="0.2">
      <c r="A41" s="269" t="s">
        <v>3226</v>
      </c>
      <c r="B41" s="296">
        <v>99</v>
      </c>
      <c r="C41" s="271">
        <v>38.656565656565654</v>
      </c>
      <c r="D41" s="272">
        <v>51.854646464646478</v>
      </c>
      <c r="E41" s="272">
        <v>2.9165600730584966</v>
      </c>
      <c r="F41" s="272">
        <v>5.9544836404310963</v>
      </c>
      <c r="G41" s="74"/>
      <c r="H41" s="297">
        <v>135</v>
      </c>
      <c r="I41" s="271">
        <v>15.496296296296297</v>
      </c>
      <c r="J41" s="284">
        <v>45.969555555555544</v>
      </c>
      <c r="K41" s="272">
        <v>2.930252354073223</v>
      </c>
      <c r="L41" s="298">
        <v>6.8765748197916032</v>
      </c>
      <c r="M41" s="117"/>
      <c r="N41" s="278">
        <v>202</v>
      </c>
      <c r="O41" s="279">
        <v>6.9</v>
      </c>
      <c r="P41" s="281">
        <v>43.55</v>
      </c>
      <c r="Q41" s="282">
        <v>2.95</v>
      </c>
      <c r="R41" s="299">
        <v>10.52</v>
      </c>
      <c r="AG41" s="20">
        <v>27</v>
      </c>
      <c r="AH41" s="234">
        <v>7</v>
      </c>
      <c r="AI41" s="232">
        <v>7</v>
      </c>
      <c r="AJ41" s="267">
        <v>6</v>
      </c>
      <c r="AK41" s="20">
        <v>4</v>
      </c>
      <c r="AL41" s="20">
        <v>0</v>
      </c>
      <c r="AM41" s="248">
        <v>4</v>
      </c>
      <c r="AN41" s="16">
        <v>6</v>
      </c>
      <c r="AO41" s="16">
        <v>4</v>
      </c>
      <c r="AP41" s="248">
        <v>0</v>
      </c>
      <c r="AQ41" s="235">
        <v>2</v>
      </c>
      <c r="AR41" s="235">
        <v>4</v>
      </c>
      <c r="AS41" s="242"/>
    </row>
    <row r="42" spans="1:45" ht="11.25" customHeight="1" x14ac:dyDescent="0.2">
      <c r="A42" s="269" t="s">
        <v>3227</v>
      </c>
      <c r="B42" s="296">
        <v>99</v>
      </c>
      <c r="C42" s="271">
        <v>38.80808080808081</v>
      </c>
      <c r="D42" s="272">
        <v>53.668383838383818</v>
      </c>
      <c r="E42" s="272">
        <v>2.8499761628197873</v>
      </c>
      <c r="F42" s="272">
        <v>6.0865647430160985</v>
      </c>
      <c r="G42" s="74"/>
      <c r="H42" s="297">
        <v>141</v>
      </c>
      <c r="I42" s="271">
        <v>15.475177304964539</v>
      </c>
      <c r="J42" s="284">
        <v>46.964609929078037</v>
      </c>
      <c r="K42" s="272">
        <v>2.9490897918944348</v>
      </c>
      <c r="L42" s="298">
        <v>7.6017910067641248</v>
      </c>
      <c r="M42" s="117"/>
      <c r="N42" s="278">
        <v>207</v>
      </c>
      <c r="O42" s="279">
        <v>6.9</v>
      </c>
      <c r="P42" s="281">
        <v>45.81</v>
      </c>
      <c r="Q42" s="282">
        <v>2.91</v>
      </c>
      <c r="R42" s="299">
        <v>9.52</v>
      </c>
      <c r="AG42" s="20">
        <v>26</v>
      </c>
      <c r="AH42" s="234">
        <v>7</v>
      </c>
      <c r="AI42" s="267">
        <v>7</v>
      </c>
      <c r="AJ42" s="267">
        <v>6</v>
      </c>
      <c r="AK42" s="20">
        <v>0</v>
      </c>
      <c r="AL42" s="20">
        <v>4</v>
      </c>
      <c r="AM42" s="248">
        <v>6</v>
      </c>
      <c r="AN42" s="16">
        <v>4</v>
      </c>
      <c r="AO42" s="16">
        <v>1</v>
      </c>
      <c r="AP42" s="235">
        <v>3</v>
      </c>
      <c r="AQ42" s="235">
        <v>3</v>
      </c>
      <c r="AR42" s="242">
        <v>5</v>
      </c>
      <c r="AS42" s="242"/>
    </row>
    <row r="43" spans="1:45" ht="11.25" customHeight="1" x14ac:dyDescent="0.2">
      <c r="A43" s="269" t="s">
        <v>3228</v>
      </c>
      <c r="B43" s="296">
        <v>100</v>
      </c>
      <c r="C43" s="271">
        <v>38.729999999999997</v>
      </c>
      <c r="D43" s="272">
        <v>54.124499999999991</v>
      </c>
      <c r="E43" s="272">
        <v>2.8238618806997953</v>
      </c>
      <c r="F43" s="272">
        <v>6.3733043927764799</v>
      </c>
      <c r="G43" s="74"/>
      <c r="H43" s="297">
        <v>142</v>
      </c>
      <c r="I43" s="271">
        <v>15.380281690140846</v>
      </c>
      <c r="J43" s="284">
        <v>48.335492957746474</v>
      </c>
      <c r="K43" s="272">
        <v>2.9450917893922788</v>
      </c>
      <c r="L43" s="298">
        <v>8.3292039618436</v>
      </c>
      <c r="M43" s="117"/>
      <c r="N43" s="278">
        <v>205</v>
      </c>
      <c r="O43" s="279">
        <v>6.9</v>
      </c>
      <c r="P43" s="281">
        <v>46.12</v>
      </c>
      <c r="Q43" s="282">
        <v>2.92</v>
      </c>
      <c r="R43" s="299">
        <v>9.5</v>
      </c>
      <c r="AG43" s="255">
        <v>25</v>
      </c>
      <c r="AH43" s="20">
        <v>11</v>
      </c>
      <c r="AI43" s="258">
        <v>8</v>
      </c>
      <c r="AJ43" s="258">
        <v>1</v>
      </c>
      <c r="AK43" s="255">
        <v>3</v>
      </c>
      <c r="AL43" s="255">
        <v>6</v>
      </c>
      <c r="AM43" s="262">
        <v>5</v>
      </c>
      <c r="AN43" s="260">
        <v>1</v>
      </c>
      <c r="AO43" s="261">
        <v>2</v>
      </c>
      <c r="AP43" s="259">
        <v>2</v>
      </c>
      <c r="AQ43" s="290">
        <v>6</v>
      </c>
      <c r="AR43" s="290">
        <v>10</v>
      </c>
      <c r="AS43" s="290"/>
    </row>
    <row r="44" spans="1:45" ht="11.25" customHeight="1" x14ac:dyDescent="0.2">
      <c r="A44" s="269" t="s">
        <v>3229</v>
      </c>
      <c r="B44" s="296">
        <v>100</v>
      </c>
      <c r="C44" s="271">
        <v>38.83</v>
      </c>
      <c r="D44" s="272">
        <v>54.851599999999998</v>
      </c>
      <c r="E44" s="272">
        <v>2.7894920379859536</v>
      </c>
      <c r="F44" s="272">
        <v>6.5584349610236403</v>
      </c>
      <c r="G44" s="74"/>
      <c r="H44" s="297">
        <v>144</v>
      </c>
      <c r="I44" s="271">
        <v>15.381944444444445</v>
      </c>
      <c r="J44" s="284">
        <v>50.311458333333327</v>
      </c>
      <c r="K44" s="272">
        <v>2.8825951210557439</v>
      </c>
      <c r="L44" s="298">
        <v>8.0704774338824947</v>
      </c>
      <c r="M44" s="117"/>
      <c r="N44" s="278">
        <v>204</v>
      </c>
      <c r="O44" s="279">
        <v>7</v>
      </c>
      <c r="P44" s="281">
        <v>47.17</v>
      </c>
      <c r="Q44" s="282">
        <v>2.9</v>
      </c>
      <c r="R44" s="299">
        <v>9.52</v>
      </c>
      <c r="AG44" s="245">
        <v>24</v>
      </c>
      <c r="AH44" s="2">
        <v>6</v>
      </c>
      <c r="AI44" s="300">
        <v>1</v>
      </c>
      <c r="AJ44" s="301">
        <v>3</v>
      </c>
      <c r="AK44" s="245">
        <v>6</v>
      </c>
      <c r="AL44" s="20">
        <v>4</v>
      </c>
      <c r="AM44" s="248">
        <v>2</v>
      </c>
      <c r="AN44" s="247">
        <v>3</v>
      </c>
      <c r="AO44" s="247">
        <v>2</v>
      </c>
      <c r="AP44" s="248">
        <v>5</v>
      </c>
      <c r="AQ44" s="248">
        <v>10</v>
      </c>
      <c r="AR44" s="248">
        <v>16</v>
      </c>
      <c r="AS44" s="248"/>
    </row>
    <row r="45" spans="1:45" ht="11.25" customHeight="1" x14ac:dyDescent="0.2">
      <c r="A45" s="269" t="s">
        <v>3230</v>
      </c>
      <c r="B45" s="296">
        <v>101</v>
      </c>
      <c r="C45" s="271">
        <v>38.75247524752475</v>
      </c>
      <c r="D45" s="272">
        <v>54.385742574257414</v>
      </c>
      <c r="E45" s="272">
        <v>2.8029889688727305</v>
      </c>
      <c r="F45" s="272">
        <v>6.6341226448606294</v>
      </c>
      <c r="G45" s="74"/>
      <c r="H45" s="297">
        <v>147</v>
      </c>
      <c r="I45" s="271">
        <v>15.258503401360544</v>
      </c>
      <c r="J45" s="284">
        <v>49.323469387755132</v>
      </c>
      <c r="K45" s="272">
        <v>2.9253273656954684</v>
      </c>
      <c r="L45" s="298">
        <v>8.1252261643234736</v>
      </c>
      <c r="M45" s="117"/>
      <c r="N45" s="278">
        <v>201</v>
      </c>
      <c r="O45" s="279">
        <v>7</v>
      </c>
      <c r="P45" s="281">
        <v>46.09</v>
      </c>
      <c r="Q45" s="282">
        <v>3</v>
      </c>
      <c r="R45" s="299">
        <v>9.77</v>
      </c>
      <c r="AG45" s="248">
        <v>23</v>
      </c>
      <c r="AH45" s="302"/>
      <c r="AI45" s="303">
        <v>3</v>
      </c>
      <c r="AJ45" s="301">
        <v>4</v>
      </c>
      <c r="AK45" s="248">
        <v>4</v>
      </c>
      <c r="AL45" s="20">
        <v>3</v>
      </c>
      <c r="AM45" s="235">
        <v>1</v>
      </c>
      <c r="AN45" s="247">
        <v>2</v>
      </c>
      <c r="AO45" s="16">
        <v>5</v>
      </c>
      <c r="AP45" s="248">
        <v>13</v>
      </c>
      <c r="AQ45" s="248">
        <v>16</v>
      </c>
      <c r="AR45" s="248">
        <v>10</v>
      </c>
      <c r="AS45" s="248"/>
    </row>
    <row r="46" spans="1:45" ht="11.25" customHeight="1" x14ac:dyDescent="0.2">
      <c r="A46" s="269" t="s">
        <v>3231</v>
      </c>
      <c r="B46" s="296">
        <v>100</v>
      </c>
      <c r="C46" s="271">
        <v>38.799999999999997</v>
      </c>
      <c r="D46" s="272">
        <v>50.423599999999986</v>
      </c>
      <c r="E46" s="272">
        <v>2.8892952650741188</v>
      </c>
      <c r="F46" s="272">
        <v>6.5708844243127507</v>
      </c>
      <c r="G46" s="74"/>
      <c r="H46" s="297">
        <v>148</v>
      </c>
      <c r="I46" s="271">
        <v>15.25</v>
      </c>
      <c r="J46" s="284">
        <v>48.225810810810813</v>
      </c>
      <c r="K46" s="272">
        <v>2.9664610814392947</v>
      </c>
      <c r="L46" s="298">
        <v>7.9772501170852772</v>
      </c>
      <c r="M46" s="117"/>
      <c r="N46" s="283">
        <v>201</v>
      </c>
      <c r="O46" s="271">
        <v>7</v>
      </c>
      <c r="P46" s="284">
        <v>45.51</v>
      </c>
      <c r="Q46" s="272">
        <v>3.04</v>
      </c>
      <c r="R46" s="298">
        <v>9.8000000000000007</v>
      </c>
      <c r="AG46" s="248">
        <v>22</v>
      </c>
      <c r="AH46" s="302"/>
      <c r="AI46" s="303">
        <v>6</v>
      </c>
      <c r="AJ46" s="301">
        <v>8</v>
      </c>
      <c r="AK46" s="248">
        <v>4</v>
      </c>
      <c r="AL46" s="234">
        <v>4</v>
      </c>
      <c r="AM46" s="235">
        <v>2</v>
      </c>
      <c r="AN46" s="16">
        <v>5</v>
      </c>
      <c r="AO46" s="16">
        <v>13</v>
      </c>
      <c r="AP46" s="248">
        <v>16</v>
      </c>
      <c r="AQ46" s="248">
        <v>10</v>
      </c>
      <c r="AR46" s="248">
        <v>7</v>
      </c>
      <c r="AS46" s="248"/>
    </row>
    <row r="47" spans="1:45" ht="11.25" customHeight="1" x14ac:dyDescent="0.2">
      <c r="A47" s="269" t="s">
        <v>3232</v>
      </c>
      <c r="B47" s="296">
        <v>100</v>
      </c>
      <c r="C47" s="271">
        <v>38.68</v>
      </c>
      <c r="D47" s="272">
        <v>49.002299999999998</v>
      </c>
      <c r="E47" s="272">
        <v>2.9632973505669984</v>
      </c>
      <c r="F47" s="272">
        <v>6.6302090773542322</v>
      </c>
      <c r="G47" s="74"/>
      <c r="H47" s="297">
        <v>147</v>
      </c>
      <c r="I47" s="271">
        <v>15.197278911564625</v>
      </c>
      <c r="J47" s="284">
        <v>46.483401360544235</v>
      </c>
      <c r="K47" s="272">
        <v>3.1070016662788218</v>
      </c>
      <c r="L47" s="298">
        <v>8.0226987938091909</v>
      </c>
      <c r="M47" s="117"/>
      <c r="N47" s="278">
        <v>204</v>
      </c>
      <c r="O47" s="279">
        <v>7</v>
      </c>
      <c r="P47" s="281">
        <v>43.95</v>
      </c>
      <c r="Q47" s="282">
        <v>3.15</v>
      </c>
      <c r="R47" s="299">
        <v>9.82</v>
      </c>
      <c r="AG47" s="248">
        <v>21</v>
      </c>
      <c r="AH47" s="302"/>
      <c r="AI47" s="303">
        <v>7</v>
      </c>
      <c r="AJ47" s="301">
        <v>3</v>
      </c>
      <c r="AK47" s="235">
        <v>4</v>
      </c>
      <c r="AL47" s="234">
        <v>5</v>
      </c>
      <c r="AM47" s="248">
        <v>7</v>
      </c>
      <c r="AN47" s="16">
        <v>14</v>
      </c>
      <c r="AO47" s="16">
        <v>17</v>
      </c>
      <c r="AP47" s="248">
        <v>10</v>
      </c>
      <c r="AQ47" s="248">
        <v>7</v>
      </c>
      <c r="AR47" s="248">
        <v>7</v>
      </c>
      <c r="AS47" s="248"/>
    </row>
    <row r="48" spans="1:45" ht="11.25" customHeight="1" x14ac:dyDescent="0.2">
      <c r="A48" s="269" t="s">
        <v>3233</v>
      </c>
      <c r="B48" s="296">
        <v>101</v>
      </c>
      <c r="C48" s="271">
        <v>38.643564356435647</v>
      </c>
      <c r="D48" s="272">
        <v>47.564059405940597</v>
      </c>
      <c r="E48" s="272">
        <v>3.0579525722549681</v>
      </c>
      <c r="F48" s="272">
        <v>6.6969676901980302</v>
      </c>
      <c r="G48" s="74"/>
      <c r="H48" s="297">
        <v>147</v>
      </c>
      <c r="I48" s="271">
        <v>15.149659863945578</v>
      </c>
      <c r="J48" s="284">
        <v>44.554285714285697</v>
      </c>
      <c r="K48" s="272">
        <v>3.2133140447133086</v>
      </c>
      <c r="L48" s="298">
        <v>8.0504013424443919</v>
      </c>
      <c r="M48" s="117"/>
      <c r="N48" s="278">
        <v>204</v>
      </c>
      <c r="O48" s="279">
        <v>7.1</v>
      </c>
      <c r="P48" s="281">
        <v>41.89</v>
      </c>
      <c r="Q48" s="282">
        <v>3.3</v>
      </c>
      <c r="R48" s="299">
        <v>10.47</v>
      </c>
      <c r="AG48" s="262">
        <v>20</v>
      </c>
      <c r="AH48" s="302"/>
      <c r="AI48" s="304">
        <v>5</v>
      </c>
      <c r="AJ48" s="305">
        <v>4</v>
      </c>
      <c r="AK48" s="259">
        <v>4</v>
      </c>
      <c r="AL48" s="255">
        <v>5</v>
      </c>
      <c r="AM48" s="262">
        <v>14</v>
      </c>
      <c r="AN48" s="260">
        <v>17</v>
      </c>
      <c r="AO48" s="260">
        <v>11</v>
      </c>
      <c r="AP48" s="248">
        <v>7</v>
      </c>
      <c r="AQ48" s="248">
        <v>7</v>
      </c>
      <c r="AR48" s="248">
        <v>7</v>
      </c>
      <c r="AS48" s="248"/>
    </row>
    <row r="49" spans="1:45" ht="11.25" customHeight="1" x14ac:dyDescent="0.2">
      <c r="A49" s="269" t="s">
        <v>3234</v>
      </c>
      <c r="B49" s="296">
        <v>101</v>
      </c>
      <c r="C49" s="271">
        <v>38.67326732673267</v>
      </c>
      <c r="D49" s="272">
        <v>44.376633663366334</v>
      </c>
      <c r="E49" s="272">
        <v>3.2618295242128497</v>
      </c>
      <c r="F49" s="272">
        <v>6.8020067441228571</v>
      </c>
      <c r="G49" s="74"/>
      <c r="H49" s="297">
        <v>148</v>
      </c>
      <c r="I49" s="271">
        <v>15.135135135135135</v>
      </c>
      <c r="J49" s="284">
        <v>40.473513513513531</v>
      </c>
      <c r="K49" s="272">
        <v>3.4120814961396579</v>
      </c>
      <c r="L49" s="298">
        <v>7.9494263549631627</v>
      </c>
      <c r="M49" s="117"/>
      <c r="N49" s="278">
        <v>201</v>
      </c>
      <c r="O49" s="279">
        <v>7.1</v>
      </c>
      <c r="P49" s="281">
        <v>38.83</v>
      </c>
      <c r="Q49" s="282">
        <v>3.55</v>
      </c>
      <c r="R49" s="299">
        <v>10.97</v>
      </c>
      <c r="AG49" s="245">
        <v>19</v>
      </c>
      <c r="AH49" s="302"/>
      <c r="AI49" s="302"/>
      <c r="AJ49" s="306">
        <v>3</v>
      </c>
      <c r="AK49" s="245">
        <v>5</v>
      </c>
      <c r="AL49" s="249">
        <v>13</v>
      </c>
      <c r="AM49" s="245">
        <v>14</v>
      </c>
      <c r="AN49" s="3">
        <v>10</v>
      </c>
      <c r="AO49" s="3">
        <v>6</v>
      </c>
      <c r="AP49" s="245">
        <v>8</v>
      </c>
      <c r="AQ49" s="245">
        <v>9</v>
      </c>
      <c r="AR49" s="245">
        <v>9</v>
      </c>
      <c r="AS49" s="245"/>
    </row>
    <row r="50" spans="1:45" ht="11.25" customHeight="1" x14ac:dyDescent="0.2">
      <c r="A50" s="269" t="s">
        <v>3235</v>
      </c>
      <c r="B50" s="296">
        <v>103</v>
      </c>
      <c r="C50" s="271">
        <v>38.485436893203882</v>
      </c>
      <c r="D50" s="272">
        <v>48.802621359223302</v>
      </c>
      <c r="E50" s="272">
        <v>3.0221468002579739</v>
      </c>
      <c r="F50" s="272">
        <v>6.9550959084478947</v>
      </c>
      <c r="G50" s="74"/>
      <c r="H50" s="297">
        <v>144</v>
      </c>
      <c r="I50" s="271">
        <v>15.0625</v>
      </c>
      <c r="J50" s="284">
        <v>45.984652777777761</v>
      </c>
      <c r="K50" s="272">
        <v>3.1611902465599413</v>
      </c>
      <c r="L50" s="298">
        <v>7.9229743635824246</v>
      </c>
      <c r="M50" s="117"/>
      <c r="N50" s="278">
        <v>201</v>
      </c>
      <c r="O50" s="279">
        <v>7.2</v>
      </c>
      <c r="P50" s="281">
        <v>42.63</v>
      </c>
      <c r="Q50" s="282">
        <v>3.27</v>
      </c>
      <c r="R50" s="299">
        <v>11</v>
      </c>
      <c r="T50" s="307" t="s">
        <v>3236</v>
      </c>
      <c r="AG50" s="248">
        <v>18</v>
      </c>
      <c r="AH50" s="302"/>
      <c r="AI50" s="302"/>
      <c r="AJ50" s="303">
        <v>6</v>
      </c>
      <c r="AK50" s="248">
        <v>11</v>
      </c>
      <c r="AL50" s="20">
        <v>16</v>
      </c>
      <c r="AM50" s="248">
        <v>13</v>
      </c>
      <c r="AN50" s="16">
        <v>7</v>
      </c>
      <c r="AO50" s="16">
        <v>9</v>
      </c>
      <c r="AP50" s="248">
        <v>8</v>
      </c>
      <c r="AQ50" s="248">
        <v>9</v>
      </c>
      <c r="AR50" s="248">
        <v>6</v>
      </c>
      <c r="AS50" s="459"/>
    </row>
    <row r="51" spans="1:45" ht="11.25" customHeight="1" x14ac:dyDescent="0.2">
      <c r="A51" s="269" t="s">
        <v>3237</v>
      </c>
      <c r="B51" s="296">
        <v>102</v>
      </c>
      <c r="C51" s="271">
        <v>38.647058823529413</v>
      </c>
      <c r="D51" s="272">
        <v>49.737254901960767</v>
      </c>
      <c r="E51" s="272">
        <v>2.9656380119573282</v>
      </c>
      <c r="F51" s="272">
        <v>7.2436534605491376</v>
      </c>
      <c r="G51" s="74"/>
      <c r="H51" s="297">
        <v>145</v>
      </c>
      <c r="I51" s="271">
        <v>15.096551724137932</v>
      </c>
      <c r="J51" s="284">
        <v>46.813103448275847</v>
      </c>
      <c r="K51" s="272">
        <v>3.1368896808885021</v>
      </c>
      <c r="L51" s="298">
        <v>7.9716151039925576</v>
      </c>
      <c r="M51" s="117"/>
      <c r="N51" s="278">
        <v>202</v>
      </c>
      <c r="O51" s="279">
        <v>7.2</v>
      </c>
      <c r="P51" s="281">
        <v>42.43</v>
      </c>
      <c r="Q51" s="282">
        <v>3.37</v>
      </c>
      <c r="R51" s="299">
        <v>10.98</v>
      </c>
      <c r="T51" s="308">
        <f>'All CCC'!I5</f>
        <v>44012</v>
      </c>
      <c r="U51" s="309" t="s">
        <v>391</v>
      </c>
      <c r="V51" s="309" t="s">
        <v>392</v>
      </c>
      <c r="W51" s="310" t="s">
        <v>869</v>
      </c>
      <c r="X51" s="58" t="s">
        <v>3238</v>
      </c>
      <c r="AG51" s="248">
        <v>17</v>
      </c>
      <c r="AH51" s="302"/>
      <c r="AI51" s="302"/>
      <c r="AJ51" s="303">
        <v>6</v>
      </c>
      <c r="AK51" s="248">
        <v>17</v>
      </c>
      <c r="AL51" s="20">
        <v>12</v>
      </c>
      <c r="AM51" s="248">
        <v>7</v>
      </c>
      <c r="AN51" s="16">
        <v>10</v>
      </c>
      <c r="AO51" s="16">
        <v>9</v>
      </c>
      <c r="AP51" s="248">
        <v>11</v>
      </c>
      <c r="AQ51" s="248">
        <v>6</v>
      </c>
      <c r="AR51" s="235">
        <v>8</v>
      </c>
      <c r="AS51" s="242"/>
    </row>
    <row r="52" spans="1:45" ht="11.25" customHeight="1" x14ac:dyDescent="0.2">
      <c r="A52" s="269" t="s">
        <v>3239</v>
      </c>
      <c r="B52" s="296">
        <v>102</v>
      </c>
      <c r="C52" s="271">
        <v>38.705882352941174</v>
      </c>
      <c r="D52" s="272">
        <v>49.979411764705894</v>
      </c>
      <c r="E52" s="272">
        <v>2.9360786191410759</v>
      </c>
      <c r="F52" s="272">
        <v>7.242047477093938</v>
      </c>
      <c r="G52" s="74"/>
      <c r="H52" s="297">
        <v>146</v>
      </c>
      <c r="I52" s="271">
        <v>15.123287671232877</v>
      </c>
      <c r="J52" s="284">
        <v>46.203698630136984</v>
      </c>
      <c r="K52" s="272">
        <v>3.0950657320091328</v>
      </c>
      <c r="L52" s="298">
        <v>8.4714570593119589</v>
      </c>
      <c r="M52" s="117"/>
      <c r="N52" s="283">
        <v>200</v>
      </c>
      <c r="O52" s="271">
        <v>7.2</v>
      </c>
      <c r="P52" s="284">
        <v>42.62</v>
      </c>
      <c r="Q52" s="272">
        <v>3.36</v>
      </c>
      <c r="R52" s="298">
        <v>10.99</v>
      </c>
      <c r="T52" s="20" t="s">
        <v>3240</v>
      </c>
      <c r="U52" s="311">
        <f>B154</f>
        <v>136</v>
      </c>
      <c r="V52" s="311">
        <f>H154</f>
        <v>270</v>
      </c>
      <c r="W52" s="312">
        <f>N154</f>
        <v>359</v>
      </c>
      <c r="X52" s="313">
        <f>'All CCC'!B773</f>
        <v>765</v>
      </c>
      <c r="AG52" s="248">
        <v>16</v>
      </c>
      <c r="AH52" s="302"/>
      <c r="AI52" s="302"/>
      <c r="AJ52" s="303">
        <v>15</v>
      </c>
      <c r="AK52" s="248">
        <v>13</v>
      </c>
      <c r="AL52" s="20">
        <v>4</v>
      </c>
      <c r="AM52" s="248">
        <v>10</v>
      </c>
      <c r="AN52" s="16">
        <v>10</v>
      </c>
      <c r="AO52" s="16">
        <v>11</v>
      </c>
      <c r="AP52" s="248">
        <v>6</v>
      </c>
      <c r="AQ52" s="235">
        <v>10</v>
      </c>
      <c r="AR52" s="242">
        <v>19</v>
      </c>
      <c r="AS52" s="242"/>
    </row>
    <row r="53" spans="1:45" ht="11.25" customHeight="1" x14ac:dyDescent="0.2">
      <c r="A53" s="314" t="s">
        <v>3241</v>
      </c>
      <c r="B53" s="315">
        <v>102</v>
      </c>
      <c r="C53" s="316">
        <v>38.803921568627452</v>
      </c>
      <c r="D53" s="317">
        <v>51.386274509803918</v>
      </c>
      <c r="E53" s="317">
        <v>2.8866733923182233</v>
      </c>
      <c r="F53" s="317">
        <v>7.0861909785741695</v>
      </c>
      <c r="G53" s="318"/>
      <c r="H53" s="319">
        <v>152</v>
      </c>
      <c r="I53" s="316">
        <v>15</v>
      </c>
      <c r="J53" s="320">
        <v>47.295328947368404</v>
      </c>
      <c r="K53" s="317">
        <v>3.0846084287309465</v>
      </c>
      <c r="L53" s="321">
        <v>8.671472362275745</v>
      </c>
      <c r="M53" s="117"/>
      <c r="N53" s="287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3242</v>
      </c>
      <c r="U53" s="322">
        <f>C154</f>
        <v>39.713235294117645</v>
      </c>
      <c r="V53" s="322">
        <f>I154</f>
        <v>14.107407407407408</v>
      </c>
      <c r="W53" s="124">
        <f>O154</f>
        <v>7.3565459610027855</v>
      </c>
      <c r="X53" s="323">
        <f>'All CCC'!E773</f>
        <v>15.491503267973856</v>
      </c>
      <c r="AG53" s="262">
        <v>15</v>
      </c>
      <c r="AH53" s="302"/>
      <c r="AI53" s="302"/>
      <c r="AJ53" s="304">
        <v>10</v>
      </c>
      <c r="AK53" s="262">
        <v>7</v>
      </c>
      <c r="AL53" s="255">
        <v>10</v>
      </c>
      <c r="AM53" s="262">
        <v>9</v>
      </c>
      <c r="AN53" s="260">
        <v>10</v>
      </c>
      <c r="AO53" s="260">
        <v>8</v>
      </c>
      <c r="AP53" s="259">
        <v>12</v>
      </c>
      <c r="AQ53" s="290">
        <v>18</v>
      </c>
      <c r="AR53" s="290">
        <v>32</v>
      </c>
      <c r="AS53" s="290"/>
    </row>
    <row r="54" spans="1:45" ht="11.25" customHeight="1" x14ac:dyDescent="0.2">
      <c r="A54" s="314" t="s">
        <v>3243</v>
      </c>
      <c r="B54" s="315">
        <v>103</v>
      </c>
      <c r="C54" s="316">
        <v>38.815533980582522</v>
      </c>
      <c r="D54" s="317">
        <v>52.578932038834949</v>
      </c>
      <c r="E54" s="317">
        <v>2.8607300227114689</v>
      </c>
      <c r="F54" s="317">
        <v>7.1176326154057445</v>
      </c>
      <c r="G54" s="318"/>
      <c r="H54" s="319">
        <v>161</v>
      </c>
      <c r="I54" s="316">
        <v>14.857142857142858</v>
      </c>
      <c r="J54" s="320">
        <v>47.806211180124222</v>
      </c>
      <c r="K54" s="317">
        <v>3.1179119770031862</v>
      </c>
      <c r="L54" s="321">
        <v>8.5609463685717202</v>
      </c>
      <c r="M54" s="117"/>
      <c r="N54" s="324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3244</v>
      </c>
      <c r="U54" s="86">
        <f>D154</f>
        <v>98.453750000000014</v>
      </c>
      <c r="V54" s="86">
        <f>J154</f>
        <v>91.52925925925922</v>
      </c>
      <c r="W54" s="325">
        <f>P154</f>
        <v>61.292896935933193</v>
      </c>
      <c r="X54" s="326">
        <f>'All CCC'!I773</f>
        <v>78.570928104575202</v>
      </c>
      <c r="AG54" s="245">
        <v>14</v>
      </c>
      <c r="AH54" s="302"/>
      <c r="AI54" s="302"/>
      <c r="AJ54" s="302"/>
      <c r="AK54" s="245">
        <v>10</v>
      </c>
      <c r="AL54" s="249">
        <v>8</v>
      </c>
      <c r="AM54" s="245">
        <v>9</v>
      </c>
      <c r="AN54" s="3">
        <v>9</v>
      </c>
      <c r="AO54" s="266">
        <v>14</v>
      </c>
      <c r="AP54" s="248">
        <v>23</v>
      </c>
      <c r="AQ54" s="248">
        <v>33</v>
      </c>
      <c r="AR54" s="248">
        <v>29</v>
      </c>
      <c r="AS54" s="248"/>
    </row>
    <row r="55" spans="1:45" ht="11.25" customHeight="1" x14ac:dyDescent="0.2">
      <c r="A55" s="314" t="s">
        <v>3245</v>
      </c>
      <c r="B55" s="315">
        <v>103</v>
      </c>
      <c r="C55" s="316">
        <v>38.873786407766993</v>
      </c>
      <c r="D55" s="317">
        <v>53.349611650485429</v>
      </c>
      <c r="E55" s="317">
        <v>2.8265858836552429</v>
      </c>
      <c r="F55" s="317">
        <v>6.8885103829195771</v>
      </c>
      <c r="G55" s="318"/>
      <c r="H55" s="319">
        <v>166</v>
      </c>
      <c r="I55" s="316">
        <v>14.746987951807229</v>
      </c>
      <c r="J55" s="320">
        <v>48.310963855421662</v>
      </c>
      <c r="K55" s="317">
        <v>3.0964217756855379</v>
      </c>
      <c r="L55" s="321">
        <v>8.7965028252211539</v>
      </c>
      <c r="M55" s="117"/>
      <c r="N55" s="324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3246</v>
      </c>
      <c r="U55" s="86">
        <f>E154</f>
        <v>2.8270911133041343</v>
      </c>
      <c r="V55" s="86">
        <f>K154</f>
        <v>3.1110306634066465</v>
      </c>
      <c r="W55" s="325">
        <f>Q154</f>
        <v>3.6396120451693017</v>
      </c>
      <c r="X55" s="326">
        <f>'All CCC'!J773</f>
        <v>3.3086057447646193</v>
      </c>
      <c r="AG55" s="248">
        <v>13</v>
      </c>
      <c r="AH55" s="302"/>
      <c r="AI55" s="302"/>
      <c r="AJ55" s="302"/>
      <c r="AK55" s="248">
        <v>11</v>
      </c>
      <c r="AL55" s="20">
        <v>10</v>
      </c>
      <c r="AM55" s="248">
        <v>10</v>
      </c>
      <c r="AN55" s="247">
        <v>15</v>
      </c>
      <c r="AO55" s="16">
        <v>23</v>
      </c>
      <c r="AP55" s="248">
        <v>40</v>
      </c>
      <c r="AQ55" s="248">
        <v>29</v>
      </c>
      <c r="AR55" s="248">
        <v>30</v>
      </c>
      <c r="AS55" s="248"/>
    </row>
    <row r="56" spans="1:45" ht="11.25" customHeight="1" x14ac:dyDescent="0.2">
      <c r="A56" s="314" t="s">
        <v>3247</v>
      </c>
      <c r="B56" s="315">
        <v>105</v>
      </c>
      <c r="C56" s="316">
        <v>38.723809523809521</v>
      </c>
      <c r="D56" s="317">
        <v>53.880190476190471</v>
      </c>
      <c r="E56" s="317">
        <v>2.8628840691649637</v>
      </c>
      <c r="F56" s="317">
        <v>7.2100500970149417</v>
      </c>
      <c r="G56" s="318"/>
      <c r="H56" s="319">
        <v>165</v>
      </c>
      <c r="I56" s="316">
        <v>14.636363636363637</v>
      </c>
      <c r="J56" s="320">
        <v>47.998363636363621</v>
      </c>
      <c r="K56" s="317">
        <v>3.0155249841026874</v>
      </c>
      <c r="L56" s="321">
        <v>9.2460436479485217</v>
      </c>
      <c r="M56" s="117"/>
      <c r="N56" s="324">
        <v>191</v>
      </c>
      <c r="O56" s="77">
        <v>7.2</v>
      </c>
      <c r="P56" s="82">
        <v>45.33</v>
      </c>
      <c r="Q56" s="78">
        <v>3.31</v>
      </c>
      <c r="R56" s="83">
        <v>10.3</v>
      </c>
      <c r="T56" s="327" t="s">
        <v>3248</v>
      </c>
      <c r="U56" s="115">
        <f>F154</f>
        <v>5.9374124521184335</v>
      </c>
      <c r="V56" s="115">
        <f>L154</f>
        <v>9.2733576894258469</v>
      </c>
      <c r="W56" s="328">
        <f>R154</f>
        <v>10.33496442587426</v>
      </c>
      <c r="X56" s="329">
        <f>'All CCC'!R773</f>
        <v>9.178492677806469</v>
      </c>
      <c r="AG56" s="248">
        <v>12</v>
      </c>
      <c r="AH56" s="302"/>
      <c r="AI56" s="302"/>
      <c r="AJ56" s="302"/>
      <c r="AK56" s="248">
        <v>7</v>
      </c>
      <c r="AL56" s="20">
        <v>8</v>
      </c>
      <c r="AM56" s="235">
        <v>13</v>
      </c>
      <c r="AN56" s="16">
        <v>22</v>
      </c>
      <c r="AO56" s="16">
        <v>41</v>
      </c>
      <c r="AP56" s="248">
        <v>31</v>
      </c>
      <c r="AQ56" s="248">
        <v>32</v>
      </c>
      <c r="AR56" s="248">
        <v>13</v>
      </c>
      <c r="AS56" s="248"/>
    </row>
    <row r="57" spans="1:45" ht="11.25" customHeight="1" x14ac:dyDescent="0.2">
      <c r="A57" s="314" t="s">
        <v>3249</v>
      </c>
      <c r="B57" s="315">
        <v>104</v>
      </c>
      <c r="C57" s="316">
        <v>38.894230769230766</v>
      </c>
      <c r="D57" s="317">
        <v>51.784999999999997</v>
      </c>
      <c r="E57" s="317">
        <v>2.9885313224494419</v>
      </c>
      <c r="F57" s="317">
        <v>7.2691126603644296</v>
      </c>
      <c r="G57" s="318"/>
      <c r="H57" s="319">
        <v>166</v>
      </c>
      <c r="I57" s="316">
        <v>14.632530120481928</v>
      </c>
      <c r="J57" s="320">
        <v>45.882349397590367</v>
      </c>
      <c r="K57" s="317">
        <v>3.1906718082788861</v>
      </c>
      <c r="L57" s="321">
        <v>9.1832590551744531</v>
      </c>
      <c r="M57" s="117"/>
      <c r="N57" s="324">
        <v>189</v>
      </c>
      <c r="O57" s="77">
        <v>7.2</v>
      </c>
      <c r="P57" s="82">
        <v>42.06</v>
      </c>
      <c r="Q57" s="78">
        <v>3.54</v>
      </c>
      <c r="R57" s="83">
        <v>10.01</v>
      </c>
      <c r="T57" s="308">
        <v>43188</v>
      </c>
      <c r="U57" s="309" t="s">
        <v>391</v>
      </c>
      <c r="V57" s="309" t="s">
        <v>392</v>
      </c>
      <c r="W57" s="310" t="s">
        <v>869</v>
      </c>
      <c r="X57" s="58" t="s">
        <v>3238</v>
      </c>
      <c r="AG57" s="248">
        <v>11</v>
      </c>
      <c r="AH57" s="302"/>
      <c r="AI57" s="302"/>
      <c r="AJ57" s="302"/>
      <c r="AK57" s="248">
        <v>11</v>
      </c>
      <c r="AL57" s="234">
        <v>19</v>
      </c>
      <c r="AM57" s="248">
        <v>26</v>
      </c>
      <c r="AN57" s="16">
        <v>43</v>
      </c>
      <c r="AO57" s="16">
        <v>32</v>
      </c>
      <c r="AP57" s="248">
        <v>37</v>
      </c>
      <c r="AQ57" s="248">
        <v>17</v>
      </c>
      <c r="AR57" s="248">
        <v>13</v>
      </c>
      <c r="AS57" s="459"/>
    </row>
    <row r="58" spans="1:45" ht="11.25" customHeight="1" x14ac:dyDescent="0.2">
      <c r="A58" s="314" t="s">
        <v>3250</v>
      </c>
      <c r="B58" s="315">
        <v>105</v>
      </c>
      <c r="C58" s="316">
        <v>38.838095238095235</v>
      </c>
      <c r="D58" s="317">
        <v>53.037809523809528</v>
      </c>
      <c r="E58" s="317">
        <v>2.9709172176544589</v>
      </c>
      <c r="F58" s="317">
        <v>7.1191264908199825</v>
      </c>
      <c r="G58" s="318"/>
      <c r="H58" s="319">
        <v>172</v>
      </c>
      <c r="I58" s="316">
        <v>14.581395348837209</v>
      </c>
      <c r="J58" s="320">
        <v>47.891918604651174</v>
      </c>
      <c r="K58" s="317">
        <v>3.1046893434658496</v>
      </c>
      <c r="L58" s="321">
        <v>8.6197076361995695</v>
      </c>
      <c r="M58" s="117"/>
      <c r="N58" s="324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3240</v>
      </c>
      <c r="U58" s="311">
        <v>118</v>
      </c>
      <c r="V58" s="311">
        <v>219</v>
      </c>
      <c r="W58" s="312">
        <v>537</v>
      </c>
      <c r="X58" s="313">
        <v>874</v>
      </c>
      <c r="AG58" s="262">
        <v>10</v>
      </c>
      <c r="AH58" s="302"/>
      <c r="AI58" s="302"/>
      <c r="AJ58" s="302"/>
      <c r="AK58" s="259">
        <v>15</v>
      </c>
      <c r="AL58" s="255">
        <v>25</v>
      </c>
      <c r="AM58" s="262">
        <v>46</v>
      </c>
      <c r="AN58" s="260">
        <v>33</v>
      </c>
      <c r="AO58" s="260">
        <v>45</v>
      </c>
      <c r="AP58" s="248">
        <v>23</v>
      </c>
      <c r="AQ58" s="248">
        <v>14</v>
      </c>
      <c r="AR58" s="235">
        <v>14</v>
      </c>
      <c r="AS58" s="235"/>
    </row>
    <row r="59" spans="1:45" ht="11.25" customHeight="1" x14ac:dyDescent="0.2">
      <c r="A59" s="314" t="s">
        <v>3251</v>
      </c>
      <c r="B59" s="315">
        <v>105</v>
      </c>
      <c r="C59" s="316">
        <v>38.723809523809521</v>
      </c>
      <c r="D59" s="317">
        <v>53.196761904761907</v>
      </c>
      <c r="E59" s="317">
        <v>2.9538614397729215</v>
      </c>
      <c r="F59" s="317">
        <v>7.3312568213796725</v>
      </c>
      <c r="G59" s="318"/>
      <c r="H59" s="319">
        <v>174</v>
      </c>
      <c r="I59" s="316">
        <v>14.436781609195402</v>
      </c>
      <c r="J59" s="320">
        <v>48.025287356321826</v>
      </c>
      <c r="K59" s="317">
        <v>3.0695672651124335</v>
      </c>
      <c r="L59" s="321">
        <v>8.725850821181691</v>
      </c>
      <c r="M59" s="117"/>
      <c r="N59" s="324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3242</v>
      </c>
      <c r="U59" s="322">
        <v>40.779661016949156</v>
      </c>
      <c r="V59" s="322">
        <v>15.97716894977169</v>
      </c>
      <c r="W59" s="124">
        <v>6.7541899441340778</v>
      </c>
      <c r="X59" s="323">
        <v>13.65903890160183</v>
      </c>
      <c r="AG59" s="245">
        <v>9</v>
      </c>
      <c r="AH59" s="302"/>
      <c r="AI59" s="302"/>
      <c r="AJ59" s="302"/>
      <c r="AK59" s="245">
        <v>25</v>
      </c>
      <c r="AL59" s="249">
        <v>47</v>
      </c>
      <c r="AM59" s="245">
        <v>35</v>
      </c>
      <c r="AN59" s="3">
        <v>44</v>
      </c>
      <c r="AO59" s="3">
        <v>22</v>
      </c>
      <c r="AP59" s="245">
        <v>16</v>
      </c>
      <c r="AQ59" s="239">
        <v>15</v>
      </c>
      <c r="AR59" s="239">
        <v>21</v>
      </c>
      <c r="AS59" s="253"/>
    </row>
    <row r="60" spans="1:45" ht="11.25" customHeight="1" x14ac:dyDescent="0.2">
      <c r="A60" s="314" t="s">
        <v>3252</v>
      </c>
      <c r="B60" s="315">
        <v>105</v>
      </c>
      <c r="C60" s="316">
        <v>38.838095238095235</v>
      </c>
      <c r="D60" s="317">
        <v>53.237333333333318</v>
      </c>
      <c r="E60" s="317">
        <v>2.945408753308461</v>
      </c>
      <c r="F60" s="317">
        <v>7.4227730062119246</v>
      </c>
      <c r="G60" s="318"/>
      <c r="H60" s="319">
        <v>176</v>
      </c>
      <c r="I60" s="316">
        <v>14.443181818181818</v>
      </c>
      <c r="J60" s="320">
        <v>49.355568181818199</v>
      </c>
      <c r="K60" s="317">
        <v>3.0606598261493123</v>
      </c>
      <c r="L60" s="321">
        <v>8.5585570179090844</v>
      </c>
      <c r="M60" s="117"/>
      <c r="N60" s="324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3244</v>
      </c>
      <c r="U60" s="86">
        <v>87.412203389830523</v>
      </c>
      <c r="V60" s="86">
        <v>82.6466210045662</v>
      </c>
      <c r="W60" s="325">
        <v>63.048510242085683</v>
      </c>
      <c r="X60" s="326">
        <v>71.24862700228833</v>
      </c>
      <c r="AG60" s="248">
        <v>8</v>
      </c>
      <c r="AH60" s="302"/>
      <c r="AI60" s="302"/>
      <c r="AJ60" s="302"/>
      <c r="AK60" s="248">
        <v>43</v>
      </c>
      <c r="AL60" s="20">
        <v>43</v>
      </c>
      <c r="AM60" s="248">
        <v>48</v>
      </c>
      <c r="AN60" s="16">
        <v>28</v>
      </c>
      <c r="AO60" s="16">
        <v>22</v>
      </c>
      <c r="AP60" s="235">
        <v>21</v>
      </c>
      <c r="AQ60" s="235">
        <v>22</v>
      </c>
      <c r="AR60" s="242">
        <v>98</v>
      </c>
      <c r="AS60" s="242"/>
    </row>
    <row r="61" spans="1:45" ht="11.25" customHeight="1" x14ac:dyDescent="0.2">
      <c r="A61" s="314" t="s">
        <v>3253</v>
      </c>
      <c r="B61" s="315">
        <v>105</v>
      </c>
      <c r="C61" s="316">
        <v>38.876190476190473</v>
      </c>
      <c r="D61" s="317">
        <v>54.732761904761915</v>
      </c>
      <c r="E61" s="317">
        <v>2.8607813842828724</v>
      </c>
      <c r="F61" s="317">
        <v>7.3144659724257766</v>
      </c>
      <c r="G61" s="318"/>
      <c r="H61" s="319">
        <v>178</v>
      </c>
      <c r="I61" s="316">
        <v>14.404494382022472</v>
      </c>
      <c r="J61" s="320">
        <v>50.229719101123592</v>
      </c>
      <c r="K61" s="317">
        <v>3.047047986021679</v>
      </c>
      <c r="L61" s="321">
        <v>8.7287816473957882</v>
      </c>
      <c r="M61" s="117"/>
      <c r="N61" s="324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3246</v>
      </c>
      <c r="U61" s="86">
        <v>2.46668565578319</v>
      </c>
      <c r="V61" s="86">
        <v>2.8776803123911225</v>
      </c>
      <c r="W61" s="325">
        <v>2.8004386052119377</v>
      </c>
      <c r="X61" s="326">
        <v>2.7747327537698889</v>
      </c>
      <c r="AG61" s="248">
        <v>7</v>
      </c>
      <c r="AH61" s="302"/>
      <c r="AI61" s="302"/>
      <c r="AJ61" s="302"/>
      <c r="AK61" s="248">
        <v>39</v>
      </c>
      <c r="AL61" s="20">
        <v>43</v>
      </c>
      <c r="AM61" s="248">
        <v>29</v>
      </c>
      <c r="AN61" s="16">
        <v>27</v>
      </c>
      <c r="AO61" s="247">
        <v>23</v>
      </c>
      <c r="AP61" s="235">
        <v>25</v>
      </c>
      <c r="AQ61" s="242">
        <v>110</v>
      </c>
      <c r="AR61" s="242">
        <v>147</v>
      </c>
      <c r="AS61" s="242"/>
    </row>
    <row r="62" spans="1:45" ht="11.25" customHeight="1" x14ac:dyDescent="0.2">
      <c r="A62" s="314" t="s">
        <v>3254</v>
      </c>
      <c r="B62" s="315">
        <v>105</v>
      </c>
      <c r="C62" s="316">
        <v>39</v>
      </c>
      <c r="D62" s="317">
        <v>53.261809523809511</v>
      </c>
      <c r="E62" s="317">
        <v>2.8941494665859269</v>
      </c>
      <c r="F62" s="317">
        <v>7.5877547617204666</v>
      </c>
      <c r="G62" s="318"/>
      <c r="H62" s="319">
        <v>181</v>
      </c>
      <c r="I62" s="316">
        <v>14.397790055248619</v>
      </c>
      <c r="J62" s="320">
        <v>49.882071823204456</v>
      </c>
      <c r="K62" s="317">
        <v>3.0732199988358793</v>
      </c>
      <c r="L62" s="321">
        <v>8.3853861894620962</v>
      </c>
      <c r="M62" s="117"/>
      <c r="N62" s="324">
        <v>189</v>
      </c>
      <c r="O62" s="77">
        <v>7.2</v>
      </c>
      <c r="P62" s="82">
        <v>44.45</v>
      </c>
      <c r="Q62" s="78">
        <v>3.49</v>
      </c>
      <c r="R62" s="83">
        <v>10.36</v>
      </c>
      <c r="T62" s="327" t="s">
        <v>3248</v>
      </c>
      <c r="U62" s="115">
        <v>6.9320589853794301</v>
      </c>
      <c r="V62" s="115">
        <v>7.834941562621256</v>
      </c>
      <c r="W62" s="328">
        <v>11.326965638260123</v>
      </c>
      <c r="X62" s="329">
        <v>9.5057719611737923</v>
      </c>
      <c r="AG62" s="248">
        <v>6</v>
      </c>
      <c r="AH62" s="302"/>
      <c r="AI62" s="302"/>
      <c r="AJ62" s="302"/>
      <c r="AK62" s="248">
        <v>49</v>
      </c>
      <c r="AL62" s="20">
        <v>36</v>
      </c>
      <c r="AM62" s="248">
        <v>30</v>
      </c>
      <c r="AN62" s="247">
        <v>24</v>
      </c>
      <c r="AO62" s="247">
        <v>36</v>
      </c>
      <c r="AP62" s="248">
        <v>128</v>
      </c>
      <c r="AQ62" s="248">
        <v>182</v>
      </c>
      <c r="AR62" s="248">
        <v>104</v>
      </c>
      <c r="AS62" s="248"/>
    </row>
    <row r="63" spans="1:45" ht="11.25" customHeight="1" x14ac:dyDescent="0.2">
      <c r="A63" s="314" t="s">
        <v>3255</v>
      </c>
      <c r="B63" s="315">
        <v>106</v>
      </c>
      <c r="C63" s="316">
        <v>39.018867924528301</v>
      </c>
      <c r="D63" s="317">
        <v>53.89150943396227</v>
      </c>
      <c r="E63" s="317">
        <v>2.9360208613894998</v>
      </c>
      <c r="F63" s="317">
        <v>7.7347614603787473</v>
      </c>
      <c r="G63" s="318"/>
      <c r="H63" s="319">
        <v>180</v>
      </c>
      <c r="I63" s="316">
        <v>14.28888888888889</v>
      </c>
      <c r="J63" s="320">
        <v>50.597722222222245</v>
      </c>
      <c r="K63" s="317">
        <v>3.0113819005787401</v>
      </c>
      <c r="L63" s="321">
        <v>8.5893126267585718</v>
      </c>
      <c r="M63" s="117"/>
      <c r="N63" s="324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08">
        <v>43098</v>
      </c>
      <c r="U63" s="309" t="s">
        <v>391</v>
      </c>
      <c r="V63" s="309" t="s">
        <v>392</v>
      </c>
      <c r="W63" s="310" t="s">
        <v>869</v>
      </c>
      <c r="X63" s="58" t="s">
        <v>3238</v>
      </c>
      <c r="AG63" s="262">
        <v>5</v>
      </c>
      <c r="AH63" s="302"/>
      <c r="AI63" s="302"/>
      <c r="AJ63" s="302"/>
      <c r="AK63" s="262">
        <v>34</v>
      </c>
      <c r="AL63" s="255">
        <v>31</v>
      </c>
      <c r="AM63" s="259">
        <v>28</v>
      </c>
      <c r="AN63" s="261">
        <v>38</v>
      </c>
      <c r="AO63" s="260">
        <v>156</v>
      </c>
      <c r="AP63" s="262">
        <v>206</v>
      </c>
      <c r="AQ63" s="262">
        <v>105</v>
      </c>
      <c r="AR63" s="262">
        <v>117</v>
      </c>
      <c r="AS63" s="262"/>
    </row>
    <row r="64" spans="1:45" ht="11.25" customHeight="1" x14ac:dyDescent="0.2">
      <c r="A64" s="314" t="s">
        <v>3256</v>
      </c>
      <c r="B64" s="315">
        <v>105</v>
      </c>
      <c r="C64" s="316">
        <v>39.038095238095238</v>
      </c>
      <c r="D64" s="317">
        <v>53.484190476190449</v>
      </c>
      <c r="E64" s="317">
        <v>2.9307077302537237</v>
      </c>
      <c r="F64" s="317">
        <v>7.751604099309084</v>
      </c>
      <c r="G64" s="318"/>
      <c r="H64" s="319">
        <v>183</v>
      </c>
      <c r="I64" s="316">
        <v>14.289617486338798</v>
      </c>
      <c r="J64" s="320">
        <v>50.888196721311473</v>
      </c>
      <c r="K64" s="317">
        <v>3.0162873488379405</v>
      </c>
      <c r="L64" s="321">
        <v>8.5811906820553396</v>
      </c>
      <c r="M64" s="117"/>
      <c r="N64" s="324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3240</v>
      </c>
      <c r="U64" s="330">
        <v>115</v>
      </c>
      <c r="V64" s="330">
        <v>220</v>
      </c>
      <c r="W64" s="331">
        <v>487</v>
      </c>
      <c r="X64" s="332">
        <v>822</v>
      </c>
      <c r="AG64" s="59" t="s">
        <v>3257</v>
      </c>
      <c r="AH64" s="221">
        <f t="shared" ref="AH64:AR64" si="0">SUM(AH4:AH63)</f>
        <v>139</v>
      </c>
      <c r="AI64" s="221">
        <f t="shared" si="0"/>
        <v>150</v>
      </c>
      <c r="AJ64" s="292">
        <f t="shared" si="0"/>
        <v>159</v>
      </c>
      <c r="AK64" s="221">
        <f t="shared" si="0"/>
        <v>417</v>
      </c>
      <c r="AL64" s="221">
        <f t="shared" si="0"/>
        <v>448</v>
      </c>
      <c r="AM64" s="292">
        <f t="shared" si="0"/>
        <v>458</v>
      </c>
      <c r="AN64" s="292">
        <f t="shared" si="0"/>
        <v>476</v>
      </c>
      <c r="AO64" s="292">
        <f t="shared" si="0"/>
        <v>611</v>
      </c>
      <c r="AP64" s="292">
        <f t="shared" si="0"/>
        <v>753</v>
      </c>
      <c r="AQ64" s="292">
        <f t="shared" si="0"/>
        <v>769</v>
      </c>
      <c r="AR64" s="292">
        <f t="shared" si="0"/>
        <v>822</v>
      </c>
      <c r="AS64" s="241">
        <f>X52</f>
        <v>765</v>
      </c>
    </row>
    <row r="65" spans="1:45" ht="11.25" customHeight="1" x14ac:dyDescent="0.2">
      <c r="A65" s="269" t="s">
        <v>3258</v>
      </c>
      <c r="B65" s="296">
        <v>105</v>
      </c>
      <c r="C65" s="271">
        <v>39.1</v>
      </c>
      <c r="D65" s="272">
        <v>56.35</v>
      </c>
      <c r="E65" s="272">
        <v>2.77</v>
      </c>
      <c r="F65" s="272">
        <v>7.82</v>
      </c>
      <c r="G65" s="318"/>
      <c r="H65" s="297">
        <v>189</v>
      </c>
      <c r="I65" s="271">
        <v>14.3</v>
      </c>
      <c r="J65" s="284">
        <v>56.29</v>
      </c>
      <c r="K65" s="272">
        <v>2.89</v>
      </c>
      <c r="L65" s="298">
        <v>8.6199999999999992</v>
      </c>
      <c r="M65" s="333"/>
      <c r="N65" s="334">
        <v>175</v>
      </c>
      <c r="O65" s="335">
        <v>7.1</v>
      </c>
      <c r="P65" s="336">
        <v>47.02</v>
      </c>
      <c r="Q65" s="337">
        <v>3.35</v>
      </c>
      <c r="R65" s="338">
        <v>10.64</v>
      </c>
      <c r="T65" s="20" t="s">
        <v>3242</v>
      </c>
      <c r="U65" s="322">
        <v>40.895652173913042</v>
      </c>
      <c r="V65" s="322">
        <v>15.859090909090909</v>
      </c>
      <c r="W65" s="124">
        <v>6.593429158110883</v>
      </c>
      <c r="X65" s="323">
        <v>13.872262773722628</v>
      </c>
      <c r="AG65" s="117">
        <v>4</v>
      </c>
      <c r="AH65" s="302"/>
      <c r="AI65" s="302"/>
      <c r="AJ65" s="302"/>
      <c r="AK65" s="117">
        <v>26</v>
      </c>
      <c r="AL65" s="339">
        <v>32</v>
      </c>
      <c r="AM65" s="339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 t="e">
        <f>Notes!#REF!</f>
        <v>#REF!</v>
      </c>
    </row>
    <row r="66" spans="1:45" ht="11.25" customHeight="1" x14ac:dyDescent="0.2">
      <c r="A66" s="269" t="s">
        <v>3259</v>
      </c>
      <c r="B66" s="296">
        <v>105</v>
      </c>
      <c r="C66" s="271">
        <v>39.361904761904761</v>
      </c>
      <c r="D66" s="272">
        <v>57.248571428571438</v>
      </c>
      <c r="E66" s="272">
        <v>2.7699593384160988</v>
      </c>
      <c r="F66" s="272">
        <v>8.3075800531567481</v>
      </c>
      <c r="G66" s="318"/>
      <c r="H66" s="297">
        <v>199</v>
      </c>
      <c r="I66" s="271">
        <v>14.201005025125628</v>
      </c>
      <c r="J66" s="284">
        <v>56.91070351758794</v>
      </c>
      <c r="K66" s="272">
        <v>2.9230893023152928</v>
      </c>
      <c r="L66" s="298">
        <v>8.4249070499532905</v>
      </c>
      <c r="M66" s="333"/>
      <c r="N66" s="334">
        <v>167</v>
      </c>
      <c r="O66" s="335">
        <v>7.1377245508982039</v>
      </c>
      <c r="P66" s="336">
        <v>47.294491017964035</v>
      </c>
      <c r="Q66" s="337">
        <v>3.3257199468726544</v>
      </c>
      <c r="R66" s="338">
        <v>10.424227082764403</v>
      </c>
      <c r="T66" s="20" t="s">
        <v>3244</v>
      </c>
      <c r="U66" s="86">
        <v>90.826956521739106</v>
      </c>
      <c r="V66" s="86">
        <v>82.498727272727351</v>
      </c>
      <c r="W66" s="325">
        <v>65.573449691991812</v>
      </c>
      <c r="X66" s="326">
        <v>73.636362530413663</v>
      </c>
      <c r="AG66" s="222" t="s">
        <v>3260</v>
      </c>
      <c r="AH66" s="302"/>
      <c r="AI66" s="302"/>
      <c r="AJ66" s="302"/>
      <c r="AK66" s="292">
        <f t="shared" ref="AK66:AS66" si="1">AK64+AK65</f>
        <v>443</v>
      </c>
      <c r="AL66" s="221">
        <f t="shared" si="1"/>
        <v>480</v>
      </c>
      <c r="AM66" s="292">
        <f t="shared" si="1"/>
        <v>508</v>
      </c>
      <c r="AN66" s="295">
        <f t="shared" si="1"/>
        <v>655</v>
      </c>
      <c r="AO66" s="295">
        <f t="shared" si="1"/>
        <v>832</v>
      </c>
      <c r="AP66" s="295">
        <f t="shared" si="1"/>
        <v>877</v>
      </c>
      <c r="AQ66" s="295">
        <f t="shared" si="1"/>
        <v>886</v>
      </c>
      <c r="AR66" s="295">
        <f t="shared" si="1"/>
        <v>923</v>
      </c>
      <c r="AS66" s="295" t="e">
        <f t="shared" si="1"/>
        <v>#REF!</v>
      </c>
    </row>
    <row r="67" spans="1:45" ht="11.25" customHeight="1" x14ac:dyDescent="0.2">
      <c r="A67" s="269" t="s">
        <v>3261</v>
      </c>
      <c r="B67" s="296">
        <v>105</v>
      </c>
      <c r="C67" s="271">
        <v>39.4</v>
      </c>
      <c r="D67" s="272">
        <v>59.159523809523819</v>
      </c>
      <c r="E67" s="272">
        <v>2.6749219036577752</v>
      </c>
      <c r="F67" s="272">
        <v>8.3642525684448632</v>
      </c>
      <c r="G67" s="318"/>
      <c r="H67" s="297">
        <v>201</v>
      </c>
      <c r="I67" s="271">
        <v>14.17910447761194</v>
      </c>
      <c r="J67" s="284">
        <v>58.424676616915434</v>
      </c>
      <c r="K67" s="272">
        <v>2.8396686901779384</v>
      </c>
      <c r="L67" s="298">
        <v>8.6199430602531102</v>
      </c>
      <c r="M67" s="333"/>
      <c r="N67" s="334">
        <v>164</v>
      </c>
      <c r="O67" s="335">
        <v>7.1463414634146343</v>
      </c>
      <c r="P67" s="336">
        <v>49.490853658536572</v>
      </c>
      <c r="Q67" s="337">
        <v>3.2174412194264299</v>
      </c>
      <c r="R67" s="338">
        <v>10.514087696930474</v>
      </c>
      <c r="T67" s="14" t="s">
        <v>3246</v>
      </c>
      <c r="U67" s="86">
        <v>2.2850362442398189</v>
      </c>
      <c r="V67" s="86">
        <v>2.6777200205559284</v>
      </c>
      <c r="W67" s="325">
        <v>2.5037033145336252</v>
      </c>
      <c r="X67" s="326">
        <v>2.5196850204230645</v>
      </c>
      <c r="AG67" s="291" t="s">
        <v>3262</v>
      </c>
      <c r="AH67" s="291"/>
      <c r="AI67" s="291"/>
      <c r="AJ67" s="291"/>
      <c r="AK67" s="117"/>
      <c r="AL67" s="117"/>
      <c r="AM67" s="117"/>
      <c r="AN67" s="117"/>
      <c r="AO67" s="117"/>
      <c r="AP67" s="293"/>
      <c r="AQ67" s="293"/>
      <c r="AR67" s="293"/>
      <c r="AS67" s="293" t="s">
        <v>3970</v>
      </c>
    </row>
    <row r="68" spans="1:45" ht="11.25" customHeight="1" x14ac:dyDescent="0.2">
      <c r="A68" s="269" t="s">
        <v>3263</v>
      </c>
      <c r="B68" s="296">
        <v>104</v>
      </c>
      <c r="C68" s="271">
        <v>39.471153846153847</v>
      </c>
      <c r="D68" s="272">
        <v>60.574038461538457</v>
      </c>
      <c r="E68" s="272">
        <v>2.5836863680457465</v>
      </c>
      <c r="F68" s="272">
        <v>8.292882437544403</v>
      </c>
      <c r="G68" s="318"/>
      <c r="H68" s="297">
        <v>203</v>
      </c>
      <c r="I68" s="271">
        <v>14.216748768472906</v>
      </c>
      <c r="J68" s="284">
        <v>58.792266009852206</v>
      </c>
      <c r="K68" s="272">
        <v>2.8117213926878968</v>
      </c>
      <c r="L68" s="298">
        <v>8.8575396610943713</v>
      </c>
      <c r="M68" s="333"/>
      <c r="N68" s="334">
        <v>164</v>
      </c>
      <c r="O68" s="335">
        <v>7.1707317073170733</v>
      </c>
      <c r="P68" s="336">
        <v>50.35902439024391</v>
      </c>
      <c r="Q68" s="337">
        <v>3.2350208793003468</v>
      </c>
      <c r="R68" s="338">
        <v>10.268489681650506</v>
      </c>
      <c r="T68" s="327" t="s">
        <v>3248</v>
      </c>
      <c r="U68" s="115">
        <v>5.5552678513788534</v>
      </c>
      <c r="V68" s="115">
        <v>6.7701789953844571</v>
      </c>
      <c r="W68" s="328">
        <v>10.186805595245385</v>
      </c>
      <c r="X68" s="329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3"/>
      <c r="AQ68" s="30"/>
      <c r="AR68" s="30"/>
      <c r="AS68" s="30" t="s">
        <v>3969</v>
      </c>
    </row>
    <row r="69" spans="1:45" ht="11.25" customHeight="1" x14ac:dyDescent="0.2">
      <c r="A69" s="269" t="s">
        <v>3264</v>
      </c>
      <c r="B69" s="296">
        <v>104</v>
      </c>
      <c r="C69" s="271">
        <v>39.54807692307692</v>
      </c>
      <c r="D69" s="272">
        <v>60.582692307692319</v>
      </c>
      <c r="E69" s="272">
        <v>2.6136963238998376</v>
      </c>
      <c r="F69" s="272">
        <v>8.3066123970142449</v>
      </c>
      <c r="G69" s="318"/>
      <c r="H69" s="297">
        <v>207</v>
      </c>
      <c r="I69" s="271">
        <v>14.212560386473429</v>
      </c>
      <c r="J69" s="284">
        <v>58.61797101449271</v>
      </c>
      <c r="K69" s="272">
        <v>2.8385718808556466</v>
      </c>
      <c r="L69" s="298">
        <v>8.8333712232463455</v>
      </c>
      <c r="M69" s="333"/>
      <c r="N69" s="334">
        <v>160</v>
      </c>
      <c r="O69" s="335">
        <v>7.1124999999999998</v>
      </c>
      <c r="P69" s="336">
        <v>50.618562500000024</v>
      </c>
      <c r="Q69" s="337">
        <v>3.3042096632933871</v>
      </c>
      <c r="R69" s="338">
        <v>10.398908493616554</v>
      </c>
      <c r="T69" s="340" t="s">
        <v>3265</v>
      </c>
      <c r="U69" s="341"/>
      <c r="V69" s="341"/>
      <c r="W69" s="341"/>
      <c r="X69" s="342"/>
      <c r="AG69" s="117"/>
      <c r="AH69" s="117"/>
      <c r="AI69" s="117"/>
      <c r="AJ69" s="117"/>
      <c r="AK69" s="117"/>
      <c r="AL69" s="117"/>
      <c r="AM69" s="117"/>
      <c r="AN69" s="117"/>
      <c r="AO69" s="117"/>
      <c r="AP69" s="293"/>
      <c r="AQ69" s="293"/>
      <c r="AR69" s="293"/>
      <c r="AS69" s="460" t="s">
        <v>3971</v>
      </c>
    </row>
    <row r="70" spans="1:45" ht="11.25" customHeight="1" x14ac:dyDescent="0.2">
      <c r="A70" s="269" t="s">
        <v>3266</v>
      </c>
      <c r="B70" s="296">
        <v>104</v>
      </c>
      <c r="C70" s="271">
        <v>39.596153846153847</v>
      </c>
      <c r="D70" s="272">
        <v>59.724519230769218</v>
      </c>
      <c r="E70" s="272">
        <v>2.6652034129112616</v>
      </c>
      <c r="F70" s="272">
        <v>9.0743012684674227</v>
      </c>
      <c r="G70" s="318"/>
      <c r="H70" s="297">
        <v>209</v>
      </c>
      <c r="I70" s="271">
        <v>14.253588516746412</v>
      </c>
      <c r="J70" s="284">
        <v>57.539665071770294</v>
      </c>
      <c r="K70" s="272">
        <v>2.8530721443428444</v>
      </c>
      <c r="L70" s="298">
        <v>8.7865990321294376</v>
      </c>
      <c r="M70" s="333"/>
      <c r="N70" s="334">
        <v>155</v>
      </c>
      <c r="O70" s="335">
        <v>7.1032258064516132</v>
      </c>
      <c r="P70" s="336">
        <v>50.265096774193552</v>
      </c>
      <c r="Q70" s="337">
        <v>3.3168905464037746</v>
      </c>
      <c r="R70" s="338">
        <v>10.358425818376737</v>
      </c>
      <c r="T70" s="343" t="s">
        <v>3267</v>
      </c>
      <c r="U70" s="288"/>
      <c r="V70" s="288"/>
      <c r="W70" s="288"/>
      <c r="X70" s="288"/>
      <c r="AG70" s="32" t="s">
        <v>391</v>
      </c>
      <c r="AH70" s="245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49">
        <f t="shared" si="2"/>
        <v>102</v>
      </c>
      <c r="AM70" s="249">
        <f t="shared" si="2"/>
        <v>105</v>
      </c>
      <c r="AN70" s="249">
        <f t="shared" si="2"/>
        <v>105</v>
      </c>
      <c r="AO70" s="245">
        <f t="shared" si="2"/>
        <v>106</v>
      </c>
      <c r="AP70" s="244">
        <v>107</v>
      </c>
      <c r="AQ70" s="244">
        <v>108</v>
      </c>
      <c r="AR70" s="244">
        <v>115</v>
      </c>
      <c r="AS70" s="244">
        <f>U52</f>
        <v>136</v>
      </c>
    </row>
    <row r="71" spans="1:45" ht="11.25" customHeight="1" x14ac:dyDescent="0.2">
      <c r="A71" s="269" t="s">
        <v>3268</v>
      </c>
      <c r="B71" s="296">
        <v>105</v>
      </c>
      <c r="C71" s="271">
        <v>39.495238095238093</v>
      </c>
      <c r="D71" s="272">
        <v>61.935904761904752</v>
      </c>
      <c r="E71" s="272">
        <v>2.5239831009868787</v>
      </c>
      <c r="F71" s="272">
        <v>8.84</v>
      </c>
      <c r="G71" s="318"/>
      <c r="H71" s="297">
        <v>208</v>
      </c>
      <c r="I71" s="271">
        <v>14.259615384615385</v>
      </c>
      <c r="J71" s="284">
        <v>59.171634615384626</v>
      </c>
      <c r="K71" s="272">
        <v>2.7767832425829786</v>
      </c>
      <c r="L71" s="298">
        <v>8.663770700008433</v>
      </c>
      <c r="M71" s="333"/>
      <c r="N71" s="334">
        <v>156</v>
      </c>
      <c r="O71" s="335">
        <v>7.0897435897435894</v>
      </c>
      <c r="P71" s="336">
        <v>51.153653846153851</v>
      </c>
      <c r="Q71" s="337">
        <v>3.2707664126954681</v>
      </c>
      <c r="R71" s="338">
        <v>10.407064171414437</v>
      </c>
      <c r="AB71" s="894"/>
      <c r="AC71" s="627"/>
      <c r="AG71" s="29" t="s">
        <v>392</v>
      </c>
      <c r="AH71" s="262">
        <f t="shared" ref="AH71:AO71" si="3">SUM(AH44:AH58)</f>
        <v>6</v>
      </c>
      <c r="AI71" s="260">
        <f t="shared" si="3"/>
        <v>22</v>
      </c>
      <c r="AJ71" s="260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48">
        <f t="shared" si="3"/>
        <v>246</v>
      </c>
      <c r="AP71" s="344">
        <v>250</v>
      </c>
      <c r="AQ71" s="344">
        <v>227</v>
      </c>
      <c r="AR71" s="344">
        <v>220</v>
      </c>
      <c r="AS71" s="344">
        <f>V52</f>
        <v>270</v>
      </c>
    </row>
    <row r="72" spans="1:45" ht="11.25" customHeight="1" x14ac:dyDescent="0.2">
      <c r="A72" s="269" t="s">
        <v>3269</v>
      </c>
      <c r="B72" s="296">
        <v>105</v>
      </c>
      <c r="C72" s="271">
        <v>39.580952380952382</v>
      </c>
      <c r="D72" s="272">
        <v>59.01857142857142</v>
      </c>
      <c r="E72" s="272">
        <v>2.6793228819822539</v>
      </c>
      <c r="F72" s="272">
        <v>8.9096463391715055</v>
      </c>
      <c r="G72" s="318"/>
      <c r="H72" s="297">
        <v>209</v>
      </c>
      <c r="I72" s="271">
        <v>14.301435406698564</v>
      </c>
      <c r="J72" s="284">
        <v>57.986363636363649</v>
      </c>
      <c r="K72" s="272">
        <v>2.8348578888855744</v>
      </c>
      <c r="L72" s="298">
        <v>8.5624116367713157</v>
      </c>
      <c r="M72" s="333"/>
      <c r="N72" s="334">
        <v>158</v>
      </c>
      <c r="O72" s="335">
        <v>7.0886075949367084</v>
      </c>
      <c r="P72" s="336">
        <v>49.919873417721512</v>
      </c>
      <c r="Q72" s="337">
        <v>3.4402253557203175</v>
      </c>
      <c r="R72" s="338">
        <v>10.583324628774493</v>
      </c>
      <c r="T72" s="343" t="s">
        <v>4267</v>
      </c>
      <c r="AA72" s="860"/>
      <c r="AB72" s="894"/>
      <c r="AC72" s="627"/>
      <c r="AG72" s="57" t="s">
        <v>869</v>
      </c>
      <c r="AH72" s="345"/>
      <c r="AI72" s="345"/>
      <c r="AJ72" s="345"/>
      <c r="AK72" s="262">
        <f>SUM(AK59:AK63)</f>
        <v>190</v>
      </c>
      <c r="AL72" s="255">
        <f>SUM(AL59:AL63)</f>
        <v>200</v>
      </c>
      <c r="AM72" s="255">
        <f>SUM(AM59:AM63)</f>
        <v>170</v>
      </c>
      <c r="AN72" s="255">
        <f>SUM(AN59:AN63)</f>
        <v>161</v>
      </c>
      <c r="AO72" s="262">
        <f>SUM(AO59:AO63)</f>
        <v>259</v>
      </c>
      <c r="AP72" s="344">
        <v>396</v>
      </c>
      <c r="AQ72" s="344">
        <v>434</v>
      </c>
      <c r="AR72" s="344">
        <v>487</v>
      </c>
      <c r="AS72" s="344">
        <f>W52</f>
        <v>359</v>
      </c>
    </row>
    <row r="73" spans="1:45" ht="11.25" customHeight="1" x14ac:dyDescent="0.2">
      <c r="A73" s="269" t="s">
        <v>3270</v>
      </c>
      <c r="B73" s="296">
        <v>105</v>
      </c>
      <c r="C73" s="271">
        <v>39.44761904761905</v>
      </c>
      <c r="D73" s="272">
        <v>61.410952380952388</v>
      </c>
      <c r="E73" s="272">
        <v>2.5861727924204545</v>
      </c>
      <c r="F73" s="272">
        <v>8.8208029495875131</v>
      </c>
      <c r="G73" s="318"/>
      <c r="H73" s="297">
        <v>210</v>
      </c>
      <c r="I73" s="271">
        <v>14.304761904761905</v>
      </c>
      <c r="J73" s="284">
        <v>59.836952380952418</v>
      </c>
      <c r="K73" s="272">
        <v>2.7848141209094215</v>
      </c>
      <c r="L73" s="298">
        <v>8.5418332956794565</v>
      </c>
      <c r="M73" s="333"/>
      <c r="N73" s="334">
        <v>154</v>
      </c>
      <c r="O73" s="335">
        <v>7.1103896103896105</v>
      </c>
      <c r="P73" s="336">
        <v>53.042207792207783</v>
      </c>
      <c r="Q73" s="337">
        <v>3.2050314025820672</v>
      </c>
      <c r="R73" s="338">
        <v>10.625121784019754</v>
      </c>
      <c r="T73" t="s">
        <v>4631</v>
      </c>
      <c r="AA73" s="860"/>
      <c r="AB73" s="894"/>
      <c r="AC73" s="627"/>
      <c r="AG73" s="222" t="s">
        <v>3257</v>
      </c>
      <c r="AH73" s="292">
        <f t="shared" ref="AH73:AS73" si="4">SUM(AH70:AH72)</f>
        <v>139</v>
      </c>
      <c r="AI73" s="292">
        <f t="shared" si="4"/>
        <v>150</v>
      </c>
      <c r="AJ73" s="292">
        <f t="shared" si="4"/>
        <v>159</v>
      </c>
      <c r="AK73" s="292">
        <f t="shared" si="4"/>
        <v>417</v>
      </c>
      <c r="AL73" s="221">
        <f t="shared" si="4"/>
        <v>448</v>
      </c>
      <c r="AM73" s="292">
        <f t="shared" si="4"/>
        <v>458</v>
      </c>
      <c r="AN73" s="295">
        <f t="shared" si="4"/>
        <v>476</v>
      </c>
      <c r="AO73" s="295">
        <f t="shared" si="4"/>
        <v>611</v>
      </c>
      <c r="AP73" s="295">
        <f t="shared" si="4"/>
        <v>753</v>
      </c>
      <c r="AQ73" s="295">
        <f t="shared" si="4"/>
        <v>769</v>
      </c>
      <c r="AR73" s="295">
        <f t="shared" si="4"/>
        <v>822</v>
      </c>
      <c r="AS73" s="295">
        <f t="shared" si="4"/>
        <v>765</v>
      </c>
    </row>
    <row r="74" spans="1:45" ht="11.25" customHeight="1" x14ac:dyDescent="0.2">
      <c r="A74" s="269" t="s">
        <v>3271</v>
      </c>
      <c r="B74" s="296">
        <v>105</v>
      </c>
      <c r="C74" s="271">
        <v>39.561904761904763</v>
      </c>
      <c r="D74" s="272">
        <v>64.090571428571423</v>
      </c>
      <c r="E74" s="272">
        <v>2.5044245947688957</v>
      </c>
      <c r="F74" s="272">
        <v>8.9089100533580101</v>
      </c>
      <c r="G74" s="318"/>
      <c r="H74" s="297">
        <v>209</v>
      </c>
      <c r="I74" s="271">
        <v>14.334928229665072</v>
      </c>
      <c r="J74" s="284">
        <v>62.34449760765547</v>
      </c>
      <c r="K74" s="272">
        <v>2.6419824491198516</v>
      </c>
      <c r="L74" s="298">
        <v>8.6146386937879562</v>
      </c>
      <c r="M74" s="333"/>
      <c r="N74" s="334">
        <v>153</v>
      </c>
      <c r="O74" s="335">
        <v>7.117647058823529</v>
      </c>
      <c r="P74" s="336">
        <v>54.96287581699346</v>
      </c>
      <c r="Q74" s="337">
        <v>3.0667751721316683</v>
      </c>
      <c r="R74" s="338">
        <v>10.780946710288752</v>
      </c>
      <c r="T74" t="s">
        <v>1811</v>
      </c>
      <c r="U74" t="s">
        <v>1812</v>
      </c>
      <c r="Y74" s="106"/>
      <c r="AA74" s="860"/>
      <c r="AC74" s="62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69" t="s">
        <v>3272</v>
      </c>
      <c r="B75" s="296">
        <v>105</v>
      </c>
      <c r="C75" s="271">
        <v>39.704761904761902</v>
      </c>
      <c r="D75" s="272">
        <v>65.144190476190516</v>
      </c>
      <c r="E75" s="272">
        <v>2.4971055056780749</v>
      </c>
      <c r="F75" s="272">
        <v>9.0008166069357678</v>
      </c>
      <c r="G75" s="318"/>
      <c r="H75" s="297">
        <v>211</v>
      </c>
      <c r="I75" s="271">
        <v>14.407582938388625</v>
      </c>
      <c r="J75" s="284">
        <v>63.89450236966821</v>
      </c>
      <c r="K75" s="272">
        <v>2.610560511554481</v>
      </c>
      <c r="L75" s="298">
        <v>8.7419951703857848</v>
      </c>
      <c r="M75" s="333"/>
      <c r="N75" s="334">
        <v>155</v>
      </c>
      <c r="O75" s="335">
        <v>7.1677419354838712</v>
      </c>
      <c r="P75" s="336">
        <v>56.600967741935506</v>
      </c>
      <c r="Q75" s="337">
        <v>3.0692540538199053</v>
      </c>
      <c r="R75" s="338">
        <v>11.110767485824468</v>
      </c>
      <c r="T75" s="895" t="s">
        <v>4640</v>
      </c>
      <c r="AA75" s="860"/>
      <c r="AC75" s="627"/>
      <c r="AG75" s="346" t="s">
        <v>3273</v>
      </c>
      <c r="AH75" s="221" t="s">
        <v>3168</v>
      </c>
      <c r="AI75" s="59"/>
      <c r="AJ75" s="59"/>
      <c r="AK75" s="221"/>
      <c r="AL75" s="2"/>
      <c r="AM75" s="2"/>
      <c r="AN75" s="2"/>
      <c r="AO75" s="2"/>
      <c r="AP75" s="295"/>
      <c r="AQ75" s="295"/>
      <c r="AR75" s="295"/>
      <c r="AS75" s="295"/>
    </row>
    <row r="76" spans="1:45" ht="11.25" customHeight="1" x14ac:dyDescent="0.2">
      <c r="A76" s="269" t="s">
        <v>3274</v>
      </c>
      <c r="B76" s="296">
        <v>105</v>
      </c>
      <c r="C76" s="271">
        <v>39.780952380952378</v>
      </c>
      <c r="D76" s="272">
        <v>64.418000000000035</v>
      </c>
      <c r="E76" s="272">
        <v>2.486117554557163</v>
      </c>
      <c r="F76" s="272">
        <v>8.6807418765520783</v>
      </c>
      <c r="G76" s="318"/>
      <c r="H76" s="297">
        <v>210</v>
      </c>
      <c r="I76" s="271">
        <v>14.514285714285714</v>
      </c>
      <c r="J76" s="284">
        <v>65.135523809523846</v>
      </c>
      <c r="K76" s="272">
        <v>2.592407560154566</v>
      </c>
      <c r="L76" s="298">
        <v>8.8925878506381331</v>
      </c>
      <c r="M76" s="333"/>
      <c r="N76" s="334">
        <v>161</v>
      </c>
      <c r="O76" s="335">
        <v>7.1</v>
      </c>
      <c r="P76" s="336">
        <v>57.74</v>
      </c>
      <c r="Q76" s="337">
        <v>3.06</v>
      </c>
      <c r="R76" s="338">
        <v>11.1</v>
      </c>
      <c r="T76" t="s">
        <v>297</v>
      </c>
      <c r="U76" t="s">
        <v>298</v>
      </c>
      <c r="X76" s="627"/>
      <c r="AA76" s="860"/>
      <c r="AG76" s="347" t="s">
        <v>3275</v>
      </c>
      <c r="AH76" s="54">
        <v>2007</v>
      </c>
      <c r="AI76" s="28">
        <v>2008</v>
      </c>
      <c r="AJ76" s="28">
        <v>2009</v>
      </c>
      <c r="AK76" s="29" t="s">
        <v>3172</v>
      </c>
      <c r="AL76" s="29" t="s">
        <v>3173</v>
      </c>
      <c r="AM76" s="28" t="s">
        <v>92</v>
      </c>
      <c r="AN76" s="28" t="s">
        <v>17</v>
      </c>
      <c r="AO76" s="31" t="s">
        <v>3174</v>
      </c>
      <c r="AP76" s="27" t="s">
        <v>3175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4" t="s">
        <v>3276</v>
      </c>
      <c r="B77" s="315">
        <v>105</v>
      </c>
      <c r="C77" s="316">
        <v>39.885714285714286</v>
      </c>
      <c r="D77" s="317">
        <v>61.158666666666669</v>
      </c>
      <c r="E77" s="317">
        <v>2.5961587280672771</v>
      </c>
      <c r="F77" s="317">
        <v>8.6993419004530068</v>
      </c>
      <c r="G77" s="318"/>
      <c r="H77" s="319">
        <v>213</v>
      </c>
      <c r="I77" s="316">
        <v>14.572769953051644</v>
      </c>
      <c r="J77" s="320">
        <v>62.381502347417843</v>
      </c>
      <c r="K77" s="317">
        <v>2.7041955597524754</v>
      </c>
      <c r="L77" s="321">
        <v>8.4342540871660034</v>
      </c>
      <c r="M77" s="333"/>
      <c r="N77" s="348">
        <v>170</v>
      </c>
      <c r="O77" s="349">
        <v>7.0117647058823529</v>
      </c>
      <c r="P77" s="350">
        <v>57.773117647058811</v>
      </c>
      <c r="Q77" s="351">
        <v>3.1506388783548411</v>
      </c>
      <c r="R77" s="352">
        <v>11.527549714401575</v>
      </c>
      <c r="AA77" s="860"/>
      <c r="AG77" s="27" t="s">
        <v>391</v>
      </c>
      <c r="AH77" s="345"/>
      <c r="AI77" s="245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5">
        <f t="shared" si="5"/>
        <v>3</v>
      </c>
      <c r="AN77" s="245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21</v>
      </c>
    </row>
    <row r="78" spans="1:45" ht="11.25" customHeight="1" x14ac:dyDescent="0.2">
      <c r="A78" s="314" t="s">
        <v>3278</v>
      </c>
      <c r="B78" s="315">
        <v>105</v>
      </c>
      <c r="C78" s="316">
        <v>40.019047619047619</v>
      </c>
      <c r="D78" s="317">
        <v>63.604952380952369</v>
      </c>
      <c r="E78" s="317">
        <v>2.5465388171481345</v>
      </c>
      <c r="F78" s="317">
        <v>8.4413501169265928</v>
      </c>
      <c r="G78" s="318"/>
      <c r="H78" s="319">
        <v>220</v>
      </c>
      <c r="I78" s="316">
        <v>14.586363636363636</v>
      </c>
      <c r="J78" s="320">
        <v>64.136681818181799</v>
      </c>
      <c r="K78" s="317">
        <v>2.6863026577608946</v>
      </c>
      <c r="L78" s="321">
        <v>8.2824058559688662</v>
      </c>
      <c r="M78" s="333"/>
      <c r="N78" s="348">
        <v>184</v>
      </c>
      <c r="O78" s="349">
        <v>6.7826086956521738</v>
      </c>
      <c r="P78" s="350">
        <v>59.648641304347848</v>
      </c>
      <c r="Q78" s="351">
        <v>3.1135783713403917</v>
      </c>
      <c r="R78" s="352">
        <v>11.42086925348169</v>
      </c>
      <c r="T78" s="307" t="s">
        <v>3277</v>
      </c>
      <c r="X78" s="645"/>
      <c r="AA78" s="860"/>
      <c r="AG78" s="28" t="s">
        <v>392</v>
      </c>
      <c r="AH78" s="345"/>
      <c r="AI78" s="262">
        <f t="shared" ref="AI78:AS78" si="6">AI71-AH71</f>
        <v>16</v>
      </c>
      <c r="AJ78" s="260">
        <f t="shared" si="6"/>
        <v>40</v>
      </c>
      <c r="AK78" s="260">
        <f t="shared" si="6"/>
        <v>67</v>
      </c>
      <c r="AL78" s="12">
        <f t="shared" si="6"/>
        <v>17</v>
      </c>
      <c r="AM78" s="248">
        <f t="shared" si="6"/>
        <v>37</v>
      </c>
      <c r="AN78" s="248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50</v>
      </c>
    </row>
    <row r="79" spans="1:45" ht="11.25" customHeight="1" x14ac:dyDescent="0.2">
      <c r="A79" s="314" t="s">
        <v>3279</v>
      </c>
      <c r="B79" s="315">
        <v>105</v>
      </c>
      <c r="C79" s="316">
        <v>39.885714285714286</v>
      </c>
      <c r="D79" s="317">
        <v>64.119619047619082</v>
      </c>
      <c r="E79" s="317">
        <v>2.5115031205356479</v>
      </c>
      <c r="F79" s="317">
        <v>8.4708585935910019</v>
      </c>
      <c r="G79" s="318"/>
      <c r="H79" s="319">
        <v>222</v>
      </c>
      <c r="I79" s="316">
        <v>14.581081081081081</v>
      </c>
      <c r="J79" s="320">
        <v>64.423468468468499</v>
      </c>
      <c r="K79" s="317">
        <v>2.6540066333247236</v>
      </c>
      <c r="L79" s="321">
        <v>8.1174965295598653</v>
      </c>
      <c r="M79" s="333"/>
      <c r="N79" s="348">
        <v>192</v>
      </c>
      <c r="O79" s="349">
        <v>6.6875</v>
      </c>
      <c r="P79" s="350">
        <v>58.870052083333341</v>
      </c>
      <c r="Q79" s="351">
        <v>3.0856738130063941</v>
      </c>
      <c r="R79" s="352">
        <v>11.503757323745756</v>
      </c>
      <c r="T79" s="645" t="s">
        <v>434</v>
      </c>
      <c r="U79" t="s">
        <v>435</v>
      </c>
      <c r="Z79" s="645"/>
      <c r="AA79" s="860"/>
      <c r="AG79" s="57" t="s">
        <v>869</v>
      </c>
      <c r="AH79" s="345"/>
      <c r="AI79" s="345"/>
      <c r="AJ79" s="345"/>
      <c r="AK79" s="20">
        <f t="shared" ref="AK79:AS79" si="7">AK72-AJ72</f>
        <v>190</v>
      </c>
      <c r="AL79" s="20">
        <f t="shared" si="7"/>
        <v>10</v>
      </c>
      <c r="AM79" s="248">
        <f t="shared" si="7"/>
        <v>-30</v>
      </c>
      <c r="AN79" s="248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-128</v>
      </c>
    </row>
    <row r="80" spans="1:45" ht="11.25" customHeight="1" x14ac:dyDescent="0.2">
      <c r="A80" s="314" t="s">
        <v>3280</v>
      </c>
      <c r="B80" s="315">
        <v>105</v>
      </c>
      <c r="C80" s="316">
        <v>40.142857142857146</v>
      </c>
      <c r="D80" s="317">
        <v>64.301238095238091</v>
      </c>
      <c r="E80" s="317">
        <v>2.5238260402437893</v>
      </c>
      <c r="F80" s="317">
        <v>8.5740261297054587</v>
      </c>
      <c r="G80" s="318"/>
      <c r="H80" s="319">
        <v>229</v>
      </c>
      <c r="I80" s="316">
        <v>14.497816593886462</v>
      </c>
      <c r="J80" s="320">
        <v>64.061703056768579</v>
      </c>
      <c r="K80" s="317">
        <v>2.6875656890539323</v>
      </c>
      <c r="L80" s="321">
        <v>8.3620300291121108</v>
      </c>
      <c r="M80" s="333"/>
      <c r="N80" s="348">
        <v>192</v>
      </c>
      <c r="O80" s="349">
        <v>6.557291666666667</v>
      </c>
      <c r="P80" s="350">
        <v>58.175208333333302</v>
      </c>
      <c r="Q80" s="351">
        <v>3.0447712648946923</v>
      </c>
      <c r="R80" s="352">
        <v>12.093782405682752</v>
      </c>
      <c r="T80" s="645" t="s">
        <v>4035</v>
      </c>
      <c r="U80" t="s">
        <v>4036</v>
      </c>
      <c r="Z80" s="645"/>
      <c r="AA80" s="860"/>
      <c r="AG80" s="222" t="s">
        <v>3257</v>
      </c>
      <c r="AH80" s="345"/>
      <c r="AI80" s="221">
        <f t="shared" ref="AI80:AR80" si="8">SUM(AI77:AI79)</f>
        <v>11</v>
      </c>
      <c r="AJ80" s="221">
        <f t="shared" si="8"/>
        <v>9</v>
      </c>
      <c r="AK80" s="221">
        <f t="shared" si="8"/>
        <v>258</v>
      </c>
      <c r="AL80" s="221">
        <f t="shared" si="8"/>
        <v>31</v>
      </c>
      <c r="AM80" s="292">
        <f t="shared" si="8"/>
        <v>10</v>
      </c>
      <c r="AN80" s="292">
        <f t="shared" si="8"/>
        <v>18</v>
      </c>
      <c r="AO80" s="295">
        <f t="shared" si="8"/>
        <v>135</v>
      </c>
      <c r="AP80" s="295">
        <f t="shared" si="8"/>
        <v>142</v>
      </c>
      <c r="AQ80" s="295">
        <f t="shared" si="8"/>
        <v>16</v>
      </c>
      <c r="AR80" s="295">
        <f t="shared" si="8"/>
        <v>53</v>
      </c>
      <c r="AS80" s="295">
        <f>SUM(AS77:AS79)</f>
        <v>-57</v>
      </c>
    </row>
    <row r="81" spans="1:45" ht="11.25" customHeight="1" x14ac:dyDescent="0.2">
      <c r="A81" s="314" t="s">
        <v>3281</v>
      </c>
      <c r="B81" s="315">
        <v>106</v>
      </c>
      <c r="C81" s="316">
        <v>40.113207547169814</v>
      </c>
      <c r="D81" s="317">
        <v>64.795849056603785</v>
      </c>
      <c r="E81" s="317">
        <v>2.5317331660121991</v>
      </c>
      <c r="F81" s="317">
        <v>8.1678998168796646</v>
      </c>
      <c r="G81" s="318"/>
      <c r="H81" s="319">
        <v>231</v>
      </c>
      <c r="I81" s="316">
        <v>14.484848484848484</v>
      </c>
      <c r="J81" s="320">
        <v>64.713290043290044</v>
      </c>
      <c r="K81" s="317">
        <v>2.6749067439937124</v>
      </c>
      <c r="L81" s="321">
        <v>8.4304909538956085</v>
      </c>
      <c r="M81" s="333"/>
      <c r="N81" s="348">
        <v>203</v>
      </c>
      <c r="O81" s="349">
        <v>6.4236453201970445</v>
      </c>
      <c r="P81" s="350">
        <v>59.11891625615764</v>
      </c>
      <c r="Q81" s="351">
        <v>3.0270252483911095</v>
      </c>
      <c r="R81" s="352">
        <v>12.376145391650105</v>
      </c>
      <c r="T81" t="s">
        <v>1648</v>
      </c>
      <c r="U81" t="s">
        <v>1649</v>
      </c>
      <c r="AA81" s="860"/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4" t="s">
        <v>3282</v>
      </c>
      <c r="B82" s="315">
        <v>106</v>
      </c>
      <c r="C82" s="316">
        <v>40.179245283018865</v>
      </c>
      <c r="D82" s="317">
        <v>66.142358490566011</v>
      </c>
      <c r="E82" s="317">
        <v>2.4843703779840212</v>
      </c>
      <c r="F82" s="317">
        <v>8.0186818429414544</v>
      </c>
      <c r="G82" s="318"/>
      <c r="H82" s="319">
        <v>231</v>
      </c>
      <c r="I82" s="316">
        <v>14.510822510822511</v>
      </c>
      <c r="J82" s="320">
        <v>65.788787878787829</v>
      </c>
      <c r="K82" s="317">
        <v>2.6353627449481323</v>
      </c>
      <c r="L82" s="321">
        <v>8.6386686725300699</v>
      </c>
      <c r="M82" s="333"/>
      <c r="N82" s="348">
        <v>206</v>
      </c>
      <c r="O82" s="349">
        <v>6.3932038834951452</v>
      </c>
      <c r="P82" s="350">
        <v>60.067038834951461</v>
      </c>
      <c r="Q82" s="351">
        <v>2.9221804334667221</v>
      </c>
      <c r="R82" s="352">
        <v>12.42349677404475</v>
      </c>
      <c r="T82" t="s">
        <v>1701</v>
      </c>
      <c r="U82" t="s">
        <v>1702</v>
      </c>
      <c r="AA82" s="860"/>
      <c r="AG82" s="117"/>
      <c r="AH82" s="353"/>
      <c r="AI82" s="291" t="s">
        <v>3283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4" t="s">
        <v>3284</v>
      </c>
      <c r="B83" s="315">
        <v>107</v>
      </c>
      <c r="C83" s="316">
        <v>40.065420560747661</v>
      </c>
      <c r="D83" s="317">
        <v>62.953364485981311</v>
      </c>
      <c r="E83" s="317">
        <v>2.6371650567247449</v>
      </c>
      <c r="F83" s="317">
        <v>8.1533121439846923</v>
      </c>
      <c r="G83" s="318"/>
      <c r="H83" s="319">
        <v>236</v>
      </c>
      <c r="I83" s="316">
        <v>14.40677966101695</v>
      </c>
      <c r="J83" s="320">
        <v>63.561101694915223</v>
      </c>
      <c r="K83" s="317">
        <v>2.7552745709655775</v>
      </c>
      <c r="L83" s="321">
        <v>8.2210619108989302</v>
      </c>
      <c r="M83" s="333"/>
      <c r="N83" s="348">
        <v>207</v>
      </c>
      <c r="O83" s="349">
        <v>6.2898550724637685</v>
      </c>
      <c r="P83" s="350">
        <v>58.081449275362303</v>
      </c>
      <c r="Q83" s="351">
        <v>3.0015185627430694</v>
      </c>
      <c r="R83" s="352">
        <v>12.69116532794088</v>
      </c>
      <c r="T83" t="s">
        <v>834</v>
      </c>
      <c r="U83" t="s">
        <v>835</v>
      </c>
      <c r="AA83" s="860"/>
      <c r="AG83" s="117"/>
      <c r="AH83" s="339"/>
      <c r="AI83" s="291" t="s">
        <v>3285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4" t="s">
        <v>3286</v>
      </c>
      <c r="B84" s="315">
        <v>107</v>
      </c>
      <c r="C84" s="316">
        <v>40.158878504672899</v>
      </c>
      <c r="D84" s="317">
        <v>65.280373831775677</v>
      </c>
      <c r="E84" s="317">
        <v>2.5546275112060877</v>
      </c>
      <c r="F84" s="317">
        <v>8.1718987825606604</v>
      </c>
      <c r="G84" s="318"/>
      <c r="H84" s="319">
        <v>239</v>
      </c>
      <c r="I84" s="316">
        <v>14.372384937238493</v>
      </c>
      <c r="J84" s="320">
        <v>65.233598326359839</v>
      </c>
      <c r="K84" s="317">
        <v>2.6697732207007077</v>
      </c>
      <c r="L84" s="321">
        <v>8.3517277058108519</v>
      </c>
      <c r="M84" s="333"/>
      <c r="N84" s="348">
        <v>207</v>
      </c>
      <c r="O84" s="349">
        <v>6.2318840579710146</v>
      </c>
      <c r="P84" s="350">
        <v>59.009903381642552</v>
      </c>
      <c r="Q84" s="351">
        <v>2.9371415919988646</v>
      </c>
      <c r="R84" s="352">
        <v>11.991692055074999</v>
      </c>
      <c r="T84" t="s">
        <v>4571</v>
      </c>
      <c r="U84" t="s">
        <v>4534</v>
      </c>
      <c r="X84" s="645"/>
      <c r="AA84" s="860"/>
      <c r="AG84" s="117"/>
      <c r="AH84" s="291" t="s">
        <v>3287</v>
      </c>
      <c r="AI84" s="117"/>
      <c r="AJ84" s="354" t="s">
        <v>3288</v>
      </c>
      <c r="AK84" s="117"/>
      <c r="AL84" s="117"/>
      <c r="AM84" s="117"/>
      <c r="AN84" s="117"/>
      <c r="AO84" s="117"/>
    </row>
    <row r="85" spans="1:45" ht="11.25" customHeight="1" x14ac:dyDescent="0.2">
      <c r="A85" s="314" t="s">
        <v>3289</v>
      </c>
      <c r="B85" s="315">
        <v>107</v>
      </c>
      <c r="C85" s="316">
        <v>40.186915887850468</v>
      </c>
      <c r="D85" s="317">
        <v>63.640934579439218</v>
      </c>
      <c r="E85" s="317">
        <v>2.6520637569992176</v>
      </c>
      <c r="F85" s="317">
        <v>8.1363982947464386</v>
      </c>
      <c r="G85" s="318"/>
      <c r="H85" s="319">
        <v>239</v>
      </c>
      <c r="I85" s="316">
        <v>14.418410041841005</v>
      </c>
      <c r="J85" s="320">
        <v>63.646108786610895</v>
      </c>
      <c r="K85" s="317">
        <v>2.7575417982139583</v>
      </c>
      <c r="L85" s="321">
        <v>8.467564407452377</v>
      </c>
      <c r="M85" s="333"/>
      <c r="N85" s="348">
        <v>208</v>
      </c>
      <c r="O85" s="349">
        <v>6.1826923076923075</v>
      </c>
      <c r="P85" s="350">
        <v>55.770576923076938</v>
      </c>
      <c r="Q85" s="351">
        <v>3.1265755307998471</v>
      </c>
      <c r="R85" s="352">
        <v>12.292188838984996</v>
      </c>
      <c r="T85" s="860" t="s">
        <v>1766</v>
      </c>
      <c r="U85" t="s">
        <v>1767</v>
      </c>
      <c r="X85" s="877"/>
      <c r="AA85" s="860"/>
      <c r="AG85" s="117"/>
      <c r="AH85" s="355"/>
      <c r="AI85" s="291" t="s">
        <v>3290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4" t="s">
        <v>3291</v>
      </c>
      <c r="B86" s="315">
        <v>105</v>
      </c>
      <c r="C86" s="316">
        <v>40.180952380952384</v>
      </c>
      <c r="D86" s="317">
        <v>67.284285714285716</v>
      </c>
      <c r="E86" s="317">
        <v>2.5230512410767219</v>
      </c>
      <c r="F86" s="317">
        <v>8.3912842710296651</v>
      </c>
      <c r="G86" s="318"/>
      <c r="H86" s="319">
        <v>245</v>
      </c>
      <c r="I86" s="316">
        <v>14.371428571428572</v>
      </c>
      <c r="J86" s="320">
        <v>68.06881632653058</v>
      </c>
      <c r="K86" s="317">
        <v>2.6500774337634585</v>
      </c>
      <c r="L86" s="321">
        <v>8.8487876793907461</v>
      </c>
      <c r="M86" s="333"/>
      <c r="N86" s="348">
        <v>218</v>
      </c>
      <c r="O86" s="349">
        <v>6.068807339449541</v>
      </c>
      <c r="P86" s="350">
        <v>55.271146788990798</v>
      </c>
      <c r="Q86" s="351">
        <v>3.0916555141228321</v>
      </c>
      <c r="R86" s="352">
        <v>11.976759627555911</v>
      </c>
      <c r="T86" s="877" t="s">
        <v>3922</v>
      </c>
      <c r="U86" t="s">
        <v>3923</v>
      </c>
      <c r="AA86" s="860"/>
      <c r="AG86" s="356" t="s">
        <v>3292</v>
      </c>
      <c r="AH86" s="3"/>
      <c r="AI86" s="357" t="s">
        <v>3293</v>
      </c>
      <c r="AJ86" s="2"/>
      <c r="AK86" s="2"/>
      <c r="AL86" s="2"/>
      <c r="AM86" s="2"/>
      <c r="AN86" s="2"/>
      <c r="AO86" s="2"/>
      <c r="AP86" s="358"/>
      <c r="AQ86" s="4"/>
      <c r="AR86" s="4"/>
      <c r="AS86" s="4"/>
    </row>
    <row r="87" spans="1:45" ht="11.25" customHeight="1" x14ac:dyDescent="0.2">
      <c r="A87" s="314" t="s">
        <v>3294</v>
      </c>
      <c r="B87" s="315">
        <v>105</v>
      </c>
      <c r="C87" s="316">
        <v>40.314285714285717</v>
      </c>
      <c r="D87" s="317">
        <v>68.376380952380956</v>
      </c>
      <c r="E87" s="317">
        <v>2.5279661610848594</v>
      </c>
      <c r="F87" s="317">
        <v>8.518488904225908</v>
      </c>
      <c r="G87" s="318"/>
      <c r="H87" s="319">
        <v>246</v>
      </c>
      <c r="I87" s="316">
        <v>14.349593495934959</v>
      </c>
      <c r="J87" s="320">
        <v>68.204024390243859</v>
      </c>
      <c r="K87" s="317">
        <v>2.6457581096145075</v>
      </c>
      <c r="L87" s="321">
        <v>8.9321094644245314</v>
      </c>
      <c r="M87" s="333"/>
      <c r="N87" s="348">
        <v>238</v>
      </c>
      <c r="O87" s="349">
        <v>5.96218487394958</v>
      </c>
      <c r="P87" s="350">
        <v>56.81394957983192</v>
      </c>
      <c r="Q87" s="351">
        <v>3.0148029219189652</v>
      </c>
      <c r="R87" s="352">
        <v>12.22504100438675</v>
      </c>
      <c r="AA87" s="860"/>
      <c r="AG87" s="359" t="s">
        <v>3295</v>
      </c>
      <c r="AH87" s="360"/>
      <c r="AI87" s="222">
        <v>2008</v>
      </c>
      <c r="AJ87" s="51">
        <v>2009</v>
      </c>
      <c r="AK87" s="222" t="s">
        <v>3172</v>
      </c>
      <c r="AL87" s="51" t="s">
        <v>3173</v>
      </c>
      <c r="AM87" s="222" t="s">
        <v>92</v>
      </c>
      <c r="AN87" s="51" t="s">
        <v>17</v>
      </c>
      <c r="AO87" s="222" t="s">
        <v>3174</v>
      </c>
      <c r="AP87" s="51" t="s">
        <v>3175</v>
      </c>
      <c r="AQ87" s="222">
        <v>2016</v>
      </c>
      <c r="AR87" s="222">
        <v>2017</v>
      </c>
      <c r="AS87" s="222">
        <v>2018</v>
      </c>
    </row>
    <row r="88" spans="1:45" ht="11.25" customHeight="1" x14ac:dyDescent="0.2">
      <c r="A88" s="314" t="s">
        <v>3296</v>
      </c>
      <c r="B88" s="315">
        <v>106</v>
      </c>
      <c r="C88" s="316">
        <v>40.226415094339622</v>
      </c>
      <c r="D88" s="317">
        <v>69.582924528301859</v>
      </c>
      <c r="E88" s="317">
        <v>2.4985181950939808</v>
      </c>
      <c r="F88" s="317">
        <v>8.2467161042749879</v>
      </c>
      <c r="G88" s="318"/>
      <c r="H88" s="319">
        <v>246</v>
      </c>
      <c r="I88" s="316">
        <v>14.390243902439025</v>
      </c>
      <c r="J88" s="320">
        <v>68.710447154471538</v>
      </c>
      <c r="K88" s="317">
        <v>2.6426313265707595</v>
      </c>
      <c r="L88" s="321">
        <v>8.6096120307346258</v>
      </c>
      <c r="M88" s="333"/>
      <c r="N88" s="348">
        <v>259</v>
      </c>
      <c r="O88" s="349">
        <v>5.9111969111969112</v>
      </c>
      <c r="P88" s="350">
        <v>56.756718146718157</v>
      </c>
      <c r="Q88" s="351">
        <v>3.1156709291068094</v>
      </c>
      <c r="R88" s="352">
        <v>12.278304141151919</v>
      </c>
      <c r="T88" s="1054" t="s">
        <v>4460</v>
      </c>
      <c r="AA88" s="860"/>
      <c r="AG88" s="361" t="s">
        <v>3297</v>
      </c>
      <c r="AH88" s="362"/>
      <c r="AI88" s="363">
        <f t="shared" ref="AI88:AS88" si="9">AH73</f>
        <v>139</v>
      </c>
      <c r="AJ88" s="362">
        <f t="shared" si="9"/>
        <v>150</v>
      </c>
      <c r="AK88" s="363">
        <f t="shared" si="9"/>
        <v>159</v>
      </c>
      <c r="AL88" s="362">
        <f t="shared" si="9"/>
        <v>417</v>
      </c>
      <c r="AM88" s="363">
        <f t="shared" si="9"/>
        <v>448</v>
      </c>
      <c r="AN88" s="362">
        <f t="shared" si="9"/>
        <v>458</v>
      </c>
      <c r="AO88" s="363">
        <f t="shared" si="9"/>
        <v>476</v>
      </c>
      <c r="AP88" s="362">
        <f t="shared" si="9"/>
        <v>611</v>
      </c>
      <c r="AQ88" s="363">
        <f t="shared" si="9"/>
        <v>753</v>
      </c>
      <c r="AR88" s="363">
        <f t="shared" si="9"/>
        <v>769</v>
      </c>
      <c r="AS88" s="363">
        <f t="shared" si="9"/>
        <v>822</v>
      </c>
    </row>
    <row r="89" spans="1:45" ht="11.25" customHeight="1" x14ac:dyDescent="0.2">
      <c r="A89" s="269" t="s">
        <v>3298</v>
      </c>
      <c r="B89" s="296">
        <v>106</v>
      </c>
      <c r="C89" s="271">
        <v>40.29245283018868</v>
      </c>
      <c r="D89" s="272">
        <v>67.493679245283005</v>
      </c>
      <c r="E89" s="272">
        <v>2.5844576979213203</v>
      </c>
      <c r="F89" s="272">
        <v>8.2681088405621495</v>
      </c>
      <c r="G89" s="318"/>
      <c r="H89" s="297">
        <v>250</v>
      </c>
      <c r="I89" s="271">
        <v>14.423999999999999</v>
      </c>
      <c r="J89" s="284">
        <v>67.095879999999994</v>
      </c>
      <c r="K89" s="272">
        <v>2.7455868266746983</v>
      </c>
      <c r="L89" s="298">
        <v>8.4288867515287755</v>
      </c>
      <c r="M89" s="333"/>
      <c r="N89" s="334">
        <v>281</v>
      </c>
      <c r="O89" s="335">
        <v>5.8291814946619214</v>
      </c>
      <c r="P89" s="336">
        <v>54.167010676156544</v>
      </c>
      <c r="Q89" s="337">
        <v>3.145651285338082</v>
      </c>
      <c r="R89" s="338">
        <v>11.853811236729971</v>
      </c>
      <c r="T89" t="s">
        <v>961</v>
      </c>
      <c r="U89" t="s">
        <v>962</v>
      </c>
      <c r="X89" s="877"/>
      <c r="Y89" s="860"/>
      <c r="AA89" s="860"/>
      <c r="AG89" s="364" t="s">
        <v>3267</v>
      </c>
      <c r="AH89" s="365"/>
      <c r="AI89" s="92">
        <f t="shared" ref="AI89:AS89" si="10">AI95+AI94</f>
        <v>26</v>
      </c>
      <c r="AJ89" s="365">
        <f t="shared" si="10"/>
        <v>53</v>
      </c>
      <c r="AK89" s="92">
        <f t="shared" si="10"/>
        <v>320</v>
      </c>
      <c r="AL89" s="365">
        <f t="shared" si="10"/>
        <v>59</v>
      </c>
      <c r="AM89" s="92">
        <f t="shared" si="10"/>
        <v>47</v>
      </c>
      <c r="AN89" s="365">
        <f t="shared" si="10"/>
        <v>54</v>
      </c>
      <c r="AO89" s="92">
        <f t="shared" si="10"/>
        <v>165</v>
      </c>
      <c r="AP89" s="365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69" t="s">
        <v>3299</v>
      </c>
      <c r="B90" s="296">
        <v>105</v>
      </c>
      <c r="C90" s="271">
        <v>40.476190476190474</v>
      </c>
      <c r="D90" s="272">
        <v>69.741142857142847</v>
      </c>
      <c r="E90" s="272">
        <v>2.5536367271743168</v>
      </c>
      <c r="F90" s="272">
        <v>8.2946179955700305</v>
      </c>
      <c r="G90" s="318"/>
      <c r="H90" s="297">
        <v>249</v>
      </c>
      <c r="I90" s="271">
        <v>14.626506024096386</v>
      </c>
      <c r="J90" s="284">
        <v>70.40481927710843</v>
      </c>
      <c r="K90" s="272">
        <v>2.6973954721488651</v>
      </c>
      <c r="L90" s="298">
        <v>8.3763581489520114</v>
      </c>
      <c r="M90" s="333"/>
      <c r="N90" s="334">
        <v>309</v>
      </c>
      <c r="O90" s="335">
        <v>5.8317152103559868</v>
      </c>
      <c r="P90" s="336">
        <v>55.628737864077692</v>
      </c>
      <c r="Q90" s="337">
        <v>2.9151936862692911</v>
      </c>
      <c r="R90" s="338">
        <v>12.160612334501097</v>
      </c>
      <c r="T90" s="860" t="s">
        <v>4563</v>
      </c>
      <c r="U90" t="s">
        <v>4528</v>
      </c>
      <c r="Y90" s="860"/>
      <c r="AA90" s="860"/>
      <c r="AG90" s="366" t="s">
        <v>3277</v>
      </c>
      <c r="AH90" s="8" t="s">
        <v>3300</v>
      </c>
      <c r="AI90" s="245">
        <f>Changes!E790</f>
        <v>9</v>
      </c>
      <c r="AJ90" s="8">
        <f>Changes!E791</f>
        <v>28</v>
      </c>
      <c r="AK90" s="245">
        <f>Changes!E792</f>
        <v>1</v>
      </c>
      <c r="AL90" s="8">
        <f>Changes!E793</f>
        <v>8</v>
      </c>
      <c r="AM90" s="245">
        <f>Changes!E794</f>
        <v>14</v>
      </c>
      <c r="AN90" s="8">
        <f>Changes!E795</f>
        <v>6</v>
      </c>
      <c r="AO90" s="245">
        <f>Changes!E796</f>
        <v>7</v>
      </c>
      <c r="AP90" s="8">
        <f>Changes!E797</f>
        <v>18</v>
      </c>
      <c r="AQ90" s="245">
        <f>Changes!E798</f>
        <v>28</v>
      </c>
      <c r="AR90" s="245">
        <f>Changes!E799</f>
        <v>8</v>
      </c>
      <c r="AS90" s="245" t="e">
        <f>Changes!#REF!</f>
        <v>#REF!</v>
      </c>
    </row>
    <row r="91" spans="1:45" ht="11.25" customHeight="1" x14ac:dyDescent="0.2">
      <c r="A91" s="269" t="s">
        <v>3301</v>
      </c>
      <c r="B91" s="296">
        <v>105</v>
      </c>
      <c r="C91" s="271">
        <v>40.504761904761907</v>
      </c>
      <c r="D91" s="272">
        <v>69.208857142857099</v>
      </c>
      <c r="E91" s="272">
        <v>2.5662461294491061</v>
      </c>
      <c r="F91" s="272">
        <v>8.229315833206563</v>
      </c>
      <c r="G91" s="318"/>
      <c r="H91" s="297">
        <v>249</v>
      </c>
      <c r="I91" s="271">
        <v>14.634538152610443</v>
      </c>
      <c r="J91" s="284">
        <v>70.260040160642532</v>
      </c>
      <c r="K91" s="272">
        <v>2.7218282094190505</v>
      </c>
      <c r="L91" s="298">
        <v>8.1666825730796422</v>
      </c>
      <c r="M91" s="333"/>
      <c r="N91" s="334">
        <v>336</v>
      </c>
      <c r="O91" s="335">
        <v>5.7857142857142856</v>
      </c>
      <c r="P91" s="336">
        <v>54.019880952380987</v>
      </c>
      <c r="Q91" s="337">
        <v>2.8917702971863304</v>
      </c>
      <c r="R91" s="338">
        <v>12.102456010846762</v>
      </c>
      <c r="T91" s="860" t="s">
        <v>1093</v>
      </c>
      <c r="U91" t="s">
        <v>1094</v>
      </c>
      <c r="X91" s="877"/>
      <c r="Y91" s="860"/>
      <c r="AA91" s="860"/>
      <c r="AG91" s="330" t="s">
        <v>3277</v>
      </c>
      <c r="AH91" s="12" t="s">
        <v>3302</v>
      </c>
      <c r="AI91" s="248">
        <f>Changes!F790</f>
        <v>2</v>
      </c>
      <c r="AJ91" s="12">
        <f>Changes!F791</f>
        <v>13</v>
      </c>
      <c r="AK91" s="248">
        <f>Changes!F792</f>
        <v>57</v>
      </c>
      <c r="AL91" s="12">
        <f>Changes!F793</f>
        <v>13</v>
      </c>
      <c r="AM91" s="248">
        <f>Changes!F794</f>
        <v>13</v>
      </c>
      <c r="AN91" s="12">
        <f>Changes!F795</f>
        <v>13</v>
      </c>
      <c r="AO91" s="248">
        <f>Changes!F796</f>
        <v>12</v>
      </c>
      <c r="AP91" s="12">
        <f>Changes!F797</f>
        <v>12</v>
      </c>
      <c r="AQ91" s="248">
        <f>Changes!F798</f>
        <v>49</v>
      </c>
      <c r="AR91" s="248">
        <f>Changes!F799</f>
        <v>37</v>
      </c>
      <c r="AS91" s="248">
        <f>Changes!F800</f>
        <v>31</v>
      </c>
    </row>
    <row r="92" spans="1:45" ht="11.25" customHeight="1" x14ac:dyDescent="0.2">
      <c r="A92" s="269" t="s">
        <v>3303</v>
      </c>
      <c r="B92" s="296">
        <v>105</v>
      </c>
      <c r="C92" s="271">
        <v>40.590476190476188</v>
      </c>
      <c r="D92" s="272">
        <v>68.276857142857111</v>
      </c>
      <c r="E92" s="272">
        <v>2.6157508638229192</v>
      </c>
      <c r="F92" s="272">
        <v>7.8909997898311657</v>
      </c>
      <c r="G92" s="318"/>
      <c r="H92" s="297">
        <v>249</v>
      </c>
      <c r="I92" s="271">
        <v>14.686746987951807</v>
      </c>
      <c r="J92" s="284">
        <v>69.610522088353392</v>
      </c>
      <c r="K92" s="272">
        <v>2.727842926046208</v>
      </c>
      <c r="L92" s="298">
        <v>7.9620214312743132</v>
      </c>
      <c r="M92" s="333"/>
      <c r="N92" s="334">
        <v>353</v>
      </c>
      <c r="O92" s="335">
        <v>5.7705382436260626</v>
      </c>
      <c r="P92" s="336">
        <v>53.821841359773352</v>
      </c>
      <c r="Q92" s="337">
        <v>2.9300528380188511</v>
      </c>
      <c r="R92" s="338">
        <v>12.42053586248324</v>
      </c>
      <c r="T92" s="860" t="s">
        <v>206</v>
      </c>
      <c r="U92" t="s">
        <v>207</v>
      </c>
      <c r="Y92" s="860"/>
      <c r="AA92" s="860"/>
      <c r="AG92" s="330" t="s">
        <v>3277</v>
      </c>
      <c r="AH92" s="12" t="s">
        <v>3304</v>
      </c>
      <c r="AI92" s="248">
        <f>Changes!G790</f>
        <v>3</v>
      </c>
      <c r="AJ92" s="12">
        <f>Changes!G791</f>
        <v>3</v>
      </c>
      <c r="AK92" s="248">
        <f>Changes!G792</f>
        <v>4</v>
      </c>
      <c r="AL92" s="12">
        <f>Changes!G793</f>
        <v>6</v>
      </c>
      <c r="AM92" s="248">
        <f>Changes!G794</f>
        <v>5</v>
      </c>
      <c r="AN92" s="12">
        <f>Changes!G795</f>
        <v>12</v>
      </c>
      <c r="AO92" s="248">
        <f>Changes!G796</f>
        <v>8</v>
      </c>
      <c r="AP92" s="12">
        <f>Changes!G797</f>
        <v>18</v>
      </c>
      <c r="AQ92" s="248">
        <f>Changes!G798</f>
        <v>24</v>
      </c>
      <c r="AR92" s="248">
        <f>Changes!G799</f>
        <v>25</v>
      </c>
      <c r="AS92" s="248">
        <f>Changes!G800</f>
        <v>26</v>
      </c>
    </row>
    <row r="93" spans="1:45" ht="11.25" customHeight="1" x14ac:dyDescent="0.2">
      <c r="A93" s="269" t="s">
        <v>3305</v>
      </c>
      <c r="B93" s="296">
        <v>105</v>
      </c>
      <c r="C93" s="271">
        <v>40.657142857142858</v>
      </c>
      <c r="D93" s="272">
        <v>68.729238095238074</v>
      </c>
      <c r="E93" s="272">
        <v>2.6202837900291169</v>
      </c>
      <c r="F93" s="272">
        <v>7.8067703222866047</v>
      </c>
      <c r="G93" s="318"/>
      <c r="H93" s="297">
        <v>251</v>
      </c>
      <c r="I93" s="271">
        <v>14.733067729083665</v>
      </c>
      <c r="J93" s="284">
        <v>69.937848605577628</v>
      </c>
      <c r="K93" s="272">
        <v>2.7625618090078712</v>
      </c>
      <c r="L93" s="298">
        <v>7.9672204406714853</v>
      </c>
      <c r="M93" s="333"/>
      <c r="N93" s="334">
        <v>366</v>
      </c>
      <c r="O93" s="335">
        <v>5.7622950819672134</v>
      </c>
      <c r="P93" s="336">
        <v>54.440355191256856</v>
      </c>
      <c r="Q93" s="337">
        <v>2.9086780915571202</v>
      </c>
      <c r="R93" s="338">
        <v>12.253992389656698</v>
      </c>
      <c r="T93" s="860" t="s">
        <v>1137</v>
      </c>
      <c r="U93" t="s">
        <v>1138</v>
      </c>
      <c r="W93" s="403"/>
      <c r="AA93" s="860"/>
      <c r="AG93" s="330" t="s">
        <v>3277</v>
      </c>
      <c r="AH93" s="12" t="s">
        <v>1850</v>
      </c>
      <c r="AI93" s="248">
        <f>Changes!H790</f>
        <v>1</v>
      </c>
      <c r="AJ93" s="12">
        <f>Changes!H791</f>
        <v>0</v>
      </c>
      <c r="AK93" s="248">
        <f>Changes!H792</f>
        <v>0</v>
      </c>
      <c r="AL93" s="12">
        <f>Changes!H793</f>
        <v>1</v>
      </c>
      <c r="AM93" s="248">
        <f>Changes!H794</f>
        <v>5</v>
      </c>
      <c r="AN93" s="12">
        <f>Changes!H795</f>
        <v>5</v>
      </c>
      <c r="AO93" s="248">
        <f>Changes!H796</f>
        <v>3</v>
      </c>
      <c r="AP93" s="12">
        <f>Changes!H797</f>
        <v>19</v>
      </c>
      <c r="AQ93" s="248">
        <f>Changes!H798</f>
        <v>4</v>
      </c>
      <c r="AR93" s="248">
        <f>Changes!H799</f>
        <v>3</v>
      </c>
      <c r="AS93" s="248">
        <f>Changes!H800</f>
        <v>0</v>
      </c>
    </row>
    <row r="94" spans="1:45" ht="11.25" customHeight="1" x14ac:dyDescent="0.2">
      <c r="A94" s="269" t="s">
        <v>3306</v>
      </c>
      <c r="B94" s="296">
        <v>105</v>
      </c>
      <c r="C94" s="271">
        <v>40.704761904761902</v>
      </c>
      <c r="D94" s="272">
        <v>66.595523809523797</v>
      </c>
      <c r="E94" s="272">
        <v>2.6721877749238581</v>
      </c>
      <c r="F94" s="272">
        <v>7.8261113836627816</v>
      </c>
      <c r="G94" s="318"/>
      <c r="H94" s="297">
        <v>252</v>
      </c>
      <c r="I94" s="271">
        <v>14.753968253968255</v>
      </c>
      <c r="J94" s="284">
        <v>68.493412698412698</v>
      </c>
      <c r="K94" s="272">
        <v>2.8367059552911673</v>
      </c>
      <c r="L94" s="298">
        <v>7.759726211288287</v>
      </c>
      <c r="M94" s="333"/>
      <c r="N94" s="334">
        <v>369</v>
      </c>
      <c r="O94" s="335">
        <v>5.7452574525745259</v>
      </c>
      <c r="P94" s="336">
        <v>53.50566395663953</v>
      </c>
      <c r="Q94" s="337">
        <v>2.9872024465894533</v>
      </c>
      <c r="R94" s="338">
        <v>12.099140561901489</v>
      </c>
      <c r="T94" s="860" t="s">
        <v>1167</v>
      </c>
      <c r="U94" t="s">
        <v>1168</v>
      </c>
      <c r="W94" s="403"/>
      <c r="Y94" s="860"/>
      <c r="AA94" s="860"/>
      <c r="AG94" s="367" t="s">
        <v>3277</v>
      </c>
      <c r="AH94" s="368" t="s">
        <v>3238</v>
      </c>
      <c r="AI94" s="369">
        <f t="shared" ref="AI94:AR94" si="11">SUM(AI90:AI93)</f>
        <v>15</v>
      </c>
      <c r="AJ94" s="368">
        <f t="shared" si="11"/>
        <v>44</v>
      </c>
      <c r="AK94" s="369">
        <f t="shared" si="11"/>
        <v>62</v>
      </c>
      <c r="AL94" s="368">
        <f t="shared" si="11"/>
        <v>28</v>
      </c>
      <c r="AM94" s="369">
        <f t="shared" si="11"/>
        <v>37</v>
      </c>
      <c r="AN94" s="368">
        <f t="shared" si="11"/>
        <v>36</v>
      </c>
      <c r="AO94" s="369">
        <f t="shared" si="11"/>
        <v>30</v>
      </c>
      <c r="AP94" s="368">
        <f t="shared" si="11"/>
        <v>67</v>
      </c>
      <c r="AQ94" s="369">
        <f t="shared" si="11"/>
        <v>105</v>
      </c>
      <c r="AR94" s="369">
        <f t="shared" si="11"/>
        <v>73</v>
      </c>
      <c r="AS94" s="369" t="e">
        <f>SUM(AS90:AS93)</f>
        <v>#REF!</v>
      </c>
    </row>
    <row r="95" spans="1:45" ht="11.25" customHeight="1" x14ac:dyDescent="0.2">
      <c r="A95" s="269" t="s">
        <v>3307</v>
      </c>
      <c r="B95" s="296">
        <v>106</v>
      </c>
      <c r="C95" s="271">
        <v>40.849056603773583</v>
      </c>
      <c r="D95" s="272">
        <v>71.843396226415109</v>
      </c>
      <c r="E95" s="272">
        <v>2.6569284096496362</v>
      </c>
      <c r="F95" s="272">
        <v>6.9140205164596402</v>
      </c>
      <c r="G95" s="318"/>
      <c r="H95" s="297">
        <v>253</v>
      </c>
      <c r="I95" s="271">
        <v>14.766798418972332</v>
      </c>
      <c r="J95" s="284">
        <v>67.341067193675926</v>
      </c>
      <c r="K95" s="272">
        <v>2.8551618587207477</v>
      </c>
      <c r="L95" s="298">
        <v>8.2041056631634746</v>
      </c>
      <c r="M95" s="333"/>
      <c r="N95" s="334">
        <v>375</v>
      </c>
      <c r="O95" s="335">
        <v>5.722666666666667</v>
      </c>
      <c r="P95" s="336">
        <v>53.040186666666678</v>
      </c>
      <c r="Q95" s="337">
        <v>3.0345800356653641</v>
      </c>
      <c r="R95" s="338">
        <v>11.652857995672615</v>
      </c>
      <c r="T95" s="860" t="s">
        <v>1208</v>
      </c>
      <c r="U95" s="860" t="s">
        <v>1209</v>
      </c>
      <c r="X95" s="877"/>
      <c r="Y95" s="860"/>
      <c r="AA95" s="860"/>
      <c r="AG95" s="330" t="s">
        <v>3308</v>
      </c>
      <c r="AH95" s="12"/>
      <c r="AI95" s="248">
        <f t="shared" ref="AI95:AR95" si="12">AI80</f>
        <v>11</v>
      </c>
      <c r="AJ95" s="12">
        <f t="shared" si="12"/>
        <v>9</v>
      </c>
      <c r="AK95" s="248">
        <f t="shared" si="12"/>
        <v>258</v>
      </c>
      <c r="AL95" s="12">
        <f t="shared" si="12"/>
        <v>31</v>
      </c>
      <c r="AM95" s="248">
        <f t="shared" si="12"/>
        <v>10</v>
      </c>
      <c r="AN95" s="12">
        <f t="shared" si="12"/>
        <v>18</v>
      </c>
      <c r="AO95" s="248">
        <f t="shared" si="12"/>
        <v>135</v>
      </c>
      <c r="AP95" s="12">
        <f t="shared" si="12"/>
        <v>142</v>
      </c>
      <c r="AQ95" s="248">
        <f t="shared" si="12"/>
        <v>16</v>
      </c>
      <c r="AR95" s="248">
        <f t="shared" si="12"/>
        <v>53</v>
      </c>
      <c r="AS95" s="248">
        <f>AS80</f>
        <v>-57</v>
      </c>
    </row>
    <row r="96" spans="1:45" ht="11.25" customHeight="1" x14ac:dyDescent="0.2">
      <c r="A96" s="269" t="s">
        <v>3309</v>
      </c>
      <c r="B96" s="296">
        <v>106</v>
      </c>
      <c r="C96" s="271">
        <v>40.933962264150942</v>
      </c>
      <c r="D96" s="272">
        <v>68.378962264150914</v>
      </c>
      <c r="E96" s="272">
        <v>2.8042465513353609</v>
      </c>
      <c r="F96" s="272">
        <v>6.8272817327910573</v>
      </c>
      <c r="G96" s="318"/>
      <c r="H96" s="297">
        <v>253</v>
      </c>
      <c r="I96" s="271">
        <v>14.786561264822135</v>
      </c>
      <c r="J96" s="284">
        <v>64.103399209486156</v>
      </c>
      <c r="K96" s="272">
        <v>2.9772161316624031</v>
      </c>
      <c r="L96" s="298">
        <v>7.9899800869940529</v>
      </c>
      <c r="M96" s="333"/>
      <c r="N96" s="334">
        <v>376</v>
      </c>
      <c r="O96" s="335">
        <v>5.7127659574468082</v>
      </c>
      <c r="P96" s="336">
        <v>49.76289893617021</v>
      </c>
      <c r="Q96" s="337">
        <v>3.2408352122433257</v>
      </c>
      <c r="R96" s="338">
        <v>11.533776723942712</v>
      </c>
      <c r="T96" s="860" t="s">
        <v>611</v>
      </c>
      <c r="U96" s="860" t="s">
        <v>612</v>
      </c>
      <c r="AA96" s="860"/>
      <c r="AG96" s="361" t="s">
        <v>3310</v>
      </c>
      <c r="AH96" s="362"/>
      <c r="AI96" s="363">
        <f t="shared" ref="AI96:AR96" si="13">AI73</f>
        <v>150</v>
      </c>
      <c r="AJ96" s="362">
        <f t="shared" si="13"/>
        <v>159</v>
      </c>
      <c r="AK96" s="363">
        <f t="shared" si="13"/>
        <v>417</v>
      </c>
      <c r="AL96" s="362">
        <f t="shared" si="13"/>
        <v>448</v>
      </c>
      <c r="AM96" s="363">
        <f t="shared" si="13"/>
        <v>458</v>
      </c>
      <c r="AN96" s="362">
        <f t="shared" si="13"/>
        <v>476</v>
      </c>
      <c r="AO96" s="363">
        <f t="shared" si="13"/>
        <v>611</v>
      </c>
      <c r="AP96" s="362">
        <f t="shared" si="13"/>
        <v>753</v>
      </c>
      <c r="AQ96" s="363">
        <f t="shared" si="13"/>
        <v>769</v>
      </c>
      <c r="AR96" s="363">
        <f t="shared" si="13"/>
        <v>822</v>
      </c>
      <c r="AS96" s="363">
        <f>AS73</f>
        <v>765</v>
      </c>
    </row>
    <row r="97" spans="1:45" ht="11.25" customHeight="1" x14ac:dyDescent="0.2">
      <c r="A97" s="269" t="s">
        <v>3311</v>
      </c>
      <c r="B97" s="296">
        <v>106</v>
      </c>
      <c r="C97" s="271">
        <v>40.962264150943398</v>
      </c>
      <c r="D97" s="272">
        <v>66.968773584905634</v>
      </c>
      <c r="E97" s="272">
        <v>2.850226692277718</v>
      </c>
      <c r="F97" s="272">
        <v>6.7953730341393292</v>
      </c>
      <c r="G97" s="318"/>
      <c r="H97" s="297">
        <v>252</v>
      </c>
      <c r="I97" s="271">
        <v>14.837301587301587</v>
      </c>
      <c r="J97" s="284">
        <v>62.143531746031755</v>
      </c>
      <c r="K97" s="272">
        <v>3.0995539000769115</v>
      </c>
      <c r="L97" s="298">
        <v>8.1166211278060452</v>
      </c>
      <c r="M97" s="333"/>
      <c r="N97" s="334">
        <v>384</v>
      </c>
      <c r="O97" s="335">
        <v>5.703125</v>
      </c>
      <c r="P97" s="336">
        <v>48.509973958333291</v>
      </c>
      <c r="Q97" s="337">
        <v>3.4016643905149739</v>
      </c>
      <c r="R97" s="338">
        <v>11.481061950647952</v>
      </c>
      <c r="T97" s="860" t="s">
        <v>4189</v>
      </c>
      <c r="U97" s="860" t="s">
        <v>4190</v>
      </c>
      <c r="AA97" s="860"/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69" t="s">
        <v>3312</v>
      </c>
      <c r="B98" s="296">
        <v>106</v>
      </c>
      <c r="C98" s="271">
        <v>41.094339622641506</v>
      </c>
      <c r="D98" s="272">
        <v>72.157547169811323</v>
      </c>
      <c r="E98" s="272">
        <v>2.6730722202842778</v>
      </c>
      <c r="F98" s="272">
        <v>6.9731375385076122</v>
      </c>
      <c r="G98" s="318"/>
      <c r="H98" s="297">
        <v>251</v>
      </c>
      <c r="I98" s="271">
        <v>14.872509960159363</v>
      </c>
      <c r="J98" s="284">
        <v>65.221633466135472</v>
      </c>
      <c r="K98" s="272">
        <v>3.0172131014647738</v>
      </c>
      <c r="L98" s="298">
        <v>7.6941437046561312</v>
      </c>
      <c r="M98" s="333"/>
      <c r="N98" s="334">
        <v>388</v>
      </c>
      <c r="O98" s="335">
        <v>5.731958762886598</v>
      </c>
      <c r="P98" s="336">
        <v>52.082139175257673</v>
      </c>
      <c r="Q98" s="337">
        <v>3.1875975342539027</v>
      </c>
      <c r="R98" s="338">
        <v>11.418678598968501</v>
      </c>
      <c r="T98" s="860" t="s">
        <v>267</v>
      </c>
      <c r="U98" s="860" t="s">
        <v>268</v>
      </c>
      <c r="AA98" s="860"/>
      <c r="AG98" s="370" t="s">
        <v>3313</v>
      </c>
      <c r="AH98" s="3"/>
      <c r="AI98" s="357" t="s">
        <v>3293</v>
      </c>
      <c r="AJ98" s="2"/>
      <c r="AK98" s="2"/>
      <c r="AL98" s="2"/>
      <c r="AM98" s="2"/>
      <c r="AN98" s="2"/>
      <c r="AO98" s="2"/>
      <c r="AP98" s="358"/>
      <c r="AQ98" s="4"/>
      <c r="AR98" s="4"/>
      <c r="AS98" s="4"/>
    </row>
    <row r="99" spans="1:45" ht="11.25" customHeight="1" x14ac:dyDescent="0.2">
      <c r="A99" s="269" t="s">
        <v>3314</v>
      </c>
      <c r="B99" s="296">
        <v>106</v>
      </c>
      <c r="C99" s="271">
        <v>41.132075471698116</v>
      </c>
      <c r="D99" s="272">
        <v>71.13009433962263</v>
      </c>
      <c r="E99" s="272">
        <v>2.7180273466765659</v>
      </c>
      <c r="F99" s="272">
        <v>6.774806542452505</v>
      </c>
      <c r="G99" s="318"/>
      <c r="H99" s="297">
        <v>253</v>
      </c>
      <c r="I99" s="271">
        <v>14.857707509881424</v>
      </c>
      <c r="J99" s="284">
        <v>65.086205533596853</v>
      </c>
      <c r="K99" s="272">
        <v>3.121415418257079</v>
      </c>
      <c r="L99" s="298">
        <v>7.7866611146562903</v>
      </c>
      <c r="M99" s="333"/>
      <c r="N99" s="334">
        <v>394</v>
      </c>
      <c r="O99" s="335">
        <v>5.7360406091370555</v>
      </c>
      <c r="P99" s="336">
        <v>52.238908629441582</v>
      </c>
      <c r="Q99" s="337">
        <v>3.2257430113336945</v>
      </c>
      <c r="R99" s="338">
        <v>11.984253399208921</v>
      </c>
      <c r="T99" s="860" t="s">
        <v>1403</v>
      </c>
      <c r="U99" s="860" t="s">
        <v>1404</v>
      </c>
      <c r="AA99" s="860"/>
      <c r="AG99" s="359" t="s">
        <v>3295</v>
      </c>
      <c r="AH99" s="360"/>
      <c r="AI99" s="222">
        <v>2008</v>
      </c>
      <c r="AJ99" s="51">
        <v>2009</v>
      </c>
      <c r="AK99" s="222" t="s">
        <v>3172</v>
      </c>
      <c r="AL99" s="51" t="s">
        <v>3173</v>
      </c>
      <c r="AM99" s="222" t="s">
        <v>92</v>
      </c>
      <c r="AN99" s="51" t="s">
        <v>17</v>
      </c>
      <c r="AO99" s="222" t="s">
        <v>3174</v>
      </c>
      <c r="AP99" s="51" t="s">
        <v>3175</v>
      </c>
      <c r="AQ99" s="222">
        <v>2016</v>
      </c>
      <c r="AR99" s="222">
        <v>2017</v>
      </c>
      <c r="AS99" s="222">
        <v>2018</v>
      </c>
    </row>
    <row r="100" spans="1:45" ht="11.25" customHeight="1" x14ac:dyDescent="0.2">
      <c r="A100" s="226" t="s">
        <v>3315</v>
      </c>
      <c r="B100" s="238">
        <v>107</v>
      </c>
      <c r="C100" s="279">
        <v>41.037383177570092</v>
      </c>
      <c r="D100" s="282">
        <v>69.717663551401841</v>
      </c>
      <c r="E100" s="282">
        <v>2.7634427220656144</v>
      </c>
      <c r="F100" s="282">
        <v>6.7567626898137334</v>
      </c>
      <c r="G100" s="318"/>
      <c r="H100" s="252">
        <v>250</v>
      </c>
      <c r="I100" s="279">
        <v>14.923999999999999</v>
      </c>
      <c r="J100" s="281">
        <v>63.227319999999999</v>
      </c>
      <c r="K100" s="282">
        <v>3.2109350538765935</v>
      </c>
      <c r="L100" s="299">
        <v>7.812502499426488</v>
      </c>
      <c r="M100" s="333"/>
      <c r="N100" s="285">
        <v>396</v>
      </c>
      <c r="O100" s="228">
        <v>5.7702020202020199</v>
      </c>
      <c r="P100" s="286">
        <v>50.277020202020225</v>
      </c>
      <c r="Q100" s="230">
        <v>3.3718231866236414</v>
      </c>
      <c r="R100" s="371">
        <v>11.9562137734186</v>
      </c>
      <c r="T100" s="462" t="s">
        <v>1668</v>
      </c>
      <c r="U100" s="860" t="s">
        <v>1669</v>
      </c>
      <c r="AA100" s="860"/>
      <c r="AG100" s="372" t="s">
        <v>3316</v>
      </c>
      <c r="AH100" s="373"/>
      <c r="AI100" s="374">
        <f t="shared" ref="AI100:AR100" si="14">AI96+AI94</f>
        <v>165</v>
      </c>
      <c r="AJ100" s="363">
        <f t="shared" si="14"/>
        <v>203</v>
      </c>
      <c r="AK100" s="363">
        <f t="shared" si="14"/>
        <v>479</v>
      </c>
      <c r="AL100" s="363">
        <f t="shared" si="14"/>
        <v>476</v>
      </c>
      <c r="AM100" s="363">
        <f t="shared" si="14"/>
        <v>495</v>
      </c>
      <c r="AN100" s="363">
        <f t="shared" si="14"/>
        <v>512</v>
      </c>
      <c r="AO100" s="363">
        <f t="shared" si="14"/>
        <v>641</v>
      </c>
      <c r="AP100" s="363">
        <f t="shared" si="14"/>
        <v>820</v>
      </c>
      <c r="AQ100" s="363">
        <f t="shared" si="14"/>
        <v>874</v>
      </c>
      <c r="AR100" s="363">
        <f t="shared" si="14"/>
        <v>895</v>
      </c>
      <c r="AS100" s="363" t="e">
        <f>AS96+AS94</f>
        <v>#REF!</v>
      </c>
    </row>
    <row r="101" spans="1:45" ht="11.25" customHeight="1" x14ac:dyDescent="0.2">
      <c r="A101" s="375" t="s">
        <v>3317</v>
      </c>
      <c r="B101" s="253">
        <v>106</v>
      </c>
      <c r="C101" s="376">
        <v>41.179245283018865</v>
      </c>
      <c r="D101" s="377">
        <v>68.074056603773585</v>
      </c>
      <c r="E101" s="377">
        <v>2.8028112469913982</v>
      </c>
      <c r="F101" s="377">
        <v>6.6424653947341872</v>
      </c>
      <c r="G101" s="318"/>
      <c r="H101" s="378">
        <v>251</v>
      </c>
      <c r="I101" s="376">
        <v>14.996015936254979</v>
      </c>
      <c r="J101" s="379">
        <v>61.33418326693225</v>
      </c>
      <c r="K101" s="377">
        <v>3.3775869459222609</v>
      </c>
      <c r="L101" s="380">
        <v>7.7338377145374171</v>
      </c>
      <c r="M101" s="333"/>
      <c r="N101" s="381">
        <v>404</v>
      </c>
      <c r="O101" s="316">
        <v>5.8069306930693072</v>
      </c>
      <c r="P101" s="320">
        <v>47.355519801980229</v>
      </c>
      <c r="Q101" s="317">
        <v>3.5673319991659076</v>
      </c>
      <c r="R101" s="321">
        <v>11.754136771808433</v>
      </c>
      <c r="T101" s="860" t="s">
        <v>1421</v>
      </c>
      <c r="U101" s="860" t="s">
        <v>1422</v>
      </c>
      <c r="AA101" s="860"/>
      <c r="AG101" s="366" t="s">
        <v>3318</v>
      </c>
      <c r="AH101" s="8" t="s">
        <v>3300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5" t="s">
        <v>3319</v>
      </c>
      <c r="B102" s="253">
        <v>107</v>
      </c>
      <c r="C102" s="376">
        <v>41.177570093457945</v>
      </c>
      <c r="D102" s="377">
        <v>69.061962616822427</v>
      </c>
      <c r="E102" s="377">
        <v>2.755310173666857</v>
      </c>
      <c r="F102" s="377">
        <v>6.303711787819033</v>
      </c>
      <c r="G102" s="318"/>
      <c r="H102" s="378">
        <v>250</v>
      </c>
      <c r="I102" s="376">
        <v>15.068</v>
      </c>
      <c r="J102" s="379">
        <v>61.599400000000031</v>
      </c>
      <c r="K102" s="377">
        <v>3.3860025389626709</v>
      </c>
      <c r="L102" s="380">
        <v>7.8918441860310828</v>
      </c>
      <c r="M102" s="333"/>
      <c r="N102" s="382">
        <v>409</v>
      </c>
      <c r="O102" s="383">
        <v>5.8557457212713935</v>
      </c>
      <c r="P102" s="318">
        <v>47.472396088019529</v>
      </c>
      <c r="Q102" s="384">
        <v>3.606059914087814</v>
      </c>
      <c r="R102" s="385">
        <v>11.569672824998234</v>
      </c>
      <c r="T102" s="860" t="s">
        <v>1434</v>
      </c>
      <c r="U102" s="860" t="s">
        <v>1435</v>
      </c>
      <c r="X102" s="877"/>
      <c r="AA102" s="860"/>
      <c r="AG102" s="330" t="s">
        <v>3318</v>
      </c>
      <c r="AH102" s="12" t="s">
        <v>3302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5" t="s">
        <v>3320</v>
      </c>
      <c r="B103" s="253">
        <v>108</v>
      </c>
      <c r="C103" s="376">
        <v>41.055555555555557</v>
      </c>
      <c r="D103" s="377">
        <v>74.756481481481472</v>
      </c>
      <c r="E103" s="377">
        <v>2.5789024833370968</v>
      </c>
      <c r="F103" s="377">
        <v>6.3488792435200336</v>
      </c>
      <c r="G103" s="318"/>
      <c r="H103" s="378">
        <v>247</v>
      </c>
      <c r="I103" s="376">
        <v>15.02834008097166</v>
      </c>
      <c r="J103" s="379">
        <v>64.633481781376489</v>
      </c>
      <c r="K103" s="377">
        <v>3.1929894406660293</v>
      </c>
      <c r="L103" s="380">
        <v>7.8417956989004667</v>
      </c>
      <c r="M103" s="333"/>
      <c r="N103" s="386">
        <v>418</v>
      </c>
      <c r="O103" s="376">
        <v>5.8827751196172251</v>
      </c>
      <c r="P103" s="379">
        <v>50.839832535885186</v>
      </c>
      <c r="Q103" s="377">
        <v>3.2991282600233807</v>
      </c>
      <c r="R103" s="380">
        <v>11.514731028664539</v>
      </c>
      <c r="T103" s="860" t="s">
        <v>693</v>
      </c>
      <c r="U103" s="860" t="s">
        <v>694</v>
      </c>
      <c r="AA103" s="860"/>
      <c r="AG103" s="330" t="s">
        <v>3318</v>
      </c>
      <c r="AH103" s="12" t="s">
        <v>3304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5" t="s">
        <v>3321</v>
      </c>
      <c r="B104" s="253">
        <v>108</v>
      </c>
      <c r="C104" s="376">
        <v>41.129629629629626</v>
      </c>
      <c r="D104" s="377">
        <v>75.311759259259262</v>
      </c>
      <c r="E104" s="377">
        <v>2.5586173901776332</v>
      </c>
      <c r="F104" s="377">
        <v>6.1740302408632264</v>
      </c>
      <c r="G104" s="318"/>
      <c r="H104" s="378">
        <v>245</v>
      </c>
      <c r="I104" s="376">
        <v>15.126530612244897</v>
      </c>
      <c r="J104" s="379">
        <v>65.66167346938775</v>
      </c>
      <c r="K104" s="377">
        <v>2.9313142280213822</v>
      </c>
      <c r="L104" s="380">
        <v>7.8195528732054376</v>
      </c>
      <c r="M104" s="333"/>
      <c r="N104" s="381">
        <v>419</v>
      </c>
      <c r="O104" s="316">
        <v>5.9307875894988067</v>
      </c>
      <c r="P104" s="320">
        <v>51.764701670644364</v>
      </c>
      <c r="Q104" s="317">
        <v>3.0933379170537942</v>
      </c>
      <c r="R104" s="321">
        <v>10.935182707337511</v>
      </c>
      <c r="T104" s="860" t="s">
        <v>735</v>
      </c>
      <c r="U104" s="860" t="s">
        <v>736</v>
      </c>
      <c r="AA104" s="860"/>
      <c r="AG104" s="387" t="s">
        <v>3318</v>
      </c>
      <c r="AH104" s="360" t="s">
        <v>1850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5" t="s">
        <v>3322</v>
      </c>
      <c r="B105" s="253">
        <v>108</v>
      </c>
      <c r="C105" s="376">
        <v>41.24074074074074</v>
      </c>
      <c r="D105" s="377">
        <v>75.936481481481465</v>
      </c>
      <c r="E105" s="377">
        <v>2.5426015687296739</v>
      </c>
      <c r="F105" s="377">
        <v>6.0916302884189033</v>
      </c>
      <c r="G105" s="318"/>
      <c r="H105" s="378">
        <v>244</v>
      </c>
      <c r="I105" s="376">
        <v>15.209016393442623</v>
      </c>
      <c r="J105" s="379">
        <v>66.027008196721312</v>
      </c>
      <c r="K105" s="377">
        <v>2.9410442533333199</v>
      </c>
      <c r="L105" s="380">
        <v>7.8022602922894979</v>
      </c>
      <c r="M105" s="333"/>
      <c r="N105" s="382">
        <v>426</v>
      </c>
      <c r="O105" s="383">
        <v>5.969483568075117</v>
      </c>
      <c r="P105" s="318">
        <v>52.15936619718309</v>
      </c>
      <c r="Q105" s="384">
        <v>3.0234548588051595</v>
      </c>
      <c r="R105" s="385">
        <v>10.750786177914939</v>
      </c>
      <c r="T105" s="860" t="s">
        <v>754</v>
      </c>
      <c r="U105" s="860" t="s">
        <v>755</v>
      </c>
      <c r="X105" s="860"/>
      <c r="AA105" s="860"/>
      <c r="AG105" s="388" t="s">
        <v>3318</v>
      </c>
      <c r="AH105" s="389" t="s">
        <v>3238</v>
      </c>
      <c r="AI105" s="390">
        <f t="shared" ref="AI105:AR105" si="19">AI94/AI$100*100</f>
        <v>9.0909090909090917</v>
      </c>
      <c r="AJ105" s="391">
        <f t="shared" si="19"/>
        <v>21.674876847290641</v>
      </c>
      <c r="AK105" s="390">
        <f t="shared" si="19"/>
        <v>12.943632567849686</v>
      </c>
      <c r="AL105" s="391">
        <f t="shared" si="19"/>
        <v>5.8823529411764701</v>
      </c>
      <c r="AM105" s="390">
        <f t="shared" si="19"/>
        <v>7.474747474747474</v>
      </c>
      <c r="AN105" s="391">
        <f t="shared" si="19"/>
        <v>7.03125</v>
      </c>
      <c r="AO105" s="390">
        <f t="shared" si="19"/>
        <v>4.6801872074882995</v>
      </c>
      <c r="AP105" s="391">
        <f t="shared" si="19"/>
        <v>8.1707317073170742</v>
      </c>
      <c r="AQ105" s="390">
        <f t="shared" si="19"/>
        <v>12.013729977116705</v>
      </c>
      <c r="AR105" s="390">
        <f t="shared" si="19"/>
        <v>8.1564245810055862</v>
      </c>
      <c r="AS105" s="390" t="e">
        <f>AS94/AS$100*100</f>
        <v>#REF!</v>
      </c>
    </row>
    <row r="106" spans="1:45" ht="11.25" customHeight="1" x14ac:dyDescent="0.2">
      <c r="A106" s="375" t="s">
        <v>3323</v>
      </c>
      <c r="B106" s="253">
        <v>108</v>
      </c>
      <c r="C106" s="376">
        <v>41.296296296296298</v>
      </c>
      <c r="D106" s="377">
        <v>78.46870370370371</v>
      </c>
      <c r="E106" s="377">
        <v>2.4666485921040873</v>
      </c>
      <c r="F106" s="377">
        <v>5.9145302060758187</v>
      </c>
      <c r="G106" s="379"/>
      <c r="H106" s="378">
        <v>242</v>
      </c>
      <c r="I106" s="376">
        <v>15.268595041322314</v>
      </c>
      <c r="J106" s="379">
        <v>67.986115702479296</v>
      </c>
      <c r="K106" s="377">
        <v>2.8270931729270301</v>
      </c>
      <c r="L106" s="380">
        <v>7.8459479832854617</v>
      </c>
      <c r="M106" s="392"/>
      <c r="N106" s="386">
        <v>428</v>
      </c>
      <c r="O106" s="376">
        <v>5.9766355140186915</v>
      </c>
      <c r="P106" s="379">
        <v>51.825794392523385</v>
      </c>
      <c r="Q106" s="377">
        <v>3.037636806434683</v>
      </c>
      <c r="R106" s="380">
        <v>10.675005081686905</v>
      </c>
      <c r="T106" s="860" t="s">
        <v>232</v>
      </c>
      <c r="U106" s="860" t="s">
        <v>233</v>
      </c>
      <c r="X106" s="877"/>
      <c r="AA106" s="860"/>
      <c r="AG106" s="393" t="s">
        <v>3324</v>
      </c>
      <c r="AH106" s="394" t="s">
        <v>3325</v>
      </c>
      <c r="AI106" s="395">
        <f t="shared" ref="AI106:AR106" si="20">AI96/AI100*100</f>
        <v>90.909090909090907</v>
      </c>
      <c r="AJ106" s="395">
        <f t="shared" si="20"/>
        <v>78.325123152709367</v>
      </c>
      <c r="AK106" s="395">
        <f t="shared" si="20"/>
        <v>87.05636743215031</v>
      </c>
      <c r="AL106" s="395">
        <f t="shared" si="20"/>
        <v>94.117647058823522</v>
      </c>
      <c r="AM106" s="395">
        <f t="shared" si="20"/>
        <v>92.525252525252526</v>
      </c>
      <c r="AN106" s="395">
        <f t="shared" si="20"/>
        <v>92.96875</v>
      </c>
      <c r="AO106" s="395">
        <f t="shared" si="20"/>
        <v>95.319812792511698</v>
      </c>
      <c r="AP106" s="395">
        <f t="shared" si="20"/>
        <v>91.829268292682926</v>
      </c>
      <c r="AQ106" s="395">
        <f t="shared" si="20"/>
        <v>87.986270022883289</v>
      </c>
      <c r="AR106" s="395">
        <f t="shared" si="20"/>
        <v>91.843575418994419</v>
      </c>
      <c r="AS106" s="395" t="e">
        <f>AS96/AS100*100</f>
        <v>#REF!</v>
      </c>
    </row>
    <row r="107" spans="1:45" ht="11.25" customHeight="1" x14ac:dyDescent="0.2">
      <c r="A107" s="375" t="s">
        <v>3326</v>
      </c>
      <c r="B107" s="253">
        <v>108</v>
      </c>
      <c r="C107" s="376">
        <v>41.342592592592595</v>
      </c>
      <c r="D107" s="377">
        <v>79.651296296296294</v>
      </c>
      <c r="E107" s="377">
        <v>2.432028089357257</v>
      </c>
      <c r="F107" s="377">
        <v>5.8967305572341422</v>
      </c>
      <c r="G107" s="379"/>
      <c r="H107" s="378">
        <v>242</v>
      </c>
      <c r="I107" s="376">
        <v>15.318181818181818</v>
      </c>
      <c r="J107" s="379">
        <v>69.347024793388485</v>
      </c>
      <c r="K107" s="377">
        <v>2.7840133251018884</v>
      </c>
      <c r="L107" s="380">
        <v>7.6832446314531344</v>
      </c>
      <c r="M107" s="392"/>
      <c r="N107" s="386">
        <v>436</v>
      </c>
      <c r="O107" s="376">
        <v>6.0091743119266052</v>
      </c>
      <c r="P107" s="379">
        <v>53.728577981651384</v>
      </c>
      <c r="Q107" s="377">
        <v>2.8962472222134639</v>
      </c>
      <c r="R107" s="380">
        <v>10.516816726736678</v>
      </c>
      <c r="T107" s="860" t="s">
        <v>820</v>
      </c>
      <c r="U107" s="860" t="s">
        <v>821</v>
      </c>
      <c r="X107" s="860"/>
      <c r="AA107" s="860"/>
      <c r="AG107" s="396"/>
      <c r="AH107" s="365"/>
      <c r="AI107" s="397"/>
      <c r="AJ107" s="397"/>
      <c r="AK107" s="397"/>
      <c r="AL107" s="397"/>
      <c r="AM107" s="397"/>
      <c r="AN107" s="397"/>
      <c r="AO107" s="397"/>
      <c r="AP107" s="397"/>
      <c r="AQ107" s="397"/>
    </row>
    <row r="108" spans="1:45" ht="11.25" customHeight="1" x14ac:dyDescent="0.2">
      <c r="A108" s="375" t="s">
        <v>3327</v>
      </c>
      <c r="B108" s="253">
        <v>110</v>
      </c>
      <c r="C108" s="376">
        <v>41.109090909090909</v>
      </c>
      <c r="D108" s="377">
        <v>78.218090909090904</v>
      </c>
      <c r="E108" s="377">
        <v>2.4597495580380055</v>
      </c>
      <c r="F108" s="377">
        <v>5.8884753719079974</v>
      </c>
      <c r="G108" s="379"/>
      <c r="H108" s="378">
        <v>239</v>
      </c>
      <c r="I108" s="376">
        <v>15.301255230125523</v>
      </c>
      <c r="J108" s="379">
        <v>69.76263598326355</v>
      </c>
      <c r="K108" s="377">
        <v>2.7768626990823551</v>
      </c>
      <c r="L108" s="380">
        <v>7.5974014872528528</v>
      </c>
      <c r="M108" s="392"/>
      <c r="N108" s="386">
        <v>441</v>
      </c>
      <c r="O108" s="376">
        <v>6.0022675736961455</v>
      </c>
      <c r="P108" s="379">
        <v>53.308820861677944</v>
      </c>
      <c r="Q108" s="377">
        <v>2.887310682405289</v>
      </c>
      <c r="R108" s="380">
        <v>10.416573650848537</v>
      </c>
      <c r="T108" s="860" t="s">
        <v>1722</v>
      </c>
      <c r="U108" s="860" t="s">
        <v>1723</v>
      </c>
      <c r="X108" s="877"/>
      <c r="AA108" s="860"/>
      <c r="AG108" s="396"/>
      <c r="AH108" s="365"/>
      <c r="AI108" s="397"/>
      <c r="AJ108" s="397"/>
      <c r="AK108" s="397"/>
      <c r="AL108" s="397"/>
      <c r="AM108" s="397"/>
      <c r="AN108" s="397"/>
      <c r="AO108" s="397"/>
      <c r="AP108" s="397"/>
      <c r="AQ108" s="397"/>
    </row>
    <row r="109" spans="1:45" ht="11.25" customHeight="1" x14ac:dyDescent="0.2">
      <c r="A109" s="375" t="s">
        <v>3328</v>
      </c>
      <c r="B109" s="253">
        <v>107</v>
      </c>
      <c r="C109" s="376">
        <v>41.271028037383175</v>
      </c>
      <c r="D109" s="377">
        <v>79.344859813084142</v>
      </c>
      <c r="E109" s="377">
        <v>2.447368118527518</v>
      </c>
      <c r="F109" s="377">
        <v>5.9296112618832275</v>
      </c>
      <c r="G109" s="379"/>
      <c r="H109" s="378">
        <v>236</v>
      </c>
      <c r="I109" s="376">
        <v>15.35593220338983</v>
      </c>
      <c r="J109" s="379">
        <v>68.989618644067804</v>
      </c>
      <c r="K109" s="377">
        <v>2.776107708957567</v>
      </c>
      <c r="L109" s="380">
        <v>7.4589600145151147</v>
      </c>
      <c r="M109" s="392"/>
      <c r="N109" s="386">
        <v>435</v>
      </c>
      <c r="O109" s="376">
        <v>6.0045977011494251</v>
      </c>
      <c r="P109" s="379">
        <v>53.557172413793126</v>
      </c>
      <c r="Q109" s="377">
        <v>2.907043629888395</v>
      </c>
      <c r="R109" s="380">
        <v>10.328305816949124</v>
      </c>
      <c r="T109" s="860" t="s">
        <v>3918</v>
      </c>
      <c r="U109" s="860" t="s">
        <v>3919</v>
      </c>
      <c r="X109" s="860"/>
      <c r="AA109" s="860"/>
      <c r="AG109" s="396"/>
      <c r="AH109" s="365"/>
      <c r="AI109" s="397"/>
      <c r="AJ109" s="397"/>
      <c r="AK109" s="397"/>
      <c r="AL109" s="397"/>
      <c r="AM109" s="397"/>
      <c r="AN109" s="397"/>
      <c r="AO109" s="397"/>
      <c r="AP109" s="397"/>
      <c r="AQ109" s="397"/>
    </row>
    <row r="110" spans="1:45" ht="11.25" customHeight="1" x14ac:dyDescent="0.2">
      <c r="A110" s="375" t="s">
        <v>3329</v>
      </c>
      <c r="B110" s="253">
        <v>108</v>
      </c>
      <c r="C110" s="376">
        <v>41.148148148148145</v>
      </c>
      <c r="D110" s="377">
        <v>76.769444444444431</v>
      </c>
      <c r="E110" s="377">
        <v>2.5461516548310676</v>
      </c>
      <c r="F110" s="377">
        <v>5.9487172532801891</v>
      </c>
      <c r="G110" s="379"/>
      <c r="H110" s="378">
        <v>228</v>
      </c>
      <c r="I110" s="376">
        <v>15.456140350877194</v>
      </c>
      <c r="J110" s="379">
        <v>67.81078947368421</v>
      </c>
      <c r="K110" s="377">
        <v>2.792656901764905</v>
      </c>
      <c r="L110" s="380">
        <v>7.6567777413615756</v>
      </c>
      <c r="M110" s="392"/>
      <c r="N110" s="386">
        <v>435</v>
      </c>
      <c r="O110" s="376">
        <v>6.0666666666666664</v>
      </c>
      <c r="P110" s="379">
        <v>52.771632183908068</v>
      </c>
      <c r="Q110" s="377">
        <v>2.9450128316911375</v>
      </c>
      <c r="R110" s="380">
        <v>10.226970059351803</v>
      </c>
      <c r="T110" s="860" t="s">
        <v>1775</v>
      </c>
      <c r="U110" s="860" t="s">
        <v>1776</v>
      </c>
      <c r="X110" s="860"/>
      <c r="AA110" s="860"/>
      <c r="AL110" s="397"/>
      <c r="AM110" s="397"/>
      <c r="AN110" s="397"/>
      <c r="AO110" s="397"/>
      <c r="AP110" s="397"/>
      <c r="AQ110" s="397"/>
    </row>
    <row r="111" spans="1:45" ht="11.25" customHeight="1" x14ac:dyDescent="0.2">
      <c r="A111" s="375" t="s">
        <v>3330</v>
      </c>
      <c r="B111" s="253">
        <v>107</v>
      </c>
      <c r="C111" s="376">
        <v>41.401869158878505</v>
      </c>
      <c r="D111" s="377">
        <v>80.955794392523387</v>
      </c>
      <c r="E111" s="377">
        <v>2.3970911809005062</v>
      </c>
      <c r="F111" s="377">
        <v>6.058157687476684</v>
      </c>
      <c r="G111" s="379"/>
      <c r="H111" s="378">
        <v>226</v>
      </c>
      <c r="I111" s="376">
        <v>15.548672566371682</v>
      </c>
      <c r="J111" s="379">
        <v>71.619070796460178</v>
      </c>
      <c r="K111" s="377">
        <v>2.7064900147607212</v>
      </c>
      <c r="L111" s="380">
        <v>7.4722909319719033</v>
      </c>
      <c r="M111" s="392"/>
      <c r="N111" s="386">
        <v>431</v>
      </c>
      <c r="O111" s="376">
        <v>6.1438515081206493</v>
      </c>
      <c r="P111" s="379">
        <v>57.189373549883996</v>
      </c>
      <c r="Q111" s="377">
        <v>2.7336659710036417</v>
      </c>
      <c r="R111" s="380">
        <v>9.6584547452153391</v>
      </c>
      <c r="X111" s="860"/>
      <c r="AA111" s="860"/>
      <c r="AL111" s="397"/>
      <c r="AM111" s="397"/>
      <c r="AN111" s="397"/>
      <c r="AO111" s="397"/>
      <c r="AP111" s="397"/>
      <c r="AQ111" s="397"/>
    </row>
    <row r="112" spans="1:45" ht="11.25" customHeight="1" x14ac:dyDescent="0.2">
      <c r="A112" s="375" t="s">
        <v>3331</v>
      </c>
      <c r="B112" s="253">
        <v>108</v>
      </c>
      <c r="C112" s="376">
        <v>41.305555555555557</v>
      </c>
      <c r="D112" s="377">
        <v>82.835833333333326</v>
      </c>
      <c r="E112" s="377">
        <v>2.3259508884840931</v>
      </c>
      <c r="F112" s="377">
        <v>6.018920684736262</v>
      </c>
      <c r="G112" s="379"/>
      <c r="H112" s="378">
        <v>227</v>
      </c>
      <c r="I112" s="376">
        <v>15.550660792951541</v>
      </c>
      <c r="J112" s="379">
        <v>72.434229074889899</v>
      </c>
      <c r="K112" s="377">
        <v>2.6364958072136577</v>
      </c>
      <c r="L112" s="380">
        <v>7.4724170564443249</v>
      </c>
      <c r="M112" s="392"/>
      <c r="N112" s="386">
        <v>433</v>
      </c>
      <c r="O112" s="376">
        <v>6.2170900692840645</v>
      </c>
      <c r="P112" s="379">
        <v>58.816628175519696</v>
      </c>
      <c r="Q112" s="377">
        <v>2.6716905050905453</v>
      </c>
      <c r="R112" s="380">
        <v>10.024799720456311</v>
      </c>
      <c r="X112" s="860"/>
      <c r="AA112" s="860"/>
      <c r="AL112" s="397"/>
      <c r="AM112" s="397"/>
      <c r="AN112" s="397"/>
      <c r="AO112" s="397"/>
      <c r="AP112" s="397"/>
      <c r="AQ112" s="397"/>
    </row>
    <row r="113" spans="1:43" ht="11.25" customHeight="1" x14ac:dyDescent="0.2">
      <c r="A113" s="226" t="s">
        <v>3332</v>
      </c>
      <c r="B113" s="238">
        <v>109</v>
      </c>
      <c r="C113" s="279">
        <v>41.238532110091747</v>
      </c>
      <c r="D113" s="282">
        <v>83.028807339449557</v>
      </c>
      <c r="E113" s="282">
        <v>2.3455074541409862</v>
      </c>
      <c r="F113" s="282">
        <v>5.9030339744067462</v>
      </c>
      <c r="G113" s="379"/>
      <c r="H113" s="252">
        <v>229</v>
      </c>
      <c r="I113" s="279">
        <v>15.537117903930131</v>
      </c>
      <c r="J113" s="281">
        <v>72.768165938864627</v>
      </c>
      <c r="K113" s="282">
        <v>2.659344413639638</v>
      </c>
      <c r="L113" s="299">
        <v>7.3897912043562775</v>
      </c>
      <c r="M113" s="392"/>
      <c r="N113" s="278">
        <v>450</v>
      </c>
      <c r="O113" s="279">
        <v>6.2177777777777781</v>
      </c>
      <c r="P113" s="281">
        <v>58.413777777777831</v>
      </c>
      <c r="Q113" s="282">
        <v>2.7353745069920388</v>
      </c>
      <c r="R113" s="299">
        <v>10.004268464712652</v>
      </c>
      <c r="X113" s="860"/>
      <c r="Z113" s="403"/>
      <c r="AA113" s="860"/>
      <c r="AL113" s="397"/>
      <c r="AM113" s="397"/>
      <c r="AN113" s="397"/>
      <c r="AO113" s="397"/>
      <c r="AP113" s="397"/>
      <c r="AQ113" s="397"/>
    </row>
    <row r="114" spans="1:43" ht="11.25" customHeight="1" x14ac:dyDescent="0.2">
      <c r="A114" s="226" t="s">
        <v>3333</v>
      </c>
      <c r="B114" s="238">
        <v>109</v>
      </c>
      <c r="C114" s="279">
        <v>41.357798165137616</v>
      </c>
      <c r="D114" s="282">
        <v>84.737247706422011</v>
      </c>
      <c r="E114" s="282">
        <v>2.3125526585575997</v>
      </c>
      <c r="F114" s="282">
        <v>5.4718019997809231</v>
      </c>
      <c r="G114" s="379"/>
      <c r="H114" s="252">
        <v>230</v>
      </c>
      <c r="I114" s="279">
        <v>15.678260869565218</v>
      </c>
      <c r="J114" s="281">
        <v>74.378913043478249</v>
      </c>
      <c r="K114" s="282">
        <v>2.6511115130561023</v>
      </c>
      <c r="L114" s="299">
        <v>7.2992620008600184</v>
      </c>
      <c r="M114" s="392"/>
      <c r="N114" s="278">
        <v>474</v>
      </c>
      <c r="O114" s="279">
        <v>6.2679324894514767</v>
      </c>
      <c r="P114" s="281">
        <v>59.714599156118197</v>
      </c>
      <c r="Q114" s="282">
        <v>2.6745247530366871</v>
      </c>
      <c r="R114" s="299">
        <v>10.095625708925414</v>
      </c>
      <c r="Z114" s="403"/>
      <c r="AL114" s="397"/>
      <c r="AM114" s="397"/>
      <c r="AN114" s="397"/>
      <c r="AO114" s="397"/>
      <c r="AP114" s="397"/>
      <c r="AQ114" s="397"/>
    </row>
    <row r="115" spans="1:43" ht="11.25" customHeight="1" x14ac:dyDescent="0.2">
      <c r="A115" s="226" t="s">
        <v>3334</v>
      </c>
      <c r="B115" s="238">
        <v>108</v>
      </c>
      <c r="C115" s="279">
        <v>41.453703703703702</v>
      </c>
      <c r="D115" s="282">
        <v>84.456481481481475</v>
      </c>
      <c r="E115" s="282">
        <v>2.3404953766241436</v>
      </c>
      <c r="F115" s="282">
        <v>5.4451141258493818</v>
      </c>
      <c r="G115" s="379"/>
      <c r="H115" s="252">
        <v>229</v>
      </c>
      <c r="I115" s="279">
        <v>15.676855895196507</v>
      </c>
      <c r="J115" s="281">
        <v>74.044585152838422</v>
      </c>
      <c r="K115" s="282">
        <v>2.6627793288579458</v>
      </c>
      <c r="L115" s="299">
        <v>7.2702684425680175</v>
      </c>
      <c r="M115" s="392"/>
      <c r="N115" s="278">
        <v>479</v>
      </c>
      <c r="O115" s="279">
        <v>6.3131524008350732</v>
      </c>
      <c r="P115" s="281">
        <v>59.28718162839251</v>
      </c>
      <c r="Q115" s="282">
        <v>2.7156745886709368</v>
      </c>
      <c r="R115" s="299">
        <v>10.108296607621647</v>
      </c>
      <c r="Z115" s="403"/>
      <c r="AM115" s="397"/>
      <c r="AN115" s="397"/>
      <c r="AO115" s="397"/>
      <c r="AP115" s="397"/>
      <c r="AQ115" s="397"/>
    </row>
    <row r="116" spans="1:43" ht="11.25" customHeight="1" x14ac:dyDescent="0.2">
      <c r="A116" s="226" t="s">
        <v>3335</v>
      </c>
      <c r="B116" s="238">
        <v>110</v>
      </c>
      <c r="C116" s="279">
        <v>41.236363636363635</v>
      </c>
      <c r="D116" s="282">
        <v>84.775272727272764</v>
      </c>
      <c r="E116" s="282">
        <v>2.3397447816187587</v>
      </c>
      <c r="F116" s="282">
        <v>5.4351642457044047</v>
      </c>
      <c r="G116" s="379"/>
      <c r="H116" s="252">
        <v>227</v>
      </c>
      <c r="I116" s="279">
        <v>15.656387665198238</v>
      </c>
      <c r="J116" s="281">
        <v>75.372114537444901</v>
      </c>
      <c r="K116" s="282">
        <v>2.6310564055149528</v>
      </c>
      <c r="L116" s="299">
        <v>7.1188112920449687</v>
      </c>
      <c r="M116" s="392"/>
      <c r="N116" s="278">
        <v>482</v>
      </c>
      <c r="O116" s="279">
        <v>6.3257261410788379</v>
      </c>
      <c r="P116" s="281">
        <v>59.752033195020744</v>
      </c>
      <c r="Q116" s="282">
        <v>2.6686351092091662</v>
      </c>
      <c r="R116" s="299">
        <v>10.055894609748117</v>
      </c>
      <c r="Z116" s="403"/>
      <c r="AA116" s="860"/>
      <c r="AL116" s="397"/>
      <c r="AM116" s="397"/>
      <c r="AN116" s="397"/>
      <c r="AO116" s="397"/>
      <c r="AP116" s="397"/>
      <c r="AQ116" s="397"/>
    </row>
    <row r="117" spans="1:43" ht="11.25" customHeight="1" x14ac:dyDescent="0.2">
      <c r="A117" s="226" t="s">
        <v>3336</v>
      </c>
      <c r="B117" s="238">
        <v>109</v>
      </c>
      <c r="C117" s="279">
        <v>41.339449541284402</v>
      </c>
      <c r="D117" s="282">
        <v>84.022935779816535</v>
      </c>
      <c r="E117" s="282">
        <v>2.3925958591324354</v>
      </c>
      <c r="F117" s="282">
        <v>5.7040275752122227</v>
      </c>
      <c r="G117" s="379"/>
      <c r="H117" s="252">
        <v>228</v>
      </c>
      <c r="I117" s="279">
        <v>15.714912280701755</v>
      </c>
      <c r="J117" s="281">
        <v>75.863815789473634</v>
      </c>
      <c r="K117" s="282">
        <v>2.6744948075369854</v>
      </c>
      <c r="L117" s="299">
        <v>7.0018072221016414</v>
      </c>
      <c r="M117" s="392"/>
      <c r="N117" s="278">
        <v>489</v>
      </c>
      <c r="O117" s="279">
        <v>6.3660531697341511</v>
      </c>
      <c r="P117" s="281">
        <v>58.815235173824163</v>
      </c>
      <c r="Q117" s="282">
        <v>2.7370696407325688</v>
      </c>
      <c r="R117" s="299">
        <v>9.8798628706524116</v>
      </c>
      <c r="Z117" s="403"/>
      <c r="AA117" s="860"/>
      <c r="AH117" s="397"/>
      <c r="AI117" s="397"/>
    </row>
    <row r="118" spans="1:43" ht="11.25" customHeight="1" x14ac:dyDescent="0.2">
      <c r="A118" s="226" t="s">
        <v>3337</v>
      </c>
      <c r="B118" s="238">
        <v>109</v>
      </c>
      <c r="C118" s="279">
        <v>41.38532110091743</v>
      </c>
      <c r="D118" s="282">
        <v>85.031559633027555</v>
      </c>
      <c r="E118" s="282">
        <v>2.3761939080175187</v>
      </c>
      <c r="F118" s="282">
        <v>5.5889925332055945</v>
      </c>
      <c r="G118" s="379"/>
      <c r="H118" s="252">
        <v>228</v>
      </c>
      <c r="I118" s="279">
        <v>15.728070175438596</v>
      </c>
      <c r="J118" s="281">
        <v>76.759824561403505</v>
      </c>
      <c r="K118" s="282">
        <v>2.6600024357558167</v>
      </c>
      <c r="L118" s="299">
        <v>6.8793268533031249</v>
      </c>
      <c r="M118" s="392"/>
      <c r="N118" s="278">
        <v>487</v>
      </c>
      <c r="O118" s="279">
        <v>6.3963039014373715</v>
      </c>
      <c r="P118" s="281">
        <v>60.04948665297745</v>
      </c>
      <c r="Q118" s="282">
        <v>2.682102691528566</v>
      </c>
      <c r="R118" s="299">
        <v>10.151985047458933</v>
      </c>
      <c r="Z118" s="403"/>
      <c r="AA118" s="860"/>
      <c r="AH118" s="397"/>
    </row>
    <row r="119" spans="1:43" ht="11.25" customHeight="1" x14ac:dyDescent="0.2">
      <c r="A119" s="226" t="s">
        <v>3338</v>
      </c>
      <c r="B119" s="238">
        <v>110</v>
      </c>
      <c r="C119" s="279">
        <v>41.290909090909089</v>
      </c>
      <c r="D119" s="282">
        <v>85.693454545454529</v>
      </c>
      <c r="E119" s="282">
        <v>2.3512121245004316</v>
      </c>
      <c r="F119" s="282">
        <v>5.6577572944987553</v>
      </c>
      <c r="G119" s="379"/>
      <c r="H119" s="252">
        <v>228</v>
      </c>
      <c r="I119" s="279">
        <v>15.732456140350877</v>
      </c>
      <c r="J119" s="281">
        <v>77.853640350877185</v>
      </c>
      <c r="K119" s="282">
        <v>2.6630830982869464</v>
      </c>
      <c r="L119" s="299">
        <v>6.9818678834594472</v>
      </c>
      <c r="M119" s="392"/>
      <c r="N119" s="278">
        <v>491</v>
      </c>
      <c r="O119" s="279">
        <v>6.4215885947046845</v>
      </c>
      <c r="P119" s="281">
        <v>60.325173116089552</v>
      </c>
      <c r="Q119" s="282">
        <v>2.6685838621980693</v>
      </c>
      <c r="R119" s="299">
        <v>10.228446602563235</v>
      </c>
      <c r="Z119" s="403"/>
      <c r="AA119" s="860"/>
      <c r="AH119" s="397"/>
    </row>
    <row r="120" spans="1:43" ht="11.25" customHeight="1" x14ac:dyDescent="0.2">
      <c r="A120" s="226" t="s">
        <v>3339</v>
      </c>
      <c r="B120" s="238">
        <v>112</v>
      </c>
      <c r="C120" s="279">
        <v>41.089285714285715</v>
      </c>
      <c r="D120" s="282">
        <v>83.841250000000002</v>
      </c>
      <c r="E120" s="282">
        <v>2.4040686833965914</v>
      </c>
      <c r="F120" s="282">
        <v>5.6246800927808094</v>
      </c>
      <c r="G120" s="379"/>
      <c r="H120" s="252">
        <v>223</v>
      </c>
      <c r="I120" s="279">
        <v>15.748878923766815</v>
      </c>
      <c r="J120" s="281">
        <v>77.623452914798222</v>
      </c>
      <c r="K120" s="282">
        <v>2.7381983148880811</v>
      </c>
      <c r="L120" s="299">
        <v>6.8823056414870853</v>
      </c>
      <c r="M120" s="392"/>
      <c r="N120" s="278">
        <v>487</v>
      </c>
      <c r="O120" s="279">
        <v>6.4414784394250511</v>
      </c>
      <c r="P120" s="281">
        <v>59.700225872689906</v>
      </c>
      <c r="Q120" s="282">
        <v>2.7703026634756345</v>
      </c>
      <c r="R120" s="299">
        <v>10.092886303955018</v>
      </c>
      <c r="Z120" s="403"/>
      <c r="AA120" s="860"/>
      <c r="AG120" s="397"/>
      <c r="AH120" s="397"/>
    </row>
    <row r="121" spans="1:43" ht="11.25" customHeight="1" x14ac:dyDescent="0.2">
      <c r="A121" s="226" t="s">
        <v>3340</v>
      </c>
      <c r="B121" s="238">
        <v>112</v>
      </c>
      <c r="C121" s="279">
        <v>41.107142857142854</v>
      </c>
      <c r="D121" s="282">
        <v>86.543125000000003</v>
      </c>
      <c r="E121" s="282">
        <v>2.3239337699384319</v>
      </c>
      <c r="F121" s="282">
        <v>5.6566970982767195</v>
      </c>
      <c r="G121" s="379"/>
      <c r="H121" s="252">
        <v>222</v>
      </c>
      <c r="I121" s="279">
        <v>15.761261261261261</v>
      </c>
      <c r="J121" s="281">
        <v>80.70527027027029</v>
      </c>
      <c r="K121" s="282">
        <v>2.7028059973722032</v>
      </c>
      <c r="L121" s="299">
        <v>6.8336752678678447</v>
      </c>
      <c r="M121" s="392"/>
      <c r="N121" s="278">
        <v>482</v>
      </c>
      <c r="O121" s="279">
        <v>6.4315352697095438</v>
      </c>
      <c r="P121" s="281">
        <v>61.954253112033186</v>
      </c>
      <c r="Q121" s="282">
        <v>2.6377242538075087</v>
      </c>
      <c r="R121" s="299">
        <v>10.338424854267458</v>
      </c>
      <c r="V121" s="860"/>
      <c r="X121" s="860"/>
      <c r="Z121" s="403"/>
      <c r="AA121" s="860"/>
      <c r="AG121" s="397"/>
      <c r="AH121" s="397"/>
    </row>
    <row r="122" spans="1:43" ht="11.25" customHeight="1" x14ac:dyDescent="0.2">
      <c r="A122" s="226" t="s">
        <v>3341</v>
      </c>
      <c r="B122" s="238">
        <v>113</v>
      </c>
      <c r="C122" s="279">
        <v>41.141592920353979</v>
      </c>
      <c r="D122" s="282">
        <v>87.763451327433671</v>
      </c>
      <c r="E122" s="282">
        <v>2.314351082764659</v>
      </c>
      <c r="F122" s="282">
        <v>5.6022758499636227</v>
      </c>
      <c r="G122" s="379"/>
      <c r="H122" s="252">
        <v>223</v>
      </c>
      <c r="I122" s="279">
        <v>15.802690582959642</v>
      </c>
      <c r="J122" s="281">
        <v>81.938565022421557</v>
      </c>
      <c r="K122" s="282">
        <v>2.6791336866914071</v>
      </c>
      <c r="L122" s="299">
        <v>6.8763449854863934</v>
      </c>
      <c r="M122" s="392"/>
      <c r="N122" s="278">
        <v>478</v>
      </c>
      <c r="O122" s="279">
        <v>6.50836820083682</v>
      </c>
      <c r="P122" s="281">
        <v>63.141255230125452</v>
      </c>
      <c r="Q122" s="282">
        <v>2.5527859575650416</v>
      </c>
      <c r="R122" s="299">
        <v>10.451457860062696</v>
      </c>
      <c r="V122" s="860"/>
      <c r="W122" s="860"/>
      <c r="X122" s="860"/>
      <c r="Z122" s="403"/>
      <c r="AA122" s="860"/>
      <c r="AG122" s="365"/>
      <c r="AH122" s="397"/>
      <c r="AI122" s="397"/>
      <c r="AJ122" s="397"/>
      <c r="AK122" s="397"/>
      <c r="AL122" s="397"/>
      <c r="AM122" s="397"/>
      <c r="AN122" s="397"/>
      <c r="AO122" s="397"/>
      <c r="AP122" s="397"/>
    </row>
    <row r="123" spans="1:43" ht="11.25" customHeight="1" x14ac:dyDescent="0.2">
      <c r="A123" s="269" t="s">
        <v>3342</v>
      </c>
      <c r="B123" s="270">
        <v>113</v>
      </c>
      <c r="C123" s="271">
        <v>41.283185840707965</v>
      </c>
      <c r="D123" s="272">
        <v>90.968495575221198</v>
      </c>
      <c r="E123" s="272">
        <v>2.2638111688563725</v>
      </c>
      <c r="F123" s="272">
        <v>5.4213076947738692</v>
      </c>
      <c r="G123" s="320"/>
      <c r="H123" s="283">
        <v>222</v>
      </c>
      <c r="I123" s="271">
        <v>15.918918918918919</v>
      </c>
      <c r="J123" s="284">
        <v>84.312027027027042</v>
      </c>
      <c r="K123" s="272">
        <v>2.6732316470678459</v>
      </c>
      <c r="L123" s="298">
        <v>6.8910050377745335</v>
      </c>
      <c r="M123" s="398"/>
      <c r="N123" s="270">
        <v>480</v>
      </c>
      <c r="O123" s="271">
        <v>6.5666666666666664</v>
      </c>
      <c r="P123" s="284">
        <v>65.929312500000009</v>
      </c>
      <c r="Q123" s="272">
        <v>2.4915811125213687</v>
      </c>
      <c r="R123" s="298">
        <v>10.242383646908992</v>
      </c>
      <c r="V123" s="860"/>
      <c r="W123" s="860"/>
      <c r="X123" s="860"/>
      <c r="AA123" s="860"/>
      <c r="AG123" s="396"/>
      <c r="AH123" s="365"/>
      <c r="AI123" s="397"/>
      <c r="AJ123" s="397"/>
      <c r="AL123" s="397"/>
      <c r="AM123" s="397"/>
      <c r="AN123" s="397"/>
      <c r="AO123" s="397"/>
      <c r="AP123" s="397"/>
      <c r="AQ123" s="397"/>
    </row>
    <row r="124" spans="1:43" ht="11.25" customHeight="1" x14ac:dyDescent="0.2">
      <c r="A124" s="269" t="s">
        <v>3343</v>
      </c>
      <c r="B124" s="270">
        <v>115</v>
      </c>
      <c r="C124" s="271">
        <v>40.895652173913042</v>
      </c>
      <c r="D124" s="272">
        <v>90.826956521739106</v>
      </c>
      <c r="E124" s="272">
        <v>2.2850362442398189</v>
      </c>
      <c r="F124" s="272">
        <v>5.5552678513788534</v>
      </c>
      <c r="G124" s="320"/>
      <c r="H124" s="283">
        <v>220</v>
      </c>
      <c r="I124" s="271">
        <v>15.859090909090909</v>
      </c>
      <c r="J124" s="284">
        <v>82.498727272727351</v>
      </c>
      <c r="K124" s="272">
        <v>2.6777200205559284</v>
      </c>
      <c r="L124" s="298">
        <v>6.7701789953844571</v>
      </c>
      <c r="M124" s="398"/>
      <c r="N124" s="270">
        <v>487</v>
      </c>
      <c r="O124" s="271">
        <v>6.593429158110883</v>
      </c>
      <c r="P124" s="284">
        <v>65.573449691991812</v>
      </c>
      <c r="Q124" s="272">
        <v>2.5037033145336252</v>
      </c>
      <c r="R124" s="298">
        <v>10.186805595245385</v>
      </c>
      <c r="V124" s="860"/>
      <c r="W124" s="860"/>
      <c r="X124" s="860"/>
      <c r="AA124" s="860"/>
      <c r="AG124" s="396"/>
      <c r="AH124" s="365"/>
      <c r="AI124" s="397"/>
      <c r="AJ124" s="397"/>
      <c r="AL124" s="397"/>
      <c r="AM124" s="397"/>
      <c r="AN124" s="397"/>
      <c r="AO124" s="397"/>
      <c r="AP124" s="397"/>
      <c r="AQ124" s="397"/>
    </row>
    <row r="125" spans="1:43" ht="11.25" customHeight="1" x14ac:dyDescent="0.2">
      <c r="A125" s="314" t="s">
        <v>3344</v>
      </c>
      <c r="B125" s="461">
        <v>118</v>
      </c>
      <c r="C125" s="316">
        <v>40.610169491525426</v>
      </c>
      <c r="D125" s="317">
        <v>92.545932203389825</v>
      </c>
      <c r="E125" s="317">
        <v>2.3113745868577844</v>
      </c>
      <c r="F125" s="317">
        <v>6.3233977821089304</v>
      </c>
      <c r="G125" s="320"/>
      <c r="H125" s="381">
        <v>218</v>
      </c>
      <c r="I125" s="316">
        <v>15.802752293577981</v>
      </c>
      <c r="J125" s="320">
        <v>84.649449541284341</v>
      </c>
      <c r="K125" s="317">
        <v>2.673829257637804</v>
      </c>
      <c r="L125" s="321">
        <v>6.8490138002390344</v>
      </c>
      <c r="M125" s="398"/>
      <c r="N125" s="461">
        <v>508</v>
      </c>
      <c r="O125" s="316">
        <v>6.6200787401574805</v>
      </c>
      <c r="P125" s="320">
        <v>67.196574803149588</v>
      </c>
      <c r="Q125" s="317">
        <v>2.552354242339367</v>
      </c>
      <c r="R125" s="321">
        <v>10.353808922529794</v>
      </c>
      <c r="V125" s="860"/>
      <c r="W125" s="860"/>
      <c r="X125" s="860"/>
      <c r="AA125" s="860"/>
      <c r="AG125" s="396"/>
      <c r="AH125" s="365"/>
      <c r="AI125" s="397"/>
      <c r="AJ125" s="397"/>
      <c r="AL125" s="397"/>
      <c r="AM125" s="397"/>
      <c r="AN125" s="397"/>
      <c r="AO125" s="397"/>
      <c r="AP125" s="397"/>
      <c r="AQ125" s="397"/>
    </row>
    <row r="126" spans="1:43" ht="11.25" customHeight="1" x14ac:dyDescent="0.2">
      <c r="A126" s="314" t="s">
        <v>3345</v>
      </c>
      <c r="B126" s="461">
        <v>118</v>
      </c>
      <c r="C126" s="316">
        <v>40.728813559322035</v>
      </c>
      <c r="D126" s="317">
        <v>87.811271186440678</v>
      </c>
      <c r="E126" s="317">
        <v>2.471415432106546</v>
      </c>
      <c r="F126" s="317">
        <v>6.8803297739990166</v>
      </c>
      <c r="G126" s="320"/>
      <c r="H126" s="381">
        <v>220</v>
      </c>
      <c r="I126" s="316">
        <v>15.918181818181818</v>
      </c>
      <c r="J126" s="320">
        <v>82.38604545454541</v>
      </c>
      <c r="K126" s="317">
        <v>2.8670794796053367</v>
      </c>
      <c r="L126" s="321">
        <v>7.6691304141080163</v>
      </c>
      <c r="M126" s="398"/>
      <c r="N126" s="461">
        <v>532</v>
      </c>
      <c r="O126" s="316">
        <v>6.708646616541353</v>
      </c>
      <c r="P126" s="320">
        <v>63.243703007518718</v>
      </c>
      <c r="Q126" s="317">
        <v>2.8041576109256936</v>
      </c>
      <c r="R126" s="321">
        <v>10.794699039632437</v>
      </c>
      <c r="V126" s="860"/>
      <c r="W126" s="860"/>
      <c r="X126" s="860"/>
      <c r="Z126" s="13"/>
      <c r="AA126" s="860"/>
      <c r="AG126" s="396"/>
      <c r="AH126" s="365"/>
      <c r="AI126" s="397"/>
      <c r="AJ126" s="397"/>
      <c r="AL126" s="397"/>
      <c r="AM126" s="397"/>
      <c r="AN126" s="397"/>
      <c r="AO126" s="397"/>
      <c r="AP126" s="397"/>
      <c r="AQ126" s="397"/>
    </row>
    <row r="127" spans="1:43" ht="11.25" customHeight="1" x14ac:dyDescent="0.2">
      <c r="A127" s="314" t="s">
        <v>3346</v>
      </c>
      <c r="B127" s="461">
        <v>118</v>
      </c>
      <c r="C127" s="316">
        <v>40.779661016949156</v>
      </c>
      <c r="D127" s="317">
        <v>87.412203389830523</v>
      </c>
      <c r="E127" s="317">
        <v>2.46668565578319</v>
      </c>
      <c r="F127" s="317">
        <v>6.9320589853794301</v>
      </c>
      <c r="G127" s="320"/>
      <c r="H127" s="381">
        <v>219</v>
      </c>
      <c r="I127" s="316">
        <v>15.97716894977169</v>
      </c>
      <c r="J127" s="320">
        <v>82.6466210045662</v>
      </c>
      <c r="K127" s="317">
        <v>2.8776803123911225</v>
      </c>
      <c r="L127" s="321">
        <v>7.834941562621256</v>
      </c>
      <c r="M127" s="398"/>
      <c r="N127" s="461">
        <v>537</v>
      </c>
      <c r="O127" s="316">
        <v>6.7541899441340778</v>
      </c>
      <c r="P127" s="320">
        <v>63.048510242085683</v>
      </c>
      <c r="Q127" s="317">
        <v>2.8004386052119377</v>
      </c>
      <c r="R127" s="321">
        <v>11.326965638260123</v>
      </c>
      <c r="V127" s="860"/>
      <c r="W127" s="860"/>
      <c r="X127" s="860"/>
      <c r="Z127" s="403"/>
      <c r="AA127" s="860"/>
      <c r="AG127" s="396"/>
      <c r="AH127" s="365"/>
      <c r="AI127" s="397"/>
      <c r="AJ127" s="397"/>
      <c r="AK127" s="397"/>
      <c r="AL127" s="397"/>
      <c r="AM127" s="397"/>
      <c r="AN127" s="397"/>
      <c r="AO127" s="397"/>
      <c r="AP127" s="397"/>
      <c r="AQ127" s="397"/>
    </row>
    <row r="128" spans="1:43" s="860" customFormat="1" ht="11.25" customHeight="1" x14ac:dyDescent="0.2">
      <c r="A128" s="314" t="s">
        <v>4297</v>
      </c>
      <c r="B128" s="461">
        <v>120</v>
      </c>
      <c r="C128" s="316">
        <v>40.6</v>
      </c>
      <c r="D128" s="317">
        <v>86.705583333333379</v>
      </c>
      <c r="E128" s="317">
        <v>2.5140109186302864</v>
      </c>
      <c r="F128" s="317">
        <v>7.2161680341479295</v>
      </c>
      <c r="G128" s="320"/>
      <c r="H128" s="381">
        <v>217</v>
      </c>
      <c r="I128" s="316">
        <v>15.995391705069125</v>
      </c>
      <c r="J128" s="320">
        <v>82.665852534562234</v>
      </c>
      <c r="K128" s="317">
        <v>2.850807294800088</v>
      </c>
      <c r="L128" s="321">
        <v>7.8919256052856435</v>
      </c>
      <c r="M128" s="398"/>
      <c r="N128" s="461">
        <v>545</v>
      </c>
      <c r="O128" s="316">
        <v>6.7908256880733946</v>
      </c>
      <c r="P128" s="320">
        <v>62.482697247706405</v>
      </c>
      <c r="Q128" s="317">
        <v>2.8088267814519225</v>
      </c>
      <c r="R128" s="321">
        <v>11.446648844210628</v>
      </c>
      <c r="Y128" s="403"/>
      <c r="Z128" s="403"/>
      <c r="AG128" s="396"/>
      <c r="AH128" s="365"/>
      <c r="AI128" s="397"/>
      <c r="AJ128" s="397"/>
      <c r="AK128" s="397"/>
      <c r="AL128" s="397"/>
      <c r="AM128" s="397"/>
      <c r="AN128" s="397"/>
      <c r="AO128" s="397"/>
      <c r="AP128" s="397"/>
      <c r="AQ128" s="397"/>
    </row>
    <row r="129" spans="1:43" s="860" customFormat="1" ht="11.25" customHeight="1" x14ac:dyDescent="0.2">
      <c r="A129" s="314" t="s">
        <v>3347</v>
      </c>
      <c r="B129" s="461">
        <v>120</v>
      </c>
      <c r="C129" s="316">
        <v>40.6</v>
      </c>
      <c r="D129" s="317">
        <v>89.06958333333337</v>
      </c>
      <c r="E129" s="317">
        <v>2.4848204396690545</v>
      </c>
      <c r="F129" s="317">
        <v>7.6322523896544592</v>
      </c>
      <c r="G129" s="320"/>
      <c r="H129" s="381">
        <v>217</v>
      </c>
      <c r="I129" s="316">
        <v>15.995391705069125</v>
      </c>
      <c r="J129" s="320">
        <v>85.131059907834057</v>
      </c>
      <c r="K129" s="317">
        <v>2.8518651465760159</v>
      </c>
      <c r="L129" s="321">
        <v>7.9346167561682668</v>
      </c>
      <c r="M129" s="398"/>
      <c r="N129" s="461">
        <v>545</v>
      </c>
      <c r="O129" s="316">
        <v>6.7908256880733946</v>
      </c>
      <c r="P129" s="320">
        <v>65.256073394495431</v>
      </c>
      <c r="Q129" s="317">
        <v>2.7019474101295908</v>
      </c>
      <c r="R129" s="321">
        <v>11.762865972280334</v>
      </c>
      <c r="Y129" s="403"/>
      <c r="Z129" s="403"/>
      <c r="AG129" s="396"/>
      <c r="AH129" s="365"/>
      <c r="AI129" s="397"/>
      <c r="AJ129" s="397"/>
      <c r="AK129" s="397"/>
      <c r="AL129" s="397"/>
      <c r="AM129" s="397"/>
      <c r="AN129" s="397"/>
      <c r="AO129" s="397"/>
      <c r="AP129" s="397"/>
      <c r="AQ129" s="397"/>
    </row>
    <row r="130" spans="1:43" s="860" customFormat="1" ht="11.25" customHeight="1" x14ac:dyDescent="0.2">
      <c r="A130" s="314" t="s">
        <v>3348</v>
      </c>
      <c r="B130" s="461">
        <v>123</v>
      </c>
      <c r="C130" s="316">
        <v>40.357723577235774</v>
      </c>
      <c r="D130" s="317">
        <v>89.671829268292683</v>
      </c>
      <c r="E130" s="317">
        <v>2.467288446516005</v>
      </c>
      <c r="F130" s="317">
        <v>8.8668703306056482</v>
      </c>
      <c r="G130" s="320"/>
      <c r="H130" s="381">
        <v>211</v>
      </c>
      <c r="I130" s="316">
        <v>16.018957345971565</v>
      </c>
      <c r="J130" s="320">
        <v>84.722417061611409</v>
      </c>
      <c r="K130" s="317">
        <v>2.771651825916277</v>
      </c>
      <c r="L130" s="321">
        <v>9.6599502144285339</v>
      </c>
      <c r="M130" s="398"/>
      <c r="N130" s="461">
        <v>558</v>
      </c>
      <c r="O130" s="316">
        <v>6.8366249725696733</v>
      </c>
      <c r="P130" s="320">
        <v>65.357736917562761</v>
      </c>
      <c r="Q130" s="317">
        <v>2.7050107976515427</v>
      </c>
      <c r="R130" s="321">
        <v>13.587588626048539</v>
      </c>
      <c r="Y130" s="403"/>
      <c r="Z130" s="403"/>
      <c r="AG130" s="396"/>
      <c r="AH130" s="365"/>
      <c r="AI130" s="397"/>
      <c r="AJ130" s="397"/>
      <c r="AK130" s="397"/>
      <c r="AL130" s="397"/>
      <c r="AM130" s="397"/>
      <c r="AN130" s="397"/>
      <c r="AO130" s="397"/>
      <c r="AP130" s="397"/>
      <c r="AQ130" s="397"/>
    </row>
    <row r="131" spans="1:43" s="860" customFormat="1" ht="11.25" customHeight="1" x14ac:dyDescent="0.2">
      <c r="A131" s="314" t="s">
        <v>3349</v>
      </c>
      <c r="B131" s="461">
        <v>126</v>
      </c>
      <c r="C131" s="316">
        <v>39.88095238095238</v>
      </c>
      <c r="D131" s="317">
        <v>92.950476190476181</v>
      </c>
      <c r="E131" s="317">
        <v>2.3644425184643332</v>
      </c>
      <c r="F131" s="317">
        <v>8.453306487642406</v>
      </c>
      <c r="G131" s="320"/>
      <c r="H131" s="381">
        <v>208</v>
      </c>
      <c r="I131" s="316">
        <v>15.865384615384615</v>
      </c>
      <c r="J131" s="320">
        <v>87.882067307692381</v>
      </c>
      <c r="K131" s="317">
        <v>2.7231364717477189</v>
      </c>
      <c r="L131" s="321">
        <v>9.5413945013929062</v>
      </c>
      <c r="M131" s="398"/>
      <c r="N131" s="461">
        <v>560</v>
      </c>
      <c r="O131" s="316">
        <v>6.8517857142857146</v>
      </c>
      <c r="P131" s="320">
        <v>64.590142857142894</v>
      </c>
      <c r="Q131" s="317">
        <v>2.6863142919084901</v>
      </c>
      <c r="R131" s="321">
        <v>13.842530587141644</v>
      </c>
      <c r="W131"/>
      <c r="Y131"/>
      <c r="Z131"/>
      <c r="AG131" s="396"/>
      <c r="AH131" s="365"/>
      <c r="AI131" s="397"/>
      <c r="AJ131" s="397"/>
      <c r="AK131" s="397"/>
      <c r="AL131" s="397"/>
      <c r="AM131" s="397"/>
      <c r="AN131" s="397"/>
      <c r="AO131" s="397"/>
      <c r="AP131" s="397"/>
      <c r="AQ131" s="397"/>
    </row>
    <row r="132" spans="1:43" s="860" customFormat="1" ht="11.25" customHeight="1" x14ac:dyDescent="0.2">
      <c r="A132" s="314" t="s">
        <v>3350</v>
      </c>
      <c r="B132" s="461">
        <v>127</v>
      </c>
      <c r="C132" s="316">
        <v>39.834645669291341</v>
      </c>
      <c r="D132" s="317">
        <v>94.096535433070827</v>
      </c>
      <c r="E132" s="317">
        <v>2.3628573725308852</v>
      </c>
      <c r="F132" s="317">
        <v>8.9584427523954346</v>
      </c>
      <c r="G132" s="320"/>
      <c r="H132" s="381">
        <v>208</v>
      </c>
      <c r="I132" s="316">
        <v>15.841346153846153</v>
      </c>
      <c r="J132" s="320">
        <v>90.373557692307685</v>
      </c>
      <c r="K132" s="317">
        <v>2.7154049623194023</v>
      </c>
      <c r="L132" s="321">
        <v>9.6372237241105498</v>
      </c>
      <c r="M132" s="398"/>
      <c r="N132" s="461">
        <v>561</v>
      </c>
      <c r="O132" s="316">
        <v>6.8627450980392153</v>
      </c>
      <c r="P132" s="320">
        <v>65.180320855614951</v>
      </c>
      <c r="Q132" s="317">
        <v>2.6554292920774532</v>
      </c>
      <c r="R132" s="321">
        <v>13.993249336830338</v>
      </c>
      <c r="Y132"/>
      <c r="Z132"/>
      <c r="AG132" s="396"/>
      <c r="AH132" s="365"/>
      <c r="AI132" s="397"/>
      <c r="AJ132" s="397"/>
      <c r="AK132" s="397"/>
      <c r="AL132" s="397"/>
      <c r="AM132" s="397"/>
      <c r="AN132" s="397"/>
      <c r="AO132" s="397"/>
      <c r="AP132" s="397"/>
      <c r="AQ132" s="397"/>
    </row>
    <row r="133" spans="1:43" s="860" customFormat="1" ht="11.25" customHeight="1" x14ac:dyDescent="0.2">
      <c r="A133" s="314" t="s">
        <v>3351</v>
      </c>
      <c r="B133" s="461">
        <v>127</v>
      </c>
      <c r="C133" s="316">
        <v>39.8503937007874</v>
      </c>
      <c r="D133" s="317">
        <v>94.136929133858246</v>
      </c>
      <c r="E133" s="317">
        <v>2.3759410001969838</v>
      </c>
      <c r="F133" s="317">
        <v>9.0245581605288532</v>
      </c>
      <c r="G133" s="320"/>
      <c r="H133" s="381">
        <v>209</v>
      </c>
      <c r="I133" s="316">
        <v>15.866028708133971</v>
      </c>
      <c r="J133" s="320">
        <v>90.680765550239286</v>
      </c>
      <c r="K133" s="317">
        <v>2.7539857831564314</v>
      </c>
      <c r="L133" s="321">
        <v>9.6244533137043966</v>
      </c>
      <c r="M133" s="398"/>
      <c r="N133" s="461">
        <v>560</v>
      </c>
      <c r="O133" s="316">
        <v>6.8732142857142859</v>
      </c>
      <c r="P133" s="320">
        <v>64.305803571428555</v>
      </c>
      <c r="Q133" s="317">
        <v>2.7077635653784071</v>
      </c>
      <c r="R133" s="321">
        <v>14.055047120178177</v>
      </c>
      <c r="Y133"/>
      <c r="Z133"/>
      <c r="AG133" s="396"/>
      <c r="AH133" s="365"/>
      <c r="AI133" s="397"/>
      <c r="AJ133" s="397"/>
      <c r="AK133" s="397"/>
      <c r="AL133" s="397"/>
      <c r="AM133" s="397"/>
      <c r="AN133" s="397"/>
      <c r="AO133" s="397"/>
      <c r="AP133" s="397"/>
      <c r="AQ133" s="397"/>
    </row>
    <row r="134" spans="1:43" s="860" customFormat="1" ht="11.25" customHeight="1" x14ac:dyDescent="0.2">
      <c r="A134" s="314" t="s">
        <v>3352</v>
      </c>
      <c r="B134" s="461">
        <v>130</v>
      </c>
      <c r="C134" s="316">
        <v>39.6</v>
      </c>
      <c r="D134" s="317">
        <v>82.69946153846152</v>
      </c>
      <c r="E134" s="317">
        <v>2.8015999487758192</v>
      </c>
      <c r="F134" s="317">
        <v>8.9652631439952764</v>
      </c>
      <c r="G134" s="320"/>
      <c r="H134" s="381">
        <v>202</v>
      </c>
      <c r="I134" s="316">
        <v>15.787128712871286</v>
      </c>
      <c r="J134" s="320">
        <v>86.454306930693093</v>
      </c>
      <c r="K134" s="317">
        <v>2.901797374127197</v>
      </c>
      <c r="L134" s="321">
        <v>9.8013360773469529</v>
      </c>
      <c r="M134" s="398"/>
      <c r="N134" s="461">
        <v>541</v>
      </c>
      <c r="O134" s="316">
        <v>6.933456561922366</v>
      </c>
      <c r="P134" s="320">
        <v>60.293992606284625</v>
      </c>
      <c r="Q134" s="317">
        <v>2.8850799665433113</v>
      </c>
      <c r="R134" s="321">
        <v>13.970251214379099</v>
      </c>
      <c r="Y134"/>
      <c r="Z134"/>
      <c r="AG134" s="396"/>
      <c r="AH134" s="365"/>
      <c r="AI134" s="397"/>
      <c r="AJ134" s="397"/>
      <c r="AK134" s="397"/>
      <c r="AL134" s="397"/>
      <c r="AM134" s="397"/>
      <c r="AN134" s="397"/>
      <c r="AO134" s="397"/>
      <c r="AP134" s="397"/>
      <c r="AQ134" s="397"/>
    </row>
    <row r="135" spans="1:43" s="860" customFormat="1" ht="11.25" customHeight="1" x14ac:dyDescent="0.2">
      <c r="A135" s="314" t="s">
        <v>3972</v>
      </c>
      <c r="B135" s="461">
        <v>130</v>
      </c>
      <c r="C135" s="316">
        <v>39.715384615384615</v>
      </c>
      <c r="D135" s="317">
        <v>91.594076923076955</v>
      </c>
      <c r="E135" s="317">
        <v>2.4293928742606741</v>
      </c>
      <c r="F135" s="317">
        <v>8.9628285739387064</v>
      </c>
      <c r="G135" s="320"/>
      <c r="H135" s="381">
        <v>200</v>
      </c>
      <c r="I135" s="316">
        <v>15.79</v>
      </c>
      <c r="J135" s="320">
        <v>88.683150000000012</v>
      </c>
      <c r="K135" s="317">
        <v>2.7764630303213851</v>
      </c>
      <c r="L135" s="321">
        <v>9.9114766589155447</v>
      </c>
      <c r="M135" s="398"/>
      <c r="N135" s="461">
        <v>535</v>
      </c>
      <c r="O135" s="316">
        <v>6.9775700934579437</v>
      </c>
      <c r="P135" s="320">
        <v>61.791588785046798</v>
      </c>
      <c r="Q135" s="317">
        <v>2.8813057133100783</v>
      </c>
      <c r="R135" s="321">
        <v>13.749202589579637</v>
      </c>
      <c r="Y135"/>
      <c r="Z135"/>
      <c r="AG135" s="396"/>
      <c r="AH135" s="365"/>
      <c r="AI135" s="397"/>
      <c r="AJ135" s="397"/>
      <c r="AK135" s="397"/>
      <c r="AL135" s="397"/>
      <c r="AM135" s="397"/>
      <c r="AN135" s="397"/>
      <c r="AO135" s="397"/>
      <c r="AP135" s="397"/>
      <c r="AQ135" s="397"/>
    </row>
    <row r="136" spans="1:43" s="860" customFormat="1" ht="11.25" customHeight="1" x14ac:dyDescent="0.2">
      <c r="A136" s="314" t="s">
        <v>4044</v>
      </c>
      <c r="B136" s="461">
        <v>131</v>
      </c>
      <c r="C136" s="316">
        <v>39.694656488549619</v>
      </c>
      <c r="D136" s="317">
        <v>83.958091603053433</v>
      </c>
      <c r="E136" s="317">
        <v>2.6682519935937448</v>
      </c>
      <c r="F136" s="317">
        <v>8.8673573108328991</v>
      </c>
      <c r="G136" s="320"/>
      <c r="H136" s="381">
        <v>205</v>
      </c>
      <c r="I136" s="316">
        <v>15.692682926829269</v>
      </c>
      <c r="J136" s="320">
        <v>81.758097560975614</v>
      </c>
      <c r="K136" s="317">
        <v>2.9684851111923996</v>
      </c>
      <c r="L136" s="321">
        <v>10.120065918636493</v>
      </c>
      <c r="M136" s="398"/>
      <c r="N136" s="461">
        <v>528</v>
      </c>
      <c r="O136" s="316">
        <v>7.0568181818181817</v>
      </c>
      <c r="P136" s="320">
        <v>55.511420454545487</v>
      </c>
      <c r="Q136" s="317">
        <v>3.2461538002883312</v>
      </c>
      <c r="R136" s="321">
        <v>13.633243368390236</v>
      </c>
      <c r="Y136"/>
      <c r="Z136"/>
      <c r="AB136"/>
      <c r="AC136"/>
      <c r="AD136"/>
      <c r="AE136"/>
      <c r="AF136"/>
      <c r="AG136" s="396"/>
      <c r="AH136" s="365"/>
      <c r="AI136" s="397"/>
      <c r="AJ136" s="397"/>
      <c r="AK136" s="397"/>
      <c r="AL136" s="397"/>
      <c r="AM136" s="397"/>
      <c r="AN136" s="397"/>
      <c r="AO136" s="397"/>
      <c r="AP136" s="397"/>
      <c r="AQ136" s="397"/>
    </row>
    <row r="137" spans="1:43" s="860" customFormat="1" ht="11.25" customHeight="1" x14ac:dyDescent="0.2">
      <c r="A137" s="979" t="s">
        <v>4091</v>
      </c>
      <c r="B137" s="980">
        <v>132</v>
      </c>
      <c r="C137" s="981">
        <v>39.659090909090907</v>
      </c>
      <c r="D137" s="982">
        <v>88.310681818181862</v>
      </c>
      <c r="E137" s="982">
        <v>2.5253817337508218</v>
      </c>
      <c r="F137" s="982">
        <v>8.9572581061962815</v>
      </c>
      <c r="G137" s="983"/>
      <c r="H137" s="984">
        <v>205</v>
      </c>
      <c r="I137" s="981">
        <v>15.692682926829269</v>
      </c>
      <c r="J137" s="983">
        <v>86.400146341463412</v>
      </c>
      <c r="K137" s="982">
        <v>2.8091660880541349</v>
      </c>
      <c r="L137" s="985">
        <v>10.011339791644174</v>
      </c>
      <c r="M137" s="986"/>
      <c r="N137" s="980">
        <v>524</v>
      </c>
      <c r="O137" s="981">
        <v>7.143129770992366</v>
      </c>
      <c r="P137" s="983">
        <v>59.944885496183169</v>
      </c>
      <c r="Q137" s="982">
        <v>2.9682436515489132</v>
      </c>
      <c r="R137" s="985">
        <v>13.187156092838745</v>
      </c>
      <c r="AB137"/>
      <c r="AC137"/>
      <c r="AD137"/>
      <c r="AE137"/>
      <c r="AF137"/>
      <c r="AG137" s="396"/>
      <c r="AH137" s="365"/>
      <c r="AI137" s="397"/>
      <c r="AJ137" s="397"/>
      <c r="AK137" s="397"/>
      <c r="AL137" s="397"/>
      <c r="AM137" s="397"/>
      <c r="AN137" s="397"/>
      <c r="AO137" s="397"/>
      <c r="AP137" s="397"/>
      <c r="AQ137" s="397"/>
    </row>
    <row r="138" spans="1:43" s="860" customFormat="1" ht="11.25" customHeight="1" x14ac:dyDescent="0.2">
      <c r="A138" s="979" t="s">
        <v>4120</v>
      </c>
      <c r="B138" s="980">
        <v>133</v>
      </c>
      <c r="C138" s="981">
        <v>39.436090225563909</v>
      </c>
      <c r="D138" s="982">
        <v>94.596240601503766</v>
      </c>
      <c r="E138" s="982">
        <v>2.4477406191398132</v>
      </c>
      <c r="F138" s="982">
        <v>8.6085533432596382</v>
      </c>
      <c r="G138" s="983"/>
      <c r="H138" s="984">
        <v>218</v>
      </c>
      <c r="I138" s="981">
        <v>15.339449541284404</v>
      </c>
      <c r="J138" s="983">
        <v>89.895733944954159</v>
      </c>
      <c r="K138" s="982">
        <v>2.752987960516919</v>
      </c>
      <c r="L138" s="985">
        <v>9.3533618645788863</v>
      </c>
      <c r="M138" s="986"/>
      <c r="N138" s="980">
        <v>516</v>
      </c>
      <c r="O138" s="981">
        <v>7.1860465116279073</v>
      </c>
      <c r="P138" s="983">
        <v>61.655852713178319</v>
      </c>
      <c r="Q138" s="982">
        <v>2.9229138095958103</v>
      </c>
      <c r="R138" s="985">
        <v>12.733085641181557</v>
      </c>
      <c r="AG138" s="396"/>
      <c r="AH138" s="365"/>
      <c r="AI138" s="397"/>
      <c r="AJ138" s="397"/>
      <c r="AK138" s="397"/>
      <c r="AL138" s="397"/>
      <c r="AM138" s="397"/>
      <c r="AN138" s="397"/>
      <c r="AO138" s="397"/>
      <c r="AP138" s="397"/>
      <c r="AQ138" s="397"/>
    </row>
    <row r="139" spans="1:43" s="860" customFormat="1" ht="11.25" customHeight="1" x14ac:dyDescent="0.2">
      <c r="A139" s="979" t="s">
        <v>4439</v>
      </c>
      <c r="B139" s="980">
        <v>135</v>
      </c>
      <c r="C139" s="981">
        <v>39.251851851851853</v>
      </c>
      <c r="D139" s="982">
        <v>95.260148148148133</v>
      </c>
      <c r="E139" s="982">
        <v>2.435599551184199</v>
      </c>
      <c r="F139" s="982">
        <v>8.4593823456692387</v>
      </c>
      <c r="G139" s="983"/>
      <c r="H139" s="984">
        <v>222</v>
      </c>
      <c r="I139" s="981">
        <v>15.135135135135135</v>
      </c>
      <c r="J139" s="983">
        <v>88.788828828828869</v>
      </c>
      <c r="K139" s="982">
        <v>2.8130134266655671</v>
      </c>
      <c r="L139" s="985">
        <v>9.1198360324158969</v>
      </c>
      <c r="M139" s="986"/>
      <c r="N139" s="980">
        <v>517</v>
      </c>
      <c r="O139" s="981">
        <v>7.179883945841393</v>
      </c>
      <c r="P139" s="983">
        <v>61.285377176015437</v>
      </c>
      <c r="Q139" s="982">
        <v>2.9768539920977632</v>
      </c>
      <c r="R139" s="985">
        <v>12.432318941682334</v>
      </c>
      <c r="AG139" s="396"/>
      <c r="AH139" s="365"/>
      <c r="AI139" s="397"/>
      <c r="AJ139" s="397"/>
      <c r="AK139" s="397"/>
      <c r="AL139" s="397"/>
      <c r="AM139" s="397"/>
      <c r="AN139" s="397"/>
      <c r="AO139" s="397"/>
      <c r="AP139" s="397"/>
      <c r="AQ139" s="397"/>
    </row>
    <row r="140" spans="1:43" s="860" customFormat="1" ht="11.25" customHeight="1" x14ac:dyDescent="0.2">
      <c r="A140" s="979" t="s">
        <v>4444</v>
      </c>
      <c r="B140" s="980">
        <v>135</v>
      </c>
      <c r="C140" s="981">
        <v>39.340740740740742</v>
      </c>
      <c r="D140" s="982">
        <v>97.704148148148164</v>
      </c>
      <c r="E140" s="982">
        <v>2.4056731823590853</v>
      </c>
      <c r="F140" s="982">
        <v>8.3547909558740407</v>
      </c>
      <c r="G140" s="983"/>
      <c r="H140" s="984">
        <v>226</v>
      </c>
      <c r="I140" s="981">
        <v>15.110619469026549</v>
      </c>
      <c r="J140" s="983">
        <v>91.989336283185864</v>
      </c>
      <c r="K140" s="982">
        <v>2.7700763467253742</v>
      </c>
      <c r="L140" s="985">
        <v>9.194020719531343</v>
      </c>
      <c r="M140" s="986"/>
      <c r="N140" s="980">
        <v>517</v>
      </c>
      <c r="O140" s="981">
        <v>7.20889748549323</v>
      </c>
      <c r="P140" s="983">
        <v>63.278549323017423</v>
      </c>
      <c r="Q140" s="982">
        <v>2.9195576933152707</v>
      </c>
      <c r="R140" s="985">
        <v>12.14306444174645</v>
      </c>
      <c r="T140" s="462"/>
      <c r="X140" s="462"/>
      <c r="AG140" s="396"/>
      <c r="AH140" s="365"/>
      <c r="AI140" s="397"/>
      <c r="AJ140" s="397"/>
      <c r="AK140" s="397"/>
      <c r="AL140" s="397"/>
      <c r="AM140" s="397"/>
      <c r="AN140" s="397"/>
      <c r="AO140" s="397"/>
      <c r="AP140" s="397"/>
      <c r="AQ140" s="397"/>
    </row>
    <row r="141" spans="1:43" s="860" customFormat="1" ht="11.25" customHeight="1" x14ac:dyDescent="0.2">
      <c r="A141" s="979" t="s">
        <v>4447</v>
      </c>
      <c r="B141" s="980">
        <v>137</v>
      </c>
      <c r="C141" s="981">
        <v>39.23357664233577</v>
      </c>
      <c r="D141" s="982">
        <v>92.861532846715292</v>
      </c>
      <c r="E141" s="982">
        <v>2.5568334642979922</v>
      </c>
      <c r="F141" s="982">
        <v>7.5629102780530877</v>
      </c>
      <c r="G141" s="983"/>
      <c r="H141" s="984">
        <v>232</v>
      </c>
      <c r="I141" s="981">
        <v>14.918103448275861</v>
      </c>
      <c r="J141" s="983">
        <v>88.773103448275862</v>
      </c>
      <c r="K141" s="982">
        <v>2.9477341556614349</v>
      </c>
      <c r="L141" s="985">
        <v>9.2094569411481437</v>
      </c>
      <c r="M141" s="986"/>
      <c r="N141" s="980">
        <v>515</v>
      </c>
      <c r="O141" s="981">
        <v>7.2174757281553399</v>
      </c>
      <c r="P141" s="983">
        <v>58.68067961165044</v>
      </c>
      <c r="Q141" s="982">
        <v>3.2151331498225892</v>
      </c>
      <c r="R141" s="985">
        <v>11.742054456502297</v>
      </c>
      <c r="V141"/>
      <c r="W141"/>
      <c r="X141"/>
      <c r="AG141" s="396"/>
      <c r="AH141" s="365"/>
      <c r="AI141" s="397"/>
      <c r="AJ141" s="397"/>
      <c r="AK141" s="397"/>
      <c r="AL141" s="397"/>
      <c r="AM141" s="397"/>
      <c r="AN141" s="397"/>
      <c r="AO141" s="397"/>
      <c r="AP141" s="397"/>
      <c r="AQ141" s="397"/>
    </row>
    <row r="142" spans="1:43" s="860" customFormat="1" ht="11.25" customHeight="1" x14ac:dyDescent="0.2">
      <c r="A142" s="979" t="s">
        <v>4455</v>
      </c>
      <c r="B142" s="980">
        <v>136</v>
      </c>
      <c r="C142" s="981">
        <v>39.294117647058826</v>
      </c>
      <c r="D142" s="982">
        <v>98.657573529411749</v>
      </c>
      <c r="E142" s="982">
        <v>2.4350489283179626</v>
      </c>
      <c r="F142" s="982">
        <v>7.6250329956203053</v>
      </c>
      <c r="G142" s="983"/>
      <c r="H142" s="984">
        <v>233</v>
      </c>
      <c r="I142" s="981">
        <v>14.918454935622318</v>
      </c>
      <c r="J142" s="983">
        <v>94.708969957081507</v>
      </c>
      <c r="K142" s="982">
        <v>2.7775615451758133</v>
      </c>
      <c r="L142" s="985">
        <v>9.251409668847888</v>
      </c>
      <c r="M142" s="986"/>
      <c r="N142" s="980">
        <v>517</v>
      </c>
      <c r="O142" s="981">
        <v>7.2224371373307541</v>
      </c>
      <c r="P142" s="983">
        <v>61.584448742746595</v>
      </c>
      <c r="Q142" s="982">
        <v>3.0617137642807717</v>
      </c>
      <c r="R142" s="985">
        <v>11.649651221731679</v>
      </c>
      <c r="AG142" s="396"/>
      <c r="AH142" s="365"/>
      <c r="AI142" s="397"/>
      <c r="AJ142" s="397"/>
      <c r="AK142" s="397"/>
      <c r="AL142" s="397"/>
      <c r="AM142" s="397"/>
      <c r="AN142" s="397"/>
      <c r="AO142" s="397"/>
      <c r="AP142" s="397"/>
      <c r="AQ142" s="397"/>
    </row>
    <row r="143" spans="1:43" s="860" customFormat="1" ht="11.25" customHeight="1" x14ac:dyDescent="0.2">
      <c r="A143" s="979" t="s">
        <v>4461</v>
      </c>
      <c r="B143" s="980">
        <v>136</v>
      </c>
      <c r="C143" s="981">
        <v>39.367647058823529</v>
      </c>
      <c r="D143" s="982">
        <v>100.47227941176469</v>
      </c>
      <c r="E143" s="982">
        <v>2.4268946924451487</v>
      </c>
      <c r="F143" s="982">
        <v>7.5252937803871038</v>
      </c>
      <c r="G143" s="983"/>
      <c r="H143" s="984">
        <v>234</v>
      </c>
      <c r="I143" s="981">
        <v>14.94017094017094</v>
      </c>
      <c r="J143" s="983">
        <v>95.227352136752103</v>
      </c>
      <c r="K143" s="982">
        <v>2.7742108385006117</v>
      </c>
      <c r="L143" s="985">
        <v>9.23972323426697</v>
      </c>
      <c r="M143" s="986"/>
      <c r="N143" s="980">
        <v>517</v>
      </c>
      <c r="O143" s="981">
        <v>7.2553191489361701</v>
      </c>
      <c r="P143" s="983">
        <v>61.894874274661525</v>
      </c>
      <c r="Q143" s="982">
        <v>3.0798596910470493</v>
      </c>
      <c r="R143" s="985">
        <v>11.290379176926312</v>
      </c>
      <c r="AG143" s="396"/>
      <c r="AH143" s="365"/>
      <c r="AI143" s="397"/>
      <c r="AJ143" s="397"/>
      <c r="AK143" s="397"/>
      <c r="AL143" s="397"/>
      <c r="AM143" s="397"/>
      <c r="AN143" s="397"/>
      <c r="AO143" s="397"/>
      <c r="AP143" s="397"/>
      <c r="AQ143" s="397"/>
    </row>
    <row r="144" spans="1:43" s="860" customFormat="1" ht="11.25" customHeight="1" x14ac:dyDescent="0.2">
      <c r="A144" s="979" t="s">
        <v>4475</v>
      </c>
      <c r="B144" s="980">
        <v>136</v>
      </c>
      <c r="C144" s="981">
        <v>39.455882352941174</v>
      </c>
      <c r="D144" s="982">
        <v>99.750000000000028</v>
      </c>
      <c r="E144" s="982">
        <v>2.5278668681523984</v>
      </c>
      <c r="F144" s="982">
        <v>7.0824188549525786</v>
      </c>
      <c r="G144" s="983"/>
      <c r="H144" s="984">
        <v>241</v>
      </c>
      <c r="I144" s="981">
        <v>14.850622406639005</v>
      </c>
      <c r="J144" s="983">
        <v>93.365726141078852</v>
      </c>
      <c r="K144" s="982">
        <v>2.8666825709919577</v>
      </c>
      <c r="L144" s="985">
        <v>9.0142850733942499</v>
      </c>
      <c r="M144" s="986"/>
      <c r="N144" s="980">
        <v>510</v>
      </c>
      <c r="O144" s="981">
        <v>7.2568627450980392</v>
      </c>
      <c r="P144" s="983">
        <v>60.29762745098045</v>
      </c>
      <c r="Q144" s="982">
        <v>3.2633074028807059</v>
      </c>
      <c r="R144" s="985">
        <v>10.837537897486309</v>
      </c>
      <c r="Y144"/>
      <c r="Z144"/>
      <c r="AA144"/>
      <c r="AG144" s="396"/>
      <c r="AH144" s="365"/>
      <c r="AI144" s="397"/>
      <c r="AJ144" s="397"/>
      <c r="AK144" s="397"/>
      <c r="AL144" s="397"/>
      <c r="AM144" s="397"/>
      <c r="AN144" s="397"/>
      <c r="AO144" s="397"/>
      <c r="AP144" s="397"/>
      <c r="AQ144" s="397"/>
    </row>
    <row r="145" spans="1:43" s="860" customFormat="1" ht="11.25" customHeight="1" x14ac:dyDescent="0.2">
      <c r="A145" s="979" t="s">
        <v>4483</v>
      </c>
      <c r="B145" s="980">
        <v>136</v>
      </c>
      <c r="C145" s="981">
        <v>39.463235294117645</v>
      </c>
      <c r="D145" s="982">
        <v>101.43477941176472</v>
      </c>
      <c r="E145" s="982">
        <v>2.4586412728754428</v>
      </c>
      <c r="F145" s="982">
        <v>7.0821410451537075</v>
      </c>
      <c r="G145" s="983"/>
      <c r="H145" s="984">
        <v>239</v>
      </c>
      <c r="I145" s="981">
        <v>14.891213389121338</v>
      </c>
      <c r="J145" s="983">
        <v>94.792468619246904</v>
      </c>
      <c r="K145" s="982">
        <v>2.724812200779299</v>
      </c>
      <c r="L145" s="985">
        <v>8.9434137610392987</v>
      </c>
      <c r="M145" s="986"/>
      <c r="N145" s="980">
        <v>504</v>
      </c>
      <c r="O145" s="981">
        <v>7.2797619047619051</v>
      </c>
      <c r="P145" s="983">
        <v>62.288571428571473</v>
      </c>
      <c r="Q145" s="982">
        <v>3.0912379503394662</v>
      </c>
      <c r="R145" s="985">
        <v>10.742231835780689</v>
      </c>
      <c r="T145"/>
      <c r="U145"/>
      <c r="V145"/>
      <c r="W145"/>
      <c r="X145"/>
      <c r="AG145" s="396"/>
      <c r="AH145" s="365"/>
      <c r="AI145" s="397"/>
      <c r="AJ145" s="397"/>
      <c r="AK145" s="397"/>
      <c r="AL145" s="397"/>
      <c r="AM145" s="397"/>
      <c r="AN145" s="397"/>
      <c r="AO145" s="397"/>
      <c r="AP145" s="397"/>
      <c r="AQ145" s="397"/>
    </row>
    <row r="146" spans="1:43" s="860" customFormat="1" ht="11.25" customHeight="1" x14ac:dyDescent="0.2">
      <c r="A146" s="979" t="s">
        <v>4493</v>
      </c>
      <c r="B146" s="980">
        <v>137</v>
      </c>
      <c r="C146" s="981">
        <v>39.284671532846716</v>
      </c>
      <c r="D146" s="982">
        <v>102.1864233576643</v>
      </c>
      <c r="E146" s="982">
        <v>2.4454975351668118</v>
      </c>
      <c r="F146" s="982">
        <v>6.8083303586725137</v>
      </c>
      <c r="G146" s="983"/>
      <c r="H146" s="984">
        <v>245</v>
      </c>
      <c r="I146" s="981">
        <v>14.66530612244898</v>
      </c>
      <c r="J146" s="983">
        <v>95.038693877551069</v>
      </c>
      <c r="K146" s="982">
        <v>2.7533156421487552</v>
      </c>
      <c r="L146" s="985">
        <v>8.7521212048319477</v>
      </c>
      <c r="M146" s="986"/>
      <c r="N146" s="980">
        <v>487</v>
      </c>
      <c r="O146" s="981">
        <v>7.2710472279260783</v>
      </c>
      <c r="P146" s="983">
        <v>63.672114989733011</v>
      </c>
      <c r="Q146" s="982">
        <v>3.0930194641189996</v>
      </c>
      <c r="R146" s="985">
        <v>10.727975550840055</v>
      </c>
      <c r="AG146" s="396"/>
      <c r="AH146" s="365"/>
      <c r="AI146" s="397"/>
      <c r="AJ146" s="397"/>
      <c r="AK146" s="397"/>
      <c r="AL146" s="397"/>
      <c r="AM146" s="397"/>
      <c r="AN146" s="397"/>
      <c r="AO146" s="397"/>
      <c r="AP146" s="397"/>
      <c r="AQ146" s="397"/>
    </row>
    <row r="147" spans="1:43" s="860" customFormat="1" ht="11.25" customHeight="1" x14ac:dyDescent="0.2">
      <c r="A147" s="979" t="s">
        <v>4495</v>
      </c>
      <c r="B147" s="980">
        <v>138</v>
      </c>
      <c r="C147" s="981">
        <v>39.246376811594203</v>
      </c>
      <c r="D147" s="982">
        <v>103.2731884057971</v>
      </c>
      <c r="E147" s="982">
        <v>2.4333219004185129</v>
      </c>
      <c r="F147" s="982">
        <v>6.8405228264359232</v>
      </c>
      <c r="G147" s="983"/>
      <c r="H147" s="984">
        <v>250</v>
      </c>
      <c r="I147" s="981">
        <v>14.552</v>
      </c>
      <c r="J147" s="983">
        <v>97.407000000000025</v>
      </c>
      <c r="K147" s="982">
        <v>2.710612377146894</v>
      </c>
      <c r="L147" s="985">
        <v>8.5471211825391791</v>
      </c>
      <c r="M147" s="986"/>
      <c r="N147" s="980">
        <v>462</v>
      </c>
      <c r="O147" s="981">
        <v>7.3203463203463199</v>
      </c>
      <c r="P147" s="983">
        <v>65.538939393939387</v>
      </c>
      <c r="Q147" s="982">
        <v>3.055909678475794</v>
      </c>
      <c r="R147" s="985">
        <v>10.50286501114582</v>
      </c>
      <c r="AG147" s="396"/>
      <c r="AH147" s="365"/>
      <c r="AI147" s="397"/>
      <c r="AJ147" s="397"/>
      <c r="AK147" s="397"/>
      <c r="AL147" s="397"/>
      <c r="AM147" s="397"/>
      <c r="AN147" s="397"/>
      <c r="AO147" s="397"/>
      <c r="AP147" s="397"/>
      <c r="AQ147" s="397"/>
    </row>
    <row r="148" spans="1:43" s="860" customFormat="1" ht="11.25" customHeight="1" x14ac:dyDescent="0.2">
      <c r="A148" s="979" t="s">
        <v>4587</v>
      </c>
      <c r="B148" s="980">
        <v>138</v>
      </c>
      <c r="C148" s="981">
        <v>39.362318840579711</v>
      </c>
      <c r="D148" s="982">
        <v>104.96485507246378</v>
      </c>
      <c r="E148" s="982">
        <v>2.3971845034389845</v>
      </c>
      <c r="F148" s="982">
        <v>6.8242332116429711</v>
      </c>
      <c r="G148" s="983"/>
      <c r="H148" s="984">
        <v>266</v>
      </c>
      <c r="I148" s="981">
        <v>14.406015037593985</v>
      </c>
      <c r="J148" s="983">
        <v>99.824774436090294</v>
      </c>
      <c r="K148" s="982">
        <v>2.7233786179355217</v>
      </c>
      <c r="L148" s="985">
        <v>8.3467265530578167</v>
      </c>
      <c r="M148" s="986"/>
      <c r="N148" s="980">
        <v>462</v>
      </c>
      <c r="O148" s="981">
        <v>7.2575757575757578</v>
      </c>
      <c r="P148" s="983">
        <v>67.366818181818218</v>
      </c>
      <c r="Q148" s="982">
        <v>2.9775341087026845</v>
      </c>
      <c r="R148" s="985">
        <v>10.402726405267575</v>
      </c>
      <c r="AG148" s="396"/>
      <c r="AH148" s="365"/>
      <c r="AI148" s="397"/>
      <c r="AJ148" s="397"/>
      <c r="AK148" s="397"/>
      <c r="AL148" s="397"/>
      <c r="AM148" s="397"/>
      <c r="AN148" s="397"/>
      <c r="AO148" s="397"/>
      <c r="AP148" s="397"/>
      <c r="AQ148" s="397"/>
    </row>
    <row r="149" spans="1:43" s="860" customFormat="1" ht="11.25" customHeight="1" x14ac:dyDescent="0.2">
      <c r="A149" s="1127" t="s">
        <v>4586</v>
      </c>
      <c r="B149" s="1128">
        <v>139</v>
      </c>
      <c r="C149" s="1129">
        <v>39.338129496402878</v>
      </c>
      <c r="D149" s="1130">
        <v>103.69237410071945</v>
      </c>
      <c r="E149" s="1130">
        <v>2.4849211903874178</v>
      </c>
      <c r="F149" s="1130">
        <v>6.8502762876619467</v>
      </c>
      <c r="G149" s="1131"/>
      <c r="H149" s="1132">
        <v>274</v>
      </c>
      <c r="I149" s="1129">
        <v>14.31021897810219</v>
      </c>
      <c r="J149" s="1131">
        <v>97.878978467153345</v>
      </c>
      <c r="K149" s="1130">
        <v>2.8280601026703009</v>
      </c>
      <c r="L149" s="1133">
        <v>8.2714536993864218</v>
      </c>
      <c r="M149" s="1134"/>
      <c r="N149" s="1128">
        <v>456</v>
      </c>
      <c r="O149" s="1129">
        <v>7.3048245614035086</v>
      </c>
      <c r="P149" s="1131">
        <v>66.285065789473705</v>
      </c>
      <c r="Q149" s="1130">
        <v>3.1484102721578009</v>
      </c>
      <c r="R149" s="1133">
        <v>10.068983164222981</v>
      </c>
      <c r="AG149" s="396"/>
      <c r="AH149" s="365"/>
      <c r="AI149" s="397"/>
      <c r="AJ149" s="397"/>
      <c r="AK149" s="397"/>
      <c r="AL149" s="397"/>
      <c r="AM149" s="397"/>
      <c r="AN149" s="397"/>
      <c r="AO149" s="397"/>
      <c r="AP149" s="397"/>
      <c r="AQ149" s="397"/>
    </row>
    <row r="150" spans="1:43" s="860" customFormat="1" ht="11.25" customHeight="1" x14ac:dyDescent="0.2">
      <c r="A150" s="1127" t="s">
        <v>4604</v>
      </c>
      <c r="B150" s="1128">
        <v>140</v>
      </c>
      <c r="C150" s="1129">
        <v>39.357142857142854</v>
      </c>
      <c r="D150" s="1130">
        <v>94.860071428571416</v>
      </c>
      <c r="E150" s="1130">
        <v>2.7906800963083169</v>
      </c>
      <c r="F150" s="1130">
        <v>6.7355419434543604</v>
      </c>
      <c r="G150" s="1131"/>
      <c r="H150" s="1132">
        <v>294</v>
      </c>
      <c r="I150" s="1129">
        <v>14.07482993197279</v>
      </c>
      <c r="J150" s="1131">
        <v>88.704421768707505</v>
      </c>
      <c r="K150" s="1130">
        <v>3.0729751812889994</v>
      </c>
      <c r="L150" s="1133">
        <v>9.4669239045302245</v>
      </c>
      <c r="M150" s="1134"/>
      <c r="N150" s="1128">
        <v>433</v>
      </c>
      <c r="O150" s="1129">
        <v>7.3579676674364896</v>
      </c>
      <c r="P150" s="1131">
        <v>60.209953810623553</v>
      </c>
      <c r="Q150" s="1130">
        <v>3.447043081617128</v>
      </c>
      <c r="R150" s="1133">
        <v>10.609395659882569</v>
      </c>
      <c r="AG150" s="396"/>
      <c r="AH150" s="365"/>
      <c r="AI150" s="397"/>
      <c r="AJ150" s="397"/>
      <c r="AK150" s="397"/>
      <c r="AL150" s="397"/>
      <c r="AM150" s="397"/>
      <c r="AN150" s="397"/>
      <c r="AO150" s="397"/>
      <c r="AP150" s="397"/>
      <c r="AQ150" s="397"/>
    </row>
    <row r="151" spans="1:43" s="860" customFormat="1" ht="11.25" customHeight="1" x14ac:dyDescent="0.2">
      <c r="A151" s="1127" t="s">
        <v>4616</v>
      </c>
      <c r="B151" s="1128">
        <v>140</v>
      </c>
      <c r="C151" s="1129">
        <v>39.357142857142854</v>
      </c>
      <c r="D151" s="1130">
        <v>83.610642857142835</v>
      </c>
      <c r="E151" s="1130">
        <v>3.5225937018459135</v>
      </c>
      <c r="F151" s="1130">
        <v>6.5102981059872214</v>
      </c>
      <c r="G151" s="1131"/>
      <c r="H151" s="1132">
        <v>300</v>
      </c>
      <c r="I151" s="1129">
        <v>13.906666666666666</v>
      </c>
      <c r="J151" s="1131">
        <v>74.616166666666658</v>
      </c>
      <c r="K151" s="1130">
        <v>3.9350850462334432</v>
      </c>
      <c r="L151" s="1133">
        <v>9.4445859985501492</v>
      </c>
      <c r="M151" s="1134"/>
      <c r="N151" s="1128">
        <v>412</v>
      </c>
      <c r="O151" s="1129">
        <v>7.2936893203883493</v>
      </c>
      <c r="P151" s="1131">
        <v>50.106796116504846</v>
      </c>
      <c r="Q151" s="1130">
        <v>5.0074415375412578</v>
      </c>
      <c r="R151" s="1133">
        <v>10.293687659333894</v>
      </c>
      <c r="AG151" s="396"/>
      <c r="AH151" s="365"/>
      <c r="AI151" s="397"/>
      <c r="AJ151" s="397"/>
      <c r="AK151" s="397"/>
      <c r="AL151" s="397"/>
      <c r="AM151" s="397"/>
      <c r="AN151" s="397"/>
      <c r="AO151" s="397"/>
      <c r="AP151" s="397"/>
      <c r="AQ151" s="397"/>
    </row>
    <row r="152" spans="1:43" s="860" customFormat="1" ht="11.25" customHeight="1" x14ac:dyDescent="0.2">
      <c r="A152" s="1127" t="s">
        <v>4632</v>
      </c>
      <c r="B152" s="1128">
        <v>139</v>
      </c>
      <c r="C152" s="1129">
        <v>39.299999999999997</v>
      </c>
      <c r="D152" s="1130">
        <v>92.51</v>
      </c>
      <c r="E152" s="1130">
        <v>3.01</v>
      </c>
      <c r="F152" s="1130">
        <v>6.19</v>
      </c>
      <c r="G152" s="1131"/>
      <c r="H152" s="1132">
        <v>288</v>
      </c>
      <c r="I152" s="1129">
        <v>13.9</v>
      </c>
      <c r="J152" s="1131">
        <v>83.57</v>
      </c>
      <c r="K152" s="1130">
        <v>3.42</v>
      </c>
      <c r="L152" s="1133">
        <v>9.39</v>
      </c>
      <c r="M152" s="1134"/>
      <c r="N152" s="1128">
        <v>383</v>
      </c>
      <c r="O152" s="1129">
        <v>7.3</v>
      </c>
      <c r="P152" s="1131">
        <v>56.84</v>
      </c>
      <c r="Q152" s="1130">
        <v>3.93</v>
      </c>
      <c r="R152" s="1133">
        <v>10.199999999999999</v>
      </c>
      <c r="AG152" s="396"/>
      <c r="AH152" s="365"/>
      <c r="AI152" s="397"/>
      <c r="AJ152" s="397"/>
      <c r="AK152" s="397"/>
      <c r="AL152" s="397"/>
      <c r="AM152" s="397"/>
      <c r="AN152" s="397"/>
      <c r="AO152" s="397"/>
      <c r="AP152" s="397"/>
      <c r="AQ152" s="397"/>
    </row>
    <row r="153" spans="1:43" s="860" customFormat="1" ht="11.25" customHeight="1" x14ac:dyDescent="0.2">
      <c r="A153" s="1127" t="s">
        <v>4634</v>
      </c>
      <c r="B153" s="1128">
        <v>137</v>
      </c>
      <c r="C153" s="1129">
        <v>39.576642335766422</v>
      </c>
      <c r="D153" s="1130">
        <v>97.696861313868609</v>
      </c>
      <c r="E153" s="1130">
        <v>2.8836924892102305</v>
      </c>
      <c r="F153" s="1130">
        <v>5.969832200734464</v>
      </c>
      <c r="G153" s="1131"/>
      <c r="H153" s="1132">
        <v>272</v>
      </c>
      <c r="I153" s="1129">
        <v>14.080882352941176</v>
      </c>
      <c r="J153" s="1131">
        <v>91.160073529411818</v>
      </c>
      <c r="K153" s="1130">
        <v>3.178708091236027</v>
      </c>
      <c r="L153" s="1133">
        <v>9.3552247923203495</v>
      </c>
      <c r="M153" s="1134"/>
      <c r="N153" s="1128">
        <v>365</v>
      </c>
      <c r="O153" s="1129">
        <v>7.3342465753424655</v>
      </c>
      <c r="P153" s="1131">
        <v>60.131780821917822</v>
      </c>
      <c r="Q153" s="1130">
        <v>3.6956957516953302</v>
      </c>
      <c r="R153" s="1133">
        <v>10.327248542625608</v>
      </c>
      <c r="AG153" s="396"/>
      <c r="AH153" s="365"/>
      <c r="AI153" s="397"/>
      <c r="AJ153" s="397"/>
      <c r="AK153" s="397"/>
      <c r="AL153" s="397"/>
      <c r="AM153" s="397"/>
      <c r="AN153" s="397"/>
      <c r="AO153" s="397"/>
      <c r="AP153" s="397"/>
      <c r="AQ153" s="397"/>
    </row>
    <row r="154" spans="1:43" ht="11.25" customHeight="1" x14ac:dyDescent="0.2">
      <c r="A154" s="1127" t="s">
        <v>4635</v>
      </c>
      <c r="B154" s="1128">
        <f>'All CCC'!B774</f>
        <v>136</v>
      </c>
      <c r="C154" s="1129">
        <f>'All CCC'!E774</f>
        <v>39.713235294117645</v>
      </c>
      <c r="D154" s="1130">
        <f>'All CCC'!I774</f>
        <v>98.453750000000014</v>
      </c>
      <c r="E154" s="1130">
        <f>'All CCC'!J774</f>
        <v>2.8270911133041343</v>
      </c>
      <c r="F154" s="1130">
        <f>'All CCC'!R774</f>
        <v>5.9374124521184335</v>
      </c>
      <c r="G154" s="1131"/>
      <c r="H154" s="1132">
        <f>'All CCC'!B775</f>
        <v>270</v>
      </c>
      <c r="I154" s="1129">
        <f>'All CCC'!E775</f>
        <v>14.107407407407408</v>
      </c>
      <c r="J154" s="1131">
        <f>'All CCC'!I775</f>
        <v>91.52925925925922</v>
      </c>
      <c r="K154" s="1130">
        <f>'All CCC'!J775</f>
        <v>3.1110306634066465</v>
      </c>
      <c r="L154" s="1133">
        <f>'All CCC'!R775</f>
        <v>9.2733576894258469</v>
      </c>
      <c r="M154" s="1134"/>
      <c r="N154" s="1128">
        <f>'All CCC'!B776</f>
        <v>359</v>
      </c>
      <c r="O154" s="1129">
        <f>'All CCC'!E776</f>
        <v>7.3565459610027855</v>
      </c>
      <c r="P154" s="1131">
        <f>'All CCC'!I776</f>
        <v>61.292896935933193</v>
      </c>
      <c r="Q154" s="1130">
        <f>'All CCC'!J776</f>
        <v>3.6396120451693017</v>
      </c>
      <c r="R154" s="1133">
        <f>'All CCC'!R776</f>
        <v>10.33496442587426</v>
      </c>
      <c r="T154" s="860"/>
      <c r="U154" s="860"/>
      <c r="V154" s="860"/>
      <c r="W154" s="860"/>
      <c r="X154" s="860"/>
      <c r="AG154" s="117"/>
      <c r="AH154" s="117"/>
      <c r="AI154" s="117"/>
      <c r="AJ154" s="117"/>
      <c r="AK154" s="117"/>
      <c r="AL154" s="117"/>
      <c r="AM154" s="117"/>
      <c r="AN154" s="117"/>
      <c r="AO154" s="117"/>
    </row>
    <row r="155" spans="1:43" ht="11.25" customHeight="1" x14ac:dyDescent="0.2">
      <c r="A155" s="117"/>
      <c r="B155" s="399"/>
      <c r="C155" s="400"/>
      <c r="D155" s="318"/>
      <c r="E155" s="318"/>
      <c r="F155" s="318"/>
      <c r="G155" s="318"/>
      <c r="H155" s="399"/>
      <c r="I155" s="400"/>
      <c r="J155" s="318"/>
      <c r="K155" s="318"/>
      <c r="L155" s="318"/>
      <c r="M155" s="12"/>
      <c r="N155" s="117"/>
      <c r="O155" s="117"/>
      <c r="P155" s="117"/>
      <c r="Q155" s="117"/>
      <c r="R155" s="117"/>
      <c r="W155" s="860"/>
      <c r="AG155" s="117"/>
      <c r="AH155" s="117"/>
      <c r="AI155" s="117"/>
      <c r="AJ155" s="117"/>
      <c r="AK155" s="117"/>
      <c r="AL155" s="117"/>
      <c r="AM155" s="117"/>
      <c r="AN155" s="117"/>
      <c r="AO155" s="117"/>
    </row>
    <row r="156" spans="1:43" ht="11.25" customHeight="1" x14ac:dyDescent="0.2">
      <c r="A156" s="117"/>
      <c r="B156" s="12"/>
      <c r="C156" s="288"/>
      <c r="D156" s="288"/>
      <c r="E156" s="288"/>
      <c r="F156" s="288"/>
      <c r="G156" s="12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W156" s="860"/>
      <c r="AG156" s="117"/>
      <c r="AH156" s="117"/>
      <c r="AI156" s="117"/>
      <c r="AJ156" s="117"/>
      <c r="AK156" s="117"/>
      <c r="AL156" s="117"/>
      <c r="AM156" s="117"/>
      <c r="AN156" s="117"/>
      <c r="AO156" s="117"/>
    </row>
    <row r="157" spans="1:43" ht="11.25" customHeight="1" x14ac:dyDescent="0.2">
      <c r="A157" s="117"/>
      <c r="B157" s="12"/>
      <c r="C157" s="288"/>
      <c r="D157" s="288"/>
      <c r="E157" s="288"/>
      <c r="F157" s="288"/>
      <c r="G157" s="12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W157" s="860"/>
      <c r="AG157" s="117"/>
      <c r="AH157" s="117"/>
      <c r="AI157" s="117"/>
      <c r="AJ157" s="117"/>
      <c r="AK157" s="117"/>
      <c r="AL157" s="117"/>
      <c r="AM157" s="117"/>
      <c r="AN157" s="117"/>
      <c r="AO157" s="117"/>
    </row>
    <row r="158" spans="1:43" ht="11.25" customHeight="1" x14ac:dyDescent="0.2">
      <c r="A158" s="117"/>
      <c r="B158" s="12"/>
      <c r="C158" s="288"/>
      <c r="D158" s="288"/>
      <c r="E158" s="288"/>
      <c r="F158" s="288"/>
      <c r="G158" s="12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W158" s="860"/>
      <c r="AG158" s="117"/>
      <c r="AH158" s="117"/>
      <c r="AI158" s="117"/>
      <c r="AJ158" s="117"/>
      <c r="AK158" s="117"/>
      <c r="AL158" s="117"/>
      <c r="AM158" s="117"/>
      <c r="AN158" s="117"/>
      <c r="AO158" s="117"/>
    </row>
    <row r="159" spans="1:43" ht="11.1" customHeight="1" x14ac:dyDescent="0.2">
      <c r="A159" s="117"/>
      <c r="B159" s="402"/>
      <c r="C159" s="978"/>
      <c r="D159" s="978"/>
      <c r="E159" s="30"/>
      <c r="F159" s="30"/>
      <c r="G159" s="12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W159" s="860"/>
      <c r="AG159" s="117"/>
      <c r="AH159" s="117"/>
      <c r="AI159" s="117"/>
      <c r="AJ159" s="117"/>
      <c r="AK159" s="117"/>
      <c r="AL159" s="117"/>
      <c r="AM159" s="117"/>
      <c r="AN159" s="117"/>
      <c r="AO159" s="117"/>
    </row>
    <row r="160" spans="1:43" ht="11.1" customHeight="1" x14ac:dyDescent="0.2">
      <c r="A160" s="1190"/>
      <c r="B160" s="12"/>
      <c r="C160" s="246"/>
      <c r="D160" s="246"/>
      <c r="E160" s="246"/>
      <c r="F160" s="288"/>
      <c r="G160" s="12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W160" s="860"/>
      <c r="AG160" s="117"/>
      <c r="AH160" s="117"/>
      <c r="AI160" s="117"/>
      <c r="AJ160" s="117"/>
      <c r="AK160" s="117"/>
      <c r="AL160" s="117"/>
      <c r="AM160" s="117"/>
      <c r="AN160" s="117"/>
      <c r="AO160" s="117"/>
    </row>
    <row r="161" spans="1:50" ht="11.1" customHeight="1" x14ac:dyDescent="0.2">
      <c r="A161" s="117"/>
      <c r="B161" s="12"/>
      <c r="C161" s="246"/>
      <c r="D161" s="246"/>
      <c r="E161" s="246"/>
      <c r="F161" s="246"/>
      <c r="G161" s="12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W161" s="860"/>
      <c r="AG161" s="117"/>
      <c r="AH161" s="117"/>
      <c r="AI161" s="117"/>
      <c r="AJ161" s="117"/>
      <c r="AK161" s="117"/>
      <c r="AL161" s="117"/>
      <c r="AM161" s="117"/>
      <c r="AN161" s="117"/>
      <c r="AO161" s="117"/>
    </row>
    <row r="162" spans="1:50" ht="11.1" customHeight="1" x14ac:dyDescent="0.2">
      <c r="A162" s="117"/>
      <c r="B162" s="12"/>
      <c r="C162" s="246"/>
      <c r="D162" s="246"/>
      <c r="E162" s="246"/>
      <c r="F162" s="246"/>
      <c r="G162" s="12"/>
      <c r="H162" s="405" t="s">
        <v>3353</v>
      </c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W162" s="860"/>
      <c r="AG162" s="117"/>
      <c r="AH162" s="12"/>
      <c r="AI162" s="246"/>
      <c r="AJ162" s="246"/>
      <c r="AK162" s="246"/>
      <c r="AL162" s="246"/>
      <c r="AM162" s="12"/>
      <c r="AN162" s="405" t="s">
        <v>3353</v>
      </c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</row>
    <row r="163" spans="1:50" ht="11.25" customHeight="1" x14ac:dyDescent="0.2">
      <c r="W163" s="860"/>
    </row>
    <row r="164" spans="1:50" x14ac:dyDescent="0.2">
      <c r="W164" s="860"/>
    </row>
    <row r="165" spans="1:50" x14ac:dyDescent="0.2">
      <c r="W165" s="860"/>
    </row>
    <row r="166" spans="1:50" x14ac:dyDescent="0.2">
      <c r="W166" s="860"/>
    </row>
    <row r="167" spans="1:50" x14ac:dyDescent="0.2">
      <c r="W167" s="860"/>
    </row>
    <row r="168" spans="1:50" x14ac:dyDescent="0.2">
      <c r="W168" s="860"/>
    </row>
    <row r="169" spans="1:50" x14ac:dyDescent="0.2">
      <c r="W169" s="860"/>
    </row>
    <row r="170" spans="1:50" x14ac:dyDescent="0.2">
      <c r="W170" s="860"/>
    </row>
    <row r="171" spans="1:50" x14ac:dyDescent="0.2">
      <c r="W171" s="860"/>
    </row>
    <row r="172" spans="1:50" x14ac:dyDescent="0.2">
      <c r="W172" s="860"/>
    </row>
    <row r="173" spans="1:50" x14ac:dyDescent="0.2">
      <c r="W173" s="860"/>
    </row>
    <row r="174" spans="1:50" x14ac:dyDescent="0.2">
      <c r="W174" s="860"/>
    </row>
    <row r="175" spans="1:50" x14ac:dyDescent="0.2">
      <c r="W175" s="860"/>
    </row>
    <row r="176" spans="1:50" x14ac:dyDescent="0.2">
      <c r="W176" s="860"/>
    </row>
    <row r="177" spans="23:23" x14ac:dyDescent="0.2">
      <c r="W177" s="860"/>
    </row>
    <row r="178" spans="23:23" x14ac:dyDescent="0.2">
      <c r="W178" s="860"/>
    </row>
    <row r="179" spans="23:23" x14ac:dyDescent="0.2">
      <c r="W179" s="860"/>
    </row>
    <row r="180" spans="23:23" x14ac:dyDescent="0.2">
      <c r="W180" s="860"/>
    </row>
    <row r="181" spans="23:23" x14ac:dyDescent="0.2">
      <c r="W181" s="860"/>
    </row>
    <row r="182" spans="23:23" x14ac:dyDescent="0.2">
      <c r="W182" s="860"/>
    </row>
    <row r="183" spans="23:23" x14ac:dyDescent="0.2">
      <c r="W183" s="860"/>
    </row>
    <row r="184" spans="23:23" x14ac:dyDescent="0.2">
      <c r="W184" s="860"/>
    </row>
    <row r="185" spans="23:23" x14ac:dyDescent="0.2">
      <c r="W185" s="860"/>
    </row>
    <row r="186" spans="23:23" x14ac:dyDescent="0.2">
      <c r="W186" s="860"/>
    </row>
    <row r="187" spans="23:23" x14ac:dyDescent="0.2">
      <c r="W187" s="860"/>
    </row>
    <row r="188" spans="23:23" x14ac:dyDescent="0.2">
      <c r="W188" s="860"/>
    </row>
    <row r="572" spans="1:3" x14ac:dyDescent="0.2">
      <c r="A572" s="488"/>
      <c r="B572" s="616"/>
      <c r="C572" s="488"/>
    </row>
    <row r="573" spans="1:3" x14ac:dyDescent="0.2">
      <c r="A573" s="551"/>
      <c r="B573" s="616"/>
      <c r="C573" s="488"/>
    </row>
    <row r="574" spans="1:3" x14ac:dyDescent="0.2">
      <c r="A574" s="551"/>
      <c r="B574" s="616"/>
      <c r="C574" s="488"/>
    </row>
    <row r="575" spans="1:3" x14ac:dyDescent="0.2">
      <c r="A575" s="551"/>
      <c r="B575" s="616"/>
      <c r="C575" s="488"/>
    </row>
    <row r="576" spans="1:3" x14ac:dyDescent="0.2">
      <c r="A576" s="551"/>
      <c r="B576" s="616"/>
      <c r="C576" s="488"/>
    </row>
    <row r="577" spans="1:3" x14ac:dyDescent="0.2">
      <c r="A577" s="551"/>
      <c r="B577" s="616"/>
      <c r="C577" s="488"/>
    </row>
    <row r="578" spans="1:3" x14ac:dyDescent="0.2">
      <c r="A578" s="551"/>
      <c r="B578" s="616"/>
      <c r="C578" s="488"/>
    </row>
    <row r="579" spans="1:3" x14ac:dyDescent="0.2">
      <c r="A579" s="551"/>
      <c r="B579" s="616"/>
      <c r="C579" s="488"/>
    </row>
    <row r="580" spans="1:3" x14ac:dyDescent="0.2">
      <c r="A580" s="551"/>
      <c r="B580" s="616"/>
      <c r="C580" s="488"/>
    </row>
    <row r="581" spans="1:3" x14ac:dyDescent="0.2">
      <c r="A581" s="551"/>
      <c r="B581" s="616"/>
      <c r="C581" s="488"/>
    </row>
    <row r="582" spans="1:3" x14ac:dyDescent="0.2">
      <c r="A582" s="551"/>
      <c r="B582" s="616"/>
      <c r="C582" s="488"/>
    </row>
    <row r="583" spans="1:3" x14ac:dyDescent="0.2">
      <c r="A583" s="551"/>
      <c r="B583" s="616"/>
      <c r="C583" s="488"/>
    </row>
    <row r="584" spans="1:3" x14ac:dyDescent="0.2">
      <c r="A584" s="551"/>
      <c r="B584" s="616"/>
      <c r="C584" s="488"/>
    </row>
    <row r="585" spans="1:3" x14ac:dyDescent="0.2">
      <c r="A585" s="551"/>
      <c r="B585" s="616"/>
      <c r="C585" s="488"/>
    </row>
    <row r="586" spans="1:3" x14ac:dyDescent="0.2">
      <c r="A586" s="551"/>
      <c r="B586" s="616"/>
      <c r="C586" s="488"/>
    </row>
    <row r="587" spans="1:3" x14ac:dyDescent="0.2">
      <c r="A587" s="551"/>
      <c r="B587" s="616"/>
      <c r="C587" s="488"/>
    </row>
    <row r="588" spans="1:3" x14ac:dyDescent="0.2">
      <c r="A588" s="488"/>
      <c r="B588" s="616"/>
      <c r="C588" s="488"/>
    </row>
    <row r="589" spans="1:3" x14ac:dyDescent="0.2">
      <c r="B589" s="617"/>
    </row>
  </sheetData>
  <sheetProtection selectLockedCells="1" selectUnlockedCells="1"/>
  <sortState ref="U89:V109">
    <sortCondition ref="U88"/>
  </sortState>
  <conditionalFormatting sqref="W53 W59 W65">
    <cfRule type="cellIs" dxfId="1" priority="2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Justin</cp:lastModifiedBy>
  <cp:lastPrinted>2019-11-30T01:47:56Z</cp:lastPrinted>
  <dcterms:created xsi:type="dcterms:W3CDTF">2017-12-12T17:34:52Z</dcterms:created>
  <dcterms:modified xsi:type="dcterms:W3CDTF">2020-06-30T22:35:53Z</dcterms:modified>
</cp:coreProperties>
</file>